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sumitk/Downloads/Steelmint downloads/"/>
    </mc:Choice>
  </mc:AlternateContent>
  <xr:revisionPtr revIDLastSave="0" documentId="8_{BDB4CDE4-DB39-4C30-837B-85A412529C9F}" xr6:coauthVersionLast="47" xr6:coauthVersionMax="47" xr10:uidLastSave="{00000000-0000-0000-0000-000000000000}"/>
  <bookViews>
    <workbookView xWindow="0" yWindow="500" windowWidth="28800" windowHeight="17500" firstSheet="1" activeTab="1" xr2:uid="{00000000-000D-0000-FFFF-FFFF00000000}"/>
  </bookViews>
  <sheets>
    <sheet name="PRIMARY" sheetId="2" r:id="rId1"/>
    <sheet name="D-Billet" sheetId="3" r:id="rId2"/>
    <sheet name="12MM (2)" sheetId="21" state="hidden" r:id="rId3"/>
    <sheet name="12MM (3)" sheetId="25" state="hidden" r:id="rId4"/>
    <sheet name="12MM (4)" sheetId="26" state="hidden" r:id="rId5"/>
    <sheet name="12MM" sheetId="1" r:id="rId6"/>
    <sheet name="Mkt ladder" sheetId="22" r:id="rId7"/>
    <sheet name="GM Estimate (2)" sheetId="16" r:id="rId8"/>
    <sheet name="10. Statewise retail " sheetId="24" r:id="rId9"/>
    <sheet name="Billet Bar_last 10 days" sheetId="20" r:id="rId10"/>
    <sheet name="5yrtrend" sheetId="12" r:id="rId11"/>
    <sheet name="GM Estimate" sheetId="11" r:id="rId12"/>
    <sheet name="Sheet1" sheetId="18" r:id="rId13"/>
    <sheet name="Rough-&gt;" sheetId="15" r:id="rId14"/>
    <sheet name="12MM (last 1 yr)" sheetId="19" r:id="rId15"/>
    <sheet name="Distr - Dealer price (4)" sheetId="14" r:id="rId16"/>
    <sheet name="Distr - Dealer price (3)" sheetId="13" r:id="rId17"/>
    <sheet name="Distr - Dealer price (2)" sheetId="10" r:id="rId18"/>
    <sheet name="Raipur sales" sheetId="5" r:id="rId19"/>
    <sheet name="Statewise_pricing_P&amp;L" sheetId="23" r:id="rId20"/>
    <sheet name="Distr - Dealer price" sheetId="4" r:id="rId21"/>
    <sheet name="Price list upload" sheetId="9" r:id="rId22"/>
  </sheets>
  <definedNames>
    <definedName name="_xlnm._FilterDatabase" localSheetId="5" hidden="1">'12MM'!$X$20:$AB$1672</definedName>
    <definedName name="_xlnm._FilterDatabase" localSheetId="3" hidden="1">'12MM (3)'!$Y$20:$AC$1672</definedName>
    <definedName name="_xlnm._FilterDatabase" localSheetId="0" hidden="1">PRIMARY!$A$7:$AA$7</definedName>
    <definedName name="_xlnm._FilterDatabase" localSheetId="4" hidden="1">'12MM (4)'!$A$20:$AZ$20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2" i="20" l="1"/>
  <c r="Y43" i="20"/>
  <c r="Y41" i="20"/>
  <c r="X41" i="20"/>
  <c r="D3" i="20"/>
  <c r="T43" i="20"/>
  <c r="U43" i="20"/>
  <c r="V43" i="20"/>
  <c r="W43" i="20"/>
  <c r="X43" i="20"/>
  <c r="S43" i="20"/>
  <c r="S42" i="20"/>
  <c r="T42" i="20"/>
  <c r="Z42" i="20" s="1"/>
  <c r="U42" i="20"/>
  <c r="AA42" i="20" s="1"/>
  <c r="V42" i="20"/>
  <c r="AB42" i="20" s="1"/>
  <c r="W42" i="20"/>
  <c r="AC42" i="20" s="1"/>
  <c r="X42" i="20"/>
  <c r="AD42" i="20" s="1"/>
  <c r="S41" i="20"/>
  <c r="T41" i="20"/>
  <c r="Z41" i="20" s="1"/>
  <c r="U41" i="20"/>
  <c r="AA41" i="20" s="1"/>
  <c r="V41" i="20"/>
  <c r="AB41" i="20" s="1"/>
  <c r="W41" i="20"/>
  <c r="AC41" i="20" s="1"/>
  <c r="Z25" i="20"/>
  <c r="Z27" i="20"/>
  <c r="Z26" i="20"/>
  <c r="X25" i="20"/>
  <c r="W25" i="20"/>
  <c r="AA25" i="20" s="1"/>
  <c r="X27" i="20"/>
  <c r="X26" i="20"/>
  <c r="W26" i="20"/>
  <c r="AA26" i="20" s="1"/>
  <c r="W27" i="20"/>
  <c r="AA27" i="20" s="1"/>
  <c r="S11" i="20"/>
  <c r="AM31" i="26"/>
  <c r="AL31" i="26"/>
  <c r="AM29" i="26"/>
  <c r="AL29" i="26"/>
  <c r="AM28" i="26"/>
  <c r="AL28" i="26"/>
  <c r="AH21" i="26" a="1"/>
  <c r="AH21" i="26"/>
  <c r="AG21" i="26" a="1"/>
  <c r="AG21" i="26"/>
  <c r="AK31" i="26"/>
  <c r="AJ31" i="26"/>
  <c r="AK29" i="26"/>
  <c r="AJ29" i="26"/>
  <c r="AK28" i="26"/>
  <c r="AJ28" i="26"/>
  <c r="AF21" i="26" a="1"/>
  <c r="AF21" i="26"/>
  <c r="AE21" i="26" a="1"/>
  <c r="AE21" i="26"/>
  <c r="AV22" i="26" a="1"/>
  <c r="AV22" i="26"/>
  <c r="A22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102" i="26"/>
  <c r="A103" i="26"/>
  <c r="A104" i="26"/>
  <c r="A105" i="26"/>
  <c r="A106" i="26"/>
  <c r="A107" i="26"/>
  <c r="A108" i="26"/>
  <c r="A109" i="26"/>
  <c r="A110" i="26"/>
  <c r="A111" i="26"/>
  <c r="A112" i="26"/>
  <c r="A113" i="26"/>
  <c r="A114" i="26"/>
  <c r="A115" i="26"/>
  <c r="A116" i="26"/>
  <c r="A117" i="26"/>
  <c r="A118" i="26"/>
  <c r="A119" i="26"/>
  <c r="A120" i="26"/>
  <c r="A121" i="26"/>
  <c r="A122" i="26"/>
  <c r="A123" i="26"/>
  <c r="A124" i="26"/>
  <c r="A125" i="26"/>
  <c r="A126" i="26"/>
  <c r="A127" i="26"/>
  <c r="A128" i="26"/>
  <c r="A129" i="26"/>
  <c r="A130" i="26"/>
  <c r="A131" i="26"/>
  <c r="A132" i="26"/>
  <c r="A133" i="26"/>
  <c r="A134" i="26"/>
  <c r="A135" i="26"/>
  <c r="A136" i="26"/>
  <c r="A137" i="26"/>
  <c r="A138" i="26"/>
  <c r="A139" i="26"/>
  <c r="A140" i="26"/>
  <c r="A141" i="26"/>
  <c r="A142" i="26"/>
  <c r="A143" i="26"/>
  <c r="A144" i="26"/>
  <c r="A145" i="26"/>
  <c r="A146" i="26"/>
  <c r="A147" i="26"/>
  <c r="A148" i="26"/>
  <c r="A149" i="26"/>
  <c r="A150" i="26"/>
  <c r="A151" i="26"/>
  <c r="A152" i="26"/>
  <c r="A153" i="26"/>
  <c r="A154" i="26"/>
  <c r="A155" i="26"/>
  <c r="A156" i="26"/>
  <c r="A157" i="26"/>
  <c r="A158" i="26"/>
  <c r="A159" i="26"/>
  <c r="A160" i="26"/>
  <c r="A161" i="26"/>
  <c r="A162" i="26"/>
  <c r="A163" i="26"/>
  <c r="A164" i="26"/>
  <c r="A165" i="26"/>
  <c r="A166" i="26"/>
  <c r="A167" i="26"/>
  <c r="A168" i="26"/>
  <c r="A169" i="26"/>
  <c r="A170" i="26"/>
  <c r="A171" i="26"/>
  <c r="A172" i="26"/>
  <c r="A173" i="26"/>
  <c r="A174" i="26"/>
  <c r="A175" i="26"/>
  <c r="A176" i="26"/>
  <c r="A177" i="26"/>
  <c r="A178" i="26"/>
  <c r="A179" i="26"/>
  <c r="A180" i="26"/>
  <c r="A181" i="26"/>
  <c r="A182" i="26"/>
  <c r="A183" i="26"/>
  <c r="A184" i="26"/>
  <c r="A185" i="26"/>
  <c r="A186" i="26"/>
  <c r="A187" i="26"/>
  <c r="A188" i="26"/>
  <c r="A189" i="26"/>
  <c r="A190" i="26"/>
  <c r="A191" i="26"/>
  <c r="A192" i="26"/>
  <c r="A193" i="26"/>
  <c r="A194" i="26"/>
  <c r="A195" i="26"/>
  <c r="A196" i="26"/>
  <c r="A197" i="26"/>
  <c r="A198" i="26"/>
  <c r="A199" i="26"/>
  <c r="A200" i="26"/>
  <c r="A201" i="26"/>
  <c r="A202" i="26"/>
  <c r="A203" i="26"/>
  <c r="A204" i="26"/>
  <c r="A205" i="26"/>
  <c r="A206" i="26"/>
  <c r="A207" i="26"/>
  <c r="A208" i="26"/>
  <c r="A209" i="26"/>
  <c r="A210" i="26"/>
  <c r="A211" i="26"/>
  <c r="A212" i="26"/>
  <c r="A213" i="26"/>
  <c r="A214" i="26"/>
  <c r="A215" i="26"/>
  <c r="A216" i="26"/>
  <c r="A217" i="26"/>
  <c r="A218" i="26"/>
  <c r="A219" i="26"/>
  <c r="A220" i="26"/>
  <c r="A221" i="26"/>
  <c r="A222" i="26"/>
  <c r="A223" i="26"/>
  <c r="A224" i="26"/>
  <c r="A225" i="26"/>
  <c r="A226" i="26"/>
  <c r="A227" i="26"/>
  <c r="A228" i="26"/>
  <c r="A229" i="26"/>
  <c r="A230" i="26"/>
  <c r="A231" i="26"/>
  <c r="A232" i="26"/>
  <c r="A233" i="26"/>
  <c r="A234" i="26"/>
  <c r="A235" i="26"/>
  <c r="A236" i="26"/>
  <c r="A237" i="26"/>
  <c r="A238" i="26"/>
  <c r="A239" i="26"/>
  <c r="A240" i="26"/>
  <c r="A241" i="26"/>
  <c r="A242" i="26"/>
  <c r="A243" i="26"/>
  <c r="A244" i="26"/>
  <c r="A245" i="26"/>
  <c r="A246" i="26"/>
  <c r="A247" i="26"/>
  <c r="A248" i="26"/>
  <c r="A249" i="26"/>
  <c r="A250" i="26"/>
  <c r="A251" i="26"/>
  <c r="A252" i="26"/>
  <c r="A253" i="26"/>
  <c r="A254" i="26"/>
  <c r="A255" i="26"/>
  <c r="A256" i="26"/>
  <c r="A257" i="26"/>
  <c r="A258" i="26"/>
  <c r="A259" i="26"/>
  <c r="A260" i="26"/>
  <c r="A261" i="26"/>
  <c r="A262" i="26"/>
  <c r="A263" i="26"/>
  <c r="A264" i="26"/>
  <c r="A265" i="26"/>
  <c r="A266" i="26"/>
  <c r="A267" i="26"/>
  <c r="A268" i="26"/>
  <c r="A269" i="26"/>
  <c r="A270" i="26"/>
  <c r="A271" i="26"/>
  <c r="A272" i="26"/>
  <c r="A273" i="26"/>
  <c r="A274" i="26"/>
  <c r="A275" i="26"/>
  <c r="A276" i="26"/>
  <c r="A277" i="26"/>
  <c r="A278" i="26"/>
  <c r="A279" i="26"/>
  <c r="A280" i="26"/>
  <c r="A281" i="26"/>
  <c r="A282" i="26"/>
  <c r="A283" i="26"/>
  <c r="A284" i="26"/>
  <c r="A285" i="26"/>
  <c r="A286" i="26"/>
  <c r="A287" i="26"/>
  <c r="A288" i="26"/>
  <c r="A289" i="26"/>
  <c r="A290" i="26"/>
  <c r="A291" i="26"/>
  <c r="A292" i="26"/>
  <c r="A293" i="26"/>
  <c r="A294" i="26"/>
  <c r="A295" i="26"/>
  <c r="A296" i="26"/>
  <c r="A297" i="26"/>
  <c r="A298" i="26"/>
  <c r="A299" i="26"/>
  <c r="A300" i="26"/>
  <c r="A301" i="26"/>
  <c r="A302" i="26"/>
  <c r="A303" i="26"/>
  <c r="A304" i="26"/>
  <c r="A305" i="26"/>
  <c r="A306" i="26"/>
  <c r="A307" i="26"/>
  <c r="A308" i="26"/>
  <c r="A309" i="26"/>
  <c r="A310" i="26"/>
  <c r="A311" i="26"/>
  <c r="A312" i="26"/>
  <c r="A313" i="26"/>
  <c r="A314" i="26"/>
  <c r="A315" i="26"/>
  <c r="A316" i="26"/>
  <c r="A317" i="26"/>
  <c r="A318" i="26"/>
  <c r="A319" i="26"/>
  <c r="A320" i="26"/>
  <c r="A321" i="26"/>
  <c r="A322" i="26"/>
  <c r="A323" i="26"/>
  <c r="A324" i="26"/>
  <c r="A325" i="26"/>
  <c r="A326" i="26"/>
  <c r="A327" i="26"/>
  <c r="A328" i="26"/>
  <c r="A329" i="26"/>
  <c r="A330" i="26"/>
  <c r="A331" i="26"/>
  <c r="A332" i="26"/>
  <c r="A333" i="26"/>
  <c r="A334" i="26"/>
  <c r="A335" i="26"/>
  <c r="A336" i="26"/>
  <c r="A337" i="26"/>
  <c r="A338" i="26"/>
  <c r="A339" i="26"/>
  <c r="A340" i="26"/>
  <c r="A341" i="26"/>
  <c r="A342" i="26"/>
  <c r="A343" i="26"/>
  <c r="A344" i="26"/>
  <c r="A345" i="26"/>
  <c r="A346" i="26"/>
  <c r="A347" i="26"/>
  <c r="A348" i="26"/>
  <c r="A349" i="26"/>
  <c r="A350" i="26"/>
  <c r="A351" i="26"/>
  <c r="A352" i="26"/>
  <c r="A353" i="26"/>
  <c r="A354" i="26"/>
  <c r="A355" i="26"/>
  <c r="A356" i="26"/>
  <c r="A357" i="26"/>
  <c r="A358" i="26"/>
  <c r="A359" i="26"/>
  <c r="A360" i="26"/>
  <c r="A361" i="26"/>
  <c r="A362" i="26"/>
  <c r="A363" i="26"/>
  <c r="A364" i="26"/>
  <c r="A365" i="26"/>
  <c r="A366" i="26"/>
  <c r="A367" i="26"/>
  <c r="A368" i="26"/>
  <c r="A369" i="26"/>
  <c r="A370" i="26"/>
  <c r="A371" i="26"/>
  <c r="A372" i="26"/>
  <c r="A373" i="26"/>
  <c r="A374" i="26"/>
  <c r="A375" i="26"/>
  <c r="A376" i="26"/>
  <c r="A377" i="26"/>
  <c r="A378" i="26"/>
  <c r="A379" i="26"/>
  <c r="A380" i="26"/>
  <c r="A381" i="26"/>
  <c r="A382" i="26"/>
  <c r="A383" i="26"/>
  <c r="A384" i="26"/>
  <c r="A385" i="26"/>
  <c r="A386" i="26"/>
  <c r="A387" i="26"/>
  <c r="A388" i="26"/>
  <c r="A389" i="26"/>
  <c r="A390" i="26"/>
  <c r="A391" i="26"/>
  <c r="A392" i="26"/>
  <c r="A393" i="26"/>
  <c r="A394" i="26"/>
  <c r="A395" i="26"/>
  <c r="A396" i="26"/>
  <c r="A397" i="26"/>
  <c r="A398" i="26"/>
  <c r="A399" i="26"/>
  <c r="A400" i="26"/>
  <c r="A401" i="26"/>
  <c r="A402" i="26"/>
  <c r="A403" i="26"/>
  <c r="A404" i="26"/>
  <c r="A405" i="26"/>
  <c r="A406" i="26"/>
  <c r="A407" i="26"/>
  <c r="A408" i="26"/>
  <c r="A409" i="26"/>
  <c r="A410" i="26"/>
  <c r="A411" i="26"/>
  <c r="A412" i="26"/>
  <c r="A413" i="26"/>
  <c r="A414" i="26"/>
  <c r="A415" i="26"/>
  <c r="A416" i="26"/>
  <c r="A417" i="26"/>
  <c r="A418" i="26"/>
  <c r="A419" i="26"/>
  <c r="A420" i="26"/>
  <c r="A421" i="26"/>
  <c r="A422" i="26"/>
  <c r="A423" i="26"/>
  <c r="A424" i="26"/>
  <c r="A425" i="26"/>
  <c r="A426" i="26"/>
  <c r="A427" i="26"/>
  <c r="A428" i="26"/>
  <c r="A429" i="26"/>
  <c r="A430" i="26"/>
  <c r="A431" i="26"/>
  <c r="A432" i="26"/>
  <c r="A433" i="26"/>
  <c r="A434" i="26"/>
  <c r="A435" i="26"/>
  <c r="A436" i="26"/>
  <c r="A437" i="26"/>
  <c r="A438" i="26"/>
  <c r="A439" i="26"/>
  <c r="A440" i="26"/>
  <c r="A441" i="26"/>
  <c r="A442" i="26"/>
  <c r="A443" i="26"/>
  <c r="A444" i="26"/>
  <c r="A445" i="26"/>
  <c r="A446" i="26"/>
  <c r="A447" i="26"/>
  <c r="A448" i="26"/>
  <c r="A449" i="26"/>
  <c r="A450" i="26"/>
  <c r="A451" i="26"/>
  <c r="A452" i="26"/>
  <c r="A453" i="26"/>
  <c r="A454" i="26"/>
  <c r="A455" i="26"/>
  <c r="A456" i="26"/>
  <c r="A457" i="26"/>
  <c r="A458" i="26"/>
  <c r="A459" i="26"/>
  <c r="A460" i="26"/>
  <c r="A461" i="26"/>
  <c r="A462" i="26"/>
  <c r="A463" i="26"/>
  <c r="A464" i="26"/>
  <c r="A465" i="26"/>
  <c r="A466" i="26"/>
  <c r="A467" i="26"/>
  <c r="A468" i="26"/>
  <c r="A469" i="26"/>
  <c r="A470" i="26"/>
  <c r="A471" i="26"/>
  <c r="A472" i="26"/>
  <c r="A473" i="26"/>
  <c r="A474" i="26"/>
  <c r="A475" i="26"/>
  <c r="A476" i="26"/>
  <c r="A477" i="26"/>
  <c r="A478" i="26"/>
  <c r="A479" i="26"/>
  <c r="A480" i="26"/>
  <c r="A481" i="26"/>
  <c r="A482" i="26"/>
  <c r="A483" i="26"/>
  <c r="A484" i="26"/>
  <c r="A485" i="26"/>
  <c r="A486" i="26"/>
  <c r="A487" i="26"/>
  <c r="A488" i="26"/>
  <c r="A489" i="26"/>
  <c r="A490" i="26"/>
  <c r="A491" i="26"/>
  <c r="A492" i="26"/>
  <c r="A493" i="26"/>
  <c r="A494" i="26"/>
  <c r="A495" i="26"/>
  <c r="A496" i="26"/>
  <c r="A497" i="26"/>
  <c r="A498" i="26"/>
  <c r="A499" i="26"/>
  <c r="A500" i="26"/>
  <c r="A501" i="26"/>
  <c r="A502" i="26"/>
  <c r="A503" i="26"/>
  <c r="A504" i="26"/>
  <c r="A505" i="26"/>
  <c r="A506" i="26"/>
  <c r="A507" i="26"/>
  <c r="A508" i="26"/>
  <c r="A509" i="26"/>
  <c r="A510" i="26"/>
  <c r="A511" i="26"/>
  <c r="A512" i="26"/>
  <c r="A513" i="26"/>
  <c r="A514" i="26"/>
  <c r="A515" i="26"/>
  <c r="A516" i="26"/>
  <c r="A517" i="26"/>
  <c r="A518" i="26"/>
  <c r="A519" i="26"/>
  <c r="A520" i="26"/>
  <c r="A521" i="26"/>
  <c r="A522" i="26"/>
  <c r="A523" i="26"/>
  <c r="A524" i="26"/>
  <c r="A525" i="26"/>
  <c r="A526" i="26"/>
  <c r="A527" i="26"/>
  <c r="A528" i="26"/>
  <c r="A529" i="26"/>
  <c r="A530" i="26"/>
  <c r="A531" i="26"/>
  <c r="A532" i="26"/>
  <c r="A533" i="26"/>
  <c r="A534" i="26"/>
  <c r="A535" i="26"/>
  <c r="A536" i="26"/>
  <c r="A537" i="26"/>
  <c r="A538" i="26"/>
  <c r="A539" i="26"/>
  <c r="A540" i="26"/>
  <c r="A541" i="26"/>
  <c r="A542" i="26"/>
  <c r="A543" i="26"/>
  <c r="A544" i="26"/>
  <c r="A545" i="26"/>
  <c r="A546" i="26"/>
  <c r="A547" i="26"/>
  <c r="A548" i="26"/>
  <c r="A549" i="26"/>
  <c r="A550" i="26"/>
  <c r="A551" i="26"/>
  <c r="A552" i="26"/>
  <c r="A553" i="26"/>
  <c r="A554" i="26"/>
  <c r="A555" i="26"/>
  <c r="A556" i="26"/>
  <c r="A557" i="26"/>
  <c r="A558" i="26"/>
  <c r="A559" i="26"/>
  <c r="A560" i="26"/>
  <c r="A561" i="26"/>
  <c r="A562" i="26"/>
  <c r="A563" i="26"/>
  <c r="A564" i="26"/>
  <c r="A565" i="26"/>
  <c r="A566" i="26"/>
  <c r="A567" i="26"/>
  <c r="A568" i="26"/>
  <c r="A569" i="26"/>
  <c r="A570" i="26"/>
  <c r="A571" i="26"/>
  <c r="A572" i="26"/>
  <c r="A573" i="26"/>
  <c r="A574" i="26"/>
  <c r="A575" i="26"/>
  <c r="A576" i="26"/>
  <c r="A577" i="26"/>
  <c r="A578" i="26"/>
  <c r="A579" i="26"/>
  <c r="A580" i="26"/>
  <c r="A581" i="26"/>
  <c r="A582" i="26"/>
  <c r="A583" i="26"/>
  <c r="A584" i="26"/>
  <c r="A585" i="26"/>
  <c r="A586" i="26"/>
  <c r="A587" i="26"/>
  <c r="A588" i="26"/>
  <c r="A589" i="26"/>
  <c r="A590" i="26"/>
  <c r="A591" i="26"/>
  <c r="A592" i="26"/>
  <c r="A593" i="26"/>
  <c r="A594" i="26"/>
  <c r="A595" i="26"/>
  <c r="A596" i="26"/>
  <c r="A597" i="26"/>
  <c r="A598" i="26"/>
  <c r="A599" i="26"/>
  <c r="A600" i="26"/>
  <c r="A601" i="26"/>
  <c r="A602" i="26"/>
  <c r="A603" i="26"/>
  <c r="A604" i="26"/>
  <c r="A605" i="26"/>
  <c r="A606" i="26"/>
  <c r="A607" i="26"/>
  <c r="A608" i="26"/>
  <c r="A609" i="26"/>
  <c r="A610" i="26"/>
  <c r="A611" i="26"/>
  <c r="A612" i="26"/>
  <c r="A613" i="26"/>
  <c r="A614" i="26"/>
  <c r="A615" i="26"/>
  <c r="A616" i="26"/>
  <c r="A617" i="26"/>
  <c r="A618" i="26"/>
  <c r="A619" i="26"/>
  <c r="A620" i="26"/>
  <c r="A621" i="26"/>
  <c r="A622" i="26"/>
  <c r="A623" i="26"/>
  <c r="A624" i="26"/>
  <c r="A625" i="26"/>
  <c r="A626" i="26"/>
  <c r="A627" i="26"/>
  <c r="A628" i="26"/>
  <c r="A629" i="26"/>
  <c r="A630" i="26"/>
  <c r="A631" i="26"/>
  <c r="A632" i="26"/>
  <c r="A633" i="26"/>
  <c r="A634" i="26"/>
  <c r="A635" i="26"/>
  <c r="A636" i="26"/>
  <c r="A637" i="26"/>
  <c r="A638" i="26"/>
  <c r="A639" i="26"/>
  <c r="A640" i="26"/>
  <c r="A641" i="26"/>
  <c r="A642" i="26"/>
  <c r="A643" i="26"/>
  <c r="A644" i="26"/>
  <c r="A645" i="26"/>
  <c r="A646" i="26"/>
  <c r="A647" i="26"/>
  <c r="A648" i="26"/>
  <c r="A649" i="26"/>
  <c r="A650" i="26"/>
  <c r="A651" i="26"/>
  <c r="A652" i="26"/>
  <c r="A653" i="26"/>
  <c r="A654" i="26"/>
  <c r="A655" i="26"/>
  <c r="A656" i="26"/>
  <c r="A657" i="26"/>
  <c r="A658" i="26"/>
  <c r="A659" i="26"/>
  <c r="A660" i="26"/>
  <c r="A661" i="26"/>
  <c r="A662" i="26"/>
  <c r="A663" i="26"/>
  <c r="A664" i="26"/>
  <c r="A665" i="26"/>
  <c r="A666" i="26"/>
  <c r="A667" i="26"/>
  <c r="A668" i="26"/>
  <c r="A669" i="26"/>
  <c r="A670" i="26"/>
  <c r="A671" i="26"/>
  <c r="A672" i="26"/>
  <c r="A673" i="26"/>
  <c r="A674" i="26"/>
  <c r="A675" i="26"/>
  <c r="A676" i="26"/>
  <c r="A677" i="26"/>
  <c r="A678" i="26"/>
  <c r="A679" i="26"/>
  <c r="A680" i="26"/>
  <c r="A681" i="26"/>
  <c r="A682" i="26"/>
  <c r="A683" i="26"/>
  <c r="A684" i="26"/>
  <c r="A685" i="26"/>
  <c r="A686" i="26"/>
  <c r="A687" i="26"/>
  <c r="A688" i="26"/>
  <c r="A689" i="26"/>
  <c r="A690" i="26"/>
  <c r="A691" i="26"/>
  <c r="A692" i="26"/>
  <c r="A693" i="26"/>
  <c r="A694" i="26"/>
  <c r="A695" i="26"/>
  <c r="A696" i="26"/>
  <c r="A697" i="26"/>
  <c r="A698" i="26"/>
  <c r="A699" i="26"/>
  <c r="A700" i="26"/>
  <c r="A701" i="26"/>
  <c r="A702" i="26"/>
  <c r="A703" i="26"/>
  <c r="A704" i="26"/>
  <c r="A705" i="26"/>
  <c r="A706" i="26"/>
  <c r="A707" i="26"/>
  <c r="A708" i="26"/>
  <c r="A709" i="26"/>
  <c r="A710" i="26"/>
  <c r="A711" i="26"/>
  <c r="A712" i="26"/>
  <c r="A713" i="26"/>
  <c r="A714" i="26"/>
  <c r="A715" i="26"/>
  <c r="A716" i="26"/>
  <c r="A717" i="26"/>
  <c r="A718" i="26"/>
  <c r="A719" i="26"/>
  <c r="A720" i="26"/>
  <c r="A721" i="26"/>
  <c r="A722" i="26"/>
  <c r="A723" i="26"/>
  <c r="A724" i="26"/>
  <c r="A725" i="26"/>
  <c r="A726" i="26"/>
  <c r="A727" i="26"/>
  <c r="A728" i="26"/>
  <c r="A729" i="26"/>
  <c r="A730" i="26"/>
  <c r="A731" i="26"/>
  <c r="A732" i="26"/>
  <c r="A733" i="26"/>
  <c r="A734" i="26"/>
  <c r="A735" i="26"/>
  <c r="A736" i="26"/>
  <c r="A737" i="26"/>
  <c r="A738" i="26"/>
  <c r="A739" i="26"/>
  <c r="A740" i="26"/>
  <c r="A741" i="26"/>
  <c r="A742" i="26"/>
  <c r="A743" i="26"/>
  <c r="A744" i="26"/>
  <c r="A745" i="26"/>
  <c r="A746" i="26"/>
  <c r="A747" i="26"/>
  <c r="A748" i="26"/>
  <c r="A749" i="26"/>
  <c r="A750" i="26"/>
  <c r="A751" i="26"/>
  <c r="A752" i="26"/>
  <c r="A753" i="26"/>
  <c r="A754" i="26"/>
  <c r="A755" i="26"/>
  <c r="A756" i="26"/>
  <c r="A757" i="26"/>
  <c r="A758" i="26"/>
  <c r="A759" i="26"/>
  <c r="A760" i="26"/>
  <c r="A761" i="26"/>
  <c r="A762" i="26"/>
  <c r="A763" i="26"/>
  <c r="A764" i="26"/>
  <c r="A765" i="26"/>
  <c r="A766" i="26"/>
  <c r="A767" i="26"/>
  <c r="A768" i="26"/>
  <c r="A769" i="26"/>
  <c r="A770" i="26"/>
  <c r="A771" i="26"/>
  <c r="A772" i="26"/>
  <c r="A773" i="26"/>
  <c r="A774" i="26"/>
  <c r="A775" i="26"/>
  <c r="A776" i="26"/>
  <c r="A777" i="26"/>
  <c r="A778" i="26"/>
  <c r="A779" i="26"/>
  <c r="A780" i="26"/>
  <c r="A781" i="26"/>
  <c r="A782" i="26"/>
  <c r="A783" i="26"/>
  <c r="A784" i="26"/>
  <c r="A785" i="26"/>
  <c r="A786" i="26"/>
  <c r="A787" i="26"/>
  <c r="A788" i="26"/>
  <c r="A789" i="26"/>
  <c r="A790" i="26"/>
  <c r="A791" i="26"/>
  <c r="A792" i="26"/>
  <c r="A793" i="26"/>
  <c r="A794" i="26"/>
  <c r="A795" i="26"/>
  <c r="A796" i="26"/>
  <c r="A797" i="26"/>
  <c r="A798" i="26"/>
  <c r="A799" i="26"/>
  <c r="A800" i="26"/>
  <c r="A801" i="26"/>
  <c r="A802" i="26"/>
  <c r="A803" i="26"/>
  <c r="A804" i="26"/>
  <c r="A805" i="26"/>
  <c r="A806" i="26"/>
  <c r="A807" i="26"/>
  <c r="A808" i="26"/>
  <c r="A809" i="26"/>
  <c r="A810" i="26"/>
  <c r="A811" i="26"/>
  <c r="A812" i="26"/>
  <c r="A813" i="26"/>
  <c r="A814" i="26"/>
  <c r="A815" i="26"/>
  <c r="A816" i="26"/>
  <c r="A817" i="26"/>
  <c r="A818" i="26"/>
  <c r="A819" i="26"/>
  <c r="A820" i="26"/>
  <c r="A821" i="26"/>
  <c r="A822" i="26"/>
  <c r="A823" i="26"/>
  <c r="A824" i="26"/>
  <c r="A825" i="26"/>
  <c r="A826" i="26"/>
  <c r="A827" i="26"/>
  <c r="A828" i="26"/>
  <c r="A829" i="26"/>
  <c r="A830" i="26"/>
  <c r="A831" i="26"/>
  <c r="A832" i="26"/>
  <c r="A833" i="26"/>
  <c r="A834" i="26"/>
  <c r="A835" i="26"/>
  <c r="A836" i="26"/>
  <c r="A837" i="26"/>
  <c r="A838" i="26"/>
  <c r="A839" i="26"/>
  <c r="A840" i="26"/>
  <c r="A841" i="26"/>
  <c r="A842" i="26"/>
  <c r="A843" i="26"/>
  <c r="A844" i="26"/>
  <c r="A845" i="26"/>
  <c r="A846" i="26"/>
  <c r="A847" i="26"/>
  <c r="A848" i="26"/>
  <c r="A849" i="26"/>
  <c r="A850" i="26"/>
  <c r="A851" i="26"/>
  <c r="A852" i="26"/>
  <c r="A853" i="26"/>
  <c r="A854" i="26"/>
  <c r="A855" i="26"/>
  <c r="A856" i="26"/>
  <c r="A857" i="26"/>
  <c r="A858" i="26"/>
  <c r="A859" i="26"/>
  <c r="A860" i="26"/>
  <c r="A861" i="26"/>
  <c r="A862" i="26"/>
  <c r="A863" i="26"/>
  <c r="A864" i="26"/>
  <c r="A865" i="26"/>
  <c r="A866" i="26"/>
  <c r="A867" i="26"/>
  <c r="A868" i="26"/>
  <c r="A869" i="26"/>
  <c r="A870" i="26"/>
  <c r="A871" i="26"/>
  <c r="A872" i="26"/>
  <c r="A873" i="26"/>
  <c r="A874" i="26"/>
  <c r="A875" i="26"/>
  <c r="A876" i="26"/>
  <c r="A877" i="26"/>
  <c r="A878" i="26"/>
  <c r="A879" i="26"/>
  <c r="A880" i="26"/>
  <c r="A881" i="26"/>
  <c r="A882" i="26"/>
  <c r="A883" i="26"/>
  <c r="A884" i="26"/>
  <c r="A885" i="26"/>
  <c r="A886" i="26"/>
  <c r="A887" i="26"/>
  <c r="A888" i="26"/>
  <c r="A889" i="26"/>
  <c r="A890" i="26"/>
  <c r="A891" i="26"/>
  <c r="A892" i="26"/>
  <c r="A893" i="26"/>
  <c r="A894" i="26"/>
  <c r="A895" i="26"/>
  <c r="A896" i="26"/>
  <c r="A897" i="26"/>
  <c r="A898" i="26"/>
  <c r="A899" i="26"/>
  <c r="A900" i="26"/>
  <c r="A901" i="26"/>
  <c r="A902" i="26"/>
  <c r="A903" i="26"/>
  <c r="A904" i="26"/>
  <c r="A905" i="26"/>
  <c r="A906" i="26"/>
  <c r="A907" i="26"/>
  <c r="A908" i="26"/>
  <c r="A909" i="26"/>
  <c r="A910" i="26"/>
  <c r="A911" i="26"/>
  <c r="A912" i="26"/>
  <c r="A913" i="26"/>
  <c r="A914" i="26"/>
  <c r="A915" i="26"/>
  <c r="A916" i="26"/>
  <c r="A917" i="26"/>
  <c r="A918" i="26"/>
  <c r="A919" i="26"/>
  <c r="A920" i="26"/>
  <c r="A921" i="26"/>
  <c r="A922" i="26"/>
  <c r="A923" i="26"/>
  <c r="A924" i="26"/>
  <c r="A925" i="26"/>
  <c r="A926" i="26"/>
  <c r="A927" i="26"/>
  <c r="A928" i="26"/>
  <c r="A929" i="26"/>
  <c r="A930" i="26"/>
  <c r="A931" i="26"/>
  <c r="A932" i="26"/>
  <c r="A933" i="26"/>
  <c r="A934" i="26"/>
  <c r="A935" i="26"/>
  <c r="A936" i="26"/>
  <c r="A937" i="26"/>
  <c r="A938" i="26"/>
  <c r="A939" i="26"/>
  <c r="A940" i="26"/>
  <c r="A941" i="26"/>
  <c r="A942" i="26"/>
  <c r="A943" i="26"/>
  <c r="A944" i="26"/>
  <c r="A945" i="26"/>
  <c r="A946" i="26"/>
  <c r="A947" i="26"/>
  <c r="A948" i="26"/>
  <c r="A949" i="26"/>
  <c r="A950" i="26"/>
  <c r="A951" i="26"/>
  <c r="A952" i="26"/>
  <c r="A953" i="26"/>
  <c r="A954" i="26"/>
  <c r="A955" i="26"/>
  <c r="A956" i="26"/>
  <c r="A957" i="26"/>
  <c r="A958" i="26"/>
  <c r="A959" i="26"/>
  <c r="A960" i="26"/>
  <c r="A961" i="26"/>
  <c r="A962" i="26"/>
  <c r="A963" i="26"/>
  <c r="A964" i="26"/>
  <c r="A965" i="26"/>
  <c r="A966" i="26"/>
  <c r="A967" i="26"/>
  <c r="A968" i="26"/>
  <c r="A969" i="26"/>
  <c r="A970" i="26"/>
  <c r="A971" i="26"/>
  <c r="A972" i="26"/>
  <c r="A973" i="26"/>
  <c r="A974" i="26"/>
  <c r="A975" i="26"/>
  <c r="A976" i="26"/>
  <c r="A977" i="26"/>
  <c r="A978" i="26"/>
  <c r="A979" i="26"/>
  <c r="A980" i="26"/>
  <c r="A981" i="26"/>
  <c r="A982" i="26"/>
  <c r="A983" i="26"/>
  <c r="A984" i="26"/>
  <c r="A985" i="26"/>
  <c r="A986" i="26"/>
  <c r="A987" i="26"/>
  <c r="A988" i="26"/>
  <c r="A989" i="26"/>
  <c r="A990" i="26"/>
  <c r="A991" i="26"/>
  <c r="A992" i="26"/>
  <c r="A993" i="26"/>
  <c r="A994" i="26"/>
  <c r="A995" i="26"/>
  <c r="A996" i="26"/>
  <c r="A997" i="26"/>
  <c r="A998" i="26"/>
  <c r="A999" i="26"/>
  <c r="A1000" i="26"/>
  <c r="A1001" i="26"/>
  <c r="A1002" i="26"/>
  <c r="A1003" i="26"/>
  <c r="A1004" i="26"/>
  <c r="A1005" i="26"/>
  <c r="A1006" i="26"/>
  <c r="A1007" i="26"/>
  <c r="A1008" i="26"/>
  <c r="A1009" i="26"/>
  <c r="A1010" i="26"/>
  <c r="A1011" i="26"/>
  <c r="A1012" i="26"/>
  <c r="A1013" i="26"/>
  <c r="A1014" i="26"/>
  <c r="A1015" i="26"/>
  <c r="A1016" i="26"/>
  <c r="A1017" i="26"/>
  <c r="A1018" i="26"/>
  <c r="A1019" i="26"/>
  <c r="A1020" i="26"/>
  <c r="A1021" i="26"/>
  <c r="A1022" i="26"/>
  <c r="A1023" i="26"/>
  <c r="A1024" i="26"/>
  <c r="A1025" i="26"/>
  <c r="A1026" i="26"/>
  <c r="A1027" i="26"/>
  <c r="A1028" i="26"/>
  <c r="A1029" i="26"/>
  <c r="A1030" i="26"/>
  <c r="A1031" i="26"/>
  <c r="A1032" i="26"/>
  <c r="A1033" i="26"/>
  <c r="A1034" i="26"/>
  <c r="A1035" i="26"/>
  <c r="A1036" i="26"/>
  <c r="A1037" i="26"/>
  <c r="A1038" i="26"/>
  <c r="A1039" i="26"/>
  <c r="A1040" i="26"/>
  <c r="A1041" i="26"/>
  <c r="A1042" i="26"/>
  <c r="A1043" i="26"/>
  <c r="A1044" i="26"/>
  <c r="A1045" i="26"/>
  <c r="A1046" i="26"/>
  <c r="A1047" i="26"/>
  <c r="A1048" i="26"/>
  <c r="A1049" i="26"/>
  <c r="A1050" i="26"/>
  <c r="A1051" i="26"/>
  <c r="A1052" i="26"/>
  <c r="A1053" i="26"/>
  <c r="A1054" i="26"/>
  <c r="A1055" i="26"/>
  <c r="A1056" i="26"/>
  <c r="A1057" i="26"/>
  <c r="A1058" i="26"/>
  <c r="A1059" i="26"/>
  <c r="A1060" i="26"/>
  <c r="A1061" i="26"/>
  <c r="A1062" i="26"/>
  <c r="A1063" i="26"/>
  <c r="A1064" i="26"/>
  <c r="A1065" i="26"/>
  <c r="A1066" i="26"/>
  <c r="A1067" i="26"/>
  <c r="A1068" i="26"/>
  <c r="A1069" i="26"/>
  <c r="A1070" i="26"/>
  <c r="A1071" i="26"/>
  <c r="A1072" i="26"/>
  <c r="A1073" i="26"/>
  <c r="A1074" i="26"/>
  <c r="A1075" i="26"/>
  <c r="A1076" i="26"/>
  <c r="A1077" i="26"/>
  <c r="A1078" i="26"/>
  <c r="A1079" i="26"/>
  <c r="A1080" i="26"/>
  <c r="A1081" i="26"/>
  <c r="A1082" i="26"/>
  <c r="A1083" i="26"/>
  <c r="A1084" i="26"/>
  <c r="A1085" i="26"/>
  <c r="A1086" i="26"/>
  <c r="A1087" i="26"/>
  <c r="A1088" i="26"/>
  <c r="A1089" i="26"/>
  <c r="A1090" i="26"/>
  <c r="A1091" i="26"/>
  <c r="A1092" i="26"/>
  <c r="A1093" i="26"/>
  <c r="A1094" i="26"/>
  <c r="A1095" i="26"/>
  <c r="A1096" i="26"/>
  <c r="A1097" i="26"/>
  <c r="A1098" i="26"/>
  <c r="A1099" i="26"/>
  <c r="A1100" i="26"/>
  <c r="A1101" i="26"/>
  <c r="A1102" i="26"/>
  <c r="A1103" i="26"/>
  <c r="A1104" i="26"/>
  <c r="A1105" i="26"/>
  <c r="A1106" i="26"/>
  <c r="A1107" i="26"/>
  <c r="A1108" i="26"/>
  <c r="A1109" i="26"/>
  <c r="A1110" i="26"/>
  <c r="A1111" i="26"/>
  <c r="A1112" i="26"/>
  <c r="A1113" i="26"/>
  <c r="A1114" i="26"/>
  <c r="A1115" i="26"/>
  <c r="A1116" i="26"/>
  <c r="A1117" i="26"/>
  <c r="A1118" i="26"/>
  <c r="A1119" i="26"/>
  <c r="A1120" i="26"/>
  <c r="A1121" i="26"/>
  <c r="A1122" i="26"/>
  <c r="A1123" i="26"/>
  <c r="A1124" i="26"/>
  <c r="A1125" i="26"/>
  <c r="A1126" i="26"/>
  <c r="A1127" i="26"/>
  <c r="A1128" i="26"/>
  <c r="A1129" i="26"/>
  <c r="A1130" i="26"/>
  <c r="A1131" i="26"/>
  <c r="A1132" i="26"/>
  <c r="A1133" i="26"/>
  <c r="A1134" i="26"/>
  <c r="A1135" i="26"/>
  <c r="A1136" i="26"/>
  <c r="A1137" i="26"/>
  <c r="A1138" i="26"/>
  <c r="A1139" i="26"/>
  <c r="A1140" i="26"/>
  <c r="A1141" i="26"/>
  <c r="A1142" i="26"/>
  <c r="A1143" i="26"/>
  <c r="A1144" i="26"/>
  <c r="A1145" i="26"/>
  <c r="A1146" i="26"/>
  <c r="A1147" i="26"/>
  <c r="A1148" i="26"/>
  <c r="A1149" i="26"/>
  <c r="A1150" i="26"/>
  <c r="A1151" i="26"/>
  <c r="A1152" i="26"/>
  <c r="A1153" i="26"/>
  <c r="A1154" i="26"/>
  <c r="A1155" i="26"/>
  <c r="A1156" i="26"/>
  <c r="A1157" i="26"/>
  <c r="A1158" i="26"/>
  <c r="A1159" i="26"/>
  <c r="A1160" i="26"/>
  <c r="A1161" i="26"/>
  <c r="A1162" i="26"/>
  <c r="A1163" i="26"/>
  <c r="A1164" i="26"/>
  <c r="A1165" i="26"/>
  <c r="A1166" i="26"/>
  <c r="A1167" i="26"/>
  <c r="A1168" i="26"/>
  <c r="A1169" i="26"/>
  <c r="A1170" i="26"/>
  <c r="A1171" i="26"/>
  <c r="A1172" i="26"/>
  <c r="A1173" i="26"/>
  <c r="A1174" i="26"/>
  <c r="A1175" i="26"/>
  <c r="A1176" i="26"/>
  <c r="A1177" i="26"/>
  <c r="A1178" i="26"/>
  <c r="A1179" i="26"/>
  <c r="A1180" i="26"/>
  <c r="A1181" i="26"/>
  <c r="A1182" i="26"/>
  <c r="A1183" i="26"/>
  <c r="A1184" i="26"/>
  <c r="A1185" i="26"/>
  <c r="A1186" i="26"/>
  <c r="A1187" i="26"/>
  <c r="A1188" i="26"/>
  <c r="A1189" i="26"/>
  <c r="A1190" i="26"/>
  <c r="A1191" i="26"/>
  <c r="A1192" i="26"/>
  <c r="A1193" i="26"/>
  <c r="A1194" i="26"/>
  <c r="A1195" i="26"/>
  <c r="A1196" i="26"/>
  <c r="A1197" i="26"/>
  <c r="A1198" i="26"/>
  <c r="A1199" i="26"/>
  <c r="A1200" i="26"/>
  <c r="A1201" i="26"/>
  <c r="A1202" i="26"/>
  <c r="A1203" i="26"/>
  <c r="A1204" i="26"/>
  <c r="A1205" i="26"/>
  <c r="A1206" i="26"/>
  <c r="A1207" i="26"/>
  <c r="A1208" i="26"/>
  <c r="A1209" i="26"/>
  <c r="A1210" i="26"/>
  <c r="A1211" i="26"/>
  <c r="A1212" i="26"/>
  <c r="A1213" i="26"/>
  <c r="A1214" i="26"/>
  <c r="A1215" i="26"/>
  <c r="A1216" i="26"/>
  <c r="A1217" i="26"/>
  <c r="A1218" i="26"/>
  <c r="A1219" i="26"/>
  <c r="A1220" i="26"/>
  <c r="A1221" i="26"/>
  <c r="A1222" i="26"/>
  <c r="A1223" i="26"/>
  <c r="A1224" i="26"/>
  <c r="A1225" i="26"/>
  <c r="A1226" i="26"/>
  <c r="A1227" i="26"/>
  <c r="A1228" i="26"/>
  <c r="A1229" i="26"/>
  <c r="A1230" i="26"/>
  <c r="A1231" i="26"/>
  <c r="A1232" i="26"/>
  <c r="A1233" i="26"/>
  <c r="A1234" i="26"/>
  <c r="A1235" i="26"/>
  <c r="A1236" i="26"/>
  <c r="A1237" i="26"/>
  <c r="A1238" i="26"/>
  <c r="A1239" i="26"/>
  <c r="A1240" i="26"/>
  <c r="A1241" i="26"/>
  <c r="A1242" i="26"/>
  <c r="A1243" i="26"/>
  <c r="A1244" i="26"/>
  <c r="A1245" i="26"/>
  <c r="A1246" i="26"/>
  <c r="A1247" i="26"/>
  <c r="A1248" i="26"/>
  <c r="A1249" i="26"/>
  <c r="A1250" i="26"/>
  <c r="A1251" i="26"/>
  <c r="A1252" i="26"/>
  <c r="A1253" i="26"/>
  <c r="A1254" i="26"/>
  <c r="A1255" i="26"/>
  <c r="A1256" i="26"/>
  <c r="A1257" i="26"/>
  <c r="A1258" i="26"/>
  <c r="A1259" i="26"/>
  <c r="A1260" i="26"/>
  <c r="A1261" i="26"/>
  <c r="A1262" i="26"/>
  <c r="A1263" i="26"/>
  <c r="A1264" i="26"/>
  <c r="A1265" i="26"/>
  <c r="A1266" i="26"/>
  <c r="A1267" i="26"/>
  <c r="A1268" i="26"/>
  <c r="A1269" i="26"/>
  <c r="A1270" i="26"/>
  <c r="A1271" i="26"/>
  <c r="A1272" i="26"/>
  <c r="A1273" i="26"/>
  <c r="A1274" i="26"/>
  <c r="A1275" i="26"/>
  <c r="A1276" i="26"/>
  <c r="A1277" i="26"/>
  <c r="A1278" i="26"/>
  <c r="A1279" i="26"/>
  <c r="A1280" i="26"/>
  <c r="A1281" i="26"/>
  <c r="A1282" i="26"/>
  <c r="A1283" i="26"/>
  <c r="A1284" i="26"/>
  <c r="A1285" i="26"/>
  <c r="A1286" i="26"/>
  <c r="A1287" i="26"/>
  <c r="A1288" i="26"/>
  <c r="A1289" i="26"/>
  <c r="A1290" i="26"/>
  <c r="A1291" i="26"/>
  <c r="A1292" i="26"/>
  <c r="A1293" i="26"/>
  <c r="A1294" i="26"/>
  <c r="A1295" i="26"/>
  <c r="A1296" i="26"/>
  <c r="A1297" i="26"/>
  <c r="A1298" i="26"/>
  <c r="A1299" i="26"/>
  <c r="A1300" i="26"/>
  <c r="A1301" i="26"/>
  <c r="A1302" i="26"/>
  <c r="A1303" i="26"/>
  <c r="A1304" i="26"/>
  <c r="A1305" i="26"/>
  <c r="A1306" i="26"/>
  <c r="A1307" i="26"/>
  <c r="A1308" i="26"/>
  <c r="A1309" i="26"/>
  <c r="A1310" i="26"/>
  <c r="A1311" i="26"/>
  <c r="A1312" i="26"/>
  <c r="A1313" i="26"/>
  <c r="A1314" i="26"/>
  <c r="A1315" i="26"/>
  <c r="A1316" i="26"/>
  <c r="A1317" i="26"/>
  <c r="A1318" i="26"/>
  <c r="A1319" i="26"/>
  <c r="A1320" i="26"/>
  <c r="A1321" i="26"/>
  <c r="A1322" i="26"/>
  <c r="A1323" i="26"/>
  <c r="A1324" i="26"/>
  <c r="A1325" i="26"/>
  <c r="A1326" i="26"/>
  <c r="A1327" i="26"/>
  <c r="A1328" i="26"/>
  <c r="A1329" i="26"/>
  <c r="A1330" i="26"/>
  <c r="A1331" i="26"/>
  <c r="A1332" i="26"/>
  <c r="A1333" i="26"/>
  <c r="A1334" i="26"/>
  <c r="A1335" i="26"/>
  <c r="A1336" i="26"/>
  <c r="A1337" i="26"/>
  <c r="A1338" i="26"/>
  <c r="A1339" i="26"/>
  <c r="A1340" i="26"/>
  <c r="A1341" i="26"/>
  <c r="A1342" i="26"/>
  <c r="A1343" i="26"/>
  <c r="A1344" i="26"/>
  <c r="A1345" i="26"/>
  <c r="A1346" i="26"/>
  <c r="A1347" i="26"/>
  <c r="A1348" i="26"/>
  <c r="A1349" i="26"/>
  <c r="A1350" i="26"/>
  <c r="A1351" i="26"/>
  <c r="A1352" i="26"/>
  <c r="A1353" i="26"/>
  <c r="A1354" i="26"/>
  <c r="A1355" i="26"/>
  <c r="A1356" i="26"/>
  <c r="A1357" i="26"/>
  <c r="A1358" i="26"/>
  <c r="A1359" i="26"/>
  <c r="A1360" i="26"/>
  <c r="A1361" i="26"/>
  <c r="A1362" i="26"/>
  <c r="A1363" i="26"/>
  <c r="A1364" i="26"/>
  <c r="A1365" i="26"/>
  <c r="A1366" i="26"/>
  <c r="A1367" i="26"/>
  <c r="A1368" i="26"/>
  <c r="A1369" i="26"/>
  <c r="A1370" i="26"/>
  <c r="A1371" i="26"/>
  <c r="A1372" i="26"/>
  <c r="A1373" i="26"/>
  <c r="A1374" i="26"/>
  <c r="A1375" i="26"/>
  <c r="A1376" i="26"/>
  <c r="A1377" i="26"/>
  <c r="A1378" i="26"/>
  <c r="A1379" i="26"/>
  <c r="A1380" i="26"/>
  <c r="A1381" i="26"/>
  <c r="A1382" i="26"/>
  <c r="A1383" i="26"/>
  <c r="A1384" i="26"/>
  <c r="A1385" i="26"/>
  <c r="A1386" i="26"/>
  <c r="A1387" i="26"/>
  <c r="A1388" i="26"/>
  <c r="A1389" i="26"/>
  <c r="A1390" i="26"/>
  <c r="A1391" i="26"/>
  <c r="A1392" i="26"/>
  <c r="A1393" i="26"/>
  <c r="A1394" i="26"/>
  <c r="A1395" i="26"/>
  <c r="A1396" i="26"/>
  <c r="A1397" i="26"/>
  <c r="A1398" i="26"/>
  <c r="A1399" i="26"/>
  <c r="A1400" i="26"/>
  <c r="A1401" i="26"/>
  <c r="A1402" i="26"/>
  <c r="A1403" i="26"/>
  <c r="A1404" i="26"/>
  <c r="A1405" i="26"/>
  <c r="A1406" i="26"/>
  <c r="A1407" i="26"/>
  <c r="A1408" i="26"/>
  <c r="A1409" i="26"/>
  <c r="A1410" i="26"/>
  <c r="A1411" i="26"/>
  <c r="A1412" i="26"/>
  <c r="A1413" i="26"/>
  <c r="A1414" i="26"/>
  <c r="A1415" i="26"/>
  <c r="A1416" i="26"/>
  <c r="A1417" i="26"/>
  <c r="A1418" i="26"/>
  <c r="A1419" i="26"/>
  <c r="A1420" i="26"/>
  <c r="A1421" i="26"/>
  <c r="A1422" i="26"/>
  <c r="A1423" i="26"/>
  <c r="A1424" i="26"/>
  <c r="A1425" i="26"/>
  <c r="A1426" i="26"/>
  <c r="A1427" i="26"/>
  <c r="A1428" i="26"/>
  <c r="A1429" i="26"/>
  <c r="A1430" i="26"/>
  <c r="A1431" i="26"/>
  <c r="A1432" i="26"/>
  <c r="A1433" i="26"/>
  <c r="A1434" i="26"/>
  <c r="A1435" i="26"/>
  <c r="A1436" i="26"/>
  <c r="A1437" i="26"/>
  <c r="A1438" i="26"/>
  <c r="A1439" i="26"/>
  <c r="A1440" i="26"/>
  <c r="A1441" i="26"/>
  <c r="A1442" i="26"/>
  <c r="A1443" i="26"/>
  <c r="A1444" i="26"/>
  <c r="A1445" i="26"/>
  <c r="A1446" i="26"/>
  <c r="A1447" i="26"/>
  <c r="A1448" i="26"/>
  <c r="A1449" i="26"/>
  <c r="A1450" i="26"/>
  <c r="A1451" i="26"/>
  <c r="A1452" i="26"/>
  <c r="A1453" i="26"/>
  <c r="A1454" i="26"/>
  <c r="A1455" i="26"/>
  <c r="A1456" i="26"/>
  <c r="A1457" i="26"/>
  <c r="A1458" i="26"/>
  <c r="A1459" i="26"/>
  <c r="A1460" i="26"/>
  <c r="A1461" i="26"/>
  <c r="A1462" i="26"/>
  <c r="A1463" i="26"/>
  <c r="A1464" i="26"/>
  <c r="A1465" i="26"/>
  <c r="A1466" i="26"/>
  <c r="A1467" i="26"/>
  <c r="A1468" i="26"/>
  <c r="A1469" i="26"/>
  <c r="A1470" i="26"/>
  <c r="A1471" i="26"/>
  <c r="A1472" i="26"/>
  <c r="A1473" i="26"/>
  <c r="A1474" i="26"/>
  <c r="A1475" i="26"/>
  <c r="A1476" i="26"/>
  <c r="A1477" i="26"/>
  <c r="A1478" i="26"/>
  <c r="A1479" i="26"/>
  <c r="A1480" i="26"/>
  <c r="A1481" i="26"/>
  <c r="A1482" i="26"/>
  <c r="A1483" i="26"/>
  <c r="A1484" i="26"/>
  <c r="A1485" i="26"/>
  <c r="A1486" i="26"/>
  <c r="A1487" i="26"/>
  <c r="A1488" i="26"/>
  <c r="A1489" i="26"/>
  <c r="A1490" i="26"/>
  <c r="A1491" i="26"/>
  <c r="A1492" i="26"/>
  <c r="A1493" i="26"/>
  <c r="A1494" i="26"/>
  <c r="A1495" i="26"/>
  <c r="A1496" i="26"/>
  <c r="A1497" i="26"/>
  <c r="A1498" i="26"/>
  <c r="A1499" i="26"/>
  <c r="A1500" i="26"/>
  <c r="A1501" i="26"/>
  <c r="A1502" i="26"/>
  <c r="A1503" i="26"/>
  <c r="A1504" i="26"/>
  <c r="A1505" i="26"/>
  <c r="A1506" i="26"/>
  <c r="A1507" i="26"/>
  <c r="A1508" i="26"/>
  <c r="A1509" i="26"/>
  <c r="A1510" i="26"/>
  <c r="A1511" i="26"/>
  <c r="A1512" i="26"/>
  <c r="A1513" i="26"/>
  <c r="A1514" i="26"/>
  <c r="A1515" i="26"/>
  <c r="A1516" i="26"/>
  <c r="A1517" i="26"/>
  <c r="A1518" i="26"/>
  <c r="A1519" i="26"/>
  <c r="A1520" i="26"/>
  <c r="A1521" i="26"/>
  <c r="A1522" i="26"/>
  <c r="A1523" i="26"/>
  <c r="A1524" i="26"/>
  <c r="A1525" i="26"/>
  <c r="A1526" i="26"/>
  <c r="A1527" i="26"/>
  <c r="A1528" i="26"/>
  <c r="A1529" i="26"/>
  <c r="A1530" i="26"/>
  <c r="A1531" i="26"/>
  <c r="A1532" i="26"/>
  <c r="A1533" i="26"/>
  <c r="A1534" i="26"/>
  <c r="A1535" i="26"/>
  <c r="A1536" i="26"/>
  <c r="A1537" i="26"/>
  <c r="A1538" i="26"/>
  <c r="A1539" i="26"/>
  <c r="A1540" i="26"/>
  <c r="A1541" i="26"/>
  <c r="A1542" i="26"/>
  <c r="A1543" i="26"/>
  <c r="A1544" i="26"/>
  <c r="A1545" i="26"/>
  <c r="A1546" i="26"/>
  <c r="A1547" i="26"/>
  <c r="A1548" i="26"/>
  <c r="A1549" i="26"/>
  <c r="A1550" i="26"/>
  <c r="A1551" i="26"/>
  <c r="A1552" i="26"/>
  <c r="A1553" i="26"/>
  <c r="A1554" i="26"/>
  <c r="A1555" i="26"/>
  <c r="A1556" i="26"/>
  <c r="A1557" i="26"/>
  <c r="A1558" i="26"/>
  <c r="A1559" i="26"/>
  <c r="A1560" i="26"/>
  <c r="A1561" i="26"/>
  <c r="A1562" i="26"/>
  <c r="A1563" i="26"/>
  <c r="A1564" i="26"/>
  <c r="A1565" i="26"/>
  <c r="A1566" i="26"/>
  <c r="A1567" i="26"/>
  <c r="A1568" i="26"/>
  <c r="A1569" i="26"/>
  <c r="A1570" i="26"/>
  <c r="A1571" i="26"/>
  <c r="A1572" i="26"/>
  <c r="A1573" i="26"/>
  <c r="A1574" i="26"/>
  <c r="A1575" i="26"/>
  <c r="A1576" i="26"/>
  <c r="A1577" i="26"/>
  <c r="A1578" i="26"/>
  <c r="A1579" i="26"/>
  <c r="A1580" i="26"/>
  <c r="A1581" i="26"/>
  <c r="A1582" i="26"/>
  <c r="A1583" i="26"/>
  <c r="A1584" i="26"/>
  <c r="A1585" i="26"/>
  <c r="A1586" i="26"/>
  <c r="A1587" i="26"/>
  <c r="A1588" i="26"/>
  <c r="A1589" i="26"/>
  <c r="A1590" i="26"/>
  <c r="A1591" i="26"/>
  <c r="A1592" i="26"/>
  <c r="A1593" i="26"/>
  <c r="A1594" i="26"/>
  <c r="A1595" i="26"/>
  <c r="A1596" i="26"/>
  <c r="A1597" i="26"/>
  <c r="A1598" i="26"/>
  <c r="A1599" i="26"/>
  <c r="A1600" i="26"/>
  <c r="A1601" i="26"/>
  <c r="A1602" i="26"/>
  <c r="A1603" i="26"/>
  <c r="A1604" i="26"/>
  <c r="A1605" i="26"/>
  <c r="A1606" i="26"/>
  <c r="A1607" i="26"/>
  <c r="A1608" i="26"/>
  <c r="A1609" i="26"/>
  <c r="A1610" i="26"/>
  <c r="A1611" i="26"/>
  <c r="A1612" i="26"/>
  <c r="A1613" i="26"/>
  <c r="A1614" i="26"/>
  <c r="A1615" i="26"/>
  <c r="A1616" i="26"/>
  <c r="A1617" i="26"/>
  <c r="A1618" i="26"/>
  <c r="A1619" i="26"/>
  <c r="A1620" i="26"/>
  <c r="A1621" i="26"/>
  <c r="A1622" i="26"/>
  <c r="A1623" i="26"/>
  <c r="A1624" i="26"/>
  <c r="A1625" i="26"/>
  <c r="A1626" i="26"/>
  <c r="A1627" i="26"/>
  <c r="A1628" i="26"/>
  <c r="A1629" i="26"/>
  <c r="A1630" i="26"/>
  <c r="A1631" i="26"/>
  <c r="A1632" i="26"/>
  <c r="A1633" i="26"/>
  <c r="A1634" i="26"/>
  <c r="A1635" i="26"/>
  <c r="A1636" i="26"/>
  <c r="A1637" i="26"/>
  <c r="A1638" i="26"/>
  <c r="A1639" i="26"/>
  <c r="A1640" i="26"/>
  <c r="A1641" i="26"/>
  <c r="A1642" i="26"/>
  <c r="A1643" i="26"/>
  <c r="A1644" i="26"/>
  <c r="A1645" i="26"/>
  <c r="A1646" i="26"/>
  <c r="A1647" i="26"/>
  <c r="A1648" i="26"/>
  <c r="A1649" i="26"/>
  <c r="A1650" i="26"/>
  <c r="A1651" i="26"/>
  <c r="A1652" i="26"/>
  <c r="A1653" i="26"/>
  <c r="A1654" i="26"/>
  <c r="A1655" i="26"/>
  <c r="A1656" i="26"/>
  <c r="A1657" i="26"/>
  <c r="A1658" i="26"/>
  <c r="A1659" i="26"/>
  <c r="A1660" i="26"/>
  <c r="A1661" i="26"/>
  <c r="A1662" i="26"/>
  <c r="A1663" i="26"/>
  <c r="A1664" i="26"/>
  <c r="A1665" i="26"/>
  <c r="A1666" i="26"/>
  <c r="A1667" i="26"/>
  <c r="A1668" i="26"/>
  <c r="A1669" i="26"/>
  <c r="A1670" i="26"/>
  <c r="A1671" i="26"/>
  <c r="A1672" i="26"/>
  <c r="A1673" i="26"/>
  <c r="A1674" i="26"/>
  <c r="A1675" i="26"/>
  <c r="A1676" i="26"/>
  <c r="A1677" i="26"/>
  <c r="A1678" i="26"/>
  <c r="A1679" i="26"/>
  <c r="A1680" i="26"/>
  <c r="A1681" i="26"/>
  <c r="A1682" i="26"/>
  <c r="A1683" i="26"/>
  <c r="A1684" i="26"/>
  <c r="A1685" i="26"/>
  <c r="A1686" i="26"/>
  <c r="A1687" i="26"/>
  <c r="A1688" i="26"/>
  <c r="A1689" i="26"/>
  <c r="A1690" i="26"/>
  <c r="A1691" i="26"/>
  <c r="A1692" i="26"/>
  <c r="A1693" i="26"/>
  <c r="A1694" i="26"/>
  <c r="A1695" i="26"/>
  <c r="A1696" i="26"/>
  <c r="A1697" i="26"/>
  <c r="A1698" i="26"/>
  <c r="A1699" i="26"/>
  <c r="A1700" i="26"/>
  <c r="A1701" i="26"/>
  <c r="A1702" i="26"/>
  <c r="A1703" i="26"/>
  <c r="A1704" i="26"/>
  <c r="A1705" i="26"/>
  <c r="A1706" i="26"/>
  <c r="A1707" i="26"/>
  <c r="A1708" i="26"/>
  <c r="A1709" i="26"/>
  <c r="A1710" i="26"/>
  <c r="A1711" i="26"/>
  <c r="A1712" i="26"/>
  <c r="A1713" i="26"/>
  <c r="A1714" i="26"/>
  <c r="A1715" i="26"/>
  <c r="A1716" i="26"/>
  <c r="A1717" i="26"/>
  <c r="A1718" i="26"/>
  <c r="A1719" i="26"/>
  <c r="A1720" i="26"/>
  <c r="A1721" i="26"/>
  <c r="A1722" i="26"/>
  <c r="A1723" i="26"/>
  <c r="A1724" i="26"/>
  <c r="A1725" i="26"/>
  <c r="A1726" i="26"/>
  <c r="A1727" i="26"/>
  <c r="A1728" i="26"/>
  <c r="A1729" i="26"/>
  <c r="A1730" i="26"/>
  <c r="A1731" i="26"/>
  <c r="A1732" i="26"/>
  <c r="A1733" i="26"/>
  <c r="A1734" i="26"/>
  <c r="A1735" i="26"/>
  <c r="A1736" i="26"/>
  <c r="A1737" i="26"/>
  <c r="A1738" i="26"/>
  <c r="A1739" i="26"/>
  <c r="A1740" i="26"/>
  <c r="A1741" i="26"/>
  <c r="A21" i="26"/>
  <c r="M1743" i="26"/>
  <c r="E1743" i="26"/>
  <c r="Y1672" i="26"/>
  <c r="Y1671" i="26"/>
  <c r="Y1670" i="26"/>
  <c r="Y1669" i="26"/>
  <c r="Y1668" i="26"/>
  <c r="Y1667" i="26"/>
  <c r="Y1666" i="26"/>
  <c r="Y1665" i="26"/>
  <c r="Y1664" i="26"/>
  <c r="Y1663" i="26"/>
  <c r="Y1662" i="26"/>
  <c r="Y1661" i="26"/>
  <c r="Y1660" i="26"/>
  <c r="Y1659" i="26"/>
  <c r="Y1658" i="26"/>
  <c r="Y1657" i="26"/>
  <c r="Y1656" i="26"/>
  <c r="Y1655" i="26"/>
  <c r="Y1654" i="26"/>
  <c r="Y1653" i="26"/>
  <c r="Y1652" i="26"/>
  <c r="Y1651" i="26"/>
  <c r="V1651" i="26"/>
  <c r="U1651" i="26"/>
  <c r="S1651" i="26"/>
  <c r="R1651" i="26"/>
  <c r="Y1650" i="26"/>
  <c r="Y1649" i="26"/>
  <c r="Y1648" i="26"/>
  <c r="Y1647" i="26"/>
  <c r="Y1646" i="26"/>
  <c r="Y1645" i="26"/>
  <c r="Y1644" i="26"/>
  <c r="Y1643" i="26"/>
  <c r="Y1642" i="26"/>
  <c r="Y1641" i="26"/>
  <c r="Y1640" i="26"/>
  <c r="Y1639" i="26"/>
  <c r="Y1638" i="26"/>
  <c r="Y1637" i="26"/>
  <c r="Y1636" i="26"/>
  <c r="Y1635" i="26"/>
  <c r="Y1634" i="26"/>
  <c r="Y1633" i="26"/>
  <c r="Y1632" i="26"/>
  <c r="Y1631" i="26"/>
  <c r="Y1630" i="26"/>
  <c r="Y1629" i="26"/>
  <c r="Y1628" i="26"/>
  <c r="Y1627" i="26"/>
  <c r="Y1626" i="26"/>
  <c r="Y1625" i="26"/>
  <c r="Y1624" i="26"/>
  <c r="Y1623" i="26"/>
  <c r="Y1622" i="26"/>
  <c r="Y1621" i="26"/>
  <c r="Y1620" i="26"/>
  <c r="Y1619" i="26"/>
  <c r="Y1618" i="26"/>
  <c r="Y1617" i="26"/>
  <c r="Y1616" i="26"/>
  <c r="Y1615" i="26"/>
  <c r="Y1614" i="26"/>
  <c r="Y1613" i="26"/>
  <c r="Y1612" i="26"/>
  <c r="Y1611" i="26"/>
  <c r="Y1610" i="26"/>
  <c r="Y1609" i="26"/>
  <c r="Y1608" i="26"/>
  <c r="Y1607" i="26"/>
  <c r="Y1606" i="26"/>
  <c r="Y1605" i="26"/>
  <c r="Y1604" i="26"/>
  <c r="Y1603" i="26"/>
  <c r="Y1602" i="26"/>
  <c r="Y1601" i="26"/>
  <c r="Y1600" i="26"/>
  <c r="Y1599" i="26"/>
  <c r="Y1598" i="26"/>
  <c r="Y1597" i="26"/>
  <c r="Y1596" i="26"/>
  <c r="Y1595" i="26"/>
  <c r="Y1594" i="26"/>
  <c r="Y1593" i="26"/>
  <c r="Y1592" i="26"/>
  <c r="Y1591" i="26"/>
  <c r="Y1590" i="26"/>
  <c r="Y1589" i="26"/>
  <c r="Y1588" i="26"/>
  <c r="Y1587" i="26"/>
  <c r="Y1586" i="26"/>
  <c r="Y1585" i="26"/>
  <c r="Y1584" i="26"/>
  <c r="Y1583" i="26"/>
  <c r="Y1582" i="26"/>
  <c r="Y1581" i="26"/>
  <c r="Y1580" i="26"/>
  <c r="Y1579" i="26"/>
  <c r="Y1578" i="26"/>
  <c r="Y1577" i="26"/>
  <c r="Y1576" i="26"/>
  <c r="Y1575" i="26"/>
  <c r="Y1574" i="26"/>
  <c r="Y1573" i="26"/>
  <c r="Y1572" i="26"/>
  <c r="Y1571" i="26"/>
  <c r="Y1570" i="26"/>
  <c r="Y1569" i="26"/>
  <c r="Y1568" i="26"/>
  <c r="Y1567" i="26"/>
  <c r="Y1566" i="26"/>
  <c r="Y1565" i="26"/>
  <c r="Y1564" i="26"/>
  <c r="Y1563" i="26"/>
  <c r="Y1562" i="26"/>
  <c r="Y1561" i="26"/>
  <c r="Y1560" i="26"/>
  <c r="Y1559" i="26"/>
  <c r="Y1558" i="26"/>
  <c r="Y1557" i="26"/>
  <c r="Y1556" i="26"/>
  <c r="Y1555" i="26"/>
  <c r="Y1554" i="26"/>
  <c r="Y1553" i="26"/>
  <c r="Y1552" i="26"/>
  <c r="Y1551" i="26"/>
  <c r="Y1550" i="26"/>
  <c r="Y1549" i="26"/>
  <c r="Y1548" i="26"/>
  <c r="Y1547" i="26"/>
  <c r="Y1546" i="26"/>
  <c r="Y1545" i="26"/>
  <c r="Y1544" i="26"/>
  <c r="Y1543" i="26"/>
  <c r="Y1542" i="26"/>
  <c r="Y1541" i="26"/>
  <c r="Y1540" i="26"/>
  <c r="Y1539" i="26"/>
  <c r="Y1538" i="26"/>
  <c r="Y1537" i="26"/>
  <c r="Y1536" i="26"/>
  <c r="Y1535" i="26"/>
  <c r="Y1534" i="26"/>
  <c r="Y1533" i="26"/>
  <c r="Y1532" i="26"/>
  <c r="Y1531" i="26"/>
  <c r="Y1530" i="26"/>
  <c r="Y1529" i="26"/>
  <c r="Y1528" i="26"/>
  <c r="Y1527" i="26"/>
  <c r="Y1526" i="26"/>
  <c r="Y1525" i="26"/>
  <c r="Y1524" i="26"/>
  <c r="Y1523" i="26"/>
  <c r="Y1522" i="26"/>
  <c r="Y1521" i="26"/>
  <c r="Y1520" i="26"/>
  <c r="Y1519" i="26"/>
  <c r="Y1518" i="26"/>
  <c r="Y1517" i="26"/>
  <c r="Y1516" i="26"/>
  <c r="Y1515" i="26"/>
  <c r="Y1514" i="26"/>
  <c r="Y1513" i="26"/>
  <c r="Y1512" i="26"/>
  <c r="Y1511" i="26"/>
  <c r="Y1510" i="26"/>
  <c r="Y1509" i="26"/>
  <c r="Y1508" i="26"/>
  <c r="Y1507" i="26"/>
  <c r="Y1506" i="26"/>
  <c r="Y1505" i="26"/>
  <c r="Y1504" i="26"/>
  <c r="Y1503" i="26"/>
  <c r="Y1502" i="26"/>
  <c r="Y1501" i="26"/>
  <c r="Y1500" i="26"/>
  <c r="Y1499" i="26"/>
  <c r="Y1498" i="26"/>
  <c r="Y1497" i="26"/>
  <c r="Y1496" i="26"/>
  <c r="Y1495" i="26"/>
  <c r="Y1494" i="26"/>
  <c r="Y1493" i="26"/>
  <c r="Y1492" i="26"/>
  <c r="Y1491" i="26"/>
  <c r="Y1490" i="26"/>
  <c r="Y1489" i="26"/>
  <c r="Y1488" i="26"/>
  <c r="Y1487" i="26"/>
  <c r="Y1486" i="26"/>
  <c r="Y1485" i="26"/>
  <c r="Y1484" i="26"/>
  <c r="Y1483" i="26"/>
  <c r="Y1482" i="26"/>
  <c r="Y1481" i="26"/>
  <c r="Y1480" i="26"/>
  <c r="Y1479" i="26"/>
  <c r="Y1478" i="26"/>
  <c r="Y1477" i="26"/>
  <c r="Y1476" i="26"/>
  <c r="Y1475" i="26"/>
  <c r="Y1474" i="26"/>
  <c r="Y1473" i="26"/>
  <c r="Y1472" i="26"/>
  <c r="Y1471" i="26"/>
  <c r="Y1470" i="26"/>
  <c r="Y1469" i="26"/>
  <c r="Y1468" i="26"/>
  <c r="Y1467" i="26"/>
  <c r="Y1466" i="26"/>
  <c r="Y1465" i="26"/>
  <c r="Y1464" i="26"/>
  <c r="Y1463" i="26"/>
  <c r="Y1462" i="26"/>
  <c r="Y1461" i="26"/>
  <c r="Y1460" i="26"/>
  <c r="Y1459" i="26"/>
  <c r="Y1458" i="26"/>
  <c r="Y1457" i="26"/>
  <c r="Y1456" i="26"/>
  <c r="Y1455" i="26"/>
  <c r="Y1454" i="26"/>
  <c r="Y1453" i="26"/>
  <c r="Y1452" i="26"/>
  <c r="Y1451" i="26"/>
  <c r="Y1450" i="26"/>
  <c r="Y1449" i="26"/>
  <c r="Y1448" i="26"/>
  <c r="Y1447" i="26"/>
  <c r="Y1446" i="26"/>
  <c r="Y1445" i="26"/>
  <c r="Y1444" i="26"/>
  <c r="Y1443" i="26"/>
  <c r="Y1442" i="26"/>
  <c r="Y1441" i="26"/>
  <c r="Y1440" i="26"/>
  <c r="Y1439" i="26"/>
  <c r="Y1438" i="26"/>
  <c r="Y1437" i="26"/>
  <c r="Y1436" i="26"/>
  <c r="Y1435" i="26"/>
  <c r="Y1434" i="26"/>
  <c r="Y1433" i="26"/>
  <c r="Y1432" i="26"/>
  <c r="Y1431" i="26"/>
  <c r="Y1430" i="26"/>
  <c r="Y1429" i="26"/>
  <c r="Y1428" i="26"/>
  <c r="Y1427" i="26"/>
  <c r="Y1426" i="26"/>
  <c r="Y1425" i="26"/>
  <c r="Y1424" i="26"/>
  <c r="Y1423" i="26"/>
  <c r="Y1422" i="26"/>
  <c r="Y1421" i="26"/>
  <c r="Y1420" i="26"/>
  <c r="Y1419" i="26"/>
  <c r="Y1418" i="26"/>
  <c r="Y1417" i="26"/>
  <c r="Y1416" i="26"/>
  <c r="Y1415" i="26"/>
  <c r="Y1414" i="26"/>
  <c r="Y1413" i="26"/>
  <c r="Y1412" i="26"/>
  <c r="Y1411" i="26"/>
  <c r="Y1410" i="26"/>
  <c r="Y1409" i="26"/>
  <c r="Y1408" i="26"/>
  <c r="Y1407" i="26"/>
  <c r="Y1406" i="26"/>
  <c r="Y1405" i="26"/>
  <c r="Y1404" i="26"/>
  <c r="Y1403" i="26"/>
  <c r="Y1402" i="26"/>
  <c r="Y1401" i="26"/>
  <c r="Y1400" i="26"/>
  <c r="Y1399" i="26"/>
  <c r="Y1398" i="26"/>
  <c r="Y1397" i="26"/>
  <c r="Y1396" i="26"/>
  <c r="Y1395" i="26"/>
  <c r="Y1394" i="26"/>
  <c r="Y1393" i="26"/>
  <c r="Y1392" i="26"/>
  <c r="Y1391" i="26"/>
  <c r="Y1390" i="26"/>
  <c r="Y1389" i="26"/>
  <c r="Y1388" i="26"/>
  <c r="Y1387" i="26"/>
  <c r="Y1386" i="26"/>
  <c r="Y1385" i="26"/>
  <c r="Y1384" i="26"/>
  <c r="Y1383" i="26"/>
  <c r="Y1382" i="26"/>
  <c r="Y1381" i="26"/>
  <c r="Y1380" i="26"/>
  <c r="Y1379" i="26"/>
  <c r="Y1378" i="26"/>
  <c r="Y1377" i="26"/>
  <c r="Y1376" i="26"/>
  <c r="Y1375" i="26"/>
  <c r="Y1374" i="26"/>
  <c r="Y1373" i="26"/>
  <c r="Y1372" i="26"/>
  <c r="Y1371" i="26"/>
  <c r="Y1370" i="26"/>
  <c r="Y1369" i="26"/>
  <c r="Y1368" i="26"/>
  <c r="Y1367" i="26"/>
  <c r="Y1366" i="26"/>
  <c r="Y1365" i="26"/>
  <c r="Y1364" i="26"/>
  <c r="Y1363" i="26"/>
  <c r="Y1362" i="26"/>
  <c r="Y1361" i="26"/>
  <c r="Y1360" i="26"/>
  <c r="Y1359" i="26"/>
  <c r="Y1358" i="26"/>
  <c r="Y1357" i="26"/>
  <c r="Y1356" i="26"/>
  <c r="Y1355" i="26"/>
  <c r="Y1354" i="26"/>
  <c r="Y1353" i="26"/>
  <c r="Y1352" i="26"/>
  <c r="Y1351" i="26"/>
  <c r="Y1350" i="26"/>
  <c r="Y1349" i="26"/>
  <c r="Y1348" i="26"/>
  <c r="Y1347" i="26"/>
  <c r="Y1346" i="26"/>
  <c r="Y1345" i="26"/>
  <c r="Y1344" i="26"/>
  <c r="Y1343" i="26"/>
  <c r="Y1342" i="26"/>
  <c r="Y1341" i="26"/>
  <c r="Y1340" i="26"/>
  <c r="Y1339" i="26"/>
  <c r="Y1338" i="26"/>
  <c r="Y1337" i="26"/>
  <c r="Y1336" i="26"/>
  <c r="Y1335" i="26"/>
  <c r="Y1334" i="26"/>
  <c r="Y1333" i="26"/>
  <c r="Y1332" i="26"/>
  <c r="Y1331" i="26"/>
  <c r="Y1330" i="26"/>
  <c r="Y1329" i="26"/>
  <c r="Y1328" i="26"/>
  <c r="Y1327" i="26"/>
  <c r="Y1326" i="26"/>
  <c r="Y1325" i="26"/>
  <c r="Y1324" i="26"/>
  <c r="Y1323" i="26"/>
  <c r="Y1322" i="26"/>
  <c r="Y1321" i="26"/>
  <c r="Y1320" i="26"/>
  <c r="Y1319" i="26"/>
  <c r="Y1318" i="26"/>
  <c r="Y1317" i="26"/>
  <c r="Y1316" i="26"/>
  <c r="Y1315" i="26"/>
  <c r="Y1314" i="26"/>
  <c r="Y1313" i="26"/>
  <c r="Y1312" i="26"/>
  <c r="Y1311" i="26"/>
  <c r="Y1310" i="26"/>
  <c r="Y1309" i="26"/>
  <c r="Y1308" i="26"/>
  <c r="Y1307" i="26"/>
  <c r="Y1306" i="26"/>
  <c r="Y1305" i="26"/>
  <c r="Y1304" i="26"/>
  <c r="Y1303" i="26"/>
  <c r="Y1302" i="26"/>
  <c r="Y1301" i="26"/>
  <c r="Y1300" i="26"/>
  <c r="Y1299" i="26"/>
  <c r="Y1298" i="26"/>
  <c r="Y1297" i="26"/>
  <c r="Y1296" i="26"/>
  <c r="Y1295" i="26"/>
  <c r="Y1294" i="26"/>
  <c r="Y1293" i="26"/>
  <c r="Y1292" i="26"/>
  <c r="Y1291" i="26"/>
  <c r="Y1290" i="26"/>
  <c r="Y1289" i="26"/>
  <c r="Y1288" i="26"/>
  <c r="Y1287" i="26"/>
  <c r="Y1286" i="26"/>
  <c r="Y1285" i="26"/>
  <c r="Y1284" i="26"/>
  <c r="Y1283" i="26"/>
  <c r="Y1282" i="26"/>
  <c r="Y1281" i="26"/>
  <c r="Y1280" i="26"/>
  <c r="Y1279" i="26"/>
  <c r="Y1278" i="26"/>
  <c r="Y1277" i="26"/>
  <c r="Y1276" i="26"/>
  <c r="Y1275" i="26"/>
  <c r="Y1274" i="26"/>
  <c r="Y1273" i="26"/>
  <c r="Y1272" i="26"/>
  <c r="Y1271" i="26"/>
  <c r="Y1270" i="26"/>
  <c r="Y1269" i="26"/>
  <c r="Y1268" i="26"/>
  <c r="Y1267" i="26"/>
  <c r="Y1266" i="26"/>
  <c r="Y1265" i="26"/>
  <c r="Y1264" i="26"/>
  <c r="Y1263" i="26"/>
  <c r="Y1262" i="26"/>
  <c r="Y1261" i="26"/>
  <c r="Y1260" i="26"/>
  <c r="Y1259" i="26"/>
  <c r="Y1258" i="26"/>
  <c r="Y1257" i="26"/>
  <c r="Y1256" i="26"/>
  <c r="Y1255" i="26"/>
  <c r="Y1254" i="26"/>
  <c r="Y1253" i="26"/>
  <c r="Y1252" i="26"/>
  <c r="Y1251" i="26"/>
  <c r="Y1250" i="26"/>
  <c r="Y1249" i="26"/>
  <c r="Y1248" i="26"/>
  <c r="Y1247" i="26"/>
  <c r="Y1246" i="26"/>
  <c r="Y1245" i="26"/>
  <c r="Y1244" i="26"/>
  <c r="Y1243" i="26"/>
  <c r="Y1242" i="26"/>
  <c r="Y1241" i="26"/>
  <c r="Y1240" i="26"/>
  <c r="Y1239" i="26"/>
  <c r="Y1238" i="26"/>
  <c r="Y1237" i="26"/>
  <c r="Y1236" i="26"/>
  <c r="Y1235" i="26"/>
  <c r="Y1234" i="26"/>
  <c r="Y1233" i="26"/>
  <c r="Y1232" i="26"/>
  <c r="Y1231" i="26"/>
  <c r="Y1230" i="26"/>
  <c r="Y1229" i="26"/>
  <c r="Y1228" i="26"/>
  <c r="Y1227" i="26"/>
  <c r="Y1226" i="26"/>
  <c r="Y1225" i="26"/>
  <c r="Y1224" i="26"/>
  <c r="Y1223" i="26"/>
  <c r="Y1222" i="26"/>
  <c r="Y1221" i="26"/>
  <c r="Y1220" i="26"/>
  <c r="Y1219" i="26"/>
  <c r="Y1218" i="26"/>
  <c r="Y1217" i="26"/>
  <c r="Y1216" i="26"/>
  <c r="Y1215" i="26"/>
  <c r="Y1214" i="26"/>
  <c r="Y1213" i="26"/>
  <c r="Y1212" i="26"/>
  <c r="Y1211" i="26"/>
  <c r="Y1210" i="26"/>
  <c r="Y1209" i="26"/>
  <c r="Y1208" i="26"/>
  <c r="Y1207" i="26"/>
  <c r="Y1206" i="26"/>
  <c r="Y1205" i="26"/>
  <c r="Y1204" i="26"/>
  <c r="Y1203" i="26"/>
  <c r="Y1202" i="26"/>
  <c r="Y1201" i="26"/>
  <c r="Y1200" i="26"/>
  <c r="Y1199" i="26"/>
  <c r="Y1198" i="26"/>
  <c r="Y1197" i="26"/>
  <c r="Y1196" i="26"/>
  <c r="Y1195" i="26"/>
  <c r="Y1194" i="26"/>
  <c r="Y1193" i="26"/>
  <c r="Y1192" i="26"/>
  <c r="Y1191" i="26"/>
  <c r="Y1190" i="26"/>
  <c r="Y1189" i="26"/>
  <c r="Y1188" i="26"/>
  <c r="Y1187" i="26"/>
  <c r="Y1186" i="26"/>
  <c r="Y1185" i="26"/>
  <c r="Y1184" i="26"/>
  <c r="Y1183" i="26"/>
  <c r="Y1182" i="26"/>
  <c r="Y1181" i="26"/>
  <c r="Y1180" i="26"/>
  <c r="Y1179" i="26"/>
  <c r="Y1178" i="26"/>
  <c r="Y1177" i="26"/>
  <c r="Y1176" i="26"/>
  <c r="Y1175" i="26"/>
  <c r="Y1174" i="26"/>
  <c r="Y1173" i="26"/>
  <c r="Y1172" i="26"/>
  <c r="Y1171" i="26"/>
  <c r="Y1170" i="26"/>
  <c r="Y1169" i="26"/>
  <c r="Y1168" i="26"/>
  <c r="Y1167" i="26"/>
  <c r="Y1166" i="26"/>
  <c r="Y1165" i="26"/>
  <c r="Y1164" i="26"/>
  <c r="Y1163" i="26"/>
  <c r="Y1162" i="26"/>
  <c r="Y1161" i="26"/>
  <c r="Y1160" i="26"/>
  <c r="Y1159" i="26"/>
  <c r="Y1158" i="26"/>
  <c r="Y1157" i="26"/>
  <c r="Y1156" i="26"/>
  <c r="Y1155" i="26"/>
  <c r="Y1154" i="26"/>
  <c r="Y1153" i="26"/>
  <c r="Y1152" i="26"/>
  <c r="Y1151" i="26"/>
  <c r="Y1150" i="26"/>
  <c r="Y1149" i="26"/>
  <c r="Y1148" i="26"/>
  <c r="Y1147" i="26"/>
  <c r="Y1146" i="26"/>
  <c r="Y1145" i="26"/>
  <c r="Y1144" i="26"/>
  <c r="Y1143" i="26"/>
  <c r="Y1142" i="26"/>
  <c r="Y1141" i="26"/>
  <c r="Y1140" i="26"/>
  <c r="Y1139" i="26"/>
  <c r="Y1138" i="26"/>
  <c r="Y1137" i="26"/>
  <c r="Y1136" i="26"/>
  <c r="Y1135" i="26"/>
  <c r="Y1134" i="26"/>
  <c r="Y1133" i="26"/>
  <c r="Y1132" i="26"/>
  <c r="Y1131" i="26"/>
  <c r="Y1130" i="26"/>
  <c r="Y1129" i="26"/>
  <c r="Y1128" i="26"/>
  <c r="Y1127" i="26"/>
  <c r="Y1126" i="26"/>
  <c r="Y1125" i="26"/>
  <c r="Y1124" i="26"/>
  <c r="Y1123" i="26"/>
  <c r="Y1122" i="26"/>
  <c r="Y1121" i="26"/>
  <c r="Y1120" i="26"/>
  <c r="Y1119" i="26"/>
  <c r="Y1118" i="26"/>
  <c r="Y1117" i="26"/>
  <c r="Y1116" i="26"/>
  <c r="Y1115" i="26"/>
  <c r="Y1114" i="26"/>
  <c r="Y1113" i="26"/>
  <c r="Y1112" i="26"/>
  <c r="Y1111" i="26"/>
  <c r="Y1110" i="26"/>
  <c r="Y1109" i="26"/>
  <c r="Y1108" i="26"/>
  <c r="Y1107" i="26"/>
  <c r="Y1106" i="26"/>
  <c r="Y1105" i="26"/>
  <c r="Y1104" i="26"/>
  <c r="Y1103" i="26"/>
  <c r="Y1102" i="26"/>
  <c r="Y1101" i="26"/>
  <c r="Y1100" i="26"/>
  <c r="Y1099" i="26"/>
  <c r="Y1098" i="26"/>
  <c r="Y1097" i="26"/>
  <c r="Y1096" i="26"/>
  <c r="Y1095" i="26"/>
  <c r="Y1094" i="26"/>
  <c r="Y1093" i="26"/>
  <c r="Y1092" i="26"/>
  <c r="Y1091" i="26"/>
  <c r="Y1090" i="26"/>
  <c r="Y1089" i="26"/>
  <c r="Y1088" i="26"/>
  <c r="Y1087" i="26"/>
  <c r="Y1086" i="26"/>
  <c r="Y1085" i="26"/>
  <c r="Y1084" i="26"/>
  <c r="Y1083" i="26"/>
  <c r="Y1082" i="26"/>
  <c r="Y1081" i="26"/>
  <c r="Y1080" i="26"/>
  <c r="Y1079" i="26"/>
  <c r="Y1078" i="26"/>
  <c r="Y1077" i="26"/>
  <c r="Y1076" i="26"/>
  <c r="Y1075" i="26"/>
  <c r="Y1074" i="26"/>
  <c r="Y1073" i="26"/>
  <c r="Y1072" i="26"/>
  <c r="Y1071" i="26"/>
  <c r="Y1070" i="26"/>
  <c r="Y1069" i="26"/>
  <c r="Y1068" i="26"/>
  <c r="Y1067" i="26"/>
  <c r="Y1066" i="26"/>
  <c r="Y1065" i="26"/>
  <c r="Y1064" i="26"/>
  <c r="Y1063" i="26"/>
  <c r="Y1062" i="26"/>
  <c r="Y1061" i="26"/>
  <c r="Y1060" i="26"/>
  <c r="Y1059" i="26"/>
  <c r="Y1058" i="26"/>
  <c r="Y1057" i="26"/>
  <c r="Y1056" i="26"/>
  <c r="Y1055" i="26"/>
  <c r="Y1054" i="26"/>
  <c r="Y1053" i="26"/>
  <c r="Y1052" i="26"/>
  <c r="Y1051" i="26"/>
  <c r="Y1050" i="26"/>
  <c r="Y1049" i="26"/>
  <c r="Y1048" i="26"/>
  <c r="Y1047" i="26"/>
  <c r="Y1046" i="26"/>
  <c r="Y1045" i="26"/>
  <c r="Y1044" i="26"/>
  <c r="Y1043" i="26"/>
  <c r="Y1042" i="26"/>
  <c r="Y1041" i="26"/>
  <c r="Y1040" i="26"/>
  <c r="Y1039" i="26"/>
  <c r="Y1038" i="26"/>
  <c r="Y1037" i="26"/>
  <c r="Y1036" i="26"/>
  <c r="Y1035" i="26"/>
  <c r="Y1034" i="26"/>
  <c r="Y1033" i="26"/>
  <c r="Y1032" i="26"/>
  <c r="Y1031" i="26"/>
  <c r="Y1030" i="26"/>
  <c r="Y1029" i="26"/>
  <c r="Y1028" i="26"/>
  <c r="Y1027" i="26"/>
  <c r="Y1026" i="26"/>
  <c r="Y1025" i="26"/>
  <c r="Y1024" i="26"/>
  <c r="Y1023" i="26"/>
  <c r="Y1022" i="26"/>
  <c r="Y1021" i="26"/>
  <c r="Y1020" i="26"/>
  <c r="Y1019" i="26"/>
  <c r="Y1018" i="26"/>
  <c r="Y1017" i="26"/>
  <c r="Y1016" i="26"/>
  <c r="Y1015" i="26"/>
  <c r="Y1014" i="26"/>
  <c r="Y1013" i="26"/>
  <c r="Y1012" i="26"/>
  <c r="Y1011" i="26"/>
  <c r="Y1010" i="26"/>
  <c r="Y1009" i="26"/>
  <c r="Y1008" i="26"/>
  <c r="Y1007" i="26"/>
  <c r="Y1006" i="26"/>
  <c r="Y1005" i="26"/>
  <c r="Y1004" i="26"/>
  <c r="Y1003" i="26"/>
  <c r="Y1002" i="26"/>
  <c r="Y1001" i="26"/>
  <c r="Y1000" i="26"/>
  <c r="Y999" i="26"/>
  <c r="Y998" i="26"/>
  <c r="Y997" i="26"/>
  <c r="Y996" i="26"/>
  <c r="Y995" i="26"/>
  <c r="Y994" i="26"/>
  <c r="Y993" i="26"/>
  <c r="Y992" i="26"/>
  <c r="Y991" i="26"/>
  <c r="Y990" i="26"/>
  <c r="Y989" i="26"/>
  <c r="Y988" i="26"/>
  <c r="Y987" i="26"/>
  <c r="Y986" i="26"/>
  <c r="Y985" i="26"/>
  <c r="Y984" i="26"/>
  <c r="Y983" i="26"/>
  <c r="Y982" i="26"/>
  <c r="Y981" i="26"/>
  <c r="Y980" i="26"/>
  <c r="Y979" i="26"/>
  <c r="Y978" i="26"/>
  <c r="Y977" i="26"/>
  <c r="Y976" i="26"/>
  <c r="Y975" i="26"/>
  <c r="Y974" i="26"/>
  <c r="Y973" i="26"/>
  <c r="Y972" i="26"/>
  <c r="Y971" i="26"/>
  <c r="Y970" i="26"/>
  <c r="Y969" i="26"/>
  <c r="Y968" i="26"/>
  <c r="Y967" i="26"/>
  <c r="Y966" i="26"/>
  <c r="Y965" i="26"/>
  <c r="Y964" i="26"/>
  <c r="Y963" i="26"/>
  <c r="Y962" i="26"/>
  <c r="Y961" i="26"/>
  <c r="Y960" i="26"/>
  <c r="Y959" i="26"/>
  <c r="Y958" i="26"/>
  <c r="Y957" i="26"/>
  <c r="Y956" i="26"/>
  <c r="Y955" i="26"/>
  <c r="Y954" i="26"/>
  <c r="Y953" i="26"/>
  <c r="Y952" i="26"/>
  <c r="Y951" i="26"/>
  <c r="Y950" i="26"/>
  <c r="Y949" i="26"/>
  <c r="Y948" i="26"/>
  <c r="Y947" i="26"/>
  <c r="Y946" i="26"/>
  <c r="Y945" i="26"/>
  <c r="Y944" i="26"/>
  <c r="Y943" i="26"/>
  <c r="Y942" i="26"/>
  <c r="Y941" i="26"/>
  <c r="Y940" i="26"/>
  <c r="Y939" i="26"/>
  <c r="Y938" i="26"/>
  <c r="Y937" i="26"/>
  <c r="Y936" i="26"/>
  <c r="Y935" i="26"/>
  <c r="Y934" i="26"/>
  <c r="Y933" i="26"/>
  <c r="Y932" i="26"/>
  <c r="Y931" i="26"/>
  <c r="Y930" i="26"/>
  <c r="Y929" i="26"/>
  <c r="Y928" i="26"/>
  <c r="Y927" i="26"/>
  <c r="Y926" i="26"/>
  <c r="Y925" i="26"/>
  <c r="Y924" i="26"/>
  <c r="Y923" i="26"/>
  <c r="Y922" i="26"/>
  <c r="Y921" i="26"/>
  <c r="Y920" i="26"/>
  <c r="Y919" i="26"/>
  <c r="Y918" i="26"/>
  <c r="Y917" i="26"/>
  <c r="Y916" i="26"/>
  <c r="Y915" i="26"/>
  <c r="Y914" i="26"/>
  <c r="Y913" i="26"/>
  <c r="Y912" i="26"/>
  <c r="Y911" i="26"/>
  <c r="Y910" i="26"/>
  <c r="Y909" i="26"/>
  <c r="Y908" i="26"/>
  <c r="Y907" i="26"/>
  <c r="Y906" i="26"/>
  <c r="Y905" i="26"/>
  <c r="Y904" i="26"/>
  <c r="Y903" i="26"/>
  <c r="Y902" i="26"/>
  <c r="Y901" i="26"/>
  <c r="Y900" i="26"/>
  <c r="Y899" i="26"/>
  <c r="Y898" i="26"/>
  <c r="Y897" i="26"/>
  <c r="Y896" i="26"/>
  <c r="Y895" i="26"/>
  <c r="Y894" i="26"/>
  <c r="Y893" i="26"/>
  <c r="Y892" i="26"/>
  <c r="Y891" i="26"/>
  <c r="Y890" i="26"/>
  <c r="Y889" i="26"/>
  <c r="Y888" i="26"/>
  <c r="Y887" i="26"/>
  <c r="Y886" i="26"/>
  <c r="Y885" i="26"/>
  <c r="Y884" i="26"/>
  <c r="Y883" i="26"/>
  <c r="Y882" i="26"/>
  <c r="Y881" i="26"/>
  <c r="Y880" i="26"/>
  <c r="Y879" i="26"/>
  <c r="Y878" i="26"/>
  <c r="Y877" i="26"/>
  <c r="Y876" i="26"/>
  <c r="Y875" i="26"/>
  <c r="Y874" i="26"/>
  <c r="Y873" i="26"/>
  <c r="Y872" i="26"/>
  <c r="Y871" i="26"/>
  <c r="Y870" i="26"/>
  <c r="Y869" i="26"/>
  <c r="Y868" i="26"/>
  <c r="Y867" i="26"/>
  <c r="Y866" i="26"/>
  <c r="Y865" i="26"/>
  <c r="Y864" i="26"/>
  <c r="Y863" i="26"/>
  <c r="Y862" i="26"/>
  <c r="Y861" i="26"/>
  <c r="Y860" i="26"/>
  <c r="Y859" i="26"/>
  <c r="Y858" i="26"/>
  <c r="Y857" i="26"/>
  <c r="Y856" i="26"/>
  <c r="Y855" i="26"/>
  <c r="Y854" i="26"/>
  <c r="Y853" i="26"/>
  <c r="Y852" i="26"/>
  <c r="Y851" i="26"/>
  <c r="Y850" i="26"/>
  <c r="Y849" i="26"/>
  <c r="Y848" i="26"/>
  <c r="Y847" i="26"/>
  <c r="Y846" i="26"/>
  <c r="Y845" i="26"/>
  <c r="Y844" i="26"/>
  <c r="Y843" i="26"/>
  <c r="Y842" i="26"/>
  <c r="Y841" i="26"/>
  <c r="Y840" i="26"/>
  <c r="Y839" i="26"/>
  <c r="Y838" i="26"/>
  <c r="Y837" i="26"/>
  <c r="Y836" i="26"/>
  <c r="Y835" i="26"/>
  <c r="Y834" i="26"/>
  <c r="Y833" i="26"/>
  <c r="Y832" i="26"/>
  <c r="Y831" i="26"/>
  <c r="Y830" i="26"/>
  <c r="Y829" i="26"/>
  <c r="Y828" i="26"/>
  <c r="Y827" i="26"/>
  <c r="Y826" i="26"/>
  <c r="Y825" i="26"/>
  <c r="Y824" i="26"/>
  <c r="Y823" i="26"/>
  <c r="Y822" i="26"/>
  <c r="Y821" i="26"/>
  <c r="Y820" i="26"/>
  <c r="Y819" i="26"/>
  <c r="Y818" i="26"/>
  <c r="Y817" i="26"/>
  <c r="Y816" i="26"/>
  <c r="Y815" i="26"/>
  <c r="Y814" i="26"/>
  <c r="Y813" i="26"/>
  <c r="Y812" i="26"/>
  <c r="Y811" i="26"/>
  <c r="Y810" i="26"/>
  <c r="Y809" i="26"/>
  <c r="Y808" i="26"/>
  <c r="Y807" i="26"/>
  <c r="Y806" i="26"/>
  <c r="Y805" i="26"/>
  <c r="Y804" i="26"/>
  <c r="Y803" i="26"/>
  <c r="Y802" i="26"/>
  <c r="Y801" i="26"/>
  <c r="Y800" i="26"/>
  <c r="Y799" i="26"/>
  <c r="Y798" i="26"/>
  <c r="Y797" i="26"/>
  <c r="Y796" i="26"/>
  <c r="Y795" i="26"/>
  <c r="Y794" i="26"/>
  <c r="Y793" i="26"/>
  <c r="Y792" i="26"/>
  <c r="Y791" i="26"/>
  <c r="Y790" i="26"/>
  <c r="Y789" i="26"/>
  <c r="Y788" i="26"/>
  <c r="Y787" i="26"/>
  <c r="Y786" i="26"/>
  <c r="Y785" i="26"/>
  <c r="Y784" i="26"/>
  <c r="Y783" i="26"/>
  <c r="Y782" i="26"/>
  <c r="Y781" i="26"/>
  <c r="Y780" i="26"/>
  <c r="Y779" i="26"/>
  <c r="Y778" i="26"/>
  <c r="Y777" i="26"/>
  <c r="Y776" i="26"/>
  <c r="Y775" i="26"/>
  <c r="Y774" i="26"/>
  <c r="Y773" i="26"/>
  <c r="Y772" i="26"/>
  <c r="Y771" i="26"/>
  <c r="Y770" i="26"/>
  <c r="Y769" i="26"/>
  <c r="Y768" i="26"/>
  <c r="Y767" i="26"/>
  <c r="Y766" i="26"/>
  <c r="Y765" i="26"/>
  <c r="Y764" i="26"/>
  <c r="Y763" i="26"/>
  <c r="Y762" i="26"/>
  <c r="Y761" i="26"/>
  <c r="Y760" i="26"/>
  <c r="Y759" i="26"/>
  <c r="Y758" i="26"/>
  <c r="Y757" i="26"/>
  <c r="Y756" i="26"/>
  <c r="Y755" i="26"/>
  <c r="Y754" i="26"/>
  <c r="Y753" i="26"/>
  <c r="Y752" i="26"/>
  <c r="Y751" i="26"/>
  <c r="Y750" i="26"/>
  <c r="Y749" i="26"/>
  <c r="Y748" i="26"/>
  <c r="Y747" i="26"/>
  <c r="Y746" i="26"/>
  <c r="Y745" i="26"/>
  <c r="Y744" i="26"/>
  <c r="Y743" i="26"/>
  <c r="Y742" i="26"/>
  <c r="Y741" i="26"/>
  <c r="Y740" i="26"/>
  <c r="Y739" i="26"/>
  <c r="Y738" i="26"/>
  <c r="Y737" i="26"/>
  <c r="Y736" i="26"/>
  <c r="Y735" i="26"/>
  <c r="Y734" i="26"/>
  <c r="Y733" i="26"/>
  <c r="Y732" i="26"/>
  <c r="Y731" i="26"/>
  <c r="Y730" i="26"/>
  <c r="Y729" i="26"/>
  <c r="Y728" i="26"/>
  <c r="Y727" i="26"/>
  <c r="Y726" i="26"/>
  <c r="Y725" i="26"/>
  <c r="Y724" i="26"/>
  <c r="Y723" i="26"/>
  <c r="Y722" i="26"/>
  <c r="Y721" i="26"/>
  <c r="Y720" i="26"/>
  <c r="Y719" i="26"/>
  <c r="Y718" i="26"/>
  <c r="Y717" i="26"/>
  <c r="Y716" i="26"/>
  <c r="Y715" i="26"/>
  <c r="Y714" i="26"/>
  <c r="Y713" i="26"/>
  <c r="Y712" i="26"/>
  <c r="Y711" i="26"/>
  <c r="Y710" i="26"/>
  <c r="Y709" i="26"/>
  <c r="Y708" i="26"/>
  <c r="Y707" i="26"/>
  <c r="Y706" i="26"/>
  <c r="Y705" i="26"/>
  <c r="Y704" i="26"/>
  <c r="Y703" i="26"/>
  <c r="Y702" i="26"/>
  <c r="Y701" i="26"/>
  <c r="Y700" i="26"/>
  <c r="Y699" i="26"/>
  <c r="Y698" i="26"/>
  <c r="Y697" i="26"/>
  <c r="Y696" i="26"/>
  <c r="Y695" i="26"/>
  <c r="Y694" i="26"/>
  <c r="Y693" i="26"/>
  <c r="Y692" i="26"/>
  <c r="Y691" i="26"/>
  <c r="Y690" i="26"/>
  <c r="Y689" i="26"/>
  <c r="Y688" i="26"/>
  <c r="Y687" i="26"/>
  <c r="Y686" i="26"/>
  <c r="Y685" i="26"/>
  <c r="Y684" i="26"/>
  <c r="Y683" i="26"/>
  <c r="Y682" i="26"/>
  <c r="Y681" i="26"/>
  <c r="Y680" i="26"/>
  <c r="Y679" i="26"/>
  <c r="Y678" i="26"/>
  <c r="Y677" i="26"/>
  <c r="Y676" i="26"/>
  <c r="Y675" i="26"/>
  <c r="Y674" i="26"/>
  <c r="Y673" i="26"/>
  <c r="Y672" i="26"/>
  <c r="Y671" i="26"/>
  <c r="Y670" i="26"/>
  <c r="Y669" i="26"/>
  <c r="Y668" i="26"/>
  <c r="Y667" i="26"/>
  <c r="Y666" i="26"/>
  <c r="Y665" i="26"/>
  <c r="Y664" i="26"/>
  <c r="Y663" i="26"/>
  <c r="Y662" i="26"/>
  <c r="Y661" i="26"/>
  <c r="Y660" i="26"/>
  <c r="Y659" i="26"/>
  <c r="Y658" i="26"/>
  <c r="Y657" i="26"/>
  <c r="Y656" i="26"/>
  <c r="Y655" i="26"/>
  <c r="Y654" i="26"/>
  <c r="Y653" i="26"/>
  <c r="Y652" i="26"/>
  <c r="Y651" i="26"/>
  <c r="Y650" i="26"/>
  <c r="Y649" i="26"/>
  <c r="Y648" i="26"/>
  <c r="Y647" i="26"/>
  <c r="Y646" i="26"/>
  <c r="Y645" i="26"/>
  <c r="Y644" i="26"/>
  <c r="Y643" i="26"/>
  <c r="Y642" i="26"/>
  <c r="Y641" i="26"/>
  <c r="Y640" i="26"/>
  <c r="Y639" i="26"/>
  <c r="Y638" i="26"/>
  <c r="Y637" i="26"/>
  <c r="Y636" i="26"/>
  <c r="Y635" i="26"/>
  <c r="Y634" i="26"/>
  <c r="Y633" i="26"/>
  <c r="Y632" i="26"/>
  <c r="Y631" i="26"/>
  <c r="Y630" i="26"/>
  <c r="Y629" i="26"/>
  <c r="Y628" i="26"/>
  <c r="Y627" i="26"/>
  <c r="Y626" i="26"/>
  <c r="Y625" i="26"/>
  <c r="Y624" i="26"/>
  <c r="Y623" i="26"/>
  <c r="Y622" i="26"/>
  <c r="Y621" i="26"/>
  <c r="Y620" i="26"/>
  <c r="Y619" i="26"/>
  <c r="Y618" i="26"/>
  <c r="Y617" i="26"/>
  <c r="Y616" i="26"/>
  <c r="Y615" i="26"/>
  <c r="Y614" i="26"/>
  <c r="Y613" i="26"/>
  <c r="Y612" i="26"/>
  <c r="Y611" i="26"/>
  <c r="Y610" i="26"/>
  <c r="Y609" i="26"/>
  <c r="Y608" i="26"/>
  <c r="Y607" i="26"/>
  <c r="Y606" i="26"/>
  <c r="Y605" i="26"/>
  <c r="Y604" i="26"/>
  <c r="Y603" i="26"/>
  <c r="Y602" i="26"/>
  <c r="Y601" i="26"/>
  <c r="Y600" i="26"/>
  <c r="Y599" i="26"/>
  <c r="Y598" i="26"/>
  <c r="Y597" i="26"/>
  <c r="Y596" i="26"/>
  <c r="Y595" i="26"/>
  <c r="Y594" i="26"/>
  <c r="Y593" i="26"/>
  <c r="Y592" i="26"/>
  <c r="Y591" i="26"/>
  <c r="Y590" i="26"/>
  <c r="Y589" i="26"/>
  <c r="Y588" i="26"/>
  <c r="Y587" i="26"/>
  <c r="Y586" i="26"/>
  <c r="Y585" i="26"/>
  <c r="Y584" i="26"/>
  <c r="Y583" i="26"/>
  <c r="Y582" i="26"/>
  <c r="Y581" i="26"/>
  <c r="Y580" i="26"/>
  <c r="Y579" i="26"/>
  <c r="Y578" i="26"/>
  <c r="Y577" i="26"/>
  <c r="Y576" i="26"/>
  <c r="Y575" i="26"/>
  <c r="Y574" i="26"/>
  <c r="Y573" i="26"/>
  <c r="Y572" i="26"/>
  <c r="Y571" i="26"/>
  <c r="Y570" i="26"/>
  <c r="Y569" i="26"/>
  <c r="Y568" i="26"/>
  <c r="Y567" i="26"/>
  <c r="Y566" i="26"/>
  <c r="Y565" i="26"/>
  <c r="Y564" i="26"/>
  <c r="Y563" i="26"/>
  <c r="Y562" i="26"/>
  <c r="Y561" i="26"/>
  <c r="Y560" i="26"/>
  <c r="Y559" i="26"/>
  <c r="Y558" i="26"/>
  <c r="Y557" i="26"/>
  <c r="Y556" i="26"/>
  <c r="Y555" i="26"/>
  <c r="Y554" i="26"/>
  <c r="Y553" i="26"/>
  <c r="Y552" i="26"/>
  <c r="Y551" i="26"/>
  <c r="Y550" i="26"/>
  <c r="Y549" i="26"/>
  <c r="Y548" i="26"/>
  <c r="Y547" i="26"/>
  <c r="Y546" i="26"/>
  <c r="Y545" i="26"/>
  <c r="Y544" i="26"/>
  <c r="Y543" i="26"/>
  <c r="Y542" i="26"/>
  <c r="Y541" i="26"/>
  <c r="Y540" i="26"/>
  <c r="Y539" i="26"/>
  <c r="Y538" i="26"/>
  <c r="Y537" i="26"/>
  <c r="Y536" i="26"/>
  <c r="Y535" i="26"/>
  <c r="Y534" i="26"/>
  <c r="Y533" i="26"/>
  <c r="Y532" i="26"/>
  <c r="Y531" i="26"/>
  <c r="Y530" i="26"/>
  <c r="Y529" i="26"/>
  <c r="Y528" i="26"/>
  <c r="Y527" i="26"/>
  <c r="Y526" i="26"/>
  <c r="Y525" i="26"/>
  <c r="Y524" i="26"/>
  <c r="Y523" i="26"/>
  <c r="Y522" i="26"/>
  <c r="Y521" i="26"/>
  <c r="Y520" i="26"/>
  <c r="Y519" i="26"/>
  <c r="Y518" i="26"/>
  <c r="Y517" i="26"/>
  <c r="Y516" i="26"/>
  <c r="Y515" i="26"/>
  <c r="Y514" i="26"/>
  <c r="Y513" i="26"/>
  <c r="Y512" i="26"/>
  <c r="Y511" i="26"/>
  <c r="Y510" i="26"/>
  <c r="Y509" i="26"/>
  <c r="Y508" i="26"/>
  <c r="Y507" i="26"/>
  <c r="Y506" i="26"/>
  <c r="Y505" i="26"/>
  <c r="Y504" i="26"/>
  <c r="Y503" i="26"/>
  <c r="Y502" i="26"/>
  <c r="Y501" i="26"/>
  <c r="Y500" i="26"/>
  <c r="Y499" i="26"/>
  <c r="Y498" i="26"/>
  <c r="Y497" i="26"/>
  <c r="Y496" i="26"/>
  <c r="Y495" i="26"/>
  <c r="Y494" i="26"/>
  <c r="Y493" i="26"/>
  <c r="Y492" i="26"/>
  <c r="Y491" i="26"/>
  <c r="Y490" i="26"/>
  <c r="Y489" i="26"/>
  <c r="Y488" i="26"/>
  <c r="Y487" i="26"/>
  <c r="Y486" i="26"/>
  <c r="Y485" i="26"/>
  <c r="Y484" i="26"/>
  <c r="Y483" i="26"/>
  <c r="Y482" i="26"/>
  <c r="Y481" i="26"/>
  <c r="Y480" i="26"/>
  <c r="Y479" i="26"/>
  <c r="Y478" i="26"/>
  <c r="Y477" i="26"/>
  <c r="Y476" i="26"/>
  <c r="Y475" i="26"/>
  <c r="Y474" i="26"/>
  <c r="Y473" i="26"/>
  <c r="Y472" i="26"/>
  <c r="Y471" i="26"/>
  <c r="Y470" i="26"/>
  <c r="Y469" i="26"/>
  <c r="Y468" i="26"/>
  <c r="Y467" i="26"/>
  <c r="Y466" i="26"/>
  <c r="Y465" i="26"/>
  <c r="Y464" i="26"/>
  <c r="Y463" i="26"/>
  <c r="Y462" i="26"/>
  <c r="Y461" i="26"/>
  <c r="Y460" i="26"/>
  <c r="Y459" i="26"/>
  <c r="Y458" i="26"/>
  <c r="Y457" i="26"/>
  <c r="Y456" i="26"/>
  <c r="Y455" i="26"/>
  <c r="Y454" i="26"/>
  <c r="Y453" i="26"/>
  <c r="Y452" i="26"/>
  <c r="Y451" i="26"/>
  <c r="Y450" i="26"/>
  <c r="Y449" i="26"/>
  <c r="Y448" i="26"/>
  <c r="Y447" i="26"/>
  <c r="Y446" i="26"/>
  <c r="Y445" i="26"/>
  <c r="Y444" i="26"/>
  <c r="Y443" i="26"/>
  <c r="Y442" i="26"/>
  <c r="Y441" i="26"/>
  <c r="Y440" i="26"/>
  <c r="Y439" i="26"/>
  <c r="Y438" i="26"/>
  <c r="Y437" i="26"/>
  <c r="Y436" i="26"/>
  <c r="Y435" i="26"/>
  <c r="Y434" i="26"/>
  <c r="Y433" i="26"/>
  <c r="Y432" i="26"/>
  <c r="Y431" i="26"/>
  <c r="Y430" i="26"/>
  <c r="Y429" i="26"/>
  <c r="Y428" i="26"/>
  <c r="Y427" i="26"/>
  <c r="Y426" i="26"/>
  <c r="Y425" i="26"/>
  <c r="Y424" i="26"/>
  <c r="Y423" i="26"/>
  <c r="Y422" i="26"/>
  <c r="Y421" i="26"/>
  <c r="Y420" i="26"/>
  <c r="Y419" i="26"/>
  <c r="Y418" i="26"/>
  <c r="Y417" i="26"/>
  <c r="Y416" i="26"/>
  <c r="Y415" i="26"/>
  <c r="Y414" i="26"/>
  <c r="Y413" i="26"/>
  <c r="Y412" i="26"/>
  <c r="Y411" i="26"/>
  <c r="Y410" i="26"/>
  <c r="Y409" i="26"/>
  <c r="Y408" i="26"/>
  <c r="Y407" i="26"/>
  <c r="Y406" i="26"/>
  <c r="Y405" i="26"/>
  <c r="Y404" i="26"/>
  <c r="Y403" i="26"/>
  <c r="Y402" i="26"/>
  <c r="Y401" i="26"/>
  <c r="Y400" i="26"/>
  <c r="Y399" i="26"/>
  <c r="Y398" i="26"/>
  <c r="Y397" i="26"/>
  <c r="Y396" i="26"/>
  <c r="Y395" i="26"/>
  <c r="Y394" i="26"/>
  <c r="Y393" i="26"/>
  <c r="Y392" i="26"/>
  <c r="Y391" i="26"/>
  <c r="Y390" i="26"/>
  <c r="Y389" i="26"/>
  <c r="Y388" i="26"/>
  <c r="Y387" i="26"/>
  <c r="Y386" i="26"/>
  <c r="Y385" i="26"/>
  <c r="Y384" i="26"/>
  <c r="Y383" i="26"/>
  <c r="Y382" i="26"/>
  <c r="Y381" i="26"/>
  <c r="Y380" i="26"/>
  <c r="Y379" i="26"/>
  <c r="Y378" i="26"/>
  <c r="Y377" i="26"/>
  <c r="Y376" i="26"/>
  <c r="Y375" i="26"/>
  <c r="Y374" i="26"/>
  <c r="Y373" i="26"/>
  <c r="Y372" i="26"/>
  <c r="Y371" i="26"/>
  <c r="Y370" i="26"/>
  <c r="Y369" i="26"/>
  <c r="Y368" i="26"/>
  <c r="Y367" i="26"/>
  <c r="Y366" i="26"/>
  <c r="Y365" i="26"/>
  <c r="Y364" i="26"/>
  <c r="Y363" i="26"/>
  <c r="Y362" i="26"/>
  <c r="Y361" i="26"/>
  <c r="Y360" i="26"/>
  <c r="Y359" i="26"/>
  <c r="Y358" i="26"/>
  <c r="Y357" i="26"/>
  <c r="Y356" i="26"/>
  <c r="Y355" i="26"/>
  <c r="Y354" i="26"/>
  <c r="Y353" i="26"/>
  <c r="Y352" i="26"/>
  <c r="Y351" i="26"/>
  <c r="Y350" i="26"/>
  <c r="Y349" i="26"/>
  <c r="Y348" i="26"/>
  <c r="Y347" i="26"/>
  <c r="Y346" i="26"/>
  <c r="Y345" i="26"/>
  <c r="Y344" i="26"/>
  <c r="Y343" i="26"/>
  <c r="Y342" i="26"/>
  <c r="Y341" i="26"/>
  <c r="Y340" i="26"/>
  <c r="Y339" i="26"/>
  <c r="Y338" i="26"/>
  <c r="Y337" i="26"/>
  <c r="Y336" i="26"/>
  <c r="Y335" i="26"/>
  <c r="Y334" i="26"/>
  <c r="Y333" i="26"/>
  <c r="Y332" i="26"/>
  <c r="Y331" i="26"/>
  <c r="Y330" i="26"/>
  <c r="Y329" i="26"/>
  <c r="Y328" i="26"/>
  <c r="Y327" i="26"/>
  <c r="Y326" i="26"/>
  <c r="Y325" i="26"/>
  <c r="Y324" i="26"/>
  <c r="Y323" i="26"/>
  <c r="Y322" i="26"/>
  <c r="Y321" i="26"/>
  <c r="Y320" i="26"/>
  <c r="Y319" i="26"/>
  <c r="Y318" i="26"/>
  <c r="Y317" i="26"/>
  <c r="Y316" i="26"/>
  <c r="Y315" i="26"/>
  <c r="Y314" i="26"/>
  <c r="Y313" i="26"/>
  <c r="Y312" i="26"/>
  <c r="Y311" i="26"/>
  <c r="Y310" i="26"/>
  <c r="Y309" i="26"/>
  <c r="Y308" i="26"/>
  <c r="Y307" i="26"/>
  <c r="Y306" i="26"/>
  <c r="Y305" i="26"/>
  <c r="Y304" i="26"/>
  <c r="Y303" i="26"/>
  <c r="Y302" i="26"/>
  <c r="Y301" i="26"/>
  <c r="Y300" i="26"/>
  <c r="Y299" i="26"/>
  <c r="Y298" i="26"/>
  <c r="Y297" i="26"/>
  <c r="Y296" i="26"/>
  <c r="Y295" i="26"/>
  <c r="Y294" i="26"/>
  <c r="Y293" i="26"/>
  <c r="Y292" i="26"/>
  <c r="Y291" i="26"/>
  <c r="Y290" i="26"/>
  <c r="Y289" i="26"/>
  <c r="Y288" i="26"/>
  <c r="Y287" i="26"/>
  <c r="Y286" i="26"/>
  <c r="Y285" i="26"/>
  <c r="Y284" i="26"/>
  <c r="Y283" i="26"/>
  <c r="Y282" i="26"/>
  <c r="Y281" i="26"/>
  <c r="Y280" i="26"/>
  <c r="Y279" i="26"/>
  <c r="Y278" i="26"/>
  <c r="Y277" i="26"/>
  <c r="Y276" i="26"/>
  <c r="Y275" i="26"/>
  <c r="Y274" i="26"/>
  <c r="Y273" i="26"/>
  <c r="Y272" i="26"/>
  <c r="Y271" i="26"/>
  <c r="Y270" i="26"/>
  <c r="Y269" i="26"/>
  <c r="Y268" i="26"/>
  <c r="Y267" i="26"/>
  <c r="Y266" i="26"/>
  <c r="Y265" i="26"/>
  <c r="Y264" i="26"/>
  <c r="Y263" i="26"/>
  <c r="Y262" i="26"/>
  <c r="Y261" i="26"/>
  <c r="Y260" i="26"/>
  <c r="Y259" i="26"/>
  <c r="Y258" i="26"/>
  <c r="Y257" i="26"/>
  <c r="Y256" i="26"/>
  <c r="Y255" i="26"/>
  <c r="Y254" i="26"/>
  <c r="Y253" i="26"/>
  <c r="Y252" i="26"/>
  <c r="Y251" i="26"/>
  <c r="Y250" i="26"/>
  <c r="Y249" i="26"/>
  <c r="Y248" i="26"/>
  <c r="Y247" i="26"/>
  <c r="Y246" i="26"/>
  <c r="Y245" i="26"/>
  <c r="Y244" i="26"/>
  <c r="Y243" i="26"/>
  <c r="Y242" i="26"/>
  <c r="Y241" i="26"/>
  <c r="Y240" i="26"/>
  <c r="Y239" i="26"/>
  <c r="Y238" i="26"/>
  <c r="Y237" i="26"/>
  <c r="Y236" i="26"/>
  <c r="Y235" i="26"/>
  <c r="Y234" i="26"/>
  <c r="Y233" i="26"/>
  <c r="Y232" i="26"/>
  <c r="Y231" i="26"/>
  <c r="Y230" i="26"/>
  <c r="Y229" i="26"/>
  <c r="Y228" i="26"/>
  <c r="Y227" i="26"/>
  <c r="Y226" i="26"/>
  <c r="Y225" i="26"/>
  <c r="Y224" i="26"/>
  <c r="Y223" i="26"/>
  <c r="Y222" i="26"/>
  <c r="Y221" i="26"/>
  <c r="Y220" i="26"/>
  <c r="Y219" i="26"/>
  <c r="Y218" i="26"/>
  <c r="Y217" i="26"/>
  <c r="Y216" i="26"/>
  <c r="Y215" i="26"/>
  <c r="Y214" i="26"/>
  <c r="Y213" i="26"/>
  <c r="Y212" i="26"/>
  <c r="Y211" i="26"/>
  <c r="Y210" i="26"/>
  <c r="Y209" i="26"/>
  <c r="Y208" i="26"/>
  <c r="Y207" i="26"/>
  <c r="Y206" i="26"/>
  <c r="Y205" i="26"/>
  <c r="Y204" i="26"/>
  <c r="Y203" i="26"/>
  <c r="Y202" i="26"/>
  <c r="Y201" i="26"/>
  <c r="Y200" i="26"/>
  <c r="Y199" i="26"/>
  <c r="Y198" i="26"/>
  <c r="Y197" i="26"/>
  <c r="Y196" i="26"/>
  <c r="Y195" i="26"/>
  <c r="Y194" i="26"/>
  <c r="Y193" i="26"/>
  <c r="Y192" i="26"/>
  <c r="Y191" i="26"/>
  <c r="Y190" i="26"/>
  <c r="Y189" i="26"/>
  <c r="Y188" i="26"/>
  <c r="Y187" i="26"/>
  <c r="Y186" i="26"/>
  <c r="Y185" i="26"/>
  <c r="Y184" i="26"/>
  <c r="Y183" i="26"/>
  <c r="Y182" i="26"/>
  <c r="Y181" i="26"/>
  <c r="Y180" i="26"/>
  <c r="Y179" i="26"/>
  <c r="Y178" i="26"/>
  <c r="Y177" i="26"/>
  <c r="Y176" i="26"/>
  <c r="Y175" i="26"/>
  <c r="Y174" i="26"/>
  <c r="Y173" i="26"/>
  <c r="Y172" i="26"/>
  <c r="Y171" i="26"/>
  <c r="Y170" i="26"/>
  <c r="Y169" i="26"/>
  <c r="Y168" i="26"/>
  <c r="Y167" i="26"/>
  <c r="Y166" i="26"/>
  <c r="Y165" i="26"/>
  <c r="Y164" i="26"/>
  <c r="Y163" i="26"/>
  <c r="Y162" i="26"/>
  <c r="Y161" i="26"/>
  <c r="Y160" i="26"/>
  <c r="Y159" i="26"/>
  <c r="Y158" i="26"/>
  <c r="Y157" i="26"/>
  <c r="Y156" i="26"/>
  <c r="Y155" i="26"/>
  <c r="Y154" i="26"/>
  <c r="Y153" i="26"/>
  <c r="Y152" i="26"/>
  <c r="Y151" i="26"/>
  <c r="Y150" i="26"/>
  <c r="Y149" i="26"/>
  <c r="Y148" i="26"/>
  <c r="Y147" i="26"/>
  <c r="Y146" i="26"/>
  <c r="Y145" i="26"/>
  <c r="Y144" i="26"/>
  <c r="Y143" i="26"/>
  <c r="Y142" i="26"/>
  <c r="Y141" i="26"/>
  <c r="Y140" i="26"/>
  <c r="Y139" i="26"/>
  <c r="Y138" i="26"/>
  <c r="Y137" i="26"/>
  <c r="Y136" i="26"/>
  <c r="Y135" i="26"/>
  <c r="Y134" i="26"/>
  <c r="Y133" i="26"/>
  <c r="Y132" i="26"/>
  <c r="Y131" i="26"/>
  <c r="Y130" i="26"/>
  <c r="Y129" i="26"/>
  <c r="Y128" i="26"/>
  <c r="Y127" i="26"/>
  <c r="Y126" i="26"/>
  <c r="Y125" i="26"/>
  <c r="Y124" i="26"/>
  <c r="Y123" i="26"/>
  <c r="Y122" i="26"/>
  <c r="Y121" i="26"/>
  <c r="Y120" i="26"/>
  <c r="Y119" i="26"/>
  <c r="Y118" i="26"/>
  <c r="Y117" i="26"/>
  <c r="Y116" i="26"/>
  <c r="Y115" i="26"/>
  <c r="Y114" i="26"/>
  <c r="Y113" i="26"/>
  <c r="Y112" i="26"/>
  <c r="Y111" i="26"/>
  <c r="Y110" i="26"/>
  <c r="Y109" i="26"/>
  <c r="Y108" i="26"/>
  <c r="Y107" i="26"/>
  <c r="Y106" i="26"/>
  <c r="Y105" i="26"/>
  <c r="Y104" i="26"/>
  <c r="Y103" i="26"/>
  <c r="Y102" i="26"/>
  <c r="Y101" i="26"/>
  <c r="Y100" i="26"/>
  <c r="Y99" i="26"/>
  <c r="Y98" i="26"/>
  <c r="Y97" i="26"/>
  <c r="Y96" i="26"/>
  <c r="Y95" i="26"/>
  <c r="Y94" i="26"/>
  <c r="Y93" i="26"/>
  <c r="Y92" i="26"/>
  <c r="Y91" i="26"/>
  <c r="Y90" i="26"/>
  <c r="Y89" i="26"/>
  <c r="Y88" i="26"/>
  <c r="Y87" i="26"/>
  <c r="Y86" i="26"/>
  <c r="Y85" i="26"/>
  <c r="Y84" i="26"/>
  <c r="Y83" i="26"/>
  <c r="Y82" i="26"/>
  <c r="Y81" i="26"/>
  <c r="Y80" i="26"/>
  <c r="Y79" i="26"/>
  <c r="Y78" i="26"/>
  <c r="Y77" i="26"/>
  <c r="Y76" i="26"/>
  <c r="Y75" i="26"/>
  <c r="Y74" i="26"/>
  <c r="Y73" i="26"/>
  <c r="Y72" i="26"/>
  <c r="Y71" i="26"/>
  <c r="Y70" i="26"/>
  <c r="Y69" i="26"/>
  <c r="Y68" i="26"/>
  <c r="Y67" i="26"/>
  <c r="Y66" i="26"/>
  <c r="Y65" i="26"/>
  <c r="Y64" i="26"/>
  <c r="Y63" i="26"/>
  <c r="Y62" i="26"/>
  <c r="Y61" i="26"/>
  <c r="Y60" i="26"/>
  <c r="Y59" i="26"/>
  <c r="Y58" i="26"/>
  <c r="Y57" i="26"/>
  <c r="Y56" i="26"/>
  <c r="Y55" i="26"/>
  <c r="Y54" i="26"/>
  <c r="Y53" i="26"/>
  <c r="Y52" i="26"/>
  <c r="Y51" i="26"/>
  <c r="Y50" i="26"/>
  <c r="Y49" i="26"/>
  <c r="Y48" i="26"/>
  <c r="Y47" i="26"/>
  <c r="Y46" i="26"/>
  <c r="Y45" i="26"/>
  <c r="Y44" i="26"/>
  <c r="Y43" i="26"/>
  <c r="Y42" i="26"/>
  <c r="Y41" i="26"/>
  <c r="Y40" i="26"/>
  <c r="Y39" i="26"/>
  <c r="Y38" i="26"/>
  <c r="Y37" i="26"/>
  <c r="Y36" i="26"/>
  <c r="Y35" i="26"/>
  <c r="Y34" i="26"/>
  <c r="Y33" i="26"/>
  <c r="Y32" i="26"/>
  <c r="Y31" i="26"/>
  <c r="Y30" i="26"/>
  <c r="Y29" i="26"/>
  <c r="Y28" i="26"/>
  <c r="Y27" i="26"/>
  <c r="Y26" i="26"/>
  <c r="Y25" i="26"/>
  <c r="Y24" i="26"/>
  <c r="Y23" i="26"/>
  <c r="Y22" i="26"/>
  <c r="Y21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K18" i="26"/>
  <c r="J18" i="26"/>
  <c r="I18" i="26"/>
  <c r="G18" i="26"/>
  <c r="F18" i="26"/>
  <c r="E18" i="26"/>
  <c r="D18" i="26"/>
  <c r="C18" i="26"/>
  <c r="V17" i="26"/>
  <c r="U17" i="26"/>
  <c r="T17" i="26"/>
  <c r="S17" i="26"/>
  <c r="R17" i="26"/>
  <c r="Q17" i="26"/>
  <c r="P17" i="26"/>
  <c r="O17" i="26"/>
  <c r="N17" i="26"/>
  <c r="M17" i="26"/>
  <c r="K17" i="26"/>
  <c r="J17" i="26"/>
  <c r="I17" i="26"/>
  <c r="G17" i="26"/>
  <c r="F17" i="26"/>
  <c r="E17" i="26"/>
  <c r="D17" i="26"/>
  <c r="C17" i="26"/>
  <c r="V16" i="26"/>
  <c r="U16" i="26"/>
  <c r="T16" i="26"/>
  <c r="S16" i="26"/>
  <c r="R16" i="26"/>
  <c r="Q16" i="26"/>
  <c r="P16" i="26"/>
  <c r="O16" i="26"/>
  <c r="N16" i="26"/>
  <c r="M16" i="26"/>
  <c r="K16" i="26"/>
  <c r="J16" i="26"/>
  <c r="I16" i="26"/>
  <c r="G16" i="26"/>
  <c r="F16" i="26"/>
  <c r="E16" i="26"/>
  <c r="D16" i="26"/>
  <c r="C16" i="26"/>
  <c r="P15" i="26"/>
  <c r="O15" i="26"/>
  <c r="M15" i="26"/>
  <c r="J15" i="26"/>
  <c r="E15" i="26"/>
  <c r="C15" i="26"/>
  <c r="E14" i="26"/>
  <c r="S13" i="26"/>
  <c r="R13" i="26"/>
  <c r="Q13" i="26"/>
  <c r="P13" i="26"/>
  <c r="O13" i="26"/>
  <c r="N13" i="26"/>
  <c r="M13" i="26"/>
  <c r="K13" i="26"/>
  <c r="J13" i="26"/>
  <c r="I13" i="26"/>
  <c r="G13" i="26"/>
  <c r="F13" i="26"/>
  <c r="E13" i="26"/>
  <c r="D13" i="26"/>
  <c r="C13" i="26"/>
  <c r="S12" i="26"/>
  <c r="R12" i="26"/>
  <c r="Q12" i="26"/>
  <c r="P12" i="26"/>
  <c r="O12" i="26"/>
  <c r="N12" i="26"/>
  <c r="M12" i="26"/>
  <c r="K12" i="26"/>
  <c r="J12" i="26"/>
  <c r="I12" i="26"/>
  <c r="G12" i="26"/>
  <c r="F12" i="26"/>
  <c r="E12" i="26"/>
  <c r="D12" i="26"/>
  <c r="C12" i="26"/>
  <c r="N11" i="26"/>
  <c r="K11" i="26"/>
  <c r="F11" i="26"/>
  <c r="C11" i="26"/>
  <c r="L10" i="26"/>
  <c r="K10" i="26"/>
  <c r="H10" i="26"/>
  <c r="F10" i="26"/>
  <c r="S17" i="20"/>
  <c r="V13" i="20"/>
  <c r="V12" i="20"/>
  <c r="V11" i="20"/>
  <c r="W5" i="20"/>
  <c r="W13" i="20" s="1"/>
  <c r="W4" i="20"/>
  <c r="W12" i="20" s="1"/>
  <c r="W3" i="20"/>
  <c r="W11" i="20" s="1"/>
  <c r="T5" i="20"/>
  <c r="T13" i="20" s="1"/>
  <c r="U19" i="20" s="1"/>
  <c r="T4" i="20"/>
  <c r="T12" i="20" s="1"/>
  <c r="U18" i="20" s="1"/>
  <c r="T3" i="20"/>
  <c r="B3" i="20"/>
  <c r="S13" i="20"/>
  <c r="S12" i="20"/>
  <c r="E3" i="20"/>
  <c r="V17" i="20" s="1"/>
  <c r="X11" i="20"/>
  <c r="U12" i="20"/>
  <c r="X12" i="20"/>
  <c r="U13" i="20"/>
  <c r="X13" i="20"/>
  <c r="V5" i="20"/>
  <c r="X5" i="20" s="1"/>
  <c r="V4" i="20"/>
  <c r="X4" i="20" s="1"/>
  <c r="V3" i="20"/>
  <c r="X3" i="20" s="1"/>
  <c r="S5" i="20"/>
  <c r="S4" i="20"/>
  <c r="S3" i="20"/>
  <c r="L3" i="20"/>
  <c r="O3" i="20"/>
  <c r="P4" i="20"/>
  <c r="P3" i="20"/>
  <c r="O4" i="20"/>
  <c r="C6" i="20"/>
  <c r="C5" i="20"/>
  <c r="C4" i="20"/>
  <c r="B6" i="20"/>
  <c r="B4" i="20"/>
  <c r="C3" i="20"/>
  <c r="AQ78" i="25"/>
  <c r="AI23" i="25" a="1"/>
  <c r="AI23" i="25"/>
  <c r="A22" i="25"/>
  <c r="A23" i="25"/>
  <c r="A24" i="25"/>
  <c r="A25" i="25"/>
  <c r="A26" i="25"/>
  <c r="A27" i="25"/>
  <c r="A28" i="25"/>
  <c r="A29" i="25"/>
  <c r="A30" i="25"/>
  <c r="A31" i="25"/>
  <c r="A32" i="25"/>
  <c r="A33" i="25"/>
  <c r="A34" i="25"/>
  <c r="A35" i="25"/>
  <c r="A36" i="25"/>
  <c r="A37" i="25"/>
  <c r="A38" i="25"/>
  <c r="A39" i="25"/>
  <c r="A40" i="25"/>
  <c r="A41" i="25"/>
  <c r="A42" i="25"/>
  <c r="A43" i="25"/>
  <c r="A44" i="25"/>
  <c r="A45" i="25"/>
  <c r="A46" i="25"/>
  <c r="A47" i="25"/>
  <c r="A48" i="25"/>
  <c r="A49" i="25"/>
  <c r="A50" i="25"/>
  <c r="A51" i="25"/>
  <c r="A52" i="25"/>
  <c r="A53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102" i="25"/>
  <c r="A103" i="25"/>
  <c r="A104" i="25"/>
  <c r="A105" i="25"/>
  <c r="A106" i="25"/>
  <c r="A107" i="25"/>
  <c r="A108" i="25"/>
  <c r="A109" i="25"/>
  <c r="A110" i="25"/>
  <c r="A111" i="25"/>
  <c r="A112" i="25"/>
  <c r="A113" i="25"/>
  <c r="A114" i="25"/>
  <c r="A115" i="25"/>
  <c r="A116" i="25"/>
  <c r="A117" i="25"/>
  <c r="A118" i="25"/>
  <c r="A119" i="25"/>
  <c r="A120" i="25"/>
  <c r="A121" i="25"/>
  <c r="A122" i="25"/>
  <c r="A123" i="25"/>
  <c r="A124" i="25"/>
  <c r="A125" i="25"/>
  <c r="A126" i="25"/>
  <c r="A127" i="25"/>
  <c r="A128" i="25"/>
  <c r="A129" i="25"/>
  <c r="A130" i="25"/>
  <c r="A131" i="25"/>
  <c r="A132" i="25"/>
  <c r="A133" i="25"/>
  <c r="A134" i="25"/>
  <c r="A135" i="25"/>
  <c r="A136" i="25"/>
  <c r="A137" i="25"/>
  <c r="A138" i="25"/>
  <c r="A139" i="25"/>
  <c r="A140" i="25"/>
  <c r="A141" i="25"/>
  <c r="A142" i="25"/>
  <c r="A143" i="25"/>
  <c r="A144" i="25"/>
  <c r="A145" i="25"/>
  <c r="A146" i="25"/>
  <c r="A147" i="25"/>
  <c r="A148" i="25"/>
  <c r="A149" i="25"/>
  <c r="A150" i="25"/>
  <c r="A151" i="25"/>
  <c r="A152" i="25"/>
  <c r="A153" i="25"/>
  <c r="A154" i="25"/>
  <c r="A155" i="25"/>
  <c r="A156" i="25"/>
  <c r="A157" i="25"/>
  <c r="A158" i="25"/>
  <c r="A159" i="25"/>
  <c r="A160" i="25"/>
  <c r="A161" i="25"/>
  <c r="A162" i="25"/>
  <c r="A163" i="25"/>
  <c r="A164" i="25"/>
  <c r="A165" i="25"/>
  <c r="A166" i="25"/>
  <c r="A167" i="25"/>
  <c r="A168" i="25"/>
  <c r="A169" i="25"/>
  <c r="A170" i="25"/>
  <c r="A171" i="25"/>
  <c r="A172" i="25"/>
  <c r="A173" i="25"/>
  <c r="A174" i="25"/>
  <c r="A175" i="25"/>
  <c r="A176" i="25"/>
  <c r="A177" i="25"/>
  <c r="A178" i="25"/>
  <c r="A179" i="25"/>
  <c r="A180" i="25"/>
  <c r="A181" i="25"/>
  <c r="A182" i="25"/>
  <c r="A183" i="25"/>
  <c r="A184" i="25"/>
  <c r="A185" i="25"/>
  <c r="A186" i="25"/>
  <c r="A187" i="25"/>
  <c r="A188" i="25"/>
  <c r="A189" i="25"/>
  <c r="A190" i="25"/>
  <c r="A191" i="25"/>
  <c r="A192" i="25"/>
  <c r="A193" i="25"/>
  <c r="A194" i="25"/>
  <c r="A195" i="25"/>
  <c r="A196" i="25"/>
  <c r="A197" i="25"/>
  <c r="A198" i="25"/>
  <c r="A199" i="25"/>
  <c r="A200" i="25"/>
  <c r="A201" i="25"/>
  <c r="A202" i="25"/>
  <c r="A203" i="25"/>
  <c r="A204" i="25"/>
  <c r="A205" i="25"/>
  <c r="A206" i="25"/>
  <c r="A207" i="25"/>
  <c r="A208" i="25"/>
  <c r="A209" i="25"/>
  <c r="A210" i="25"/>
  <c r="A211" i="25"/>
  <c r="A212" i="25"/>
  <c r="A213" i="25"/>
  <c r="A214" i="25"/>
  <c r="A215" i="25"/>
  <c r="A216" i="25"/>
  <c r="A217" i="25"/>
  <c r="A218" i="25"/>
  <c r="A219" i="25"/>
  <c r="A220" i="25"/>
  <c r="A221" i="25"/>
  <c r="A222" i="25"/>
  <c r="A223" i="25"/>
  <c r="A224" i="25"/>
  <c r="A225" i="25"/>
  <c r="A226" i="25"/>
  <c r="A227" i="25"/>
  <c r="A228" i="25"/>
  <c r="A229" i="25"/>
  <c r="A230" i="25"/>
  <c r="A231" i="25"/>
  <c r="A232" i="25"/>
  <c r="A233" i="25"/>
  <c r="A234" i="25"/>
  <c r="A235" i="25"/>
  <c r="A236" i="25"/>
  <c r="A237" i="25"/>
  <c r="A238" i="25"/>
  <c r="A239" i="25"/>
  <c r="A240" i="25"/>
  <c r="A241" i="25"/>
  <c r="A242" i="25"/>
  <c r="A243" i="25"/>
  <c r="A244" i="25"/>
  <c r="A245" i="25"/>
  <c r="A246" i="25"/>
  <c r="A247" i="25"/>
  <c r="A248" i="25"/>
  <c r="A249" i="25"/>
  <c r="A250" i="25"/>
  <c r="A251" i="25"/>
  <c r="A252" i="25"/>
  <c r="A253" i="25"/>
  <c r="A254" i="25"/>
  <c r="A255" i="25"/>
  <c r="A256" i="25"/>
  <c r="A257" i="25"/>
  <c r="A258" i="25"/>
  <c r="A259" i="25"/>
  <c r="A260" i="25"/>
  <c r="A261" i="25"/>
  <c r="A262" i="25"/>
  <c r="A263" i="25"/>
  <c r="A264" i="25"/>
  <c r="A265" i="25"/>
  <c r="A266" i="25"/>
  <c r="A267" i="25"/>
  <c r="A268" i="25"/>
  <c r="A269" i="25"/>
  <c r="A270" i="25"/>
  <c r="A271" i="25"/>
  <c r="A272" i="25"/>
  <c r="A273" i="25"/>
  <c r="A274" i="25"/>
  <c r="A275" i="25"/>
  <c r="A276" i="25"/>
  <c r="A277" i="25"/>
  <c r="A278" i="25"/>
  <c r="A279" i="25"/>
  <c r="A280" i="25"/>
  <c r="A281" i="25"/>
  <c r="A282" i="25"/>
  <c r="A283" i="25"/>
  <c r="A284" i="25"/>
  <c r="A285" i="25"/>
  <c r="A286" i="25"/>
  <c r="A287" i="25"/>
  <c r="A288" i="25"/>
  <c r="A289" i="25"/>
  <c r="A290" i="25"/>
  <c r="A291" i="25"/>
  <c r="A292" i="25"/>
  <c r="A293" i="25"/>
  <c r="A294" i="25"/>
  <c r="A295" i="25"/>
  <c r="A296" i="25"/>
  <c r="A297" i="25"/>
  <c r="A298" i="25"/>
  <c r="A299" i="25"/>
  <c r="A300" i="25"/>
  <c r="A301" i="25"/>
  <c r="A302" i="25"/>
  <c r="A303" i="25"/>
  <c r="A304" i="25"/>
  <c r="A305" i="25"/>
  <c r="A306" i="25"/>
  <c r="A307" i="25"/>
  <c r="A308" i="25"/>
  <c r="A309" i="25"/>
  <c r="A310" i="25"/>
  <c r="A311" i="25"/>
  <c r="A312" i="25"/>
  <c r="A313" i="25"/>
  <c r="A314" i="25"/>
  <c r="A315" i="25"/>
  <c r="A316" i="25"/>
  <c r="A317" i="25"/>
  <c r="A318" i="25"/>
  <c r="A319" i="25"/>
  <c r="A320" i="25"/>
  <c r="A321" i="25"/>
  <c r="A322" i="25"/>
  <c r="A323" i="25"/>
  <c r="A324" i="25"/>
  <c r="A325" i="25"/>
  <c r="A326" i="25"/>
  <c r="A327" i="25"/>
  <c r="A328" i="25"/>
  <c r="A329" i="25"/>
  <c r="A330" i="25"/>
  <c r="A331" i="25"/>
  <c r="A332" i="25"/>
  <c r="A333" i="25"/>
  <c r="A334" i="25"/>
  <c r="A335" i="25"/>
  <c r="A336" i="25"/>
  <c r="A337" i="25"/>
  <c r="A338" i="25"/>
  <c r="A339" i="25"/>
  <c r="A340" i="25"/>
  <c r="A341" i="25"/>
  <c r="A342" i="25"/>
  <c r="A343" i="25"/>
  <c r="A344" i="25"/>
  <c r="A345" i="25"/>
  <c r="A346" i="25"/>
  <c r="A347" i="25"/>
  <c r="A348" i="25"/>
  <c r="A349" i="25"/>
  <c r="A350" i="25"/>
  <c r="A351" i="25"/>
  <c r="A352" i="25"/>
  <c r="A353" i="25"/>
  <c r="A354" i="25"/>
  <c r="A355" i="25"/>
  <c r="A356" i="25"/>
  <c r="A357" i="25"/>
  <c r="A358" i="25"/>
  <c r="A359" i="25"/>
  <c r="A360" i="25"/>
  <c r="A361" i="25"/>
  <c r="A362" i="25"/>
  <c r="A363" i="25"/>
  <c r="A364" i="25"/>
  <c r="A365" i="25"/>
  <c r="A366" i="25"/>
  <c r="A367" i="25"/>
  <c r="A368" i="25"/>
  <c r="A369" i="25"/>
  <c r="A370" i="25"/>
  <c r="A371" i="25"/>
  <c r="A372" i="25"/>
  <c r="A373" i="25"/>
  <c r="A374" i="25"/>
  <c r="A375" i="25"/>
  <c r="A376" i="25"/>
  <c r="A377" i="25"/>
  <c r="A378" i="25"/>
  <c r="A379" i="25"/>
  <c r="A380" i="25"/>
  <c r="A381" i="25"/>
  <c r="A382" i="25"/>
  <c r="A383" i="25"/>
  <c r="A384" i="25"/>
  <c r="A385" i="25"/>
  <c r="A386" i="25"/>
  <c r="A387" i="25"/>
  <c r="A388" i="25"/>
  <c r="A389" i="25"/>
  <c r="A390" i="25"/>
  <c r="A391" i="25"/>
  <c r="A392" i="25"/>
  <c r="A393" i="25"/>
  <c r="A394" i="25"/>
  <c r="A395" i="25"/>
  <c r="A396" i="25"/>
  <c r="A397" i="25"/>
  <c r="A398" i="25"/>
  <c r="A399" i="25"/>
  <c r="A400" i="25"/>
  <c r="A401" i="25"/>
  <c r="A402" i="25"/>
  <c r="A403" i="25"/>
  <c r="A404" i="25"/>
  <c r="A405" i="25"/>
  <c r="A406" i="25"/>
  <c r="A407" i="25"/>
  <c r="A408" i="25"/>
  <c r="A409" i="25"/>
  <c r="A410" i="25"/>
  <c r="A411" i="25"/>
  <c r="A412" i="25"/>
  <c r="A413" i="25"/>
  <c r="A414" i="25"/>
  <c r="A415" i="25"/>
  <c r="A416" i="25"/>
  <c r="A417" i="25"/>
  <c r="A418" i="25"/>
  <c r="A419" i="25"/>
  <c r="A420" i="25"/>
  <c r="A421" i="25"/>
  <c r="A422" i="25"/>
  <c r="A423" i="25"/>
  <c r="A424" i="25"/>
  <c r="A425" i="25"/>
  <c r="A426" i="25"/>
  <c r="A427" i="25"/>
  <c r="A428" i="25"/>
  <c r="A429" i="25"/>
  <c r="A430" i="25"/>
  <c r="A431" i="25"/>
  <c r="A432" i="25"/>
  <c r="A433" i="25"/>
  <c r="A434" i="25"/>
  <c r="A435" i="25"/>
  <c r="A436" i="25"/>
  <c r="A437" i="25"/>
  <c r="A438" i="25"/>
  <c r="A439" i="25"/>
  <c r="A440" i="25"/>
  <c r="A441" i="25"/>
  <c r="A442" i="25"/>
  <c r="A443" i="25"/>
  <c r="A444" i="25"/>
  <c r="A445" i="25"/>
  <c r="A446" i="25"/>
  <c r="A447" i="25"/>
  <c r="A448" i="25"/>
  <c r="A449" i="25"/>
  <c r="A450" i="25"/>
  <c r="A451" i="25"/>
  <c r="A452" i="25"/>
  <c r="A453" i="25"/>
  <c r="A454" i="25"/>
  <c r="A455" i="25"/>
  <c r="A456" i="25"/>
  <c r="A457" i="25"/>
  <c r="A458" i="25"/>
  <c r="A459" i="25"/>
  <c r="A460" i="25"/>
  <c r="A461" i="25"/>
  <c r="A462" i="25"/>
  <c r="A463" i="25"/>
  <c r="A464" i="25"/>
  <c r="A465" i="25"/>
  <c r="A466" i="25"/>
  <c r="A467" i="25"/>
  <c r="A468" i="25"/>
  <c r="A469" i="25"/>
  <c r="A470" i="25"/>
  <c r="A471" i="25"/>
  <c r="A472" i="25"/>
  <c r="A473" i="25"/>
  <c r="A474" i="25"/>
  <c r="A475" i="25"/>
  <c r="A476" i="25"/>
  <c r="A477" i="25"/>
  <c r="A478" i="25"/>
  <c r="A479" i="25"/>
  <c r="A480" i="25"/>
  <c r="A481" i="25"/>
  <c r="A482" i="25"/>
  <c r="A483" i="25"/>
  <c r="A484" i="25"/>
  <c r="A485" i="25"/>
  <c r="A486" i="25"/>
  <c r="A487" i="25"/>
  <c r="A488" i="25"/>
  <c r="A489" i="25"/>
  <c r="A490" i="25"/>
  <c r="A491" i="25"/>
  <c r="A492" i="25"/>
  <c r="A493" i="25"/>
  <c r="A494" i="25"/>
  <c r="A495" i="25"/>
  <c r="A496" i="25"/>
  <c r="A497" i="25"/>
  <c r="A498" i="25"/>
  <c r="A499" i="25"/>
  <c r="A500" i="25"/>
  <c r="A501" i="25"/>
  <c r="A502" i="25"/>
  <c r="A503" i="25"/>
  <c r="A504" i="25"/>
  <c r="A505" i="25"/>
  <c r="A506" i="25"/>
  <c r="A507" i="25"/>
  <c r="A508" i="25"/>
  <c r="A509" i="25"/>
  <c r="A510" i="25"/>
  <c r="A511" i="25"/>
  <c r="A512" i="25"/>
  <c r="A513" i="25"/>
  <c r="A514" i="25"/>
  <c r="A515" i="25"/>
  <c r="A516" i="25"/>
  <c r="A517" i="25"/>
  <c r="A518" i="25"/>
  <c r="A519" i="25"/>
  <c r="A520" i="25"/>
  <c r="A521" i="25"/>
  <c r="A522" i="25"/>
  <c r="A523" i="25"/>
  <c r="A524" i="25"/>
  <c r="A525" i="25"/>
  <c r="A526" i="25"/>
  <c r="A527" i="25"/>
  <c r="A528" i="25"/>
  <c r="A529" i="25"/>
  <c r="A530" i="25"/>
  <c r="A531" i="25"/>
  <c r="A532" i="25"/>
  <c r="A533" i="25"/>
  <c r="A534" i="25"/>
  <c r="A535" i="25"/>
  <c r="A536" i="25"/>
  <c r="A537" i="25"/>
  <c r="A538" i="25"/>
  <c r="A539" i="25"/>
  <c r="A540" i="25"/>
  <c r="A541" i="25"/>
  <c r="A542" i="25"/>
  <c r="A543" i="25"/>
  <c r="A544" i="25"/>
  <c r="A545" i="25"/>
  <c r="A546" i="25"/>
  <c r="A547" i="25"/>
  <c r="A548" i="25"/>
  <c r="A549" i="25"/>
  <c r="A550" i="25"/>
  <c r="A551" i="25"/>
  <c r="A552" i="25"/>
  <c r="A553" i="25"/>
  <c r="A554" i="25"/>
  <c r="A555" i="25"/>
  <c r="A556" i="25"/>
  <c r="A557" i="25"/>
  <c r="A558" i="25"/>
  <c r="A559" i="25"/>
  <c r="A560" i="25"/>
  <c r="A561" i="25"/>
  <c r="A562" i="25"/>
  <c r="A563" i="25"/>
  <c r="A564" i="25"/>
  <c r="A565" i="25"/>
  <c r="A566" i="25"/>
  <c r="A567" i="25"/>
  <c r="A568" i="25"/>
  <c r="A569" i="25"/>
  <c r="A570" i="25"/>
  <c r="A571" i="25"/>
  <c r="A572" i="25"/>
  <c r="A573" i="25"/>
  <c r="A574" i="25"/>
  <c r="A575" i="25"/>
  <c r="A576" i="25"/>
  <c r="A577" i="25"/>
  <c r="A578" i="25"/>
  <c r="A579" i="25"/>
  <c r="A580" i="25"/>
  <c r="A581" i="25"/>
  <c r="A582" i="25"/>
  <c r="A583" i="25"/>
  <c r="A584" i="25"/>
  <c r="A585" i="25"/>
  <c r="A586" i="25"/>
  <c r="A587" i="25"/>
  <c r="A588" i="25"/>
  <c r="A589" i="25"/>
  <c r="A590" i="25"/>
  <c r="A591" i="25"/>
  <c r="A592" i="25"/>
  <c r="A593" i="25"/>
  <c r="A594" i="25"/>
  <c r="A595" i="25"/>
  <c r="A596" i="25"/>
  <c r="A597" i="25"/>
  <c r="A598" i="25"/>
  <c r="A599" i="25"/>
  <c r="A600" i="25"/>
  <c r="A601" i="25"/>
  <c r="A602" i="25"/>
  <c r="A603" i="25"/>
  <c r="A604" i="25"/>
  <c r="A605" i="25"/>
  <c r="A606" i="25"/>
  <c r="A607" i="25"/>
  <c r="A608" i="25"/>
  <c r="A609" i="25"/>
  <c r="A610" i="25"/>
  <c r="A611" i="25"/>
  <c r="A612" i="25"/>
  <c r="A613" i="25"/>
  <c r="A614" i="25"/>
  <c r="A615" i="25"/>
  <c r="A616" i="25"/>
  <c r="A617" i="25"/>
  <c r="A618" i="25"/>
  <c r="A619" i="25"/>
  <c r="A620" i="25"/>
  <c r="A621" i="25"/>
  <c r="A622" i="25"/>
  <c r="A623" i="25"/>
  <c r="A624" i="25"/>
  <c r="A625" i="25"/>
  <c r="A626" i="25"/>
  <c r="A627" i="25"/>
  <c r="A628" i="25"/>
  <c r="A629" i="25"/>
  <c r="A630" i="25"/>
  <c r="A631" i="25"/>
  <c r="A632" i="25"/>
  <c r="A633" i="25"/>
  <c r="A634" i="25"/>
  <c r="A635" i="25"/>
  <c r="A636" i="25"/>
  <c r="A637" i="25"/>
  <c r="A638" i="25"/>
  <c r="A639" i="25"/>
  <c r="A640" i="25"/>
  <c r="A641" i="25"/>
  <c r="A642" i="25"/>
  <c r="A643" i="25"/>
  <c r="A644" i="25"/>
  <c r="A645" i="25"/>
  <c r="A646" i="25"/>
  <c r="A647" i="25"/>
  <c r="A648" i="25"/>
  <c r="A649" i="25"/>
  <c r="A650" i="25"/>
  <c r="A651" i="25"/>
  <c r="A652" i="25"/>
  <c r="A653" i="25"/>
  <c r="A654" i="25"/>
  <c r="A655" i="25"/>
  <c r="A656" i="25"/>
  <c r="A657" i="25"/>
  <c r="A658" i="25"/>
  <c r="A659" i="25"/>
  <c r="A660" i="25"/>
  <c r="A661" i="25"/>
  <c r="A662" i="25"/>
  <c r="A663" i="25"/>
  <c r="A664" i="25"/>
  <c r="A665" i="25"/>
  <c r="A666" i="25"/>
  <c r="A667" i="25"/>
  <c r="A668" i="25"/>
  <c r="A669" i="25"/>
  <c r="A670" i="25"/>
  <c r="A671" i="25"/>
  <c r="A672" i="25"/>
  <c r="A673" i="25"/>
  <c r="A674" i="25"/>
  <c r="A675" i="25"/>
  <c r="A676" i="25"/>
  <c r="A677" i="25"/>
  <c r="A678" i="25"/>
  <c r="A679" i="25"/>
  <c r="A680" i="25"/>
  <c r="A681" i="25"/>
  <c r="A682" i="25"/>
  <c r="A683" i="25"/>
  <c r="A684" i="25"/>
  <c r="A685" i="25"/>
  <c r="A686" i="25"/>
  <c r="A687" i="25"/>
  <c r="A688" i="25"/>
  <c r="A689" i="25"/>
  <c r="A690" i="25"/>
  <c r="A691" i="25"/>
  <c r="A692" i="25"/>
  <c r="A693" i="25"/>
  <c r="A694" i="25"/>
  <c r="A695" i="25"/>
  <c r="A696" i="25"/>
  <c r="A697" i="25"/>
  <c r="A698" i="25"/>
  <c r="A699" i="25"/>
  <c r="A700" i="25"/>
  <c r="A701" i="25"/>
  <c r="A702" i="25"/>
  <c r="A703" i="25"/>
  <c r="A704" i="25"/>
  <c r="A705" i="25"/>
  <c r="A706" i="25"/>
  <c r="A707" i="25"/>
  <c r="A708" i="25"/>
  <c r="A709" i="25"/>
  <c r="A710" i="25"/>
  <c r="A711" i="25"/>
  <c r="A712" i="25"/>
  <c r="A713" i="25"/>
  <c r="A714" i="25"/>
  <c r="A715" i="25"/>
  <c r="A716" i="25"/>
  <c r="A717" i="25"/>
  <c r="A718" i="25"/>
  <c r="A719" i="25"/>
  <c r="A720" i="25"/>
  <c r="A721" i="25"/>
  <c r="A722" i="25"/>
  <c r="A723" i="25"/>
  <c r="A724" i="25"/>
  <c r="A725" i="25"/>
  <c r="A726" i="25"/>
  <c r="A727" i="25"/>
  <c r="A728" i="25"/>
  <c r="A729" i="25"/>
  <c r="A730" i="25"/>
  <c r="A731" i="25"/>
  <c r="A732" i="25"/>
  <c r="A733" i="25"/>
  <c r="A734" i="25"/>
  <c r="A735" i="25"/>
  <c r="A736" i="25"/>
  <c r="A737" i="25"/>
  <c r="A738" i="25"/>
  <c r="A739" i="25"/>
  <c r="A740" i="25"/>
  <c r="A741" i="25"/>
  <c r="A742" i="25"/>
  <c r="A743" i="25"/>
  <c r="A744" i="25"/>
  <c r="A745" i="25"/>
  <c r="A746" i="25"/>
  <c r="A747" i="25"/>
  <c r="A748" i="25"/>
  <c r="A749" i="25"/>
  <c r="A750" i="25"/>
  <c r="A751" i="25"/>
  <c r="A752" i="25"/>
  <c r="A753" i="25"/>
  <c r="A754" i="25"/>
  <c r="A755" i="25"/>
  <c r="A756" i="25"/>
  <c r="A757" i="25"/>
  <c r="A758" i="25"/>
  <c r="A759" i="25"/>
  <c r="A760" i="25"/>
  <c r="A761" i="25"/>
  <c r="A762" i="25"/>
  <c r="A763" i="25"/>
  <c r="A764" i="25"/>
  <c r="A765" i="25"/>
  <c r="A766" i="25"/>
  <c r="A767" i="25"/>
  <c r="A768" i="25"/>
  <c r="A769" i="25"/>
  <c r="A770" i="25"/>
  <c r="A771" i="25"/>
  <c r="A772" i="25"/>
  <c r="A773" i="25"/>
  <c r="A774" i="25"/>
  <c r="A775" i="25"/>
  <c r="A776" i="25"/>
  <c r="A777" i="25"/>
  <c r="A778" i="25"/>
  <c r="A779" i="25"/>
  <c r="A780" i="25"/>
  <c r="A781" i="25"/>
  <c r="A782" i="25"/>
  <c r="A783" i="25"/>
  <c r="A784" i="25"/>
  <c r="A785" i="25"/>
  <c r="A786" i="25"/>
  <c r="A787" i="25"/>
  <c r="A788" i="25"/>
  <c r="A789" i="25"/>
  <c r="A790" i="25"/>
  <c r="A791" i="25"/>
  <c r="A792" i="25"/>
  <c r="A793" i="25"/>
  <c r="A794" i="25"/>
  <c r="A795" i="25"/>
  <c r="A796" i="25"/>
  <c r="A797" i="25"/>
  <c r="A798" i="25"/>
  <c r="A799" i="25"/>
  <c r="A800" i="25"/>
  <c r="A801" i="25"/>
  <c r="A802" i="25"/>
  <c r="A803" i="25"/>
  <c r="A804" i="25"/>
  <c r="A805" i="25"/>
  <c r="A806" i="25"/>
  <c r="A807" i="25"/>
  <c r="A808" i="25"/>
  <c r="A809" i="25"/>
  <c r="A810" i="25"/>
  <c r="A811" i="25"/>
  <c r="A812" i="25"/>
  <c r="A813" i="25"/>
  <c r="A814" i="25"/>
  <c r="A815" i="25"/>
  <c r="A816" i="25"/>
  <c r="A817" i="25"/>
  <c r="A818" i="25"/>
  <c r="A819" i="25"/>
  <c r="A820" i="25"/>
  <c r="A821" i="25"/>
  <c r="A822" i="25"/>
  <c r="A823" i="25"/>
  <c r="A824" i="25"/>
  <c r="A825" i="25"/>
  <c r="A826" i="25"/>
  <c r="A827" i="25"/>
  <c r="A828" i="25"/>
  <c r="A829" i="25"/>
  <c r="A830" i="25"/>
  <c r="A831" i="25"/>
  <c r="A832" i="25"/>
  <c r="A833" i="25"/>
  <c r="A834" i="25"/>
  <c r="A835" i="25"/>
  <c r="A836" i="25"/>
  <c r="A837" i="25"/>
  <c r="A838" i="25"/>
  <c r="A839" i="25"/>
  <c r="A840" i="25"/>
  <c r="A841" i="25"/>
  <c r="A842" i="25"/>
  <c r="A843" i="25"/>
  <c r="A844" i="25"/>
  <c r="A845" i="25"/>
  <c r="A846" i="25"/>
  <c r="A847" i="25"/>
  <c r="A848" i="25"/>
  <c r="A849" i="25"/>
  <c r="A850" i="25"/>
  <c r="A851" i="25"/>
  <c r="A852" i="25"/>
  <c r="A853" i="25"/>
  <c r="A854" i="25"/>
  <c r="A855" i="25"/>
  <c r="A856" i="25"/>
  <c r="A857" i="25"/>
  <c r="A858" i="25"/>
  <c r="A859" i="25"/>
  <c r="A860" i="25"/>
  <c r="A861" i="25"/>
  <c r="A862" i="25"/>
  <c r="A863" i="25"/>
  <c r="A864" i="25"/>
  <c r="A865" i="25"/>
  <c r="A866" i="25"/>
  <c r="A867" i="25"/>
  <c r="A868" i="25"/>
  <c r="A869" i="25"/>
  <c r="A870" i="25"/>
  <c r="A871" i="25"/>
  <c r="A872" i="25"/>
  <c r="A873" i="25"/>
  <c r="A874" i="25"/>
  <c r="A875" i="25"/>
  <c r="A876" i="25"/>
  <c r="A877" i="25"/>
  <c r="A878" i="25"/>
  <c r="A879" i="25"/>
  <c r="A880" i="25"/>
  <c r="A881" i="25"/>
  <c r="A882" i="25"/>
  <c r="A883" i="25"/>
  <c r="A884" i="25"/>
  <c r="A885" i="25"/>
  <c r="A886" i="25"/>
  <c r="A887" i="25"/>
  <c r="A888" i="25"/>
  <c r="A889" i="25"/>
  <c r="A890" i="25"/>
  <c r="A891" i="25"/>
  <c r="A892" i="25"/>
  <c r="A893" i="25"/>
  <c r="A894" i="25"/>
  <c r="A895" i="25"/>
  <c r="A896" i="25"/>
  <c r="A897" i="25"/>
  <c r="A898" i="25"/>
  <c r="A899" i="25"/>
  <c r="A900" i="25"/>
  <c r="A901" i="25"/>
  <c r="A902" i="25"/>
  <c r="A903" i="25"/>
  <c r="A904" i="25"/>
  <c r="A905" i="25"/>
  <c r="A906" i="25"/>
  <c r="A907" i="25"/>
  <c r="A908" i="25"/>
  <c r="A909" i="25"/>
  <c r="A910" i="25"/>
  <c r="A911" i="25"/>
  <c r="A912" i="25"/>
  <c r="A913" i="25"/>
  <c r="A914" i="25"/>
  <c r="A915" i="25"/>
  <c r="A916" i="25"/>
  <c r="A917" i="25"/>
  <c r="A918" i="25"/>
  <c r="A919" i="25"/>
  <c r="A920" i="25"/>
  <c r="A921" i="25"/>
  <c r="A922" i="25"/>
  <c r="A923" i="25"/>
  <c r="A924" i="25"/>
  <c r="A925" i="25"/>
  <c r="A926" i="25"/>
  <c r="A927" i="25"/>
  <c r="A928" i="25"/>
  <c r="A929" i="25"/>
  <c r="A930" i="25"/>
  <c r="A931" i="25"/>
  <c r="A932" i="25"/>
  <c r="A933" i="25"/>
  <c r="A934" i="25"/>
  <c r="A935" i="25"/>
  <c r="A936" i="25"/>
  <c r="A937" i="25"/>
  <c r="A938" i="25"/>
  <c r="A939" i="25"/>
  <c r="A940" i="25"/>
  <c r="A941" i="25"/>
  <c r="A942" i="25"/>
  <c r="A943" i="25"/>
  <c r="A944" i="25"/>
  <c r="A945" i="25"/>
  <c r="A946" i="25"/>
  <c r="A947" i="25"/>
  <c r="A948" i="25"/>
  <c r="A949" i="25"/>
  <c r="A950" i="25"/>
  <c r="A951" i="25"/>
  <c r="A952" i="25"/>
  <c r="A953" i="25"/>
  <c r="A954" i="25"/>
  <c r="A955" i="25"/>
  <c r="A956" i="25"/>
  <c r="A957" i="25"/>
  <c r="A958" i="25"/>
  <c r="A959" i="25"/>
  <c r="A960" i="25"/>
  <c r="A961" i="25"/>
  <c r="A962" i="25"/>
  <c r="A963" i="25"/>
  <c r="A964" i="25"/>
  <c r="A965" i="25"/>
  <c r="A966" i="25"/>
  <c r="A967" i="25"/>
  <c r="A968" i="25"/>
  <c r="A969" i="25"/>
  <c r="A970" i="25"/>
  <c r="A971" i="25"/>
  <c r="A972" i="25"/>
  <c r="A973" i="25"/>
  <c r="A974" i="25"/>
  <c r="A975" i="25"/>
  <c r="A976" i="25"/>
  <c r="A977" i="25"/>
  <c r="A978" i="25"/>
  <c r="A979" i="25"/>
  <c r="A980" i="25"/>
  <c r="A981" i="25"/>
  <c r="A982" i="25"/>
  <c r="A983" i="25"/>
  <c r="A984" i="25"/>
  <c r="A985" i="25"/>
  <c r="A986" i="25"/>
  <c r="A987" i="25"/>
  <c r="A988" i="25"/>
  <c r="A989" i="25"/>
  <c r="A990" i="25"/>
  <c r="A991" i="25"/>
  <c r="A992" i="25"/>
  <c r="A993" i="25"/>
  <c r="A994" i="25"/>
  <c r="A995" i="25"/>
  <c r="A996" i="25"/>
  <c r="A997" i="25"/>
  <c r="A998" i="25"/>
  <c r="A999" i="25"/>
  <c r="A1000" i="25"/>
  <c r="A1001" i="25"/>
  <c r="A1002" i="25"/>
  <c r="A1003" i="25"/>
  <c r="A1004" i="25"/>
  <c r="A1005" i="25"/>
  <c r="A1006" i="25"/>
  <c r="A1007" i="25"/>
  <c r="A1008" i="25"/>
  <c r="A1009" i="25"/>
  <c r="A1010" i="25"/>
  <c r="A1011" i="25"/>
  <c r="A1012" i="25"/>
  <c r="A1013" i="25"/>
  <c r="A1014" i="25"/>
  <c r="A1015" i="25"/>
  <c r="A1016" i="25"/>
  <c r="A1017" i="25"/>
  <c r="A1018" i="25"/>
  <c r="A1019" i="25"/>
  <c r="A1020" i="25"/>
  <c r="A1021" i="25"/>
  <c r="A1022" i="25"/>
  <c r="A1023" i="25"/>
  <c r="A1024" i="25"/>
  <c r="A1025" i="25"/>
  <c r="A1026" i="25"/>
  <c r="A1027" i="25"/>
  <c r="A1028" i="25"/>
  <c r="A1029" i="25"/>
  <c r="A1030" i="25"/>
  <c r="A1031" i="25"/>
  <c r="A1032" i="25"/>
  <c r="A1033" i="25"/>
  <c r="A1034" i="25"/>
  <c r="A1035" i="25"/>
  <c r="A1036" i="25"/>
  <c r="A1037" i="25"/>
  <c r="A1038" i="25"/>
  <c r="A1039" i="25"/>
  <c r="A1040" i="25"/>
  <c r="A1041" i="25"/>
  <c r="A1042" i="25"/>
  <c r="A1043" i="25"/>
  <c r="A1044" i="25"/>
  <c r="A1045" i="25"/>
  <c r="A1046" i="25"/>
  <c r="A1047" i="25"/>
  <c r="A1048" i="25"/>
  <c r="A1049" i="25"/>
  <c r="A1050" i="25"/>
  <c r="A1051" i="25"/>
  <c r="A1052" i="25"/>
  <c r="A1053" i="25"/>
  <c r="A1054" i="25"/>
  <c r="A1055" i="25"/>
  <c r="A1056" i="25"/>
  <c r="A1057" i="25"/>
  <c r="A1058" i="25"/>
  <c r="A1059" i="25"/>
  <c r="A1060" i="25"/>
  <c r="A1061" i="25"/>
  <c r="A1062" i="25"/>
  <c r="A1063" i="25"/>
  <c r="A1064" i="25"/>
  <c r="A1065" i="25"/>
  <c r="A1066" i="25"/>
  <c r="A1067" i="25"/>
  <c r="A1068" i="25"/>
  <c r="A1069" i="25"/>
  <c r="A1070" i="25"/>
  <c r="A1071" i="25"/>
  <c r="A1072" i="25"/>
  <c r="A1073" i="25"/>
  <c r="A1074" i="25"/>
  <c r="A1075" i="25"/>
  <c r="A1076" i="25"/>
  <c r="A1077" i="25"/>
  <c r="A1078" i="25"/>
  <c r="A1079" i="25"/>
  <c r="A1080" i="25"/>
  <c r="A1081" i="25"/>
  <c r="A1082" i="25"/>
  <c r="A1083" i="25"/>
  <c r="A1084" i="25"/>
  <c r="A1085" i="25"/>
  <c r="A1086" i="25"/>
  <c r="A1087" i="25"/>
  <c r="A1088" i="25"/>
  <c r="A1089" i="25"/>
  <c r="A1090" i="25"/>
  <c r="A1091" i="25"/>
  <c r="A1092" i="25"/>
  <c r="A1093" i="25"/>
  <c r="A1094" i="25"/>
  <c r="A1095" i="25"/>
  <c r="A1096" i="25"/>
  <c r="A1097" i="25"/>
  <c r="A1098" i="25"/>
  <c r="A1099" i="25"/>
  <c r="A1100" i="25"/>
  <c r="A1101" i="25"/>
  <c r="A1102" i="25"/>
  <c r="A1103" i="25"/>
  <c r="A1104" i="25"/>
  <c r="A1105" i="25"/>
  <c r="A1106" i="25"/>
  <c r="A1107" i="25"/>
  <c r="A1108" i="25"/>
  <c r="A1109" i="25"/>
  <c r="A1110" i="25"/>
  <c r="A1111" i="25"/>
  <c r="A1112" i="25"/>
  <c r="A1113" i="25"/>
  <c r="A1114" i="25"/>
  <c r="A1115" i="25"/>
  <c r="A1116" i="25"/>
  <c r="A1117" i="25"/>
  <c r="A1118" i="25"/>
  <c r="A1119" i="25"/>
  <c r="A1120" i="25"/>
  <c r="A1121" i="25"/>
  <c r="A1122" i="25"/>
  <c r="A1123" i="25"/>
  <c r="A1124" i="25"/>
  <c r="A1125" i="25"/>
  <c r="A1126" i="25"/>
  <c r="A1127" i="25"/>
  <c r="A1128" i="25"/>
  <c r="A1129" i="25"/>
  <c r="A1130" i="25"/>
  <c r="A1131" i="25"/>
  <c r="A1132" i="25"/>
  <c r="A1133" i="25"/>
  <c r="A1134" i="25"/>
  <c r="A1135" i="25"/>
  <c r="A1136" i="25"/>
  <c r="A1137" i="25"/>
  <c r="A1138" i="25"/>
  <c r="A1139" i="25"/>
  <c r="A1140" i="25"/>
  <c r="A1141" i="25"/>
  <c r="A1142" i="25"/>
  <c r="A1143" i="25"/>
  <c r="A1144" i="25"/>
  <c r="A1145" i="25"/>
  <c r="A1146" i="25"/>
  <c r="A1147" i="25"/>
  <c r="A1148" i="25"/>
  <c r="A1149" i="25"/>
  <c r="A1150" i="25"/>
  <c r="A1151" i="25"/>
  <c r="A1152" i="25"/>
  <c r="A1153" i="25"/>
  <c r="A1154" i="25"/>
  <c r="A1155" i="25"/>
  <c r="A1156" i="25"/>
  <c r="A1157" i="25"/>
  <c r="A1158" i="25"/>
  <c r="A1159" i="25"/>
  <c r="A1160" i="25"/>
  <c r="A1161" i="25"/>
  <c r="A1162" i="25"/>
  <c r="A1163" i="25"/>
  <c r="A1164" i="25"/>
  <c r="A1165" i="25"/>
  <c r="A1166" i="25"/>
  <c r="A1167" i="25"/>
  <c r="A1168" i="25"/>
  <c r="A1169" i="25"/>
  <c r="A1170" i="25"/>
  <c r="A1171" i="25"/>
  <c r="A1172" i="25"/>
  <c r="A1173" i="25"/>
  <c r="A1174" i="25"/>
  <c r="A1175" i="25"/>
  <c r="A1176" i="25"/>
  <c r="A1177" i="25"/>
  <c r="A1178" i="25"/>
  <c r="A1179" i="25"/>
  <c r="A1180" i="25"/>
  <c r="A1181" i="25"/>
  <c r="A1182" i="25"/>
  <c r="A1183" i="25"/>
  <c r="A1184" i="25"/>
  <c r="A1185" i="25"/>
  <c r="A1186" i="25"/>
  <c r="A1187" i="25"/>
  <c r="A1188" i="25"/>
  <c r="A1189" i="25"/>
  <c r="A1190" i="25"/>
  <c r="A1191" i="25"/>
  <c r="A1192" i="25"/>
  <c r="A1193" i="25"/>
  <c r="A1194" i="25"/>
  <c r="A1195" i="25"/>
  <c r="A1196" i="25"/>
  <c r="A1197" i="25"/>
  <c r="A1198" i="25"/>
  <c r="A1199" i="25"/>
  <c r="A1200" i="25"/>
  <c r="A1201" i="25"/>
  <c r="A1202" i="25"/>
  <c r="A1203" i="25"/>
  <c r="A1204" i="25"/>
  <c r="A1205" i="25"/>
  <c r="A1206" i="25"/>
  <c r="A1207" i="25"/>
  <c r="A1208" i="25"/>
  <c r="A1209" i="25"/>
  <c r="A1210" i="25"/>
  <c r="A1211" i="25"/>
  <c r="A1212" i="25"/>
  <c r="A1213" i="25"/>
  <c r="A1214" i="25"/>
  <c r="A1215" i="25"/>
  <c r="A1216" i="25"/>
  <c r="A1217" i="25"/>
  <c r="A1218" i="25"/>
  <c r="A1219" i="25"/>
  <c r="A1220" i="25"/>
  <c r="A1221" i="25"/>
  <c r="A1222" i="25"/>
  <c r="A1223" i="25"/>
  <c r="A1224" i="25"/>
  <c r="A1225" i="25"/>
  <c r="A1226" i="25"/>
  <c r="A1227" i="25"/>
  <c r="A1228" i="25"/>
  <c r="A1229" i="25"/>
  <c r="A1230" i="25"/>
  <c r="A1231" i="25"/>
  <c r="A1232" i="25"/>
  <c r="A1233" i="25"/>
  <c r="A1234" i="25"/>
  <c r="A1235" i="25"/>
  <c r="A1236" i="25"/>
  <c r="A1237" i="25"/>
  <c r="A1238" i="25"/>
  <c r="A1239" i="25"/>
  <c r="A1240" i="25"/>
  <c r="A1241" i="25"/>
  <c r="A1242" i="25"/>
  <c r="A1243" i="25"/>
  <c r="A1244" i="25"/>
  <c r="A1245" i="25"/>
  <c r="A1246" i="25"/>
  <c r="A1247" i="25"/>
  <c r="A1248" i="25"/>
  <c r="A1249" i="25"/>
  <c r="A1250" i="25"/>
  <c r="A1251" i="25"/>
  <c r="A1252" i="25"/>
  <c r="A1253" i="25"/>
  <c r="A1254" i="25"/>
  <c r="A1255" i="25"/>
  <c r="A1256" i="25"/>
  <c r="A1257" i="25"/>
  <c r="A1258" i="25"/>
  <c r="A1259" i="25"/>
  <c r="A1260" i="25"/>
  <c r="A1261" i="25"/>
  <c r="A1262" i="25"/>
  <c r="A1263" i="25"/>
  <c r="A1264" i="25"/>
  <c r="A1265" i="25"/>
  <c r="A1266" i="25"/>
  <c r="A1267" i="25"/>
  <c r="A1268" i="25"/>
  <c r="A1269" i="25"/>
  <c r="A1270" i="25"/>
  <c r="A1271" i="25"/>
  <c r="A1272" i="25"/>
  <c r="A1273" i="25"/>
  <c r="A1274" i="25"/>
  <c r="A1275" i="25"/>
  <c r="A1276" i="25"/>
  <c r="A1277" i="25"/>
  <c r="A1278" i="25"/>
  <c r="A1279" i="25"/>
  <c r="A1280" i="25"/>
  <c r="A1281" i="25"/>
  <c r="A1282" i="25"/>
  <c r="A1283" i="25"/>
  <c r="A1284" i="25"/>
  <c r="A1285" i="25"/>
  <c r="A1286" i="25"/>
  <c r="A1287" i="25"/>
  <c r="A1288" i="25"/>
  <c r="A1289" i="25"/>
  <c r="A1290" i="25"/>
  <c r="A1291" i="25"/>
  <c r="A1292" i="25"/>
  <c r="A1293" i="25"/>
  <c r="A1294" i="25"/>
  <c r="A1295" i="25"/>
  <c r="A1296" i="25"/>
  <c r="A1297" i="25"/>
  <c r="A1298" i="25"/>
  <c r="A1299" i="25"/>
  <c r="A1300" i="25"/>
  <c r="A1301" i="25"/>
  <c r="A1302" i="25"/>
  <c r="A1303" i="25"/>
  <c r="A1304" i="25"/>
  <c r="A1305" i="25"/>
  <c r="A1306" i="25"/>
  <c r="A1307" i="25"/>
  <c r="A1308" i="25"/>
  <c r="A1309" i="25"/>
  <c r="A1310" i="25"/>
  <c r="A1311" i="25"/>
  <c r="A1312" i="25"/>
  <c r="A1313" i="25"/>
  <c r="A1314" i="25"/>
  <c r="A1315" i="25"/>
  <c r="A1316" i="25"/>
  <c r="A1317" i="25"/>
  <c r="A1318" i="25"/>
  <c r="A1319" i="25"/>
  <c r="A1320" i="25"/>
  <c r="A1321" i="25"/>
  <c r="A1322" i="25"/>
  <c r="A1323" i="25"/>
  <c r="A1324" i="25"/>
  <c r="A1325" i="25"/>
  <c r="A1326" i="25"/>
  <c r="A1327" i="25"/>
  <c r="A1328" i="25"/>
  <c r="A1329" i="25"/>
  <c r="A1330" i="25"/>
  <c r="A1331" i="25"/>
  <c r="A1332" i="25"/>
  <c r="A1333" i="25"/>
  <c r="A1334" i="25"/>
  <c r="A1335" i="25"/>
  <c r="A1336" i="25"/>
  <c r="A1337" i="25"/>
  <c r="A1338" i="25"/>
  <c r="A1339" i="25"/>
  <c r="A1340" i="25"/>
  <c r="A1341" i="25"/>
  <c r="A1342" i="25"/>
  <c r="A1343" i="25"/>
  <c r="A1344" i="25"/>
  <c r="A1345" i="25"/>
  <c r="A1346" i="25"/>
  <c r="A1347" i="25"/>
  <c r="A1348" i="25"/>
  <c r="A1349" i="25"/>
  <c r="A1350" i="25"/>
  <c r="A1351" i="25"/>
  <c r="A1352" i="25"/>
  <c r="A1353" i="25"/>
  <c r="A1354" i="25"/>
  <c r="A1355" i="25"/>
  <c r="A1356" i="25"/>
  <c r="A1357" i="25"/>
  <c r="A1358" i="25"/>
  <c r="A1359" i="25"/>
  <c r="A1360" i="25"/>
  <c r="A1361" i="25"/>
  <c r="A1362" i="25"/>
  <c r="A1363" i="25"/>
  <c r="A1364" i="25"/>
  <c r="A1365" i="25"/>
  <c r="A1366" i="25"/>
  <c r="A1367" i="25"/>
  <c r="A1368" i="25"/>
  <c r="A1369" i="25"/>
  <c r="A1370" i="25"/>
  <c r="A1371" i="25"/>
  <c r="A1372" i="25"/>
  <c r="A1373" i="25"/>
  <c r="A1374" i="25"/>
  <c r="A1375" i="25"/>
  <c r="A1376" i="25"/>
  <c r="A1377" i="25"/>
  <c r="A1378" i="25"/>
  <c r="A1379" i="25"/>
  <c r="A1380" i="25"/>
  <c r="A1381" i="25"/>
  <c r="A1382" i="25"/>
  <c r="A1383" i="25"/>
  <c r="A1384" i="25"/>
  <c r="A1385" i="25"/>
  <c r="A1386" i="25"/>
  <c r="A1387" i="25"/>
  <c r="A1388" i="25"/>
  <c r="A1389" i="25"/>
  <c r="A1390" i="25"/>
  <c r="A1391" i="25"/>
  <c r="A1392" i="25"/>
  <c r="A1393" i="25"/>
  <c r="A1394" i="25"/>
  <c r="A1395" i="25"/>
  <c r="A1396" i="25"/>
  <c r="A1397" i="25"/>
  <c r="A1398" i="25"/>
  <c r="A1399" i="25"/>
  <c r="A1400" i="25"/>
  <c r="A1401" i="25"/>
  <c r="A1402" i="25"/>
  <c r="A1403" i="25"/>
  <c r="A1404" i="25"/>
  <c r="A1405" i="25"/>
  <c r="A1406" i="25"/>
  <c r="A1407" i="25"/>
  <c r="A1408" i="25"/>
  <c r="A1409" i="25"/>
  <c r="A1410" i="25"/>
  <c r="A1411" i="25"/>
  <c r="A1412" i="25"/>
  <c r="A1413" i="25"/>
  <c r="A1414" i="25"/>
  <c r="A1415" i="25"/>
  <c r="A1416" i="25"/>
  <c r="A1417" i="25"/>
  <c r="A1418" i="25"/>
  <c r="A1419" i="25"/>
  <c r="A1420" i="25"/>
  <c r="A1421" i="25"/>
  <c r="A1422" i="25"/>
  <c r="A1423" i="25"/>
  <c r="A1424" i="25"/>
  <c r="A1425" i="25"/>
  <c r="A1426" i="25"/>
  <c r="A1427" i="25"/>
  <c r="A1428" i="25"/>
  <c r="A1429" i="25"/>
  <c r="A1430" i="25"/>
  <c r="A1431" i="25"/>
  <c r="A1432" i="25"/>
  <c r="A1433" i="25"/>
  <c r="A1434" i="25"/>
  <c r="A1435" i="25"/>
  <c r="A1436" i="25"/>
  <c r="A1437" i="25"/>
  <c r="A1438" i="25"/>
  <c r="A1439" i="25"/>
  <c r="A1440" i="25"/>
  <c r="A1441" i="25"/>
  <c r="A1442" i="25"/>
  <c r="A1443" i="25"/>
  <c r="A1444" i="25"/>
  <c r="A1445" i="25"/>
  <c r="A1446" i="25"/>
  <c r="A1447" i="25"/>
  <c r="A1448" i="25"/>
  <c r="A1449" i="25"/>
  <c r="A1450" i="25"/>
  <c r="A1451" i="25"/>
  <c r="A1452" i="25"/>
  <c r="A1453" i="25"/>
  <c r="A1454" i="25"/>
  <c r="A1455" i="25"/>
  <c r="A1456" i="25"/>
  <c r="A1457" i="25"/>
  <c r="A1458" i="25"/>
  <c r="A1459" i="25"/>
  <c r="A1460" i="25"/>
  <c r="A1461" i="25"/>
  <c r="A1462" i="25"/>
  <c r="A1463" i="25"/>
  <c r="A1464" i="25"/>
  <c r="A1465" i="25"/>
  <c r="A1466" i="25"/>
  <c r="A1467" i="25"/>
  <c r="A1468" i="25"/>
  <c r="A1469" i="25"/>
  <c r="A1470" i="25"/>
  <c r="A1471" i="25"/>
  <c r="A1472" i="25"/>
  <c r="A1473" i="25"/>
  <c r="A1474" i="25"/>
  <c r="A1475" i="25"/>
  <c r="A1476" i="25"/>
  <c r="A1477" i="25"/>
  <c r="A1478" i="25"/>
  <c r="A1479" i="25"/>
  <c r="A1480" i="25"/>
  <c r="A1481" i="25"/>
  <c r="A1482" i="25"/>
  <c r="A1483" i="25"/>
  <c r="A1484" i="25"/>
  <c r="A1485" i="25"/>
  <c r="A1486" i="25"/>
  <c r="A1487" i="25"/>
  <c r="A1488" i="25"/>
  <c r="A1489" i="25"/>
  <c r="A1490" i="25"/>
  <c r="A1491" i="25"/>
  <c r="A1492" i="25"/>
  <c r="A1493" i="25"/>
  <c r="A1494" i="25"/>
  <c r="A1495" i="25"/>
  <c r="A1496" i="25"/>
  <c r="A1497" i="25"/>
  <c r="A1498" i="25"/>
  <c r="A1499" i="25"/>
  <c r="A1500" i="25"/>
  <c r="A1501" i="25"/>
  <c r="A1502" i="25"/>
  <c r="A1503" i="25"/>
  <c r="A1504" i="25"/>
  <c r="A1505" i="25"/>
  <c r="A1506" i="25"/>
  <c r="A1507" i="25"/>
  <c r="A1508" i="25"/>
  <c r="A1509" i="25"/>
  <c r="A1510" i="25"/>
  <c r="A1511" i="25"/>
  <c r="A1512" i="25"/>
  <c r="A1513" i="25"/>
  <c r="A1514" i="25"/>
  <c r="A1515" i="25"/>
  <c r="A1516" i="25"/>
  <c r="A1517" i="25"/>
  <c r="A1518" i="25"/>
  <c r="A1519" i="25"/>
  <c r="A1520" i="25"/>
  <c r="A1521" i="25"/>
  <c r="A1522" i="25"/>
  <c r="A1523" i="25"/>
  <c r="A1524" i="25"/>
  <c r="A1525" i="25"/>
  <c r="A1526" i="25"/>
  <c r="A1527" i="25"/>
  <c r="A1528" i="25"/>
  <c r="A1529" i="25"/>
  <c r="A1530" i="25"/>
  <c r="A1531" i="25"/>
  <c r="A1532" i="25"/>
  <c r="A1533" i="25"/>
  <c r="A1534" i="25"/>
  <c r="A1535" i="25"/>
  <c r="A1536" i="25"/>
  <c r="A1537" i="25"/>
  <c r="A1538" i="25"/>
  <c r="A1539" i="25"/>
  <c r="A1540" i="25"/>
  <c r="A1541" i="25"/>
  <c r="A1542" i="25"/>
  <c r="A1543" i="25"/>
  <c r="A1544" i="25"/>
  <c r="A1545" i="25"/>
  <c r="A1546" i="25"/>
  <c r="A1547" i="25"/>
  <c r="A1548" i="25"/>
  <c r="A1549" i="25"/>
  <c r="A1550" i="25"/>
  <c r="A1551" i="25"/>
  <c r="A1552" i="25"/>
  <c r="A1553" i="25"/>
  <c r="A1554" i="25"/>
  <c r="A1555" i="25"/>
  <c r="A1556" i="25"/>
  <c r="A1557" i="25"/>
  <c r="A1558" i="25"/>
  <c r="A1559" i="25"/>
  <c r="A1560" i="25"/>
  <c r="A1561" i="25"/>
  <c r="A1562" i="25"/>
  <c r="A1563" i="25"/>
  <c r="A1564" i="25"/>
  <c r="A1565" i="25"/>
  <c r="A1566" i="25"/>
  <c r="A1567" i="25"/>
  <c r="A1568" i="25"/>
  <c r="A1569" i="25"/>
  <c r="A1570" i="25"/>
  <c r="A1571" i="25"/>
  <c r="A1572" i="25"/>
  <c r="A1573" i="25"/>
  <c r="A1574" i="25"/>
  <c r="A1575" i="25"/>
  <c r="A1576" i="25"/>
  <c r="A1577" i="25"/>
  <c r="A1578" i="25"/>
  <c r="A1579" i="25"/>
  <c r="A1580" i="25"/>
  <c r="A1581" i="25"/>
  <c r="A1582" i="25"/>
  <c r="A1583" i="25"/>
  <c r="A1584" i="25"/>
  <c r="A1585" i="25"/>
  <c r="A1586" i="25"/>
  <c r="A1587" i="25"/>
  <c r="A1588" i="25"/>
  <c r="A1589" i="25"/>
  <c r="A1590" i="25"/>
  <c r="A1591" i="25"/>
  <c r="A1592" i="25"/>
  <c r="A1593" i="25"/>
  <c r="A1594" i="25"/>
  <c r="A1595" i="25"/>
  <c r="A1596" i="25"/>
  <c r="A1597" i="25"/>
  <c r="A1598" i="25"/>
  <c r="A1599" i="25"/>
  <c r="A1600" i="25"/>
  <c r="A1601" i="25"/>
  <c r="A1602" i="25"/>
  <c r="A1603" i="25"/>
  <c r="A1604" i="25"/>
  <c r="A1605" i="25"/>
  <c r="A1606" i="25"/>
  <c r="A1607" i="25"/>
  <c r="A1608" i="25"/>
  <c r="A1609" i="25"/>
  <c r="A1610" i="25"/>
  <c r="A1611" i="25"/>
  <c r="A1612" i="25"/>
  <c r="A1613" i="25"/>
  <c r="A1614" i="25"/>
  <c r="A1615" i="25"/>
  <c r="A1616" i="25"/>
  <c r="A1617" i="25"/>
  <c r="A1618" i="25"/>
  <c r="A1619" i="25"/>
  <c r="A1620" i="25"/>
  <c r="A1621" i="25"/>
  <c r="A1622" i="25"/>
  <c r="A1623" i="25"/>
  <c r="A1624" i="25"/>
  <c r="A1625" i="25"/>
  <c r="A1626" i="25"/>
  <c r="A1627" i="25"/>
  <c r="A1628" i="25"/>
  <c r="A1629" i="25"/>
  <c r="A1630" i="25"/>
  <c r="A1631" i="25"/>
  <c r="A1632" i="25"/>
  <c r="A1633" i="25"/>
  <c r="A1634" i="25"/>
  <c r="A1635" i="25"/>
  <c r="A1636" i="25"/>
  <c r="A1637" i="25"/>
  <c r="A1638" i="25"/>
  <c r="A1639" i="25"/>
  <c r="A1640" i="25"/>
  <c r="A1641" i="25"/>
  <c r="A1642" i="25"/>
  <c r="A1643" i="25"/>
  <c r="A1644" i="25"/>
  <c r="A1645" i="25"/>
  <c r="A1646" i="25"/>
  <c r="A1647" i="25"/>
  <c r="A1648" i="25"/>
  <c r="A1649" i="25"/>
  <c r="A1650" i="25"/>
  <c r="A1651" i="25"/>
  <c r="A1652" i="25"/>
  <c r="A1653" i="25"/>
  <c r="A1654" i="25"/>
  <c r="A1655" i="25"/>
  <c r="A1656" i="25"/>
  <c r="A1657" i="25"/>
  <c r="A1658" i="25"/>
  <c r="A1659" i="25"/>
  <c r="A1660" i="25"/>
  <c r="A1661" i="25"/>
  <c r="A1662" i="25"/>
  <c r="A1663" i="25"/>
  <c r="A1664" i="25"/>
  <c r="A1665" i="25"/>
  <c r="A1666" i="25"/>
  <c r="A1667" i="25"/>
  <c r="A1668" i="25"/>
  <c r="A1669" i="25"/>
  <c r="A1670" i="25"/>
  <c r="A1671" i="25"/>
  <c r="A1672" i="25"/>
  <c r="A1673" i="25"/>
  <c r="A1674" i="25"/>
  <c r="A1675" i="25"/>
  <c r="A1676" i="25"/>
  <c r="A1677" i="25"/>
  <c r="A1678" i="25"/>
  <c r="A1679" i="25"/>
  <c r="A1680" i="25"/>
  <c r="A1681" i="25"/>
  <c r="A1682" i="25"/>
  <c r="A1683" i="25"/>
  <c r="A1684" i="25"/>
  <c r="A1685" i="25"/>
  <c r="A1686" i="25"/>
  <c r="A1687" i="25"/>
  <c r="A1688" i="25"/>
  <c r="A1689" i="25"/>
  <c r="A1690" i="25"/>
  <c r="A1691" i="25"/>
  <c r="A1692" i="25"/>
  <c r="A1693" i="25"/>
  <c r="A1694" i="25"/>
  <c r="A1695" i="25"/>
  <c r="A1696" i="25"/>
  <c r="A1697" i="25"/>
  <c r="A1698" i="25"/>
  <c r="A1699" i="25"/>
  <c r="A1700" i="25"/>
  <c r="A1701" i="25"/>
  <c r="A1702" i="25"/>
  <c r="A1703" i="25"/>
  <c r="A1704" i="25"/>
  <c r="A1705" i="25"/>
  <c r="A1706" i="25"/>
  <c r="A1707" i="25"/>
  <c r="A1708" i="25"/>
  <c r="A1709" i="25"/>
  <c r="A1710" i="25"/>
  <c r="A1711" i="25"/>
  <c r="A21" i="25"/>
  <c r="Y1672" i="25"/>
  <c r="Y1671" i="25"/>
  <c r="Y1670" i="25"/>
  <c r="Y1669" i="25"/>
  <c r="Y1668" i="25"/>
  <c r="Y1667" i="25"/>
  <c r="Y1666" i="25"/>
  <c r="Y1665" i="25"/>
  <c r="Y1664" i="25"/>
  <c r="Y1663" i="25"/>
  <c r="Y1662" i="25"/>
  <c r="Y1661" i="25"/>
  <c r="Y1660" i="25"/>
  <c r="Y1659" i="25"/>
  <c r="Y1658" i="25"/>
  <c r="Y1657" i="25"/>
  <c r="Y1656" i="25"/>
  <c r="Y1655" i="25"/>
  <c r="Y1654" i="25"/>
  <c r="Y1653" i="25"/>
  <c r="Y1652" i="25"/>
  <c r="Y1651" i="25"/>
  <c r="V1651" i="25"/>
  <c r="U1651" i="25"/>
  <c r="S1651" i="25"/>
  <c r="R1651" i="25"/>
  <c r="Y1650" i="25"/>
  <c r="Y1649" i="25"/>
  <c r="Y1648" i="25"/>
  <c r="Y1647" i="25"/>
  <c r="Y1646" i="25"/>
  <c r="Y1645" i="25"/>
  <c r="Y1644" i="25"/>
  <c r="Y1643" i="25"/>
  <c r="Y1642" i="25"/>
  <c r="Y1641" i="25"/>
  <c r="Y1640" i="25"/>
  <c r="Y1639" i="25"/>
  <c r="Y1638" i="25"/>
  <c r="Y1637" i="25"/>
  <c r="Y1636" i="25"/>
  <c r="Y1635" i="25"/>
  <c r="Y1634" i="25"/>
  <c r="Y1633" i="25"/>
  <c r="Y1632" i="25"/>
  <c r="Y1631" i="25"/>
  <c r="Y1630" i="25"/>
  <c r="Y1629" i="25"/>
  <c r="Y1628" i="25"/>
  <c r="Y1627" i="25"/>
  <c r="Y1626" i="25"/>
  <c r="Y1625" i="25"/>
  <c r="Y1624" i="25"/>
  <c r="Y1623" i="25"/>
  <c r="Y1622" i="25"/>
  <c r="Y1621" i="25"/>
  <c r="Y1620" i="25"/>
  <c r="Y1619" i="25"/>
  <c r="Y1618" i="25"/>
  <c r="Y1617" i="25"/>
  <c r="Y1616" i="25"/>
  <c r="Y1615" i="25"/>
  <c r="Y1614" i="25"/>
  <c r="Y1613" i="25"/>
  <c r="Y1612" i="25"/>
  <c r="Y1611" i="25"/>
  <c r="Y1610" i="25"/>
  <c r="Y1609" i="25"/>
  <c r="Y1608" i="25"/>
  <c r="Y1607" i="25"/>
  <c r="Y1606" i="25"/>
  <c r="Y1605" i="25"/>
  <c r="Y1604" i="25"/>
  <c r="Y1603" i="25"/>
  <c r="Y1602" i="25"/>
  <c r="Y1601" i="25"/>
  <c r="Y1600" i="25"/>
  <c r="Y1599" i="25"/>
  <c r="Y1598" i="25"/>
  <c r="Y1597" i="25"/>
  <c r="Y1596" i="25"/>
  <c r="Y1595" i="25"/>
  <c r="Y1594" i="25"/>
  <c r="Y1593" i="25"/>
  <c r="Y1592" i="25"/>
  <c r="Y1591" i="25"/>
  <c r="Y1590" i="25"/>
  <c r="Y1589" i="25"/>
  <c r="Y1588" i="25"/>
  <c r="Y1587" i="25"/>
  <c r="Y1586" i="25"/>
  <c r="Y1585" i="25"/>
  <c r="Y1584" i="25"/>
  <c r="Y1583" i="25"/>
  <c r="Y1582" i="25"/>
  <c r="Y1581" i="25"/>
  <c r="Y1580" i="25"/>
  <c r="Y1579" i="25"/>
  <c r="Y1578" i="25"/>
  <c r="Y1577" i="25"/>
  <c r="Y1576" i="25"/>
  <c r="Y1575" i="25"/>
  <c r="Y1574" i="25"/>
  <c r="Y1573" i="25"/>
  <c r="Y1572" i="25"/>
  <c r="Y1571" i="25"/>
  <c r="Y1570" i="25"/>
  <c r="Y1569" i="25"/>
  <c r="Y1568" i="25"/>
  <c r="Y1567" i="25"/>
  <c r="Y1566" i="25"/>
  <c r="Y1565" i="25"/>
  <c r="Y1564" i="25"/>
  <c r="Y1563" i="25"/>
  <c r="Y1562" i="25"/>
  <c r="Y1561" i="25"/>
  <c r="Y1560" i="25"/>
  <c r="Y1559" i="25"/>
  <c r="Y1558" i="25"/>
  <c r="Y1557" i="25"/>
  <c r="Y1556" i="25"/>
  <c r="Y1555" i="25"/>
  <c r="Y1554" i="25"/>
  <c r="Y1553" i="25"/>
  <c r="Y1552" i="25"/>
  <c r="Y1551" i="25"/>
  <c r="Y1550" i="25"/>
  <c r="Y1549" i="25"/>
  <c r="Y1548" i="25"/>
  <c r="Y1547" i="25"/>
  <c r="Y1546" i="25"/>
  <c r="Y1545" i="25"/>
  <c r="Y1544" i="25"/>
  <c r="Y1543" i="25"/>
  <c r="Y1542" i="25"/>
  <c r="Y1541" i="25"/>
  <c r="Y1540" i="25"/>
  <c r="Y1539" i="25"/>
  <c r="Y1538" i="25"/>
  <c r="Y1537" i="25"/>
  <c r="Y1536" i="25"/>
  <c r="Y1535" i="25"/>
  <c r="Y1534" i="25"/>
  <c r="Y1533" i="25"/>
  <c r="Y1532" i="25"/>
  <c r="Y1531" i="25"/>
  <c r="Y1530" i="25"/>
  <c r="Y1529" i="25"/>
  <c r="Y1528" i="25"/>
  <c r="Y1527" i="25"/>
  <c r="Y1526" i="25"/>
  <c r="Y1525" i="25"/>
  <c r="Y1524" i="25"/>
  <c r="Y1523" i="25"/>
  <c r="Y1522" i="25"/>
  <c r="Y1521" i="25"/>
  <c r="Y1520" i="25"/>
  <c r="Y1519" i="25"/>
  <c r="Y1518" i="25"/>
  <c r="Y1517" i="25"/>
  <c r="Y1516" i="25"/>
  <c r="Y1515" i="25"/>
  <c r="Y1514" i="25"/>
  <c r="Y1513" i="25"/>
  <c r="Y1512" i="25"/>
  <c r="Y1511" i="25"/>
  <c r="Y1510" i="25"/>
  <c r="Y1509" i="25"/>
  <c r="Y1508" i="25"/>
  <c r="Y1507" i="25"/>
  <c r="Y1506" i="25"/>
  <c r="Y1505" i="25"/>
  <c r="Y1504" i="25"/>
  <c r="Y1503" i="25"/>
  <c r="Y1502" i="25"/>
  <c r="Y1501" i="25"/>
  <c r="Y1500" i="25"/>
  <c r="Y1499" i="25"/>
  <c r="Y1498" i="25"/>
  <c r="Y1497" i="25"/>
  <c r="Y1496" i="25"/>
  <c r="Y1495" i="25"/>
  <c r="Y1494" i="25"/>
  <c r="Y1493" i="25"/>
  <c r="Y1492" i="25"/>
  <c r="Y1491" i="25"/>
  <c r="Y1490" i="25"/>
  <c r="Y1489" i="25"/>
  <c r="Y1488" i="25"/>
  <c r="Y1487" i="25"/>
  <c r="Y1486" i="25"/>
  <c r="Y1485" i="25"/>
  <c r="Y1484" i="25"/>
  <c r="Y1483" i="25"/>
  <c r="Y1482" i="25"/>
  <c r="Y1481" i="25"/>
  <c r="Y1480" i="25"/>
  <c r="Y1479" i="25"/>
  <c r="Y1478" i="25"/>
  <c r="Y1477" i="25"/>
  <c r="Y1476" i="25"/>
  <c r="Y1475" i="25"/>
  <c r="Y1474" i="25"/>
  <c r="Y1473" i="25"/>
  <c r="Y1472" i="25"/>
  <c r="Y1471" i="25"/>
  <c r="Y1470" i="25"/>
  <c r="Y1469" i="25"/>
  <c r="Y1468" i="25"/>
  <c r="Y1467" i="25"/>
  <c r="Y1466" i="25"/>
  <c r="Y1465" i="25"/>
  <c r="Y1464" i="25"/>
  <c r="Y1463" i="25"/>
  <c r="Y1462" i="25"/>
  <c r="Y1461" i="25"/>
  <c r="Y1460" i="25"/>
  <c r="Y1459" i="25"/>
  <c r="Y1458" i="25"/>
  <c r="Y1457" i="25"/>
  <c r="Y1456" i="25"/>
  <c r="Y1455" i="25"/>
  <c r="Y1454" i="25"/>
  <c r="Y1453" i="25"/>
  <c r="Y1452" i="25"/>
  <c r="Y1451" i="25"/>
  <c r="Y1450" i="25"/>
  <c r="Y1449" i="25"/>
  <c r="Y1448" i="25"/>
  <c r="Y1447" i="25"/>
  <c r="Y1446" i="25"/>
  <c r="Y1445" i="25"/>
  <c r="Y1444" i="25"/>
  <c r="Y1443" i="25"/>
  <c r="Y1442" i="25"/>
  <c r="Y1441" i="25"/>
  <c r="Y1440" i="25"/>
  <c r="Y1439" i="25"/>
  <c r="Y1438" i="25"/>
  <c r="Y1437" i="25"/>
  <c r="Y1436" i="25"/>
  <c r="Y1435" i="25"/>
  <c r="Y1434" i="25"/>
  <c r="Y1433" i="25"/>
  <c r="Y1432" i="25"/>
  <c r="Y1431" i="25"/>
  <c r="Y1430" i="25"/>
  <c r="Y1429" i="25"/>
  <c r="Y1428" i="25"/>
  <c r="Y1427" i="25"/>
  <c r="Y1426" i="25"/>
  <c r="Y1425" i="25"/>
  <c r="Y1424" i="25"/>
  <c r="Y1423" i="25"/>
  <c r="Y1422" i="25"/>
  <c r="Y1421" i="25"/>
  <c r="Y1420" i="25"/>
  <c r="Y1419" i="25"/>
  <c r="Y1418" i="25"/>
  <c r="Y1417" i="25"/>
  <c r="Y1416" i="25"/>
  <c r="Y1415" i="25"/>
  <c r="Y1414" i="25"/>
  <c r="Y1413" i="25"/>
  <c r="Y1412" i="25"/>
  <c r="Y1411" i="25"/>
  <c r="Y1410" i="25"/>
  <c r="Y1409" i="25"/>
  <c r="Y1408" i="25"/>
  <c r="Y1407" i="25"/>
  <c r="Y1406" i="25"/>
  <c r="Y1405" i="25"/>
  <c r="Y1404" i="25"/>
  <c r="Y1403" i="25"/>
  <c r="Y1402" i="25"/>
  <c r="Y1401" i="25"/>
  <c r="Y1400" i="25"/>
  <c r="Y1399" i="25"/>
  <c r="Y1398" i="25"/>
  <c r="Y1397" i="25"/>
  <c r="Y1396" i="25"/>
  <c r="Y1395" i="25"/>
  <c r="Y1394" i="25"/>
  <c r="Y1393" i="25"/>
  <c r="Y1392" i="25"/>
  <c r="Y1391" i="25"/>
  <c r="Y1390" i="25"/>
  <c r="Y1389" i="25"/>
  <c r="Y1388" i="25"/>
  <c r="Y1387" i="25"/>
  <c r="Y1386" i="25"/>
  <c r="Y1385" i="25"/>
  <c r="Y1384" i="25"/>
  <c r="Y1383" i="25"/>
  <c r="Y1382" i="25"/>
  <c r="Y1381" i="25"/>
  <c r="Y1380" i="25"/>
  <c r="Y1379" i="25"/>
  <c r="Y1378" i="25"/>
  <c r="Y1377" i="25"/>
  <c r="Y1376" i="25"/>
  <c r="Y1375" i="25"/>
  <c r="Y1374" i="25"/>
  <c r="Y1373" i="25"/>
  <c r="Y1372" i="25"/>
  <c r="Y1371" i="25"/>
  <c r="Y1370" i="25"/>
  <c r="Y1369" i="25"/>
  <c r="Y1368" i="25"/>
  <c r="Y1367" i="25"/>
  <c r="Y1366" i="25"/>
  <c r="Y1365" i="25"/>
  <c r="Y1364" i="25"/>
  <c r="Y1363" i="25"/>
  <c r="Y1362" i="25"/>
  <c r="Y1361" i="25"/>
  <c r="Y1360" i="25"/>
  <c r="Y1359" i="25"/>
  <c r="Y1358" i="25"/>
  <c r="Y1357" i="25"/>
  <c r="Y1356" i="25"/>
  <c r="Y1355" i="25"/>
  <c r="Y1354" i="25"/>
  <c r="Y1353" i="25"/>
  <c r="Y1352" i="25"/>
  <c r="Y1351" i="25"/>
  <c r="Y1350" i="25"/>
  <c r="Y1349" i="25"/>
  <c r="Y1348" i="25"/>
  <c r="Y1347" i="25"/>
  <c r="Y1346" i="25"/>
  <c r="Y1345" i="25"/>
  <c r="Y1344" i="25"/>
  <c r="Y1343" i="25"/>
  <c r="Y1342" i="25"/>
  <c r="Y1341" i="25"/>
  <c r="Y1340" i="25"/>
  <c r="Y1339" i="25"/>
  <c r="Y1338" i="25"/>
  <c r="Y1337" i="25"/>
  <c r="Y1336" i="25"/>
  <c r="Y1335" i="25"/>
  <c r="Y1334" i="25"/>
  <c r="Y1333" i="25"/>
  <c r="Y1332" i="25"/>
  <c r="Y1331" i="25"/>
  <c r="Y1330" i="25"/>
  <c r="Y1329" i="25"/>
  <c r="Y1328" i="25"/>
  <c r="Y1327" i="25"/>
  <c r="Y1326" i="25"/>
  <c r="Y1325" i="25"/>
  <c r="Y1324" i="25"/>
  <c r="Y1323" i="25"/>
  <c r="Y1322" i="25"/>
  <c r="Y1321" i="25"/>
  <c r="Y1320" i="25"/>
  <c r="Y1319" i="25"/>
  <c r="Y1318" i="25"/>
  <c r="Y1317" i="25"/>
  <c r="Y1316" i="25"/>
  <c r="Y1315" i="25"/>
  <c r="Y1314" i="25"/>
  <c r="Y1313" i="25"/>
  <c r="Y1312" i="25"/>
  <c r="Y1311" i="25"/>
  <c r="Y1310" i="25"/>
  <c r="Y1309" i="25"/>
  <c r="Y1308" i="25"/>
  <c r="Y1307" i="25"/>
  <c r="Y1306" i="25"/>
  <c r="Y1305" i="25"/>
  <c r="Y1304" i="25"/>
  <c r="Y1303" i="25"/>
  <c r="Y1302" i="25"/>
  <c r="Y1301" i="25"/>
  <c r="Y1300" i="25"/>
  <c r="Y1299" i="25"/>
  <c r="Y1298" i="25"/>
  <c r="Y1297" i="25"/>
  <c r="Y1296" i="25"/>
  <c r="Y1295" i="25"/>
  <c r="Y1294" i="25"/>
  <c r="Y1293" i="25"/>
  <c r="Y1292" i="25"/>
  <c r="Y1291" i="25"/>
  <c r="Y1290" i="25"/>
  <c r="Y1289" i="25"/>
  <c r="Y1288" i="25"/>
  <c r="Y1287" i="25"/>
  <c r="Y1286" i="25"/>
  <c r="Y1285" i="25"/>
  <c r="Y1284" i="25"/>
  <c r="Y1283" i="25"/>
  <c r="Y1282" i="25"/>
  <c r="Y1281" i="25"/>
  <c r="Y1280" i="25"/>
  <c r="Y1279" i="25"/>
  <c r="Y1278" i="25"/>
  <c r="Y1277" i="25"/>
  <c r="Y1276" i="25"/>
  <c r="Y1275" i="25"/>
  <c r="Y1274" i="25"/>
  <c r="Y1273" i="25"/>
  <c r="Y1272" i="25"/>
  <c r="Y1271" i="25"/>
  <c r="Y1270" i="25"/>
  <c r="Y1269" i="25"/>
  <c r="Y1268" i="25"/>
  <c r="Y1267" i="25"/>
  <c r="Y1266" i="25"/>
  <c r="Y1265" i="25"/>
  <c r="Y1264" i="25"/>
  <c r="Y1263" i="25"/>
  <c r="Y1262" i="25"/>
  <c r="Y1261" i="25"/>
  <c r="Y1260" i="25"/>
  <c r="Y1259" i="25"/>
  <c r="Y1258" i="25"/>
  <c r="Y1257" i="25"/>
  <c r="Y1256" i="25"/>
  <c r="Y1255" i="25"/>
  <c r="Y1254" i="25"/>
  <c r="Y1253" i="25"/>
  <c r="Y1252" i="25"/>
  <c r="Y1251" i="25"/>
  <c r="Y1250" i="25"/>
  <c r="Y1249" i="25"/>
  <c r="Y1248" i="25"/>
  <c r="Y1247" i="25"/>
  <c r="Y1246" i="25"/>
  <c r="Y1245" i="25"/>
  <c r="Y1244" i="25"/>
  <c r="Y1243" i="25"/>
  <c r="Y1242" i="25"/>
  <c r="Y1241" i="25"/>
  <c r="Y1240" i="25"/>
  <c r="Y1239" i="25"/>
  <c r="Y1238" i="25"/>
  <c r="Y1237" i="25"/>
  <c r="Y1236" i="25"/>
  <c r="Y1235" i="25"/>
  <c r="Y1234" i="25"/>
  <c r="Y1233" i="25"/>
  <c r="Y1232" i="25"/>
  <c r="Y1231" i="25"/>
  <c r="Y1230" i="25"/>
  <c r="Y1229" i="25"/>
  <c r="Y1228" i="25"/>
  <c r="Y1227" i="25"/>
  <c r="Y1226" i="25"/>
  <c r="Y1225" i="25"/>
  <c r="Y1224" i="25"/>
  <c r="Y1223" i="25"/>
  <c r="Y1222" i="25"/>
  <c r="Y1221" i="25"/>
  <c r="Y1220" i="25"/>
  <c r="Y1219" i="25"/>
  <c r="Y1218" i="25"/>
  <c r="Y1217" i="25"/>
  <c r="Y1216" i="25"/>
  <c r="Y1215" i="25"/>
  <c r="Y1214" i="25"/>
  <c r="Y1213" i="25"/>
  <c r="Y1212" i="25"/>
  <c r="Y1211" i="25"/>
  <c r="Y1210" i="25"/>
  <c r="Y1209" i="25"/>
  <c r="Y1208" i="25"/>
  <c r="Y1207" i="25"/>
  <c r="Y1206" i="25"/>
  <c r="Y1205" i="25"/>
  <c r="Y1204" i="25"/>
  <c r="Y1203" i="25"/>
  <c r="Y1202" i="25"/>
  <c r="Y1201" i="25"/>
  <c r="Y1200" i="25"/>
  <c r="Y1199" i="25"/>
  <c r="Y1198" i="25"/>
  <c r="Y1197" i="25"/>
  <c r="Y1196" i="25"/>
  <c r="Y1195" i="25"/>
  <c r="Y1194" i="25"/>
  <c r="Y1193" i="25"/>
  <c r="Y1192" i="25"/>
  <c r="Y1191" i="25"/>
  <c r="Y1190" i="25"/>
  <c r="Y1189" i="25"/>
  <c r="Y1188" i="25"/>
  <c r="Y1187" i="25"/>
  <c r="Y1186" i="25"/>
  <c r="Y1185" i="25"/>
  <c r="Y1184" i="25"/>
  <c r="Y1183" i="25"/>
  <c r="Y1182" i="25"/>
  <c r="Y1181" i="25"/>
  <c r="Y1180" i="25"/>
  <c r="Y1179" i="25"/>
  <c r="Y1178" i="25"/>
  <c r="Y1177" i="25"/>
  <c r="Y1176" i="25"/>
  <c r="Y1175" i="25"/>
  <c r="Y1174" i="25"/>
  <c r="Y1173" i="25"/>
  <c r="Y1172" i="25"/>
  <c r="Y1171" i="25"/>
  <c r="Y1170" i="25"/>
  <c r="Y1169" i="25"/>
  <c r="Y1168" i="25"/>
  <c r="Y1167" i="25"/>
  <c r="Y1166" i="25"/>
  <c r="Y1165" i="25"/>
  <c r="Y1164" i="25"/>
  <c r="Y1163" i="25"/>
  <c r="Y1162" i="25"/>
  <c r="Y1161" i="25"/>
  <c r="Y1160" i="25"/>
  <c r="Y1159" i="25"/>
  <c r="Y1158" i="25"/>
  <c r="Y1157" i="25"/>
  <c r="Y1156" i="25"/>
  <c r="Y1155" i="25"/>
  <c r="Y1154" i="25"/>
  <c r="Y1153" i="25"/>
  <c r="Y1152" i="25"/>
  <c r="Y1151" i="25"/>
  <c r="Y1150" i="25"/>
  <c r="Y1149" i="25"/>
  <c r="Y1148" i="25"/>
  <c r="Y1147" i="25"/>
  <c r="Y1146" i="25"/>
  <c r="Y1145" i="25"/>
  <c r="Y1144" i="25"/>
  <c r="Y1143" i="25"/>
  <c r="Y1142" i="25"/>
  <c r="Y1141" i="25"/>
  <c r="Y1140" i="25"/>
  <c r="Y1139" i="25"/>
  <c r="Y1138" i="25"/>
  <c r="Y1137" i="25"/>
  <c r="Y1136" i="25"/>
  <c r="Y1135" i="25"/>
  <c r="Y1134" i="25"/>
  <c r="Y1133" i="25"/>
  <c r="Y1132" i="25"/>
  <c r="Y1131" i="25"/>
  <c r="Y1130" i="25"/>
  <c r="Y1129" i="25"/>
  <c r="Y1128" i="25"/>
  <c r="Y1127" i="25"/>
  <c r="Y1126" i="25"/>
  <c r="Y1125" i="25"/>
  <c r="Y1124" i="25"/>
  <c r="Y1123" i="25"/>
  <c r="Y1122" i="25"/>
  <c r="Y1121" i="25"/>
  <c r="Y1120" i="25"/>
  <c r="Y1119" i="25"/>
  <c r="Y1118" i="25"/>
  <c r="Y1117" i="25"/>
  <c r="Y1116" i="25"/>
  <c r="Y1115" i="25"/>
  <c r="Y1114" i="25"/>
  <c r="Y1113" i="25"/>
  <c r="Y1112" i="25"/>
  <c r="Y1111" i="25"/>
  <c r="Y1110" i="25"/>
  <c r="Y1109" i="25"/>
  <c r="Y1108" i="25"/>
  <c r="Y1107" i="25"/>
  <c r="Y1106" i="25"/>
  <c r="Y1105" i="25"/>
  <c r="Y1104" i="25"/>
  <c r="Y1103" i="25"/>
  <c r="Y1102" i="25"/>
  <c r="Y1101" i="25"/>
  <c r="Y1100" i="25"/>
  <c r="Y1099" i="25"/>
  <c r="Y1098" i="25"/>
  <c r="Y1097" i="25"/>
  <c r="Y1096" i="25"/>
  <c r="Y1095" i="25"/>
  <c r="Y1094" i="25"/>
  <c r="Y1093" i="25"/>
  <c r="Y1092" i="25"/>
  <c r="Y1091" i="25"/>
  <c r="Y1090" i="25"/>
  <c r="Y1089" i="25"/>
  <c r="Y1088" i="25"/>
  <c r="Y1087" i="25"/>
  <c r="Y1086" i="25"/>
  <c r="Y1085" i="25"/>
  <c r="Y1084" i="25"/>
  <c r="Y1083" i="25"/>
  <c r="Y1082" i="25"/>
  <c r="Y1081" i="25"/>
  <c r="Y1080" i="25"/>
  <c r="Y1079" i="25"/>
  <c r="Y1078" i="25"/>
  <c r="Y1077" i="25"/>
  <c r="Y1076" i="25"/>
  <c r="Y1075" i="25"/>
  <c r="Y1074" i="25"/>
  <c r="Y1073" i="25"/>
  <c r="Y1072" i="25"/>
  <c r="Y1071" i="25"/>
  <c r="Y1070" i="25"/>
  <c r="Y1069" i="25"/>
  <c r="Y1068" i="25"/>
  <c r="Y1067" i="25"/>
  <c r="Y1066" i="25"/>
  <c r="Y1065" i="25"/>
  <c r="Y1064" i="25"/>
  <c r="Y1063" i="25"/>
  <c r="Y1062" i="25"/>
  <c r="Y1061" i="25"/>
  <c r="Y1060" i="25"/>
  <c r="Y1059" i="25"/>
  <c r="Y1058" i="25"/>
  <c r="Y1057" i="25"/>
  <c r="Y1056" i="25"/>
  <c r="Y1055" i="25"/>
  <c r="Y1054" i="25"/>
  <c r="Y1053" i="25"/>
  <c r="Y1052" i="25"/>
  <c r="Y1051" i="25"/>
  <c r="Y1050" i="25"/>
  <c r="Y1049" i="25"/>
  <c r="Y1048" i="25"/>
  <c r="Y1047" i="25"/>
  <c r="Y1046" i="25"/>
  <c r="Y1045" i="25"/>
  <c r="Y1044" i="25"/>
  <c r="Y1043" i="25"/>
  <c r="Y1042" i="25"/>
  <c r="Y1041" i="25"/>
  <c r="Y1040" i="25"/>
  <c r="Y1039" i="25"/>
  <c r="Y1038" i="25"/>
  <c r="Y1037" i="25"/>
  <c r="Y1036" i="25"/>
  <c r="Y1035" i="25"/>
  <c r="Y1034" i="25"/>
  <c r="Y1033" i="25"/>
  <c r="Y1032" i="25"/>
  <c r="Y1031" i="25"/>
  <c r="Y1030" i="25"/>
  <c r="Y1029" i="25"/>
  <c r="Y1028" i="25"/>
  <c r="Y1027" i="25"/>
  <c r="Y1026" i="25"/>
  <c r="Y1025" i="25"/>
  <c r="Y1024" i="25"/>
  <c r="Y1023" i="25"/>
  <c r="Y1022" i="25"/>
  <c r="Y1021" i="25"/>
  <c r="Y1020" i="25"/>
  <c r="Y1019" i="25"/>
  <c r="Y1018" i="25"/>
  <c r="Y1017" i="25"/>
  <c r="Y1016" i="25"/>
  <c r="Y1015" i="25"/>
  <c r="Y1014" i="25"/>
  <c r="Y1013" i="25"/>
  <c r="Y1012" i="25"/>
  <c r="Y1011" i="25"/>
  <c r="Y1010" i="25"/>
  <c r="Y1009" i="25"/>
  <c r="Y1008" i="25"/>
  <c r="Y1007" i="25"/>
  <c r="Y1006" i="25"/>
  <c r="Y1005" i="25"/>
  <c r="Y1004" i="25"/>
  <c r="Y1003" i="25"/>
  <c r="Y1002" i="25"/>
  <c r="Y1001" i="25"/>
  <c r="Y1000" i="25"/>
  <c r="Y999" i="25"/>
  <c r="Y998" i="25"/>
  <c r="Y997" i="25"/>
  <c r="Y996" i="25"/>
  <c r="Y995" i="25"/>
  <c r="Y994" i="25"/>
  <c r="Y993" i="25"/>
  <c r="Y992" i="25"/>
  <c r="Y991" i="25"/>
  <c r="Y990" i="25"/>
  <c r="Y989" i="25"/>
  <c r="Y988" i="25"/>
  <c r="Y987" i="25"/>
  <c r="Y986" i="25"/>
  <c r="Y985" i="25"/>
  <c r="Y984" i="25"/>
  <c r="Y983" i="25"/>
  <c r="Y982" i="25"/>
  <c r="Y981" i="25"/>
  <c r="Y980" i="25"/>
  <c r="Y979" i="25"/>
  <c r="Y978" i="25"/>
  <c r="Y977" i="25"/>
  <c r="Y976" i="25"/>
  <c r="Y975" i="25"/>
  <c r="Y974" i="25"/>
  <c r="Y973" i="25"/>
  <c r="Y972" i="25"/>
  <c r="Y971" i="25"/>
  <c r="Y970" i="25"/>
  <c r="Y969" i="25"/>
  <c r="Y968" i="25"/>
  <c r="Y967" i="25"/>
  <c r="Y966" i="25"/>
  <c r="Y965" i="25"/>
  <c r="Y964" i="25"/>
  <c r="Y963" i="25"/>
  <c r="Y962" i="25"/>
  <c r="Y961" i="25"/>
  <c r="Y960" i="25"/>
  <c r="Y959" i="25"/>
  <c r="Y958" i="25"/>
  <c r="Y957" i="25"/>
  <c r="Y956" i="25"/>
  <c r="Y955" i="25"/>
  <c r="Y954" i="25"/>
  <c r="Y953" i="25"/>
  <c r="Y952" i="25"/>
  <c r="Y951" i="25"/>
  <c r="Y950" i="25"/>
  <c r="Y949" i="25"/>
  <c r="Y948" i="25"/>
  <c r="Y947" i="25"/>
  <c r="Y946" i="25"/>
  <c r="Y945" i="25"/>
  <c r="Y944" i="25"/>
  <c r="Y943" i="25"/>
  <c r="Y942" i="25"/>
  <c r="Y941" i="25"/>
  <c r="Y940" i="25"/>
  <c r="Y939" i="25"/>
  <c r="Y938" i="25"/>
  <c r="Y937" i="25"/>
  <c r="Y936" i="25"/>
  <c r="Y935" i="25"/>
  <c r="Y934" i="25"/>
  <c r="Y933" i="25"/>
  <c r="Y932" i="25"/>
  <c r="Y931" i="25"/>
  <c r="Y930" i="25"/>
  <c r="Y929" i="25"/>
  <c r="Y928" i="25"/>
  <c r="Y927" i="25"/>
  <c r="Y926" i="25"/>
  <c r="Y925" i="25"/>
  <c r="Y924" i="25"/>
  <c r="Y923" i="25"/>
  <c r="Y922" i="25"/>
  <c r="Y921" i="25"/>
  <c r="Y920" i="25"/>
  <c r="Y919" i="25"/>
  <c r="Y918" i="25"/>
  <c r="Y917" i="25"/>
  <c r="Y916" i="25"/>
  <c r="Y915" i="25"/>
  <c r="Y914" i="25"/>
  <c r="Y913" i="25"/>
  <c r="Y912" i="25"/>
  <c r="Y911" i="25"/>
  <c r="Y910" i="25"/>
  <c r="Y909" i="25"/>
  <c r="Y908" i="25"/>
  <c r="Y907" i="25"/>
  <c r="Y906" i="25"/>
  <c r="Y905" i="25"/>
  <c r="Y904" i="25"/>
  <c r="Y903" i="25"/>
  <c r="Y902" i="25"/>
  <c r="Y901" i="25"/>
  <c r="Y900" i="25"/>
  <c r="Y899" i="25"/>
  <c r="Y898" i="25"/>
  <c r="Y897" i="25"/>
  <c r="Y896" i="25"/>
  <c r="Y895" i="25"/>
  <c r="Y894" i="25"/>
  <c r="Y893" i="25"/>
  <c r="Y892" i="25"/>
  <c r="Y891" i="25"/>
  <c r="Y890" i="25"/>
  <c r="Y889" i="25"/>
  <c r="Y888" i="25"/>
  <c r="Y887" i="25"/>
  <c r="Y886" i="25"/>
  <c r="Y885" i="25"/>
  <c r="Y884" i="25"/>
  <c r="Y883" i="25"/>
  <c r="Y882" i="25"/>
  <c r="Y881" i="25"/>
  <c r="Y880" i="25"/>
  <c r="Y879" i="25"/>
  <c r="Y878" i="25"/>
  <c r="Y877" i="25"/>
  <c r="Y876" i="25"/>
  <c r="Y875" i="25"/>
  <c r="Y874" i="25"/>
  <c r="Y873" i="25"/>
  <c r="Y872" i="25"/>
  <c r="Y871" i="25"/>
  <c r="Y870" i="25"/>
  <c r="Y869" i="25"/>
  <c r="Y868" i="25"/>
  <c r="Y867" i="25"/>
  <c r="Y866" i="25"/>
  <c r="Y865" i="25"/>
  <c r="Y864" i="25"/>
  <c r="Y863" i="25"/>
  <c r="Y862" i="25"/>
  <c r="Y861" i="25"/>
  <c r="Y860" i="25"/>
  <c r="Y859" i="25"/>
  <c r="Y858" i="25"/>
  <c r="Y857" i="25"/>
  <c r="Y856" i="25"/>
  <c r="Y855" i="25"/>
  <c r="Y854" i="25"/>
  <c r="Y853" i="25"/>
  <c r="Y852" i="25"/>
  <c r="Y851" i="25"/>
  <c r="Y850" i="25"/>
  <c r="Y849" i="25"/>
  <c r="Y848" i="25"/>
  <c r="Y847" i="25"/>
  <c r="Y846" i="25"/>
  <c r="Y845" i="25"/>
  <c r="Y844" i="25"/>
  <c r="Y843" i="25"/>
  <c r="Y842" i="25"/>
  <c r="Y841" i="25"/>
  <c r="Y840" i="25"/>
  <c r="Y839" i="25"/>
  <c r="Y838" i="25"/>
  <c r="Y837" i="25"/>
  <c r="Y836" i="25"/>
  <c r="Y835" i="25"/>
  <c r="Y834" i="25"/>
  <c r="Y833" i="25"/>
  <c r="Y832" i="25"/>
  <c r="Y831" i="25"/>
  <c r="Y830" i="25"/>
  <c r="Y829" i="25"/>
  <c r="Y828" i="25"/>
  <c r="Y827" i="25"/>
  <c r="Y826" i="25"/>
  <c r="Y825" i="25"/>
  <c r="Y824" i="25"/>
  <c r="Y823" i="25"/>
  <c r="Y822" i="25"/>
  <c r="Y821" i="25"/>
  <c r="Y820" i="25"/>
  <c r="Y819" i="25"/>
  <c r="Y818" i="25"/>
  <c r="Y817" i="25"/>
  <c r="Y816" i="25"/>
  <c r="Y815" i="25"/>
  <c r="Y814" i="25"/>
  <c r="Y813" i="25"/>
  <c r="Y812" i="25"/>
  <c r="Y811" i="25"/>
  <c r="Y810" i="25"/>
  <c r="Y809" i="25"/>
  <c r="Y808" i="25"/>
  <c r="Y807" i="25"/>
  <c r="Y806" i="25"/>
  <c r="Y805" i="25"/>
  <c r="Y804" i="25"/>
  <c r="Y803" i="25"/>
  <c r="Y802" i="25"/>
  <c r="Y801" i="25"/>
  <c r="Y800" i="25"/>
  <c r="Y799" i="25"/>
  <c r="Y798" i="25"/>
  <c r="Y797" i="25"/>
  <c r="Y796" i="25"/>
  <c r="Y795" i="25"/>
  <c r="Y794" i="25"/>
  <c r="Y793" i="25"/>
  <c r="Y792" i="25"/>
  <c r="Y791" i="25"/>
  <c r="Y790" i="25"/>
  <c r="Y789" i="25"/>
  <c r="Y788" i="25"/>
  <c r="Y787" i="25"/>
  <c r="Y786" i="25"/>
  <c r="Y785" i="25"/>
  <c r="Y784" i="25"/>
  <c r="Y783" i="25"/>
  <c r="Y782" i="25"/>
  <c r="Y781" i="25"/>
  <c r="Y780" i="25"/>
  <c r="Y779" i="25"/>
  <c r="Y778" i="25"/>
  <c r="Y777" i="25"/>
  <c r="Y776" i="25"/>
  <c r="Y775" i="25"/>
  <c r="Y774" i="25"/>
  <c r="Y773" i="25"/>
  <c r="Y772" i="25"/>
  <c r="Y771" i="25"/>
  <c r="Y770" i="25"/>
  <c r="Y769" i="25"/>
  <c r="Y768" i="25"/>
  <c r="Y767" i="25"/>
  <c r="Y766" i="25"/>
  <c r="Y765" i="25"/>
  <c r="Y764" i="25"/>
  <c r="Y763" i="25"/>
  <c r="Y762" i="25"/>
  <c r="Y761" i="25"/>
  <c r="Y760" i="25"/>
  <c r="Y759" i="25"/>
  <c r="Y758" i="25"/>
  <c r="Y757" i="25"/>
  <c r="Y756" i="25"/>
  <c r="Y755" i="25"/>
  <c r="Y754" i="25"/>
  <c r="Y753" i="25"/>
  <c r="Y752" i="25"/>
  <c r="Y751" i="25"/>
  <c r="Y750" i="25"/>
  <c r="Y749" i="25"/>
  <c r="Y748" i="25"/>
  <c r="Y747" i="25"/>
  <c r="Y746" i="25"/>
  <c r="Y745" i="25"/>
  <c r="Y744" i="25"/>
  <c r="Y743" i="25"/>
  <c r="Y742" i="25"/>
  <c r="Y741" i="25"/>
  <c r="Y740" i="25"/>
  <c r="Y739" i="25"/>
  <c r="Y738" i="25"/>
  <c r="Y737" i="25"/>
  <c r="Y736" i="25"/>
  <c r="Y735" i="25"/>
  <c r="Y734" i="25"/>
  <c r="Y733" i="25"/>
  <c r="Y732" i="25"/>
  <c r="Y731" i="25"/>
  <c r="Y730" i="25"/>
  <c r="Y729" i="25"/>
  <c r="Y728" i="25"/>
  <c r="Y727" i="25"/>
  <c r="Y726" i="25"/>
  <c r="Y725" i="25"/>
  <c r="Y724" i="25"/>
  <c r="Y723" i="25"/>
  <c r="Y722" i="25"/>
  <c r="Y721" i="25"/>
  <c r="Y720" i="25"/>
  <c r="Y719" i="25"/>
  <c r="Y718" i="25"/>
  <c r="Y717" i="25"/>
  <c r="Y716" i="25"/>
  <c r="Y715" i="25"/>
  <c r="Y714" i="25"/>
  <c r="Y713" i="25"/>
  <c r="Y712" i="25"/>
  <c r="Y711" i="25"/>
  <c r="Y710" i="25"/>
  <c r="Y709" i="25"/>
  <c r="Y708" i="25"/>
  <c r="Y707" i="25"/>
  <c r="Y706" i="25"/>
  <c r="Y705" i="25"/>
  <c r="Y704" i="25"/>
  <c r="Y703" i="25"/>
  <c r="Y702" i="25"/>
  <c r="Y701" i="25"/>
  <c r="Y700" i="25"/>
  <c r="Y699" i="25"/>
  <c r="Y698" i="25"/>
  <c r="Y697" i="25"/>
  <c r="Y696" i="25"/>
  <c r="Y695" i="25"/>
  <c r="Y694" i="25"/>
  <c r="Y693" i="25"/>
  <c r="Y692" i="25"/>
  <c r="Y691" i="25"/>
  <c r="Y690" i="25"/>
  <c r="Y689" i="25"/>
  <c r="Y688" i="25"/>
  <c r="Y687" i="25"/>
  <c r="Y686" i="25"/>
  <c r="Y685" i="25"/>
  <c r="Y684" i="25"/>
  <c r="Y683" i="25"/>
  <c r="Y682" i="25"/>
  <c r="Y681" i="25"/>
  <c r="Y680" i="25"/>
  <c r="Y679" i="25"/>
  <c r="Y678" i="25"/>
  <c r="Y677" i="25"/>
  <c r="Y676" i="25"/>
  <c r="Y675" i="25"/>
  <c r="Y674" i="25"/>
  <c r="Y673" i="25"/>
  <c r="Y672" i="25"/>
  <c r="Y671" i="25"/>
  <c r="Y670" i="25"/>
  <c r="Y669" i="25"/>
  <c r="Y668" i="25"/>
  <c r="Y667" i="25"/>
  <c r="Y666" i="25"/>
  <c r="Y665" i="25"/>
  <c r="Y664" i="25"/>
  <c r="Y663" i="25"/>
  <c r="Y662" i="25"/>
  <c r="Y661" i="25"/>
  <c r="Y660" i="25"/>
  <c r="Y659" i="25"/>
  <c r="Y658" i="25"/>
  <c r="Y657" i="25"/>
  <c r="Y656" i="25"/>
  <c r="Y655" i="25"/>
  <c r="Y654" i="25"/>
  <c r="Y653" i="25"/>
  <c r="Y652" i="25"/>
  <c r="Y651" i="25"/>
  <c r="Y650" i="25"/>
  <c r="Y649" i="25"/>
  <c r="Y648" i="25"/>
  <c r="Y647" i="25"/>
  <c r="Y646" i="25"/>
  <c r="Y645" i="25"/>
  <c r="Y644" i="25"/>
  <c r="Y643" i="25"/>
  <c r="Y642" i="25"/>
  <c r="Y641" i="25"/>
  <c r="Y640" i="25"/>
  <c r="Y639" i="25"/>
  <c r="Y638" i="25"/>
  <c r="Y637" i="25"/>
  <c r="Y636" i="25"/>
  <c r="Y635" i="25"/>
  <c r="Y634" i="25"/>
  <c r="Y633" i="25"/>
  <c r="Y632" i="25"/>
  <c r="Y631" i="25"/>
  <c r="Y630" i="25"/>
  <c r="Y629" i="25"/>
  <c r="Y628" i="25"/>
  <c r="Y627" i="25"/>
  <c r="Y626" i="25"/>
  <c r="Y625" i="25"/>
  <c r="Y624" i="25"/>
  <c r="Y623" i="25"/>
  <c r="Y622" i="25"/>
  <c r="Y621" i="25"/>
  <c r="Y620" i="25"/>
  <c r="Y619" i="25"/>
  <c r="Y618" i="25"/>
  <c r="Y617" i="25"/>
  <c r="Y616" i="25"/>
  <c r="Y615" i="25"/>
  <c r="Y614" i="25"/>
  <c r="Y613" i="25"/>
  <c r="Y612" i="25"/>
  <c r="Y611" i="25"/>
  <c r="Y610" i="25"/>
  <c r="Y609" i="25"/>
  <c r="Y608" i="25"/>
  <c r="Y607" i="25"/>
  <c r="Y606" i="25"/>
  <c r="Y605" i="25"/>
  <c r="Y604" i="25"/>
  <c r="Y603" i="25"/>
  <c r="Y602" i="25"/>
  <c r="Y601" i="25"/>
  <c r="Y600" i="25"/>
  <c r="Y599" i="25"/>
  <c r="Y598" i="25"/>
  <c r="Y597" i="25"/>
  <c r="Y596" i="25"/>
  <c r="Y595" i="25"/>
  <c r="Y594" i="25"/>
  <c r="Y593" i="25"/>
  <c r="Y592" i="25"/>
  <c r="Y591" i="25"/>
  <c r="Y590" i="25"/>
  <c r="Y589" i="25"/>
  <c r="Y588" i="25"/>
  <c r="Y587" i="25"/>
  <c r="Y586" i="25"/>
  <c r="Y585" i="25"/>
  <c r="Y584" i="25"/>
  <c r="Y583" i="25"/>
  <c r="Y582" i="25"/>
  <c r="Y581" i="25"/>
  <c r="Y580" i="25"/>
  <c r="Y579" i="25"/>
  <c r="Y578" i="25"/>
  <c r="Y577" i="25"/>
  <c r="Y576" i="25"/>
  <c r="Y575" i="25"/>
  <c r="Y574" i="25"/>
  <c r="Y573" i="25"/>
  <c r="Y572" i="25"/>
  <c r="Y571" i="25"/>
  <c r="Y570" i="25"/>
  <c r="Y569" i="25"/>
  <c r="Y568" i="25"/>
  <c r="Y567" i="25"/>
  <c r="Y566" i="25"/>
  <c r="Y565" i="25"/>
  <c r="Y564" i="25"/>
  <c r="Y563" i="25"/>
  <c r="Y562" i="25"/>
  <c r="Y561" i="25"/>
  <c r="Y560" i="25"/>
  <c r="Y559" i="25"/>
  <c r="Y558" i="25"/>
  <c r="Y557" i="25"/>
  <c r="Y556" i="25"/>
  <c r="Y555" i="25"/>
  <c r="Y554" i="25"/>
  <c r="Y553" i="25"/>
  <c r="Y552" i="25"/>
  <c r="Y551" i="25"/>
  <c r="Y550" i="25"/>
  <c r="Y549" i="25"/>
  <c r="Y548" i="25"/>
  <c r="Y547" i="25"/>
  <c r="Y546" i="25"/>
  <c r="Y545" i="25"/>
  <c r="Y544" i="25"/>
  <c r="Y543" i="25"/>
  <c r="Y542" i="25"/>
  <c r="Y541" i="25"/>
  <c r="Y540" i="25"/>
  <c r="Y539" i="25"/>
  <c r="Y538" i="25"/>
  <c r="Y537" i="25"/>
  <c r="Y536" i="25"/>
  <c r="Y535" i="25"/>
  <c r="Y534" i="25"/>
  <c r="Y533" i="25"/>
  <c r="Y532" i="25"/>
  <c r="Y531" i="25"/>
  <c r="Y530" i="25"/>
  <c r="Y529" i="25"/>
  <c r="Y528" i="25"/>
  <c r="Y527" i="25"/>
  <c r="Y526" i="25"/>
  <c r="Y525" i="25"/>
  <c r="Y524" i="25"/>
  <c r="Y523" i="25"/>
  <c r="Y522" i="25"/>
  <c r="Y521" i="25"/>
  <c r="Y520" i="25"/>
  <c r="Y519" i="25"/>
  <c r="Y518" i="25"/>
  <c r="Y517" i="25"/>
  <c r="Y516" i="25"/>
  <c r="Y515" i="25"/>
  <c r="Y514" i="25"/>
  <c r="Y513" i="25"/>
  <c r="Y512" i="25"/>
  <c r="Y511" i="25"/>
  <c r="Y510" i="25"/>
  <c r="Y509" i="25"/>
  <c r="Y508" i="25"/>
  <c r="Y507" i="25"/>
  <c r="Y506" i="25"/>
  <c r="Y505" i="25"/>
  <c r="Y504" i="25"/>
  <c r="Y503" i="25"/>
  <c r="Y502" i="25"/>
  <c r="Y501" i="25"/>
  <c r="Y500" i="25"/>
  <c r="Y499" i="25"/>
  <c r="Y498" i="25"/>
  <c r="Y497" i="25"/>
  <c r="Y496" i="25"/>
  <c r="Y495" i="25"/>
  <c r="Y494" i="25"/>
  <c r="Y493" i="25"/>
  <c r="Y492" i="25"/>
  <c r="Y491" i="25"/>
  <c r="Y490" i="25"/>
  <c r="Y489" i="25"/>
  <c r="Y488" i="25"/>
  <c r="Y487" i="25"/>
  <c r="Y486" i="25"/>
  <c r="Y485" i="25"/>
  <c r="Y484" i="25"/>
  <c r="Y483" i="25"/>
  <c r="Y482" i="25"/>
  <c r="Y481" i="25"/>
  <c r="Y480" i="25"/>
  <c r="Y479" i="25"/>
  <c r="Y478" i="25"/>
  <c r="Y477" i="25"/>
  <c r="Y476" i="25"/>
  <c r="Y475" i="25"/>
  <c r="Y474" i="25"/>
  <c r="Y473" i="25"/>
  <c r="Y472" i="25"/>
  <c r="Y471" i="25"/>
  <c r="Y470" i="25"/>
  <c r="Y469" i="25"/>
  <c r="Y468" i="25"/>
  <c r="Y467" i="25"/>
  <c r="Y466" i="25"/>
  <c r="Y465" i="25"/>
  <c r="Y464" i="25"/>
  <c r="Y463" i="25"/>
  <c r="Y462" i="25"/>
  <c r="Y461" i="25"/>
  <c r="Y460" i="25"/>
  <c r="Y459" i="25"/>
  <c r="Y458" i="25"/>
  <c r="Y457" i="25"/>
  <c r="Y456" i="25"/>
  <c r="Y455" i="25"/>
  <c r="Y454" i="25"/>
  <c r="Y453" i="25"/>
  <c r="Y452" i="25"/>
  <c r="Y451" i="25"/>
  <c r="Y450" i="25"/>
  <c r="Y449" i="25"/>
  <c r="Y448" i="25"/>
  <c r="Y447" i="25"/>
  <c r="Y446" i="25"/>
  <c r="Y445" i="25"/>
  <c r="Y444" i="25"/>
  <c r="Y443" i="25"/>
  <c r="Y442" i="25"/>
  <c r="Y441" i="25"/>
  <c r="Y440" i="25"/>
  <c r="Y439" i="25"/>
  <c r="Y438" i="25"/>
  <c r="Y437" i="25"/>
  <c r="Y436" i="25"/>
  <c r="Y435" i="25"/>
  <c r="Y434" i="25"/>
  <c r="Y433" i="25"/>
  <c r="Y432" i="25"/>
  <c r="Y431" i="25"/>
  <c r="Y430" i="25"/>
  <c r="Y429" i="25"/>
  <c r="Y428" i="25"/>
  <c r="Y427" i="25"/>
  <c r="Y426" i="25"/>
  <c r="Y425" i="25"/>
  <c r="Y424" i="25"/>
  <c r="Y423" i="25"/>
  <c r="Y422" i="25"/>
  <c r="Y421" i="25"/>
  <c r="Y420" i="25"/>
  <c r="Y419" i="25"/>
  <c r="Y418" i="25"/>
  <c r="Y417" i="25"/>
  <c r="Y416" i="25"/>
  <c r="Y415" i="25"/>
  <c r="Y414" i="25"/>
  <c r="Y413" i="25"/>
  <c r="Y412" i="25"/>
  <c r="Y411" i="25"/>
  <c r="Y410" i="25"/>
  <c r="Y409" i="25"/>
  <c r="Y408" i="25"/>
  <c r="Y407" i="25"/>
  <c r="Y406" i="25"/>
  <c r="Y405" i="25"/>
  <c r="Y404" i="25"/>
  <c r="Y403" i="25"/>
  <c r="Y402" i="25"/>
  <c r="Y401" i="25"/>
  <c r="Y400" i="25"/>
  <c r="Y399" i="25"/>
  <c r="Y398" i="25"/>
  <c r="Y397" i="25"/>
  <c r="Y396" i="25"/>
  <c r="Y395" i="25"/>
  <c r="Y394" i="25"/>
  <c r="Y393" i="25"/>
  <c r="Y392" i="25"/>
  <c r="Y391" i="25"/>
  <c r="Y390" i="25"/>
  <c r="Y389" i="25"/>
  <c r="Y388" i="25"/>
  <c r="Y387" i="25"/>
  <c r="Y386" i="25"/>
  <c r="Y385" i="25"/>
  <c r="Y384" i="25"/>
  <c r="Y383" i="25"/>
  <c r="Y382" i="25"/>
  <c r="Y381" i="25"/>
  <c r="Y380" i="25"/>
  <c r="Y379" i="25"/>
  <c r="Y378" i="25"/>
  <c r="Y377" i="25"/>
  <c r="Y376" i="25"/>
  <c r="Y375" i="25"/>
  <c r="Y374" i="25"/>
  <c r="Y373" i="25"/>
  <c r="Y372" i="25"/>
  <c r="Y371" i="25"/>
  <c r="Y370" i="25"/>
  <c r="Y369" i="25"/>
  <c r="Y368" i="25"/>
  <c r="Y367" i="25"/>
  <c r="Y366" i="25"/>
  <c r="Y365" i="25"/>
  <c r="Y364" i="25"/>
  <c r="Y363" i="25"/>
  <c r="Y362" i="25"/>
  <c r="Y361" i="25"/>
  <c r="Y360" i="25"/>
  <c r="Y359" i="25"/>
  <c r="Y358" i="25"/>
  <c r="Y357" i="25"/>
  <c r="Y356" i="25"/>
  <c r="Y355" i="25"/>
  <c r="Y354" i="25"/>
  <c r="Y353" i="25"/>
  <c r="Y352" i="25"/>
  <c r="Y351" i="25"/>
  <c r="Y350" i="25"/>
  <c r="Y349" i="25"/>
  <c r="Y348" i="25"/>
  <c r="Y347" i="25"/>
  <c r="Y346" i="25"/>
  <c r="Y345" i="25"/>
  <c r="Y344" i="25"/>
  <c r="Y343" i="25"/>
  <c r="Y342" i="25"/>
  <c r="Y341" i="25"/>
  <c r="Y340" i="25"/>
  <c r="Y339" i="25"/>
  <c r="Y338" i="25"/>
  <c r="Y337" i="25"/>
  <c r="Y336" i="25"/>
  <c r="Y335" i="25"/>
  <c r="Y334" i="25"/>
  <c r="Y333" i="25"/>
  <c r="Y332" i="25"/>
  <c r="Y331" i="25"/>
  <c r="Y330" i="25"/>
  <c r="Y329" i="25"/>
  <c r="Y328" i="25"/>
  <c r="Y327" i="25"/>
  <c r="Y326" i="25"/>
  <c r="Y325" i="25"/>
  <c r="Y324" i="25"/>
  <c r="Y323" i="25"/>
  <c r="Y322" i="25"/>
  <c r="Y321" i="25"/>
  <c r="Y320" i="25"/>
  <c r="Y319" i="25"/>
  <c r="Y318" i="25"/>
  <c r="Y317" i="25"/>
  <c r="Y316" i="25"/>
  <c r="Y315" i="25"/>
  <c r="Y314" i="25"/>
  <c r="Y313" i="25"/>
  <c r="Y312" i="25"/>
  <c r="Y311" i="25"/>
  <c r="Y310" i="25"/>
  <c r="Y309" i="25"/>
  <c r="Y308" i="25"/>
  <c r="Y307" i="25"/>
  <c r="Y306" i="25"/>
  <c r="Y305" i="25"/>
  <c r="Y304" i="25"/>
  <c r="Y303" i="25"/>
  <c r="Y302" i="25"/>
  <c r="Y301" i="25"/>
  <c r="Y300" i="25"/>
  <c r="Y299" i="25"/>
  <c r="Y298" i="25"/>
  <c r="Y297" i="25"/>
  <c r="Y296" i="25"/>
  <c r="Y295" i="25"/>
  <c r="Y294" i="25"/>
  <c r="Y293" i="25"/>
  <c r="Y292" i="25"/>
  <c r="Y291" i="25"/>
  <c r="Y290" i="25"/>
  <c r="Y289" i="25"/>
  <c r="Y288" i="25"/>
  <c r="Y287" i="25"/>
  <c r="Y286" i="25"/>
  <c r="Y285" i="25"/>
  <c r="Y284" i="25"/>
  <c r="Y283" i="25"/>
  <c r="Y282" i="25"/>
  <c r="Y281" i="25"/>
  <c r="Y280" i="25"/>
  <c r="Y279" i="25"/>
  <c r="Y278" i="25"/>
  <c r="Y277" i="25"/>
  <c r="Y276" i="25"/>
  <c r="Y275" i="25"/>
  <c r="Y274" i="25"/>
  <c r="Y273" i="25"/>
  <c r="Y272" i="25"/>
  <c r="Y271" i="25"/>
  <c r="Y270" i="25"/>
  <c r="Y269" i="25"/>
  <c r="Y268" i="25"/>
  <c r="Y267" i="25"/>
  <c r="Y266" i="25"/>
  <c r="Y265" i="25"/>
  <c r="Y264" i="25"/>
  <c r="Y263" i="25"/>
  <c r="Y262" i="25"/>
  <c r="Y261" i="25"/>
  <c r="Y260" i="25"/>
  <c r="Y259" i="25"/>
  <c r="Y258" i="25"/>
  <c r="Y257" i="25"/>
  <c r="Y256" i="25"/>
  <c r="Y255" i="25"/>
  <c r="Y254" i="25"/>
  <c r="Y253" i="25"/>
  <c r="Y252" i="25"/>
  <c r="Y251" i="25"/>
  <c r="Y250" i="25"/>
  <c r="Y249" i="25"/>
  <c r="Y248" i="25"/>
  <c r="Y247" i="25"/>
  <c r="Y246" i="25"/>
  <c r="Y245" i="25"/>
  <c r="Y244" i="25"/>
  <c r="Y243" i="25"/>
  <c r="Y242" i="25"/>
  <c r="Y241" i="25"/>
  <c r="Y240" i="25"/>
  <c r="Y239" i="25"/>
  <c r="Y238" i="25"/>
  <c r="Y237" i="25"/>
  <c r="Y236" i="25"/>
  <c r="Y235" i="25"/>
  <c r="Y234" i="25"/>
  <c r="Y233" i="25"/>
  <c r="Y232" i="25"/>
  <c r="Y231" i="25"/>
  <c r="Y230" i="25"/>
  <c r="Y229" i="25"/>
  <c r="Y228" i="25"/>
  <c r="Y227" i="25"/>
  <c r="Y226" i="25"/>
  <c r="Y225" i="25"/>
  <c r="Y224" i="25"/>
  <c r="Y223" i="25"/>
  <c r="Y222" i="25"/>
  <c r="Y221" i="25"/>
  <c r="Y220" i="25"/>
  <c r="Y219" i="25"/>
  <c r="Y218" i="25"/>
  <c r="Y217" i="25"/>
  <c r="Y216" i="25"/>
  <c r="Y215" i="25"/>
  <c r="Y214" i="25"/>
  <c r="Y213" i="25"/>
  <c r="Y212" i="25"/>
  <c r="Y211" i="25"/>
  <c r="Y210" i="25"/>
  <c r="Y209" i="25"/>
  <c r="Y208" i="25"/>
  <c r="Y207" i="25"/>
  <c r="Y206" i="25"/>
  <c r="Y205" i="25"/>
  <c r="Y204" i="25"/>
  <c r="Y203" i="25"/>
  <c r="Y202" i="25"/>
  <c r="Y201" i="25"/>
  <c r="Y200" i="25"/>
  <c r="Y199" i="25"/>
  <c r="Y198" i="25"/>
  <c r="Y197" i="25"/>
  <c r="Y196" i="25"/>
  <c r="Y195" i="25"/>
  <c r="Y194" i="25"/>
  <c r="Y193" i="25"/>
  <c r="Y192" i="25"/>
  <c r="Y191" i="25"/>
  <c r="Y190" i="25"/>
  <c r="Y189" i="25"/>
  <c r="Y188" i="25"/>
  <c r="Y187" i="25"/>
  <c r="Y186" i="25"/>
  <c r="Y185" i="25"/>
  <c r="Y184" i="25"/>
  <c r="Y183" i="25"/>
  <c r="Y182" i="25"/>
  <c r="Y181" i="25"/>
  <c r="Y180" i="25"/>
  <c r="Y179" i="25"/>
  <c r="Y178" i="25"/>
  <c r="Y177" i="25"/>
  <c r="Y176" i="25"/>
  <c r="Y175" i="25"/>
  <c r="Y174" i="25"/>
  <c r="Y173" i="25"/>
  <c r="Y172" i="25"/>
  <c r="Y171" i="25"/>
  <c r="Y170" i="25"/>
  <c r="Y169" i="25"/>
  <c r="Y168" i="25"/>
  <c r="Y167" i="25"/>
  <c r="Y166" i="25"/>
  <c r="Y165" i="25"/>
  <c r="Y164" i="25"/>
  <c r="Y163" i="25"/>
  <c r="Y162" i="25"/>
  <c r="Y161" i="25"/>
  <c r="Y160" i="25"/>
  <c r="Y159" i="25"/>
  <c r="Y158" i="25"/>
  <c r="Y157" i="25"/>
  <c r="Y156" i="25"/>
  <c r="Y155" i="25"/>
  <c r="Y154" i="25"/>
  <c r="Y153" i="25"/>
  <c r="Y152" i="25"/>
  <c r="Y151" i="25"/>
  <c r="Y150" i="25"/>
  <c r="Y149" i="25"/>
  <c r="Y148" i="25"/>
  <c r="Y147" i="25"/>
  <c r="Y146" i="25"/>
  <c r="Y145" i="25"/>
  <c r="Y144" i="25"/>
  <c r="Y143" i="25"/>
  <c r="Y142" i="25"/>
  <c r="Y141" i="25"/>
  <c r="Y140" i="25"/>
  <c r="Y139" i="25"/>
  <c r="Y138" i="25"/>
  <c r="Y137" i="25"/>
  <c r="Y136" i="25"/>
  <c r="Y135" i="25"/>
  <c r="Y134" i="25"/>
  <c r="Y133" i="25"/>
  <c r="Y132" i="25"/>
  <c r="Y131" i="25"/>
  <c r="Y130" i="25"/>
  <c r="Y129" i="25"/>
  <c r="Y128" i="25"/>
  <c r="Y127" i="25"/>
  <c r="Y126" i="25"/>
  <c r="Y125" i="25"/>
  <c r="Y124" i="25"/>
  <c r="Y123" i="25"/>
  <c r="Y122" i="25"/>
  <c r="Y121" i="25"/>
  <c r="Y120" i="25"/>
  <c r="Y119" i="25"/>
  <c r="Y118" i="25"/>
  <c r="Y117" i="25"/>
  <c r="Y116" i="25"/>
  <c r="Y115" i="25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Y66" i="25"/>
  <c r="Y65" i="25"/>
  <c r="Y64" i="25"/>
  <c r="Y63" i="25"/>
  <c r="Y62" i="25"/>
  <c r="Y61" i="25"/>
  <c r="Y60" i="25"/>
  <c r="Y59" i="25"/>
  <c r="Y58" i="25"/>
  <c r="Y57" i="25"/>
  <c r="Y56" i="25"/>
  <c r="Y55" i="25"/>
  <c r="Y54" i="25"/>
  <c r="Y53" i="25"/>
  <c r="Y52" i="25"/>
  <c r="Y51" i="25"/>
  <c r="Y50" i="25"/>
  <c r="Y49" i="25"/>
  <c r="Y48" i="25"/>
  <c r="Y47" i="25"/>
  <c r="Y46" i="25"/>
  <c r="Y45" i="25"/>
  <c r="Y44" i="25"/>
  <c r="Y43" i="25"/>
  <c r="Y42" i="25"/>
  <c r="Y41" i="25"/>
  <c r="Y40" i="25"/>
  <c r="Y39" i="25"/>
  <c r="Y38" i="25"/>
  <c r="Y37" i="25"/>
  <c r="Y36" i="25"/>
  <c r="Y35" i="25"/>
  <c r="Y34" i="25"/>
  <c r="Y33" i="25"/>
  <c r="Y32" i="25"/>
  <c r="Y31" i="25"/>
  <c r="Y30" i="25"/>
  <c r="Y29" i="25"/>
  <c r="Y28" i="25"/>
  <c r="Y27" i="25"/>
  <c r="Y26" i="25"/>
  <c r="Y25" i="25"/>
  <c r="Y24" i="25"/>
  <c r="Y23" i="25"/>
  <c r="Y22" i="25"/>
  <c r="Y21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K18" i="25"/>
  <c r="J18" i="25"/>
  <c r="I18" i="25"/>
  <c r="G18" i="25"/>
  <c r="F18" i="25"/>
  <c r="E18" i="25"/>
  <c r="D18" i="25"/>
  <c r="C18" i="25"/>
  <c r="V17" i="25"/>
  <c r="U17" i="25"/>
  <c r="T17" i="25"/>
  <c r="S17" i="25"/>
  <c r="R17" i="25"/>
  <c r="Q17" i="25"/>
  <c r="P17" i="25"/>
  <c r="O17" i="25"/>
  <c r="N17" i="25"/>
  <c r="M17" i="25"/>
  <c r="K17" i="25"/>
  <c r="J17" i="25"/>
  <c r="I17" i="25"/>
  <c r="G17" i="25"/>
  <c r="F17" i="25"/>
  <c r="E17" i="25"/>
  <c r="D17" i="25"/>
  <c r="C17" i="25"/>
  <c r="V16" i="25"/>
  <c r="U16" i="25"/>
  <c r="T16" i="25"/>
  <c r="S16" i="25"/>
  <c r="R16" i="25"/>
  <c r="Q16" i="25"/>
  <c r="P16" i="25"/>
  <c r="O16" i="25"/>
  <c r="N16" i="25"/>
  <c r="M16" i="25"/>
  <c r="K16" i="25"/>
  <c r="J16" i="25"/>
  <c r="I16" i="25"/>
  <c r="G16" i="25"/>
  <c r="F16" i="25"/>
  <c r="E16" i="25"/>
  <c r="D16" i="25"/>
  <c r="C16" i="25"/>
  <c r="P15" i="25"/>
  <c r="O15" i="25"/>
  <c r="M15" i="25"/>
  <c r="J15" i="25"/>
  <c r="E15" i="25"/>
  <c r="C15" i="25"/>
  <c r="E14" i="25"/>
  <c r="S13" i="25"/>
  <c r="R13" i="25"/>
  <c r="Q13" i="25"/>
  <c r="P13" i="25"/>
  <c r="O13" i="25"/>
  <c r="N13" i="25"/>
  <c r="M13" i="25"/>
  <c r="K13" i="25"/>
  <c r="J13" i="25"/>
  <c r="I13" i="25"/>
  <c r="G13" i="25"/>
  <c r="F13" i="25"/>
  <c r="E13" i="25"/>
  <c r="D13" i="25"/>
  <c r="C13" i="25"/>
  <c r="S12" i="25"/>
  <c r="R12" i="25"/>
  <c r="Q12" i="25"/>
  <c r="P12" i="25"/>
  <c r="O12" i="25"/>
  <c r="N12" i="25"/>
  <c r="M12" i="25"/>
  <c r="K12" i="25"/>
  <c r="J12" i="25"/>
  <c r="I12" i="25"/>
  <c r="G12" i="25"/>
  <c r="F12" i="25"/>
  <c r="E12" i="25"/>
  <c r="D12" i="25"/>
  <c r="C12" i="25"/>
  <c r="N11" i="25"/>
  <c r="K11" i="25"/>
  <c r="F11" i="25"/>
  <c r="C11" i="25"/>
  <c r="L10" i="25"/>
  <c r="K10" i="25"/>
  <c r="H10" i="25"/>
  <c r="F10" i="25"/>
  <c r="AH22" i="21"/>
  <c r="L5" i="20"/>
  <c r="L4" i="20"/>
  <c r="X37" i="24"/>
  <c r="W37" i="24"/>
  <c r="R37" i="24"/>
  <c r="X31" i="24"/>
  <c r="W31" i="24"/>
  <c r="V31" i="24"/>
  <c r="U31" i="24"/>
  <c r="T31" i="24"/>
  <c r="S31" i="24"/>
  <c r="R31" i="24"/>
  <c r="Q31" i="24"/>
  <c r="P31" i="24"/>
  <c r="O31" i="24"/>
  <c r="M31" i="24"/>
  <c r="L31" i="24"/>
  <c r="K31" i="24"/>
  <c r="J31" i="24"/>
  <c r="I31" i="24"/>
  <c r="H31" i="24"/>
  <c r="G31" i="24"/>
  <c r="F31" i="24"/>
  <c r="E31" i="24"/>
  <c r="D31" i="24"/>
  <c r="X30" i="24"/>
  <c r="W30" i="24"/>
  <c r="V30" i="24"/>
  <c r="U30" i="24"/>
  <c r="T30" i="24"/>
  <c r="S30" i="24"/>
  <c r="R30" i="24"/>
  <c r="Q30" i="24"/>
  <c r="P30" i="24"/>
  <c r="O30" i="24"/>
  <c r="M30" i="24"/>
  <c r="L30" i="24"/>
  <c r="K30" i="24"/>
  <c r="J30" i="24"/>
  <c r="I30" i="24"/>
  <c r="H30" i="24"/>
  <c r="G30" i="24"/>
  <c r="F30" i="24"/>
  <c r="E30" i="24"/>
  <c r="D30" i="24"/>
  <c r="X29" i="24"/>
  <c r="W29" i="24"/>
  <c r="V29" i="24"/>
  <c r="U29" i="24"/>
  <c r="T29" i="24"/>
  <c r="S29" i="24"/>
  <c r="R29" i="24"/>
  <c r="Q29" i="24"/>
  <c r="P29" i="24"/>
  <c r="O29" i="24"/>
  <c r="M29" i="24"/>
  <c r="L29" i="24"/>
  <c r="K29" i="24"/>
  <c r="J29" i="24"/>
  <c r="I29" i="24"/>
  <c r="H29" i="24"/>
  <c r="G29" i="24"/>
  <c r="F29" i="24"/>
  <c r="E29" i="24"/>
  <c r="D29" i="24"/>
  <c r="X25" i="24"/>
  <c r="W25" i="24"/>
  <c r="V25" i="24"/>
  <c r="U25" i="24"/>
  <c r="T25" i="24"/>
  <c r="S25" i="24"/>
  <c r="R25" i="24"/>
  <c r="Q25" i="24"/>
  <c r="P25" i="24"/>
  <c r="O25" i="24"/>
  <c r="M25" i="24"/>
  <c r="L25" i="24"/>
  <c r="K25" i="24"/>
  <c r="J25" i="24"/>
  <c r="I25" i="24"/>
  <c r="H25" i="24"/>
  <c r="G25" i="24"/>
  <c r="F25" i="24"/>
  <c r="E25" i="24"/>
  <c r="D25" i="24"/>
  <c r="X24" i="24"/>
  <c r="W24" i="24"/>
  <c r="V24" i="24"/>
  <c r="U24" i="24"/>
  <c r="T24" i="24"/>
  <c r="S24" i="24"/>
  <c r="R24" i="24"/>
  <c r="Q24" i="24"/>
  <c r="P24" i="24"/>
  <c r="O24" i="24"/>
  <c r="M24" i="24"/>
  <c r="L24" i="24"/>
  <c r="K24" i="24"/>
  <c r="J24" i="24"/>
  <c r="I24" i="24"/>
  <c r="H24" i="24"/>
  <c r="G24" i="24"/>
  <c r="F24" i="24"/>
  <c r="E24" i="24"/>
  <c r="D24" i="24"/>
  <c r="X23" i="24"/>
  <c r="W23" i="24"/>
  <c r="V23" i="24"/>
  <c r="U23" i="24"/>
  <c r="T23" i="24"/>
  <c r="S23" i="24"/>
  <c r="R23" i="24"/>
  <c r="Q23" i="24"/>
  <c r="P23" i="24"/>
  <c r="O23" i="24"/>
  <c r="M23" i="24"/>
  <c r="L23" i="24"/>
  <c r="K23" i="24"/>
  <c r="J23" i="24"/>
  <c r="I23" i="24"/>
  <c r="H23" i="24"/>
  <c r="G23" i="24"/>
  <c r="F23" i="24"/>
  <c r="E23" i="24"/>
  <c r="D23" i="24"/>
  <c r="X19" i="24"/>
  <c r="W19" i="24"/>
  <c r="V19" i="24"/>
  <c r="U19" i="24"/>
  <c r="T19" i="24"/>
  <c r="S19" i="24"/>
  <c r="R19" i="24"/>
  <c r="Q19" i="24"/>
  <c r="P19" i="24"/>
  <c r="O19" i="24"/>
  <c r="M19" i="24"/>
  <c r="L19" i="24"/>
  <c r="K19" i="24"/>
  <c r="J19" i="24"/>
  <c r="I19" i="24"/>
  <c r="H19" i="24"/>
  <c r="G19" i="24"/>
  <c r="F19" i="24"/>
  <c r="E19" i="24"/>
  <c r="D19" i="24"/>
  <c r="N18" i="24"/>
  <c r="Y17" i="24"/>
  <c r="N27" i="24"/>
  <c r="M27" i="24"/>
  <c r="N26" i="24"/>
  <c r="M26" i="24"/>
  <c r="L11" i="24"/>
  <c r="J11" i="24"/>
  <c r="I11" i="24"/>
  <c r="H11" i="24"/>
  <c r="D3" i="24"/>
  <c r="M16" i="22"/>
  <c r="AA139" i="2" a="1"/>
  <c r="AA139" i="2"/>
  <c r="E29" i="22"/>
  <c r="F29" i="22"/>
  <c r="G29" i="22"/>
  <c r="D29" i="22"/>
  <c r="C30" i="22"/>
  <c r="C29" i="22"/>
  <c r="C31" i="22" s="1"/>
  <c r="C25" i="22"/>
  <c r="C20" i="22"/>
  <c r="C19" i="22"/>
  <c r="C21" i="22" s="1"/>
  <c r="E19" i="22"/>
  <c r="F19" i="22"/>
  <c r="G19" i="22"/>
  <c r="D19" i="22"/>
  <c r="C15" i="22"/>
  <c r="C10" i="22"/>
  <c r="C9" i="22"/>
  <c r="E9" i="22"/>
  <c r="F9" i="22"/>
  <c r="G9" i="22"/>
  <c r="D9" i="22"/>
  <c r="C5" i="22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C4" i="22"/>
  <c r="C6" i="22" s="1"/>
  <c r="D4" i="22"/>
  <c r="E4" i="22"/>
  <c r="F4" i="22"/>
  <c r="G4" i="22"/>
  <c r="U243" i="2"/>
  <c r="T242" i="2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21" i="1"/>
  <c r="AM21" i="1" s="1" a="1"/>
  <c r="AM21" i="1" s="1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9" i="2"/>
  <c r="T10" i="2"/>
  <c r="T11" i="2"/>
  <c r="T12" i="2"/>
  <c r="T13" i="2"/>
  <c r="T8" i="2"/>
  <c r="F505" i="16"/>
  <c r="F504" i="16"/>
  <c r="F503" i="16"/>
  <c r="F502" i="16"/>
  <c r="F501" i="16"/>
  <c r="F500" i="16"/>
  <c r="F499" i="16"/>
  <c r="I506" i="16"/>
  <c r="G505" i="16"/>
  <c r="H505" i="16" s="1"/>
  <c r="G504" i="16"/>
  <c r="H504" i="16" s="1"/>
  <c r="G503" i="16"/>
  <c r="H503" i="16" s="1"/>
  <c r="G502" i="16"/>
  <c r="H502" i="16" s="1"/>
  <c r="G501" i="16"/>
  <c r="H501" i="16" s="1"/>
  <c r="G500" i="16"/>
  <c r="H500" i="16" s="1"/>
  <c r="G499" i="16"/>
  <c r="H499" i="16" s="1"/>
  <c r="AA692" i="3"/>
  <c r="U1651" i="1"/>
  <c r="T1651" i="1"/>
  <c r="R1651" i="1"/>
  <c r="Q1651" i="1"/>
  <c r="G494" i="16"/>
  <c r="G493" i="16"/>
  <c r="G492" i="16"/>
  <c r="G491" i="16"/>
  <c r="G490" i="16"/>
  <c r="G489" i="16"/>
  <c r="G488" i="16"/>
  <c r="F494" i="16"/>
  <c r="F493" i="16"/>
  <c r="F492" i="16"/>
  <c r="F491" i="16"/>
  <c r="F490" i="16"/>
  <c r="F489" i="16"/>
  <c r="F488" i="16"/>
  <c r="I495" i="16"/>
  <c r="G484" i="16"/>
  <c r="G483" i="16"/>
  <c r="G482" i="16"/>
  <c r="G481" i="16"/>
  <c r="G480" i="16"/>
  <c r="G479" i="16"/>
  <c r="G478" i="16"/>
  <c r="J484" i="16"/>
  <c r="J483" i="16"/>
  <c r="J482" i="16"/>
  <c r="J481" i="16"/>
  <c r="J480" i="16"/>
  <c r="J479" i="16"/>
  <c r="J478" i="16"/>
  <c r="H478" i="16"/>
  <c r="F478" i="16"/>
  <c r="E484" i="16"/>
  <c r="E483" i="16"/>
  <c r="E482" i="16"/>
  <c r="E481" i="16"/>
  <c r="E480" i="16"/>
  <c r="E479" i="16"/>
  <c r="E478" i="16"/>
  <c r="I485" i="16"/>
  <c r="F484" i="16"/>
  <c r="H484" i="16" s="1"/>
  <c r="F483" i="16"/>
  <c r="H483" i="16" s="1"/>
  <c r="F482" i="16"/>
  <c r="H482" i="16" s="1"/>
  <c r="F481" i="16"/>
  <c r="H481" i="16" s="1"/>
  <c r="F480" i="16"/>
  <c r="H480" i="16" s="1"/>
  <c r="F479" i="16"/>
  <c r="H479" i="16" s="1"/>
  <c r="D14" i="1"/>
  <c r="H339" i="16"/>
  <c r="H337" i="16"/>
  <c r="I337" i="16"/>
  <c r="G350" i="16"/>
  <c r="H350" i="16"/>
  <c r="AG22" i="21" a="1"/>
  <c r="AG22" i="21"/>
  <c r="AH23" i="21"/>
  <c r="AH24" i="21"/>
  <c r="AH25" i="21"/>
  <c r="AH26" i="21"/>
  <c r="AH27" i="21"/>
  <c r="AH28" i="21"/>
  <c r="AH29" i="21"/>
  <c r="AH30" i="21"/>
  <c r="AH31" i="21"/>
  <c r="AH32" i="21"/>
  <c r="AH33" i="21"/>
  <c r="AH34" i="21"/>
  <c r="AH35" i="21"/>
  <c r="AH36" i="21"/>
  <c r="AH37" i="21"/>
  <c r="AH38" i="21"/>
  <c r="AH39" i="21"/>
  <c r="AH40" i="21"/>
  <c r="AH41" i="21"/>
  <c r="AH42" i="21"/>
  <c r="AH43" i="21"/>
  <c r="AH44" i="21"/>
  <c r="AH45" i="21"/>
  <c r="AH46" i="21"/>
  <c r="AH47" i="21"/>
  <c r="AH48" i="21"/>
  <c r="AH49" i="21"/>
  <c r="AH50" i="21"/>
  <c r="AH51" i="21"/>
  <c r="AH52" i="21"/>
  <c r="AH53" i="21"/>
  <c r="AH54" i="21"/>
  <c r="AH55" i="21"/>
  <c r="AH56" i="21"/>
  <c r="AH57" i="21"/>
  <c r="AH58" i="21"/>
  <c r="AH59" i="21"/>
  <c r="AH60" i="21"/>
  <c r="AH61" i="21"/>
  <c r="AH62" i="21"/>
  <c r="AH63" i="21"/>
  <c r="AH64" i="21"/>
  <c r="AH65" i="21"/>
  <c r="AH66" i="21"/>
  <c r="AH67" i="21"/>
  <c r="AH68" i="21"/>
  <c r="AH69" i="21"/>
  <c r="AH70" i="21"/>
  <c r="AH71" i="21"/>
  <c r="AH72" i="21"/>
  <c r="AH73" i="21"/>
  <c r="AH74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130" i="21"/>
  <c r="A131" i="21"/>
  <c r="A132" i="21"/>
  <c r="A133" i="21"/>
  <c r="A134" i="21"/>
  <c r="A135" i="21"/>
  <c r="A136" i="21"/>
  <c r="A137" i="21"/>
  <c r="A138" i="21"/>
  <c r="A139" i="21"/>
  <c r="A140" i="21"/>
  <c r="A141" i="21"/>
  <c r="A142" i="21"/>
  <c r="A143" i="21"/>
  <c r="A144" i="21"/>
  <c r="A145" i="21"/>
  <c r="A146" i="21"/>
  <c r="A147" i="21"/>
  <c r="A148" i="21"/>
  <c r="A149" i="21"/>
  <c r="A150" i="21"/>
  <c r="A151" i="21"/>
  <c r="A152" i="21"/>
  <c r="A153" i="21"/>
  <c r="A154" i="21"/>
  <c r="A155" i="21"/>
  <c r="A156" i="21"/>
  <c r="A157" i="21"/>
  <c r="A158" i="21"/>
  <c r="A159" i="21"/>
  <c r="A160" i="21"/>
  <c r="A161" i="21"/>
  <c r="A162" i="21"/>
  <c r="A163" i="21"/>
  <c r="A164" i="21"/>
  <c r="A165" i="21"/>
  <c r="A166" i="21"/>
  <c r="A167" i="21"/>
  <c r="A168" i="21"/>
  <c r="A169" i="21"/>
  <c r="A170" i="21"/>
  <c r="A171" i="21"/>
  <c r="A172" i="21"/>
  <c r="A173" i="21"/>
  <c r="A174" i="21"/>
  <c r="A175" i="21"/>
  <c r="A176" i="21"/>
  <c r="A177" i="21"/>
  <c r="A178" i="21"/>
  <c r="A179" i="21"/>
  <c r="A180" i="21"/>
  <c r="A181" i="21"/>
  <c r="A182" i="21"/>
  <c r="A183" i="21"/>
  <c r="A184" i="21"/>
  <c r="A185" i="21"/>
  <c r="A186" i="21"/>
  <c r="A187" i="21"/>
  <c r="A188" i="21"/>
  <c r="A189" i="21"/>
  <c r="A190" i="21"/>
  <c r="A191" i="21"/>
  <c r="A192" i="21"/>
  <c r="A193" i="21"/>
  <c r="A194" i="21"/>
  <c r="A195" i="21"/>
  <c r="A196" i="21"/>
  <c r="A197" i="21"/>
  <c r="A198" i="21"/>
  <c r="A199" i="21"/>
  <c r="A200" i="21"/>
  <c r="A201" i="21"/>
  <c r="A202" i="21"/>
  <c r="A203" i="21"/>
  <c r="A204" i="21"/>
  <c r="A205" i="21"/>
  <c r="A206" i="21"/>
  <c r="A207" i="21"/>
  <c r="A208" i="21"/>
  <c r="A209" i="21"/>
  <c r="A210" i="21"/>
  <c r="A211" i="21"/>
  <c r="A212" i="21"/>
  <c r="A213" i="21"/>
  <c r="A214" i="21"/>
  <c r="A215" i="21"/>
  <c r="A216" i="21"/>
  <c r="A217" i="21"/>
  <c r="A218" i="21"/>
  <c r="A219" i="21"/>
  <c r="A220" i="21"/>
  <c r="A221" i="21"/>
  <c r="A222" i="21"/>
  <c r="A223" i="21"/>
  <c r="A224" i="21"/>
  <c r="A225" i="21"/>
  <c r="A226" i="21"/>
  <c r="A227" i="21"/>
  <c r="A228" i="21"/>
  <c r="A229" i="21"/>
  <c r="A230" i="21"/>
  <c r="A231" i="21"/>
  <c r="A232" i="21"/>
  <c r="A233" i="21"/>
  <c r="A234" i="21"/>
  <c r="A235" i="21"/>
  <c r="A236" i="21"/>
  <c r="A237" i="21"/>
  <c r="A238" i="21"/>
  <c r="A239" i="21"/>
  <c r="A240" i="21"/>
  <c r="A241" i="21"/>
  <c r="A242" i="21"/>
  <c r="A243" i="21"/>
  <c r="A244" i="21"/>
  <c r="A245" i="21"/>
  <c r="A246" i="21"/>
  <c r="A247" i="21"/>
  <c r="A248" i="21"/>
  <c r="A249" i="21"/>
  <c r="A250" i="21"/>
  <c r="A251" i="21"/>
  <c r="A252" i="21"/>
  <c r="A253" i="21"/>
  <c r="A254" i="21"/>
  <c r="A255" i="21"/>
  <c r="A256" i="21"/>
  <c r="A257" i="21"/>
  <c r="A258" i="21"/>
  <c r="A259" i="21"/>
  <c r="A260" i="21"/>
  <c r="A261" i="21"/>
  <c r="A262" i="21"/>
  <c r="A263" i="21"/>
  <c r="A264" i="21"/>
  <c r="A265" i="21"/>
  <c r="A266" i="21"/>
  <c r="A267" i="21"/>
  <c r="A268" i="21"/>
  <c r="A269" i="21"/>
  <c r="A270" i="21"/>
  <c r="A271" i="21"/>
  <c r="A272" i="21"/>
  <c r="A273" i="21"/>
  <c r="A274" i="21"/>
  <c r="A275" i="21"/>
  <c r="A276" i="21"/>
  <c r="A277" i="21"/>
  <c r="A278" i="21"/>
  <c r="A279" i="21"/>
  <c r="A280" i="21"/>
  <c r="A281" i="21"/>
  <c r="A282" i="21"/>
  <c r="A283" i="21"/>
  <c r="A284" i="21"/>
  <c r="A285" i="21"/>
  <c r="A286" i="21"/>
  <c r="A287" i="21"/>
  <c r="A288" i="21"/>
  <c r="A289" i="21"/>
  <c r="A290" i="21"/>
  <c r="A291" i="21"/>
  <c r="A292" i="21"/>
  <c r="A293" i="21"/>
  <c r="A294" i="21"/>
  <c r="A295" i="21"/>
  <c r="A296" i="21"/>
  <c r="A297" i="21"/>
  <c r="A298" i="21"/>
  <c r="A299" i="21"/>
  <c r="A300" i="21"/>
  <c r="A301" i="21"/>
  <c r="A302" i="21"/>
  <c r="A303" i="21"/>
  <c r="A304" i="21"/>
  <c r="A305" i="21"/>
  <c r="A306" i="21"/>
  <c r="A307" i="21"/>
  <c r="A308" i="21"/>
  <c r="A309" i="21"/>
  <c r="A310" i="21"/>
  <c r="A311" i="21"/>
  <c r="A312" i="21"/>
  <c r="A313" i="21"/>
  <c r="A314" i="21"/>
  <c r="A315" i="21"/>
  <c r="A316" i="21"/>
  <c r="A317" i="21"/>
  <c r="A318" i="21"/>
  <c r="A319" i="21"/>
  <c r="A320" i="21"/>
  <c r="A321" i="21"/>
  <c r="A322" i="21"/>
  <c r="A323" i="21"/>
  <c r="A324" i="21"/>
  <c r="A325" i="21"/>
  <c r="A326" i="21"/>
  <c r="A327" i="21"/>
  <c r="A328" i="21"/>
  <c r="A329" i="21"/>
  <c r="A330" i="21"/>
  <c r="A331" i="21"/>
  <c r="A332" i="21"/>
  <c r="A333" i="21"/>
  <c r="A334" i="21"/>
  <c r="A335" i="21"/>
  <c r="A336" i="21"/>
  <c r="A337" i="21"/>
  <c r="A338" i="21"/>
  <c r="A339" i="21"/>
  <c r="A340" i="21"/>
  <c r="A341" i="21"/>
  <c r="A342" i="21"/>
  <c r="A343" i="21"/>
  <c r="A344" i="21"/>
  <c r="A345" i="21"/>
  <c r="A346" i="21"/>
  <c r="A347" i="21"/>
  <c r="A348" i="21"/>
  <c r="A349" i="21"/>
  <c r="A350" i="21"/>
  <c r="A351" i="21"/>
  <c r="A352" i="21"/>
  <c r="A353" i="21"/>
  <c r="A354" i="21"/>
  <c r="A355" i="21"/>
  <c r="A356" i="21"/>
  <c r="A357" i="21"/>
  <c r="A358" i="21"/>
  <c r="A359" i="21"/>
  <c r="A360" i="21"/>
  <c r="A361" i="21"/>
  <c r="A362" i="21"/>
  <c r="A363" i="21"/>
  <c r="A364" i="21"/>
  <c r="A365" i="21"/>
  <c r="A366" i="21"/>
  <c r="A367" i="21"/>
  <c r="A368" i="21"/>
  <c r="A369" i="21"/>
  <c r="A370" i="21"/>
  <c r="A371" i="21"/>
  <c r="A372" i="21"/>
  <c r="A373" i="21"/>
  <c r="A374" i="21"/>
  <c r="A375" i="21"/>
  <c r="A376" i="21"/>
  <c r="A377" i="21"/>
  <c r="A378" i="21"/>
  <c r="A379" i="21"/>
  <c r="A380" i="21"/>
  <c r="A381" i="21"/>
  <c r="A382" i="21"/>
  <c r="A383" i="21"/>
  <c r="A384" i="21"/>
  <c r="A385" i="21"/>
  <c r="A386" i="21"/>
  <c r="A387" i="21"/>
  <c r="A388" i="21"/>
  <c r="A389" i="21"/>
  <c r="A390" i="21"/>
  <c r="A391" i="21"/>
  <c r="A392" i="21"/>
  <c r="A393" i="21"/>
  <c r="A394" i="21"/>
  <c r="A395" i="21"/>
  <c r="A396" i="21"/>
  <c r="A397" i="21"/>
  <c r="A398" i="21"/>
  <c r="A399" i="21"/>
  <c r="A400" i="21"/>
  <c r="A401" i="21"/>
  <c r="A402" i="21"/>
  <c r="A403" i="21"/>
  <c r="A404" i="21"/>
  <c r="A405" i="21"/>
  <c r="A406" i="21"/>
  <c r="A407" i="21"/>
  <c r="A408" i="21"/>
  <c r="A409" i="21"/>
  <c r="A410" i="21"/>
  <c r="A411" i="21"/>
  <c r="A412" i="21"/>
  <c r="A413" i="21"/>
  <c r="A414" i="21"/>
  <c r="A415" i="21"/>
  <c r="A416" i="21"/>
  <c r="A417" i="21"/>
  <c r="A418" i="21"/>
  <c r="A419" i="21"/>
  <c r="A420" i="21"/>
  <c r="A421" i="21"/>
  <c r="A422" i="21"/>
  <c r="A423" i="21"/>
  <c r="A424" i="21"/>
  <c r="A425" i="21"/>
  <c r="A426" i="21"/>
  <c r="A427" i="21"/>
  <c r="A428" i="21"/>
  <c r="A429" i="21"/>
  <c r="A430" i="21"/>
  <c r="A431" i="21"/>
  <c r="A432" i="21"/>
  <c r="A433" i="21"/>
  <c r="A434" i="21"/>
  <c r="A435" i="21"/>
  <c r="A436" i="21"/>
  <c r="A437" i="21"/>
  <c r="A438" i="21"/>
  <c r="A439" i="21"/>
  <c r="A440" i="21"/>
  <c r="A441" i="21"/>
  <c r="A442" i="21"/>
  <c r="A443" i="21"/>
  <c r="A444" i="21"/>
  <c r="A445" i="21"/>
  <c r="A446" i="21"/>
  <c r="A447" i="21"/>
  <c r="A448" i="21"/>
  <c r="A449" i="21"/>
  <c r="A450" i="21"/>
  <c r="A451" i="21"/>
  <c r="A452" i="21"/>
  <c r="A453" i="21"/>
  <c r="A454" i="21"/>
  <c r="A455" i="21"/>
  <c r="A456" i="21"/>
  <c r="A457" i="21"/>
  <c r="A458" i="21"/>
  <c r="A459" i="21"/>
  <c r="A460" i="21"/>
  <c r="A461" i="21"/>
  <c r="A462" i="21"/>
  <c r="A463" i="21"/>
  <c r="A464" i="21"/>
  <c r="A465" i="21"/>
  <c r="A466" i="21"/>
  <c r="A467" i="21"/>
  <c r="A468" i="21"/>
  <c r="A469" i="21"/>
  <c r="A470" i="21"/>
  <c r="A471" i="21"/>
  <c r="A472" i="21"/>
  <c r="A473" i="21"/>
  <c r="A474" i="21"/>
  <c r="A475" i="21"/>
  <c r="A476" i="21"/>
  <c r="A477" i="21"/>
  <c r="A478" i="21"/>
  <c r="A479" i="21"/>
  <c r="A480" i="21"/>
  <c r="A481" i="21"/>
  <c r="A482" i="21"/>
  <c r="A483" i="21"/>
  <c r="A484" i="21"/>
  <c r="A485" i="21"/>
  <c r="A486" i="21"/>
  <c r="A487" i="21"/>
  <c r="A488" i="21"/>
  <c r="A489" i="21"/>
  <c r="A490" i="21"/>
  <c r="A491" i="21"/>
  <c r="A492" i="21"/>
  <c r="A493" i="21"/>
  <c r="A494" i="21"/>
  <c r="A495" i="21"/>
  <c r="A496" i="21"/>
  <c r="A497" i="21"/>
  <c r="A498" i="21"/>
  <c r="A499" i="21"/>
  <c r="A500" i="21"/>
  <c r="A501" i="21"/>
  <c r="A502" i="21"/>
  <c r="A503" i="21"/>
  <c r="A504" i="21"/>
  <c r="A505" i="21"/>
  <c r="A506" i="21"/>
  <c r="A507" i="21"/>
  <c r="A508" i="21"/>
  <c r="A509" i="21"/>
  <c r="A510" i="21"/>
  <c r="A511" i="21"/>
  <c r="A512" i="21"/>
  <c r="A513" i="21"/>
  <c r="A514" i="21"/>
  <c r="A515" i="21"/>
  <c r="A516" i="21"/>
  <c r="A517" i="21"/>
  <c r="A518" i="21"/>
  <c r="A519" i="21"/>
  <c r="A520" i="21"/>
  <c r="A521" i="21"/>
  <c r="A522" i="21"/>
  <c r="A523" i="21"/>
  <c r="A524" i="21"/>
  <c r="A525" i="21"/>
  <c r="A526" i="21"/>
  <c r="A527" i="21"/>
  <c r="A528" i="21"/>
  <c r="A529" i="21"/>
  <c r="A530" i="21"/>
  <c r="A531" i="21"/>
  <c r="A532" i="21"/>
  <c r="A533" i="21"/>
  <c r="A534" i="21"/>
  <c r="A535" i="21"/>
  <c r="A536" i="21"/>
  <c r="A537" i="21"/>
  <c r="A538" i="21"/>
  <c r="A539" i="21"/>
  <c r="A540" i="21"/>
  <c r="A541" i="21"/>
  <c r="A542" i="21"/>
  <c r="A543" i="21"/>
  <c r="A544" i="21"/>
  <c r="A545" i="21"/>
  <c r="A546" i="21"/>
  <c r="A547" i="21"/>
  <c r="A548" i="21"/>
  <c r="A549" i="21"/>
  <c r="A550" i="21"/>
  <c r="A551" i="21"/>
  <c r="A552" i="21"/>
  <c r="A553" i="21"/>
  <c r="A554" i="21"/>
  <c r="A555" i="21"/>
  <c r="A556" i="21"/>
  <c r="A557" i="21"/>
  <c r="A558" i="21"/>
  <c r="A559" i="21"/>
  <c r="A560" i="21"/>
  <c r="A561" i="21"/>
  <c r="A562" i="21"/>
  <c r="A563" i="21"/>
  <c r="A564" i="21"/>
  <c r="A565" i="21"/>
  <c r="A566" i="21"/>
  <c r="A567" i="21"/>
  <c r="A568" i="21"/>
  <c r="A569" i="21"/>
  <c r="A570" i="21"/>
  <c r="A571" i="21"/>
  <c r="A572" i="21"/>
  <c r="A573" i="21"/>
  <c r="A574" i="21"/>
  <c r="A575" i="21"/>
  <c r="A576" i="21"/>
  <c r="A577" i="21"/>
  <c r="A578" i="21"/>
  <c r="A579" i="21"/>
  <c r="A580" i="21"/>
  <c r="A581" i="21"/>
  <c r="A582" i="21"/>
  <c r="A583" i="21"/>
  <c r="A584" i="21"/>
  <c r="A585" i="21"/>
  <c r="A586" i="21"/>
  <c r="A587" i="21"/>
  <c r="A588" i="21"/>
  <c r="A589" i="21"/>
  <c r="A590" i="21"/>
  <c r="A591" i="21"/>
  <c r="A592" i="21"/>
  <c r="A593" i="21"/>
  <c r="A594" i="21"/>
  <c r="A595" i="21"/>
  <c r="A596" i="21"/>
  <c r="A597" i="21"/>
  <c r="A598" i="21"/>
  <c r="A599" i="21"/>
  <c r="A600" i="21"/>
  <c r="A601" i="21"/>
  <c r="A602" i="21"/>
  <c r="A603" i="21"/>
  <c r="A604" i="21"/>
  <c r="A605" i="21"/>
  <c r="A606" i="21"/>
  <c r="A607" i="21"/>
  <c r="A608" i="21"/>
  <c r="A609" i="21"/>
  <c r="A610" i="21"/>
  <c r="A611" i="21"/>
  <c r="A612" i="21"/>
  <c r="A613" i="21"/>
  <c r="A614" i="21"/>
  <c r="A615" i="21"/>
  <c r="A616" i="21"/>
  <c r="A617" i="21"/>
  <c r="A618" i="21"/>
  <c r="A619" i="21"/>
  <c r="A620" i="21"/>
  <c r="A621" i="21"/>
  <c r="A622" i="21"/>
  <c r="A623" i="21"/>
  <c r="A624" i="21"/>
  <c r="A625" i="21"/>
  <c r="A626" i="21"/>
  <c r="A627" i="21"/>
  <c r="A628" i="21"/>
  <c r="A629" i="21"/>
  <c r="A630" i="21"/>
  <c r="A631" i="21"/>
  <c r="A632" i="21"/>
  <c r="A633" i="21"/>
  <c r="A634" i="21"/>
  <c r="A635" i="21"/>
  <c r="A636" i="21"/>
  <c r="A637" i="21"/>
  <c r="A638" i="21"/>
  <c r="A639" i="21"/>
  <c r="A640" i="21"/>
  <c r="A641" i="21"/>
  <c r="A642" i="21"/>
  <c r="A643" i="21"/>
  <c r="A644" i="21"/>
  <c r="A645" i="21"/>
  <c r="A646" i="21"/>
  <c r="A647" i="21"/>
  <c r="A648" i="21"/>
  <c r="A649" i="21"/>
  <c r="A650" i="21"/>
  <c r="A651" i="21"/>
  <c r="A652" i="21"/>
  <c r="A653" i="21"/>
  <c r="A654" i="21"/>
  <c r="A655" i="21"/>
  <c r="A656" i="21"/>
  <c r="A657" i="21"/>
  <c r="A658" i="21"/>
  <c r="A659" i="21"/>
  <c r="A660" i="21"/>
  <c r="A661" i="21"/>
  <c r="A662" i="21"/>
  <c r="A663" i="21"/>
  <c r="A664" i="21"/>
  <c r="A665" i="21"/>
  <c r="A666" i="21"/>
  <c r="A667" i="21"/>
  <c r="A668" i="21"/>
  <c r="A669" i="21"/>
  <c r="A670" i="21"/>
  <c r="A671" i="21"/>
  <c r="A672" i="21"/>
  <c r="A673" i="21"/>
  <c r="A674" i="21"/>
  <c r="A675" i="21"/>
  <c r="A676" i="21"/>
  <c r="A677" i="21"/>
  <c r="A678" i="21"/>
  <c r="A679" i="21"/>
  <c r="A680" i="21"/>
  <c r="A681" i="21"/>
  <c r="A682" i="21"/>
  <c r="A683" i="21"/>
  <c r="A684" i="21"/>
  <c r="A685" i="21"/>
  <c r="A686" i="21"/>
  <c r="A687" i="21"/>
  <c r="A688" i="21"/>
  <c r="A689" i="21"/>
  <c r="A690" i="21"/>
  <c r="A691" i="21"/>
  <c r="A692" i="21"/>
  <c r="A693" i="21"/>
  <c r="A694" i="21"/>
  <c r="A695" i="21"/>
  <c r="A696" i="21"/>
  <c r="A697" i="21"/>
  <c r="A698" i="21"/>
  <c r="A699" i="21"/>
  <c r="A700" i="21"/>
  <c r="A701" i="21"/>
  <c r="A702" i="21"/>
  <c r="A703" i="21"/>
  <c r="A704" i="21"/>
  <c r="A705" i="21"/>
  <c r="A706" i="21"/>
  <c r="A707" i="21"/>
  <c r="A708" i="21"/>
  <c r="A709" i="21"/>
  <c r="A710" i="21"/>
  <c r="A711" i="21"/>
  <c r="A712" i="21"/>
  <c r="A713" i="21"/>
  <c r="A714" i="21"/>
  <c r="A715" i="21"/>
  <c r="A716" i="21"/>
  <c r="A717" i="21"/>
  <c r="A718" i="21"/>
  <c r="A719" i="21"/>
  <c r="A720" i="21"/>
  <c r="A721" i="21"/>
  <c r="A722" i="21"/>
  <c r="A723" i="21"/>
  <c r="A724" i="21"/>
  <c r="A725" i="21"/>
  <c r="A726" i="21"/>
  <c r="A727" i="21"/>
  <c r="A728" i="21"/>
  <c r="A729" i="21"/>
  <c r="A730" i="21"/>
  <c r="A731" i="21"/>
  <c r="A732" i="21"/>
  <c r="A733" i="21"/>
  <c r="A734" i="21"/>
  <c r="A735" i="21"/>
  <c r="A736" i="21"/>
  <c r="A737" i="21"/>
  <c r="A738" i="21"/>
  <c r="A739" i="21"/>
  <c r="A740" i="21"/>
  <c r="A741" i="21"/>
  <c r="A742" i="21"/>
  <c r="A743" i="21"/>
  <c r="A744" i="21"/>
  <c r="A745" i="21"/>
  <c r="A746" i="21"/>
  <c r="A747" i="21"/>
  <c r="A748" i="21"/>
  <c r="A749" i="21"/>
  <c r="A750" i="21"/>
  <c r="A751" i="21"/>
  <c r="A752" i="21"/>
  <c r="A753" i="21"/>
  <c r="A754" i="21"/>
  <c r="A755" i="21"/>
  <c r="A756" i="21"/>
  <c r="A757" i="21"/>
  <c r="A758" i="21"/>
  <c r="A759" i="21"/>
  <c r="A760" i="21"/>
  <c r="A761" i="21"/>
  <c r="A762" i="21"/>
  <c r="A763" i="21"/>
  <c r="A764" i="21"/>
  <c r="A765" i="21"/>
  <c r="A766" i="21"/>
  <c r="A767" i="21"/>
  <c r="A768" i="21"/>
  <c r="A769" i="21"/>
  <c r="A770" i="21"/>
  <c r="A771" i="21"/>
  <c r="A772" i="21"/>
  <c r="A773" i="21"/>
  <c r="A774" i="21"/>
  <c r="A775" i="21"/>
  <c r="A776" i="21"/>
  <c r="A777" i="21"/>
  <c r="A778" i="21"/>
  <c r="A779" i="21"/>
  <c r="A780" i="21"/>
  <c r="A781" i="21"/>
  <c r="A782" i="21"/>
  <c r="A783" i="21"/>
  <c r="A784" i="21"/>
  <c r="A785" i="21"/>
  <c r="A786" i="21"/>
  <c r="A787" i="21"/>
  <c r="A788" i="21"/>
  <c r="A789" i="21"/>
  <c r="A790" i="21"/>
  <c r="A791" i="21"/>
  <c r="A792" i="21"/>
  <c r="A793" i="21"/>
  <c r="A794" i="21"/>
  <c r="A795" i="21"/>
  <c r="A796" i="21"/>
  <c r="A797" i="21"/>
  <c r="A798" i="21"/>
  <c r="A799" i="21"/>
  <c r="A800" i="21"/>
  <c r="A801" i="21"/>
  <c r="A802" i="21"/>
  <c r="A803" i="21"/>
  <c r="A804" i="21"/>
  <c r="A805" i="21"/>
  <c r="A806" i="21"/>
  <c r="A807" i="21"/>
  <c r="A808" i="21"/>
  <c r="A809" i="21"/>
  <c r="A810" i="21"/>
  <c r="A811" i="21"/>
  <c r="A812" i="21"/>
  <c r="A813" i="21"/>
  <c r="A814" i="21"/>
  <c r="A815" i="21"/>
  <c r="A816" i="21"/>
  <c r="A817" i="21"/>
  <c r="A818" i="21"/>
  <c r="A819" i="21"/>
  <c r="A820" i="21"/>
  <c r="A821" i="21"/>
  <c r="A822" i="21"/>
  <c r="A823" i="21"/>
  <c r="A824" i="21"/>
  <c r="A825" i="21"/>
  <c r="A826" i="21"/>
  <c r="A827" i="21"/>
  <c r="A828" i="21"/>
  <c r="A829" i="21"/>
  <c r="A830" i="21"/>
  <c r="A831" i="21"/>
  <c r="A832" i="21"/>
  <c r="A833" i="21"/>
  <c r="A834" i="21"/>
  <c r="A835" i="21"/>
  <c r="A836" i="21"/>
  <c r="A837" i="21"/>
  <c r="A838" i="21"/>
  <c r="A839" i="21"/>
  <c r="A840" i="21"/>
  <c r="A841" i="21"/>
  <c r="A842" i="21"/>
  <c r="A843" i="21"/>
  <c r="A844" i="21"/>
  <c r="A845" i="21"/>
  <c r="A846" i="21"/>
  <c r="A847" i="21"/>
  <c r="A848" i="21"/>
  <c r="A849" i="21"/>
  <c r="A850" i="21"/>
  <c r="A851" i="21"/>
  <c r="A852" i="21"/>
  <c r="A853" i="21"/>
  <c r="A854" i="21"/>
  <c r="A855" i="21"/>
  <c r="A856" i="21"/>
  <c r="A857" i="21"/>
  <c r="A858" i="21"/>
  <c r="A859" i="21"/>
  <c r="A860" i="21"/>
  <c r="A861" i="21"/>
  <c r="A862" i="21"/>
  <c r="A863" i="21"/>
  <c r="A864" i="21"/>
  <c r="A865" i="21"/>
  <c r="A866" i="21"/>
  <c r="A867" i="21"/>
  <c r="A868" i="21"/>
  <c r="A869" i="21"/>
  <c r="A870" i="21"/>
  <c r="A871" i="21"/>
  <c r="A872" i="21"/>
  <c r="A873" i="21"/>
  <c r="A874" i="21"/>
  <c r="A875" i="21"/>
  <c r="A876" i="21"/>
  <c r="A877" i="21"/>
  <c r="A878" i="21"/>
  <c r="A879" i="21"/>
  <c r="A880" i="21"/>
  <c r="A881" i="21"/>
  <c r="A882" i="21"/>
  <c r="A883" i="21"/>
  <c r="A884" i="21"/>
  <c r="A885" i="21"/>
  <c r="A886" i="21"/>
  <c r="A887" i="21"/>
  <c r="A888" i="21"/>
  <c r="A889" i="21"/>
  <c r="A890" i="21"/>
  <c r="A891" i="21"/>
  <c r="A892" i="21"/>
  <c r="A893" i="21"/>
  <c r="A894" i="21"/>
  <c r="A895" i="21"/>
  <c r="A896" i="21"/>
  <c r="A897" i="21"/>
  <c r="A898" i="21"/>
  <c r="A899" i="21"/>
  <c r="A900" i="21"/>
  <c r="A901" i="21"/>
  <c r="A902" i="21"/>
  <c r="A903" i="21"/>
  <c r="A904" i="21"/>
  <c r="A905" i="21"/>
  <c r="A906" i="21"/>
  <c r="A907" i="21"/>
  <c r="A908" i="21"/>
  <c r="A909" i="21"/>
  <c r="A910" i="21"/>
  <c r="A911" i="21"/>
  <c r="A912" i="21"/>
  <c r="A913" i="21"/>
  <c r="A914" i="21"/>
  <c r="A915" i="21"/>
  <c r="A916" i="21"/>
  <c r="A917" i="21"/>
  <c r="A918" i="21"/>
  <c r="A919" i="21"/>
  <c r="A920" i="21"/>
  <c r="A921" i="21"/>
  <c r="A922" i="21"/>
  <c r="A923" i="21"/>
  <c r="A924" i="21"/>
  <c r="A925" i="21"/>
  <c r="A926" i="21"/>
  <c r="A927" i="21"/>
  <c r="A928" i="21"/>
  <c r="A929" i="21"/>
  <c r="A930" i="21"/>
  <c r="A931" i="21"/>
  <c r="A932" i="21"/>
  <c r="A933" i="21"/>
  <c r="A934" i="21"/>
  <c r="A935" i="21"/>
  <c r="A936" i="21"/>
  <c r="A937" i="21"/>
  <c r="A938" i="21"/>
  <c r="A939" i="21"/>
  <c r="A940" i="21"/>
  <c r="A941" i="21"/>
  <c r="A942" i="21"/>
  <c r="A943" i="21"/>
  <c r="A944" i="21"/>
  <c r="A945" i="21"/>
  <c r="A946" i="21"/>
  <c r="A947" i="21"/>
  <c r="A948" i="21"/>
  <c r="A949" i="21"/>
  <c r="A950" i="21"/>
  <c r="A951" i="21"/>
  <c r="A952" i="21"/>
  <c r="A953" i="21"/>
  <c r="A954" i="21"/>
  <c r="A955" i="21"/>
  <c r="A956" i="21"/>
  <c r="A957" i="21"/>
  <c r="A958" i="21"/>
  <c r="A959" i="21"/>
  <c r="A960" i="21"/>
  <c r="A961" i="21"/>
  <c r="A962" i="21"/>
  <c r="A963" i="21"/>
  <c r="A964" i="21"/>
  <c r="A965" i="21"/>
  <c r="A966" i="21"/>
  <c r="A967" i="21"/>
  <c r="A968" i="21"/>
  <c r="A969" i="21"/>
  <c r="A970" i="21"/>
  <c r="A971" i="21"/>
  <c r="A972" i="21"/>
  <c r="A973" i="21"/>
  <c r="A974" i="21"/>
  <c r="A975" i="21"/>
  <c r="A976" i="21"/>
  <c r="A977" i="21"/>
  <c r="A978" i="21"/>
  <c r="A979" i="21"/>
  <c r="A980" i="21"/>
  <c r="A981" i="21"/>
  <c r="A982" i="21"/>
  <c r="A983" i="21"/>
  <c r="A984" i="21"/>
  <c r="A985" i="21"/>
  <c r="A986" i="21"/>
  <c r="A987" i="21"/>
  <c r="A988" i="21"/>
  <c r="A989" i="21"/>
  <c r="A990" i="21"/>
  <c r="A991" i="21"/>
  <c r="A992" i="21"/>
  <c r="A993" i="21"/>
  <c r="A994" i="21"/>
  <c r="A995" i="21"/>
  <c r="A996" i="21"/>
  <c r="A997" i="21"/>
  <c r="A998" i="21"/>
  <c r="A999" i="21"/>
  <c r="A1000" i="21"/>
  <c r="A1001" i="21"/>
  <c r="A1002" i="21"/>
  <c r="A1003" i="21"/>
  <c r="A1004" i="21"/>
  <c r="A1005" i="21"/>
  <c r="A1006" i="21"/>
  <c r="A1007" i="21"/>
  <c r="A1008" i="21"/>
  <c r="A1009" i="21"/>
  <c r="A1010" i="21"/>
  <c r="A1011" i="21"/>
  <c r="A1012" i="21"/>
  <c r="A1013" i="21"/>
  <c r="A1014" i="21"/>
  <c r="A1015" i="21"/>
  <c r="A1016" i="21"/>
  <c r="A1017" i="21"/>
  <c r="A1018" i="21"/>
  <c r="A1019" i="21"/>
  <c r="A1020" i="21"/>
  <c r="A1021" i="21"/>
  <c r="A1022" i="21"/>
  <c r="A1023" i="21"/>
  <c r="A1024" i="21"/>
  <c r="A1025" i="21"/>
  <c r="A1026" i="21"/>
  <c r="A1027" i="21"/>
  <c r="A1028" i="21"/>
  <c r="A1029" i="21"/>
  <c r="A1030" i="21"/>
  <c r="A1031" i="21"/>
  <c r="A1032" i="21"/>
  <c r="A1033" i="21"/>
  <c r="A1034" i="21"/>
  <c r="A1035" i="21"/>
  <c r="A1036" i="21"/>
  <c r="A1037" i="21"/>
  <c r="A1038" i="21"/>
  <c r="A1039" i="21"/>
  <c r="A1040" i="21"/>
  <c r="A1041" i="21"/>
  <c r="A1042" i="21"/>
  <c r="A1043" i="21"/>
  <c r="A1044" i="21"/>
  <c r="A1045" i="21"/>
  <c r="A1046" i="21"/>
  <c r="A1047" i="21"/>
  <c r="A1048" i="21"/>
  <c r="A1049" i="21"/>
  <c r="A1050" i="21"/>
  <c r="A1051" i="21"/>
  <c r="A1052" i="21"/>
  <c r="A1053" i="21"/>
  <c r="A1054" i="21"/>
  <c r="A1055" i="21"/>
  <c r="A1056" i="21"/>
  <c r="A1057" i="21"/>
  <c r="A1058" i="21"/>
  <c r="A1059" i="21"/>
  <c r="A1060" i="21"/>
  <c r="A1061" i="21"/>
  <c r="A1062" i="21"/>
  <c r="A1063" i="21"/>
  <c r="A1064" i="21"/>
  <c r="A1065" i="21"/>
  <c r="A1066" i="21"/>
  <c r="A1067" i="21"/>
  <c r="A1068" i="21"/>
  <c r="A1069" i="21"/>
  <c r="A1070" i="21"/>
  <c r="A1071" i="21"/>
  <c r="A1072" i="21"/>
  <c r="A1073" i="21"/>
  <c r="A1074" i="21"/>
  <c r="A1075" i="21"/>
  <c r="A1076" i="21"/>
  <c r="A1077" i="21"/>
  <c r="A1078" i="21"/>
  <c r="A1079" i="21"/>
  <c r="A1080" i="21"/>
  <c r="A1081" i="21"/>
  <c r="A1082" i="21"/>
  <c r="A1083" i="21"/>
  <c r="A1084" i="21"/>
  <c r="A1085" i="21"/>
  <c r="A1086" i="21"/>
  <c r="A1087" i="21"/>
  <c r="A1088" i="21"/>
  <c r="A1089" i="21"/>
  <c r="A1090" i="21"/>
  <c r="A1091" i="21"/>
  <c r="A1092" i="21"/>
  <c r="A1093" i="21"/>
  <c r="A1094" i="21"/>
  <c r="A1095" i="21"/>
  <c r="A1096" i="21"/>
  <c r="A1097" i="21"/>
  <c r="A1098" i="21"/>
  <c r="A1099" i="21"/>
  <c r="A1100" i="21"/>
  <c r="A1101" i="21"/>
  <c r="A1102" i="21"/>
  <c r="A1103" i="21"/>
  <c r="A1104" i="21"/>
  <c r="A1105" i="21"/>
  <c r="A1106" i="21"/>
  <c r="A1107" i="21"/>
  <c r="A1108" i="21"/>
  <c r="A1109" i="21"/>
  <c r="A1110" i="21"/>
  <c r="A1111" i="21"/>
  <c r="A1112" i="21"/>
  <c r="A1113" i="21"/>
  <c r="A1114" i="21"/>
  <c r="A1115" i="21"/>
  <c r="A1116" i="21"/>
  <c r="A1117" i="21"/>
  <c r="A1118" i="21"/>
  <c r="A1119" i="21"/>
  <c r="A1120" i="21"/>
  <c r="A1121" i="21"/>
  <c r="A1122" i="21"/>
  <c r="A1123" i="21"/>
  <c r="A1124" i="21"/>
  <c r="A1125" i="21"/>
  <c r="A1126" i="21"/>
  <c r="A1127" i="21"/>
  <c r="A1128" i="21"/>
  <c r="A1129" i="21"/>
  <c r="A1130" i="21"/>
  <c r="A1131" i="21"/>
  <c r="A1132" i="21"/>
  <c r="A1133" i="21"/>
  <c r="A1134" i="21"/>
  <c r="A1135" i="21"/>
  <c r="A1136" i="21"/>
  <c r="A1137" i="21"/>
  <c r="A1138" i="21"/>
  <c r="A1139" i="21"/>
  <c r="A1140" i="21"/>
  <c r="A1141" i="21"/>
  <c r="A1142" i="21"/>
  <c r="A1143" i="21"/>
  <c r="A1144" i="21"/>
  <c r="A1145" i="21"/>
  <c r="A1146" i="21"/>
  <c r="A1147" i="21"/>
  <c r="A1148" i="21"/>
  <c r="A1149" i="21"/>
  <c r="A1150" i="21"/>
  <c r="A1151" i="21"/>
  <c r="A1152" i="21"/>
  <c r="A1153" i="21"/>
  <c r="A1154" i="21"/>
  <c r="A1155" i="21"/>
  <c r="A1156" i="21"/>
  <c r="A1157" i="21"/>
  <c r="A1158" i="21"/>
  <c r="A1159" i="21"/>
  <c r="A1160" i="21"/>
  <c r="A1161" i="21"/>
  <c r="A1162" i="21"/>
  <c r="A1163" i="21"/>
  <c r="A1164" i="21"/>
  <c r="A1165" i="21"/>
  <c r="A1166" i="21"/>
  <c r="A1167" i="21"/>
  <c r="A1168" i="21"/>
  <c r="A1169" i="21"/>
  <c r="A1170" i="21"/>
  <c r="A1171" i="21"/>
  <c r="A1172" i="21"/>
  <c r="A1173" i="21"/>
  <c r="A1174" i="21"/>
  <c r="A1175" i="21"/>
  <c r="A1176" i="21"/>
  <c r="A1177" i="21"/>
  <c r="A1178" i="21"/>
  <c r="A1179" i="21"/>
  <c r="A1180" i="21"/>
  <c r="A1181" i="21"/>
  <c r="A1182" i="21"/>
  <c r="A1183" i="21"/>
  <c r="A1184" i="21"/>
  <c r="A1185" i="21"/>
  <c r="A1186" i="21"/>
  <c r="A1187" i="21"/>
  <c r="A1188" i="21"/>
  <c r="A1189" i="21"/>
  <c r="A1190" i="21"/>
  <c r="A1191" i="21"/>
  <c r="A1192" i="21"/>
  <c r="A1193" i="21"/>
  <c r="A1194" i="21"/>
  <c r="A1195" i="21"/>
  <c r="A1196" i="21"/>
  <c r="A1197" i="21"/>
  <c r="A1198" i="21"/>
  <c r="A1199" i="21"/>
  <c r="A1200" i="21"/>
  <c r="A1201" i="21"/>
  <c r="A1202" i="21"/>
  <c r="A1203" i="21"/>
  <c r="A1204" i="21"/>
  <c r="A1205" i="21"/>
  <c r="A1206" i="21"/>
  <c r="A1207" i="21"/>
  <c r="A1208" i="21"/>
  <c r="A1209" i="21"/>
  <c r="A1210" i="21"/>
  <c r="A1211" i="21"/>
  <c r="A1212" i="21"/>
  <c r="A1213" i="21"/>
  <c r="A1214" i="21"/>
  <c r="A1215" i="21"/>
  <c r="A1216" i="21"/>
  <c r="A1217" i="21"/>
  <c r="A1218" i="21"/>
  <c r="A1219" i="21"/>
  <c r="A1220" i="21"/>
  <c r="A1221" i="21"/>
  <c r="A1222" i="21"/>
  <c r="A1223" i="21"/>
  <c r="A1224" i="21"/>
  <c r="A1225" i="21"/>
  <c r="A1226" i="21"/>
  <c r="A1227" i="21"/>
  <c r="A1228" i="21"/>
  <c r="A1229" i="21"/>
  <c r="A1230" i="21"/>
  <c r="A1231" i="21"/>
  <c r="A1232" i="21"/>
  <c r="A1233" i="21"/>
  <c r="A1234" i="21"/>
  <c r="A1235" i="21"/>
  <c r="A1236" i="21"/>
  <c r="A1237" i="21"/>
  <c r="A1238" i="21"/>
  <c r="A1239" i="21"/>
  <c r="A1240" i="21"/>
  <c r="A1241" i="21"/>
  <c r="A1242" i="21"/>
  <c r="A1243" i="21"/>
  <c r="A1244" i="21"/>
  <c r="A1245" i="21"/>
  <c r="A1246" i="21"/>
  <c r="A1247" i="21"/>
  <c r="A1248" i="21"/>
  <c r="A1249" i="21"/>
  <c r="A1250" i="21"/>
  <c r="A1251" i="21"/>
  <c r="A1252" i="21"/>
  <c r="A1253" i="21"/>
  <c r="A1254" i="21"/>
  <c r="A1255" i="21"/>
  <c r="A1256" i="21"/>
  <c r="A1257" i="21"/>
  <c r="A1258" i="21"/>
  <c r="A1259" i="21"/>
  <c r="A1260" i="21"/>
  <c r="A1261" i="21"/>
  <c r="A1262" i="21"/>
  <c r="A1263" i="21"/>
  <c r="A1264" i="21"/>
  <c r="A1265" i="21"/>
  <c r="A1266" i="21"/>
  <c r="A1267" i="21"/>
  <c r="A1268" i="21"/>
  <c r="A1269" i="21"/>
  <c r="A1270" i="21"/>
  <c r="A1271" i="21"/>
  <c r="A1272" i="21"/>
  <c r="A1273" i="21"/>
  <c r="A1274" i="21"/>
  <c r="A1275" i="21"/>
  <c r="A1276" i="21"/>
  <c r="A1277" i="21"/>
  <c r="A1278" i="21"/>
  <c r="A1279" i="21"/>
  <c r="A1280" i="21"/>
  <c r="A1281" i="21"/>
  <c r="A1282" i="21"/>
  <c r="A1283" i="21"/>
  <c r="A1284" i="21"/>
  <c r="A1285" i="21"/>
  <c r="A1286" i="21"/>
  <c r="A1287" i="21"/>
  <c r="A1288" i="21"/>
  <c r="A1289" i="21"/>
  <c r="A1290" i="21"/>
  <c r="A1291" i="21"/>
  <c r="A1292" i="21"/>
  <c r="A1293" i="21"/>
  <c r="A1294" i="21"/>
  <c r="A1295" i="21"/>
  <c r="A1296" i="21"/>
  <c r="A1297" i="21"/>
  <c r="A1298" i="21"/>
  <c r="A1299" i="21"/>
  <c r="A1300" i="21"/>
  <c r="A1301" i="21"/>
  <c r="A1302" i="21"/>
  <c r="A1303" i="21"/>
  <c r="A1304" i="21"/>
  <c r="A1305" i="21"/>
  <c r="A1306" i="21"/>
  <c r="A1307" i="21"/>
  <c r="A1308" i="21"/>
  <c r="A1309" i="21"/>
  <c r="A1310" i="21"/>
  <c r="A1311" i="21"/>
  <c r="A1312" i="21"/>
  <c r="A1313" i="21"/>
  <c r="A1314" i="21"/>
  <c r="A1315" i="21"/>
  <c r="A1316" i="21"/>
  <c r="A1317" i="21"/>
  <c r="A1318" i="21"/>
  <c r="A1319" i="21"/>
  <c r="A1320" i="21"/>
  <c r="A1321" i="21"/>
  <c r="A1322" i="21"/>
  <c r="A1323" i="21"/>
  <c r="A1324" i="21"/>
  <c r="A1325" i="21"/>
  <c r="A1326" i="21"/>
  <c r="A1327" i="21"/>
  <c r="A1328" i="21"/>
  <c r="A1329" i="21"/>
  <c r="A1330" i="21"/>
  <c r="A1331" i="21"/>
  <c r="A1332" i="21"/>
  <c r="A1333" i="21"/>
  <c r="A1334" i="21"/>
  <c r="A1335" i="21"/>
  <c r="A1336" i="21"/>
  <c r="A1337" i="21"/>
  <c r="A1338" i="21"/>
  <c r="A1339" i="21"/>
  <c r="A1340" i="21"/>
  <c r="A1341" i="21"/>
  <c r="A1342" i="21"/>
  <c r="A1343" i="21"/>
  <c r="A1344" i="21"/>
  <c r="A1345" i="21"/>
  <c r="A1346" i="21"/>
  <c r="A1347" i="21"/>
  <c r="A1348" i="21"/>
  <c r="A1349" i="21"/>
  <c r="A1350" i="21"/>
  <c r="A1351" i="21"/>
  <c r="A1352" i="21"/>
  <c r="A1353" i="21"/>
  <c r="A1354" i="21"/>
  <c r="A1355" i="21"/>
  <c r="A1356" i="21"/>
  <c r="A1357" i="21"/>
  <c r="A1358" i="21"/>
  <c r="A1359" i="21"/>
  <c r="A1360" i="21"/>
  <c r="A1361" i="21"/>
  <c r="A1362" i="21"/>
  <c r="A1363" i="21"/>
  <c r="A1364" i="21"/>
  <c r="A1365" i="21"/>
  <c r="A1366" i="21"/>
  <c r="A1367" i="21"/>
  <c r="A1368" i="21"/>
  <c r="A1369" i="21"/>
  <c r="A1370" i="21"/>
  <c r="A1371" i="21"/>
  <c r="A1372" i="21"/>
  <c r="A1373" i="21"/>
  <c r="A1374" i="21"/>
  <c r="A1375" i="21"/>
  <c r="A1376" i="21"/>
  <c r="A1377" i="21"/>
  <c r="A1378" i="21"/>
  <c r="A1379" i="21"/>
  <c r="A1380" i="21"/>
  <c r="A1381" i="21"/>
  <c r="A1382" i="21"/>
  <c r="A1383" i="21"/>
  <c r="A1384" i="21"/>
  <c r="A1385" i="21"/>
  <c r="A1386" i="21"/>
  <c r="A1387" i="21"/>
  <c r="A1388" i="21"/>
  <c r="A1389" i="21"/>
  <c r="A1390" i="21"/>
  <c r="A1391" i="21"/>
  <c r="A1392" i="21"/>
  <c r="A1393" i="21"/>
  <c r="A1394" i="21"/>
  <c r="A1395" i="21"/>
  <c r="A1396" i="21"/>
  <c r="A1397" i="21"/>
  <c r="A1398" i="21"/>
  <c r="A1399" i="21"/>
  <c r="A1400" i="21"/>
  <c r="A1401" i="21"/>
  <c r="A1402" i="21"/>
  <c r="A1403" i="21"/>
  <c r="A1404" i="21"/>
  <c r="A1405" i="21"/>
  <c r="A1406" i="21"/>
  <c r="A1407" i="21"/>
  <c r="A1408" i="21"/>
  <c r="A1409" i="21"/>
  <c r="A1410" i="21"/>
  <c r="A1411" i="21"/>
  <c r="A1412" i="21"/>
  <c r="A1413" i="21"/>
  <c r="A1414" i="21"/>
  <c r="A1415" i="21"/>
  <c r="A1416" i="21"/>
  <c r="A1417" i="21"/>
  <c r="A1418" i="21"/>
  <c r="A1419" i="21"/>
  <c r="A1420" i="21"/>
  <c r="A1421" i="21"/>
  <c r="A1422" i="21"/>
  <c r="A1423" i="21"/>
  <c r="A1424" i="21"/>
  <c r="A1425" i="21"/>
  <c r="A1426" i="21"/>
  <c r="A1427" i="21"/>
  <c r="A1428" i="21"/>
  <c r="A1429" i="21"/>
  <c r="A1430" i="21"/>
  <c r="A1431" i="21"/>
  <c r="A1432" i="21"/>
  <c r="A1433" i="21"/>
  <c r="A1434" i="21"/>
  <c r="A1435" i="21"/>
  <c r="A1436" i="21"/>
  <c r="A1437" i="21"/>
  <c r="A1438" i="21"/>
  <c r="A1439" i="21"/>
  <c r="A1440" i="21"/>
  <c r="A1441" i="21"/>
  <c r="A1442" i="21"/>
  <c r="A1443" i="21"/>
  <c r="A1444" i="21"/>
  <c r="A1445" i="21"/>
  <c r="A1446" i="21"/>
  <c r="A1447" i="21"/>
  <c r="A1448" i="21"/>
  <c r="A1449" i="21"/>
  <c r="A1450" i="21"/>
  <c r="A1451" i="21"/>
  <c r="A1452" i="21"/>
  <c r="A1453" i="21"/>
  <c r="A1454" i="21"/>
  <c r="A1455" i="21"/>
  <c r="A1456" i="21"/>
  <c r="A1457" i="21"/>
  <c r="A1458" i="21"/>
  <c r="A1459" i="21"/>
  <c r="A1460" i="21"/>
  <c r="A1461" i="21"/>
  <c r="A1462" i="21"/>
  <c r="A1463" i="21"/>
  <c r="A1464" i="21"/>
  <c r="A1465" i="21"/>
  <c r="A1466" i="21"/>
  <c r="A1467" i="21"/>
  <c r="A1468" i="21"/>
  <c r="A1469" i="21"/>
  <c r="A1470" i="21"/>
  <c r="A1471" i="21"/>
  <c r="A1472" i="21"/>
  <c r="A1473" i="21"/>
  <c r="A1474" i="21"/>
  <c r="A1475" i="21"/>
  <c r="A1476" i="21"/>
  <c r="A1477" i="21"/>
  <c r="A1478" i="21"/>
  <c r="A1479" i="21"/>
  <c r="A1480" i="21"/>
  <c r="A1481" i="21"/>
  <c r="A1482" i="21"/>
  <c r="A1483" i="21"/>
  <c r="A1484" i="21"/>
  <c r="A1485" i="21"/>
  <c r="A1486" i="21"/>
  <c r="A1487" i="21"/>
  <c r="A1488" i="21"/>
  <c r="A1489" i="21"/>
  <c r="A1490" i="21"/>
  <c r="A1491" i="21"/>
  <c r="A1492" i="21"/>
  <c r="A1493" i="21"/>
  <c r="A1494" i="21"/>
  <c r="A1495" i="21"/>
  <c r="A1496" i="21"/>
  <c r="A1497" i="21"/>
  <c r="A1498" i="21"/>
  <c r="A1499" i="21"/>
  <c r="A1500" i="21"/>
  <c r="A1501" i="21"/>
  <c r="A1502" i="21"/>
  <c r="A1503" i="21"/>
  <c r="A1504" i="21"/>
  <c r="A1505" i="21"/>
  <c r="A1506" i="21"/>
  <c r="A1507" i="21"/>
  <c r="A1508" i="21"/>
  <c r="A1509" i="21"/>
  <c r="A1510" i="21"/>
  <c r="A1511" i="21"/>
  <c r="A1512" i="21"/>
  <c r="A1513" i="21"/>
  <c r="A1514" i="21"/>
  <c r="A1515" i="21"/>
  <c r="A1516" i="21"/>
  <c r="A1517" i="21"/>
  <c r="A1518" i="21"/>
  <c r="A1519" i="21"/>
  <c r="A1520" i="21"/>
  <c r="A1521" i="21"/>
  <c r="A1522" i="21"/>
  <c r="A1523" i="21"/>
  <c r="A1524" i="21"/>
  <c r="A1525" i="21"/>
  <c r="A1526" i="21"/>
  <c r="A1527" i="21"/>
  <c r="A1528" i="21"/>
  <c r="A1529" i="21"/>
  <c r="A1530" i="21"/>
  <c r="A1531" i="21"/>
  <c r="A1532" i="21"/>
  <c r="A1533" i="21"/>
  <c r="A1534" i="21"/>
  <c r="A1535" i="21"/>
  <c r="A1536" i="21"/>
  <c r="A1537" i="21"/>
  <c r="A1538" i="21"/>
  <c r="A1539" i="21"/>
  <c r="A1540" i="21"/>
  <c r="A1541" i="21"/>
  <c r="A1542" i="21"/>
  <c r="A1543" i="21"/>
  <c r="A1544" i="21"/>
  <c r="A1545" i="21"/>
  <c r="A1546" i="21"/>
  <c r="A1547" i="21"/>
  <c r="A1548" i="21"/>
  <c r="A1549" i="21"/>
  <c r="A1550" i="21"/>
  <c r="A1551" i="21"/>
  <c r="A1552" i="21"/>
  <c r="A1553" i="21"/>
  <c r="A1554" i="21"/>
  <c r="A1555" i="21"/>
  <c r="A1556" i="21"/>
  <c r="A1557" i="21"/>
  <c r="A1558" i="21"/>
  <c r="A1559" i="21"/>
  <c r="A1560" i="21"/>
  <c r="A1561" i="21"/>
  <c r="A1562" i="21"/>
  <c r="A1563" i="21"/>
  <c r="A1564" i="21"/>
  <c r="A1565" i="21"/>
  <c r="A1566" i="21"/>
  <c r="A1567" i="21"/>
  <c r="A1568" i="21"/>
  <c r="A1569" i="21"/>
  <c r="A1570" i="21"/>
  <c r="A1571" i="21"/>
  <c r="A1572" i="21"/>
  <c r="A1573" i="21"/>
  <c r="A1574" i="21"/>
  <c r="A1575" i="21"/>
  <c r="A1576" i="21"/>
  <c r="A1577" i="21"/>
  <c r="A1578" i="21"/>
  <c r="A1579" i="21"/>
  <c r="A1580" i="21"/>
  <c r="A1581" i="21"/>
  <c r="A1582" i="21"/>
  <c r="A1583" i="21"/>
  <c r="A1584" i="21"/>
  <c r="A1585" i="21"/>
  <c r="A1586" i="21"/>
  <c r="A1587" i="21"/>
  <c r="A1588" i="21"/>
  <c r="A1589" i="21"/>
  <c r="A1590" i="21"/>
  <c r="A1591" i="21"/>
  <c r="A1592" i="21"/>
  <c r="A1593" i="21"/>
  <c r="A1594" i="21"/>
  <c r="A1595" i="21"/>
  <c r="A1596" i="21"/>
  <c r="A1597" i="21"/>
  <c r="A1598" i="21"/>
  <c r="A1599" i="21"/>
  <c r="A1600" i="21"/>
  <c r="A1601" i="21"/>
  <c r="A1602" i="21"/>
  <c r="A1603" i="21"/>
  <c r="A1604" i="21"/>
  <c r="A1605" i="21"/>
  <c r="A1606" i="21"/>
  <c r="A1607" i="21"/>
  <c r="A1608" i="21"/>
  <c r="A1609" i="21"/>
  <c r="A1610" i="21"/>
  <c r="A1611" i="21"/>
  <c r="A1612" i="21"/>
  <c r="A1613" i="21"/>
  <c r="A1614" i="21"/>
  <c r="A1615" i="21"/>
  <c r="A1616" i="21"/>
  <c r="A1617" i="21"/>
  <c r="A1618" i="21"/>
  <c r="A1619" i="21"/>
  <c r="A1620" i="21"/>
  <c r="A1621" i="21"/>
  <c r="A1622" i="21"/>
  <c r="A1623" i="21"/>
  <c r="A1624" i="21"/>
  <c r="A1625" i="21"/>
  <c r="A1626" i="21"/>
  <c r="A1627" i="21"/>
  <c r="A1628" i="21"/>
  <c r="A1629" i="21"/>
  <c r="A1630" i="21"/>
  <c r="A1631" i="21"/>
  <c r="A21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K18" i="21"/>
  <c r="J18" i="21"/>
  <c r="I18" i="21"/>
  <c r="G18" i="21"/>
  <c r="F18" i="21"/>
  <c r="E18" i="21"/>
  <c r="D18" i="21"/>
  <c r="C18" i="21"/>
  <c r="V17" i="21"/>
  <c r="U17" i="21"/>
  <c r="T17" i="21"/>
  <c r="S17" i="21"/>
  <c r="R17" i="21"/>
  <c r="Q17" i="21"/>
  <c r="P17" i="21"/>
  <c r="O17" i="21"/>
  <c r="N17" i="21"/>
  <c r="M17" i="21"/>
  <c r="K17" i="21"/>
  <c r="J17" i="21"/>
  <c r="I17" i="21"/>
  <c r="G17" i="21"/>
  <c r="F17" i="21"/>
  <c r="E17" i="21"/>
  <c r="D17" i="21"/>
  <c r="C17" i="21"/>
  <c r="V16" i="21"/>
  <c r="U16" i="21"/>
  <c r="T16" i="21"/>
  <c r="S16" i="21"/>
  <c r="R16" i="21"/>
  <c r="Q16" i="21"/>
  <c r="P16" i="21"/>
  <c r="O16" i="21"/>
  <c r="N16" i="21"/>
  <c r="M16" i="21"/>
  <c r="K16" i="21"/>
  <c r="J16" i="21"/>
  <c r="I16" i="21"/>
  <c r="G16" i="21"/>
  <c r="F16" i="21"/>
  <c r="E16" i="21"/>
  <c r="D16" i="21"/>
  <c r="C16" i="21"/>
  <c r="P15" i="21"/>
  <c r="O15" i="21"/>
  <c r="M15" i="21"/>
  <c r="J15" i="21"/>
  <c r="E15" i="21"/>
  <c r="C15" i="21"/>
  <c r="S13" i="21"/>
  <c r="R13" i="21"/>
  <c r="Q13" i="21"/>
  <c r="P13" i="21"/>
  <c r="O13" i="21"/>
  <c r="N13" i="21"/>
  <c r="M13" i="21"/>
  <c r="K13" i="21"/>
  <c r="J13" i="21"/>
  <c r="I13" i="21"/>
  <c r="G13" i="21"/>
  <c r="F13" i="21"/>
  <c r="E13" i="21"/>
  <c r="D13" i="21"/>
  <c r="C13" i="21"/>
  <c r="S12" i="21"/>
  <c r="R12" i="21"/>
  <c r="Q12" i="21"/>
  <c r="P12" i="21"/>
  <c r="O12" i="21"/>
  <c r="N12" i="21"/>
  <c r="M12" i="21"/>
  <c r="K12" i="21"/>
  <c r="J12" i="21"/>
  <c r="I12" i="21"/>
  <c r="G12" i="21"/>
  <c r="F12" i="21"/>
  <c r="E12" i="21"/>
  <c r="D12" i="21"/>
  <c r="C12" i="21"/>
  <c r="N11" i="21"/>
  <c r="K11" i="21"/>
  <c r="F11" i="21"/>
  <c r="C11" i="21"/>
  <c r="L10" i="21"/>
  <c r="K10" i="21"/>
  <c r="H10" i="21"/>
  <c r="F10" i="21"/>
  <c r="B18" i="1"/>
  <c r="G473" i="16"/>
  <c r="G472" i="16"/>
  <c r="G471" i="16"/>
  <c r="G470" i="16"/>
  <c r="G469" i="16"/>
  <c r="G468" i="16"/>
  <c r="G467" i="16"/>
  <c r="F473" i="16"/>
  <c r="F472" i="16"/>
  <c r="F471" i="16"/>
  <c r="F470" i="16"/>
  <c r="F469" i="16"/>
  <c r="F468" i="16"/>
  <c r="F467" i="16"/>
  <c r="E467" i="16"/>
  <c r="H467" i="16"/>
  <c r="E468" i="16"/>
  <c r="H468" i="16"/>
  <c r="E469" i="16"/>
  <c r="H469" i="16"/>
  <c r="E470" i="16"/>
  <c r="H470" i="16"/>
  <c r="E471" i="16"/>
  <c r="H471" i="16"/>
  <c r="E472" i="16"/>
  <c r="H472" i="16"/>
  <c r="E473" i="16"/>
  <c r="H473" i="16"/>
  <c r="H474" i="16"/>
  <c r="I474" i="16"/>
  <c r="G462" i="16"/>
  <c r="G461" i="16"/>
  <c r="G460" i="16"/>
  <c r="G459" i="16"/>
  <c r="G458" i="16"/>
  <c r="G457" i="16"/>
  <c r="G456" i="16"/>
  <c r="K461" i="16"/>
  <c r="K460" i="16"/>
  <c r="K459" i="16"/>
  <c r="K458" i="16"/>
  <c r="K457" i="16"/>
  <c r="K456" i="16"/>
  <c r="H457" i="16"/>
  <c r="H456" i="16"/>
  <c r="E462" i="16"/>
  <c r="E461" i="16"/>
  <c r="E460" i="16"/>
  <c r="E459" i="16"/>
  <c r="E458" i="16"/>
  <c r="E457" i="16"/>
  <c r="E456" i="16"/>
  <c r="I463" i="16"/>
  <c r="F462" i="16"/>
  <c r="H462" i="16" s="1"/>
  <c r="F461" i="16"/>
  <c r="H461" i="16" s="1"/>
  <c r="F460" i="16"/>
  <c r="H460" i="16" s="1"/>
  <c r="F459" i="16"/>
  <c r="H459" i="16" s="1"/>
  <c r="F458" i="16"/>
  <c r="H458" i="16" s="1"/>
  <c r="F457" i="16"/>
  <c r="F456" i="16"/>
  <c r="G451" i="16"/>
  <c r="G450" i="16"/>
  <c r="G449" i="16"/>
  <c r="G448" i="16"/>
  <c r="G447" i="16"/>
  <c r="G446" i="16"/>
  <c r="G445" i="16"/>
  <c r="E451" i="16"/>
  <c r="E450" i="16"/>
  <c r="E449" i="16"/>
  <c r="E448" i="16"/>
  <c r="E447" i="16"/>
  <c r="E446" i="16"/>
  <c r="E445" i="16"/>
  <c r="F449" i="16"/>
  <c r="F451" i="16"/>
  <c r="F450" i="16"/>
  <c r="F448" i="16"/>
  <c r="F445" i="16"/>
  <c r="F447" i="16"/>
  <c r="F446" i="16"/>
  <c r="I452" i="16"/>
  <c r="H450" i="16"/>
  <c r="H449" i="16"/>
  <c r="H448" i="16"/>
  <c r="H447" i="16"/>
  <c r="H445" i="16"/>
  <c r="K10" i="1"/>
  <c r="G10" i="1"/>
  <c r="L18" i="1"/>
  <c r="M18" i="1"/>
  <c r="N18" i="1"/>
  <c r="O18" i="1"/>
  <c r="P18" i="1"/>
  <c r="Q18" i="1"/>
  <c r="R18" i="1"/>
  <c r="H18" i="1"/>
  <c r="I18" i="1"/>
  <c r="J18" i="1"/>
  <c r="C18" i="1"/>
  <c r="D18" i="1"/>
  <c r="J10" i="1" s="1"/>
  <c r="E18" i="1"/>
  <c r="F18" i="1"/>
  <c r="I442" i="16"/>
  <c r="C387" i="16"/>
  <c r="C388" i="16"/>
  <c r="C389" i="16"/>
  <c r="C390" i="16"/>
  <c r="C391" i="16"/>
  <c r="C392" i="16"/>
  <c r="C386" i="16"/>
  <c r="I432" i="16"/>
  <c r="E11" i="1"/>
  <c r="E431" i="16"/>
  <c r="E440" i="16" s="1"/>
  <c r="F440" i="16" s="1"/>
  <c r="E430" i="16"/>
  <c r="E429" i="16"/>
  <c r="E428" i="16"/>
  <c r="E427" i="16"/>
  <c r="E426" i="16"/>
  <c r="E425" i="16"/>
  <c r="F431" i="16"/>
  <c r="E387" i="16"/>
  <c r="E388" i="16" s="1"/>
  <c r="E389" i="16" s="1"/>
  <c r="F422" i="16"/>
  <c r="G422" i="16"/>
  <c r="H422" i="16"/>
  <c r="F421" i="16"/>
  <c r="F420" i="16"/>
  <c r="G420" i="16" s="1"/>
  <c r="D420" i="16"/>
  <c r="F419" i="16"/>
  <c r="F418" i="16"/>
  <c r="F417" i="16"/>
  <c r="F416" i="16"/>
  <c r="E4" i="20"/>
  <c r="V18" i="20" s="1"/>
  <c r="I377" i="16"/>
  <c r="F412" i="16"/>
  <c r="G412" i="16" s="1"/>
  <c r="F411" i="16"/>
  <c r="G411" i="16" s="1"/>
  <c r="F410" i="16"/>
  <c r="G410" i="16" s="1"/>
  <c r="F409" i="16"/>
  <c r="G409" i="16" s="1"/>
  <c r="F408" i="16"/>
  <c r="G408" i="16" s="1"/>
  <c r="F407" i="16"/>
  <c r="G407" i="16" s="1"/>
  <c r="F406" i="16"/>
  <c r="G406" i="16" s="1"/>
  <c r="H412" i="16"/>
  <c r="H411" i="16"/>
  <c r="D410" i="16"/>
  <c r="H409" i="16"/>
  <c r="H408" i="16"/>
  <c r="H407" i="16"/>
  <c r="H406" i="16"/>
  <c r="F402" i="16"/>
  <c r="G402" i="16"/>
  <c r="F397" i="16"/>
  <c r="G397" i="16" s="1"/>
  <c r="F398" i="16"/>
  <c r="G398" i="16" s="1"/>
  <c r="F399" i="16"/>
  <c r="G399" i="16" s="1"/>
  <c r="F400" i="16"/>
  <c r="G400" i="16" s="1"/>
  <c r="F401" i="16"/>
  <c r="G401" i="16" s="1"/>
  <c r="F396" i="16"/>
  <c r="G396" i="16" s="1"/>
  <c r="H396" i="16" s="1"/>
  <c r="D400" i="16"/>
  <c r="G394" i="16"/>
  <c r="G392" i="16"/>
  <c r="H402" i="16"/>
  <c r="H401" i="16"/>
  <c r="H400" i="16"/>
  <c r="H399" i="16"/>
  <c r="H398" i="16"/>
  <c r="H397" i="16"/>
  <c r="G381" i="16"/>
  <c r="G380" i="16"/>
  <c r="G379" i="16"/>
  <c r="G378" i="16"/>
  <c r="G377" i="16"/>
  <c r="G376" i="16"/>
  <c r="H376" i="16"/>
  <c r="F376" i="16"/>
  <c r="I376" i="16" s="1"/>
  <c r="E382" i="16"/>
  <c r="F381" i="16"/>
  <c r="H381" i="16" s="1"/>
  <c r="F380" i="16"/>
  <c r="H380" i="16" s="1"/>
  <c r="F379" i="16"/>
  <c r="H379" i="16" s="1"/>
  <c r="F378" i="16"/>
  <c r="H378" i="16" s="1"/>
  <c r="F377" i="16"/>
  <c r="H377" i="16" s="1"/>
  <c r="F371" i="16"/>
  <c r="G371" i="16" s="1"/>
  <c r="F370" i="16"/>
  <c r="G370" i="16" s="1"/>
  <c r="F369" i="16"/>
  <c r="G369" i="16" s="1"/>
  <c r="F368" i="16"/>
  <c r="G368" i="16" s="1"/>
  <c r="F367" i="16"/>
  <c r="G367" i="16" s="1"/>
  <c r="F366" i="16"/>
  <c r="G366" i="16" s="1"/>
  <c r="E372" i="16"/>
  <c r="F372" i="16" s="1"/>
  <c r="G372" i="16" s="1"/>
  <c r="H372" i="16"/>
  <c r="H366" i="16"/>
  <c r="H367" i="16"/>
  <c r="H368" i="16"/>
  <c r="H369" i="16"/>
  <c r="H370" i="16"/>
  <c r="H371" i="16"/>
  <c r="F358" i="16"/>
  <c r="G358" i="16" s="1"/>
  <c r="H358" i="16" s="1"/>
  <c r="F359" i="16"/>
  <c r="G359" i="16" s="1"/>
  <c r="H359" i="16" s="1"/>
  <c r="F360" i="16"/>
  <c r="G360" i="16" s="1"/>
  <c r="H360" i="16" s="1"/>
  <c r="F361" i="16"/>
  <c r="G361" i="16" s="1"/>
  <c r="H361" i="16" s="1"/>
  <c r="F362" i="16"/>
  <c r="G362" i="16" s="1"/>
  <c r="H362" i="16" s="1"/>
  <c r="F357" i="16"/>
  <c r="D351" i="16"/>
  <c r="E348" i="16"/>
  <c r="F348" i="16" s="1"/>
  <c r="G348" i="16" s="1"/>
  <c r="E347" i="16"/>
  <c r="F347" i="16" s="1"/>
  <c r="C347" i="16"/>
  <c r="G347" i="16" s="1"/>
  <c r="E346" i="16"/>
  <c r="F346" i="16" s="1"/>
  <c r="G346" i="16" s="1"/>
  <c r="E345" i="16"/>
  <c r="F345" i="16" s="1"/>
  <c r="G345" i="16" s="1"/>
  <c r="E344" i="16"/>
  <c r="F344" i="16" s="1"/>
  <c r="G344" i="16" s="1"/>
  <c r="E335" i="16"/>
  <c r="E334" i="16"/>
  <c r="F334" i="16" s="1"/>
  <c r="G334" i="16" s="1"/>
  <c r="E333" i="16"/>
  <c r="F333" i="16" s="1"/>
  <c r="G333" i="16" s="1"/>
  <c r="E332" i="16"/>
  <c r="F332" i="16" s="1"/>
  <c r="G332" i="16" s="1"/>
  <c r="E331" i="16"/>
  <c r="F331" i="16" s="1"/>
  <c r="G331" i="16" s="1"/>
  <c r="E330" i="16"/>
  <c r="F330" i="16" s="1"/>
  <c r="G330" i="16" s="1"/>
  <c r="H334" i="16"/>
  <c r="C334" i="16"/>
  <c r="H333" i="16"/>
  <c r="H332" i="16"/>
  <c r="H331" i="16"/>
  <c r="H330" i="16"/>
  <c r="F327" i="16"/>
  <c r="G327" i="16" s="1"/>
  <c r="H327" i="16" s="1"/>
  <c r="F326" i="16"/>
  <c r="G326" i="16" s="1"/>
  <c r="H326" i="16" s="1"/>
  <c r="F325" i="16"/>
  <c r="G325" i="16" s="1"/>
  <c r="H325" i="16" s="1"/>
  <c r="F324" i="16"/>
  <c r="G324" i="16" s="1"/>
  <c r="H324" i="16" s="1"/>
  <c r="F323" i="16"/>
  <c r="G323" i="16" s="1"/>
  <c r="H323" i="16" s="1"/>
  <c r="F322" i="16"/>
  <c r="G322" i="16" s="1"/>
  <c r="H322" i="16" s="1"/>
  <c r="I315" i="16"/>
  <c r="I314" i="16"/>
  <c r="I313" i="16"/>
  <c r="C326" i="16"/>
  <c r="F315" i="16"/>
  <c r="F314" i="16"/>
  <c r="F313" i="16"/>
  <c r="D316" i="16"/>
  <c r="D318" i="16"/>
  <c r="G315" i="16"/>
  <c r="G314" i="16"/>
  <c r="G313" i="16"/>
  <c r="E318" i="16"/>
  <c r="E316" i="16"/>
  <c r="E315" i="16"/>
  <c r="H315" i="16" s="1"/>
  <c r="E314" i="16"/>
  <c r="H314" i="16" s="1"/>
  <c r="E313" i="16"/>
  <c r="H313" i="16" s="1"/>
  <c r="D317" i="16"/>
  <c r="I317" i="16" s="1"/>
  <c r="C317" i="16"/>
  <c r="E308" i="16"/>
  <c r="E309" i="16"/>
  <c r="I304" i="16"/>
  <c r="I305" i="16" s="1"/>
  <c r="F308" i="16"/>
  <c r="G308" i="16" s="1"/>
  <c r="F307" i="16"/>
  <c r="G307" i="16" s="1"/>
  <c r="H307" i="16" s="1"/>
  <c r="F306" i="16"/>
  <c r="G306" i="16" s="1"/>
  <c r="H306" i="16" s="1"/>
  <c r="F305" i="16"/>
  <c r="G305" i="16" s="1"/>
  <c r="H305" i="16" s="1"/>
  <c r="F304" i="16"/>
  <c r="G304" i="16" s="1"/>
  <c r="H304" i="16" s="1"/>
  <c r="J304" i="16" s="1"/>
  <c r="C308" i="16"/>
  <c r="D308" i="16"/>
  <c r="C301" i="16"/>
  <c r="E299" i="16"/>
  <c r="F299" i="16" s="1"/>
  <c r="G299" i="16" s="1"/>
  <c r="E301" i="16"/>
  <c r="F301" i="16" s="1"/>
  <c r="G301" i="16" s="1"/>
  <c r="E300" i="16"/>
  <c r="F300" i="16" s="1"/>
  <c r="G300" i="16" s="1"/>
  <c r="E298" i="16"/>
  <c r="F298" i="16" s="1"/>
  <c r="G298" i="16" s="1"/>
  <c r="E297" i="16"/>
  <c r="F297" i="16" s="1"/>
  <c r="G297" i="16" s="1"/>
  <c r="F293" i="16"/>
  <c r="G293" i="16" s="1"/>
  <c r="H293" i="16" s="1"/>
  <c r="F292" i="16"/>
  <c r="G292" i="16" s="1"/>
  <c r="H292" i="16" s="1"/>
  <c r="F291" i="16"/>
  <c r="G291" i="16" s="1"/>
  <c r="H291" i="16" s="1"/>
  <c r="F290" i="16"/>
  <c r="G290" i="16" s="1"/>
  <c r="H290" i="16" s="1"/>
  <c r="F289" i="16"/>
  <c r="G289" i="16" s="1"/>
  <c r="H289" i="16" s="1"/>
  <c r="F285" i="16"/>
  <c r="F286" i="16"/>
  <c r="F284" i="16"/>
  <c r="F283" i="16"/>
  <c r="F282" i="16"/>
  <c r="G286" i="16"/>
  <c r="H286" i="16" s="1"/>
  <c r="G284" i="16"/>
  <c r="H284" i="16" s="1"/>
  <c r="G282" i="16"/>
  <c r="H282" i="16" s="1"/>
  <c r="F270" i="16"/>
  <c r="E274" i="16"/>
  <c r="F274" i="16" s="1"/>
  <c r="E272" i="16"/>
  <c r="F272" i="16" s="1"/>
  <c r="E271" i="16"/>
  <c r="F264" i="16"/>
  <c r="A267" i="16"/>
  <c r="A266" i="16"/>
  <c r="A265" i="16"/>
  <c r="A264" i="16"/>
  <c r="E266" i="16"/>
  <c r="E265" i="16"/>
  <c r="F256" i="16"/>
  <c r="G256" i="16"/>
  <c r="E258" i="16"/>
  <c r="F258" i="16" s="1"/>
  <c r="G258" i="16" s="1"/>
  <c r="E257" i="16"/>
  <c r="F257" i="16" s="1"/>
  <c r="G257" i="16" s="1"/>
  <c r="E6" i="20"/>
  <c r="E5" i="20"/>
  <c r="D6" i="20"/>
  <c r="D4" i="20"/>
  <c r="B5" i="20"/>
  <c r="E250" i="16"/>
  <c r="F250" i="16" s="1"/>
  <c r="D252" i="16"/>
  <c r="E252" i="16" s="1"/>
  <c r="F252" i="16" s="1"/>
  <c r="D251" i="16"/>
  <c r="E251" i="16" s="1"/>
  <c r="F251" i="16" s="1"/>
  <c r="C13" i="1"/>
  <c r="D13" i="1"/>
  <c r="E13" i="1"/>
  <c r="F13" i="1"/>
  <c r="H13" i="1"/>
  <c r="I13" i="1"/>
  <c r="J13" i="1"/>
  <c r="L13" i="1"/>
  <c r="M13" i="1"/>
  <c r="N13" i="1"/>
  <c r="O13" i="1"/>
  <c r="P13" i="1"/>
  <c r="Q13" i="1"/>
  <c r="R13" i="1"/>
  <c r="B13" i="1"/>
  <c r="C12" i="1"/>
  <c r="D12" i="1"/>
  <c r="E12" i="1"/>
  <c r="F12" i="1"/>
  <c r="H12" i="1"/>
  <c r="I12" i="1"/>
  <c r="J12" i="1"/>
  <c r="L12" i="1"/>
  <c r="M12" i="1"/>
  <c r="N12" i="1"/>
  <c r="O12" i="1"/>
  <c r="P12" i="1"/>
  <c r="Q12" i="1"/>
  <c r="R12" i="1"/>
  <c r="B12" i="1"/>
  <c r="J11" i="1"/>
  <c r="M11" i="1"/>
  <c r="B11" i="1"/>
  <c r="D5" i="20"/>
  <c r="E243" i="16"/>
  <c r="E245" i="16" s="1"/>
  <c r="E244" i="16"/>
  <c r="A245" i="16"/>
  <c r="A244" i="16"/>
  <c r="A243" i="16"/>
  <c r="A242" i="16"/>
  <c r="F245" i="16"/>
  <c r="G245" i="16" s="1"/>
  <c r="F243" i="16"/>
  <c r="G243" i="16" s="1"/>
  <c r="E237" i="16"/>
  <c r="F237" i="16" s="1"/>
  <c r="G237" i="16" s="1"/>
  <c r="H237" i="16" s="1"/>
  <c r="E235" i="16"/>
  <c r="F235" i="16" s="1"/>
  <c r="G235" i="16" s="1"/>
  <c r="H235" i="16" s="1"/>
  <c r="E234" i="16"/>
  <c r="E224" i="16"/>
  <c r="E222" i="16"/>
  <c r="E221" i="16"/>
  <c r="F224" i="16"/>
  <c r="G224" i="16" s="1"/>
  <c r="F222" i="16"/>
  <c r="G222" i="16" s="1"/>
  <c r="F221" i="16"/>
  <c r="G221" i="16" s="1"/>
  <c r="E223" i="16"/>
  <c r="F223" i="16" s="1"/>
  <c r="G223" i="16" s="1"/>
  <c r="E218" i="16"/>
  <c r="E216" i="16"/>
  <c r="E215" i="16"/>
  <c r="D211" i="16"/>
  <c r="E211" i="16" s="1"/>
  <c r="F211" i="16" s="1"/>
  <c r="D209" i="16"/>
  <c r="E209" i="16" s="1"/>
  <c r="F209" i="16" s="1"/>
  <c r="D208" i="16"/>
  <c r="E208" i="16" s="1"/>
  <c r="H205" i="16"/>
  <c r="U10" i="19"/>
  <c r="T10" i="19"/>
  <c r="S10" i="19"/>
  <c r="R10" i="19"/>
  <c r="Q10" i="19"/>
  <c r="P10" i="19"/>
  <c r="O10" i="19"/>
  <c r="N10" i="19"/>
  <c r="M10" i="19"/>
  <c r="L10" i="19"/>
  <c r="J10" i="19"/>
  <c r="I10" i="19"/>
  <c r="H10" i="19"/>
  <c r="F10" i="19"/>
  <c r="E10" i="19"/>
  <c r="D10" i="19"/>
  <c r="C10" i="19"/>
  <c r="B10" i="19"/>
  <c r="R11" i="19"/>
  <c r="Q11" i="19"/>
  <c r="P11" i="19"/>
  <c r="O11" i="19"/>
  <c r="N11" i="19"/>
  <c r="M11" i="19"/>
  <c r="L11" i="19"/>
  <c r="J11" i="19"/>
  <c r="I11" i="19"/>
  <c r="H11" i="19"/>
  <c r="C11" i="19"/>
  <c r="D11" i="19"/>
  <c r="E11" i="19"/>
  <c r="F11" i="19"/>
  <c r="B11" i="19"/>
  <c r="U14" i="19"/>
  <c r="T14" i="19"/>
  <c r="S14" i="19"/>
  <c r="R14" i="19"/>
  <c r="Q14" i="19"/>
  <c r="P14" i="19"/>
  <c r="O14" i="19"/>
  <c r="N14" i="19"/>
  <c r="M14" i="19"/>
  <c r="L14" i="19"/>
  <c r="J14" i="19"/>
  <c r="I14" i="19"/>
  <c r="H14" i="19"/>
  <c r="C14" i="19"/>
  <c r="D14" i="19"/>
  <c r="E14" i="19"/>
  <c r="F14" i="19"/>
  <c r="B14" i="19"/>
  <c r="W14" i="19"/>
  <c r="V14" i="19"/>
  <c r="U13" i="19"/>
  <c r="T13" i="19"/>
  <c r="S13" i="19"/>
  <c r="R13" i="19"/>
  <c r="Q13" i="19"/>
  <c r="P13" i="19"/>
  <c r="O13" i="19"/>
  <c r="N13" i="19"/>
  <c r="M13" i="19"/>
  <c r="L13" i="19"/>
  <c r="J13" i="19"/>
  <c r="I13" i="19"/>
  <c r="H13" i="19"/>
  <c r="F13" i="19"/>
  <c r="E13" i="19"/>
  <c r="D13" i="19"/>
  <c r="C13" i="19"/>
  <c r="B13" i="19"/>
  <c r="U12" i="19"/>
  <c r="T12" i="19"/>
  <c r="S12" i="19"/>
  <c r="R12" i="19"/>
  <c r="Q12" i="19"/>
  <c r="P12" i="19"/>
  <c r="O12" i="19"/>
  <c r="N12" i="19"/>
  <c r="M12" i="19"/>
  <c r="L12" i="19"/>
  <c r="J12" i="19"/>
  <c r="I12" i="19"/>
  <c r="H12" i="19"/>
  <c r="F12" i="19"/>
  <c r="E12" i="19"/>
  <c r="D12" i="19"/>
  <c r="C12" i="19"/>
  <c r="B12" i="19"/>
  <c r="E204" i="16"/>
  <c r="F204" i="16" s="1"/>
  <c r="G204" i="16" s="1"/>
  <c r="E202" i="16"/>
  <c r="F202" i="16" s="1"/>
  <c r="G202" i="16" s="1"/>
  <c r="E201" i="16"/>
  <c r="F197" i="16"/>
  <c r="G197" i="16" s="1"/>
  <c r="H197" i="16" s="1"/>
  <c r="F196" i="16"/>
  <c r="G196" i="16" s="1"/>
  <c r="H196" i="16" s="1"/>
  <c r="F195" i="16"/>
  <c r="G195" i="16" s="1"/>
  <c r="H195" i="16" s="1"/>
  <c r="F194" i="16"/>
  <c r="G194" i="16" s="1"/>
  <c r="H194" i="16" s="1"/>
  <c r="F190" i="16"/>
  <c r="G190" i="16" s="1"/>
  <c r="H190" i="16" s="1"/>
  <c r="F189" i="16"/>
  <c r="G189" i="16" s="1"/>
  <c r="H189" i="16" s="1"/>
  <c r="F188" i="16"/>
  <c r="G188" i="16" s="1"/>
  <c r="H188" i="16" s="1"/>
  <c r="F187" i="16"/>
  <c r="G187" i="16" s="1"/>
  <c r="H187" i="16" s="1"/>
  <c r="H183" i="16"/>
  <c r="H182" i="16"/>
  <c r="H181" i="16"/>
  <c r="I190" i="16"/>
  <c r="I189" i="16"/>
  <c r="I188" i="16"/>
  <c r="I187" i="16"/>
  <c r="F183" i="16"/>
  <c r="I183" i="16" s="1"/>
  <c r="F182" i="16"/>
  <c r="I182" i="16" s="1"/>
  <c r="F181" i="16"/>
  <c r="I181" i="16" s="1"/>
  <c r="E184" i="16"/>
  <c r="H184" i="16" s="1"/>
  <c r="G183" i="16"/>
  <c r="G182" i="16"/>
  <c r="G181" i="16"/>
  <c r="F177" i="16"/>
  <c r="F176" i="16"/>
  <c r="F175" i="16"/>
  <c r="E178" i="16"/>
  <c r="G177" i="16"/>
  <c r="G176" i="16"/>
  <c r="G175" i="16"/>
  <c r="F5" i="2"/>
  <c r="G5" i="2"/>
  <c r="H5" i="2"/>
  <c r="I5" i="2"/>
  <c r="I4" i="2" s="1"/>
  <c r="I3" i="2" s="1"/>
  <c r="J5" i="2"/>
  <c r="J4" i="2" s="1"/>
  <c r="J3" i="2" s="1"/>
  <c r="K5" i="2"/>
  <c r="K4" i="2" s="1"/>
  <c r="K3" i="2" s="1"/>
  <c r="L5" i="2"/>
  <c r="M5" i="2"/>
  <c r="N5" i="2"/>
  <c r="O5" i="2"/>
  <c r="P5" i="2"/>
  <c r="Q5" i="2"/>
  <c r="R5" i="2"/>
  <c r="S5" i="2"/>
  <c r="W18" i="1"/>
  <c r="V18" i="1"/>
  <c r="U18" i="1"/>
  <c r="T18" i="1"/>
  <c r="S18" i="1"/>
  <c r="E5" i="2"/>
  <c r="E4" i="2" s="1"/>
  <c r="E3" i="2" s="1"/>
  <c r="H172" i="16"/>
  <c r="H171" i="16"/>
  <c r="H170" i="16"/>
  <c r="H169" i="16"/>
  <c r="F171" i="16"/>
  <c r="G171" i="16" s="1"/>
  <c r="F170" i="16"/>
  <c r="G170" i="16" s="1"/>
  <c r="F169" i="16"/>
  <c r="G169" i="16" s="1"/>
  <c r="E172" i="16"/>
  <c r="D166" i="16"/>
  <c r="E165" i="16"/>
  <c r="F165" i="16" s="1"/>
  <c r="G165" i="16" s="1"/>
  <c r="E164" i="16"/>
  <c r="F164" i="16" s="1"/>
  <c r="G164" i="16" s="1"/>
  <c r="E163" i="16"/>
  <c r="F163" i="16" s="1"/>
  <c r="G163" i="16" s="1"/>
  <c r="E166" i="16"/>
  <c r="F166" i="16" s="1"/>
  <c r="G166" i="16" s="1"/>
  <c r="K149" i="16"/>
  <c r="L149" i="16"/>
  <c r="K151" i="16"/>
  <c r="L151" i="16" s="1"/>
  <c r="K150" i="16"/>
  <c r="L150" i="16" s="1"/>
  <c r="J152" i="16"/>
  <c r="K152" i="16" s="1"/>
  <c r="L152" i="16" s="1"/>
  <c r="H158" i="16"/>
  <c r="H157" i="16"/>
  <c r="H156" i="16"/>
  <c r="H155" i="16"/>
  <c r="E29" i="18"/>
  <c r="C29" i="18"/>
  <c r="D29" i="18"/>
  <c r="F29" i="18"/>
  <c r="B29" i="18"/>
  <c r="F157" i="16"/>
  <c r="G157" i="16" s="1"/>
  <c r="F156" i="16"/>
  <c r="G156" i="16" s="1"/>
  <c r="F155" i="16"/>
  <c r="E158" i="16"/>
  <c r="E151" i="16"/>
  <c r="F151" i="16" s="1"/>
  <c r="E150" i="16"/>
  <c r="F150" i="16" s="1"/>
  <c r="G151" i="16"/>
  <c r="G150" i="16"/>
  <c r="E149" i="16"/>
  <c r="F149" i="16" s="1"/>
  <c r="G149" i="16" s="1"/>
  <c r="D152" i="16"/>
  <c r="E152" i="16" s="1"/>
  <c r="F152" i="16" s="1"/>
  <c r="G152" i="16" s="1"/>
  <c r="F144" i="16"/>
  <c r="G144" i="16" s="1"/>
  <c r="H144" i="16" s="1"/>
  <c r="J144" i="16" s="1"/>
  <c r="F143" i="16"/>
  <c r="G143" i="16" s="1"/>
  <c r="H143" i="16" s="1"/>
  <c r="J143" i="16" s="1"/>
  <c r="F142" i="16"/>
  <c r="G142" i="16" s="1"/>
  <c r="H142" i="16" s="1"/>
  <c r="J142" i="16" s="1"/>
  <c r="E145" i="16"/>
  <c r="F145" i="16" s="1"/>
  <c r="G145" i="16" s="1"/>
  <c r="H145" i="16" s="1"/>
  <c r="J145" i="16" s="1"/>
  <c r="A96" i="16"/>
  <c r="D139" i="16"/>
  <c r="E136" i="16"/>
  <c r="F136" i="16" s="1"/>
  <c r="F135" i="16"/>
  <c r="F134" i="16"/>
  <c r="F133" i="16"/>
  <c r="F129" i="16"/>
  <c r="F128" i="16"/>
  <c r="F127" i="16"/>
  <c r="E130" i="16"/>
  <c r="D130" i="16"/>
  <c r="I130" i="16" s="1"/>
  <c r="D129" i="16"/>
  <c r="D128" i="16"/>
  <c r="D127" i="16"/>
  <c r="E116" i="16"/>
  <c r="E124" i="16"/>
  <c r="F124" i="16" s="1"/>
  <c r="F123" i="16"/>
  <c r="F122" i="16"/>
  <c r="F121" i="16"/>
  <c r="D118" i="16"/>
  <c r="E118" i="16"/>
  <c r="E117" i="16"/>
  <c r="E115" i="16"/>
  <c r="F118" i="16"/>
  <c r="G118" i="16" s="1"/>
  <c r="F117" i="16"/>
  <c r="G117" i="16" s="1"/>
  <c r="F116" i="16"/>
  <c r="G116" i="16" s="1"/>
  <c r="F115" i="16"/>
  <c r="D107" i="16"/>
  <c r="B109" i="16"/>
  <c r="E107" i="16"/>
  <c r="D110" i="16"/>
  <c r="C109" i="16"/>
  <c r="E85" i="16"/>
  <c r="E93" i="16" s="1"/>
  <c r="E84" i="16"/>
  <c r="E92" i="16" s="1"/>
  <c r="E83" i="16"/>
  <c r="E91" i="16" s="1"/>
  <c r="E82" i="16"/>
  <c r="E90" i="16" s="1"/>
  <c r="C93" i="16"/>
  <c r="C92" i="16"/>
  <c r="C91" i="16"/>
  <c r="C90" i="16"/>
  <c r="M84" i="16"/>
  <c r="M90" i="16" s="1"/>
  <c r="L84" i="16"/>
  <c r="L90" i="16" s="1"/>
  <c r="K84" i="16"/>
  <c r="K90" i="16" s="1"/>
  <c r="J84" i="16"/>
  <c r="J90" i="16" s="1"/>
  <c r="M83" i="16"/>
  <c r="M89" i="16" s="1"/>
  <c r="L83" i="16"/>
  <c r="L89" i="16" s="1"/>
  <c r="K83" i="16"/>
  <c r="J83" i="16"/>
  <c r="J89" i="16" s="1"/>
  <c r="M82" i="16"/>
  <c r="M88" i="16" s="1"/>
  <c r="L82" i="16"/>
  <c r="L88" i="16" s="1"/>
  <c r="K82" i="16"/>
  <c r="K88" i="16" s="1"/>
  <c r="J82" i="16"/>
  <c r="J88" i="16" s="1"/>
  <c r="M81" i="16"/>
  <c r="M87" i="16" s="1"/>
  <c r="L81" i="16"/>
  <c r="L87" i="16" s="1"/>
  <c r="K81" i="16"/>
  <c r="K87" i="16" s="1"/>
  <c r="J81" i="16"/>
  <c r="J87" i="16" s="1"/>
  <c r="D79" i="16"/>
  <c r="E79" i="16" s="1"/>
  <c r="B79" i="16"/>
  <c r="C77" i="16"/>
  <c r="D75" i="16"/>
  <c r="D73" i="16"/>
  <c r="D72" i="16"/>
  <c r="C67" i="16"/>
  <c r="L66" i="16"/>
  <c r="L72" i="16" s="1"/>
  <c r="C66" i="16"/>
  <c r="L65" i="16"/>
  <c r="L71" i="16" s="1"/>
  <c r="L64" i="16"/>
  <c r="L70" i="16" s="1"/>
  <c r="L63" i="16"/>
  <c r="L69" i="16" s="1"/>
  <c r="B63" i="16"/>
  <c r="B65" i="16" s="1"/>
  <c r="E62" i="16"/>
  <c r="E63" i="16" s="1"/>
  <c r="H61" i="16"/>
  <c r="D59" i="16"/>
  <c r="J58" i="16"/>
  <c r="E58" i="16"/>
  <c r="J57" i="16"/>
  <c r="E57" i="16"/>
  <c r="D57" i="16"/>
  <c r="J56" i="16"/>
  <c r="E56" i="16"/>
  <c r="D56" i="16"/>
  <c r="J66" i="16" s="1"/>
  <c r="E41" i="16"/>
  <c r="D41" i="16"/>
  <c r="K40" i="16"/>
  <c r="J39" i="16"/>
  <c r="K39" i="16" s="1"/>
  <c r="I39" i="16"/>
  <c r="I41" i="16" s="1"/>
  <c r="H39" i="16"/>
  <c r="H41" i="16" s="1"/>
  <c r="G39" i="16"/>
  <c r="G41" i="16" s="1"/>
  <c r="F39" i="16"/>
  <c r="F41" i="16" s="1"/>
  <c r="K38" i="16"/>
  <c r="J37" i="16"/>
  <c r="K37" i="16" s="1"/>
  <c r="K36" i="16"/>
  <c r="J35" i="16"/>
  <c r="I30" i="16"/>
  <c r="H30" i="16"/>
  <c r="G30" i="16"/>
  <c r="F30" i="16"/>
  <c r="E30" i="16"/>
  <c r="D30" i="16"/>
  <c r="E29" i="16"/>
  <c r="D29" i="16"/>
  <c r="E27" i="16"/>
  <c r="D27" i="16"/>
  <c r="L26" i="16"/>
  <c r="K25" i="16"/>
  <c r="L25" i="16" s="1"/>
  <c r="I25" i="16"/>
  <c r="H25" i="16"/>
  <c r="G25" i="16"/>
  <c r="F25" i="16"/>
  <c r="L24" i="16"/>
  <c r="K23" i="16"/>
  <c r="L23" i="16" s="1"/>
  <c r="L22" i="16"/>
  <c r="K21" i="16"/>
  <c r="I16" i="16"/>
  <c r="H16" i="16"/>
  <c r="G16" i="16"/>
  <c r="F16" i="16"/>
  <c r="E16" i="16"/>
  <c r="M15" i="16"/>
  <c r="L15" i="16"/>
  <c r="I15" i="16"/>
  <c r="H15" i="16"/>
  <c r="F15" i="16"/>
  <c r="E15" i="16"/>
  <c r="D15" i="16"/>
  <c r="N14" i="16"/>
  <c r="J26" i="16" s="1"/>
  <c r="N13" i="16"/>
  <c r="J25" i="16" s="1"/>
  <c r="I13" i="16"/>
  <c r="H13" i="16"/>
  <c r="F13" i="16"/>
  <c r="E13" i="16"/>
  <c r="G12" i="16"/>
  <c r="M10" i="16"/>
  <c r="L10" i="16"/>
  <c r="G10" i="16"/>
  <c r="N9" i="16"/>
  <c r="J22" i="16" s="1"/>
  <c r="N8" i="16"/>
  <c r="J21" i="16" s="1"/>
  <c r="D8" i="16"/>
  <c r="M5" i="16"/>
  <c r="L5" i="16"/>
  <c r="N4" i="16"/>
  <c r="J24" i="16" s="1"/>
  <c r="N3" i="16"/>
  <c r="J23" i="16" s="1"/>
  <c r="E104" i="11"/>
  <c r="E103" i="11"/>
  <c r="E102" i="11"/>
  <c r="E101" i="11"/>
  <c r="E85" i="11"/>
  <c r="E84" i="11"/>
  <c r="E83" i="11"/>
  <c r="E82" i="11"/>
  <c r="F102" i="11"/>
  <c r="F103" i="11"/>
  <c r="F104" i="11"/>
  <c r="F101" i="11"/>
  <c r="D104" i="11"/>
  <c r="D103" i="11"/>
  <c r="D102" i="11"/>
  <c r="D101" i="11"/>
  <c r="C104" i="11"/>
  <c r="C103" i="11"/>
  <c r="C102" i="11"/>
  <c r="C101" i="11"/>
  <c r="B97" i="11"/>
  <c r="B96" i="11"/>
  <c r="B95" i="11"/>
  <c r="B94" i="11"/>
  <c r="C97" i="11"/>
  <c r="B79" i="11"/>
  <c r="A90" i="11"/>
  <c r="C95" i="11"/>
  <c r="C94" i="11"/>
  <c r="F91" i="11"/>
  <c r="F90" i="11"/>
  <c r="F89" i="11"/>
  <c r="F88" i="11"/>
  <c r="C89" i="11"/>
  <c r="C90" i="11"/>
  <c r="C91" i="11"/>
  <c r="C88" i="11"/>
  <c r="C66" i="11"/>
  <c r="C67" i="11"/>
  <c r="E79" i="11"/>
  <c r="D79" i="11"/>
  <c r="C77" i="11"/>
  <c r="M84" i="11"/>
  <c r="L84" i="11"/>
  <c r="K84" i="11"/>
  <c r="J84" i="11"/>
  <c r="M90" i="11"/>
  <c r="L90" i="11"/>
  <c r="K90" i="11"/>
  <c r="J90" i="11"/>
  <c r="M83" i="11"/>
  <c r="M89" i="11" s="1"/>
  <c r="L83" i="11"/>
  <c r="L89" i="11" s="1"/>
  <c r="K83" i="11"/>
  <c r="J83" i="11"/>
  <c r="J89" i="11" s="1"/>
  <c r="M82" i="11"/>
  <c r="M88" i="11" s="1"/>
  <c r="L82" i="11"/>
  <c r="L88" i="11" s="1"/>
  <c r="K82" i="11"/>
  <c r="K88" i="11" s="1"/>
  <c r="J82" i="11"/>
  <c r="M81" i="11"/>
  <c r="M87" i="11" s="1"/>
  <c r="L81" i="11"/>
  <c r="L87" i="11" s="1"/>
  <c r="K81" i="11"/>
  <c r="K87" i="11" s="1"/>
  <c r="F85" i="11"/>
  <c r="G85" i="11" s="1"/>
  <c r="H85" i="11" s="1"/>
  <c r="F84" i="11"/>
  <c r="G84" i="11" s="1"/>
  <c r="H84" i="11" s="1"/>
  <c r="F83" i="11"/>
  <c r="G83" i="11" s="1"/>
  <c r="H83" i="11" s="1"/>
  <c r="F82" i="11"/>
  <c r="G82" i="11" s="1"/>
  <c r="H82" i="11" s="1"/>
  <c r="L66" i="11"/>
  <c r="L65" i="11" s="1"/>
  <c r="L64" i="11" s="1"/>
  <c r="L63" i="11" s="1"/>
  <c r="L70" i="11"/>
  <c r="L71" i="11"/>
  <c r="L72" i="11"/>
  <c r="L69" i="11"/>
  <c r="H61" i="11"/>
  <c r="B63" i="11"/>
  <c r="B65" i="11" s="1"/>
  <c r="E22" i="14"/>
  <c r="G22" i="14"/>
  <c r="E21" i="14"/>
  <c r="G20" i="14"/>
  <c r="E20" i="14"/>
  <c r="G19" i="14"/>
  <c r="E19" i="14"/>
  <c r="G11" i="14"/>
  <c r="G10" i="14"/>
  <c r="D75" i="11"/>
  <c r="D73" i="11"/>
  <c r="D72" i="11"/>
  <c r="D57" i="11"/>
  <c r="K66" i="11" s="1"/>
  <c r="K65" i="11" s="1"/>
  <c r="K64" i="11" s="1"/>
  <c r="K63" i="11" s="1"/>
  <c r="D56" i="11"/>
  <c r="J66" i="11" s="1"/>
  <c r="J65" i="11" s="1"/>
  <c r="J64" i="11" s="1"/>
  <c r="J63" i="11" s="1"/>
  <c r="E15" i="14"/>
  <c r="G21" i="14" s="1"/>
  <c r="S17" i="1"/>
  <c r="S16" i="1" s="1"/>
  <c r="U17" i="1"/>
  <c r="U16" i="1" s="1"/>
  <c r="D67" i="11"/>
  <c r="D68" i="11" s="1"/>
  <c r="D69" i="11" s="1"/>
  <c r="D66" i="11"/>
  <c r="E62" i="11"/>
  <c r="E63" i="11" s="1"/>
  <c r="D59" i="11"/>
  <c r="H10" i="13"/>
  <c r="J58" i="11"/>
  <c r="J57" i="11"/>
  <c r="E57" i="11" s="1"/>
  <c r="J56" i="11"/>
  <c r="E56" i="11" s="1"/>
  <c r="H12" i="10"/>
  <c r="K40" i="11"/>
  <c r="J39" i="11"/>
  <c r="K39" i="11" s="1"/>
  <c r="K38" i="11"/>
  <c r="J37" i="11"/>
  <c r="K37" i="11" s="1"/>
  <c r="K36" i="11"/>
  <c r="J35" i="11"/>
  <c r="K21" i="11"/>
  <c r="L21" i="11"/>
  <c r="L22" i="11"/>
  <c r="K23" i="11"/>
  <c r="L23" i="11"/>
  <c r="L24" i="11"/>
  <c r="K25" i="11"/>
  <c r="L25" i="11"/>
  <c r="L26" i="11"/>
  <c r="K27" i="11"/>
  <c r="L27" i="11"/>
  <c r="E41" i="11"/>
  <c r="D41" i="11"/>
  <c r="I39" i="11"/>
  <c r="I41" i="11" s="1"/>
  <c r="H39" i="11"/>
  <c r="H41" i="11" s="1"/>
  <c r="G39" i="11"/>
  <c r="G41" i="11" s="1"/>
  <c r="F39" i="11"/>
  <c r="F41" i="11" s="1"/>
  <c r="N3" i="11"/>
  <c r="N4" i="11"/>
  <c r="L5" i="11"/>
  <c r="M5" i="11"/>
  <c r="N5" i="11"/>
  <c r="N8" i="11"/>
  <c r="N9" i="11"/>
  <c r="L10" i="11"/>
  <c r="M10" i="11"/>
  <c r="N10" i="11"/>
  <c r="N13" i="11"/>
  <c r="N14" i="11"/>
  <c r="L15" i="11"/>
  <c r="M15" i="11"/>
  <c r="N15" i="11"/>
  <c r="J26" i="11"/>
  <c r="J25" i="11"/>
  <c r="J24" i="11"/>
  <c r="J23" i="11"/>
  <c r="J22" i="11"/>
  <c r="J21" i="11"/>
  <c r="J27" i="11" s="1"/>
  <c r="E15" i="11"/>
  <c r="F15" i="11"/>
  <c r="H15" i="11"/>
  <c r="I15" i="11"/>
  <c r="E16" i="11"/>
  <c r="F16" i="11"/>
  <c r="G16" i="11"/>
  <c r="H16" i="11"/>
  <c r="I16" i="11"/>
  <c r="D15" i="11"/>
  <c r="F25" i="11"/>
  <c r="G25" i="11"/>
  <c r="H25" i="11"/>
  <c r="I25" i="11"/>
  <c r="D8" i="11"/>
  <c r="D16" i="11" s="1"/>
  <c r="G10" i="11"/>
  <c r="G12" i="11"/>
  <c r="D13" i="11"/>
  <c r="G13" i="11"/>
  <c r="F13" i="11"/>
  <c r="I13" i="11"/>
  <c r="H13" i="11"/>
  <c r="I30" i="11"/>
  <c r="H30" i="11"/>
  <c r="G30" i="11"/>
  <c r="F30" i="11"/>
  <c r="E30" i="11"/>
  <c r="I29" i="11"/>
  <c r="H29" i="11"/>
  <c r="G29" i="11"/>
  <c r="F29" i="11"/>
  <c r="E29" i="11"/>
  <c r="D30" i="11"/>
  <c r="D29" i="11"/>
  <c r="I27" i="11"/>
  <c r="H27" i="11"/>
  <c r="G27" i="11"/>
  <c r="F27" i="11"/>
  <c r="D27" i="11"/>
  <c r="E27" i="11"/>
  <c r="E13" i="11"/>
  <c r="AB53" i="12"/>
  <c r="AL52" i="12"/>
  <c r="AB52" i="12"/>
  <c r="AL51" i="12"/>
  <c r="AB51" i="12"/>
  <c r="R51" i="12"/>
  <c r="AL50" i="12"/>
  <c r="AB50" i="12"/>
  <c r="R50" i="12"/>
  <c r="H50" i="12"/>
  <c r="AL49" i="12"/>
  <c r="AB49" i="12"/>
  <c r="R49" i="12"/>
  <c r="H49" i="12"/>
  <c r="AL48" i="12"/>
  <c r="AB48" i="12"/>
  <c r="R48" i="12"/>
  <c r="H48" i="12"/>
  <c r="AV47" i="12"/>
  <c r="AL47" i="12"/>
  <c r="AB47" i="12"/>
  <c r="R47" i="12"/>
  <c r="H47" i="12"/>
  <c r="AV46" i="12"/>
  <c r="AL46" i="12"/>
  <c r="AB46" i="12"/>
  <c r="R46" i="12"/>
  <c r="H46" i="12"/>
  <c r="AV45" i="12"/>
  <c r="AL45" i="12"/>
  <c r="AB45" i="12"/>
  <c r="R45" i="12"/>
  <c r="H45" i="12"/>
  <c r="AV44" i="12"/>
  <c r="AL44" i="12"/>
  <c r="AB44" i="12"/>
  <c r="R44" i="12"/>
  <c r="H44" i="12"/>
  <c r="AV43" i="12"/>
  <c r="AL43" i="12"/>
  <c r="AB43" i="12"/>
  <c r="R43" i="12"/>
  <c r="H43" i="12"/>
  <c r="AV42" i="12"/>
  <c r="AL42" i="12"/>
  <c r="AB42" i="12"/>
  <c r="R42" i="12"/>
  <c r="H42" i="12"/>
  <c r="AV41" i="12"/>
  <c r="AL41" i="12"/>
  <c r="AB41" i="12"/>
  <c r="AC41" i="12" s="1"/>
  <c r="AA41" i="12"/>
  <c r="Y41" i="12"/>
  <c r="W41" i="12"/>
  <c r="R41" i="12"/>
  <c r="H41" i="12"/>
  <c r="AV40" i="12"/>
  <c r="AL40" i="12"/>
  <c r="AM40" i="12" s="1"/>
  <c r="AK40" i="12"/>
  <c r="AI40" i="12"/>
  <c r="AG40" i="12"/>
  <c r="AB40" i="12"/>
  <c r="R40" i="12"/>
  <c r="S40" i="12" s="1"/>
  <c r="Q40" i="12"/>
  <c r="O40" i="12"/>
  <c r="M40" i="12"/>
  <c r="H40" i="12"/>
  <c r="E40" i="12"/>
  <c r="C40" i="12"/>
  <c r="G40" i="12" s="1"/>
  <c r="I40" i="12" s="1"/>
  <c r="AV39" i="12"/>
  <c r="AL39" i="12"/>
  <c r="AB39" i="12"/>
  <c r="R39" i="12"/>
  <c r="H39" i="12"/>
  <c r="AV38" i="12"/>
  <c r="AL38" i="12"/>
  <c r="AB38" i="12"/>
  <c r="R38" i="12"/>
  <c r="H38" i="12"/>
  <c r="AV37" i="12"/>
  <c r="AW37" i="12" s="1"/>
  <c r="AU37" i="12"/>
  <c r="AS37" i="12"/>
  <c r="AQ37" i="12"/>
  <c r="AL37" i="12"/>
  <c r="AB37" i="12"/>
  <c r="R37" i="12"/>
  <c r="H37" i="12"/>
  <c r="AV36" i="12"/>
  <c r="AL36" i="12"/>
  <c r="AB36" i="12"/>
  <c r="R36" i="12"/>
  <c r="H36" i="12"/>
  <c r="AV35" i="12"/>
  <c r="AL35" i="12"/>
  <c r="AB35" i="12"/>
  <c r="R35" i="12"/>
  <c r="H35" i="12"/>
  <c r="AV34" i="12"/>
  <c r="AL34" i="12"/>
  <c r="AB34" i="12"/>
  <c r="R34" i="12"/>
  <c r="H34" i="12"/>
  <c r="AV33" i="12"/>
  <c r="AL33" i="12"/>
  <c r="AB33" i="12"/>
  <c r="R33" i="12"/>
  <c r="H33" i="12"/>
  <c r="AV32" i="12"/>
  <c r="AL32" i="12"/>
  <c r="AB32" i="12"/>
  <c r="R32" i="12"/>
  <c r="H32" i="12"/>
  <c r="BF31" i="12"/>
  <c r="AV31" i="12"/>
  <c r="AL31" i="12"/>
  <c r="AB31" i="12"/>
  <c r="R31" i="12"/>
  <c r="H31" i="12"/>
  <c r="BF30" i="12"/>
  <c r="AV30" i="12"/>
  <c r="AL30" i="12"/>
  <c r="AB30" i="12"/>
  <c r="R30" i="12"/>
  <c r="H30" i="12"/>
  <c r="BF29" i="12"/>
  <c r="BG29" i="12" s="1"/>
  <c r="BE29" i="12"/>
  <c r="BC29" i="12"/>
  <c r="BA29" i="12"/>
  <c r="AV29" i="12"/>
  <c r="AW29" i="12" s="1"/>
  <c r="AU29" i="12"/>
  <c r="AS29" i="12"/>
  <c r="AQ29" i="12"/>
  <c r="AL29" i="12"/>
  <c r="AB29" i="12"/>
  <c r="AC29" i="12" s="1"/>
  <c r="AA29" i="12"/>
  <c r="Y29" i="12"/>
  <c r="W29" i="12"/>
  <c r="R29" i="12"/>
  <c r="H29" i="12"/>
  <c r="BF28" i="12"/>
  <c r="AV28" i="12"/>
  <c r="AL28" i="12"/>
  <c r="AM28" i="12" s="1"/>
  <c r="AK28" i="12"/>
  <c r="AI28" i="12"/>
  <c r="AG28" i="12"/>
  <c r="AB28" i="12"/>
  <c r="R28" i="12"/>
  <c r="S28" i="12" s="1"/>
  <c r="Q28" i="12"/>
  <c r="O28" i="12"/>
  <c r="M28" i="12"/>
  <c r="H28" i="12"/>
  <c r="E28" i="12"/>
  <c r="C28" i="12"/>
  <c r="G28" i="12" s="1"/>
  <c r="I28" i="12" s="1"/>
  <c r="BF27" i="12"/>
  <c r="AV27" i="12"/>
  <c r="AL27" i="12"/>
  <c r="AB27" i="12"/>
  <c r="R27" i="12"/>
  <c r="BF26" i="12"/>
  <c r="AV26" i="12"/>
  <c r="AL26" i="12"/>
  <c r="AB26" i="12"/>
  <c r="R26" i="12"/>
  <c r="BF25" i="12"/>
  <c r="AV25" i="12"/>
  <c r="AL25" i="12"/>
  <c r="AB25" i="12"/>
  <c r="R25" i="12"/>
  <c r="BF24" i="12"/>
  <c r="AV24" i="12"/>
  <c r="AL24" i="12"/>
  <c r="AB24" i="12"/>
  <c r="R24" i="12"/>
  <c r="BF23" i="12"/>
  <c r="AV23" i="12"/>
  <c r="AL23" i="12"/>
  <c r="AB23" i="12"/>
  <c r="R23" i="12"/>
  <c r="BF22" i="12"/>
  <c r="AV22" i="12"/>
  <c r="AL22" i="12"/>
  <c r="AB22" i="12"/>
  <c r="R22" i="12"/>
  <c r="BF21" i="12"/>
  <c r="AV21" i="12"/>
  <c r="AL21" i="12"/>
  <c r="AB21" i="12"/>
  <c r="R21" i="12"/>
  <c r="BF20" i="12"/>
  <c r="AV20" i="12"/>
  <c r="AL20" i="12"/>
  <c r="AB20" i="12"/>
  <c r="R20" i="12"/>
  <c r="BF19" i="12"/>
  <c r="AV19" i="12"/>
  <c r="AL19" i="12"/>
  <c r="AB19" i="12"/>
  <c r="R19" i="12"/>
  <c r="BF18" i="12"/>
  <c r="AV18" i="12"/>
  <c r="AL18" i="12"/>
  <c r="AB18" i="12"/>
  <c r="R18" i="12"/>
  <c r="BF17" i="12"/>
  <c r="AV17" i="12"/>
  <c r="AL17" i="12"/>
  <c r="AB17" i="12"/>
  <c r="R17" i="12"/>
  <c r="BF16" i="12"/>
  <c r="BG16" i="12" s="1"/>
  <c r="BE16" i="12"/>
  <c r="BC16" i="12"/>
  <c r="BA16" i="12"/>
  <c r="AV16" i="12"/>
  <c r="AW16" i="12" s="1"/>
  <c r="AU16" i="12"/>
  <c r="AS16" i="12"/>
  <c r="AQ16" i="12"/>
  <c r="AL16" i="12"/>
  <c r="AM16" i="12" s="1"/>
  <c r="AK16" i="12"/>
  <c r="AI16" i="12"/>
  <c r="AG16" i="12"/>
  <c r="AB16" i="12"/>
  <c r="AC16" i="12" s="1"/>
  <c r="AA16" i="12"/>
  <c r="Y16" i="12"/>
  <c r="W16" i="12"/>
  <c r="R16" i="12"/>
  <c r="S16" i="12" s="1"/>
  <c r="Q16" i="12"/>
  <c r="O16" i="12"/>
  <c r="M16" i="12"/>
  <c r="BF15" i="12"/>
  <c r="AV15" i="12"/>
  <c r="AL15" i="12"/>
  <c r="AB15" i="12"/>
  <c r="R15" i="12"/>
  <c r="BF14" i="12"/>
  <c r="AV14" i="12"/>
  <c r="AL14" i="12"/>
  <c r="AB14" i="12"/>
  <c r="R14" i="12"/>
  <c r="BF13" i="12"/>
  <c r="AV13" i="12"/>
  <c r="AL13" i="12"/>
  <c r="AB13" i="12"/>
  <c r="R13" i="12"/>
  <c r="BF12" i="12"/>
  <c r="AV12" i="12"/>
  <c r="AL12" i="12"/>
  <c r="AB12" i="12"/>
  <c r="R12" i="12"/>
  <c r="BF11" i="12"/>
  <c r="AV11" i="12"/>
  <c r="AL11" i="12"/>
  <c r="AB11" i="12"/>
  <c r="R11" i="12"/>
  <c r="BF10" i="12"/>
  <c r="AV10" i="12"/>
  <c r="AL10" i="12"/>
  <c r="AB10" i="12"/>
  <c r="R10" i="12"/>
  <c r="S10" i="12" s="1"/>
  <c r="Q10" i="12"/>
  <c r="O10" i="12"/>
  <c r="M10" i="12"/>
  <c r="BF9" i="12"/>
  <c r="AV9" i="12"/>
  <c r="AL9" i="12"/>
  <c r="AB9" i="12"/>
  <c r="BF8" i="12"/>
  <c r="AV8" i="12"/>
  <c r="AL8" i="12"/>
  <c r="AB8" i="12"/>
  <c r="BF7" i="12"/>
  <c r="AV7" i="12"/>
  <c r="AL7" i="12"/>
  <c r="AB7" i="12"/>
  <c r="BF6" i="12"/>
  <c r="AV6" i="12"/>
  <c r="AL6" i="12"/>
  <c r="AB6" i="12"/>
  <c r="BF5" i="12"/>
  <c r="AV5" i="12"/>
  <c r="AL5" i="12"/>
  <c r="AB5" i="12"/>
  <c r="BF4" i="12"/>
  <c r="AV4" i="12"/>
  <c r="AL4" i="12"/>
  <c r="AB4" i="12"/>
  <c r="BF3" i="12"/>
  <c r="BG3" i="12" s="1"/>
  <c r="BE3" i="12"/>
  <c r="BC3" i="12"/>
  <c r="BA3" i="12"/>
  <c r="AV3" i="12"/>
  <c r="AW3" i="12" s="1"/>
  <c r="AU3" i="12"/>
  <c r="AS3" i="12"/>
  <c r="AQ3" i="12"/>
  <c r="AL3" i="12"/>
  <c r="AM3" i="12" s="1"/>
  <c r="AK3" i="12"/>
  <c r="AI3" i="12"/>
  <c r="AG3" i="12"/>
  <c r="AB3" i="12"/>
  <c r="AC3" i="12" s="1"/>
  <c r="AA3" i="12"/>
  <c r="Y3" i="12"/>
  <c r="W3" i="12"/>
  <c r="H10" i="10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B4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B3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S1" i="3"/>
  <c r="T1" i="3"/>
  <c r="U1" i="3"/>
  <c r="V1" i="3"/>
  <c r="W1" i="3"/>
  <c r="X1" i="3"/>
  <c r="Y1" i="3"/>
  <c r="Z1" i="3"/>
  <c r="AA1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B2" i="3"/>
  <c r="B1" i="3"/>
  <c r="I62" i="4"/>
  <c r="J62" i="4"/>
  <c r="K62" i="4"/>
  <c r="L62" i="4"/>
  <c r="I63" i="4"/>
  <c r="J63" i="4"/>
  <c r="K63" i="4"/>
  <c r="L63" i="4"/>
  <c r="C63" i="4"/>
  <c r="D63" i="4"/>
  <c r="E63" i="4"/>
  <c r="F63" i="4"/>
  <c r="G63" i="4"/>
  <c r="H63" i="4"/>
  <c r="C62" i="4"/>
  <c r="C55" i="4"/>
  <c r="H62" i="4"/>
  <c r="G62" i="4"/>
  <c r="F62" i="4"/>
  <c r="E62" i="4"/>
  <c r="D62" i="4"/>
  <c r="I56" i="4"/>
  <c r="H56" i="4"/>
  <c r="G56" i="4"/>
  <c r="F56" i="4"/>
  <c r="E56" i="4"/>
  <c r="D56" i="4"/>
  <c r="C56" i="4"/>
  <c r="D55" i="4"/>
  <c r="E55" i="4"/>
  <c r="F55" i="4"/>
  <c r="G55" i="4"/>
  <c r="H55" i="4"/>
  <c r="I55" i="4"/>
  <c r="I51" i="4"/>
  <c r="H51" i="4"/>
  <c r="G51" i="4"/>
  <c r="F51" i="4"/>
  <c r="E51" i="4"/>
  <c r="D51" i="4"/>
  <c r="C51" i="4"/>
  <c r="O24" i="4"/>
  <c r="N24" i="4"/>
  <c r="P17" i="1"/>
  <c r="P16" i="1" s="1"/>
  <c r="Q17" i="1"/>
  <c r="Q16" i="1" s="1"/>
  <c r="R17" i="1"/>
  <c r="R16" i="1" s="1"/>
  <c r="B17" i="1"/>
  <c r="B16" i="1" s="1"/>
  <c r="AD41" i="20" l="1"/>
  <c r="AE41" i="20"/>
  <c r="AE43" i="20"/>
  <c r="AE42" i="20"/>
  <c r="AD43" i="20"/>
  <c r="AC43" i="20"/>
  <c r="AB43" i="20"/>
  <c r="AA43" i="20"/>
  <c r="Z43" i="20"/>
  <c r="S18" i="20"/>
  <c r="S22" i="20" s="1"/>
  <c r="S19" i="20"/>
  <c r="T11" i="20"/>
  <c r="M10" i="26"/>
  <c r="L11" i="26"/>
  <c r="O11" i="26"/>
  <c r="AN21" i="26" a="1"/>
  <c r="AN21" i="26" s="1"/>
  <c r="AC21" i="26"/>
  <c r="AB21" i="26"/>
  <c r="AA21" i="26"/>
  <c r="Z21" i="26"/>
  <c r="AC22" i="26"/>
  <c r="AB22" i="26"/>
  <c r="AA22" i="26"/>
  <c r="Z22" i="26"/>
  <c r="AC23" i="26"/>
  <c r="AB23" i="26"/>
  <c r="AA23" i="26"/>
  <c r="Z23" i="26"/>
  <c r="AC24" i="26"/>
  <c r="AB24" i="26"/>
  <c r="AA24" i="26"/>
  <c r="Z24" i="26"/>
  <c r="AC25" i="26"/>
  <c r="AB25" i="26"/>
  <c r="AA25" i="26"/>
  <c r="Z25" i="26"/>
  <c r="AC26" i="26"/>
  <c r="AB26" i="26"/>
  <c r="AA26" i="26"/>
  <c r="Z26" i="26"/>
  <c r="AC27" i="26"/>
  <c r="AB27" i="26"/>
  <c r="AA27" i="26"/>
  <c r="Z27" i="26"/>
  <c r="AC28" i="26"/>
  <c r="AB28" i="26"/>
  <c r="AA28" i="26"/>
  <c r="Z28" i="26"/>
  <c r="AC29" i="26"/>
  <c r="AB29" i="26"/>
  <c r="AA29" i="26"/>
  <c r="Z29" i="26"/>
  <c r="AC30" i="26"/>
  <c r="AB30" i="26"/>
  <c r="AA30" i="26"/>
  <c r="Z30" i="26"/>
  <c r="AC31" i="26"/>
  <c r="AB31" i="26"/>
  <c r="AA31" i="26"/>
  <c r="Z31" i="26"/>
  <c r="AC32" i="26"/>
  <c r="AB32" i="26"/>
  <c r="AA32" i="26"/>
  <c r="Z32" i="26"/>
  <c r="AC33" i="26"/>
  <c r="AB33" i="26"/>
  <c r="AA33" i="26"/>
  <c r="Z33" i="26"/>
  <c r="AC34" i="26"/>
  <c r="AB34" i="26"/>
  <c r="AA34" i="26"/>
  <c r="Z34" i="26"/>
  <c r="AC35" i="26"/>
  <c r="AB35" i="26"/>
  <c r="AA35" i="26"/>
  <c r="Z35" i="26"/>
  <c r="AC36" i="26"/>
  <c r="AB36" i="26"/>
  <c r="AA36" i="26"/>
  <c r="Z36" i="26"/>
  <c r="AC37" i="26"/>
  <c r="AB37" i="26"/>
  <c r="AA37" i="26"/>
  <c r="Z37" i="26"/>
  <c r="AC38" i="26"/>
  <c r="AB38" i="26"/>
  <c r="AA38" i="26"/>
  <c r="Z38" i="26"/>
  <c r="AC39" i="26"/>
  <c r="AB39" i="26"/>
  <c r="AA39" i="26"/>
  <c r="Z39" i="26"/>
  <c r="AC40" i="26"/>
  <c r="AB40" i="26"/>
  <c r="AA40" i="26"/>
  <c r="Z40" i="26"/>
  <c r="AC41" i="26"/>
  <c r="AB41" i="26"/>
  <c r="AA41" i="26"/>
  <c r="Z41" i="26"/>
  <c r="AC42" i="26"/>
  <c r="AB42" i="26"/>
  <c r="AA42" i="26"/>
  <c r="Z42" i="26"/>
  <c r="AC43" i="26"/>
  <c r="AB43" i="26"/>
  <c r="AA43" i="26"/>
  <c r="Z43" i="26"/>
  <c r="AC44" i="26"/>
  <c r="AB44" i="26"/>
  <c r="AA44" i="26"/>
  <c r="Z44" i="26"/>
  <c r="AC45" i="26"/>
  <c r="AB45" i="26"/>
  <c r="AA45" i="26"/>
  <c r="Z45" i="26"/>
  <c r="AC46" i="26"/>
  <c r="AB46" i="26"/>
  <c r="AA46" i="26"/>
  <c r="Z46" i="26"/>
  <c r="AC47" i="26"/>
  <c r="AB47" i="26"/>
  <c r="AA47" i="26"/>
  <c r="Z47" i="26"/>
  <c r="AC48" i="26"/>
  <c r="AB48" i="26"/>
  <c r="AA48" i="26"/>
  <c r="Z48" i="26"/>
  <c r="AC49" i="26"/>
  <c r="AB49" i="26"/>
  <c r="AA49" i="26"/>
  <c r="Z49" i="26"/>
  <c r="AC50" i="26"/>
  <c r="AB50" i="26"/>
  <c r="AA50" i="26"/>
  <c r="Z50" i="26"/>
  <c r="AC51" i="26"/>
  <c r="AB51" i="26"/>
  <c r="AA51" i="26"/>
  <c r="Z51" i="26"/>
  <c r="AC52" i="26"/>
  <c r="AB52" i="26"/>
  <c r="AA52" i="26"/>
  <c r="Z52" i="26"/>
  <c r="AC53" i="26"/>
  <c r="AB53" i="26"/>
  <c r="AA53" i="26"/>
  <c r="Z53" i="26"/>
  <c r="AC54" i="26"/>
  <c r="AB54" i="26"/>
  <c r="AA54" i="26"/>
  <c r="Z54" i="26"/>
  <c r="AC55" i="26"/>
  <c r="AB55" i="26"/>
  <c r="AA55" i="26"/>
  <c r="Z55" i="26"/>
  <c r="AC56" i="26"/>
  <c r="AB56" i="26"/>
  <c r="AA56" i="26"/>
  <c r="Z56" i="26"/>
  <c r="AC57" i="26"/>
  <c r="AB57" i="26"/>
  <c r="AA57" i="26"/>
  <c r="Z57" i="26"/>
  <c r="AC58" i="26"/>
  <c r="AB58" i="26"/>
  <c r="AA58" i="26"/>
  <c r="Z58" i="26"/>
  <c r="AC59" i="26"/>
  <c r="AB59" i="26"/>
  <c r="AA59" i="26"/>
  <c r="Z59" i="26"/>
  <c r="AC60" i="26"/>
  <c r="AB60" i="26"/>
  <c r="AA60" i="26"/>
  <c r="Z60" i="26"/>
  <c r="AC61" i="26"/>
  <c r="AB61" i="26"/>
  <c r="AA61" i="26"/>
  <c r="Z61" i="26"/>
  <c r="AC62" i="26"/>
  <c r="AB62" i="26"/>
  <c r="AA62" i="26"/>
  <c r="Z62" i="26"/>
  <c r="AC63" i="26"/>
  <c r="AB63" i="26"/>
  <c r="AA63" i="26"/>
  <c r="Z63" i="26"/>
  <c r="AC64" i="26"/>
  <c r="AB64" i="26"/>
  <c r="AA64" i="26"/>
  <c r="Z64" i="26"/>
  <c r="AC65" i="26"/>
  <c r="AB65" i="26"/>
  <c r="AA65" i="26"/>
  <c r="Z65" i="26"/>
  <c r="AC66" i="26"/>
  <c r="AB66" i="26"/>
  <c r="AA66" i="26"/>
  <c r="Z66" i="26"/>
  <c r="AC67" i="26"/>
  <c r="AB67" i="26"/>
  <c r="AA67" i="26"/>
  <c r="Z67" i="26"/>
  <c r="AC68" i="26"/>
  <c r="AB68" i="26"/>
  <c r="AA68" i="26"/>
  <c r="Z68" i="26"/>
  <c r="AC69" i="26"/>
  <c r="AB69" i="26"/>
  <c r="AA69" i="26"/>
  <c r="Z69" i="26"/>
  <c r="AC70" i="26"/>
  <c r="AB70" i="26"/>
  <c r="AA70" i="26"/>
  <c r="Z70" i="26"/>
  <c r="AC71" i="26"/>
  <c r="AB71" i="26"/>
  <c r="AA71" i="26"/>
  <c r="Z71" i="26"/>
  <c r="AC72" i="26"/>
  <c r="AB72" i="26"/>
  <c r="AA72" i="26"/>
  <c r="Z72" i="26"/>
  <c r="AC73" i="26"/>
  <c r="AB73" i="26"/>
  <c r="AA73" i="26"/>
  <c r="Z73" i="26"/>
  <c r="AC74" i="26"/>
  <c r="AB74" i="26"/>
  <c r="AA74" i="26"/>
  <c r="Z74" i="26"/>
  <c r="AC75" i="26"/>
  <c r="AB75" i="26"/>
  <c r="AA75" i="26"/>
  <c r="Z75" i="26"/>
  <c r="AC76" i="26"/>
  <c r="AB76" i="26"/>
  <c r="AA76" i="26"/>
  <c r="Z76" i="26"/>
  <c r="AC77" i="26"/>
  <c r="AB77" i="26"/>
  <c r="AA77" i="26"/>
  <c r="Z77" i="26"/>
  <c r="AC78" i="26"/>
  <c r="AB78" i="26"/>
  <c r="AA78" i="26"/>
  <c r="Z78" i="26"/>
  <c r="AC79" i="26"/>
  <c r="AB79" i="26"/>
  <c r="AA79" i="26"/>
  <c r="Z79" i="26"/>
  <c r="AC80" i="26"/>
  <c r="AB80" i="26"/>
  <c r="AA80" i="26"/>
  <c r="Z80" i="26"/>
  <c r="AC81" i="26"/>
  <c r="AB81" i="26"/>
  <c r="AA81" i="26"/>
  <c r="Z81" i="26"/>
  <c r="AC82" i="26"/>
  <c r="AB82" i="26"/>
  <c r="AA82" i="26"/>
  <c r="Z82" i="26"/>
  <c r="AC83" i="26"/>
  <c r="AB83" i="26"/>
  <c r="AA83" i="26"/>
  <c r="Z83" i="26"/>
  <c r="AC84" i="26"/>
  <c r="AB84" i="26"/>
  <c r="AA84" i="26"/>
  <c r="Z84" i="26"/>
  <c r="AC85" i="26"/>
  <c r="AB85" i="26"/>
  <c r="AA85" i="26"/>
  <c r="Z85" i="26"/>
  <c r="AC86" i="26"/>
  <c r="AB86" i="26"/>
  <c r="AA86" i="26"/>
  <c r="Z86" i="26"/>
  <c r="AC87" i="26"/>
  <c r="AB87" i="26"/>
  <c r="AA87" i="26"/>
  <c r="Z87" i="26"/>
  <c r="AC88" i="26"/>
  <c r="AB88" i="26"/>
  <c r="AA88" i="26"/>
  <c r="Z88" i="26"/>
  <c r="AC89" i="26"/>
  <c r="AB89" i="26"/>
  <c r="AA89" i="26"/>
  <c r="Z89" i="26"/>
  <c r="AC90" i="26"/>
  <c r="AB90" i="26"/>
  <c r="AA90" i="26"/>
  <c r="Z90" i="26"/>
  <c r="AC91" i="26"/>
  <c r="AB91" i="26"/>
  <c r="AA91" i="26"/>
  <c r="Z91" i="26"/>
  <c r="AC92" i="26"/>
  <c r="AB92" i="26"/>
  <c r="AA92" i="26"/>
  <c r="Z92" i="26"/>
  <c r="AC93" i="26"/>
  <c r="AB93" i="26"/>
  <c r="AA93" i="26"/>
  <c r="Z93" i="26"/>
  <c r="AC94" i="26"/>
  <c r="AB94" i="26"/>
  <c r="AA94" i="26"/>
  <c r="Z94" i="26"/>
  <c r="AC95" i="26"/>
  <c r="AB95" i="26"/>
  <c r="AA95" i="26"/>
  <c r="Z95" i="26"/>
  <c r="AC96" i="26"/>
  <c r="AB96" i="26"/>
  <c r="AA96" i="26"/>
  <c r="Z96" i="26"/>
  <c r="AC97" i="26"/>
  <c r="AB97" i="26"/>
  <c r="AA97" i="26"/>
  <c r="Z97" i="26"/>
  <c r="AC98" i="26"/>
  <c r="AB98" i="26"/>
  <c r="AA98" i="26"/>
  <c r="Z98" i="26"/>
  <c r="AC99" i="26"/>
  <c r="AB99" i="26"/>
  <c r="AA99" i="26"/>
  <c r="Z99" i="26"/>
  <c r="AC100" i="26"/>
  <c r="AB100" i="26"/>
  <c r="AA100" i="26"/>
  <c r="Z100" i="26"/>
  <c r="AC101" i="26"/>
  <c r="AB101" i="26"/>
  <c r="AA101" i="26"/>
  <c r="Z101" i="26"/>
  <c r="AC102" i="26"/>
  <c r="AB102" i="26"/>
  <c r="AA102" i="26"/>
  <c r="Z102" i="26"/>
  <c r="AC103" i="26"/>
  <c r="AB103" i="26"/>
  <c r="AA103" i="26"/>
  <c r="Z103" i="26"/>
  <c r="AC104" i="26"/>
  <c r="AB104" i="26"/>
  <c r="AA104" i="26"/>
  <c r="Z104" i="26"/>
  <c r="AC105" i="26"/>
  <c r="AB105" i="26"/>
  <c r="AA105" i="26"/>
  <c r="Z105" i="26"/>
  <c r="AC106" i="26"/>
  <c r="AB106" i="26"/>
  <c r="AA106" i="26"/>
  <c r="Z106" i="26"/>
  <c r="AC107" i="26"/>
  <c r="AB107" i="26"/>
  <c r="AA107" i="26"/>
  <c r="Z107" i="26"/>
  <c r="AC108" i="26"/>
  <c r="AB108" i="26"/>
  <c r="AA108" i="26"/>
  <c r="Z108" i="26"/>
  <c r="AC109" i="26"/>
  <c r="AB109" i="26"/>
  <c r="AA109" i="26"/>
  <c r="Z109" i="26"/>
  <c r="AC110" i="26"/>
  <c r="AB110" i="26"/>
  <c r="AA110" i="26"/>
  <c r="Z110" i="26"/>
  <c r="AC111" i="26"/>
  <c r="AB111" i="26"/>
  <c r="AA111" i="26"/>
  <c r="Z111" i="26"/>
  <c r="AC112" i="26"/>
  <c r="AB112" i="26"/>
  <c r="AA112" i="26"/>
  <c r="Z112" i="26"/>
  <c r="AC113" i="26"/>
  <c r="AB113" i="26"/>
  <c r="AA113" i="26"/>
  <c r="Z113" i="26"/>
  <c r="AC114" i="26"/>
  <c r="AB114" i="26"/>
  <c r="AA114" i="26"/>
  <c r="Z114" i="26"/>
  <c r="AC115" i="26"/>
  <c r="AB115" i="26"/>
  <c r="AA115" i="26"/>
  <c r="Z115" i="26"/>
  <c r="AC116" i="26"/>
  <c r="AB116" i="26"/>
  <c r="AA116" i="26"/>
  <c r="Z116" i="26"/>
  <c r="AC117" i="26"/>
  <c r="AB117" i="26"/>
  <c r="AA117" i="26"/>
  <c r="Z117" i="26"/>
  <c r="AC118" i="26"/>
  <c r="AB118" i="26"/>
  <c r="AA118" i="26"/>
  <c r="Z118" i="26"/>
  <c r="AC119" i="26"/>
  <c r="AB119" i="26"/>
  <c r="AA119" i="26"/>
  <c r="Z119" i="26"/>
  <c r="AC120" i="26"/>
  <c r="AB120" i="26"/>
  <c r="AA120" i="26"/>
  <c r="Z120" i="26"/>
  <c r="AC121" i="26"/>
  <c r="AB121" i="26"/>
  <c r="AA121" i="26"/>
  <c r="Z121" i="26"/>
  <c r="AC122" i="26"/>
  <c r="AB122" i="26"/>
  <c r="AA122" i="26"/>
  <c r="Z122" i="26"/>
  <c r="AC123" i="26"/>
  <c r="AB123" i="26"/>
  <c r="AA123" i="26"/>
  <c r="Z123" i="26"/>
  <c r="AC124" i="26"/>
  <c r="AB124" i="26"/>
  <c r="AA124" i="26"/>
  <c r="Z124" i="26"/>
  <c r="AC125" i="26"/>
  <c r="AB125" i="26"/>
  <c r="AA125" i="26"/>
  <c r="Z125" i="26"/>
  <c r="AC126" i="26"/>
  <c r="AB126" i="26"/>
  <c r="AA126" i="26"/>
  <c r="Z126" i="26"/>
  <c r="AC127" i="26"/>
  <c r="AB127" i="26"/>
  <c r="AA127" i="26"/>
  <c r="Z127" i="26"/>
  <c r="AC128" i="26"/>
  <c r="AB128" i="26"/>
  <c r="AA128" i="26"/>
  <c r="Z128" i="26"/>
  <c r="AC129" i="26"/>
  <c r="AB129" i="26"/>
  <c r="AA129" i="26"/>
  <c r="Z129" i="26"/>
  <c r="AC130" i="26"/>
  <c r="AB130" i="26"/>
  <c r="AA130" i="26"/>
  <c r="Z130" i="26"/>
  <c r="AC131" i="26"/>
  <c r="AB131" i="26"/>
  <c r="AA131" i="26"/>
  <c r="Z131" i="26"/>
  <c r="AC132" i="26"/>
  <c r="AB132" i="26"/>
  <c r="AA132" i="26"/>
  <c r="Z132" i="26"/>
  <c r="AC133" i="26"/>
  <c r="AB133" i="26"/>
  <c r="AA133" i="26"/>
  <c r="Z133" i="26"/>
  <c r="AC134" i="26"/>
  <c r="AB134" i="26"/>
  <c r="AA134" i="26"/>
  <c r="Z134" i="26"/>
  <c r="AC135" i="26"/>
  <c r="AB135" i="26"/>
  <c r="AA135" i="26"/>
  <c r="Z135" i="26"/>
  <c r="AC136" i="26"/>
  <c r="AB136" i="26"/>
  <c r="AA136" i="26"/>
  <c r="Z136" i="26"/>
  <c r="AC137" i="26"/>
  <c r="AB137" i="26"/>
  <c r="AA137" i="26"/>
  <c r="Z137" i="26"/>
  <c r="AC138" i="26"/>
  <c r="AB138" i="26"/>
  <c r="AA138" i="26"/>
  <c r="Z138" i="26"/>
  <c r="AC139" i="26"/>
  <c r="AB139" i="26"/>
  <c r="AA139" i="26"/>
  <c r="Z139" i="26"/>
  <c r="AC140" i="26"/>
  <c r="AB140" i="26"/>
  <c r="AA140" i="26"/>
  <c r="Z140" i="26"/>
  <c r="AC141" i="26"/>
  <c r="AB141" i="26"/>
  <c r="AA141" i="26"/>
  <c r="Z141" i="26"/>
  <c r="AC142" i="26"/>
  <c r="AB142" i="26"/>
  <c r="AA142" i="26"/>
  <c r="Z142" i="26"/>
  <c r="AC143" i="26"/>
  <c r="AB143" i="26"/>
  <c r="AA143" i="26"/>
  <c r="Z143" i="26"/>
  <c r="AC144" i="26"/>
  <c r="AB144" i="26"/>
  <c r="AA144" i="26"/>
  <c r="Z144" i="26"/>
  <c r="AC145" i="26"/>
  <c r="AB145" i="26"/>
  <c r="AA145" i="26"/>
  <c r="Z145" i="26"/>
  <c r="AC146" i="26"/>
  <c r="AB146" i="26"/>
  <c r="AA146" i="26"/>
  <c r="Z146" i="26"/>
  <c r="AC147" i="26"/>
  <c r="AB147" i="26"/>
  <c r="AA147" i="26"/>
  <c r="Z147" i="26"/>
  <c r="AC148" i="26"/>
  <c r="AB148" i="26"/>
  <c r="AA148" i="26"/>
  <c r="Z148" i="26"/>
  <c r="AC149" i="26"/>
  <c r="AB149" i="26"/>
  <c r="AA149" i="26"/>
  <c r="Z149" i="26"/>
  <c r="AC150" i="26"/>
  <c r="AB150" i="26"/>
  <c r="AA150" i="26"/>
  <c r="Z150" i="26"/>
  <c r="AC151" i="26"/>
  <c r="AB151" i="26"/>
  <c r="AA151" i="26"/>
  <c r="Z151" i="26"/>
  <c r="AC152" i="26"/>
  <c r="AB152" i="26"/>
  <c r="AA152" i="26"/>
  <c r="Z152" i="26"/>
  <c r="AC153" i="26"/>
  <c r="AB153" i="26"/>
  <c r="AA153" i="26"/>
  <c r="Z153" i="26"/>
  <c r="AC154" i="26"/>
  <c r="AB154" i="26"/>
  <c r="AA154" i="26"/>
  <c r="Z154" i="26"/>
  <c r="AC155" i="26"/>
  <c r="AB155" i="26"/>
  <c r="AA155" i="26"/>
  <c r="Z155" i="26"/>
  <c r="AC156" i="26"/>
  <c r="AB156" i="26"/>
  <c r="AA156" i="26"/>
  <c r="Z156" i="26"/>
  <c r="AC157" i="26"/>
  <c r="AB157" i="26"/>
  <c r="AA157" i="26"/>
  <c r="Z157" i="26"/>
  <c r="AC158" i="26"/>
  <c r="AB158" i="26"/>
  <c r="AA158" i="26"/>
  <c r="Z158" i="26"/>
  <c r="AC159" i="26"/>
  <c r="AB159" i="26"/>
  <c r="AA159" i="26"/>
  <c r="Z159" i="26"/>
  <c r="AC160" i="26"/>
  <c r="AB160" i="26"/>
  <c r="AA160" i="26"/>
  <c r="Z160" i="26"/>
  <c r="AC161" i="26"/>
  <c r="AB161" i="26"/>
  <c r="AA161" i="26"/>
  <c r="Z161" i="26"/>
  <c r="AC162" i="26"/>
  <c r="AB162" i="26"/>
  <c r="AA162" i="26"/>
  <c r="Z162" i="26"/>
  <c r="AC163" i="26"/>
  <c r="AB163" i="26"/>
  <c r="AA163" i="26"/>
  <c r="Z163" i="26"/>
  <c r="AC164" i="26"/>
  <c r="AB164" i="26"/>
  <c r="AA164" i="26"/>
  <c r="Z164" i="26"/>
  <c r="AC165" i="26"/>
  <c r="AB165" i="26"/>
  <c r="AA165" i="26"/>
  <c r="Z165" i="26"/>
  <c r="AC166" i="26"/>
  <c r="AB166" i="26"/>
  <c r="AA166" i="26"/>
  <c r="Z166" i="26"/>
  <c r="AC167" i="26"/>
  <c r="AB167" i="26"/>
  <c r="AA167" i="26"/>
  <c r="Z167" i="26"/>
  <c r="AC168" i="26"/>
  <c r="AB168" i="26"/>
  <c r="AA168" i="26"/>
  <c r="Z168" i="26"/>
  <c r="AC169" i="26"/>
  <c r="AB169" i="26"/>
  <c r="AA169" i="26"/>
  <c r="Z169" i="26"/>
  <c r="AC170" i="26"/>
  <c r="AB170" i="26"/>
  <c r="AA170" i="26"/>
  <c r="Z170" i="26"/>
  <c r="AC171" i="26"/>
  <c r="AB171" i="26"/>
  <c r="AA171" i="26"/>
  <c r="Z171" i="26"/>
  <c r="AC172" i="26"/>
  <c r="AB172" i="26"/>
  <c r="AA172" i="26"/>
  <c r="Z172" i="26"/>
  <c r="AC173" i="26"/>
  <c r="AB173" i="26"/>
  <c r="AA173" i="26"/>
  <c r="Z173" i="26"/>
  <c r="AC174" i="26"/>
  <c r="AB174" i="26"/>
  <c r="AA174" i="26"/>
  <c r="Z174" i="26"/>
  <c r="AC175" i="26"/>
  <c r="AB175" i="26"/>
  <c r="AA175" i="26"/>
  <c r="Z175" i="26"/>
  <c r="AC176" i="26"/>
  <c r="AB176" i="26"/>
  <c r="AA176" i="26"/>
  <c r="Z176" i="26"/>
  <c r="AC177" i="26"/>
  <c r="AB177" i="26"/>
  <c r="AA177" i="26"/>
  <c r="Z177" i="26"/>
  <c r="AC178" i="26"/>
  <c r="AB178" i="26"/>
  <c r="AA178" i="26"/>
  <c r="Z178" i="26"/>
  <c r="AC179" i="26"/>
  <c r="AB179" i="26"/>
  <c r="AA179" i="26"/>
  <c r="Z179" i="26"/>
  <c r="AC180" i="26"/>
  <c r="AB180" i="26"/>
  <c r="AA180" i="26"/>
  <c r="Z180" i="26"/>
  <c r="AC181" i="26"/>
  <c r="AB181" i="26"/>
  <c r="AA181" i="26"/>
  <c r="Z181" i="26"/>
  <c r="AC182" i="26"/>
  <c r="AB182" i="26"/>
  <c r="AA182" i="26"/>
  <c r="Z182" i="26"/>
  <c r="AC183" i="26"/>
  <c r="AB183" i="26"/>
  <c r="AA183" i="26"/>
  <c r="Z183" i="26"/>
  <c r="AC184" i="26"/>
  <c r="AB184" i="26"/>
  <c r="AA184" i="26"/>
  <c r="Z184" i="26"/>
  <c r="AC185" i="26"/>
  <c r="AB185" i="26"/>
  <c r="AA185" i="26"/>
  <c r="Z185" i="26"/>
  <c r="AC186" i="26"/>
  <c r="AB186" i="26"/>
  <c r="AA186" i="26"/>
  <c r="Z186" i="26"/>
  <c r="AC187" i="26"/>
  <c r="AB187" i="26"/>
  <c r="AA187" i="26"/>
  <c r="Z187" i="26"/>
  <c r="AC188" i="26"/>
  <c r="AB188" i="26"/>
  <c r="AA188" i="26"/>
  <c r="Z188" i="26"/>
  <c r="AC189" i="26"/>
  <c r="AB189" i="26"/>
  <c r="AA189" i="26"/>
  <c r="Z189" i="26"/>
  <c r="AC190" i="26"/>
  <c r="AB190" i="26"/>
  <c r="AA190" i="26"/>
  <c r="Z190" i="26"/>
  <c r="AC191" i="26"/>
  <c r="AB191" i="26"/>
  <c r="AA191" i="26"/>
  <c r="Z191" i="26"/>
  <c r="AC192" i="26"/>
  <c r="AB192" i="26"/>
  <c r="AA192" i="26"/>
  <c r="Z192" i="26"/>
  <c r="AC193" i="26"/>
  <c r="AB193" i="26"/>
  <c r="AA193" i="26"/>
  <c r="Z193" i="26"/>
  <c r="AC194" i="26"/>
  <c r="AB194" i="26"/>
  <c r="AA194" i="26"/>
  <c r="Z194" i="26"/>
  <c r="AC195" i="26"/>
  <c r="AB195" i="26"/>
  <c r="AA195" i="26"/>
  <c r="Z195" i="26"/>
  <c r="AC196" i="26"/>
  <c r="AB196" i="26"/>
  <c r="AA196" i="26"/>
  <c r="Z196" i="26"/>
  <c r="AC197" i="26"/>
  <c r="AB197" i="26"/>
  <c r="AA197" i="26"/>
  <c r="Z197" i="26"/>
  <c r="AC198" i="26"/>
  <c r="AB198" i="26"/>
  <c r="AA198" i="26"/>
  <c r="Z198" i="26"/>
  <c r="AC199" i="26"/>
  <c r="AB199" i="26"/>
  <c r="AA199" i="26"/>
  <c r="Z199" i="26"/>
  <c r="AC200" i="26"/>
  <c r="AB200" i="26"/>
  <c r="AA200" i="26"/>
  <c r="Z200" i="26"/>
  <c r="AC201" i="26"/>
  <c r="AB201" i="26"/>
  <c r="AA201" i="26"/>
  <c r="Z201" i="26"/>
  <c r="AC202" i="26"/>
  <c r="AB202" i="26"/>
  <c r="AA202" i="26"/>
  <c r="Z202" i="26"/>
  <c r="AC203" i="26"/>
  <c r="AB203" i="26"/>
  <c r="AA203" i="26"/>
  <c r="Z203" i="26"/>
  <c r="AC204" i="26"/>
  <c r="AB204" i="26"/>
  <c r="AA204" i="26"/>
  <c r="Z204" i="26"/>
  <c r="AC205" i="26"/>
  <c r="AB205" i="26"/>
  <c r="AA205" i="26"/>
  <c r="Z205" i="26"/>
  <c r="AC206" i="26"/>
  <c r="AB206" i="26"/>
  <c r="AA206" i="26"/>
  <c r="Z206" i="26"/>
  <c r="AC207" i="26"/>
  <c r="AB207" i="26"/>
  <c r="AA207" i="26"/>
  <c r="Z207" i="26"/>
  <c r="AC208" i="26"/>
  <c r="AB208" i="26"/>
  <c r="AA208" i="26"/>
  <c r="Z208" i="26"/>
  <c r="AC209" i="26"/>
  <c r="AB209" i="26"/>
  <c r="AA209" i="26"/>
  <c r="Z209" i="26"/>
  <c r="AC210" i="26"/>
  <c r="AB210" i="26"/>
  <c r="AA210" i="26"/>
  <c r="Z210" i="26"/>
  <c r="AC211" i="26"/>
  <c r="AB211" i="26"/>
  <c r="AA211" i="26"/>
  <c r="Z211" i="26"/>
  <c r="AC212" i="26"/>
  <c r="AB212" i="26"/>
  <c r="AA212" i="26"/>
  <c r="Z212" i="26"/>
  <c r="AC213" i="26"/>
  <c r="AB213" i="26"/>
  <c r="AA213" i="26"/>
  <c r="Z213" i="26"/>
  <c r="AC214" i="26"/>
  <c r="AB214" i="26"/>
  <c r="AA214" i="26"/>
  <c r="Z214" i="26"/>
  <c r="AC215" i="26"/>
  <c r="AB215" i="26"/>
  <c r="AA215" i="26"/>
  <c r="Z215" i="26"/>
  <c r="AC216" i="26"/>
  <c r="AB216" i="26"/>
  <c r="AA216" i="26"/>
  <c r="Z216" i="26"/>
  <c r="AC217" i="26"/>
  <c r="AB217" i="26"/>
  <c r="AA217" i="26"/>
  <c r="Z217" i="26"/>
  <c r="AC218" i="26"/>
  <c r="AB218" i="26"/>
  <c r="AA218" i="26"/>
  <c r="Z218" i="26"/>
  <c r="AC219" i="26"/>
  <c r="AB219" i="26"/>
  <c r="AA219" i="26"/>
  <c r="Z219" i="26"/>
  <c r="AC220" i="26"/>
  <c r="AB220" i="26"/>
  <c r="AA220" i="26"/>
  <c r="Z220" i="26"/>
  <c r="AC221" i="26"/>
  <c r="AB221" i="26"/>
  <c r="AA221" i="26"/>
  <c r="Z221" i="26"/>
  <c r="AC222" i="26"/>
  <c r="AB222" i="26"/>
  <c r="AA222" i="26"/>
  <c r="Z222" i="26"/>
  <c r="AC223" i="26"/>
  <c r="AB223" i="26"/>
  <c r="AA223" i="26"/>
  <c r="Z223" i="26"/>
  <c r="AC224" i="26"/>
  <c r="AB224" i="26"/>
  <c r="AA224" i="26"/>
  <c r="Z224" i="26"/>
  <c r="AC225" i="26"/>
  <c r="AB225" i="26"/>
  <c r="AA225" i="26"/>
  <c r="Z225" i="26"/>
  <c r="AC226" i="26"/>
  <c r="AB226" i="26"/>
  <c r="AA226" i="26"/>
  <c r="Z226" i="26"/>
  <c r="AC227" i="26"/>
  <c r="AB227" i="26"/>
  <c r="AA227" i="26"/>
  <c r="Z227" i="26"/>
  <c r="AC228" i="26"/>
  <c r="AB228" i="26"/>
  <c r="AA228" i="26"/>
  <c r="Z228" i="26"/>
  <c r="AC229" i="26"/>
  <c r="AB229" i="26"/>
  <c r="AA229" i="26"/>
  <c r="Z229" i="26"/>
  <c r="AC230" i="26"/>
  <c r="AB230" i="26"/>
  <c r="AA230" i="26"/>
  <c r="Z230" i="26"/>
  <c r="AC231" i="26"/>
  <c r="AB231" i="26"/>
  <c r="AA231" i="26"/>
  <c r="Z231" i="26"/>
  <c r="AC232" i="26"/>
  <c r="AB232" i="26"/>
  <c r="AA232" i="26"/>
  <c r="Z232" i="26"/>
  <c r="AC233" i="26"/>
  <c r="AB233" i="26"/>
  <c r="AA233" i="26"/>
  <c r="Z233" i="26"/>
  <c r="AC234" i="26"/>
  <c r="AB234" i="26"/>
  <c r="AA234" i="26"/>
  <c r="Z234" i="26"/>
  <c r="AC235" i="26"/>
  <c r="AB235" i="26"/>
  <c r="AA235" i="26"/>
  <c r="Z235" i="26"/>
  <c r="AC236" i="26"/>
  <c r="AB236" i="26"/>
  <c r="AA236" i="26"/>
  <c r="Z236" i="26"/>
  <c r="AC237" i="26"/>
  <c r="AB237" i="26"/>
  <c r="AA237" i="26"/>
  <c r="Z237" i="26"/>
  <c r="AC238" i="26"/>
  <c r="AB238" i="26"/>
  <c r="AA238" i="26"/>
  <c r="Z238" i="26"/>
  <c r="AC239" i="26"/>
  <c r="AB239" i="26"/>
  <c r="AA239" i="26"/>
  <c r="Z239" i="26"/>
  <c r="AC240" i="26"/>
  <c r="AB240" i="26"/>
  <c r="AA240" i="26"/>
  <c r="Z240" i="26"/>
  <c r="AC241" i="26"/>
  <c r="AB241" i="26"/>
  <c r="AA241" i="26"/>
  <c r="Z241" i="26"/>
  <c r="AC242" i="26"/>
  <c r="AB242" i="26"/>
  <c r="AA242" i="26"/>
  <c r="Z242" i="26"/>
  <c r="AC243" i="26"/>
  <c r="AB243" i="26"/>
  <c r="AA243" i="26"/>
  <c r="Z243" i="26"/>
  <c r="AC244" i="26"/>
  <c r="AB244" i="26"/>
  <c r="AA244" i="26"/>
  <c r="Z244" i="26"/>
  <c r="AC245" i="26"/>
  <c r="AB245" i="26"/>
  <c r="AA245" i="26"/>
  <c r="Z245" i="26"/>
  <c r="AC246" i="26"/>
  <c r="AB246" i="26"/>
  <c r="AA246" i="26"/>
  <c r="Z246" i="26"/>
  <c r="AC247" i="26"/>
  <c r="AB247" i="26"/>
  <c r="AA247" i="26"/>
  <c r="Z247" i="26"/>
  <c r="AC248" i="26"/>
  <c r="AB248" i="26"/>
  <c r="AA248" i="26"/>
  <c r="Z248" i="26"/>
  <c r="AC249" i="26"/>
  <c r="AB249" i="26"/>
  <c r="AA249" i="26"/>
  <c r="Z249" i="26"/>
  <c r="AC250" i="26"/>
  <c r="AB250" i="26"/>
  <c r="AA250" i="26"/>
  <c r="Z250" i="26"/>
  <c r="AC251" i="26"/>
  <c r="AB251" i="26"/>
  <c r="AA251" i="26"/>
  <c r="Z251" i="26"/>
  <c r="AC252" i="26"/>
  <c r="AB252" i="26"/>
  <c r="AA252" i="26"/>
  <c r="Z252" i="26"/>
  <c r="AC253" i="26"/>
  <c r="AB253" i="26"/>
  <c r="AA253" i="26"/>
  <c r="Z253" i="26"/>
  <c r="AC254" i="26"/>
  <c r="AB254" i="26"/>
  <c r="AA254" i="26"/>
  <c r="Z254" i="26"/>
  <c r="AC255" i="26"/>
  <c r="AB255" i="26"/>
  <c r="AA255" i="26"/>
  <c r="Z255" i="26"/>
  <c r="AC256" i="26"/>
  <c r="AB256" i="26"/>
  <c r="AA256" i="26"/>
  <c r="Z256" i="26"/>
  <c r="AC257" i="26"/>
  <c r="AB257" i="26"/>
  <c r="AA257" i="26"/>
  <c r="Z257" i="26"/>
  <c r="AC258" i="26"/>
  <c r="AB258" i="26"/>
  <c r="AA258" i="26"/>
  <c r="Z258" i="26"/>
  <c r="AC259" i="26"/>
  <c r="AB259" i="26"/>
  <c r="AA259" i="26"/>
  <c r="Z259" i="26"/>
  <c r="AC260" i="26"/>
  <c r="AB260" i="26"/>
  <c r="AA260" i="26"/>
  <c r="Z260" i="26"/>
  <c r="AC261" i="26"/>
  <c r="AB261" i="26"/>
  <c r="AA261" i="26"/>
  <c r="Z261" i="26"/>
  <c r="AC262" i="26"/>
  <c r="AB262" i="26"/>
  <c r="AA262" i="26"/>
  <c r="Z262" i="26"/>
  <c r="AC263" i="26"/>
  <c r="AB263" i="26"/>
  <c r="AA263" i="26"/>
  <c r="Z263" i="26"/>
  <c r="AC264" i="26"/>
  <c r="AB264" i="26"/>
  <c r="AA264" i="26"/>
  <c r="Z264" i="26"/>
  <c r="AC265" i="26"/>
  <c r="AB265" i="26"/>
  <c r="AA265" i="26"/>
  <c r="Z265" i="26"/>
  <c r="AC266" i="26"/>
  <c r="AB266" i="26"/>
  <c r="AA266" i="26"/>
  <c r="Z266" i="26"/>
  <c r="AC267" i="26"/>
  <c r="AB267" i="26"/>
  <c r="AA267" i="26"/>
  <c r="Z267" i="26"/>
  <c r="AC268" i="26"/>
  <c r="AB268" i="26"/>
  <c r="AA268" i="26"/>
  <c r="Z268" i="26"/>
  <c r="AC269" i="26"/>
  <c r="AB269" i="26"/>
  <c r="AA269" i="26"/>
  <c r="Z269" i="26"/>
  <c r="AC270" i="26"/>
  <c r="AB270" i="26"/>
  <c r="AA270" i="26"/>
  <c r="Z270" i="26"/>
  <c r="AC271" i="26"/>
  <c r="AB271" i="26"/>
  <c r="AA271" i="26"/>
  <c r="Z271" i="26"/>
  <c r="AC272" i="26"/>
  <c r="AB272" i="26"/>
  <c r="AA272" i="26"/>
  <c r="Z272" i="26"/>
  <c r="AC273" i="26"/>
  <c r="AB273" i="26"/>
  <c r="AA273" i="26"/>
  <c r="Z273" i="26"/>
  <c r="AC274" i="26"/>
  <c r="AB274" i="26"/>
  <c r="AA274" i="26"/>
  <c r="Z274" i="26"/>
  <c r="AC275" i="26"/>
  <c r="AB275" i="26"/>
  <c r="AA275" i="26"/>
  <c r="Z275" i="26"/>
  <c r="AC276" i="26"/>
  <c r="AB276" i="26"/>
  <c r="AA276" i="26"/>
  <c r="Z276" i="26"/>
  <c r="AC277" i="26"/>
  <c r="AB277" i="26"/>
  <c r="AA277" i="26"/>
  <c r="Z277" i="26"/>
  <c r="AC278" i="26"/>
  <c r="AB278" i="26"/>
  <c r="AA278" i="26"/>
  <c r="Z278" i="26"/>
  <c r="AC279" i="26"/>
  <c r="AB279" i="26"/>
  <c r="AA279" i="26"/>
  <c r="Z279" i="26"/>
  <c r="AC280" i="26"/>
  <c r="AB280" i="26"/>
  <c r="AA280" i="26"/>
  <c r="Z280" i="26"/>
  <c r="AC281" i="26"/>
  <c r="AB281" i="26"/>
  <c r="AA281" i="26"/>
  <c r="Z281" i="26"/>
  <c r="AC282" i="26"/>
  <c r="AB282" i="26"/>
  <c r="AA282" i="26"/>
  <c r="Z282" i="26"/>
  <c r="AC283" i="26"/>
  <c r="AB283" i="26"/>
  <c r="AA283" i="26"/>
  <c r="Z283" i="26"/>
  <c r="AC284" i="26"/>
  <c r="AB284" i="26"/>
  <c r="AA284" i="26"/>
  <c r="Z284" i="26"/>
  <c r="AC285" i="26"/>
  <c r="AB285" i="26"/>
  <c r="AA285" i="26"/>
  <c r="Z285" i="26"/>
  <c r="AC286" i="26"/>
  <c r="AB286" i="26"/>
  <c r="AA286" i="26"/>
  <c r="Z286" i="26"/>
  <c r="AC287" i="26"/>
  <c r="AB287" i="26"/>
  <c r="AA287" i="26"/>
  <c r="Z287" i="26"/>
  <c r="AC288" i="26"/>
  <c r="AB288" i="26"/>
  <c r="AA288" i="26"/>
  <c r="Z288" i="26"/>
  <c r="AC289" i="26"/>
  <c r="AB289" i="26"/>
  <c r="AA289" i="26"/>
  <c r="Z289" i="26"/>
  <c r="AC290" i="26"/>
  <c r="AB290" i="26"/>
  <c r="AA290" i="26"/>
  <c r="Z290" i="26"/>
  <c r="AC291" i="26"/>
  <c r="AB291" i="26"/>
  <c r="AA291" i="26"/>
  <c r="Z291" i="26"/>
  <c r="AC292" i="26"/>
  <c r="AB292" i="26"/>
  <c r="AA292" i="26"/>
  <c r="Z292" i="26"/>
  <c r="AC293" i="26"/>
  <c r="AB293" i="26"/>
  <c r="AA293" i="26"/>
  <c r="Z293" i="26"/>
  <c r="AC294" i="26"/>
  <c r="AB294" i="26"/>
  <c r="AA294" i="26"/>
  <c r="Z294" i="26"/>
  <c r="AC295" i="26"/>
  <c r="AB295" i="26"/>
  <c r="AA295" i="26"/>
  <c r="Z295" i="26"/>
  <c r="AC296" i="26"/>
  <c r="AB296" i="26"/>
  <c r="AA296" i="26"/>
  <c r="Z296" i="26"/>
  <c r="AC297" i="26"/>
  <c r="AB297" i="26"/>
  <c r="AA297" i="26"/>
  <c r="Z297" i="26"/>
  <c r="AC298" i="26"/>
  <c r="AB298" i="26"/>
  <c r="AA298" i="26"/>
  <c r="Z298" i="26"/>
  <c r="AC299" i="26"/>
  <c r="AB299" i="26"/>
  <c r="AA299" i="26"/>
  <c r="Z299" i="26"/>
  <c r="AC300" i="26"/>
  <c r="AB300" i="26"/>
  <c r="AA300" i="26"/>
  <c r="Z300" i="26"/>
  <c r="AC301" i="26"/>
  <c r="AB301" i="26"/>
  <c r="AA301" i="26"/>
  <c r="Z301" i="26"/>
  <c r="AC302" i="26"/>
  <c r="AB302" i="26"/>
  <c r="AA302" i="26"/>
  <c r="Z302" i="26"/>
  <c r="AC303" i="26"/>
  <c r="AB303" i="26"/>
  <c r="AA303" i="26"/>
  <c r="Z303" i="26"/>
  <c r="AC304" i="26"/>
  <c r="AB304" i="26"/>
  <c r="AA304" i="26"/>
  <c r="Z304" i="26"/>
  <c r="AC305" i="26"/>
  <c r="AB305" i="26"/>
  <c r="AA305" i="26"/>
  <c r="Z305" i="26"/>
  <c r="AC306" i="26"/>
  <c r="AB306" i="26"/>
  <c r="AA306" i="26"/>
  <c r="Z306" i="26"/>
  <c r="AC307" i="26"/>
  <c r="AB307" i="26"/>
  <c r="AA307" i="26"/>
  <c r="Z307" i="26"/>
  <c r="AC308" i="26"/>
  <c r="AB308" i="26"/>
  <c r="AA308" i="26"/>
  <c r="Z308" i="26"/>
  <c r="AC309" i="26"/>
  <c r="AB309" i="26"/>
  <c r="AA309" i="26"/>
  <c r="Z309" i="26"/>
  <c r="AC310" i="26"/>
  <c r="AB310" i="26"/>
  <c r="AA310" i="26"/>
  <c r="Z310" i="26"/>
  <c r="AC311" i="26"/>
  <c r="AB311" i="26"/>
  <c r="AA311" i="26"/>
  <c r="Z311" i="26"/>
  <c r="AC312" i="26"/>
  <c r="AB312" i="26"/>
  <c r="AA312" i="26"/>
  <c r="Z312" i="26"/>
  <c r="AC313" i="26"/>
  <c r="AB313" i="26"/>
  <c r="AA313" i="26"/>
  <c r="Z313" i="26"/>
  <c r="AC314" i="26"/>
  <c r="AB314" i="26"/>
  <c r="AA314" i="26"/>
  <c r="Z314" i="26"/>
  <c r="AC315" i="26"/>
  <c r="AB315" i="26"/>
  <c r="AA315" i="26"/>
  <c r="Z315" i="26"/>
  <c r="AC316" i="26"/>
  <c r="AB316" i="26"/>
  <c r="AA316" i="26"/>
  <c r="Z316" i="26"/>
  <c r="AC317" i="26"/>
  <c r="AB317" i="26"/>
  <c r="AA317" i="26"/>
  <c r="Z317" i="26"/>
  <c r="AC318" i="26"/>
  <c r="AB318" i="26"/>
  <c r="AA318" i="26"/>
  <c r="Z318" i="26"/>
  <c r="AC319" i="26"/>
  <c r="AB319" i="26"/>
  <c r="AA319" i="26"/>
  <c r="Z319" i="26"/>
  <c r="AC320" i="26"/>
  <c r="AB320" i="26"/>
  <c r="AA320" i="26"/>
  <c r="Z320" i="26"/>
  <c r="AC321" i="26"/>
  <c r="AB321" i="26"/>
  <c r="AA321" i="26"/>
  <c r="Z321" i="26"/>
  <c r="AC322" i="26"/>
  <c r="AB322" i="26"/>
  <c r="AA322" i="26"/>
  <c r="Z322" i="26"/>
  <c r="AC323" i="26"/>
  <c r="AB323" i="26"/>
  <c r="AA323" i="26"/>
  <c r="Z323" i="26"/>
  <c r="AC324" i="26"/>
  <c r="AB324" i="26"/>
  <c r="AA324" i="26"/>
  <c r="Z324" i="26"/>
  <c r="AC325" i="26"/>
  <c r="AB325" i="26"/>
  <c r="AA325" i="26"/>
  <c r="Z325" i="26"/>
  <c r="AC326" i="26"/>
  <c r="AB326" i="26"/>
  <c r="AA326" i="26"/>
  <c r="Z326" i="26"/>
  <c r="AC327" i="26"/>
  <c r="AB327" i="26"/>
  <c r="AA327" i="26"/>
  <c r="Z327" i="26"/>
  <c r="AC328" i="26"/>
  <c r="AB328" i="26"/>
  <c r="AA328" i="26"/>
  <c r="Z328" i="26"/>
  <c r="AC329" i="26"/>
  <c r="AB329" i="26"/>
  <c r="AA329" i="26"/>
  <c r="Z329" i="26"/>
  <c r="AC330" i="26"/>
  <c r="AB330" i="26"/>
  <c r="AA330" i="26"/>
  <c r="Z330" i="26"/>
  <c r="AC331" i="26"/>
  <c r="AB331" i="26"/>
  <c r="AA331" i="26"/>
  <c r="Z331" i="26"/>
  <c r="AC332" i="26"/>
  <c r="AB332" i="26"/>
  <c r="AA332" i="26"/>
  <c r="Z332" i="26"/>
  <c r="AC333" i="26"/>
  <c r="AB333" i="26"/>
  <c r="AA333" i="26"/>
  <c r="Z333" i="26"/>
  <c r="AC334" i="26"/>
  <c r="AB334" i="26"/>
  <c r="AA334" i="26"/>
  <c r="Z334" i="26"/>
  <c r="AC335" i="26"/>
  <c r="AB335" i="26"/>
  <c r="AA335" i="26"/>
  <c r="Z335" i="26"/>
  <c r="AC336" i="26"/>
  <c r="AB336" i="26"/>
  <c r="AA336" i="26"/>
  <c r="Z336" i="26"/>
  <c r="AC337" i="26"/>
  <c r="AB337" i="26"/>
  <c r="AA337" i="26"/>
  <c r="Z337" i="26"/>
  <c r="AC338" i="26"/>
  <c r="AB338" i="26"/>
  <c r="AA338" i="26"/>
  <c r="Z338" i="26"/>
  <c r="AC339" i="26"/>
  <c r="AB339" i="26"/>
  <c r="AA339" i="26"/>
  <c r="Z339" i="26"/>
  <c r="AC340" i="26"/>
  <c r="AB340" i="26"/>
  <c r="AA340" i="26"/>
  <c r="Z340" i="26"/>
  <c r="AC341" i="26"/>
  <c r="AB341" i="26"/>
  <c r="AA341" i="26"/>
  <c r="Z341" i="26"/>
  <c r="AC342" i="26"/>
  <c r="AB342" i="26"/>
  <c r="AA342" i="26"/>
  <c r="Z342" i="26"/>
  <c r="AC343" i="26"/>
  <c r="AB343" i="26"/>
  <c r="AA343" i="26"/>
  <c r="Z343" i="26"/>
  <c r="AC344" i="26"/>
  <c r="AB344" i="26"/>
  <c r="AA344" i="26"/>
  <c r="Z344" i="26"/>
  <c r="AC345" i="26"/>
  <c r="AB345" i="26"/>
  <c r="AA345" i="26"/>
  <c r="Z345" i="26"/>
  <c r="AC346" i="26"/>
  <c r="AB346" i="26"/>
  <c r="AA346" i="26"/>
  <c r="Z346" i="26"/>
  <c r="AC347" i="26"/>
  <c r="AB347" i="26"/>
  <c r="AA347" i="26"/>
  <c r="Z347" i="26"/>
  <c r="AC348" i="26"/>
  <c r="AB348" i="26"/>
  <c r="AA348" i="26"/>
  <c r="Z348" i="26"/>
  <c r="AC349" i="26"/>
  <c r="AB349" i="26"/>
  <c r="AA349" i="26"/>
  <c r="Z349" i="26"/>
  <c r="AC350" i="26"/>
  <c r="AB350" i="26"/>
  <c r="AA350" i="26"/>
  <c r="Z350" i="26"/>
  <c r="AC351" i="26"/>
  <c r="AB351" i="26"/>
  <c r="AA351" i="26"/>
  <c r="Z351" i="26"/>
  <c r="AC352" i="26"/>
  <c r="AB352" i="26"/>
  <c r="AA352" i="26"/>
  <c r="Z352" i="26"/>
  <c r="AC353" i="26"/>
  <c r="AB353" i="26"/>
  <c r="AA353" i="26"/>
  <c r="Z353" i="26"/>
  <c r="AC354" i="26"/>
  <c r="AB354" i="26"/>
  <c r="AA354" i="26"/>
  <c r="Z354" i="26"/>
  <c r="AC355" i="26"/>
  <c r="AB355" i="26"/>
  <c r="AA355" i="26"/>
  <c r="Z355" i="26"/>
  <c r="AC356" i="26"/>
  <c r="AB356" i="26"/>
  <c r="AA356" i="26"/>
  <c r="Z356" i="26"/>
  <c r="AC357" i="26"/>
  <c r="AB357" i="26"/>
  <c r="AA357" i="26"/>
  <c r="Z357" i="26"/>
  <c r="AC358" i="26"/>
  <c r="AB358" i="26"/>
  <c r="AA358" i="26"/>
  <c r="Z358" i="26"/>
  <c r="AC359" i="26"/>
  <c r="AB359" i="26"/>
  <c r="AA359" i="26"/>
  <c r="Z359" i="26"/>
  <c r="AC360" i="26"/>
  <c r="AB360" i="26"/>
  <c r="AA360" i="26"/>
  <c r="Z360" i="26"/>
  <c r="AC361" i="26"/>
  <c r="AB361" i="26"/>
  <c r="AA361" i="26"/>
  <c r="Z361" i="26"/>
  <c r="AC362" i="26"/>
  <c r="AB362" i="26"/>
  <c r="AA362" i="26"/>
  <c r="Z362" i="26"/>
  <c r="AC363" i="26"/>
  <c r="AB363" i="26"/>
  <c r="AA363" i="26"/>
  <c r="Z363" i="26"/>
  <c r="AC364" i="26"/>
  <c r="AB364" i="26"/>
  <c r="AA364" i="26"/>
  <c r="Z364" i="26"/>
  <c r="AC365" i="26"/>
  <c r="AB365" i="26"/>
  <c r="AA365" i="26"/>
  <c r="Z365" i="26"/>
  <c r="AC366" i="26"/>
  <c r="AB366" i="26"/>
  <c r="AA366" i="26"/>
  <c r="Z366" i="26"/>
  <c r="AC367" i="26"/>
  <c r="AB367" i="26"/>
  <c r="AA367" i="26"/>
  <c r="Z367" i="26"/>
  <c r="AC368" i="26"/>
  <c r="AB368" i="26"/>
  <c r="AA368" i="26"/>
  <c r="Z368" i="26"/>
  <c r="AC369" i="26"/>
  <c r="AB369" i="26"/>
  <c r="AA369" i="26"/>
  <c r="Z369" i="26"/>
  <c r="AC370" i="26"/>
  <c r="AB370" i="26"/>
  <c r="AA370" i="26"/>
  <c r="Z370" i="26"/>
  <c r="AC371" i="26"/>
  <c r="AB371" i="26"/>
  <c r="AA371" i="26"/>
  <c r="Z371" i="26"/>
  <c r="AC372" i="26"/>
  <c r="AB372" i="26"/>
  <c r="AA372" i="26"/>
  <c r="Z372" i="26"/>
  <c r="AC373" i="26"/>
  <c r="AB373" i="26"/>
  <c r="AA373" i="26"/>
  <c r="Z373" i="26"/>
  <c r="AC374" i="26"/>
  <c r="AB374" i="26"/>
  <c r="AA374" i="26"/>
  <c r="Z374" i="26"/>
  <c r="AC375" i="26"/>
  <c r="AB375" i="26"/>
  <c r="AA375" i="26"/>
  <c r="Z375" i="26"/>
  <c r="AC376" i="26"/>
  <c r="AB376" i="26"/>
  <c r="AA376" i="26"/>
  <c r="Z376" i="26"/>
  <c r="AC377" i="26"/>
  <c r="AB377" i="26"/>
  <c r="AA377" i="26"/>
  <c r="Z377" i="26"/>
  <c r="AC378" i="26"/>
  <c r="AB378" i="26"/>
  <c r="AA378" i="26"/>
  <c r="Z378" i="26"/>
  <c r="AC379" i="26"/>
  <c r="AB379" i="26"/>
  <c r="AA379" i="26"/>
  <c r="Z379" i="26"/>
  <c r="AC380" i="26"/>
  <c r="AB380" i="26"/>
  <c r="AA380" i="26"/>
  <c r="Z380" i="26"/>
  <c r="AC381" i="26"/>
  <c r="AB381" i="26"/>
  <c r="AA381" i="26"/>
  <c r="Z381" i="26"/>
  <c r="AC382" i="26"/>
  <c r="AB382" i="26"/>
  <c r="AA382" i="26"/>
  <c r="Z382" i="26"/>
  <c r="AC383" i="26"/>
  <c r="AB383" i="26"/>
  <c r="AA383" i="26"/>
  <c r="Z383" i="26"/>
  <c r="AC384" i="26"/>
  <c r="AB384" i="26"/>
  <c r="AA384" i="26"/>
  <c r="Z384" i="26"/>
  <c r="AC385" i="26"/>
  <c r="AB385" i="26"/>
  <c r="AA385" i="26"/>
  <c r="Z385" i="26"/>
  <c r="AC386" i="26"/>
  <c r="AB386" i="26"/>
  <c r="AA386" i="26"/>
  <c r="Z386" i="26"/>
  <c r="AC387" i="26"/>
  <c r="AB387" i="26"/>
  <c r="AA387" i="26"/>
  <c r="Z387" i="26"/>
  <c r="AC388" i="26"/>
  <c r="AB388" i="26"/>
  <c r="AA388" i="26"/>
  <c r="Z388" i="26"/>
  <c r="AC389" i="26"/>
  <c r="AB389" i="26"/>
  <c r="AA389" i="26"/>
  <c r="Z389" i="26"/>
  <c r="AC390" i="26"/>
  <c r="AB390" i="26"/>
  <c r="AA390" i="26"/>
  <c r="Z390" i="26"/>
  <c r="AC391" i="26"/>
  <c r="AB391" i="26"/>
  <c r="AA391" i="26"/>
  <c r="Z391" i="26"/>
  <c r="AC392" i="26"/>
  <c r="AB392" i="26"/>
  <c r="AA392" i="26"/>
  <c r="Z392" i="26"/>
  <c r="AC393" i="26"/>
  <c r="AB393" i="26"/>
  <c r="AA393" i="26"/>
  <c r="Z393" i="26"/>
  <c r="AC394" i="26"/>
  <c r="AB394" i="26"/>
  <c r="AA394" i="26"/>
  <c r="Z394" i="26"/>
  <c r="AC395" i="26"/>
  <c r="AB395" i="26"/>
  <c r="AA395" i="26"/>
  <c r="Z395" i="26"/>
  <c r="AC396" i="26"/>
  <c r="AB396" i="26"/>
  <c r="AA396" i="26"/>
  <c r="Z396" i="26"/>
  <c r="AC397" i="26"/>
  <c r="AB397" i="26"/>
  <c r="AA397" i="26"/>
  <c r="Z397" i="26"/>
  <c r="AC398" i="26"/>
  <c r="AB398" i="26"/>
  <c r="AA398" i="26"/>
  <c r="Z398" i="26"/>
  <c r="AC399" i="26"/>
  <c r="AB399" i="26"/>
  <c r="AA399" i="26"/>
  <c r="Z399" i="26"/>
  <c r="AC400" i="26"/>
  <c r="AB400" i="26"/>
  <c r="AA400" i="26"/>
  <c r="Z400" i="26"/>
  <c r="AC401" i="26"/>
  <c r="AB401" i="26"/>
  <c r="AA401" i="26"/>
  <c r="Z401" i="26"/>
  <c r="AC402" i="26"/>
  <c r="AB402" i="26"/>
  <c r="AA402" i="26"/>
  <c r="Z402" i="26"/>
  <c r="AC403" i="26"/>
  <c r="AB403" i="26"/>
  <c r="AA403" i="26"/>
  <c r="Z403" i="26"/>
  <c r="AC404" i="26"/>
  <c r="AB404" i="26"/>
  <c r="AA404" i="26"/>
  <c r="Z404" i="26"/>
  <c r="AC405" i="26"/>
  <c r="AB405" i="26"/>
  <c r="AA405" i="26"/>
  <c r="Z405" i="26"/>
  <c r="AC406" i="26"/>
  <c r="AB406" i="26"/>
  <c r="AA406" i="26"/>
  <c r="Z406" i="26"/>
  <c r="AC407" i="26"/>
  <c r="AB407" i="26"/>
  <c r="AA407" i="26"/>
  <c r="Z407" i="26"/>
  <c r="AC408" i="26"/>
  <c r="AB408" i="26"/>
  <c r="AA408" i="26"/>
  <c r="Z408" i="26"/>
  <c r="AC409" i="26"/>
  <c r="AB409" i="26"/>
  <c r="AA409" i="26"/>
  <c r="Z409" i="26"/>
  <c r="AC410" i="26"/>
  <c r="AB410" i="26"/>
  <c r="AA410" i="26"/>
  <c r="Z410" i="26"/>
  <c r="AC411" i="26"/>
  <c r="AB411" i="26"/>
  <c r="AA411" i="26"/>
  <c r="Z411" i="26"/>
  <c r="AC412" i="26"/>
  <c r="AB412" i="26"/>
  <c r="AA412" i="26"/>
  <c r="Z412" i="26"/>
  <c r="AC413" i="26"/>
  <c r="AB413" i="26"/>
  <c r="AA413" i="26"/>
  <c r="Z413" i="26"/>
  <c r="AC414" i="26"/>
  <c r="AB414" i="26"/>
  <c r="AA414" i="26"/>
  <c r="Z414" i="26"/>
  <c r="AC415" i="26"/>
  <c r="AB415" i="26"/>
  <c r="AA415" i="26"/>
  <c r="Z415" i="26"/>
  <c r="AC416" i="26"/>
  <c r="AB416" i="26"/>
  <c r="AA416" i="26"/>
  <c r="Z416" i="26"/>
  <c r="AC417" i="26"/>
  <c r="AB417" i="26"/>
  <c r="AA417" i="26"/>
  <c r="Z417" i="26"/>
  <c r="AC418" i="26"/>
  <c r="AB418" i="26"/>
  <c r="AA418" i="26"/>
  <c r="Z418" i="26"/>
  <c r="AC419" i="26"/>
  <c r="AB419" i="26"/>
  <c r="AA419" i="26"/>
  <c r="Z419" i="26"/>
  <c r="AC420" i="26"/>
  <c r="AB420" i="26"/>
  <c r="AA420" i="26"/>
  <c r="Z420" i="26"/>
  <c r="AC421" i="26"/>
  <c r="AB421" i="26"/>
  <c r="AA421" i="26"/>
  <c r="Z421" i="26"/>
  <c r="AC422" i="26"/>
  <c r="AB422" i="26"/>
  <c r="AA422" i="26"/>
  <c r="Z422" i="26"/>
  <c r="AC423" i="26"/>
  <c r="AB423" i="26"/>
  <c r="AA423" i="26"/>
  <c r="Z423" i="26"/>
  <c r="AC424" i="26"/>
  <c r="AB424" i="26"/>
  <c r="AA424" i="26"/>
  <c r="Z424" i="26"/>
  <c r="AC425" i="26"/>
  <c r="AB425" i="26"/>
  <c r="AA425" i="26"/>
  <c r="Z425" i="26"/>
  <c r="AC426" i="26"/>
  <c r="AB426" i="26"/>
  <c r="AA426" i="26"/>
  <c r="Z426" i="26"/>
  <c r="AC427" i="26"/>
  <c r="AB427" i="26"/>
  <c r="AA427" i="26"/>
  <c r="Z427" i="26"/>
  <c r="AC428" i="26"/>
  <c r="AB428" i="26"/>
  <c r="AA428" i="26"/>
  <c r="Z428" i="26"/>
  <c r="AC429" i="26"/>
  <c r="AB429" i="26"/>
  <c r="AA429" i="26"/>
  <c r="Z429" i="26"/>
  <c r="AC430" i="26"/>
  <c r="AB430" i="26"/>
  <c r="AA430" i="26"/>
  <c r="Z430" i="26"/>
  <c r="AC431" i="26"/>
  <c r="AB431" i="26"/>
  <c r="AA431" i="26"/>
  <c r="Z431" i="26"/>
  <c r="AC432" i="26"/>
  <c r="AB432" i="26"/>
  <c r="AA432" i="26"/>
  <c r="Z432" i="26"/>
  <c r="AC433" i="26"/>
  <c r="AB433" i="26"/>
  <c r="AA433" i="26"/>
  <c r="Z433" i="26"/>
  <c r="AC434" i="26"/>
  <c r="AB434" i="26"/>
  <c r="AA434" i="26"/>
  <c r="Z434" i="26"/>
  <c r="AC435" i="26"/>
  <c r="AB435" i="26"/>
  <c r="AA435" i="26"/>
  <c r="Z435" i="26"/>
  <c r="AC436" i="26"/>
  <c r="AB436" i="26"/>
  <c r="AA436" i="26"/>
  <c r="Z436" i="26"/>
  <c r="AC437" i="26"/>
  <c r="AB437" i="26"/>
  <c r="AA437" i="26"/>
  <c r="Z437" i="26"/>
  <c r="AC438" i="26"/>
  <c r="AB438" i="26"/>
  <c r="AA438" i="26"/>
  <c r="Z438" i="26"/>
  <c r="AC439" i="26"/>
  <c r="AB439" i="26"/>
  <c r="AA439" i="26"/>
  <c r="Z439" i="26"/>
  <c r="AC440" i="26"/>
  <c r="AB440" i="26"/>
  <c r="AA440" i="26"/>
  <c r="Z440" i="26"/>
  <c r="AC441" i="26"/>
  <c r="AB441" i="26"/>
  <c r="AA441" i="26"/>
  <c r="Z441" i="26"/>
  <c r="AC442" i="26"/>
  <c r="AB442" i="26"/>
  <c r="AA442" i="26"/>
  <c r="Z442" i="26"/>
  <c r="AC443" i="26"/>
  <c r="AB443" i="26"/>
  <c r="AA443" i="26"/>
  <c r="Z443" i="26"/>
  <c r="AC444" i="26"/>
  <c r="AB444" i="26"/>
  <c r="AA444" i="26"/>
  <c r="Z444" i="26"/>
  <c r="AC445" i="26"/>
  <c r="AB445" i="26"/>
  <c r="AA445" i="26"/>
  <c r="Z445" i="26"/>
  <c r="AC446" i="26"/>
  <c r="AB446" i="26"/>
  <c r="AA446" i="26"/>
  <c r="Z446" i="26"/>
  <c r="AC447" i="26"/>
  <c r="AB447" i="26"/>
  <c r="AA447" i="26"/>
  <c r="Z447" i="26"/>
  <c r="AC448" i="26"/>
  <c r="AB448" i="26"/>
  <c r="AA448" i="26"/>
  <c r="Z448" i="26"/>
  <c r="AC449" i="26"/>
  <c r="AB449" i="26"/>
  <c r="AA449" i="26"/>
  <c r="Z449" i="26"/>
  <c r="AC450" i="26"/>
  <c r="AB450" i="26"/>
  <c r="AA450" i="26"/>
  <c r="Z450" i="26"/>
  <c r="AC451" i="26"/>
  <c r="AB451" i="26"/>
  <c r="AA451" i="26"/>
  <c r="Z451" i="26"/>
  <c r="AC452" i="26"/>
  <c r="AB452" i="26"/>
  <c r="AA452" i="26"/>
  <c r="Z452" i="26"/>
  <c r="AC453" i="26"/>
  <c r="AB453" i="26"/>
  <c r="AA453" i="26"/>
  <c r="Z453" i="26"/>
  <c r="AC454" i="26"/>
  <c r="AB454" i="26"/>
  <c r="AA454" i="26"/>
  <c r="Z454" i="26"/>
  <c r="AC455" i="26"/>
  <c r="AB455" i="26"/>
  <c r="AA455" i="26"/>
  <c r="Z455" i="26"/>
  <c r="AC456" i="26"/>
  <c r="AB456" i="26"/>
  <c r="AA456" i="26"/>
  <c r="Z456" i="26"/>
  <c r="AC457" i="26"/>
  <c r="AB457" i="26"/>
  <c r="AA457" i="26"/>
  <c r="Z457" i="26"/>
  <c r="AC458" i="26"/>
  <c r="AB458" i="26"/>
  <c r="AA458" i="26"/>
  <c r="Z458" i="26"/>
  <c r="AC459" i="26"/>
  <c r="AB459" i="26"/>
  <c r="AA459" i="26"/>
  <c r="Z459" i="26"/>
  <c r="AC460" i="26"/>
  <c r="AB460" i="26"/>
  <c r="AA460" i="26"/>
  <c r="Z460" i="26"/>
  <c r="AC461" i="26"/>
  <c r="AB461" i="26"/>
  <c r="AA461" i="26"/>
  <c r="Z461" i="26"/>
  <c r="AC462" i="26"/>
  <c r="AB462" i="26"/>
  <c r="AA462" i="26"/>
  <c r="Z462" i="26"/>
  <c r="AC463" i="26"/>
  <c r="AB463" i="26"/>
  <c r="AA463" i="26"/>
  <c r="Z463" i="26"/>
  <c r="AC464" i="26"/>
  <c r="AB464" i="26"/>
  <c r="AA464" i="26"/>
  <c r="Z464" i="26"/>
  <c r="AC465" i="26"/>
  <c r="AB465" i="26"/>
  <c r="AA465" i="26"/>
  <c r="Z465" i="26"/>
  <c r="AC466" i="26"/>
  <c r="AB466" i="26"/>
  <c r="AA466" i="26"/>
  <c r="Z466" i="26"/>
  <c r="AC467" i="26"/>
  <c r="AB467" i="26"/>
  <c r="AA467" i="26"/>
  <c r="Z467" i="26"/>
  <c r="AC468" i="26"/>
  <c r="AB468" i="26"/>
  <c r="AA468" i="26"/>
  <c r="Z468" i="26"/>
  <c r="AC469" i="26"/>
  <c r="AB469" i="26"/>
  <c r="AA469" i="26"/>
  <c r="Z469" i="26"/>
  <c r="AC470" i="26"/>
  <c r="AB470" i="26"/>
  <c r="AA470" i="26"/>
  <c r="Z470" i="26"/>
  <c r="AC471" i="26"/>
  <c r="AB471" i="26"/>
  <c r="AA471" i="26"/>
  <c r="Z471" i="26"/>
  <c r="AC472" i="26"/>
  <c r="AB472" i="26"/>
  <c r="AA472" i="26"/>
  <c r="Z472" i="26"/>
  <c r="AC473" i="26"/>
  <c r="AB473" i="26"/>
  <c r="AA473" i="26"/>
  <c r="Z473" i="26"/>
  <c r="AC474" i="26"/>
  <c r="AB474" i="26"/>
  <c r="AA474" i="26"/>
  <c r="Z474" i="26"/>
  <c r="AC475" i="26"/>
  <c r="AB475" i="26"/>
  <c r="AA475" i="26"/>
  <c r="Z475" i="26"/>
  <c r="AC476" i="26"/>
  <c r="AB476" i="26"/>
  <c r="AA476" i="26"/>
  <c r="Z476" i="26"/>
  <c r="AC477" i="26"/>
  <c r="AB477" i="26"/>
  <c r="AA477" i="26"/>
  <c r="Z477" i="26"/>
  <c r="AC478" i="26"/>
  <c r="AB478" i="26"/>
  <c r="AA478" i="26"/>
  <c r="Z478" i="26"/>
  <c r="AC479" i="26"/>
  <c r="AB479" i="26"/>
  <c r="AA479" i="26"/>
  <c r="Z479" i="26"/>
  <c r="AC480" i="26"/>
  <c r="AB480" i="26"/>
  <c r="AA480" i="26"/>
  <c r="Z480" i="26"/>
  <c r="AC481" i="26"/>
  <c r="AB481" i="26"/>
  <c r="AA481" i="26"/>
  <c r="Z481" i="26"/>
  <c r="AC482" i="26"/>
  <c r="AB482" i="26"/>
  <c r="AA482" i="26"/>
  <c r="Z482" i="26"/>
  <c r="AC483" i="26"/>
  <c r="AB483" i="26"/>
  <c r="AA483" i="26"/>
  <c r="Z483" i="26"/>
  <c r="AC484" i="26"/>
  <c r="AB484" i="26"/>
  <c r="AA484" i="26"/>
  <c r="Z484" i="26"/>
  <c r="AC485" i="26"/>
  <c r="AB485" i="26"/>
  <c r="AA485" i="26"/>
  <c r="Z485" i="26"/>
  <c r="AC486" i="26"/>
  <c r="AB486" i="26"/>
  <c r="AA486" i="26"/>
  <c r="Z486" i="26"/>
  <c r="AC487" i="26"/>
  <c r="AB487" i="26"/>
  <c r="AA487" i="26"/>
  <c r="Z487" i="26"/>
  <c r="AC488" i="26"/>
  <c r="AB488" i="26"/>
  <c r="AA488" i="26"/>
  <c r="Z488" i="26"/>
  <c r="AC489" i="26"/>
  <c r="AB489" i="26"/>
  <c r="AA489" i="26"/>
  <c r="Z489" i="26"/>
  <c r="AC490" i="26"/>
  <c r="AB490" i="26"/>
  <c r="AA490" i="26"/>
  <c r="Z490" i="26"/>
  <c r="AC491" i="26"/>
  <c r="AB491" i="26"/>
  <c r="AA491" i="26"/>
  <c r="Z491" i="26"/>
  <c r="AC492" i="26"/>
  <c r="AB492" i="26"/>
  <c r="AA492" i="26"/>
  <c r="Z492" i="26"/>
  <c r="AC493" i="26"/>
  <c r="AB493" i="26"/>
  <c r="AA493" i="26"/>
  <c r="Z493" i="26"/>
  <c r="AC494" i="26"/>
  <c r="AB494" i="26"/>
  <c r="AA494" i="26"/>
  <c r="Z494" i="26"/>
  <c r="AC495" i="26"/>
  <c r="AB495" i="26"/>
  <c r="AA495" i="26"/>
  <c r="Z495" i="26"/>
  <c r="AC496" i="26"/>
  <c r="AB496" i="26"/>
  <c r="AA496" i="26"/>
  <c r="Z496" i="26"/>
  <c r="AC497" i="26"/>
  <c r="AB497" i="26"/>
  <c r="AA497" i="26"/>
  <c r="Z497" i="26"/>
  <c r="AC498" i="26"/>
  <c r="AB498" i="26"/>
  <c r="AA498" i="26"/>
  <c r="Z498" i="26"/>
  <c r="AC499" i="26"/>
  <c r="AB499" i="26"/>
  <c r="AA499" i="26"/>
  <c r="Z499" i="26"/>
  <c r="AC500" i="26"/>
  <c r="AB500" i="26"/>
  <c r="AA500" i="26"/>
  <c r="Z500" i="26"/>
  <c r="AC501" i="26"/>
  <c r="AB501" i="26"/>
  <c r="AA501" i="26"/>
  <c r="Z501" i="26"/>
  <c r="AC502" i="26"/>
  <c r="AB502" i="26"/>
  <c r="AA502" i="26"/>
  <c r="Z502" i="26"/>
  <c r="AC503" i="26"/>
  <c r="AB503" i="26"/>
  <c r="AA503" i="26"/>
  <c r="Z503" i="26"/>
  <c r="AC504" i="26"/>
  <c r="AB504" i="26"/>
  <c r="AA504" i="26"/>
  <c r="Z504" i="26"/>
  <c r="AC505" i="26"/>
  <c r="AB505" i="26"/>
  <c r="AA505" i="26"/>
  <c r="Z505" i="26"/>
  <c r="AC506" i="26"/>
  <c r="AB506" i="26"/>
  <c r="AA506" i="26"/>
  <c r="Z506" i="26"/>
  <c r="AC507" i="26"/>
  <c r="AB507" i="26"/>
  <c r="AA507" i="26"/>
  <c r="Z507" i="26"/>
  <c r="AC508" i="26"/>
  <c r="AB508" i="26"/>
  <c r="AA508" i="26"/>
  <c r="Z508" i="26"/>
  <c r="AC509" i="26"/>
  <c r="AB509" i="26"/>
  <c r="AA509" i="26"/>
  <c r="Z509" i="26"/>
  <c r="AC510" i="26"/>
  <c r="AB510" i="26"/>
  <c r="AA510" i="26"/>
  <c r="Z510" i="26"/>
  <c r="AC511" i="26"/>
  <c r="AB511" i="26"/>
  <c r="AA511" i="26"/>
  <c r="Z511" i="26"/>
  <c r="AC512" i="26"/>
  <c r="AB512" i="26"/>
  <c r="AA512" i="26"/>
  <c r="Z512" i="26"/>
  <c r="AC513" i="26"/>
  <c r="AB513" i="26"/>
  <c r="AA513" i="26"/>
  <c r="Z513" i="26"/>
  <c r="AC514" i="26"/>
  <c r="AB514" i="26"/>
  <c r="AA514" i="26"/>
  <c r="Z514" i="26"/>
  <c r="AC515" i="26"/>
  <c r="AB515" i="26"/>
  <c r="AA515" i="26"/>
  <c r="Z515" i="26"/>
  <c r="AC516" i="26"/>
  <c r="AB516" i="26"/>
  <c r="AA516" i="26"/>
  <c r="Z516" i="26"/>
  <c r="AC517" i="26"/>
  <c r="AB517" i="26"/>
  <c r="AA517" i="26"/>
  <c r="Z517" i="26"/>
  <c r="AC518" i="26"/>
  <c r="AB518" i="26"/>
  <c r="AA518" i="26"/>
  <c r="Z518" i="26"/>
  <c r="AC519" i="26"/>
  <c r="AB519" i="26"/>
  <c r="AA519" i="26"/>
  <c r="Z519" i="26"/>
  <c r="AC520" i="26"/>
  <c r="AB520" i="26"/>
  <c r="AA520" i="26"/>
  <c r="Z520" i="26"/>
  <c r="AC521" i="26"/>
  <c r="AB521" i="26"/>
  <c r="AA521" i="26"/>
  <c r="Z521" i="26"/>
  <c r="AC522" i="26"/>
  <c r="AB522" i="26"/>
  <c r="AA522" i="26"/>
  <c r="Z522" i="26"/>
  <c r="AC523" i="26"/>
  <c r="AB523" i="26"/>
  <c r="AA523" i="26"/>
  <c r="Z523" i="26"/>
  <c r="AC524" i="26"/>
  <c r="AB524" i="26"/>
  <c r="AA524" i="26"/>
  <c r="Z524" i="26"/>
  <c r="AC525" i="26"/>
  <c r="AB525" i="26"/>
  <c r="AA525" i="26"/>
  <c r="Z525" i="26"/>
  <c r="AC526" i="26"/>
  <c r="AB526" i="26"/>
  <c r="AA526" i="26"/>
  <c r="Z526" i="26"/>
  <c r="AC527" i="26"/>
  <c r="AB527" i="26"/>
  <c r="AA527" i="26"/>
  <c r="Z527" i="26"/>
  <c r="AC528" i="26"/>
  <c r="AB528" i="26"/>
  <c r="AA528" i="26"/>
  <c r="Z528" i="26"/>
  <c r="AC529" i="26"/>
  <c r="AB529" i="26"/>
  <c r="AA529" i="26"/>
  <c r="Z529" i="26"/>
  <c r="AC530" i="26"/>
  <c r="AB530" i="26"/>
  <c r="AA530" i="26"/>
  <c r="Z530" i="26"/>
  <c r="AC531" i="26"/>
  <c r="AB531" i="26"/>
  <c r="AA531" i="26"/>
  <c r="Z531" i="26"/>
  <c r="AC532" i="26"/>
  <c r="AB532" i="26"/>
  <c r="AA532" i="26"/>
  <c r="Z532" i="26"/>
  <c r="AC533" i="26"/>
  <c r="AB533" i="26"/>
  <c r="AA533" i="26"/>
  <c r="Z533" i="26"/>
  <c r="AC534" i="26"/>
  <c r="AB534" i="26"/>
  <c r="AA534" i="26"/>
  <c r="Z534" i="26"/>
  <c r="AC535" i="26"/>
  <c r="AB535" i="26"/>
  <c r="AA535" i="26"/>
  <c r="Z535" i="26"/>
  <c r="AC536" i="26"/>
  <c r="AB536" i="26"/>
  <c r="AA536" i="26"/>
  <c r="Z536" i="26"/>
  <c r="AC537" i="26"/>
  <c r="AB537" i="26"/>
  <c r="AA537" i="26"/>
  <c r="Z537" i="26"/>
  <c r="AC538" i="26"/>
  <c r="AB538" i="26"/>
  <c r="AA538" i="26"/>
  <c r="Z538" i="26"/>
  <c r="AC539" i="26"/>
  <c r="AB539" i="26"/>
  <c r="AA539" i="26"/>
  <c r="Z539" i="26"/>
  <c r="AC540" i="26"/>
  <c r="AB540" i="26"/>
  <c r="AA540" i="26"/>
  <c r="Z540" i="26"/>
  <c r="AC541" i="26"/>
  <c r="AB541" i="26"/>
  <c r="AA541" i="26"/>
  <c r="Z541" i="26"/>
  <c r="AC542" i="26"/>
  <c r="AB542" i="26"/>
  <c r="AA542" i="26"/>
  <c r="Z542" i="26"/>
  <c r="AC543" i="26"/>
  <c r="AB543" i="26"/>
  <c r="AA543" i="26"/>
  <c r="Z543" i="26"/>
  <c r="AC544" i="26"/>
  <c r="AB544" i="26"/>
  <c r="AA544" i="26"/>
  <c r="Z544" i="26"/>
  <c r="AC545" i="26"/>
  <c r="AB545" i="26"/>
  <c r="AA545" i="26"/>
  <c r="Z545" i="26"/>
  <c r="AC546" i="26"/>
  <c r="AB546" i="26"/>
  <c r="AA546" i="26"/>
  <c r="Z546" i="26"/>
  <c r="AC547" i="26"/>
  <c r="AB547" i="26"/>
  <c r="AA547" i="26"/>
  <c r="Z547" i="26"/>
  <c r="AC548" i="26"/>
  <c r="AB548" i="26"/>
  <c r="AA548" i="26"/>
  <c r="Z548" i="26"/>
  <c r="AC549" i="26"/>
  <c r="AB549" i="26"/>
  <c r="AA549" i="26"/>
  <c r="Z549" i="26"/>
  <c r="AC550" i="26"/>
  <c r="AB550" i="26"/>
  <c r="AA550" i="26"/>
  <c r="Z550" i="26"/>
  <c r="AC551" i="26"/>
  <c r="AB551" i="26"/>
  <c r="AA551" i="26"/>
  <c r="Z551" i="26"/>
  <c r="AC552" i="26"/>
  <c r="AB552" i="26"/>
  <c r="AA552" i="26"/>
  <c r="Z552" i="26"/>
  <c r="AC553" i="26"/>
  <c r="AB553" i="26"/>
  <c r="AA553" i="26"/>
  <c r="Z553" i="26"/>
  <c r="AC554" i="26"/>
  <c r="AB554" i="26"/>
  <c r="AA554" i="26"/>
  <c r="Z554" i="26"/>
  <c r="AC555" i="26"/>
  <c r="AB555" i="26"/>
  <c r="AA555" i="26"/>
  <c r="Z555" i="26"/>
  <c r="AC556" i="26"/>
  <c r="AB556" i="26"/>
  <c r="AA556" i="26"/>
  <c r="Z556" i="26"/>
  <c r="AC557" i="26"/>
  <c r="AB557" i="26"/>
  <c r="AA557" i="26"/>
  <c r="Z557" i="26"/>
  <c r="AC558" i="26"/>
  <c r="AB558" i="26"/>
  <c r="AA558" i="26"/>
  <c r="Z558" i="26"/>
  <c r="AC559" i="26"/>
  <c r="AB559" i="26"/>
  <c r="AA559" i="26"/>
  <c r="Z559" i="26"/>
  <c r="AC560" i="26"/>
  <c r="AB560" i="26"/>
  <c r="AA560" i="26"/>
  <c r="Z560" i="26"/>
  <c r="AC561" i="26"/>
  <c r="AB561" i="26"/>
  <c r="AA561" i="26"/>
  <c r="Z561" i="26"/>
  <c r="AC562" i="26"/>
  <c r="AB562" i="26"/>
  <c r="AA562" i="26"/>
  <c r="Z562" i="26"/>
  <c r="AC563" i="26"/>
  <c r="AB563" i="26"/>
  <c r="AA563" i="26"/>
  <c r="Z563" i="26"/>
  <c r="AC564" i="26"/>
  <c r="AB564" i="26"/>
  <c r="AA564" i="26"/>
  <c r="Z564" i="26"/>
  <c r="AC565" i="26"/>
  <c r="AB565" i="26"/>
  <c r="AA565" i="26"/>
  <c r="Z565" i="26"/>
  <c r="AC566" i="26"/>
  <c r="AB566" i="26"/>
  <c r="AA566" i="26"/>
  <c r="Z566" i="26"/>
  <c r="AC567" i="26"/>
  <c r="AB567" i="26"/>
  <c r="AA567" i="26"/>
  <c r="Z567" i="26"/>
  <c r="AC568" i="26"/>
  <c r="AB568" i="26"/>
  <c r="AA568" i="26"/>
  <c r="Z568" i="26"/>
  <c r="AC569" i="26"/>
  <c r="AB569" i="26"/>
  <c r="AA569" i="26"/>
  <c r="Z569" i="26"/>
  <c r="AC570" i="26"/>
  <c r="AB570" i="26"/>
  <c r="AA570" i="26"/>
  <c r="Z570" i="26"/>
  <c r="AC571" i="26"/>
  <c r="AB571" i="26"/>
  <c r="AA571" i="26"/>
  <c r="Z571" i="26"/>
  <c r="AC572" i="26"/>
  <c r="AB572" i="26"/>
  <c r="AA572" i="26"/>
  <c r="Z572" i="26"/>
  <c r="AC573" i="26"/>
  <c r="AB573" i="26"/>
  <c r="AA573" i="26"/>
  <c r="Z573" i="26"/>
  <c r="AC574" i="26"/>
  <c r="AB574" i="26"/>
  <c r="AA574" i="26"/>
  <c r="Z574" i="26"/>
  <c r="AC575" i="26"/>
  <c r="AB575" i="26"/>
  <c r="AA575" i="26"/>
  <c r="Z575" i="26"/>
  <c r="AC576" i="26"/>
  <c r="AB576" i="26"/>
  <c r="AA576" i="26"/>
  <c r="Z576" i="26"/>
  <c r="AC577" i="26"/>
  <c r="AB577" i="26"/>
  <c r="AA577" i="26"/>
  <c r="Z577" i="26"/>
  <c r="AC578" i="26"/>
  <c r="AB578" i="26"/>
  <c r="AA578" i="26"/>
  <c r="Z578" i="26"/>
  <c r="AC579" i="26"/>
  <c r="AB579" i="26"/>
  <c r="AA579" i="26"/>
  <c r="Z579" i="26"/>
  <c r="AC580" i="26"/>
  <c r="AB580" i="26"/>
  <c r="AA580" i="26"/>
  <c r="Z580" i="26"/>
  <c r="AC581" i="26"/>
  <c r="AB581" i="26"/>
  <c r="AA581" i="26"/>
  <c r="Z581" i="26"/>
  <c r="AC582" i="26"/>
  <c r="AB582" i="26"/>
  <c r="AA582" i="26"/>
  <c r="Z582" i="26"/>
  <c r="AC583" i="26"/>
  <c r="AB583" i="26"/>
  <c r="AA583" i="26"/>
  <c r="Z583" i="26"/>
  <c r="AC584" i="26"/>
  <c r="AB584" i="26"/>
  <c r="AA584" i="26"/>
  <c r="Z584" i="26"/>
  <c r="AC585" i="26"/>
  <c r="AB585" i="26"/>
  <c r="AA585" i="26"/>
  <c r="Z585" i="26"/>
  <c r="AC586" i="26"/>
  <c r="AB586" i="26"/>
  <c r="AA586" i="26"/>
  <c r="Z586" i="26"/>
  <c r="AC587" i="26"/>
  <c r="AB587" i="26"/>
  <c r="AA587" i="26"/>
  <c r="Z587" i="26"/>
  <c r="AC588" i="26"/>
  <c r="AB588" i="26"/>
  <c r="AA588" i="26"/>
  <c r="Z588" i="26"/>
  <c r="AC589" i="26"/>
  <c r="AB589" i="26"/>
  <c r="AA589" i="26"/>
  <c r="Z589" i="26"/>
  <c r="AC590" i="26"/>
  <c r="AB590" i="26"/>
  <c r="AA590" i="26"/>
  <c r="Z590" i="26"/>
  <c r="AC591" i="26"/>
  <c r="AB591" i="26"/>
  <c r="AA591" i="26"/>
  <c r="Z591" i="26"/>
  <c r="AC592" i="26"/>
  <c r="AB592" i="26"/>
  <c r="AA592" i="26"/>
  <c r="Z592" i="26"/>
  <c r="AC593" i="26"/>
  <c r="AB593" i="26"/>
  <c r="AA593" i="26"/>
  <c r="Z593" i="26"/>
  <c r="AC594" i="26"/>
  <c r="AB594" i="26"/>
  <c r="AA594" i="26"/>
  <c r="Z594" i="26"/>
  <c r="AC595" i="26"/>
  <c r="AB595" i="26"/>
  <c r="AA595" i="26"/>
  <c r="Z595" i="26"/>
  <c r="AC596" i="26"/>
  <c r="AB596" i="26"/>
  <c r="AA596" i="26"/>
  <c r="Z596" i="26"/>
  <c r="AC597" i="26"/>
  <c r="AB597" i="26"/>
  <c r="AA597" i="26"/>
  <c r="Z597" i="26"/>
  <c r="AC598" i="26"/>
  <c r="AB598" i="26"/>
  <c r="AA598" i="26"/>
  <c r="Z598" i="26"/>
  <c r="AC599" i="26"/>
  <c r="AB599" i="26"/>
  <c r="AA599" i="26"/>
  <c r="Z599" i="26"/>
  <c r="AC600" i="26"/>
  <c r="AB600" i="26"/>
  <c r="AA600" i="26"/>
  <c r="Z600" i="26"/>
  <c r="AC601" i="26"/>
  <c r="AB601" i="26"/>
  <c r="AA601" i="26"/>
  <c r="Z601" i="26"/>
  <c r="AC602" i="26"/>
  <c r="AB602" i="26"/>
  <c r="AA602" i="26"/>
  <c r="Z602" i="26"/>
  <c r="AC603" i="26"/>
  <c r="AB603" i="26"/>
  <c r="AA603" i="26"/>
  <c r="Z603" i="26"/>
  <c r="AC604" i="26"/>
  <c r="AB604" i="26"/>
  <c r="AA604" i="26"/>
  <c r="Z604" i="26"/>
  <c r="AC605" i="26"/>
  <c r="AB605" i="26"/>
  <c r="AA605" i="26"/>
  <c r="Z605" i="26"/>
  <c r="AC606" i="26"/>
  <c r="AB606" i="26"/>
  <c r="AA606" i="26"/>
  <c r="Z606" i="26"/>
  <c r="AC607" i="26"/>
  <c r="AB607" i="26"/>
  <c r="AA607" i="26"/>
  <c r="Z607" i="26"/>
  <c r="AC608" i="26"/>
  <c r="AB608" i="26"/>
  <c r="AA608" i="26"/>
  <c r="Z608" i="26"/>
  <c r="AC609" i="26"/>
  <c r="AB609" i="26"/>
  <c r="AA609" i="26"/>
  <c r="Z609" i="26"/>
  <c r="AC610" i="26"/>
  <c r="AB610" i="26"/>
  <c r="AA610" i="26"/>
  <c r="Z610" i="26"/>
  <c r="AC611" i="26"/>
  <c r="AB611" i="26"/>
  <c r="AA611" i="26"/>
  <c r="Z611" i="26"/>
  <c r="AC612" i="26"/>
  <c r="AB612" i="26"/>
  <c r="AA612" i="26"/>
  <c r="Z612" i="26"/>
  <c r="AC613" i="26"/>
  <c r="AB613" i="26"/>
  <c r="AA613" i="26"/>
  <c r="Z613" i="26"/>
  <c r="AC614" i="26"/>
  <c r="AB614" i="26"/>
  <c r="AA614" i="26"/>
  <c r="Z614" i="26"/>
  <c r="AC615" i="26"/>
  <c r="AB615" i="26"/>
  <c r="AA615" i="26"/>
  <c r="Z615" i="26"/>
  <c r="AC616" i="26"/>
  <c r="AB616" i="26"/>
  <c r="AA616" i="26"/>
  <c r="Z616" i="26"/>
  <c r="AC617" i="26"/>
  <c r="AB617" i="26"/>
  <c r="AA617" i="26"/>
  <c r="Z617" i="26"/>
  <c r="AC618" i="26"/>
  <c r="AB618" i="26"/>
  <c r="AA618" i="26"/>
  <c r="Z618" i="26"/>
  <c r="AC619" i="26"/>
  <c r="AB619" i="26"/>
  <c r="AA619" i="26"/>
  <c r="Z619" i="26"/>
  <c r="AC620" i="26"/>
  <c r="AB620" i="26"/>
  <c r="AA620" i="26"/>
  <c r="Z620" i="26"/>
  <c r="AC621" i="26"/>
  <c r="AB621" i="26"/>
  <c r="AA621" i="26"/>
  <c r="Z621" i="26"/>
  <c r="AC622" i="26"/>
  <c r="AB622" i="26"/>
  <c r="AA622" i="26"/>
  <c r="Z622" i="26"/>
  <c r="AC623" i="26"/>
  <c r="AB623" i="26"/>
  <c r="AA623" i="26"/>
  <c r="Z623" i="26"/>
  <c r="AC624" i="26"/>
  <c r="AB624" i="26"/>
  <c r="AA624" i="26"/>
  <c r="Z624" i="26"/>
  <c r="AC625" i="26"/>
  <c r="AB625" i="26"/>
  <c r="AA625" i="26"/>
  <c r="Z625" i="26"/>
  <c r="AC626" i="26"/>
  <c r="AB626" i="26"/>
  <c r="AA626" i="26"/>
  <c r="Z626" i="26"/>
  <c r="AC627" i="26"/>
  <c r="AB627" i="26"/>
  <c r="AA627" i="26"/>
  <c r="Z627" i="26"/>
  <c r="AC628" i="26"/>
  <c r="AB628" i="26"/>
  <c r="AA628" i="26"/>
  <c r="Z628" i="26"/>
  <c r="AC629" i="26"/>
  <c r="AB629" i="26"/>
  <c r="AA629" i="26"/>
  <c r="Z629" i="26"/>
  <c r="AC630" i="26"/>
  <c r="AB630" i="26"/>
  <c r="AA630" i="26"/>
  <c r="Z630" i="26"/>
  <c r="AC631" i="26"/>
  <c r="AB631" i="26"/>
  <c r="AA631" i="26"/>
  <c r="Z631" i="26"/>
  <c r="AC632" i="26"/>
  <c r="AB632" i="26"/>
  <c r="AA632" i="26"/>
  <c r="Z632" i="26"/>
  <c r="AC633" i="26"/>
  <c r="AB633" i="26"/>
  <c r="AA633" i="26"/>
  <c r="Z633" i="26"/>
  <c r="AC634" i="26"/>
  <c r="AB634" i="26"/>
  <c r="AA634" i="26"/>
  <c r="Z634" i="26"/>
  <c r="AC635" i="26"/>
  <c r="AB635" i="26"/>
  <c r="AA635" i="26"/>
  <c r="Z635" i="26"/>
  <c r="AC636" i="26"/>
  <c r="AB636" i="26"/>
  <c r="AA636" i="26"/>
  <c r="Z636" i="26"/>
  <c r="AC637" i="26"/>
  <c r="AB637" i="26"/>
  <c r="AA637" i="26"/>
  <c r="Z637" i="26"/>
  <c r="AC638" i="26"/>
  <c r="AB638" i="26"/>
  <c r="AA638" i="26"/>
  <c r="Z638" i="26"/>
  <c r="AC639" i="26"/>
  <c r="AB639" i="26"/>
  <c r="AA639" i="26"/>
  <c r="Z639" i="26"/>
  <c r="AC640" i="26"/>
  <c r="AB640" i="26"/>
  <c r="AA640" i="26"/>
  <c r="Z640" i="26"/>
  <c r="AC641" i="26"/>
  <c r="AB641" i="26"/>
  <c r="AA641" i="26"/>
  <c r="Z641" i="26"/>
  <c r="AC642" i="26"/>
  <c r="AB642" i="26"/>
  <c r="AA642" i="26"/>
  <c r="Z642" i="26"/>
  <c r="AC643" i="26"/>
  <c r="AB643" i="26"/>
  <c r="AA643" i="26"/>
  <c r="Z643" i="26"/>
  <c r="AC644" i="26"/>
  <c r="AB644" i="26"/>
  <c r="AA644" i="26"/>
  <c r="Z644" i="26"/>
  <c r="AC645" i="26"/>
  <c r="AB645" i="26"/>
  <c r="AA645" i="26"/>
  <c r="Z645" i="26"/>
  <c r="AC646" i="26"/>
  <c r="AB646" i="26"/>
  <c r="AA646" i="26"/>
  <c r="Z646" i="26"/>
  <c r="AC647" i="26"/>
  <c r="AB647" i="26"/>
  <c r="AA647" i="26"/>
  <c r="Z647" i="26"/>
  <c r="AC648" i="26"/>
  <c r="AB648" i="26"/>
  <c r="AA648" i="26"/>
  <c r="Z648" i="26"/>
  <c r="AC649" i="26"/>
  <c r="AB649" i="26"/>
  <c r="AA649" i="26"/>
  <c r="Z649" i="26"/>
  <c r="AC650" i="26"/>
  <c r="AB650" i="26"/>
  <c r="AA650" i="26"/>
  <c r="Z650" i="26"/>
  <c r="AC651" i="26"/>
  <c r="AB651" i="26"/>
  <c r="AA651" i="26"/>
  <c r="Z651" i="26"/>
  <c r="AC652" i="26"/>
  <c r="AB652" i="26"/>
  <c r="AA652" i="26"/>
  <c r="Z652" i="26"/>
  <c r="AC653" i="26"/>
  <c r="AB653" i="26"/>
  <c r="AA653" i="26"/>
  <c r="Z653" i="26"/>
  <c r="AC654" i="26"/>
  <c r="AB654" i="26"/>
  <c r="AA654" i="26"/>
  <c r="Z654" i="26"/>
  <c r="AC655" i="26"/>
  <c r="AB655" i="26"/>
  <c r="AA655" i="26"/>
  <c r="Z655" i="26"/>
  <c r="AC656" i="26"/>
  <c r="AB656" i="26"/>
  <c r="AA656" i="26"/>
  <c r="Z656" i="26"/>
  <c r="AC657" i="26"/>
  <c r="AB657" i="26"/>
  <c r="AA657" i="26"/>
  <c r="Z657" i="26"/>
  <c r="AC658" i="26"/>
  <c r="AB658" i="26"/>
  <c r="AA658" i="26"/>
  <c r="Z658" i="26"/>
  <c r="AC659" i="26"/>
  <c r="AB659" i="26"/>
  <c r="AA659" i="26"/>
  <c r="Z659" i="26"/>
  <c r="AC660" i="26"/>
  <c r="AB660" i="26"/>
  <c r="AA660" i="26"/>
  <c r="Z660" i="26"/>
  <c r="AC661" i="26"/>
  <c r="AB661" i="26"/>
  <c r="AA661" i="26"/>
  <c r="Z661" i="26"/>
  <c r="AC662" i="26"/>
  <c r="AB662" i="26"/>
  <c r="AA662" i="26"/>
  <c r="Z662" i="26"/>
  <c r="AC663" i="26"/>
  <c r="AB663" i="26"/>
  <c r="AA663" i="26"/>
  <c r="Z663" i="26"/>
  <c r="AC664" i="26"/>
  <c r="AB664" i="26"/>
  <c r="AA664" i="26"/>
  <c r="Z664" i="26"/>
  <c r="AC665" i="26"/>
  <c r="AB665" i="26"/>
  <c r="AA665" i="26"/>
  <c r="Z665" i="26"/>
  <c r="AC666" i="26"/>
  <c r="AB666" i="26"/>
  <c r="AA666" i="26"/>
  <c r="Z666" i="26"/>
  <c r="AC667" i="26"/>
  <c r="AB667" i="26"/>
  <c r="AA667" i="26"/>
  <c r="Z667" i="26"/>
  <c r="AC668" i="26"/>
  <c r="AB668" i="26"/>
  <c r="AA668" i="26"/>
  <c r="Z668" i="26"/>
  <c r="AC669" i="26"/>
  <c r="AB669" i="26"/>
  <c r="AA669" i="26"/>
  <c r="Z669" i="26"/>
  <c r="AC670" i="26"/>
  <c r="AB670" i="26"/>
  <c r="AA670" i="26"/>
  <c r="Z670" i="26"/>
  <c r="AC671" i="26"/>
  <c r="AB671" i="26"/>
  <c r="AA671" i="26"/>
  <c r="Z671" i="26"/>
  <c r="AC672" i="26"/>
  <c r="AB672" i="26"/>
  <c r="AA672" i="26"/>
  <c r="Z672" i="26"/>
  <c r="AC673" i="26"/>
  <c r="AB673" i="26"/>
  <c r="AA673" i="26"/>
  <c r="Z673" i="26"/>
  <c r="AC674" i="26"/>
  <c r="AB674" i="26"/>
  <c r="AA674" i="26"/>
  <c r="Z674" i="26"/>
  <c r="AC675" i="26"/>
  <c r="AB675" i="26"/>
  <c r="AA675" i="26"/>
  <c r="Z675" i="26"/>
  <c r="AC676" i="26"/>
  <c r="AB676" i="26"/>
  <c r="AA676" i="26"/>
  <c r="Z676" i="26"/>
  <c r="AC677" i="26"/>
  <c r="AB677" i="26"/>
  <c r="AA677" i="26"/>
  <c r="Z677" i="26"/>
  <c r="AC678" i="26"/>
  <c r="AB678" i="26"/>
  <c r="AA678" i="26"/>
  <c r="Z678" i="26"/>
  <c r="AC679" i="26"/>
  <c r="AB679" i="26"/>
  <c r="AA679" i="26"/>
  <c r="Z679" i="26"/>
  <c r="AC680" i="26"/>
  <c r="AB680" i="26"/>
  <c r="AA680" i="26"/>
  <c r="Z680" i="26"/>
  <c r="AC681" i="26"/>
  <c r="AB681" i="26"/>
  <c r="AA681" i="26"/>
  <c r="Z681" i="26"/>
  <c r="AC682" i="26"/>
  <c r="AB682" i="26"/>
  <c r="AA682" i="26"/>
  <c r="Z682" i="26"/>
  <c r="AC683" i="26"/>
  <c r="AB683" i="26"/>
  <c r="AA683" i="26"/>
  <c r="Z683" i="26"/>
  <c r="AC684" i="26"/>
  <c r="AB684" i="26"/>
  <c r="AA684" i="26"/>
  <c r="Z684" i="26"/>
  <c r="AC685" i="26"/>
  <c r="AB685" i="26"/>
  <c r="AA685" i="26"/>
  <c r="Z685" i="26"/>
  <c r="AC686" i="26"/>
  <c r="AB686" i="26"/>
  <c r="AA686" i="26"/>
  <c r="Z686" i="26"/>
  <c r="AC687" i="26"/>
  <c r="AB687" i="26"/>
  <c r="AA687" i="26"/>
  <c r="Z687" i="26"/>
  <c r="AC688" i="26"/>
  <c r="AB688" i="26"/>
  <c r="AA688" i="26"/>
  <c r="Z688" i="26"/>
  <c r="AC689" i="26"/>
  <c r="AB689" i="26"/>
  <c r="AA689" i="26"/>
  <c r="Z689" i="26"/>
  <c r="AC690" i="26"/>
  <c r="AB690" i="26"/>
  <c r="AA690" i="26"/>
  <c r="Z690" i="26"/>
  <c r="AC691" i="26"/>
  <c r="AB691" i="26"/>
  <c r="AA691" i="26"/>
  <c r="Z691" i="26"/>
  <c r="AC692" i="26"/>
  <c r="AB692" i="26"/>
  <c r="AA692" i="26"/>
  <c r="Z692" i="26"/>
  <c r="AC693" i="26"/>
  <c r="AB693" i="26"/>
  <c r="AA693" i="26"/>
  <c r="Z693" i="26"/>
  <c r="AC694" i="26"/>
  <c r="AB694" i="26"/>
  <c r="AA694" i="26"/>
  <c r="Z694" i="26"/>
  <c r="AC695" i="26"/>
  <c r="AB695" i="26"/>
  <c r="AA695" i="26"/>
  <c r="Z695" i="26"/>
  <c r="AC696" i="26"/>
  <c r="AB696" i="26"/>
  <c r="AA696" i="26"/>
  <c r="Z696" i="26"/>
  <c r="AC697" i="26"/>
  <c r="AB697" i="26"/>
  <c r="AA697" i="26"/>
  <c r="Z697" i="26"/>
  <c r="AC698" i="26"/>
  <c r="AB698" i="26"/>
  <c r="AA698" i="26"/>
  <c r="Z698" i="26"/>
  <c r="AC699" i="26"/>
  <c r="AB699" i="26"/>
  <c r="AA699" i="26"/>
  <c r="Z699" i="26"/>
  <c r="AC700" i="26"/>
  <c r="AB700" i="26"/>
  <c r="AA700" i="26"/>
  <c r="Z700" i="26"/>
  <c r="AC701" i="26"/>
  <c r="AB701" i="26"/>
  <c r="AA701" i="26"/>
  <c r="Z701" i="26"/>
  <c r="AC702" i="26"/>
  <c r="AB702" i="26"/>
  <c r="AA702" i="26"/>
  <c r="Z702" i="26"/>
  <c r="AC703" i="26"/>
  <c r="AB703" i="26"/>
  <c r="AA703" i="26"/>
  <c r="Z703" i="26"/>
  <c r="AC704" i="26"/>
  <c r="AB704" i="26"/>
  <c r="AA704" i="26"/>
  <c r="Z704" i="26"/>
  <c r="AC705" i="26"/>
  <c r="AB705" i="26"/>
  <c r="AA705" i="26"/>
  <c r="Z705" i="26"/>
  <c r="AC706" i="26"/>
  <c r="AB706" i="26"/>
  <c r="AA706" i="26"/>
  <c r="Z706" i="26"/>
  <c r="AC707" i="26"/>
  <c r="AB707" i="26"/>
  <c r="AA707" i="26"/>
  <c r="Z707" i="26"/>
  <c r="AC708" i="26"/>
  <c r="AB708" i="26"/>
  <c r="AA708" i="26"/>
  <c r="Z708" i="26"/>
  <c r="AC709" i="26"/>
  <c r="AB709" i="26"/>
  <c r="AA709" i="26"/>
  <c r="Z709" i="26"/>
  <c r="AC710" i="26"/>
  <c r="AB710" i="26"/>
  <c r="AA710" i="26"/>
  <c r="Z710" i="26"/>
  <c r="AC711" i="26"/>
  <c r="AB711" i="26"/>
  <c r="AA711" i="26"/>
  <c r="Z711" i="26"/>
  <c r="AC712" i="26"/>
  <c r="AB712" i="26"/>
  <c r="AA712" i="26"/>
  <c r="Z712" i="26"/>
  <c r="AC713" i="26"/>
  <c r="AB713" i="26"/>
  <c r="AA713" i="26"/>
  <c r="Z713" i="26"/>
  <c r="AC714" i="26"/>
  <c r="AB714" i="26"/>
  <c r="AA714" i="26"/>
  <c r="Z714" i="26"/>
  <c r="AC715" i="26"/>
  <c r="AB715" i="26"/>
  <c r="AA715" i="26"/>
  <c r="Z715" i="26"/>
  <c r="AC716" i="26"/>
  <c r="AB716" i="26"/>
  <c r="AA716" i="26"/>
  <c r="Z716" i="26"/>
  <c r="AC717" i="26"/>
  <c r="AB717" i="26"/>
  <c r="AA717" i="26"/>
  <c r="Z717" i="26"/>
  <c r="AC718" i="26"/>
  <c r="AB718" i="26"/>
  <c r="AA718" i="26"/>
  <c r="Z718" i="26"/>
  <c r="AC719" i="26"/>
  <c r="AB719" i="26"/>
  <c r="AA719" i="26"/>
  <c r="Z719" i="26"/>
  <c r="AC720" i="26"/>
  <c r="AB720" i="26"/>
  <c r="AA720" i="26"/>
  <c r="Z720" i="26"/>
  <c r="AC721" i="26"/>
  <c r="AB721" i="26"/>
  <c r="AA721" i="26"/>
  <c r="Z721" i="26"/>
  <c r="AC722" i="26"/>
  <c r="AB722" i="26"/>
  <c r="AA722" i="26"/>
  <c r="Z722" i="26"/>
  <c r="AC723" i="26"/>
  <c r="AB723" i="26"/>
  <c r="AA723" i="26"/>
  <c r="Z723" i="26"/>
  <c r="AC724" i="26"/>
  <c r="AB724" i="26"/>
  <c r="AA724" i="26"/>
  <c r="Z724" i="26"/>
  <c r="AC725" i="26"/>
  <c r="AB725" i="26"/>
  <c r="AA725" i="26"/>
  <c r="Z725" i="26"/>
  <c r="AC726" i="26"/>
  <c r="AB726" i="26"/>
  <c r="AA726" i="26"/>
  <c r="Z726" i="26"/>
  <c r="AC727" i="26"/>
  <c r="AB727" i="26"/>
  <c r="AA727" i="26"/>
  <c r="Z727" i="26"/>
  <c r="AC728" i="26"/>
  <c r="AB728" i="26"/>
  <c r="AA728" i="26"/>
  <c r="Z728" i="26"/>
  <c r="AC729" i="26"/>
  <c r="AB729" i="26"/>
  <c r="AA729" i="26"/>
  <c r="Z729" i="26"/>
  <c r="AC730" i="26"/>
  <c r="AB730" i="26"/>
  <c r="AA730" i="26"/>
  <c r="Z730" i="26"/>
  <c r="AC731" i="26"/>
  <c r="AB731" i="26"/>
  <c r="AA731" i="26"/>
  <c r="Z731" i="26"/>
  <c r="AC732" i="26"/>
  <c r="AB732" i="26"/>
  <c r="AA732" i="26"/>
  <c r="Z732" i="26"/>
  <c r="AC733" i="26"/>
  <c r="AB733" i="26"/>
  <c r="AA733" i="26"/>
  <c r="Z733" i="26"/>
  <c r="AC734" i="26"/>
  <c r="AB734" i="26"/>
  <c r="AA734" i="26"/>
  <c r="Z734" i="26"/>
  <c r="AC735" i="26"/>
  <c r="AB735" i="26"/>
  <c r="AA735" i="26"/>
  <c r="Z735" i="26"/>
  <c r="AC736" i="26"/>
  <c r="AB736" i="26"/>
  <c r="AA736" i="26"/>
  <c r="Z736" i="26"/>
  <c r="AC737" i="26"/>
  <c r="AB737" i="26"/>
  <c r="AA737" i="26"/>
  <c r="Z737" i="26"/>
  <c r="AC738" i="26"/>
  <c r="AB738" i="26"/>
  <c r="AA738" i="26"/>
  <c r="Z738" i="26"/>
  <c r="AC739" i="26"/>
  <c r="AB739" i="26"/>
  <c r="AA739" i="26"/>
  <c r="Z739" i="26"/>
  <c r="AC740" i="26"/>
  <c r="AB740" i="26"/>
  <c r="AA740" i="26"/>
  <c r="Z740" i="26"/>
  <c r="AC741" i="26"/>
  <c r="AB741" i="26"/>
  <c r="AA741" i="26"/>
  <c r="Z741" i="26"/>
  <c r="AC742" i="26"/>
  <c r="AB742" i="26"/>
  <c r="AA742" i="26"/>
  <c r="Z742" i="26"/>
  <c r="AC743" i="26"/>
  <c r="AB743" i="26"/>
  <c r="AA743" i="26"/>
  <c r="Z743" i="26"/>
  <c r="AC744" i="26"/>
  <c r="AB744" i="26"/>
  <c r="AA744" i="26"/>
  <c r="Z744" i="26"/>
  <c r="AC745" i="26"/>
  <c r="AB745" i="26"/>
  <c r="AA745" i="26"/>
  <c r="Z745" i="26"/>
  <c r="AC746" i="26"/>
  <c r="AB746" i="26"/>
  <c r="AA746" i="26"/>
  <c r="Z746" i="26"/>
  <c r="AC747" i="26"/>
  <c r="AB747" i="26"/>
  <c r="AA747" i="26"/>
  <c r="Z747" i="26"/>
  <c r="AC748" i="26"/>
  <c r="AB748" i="26"/>
  <c r="AA748" i="26"/>
  <c r="Z748" i="26"/>
  <c r="AC749" i="26"/>
  <c r="AB749" i="26"/>
  <c r="AA749" i="26"/>
  <c r="Z749" i="26"/>
  <c r="AC750" i="26"/>
  <c r="AB750" i="26"/>
  <c r="AA750" i="26"/>
  <c r="Z750" i="26"/>
  <c r="AC751" i="26"/>
  <c r="AB751" i="26"/>
  <c r="AA751" i="26"/>
  <c r="Z751" i="26"/>
  <c r="AC752" i="26"/>
  <c r="AB752" i="26"/>
  <c r="AA752" i="26"/>
  <c r="Z752" i="26"/>
  <c r="AC753" i="26"/>
  <c r="AB753" i="26"/>
  <c r="AA753" i="26"/>
  <c r="Z753" i="26"/>
  <c r="AC754" i="26"/>
  <c r="AB754" i="26"/>
  <c r="AA754" i="26"/>
  <c r="Z754" i="26"/>
  <c r="AC755" i="26"/>
  <c r="AB755" i="26"/>
  <c r="AA755" i="26"/>
  <c r="Z755" i="26"/>
  <c r="AC756" i="26"/>
  <c r="AB756" i="26"/>
  <c r="AA756" i="26"/>
  <c r="Z756" i="26"/>
  <c r="AC757" i="26"/>
  <c r="AB757" i="26"/>
  <c r="AA757" i="26"/>
  <c r="Z757" i="26"/>
  <c r="AC758" i="26"/>
  <c r="AB758" i="26"/>
  <c r="AA758" i="26"/>
  <c r="Z758" i="26"/>
  <c r="AC759" i="26"/>
  <c r="AB759" i="26"/>
  <c r="AA759" i="26"/>
  <c r="Z759" i="26"/>
  <c r="AC760" i="26"/>
  <c r="AB760" i="26"/>
  <c r="AA760" i="26"/>
  <c r="Z760" i="26"/>
  <c r="AC761" i="26"/>
  <c r="AB761" i="26"/>
  <c r="AA761" i="26"/>
  <c r="Z761" i="26"/>
  <c r="AC762" i="26"/>
  <c r="AB762" i="26"/>
  <c r="AA762" i="26"/>
  <c r="Z762" i="26"/>
  <c r="AC763" i="26"/>
  <c r="AB763" i="26"/>
  <c r="AA763" i="26"/>
  <c r="Z763" i="26"/>
  <c r="AC764" i="26"/>
  <c r="AB764" i="26"/>
  <c r="AA764" i="26"/>
  <c r="Z764" i="26"/>
  <c r="AC765" i="26"/>
  <c r="AB765" i="26"/>
  <c r="AA765" i="26"/>
  <c r="Z765" i="26"/>
  <c r="AC766" i="26"/>
  <c r="AB766" i="26"/>
  <c r="AA766" i="26"/>
  <c r="Z766" i="26"/>
  <c r="AC767" i="26"/>
  <c r="AB767" i="26"/>
  <c r="AA767" i="26"/>
  <c r="Z767" i="26"/>
  <c r="AC768" i="26"/>
  <c r="AB768" i="26"/>
  <c r="AA768" i="26"/>
  <c r="Z768" i="26"/>
  <c r="AC769" i="26"/>
  <c r="AB769" i="26"/>
  <c r="AA769" i="26"/>
  <c r="Z769" i="26"/>
  <c r="AC770" i="26"/>
  <c r="AB770" i="26"/>
  <c r="AA770" i="26"/>
  <c r="Z770" i="26"/>
  <c r="AC771" i="26"/>
  <c r="AB771" i="26"/>
  <c r="AA771" i="26"/>
  <c r="Z771" i="26"/>
  <c r="AC772" i="26"/>
  <c r="AB772" i="26"/>
  <c r="AA772" i="26"/>
  <c r="Z772" i="26"/>
  <c r="AC773" i="26"/>
  <c r="AB773" i="26"/>
  <c r="AA773" i="26"/>
  <c r="Z773" i="26"/>
  <c r="AC774" i="26"/>
  <c r="AB774" i="26"/>
  <c r="AA774" i="26"/>
  <c r="Z774" i="26"/>
  <c r="AC775" i="26"/>
  <c r="AB775" i="26"/>
  <c r="AA775" i="26"/>
  <c r="Z775" i="26"/>
  <c r="AC776" i="26"/>
  <c r="AB776" i="26"/>
  <c r="AA776" i="26"/>
  <c r="Z776" i="26"/>
  <c r="AC777" i="26"/>
  <c r="AB777" i="26"/>
  <c r="AA777" i="26"/>
  <c r="Z777" i="26"/>
  <c r="AC778" i="26"/>
  <c r="AB778" i="26"/>
  <c r="AA778" i="26"/>
  <c r="Z778" i="26"/>
  <c r="AC779" i="26"/>
  <c r="AB779" i="26"/>
  <c r="AA779" i="26"/>
  <c r="Z779" i="26"/>
  <c r="AC780" i="26"/>
  <c r="AB780" i="26"/>
  <c r="AA780" i="26"/>
  <c r="Z780" i="26"/>
  <c r="AC781" i="26"/>
  <c r="AB781" i="26"/>
  <c r="AA781" i="26"/>
  <c r="Z781" i="26"/>
  <c r="AC782" i="26"/>
  <c r="AB782" i="26"/>
  <c r="AA782" i="26"/>
  <c r="Z782" i="26"/>
  <c r="AC783" i="26"/>
  <c r="AB783" i="26"/>
  <c r="AA783" i="26"/>
  <c r="Z783" i="26"/>
  <c r="AC784" i="26"/>
  <c r="AB784" i="26"/>
  <c r="AA784" i="26"/>
  <c r="Z784" i="26"/>
  <c r="AC785" i="26"/>
  <c r="AB785" i="26"/>
  <c r="AA785" i="26"/>
  <c r="Z785" i="26"/>
  <c r="AC786" i="26"/>
  <c r="AB786" i="26"/>
  <c r="AA786" i="26"/>
  <c r="Z786" i="26"/>
  <c r="AC787" i="26"/>
  <c r="AB787" i="26"/>
  <c r="AA787" i="26"/>
  <c r="Z787" i="26"/>
  <c r="AC788" i="26"/>
  <c r="AB788" i="26"/>
  <c r="AA788" i="26"/>
  <c r="Z788" i="26"/>
  <c r="AC789" i="26"/>
  <c r="AB789" i="26"/>
  <c r="AA789" i="26"/>
  <c r="Z789" i="26"/>
  <c r="AC790" i="26"/>
  <c r="AB790" i="26"/>
  <c r="AA790" i="26"/>
  <c r="Z790" i="26"/>
  <c r="AC791" i="26"/>
  <c r="AB791" i="26"/>
  <c r="AA791" i="26"/>
  <c r="Z791" i="26"/>
  <c r="AC792" i="26"/>
  <c r="AB792" i="26"/>
  <c r="AA792" i="26"/>
  <c r="Z792" i="26"/>
  <c r="AC793" i="26"/>
  <c r="AB793" i="26"/>
  <c r="AA793" i="26"/>
  <c r="Z793" i="26"/>
  <c r="AC794" i="26"/>
  <c r="AB794" i="26"/>
  <c r="AA794" i="26"/>
  <c r="Z794" i="26"/>
  <c r="AC795" i="26"/>
  <c r="AB795" i="26"/>
  <c r="AA795" i="26"/>
  <c r="Z795" i="26"/>
  <c r="AC796" i="26"/>
  <c r="AB796" i="26"/>
  <c r="AA796" i="26"/>
  <c r="Z796" i="26"/>
  <c r="AC797" i="26"/>
  <c r="AB797" i="26"/>
  <c r="AA797" i="26"/>
  <c r="Z797" i="26"/>
  <c r="AC798" i="26"/>
  <c r="AB798" i="26"/>
  <c r="AA798" i="26"/>
  <c r="Z798" i="26"/>
  <c r="AC799" i="26"/>
  <c r="AB799" i="26"/>
  <c r="AA799" i="26"/>
  <c r="Z799" i="26"/>
  <c r="AC800" i="26"/>
  <c r="AB800" i="26"/>
  <c r="AA800" i="26"/>
  <c r="Z800" i="26"/>
  <c r="AC801" i="26"/>
  <c r="AB801" i="26"/>
  <c r="AA801" i="26"/>
  <c r="Z801" i="26"/>
  <c r="AC802" i="26"/>
  <c r="AB802" i="26"/>
  <c r="AA802" i="26"/>
  <c r="Z802" i="26"/>
  <c r="AC803" i="26"/>
  <c r="AB803" i="26"/>
  <c r="AA803" i="26"/>
  <c r="Z803" i="26"/>
  <c r="AC804" i="26"/>
  <c r="AB804" i="26"/>
  <c r="AA804" i="26"/>
  <c r="Z804" i="26"/>
  <c r="AC805" i="26"/>
  <c r="AB805" i="26"/>
  <c r="AA805" i="26"/>
  <c r="Z805" i="26"/>
  <c r="AC806" i="26"/>
  <c r="AB806" i="26"/>
  <c r="AA806" i="26"/>
  <c r="Z806" i="26"/>
  <c r="AC807" i="26"/>
  <c r="AB807" i="26"/>
  <c r="AA807" i="26"/>
  <c r="Z807" i="26"/>
  <c r="AC808" i="26"/>
  <c r="AB808" i="26"/>
  <c r="AA808" i="26"/>
  <c r="Z808" i="26"/>
  <c r="AC809" i="26"/>
  <c r="AB809" i="26"/>
  <c r="AA809" i="26"/>
  <c r="Z809" i="26"/>
  <c r="AC810" i="26"/>
  <c r="AB810" i="26"/>
  <c r="AA810" i="26"/>
  <c r="Z810" i="26"/>
  <c r="AC811" i="26"/>
  <c r="AB811" i="26"/>
  <c r="AA811" i="26"/>
  <c r="Z811" i="26"/>
  <c r="AC812" i="26"/>
  <c r="AB812" i="26"/>
  <c r="AA812" i="26"/>
  <c r="Z812" i="26"/>
  <c r="AC813" i="26"/>
  <c r="AB813" i="26"/>
  <c r="AA813" i="26"/>
  <c r="Z813" i="26"/>
  <c r="AC814" i="26"/>
  <c r="AB814" i="26"/>
  <c r="AA814" i="26"/>
  <c r="Z814" i="26"/>
  <c r="AC815" i="26"/>
  <c r="AB815" i="26"/>
  <c r="AA815" i="26"/>
  <c r="Z815" i="26"/>
  <c r="AC816" i="26"/>
  <c r="AB816" i="26"/>
  <c r="AA816" i="26"/>
  <c r="Z816" i="26"/>
  <c r="AC817" i="26"/>
  <c r="AB817" i="26"/>
  <c r="AA817" i="26"/>
  <c r="Z817" i="26"/>
  <c r="AC818" i="26"/>
  <c r="AB818" i="26"/>
  <c r="AA818" i="26"/>
  <c r="Z818" i="26"/>
  <c r="AC819" i="26"/>
  <c r="AB819" i="26"/>
  <c r="AA819" i="26"/>
  <c r="Z819" i="26"/>
  <c r="AC820" i="26"/>
  <c r="AB820" i="26"/>
  <c r="AA820" i="26"/>
  <c r="Z820" i="26"/>
  <c r="AC821" i="26"/>
  <c r="AB821" i="26"/>
  <c r="AA821" i="26"/>
  <c r="Z821" i="26"/>
  <c r="AC822" i="26"/>
  <c r="AB822" i="26"/>
  <c r="AA822" i="26"/>
  <c r="Z822" i="26"/>
  <c r="AC823" i="26"/>
  <c r="AB823" i="26"/>
  <c r="AA823" i="26"/>
  <c r="Z823" i="26"/>
  <c r="AC824" i="26"/>
  <c r="AB824" i="26"/>
  <c r="AA824" i="26"/>
  <c r="Z824" i="26"/>
  <c r="AC825" i="26"/>
  <c r="AB825" i="26"/>
  <c r="AA825" i="26"/>
  <c r="Z825" i="26"/>
  <c r="AC826" i="26"/>
  <c r="AB826" i="26"/>
  <c r="AA826" i="26"/>
  <c r="Z826" i="26"/>
  <c r="AC827" i="26"/>
  <c r="AB827" i="26"/>
  <c r="AA827" i="26"/>
  <c r="Z827" i="26"/>
  <c r="AC828" i="26"/>
  <c r="AB828" i="26"/>
  <c r="AA828" i="26"/>
  <c r="Z828" i="26"/>
  <c r="AC829" i="26"/>
  <c r="AB829" i="26"/>
  <c r="AA829" i="26"/>
  <c r="Z829" i="26"/>
  <c r="AC830" i="26"/>
  <c r="AB830" i="26"/>
  <c r="AA830" i="26"/>
  <c r="Z830" i="26"/>
  <c r="AC831" i="26"/>
  <c r="AB831" i="26"/>
  <c r="AA831" i="26"/>
  <c r="Z831" i="26"/>
  <c r="AC832" i="26"/>
  <c r="AB832" i="26"/>
  <c r="AA832" i="26"/>
  <c r="Z832" i="26"/>
  <c r="AC833" i="26"/>
  <c r="AB833" i="26"/>
  <c r="AA833" i="26"/>
  <c r="Z833" i="26"/>
  <c r="AC834" i="26"/>
  <c r="AB834" i="26"/>
  <c r="AA834" i="26"/>
  <c r="Z834" i="26"/>
  <c r="AC835" i="26"/>
  <c r="AB835" i="26"/>
  <c r="AA835" i="26"/>
  <c r="Z835" i="26"/>
  <c r="AC836" i="26"/>
  <c r="AB836" i="26"/>
  <c r="AA836" i="26"/>
  <c r="Z836" i="26"/>
  <c r="AC837" i="26"/>
  <c r="AB837" i="26"/>
  <c r="AA837" i="26"/>
  <c r="Z837" i="26"/>
  <c r="AC838" i="26"/>
  <c r="AB838" i="26"/>
  <c r="AA838" i="26"/>
  <c r="Z838" i="26"/>
  <c r="AC839" i="26"/>
  <c r="AB839" i="26"/>
  <c r="AA839" i="26"/>
  <c r="Z839" i="26"/>
  <c r="AC840" i="26"/>
  <c r="AB840" i="26"/>
  <c r="AA840" i="26"/>
  <c r="Z840" i="26"/>
  <c r="AC841" i="26"/>
  <c r="AB841" i="26"/>
  <c r="AA841" i="26"/>
  <c r="Z841" i="26"/>
  <c r="AC842" i="26"/>
  <c r="AB842" i="26"/>
  <c r="AA842" i="26"/>
  <c r="Z842" i="26"/>
  <c r="AC843" i="26"/>
  <c r="AB843" i="26"/>
  <c r="AA843" i="26"/>
  <c r="Z843" i="26"/>
  <c r="AC844" i="26"/>
  <c r="AB844" i="26"/>
  <c r="AA844" i="26"/>
  <c r="Z844" i="26"/>
  <c r="AC845" i="26"/>
  <c r="AB845" i="26"/>
  <c r="AA845" i="26"/>
  <c r="Z845" i="26"/>
  <c r="AC846" i="26"/>
  <c r="AB846" i="26"/>
  <c r="AA846" i="26"/>
  <c r="Z846" i="26"/>
  <c r="AC847" i="26"/>
  <c r="AB847" i="26"/>
  <c r="AA847" i="26"/>
  <c r="Z847" i="26"/>
  <c r="AC848" i="26"/>
  <c r="AB848" i="26"/>
  <c r="AA848" i="26"/>
  <c r="Z848" i="26"/>
  <c r="AC849" i="26"/>
  <c r="AB849" i="26"/>
  <c r="AA849" i="26"/>
  <c r="Z849" i="26"/>
  <c r="AC850" i="26"/>
  <c r="AB850" i="26"/>
  <c r="AA850" i="26"/>
  <c r="Z850" i="26"/>
  <c r="AC851" i="26"/>
  <c r="AB851" i="26"/>
  <c r="AA851" i="26"/>
  <c r="Z851" i="26"/>
  <c r="AC852" i="26"/>
  <c r="AB852" i="26"/>
  <c r="AA852" i="26"/>
  <c r="Z852" i="26"/>
  <c r="AC853" i="26"/>
  <c r="AB853" i="26"/>
  <c r="AA853" i="26"/>
  <c r="Z853" i="26"/>
  <c r="AC854" i="26"/>
  <c r="AB854" i="26"/>
  <c r="AA854" i="26"/>
  <c r="Z854" i="26"/>
  <c r="AC855" i="26"/>
  <c r="AB855" i="26"/>
  <c r="AA855" i="26"/>
  <c r="Z855" i="26"/>
  <c r="AC856" i="26"/>
  <c r="AB856" i="26"/>
  <c r="AA856" i="26"/>
  <c r="Z856" i="26"/>
  <c r="AC857" i="26"/>
  <c r="AB857" i="26"/>
  <c r="AA857" i="26"/>
  <c r="Z857" i="26"/>
  <c r="AC858" i="26"/>
  <c r="AB858" i="26"/>
  <c r="AA858" i="26"/>
  <c r="Z858" i="26"/>
  <c r="AC859" i="26"/>
  <c r="AB859" i="26"/>
  <c r="AA859" i="26"/>
  <c r="Z859" i="26"/>
  <c r="AC860" i="26"/>
  <c r="AB860" i="26"/>
  <c r="AA860" i="26"/>
  <c r="Z860" i="26"/>
  <c r="AC861" i="26"/>
  <c r="AB861" i="26"/>
  <c r="AA861" i="26"/>
  <c r="Z861" i="26"/>
  <c r="AC862" i="26"/>
  <c r="AB862" i="26"/>
  <c r="AA862" i="26"/>
  <c r="Z862" i="26"/>
  <c r="AC863" i="26"/>
  <c r="AB863" i="26"/>
  <c r="AA863" i="26"/>
  <c r="Z863" i="26"/>
  <c r="AC864" i="26"/>
  <c r="AB864" i="26"/>
  <c r="AA864" i="26"/>
  <c r="Z864" i="26"/>
  <c r="AC865" i="26"/>
  <c r="AB865" i="26"/>
  <c r="AA865" i="26"/>
  <c r="Z865" i="26"/>
  <c r="AC866" i="26"/>
  <c r="AB866" i="26"/>
  <c r="AA866" i="26"/>
  <c r="Z866" i="26"/>
  <c r="AC867" i="26"/>
  <c r="AB867" i="26"/>
  <c r="AA867" i="26"/>
  <c r="Z867" i="26"/>
  <c r="AC868" i="26"/>
  <c r="AB868" i="26"/>
  <c r="AA868" i="26"/>
  <c r="Z868" i="26"/>
  <c r="AC869" i="26"/>
  <c r="AB869" i="26"/>
  <c r="AA869" i="26"/>
  <c r="Z869" i="26"/>
  <c r="AC870" i="26"/>
  <c r="AB870" i="26"/>
  <c r="AA870" i="26"/>
  <c r="Z870" i="26"/>
  <c r="AC871" i="26"/>
  <c r="AB871" i="26"/>
  <c r="AA871" i="26"/>
  <c r="Z871" i="26"/>
  <c r="AC872" i="26"/>
  <c r="AB872" i="26"/>
  <c r="AA872" i="26"/>
  <c r="Z872" i="26"/>
  <c r="AC873" i="26"/>
  <c r="AB873" i="26"/>
  <c r="AA873" i="26"/>
  <c r="Z873" i="26"/>
  <c r="AC874" i="26"/>
  <c r="AB874" i="26"/>
  <c r="AA874" i="26"/>
  <c r="Z874" i="26"/>
  <c r="AC875" i="26"/>
  <c r="AB875" i="26"/>
  <c r="AA875" i="26"/>
  <c r="Z875" i="26"/>
  <c r="AC876" i="26"/>
  <c r="AB876" i="26"/>
  <c r="AA876" i="26"/>
  <c r="Z876" i="26"/>
  <c r="AC877" i="26"/>
  <c r="AB877" i="26"/>
  <c r="AA877" i="26"/>
  <c r="Z877" i="26"/>
  <c r="AC878" i="26"/>
  <c r="AB878" i="26"/>
  <c r="AA878" i="26"/>
  <c r="Z878" i="26"/>
  <c r="AC879" i="26"/>
  <c r="AB879" i="26"/>
  <c r="AA879" i="26"/>
  <c r="Z879" i="26"/>
  <c r="AC880" i="26"/>
  <c r="AB880" i="26"/>
  <c r="AA880" i="26"/>
  <c r="Z880" i="26"/>
  <c r="AC881" i="26"/>
  <c r="AB881" i="26"/>
  <c r="AA881" i="26"/>
  <c r="Z881" i="26"/>
  <c r="AC882" i="26"/>
  <c r="AB882" i="26"/>
  <c r="AA882" i="26"/>
  <c r="Z882" i="26"/>
  <c r="AC883" i="26"/>
  <c r="AB883" i="26"/>
  <c r="AA883" i="26"/>
  <c r="Z883" i="26"/>
  <c r="AC884" i="26"/>
  <c r="AB884" i="26"/>
  <c r="AA884" i="26"/>
  <c r="Z884" i="26"/>
  <c r="AC885" i="26"/>
  <c r="AB885" i="26"/>
  <c r="AA885" i="26"/>
  <c r="Z885" i="26"/>
  <c r="AC886" i="26"/>
  <c r="AB886" i="26"/>
  <c r="AA886" i="26"/>
  <c r="Z886" i="26"/>
  <c r="AC887" i="26"/>
  <c r="AB887" i="26"/>
  <c r="AA887" i="26"/>
  <c r="Z887" i="26"/>
  <c r="AC888" i="26"/>
  <c r="AB888" i="26"/>
  <c r="AA888" i="26"/>
  <c r="Z888" i="26"/>
  <c r="AC889" i="26"/>
  <c r="AB889" i="26"/>
  <c r="AA889" i="26"/>
  <c r="Z889" i="26"/>
  <c r="AC890" i="26"/>
  <c r="AB890" i="26"/>
  <c r="AA890" i="26"/>
  <c r="Z890" i="26"/>
  <c r="AC891" i="26"/>
  <c r="AB891" i="26"/>
  <c r="AA891" i="26"/>
  <c r="Z891" i="26"/>
  <c r="AC892" i="26"/>
  <c r="AB892" i="26"/>
  <c r="AA892" i="26"/>
  <c r="Z892" i="26"/>
  <c r="AC893" i="26"/>
  <c r="AB893" i="26"/>
  <c r="AA893" i="26"/>
  <c r="Z893" i="26"/>
  <c r="AC894" i="26"/>
  <c r="AB894" i="26"/>
  <c r="AA894" i="26"/>
  <c r="Z894" i="26"/>
  <c r="AC895" i="26"/>
  <c r="AB895" i="26"/>
  <c r="AA895" i="26"/>
  <c r="Z895" i="26"/>
  <c r="AC896" i="26"/>
  <c r="AB896" i="26"/>
  <c r="AA896" i="26"/>
  <c r="Z896" i="26"/>
  <c r="AC897" i="26"/>
  <c r="AB897" i="26"/>
  <c r="AA897" i="26"/>
  <c r="Z897" i="26"/>
  <c r="AC898" i="26"/>
  <c r="AB898" i="26"/>
  <c r="AA898" i="26"/>
  <c r="Z898" i="26"/>
  <c r="AC899" i="26"/>
  <c r="AB899" i="26"/>
  <c r="AA899" i="26"/>
  <c r="Z899" i="26"/>
  <c r="AC900" i="26"/>
  <c r="AB900" i="26"/>
  <c r="AA900" i="26"/>
  <c r="Z900" i="26"/>
  <c r="AC901" i="26"/>
  <c r="AB901" i="26"/>
  <c r="AA901" i="26"/>
  <c r="Z901" i="26"/>
  <c r="AC902" i="26"/>
  <c r="AB902" i="26"/>
  <c r="AA902" i="26"/>
  <c r="Z902" i="26"/>
  <c r="AC903" i="26"/>
  <c r="AB903" i="26"/>
  <c r="AA903" i="26"/>
  <c r="Z903" i="26"/>
  <c r="AC904" i="26"/>
  <c r="AB904" i="26"/>
  <c r="AA904" i="26"/>
  <c r="Z904" i="26"/>
  <c r="AC905" i="26"/>
  <c r="AB905" i="26"/>
  <c r="AA905" i="26"/>
  <c r="Z905" i="26"/>
  <c r="AC906" i="26"/>
  <c r="AB906" i="26"/>
  <c r="AA906" i="26"/>
  <c r="Z906" i="26"/>
  <c r="AC907" i="26"/>
  <c r="AB907" i="26"/>
  <c r="AA907" i="26"/>
  <c r="Z907" i="26"/>
  <c r="AC908" i="26"/>
  <c r="AB908" i="26"/>
  <c r="AA908" i="26"/>
  <c r="Z908" i="26"/>
  <c r="AC909" i="26"/>
  <c r="AB909" i="26"/>
  <c r="AA909" i="26"/>
  <c r="Z909" i="26"/>
  <c r="AC910" i="26"/>
  <c r="AB910" i="26"/>
  <c r="AA910" i="26"/>
  <c r="Z910" i="26"/>
  <c r="AC911" i="26"/>
  <c r="AB911" i="26"/>
  <c r="AA911" i="26"/>
  <c r="Z911" i="26"/>
  <c r="AC912" i="26"/>
  <c r="AB912" i="26"/>
  <c r="AA912" i="26"/>
  <c r="Z912" i="26"/>
  <c r="AC913" i="26"/>
  <c r="AB913" i="26"/>
  <c r="AA913" i="26"/>
  <c r="Z913" i="26"/>
  <c r="AC914" i="26"/>
  <c r="AB914" i="26"/>
  <c r="AA914" i="26"/>
  <c r="Z914" i="26"/>
  <c r="AC915" i="26"/>
  <c r="AB915" i="26"/>
  <c r="AA915" i="26"/>
  <c r="Z915" i="26"/>
  <c r="AC916" i="26"/>
  <c r="AB916" i="26"/>
  <c r="AA916" i="26"/>
  <c r="Z916" i="26"/>
  <c r="AC917" i="26"/>
  <c r="AB917" i="26"/>
  <c r="AA917" i="26"/>
  <c r="Z917" i="26"/>
  <c r="AC918" i="26"/>
  <c r="AB918" i="26"/>
  <c r="AA918" i="26"/>
  <c r="Z918" i="26"/>
  <c r="AC919" i="26"/>
  <c r="AB919" i="26"/>
  <c r="AA919" i="26"/>
  <c r="Z919" i="26"/>
  <c r="AC920" i="26"/>
  <c r="AB920" i="26"/>
  <c r="AA920" i="26"/>
  <c r="Z920" i="26"/>
  <c r="AC921" i="26"/>
  <c r="AB921" i="26"/>
  <c r="AA921" i="26"/>
  <c r="Z921" i="26"/>
  <c r="AC922" i="26"/>
  <c r="AB922" i="26"/>
  <c r="AA922" i="26"/>
  <c r="Z922" i="26"/>
  <c r="AC923" i="26"/>
  <c r="AB923" i="26"/>
  <c r="AA923" i="26"/>
  <c r="Z923" i="26"/>
  <c r="AC924" i="26"/>
  <c r="AB924" i="26"/>
  <c r="AA924" i="26"/>
  <c r="Z924" i="26"/>
  <c r="AC925" i="26"/>
  <c r="AB925" i="26"/>
  <c r="AA925" i="26"/>
  <c r="Z925" i="26"/>
  <c r="AC926" i="26"/>
  <c r="AB926" i="26"/>
  <c r="AA926" i="26"/>
  <c r="Z926" i="26"/>
  <c r="AC927" i="26"/>
  <c r="AB927" i="26"/>
  <c r="AA927" i="26"/>
  <c r="Z927" i="26"/>
  <c r="AC928" i="26"/>
  <c r="AB928" i="26"/>
  <c r="AA928" i="26"/>
  <c r="Z928" i="26"/>
  <c r="AC929" i="26"/>
  <c r="AB929" i="26"/>
  <c r="AA929" i="26"/>
  <c r="Z929" i="26"/>
  <c r="AC930" i="26"/>
  <c r="AB930" i="26"/>
  <c r="AA930" i="26"/>
  <c r="Z930" i="26"/>
  <c r="AC931" i="26"/>
  <c r="AB931" i="26"/>
  <c r="AA931" i="26"/>
  <c r="Z931" i="26"/>
  <c r="AC932" i="26"/>
  <c r="AB932" i="26"/>
  <c r="AA932" i="26"/>
  <c r="Z932" i="26"/>
  <c r="AC933" i="26"/>
  <c r="AB933" i="26"/>
  <c r="AA933" i="26"/>
  <c r="Z933" i="26"/>
  <c r="AC934" i="26"/>
  <c r="AB934" i="26"/>
  <c r="AA934" i="26"/>
  <c r="Z934" i="26"/>
  <c r="AC935" i="26"/>
  <c r="AB935" i="26"/>
  <c r="AA935" i="26"/>
  <c r="Z935" i="26"/>
  <c r="AC936" i="26"/>
  <c r="AB936" i="26"/>
  <c r="AA936" i="26"/>
  <c r="Z936" i="26"/>
  <c r="AC937" i="26"/>
  <c r="AB937" i="26"/>
  <c r="AA937" i="26"/>
  <c r="Z937" i="26"/>
  <c r="AC938" i="26"/>
  <c r="AB938" i="26"/>
  <c r="AA938" i="26"/>
  <c r="Z938" i="26"/>
  <c r="AC939" i="26"/>
  <c r="AB939" i="26"/>
  <c r="AA939" i="26"/>
  <c r="Z939" i="26"/>
  <c r="AC940" i="26"/>
  <c r="AB940" i="26"/>
  <c r="AA940" i="26"/>
  <c r="Z940" i="26"/>
  <c r="AC941" i="26"/>
  <c r="AB941" i="26"/>
  <c r="AA941" i="26"/>
  <c r="Z941" i="26"/>
  <c r="AC942" i="26"/>
  <c r="AB942" i="26"/>
  <c r="AA942" i="26"/>
  <c r="Z942" i="26"/>
  <c r="AC943" i="26"/>
  <c r="AB943" i="26"/>
  <c r="AA943" i="26"/>
  <c r="Z943" i="26"/>
  <c r="AC944" i="26"/>
  <c r="AB944" i="26"/>
  <c r="AA944" i="26"/>
  <c r="Z944" i="26"/>
  <c r="AC945" i="26"/>
  <c r="AB945" i="26"/>
  <c r="AA945" i="26"/>
  <c r="Z945" i="26"/>
  <c r="AC946" i="26"/>
  <c r="AB946" i="26"/>
  <c r="AA946" i="26"/>
  <c r="Z946" i="26"/>
  <c r="AC947" i="26"/>
  <c r="AB947" i="26"/>
  <c r="AA947" i="26"/>
  <c r="Z947" i="26"/>
  <c r="AC948" i="26"/>
  <c r="AB948" i="26"/>
  <c r="AA948" i="26"/>
  <c r="Z948" i="26"/>
  <c r="AC949" i="26"/>
  <c r="AB949" i="26"/>
  <c r="AA949" i="26"/>
  <c r="Z949" i="26"/>
  <c r="AC950" i="26"/>
  <c r="AB950" i="26"/>
  <c r="AA950" i="26"/>
  <c r="Z950" i="26"/>
  <c r="AC951" i="26"/>
  <c r="AB951" i="26"/>
  <c r="AA951" i="26"/>
  <c r="Z951" i="26"/>
  <c r="AC952" i="26"/>
  <c r="AB952" i="26"/>
  <c r="AA952" i="26"/>
  <c r="Z952" i="26"/>
  <c r="AC953" i="26"/>
  <c r="AB953" i="26"/>
  <c r="AA953" i="26"/>
  <c r="Z953" i="26"/>
  <c r="AC954" i="26"/>
  <c r="AB954" i="26"/>
  <c r="AA954" i="26"/>
  <c r="Z954" i="26"/>
  <c r="AC955" i="26"/>
  <c r="AB955" i="26"/>
  <c r="AA955" i="26"/>
  <c r="Z955" i="26"/>
  <c r="AC956" i="26"/>
  <c r="AB956" i="26"/>
  <c r="AA956" i="26"/>
  <c r="Z956" i="26"/>
  <c r="AC957" i="26"/>
  <c r="AB957" i="26"/>
  <c r="AA957" i="26"/>
  <c r="Z957" i="26"/>
  <c r="AC958" i="26"/>
  <c r="AB958" i="26"/>
  <c r="AA958" i="26"/>
  <c r="Z958" i="26"/>
  <c r="AC959" i="26"/>
  <c r="AB959" i="26"/>
  <c r="AA959" i="26"/>
  <c r="Z959" i="26"/>
  <c r="AC960" i="26"/>
  <c r="AB960" i="26"/>
  <c r="AA960" i="26"/>
  <c r="Z960" i="26"/>
  <c r="AC961" i="26"/>
  <c r="AB961" i="26"/>
  <c r="AA961" i="26"/>
  <c r="Z961" i="26"/>
  <c r="AC962" i="26"/>
  <c r="AB962" i="26"/>
  <c r="AA962" i="26"/>
  <c r="Z962" i="26"/>
  <c r="AC963" i="26"/>
  <c r="AB963" i="26"/>
  <c r="AA963" i="26"/>
  <c r="Z963" i="26"/>
  <c r="AC964" i="26"/>
  <c r="AB964" i="26"/>
  <c r="AA964" i="26"/>
  <c r="Z964" i="26"/>
  <c r="AC965" i="26"/>
  <c r="AB965" i="26"/>
  <c r="AA965" i="26"/>
  <c r="Z965" i="26"/>
  <c r="AC966" i="26"/>
  <c r="AB966" i="26"/>
  <c r="AA966" i="26"/>
  <c r="Z966" i="26"/>
  <c r="AC967" i="26"/>
  <c r="AB967" i="26"/>
  <c r="AA967" i="26"/>
  <c r="Z967" i="26"/>
  <c r="AC968" i="26"/>
  <c r="AB968" i="26"/>
  <c r="AA968" i="26"/>
  <c r="Z968" i="26"/>
  <c r="AC969" i="26"/>
  <c r="AB969" i="26"/>
  <c r="AA969" i="26"/>
  <c r="Z969" i="26"/>
  <c r="AC970" i="26"/>
  <c r="AB970" i="26"/>
  <c r="AA970" i="26"/>
  <c r="Z970" i="26"/>
  <c r="AC971" i="26"/>
  <c r="AB971" i="26"/>
  <c r="AA971" i="26"/>
  <c r="Z971" i="26"/>
  <c r="AC972" i="26"/>
  <c r="AB972" i="26"/>
  <c r="AA972" i="26"/>
  <c r="Z972" i="26"/>
  <c r="AC973" i="26"/>
  <c r="AB973" i="26"/>
  <c r="AA973" i="26"/>
  <c r="Z973" i="26"/>
  <c r="AC974" i="26"/>
  <c r="AB974" i="26"/>
  <c r="AA974" i="26"/>
  <c r="Z974" i="26"/>
  <c r="AC975" i="26"/>
  <c r="AB975" i="26"/>
  <c r="AA975" i="26"/>
  <c r="Z975" i="26"/>
  <c r="AC976" i="26"/>
  <c r="AB976" i="26"/>
  <c r="AA976" i="26"/>
  <c r="Z976" i="26"/>
  <c r="AC977" i="26"/>
  <c r="AB977" i="26"/>
  <c r="AA977" i="26"/>
  <c r="Z977" i="26"/>
  <c r="AC978" i="26"/>
  <c r="AB978" i="26"/>
  <c r="AA978" i="26"/>
  <c r="Z978" i="26"/>
  <c r="AC979" i="26"/>
  <c r="AB979" i="26"/>
  <c r="AA979" i="26"/>
  <c r="Z979" i="26"/>
  <c r="AC980" i="26"/>
  <c r="AB980" i="26"/>
  <c r="AA980" i="26"/>
  <c r="Z980" i="26"/>
  <c r="AC981" i="26"/>
  <c r="AB981" i="26"/>
  <c r="AA981" i="26"/>
  <c r="Z981" i="26"/>
  <c r="AC982" i="26"/>
  <c r="AB982" i="26"/>
  <c r="AA982" i="26"/>
  <c r="Z982" i="26"/>
  <c r="AC983" i="26"/>
  <c r="AB983" i="26"/>
  <c r="AA983" i="26"/>
  <c r="Z983" i="26"/>
  <c r="AC984" i="26"/>
  <c r="AB984" i="26"/>
  <c r="AA984" i="26"/>
  <c r="Z984" i="26"/>
  <c r="AC985" i="26"/>
  <c r="AB985" i="26"/>
  <c r="AA985" i="26"/>
  <c r="Z985" i="26"/>
  <c r="AC986" i="26"/>
  <c r="AB986" i="26"/>
  <c r="AA986" i="26"/>
  <c r="Z986" i="26"/>
  <c r="AC987" i="26"/>
  <c r="AB987" i="26"/>
  <c r="AA987" i="26"/>
  <c r="Z987" i="26"/>
  <c r="AC988" i="26"/>
  <c r="AB988" i="26"/>
  <c r="AA988" i="26"/>
  <c r="Z988" i="26"/>
  <c r="AC989" i="26"/>
  <c r="AB989" i="26"/>
  <c r="AA989" i="26"/>
  <c r="Z989" i="26"/>
  <c r="AC990" i="26"/>
  <c r="AB990" i="26"/>
  <c r="AA990" i="26"/>
  <c r="Z990" i="26"/>
  <c r="AC991" i="26"/>
  <c r="AB991" i="26"/>
  <c r="AA991" i="26"/>
  <c r="Z991" i="26"/>
  <c r="AC992" i="26"/>
  <c r="AB992" i="26"/>
  <c r="AA992" i="26"/>
  <c r="Z992" i="26"/>
  <c r="AC993" i="26"/>
  <c r="AB993" i="26"/>
  <c r="AA993" i="26"/>
  <c r="Z993" i="26"/>
  <c r="AC994" i="26"/>
  <c r="AB994" i="26"/>
  <c r="AA994" i="26"/>
  <c r="Z994" i="26"/>
  <c r="AC995" i="26"/>
  <c r="AB995" i="26"/>
  <c r="AA995" i="26"/>
  <c r="Z995" i="26"/>
  <c r="AC996" i="26"/>
  <c r="AB996" i="26"/>
  <c r="AA996" i="26"/>
  <c r="Z996" i="26"/>
  <c r="AC997" i="26"/>
  <c r="AB997" i="26"/>
  <c r="AA997" i="26"/>
  <c r="Z997" i="26"/>
  <c r="AC998" i="26"/>
  <c r="AB998" i="26"/>
  <c r="AA998" i="26"/>
  <c r="Z998" i="26"/>
  <c r="AC999" i="26"/>
  <c r="AB999" i="26"/>
  <c r="AA999" i="26"/>
  <c r="Z999" i="26"/>
  <c r="AC1000" i="26"/>
  <c r="AB1000" i="26"/>
  <c r="AA1000" i="26"/>
  <c r="Z1000" i="26"/>
  <c r="AC1001" i="26"/>
  <c r="AB1001" i="26"/>
  <c r="AA1001" i="26"/>
  <c r="Z1001" i="26"/>
  <c r="AC1002" i="26"/>
  <c r="AB1002" i="26"/>
  <c r="AA1002" i="26"/>
  <c r="Z1002" i="26"/>
  <c r="AC1003" i="26"/>
  <c r="AB1003" i="26"/>
  <c r="AA1003" i="26"/>
  <c r="Z1003" i="26"/>
  <c r="AC1004" i="26"/>
  <c r="AB1004" i="26"/>
  <c r="AA1004" i="26"/>
  <c r="Z1004" i="26"/>
  <c r="AC1005" i="26"/>
  <c r="AB1005" i="26"/>
  <c r="AA1005" i="26"/>
  <c r="Z1005" i="26"/>
  <c r="AC1006" i="26"/>
  <c r="AB1006" i="26"/>
  <c r="AA1006" i="26"/>
  <c r="Z1006" i="26"/>
  <c r="AC1007" i="26"/>
  <c r="AB1007" i="26"/>
  <c r="AA1007" i="26"/>
  <c r="Z1007" i="26"/>
  <c r="AC1008" i="26"/>
  <c r="AB1008" i="26"/>
  <c r="AA1008" i="26"/>
  <c r="Z1008" i="26"/>
  <c r="AC1009" i="26"/>
  <c r="AB1009" i="26"/>
  <c r="AA1009" i="26"/>
  <c r="Z1009" i="26"/>
  <c r="AC1010" i="26"/>
  <c r="AB1010" i="26"/>
  <c r="AA1010" i="26"/>
  <c r="Z1010" i="26"/>
  <c r="AC1011" i="26"/>
  <c r="AB1011" i="26"/>
  <c r="AA1011" i="26"/>
  <c r="Z1011" i="26"/>
  <c r="AC1012" i="26"/>
  <c r="AB1012" i="26"/>
  <c r="AA1012" i="26"/>
  <c r="Z1012" i="26"/>
  <c r="AC1013" i="26"/>
  <c r="AB1013" i="26"/>
  <c r="AA1013" i="26"/>
  <c r="Z1013" i="26"/>
  <c r="AC1014" i="26"/>
  <c r="AB1014" i="26"/>
  <c r="AA1014" i="26"/>
  <c r="Z1014" i="26"/>
  <c r="AC1015" i="26"/>
  <c r="AB1015" i="26"/>
  <c r="AA1015" i="26"/>
  <c r="Z1015" i="26"/>
  <c r="AC1016" i="26"/>
  <c r="AB1016" i="26"/>
  <c r="AA1016" i="26"/>
  <c r="Z1016" i="26"/>
  <c r="AC1017" i="26"/>
  <c r="AB1017" i="26"/>
  <c r="AA1017" i="26"/>
  <c r="Z1017" i="26"/>
  <c r="AC1018" i="26"/>
  <c r="AB1018" i="26"/>
  <c r="AA1018" i="26"/>
  <c r="Z1018" i="26"/>
  <c r="AC1019" i="26"/>
  <c r="AB1019" i="26"/>
  <c r="AA1019" i="26"/>
  <c r="Z1019" i="26"/>
  <c r="AC1020" i="26"/>
  <c r="AB1020" i="26"/>
  <c r="AA1020" i="26"/>
  <c r="Z1020" i="26"/>
  <c r="AC1021" i="26"/>
  <c r="AB1021" i="26"/>
  <c r="AA1021" i="26"/>
  <c r="Z1021" i="26"/>
  <c r="AC1022" i="26"/>
  <c r="AB1022" i="26"/>
  <c r="AA1022" i="26"/>
  <c r="Z1022" i="26"/>
  <c r="AC1023" i="26"/>
  <c r="AB1023" i="26"/>
  <c r="AA1023" i="26"/>
  <c r="Z1023" i="26"/>
  <c r="AC1024" i="26"/>
  <c r="AB1024" i="26"/>
  <c r="AA1024" i="26"/>
  <c r="Z1024" i="26"/>
  <c r="AC1025" i="26"/>
  <c r="AB1025" i="26"/>
  <c r="AA1025" i="26"/>
  <c r="Z1025" i="26"/>
  <c r="AC1026" i="26"/>
  <c r="AB1026" i="26"/>
  <c r="AA1026" i="26"/>
  <c r="Z1026" i="26"/>
  <c r="AC1027" i="26"/>
  <c r="AB1027" i="26"/>
  <c r="AA1027" i="26"/>
  <c r="Z1027" i="26"/>
  <c r="AC1028" i="26"/>
  <c r="AB1028" i="26"/>
  <c r="AA1028" i="26"/>
  <c r="Z1028" i="26"/>
  <c r="AC1029" i="26"/>
  <c r="AB1029" i="26"/>
  <c r="AA1029" i="26"/>
  <c r="Z1029" i="26"/>
  <c r="AC1030" i="26"/>
  <c r="AB1030" i="26"/>
  <c r="AA1030" i="26"/>
  <c r="Z1030" i="26"/>
  <c r="AC1031" i="26"/>
  <c r="AB1031" i="26"/>
  <c r="AA1031" i="26"/>
  <c r="Z1031" i="26"/>
  <c r="AC1032" i="26"/>
  <c r="AB1032" i="26"/>
  <c r="AA1032" i="26"/>
  <c r="Z1032" i="26"/>
  <c r="AC1033" i="26"/>
  <c r="AB1033" i="26"/>
  <c r="AA1033" i="26"/>
  <c r="Z1033" i="26"/>
  <c r="AC1034" i="26"/>
  <c r="AB1034" i="26"/>
  <c r="AA1034" i="26"/>
  <c r="Z1034" i="26"/>
  <c r="AC1035" i="26"/>
  <c r="AB1035" i="26"/>
  <c r="AA1035" i="26"/>
  <c r="Z1035" i="26"/>
  <c r="AC1036" i="26"/>
  <c r="AB1036" i="26"/>
  <c r="AA1036" i="26"/>
  <c r="Z1036" i="26"/>
  <c r="AC1037" i="26"/>
  <c r="AB1037" i="26"/>
  <c r="AA1037" i="26"/>
  <c r="Z1037" i="26"/>
  <c r="AC1038" i="26"/>
  <c r="AB1038" i="26"/>
  <c r="AA1038" i="26"/>
  <c r="Z1038" i="26"/>
  <c r="AC1039" i="26"/>
  <c r="AB1039" i="26"/>
  <c r="AA1039" i="26"/>
  <c r="Z1039" i="26"/>
  <c r="AC1040" i="26"/>
  <c r="AB1040" i="26"/>
  <c r="AA1040" i="26"/>
  <c r="Z1040" i="26"/>
  <c r="AC1041" i="26"/>
  <c r="AB1041" i="26"/>
  <c r="AA1041" i="26"/>
  <c r="Z1041" i="26"/>
  <c r="AC1042" i="26"/>
  <c r="AB1042" i="26"/>
  <c r="AA1042" i="26"/>
  <c r="Z1042" i="26"/>
  <c r="AC1043" i="26"/>
  <c r="AB1043" i="26"/>
  <c r="AA1043" i="26"/>
  <c r="Z1043" i="26"/>
  <c r="AC1044" i="26"/>
  <c r="AB1044" i="26"/>
  <c r="AA1044" i="26"/>
  <c r="Z1044" i="26"/>
  <c r="AC1045" i="26"/>
  <c r="AB1045" i="26"/>
  <c r="AA1045" i="26"/>
  <c r="Z1045" i="26"/>
  <c r="AC1046" i="26"/>
  <c r="AB1046" i="26"/>
  <c r="AA1046" i="26"/>
  <c r="Z1046" i="26"/>
  <c r="AC1047" i="26"/>
  <c r="AB1047" i="26"/>
  <c r="AA1047" i="26"/>
  <c r="Z1047" i="26"/>
  <c r="AC1048" i="26"/>
  <c r="AB1048" i="26"/>
  <c r="AA1048" i="26"/>
  <c r="Z1048" i="26"/>
  <c r="AC1049" i="26"/>
  <c r="AB1049" i="26"/>
  <c r="AA1049" i="26"/>
  <c r="Z1049" i="26"/>
  <c r="AC1050" i="26"/>
  <c r="AB1050" i="26"/>
  <c r="AA1050" i="26"/>
  <c r="Z1050" i="26"/>
  <c r="AC1051" i="26"/>
  <c r="AB1051" i="26"/>
  <c r="AA1051" i="26"/>
  <c r="Z1051" i="26"/>
  <c r="AC1052" i="26"/>
  <c r="AB1052" i="26"/>
  <c r="AA1052" i="26"/>
  <c r="Z1052" i="26"/>
  <c r="AC1053" i="26"/>
  <c r="AB1053" i="26"/>
  <c r="AA1053" i="26"/>
  <c r="Z1053" i="26"/>
  <c r="AC1054" i="26"/>
  <c r="AB1054" i="26"/>
  <c r="AA1054" i="26"/>
  <c r="Z1054" i="26"/>
  <c r="AC1055" i="26"/>
  <c r="AB1055" i="26"/>
  <c r="AA1055" i="26"/>
  <c r="Z1055" i="26"/>
  <c r="AC1056" i="26"/>
  <c r="AB1056" i="26"/>
  <c r="AA1056" i="26"/>
  <c r="Z1056" i="26"/>
  <c r="AC1057" i="26"/>
  <c r="AB1057" i="26"/>
  <c r="AA1057" i="26"/>
  <c r="Z1057" i="26"/>
  <c r="AC1058" i="26"/>
  <c r="AB1058" i="26"/>
  <c r="AA1058" i="26"/>
  <c r="Z1058" i="26"/>
  <c r="AC1059" i="26"/>
  <c r="AB1059" i="26"/>
  <c r="AA1059" i="26"/>
  <c r="Z1059" i="26"/>
  <c r="AC1060" i="26"/>
  <c r="AB1060" i="26"/>
  <c r="AA1060" i="26"/>
  <c r="Z1060" i="26"/>
  <c r="AC1061" i="26"/>
  <c r="AB1061" i="26"/>
  <c r="AA1061" i="26"/>
  <c r="Z1061" i="26"/>
  <c r="AC1062" i="26"/>
  <c r="AB1062" i="26"/>
  <c r="AA1062" i="26"/>
  <c r="Z1062" i="26"/>
  <c r="AC1063" i="26"/>
  <c r="AB1063" i="26"/>
  <c r="AA1063" i="26"/>
  <c r="Z1063" i="26"/>
  <c r="AC1064" i="26"/>
  <c r="AB1064" i="26"/>
  <c r="AA1064" i="26"/>
  <c r="Z1064" i="26"/>
  <c r="AC1065" i="26"/>
  <c r="AB1065" i="26"/>
  <c r="AA1065" i="26"/>
  <c r="Z1065" i="26"/>
  <c r="AC1066" i="26"/>
  <c r="AB1066" i="26"/>
  <c r="AA1066" i="26"/>
  <c r="Z1066" i="26"/>
  <c r="AC1067" i="26"/>
  <c r="AB1067" i="26"/>
  <c r="AA1067" i="26"/>
  <c r="Z1067" i="26"/>
  <c r="AC1068" i="26"/>
  <c r="AB1068" i="26"/>
  <c r="AA1068" i="26"/>
  <c r="Z1068" i="26"/>
  <c r="AC1069" i="26"/>
  <c r="AB1069" i="26"/>
  <c r="AA1069" i="26"/>
  <c r="Z1069" i="26"/>
  <c r="AC1070" i="26"/>
  <c r="AB1070" i="26"/>
  <c r="AA1070" i="26"/>
  <c r="Z1070" i="26"/>
  <c r="AC1071" i="26"/>
  <c r="AB1071" i="26"/>
  <c r="AA1071" i="26"/>
  <c r="Z1071" i="26"/>
  <c r="AC1072" i="26"/>
  <c r="AB1072" i="26"/>
  <c r="AA1072" i="26"/>
  <c r="Z1072" i="26"/>
  <c r="AC1073" i="26"/>
  <c r="AB1073" i="26"/>
  <c r="AA1073" i="26"/>
  <c r="Z1073" i="26"/>
  <c r="AC1074" i="26"/>
  <c r="AB1074" i="26"/>
  <c r="AA1074" i="26"/>
  <c r="Z1074" i="26"/>
  <c r="AC1075" i="26"/>
  <c r="AB1075" i="26"/>
  <c r="AA1075" i="26"/>
  <c r="Z1075" i="26"/>
  <c r="AC1076" i="26"/>
  <c r="AB1076" i="26"/>
  <c r="AA1076" i="26"/>
  <c r="Z1076" i="26"/>
  <c r="AC1077" i="26"/>
  <c r="AB1077" i="26"/>
  <c r="AA1077" i="26"/>
  <c r="Z1077" i="26"/>
  <c r="AC1078" i="26"/>
  <c r="AB1078" i="26"/>
  <c r="AA1078" i="26"/>
  <c r="Z1078" i="26"/>
  <c r="AC1079" i="26"/>
  <c r="AB1079" i="26"/>
  <c r="AA1079" i="26"/>
  <c r="Z1079" i="26"/>
  <c r="AC1080" i="26"/>
  <c r="AB1080" i="26"/>
  <c r="AA1080" i="26"/>
  <c r="Z1080" i="26"/>
  <c r="AC1081" i="26"/>
  <c r="AB1081" i="26"/>
  <c r="AA1081" i="26"/>
  <c r="Z1081" i="26"/>
  <c r="AC1082" i="26"/>
  <c r="AB1082" i="26"/>
  <c r="AA1082" i="26"/>
  <c r="Z1082" i="26"/>
  <c r="AC1083" i="26"/>
  <c r="AB1083" i="26"/>
  <c r="AA1083" i="26"/>
  <c r="Z1083" i="26"/>
  <c r="AC1084" i="26"/>
  <c r="AB1084" i="26"/>
  <c r="AA1084" i="26"/>
  <c r="Z1084" i="26"/>
  <c r="AC1085" i="26"/>
  <c r="AB1085" i="26"/>
  <c r="AA1085" i="26"/>
  <c r="Z1085" i="26"/>
  <c r="AC1086" i="26"/>
  <c r="AB1086" i="26"/>
  <c r="AA1086" i="26"/>
  <c r="Z1086" i="26"/>
  <c r="AC1087" i="26"/>
  <c r="AB1087" i="26"/>
  <c r="AA1087" i="26"/>
  <c r="Z1087" i="26"/>
  <c r="AC1088" i="26"/>
  <c r="AB1088" i="26"/>
  <c r="AA1088" i="26"/>
  <c r="Z1088" i="26"/>
  <c r="AC1089" i="26"/>
  <c r="AB1089" i="26"/>
  <c r="AA1089" i="26"/>
  <c r="Z1089" i="26"/>
  <c r="AC1090" i="26"/>
  <c r="AB1090" i="26"/>
  <c r="AA1090" i="26"/>
  <c r="Z1090" i="26"/>
  <c r="AC1091" i="26"/>
  <c r="AB1091" i="26"/>
  <c r="AA1091" i="26"/>
  <c r="Z1091" i="26"/>
  <c r="AC1092" i="26"/>
  <c r="AB1092" i="26"/>
  <c r="AA1092" i="26"/>
  <c r="Z1092" i="26"/>
  <c r="AC1093" i="26"/>
  <c r="AB1093" i="26"/>
  <c r="AA1093" i="26"/>
  <c r="Z1093" i="26"/>
  <c r="AC1094" i="26"/>
  <c r="AB1094" i="26"/>
  <c r="AA1094" i="26"/>
  <c r="Z1094" i="26"/>
  <c r="AC1095" i="26"/>
  <c r="AB1095" i="26"/>
  <c r="AA1095" i="26"/>
  <c r="Z1095" i="26"/>
  <c r="AC1096" i="26"/>
  <c r="AB1096" i="26"/>
  <c r="AA1096" i="26"/>
  <c r="Z1096" i="26"/>
  <c r="AC1097" i="26"/>
  <c r="AB1097" i="26"/>
  <c r="AA1097" i="26"/>
  <c r="Z1097" i="26"/>
  <c r="AC1098" i="26"/>
  <c r="AB1098" i="26"/>
  <c r="AA1098" i="26"/>
  <c r="Z1098" i="26"/>
  <c r="AC1099" i="26"/>
  <c r="AB1099" i="26"/>
  <c r="AA1099" i="26"/>
  <c r="Z1099" i="26"/>
  <c r="AC1100" i="26"/>
  <c r="AB1100" i="26"/>
  <c r="AA1100" i="26"/>
  <c r="Z1100" i="26"/>
  <c r="AC1101" i="26"/>
  <c r="AB1101" i="26"/>
  <c r="AA1101" i="26"/>
  <c r="Z1101" i="26"/>
  <c r="AC1102" i="26"/>
  <c r="AB1102" i="26"/>
  <c r="AA1102" i="26"/>
  <c r="Z1102" i="26"/>
  <c r="AC1103" i="26"/>
  <c r="AB1103" i="26"/>
  <c r="AA1103" i="26"/>
  <c r="Z1103" i="26"/>
  <c r="AC1104" i="26"/>
  <c r="AB1104" i="26"/>
  <c r="AA1104" i="26"/>
  <c r="Z1104" i="26"/>
  <c r="AC1105" i="26"/>
  <c r="AB1105" i="26"/>
  <c r="AA1105" i="26"/>
  <c r="Z1105" i="26"/>
  <c r="AC1106" i="26"/>
  <c r="AB1106" i="26"/>
  <c r="AA1106" i="26"/>
  <c r="Z1106" i="26"/>
  <c r="AC1107" i="26"/>
  <c r="AB1107" i="26"/>
  <c r="AA1107" i="26"/>
  <c r="Z1107" i="26"/>
  <c r="AC1108" i="26"/>
  <c r="AB1108" i="26"/>
  <c r="AA1108" i="26"/>
  <c r="Z1108" i="26"/>
  <c r="AC1109" i="26"/>
  <c r="AB1109" i="26"/>
  <c r="AA1109" i="26"/>
  <c r="Z1109" i="26"/>
  <c r="AC1110" i="26"/>
  <c r="AB1110" i="26"/>
  <c r="AA1110" i="26"/>
  <c r="Z1110" i="26"/>
  <c r="AC1111" i="26"/>
  <c r="AB1111" i="26"/>
  <c r="AA1111" i="26"/>
  <c r="Z1111" i="26"/>
  <c r="AC1112" i="26"/>
  <c r="AB1112" i="26"/>
  <c r="AA1112" i="26"/>
  <c r="Z1112" i="26"/>
  <c r="AC1113" i="26"/>
  <c r="AB1113" i="26"/>
  <c r="AA1113" i="26"/>
  <c r="Z1113" i="26"/>
  <c r="AC1114" i="26"/>
  <c r="AB1114" i="26"/>
  <c r="AA1114" i="26"/>
  <c r="Z1114" i="26"/>
  <c r="AC1115" i="26"/>
  <c r="AB1115" i="26"/>
  <c r="AA1115" i="26"/>
  <c r="Z1115" i="26"/>
  <c r="AC1116" i="26"/>
  <c r="AB1116" i="26"/>
  <c r="AA1116" i="26"/>
  <c r="Z1116" i="26"/>
  <c r="AC1117" i="26"/>
  <c r="AB1117" i="26"/>
  <c r="AA1117" i="26"/>
  <c r="Z1117" i="26"/>
  <c r="AC1118" i="26"/>
  <c r="AB1118" i="26"/>
  <c r="AA1118" i="26"/>
  <c r="Z1118" i="26"/>
  <c r="AC1119" i="26"/>
  <c r="AB1119" i="26"/>
  <c r="AA1119" i="26"/>
  <c r="Z1119" i="26"/>
  <c r="AC1120" i="26"/>
  <c r="AB1120" i="26"/>
  <c r="AA1120" i="26"/>
  <c r="Z1120" i="26"/>
  <c r="AC1121" i="26"/>
  <c r="AB1121" i="26"/>
  <c r="AA1121" i="26"/>
  <c r="Z1121" i="26"/>
  <c r="AC1122" i="26"/>
  <c r="AB1122" i="26"/>
  <c r="AA1122" i="26"/>
  <c r="Z1122" i="26"/>
  <c r="AC1123" i="26"/>
  <c r="AB1123" i="26"/>
  <c r="AA1123" i="26"/>
  <c r="Z1123" i="26"/>
  <c r="AC1124" i="26"/>
  <c r="AB1124" i="26"/>
  <c r="AA1124" i="26"/>
  <c r="Z1124" i="26"/>
  <c r="AC1125" i="26"/>
  <c r="AB1125" i="26"/>
  <c r="AA1125" i="26"/>
  <c r="Z1125" i="26"/>
  <c r="AC1126" i="26"/>
  <c r="AB1126" i="26"/>
  <c r="AA1126" i="26"/>
  <c r="Z1126" i="26"/>
  <c r="AC1127" i="26"/>
  <c r="AB1127" i="26"/>
  <c r="AA1127" i="26"/>
  <c r="Z1127" i="26"/>
  <c r="AC1128" i="26"/>
  <c r="AB1128" i="26"/>
  <c r="AA1128" i="26"/>
  <c r="Z1128" i="26"/>
  <c r="AC1129" i="26"/>
  <c r="AB1129" i="26"/>
  <c r="AA1129" i="26"/>
  <c r="Z1129" i="26"/>
  <c r="AC1130" i="26"/>
  <c r="AB1130" i="26"/>
  <c r="AA1130" i="26"/>
  <c r="Z1130" i="26"/>
  <c r="AC1131" i="26"/>
  <c r="AB1131" i="26"/>
  <c r="AA1131" i="26"/>
  <c r="Z1131" i="26"/>
  <c r="AC1132" i="26"/>
  <c r="AB1132" i="26"/>
  <c r="AA1132" i="26"/>
  <c r="Z1132" i="26"/>
  <c r="AC1133" i="26"/>
  <c r="AB1133" i="26"/>
  <c r="AA1133" i="26"/>
  <c r="Z1133" i="26"/>
  <c r="AC1134" i="26"/>
  <c r="AB1134" i="26"/>
  <c r="AA1134" i="26"/>
  <c r="Z1134" i="26"/>
  <c r="AC1135" i="26"/>
  <c r="AB1135" i="26"/>
  <c r="AA1135" i="26"/>
  <c r="Z1135" i="26"/>
  <c r="AC1136" i="26"/>
  <c r="AB1136" i="26"/>
  <c r="AA1136" i="26"/>
  <c r="Z1136" i="26"/>
  <c r="AC1137" i="26"/>
  <c r="AB1137" i="26"/>
  <c r="AA1137" i="26"/>
  <c r="Z1137" i="26"/>
  <c r="AC1138" i="26"/>
  <c r="AB1138" i="26"/>
  <c r="AA1138" i="26"/>
  <c r="Z1138" i="26"/>
  <c r="AC1139" i="26"/>
  <c r="AB1139" i="26"/>
  <c r="AA1139" i="26"/>
  <c r="Z1139" i="26"/>
  <c r="AC1140" i="26"/>
  <c r="AB1140" i="26"/>
  <c r="AA1140" i="26"/>
  <c r="Z1140" i="26"/>
  <c r="AC1141" i="26"/>
  <c r="AB1141" i="26"/>
  <c r="AA1141" i="26"/>
  <c r="Z1141" i="26"/>
  <c r="AC1142" i="26"/>
  <c r="AB1142" i="26"/>
  <c r="AA1142" i="26"/>
  <c r="Z1142" i="26"/>
  <c r="AC1143" i="26"/>
  <c r="AB1143" i="26"/>
  <c r="AA1143" i="26"/>
  <c r="Z1143" i="26"/>
  <c r="AC1144" i="26"/>
  <c r="AB1144" i="26"/>
  <c r="AA1144" i="26"/>
  <c r="Z1144" i="26"/>
  <c r="AC1145" i="26"/>
  <c r="AB1145" i="26"/>
  <c r="AA1145" i="26"/>
  <c r="Z1145" i="26"/>
  <c r="AC1146" i="26"/>
  <c r="AB1146" i="26"/>
  <c r="AA1146" i="26"/>
  <c r="Z1146" i="26"/>
  <c r="AC1147" i="26"/>
  <c r="AB1147" i="26"/>
  <c r="AA1147" i="26"/>
  <c r="Z1147" i="26"/>
  <c r="AC1148" i="26"/>
  <c r="AB1148" i="26"/>
  <c r="AA1148" i="26"/>
  <c r="Z1148" i="26"/>
  <c r="AC1149" i="26"/>
  <c r="AB1149" i="26"/>
  <c r="AA1149" i="26"/>
  <c r="Z1149" i="26"/>
  <c r="AC1150" i="26"/>
  <c r="AB1150" i="26"/>
  <c r="AA1150" i="26"/>
  <c r="Z1150" i="26"/>
  <c r="AC1151" i="26"/>
  <c r="AB1151" i="26"/>
  <c r="AA1151" i="26"/>
  <c r="Z1151" i="26"/>
  <c r="AC1152" i="26"/>
  <c r="AB1152" i="26"/>
  <c r="AA1152" i="26"/>
  <c r="Z1152" i="26"/>
  <c r="AC1153" i="26"/>
  <c r="AB1153" i="26"/>
  <c r="AA1153" i="26"/>
  <c r="Z1153" i="26"/>
  <c r="AC1154" i="26"/>
  <c r="AB1154" i="26"/>
  <c r="AA1154" i="26"/>
  <c r="Z1154" i="26"/>
  <c r="AC1155" i="26"/>
  <c r="AB1155" i="26"/>
  <c r="AA1155" i="26"/>
  <c r="Z1155" i="26"/>
  <c r="AC1156" i="26"/>
  <c r="AB1156" i="26"/>
  <c r="AA1156" i="26"/>
  <c r="Z1156" i="26"/>
  <c r="AC1157" i="26"/>
  <c r="AB1157" i="26"/>
  <c r="AA1157" i="26"/>
  <c r="Z1157" i="26"/>
  <c r="AC1158" i="26"/>
  <c r="AB1158" i="26"/>
  <c r="AA1158" i="26"/>
  <c r="Z1158" i="26"/>
  <c r="AC1159" i="26"/>
  <c r="AB1159" i="26"/>
  <c r="AA1159" i="26"/>
  <c r="Z1159" i="26"/>
  <c r="AC1160" i="26"/>
  <c r="AB1160" i="26"/>
  <c r="AA1160" i="26"/>
  <c r="Z1160" i="26"/>
  <c r="AC1161" i="26"/>
  <c r="AB1161" i="26"/>
  <c r="AA1161" i="26"/>
  <c r="Z1161" i="26"/>
  <c r="AC1162" i="26"/>
  <c r="AB1162" i="26"/>
  <c r="AA1162" i="26"/>
  <c r="Z1162" i="26"/>
  <c r="AC1163" i="26"/>
  <c r="AB1163" i="26"/>
  <c r="AA1163" i="26"/>
  <c r="Z1163" i="26"/>
  <c r="AC1164" i="26"/>
  <c r="AB1164" i="26"/>
  <c r="AA1164" i="26"/>
  <c r="Z1164" i="26"/>
  <c r="AC1165" i="26"/>
  <c r="AB1165" i="26"/>
  <c r="AA1165" i="26"/>
  <c r="Z1165" i="26"/>
  <c r="AC1166" i="26"/>
  <c r="AB1166" i="26"/>
  <c r="AA1166" i="26"/>
  <c r="Z1166" i="26"/>
  <c r="AC1167" i="26"/>
  <c r="AB1167" i="26"/>
  <c r="AA1167" i="26"/>
  <c r="Z1167" i="26"/>
  <c r="AC1168" i="26"/>
  <c r="AB1168" i="26"/>
  <c r="AA1168" i="26"/>
  <c r="Z1168" i="26"/>
  <c r="AC1169" i="26"/>
  <c r="AB1169" i="26"/>
  <c r="AA1169" i="26"/>
  <c r="Z1169" i="26"/>
  <c r="AC1170" i="26"/>
  <c r="AB1170" i="26"/>
  <c r="AA1170" i="26"/>
  <c r="Z1170" i="26"/>
  <c r="AC1171" i="26"/>
  <c r="AB1171" i="26"/>
  <c r="AA1171" i="26"/>
  <c r="Z1171" i="26"/>
  <c r="AC1172" i="26"/>
  <c r="AB1172" i="26"/>
  <c r="AA1172" i="26"/>
  <c r="Z1172" i="26"/>
  <c r="AC1173" i="26"/>
  <c r="AB1173" i="26"/>
  <c r="AA1173" i="26"/>
  <c r="Z1173" i="26"/>
  <c r="AC1174" i="26"/>
  <c r="AB1174" i="26"/>
  <c r="AA1174" i="26"/>
  <c r="Z1174" i="26"/>
  <c r="AC1175" i="26"/>
  <c r="AB1175" i="26"/>
  <c r="AA1175" i="26"/>
  <c r="Z1175" i="26"/>
  <c r="AC1176" i="26"/>
  <c r="AB1176" i="26"/>
  <c r="AA1176" i="26"/>
  <c r="Z1176" i="26"/>
  <c r="AC1177" i="26"/>
  <c r="AB1177" i="26"/>
  <c r="AA1177" i="26"/>
  <c r="Z1177" i="26"/>
  <c r="AC1178" i="26"/>
  <c r="AB1178" i="26"/>
  <c r="AA1178" i="26"/>
  <c r="Z1178" i="26"/>
  <c r="AC1179" i="26"/>
  <c r="AB1179" i="26"/>
  <c r="AA1179" i="26"/>
  <c r="Z1179" i="26"/>
  <c r="AC1180" i="26"/>
  <c r="AB1180" i="26"/>
  <c r="AA1180" i="26"/>
  <c r="Z1180" i="26"/>
  <c r="AC1181" i="26"/>
  <c r="AB1181" i="26"/>
  <c r="AA1181" i="26"/>
  <c r="Z1181" i="26"/>
  <c r="AC1182" i="26"/>
  <c r="AB1182" i="26"/>
  <c r="AA1182" i="26"/>
  <c r="Z1182" i="26"/>
  <c r="AC1183" i="26"/>
  <c r="AB1183" i="26"/>
  <c r="AA1183" i="26"/>
  <c r="Z1183" i="26"/>
  <c r="AC1184" i="26"/>
  <c r="AB1184" i="26"/>
  <c r="AA1184" i="26"/>
  <c r="Z1184" i="26"/>
  <c r="AC1185" i="26"/>
  <c r="AB1185" i="26"/>
  <c r="AA1185" i="26"/>
  <c r="Z1185" i="26"/>
  <c r="AC1186" i="26"/>
  <c r="AB1186" i="26"/>
  <c r="AA1186" i="26"/>
  <c r="Z1186" i="26"/>
  <c r="AC1187" i="26"/>
  <c r="AB1187" i="26"/>
  <c r="AA1187" i="26"/>
  <c r="Z1187" i="26"/>
  <c r="AC1188" i="26"/>
  <c r="AB1188" i="26"/>
  <c r="AA1188" i="26"/>
  <c r="Z1188" i="26"/>
  <c r="AC1189" i="26"/>
  <c r="AB1189" i="26"/>
  <c r="AA1189" i="26"/>
  <c r="Z1189" i="26"/>
  <c r="AC1190" i="26"/>
  <c r="AB1190" i="26"/>
  <c r="AA1190" i="26"/>
  <c r="Z1190" i="26"/>
  <c r="AC1191" i="26"/>
  <c r="AB1191" i="26"/>
  <c r="AA1191" i="26"/>
  <c r="Z1191" i="26"/>
  <c r="AC1192" i="26"/>
  <c r="AB1192" i="26"/>
  <c r="AA1192" i="26"/>
  <c r="Z1192" i="26"/>
  <c r="AC1193" i="26"/>
  <c r="AB1193" i="26"/>
  <c r="AA1193" i="26"/>
  <c r="Z1193" i="26"/>
  <c r="AC1194" i="26"/>
  <c r="AB1194" i="26"/>
  <c r="AA1194" i="26"/>
  <c r="Z1194" i="26"/>
  <c r="AC1195" i="26"/>
  <c r="AB1195" i="26"/>
  <c r="AA1195" i="26"/>
  <c r="Z1195" i="26"/>
  <c r="AC1196" i="26"/>
  <c r="AB1196" i="26"/>
  <c r="AA1196" i="26"/>
  <c r="Z1196" i="26"/>
  <c r="AC1197" i="26"/>
  <c r="AB1197" i="26"/>
  <c r="AA1197" i="26"/>
  <c r="Z1197" i="26"/>
  <c r="AC1198" i="26"/>
  <c r="AB1198" i="26"/>
  <c r="AA1198" i="26"/>
  <c r="Z1198" i="26"/>
  <c r="AC1199" i="26"/>
  <c r="AB1199" i="26"/>
  <c r="AA1199" i="26"/>
  <c r="Z1199" i="26"/>
  <c r="AC1200" i="26"/>
  <c r="AB1200" i="26"/>
  <c r="AA1200" i="26"/>
  <c r="Z1200" i="26"/>
  <c r="AC1201" i="26"/>
  <c r="AB1201" i="26"/>
  <c r="AA1201" i="26"/>
  <c r="Z1201" i="26"/>
  <c r="AC1202" i="26"/>
  <c r="AB1202" i="26"/>
  <c r="AA1202" i="26"/>
  <c r="Z1202" i="26"/>
  <c r="AC1203" i="26"/>
  <c r="AB1203" i="26"/>
  <c r="AA1203" i="26"/>
  <c r="Z1203" i="26"/>
  <c r="AC1204" i="26"/>
  <c r="AB1204" i="26"/>
  <c r="AA1204" i="26"/>
  <c r="Z1204" i="26"/>
  <c r="AC1205" i="26"/>
  <c r="AB1205" i="26"/>
  <c r="AA1205" i="26"/>
  <c r="Z1205" i="26"/>
  <c r="AC1206" i="26"/>
  <c r="AB1206" i="26"/>
  <c r="AA1206" i="26"/>
  <c r="Z1206" i="26"/>
  <c r="AC1207" i="26"/>
  <c r="AB1207" i="26"/>
  <c r="AA1207" i="26"/>
  <c r="Z1207" i="26"/>
  <c r="AC1208" i="26"/>
  <c r="AB1208" i="26"/>
  <c r="AA1208" i="26"/>
  <c r="Z1208" i="26"/>
  <c r="AC1209" i="26"/>
  <c r="AB1209" i="26"/>
  <c r="AA1209" i="26"/>
  <c r="Z1209" i="26"/>
  <c r="AC1210" i="26"/>
  <c r="AB1210" i="26"/>
  <c r="AA1210" i="26"/>
  <c r="Z1210" i="26"/>
  <c r="AC1211" i="26"/>
  <c r="AB1211" i="26"/>
  <c r="AA1211" i="26"/>
  <c r="Z1211" i="26"/>
  <c r="AC1212" i="26"/>
  <c r="AB1212" i="26"/>
  <c r="AA1212" i="26"/>
  <c r="Z1212" i="26"/>
  <c r="AC1213" i="26"/>
  <c r="AB1213" i="26"/>
  <c r="AA1213" i="26"/>
  <c r="Z1213" i="26"/>
  <c r="AC1214" i="26"/>
  <c r="AB1214" i="26"/>
  <c r="AA1214" i="26"/>
  <c r="Z1214" i="26"/>
  <c r="AC1215" i="26"/>
  <c r="AB1215" i="26"/>
  <c r="AA1215" i="26"/>
  <c r="Z1215" i="26"/>
  <c r="AC1216" i="26"/>
  <c r="AB1216" i="26"/>
  <c r="AA1216" i="26"/>
  <c r="Z1216" i="26"/>
  <c r="AC1217" i="26"/>
  <c r="AB1217" i="26"/>
  <c r="AA1217" i="26"/>
  <c r="Z1217" i="26"/>
  <c r="AC1218" i="26"/>
  <c r="AB1218" i="26"/>
  <c r="AA1218" i="26"/>
  <c r="Z1218" i="26"/>
  <c r="AC1219" i="26"/>
  <c r="AB1219" i="26"/>
  <c r="AA1219" i="26"/>
  <c r="Z1219" i="26"/>
  <c r="AC1220" i="26"/>
  <c r="AB1220" i="26"/>
  <c r="AA1220" i="26"/>
  <c r="Z1220" i="26"/>
  <c r="AC1221" i="26"/>
  <c r="AB1221" i="26"/>
  <c r="AA1221" i="26"/>
  <c r="Z1221" i="26"/>
  <c r="AC1222" i="26"/>
  <c r="AB1222" i="26"/>
  <c r="AA1222" i="26"/>
  <c r="Z1222" i="26"/>
  <c r="AC1223" i="26"/>
  <c r="AB1223" i="26"/>
  <c r="AA1223" i="26"/>
  <c r="Z1223" i="26"/>
  <c r="AC1224" i="26"/>
  <c r="AB1224" i="26"/>
  <c r="AA1224" i="26"/>
  <c r="Z1224" i="26"/>
  <c r="AC1225" i="26"/>
  <c r="AB1225" i="26"/>
  <c r="AA1225" i="26"/>
  <c r="Z1225" i="26"/>
  <c r="AC1226" i="26"/>
  <c r="AB1226" i="26"/>
  <c r="AA1226" i="26"/>
  <c r="Z1226" i="26"/>
  <c r="AC1227" i="26"/>
  <c r="AB1227" i="26"/>
  <c r="AA1227" i="26"/>
  <c r="Z1227" i="26"/>
  <c r="AC1228" i="26"/>
  <c r="AB1228" i="26"/>
  <c r="AA1228" i="26"/>
  <c r="Z1228" i="26"/>
  <c r="AC1229" i="26"/>
  <c r="AB1229" i="26"/>
  <c r="AA1229" i="26"/>
  <c r="Z1229" i="26"/>
  <c r="AC1230" i="26"/>
  <c r="AB1230" i="26"/>
  <c r="AA1230" i="26"/>
  <c r="Z1230" i="26"/>
  <c r="AC1231" i="26"/>
  <c r="AB1231" i="26"/>
  <c r="AA1231" i="26"/>
  <c r="Z1231" i="26"/>
  <c r="AC1232" i="26"/>
  <c r="AB1232" i="26"/>
  <c r="AA1232" i="26"/>
  <c r="Z1232" i="26"/>
  <c r="AC1233" i="26"/>
  <c r="AB1233" i="26"/>
  <c r="AA1233" i="26"/>
  <c r="Z1233" i="26"/>
  <c r="AC1234" i="26"/>
  <c r="AB1234" i="26"/>
  <c r="AA1234" i="26"/>
  <c r="Z1234" i="26"/>
  <c r="AC1235" i="26"/>
  <c r="AB1235" i="26"/>
  <c r="AA1235" i="26"/>
  <c r="Z1235" i="26"/>
  <c r="AC1236" i="26"/>
  <c r="AB1236" i="26"/>
  <c r="AA1236" i="26"/>
  <c r="Z1236" i="26"/>
  <c r="AC1237" i="26"/>
  <c r="AB1237" i="26"/>
  <c r="AA1237" i="26"/>
  <c r="Z1237" i="26"/>
  <c r="AC1238" i="26"/>
  <c r="AB1238" i="26"/>
  <c r="AA1238" i="26"/>
  <c r="Z1238" i="26"/>
  <c r="AC1239" i="26"/>
  <c r="AB1239" i="26"/>
  <c r="AA1239" i="26"/>
  <c r="Z1239" i="26"/>
  <c r="AC1240" i="26"/>
  <c r="AB1240" i="26"/>
  <c r="AA1240" i="26"/>
  <c r="Z1240" i="26"/>
  <c r="AC1241" i="26"/>
  <c r="AB1241" i="26"/>
  <c r="AA1241" i="26"/>
  <c r="Z1241" i="26"/>
  <c r="AC1242" i="26"/>
  <c r="AB1242" i="26"/>
  <c r="AA1242" i="26"/>
  <c r="Z1242" i="26"/>
  <c r="AC1243" i="26"/>
  <c r="AB1243" i="26"/>
  <c r="AA1243" i="26"/>
  <c r="Z1243" i="26"/>
  <c r="AC1244" i="26"/>
  <c r="AB1244" i="26"/>
  <c r="AA1244" i="26"/>
  <c r="Z1244" i="26"/>
  <c r="AC1245" i="26"/>
  <c r="AB1245" i="26"/>
  <c r="AA1245" i="26"/>
  <c r="Z1245" i="26"/>
  <c r="AC1246" i="26"/>
  <c r="AB1246" i="26"/>
  <c r="AA1246" i="26"/>
  <c r="Z1246" i="26"/>
  <c r="AC1247" i="26"/>
  <c r="AB1247" i="26"/>
  <c r="AA1247" i="26"/>
  <c r="Z1247" i="26"/>
  <c r="AC1248" i="26"/>
  <c r="AB1248" i="26"/>
  <c r="AA1248" i="26"/>
  <c r="Z1248" i="26"/>
  <c r="AC1249" i="26"/>
  <c r="AB1249" i="26"/>
  <c r="AA1249" i="26"/>
  <c r="Z1249" i="26"/>
  <c r="AC1250" i="26"/>
  <c r="AB1250" i="26"/>
  <c r="AA1250" i="26"/>
  <c r="Z1250" i="26"/>
  <c r="AC1251" i="26"/>
  <c r="AB1251" i="26"/>
  <c r="AA1251" i="26"/>
  <c r="Z1251" i="26"/>
  <c r="AC1252" i="26"/>
  <c r="AB1252" i="26"/>
  <c r="AA1252" i="26"/>
  <c r="Z1252" i="26"/>
  <c r="AC1253" i="26"/>
  <c r="AB1253" i="26"/>
  <c r="AA1253" i="26"/>
  <c r="Z1253" i="26"/>
  <c r="AC1254" i="26"/>
  <c r="AB1254" i="26"/>
  <c r="AA1254" i="26"/>
  <c r="Z1254" i="26"/>
  <c r="AC1255" i="26"/>
  <c r="AB1255" i="26"/>
  <c r="AA1255" i="26"/>
  <c r="Z1255" i="26"/>
  <c r="AC1256" i="26"/>
  <c r="AB1256" i="26"/>
  <c r="AA1256" i="26"/>
  <c r="Z1256" i="26"/>
  <c r="AC1257" i="26"/>
  <c r="AB1257" i="26"/>
  <c r="AA1257" i="26"/>
  <c r="Z1257" i="26"/>
  <c r="AC1258" i="26"/>
  <c r="AB1258" i="26"/>
  <c r="AA1258" i="26"/>
  <c r="Z1258" i="26"/>
  <c r="AC1259" i="26"/>
  <c r="AB1259" i="26"/>
  <c r="AA1259" i="26"/>
  <c r="Z1259" i="26"/>
  <c r="AC1260" i="26"/>
  <c r="AB1260" i="26"/>
  <c r="AA1260" i="26"/>
  <c r="Z1260" i="26"/>
  <c r="AC1261" i="26"/>
  <c r="AB1261" i="26"/>
  <c r="AA1261" i="26"/>
  <c r="Z1261" i="26"/>
  <c r="AC1262" i="26"/>
  <c r="AB1262" i="26"/>
  <c r="AA1262" i="26"/>
  <c r="Z1262" i="26"/>
  <c r="AC1263" i="26"/>
  <c r="AB1263" i="26"/>
  <c r="AA1263" i="26"/>
  <c r="Z1263" i="26"/>
  <c r="AC1264" i="26"/>
  <c r="AB1264" i="26"/>
  <c r="AA1264" i="26"/>
  <c r="Z1264" i="26"/>
  <c r="AC1265" i="26"/>
  <c r="AB1265" i="26"/>
  <c r="AA1265" i="26"/>
  <c r="Z1265" i="26"/>
  <c r="AC1266" i="26"/>
  <c r="AB1266" i="26"/>
  <c r="AA1266" i="26"/>
  <c r="Z1266" i="26"/>
  <c r="AC1267" i="26"/>
  <c r="AB1267" i="26"/>
  <c r="AA1267" i="26"/>
  <c r="Z1267" i="26"/>
  <c r="AC1268" i="26"/>
  <c r="AB1268" i="26"/>
  <c r="AA1268" i="26"/>
  <c r="Z1268" i="26"/>
  <c r="AC1269" i="26"/>
  <c r="AB1269" i="26"/>
  <c r="AA1269" i="26"/>
  <c r="Z1269" i="26"/>
  <c r="AC1270" i="26"/>
  <c r="AB1270" i="26"/>
  <c r="AA1270" i="26"/>
  <c r="Z1270" i="26"/>
  <c r="AC1271" i="26"/>
  <c r="AB1271" i="26"/>
  <c r="AA1271" i="26"/>
  <c r="Z1271" i="26"/>
  <c r="AC1272" i="26"/>
  <c r="AB1272" i="26"/>
  <c r="AA1272" i="26"/>
  <c r="Z1272" i="26"/>
  <c r="AC1273" i="26"/>
  <c r="AB1273" i="26"/>
  <c r="AA1273" i="26"/>
  <c r="Z1273" i="26"/>
  <c r="AC1274" i="26"/>
  <c r="AB1274" i="26"/>
  <c r="AA1274" i="26"/>
  <c r="Z1274" i="26"/>
  <c r="AC1275" i="26"/>
  <c r="AB1275" i="26"/>
  <c r="AA1275" i="26"/>
  <c r="Z1275" i="26"/>
  <c r="AC1276" i="26"/>
  <c r="AB1276" i="26"/>
  <c r="AA1276" i="26"/>
  <c r="Z1276" i="26"/>
  <c r="AC1277" i="26"/>
  <c r="AB1277" i="26"/>
  <c r="AA1277" i="26"/>
  <c r="Z1277" i="26"/>
  <c r="AC1278" i="26"/>
  <c r="AB1278" i="26"/>
  <c r="AA1278" i="26"/>
  <c r="Z1278" i="26"/>
  <c r="AC1279" i="26"/>
  <c r="AB1279" i="26"/>
  <c r="AA1279" i="26"/>
  <c r="Z1279" i="26"/>
  <c r="AC1280" i="26"/>
  <c r="AB1280" i="26"/>
  <c r="AA1280" i="26"/>
  <c r="Z1280" i="26"/>
  <c r="AC1281" i="26"/>
  <c r="AB1281" i="26"/>
  <c r="AA1281" i="26"/>
  <c r="Z1281" i="26"/>
  <c r="AC1282" i="26"/>
  <c r="AB1282" i="26"/>
  <c r="AA1282" i="26"/>
  <c r="Z1282" i="26"/>
  <c r="AC1283" i="26"/>
  <c r="AB1283" i="26"/>
  <c r="AA1283" i="26"/>
  <c r="Z1283" i="26"/>
  <c r="AC1284" i="26"/>
  <c r="AB1284" i="26"/>
  <c r="AA1284" i="26"/>
  <c r="Z1284" i="26"/>
  <c r="AC1285" i="26"/>
  <c r="AB1285" i="26"/>
  <c r="AA1285" i="26"/>
  <c r="Z1285" i="26"/>
  <c r="AC1286" i="26"/>
  <c r="AB1286" i="26"/>
  <c r="AA1286" i="26"/>
  <c r="Z1286" i="26"/>
  <c r="AC1287" i="26"/>
  <c r="AB1287" i="26"/>
  <c r="AA1287" i="26"/>
  <c r="Z1287" i="26"/>
  <c r="AC1288" i="26"/>
  <c r="AB1288" i="26"/>
  <c r="AA1288" i="26"/>
  <c r="Z1288" i="26"/>
  <c r="AC1289" i="26"/>
  <c r="AB1289" i="26"/>
  <c r="AA1289" i="26"/>
  <c r="Z1289" i="26"/>
  <c r="AC1290" i="26"/>
  <c r="AB1290" i="26"/>
  <c r="AA1290" i="26"/>
  <c r="Z1290" i="26"/>
  <c r="AC1291" i="26"/>
  <c r="AB1291" i="26"/>
  <c r="AA1291" i="26"/>
  <c r="Z1291" i="26"/>
  <c r="AC1292" i="26"/>
  <c r="AB1292" i="26"/>
  <c r="AA1292" i="26"/>
  <c r="Z1292" i="26"/>
  <c r="AC1293" i="26"/>
  <c r="AB1293" i="26"/>
  <c r="AA1293" i="26"/>
  <c r="Z1293" i="26"/>
  <c r="AC1294" i="26"/>
  <c r="AB1294" i="26"/>
  <c r="AA1294" i="26"/>
  <c r="Z1294" i="26"/>
  <c r="AC1295" i="26"/>
  <c r="AB1295" i="26"/>
  <c r="AA1295" i="26"/>
  <c r="Z1295" i="26"/>
  <c r="AC1296" i="26"/>
  <c r="AB1296" i="26"/>
  <c r="AA1296" i="26"/>
  <c r="Z1296" i="26"/>
  <c r="AC1297" i="26"/>
  <c r="AB1297" i="26"/>
  <c r="AA1297" i="26"/>
  <c r="Z1297" i="26"/>
  <c r="AC1298" i="26"/>
  <c r="AB1298" i="26"/>
  <c r="AA1298" i="26"/>
  <c r="Z1298" i="26"/>
  <c r="AC1299" i="26"/>
  <c r="AB1299" i="26"/>
  <c r="AA1299" i="26"/>
  <c r="Z1299" i="26"/>
  <c r="AC1300" i="26"/>
  <c r="AB1300" i="26"/>
  <c r="AA1300" i="26"/>
  <c r="Z1300" i="26"/>
  <c r="AC1301" i="26"/>
  <c r="AB1301" i="26"/>
  <c r="AA1301" i="26"/>
  <c r="Z1301" i="26"/>
  <c r="AC1302" i="26"/>
  <c r="AB1302" i="26"/>
  <c r="AA1302" i="26"/>
  <c r="Z1302" i="26"/>
  <c r="AC1303" i="26"/>
  <c r="AB1303" i="26"/>
  <c r="AA1303" i="26"/>
  <c r="Z1303" i="26"/>
  <c r="AC1304" i="26"/>
  <c r="AB1304" i="26"/>
  <c r="AA1304" i="26"/>
  <c r="Z1304" i="26"/>
  <c r="AC1305" i="26"/>
  <c r="AB1305" i="26"/>
  <c r="AA1305" i="26"/>
  <c r="Z1305" i="26"/>
  <c r="AC1306" i="26"/>
  <c r="AB1306" i="26"/>
  <c r="AA1306" i="26"/>
  <c r="Z1306" i="26"/>
  <c r="AC1307" i="26"/>
  <c r="AB1307" i="26"/>
  <c r="AA1307" i="26"/>
  <c r="Z1307" i="26"/>
  <c r="AC1308" i="26"/>
  <c r="AB1308" i="26"/>
  <c r="AA1308" i="26"/>
  <c r="Z1308" i="26"/>
  <c r="AC1309" i="26"/>
  <c r="AB1309" i="26"/>
  <c r="AA1309" i="26"/>
  <c r="Z1309" i="26"/>
  <c r="AC1310" i="26"/>
  <c r="AB1310" i="26"/>
  <c r="AA1310" i="26"/>
  <c r="Z1310" i="26"/>
  <c r="AC1311" i="26"/>
  <c r="AB1311" i="26"/>
  <c r="AA1311" i="26"/>
  <c r="Z1311" i="26"/>
  <c r="AC1312" i="26"/>
  <c r="AB1312" i="26"/>
  <c r="AA1312" i="26"/>
  <c r="Z1312" i="26"/>
  <c r="AC1313" i="26"/>
  <c r="AB1313" i="26"/>
  <c r="AA1313" i="26"/>
  <c r="Z1313" i="26"/>
  <c r="AC1314" i="26"/>
  <c r="AB1314" i="26"/>
  <c r="AA1314" i="26"/>
  <c r="Z1314" i="26"/>
  <c r="AC1315" i="26"/>
  <c r="AB1315" i="26"/>
  <c r="AA1315" i="26"/>
  <c r="Z1315" i="26"/>
  <c r="AC1316" i="26"/>
  <c r="AB1316" i="26"/>
  <c r="AA1316" i="26"/>
  <c r="Z1316" i="26"/>
  <c r="AC1317" i="26"/>
  <c r="AB1317" i="26"/>
  <c r="AA1317" i="26"/>
  <c r="Z1317" i="26"/>
  <c r="AC1318" i="26"/>
  <c r="AB1318" i="26"/>
  <c r="AA1318" i="26"/>
  <c r="Z1318" i="26"/>
  <c r="AC1319" i="26"/>
  <c r="AB1319" i="26"/>
  <c r="AA1319" i="26"/>
  <c r="Z1319" i="26"/>
  <c r="AC1320" i="26"/>
  <c r="AB1320" i="26"/>
  <c r="AA1320" i="26"/>
  <c r="Z1320" i="26"/>
  <c r="AC1321" i="26"/>
  <c r="AB1321" i="26"/>
  <c r="AA1321" i="26"/>
  <c r="Z1321" i="26"/>
  <c r="AC1322" i="26"/>
  <c r="AB1322" i="26"/>
  <c r="AA1322" i="26"/>
  <c r="Z1322" i="26"/>
  <c r="AC1323" i="26"/>
  <c r="AB1323" i="26"/>
  <c r="AA1323" i="26"/>
  <c r="Z1323" i="26"/>
  <c r="AC1324" i="26"/>
  <c r="AB1324" i="26"/>
  <c r="AA1324" i="26"/>
  <c r="Z1324" i="26"/>
  <c r="AC1325" i="26"/>
  <c r="AB1325" i="26"/>
  <c r="AA1325" i="26"/>
  <c r="Z1325" i="26"/>
  <c r="AC1326" i="26"/>
  <c r="AB1326" i="26"/>
  <c r="AA1326" i="26"/>
  <c r="Z1326" i="26"/>
  <c r="AC1327" i="26"/>
  <c r="AB1327" i="26"/>
  <c r="AA1327" i="26"/>
  <c r="Z1327" i="26"/>
  <c r="AC1328" i="26"/>
  <c r="AB1328" i="26"/>
  <c r="AA1328" i="26"/>
  <c r="Z1328" i="26"/>
  <c r="AC1329" i="26"/>
  <c r="AB1329" i="26"/>
  <c r="AA1329" i="26"/>
  <c r="Z1329" i="26"/>
  <c r="AC1330" i="26"/>
  <c r="AB1330" i="26"/>
  <c r="AA1330" i="26"/>
  <c r="Z1330" i="26"/>
  <c r="AC1331" i="26"/>
  <c r="AB1331" i="26"/>
  <c r="AA1331" i="26"/>
  <c r="Z1331" i="26"/>
  <c r="AC1332" i="26"/>
  <c r="AB1332" i="26"/>
  <c r="AA1332" i="26"/>
  <c r="Z1332" i="26"/>
  <c r="AC1333" i="26"/>
  <c r="AB1333" i="26"/>
  <c r="AA1333" i="26"/>
  <c r="Z1333" i="26"/>
  <c r="AC1334" i="26"/>
  <c r="AB1334" i="26"/>
  <c r="AA1334" i="26"/>
  <c r="Z1334" i="26"/>
  <c r="AC1335" i="26"/>
  <c r="AB1335" i="26"/>
  <c r="AA1335" i="26"/>
  <c r="Z1335" i="26"/>
  <c r="AC1336" i="26"/>
  <c r="AB1336" i="26"/>
  <c r="AA1336" i="26"/>
  <c r="Z1336" i="26"/>
  <c r="AC1337" i="26"/>
  <c r="AB1337" i="26"/>
  <c r="AA1337" i="26"/>
  <c r="Z1337" i="26"/>
  <c r="AC1338" i="26"/>
  <c r="AB1338" i="26"/>
  <c r="AA1338" i="26"/>
  <c r="Z1338" i="26"/>
  <c r="AC1339" i="26"/>
  <c r="AB1339" i="26"/>
  <c r="AA1339" i="26"/>
  <c r="Z1339" i="26"/>
  <c r="AC1340" i="26"/>
  <c r="AB1340" i="26"/>
  <c r="AA1340" i="26"/>
  <c r="Z1340" i="26"/>
  <c r="AC1341" i="26"/>
  <c r="AB1341" i="26"/>
  <c r="AA1341" i="26"/>
  <c r="Z1341" i="26"/>
  <c r="AC1342" i="26"/>
  <c r="AB1342" i="26"/>
  <c r="AA1342" i="26"/>
  <c r="Z1342" i="26"/>
  <c r="AC1343" i="26"/>
  <c r="AB1343" i="26"/>
  <c r="AA1343" i="26"/>
  <c r="Z1343" i="26"/>
  <c r="AC1344" i="26"/>
  <c r="AB1344" i="26"/>
  <c r="AA1344" i="26"/>
  <c r="Z1344" i="26"/>
  <c r="AC1345" i="26"/>
  <c r="AB1345" i="26"/>
  <c r="AA1345" i="26"/>
  <c r="Z1345" i="26"/>
  <c r="AC1346" i="26"/>
  <c r="AB1346" i="26"/>
  <c r="AA1346" i="26"/>
  <c r="Z1346" i="26"/>
  <c r="AC1347" i="26"/>
  <c r="AB1347" i="26"/>
  <c r="AA1347" i="26"/>
  <c r="Z1347" i="26"/>
  <c r="AC1348" i="26"/>
  <c r="AB1348" i="26"/>
  <c r="AA1348" i="26"/>
  <c r="Z1348" i="26"/>
  <c r="AC1349" i="26"/>
  <c r="AB1349" i="26"/>
  <c r="AA1349" i="26"/>
  <c r="Z1349" i="26"/>
  <c r="AC1350" i="26"/>
  <c r="AB1350" i="26"/>
  <c r="AA1350" i="26"/>
  <c r="Z1350" i="26"/>
  <c r="AC1351" i="26"/>
  <c r="AB1351" i="26"/>
  <c r="AA1351" i="26"/>
  <c r="Z1351" i="26"/>
  <c r="AC1352" i="26"/>
  <c r="AB1352" i="26"/>
  <c r="AA1352" i="26"/>
  <c r="Z1352" i="26"/>
  <c r="AC1353" i="26"/>
  <c r="AB1353" i="26"/>
  <c r="AA1353" i="26"/>
  <c r="Z1353" i="26"/>
  <c r="AC1354" i="26"/>
  <c r="AB1354" i="26"/>
  <c r="AA1354" i="26"/>
  <c r="Z1354" i="26"/>
  <c r="AC1355" i="26"/>
  <c r="AB1355" i="26"/>
  <c r="AA1355" i="26"/>
  <c r="Z1355" i="26"/>
  <c r="AC1356" i="26"/>
  <c r="AB1356" i="26"/>
  <c r="AA1356" i="26"/>
  <c r="Z1356" i="26"/>
  <c r="AC1357" i="26"/>
  <c r="AB1357" i="26"/>
  <c r="AA1357" i="26"/>
  <c r="Z1357" i="26"/>
  <c r="AC1358" i="26"/>
  <c r="AB1358" i="26"/>
  <c r="AA1358" i="26"/>
  <c r="Z1358" i="26"/>
  <c r="AC1359" i="26"/>
  <c r="AB1359" i="26"/>
  <c r="AA1359" i="26"/>
  <c r="Z1359" i="26"/>
  <c r="AC1360" i="26"/>
  <c r="AB1360" i="26"/>
  <c r="AA1360" i="26"/>
  <c r="Z1360" i="26"/>
  <c r="AC1361" i="26"/>
  <c r="AB1361" i="26"/>
  <c r="AA1361" i="26"/>
  <c r="Z1361" i="26"/>
  <c r="AC1362" i="26"/>
  <c r="AB1362" i="26"/>
  <c r="AA1362" i="26"/>
  <c r="Z1362" i="26"/>
  <c r="AC1363" i="26"/>
  <c r="AB1363" i="26"/>
  <c r="AA1363" i="26"/>
  <c r="Z1363" i="26"/>
  <c r="AC1364" i="26"/>
  <c r="AB1364" i="26"/>
  <c r="AA1364" i="26"/>
  <c r="Z1364" i="26"/>
  <c r="AC1365" i="26"/>
  <c r="AB1365" i="26"/>
  <c r="AA1365" i="26"/>
  <c r="Z1365" i="26"/>
  <c r="AC1366" i="26"/>
  <c r="AB1366" i="26"/>
  <c r="AA1366" i="26"/>
  <c r="Z1366" i="26"/>
  <c r="AC1367" i="26"/>
  <c r="AB1367" i="26"/>
  <c r="AA1367" i="26"/>
  <c r="Z1367" i="26"/>
  <c r="AC1368" i="26"/>
  <c r="AB1368" i="26"/>
  <c r="AA1368" i="26"/>
  <c r="Z1368" i="26"/>
  <c r="AC1369" i="26"/>
  <c r="AB1369" i="26"/>
  <c r="AA1369" i="26"/>
  <c r="Z1369" i="26"/>
  <c r="AC1370" i="26"/>
  <c r="AB1370" i="26"/>
  <c r="AA1370" i="26"/>
  <c r="Z1370" i="26"/>
  <c r="AC1371" i="26"/>
  <c r="AB1371" i="26"/>
  <c r="AA1371" i="26"/>
  <c r="Z1371" i="26"/>
  <c r="AC1372" i="26"/>
  <c r="AB1372" i="26"/>
  <c r="AA1372" i="26"/>
  <c r="Z1372" i="26"/>
  <c r="AC1373" i="26"/>
  <c r="AB1373" i="26"/>
  <c r="AA1373" i="26"/>
  <c r="Z1373" i="26"/>
  <c r="AC1374" i="26"/>
  <c r="AB1374" i="26"/>
  <c r="AA1374" i="26"/>
  <c r="Z1374" i="26"/>
  <c r="AC1375" i="26"/>
  <c r="AB1375" i="26"/>
  <c r="AA1375" i="26"/>
  <c r="Z1375" i="26"/>
  <c r="AC1376" i="26"/>
  <c r="AB1376" i="26"/>
  <c r="AA1376" i="26"/>
  <c r="Z1376" i="26"/>
  <c r="AC1377" i="26"/>
  <c r="AB1377" i="26"/>
  <c r="AA1377" i="26"/>
  <c r="Z1377" i="26"/>
  <c r="AC1378" i="26"/>
  <c r="AB1378" i="26"/>
  <c r="AA1378" i="26"/>
  <c r="Z1378" i="26"/>
  <c r="AC1379" i="26"/>
  <c r="AB1379" i="26"/>
  <c r="AA1379" i="26"/>
  <c r="Z1379" i="26"/>
  <c r="AC1380" i="26"/>
  <c r="AB1380" i="26"/>
  <c r="AA1380" i="26"/>
  <c r="Z1380" i="26"/>
  <c r="AC1381" i="26"/>
  <c r="AB1381" i="26"/>
  <c r="AA1381" i="26"/>
  <c r="Z1381" i="26"/>
  <c r="AC1382" i="26"/>
  <c r="AB1382" i="26"/>
  <c r="AA1382" i="26"/>
  <c r="Z1382" i="26"/>
  <c r="AC1383" i="26"/>
  <c r="AB1383" i="26"/>
  <c r="AA1383" i="26"/>
  <c r="Z1383" i="26"/>
  <c r="AC1384" i="26"/>
  <c r="AB1384" i="26"/>
  <c r="AA1384" i="26"/>
  <c r="Z1384" i="26"/>
  <c r="AC1385" i="26"/>
  <c r="AB1385" i="26"/>
  <c r="AA1385" i="26"/>
  <c r="Z1385" i="26"/>
  <c r="AC1386" i="26"/>
  <c r="AB1386" i="26"/>
  <c r="AA1386" i="26"/>
  <c r="Z1386" i="26"/>
  <c r="AC1387" i="26"/>
  <c r="AB1387" i="26"/>
  <c r="AA1387" i="26"/>
  <c r="Z1387" i="26"/>
  <c r="AC1388" i="26"/>
  <c r="AB1388" i="26"/>
  <c r="AA1388" i="26"/>
  <c r="Z1388" i="26"/>
  <c r="AC1389" i="26"/>
  <c r="AB1389" i="26"/>
  <c r="AA1389" i="26"/>
  <c r="Z1389" i="26"/>
  <c r="AC1390" i="26"/>
  <c r="AB1390" i="26"/>
  <c r="AA1390" i="26"/>
  <c r="Z1390" i="26"/>
  <c r="AC1391" i="26"/>
  <c r="AB1391" i="26"/>
  <c r="AA1391" i="26"/>
  <c r="Z1391" i="26"/>
  <c r="AC1392" i="26"/>
  <c r="AB1392" i="26"/>
  <c r="AA1392" i="26"/>
  <c r="Z1392" i="26"/>
  <c r="AC1393" i="26"/>
  <c r="AB1393" i="26"/>
  <c r="AA1393" i="26"/>
  <c r="Z1393" i="26"/>
  <c r="AC1394" i="26"/>
  <c r="AB1394" i="26"/>
  <c r="AA1394" i="26"/>
  <c r="Z1394" i="26"/>
  <c r="AC1395" i="26"/>
  <c r="AB1395" i="26"/>
  <c r="AA1395" i="26"/>
  <c r="Z1395" i="26"/>
  <c r="AC1396" i="26"/>
  <c r="AB1396" i="26"/>
  <c r="AA1396" i="26"/>
  <c r="Z1396" i="26"/>
  <c r="AC1397" i="26"/>
  <c r="AB1397" i="26"/>
  <c r="AA1397" i="26"/>
  <c r="Z1397" i="26"/>
  <c r="AC1398" i="26"/>
  <c r="AB1398" i="26"/>
  <c r="AA1398" i="26"/>
  <c r="Z1398" i="26"/>
  <c r="AC1399" i="26"/>
  <c r="AB1399" i="26"/>
  <c r="AA1399" i="26"/>
  <c r="Z1399" i="26"/>
  <c r="AC1400" i="26"/>
  <c r="AB1400" i="26"/>
  <c r="AA1400" i="26"/>
  <c r="Z1400" i="26"/>
  <c r="AC1401" i="26"/>
  <c r="AB1401" i="26"/>
  <c r="AA1401" i="26"/>
  <c r="Z1401" i="26"/>
  <c r="AC1402" i="26"/>
  <c r="AB1402" i="26"/>
  <c r="AA1402" i="26"/>
  <c r="Z1402" i="26"/>
  <c r="AC1403" i="26"/>
  <c r="AB1403" i="26"/>
  <c r="AA1403" i="26"/>
  <c r="Z1403" i="26"/>
  <c r="AC1404" i="26"/>
  <c r="AB1404" i="26"/>
  <c r="AA1404" i="26"/>
  <c r="Z1404" i="26"/>
  <c r="AC1405" i="26"/>
  <c r="AB1405" i="26"/>
  <c r="AA1405" i="26"/>
  <c r="Z1405" i="26"/>
  <c r="AC1406" i="26"/>
  <c r="AB1406" i="26"/>
  <c r="AA1406" i="26"/>
  <c r="Z1406" i="26"/>
  <c r="AC1407" i="26"/>
  <c r="AB1407" i="26"/>
  <c r="AA1407" i="26"/>
  <c r="Z1407" i="26"/>
  <c r="AC1408" i="26"/>
  <c r="AB1408" i="26"/>
  <c r="AA1408" i="26"/>
  <c r="Z1408" i="26"/>
  <c r="AC1409" i="26"/>
  <c r="AB1409" i="26"/>
  <c r="AA1409" i="26"/>
  <c r="Z1409" i="26"/>
  <c r="AC1410" i="26"/>
  <c r="AB1410" i="26"/>
  <c r="AA1410" i="26"/>
  <c r="Z1410" i="26"/>
  <c r="AC1411" i="26"/>
  <c r="AB1411" i="26"/>
  <c r="AA1411" i="26"/>
  <c r="Z1411" i="26"/>
  <c r="AC1412" i="26"/>
  <c r="AB1412" i="26"/>
  <c r="AA1412" i="26"/>
  <c r="Z1412" i="26"/>
  <c r="AC1413" i="26"/>
  <c r="AB1413" i="26"/>
  <c r="AA1413" i="26"/>
  <c r="Z1413" i="26"/>
  <c r="AC1414" i="26"/>
  <c r="AB1414" i="26"/>
  <c r="AA1414" i="26"/>
  <c r="Z1414" i="26"/>
  <c r="AC1415" i="26"/>
  <c r="AB1415" i="26"/>
  <c r="AA1415" i="26"/>
  <c r="Z1415" i="26"/>
  <c r="AC1416" i="26"/>
  <c r="AB1416" i="26"/>
  <c r="AA1416" i="26"/>
  <c r="Z1416" i="26"/>
  <c r="AC1417" i="26"/>
  <c r="AB1417" i="26"/>
  <c r="AA1417" i="26"/>
  <c r="Z1417" i="26"/>
  <c r="AC1418" i="26"/>
  <c r="AB1418" i="26"/>
  <c r="AA1418" i="26"/>
  <c r="Z1418" i="26"/>
  <c r="AC1419" i="26"/>
  <c r="AB1419" i="26"/>
  <c r="AA1419" i="26"/>
  <c r="Z1419" i="26"/>
  <c r="AC1420" i="26"/>
  <c r="AB1420" i="26"/>
  <c r="AA1420" i="26"/>
  <c r="Z1420" i="26"/>
  <c r="AC1421" i="26"/>
  <c r="AB1421" i="26"/>
  <c r="AA1421" i="26"/>
  <c r="Z1421" i="26"/>
  <c r="AC1422" i="26"/>
  <c r="AB1422" i="26"/>
  <c r="AA1422" i="26"/>
  <c r="Z1422" i="26"/>
  <c r="AC1423" i="26"/>
  <c r="AB1423" i="26"/>
  <c r="AA1423" i="26"/>
  <c r="Z1423" i="26"/>
  <c r="AC1424" i="26"/>
  <c r="AB1424" i="26"/>
  <c r="AA1424" i="26"/>
  <c r="Z1424" i="26"/>
  <c r="AC1425" i="26"/>
  <c r="AB1425" i="26"/>
  <c r="AA1425" i="26"/>
  <c r="Z1425" i="26"/>
  <c r="AC1426" i="26"/>
  <c r="AB1426" i="26"/>
  <c r="AA1426" i="26"/>
  <c r="Z1426" i="26"/>
  <c r="AC1427" i="26"/>
  <c r="AB1427" i="26"/>
  <c r="AA1427" i="26"/>
  <c r="Z1427" i="26"/>
  <c r="AC1428" i="26"/>
  <c r="AB1428" i="26"/>
  <c r="AA1428" i="26"/>
  <c r="Z1428" i="26"/>
  <c r="AC1429" i="26"/>
  <c r="AB1429" i="26"/>
  <c r="AA1429" i="26"/>
  <c r="Z1429" i="26"/>
  <c r="AC1430" i="26"/>
  <c r="AB1430" i="26"/>
  <c r="AA1430" i="26"/>
  <c r="Z1430" i="26"/>
  <c r="AC1431" i="26"/>
  <c r="AB1431" i="26"/>
  <c r="AA1431" i="26"/>
  <c r="Z1431" i="26"/>
  <c r="AC1432" i="26"/>
  <c r="AB1432" i="26"/>
  <c r="AA1432" i="26"/>
  <c r="Z1432" i="26"/>
  <c r="AC1433" i="26"/>
  <c r="AB1433" i="26"/>
  <c r="AA1433" i="26"/>
  <c r="Z1433" i="26"/>
  <c r="AC1434" i="26"/>
  <c r="AB1434" i="26"/>
  <c r="AA1434" i="26"/>
  <c r="Z1434" i="26"/>
  <c r="AC1435" i="26"/>
  <c r="AB1435" i="26"/>
  <c r="AA1435" i="26"/>
  <c r="Z1435" i="26"/>
  <c r="AC1436" i="26"/>
  <c r="AB1436" i="26"/>
  <c r="AA1436" i="26"/>
  <c r="Z1436" i="26"/>
  <c r="AC1437" i="26"/>
  <c r="AB1437" i="26"/>
  <c r="AA1437" i="26"/>
  <c r="Z1437" i="26"/>
  <c r="AC1438" i="26"/>
  <c r="AB1438" i="26"/>
  <c r="AA1438" i="26"/>
  <c r="Z1438" i="26"/>
  <c r="AC1439" i="26"/>
  <c r="AB1439" i="26"/>
  <c r="AA1439" i="26"/>
  <c r="Z1439" i="26"/>
  <c r="AC1440" i="26"/>
  <c r="AB1440" i="26"/>
  <c r="AA1440" i="26"/>
  <c r="Z1440" i="26"/>
  <c r="AC1441" i="26"/>
  <c r="AB1441" i="26"/>
  <c r="AA1441" i="26"/>
  <c r="Z1441" i="26"/>
  <c r="AC1442" i="26"/>
  <c r="AB1442" i="26"/>
  <c r="AA1442" i="26"/>
  <c r="Z1442" i="26"/>
  <c r="AC1443" i="26"/>
  <c r="AB1443" i="26"/>
  <c r="AA1443" i="26"/>
  <c r="Z1443" i="26"/>
  <c r="AC1444" i="26"/>
  <c r="AB1444" i="26"/>
  <c r="AA1444" i="26"/>
  <c r="Z1444" i="26"/>
  <c r="AC1445" i="26"/>
  <c r="AB1445" i="26"/>
  <c r="AA1445" i="26"/>
  <c r="Z1445" i="26"/>
  <c r="AC1446" i="26"/>
  <c r="AB1446" i="26"/>
  <c r="AA1446" i="26"/>
  <c r="Z1446" i="26"/>
  <c r="AC1447" i="26"/>
  <c r="AB1447" i="26"/>
  <c r="AA1447" i="26"/>
  <c r="Z1447" i="26"/>
  <c r="AC1448" i="26"/>
  <c r="AB1448" i="26"/>
  <c r="AA1448" i="26"/>
  <c r="Z1448" i="26"/>
  <c r="AC1449" i="26"/>
  <c r="AB1449" i="26"/>
  <c r="AA1449" i="26"/>
  <c r="Z1449" i="26"/>
  <c r="AC1450" i="26"/>
  <c r="AB1450" i="26"/>
  <c r="AA1450" i="26"/>
  <c r="Z1450" i="26"/>
  <c r="AC1451" i="26"/>
  <c r="AB1451" i="26"/>
  <c r="AA1451" i="26"/>
  <c r="Z1451" i="26"/>
  <c r="AC1452" i="26"/>
  <c r="AB1452" i="26"/>
  <c r="AA1452" i="26"/>
  <c r="Z1452" i="26"/>
  <c r="AC1453" i="26"/>
  <c r="AB1453" i="26"/>
  <c r="AA1453" i="26"/>
  <c r="Z1453" i="26"/>
  <c r="AC1454" i="26"/>
  <c r="AB1454" i="26"/>
  <c r="AA1454" i="26"/>
  <c r="Z1454" i="26"/>
  <c r="AC1455" i="26"/>
  <c r="AB1455" i="26"/>
  <c r="AA1455" i="26"/>
  <c r="Z1455" i="26"/>
  <c r="AC1456" i="26"/>
  <c r="AB1456" i="26"/>
  <c r="AA1456" i="26"/>
  <c r="Z1456" i="26"/>
  <c r="AC1457" i="26"/>
  <c r="AB1457" i="26"/>
  <c r="AA1457" i="26"/>
  <c r="Z1457" i="26"/>
  <c r="AC1458" i="26"/>
  <c r="AB1458" i="26"/>
  <c r="AA1458" i="26"/>
  <c r="Z1458" i="26"/>
  <c r="AC1459" i="26"/>
  <c r="AB1459" i="26"/>
  <c r="AA1459" i="26"/>
  <c r="Z1459" i="26"/>
  <c r="AC1460" i="26"/>
  <c r="AB1460" i="26"/>
  <c r="AA1460" i="26"/>
  <c r="Z1460" i="26"/>
  <c r="AC1461" i="26"/>
  <c r="AB1461" i="26"/>
  <c r="AA1461" i="26"/>
  <c r="Z1461" i="26"/>
  <c r="AC1462" i="26"/>
  <c r="AB1462" i="26"/>
  <c r="AA1462" i="26"/>
  <c r="Z1462" i="26"/>
  <c r="AC1463" i="26"/>
  <c r="AB1463" i="26"/>
  <c r="AA1463" i="26"/>
  <c r="Z1463" i="26"/>
  <c r="AC1464" i="26"/>
  <c r="AB1464" i="26"/>
  <c r="AA1464" i="26"/>
  <c r="Z1464" i="26"/>
  <c r="AC1465" i="26"/>
  <c r="AB1465" i="26"/>
  <c r="AA1465" i="26"/>
  <c r="Z1465" i="26"/>
  <c r="AC1466" i="26"/>
  <c r="AB1466" i="26"/>
  <c r="AA1466" i="26"/>
  <c r="Z1466" i="26"/>
  <c r="AC1467" i="26"/>
  <c r="AB1467" i="26"/>
  <c r="AA1467" i="26"/>
  <c r="Z1467" i="26"/>
  <c r="AC1468" i="26"/>
  <c r="AB1468" i="26"/>
  <c r="AA1468" i="26"/>
  <c r="Z1468" i="26"/>
  <c r="AC1469" i="26"/>
  <c r="AB1469" i="26"/>
  <c r="AA1469" i="26"/>
  <c r="Z1469" i="26"/>
  <c r="AC1470" i="26"/>
  <c r="AB1470" i="26"/>
  <c r="AA1470" i="26"/>
  <c r="Z1470" i="26"/>
  <c r="AC1471" i="26"/>
  <c r="AB1471" i="26"/>
  <c r="AA1471" i="26"/>
  <c r="Z1471" i="26"/>
  <c r="AC1472" i="26"/>
  <c r="AB1472" i="26"/>
  <c r="AA1472" i="26"/>
  <c r="Z1472" i="26"/>
  <c r="AC1473" i="26"/>
  <c r="AB1473" i="26"/>
  <c r="AA1473" i="26"/>
  <c r="Z1473" i="26"/>
  <c r="AC1474" i="26"/>
  <c r="AB1474" i="26"/>
  <c r="AA1474" i="26"/>
  <c r="Z1474" i="26"/>
  <c r="AC1475" i="26"/>
  <c r="AB1475" i="26"/>
  <c r="AA1475" i="26"/>
  <c r="Z1475" i="26"/>
  <c r="AC1476" i="26"/>
  <c r="AB1476" i="26"/>
  <c r="AA1476" i="26"/>
  <c r="Z1476" i="26"/>
  <c r="AC1477" i="26"/>
  <c r="AB1477" i="26"/>
  <c r="AA1477" i="26"/>
  <c r="Z1477" i="26"/>
  <c r="AC1478" i="26"/>
  <c r="AB1478" i="26"/>
  <c r="AA1478" i="26"/>
  <c r="Z1478" i="26"/>
  <c r="AC1479" i="26"/>
  <c r="AB1479" i="26"/>
  <c r="AA1479" i="26"/>
  <c r="Z1479" i="26"/>
  <c r="AC1480" i="26"/>
  <c r="AB1480" i="26"/>
  <c r="AA1480" i="26"/>
  <c r="Z1480" i="26"/>
  <c r="AC1481" i="26"/>
  <c r="AB1481" i="26"/>
  <c r="AA1481" i="26"/>
  <c r="Z1481" i="26"/>
  <c r="AC1482" i="26"/>
  <c r="AB1482" i="26"/>
  <c r="AA1482" i="26"/>
  <c r="Z1482" i="26"/>
  <c r="AC1483" i="26"/>
  <c r="AB1483" i="26"/>
  <c r="AA1483" i="26"/>
  <c r="Z1483" i="26"/>
  <c r="AC1484" i="26"/>
  <c r="AB1484" i="26"/>
  <c r="AA1484" i="26"/>
  <c r="Z1484" i="26"/>
  <c r="AC1485" i="26"/>
  <c r="AB1485" i="26"/>
  <c r="AA1485" i="26"/>
  <c r="Z1485" i="26"/>
  <c r="AC1486" i="26"/>
  <c r="AB1486" i="26"/>
  <c r="AA1486" i="26"/>
  <c r="Z1486" i="26"/>
  <c r="AC1487" i="26"/>
  <c r="AB1487" i="26"/>
  <c r="AA1487" i="26"/>
  <c r="Z1487" i="26"/>
  <c r="AC1488" i="26"/>
  <c r="AB1488" i="26"/>
  <c r="AA1488" i="26"/>
  <c r="Z1488" i="26"/>
  <c r="AC1489" i="26"/>
  <c r="AB1489" i="26"/>
  <c r="AA1489" i="26"/>
  <c r="Z1489" i="26"/>
  <c r="AC1490" i="26"/>
  <c r="AB1490" i="26"/>
  <c r="AA1490" i="26"/>
  <c r="Z1490" i="26"/>
  <c r="AC1491" i="26"/>
  <c r="AB1491" i="26"/>
  <c r="AA1491" i="26"/>
  <c r="Z1491" i="26"/>
  <c r="AC1492" i="26"/>
  <c r="AB1492" i="26"/>
  <c r="AA1492" i="26"/>
  <c r="Z1492" i="26"/>
  <c r="AC1493" i="26"/>
  <c r="AB1493" i="26"/>
  <c r="AA1493" i="26"/>
  <c r="Z1493" i="26"/>
  <c r="AC1494" i="26"/>
  <c r="AB1494" i="26"/>
  <c r="AA1494" i="26"/>
  <c r="Z1494" i="26"/>
  <c r="AC1495" i="26"/>
  <c r="AB1495" i="26"/>
  <c r="AA1495" i="26"/>
  <c r="Z1495" i="26"/>
  <c r="AC1496" i="26"/>
  <c r="AB1496" i="26"/>
  <c r="AA1496" i="26"/>
  <c r="Z1496" i="26"/>
  <c r="AC1497" i="26"/>
  <c r="AB1497" i="26"/>
  <c r="AA1497" i="26"/>
  <c r="Z1497" i="26"/>
  <c r="AC1498" i="26"/>
  <c r="AB1498" i="26"/>
  <c r="AA1498" i="26"/>
  <c r="Z1498" i="26"/>
  <c r="AC1499" i="26"/>
  <c r="AB1499" i="26"/>
  <c r="AA1499" i="26"/>
  <c r="Z1499" i="26"/>
  <c r="AC1500" i="26"/>
  <c r="AB1500" i="26"/>
  <c r="AA1500" i="26"/>
  <c r="Z1500" i="26"/>
  <c r="AC1501" i="26"/>
  <c r="AB1501" i="26"/>
  <c r="AA1501" i="26"/>
  <c r="Z1501" i="26"/>
  <c r="AC1502" i="26"/>
  <c r="AB1502" i="26"/>
  <c r="AA1502" i="26"/>
  <c r="Z1502" i="26"/>
  <c r="AC1503" i="26"/>
  <c r="AB1503" i="26"/>
  <c r="AA1503" i="26"/>
  <c r="Z1503" i="26"/>
  <c r="AC1504" i="26"/>
  <c r="AB1504" i="26"/>
  <c r="AA1504" i="26"/>
  <c r="Z1504" i="26"/>
  <c r="AC1505" i="26"/>
  <c r="AB1505" i="26"/>
  <c r="AA1505" i="26"/>
  <c r="Z1505" i="26"/>
  <c r="AC1506" i="26"/>
  <c r="AB1506" i="26"/>
  <c r="AA1506" i="26"/>
  <c r="Z1506" i="26"/>
  <c r="AC1507" i="26"/>
  <c r="AB1507" i="26"/>
  <c r="AA1507" i="26"/>
  <c r="Z1507" i="26"/>
  <c r="AC1508" i="26"/>
  <c r="AB1508" i="26"/>
  <c r="AA1508" i="26"/>
  <c r="Z1508" i="26"/>
  <c r="AC1509" i="26"/>
  <c r="AB1509" i="26"/>
  <c r="AA1509" i="26"/>
  <c r="Z1509" i="26"/>
  <c r="AC1510" i="26"/>
  <c r="AB1510" i="26"/>
  <c r="AA1510" i="26"/>
  <c r="Z1510" i="26"/>
  <c r="AC1511" i="26"/>
  <c r="AB1511" i="26"/>
  <c r="AA1511" i="26"/>
  <c r="Z1511" i="26"/>
  <c r="AC1512" i="26"/>
  <c r="AB1512" i="26"/>
  <c r="AA1512" i="26"/>
  <c r="Z1512" i="26"/>
  <c r="AC1513" i="26"/>
  <c r="AB1513" i="26"/>
  <c r="AA1513" i="26"/>
  <c r="Z1513" i="26"/>
  <c r="AC1514" i="26"/>
  <c r="AB1514" i="26"/>
  <c r="AA1514" i="26"/>
  <c r="Z1514" i="26"/>
  <c r="AC1515" i="26"/>
  <c r="AB1515" i="26"/>
  <c r="AA1515" i="26"/>
  <c r="Z1515" i="26"/>
  <c r="AC1516" i="26"/>
  <c r="AB1516" i="26"/>
  <c r="AA1516" i="26"/>
  <c r="Z1516" i="26"/>
  <c r="AC1517" i="26"/>
  <c r="AB1517" i="26"/>
  <c r="AA1517" i="26"/>
  <c r="Z1517" i="26"/>
  <c r="AC1518" i="26"/>
  <c r="AB1518" i="26"/>
  <c r="AA1518" i="26"/>
  <c r="Z1518" i="26"/>
  <c r="AC1519" i="26"/>
  <c r="AB1519" i="26"/>
  <c r="AA1519" i="26"/>
  <c r="Z1519" i="26"/>
  <c r="AC1520" i="26"/>
  <c r="AB1520" i="26"/>
  <c r="AA1520" i="26"/>
  <c r="Z1520" i="26"/>
  <c r="AC1521" i="26"/>
  <c r="AB1521" i="26"/>
  <c r="AA1521" i="26"/>
  <c r="Z1521" i="26"/>
  <c r="AC1522" i="26"/>
  <c r="AB1522" i="26"/>
  <c r="AA1522" i="26"/>
  <c r="Z1522" i="26"/>
  <c r="AC1523" i="26"/>
  <c r="AB1523" i="26"/>
  <c r="AA1523" i="26"/>
  <c r="Z1523" i="26"/>
  <c r="AC1524" i="26"/>
  <c r="AB1524" i="26"/>
  <c r="AA1524" i="26"/>
  <c r="Z1524" i="26"/>
  <c r="AC1525" i="26"/>
  <c r="AB1525" i="26"/>
  <c r="AA1525" i="26"/>
  <c r="Z1525" i="26"/>
  <c r="AC1526" i="26"/>
  <c r="AB1526" i="26"/>
  <c r="AA1526" i="26"/>
  <c r="Z1526" i="26"/>
  <c r="AC1527" i="26"/>
  <c r="AB1527" i="26"/>
  <c r="AA1527" i="26"/>
  <c r="Z1527" i="26"/>
  <c r="AC1528" i="26"/>
  <c r="AB1528" i="26"/>
  <c r="AA1528" i="26"/>
  <c r="Z1528" i="26"/>
  <c r="AC1529" i="26"/>
  <c r="AB1529" i="26"/>
  <c r="AA1529" i="26"/>
  <c r="Z1529" i="26"/>
  <c r="AC1530" i="26"/>
  <c r="AB1530" i="26"/>
  <c r="AA1530" i="26"/>
  <c r="Z1530" i="26"/>
  <c r="AC1531" i="26"/>
  <c r="AB1531" i="26"/>
  <c r="AA1531" i="26"/>
  <c r="Z1531" i="26"/>
  <c r="AC1532" i="26"/>
  <c r="AB1532" i="26"/>
  <c r="AA1532" i="26"/>
  <c r="Z1532" i="26"/>
  <c r="AC1533" i="26"/>
  <c r="AB1533" i="26"/>
  <c r="AA1533" i="26"/>
  <c r="Z1533" i="26"/>
  <c r="AC1534" i="26"/>
  <c r="AB1534" i="26"/>
  <c r="AA1534" i="26"/>
  <c r="Z1534" i="26"/>
  <c r="AC1535" i="26"/>
  <c r="AB1535" i="26"/>
  <c r="AA1535" i="26"/>
  <c r="Z1535" i="26"/>
  <c r="AC1536" i="26"/>
  <c r="AB1536" i="26"/>
  <c r="AA1536" i="26"/>
  <c r="Z1536" i="26"/>
  <c r="AC1537" i="26"/>
  <c r="AB1537" i="26"/>
  <c r="AA1537" i="26"/>
  <c r="Z1537" i="26"/>
  <c r="AC1538" i="26"/>
  <c r="AB1538" i="26"/>
  <c r="AA1538" i="26"/>
  <c r="Z1538" i="26"/>
  <c r="AC1539" i="26"/>
  <c r="AB1539" i="26"/>
  <c r="AA1539" i="26"/>
  <c r="Z1539" i="26"/>
  <c r="AC1540" i="26"/>
  <c r="AB1540" i="26"/>
  <c r="AA1540" i="26"/>
  <c r="Z1540" i="26"/>
  <c r="AC1541" i="26"/>
  <c r="AB1541" i="26"/>
  <c r="AA1541" i="26"/>
  <c r="Z1541" i="26"/>
  <c r="AC1542" i="26"/>
  <c r="AB1542" i="26"/>
  <c r="AA1542" i="26"/>
  <c r="Z1542" i="26"/>
  <c r="AC1543" i="26"/>
  <c r="AB1543" i="26"/>
  <c r="AA1543" i="26"/>
  <c r="Z1543" i="26"/>
  <c r="AC1544" i="26"/>
  <c r="AB1544" i="26"/>
  <c r="AA1544" i="26"/>
  <c r="Z1544" i="26"/>
  <c r="AC1545" i="26"/>
  <c r="AB1545" i="26"/>
  <c r="AA1545" i="26"/>
  <c r="Z1545" i="26"/>
  <c r="AC1546" i="26"/>
  <c r="AB1546" i="26"/>
  <c r="AA1546" i="26"/>
  <c r="Z1546" i="26"/>
  <c r="AC1547" i="26"/>
  <c r="AB1547" i="26"/>
  <c r="AA1547" i="26"/>
  <c r="Z1547" i="26"/>
  <c r="AC1548" i="26"/>
  <c r="AB1548" i="26"/>
  <c r="AA1548" i="26"/>
  <c r="Z1548" i="26"/>
  <c r="AC1549" i="26"/>
  <c r="AB1549" i="26"/>
  <c r="AA1549" i="26"/>
  <c r="Z1549" i="26"/>
  <c r="AC1550" i="26"/>
  <c r="AB1550" i="26"/>
  <c r="AA1550" i="26"/>
  <c r="Z1550" i="26"/>
  <c r="AC1551" i="26"/>
  <c r="AB1551" i="26"/>
  <c r="AA1551" i="26"/>
  <c r="Z1551" i="26"/>
  <c r="AC1552" i="26"/>
  <c r="AB1552" i="26"/>
  <c r="AA1552" i="26"/>
  <c r="Z1552" i="26"/>
  <c r="AC1553" i="26"/>
  <c r="AB1553" i="26"/>
  <c r="AA1553" i="26"/>
  <c r="Z1553" i="26"/>
  <c r="AC1554" i="26"/>
  <c r="AB1554" i="26"/>
  <c r="AA1554" i="26"/>
  <c r="Z1554" i="26"/>
  <c r="AC1555" i="26"/>
  <c r="AB1555" i="26"/>
  <c r="AA1555" i="26"/>
  <c r="Z1555" i="26"/>
  <c r="AC1556" i="26"/>
  <c r="AB1556" i="26"/>
  <c r="AA1556" i="26"/>
  <c r="Z1556" i="26"/>
  <c r="AC1557" i="26"/>
  <c r="AB1557" i="26"/>
  <c r="AA1557" i="26"/>
  <c r="Z1557" i="26"/>
  <c r="AC1558" i="26"/>
  <c r="AB1558" i="26"/>
  <c r="AA1558" i="26"/>
  <c r="Z1558" i="26"/>
  <c r="AC1559" i="26"/>
  <c r="AB1559" i="26"/>
  <c r="AA1559" i="26"/>
  <c r="Z1559" i="26"/>
  <c r="AC1560" i="26"/>
  <c r="AB1560" i="26"/>
  <c r="AA1560" i="26"/>
  <c r="Z1560" i="26"/>
  <c r="AC1561" i="26"/>
  <c r="AB1561" i="26"/>
  <c r="AA1561" i="26"/>
  <c r="Z1561" i="26"/>
  <c r="AC1562" i="26"/>
  <c r="AB1562" i="26"/>
  <c r="AA1562" i="26"/>
  <c r="Z1562" i="26"/>
  <c r="AC1563" i="26"/>
  <c r="AB1563" i="26"/>
  <c r="AA1563" i="26"/>
  <c r="Z1563" i="26"/>
  <c r="AC1564" i="26"/>
  <c r="AB1564" i="26"/>
  <c r="AA1564" i="26"/>
  <c r="Z1564" i="26"/>
  <c r="AC1565" i="26"/>
  <c r="AB1565" i="26"/>
  <c r="AA1565" i="26"/>
  <c r="Z1565" i="26"/>
  <c r="AC1566" i="26"/>
  <c r="AB1566" i="26"/>
  <c r="AA1566" i="26"/>
  <c r="Z1566" i="26"/>
  <c r="AC1567" i="26"/>
  <c r="AB1567" i="26"/>
  <c r="AA1567" i="26"/>
  <c r="Z1567" i="26"/>
  <c r="AC1568" i="26"/>
  <c r="AB1568" i="26"/>
  <c r="AA1568" i="26"/>
  <c r="Z1568" i="26"/>
  <c r="AC1569" i="26"/>
  <c r="AB1569" i="26"/>
  <c r="AA1569" i="26"/>
  <c r="Z1569" i="26"/>
  <c r="AC1570" i="26"/>
  <c r="AB1570" i="26"/>
  <c r="AA1570" i="26"/>
  <c r="Z1570" i="26"/>
  <c r="AC1571" i="26"/>
  <c r="AB1571" i="26"/>
  <c r="AA1571" i="26"/>
  <c r="Z1571" i="26"/>
  <c r="AC1572" i="26"/>
  <c r="AB1572" i="26"/>
  <c r="AA1572" i="26"/>
  <c r="Z1572" i="26"/>
  <c r="AC1573" i="26"/>
  <c r="AB1573" i="26"/>
  <c r="AA1573" i="26"/>
  <c r="Z1573" i="26"/>
  <c r="AC1574" i="26"/>
  <c r="AB1574" i="26"/>
  <c r="AA1574" i="26"/>
  <c r="Z1574" i="26"/>
  <c r="AC1575" i="26"/>
  <c r="AB1575" i="26"/>
  <c r="AA1575" i="26"/>
  <c r="Z1575" i="26"/>
  <c r="AC1576" i="26"/>
  <c r="AB1576" i="26"/>
  <c r="AA1576" i="26"/>
  <c r="Z1576" i="26"/>
  <c r="AC1577" i="26"/>
  <c r="AB1577" i="26"/>
  <c r="AA1577" i="26"/>
  <c r="Z1577" i="26"/>
  <c r="AC1578" i="26"/>
  <c r="AB1578" i="26"/>
  <c r="AA1578" i="26"/>
  <c r="Z1578" i="26"/>
  <c r="AC1579" i="26"/>
  <c r="AB1579" i="26"/>
  <c r="AA1579" i="26"/>
  <c r="Z1579" i="26"/>
  <c r="AC1580" i="26"/>
  <c r="AB1580" i="26"/>
  <c r="AA1580" i="26"/>
  <c r="Z1580" i="26"/>
  <c r="AC1581" i="26"/>
  <c r="AB1581" i="26"/>
  <c r="AA1581" i="26"/>
  <c r="Z1581" i="26"/>
  <c r="AC1582" i="26"/>
  <c r="AB1582" i="26"/>
  <c r="AA1582" i="26"/>
  <c r="Z1582" i="26"/>
  <c r="AC1583" i="26"/>
  <c r="AB1583" i="26"/>
  <c r="AA1583" i="26"/>
  <c r="Z1583" i="26"/>
  <c r="AC1584" i="26"/>
  <c r="AB1584" i="26"/>
  <c r="AA1584" i="26"/>
  <c r="Z1584" i="26"/>
  <c r="AC1585" i="26"/>
  <c r="AB1585" i="26"/>
  <c r="AA1585" i="26"/>
  <c r="Z1585" i="26"/>
  <c r="AC1586" i="26"/>
  <c r="AB1586" i="26"/>
  <c r="AA1586" i="26"/>
  <c r="Z1586" i="26"/>
  <c r="AC1587" i="26"/>
  <c r="AB1587" i="26"/>
  <c r="AA1587" i="26"/>
  <c r="Z1587" i="26"/>
  <c r="AC1588" i="26"/>
  <c r="AB1588" i="26"/>
  <c r="AA1588" i="26"/>
  <c r="Z1588" i="26"/>
  <c r="AC1589" i="26"/>
  <c r="AB1589" i="26"/>
  <c r="AA1589" i="26"/>
  <c r="Z1589" i="26"/>
  <c r="AC1590" i="26"/>
  <c r="AB1590" i="26"/>
  <c r="AA1590" i="26"/>
  <c r="Z1590" i="26"/>
  <c r="AC1591" i="26"/>
  <c r="AB1591" i="26"/>
  <c r="AA1591" i="26"/>
  <c r="Z1591" i="26"/>
  <c r="AC1592" i="26"/>
  <c r="AB1592" i="26"/>
  <c r="AA1592" i="26"/>
  <c r="Z1592" i="26"/>
  <c r="AC1593" i="26"/>
  <c r="AB1593" i="26"/>
  <c r="AA1593" i="26"/>
  <c r="Z1593" i="26"/>
  <c r="AC1594" i="26"/>
  <c r="AB1594" i="26"/>
  <c r="AA1594" i="26"/>
  <c r="Z1594" i="26"/>
  <c r="AC1595" i="26"/>
  <c r="AB1595" i="26"/>
  <c r="AA1595" i="26"/>
  <c r="Z1595" i="26"/>
  <c r="AC1596" i="26"/>
  <c r="AB1596" i="26"/>
  <c r="AA1596" i="26"/>
  <c r="Z1596" i="26"/>
  <c r="AC1597" i="26"/>
  <c r="AB1597" i="26"/>
  <c r="AA1597" i="26"/>
  <c r="Z1597" i="26"/>
  <c r="AC1598" i="26"/>
  <c r="AB1598" i="26"/>
  <c r="AA1598" i="26"/>
  <c r="Z1598" i="26"/>
  <c r="AC1599" i="26"/>
  <c r="AB1599" i="26"/>
  <c r="AA1599" i="26"/>
  <c r="Z1599" i="26"/>
  <c r="AC1600" i="26"/>
  <c r="AB1600" i="26"/>
  <c r="AA1600" i="26"/>
  <c r="Z1600" i="26"/>
  <c r="AC1601" i="26"/>
  <c r="AB1601" i="26"/>
  <c r="AA1601" i="26"/>
  <c r="Z1601" i="26"/>
  <c r="AC1602" i="26"/>
  <c r="AB1602" i="26"/>
  <c r="AA1602" i="26"/>
  <c r="Z1602" i="26"/>
  <c r="AC1603" i="26"/>
  <c r="AB1603" i="26"/>
  <c r="AA1603" i="26"/>
  <c r="Z1603" i="26"/>
  <c r="AC1604" i="26"/>
  <c r="AB1604" i="26"/>
  <c r="AA1604" i="26"/>
  <c r="Z1604" i="26"/>
  <c r="AC1605" i="26"/>
  <c r="AB1605" i="26"/>
  <c r="AA1605" i="26"/>
  <c r="Z1605" i="26"/>
  <c r="AC1606" i="26"/>
  <c r="AB1606" i="26"/>
  <c r="AA1606" i="26"/>
  <c r="Z1606" i="26"/>
  <c r="AC1607" i="26"/>
  <c r="AB1607" i="26"/>
  <c r="AA1607" i="26"/>
  <c r="Z1607" i="26"/>
  <c r="AC1608" i="26"/>
  <c r="AB1608" i="26"/>
  <c r="AA1608" i="26"/>
  <c r="Z1608" i="26"/>
  <c r="AC1609" i="26"/>
  <c r="AB1609" i="26"/>
  <c r="AA1609" i="26"/>
  <c r="Z1609" i="26"/>
  <c r="AC1610" i="26"/>
  <c r="AB1610" i="26"/>
  <c r="AA1610" i="26"/>
  <c r="Z1610" i="26"/>
  <c r="AC1611" i="26"/>
  <c r="AB1611" i="26"/>
  <c r="AA1611" i="26"/>
  <c r="Z1611" i="26"/>
  <c r="AC1612" i="26"/>
  <c r="AB1612" i="26"/>
  <c r="AA1612" i="26"/>
  <c r="Z1612" i="26"/>
  <c r="AC1613" i="26"/>
  <c r="AB1613" i="26"/>
  <c r="AA1613" i="26"/>
  <c r="Z1613" i="26"/>
  <c r="AC1614" i="26"/>
  <c r="AB1614" i="26"/>
  <c r="AA1614" i="26"/>
  <c r="Z1614" i="26"/>
  <c r="AC1615" i="26"/>
  <c r="AB1615" i="26"/>
  <c r="AA1615" i="26"/>
  <c r="Z1615" i="26"/>
  <c r="AC1616" i="26"/>
  <c r="AB1616" i="26"/>
  <c r="AA1616" i="26"/>
  <c r="Z1616" i="26"/>
  <c r="AC1617" i="26"/>
  <c r="AB1617" i="26"/>
  <c r="AA1617" i="26"/>
  <c r="Z1617" i="26"/>
  <c r="AC1618" i="26"/>
  <c r="AB1618" i="26"/>
  <c r="AA1618" i="26"/>
  <c r="Z1618" i="26"/>
  <c r="AC1619" i="26"/>
  <c r="AB1619" i="26"/>
  <c r="AA1619" i="26"/>
  <c r="Z1619" i="26"/>
  <c r="AC1620" i="26"/>
  <c r="AB1620" i="26"/>
  <c r="AA1620" i="26"/>
  <c r="Z1620" i="26"/>
  <c r="AC1621" i="26"/>
  <c r="AB1621" i="26"/>
  <c r="AA1621" i="26"/>
  <c r="Z1621" i="26"/>
  <c r="AC1622" i="26"/>
  <c r="AB1622" i="26"/>
  <c r="AA1622" i="26"/>
  <c r="Z1622" i="26"/>
  <c r="AC1623" i="26"/>
  <c r="AB1623" i="26"/>
  <c r="AA1623" i="26"/>
  <c r="Z1623" i="26"/>
  <c r="AC1624" i="26"/>
  <c r="AB1624" i="26"/>
  <c r="AA1624" i="26"/>
  <c r="Z1624" i="26"/>
  <c r="AC1625" i="26"/>
  <c r="AB1625" i="26"/>
  <c r="AA1625" i="26"/>
  <c r="Z1625" i="26"/>
  <c r="AC1626" i="26"/>
  <c r="AB1626" i="26"/>
  <c r="AA1626" i="26"/>
  <c r="Z1626" i="26"/>
  <c r="AC1627" i="26"/>
  <c r="AB1627" i="26"/>
  <c r="AA1627" i="26"/>
  <c r="Z1627" i="26"/>
  <c r="AC1628" i="26"/>
  <c r="AB1628" i="26"/>
  <c r="AA1628" i="26"/>
  <c r="Z1628" i="26"/>
  <c r="AC1629" i="26"/>
  <c r="AB1629" i="26"/>
  <c r="AA1629" i="26"/>
  <c r="Z1629" i="26"/>
  <c r="AC1630" i="26"/>
  <c r="AB1630" i="26"/>
  <c r="AA1630" i="26"/>
  <c r="Z1630" i="26"/>
  <c r="AC1631" i="26"/>
  <c r="AB1631" i="26"/>
  <c r="AA1631" i="26"/>
  <c r="Z1631" i="26"/>
  <c r="AC1632" i="26"/>
  <c r="AB1632" i="26"/>
  <c r="AA1632" i="26"/>
  <c r="Z1632" i="26"/>
  <c r="AC1633" i="26"/>
  <c r="AB1633" i="26"/>
  <c r="AA1633" i="26"/>
  <c r="Z1633" i="26"/>
  <c r="AC1634" i="26"/>
  <c r="AB1634" i="26"/>
  <c r="AA1634" i="26"/>
  <c r="Z1634" i="26"/>
  <c r="AC1635" i="26"/>
  <c r="AB1635" i="26"/>
  <c r="AA1635" i="26"/>
  <c r="Z1635" i="26"/>
  <c r="AC1636" i="26"/>
  <c r="AB1636" i="26"/>
  <c r="AA1636" i="26"/>
  <c r="Z1636" i="26"/>
  <c r="AC1637" i="26"/>
  <c r="AB1637" i="26"/>
  <c r="AA1637" i="26"/>
  <c r="Z1637" i="26"/>
  <c r="AC1638" i="26"/>
  <c r="AB1638" i="26"/>
  <c r="AA1638" i="26"/>
  <c r="Z1638" i="26"/>
  <c r="AC1639" i="26"/>
  <c r="AB1639" i="26"/>
  <c r="AA1639" i="26"/>
  <c r="Z1639" i="26"/>
  <c r="AC1640" i="26"/>
  <c r="AB1640" i="26"/>
  <c r="AA1640" i="26"/>
  <c r="Z1640" i="26"/>
  <c r="AC1641" i="26"/>
  <c r="AB1641" i="26"/>
  <c r="AA1641" i="26"/>
  <c r="Z1641" i="26"/>
  <c r="AC1642" i="26"/>
  <c r="AB1642" i="26"/>
  <c r="AA1642" i="26"/>
  <c r="Z1642" i="26"/>
  <c r="AC1643" i="26"/>
  <c r="AB1643" i="26"/>
  <c r="AA1643" i="26"/>
  <c r="Z1643" i="26"/>
  <c r="AC1644" i="26"/>
  <c r="AB1644" i="26"/>
  <c r="AA1644" i="26"/>
  <c r="Z1644" i="26"/>
  <c r="AC1645" i="26"/>
  <c r="AB1645" i="26"/>
  <c r="AA1645" i="26"/>
  <c r="Z1645" i="26"/>
  <c r="AC1646" i="26"/>
  <c r="AB1646" i="26"/>
  <c r="AA1646" i="26"/>
  <c r="Z1646" i="26"/>
  <c r="AC1647" i="26"/>
  <c r="AB1647" i="26"/>
  <c r="AA1647" i="26"/>
  <c r="Z1647" i="26"/>
  <c r="AC1648" i="26"/>
  <c r="AB1648" i="26"/>
  <c r="AA1648" i="26"/>
  <c r="Z1648" i="26"/>
  <c r="AC1649" i="26"/>
  <c r="AB1649" i="26"/>
  <c r="AA1649" i="26"/>
  <c r="Z1649" i="26"/>
  <c r="AC1650" i="26"/>
  <c r="AB1650" i="26"/>
  <c r="AA1650" i="26"/>
  <c r="Z1650" i="26"/>
  <c r="AC1651" i="26"/>
  <c r="AB1651" i="26"/>
  <c r="AA1651" i="26"/>
  <c r="Z1651" i="26"/>
  <c r="AC1652" i="26"/>
  <c r="AB1652" i="26"/>
  <c r="AA1652" i="26"/>
  <c r="Z1652" i="26"/>
  <c r="AC1653" i="26"/>
  <c r="AB1653" i="26"/>
  <c r="AA1653" i="26"/>
  <c r="Z1653" i="26"/>
  <c r="AC1654" i="26"/>
  <c r="AB1654" i="26"/>
  <c r="AA1654" i="26"/>
  <c r="Z1654" i="26"/>
  <c r="AC1655" i="26"/>
  <c r="AB1655" i="26"/>
  <c r="AA1655" i="26"/>
  <c r="Z1655" i="26"/>
  <c r="AC1656" i="26"/>
  <c r="AB1656" i="26"/>
  <c r="AA1656" i="26"/>
  <c r="Z1656" i="26"/>
  <c r="AC1657" i="26"/>
  <c r="AB1657" i="26"/>
  <c r="AA1657" i="26"/>
  <c r="Z1657" i="26"/>
  <c r="AC1658" i="26"/>
  <c r="AB1658" i="26"/>
  <c r="AA1658" i="26"/>
  <c r="Z1658" i="26"/>
  <c r="AC1659" i="26"/>
  <c r="AB1659" i="26"/>
  <c r="AA1659" i="26"/>
  <c r="Z1659" i="26"/>
  <c r="AC1660" i="26"/>
  <c r="AB1660" i="26"/>
  <c r="AA1660" i="26"/>
  <c r="Z1660" i="26"/>
  <c r="AC1661" i="26"/>
  <c r="AB1661" i="26"/>
  <c r="AA1661" i="26"/>
  <c r="Z1661" i="26"/>
  <c r="AC1662" i="26"/>
  <c r="AB1662" i="26"/>
  <c r="AA1662" i="26"/>
  <c r="Z1662" i="26"/>
  <c r="AC1663" i="26"/>
  <c r="AB1663" i="26"/>
  <c r="AA1663" i="26"/>
  <c r="Z1663" i="26"/>
  <c r="AC1664" i="26"/>
  <c r="AB1664" i="26"/>
  <c r="AA1664" i="26"/>
  <c r="Z1664" i="26"/>
  <c r="AC1665" i="26"/>
  <c r="AB1665" i="26"/>
  <c r="AA1665" i="26"/>
  <c r="Z1665" i="26"/>
  <c r="AC1666" i="26"/>
  <c r="AB1666" i="26"/>
  <c r="AA1666" i="26"/>
  <c r="Z1666" i="26"/>
  <c r="AC1667" i="26"/>
  <c r="AB1667" i="26"/>
  <c r="AA1667" i="26"/>
  <c r="Z1667" i="26"/>
  <c r="AC1668" i="26"/>
  <c r="AB1668" i="26"/>
  <c r="AA1668" i="26"/>
  <c r="Z1668" i="26"/>
  <c r="AC1669" i="26"/>
  <c r="AB1669" i="26"/>
  <c r="AA1669" i="26"/>
  <c r="Z1669" i="26"/>
  <c r="AC1670" i="26"/>
  <c r="AB1670" i="26"/>
  <c r="AA1670" i="26"/>
  <c r="Z1670" i="26"/>
  <c r="AC1671" i="26"/>
  <c r="AB1671" i="26"/>
  <c r="AA1671" i="26"/>
  <c r="Z1671" i="26"/>
  <c r="AC1672" i="26"/>
  <c r="AB1672" i="26"/>
  <c r="AA1672" i="26"/>
  <c r="Z1672" i="26"/>
  <c r="N1743" i="26"/>
  <c r="X18" i="20"/>
  <c r="T17" i="20"/>
  <c r="U3" i="20"/>
  <c r="U4" i="20"/>
  <c r="T18" i="20"/>
  <c r="W18" i="20" s="1"/>
  <c r="U5" i="20"/>
  <c r="T19" i="20"/>
  <c r="Q3" i="20"/>
  <c r="Q4" i="20"/>
  <c r="E10" i="1"/>
  <c r="L10" i="1"/>
  <c r="AM25" i="25"/>
  <c r="AM26" i="25"/>
  <c r="AM27" i="25"/>
  <c r="AM28" i="25"/>
  <c r="AM29" i="25"/>
  <c r="AM30" i="25"/>
  <c r="AM31" i="25"/>
  <c r="AM32" i="25"/>
  <c r="AM33" i="25"/>
  <c r="AM34" i="25"/>
  <c r="AM35" i="25"/>
  <c r="AM36" i="25"/>
  <c r="AM37" i="25"/>
  <c r="AM38" i="25"/>
  <c r="AM39" i="25"/>
  <c r="AM40" i="25"/>
  <c r="AM41" i="25"/>
  <c r="AM42" i="25"/>
  <c r="AM43" i="25"/>
  <c r="AM44" i="25"/>
  <c r="AM45" i="25"/>
  <c r="AM46" i="25"/>
  <c r="AM47" i="25"/>
  <c r="AM48" i="25"/>
  <c r="AM49" i="25"/>
  <c r="AM50" i="25"/>
  <c r="AM51" i="25"/>
  <c r="AM52" i="25"/>
  <c r="AM53" i="25"/>
  <c r="AM54" i="25"/>
  <c r="AM55" i="25"/>
  <c r="AM56" i="25"/>
  <c r="AM57" i="25"/>
  <c r="AM58" i="25"/>
  <c r="AM59" i="25"/>
  <c r="AM60" i="25"/>
  <c r="AM61" i="25"/>
  <c r="AM62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M24" i="25"/>
  <c r="AL24" i="25"/>
  <c r="AL25" i="25"/>
  <c r="AL26" i="25"/>
  <c r="AL27" i="25"/>
  <c r="AL28" i="25"/>
  <c r="AL29" i="25"/>
  <c r="AL30" i="25"/>
  <c r="AL31" i="25"/>
  <c r="AL32" i="25"/>
  <c r="AL33" i="25"/>
  <c r="AL34" i="25"/>
  <c r="AL35" i="25"/>
  <c r="AL36" i="25"/>
  <c r="AL37" i="25"/>
  <c r="AL38" i="25"/>
  <c r="AL39" i="25"/>
  <c r="AL40" i="25"/>
  <c r="AL41" i="25"/>
  <c r="AL42" i="25"/>
  <c r="AL43" i="25"/>
  <c r="AL44" i="25"/>
  <c r="AL45" i="25"/>
  <c r="AL46" i="25"/>
  <c r="AL47" i="25"/>
  <c r="AL48" i="25"/>
  <c r="AL49" i="25"/>
  <c r="AL50" i="25"/>
  <c r="AL51" i="25"/>
  <c r="AL52" i="25"/>
  <c r="AL53" i="25"/>
  <c r="AL54" i="25"/>
  <c r="AL55" i="25"/>
  <c r="AL56" i="25"/>
  <c r="AL57" i="25"/>
  <c r="AL58" i="25"/>
  <c r="AL59" i="25"/>
  <c r="AL60" i="25"/>
  <c r="AL61" i="25"/>
  <c r="AL62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K24" i="25"/>
  <c r="AK25" i="25"/>
  <c r="AK26" i="25"/>
  <c r="AK27" i="25"/>
  <c r="AK28" i="25"/>
  <c r="AK29" i="25"/>
  <c r="AK30" i="25"/>
  <c r="AK31" i="25"/>
  <c r="AK32" i="25"/>
  <c r="AK33" i="25"/>
  <c r="AK34" i="25"/>
  <c r="AK35" i="25"/>
  <c r="AK36" i="25"/>
  <c r="AK37" i="25"/>
  <c r="AK38" i="25"/>
  <c r="AK39" i="25"/>
  <c r="AK40" i="25"/>
  <c r="AK41" i="25"/>
  <c r="AK42" i="25"/>
  <c r="AK43" i="25"/>
  <c r="AK44" i="25"/>
  <c r="AK45" i="25"/>
  <c r="AK46" i="25"/>
  <c r="AK47" i="25"/>
  <c r="AK48" i="25"/>
  <c r="AK49" i="25"/>
  <c r="AK50" i="25"/>
  <c r="AK51" i="25"/>
  <c r="AK52" i="25"/>
  <c r="AK53" i="25"/>
  <c r="AK54" i="25"/>
  <c r="AK55" i="25"/>
  <c r="AK56" i="25"/>
  <c r="AK57" i="25"/>
  <c r="AK58" i="25"/>
  <c r="AK59" i="25"/>
  <c r="AK60" i="25"/>
  <c r="AK61" i="25"/>
  <c r="AK62" i="25"/>
  <c r="AK63" i="25"/>
  <c r="AK64" i="25"/>
  <c r="AK65" i="25"/>
  <c r="AK66" i="25"/>
  <c r="AK67" i="25"/>
  <c r="AK68" i="25"/>
  <c r="AK69" i="25"/>
  <c r="AK70" i="25"/>
  <c r="AK71" i="25"/>
  <c r="AK72" i="25"/>
  <c r="AK73" i="25"/>
  <c r="AK74" i="25"/>
  <c r="AK75" i="25"/>
  <c r="AK76" i="25"/>
  <c r="AK77" i="25"/>
  <c r="AK78" i="25"/>
  <c r="AK79" i="25"/>
  <c r="AJ24" i="25"/>
  <c r="AJ76" i="25"/>
  <c r="AJ25" i="25"/>
  <c r="AJ26" i="25"/>
  <c r="AJ27" i="25"/>
  <c r="AJ28" i="25"/>
  <c r="AJ29" i="25"/>
  <c r="AJ30" i="25"/>
  <c r="AJ31" i="25"/>
  <c r="AJ32" i="25"/>
  <c r="AJ33" i="25"/>
  <c r="AJ34" i="25"/>
  <c r="AJ35" i="25"/>
  <c r="AJ36" i="25"/>
  <c r="AJ37" i="25"/>
  <c r="AJ38" i="25"/>
  <c r="AJ39" i="25"/>
  <c r="AJ40" i="25"/>
  <c r="AJ41" i="25"/>
  <c r="AJ42" i="25"/>
  <c r="AJ43" i="25"/>
  <c r="AJ44" i="25"/>
  <c r="AJ45" i="25"/>
  <c r="AJ46" i="25"/>
  <c r="AJ47" i="25"/>
  <c r="AJ48" i="25"/>
  <c r="AJ49" i="25"/>
  <c r="AJ50" i="25"/>
  <c r="AJ51" i="25"/>
  <c r="AJ52" i="25"/>
  <c r="AJ53" i="25"/>
  <c r="AJ54" i="25"/>
  <c r="AJ55" i="25"/>
  <c r="AJ56" i="25"/>
  <c r="AJ57" i="25"/>
  <c r="AJ58" i="25"/>
  <c r="AJ59" i="25"/>
  <c r="AJ60" i="25"/>
  <c r="AJ61" i="25"/>
  <c r="AJ62" i="25"/>
  <c r="AJ63" i="25"/>
  <c r="AJ64" i="25"/>
  <c r="AJ65" i="25"/>
  <c r="AJ66" i="25"/>
  <c r="AJ67" i="25"/>
  <c r="AJ68" i="25"/>
  <c r="AJ69" i="25"/>
  <c r="AJ70" i="25"/>
  <c r="AJ71" i="25"/>
  <c r="AJ72" i="25"/>
  <c r="AJ73" i="25"/>
  <c r="AJ74" i="25"/>
  <c r="AJ75" i="25"/>
  <c r="AJ77" i="25"/>
  <c r="AJ78" i="25"/>
  <c r="AJ79" i="25"/>
  <c r="M10" i="25"/>
  <c r="L11" i="25"/>
  <c r="O11" i="25"/>
  <c r="AN21" i="25" a="1"/>
  <c r="AN21" i="25" s="1"/>
  <c r="AC21" i="25"/>
  <c r="AB21" i="25"/>
  <c r="AA21" i="25"/>
  <c r="Z21" i="25"/>
  <c r="AC22" i="25"/>
  <c r="AB22" i="25"/>
  <c r="AA22" i="25"/>
  <c r="Z22" i="25"/>
  <c r="AC23" i="25"/>
  <c r="AB23" i="25"/>
  <c r="AA23" i="25"/>
  <c r="Z23" i="25"/>
  <c r="AC24" i="25"/>
  <c r="AB24" i="25"/>
  <c r="AA24" i="25"/>
  <c r="Z24" i="25"/>
  <c r="AC25" i="25"/>
  <c r="AB25" i="25"/>
  <c r="AA25" i="25"/>
  <c r="Z25" i="25"/>
  <c r="AC26" i="25"/>
  <c r="AB26" i="25"/>
  <c r="AA26" i="25"/>
  <c r="Z26" i="25"/>
  <c r="AC27" i="25"/>
  <c r="AB27" i="25"/>
  <c r="AA27" i="25"/>
  <c r="Z27" i="25"/>
  <c r="AC28" i="25"/>
  <c r="AB28" i="25"/>
  <c r="AA28" i="25"/>
  <c r="Z28" i="25"/>
  <c r="AC29" i="25"/>
  <c r="AB29" i="25"/>
  <c r="AA29" i="25"/>
  <c r="Z29" i="25"/>
  <c r="AC30" i="25"/>
  <c r="AB30" i="25"/>
  <c r="AA30" i="25"/>
  <c r="Z30" i="25"/>
  <c r="AC31" i="25"/>
  <c r="AB31" i="25"/>
  <c r="AA31" i="25"/>
  <c r="Z31" i="25"/>
  <c r="AC32" i="25"/>
  <c r="AB32" i="25"/>
  <c r="AA32" i="25"/>
  <c r="Z32" i="25"/>
  <c r="AC33" i="25"/>
  <c r="AB33" i="25"/>
  <c r="AA33" i="25"/>
  <c r="Z33" i="25"/>
  <c r="AC34" i="25"/>
  <c r="AB34" i="25"/>
  <c r="AA34" i="25"/>
  <c r="Z34" i="25"/>
  <c r="AC35" i="25"/>
  <c r="AB35" i="25"/>
  <c r="AA35" i="25"/>
  <c r="Z35" i="25"/>
  <c r="AC36" i="25"/>
  <c r="AB36" i="25"/>
  <c r="AA36" i="25"/>
  <c r="Z36" i="25"/>
  <c r="AC37" i="25"/>
  <c r="AB37" i="25"/>
  <c r="AA37" i="25"/>
  <c r="Z37" i="25"/>
  <c r="AC38" i="25"/>
  <c r="AB38" i="25"/>
  <c r="AA38" i="25"/>
  <c r="Z38" i="25"/>
  <c r="AC39" i="25"/>
  <c r="AB39" i="25"/>
  <c r="AA39" i="25"/>
  <c r="Z39" i="25"/>
  <c r="AC40" i="25"/>
  <c r="AB40" i="25"/>
  <c r="AA40" i="25"/>
  <c r="Z40" i="25"/>
  <c r="AC41" i="25"/>
  <c r="AB41" i="25"/>
  <c r="AA41" i="25"/>
  <c r="Z41" i="25"/>
  <c r="AC42" i="25"/>
  <c r="AB42" i="25"/>
  <c r="AA42" i="25"/>
  <c r="Z42" i="25"/>
  <c r="AC43" i="25"/>
  <c r="AB43" i="25"/>
  <c r="AA43" i="25"/>
  <c r="Z43" i="25"/>
  <c r="AC44" i="25"/>
  <c r="AB44" i="25"/>
  <c r="AA44" i="25"/>
  <c r="Z44" i="25"/>
  <c r="AC45" i="25"/>
  <c r="AB45" i="25"/>
  <c r="AA45" i="25"/>
  <c r="Z45" i="25"/>
  <c r="AC46" i="25"/>
  <c r="AB46" i="25"/>
  <c r="AA46" i="25"/>
  <c r="Z46" i="25"/>
  <c r="AC47" i="25"/>
  <c r="AB47" i="25"/>
  <c r="AA47" i="25"/>
  <c r="Z47" i="25"/>
  <c r="AC48" i="25"/>
  <c r="AB48" i="25"/>
  <c r="AA48" i="25"/>
  <c r="Z48" i="25"/>
  <c r="AC49" i="25"/>
  <c r="AB49" i="25"/>
  <c r="AA49" i="25"/>
  <c r="Z49" i="25"/>
  <c r="AC50" i="25"/>
  <c r="AB50" i="25"/>
  <c r="AA50" i="25"/>
  <c r="Z50" i="25"/>
  <c r="AC51" i="25"/>
  <c r="AB51" i="25"/>
  <c r="AA51" i="25"/>
  <c r="Z51" i="25"/>
  <c r="AC52" i="25"/>
  <c r="AB52" i="25"/>
  <c r="AA52" i="25"/>
  <c r="Z52" i="25"/>
  <c r="AC53" i="25"/>
  <c r="AB53" i="25"/>
  <c r="AA53" i="25"/>
  <c r="Z53" i="25"/>
  <c r="AC54" i="25"/>
  <c r="AB54" i="25"/>
  <c r="AA54" i="25"/>
  <c r="Z54" i="25"/>
  <c r="AC55" i="25"/>
  <c r="AB55" i="25"/>
  <c r="AA55" i="25"/>
  <c r="Z55" i="25"/>
  <c r="AC56" i="25"/>
  <c r="AB56" i="25"/>
  <c r="AA56" i="25"/>
  <c r="Z56" i="25"/>
  <c r="AC57" i="25"/>
  <c r="AB57" i="25"/>
  <c r="AA57" i="25"/>
  <c r="Z57" i="25"/>
  <c r="AC58" i="25"/>
  <c r="AB58" i="25"/>
  <c r="AA58" i="25"/>
  <c r="Z58" i="25"/>
  <c r="AC59" i="25"/>
  <c r="AB59" i="25"/>
  <c r="AA59" i="25"/>
  <c r="Z59" i="25"/>
  <c r="AC60" i="25"/>
  <c r="AB60" i="25"/>
  <c r="AA60" i="25"/>
  <c r="Z60" i="25"/>
  <c r="AC61" i="25"/>
  <c r="AB61" i="25"/>
  <c r="AA61" i="25"/>
  <c r="Z61" i="25"/>
  <c r="AC62" i="25"/>
  <c r="AB62" i="25"/>
  <c r="AA62" i="25"/>
  <c r="Z62" i="25"/>
  <c r="AC63" i="25"/>
  <c r="AB63" i="25"/>
  <c r="AA63" i="25"/>
  <c r="Z63" i="25"/>
  <c r="AC64" i="25"/>
  <c r="AB64" i="25"/>
  <c r="AA64" i="25"/>
  <c r="Z64" i="25"/>
  <c r="AC65" i="25"/>
  <c r="AB65" i="25"/>
  <c r="AA65" i="25"/>
  <c r="Z65" i="25"/>
  <c r="AC66" i="25"/>
  <c r="AB66" i="25"/>
  <c r="AA66" i="25"/>
  <c r="Z66" i="25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115" i="25"/>
  <c r="AB115" i="25"/>
  <c r="AA115" i="25"/>
  <c r="Z115" i="25"/>
  <c r="AC116" i="25"/>
  <c r="AB116" i="25"/>
  <c r="AA116" i="25"/>
  <c r="Z116" i="25"/>
  <c r="AC117" i="25"/>
  <c r="AB117" i="25"/>
  <c r="AA117" i="25"/>
  <c r="Z117" i="25"/>
  <c r="AC118" i="25"/>
  <c r="AB118" i="25"/>
  <c r="AA118" i="25"/>
  <c r="Z118" i="25"/>
  <c r="AC119" i="25"/>
  <c r="AB119" i="25"/>
  <c r="AA119" i="25"/>
  <c r="Z119" i="25"/>
  <c r="AC120" i="25"/>
  <c r="AB120" i="25"/>
  <c r="AA120" i="25"/>
  <c r="Z120" i="25"/>
  <c r="AC121" i="25"/>
  <c r="AB121" i="25"/>
  <c r="AA121" i="25"/>
  <c r="Z121" i="25"/>
  <c r="AC122" i="25"/>
  <c r="AB122" i="25"/>
  <c r="AA122" i="25"/>
  <c r="Z122" i="25"/>
  <c r="AC123" i="25"/>
  <c r="AB123" i="25"/>
  <c r="AA123" i="25"/>
  <c r="Z123" i="25"/>
  <c r="AC124" i="25"/>
  <c r="AB124" i="25"/>
  <c r="AA124" i="25"/>
  <c r="Z124" i="25"/>
  <c r="AC125" i="25"/>
  <c r="AB125" i="25"/>
  <c r="AA125" i="25"/>
  <c r="Z125" i="25"/>
  <c r="AC126" i="25"/>
  <c r="AB126" i="25"/>
  <c r="AA126" i="25"/>
  <c r="Z126" i="25"/>
  <c r="AC127" i="25"/>
  <c r="AB127" i="25"/>
  <c r="AA127" i="25"/>
  <c r="Z127" i="25"/>
  <c r="AC128" i="25"/>
  <c r="AB128" i="25"/>
  <c r="AA128" i="25"/>
  <c r="Z128" i="25"/>
  <c r="AC129" i="25"/>
  <c r="AB129" i="25"/>
  <c r="AA129" i="25"/>
  <c r="Z129" i="25"/>
  <c r="AC130" i="25"/>
  <c r="AB130" i="25"/>
  <c r="AA130" i="25"/>
  <c r="Z130" i="25"/>
  <c r="AC131" i="25"/>
  <c r="AB131" i="25"/>
  <c r="AA131" i="25"/>
  <c r="Z131" i="25"/>
  <c r="AC132" i="25"/>
  <c r="AB132" i="25"/>
  <c r="AA132" i="25"/>
  <c r="Z132" i="25"/>
  <c r="AC133" i="25"/>
  <c r="AB133" i="25"/>
  <c r="AA133" i="25"/>
  <c r="Z133" i="25"/>
  <c r="AC134" i="25"/>
  <c r="AB134" i="25"/>
  <c r="AA134" i="25"/>
  <c r="Z134" i="25"/>
  <c r="AC135" i="25"/>
  <c r="AB135" i="25"/>
  <c r="AA135" i="25"/>
  <c r="Z135" i="25"/>
  <c r="AC136" i="25"/>
  <c r="AB136" i="25"/>
  <c r="AA136" i="25"/>
  <c r="Z136" i="25"/>
  <c r="AC137" i="25"/>
  <c r="AB137" i="25"/>
  <c r="AA137" i="25"/>
  <c r="Z137" i="25"/>
  <c r="AC138" i="25"/>
  <c r="AB138" i="25"/>
  <c r="AA138" i="25"/>
  <c r="Z138" i="25"/>
  <c r="AC139" i="25"/>
  <c r="AB139" i="25"/>
  <c r="AA139" i="25"/>
  <c r="Z139" i="25"/>
  <c r="AC140" i="25"/>
  <c r="AB140" i="25"/>
  <c r="AA140" i="25"/>
  <c r="Z140" i="25"/>
  <c r="AC141" i="25"/>
  <c r="AB141" i="25"/>
  <c r="AA141" i="25"/>
  <c r="Z141" i="25"/>
  <c r="AC142" i="25"/>
  <c r="AB142" i="25"/>
  <c r="AA142" i="25"/>
  <c r="Z142" i="25"/>
  <c r="AC143" i="25"/>
  <c r="AB143" i="25"/>
  <c r="AA143" i="25"/>
  <c r="Z143" i="25"/>
  <c r="AC144" i="25"/>
  <c r="AB144" i="25"/>
  <c r="AA144" i="25"/>
  <c r="Z144" i="25"/>
  <c r="AC145" i="25"/>
  <c r="AB145" i="25"/>
  <c r="AA145" i="25"/>
  <c r="Z145" i="25"/>
  <c r="AC146" i="25"/>
  <c r="AB146" i="25"/>
  <c r="AA146" i="25"/>
  <c r="Z146" i="25"/>
  <c r="AC147" i="25"/>
  <c r="AB147" i="25"/>
  <c r="AA147" i="25"/>
  <c r="Z147" i="25"/>
  <c r="AC148" i="25"/>
  <c r="AB148" i="25"/>
  <c r="AA148" i="25"/>
  <c r="Z148" i="25"/>
  <c r="AC149" i="25"/>
  <c r="AB149" i="25"/>
  <c r="AA149" i="25"/>
  <c r="Z149" i="25"/>
  <c r="AC150" i="25"/>
  <c r="AB150" i="25"/>
  <c r="AA150" i="25"/>
  <c r="Z150" i="25"/>
  <c r="AC151" i="25"/>
  <c r="AB151" i="25"/>
  <c r="AA151" i="25"/>
  <c r="Z151" i="25"/>
  <c r="AC152" i="25"/>
  <c r="AB152" i="25"/>
  <c r="AA152" i="25"/>
  <c r="Z152" i="25"/>
  <c r="AC153" i="25"/>
  <c r="AB153" i="25"/>
  <c r="AA153" i="25"/>
  <c r="Z153" i="25"/>
  <c r="AC154" i="25"/>
  <c r="AB154" i="25"/>
  <c r="AA154" i="25"/>
  <c r="Z154" i="25"/>
  <c r="AC155" i="25"/>
  <c r="AB155" i="25"/>
  <c r="AA155" i="25"/>
  <c r="Z155" i="25"/>
  <c r="AC156" i="25"/>
  <c r="AB156" i="25"/>
  <c r="AA156" i="25"/>
  <c r="Z156" i="25"/>
  <c r="AC157" i="25"/>
  <c r="AB157" i="25"/>
  <c r="AA157" i="25"/>
  <c r="Z157" i="25"/>
  <c r="AC158" i="25"/>
  <c r="AB158" i="25"/>
  <c r="AA158" i="25"/>
  <c r="Z158" i="25"/>
  <c r="AC159" i="25"/>
  <c r="AB159" i="25"/>
  <c r="AA159" i="25"/>
  <c r="Z159" i="25"/>
  <c r="AC160" i="25"/>
  <c r="AB160" i="25"/>
  <c r="AA160" i="25"/>
  <c r="Z160" i="25"/>
  <c r="AC161" i="25"/>
  <c r="AB161" i="25"/>
  <c r="AA161" i="25"/>
  <c r="Z161" i="25"/>
  <c r="AC162" i="25"/>
  <c r="AB162" i="25"/>
  <c r="AA162" i="25"/>
  <c r="Z162" i="25"/>
  <c r="AC163" i="25"/>
  <c r="AB163" i="25"/>
  <c r="AA163" i="25"/>
  <c r="Z163" i="25"/>
  <c r="AC164" i="25"/>
  <c r="AB164" i="25"/>
  <c r="AA164" i="25"/>
  <c r="Z164" i="25"/>
  <c r="AC165" i="25"/>
  <c r="AB165" i="25"/>
  <c r="AA165" i="25"/>
  <c r="Z165" i="25"/>
  <c r="AC166" i="25"/>
  <c r="AB166" i="25"/>
  <c r="AA166" i="25"/>
  <c r="Z166" i="25"/>
  <c r="AC167" i="25"/>
  <c r="AB167" i="25"/>
  <c r="AA167" i="25"/>
  <c r="Z167" i="25"/>
  <c r="AC168" i="25"/>
  <c r="AB168" i="25"/>
  <c r="AA168" i="25"/>
  <c r="Z168" i="25"/>
  <c r="AC169" i="25"/>
  <c r="AB169" i="25"/>
  <c r="AA169" i="25"/>
  <c r="Z169" i="25"/>
  <c r="AC170" i="25"/>
  <c r="AB170" i="25"/>
  <c r="AA170" i="25"/>
  <c r="Z170" i="25"/>
  <c r="AC171" i="25"/>
  <c r="AB171" i="25"/>
  <c r="AA171" i="25"/>
  <c r="Z171" i="25"/>
  <c r="AC172" i="25"/>
  <c r="AB172" i="25"/>
  <c r="AA172" i="25"/>
  <c r="Z172" i="25"/>
  <c r="AC173" i="25"/>
  <c r="AB173" i="25"/>
  <c r="AA173" i="25"/>
  <c r="Z173" i="25"/>
  <c r="AC174" i="25"/>
  <c r="AB174" i="25"/>
  <c r="AA174" i="25"/>
  <c r="Z174" i="25"/>
  <c r="AC175" i="25"/>
  <c r="AB175" i="25"/>
  <c r="AA175" i="25"/>
  <c r="Z175" i="25"/>
  <c r="AC176" i="25"/>
  <c r="AB176" i="25"/>
  <c r="AA176" i="25"/>
  <c r="Z176" i="25"/>
  <c r="AC177" i="25"/>
  <c r="AB177" i="25"/>
  <c r="AA177" i="25"/>
  <c r="Z177" i="25"/>
  <c r="AC178" i="25"/>
  <c r="AB178" i="25"/>
  <c r="AA178" i="25"/>
  <c r="Z178" i="25"/>
  <c r="AC179" i="25"/>
  <c r="AB179" i="25"/>
  <c r="AA179" i="25"/>
  <c r="Z179" i="25"/>
  <c r="AC180" i="25"/>
  <c r="AB180" i="25"/>
  <c r="AA180" i="25"/>
  <c r="Z180" i="25"/>
  <c r="AC181" i="25"/>
  <c r="AB181" i="25"/>
  <c r="AA181" i="25"/>
  <c r="Z181" i="25"/>
  <c r="AC182" i="25"/>
  <c r="AB182" i="25"/>
  <c r="AA182" i="25"/>
  <c r="Z182" i="25"/>
  <c r="AC183" i="25"/>
  <c r="AB183" i="25"/>
  <c r="AA183" i="25"/>
  <c r="Z183" i="25"/>
  <c r="AC184" i="25"/>
  <c r="AB184" i="25"/>
  <c r="AA184" i="25"/>
  <c r="Z184" i="25"/>
  <c r="AC185" i="25"/>
  <c r="AB185" i="25"/>
  <c r="AA185" i="25"/>
  <c r="Z185" i="25"/>
  <c r="AC186" i="25"/>
  <c r="AB186" i="25"/>
  <c r="AA186" i="25"/>
  <c r="Z186" i="25"/>
  <c r="AC187" i="25"/>
  <c r="AB187" i="25"/>
  <c r="AA187" i="25"/>
  <c r="Z187" i="25"/>
  <c r="AC188" i="25"/>
  <c r="AB188" i="25"/>
  <c r="AA188" i="25"/>
  <c r="Z188" i="25"/>
  <c r="AC189" i="25"/>
  <c r="AB189" i="25"/>
  <c r="AA189" i="25"/>
  <c r="Z189" i="25"/>
  <c r="AC190" i="25"/>
  <c r="AB190" i="25"/>
  <c r="AA190" i="25"/>
  <c r="Z190" i="25"/>
  <c r="AC191" i="25"/>
  <c r="AB191" i="25"/>
  <c r="AA191" i="25"/>
  <c r="Z191" i="25"/>
  <c r="AC192" i="25"/>
  <c r="AB192" i="25"/>
  <c r="AA192" i="25"/>
  <c r="Z192" i="25"/>
  <c r="AC193" i="25"/>
  <c r="AB193" i="25"/>
  <c r="AA193" i="25"/>
  <c r="Z193" i="25"/>
  <c r="AC194" i="25"/>
  <c r="AB194" i="25"/>
  <c r="AA194" i="25"/>
  <c r="Z194" i="25"/>
  <c r="AC195" i="25"/>
  <c r="AB195" i="25"/>
  <c r="AA195" i="25"/>
  <c r="Z195" i="25"/>
  <c r="AC196" i="25"/>
  <c r="AB196" i="25"/>
  <c r="AA196" i="25"/>
  <c r="Z196" i="25"/>
  <c r="AC197" i="25"/>
  <c r="AB197" i="25"/>
  <c r="AA197" i="25"/>
  <c r="Z197" i="25"/>
  <c r="AC198" i="25"/>
  <c r="AB198" i="25"/>
  <c r="AA198" i="25"/>
  <c r="Z198" i="25"/>
  <c r="AC199" i="25"/>
  <c r="AB199" i="25"/>
  <c r="AA199" i="25"/>
  <c r="Z199" i="25"/>
  <c r="AC200" i="25"/>
  <c r="AB200" i="25"/>
  <c r="AA200" i="25"/>
  <c r="Z200" i="25"/>
  <c r="AC201" i="25"/>
  <c r="AB201" i="25"/>
  <c r="AA201" i="25"/>
  <c r="Z201" i="25"/>
  <c r="AC202" i="25"/>
  <c r="AB202" i="25"/>
  <c r="AA202" i="25"/>
  <c r="Z202" i="25"/>
  <c r="AC203" i="25"/>
  <c r="AB203" i="25"/>
  <c r="AA203" i="25"/>
  <c r="Z203" i="25"/>
  <c r="AC204" i="25"/>
  <c r="AB204" i="25"/>
  <c r="AA204" i="25"/>
  <c r="Z204" i="25"/>
  <c r="AC205" i="25"/>
  <c r="AB205" i="25"/>
  <c r="AA205" i="25"/>
  <c r="Z205" i="25"/>
  <c r="AC206" i="25"/>
  <c r="AB206" i="25"/>
  <c r="AA206" i="25"/>
  <c r="Z206" i="25"/>
  <c r="AC207" i="25"/>
  <c r="AB207" i="25"/>
  <c r="AA207" i="25"/>
  <c r="Z207" i="25"/>
  <c r="AC208" i="25"/>
  <c r="AB208" i="25"/>
  <c r="AA208" i="25"/>
  <c r="Z208" i="25"/>
  <c r="AC209" i="25"/>
  <c r="AB209" i="25"/>
  <c r="AA209" i="25"/>
  <c r="Z209" i="25"/>
  <c r="AC210" i="25"/>
  <c r="AB210" i="25"/>
  <c r="AA210" i="25"/>
  <c r="Z210" i="25"/>
  <c r="AC211" i="25"/>
  <c r="AB211" i="25"/>
  <c r="AA211" i="25"/>
  <c r="Z211" i="25"/>
  <c r="AC212" i="25"/>
  <c r="AB212" i="25"/>
  <c r="AA212" i="25"/>
  <c r="Z212" i="25"/>
  <c r="AC213" i="25"/>
  <c r="AB213" i="25"/>
  <c r="AA213" i="25"/>
  <c r="Z213" i="25"/>
  <c r="AC214" i="25"/>
  <c r="AB214" i="25"/>
  <c r="AA214" i="25"/>
  <c r="Z214" i="25"/>
  <c r="AC215" i="25"/>
  <c r="AB215" i="25"/>
  <c r="AA215" i="25"/>
  <c r="Z215" i="25"/>
  <c r="AC216" i="25"/>
  <c r="AB216" i="25"/>
  <c r="AA216" i="25"/>
  <c r="Z216" i="25"/>
  <c r="AC217" i="25"/>
  <c r="AB217" i="25"/>
  <c r="AA217" i="25"/>
  <c r="Z217" i="25"/>
  <c r="AC218" i="25"/>
  <c r="AB218" i="25"/>
  <c r="AA218" i="25"/>
  <c r="Z218" i="25"/>
  <c r="AC219" i="25"/>
  <c r="AB219" i="25"/>
  <c r="AA219" i="25"/>
  <c r="Z219" i="25"/>
  <c r="AC220" i="25"/>
  <c r="AB220" i="25"/>
  <c r="AA220" i="25"/>
  <c r="Z220" i="25"/>
  <c r="AC221" i="25"/>
  <c r="AB221" i="25"/>
  <c r="AA221" i="25"/>
  <c r="Z221" i="25"/>
  <c r="AC222" i="25"/>
  <c r="AB222" i="25"/>
  <c r="AA222" i="25"/>
  <c r="Z222" i="25"/>
  <c r="AC223" i="25"/>
  <c r="AB223" i="25"/>
  <c r="AA223" i="25"/>
  <c r="Z223" i="25"/>
  <c r="AC224" i="25"/>
  <c r="AB224" i="25"/>
  <c r="AA224" i="25"/>
  <c r="Z224" i="25"/>
  <c r="AC225" i="25"/>
  <c r="AB225" i="25"/>
  <c r="AA225" i="25"/>
  <c r="Z225" i="25"/>
  <c r="AC226" i="25"/>
  <c r="AB226" i="25"/>
  <c r="AA226" i="25"/>
  <c r="Z226" i="25"/>
  <c r="AC227" i="25"/>
  <c r="AB227" i="25"/>
  <c r="AA227" i="25"/>
  <c r="Z227" i="25"/>
  <c r="AC228" i="25"/>
  <c r="AB228" i="25"/>
  <c r="AA228" i="25"/>
  <c r="Z228" i="25"/>
  <c r="AC229" i="25"/>
  <c r="AB229" i="25"/>
  <c r="AA229" i="25"/>
  <c r="Z229" i="25"/>
  <c r="AC230" i="25"/>
  <c r="AB230" i="25"/>
  <c r="AA230" i="25"/>
  <c r="Z230" i="25"/>
  <c r="AC231" i="25"/>
  <c r="AB231" i="25"/>
  <c r="AA231" i="25"/>
  <c r="Z231" i="25"/>
  <c r="AC232" i="25"/>
  <c r="AB232" i="25"/>
  <c r="AA232" i="25"/>
  <c r="Z232" i="25"/>
  <c r="AC233" i="25"/>
  <c r="AB233" i="25"/>
  <c r="AA233" i="25"/>
  <c r="Z233" i="25"/>
  <c r="AC234" i="25"/>
  <c r="AB234" i="25"/>
  <c r="AA234" i="25"/>
  <c r="Z234" i="25"/>
  <c r="AC235" i="25"/>
  <c r="AB235" i="25"/>
  <c r="AA235" i="25"/>
  <c r="Z235" i="25"/>
  <c r="AC236" i="25"/>
  <c r="AB236" i="25"/>
  <c r="AA236" i="25"/>
  <c r="Z236" i="25"/>
  <c r="AC237" i="25"/>
  <c r="AB237" i="25"/>
  <c r="AA237" i="25"/>
  <c r="Z237" i="25"/>
  <c r="AC238" i="25"/>
  <c r="AB238" i="25"/>
  <c r="AA238" i="25"/>
  <c r="Z238" i="25"/>
  <c r="AC239" i="25"/>
  <c r="AB239" i="25"/>
  <c r="AA239" i="25"/>
  <c r="Z239" i="25"/>
  <c r="AC240" i="25"/>
  <c r="AB240" i="25"/>
  <c r="AA240" i="25"/>
  <c r="Z240" i="25"/>
  <c r="AC241" i="25"/>
  <c r="AB241" i="25"/>
  <c r="AA241" i="25"/>
  <c r="Z241" i="25"/>
  <c r="AC242" i="25"/>
  <c r="AB242" i="25"/>
  <c r="AA242" i="25"/>
  <c r="Z242" i="25"/>
  <c r="AC243" i="25"/>
  <c r="AB243" i="25"/>
  <c r="AA243" i="25"/>
  <c r="Z243" i="25"/>
  <c r="AC244" i="25"/>
  <c r="AB244" i="25"/>
  <c r="AA244" i="25"/>
  <c r="Z244" i="25"/>
  <c r="AC245" i="25"/>
  <c r="AB245" i="25"/>
  <c r="AA245" i="25"/>
  <c r="Z245" i="25"/>
  <c r="AC246" i="25"/>
  <c r="AB246" i="25"/>
  <c r="AA246" i="25"/>
  <c r="Z246" i="25"/>
  <c r="AC247" i="25"/>
  <c r="AB247" i="25"/>
  <c r="AA247" i="25"/>
  <c r="Z247" i="25"/>
  <c r="AC248" i="25"/>
  <c r="AB248" i="25"/>
  <c r="AA248" i="25"/>
  <c r="Z248" i="25"/>
  <c r="AC249" i="25"/>
  <c r="AB249" i="25"/>
  <c r="AA249" i="25"/>
  <c r="Z249" i="25"/>
  <c r="AC250" i="25"/>
  <c r="AB250" i="25"/>
  <c r="AA250" i="25"/>
  <c r="Z250" i="25"/>
  <c r="AC251" i="25"/>
  <c r="AB251" i="25"/>
  <c r="AA251" i="25"/>
  <c r="Z251" i="25"/>
  <c r="AC252" i="25"/>
  <c r="AB252" i="25"/>
  <c r="AA252" i="25"/>
  <c r="Z252" i="25"/>
  <c r="AC253" i="25"/>
  <c r="AB253" i="25"/>
  <c r="AA253" i="25"/>
  <c r="Z253" i="25"/>
  <c r="AC254" i="25"/>
  <c r="AB254" i="25"/>
  <c r="AA254" i="25"/>
  <c r="Z254" i="25"/>
  <c r="AC255" i="25"/>
  <c r="AB255" i="25"/>
  <c r="AA255" i="25"/>
  <c r="Z255" i="25"/>
  <c r="AC256" i="25"/>
  <c r="AB256" i="25"/>
  <c r="AA256" i="25"/>
  <c r="Z256" i="25"/>
  <c r="AC257" i="25"/>
  <c r="AB257" i="25"/>
  <c r="AA257" i="25"/>
  <c r="Z257" i="25"/>
  <c r="AC258" i="25"/>
  <c r="AB258" i="25"/>
  <c r="AA258" i="25"/>
  <c r="Z258" i="25"/>
  <c r="AC259" i="25"/>
  <c r="AB259" i="25"/>
  <c r="AA259" i="25"/>
  <c r="Z259" i="25"/>
  <c r="AC260" i="25"/>
  <c r="AB260" i="25"/>
  <c r="AA260" i="25"/>
  <c r="Z260" i="25"/>
  <c r="AC261" i="25"/>
  <c r="AB261" i="25"/>
  <c r="AA261" i="25"/>
  <c r="Z261" i="25"/>
  <c r="AC262" i="25"/>
  <c r="AB262" i="25"/>
  <c r="AA262" i="25"/>
  <c r="Z262" i="25"/>
  <c r="AC263" i="25"/>
  <c r="AB263" i="25"/>
  <c r="AA263" i="25"/>
  <c r="Z263" i="25"/>
  <c r="AC264" i="25"/>
  <c r="AB264" i="25"/>
  <c r="AA264" i="25"/>
  <c r="Z264" i="25"/>
  <c r="AC265" i="25"/>
  <c r="AB265" i="25"/>
  <c r="AA265" i="25"/>
  <c r="Z265" i="25"/>
  <c r="AC266" i="25"/>
  <c r="AB266" i="25"/>
  <c r="AA266" i="25"/>
  <c r="Z266" i="25"/>
  <c r="AC267" i="25"/>
  <c r="AB267" i="25"/>
  <c r="AA267" i="25"/>
  <c r="Z267" i="25"/>
  <c r="AC268" i="25"/>
  <c r="AB268" i="25"/>
  <c r="AA268" i="25"/>
  <c r="Z268" i="25"/>
  <c r="AC269" i="25"/>
  <c r="AB269" i="25"/>
  <c r="AA269" i="25"/>
  <c r="Z269" i="25"/>
  <c r="AC270" i="25"/>
  <c r="AB270" i="25"/>
  <c r="AA270" i="25"/>
  <c r="Z270" i="25"/>
  <c r="AC271" i="25"/>
  <c r="AB271" i="25"/>
  <c r="AA271" i="25"/>
  <c r="Z271" i="25"/>
  <c r="AC272" i="25"/>
  <c r="AB272" i="25"/>
  <c r="AA272" i="25"/>
  <c r="Z272" i="25"/>
  <c r="AC273" i="25"/>
  <c r="AB273" i="25"/>
  <c r="AA273" i="25"/>
  <c r="Z273" i="25"/>
  <c r="AC274" i="25"/>
  <c r="AB274" i="25"/>
  <c r="AA274" i="25"/>
  <c r="Z274" i="25"/>
  <c r="AC275" i="25"/>
  <c r="AB275" i="25"/>
  <c r="AA275" i="25"/>
  <c r="Z275" i="25"/>
  <c r="AC276" i="25"/>
  <c r="AB276" i="25"/>
  <c r="AA276" i="25"/>
  <c r="Z276" i="25"/>
  <c r="AC277" i="25"/>
  <c r="AB277" i="25"/>
  <c r="AA277" i="25"/>
  <c r="Z277" i="25"/>
  <c r="AC278" i="25"/>
  <c r="AB278" i="25"/>
  <c r="AA278" i="25"/>
  <c r="Z278" i="25"/>
  <c r="AC279" i="25"/>
  <c r="AB279" i="25"/>
  <c r="AA279" i="25"/>
  <c r="Z279" i="25"/>
  <c r="AC280" i="25"/>
  <c r="AB280" i="25"/>
  <c r="AA280" i="25"/>
  <c r="Z280" i="25"/>
  <c r="AC281" i="25"/>
  <c r="AB281" i="25"/>
  <c r="AA281" i="25"/>
  <c r="Z281" i="25"/>
  <c r="AC282" i="25"/>
  <c r="AB282" i="25"/>
  <c r="AA282" i="25"/>
  <c r="Z282" i="25"/>
  <c r="AC283" i="25"/>
  <c r="AB283" i="25"/>
  <c r="AA283" i="25"/>
  <c r="Z283" i="25"/>
  <c r="AC284" i="25"/>
  <c r="AB284" i="25"/>
  <c r="AA284" i="25"/>
  <c r="Z284" i="25"/>
  <c r="AC285" i="25"/>
  <c r="AB285" i="25"/>
  <c r="AA285" i="25"/>
  <c r="Z285" i="25"/>
  <c r="AC286" i="25"/>
  <c r="AB286" i="25"/>
  <c r="AA286" i="25"/>
  <c r="Z286" i="25"/>
  <c r="AC287" i="25"/>
  <c r="AB287" i="25"/>
  <c r="AA287" i="25"/>
  <c r="Z287" i="25"/>
  <c r="AC288" i="25"/>
  <c r="AB288" i="25"/>
  <c r="AA288" i="25"/>
  <c r="Z288" i="25"/>
  <c r="AC289" i="25"/>
  <c r="AB289" i="25"/>
  <c r="AA289" i="25"/>
  <c r="Z289" i="25"/>
  <c r="AC290" i="25"/>
  <c r="AB290" i="25"/>
  <c r="AA290" i="25"/>
  <c r="Z290" i="25"/>
  <c r="AC291" i="25"/>
  <c r="AB291" i="25"/>
  <c r="AA291" i="25"/>
  <c r="Z291" i="25"/>
  <c r="AC292" i="25"/>
  <c r="AB292" i="25"/>
  <c r="AA292" i="25"/>
  <c r="Z292" i="25"/>
  <c r="AC293" i="25"/>
  <c r="AB293" i="25"/>
  <c r="AA293" i="25"/>
  <c r="Z293" i="25"/>
  <c r="AC294" i="25"/>
  <c r="AB294" i="25"/>
  <c r="AA294" i="25"/>
  <c r="Z294" i="25"/>
  <c r="AC295" i="25"/>
  <c r="AB295" i="25"/>
  <c r="AA295" i="25"/>
  <c r="Z295" i="25"/>
  <c r="AC296" i="25"/>
  <c r="AB296" i="25"/>
  <c r="AA296" i="25"/>
  <c r="Z296" i="25"/>
  <c r="AC297" i="25"/>
  <c r="AB297" i="25"/>
  <c r="AA297" i="25"/>
  <c r="Z297" i="25"/>
  <c r="AC298" i="25"/>
  <c r="AB298" i="25"/>
  <c r="AA298" i="25"/>
  <c r="Z298" i="25"/>
  <c r="AC299" i="25"/>
  <c r="AB299" i="25"/>
  <c r="AA299" i="25"/>
  <c r="Z299" i="25"/>
  <c r="AC300" i="25"/>
  <c r="AB300" i="25"/>
  <c r="AA300" i="25"/>
  <c r="Z300" i="25"/>
  <c r="AC301" i="25"/>
  <c r="AB301" i="25"/>
  <c r="AA301" i="25"/>
  <c r="Z301" i="25"/>
  <c r="AC302" i="25"/>
  <c r="AB302" i="25"/>
  <c r="AA302" i="25"/>
  <c r="Z302" i="25"/>
  <c r="AC303" i="25"/>
  <c r="AB303" i="25"/>
  <c r="AA303" i="25"/>
  <c r="Z303" i="25"/>
  <c r="AC304" i="25"/>
  <c r="AB304" i="25"/>
  <c r="AA304" i="25"/>
  <c r="Z304" i="25"/>
  <c r="AC305" i="25"/>
  <c r="AB305" i="25"/>
  <c r="AA305" i="25"/>
  <c r="Z305" i="25"/>
  <c r="AC306" i="25"/>
  <c r="AB306" i="25"/>
  <c r="AA306" i="25"/>
  <c r="Z306" i="25"/>
  <c r="AC307" i="25"/>
  <c r="AB307" i="25"/>
  <c r="AA307" i="25"/>
  <c r="Z307" i="25"/>
  <c r="AC308" i="25"/>
  <c r="AB308" i="25"/>
  <c r="AA308" i="25"/>
  <c r="Z308" i="25"/>
  <c r="AC309" i="25"/>
  <c r="AB309" i="25"/>
  <c r="AA309" i="25"/>
  <c r="Z309" i="25"/>
  <c r="AC310" i="25"/>
  <c r="AB310" i="25"/>
  <c r="AA310" i="25"/>
  <c r="Z310" i="25"/>
  <c r="AC311" i="25"/>
  <c r="AB311" i="25"/>
  <c r="AA311" i="25"/>
  <c r="Z311" i="25"/>
  <c r="AC312" i="25"/>
  <c r="AB312" i="25"/>
  <c r="AA312" i="25"/>
  <c r="Z312" i="25"/>
  <c r="AC313" i="25"/>
  <c r="AB313" i="25"/>
  <c r="AA313" i="25"/>
  <c r="Z313" i="25"/>
  <c r="AC314" i="25"/>
  <c r="AB314" i="25"/>
  <c r="AA314" i="25"/>
  <c r="Z314" i="25"/>
  <c r="AC315" i="25"/>
  <c r="AB315" i="25"/>
  <c r="AA315" i="25"/>
  <c r="Z315" i="25"/>
  <c r="AC316" i="25"/>
  <c r="AB316" i="25"/>
  <c r="AA316" i="25"/>
  <c r="Z316" i="25"/>
  <c r="AC317" i="25"/>
  <c r="AB317" i="25"/>
  <c r="AA317" i="25"/>
  <c r="Z317" i="25"/>
  <c r="AC318" i="25"/>
  <c r="AB318" i="25"/>
  <c r="AA318" i="25"/>
  <c r="Z318" i="25"/>
  <c r="AC319" i="25"/>
  <c r="AB319" i="25"/>
  <c r="AA319" i="25"/>
  <c r="Z319" i="25"/>
  <c r="AC320" i="25"/>
  <c r="AB320" i="25"/>
  <c r="AA320" i="25"/>
  <c r="Z320" i="25"/>
  <c r="AC321" i="25"/>
  <c r="AB321" i="25"/>
  <c r="AA321" i="25"/>
  <c r="Z321" i="25"/>
  <c r="AC322" i="25"/>
  <c r="AB322" i="25"/>
  <c r="AA322" i="25"/>
  <c r="Z322" i="25"/>
  <c r="AC323" i="25"/>
  <c r="AB323" i="25"/>
  <c r="AA323" i="25"/>
  <c r="Z323" i="25"/>
  <c r="AC324" i="25"/>
  <c r="AB324" i="25"/>
  <c r="AA324" i="25"/>
  <c r="Z324" i="25"/>
  <c r="AC325" i="25"/>
  <c r="AB325" i="25"/>
  <c r="AA325" i="25"/>
  <c r="Z325" i="25"/>
  <c r="AC326" i="25"/>
  <c r="AB326" i="25"/>
  <c r="AA326" i="25"/>
  <c r="Z326" i="25"/>
  <c r="AC327" i="25"/>
  <c r="AB327" i="25"/>
  <c r="AA327" i="25"/>
  <c r="Z327" i="25"/>
  <c r="AC328" i="25"/>
  <c r="AB328" i="25"/>
  <c r="AA328" i="25"/>
  <c r="Z328" i="25"/>
  <c r="AC329" i="25"/>
  <c r="AB329" i="25"/>
  <c r="AA329" i="25"/>
  <c r="Z329" i="25"/>
  <c r="AC330" i="25"/>
  <c r="AB330" i="25"/>
  <c r="AA330" i="25"/>
  <c r="Z330" i="25"/>
  <c r="AC331" i="25"/>
  <c r="AB331" i="25"/>
  <c r="AA331" i="25"/>
  <c r="Z331" i="25"/>
  <c r="AC332" i="25"/>
  <c r="AB332" i="25"/>
  <c r="AA332" i="25"/>
  <c r="Z332" i="25"/>
  <c r="AC333" i="25"/>
  <c r="AB333" i="25"/>
  <c r="AA333" i="25"/>
  <c r="Z333" i="25"/>
  <c r="AC334" i="25"/>
  <c r="AB334" i="25"/>
  <c r="AA334" i="25"/>
  <c r="Z334" i="25"/>
  <c r="AC335" i="25"/>
  <c r="AB335" i="25"/>
  <c r="AA335" i="25"/>
  <c r="Z335" i="25"/>
  <c r="AC336" i="25"/>
  <c r="AB336" i="25"/>
  <c r="AA336" i="25"/>
  <c r="Z336" i="25"/>
  <c r="AC337" i="25"/>
  <c r="AB337" i="25"/>
  <c r="AA337" i="25"/>
  <c r="Z337" i="25"/>
  <c r="AC338" i="25"/>
  <c r="AB338" i="25"/>
  <c r="AA338" i="25"/>
  <c r="Z338" i="25"/>
  <c r="AC339" i="25"/>
  <c r="AB339" i="25"/>
  <c r="AA339" i="25"/>
  <c r="Z339" i="25"/>
  <c r="AC340" i="25"/>
  <c r="AB340" i="25"/>
  <c r="AA340" i="25"/>
  <c r="Z340" i="25"/>
  <c r="AC341" i="25"/>
  <c r="AB341" i="25"/>
  <c r="AA341" i="25"/>
  <c r="Z341" i="25"/>
  <c r="AC342" i="25"/>
  <c r="AB342" i="25"/>
  <c r="AA342" i="25"/>
  <c r="Z342" i="25"/>
  <c r="AC343" i="25"/>
  <c r="AB343" i="25"/>
  <c r="AA343" i="25"/>
  <c r="Z343" i="25"/>
  <c r="AC344" i="25"/>
  <c r="AB344" i="25"/>
  <c r="AA344" i="25"/>
  <c r="Z344" i="25"/>
  <c r="AC345" i="25"/>
  <c r="AB345" i="25"/>
  <c r="AA345" i="25"/>
  <c r="Z345" i="25"/>
  <c r="AC346" i="25"/>
  <c r="AB346" i="25"/>
  <c r="AA346" i="25"/>
  <c r="Z346" i="25"/>
  <c r="AC347" i="25"/>
  <c r="AB347" i="25"/>
  <c r="AA347" i="25"/>
  <c r="Z347" i="25"/>
  <c r="AC348" i="25"/>
  <c r="AB348" i="25"/>
  <c r="AA348" i="25"/>
  <c r="Z348" i="25"/>
  <c r="AC349" i="25"/>
  <c r="AB349" i="25"/>
  <c r="AA349" i="25"/>
  <c r="Z349" i="25"/>
  <c r="AC350" i="25"/>
  <c r="AB350" i="25"/>
  <c r="AA350" i="25"/>
  <c r="Z350" i="25"/>
  <c r="AC351" i="25"/>
  <c r="AB351" i="25"/>
  <c r="AA351" i="25"/>
  <c r="Z351" i="25"/>
  <c r="AC352" i="25"/>
  <c r="AB352" i="25"/>
  <c r="AA352" i="25"/>
  <c r="Z352" i="25"/>
  <c r="AC353" i="25"/>
  <c r="AB353" i="25"/>
  <c r="AA353" i="25"/>
  <c r="Z353" i="25"/>
  <c r="AC354" i="25"/>
  <c r="AB354" i="25"/>
  <c r="AA354" i="25"/>
  <c r="Z354" i="25"/>
  <c r="AC355" i="25"/>
  <c r="AB355" i="25"/>
  <c r="AA355" i="25"/>
  <c r="Z355" i="25"/>
  <c r="AC356" i="25"/>
  <c r="AB356" i="25"/>
  <c r="AA356" i="25"/>
  <c r="Z356" i="25"/>
  <c r="AC357" i="25"/>
  <c r="AB357" i="25"/>
  <c r="AA357" i="25"/>
  <c r="Z357" i="25"/>
  <c r="AC358" i="25"/>
  <c r="AB358" i="25"/>
  <c r="AA358" i="25"/>
  <c r="Z358" i="25"/>
  <c r="AC359" i="25"/>
  <c r="AB359" i="25"/>
  <c r="AA359" i="25"/>
  <c r="Z359" i="25"/>
  <c r="AC360" i="25"/>
  <c r="AB360" i="25"/>
  <c r="AA360" i="25"/>
  <c r="Z360" i="25"/>
  <c r="AC361" i="25"/>
  <c r="AB361" i="25"/>
  <c r="AA361" i="25"/>
  <c r="Z361" i="25"/>
  <c r="AC362" i="25"/>
  <c r="AB362" i="25"/>
  <c r="AA362" i="25"/>
  <c r="Z362" i="25"/>
  <c r="AC363" i="25"/>
  <c r="AB363" i="25"/>
  <c r="AA363" i="25"/>
  <c r="Z363" i="25"/>
  <c r="AC364" i="25"/>
  <c r="AB364" i="25"/>
  <c r="AA364" i="25"/>
  <c r="Z364" i="25"/>
  <c r="AC365" i="25"/>
  <c r="AB365" i="25"/>
  <c r="AA365" i="25"/>
  <c r="Z365" i="25"/>
  <c r="AC366" i="25"/>
  <c r="AB366" i="25"/>
  <c r="AA366" i="25"/>
  <c r="Z366" i="25"/>
  <c r="AC367" i="25"/>
  <c r="AB367" i="25"/>
  <c r="AA367" i="25"/>
  <c r="Z367" i="25"/>
  <c r="AC368" i="25"/>
  <c r="AB368" i="25"/>
  <c r="AA368" i="25"/>
  <c r="Z368" i="25"/>
  <c r="AC369" i="25"/>
  <c r="AB369" i="25"/>
  <c r="AA369" i="25"/>
  <c r="Z369" i="25"/>
  <c r="AC370" i="25"/>
  <c r="AB370" i="25"/>
  <c r="AA370" i="25"/>
  <c r="Z370" i="25"/>
  <c r="AC371" i="25"/>
  <c r="AB371" i="25"/>
  <c r="AA371" i="25"/>
  <c r="Z371" i="25"/>
  <c r="AC372" i="25"/>
  <c r="AB372" i="25"/>
  <c r="AA372" i="25"/>
  <c r="Z372" i="25"/>
  <c r="AC373" i="25"/>
  <c r="AB373" i="25"/>
  <c r="AA373" i="25"/>
  <c r="Z373" i="25"/>
  <c r="AC374" i="25"/>
  <c r="AB374" i="25"/>
  <c r="AA374" i="25"/>
  <c r="Z374" i="25"/>
  <c r="AC375" i="25"/>
  <c r="AB375" i="25"/>
  <c r="AA375" i="25"/>
  <c r="Z375" i="25"/>
  <c r="AC376" i="25"/>
  <c r="AB376" i="25"/>
  <c r="AA376" i="25"/>
  <c r="Z376" i="25"/>
  <c r="AC377" i="25"/>
  <c r="AB377" i="25"/>
  <c r="AA377" i="25"/>
  <c r="Z377" i="25"/>
  <c r="AC378" i="25"/>
  <c r="AB378" i="25"/>
  <c r="AA378" i="25"/>
  <c r="Z378" i="25"/>
  <c r="AC379" i="25"/>
  <c r="AB379" i="25"/>
  <c r="AA379" i="25"/>
  <c r="Z379" i="25"/>
  <c r="AC380" i="25"/>
  <c r="AB380" i="25"/>
  <c r="AA380" i="25"/>
  <c r="Z380" i="25"/>
  <c r="AC381" i="25"/>
  <c r="AB381" i="25"/>
  <c r="AA381" i="25"/>
  <c r="Z381" i="25"/>
  <c r="AC382" i="25"/>
  <c r="AB382" i="25"/>
  <c r="AA382" i="25"/>
  <c r="Z382" i="25"/>
  <c r="AC383" i="25"/>
  <c r="AB383" i="25"/>
  <c r="AA383" i="25"/>
  <c r="Z383" i="25"/>
  <c r="AC384" i="25"/>
  <c r="AB384" i="25"/>
  <c r="AA384" i="25"/>
  <c r="Z384" i="25"/>
  <c r="AC385" i="25"/>
  <c r="AB385" i="25"/>
  <c r="AA385" i="25"/>
  <c r="Z385" i="25"/>
  <c r="AC386" i="25"/>
  <c r="AB386" i="25"/>
  <c r="AA386" i="25"/>
  <c r="Z386" i="25"/>
  <c r="AC387" i="25"/>
  <c r="AB387" i="25"/>
  <c r="AA387" i="25"/>
  <c r="Z387" i="25"/>
  <c r="AC388" i="25"/>
  <c r="AB388" i="25"/>
  <c r="AA388" i="25"/>
  <c r="Z388" i="25"/>
  <c r="AC389" i="25"/>
  <c r="AB389" i="25"/>
  <c r="AA389" i="25"/>
  <c r="Z389" i="25"/>
  <c r="AC390" i="25"/>
  <c r="AB390" i="25"/>
  <c r="AA390" i="25"/>
  <c r="Z390" i="25"/>
  <c r="AC391" i="25"/>
  <c r="AB391" i="25"/>
  <c r="AA391" i="25"/>
  <c r="Z391" i="25"/>
  <c r="AC392" i="25"/>
  <c r="AB392" i="25"/>
  <c r="AA392" i="25"/>
  <c r="Z392" i="25"/>
  <c r="AC393" i="25"/>
  <c r="AB393" i="25"/>
  <c r="AA393" i="25"/>
  <c r="Z393" i="25"/>
  <c r="AC394" i="25"/>
  <c r="AB394" i="25"/>
  <c r="AA394" i="25"/>
  <c r="Z394" i="25"/>
  <c r="AC395" i="25"/>
  <c r="AB395" i="25"/>
  <c r="AA395" i="25"/>
  <c r="Z395" i="25"/>
  <c r="AC396" i="25"/>
  <c r="AB396" i="25"/>
  <c r="AA396" i="25"/>
  <c r="Z396" i="25"/>
  <c r="AC397" i="25"/>
  <c r="AB397" i="25"/>
  <c r="AA397" i="25"/>
  <c r="Z397" i="25"/>
  <c r="AC398" i="25"/>
  <c r="AB398" i="25"/>
  <c r="AA398" i="25"/>
  <c r="Z398" i="25"/>
  <c r="AC399" i="25"/>
  <c r="AB399" i="25"/>
  <c r="AA399" i="25"/>
  <c r="Z399" i="25"/>
  <c r="AC400" i="25"/>
  <c r="AB400" i="25"/>
  <c r="AA400" i="25"/>
  <c r="Z400" i="25"/>
  <c r="AC401" i="25"/>
  <c r="AB401" i="25"/>
  <c r="AA401" i="25"/>
  <c r="Z401" i="25"/>
  <c r="AC402" i="25"/>
  <c r="AB402" i="25"/>
  <c r="AA402" i="25"/>
  <c r="Z402" i="25"/>
  <c r="AC403" i="25"/>
  <c r="AB403" i="25"/>
  <c r="AA403" i="25"/>
  <c r="Z403" i="25"/>
  <c r="AC404" i="25"/>
  <c r="AB404" i="25"/>
  <c r="AA404" i="25"/>
  <c r="Z404" i="25"/>
  <c r="AC405" i="25"/>
  <c r="AB405" i="25"/>
  <c r="AA405" i="25"/>
  <c r="Z405" i="25"/>
  <c r="AC406" i="25"/>
  <c r="AB406" i="25"/>
  <c r="AA406" i="25"/>
  <c r="Z406" i="25"/>
  <c r="AC407" i="25"/>
  <c r="AB407" i="25"/>
  <c r="AA407" i="25"/>
  <c r="Z407" i="25"/>
  <c r="AC408" i="25"/>
  <c r="AB408" i="25"/>
  <c r="AA408" i="25"/>
  <c r="Z408" i="25"/>
  <c r="AC409" i="25"/>
  <c r="AB409" i="25"/>
  <c r="AA409" i="25"/>
  <c r="Z409" i="25"/>
  <c r="AC410" i="25"/>
  <c r="AB410" i="25"/>
  <c r="AA410" i="25"/>
  <c r="Z410" i="25"/>
  <c r="AC411" i="25"/>
  <c r="AB411" i="25"/>
  <c r="AA411" i="25"/>
  <c r="Z411" i="25"/>
  <c r="AC412" i="25"/>
  <c r="AB412" i="25"/>
  <c r="AA412" i="25"/>
  <c r="Z412" i="25"/>
  <c r="AC413" i="25"/>
  <c r="AB413" i="25"/>
  <c r="AA413" i="25"/>
  <c r="Z413" i="25"/>
  <c r="AC414" i="25"/>
  <c r="AB414" i="25"/>
  <c r="AA414" i="25"/>
  <c r="Z414" i="25"/>
  <c r="AC415" i="25"/>
  <c r="AB415" i="25"/>
  <c r="AA415" i="25"/>
  <c r="Z415" i="25"/>
  <c r="AC416" i="25"/>
  <c r="AB416" i="25"/>
  <c r="AA416" i="25"/>
  <c r="Z416" i="25"/>
  <c r="AC417" i="25"/>
  <c r="AB417" i="25"/>
  <c r="AA417" i="25"/>
  <c r="Z417" i="25"/>
  <c r="AC418" i="25"/>
  <c r="AB418" i="25"/>
  <c r="AA418" i="25"/>
  <c r="Z418" i="25"/>
  <c r="AC419" i="25"/>
  <c r="AB419" i="25"/>
  <c r="AA419" i="25"/>
  <c r="Z419" i="25"/>
  <c r="AC420" i="25"/>
  <c r="AB420" i="25"/>
  <c r="AA420" i="25"/>
  <c r="Z420" i="25"/>
  <c r="AC421" i="25"/>
  <c r="AB421" i="25"/>
  <c r="AA421" i="25"/>
  <c r="Z421" i="25"/>
  <c r="AC422" i="25"/>
  <c r="AB422" i="25"/>
  <c r="AA422" i="25"/>
  <c r="Z422" i="25"/>
  <c r="AC423" i="25"/>
  <c r="AB423" i="25"/>
  <c r="AA423" i="25"/>
  <c r="Z423" i="25"/>
  <c r="AC424" i="25"/>
  <c r="AB424" i="25"/>
  <c r="AA424" i="25"/>
  <c r="Z424" i="25"/>
  <c r="AC425" i="25"/>
  <c r="AB425" i="25"/>
  <c r="AA425" i="25"/>
  <c r="Z425" i="25"/>
  <c r="AC426" i="25"/>
  <c r="AB426" i="25"/>
  <c r="AA426" i="25"/>
  <c r="Z426" i="25"/>
  <c r="AC427" i="25"/>
  <c r="AB427" i="25"/>
  <c r="AA427" i="25"/>
  <c r="Z427" i="25"/>
  <c r="AC428" i="25"/>
  <c r="AB428" i="25"/>
  <c r="AA428" i="25"/>
  <c r="Z428" i="25"/>
  <c r="AC429" i="25"/>
  <c r="AB429" i="25"/>
  <c r="AA429" i="25"/>
  <c r="Z429" i="25"/>
  <c r="AC430" i="25"/>
  <c r="AB430" i="25"/>
  <c r="AA430" i="25"/>
  <c r="Z430" i="25"/>
  <c r="AC431" i="25"/>
  <c r="AB431" i="25"/>
  <c r="AA431" i="25"/>
  <c r="Z431" i="25"/>
  <c r="AC432" i="25"/>
  <c r="AB432" i="25"/>
  <c r="AA432" i="25"/>
  <c r="Z432" i="25"/>
  <c r="AC433" i="25"/>
  <c r="AB433" i="25"/>
  <c r="AA433" i="25"/>
  <c r="Z433" i="25"/>
  <c r="AC434" i="25"/>
  <c r="AB434" i="25"/>
  <c r="AA434" i="25"/>
  <c r="Z434" i="25"/>
  <c r="AC435" i="25"/>
  <c r="AB435" i="25"/>
  <c r="AA435" i="25"/>
  <c r="Z435" i="25"/>
  <c r="AC436" i="25"/>
  <c r="AB436" i="25"/>
  <c r="AA436" i="25"/>
  <c r="Z436" i="25"/>
  <c r="AC437" i="25"/>
  <c r="AB437" i="25"/>
  <c r="AA437" i="25"/>
  <c r="Z437" i="25"/>
  <c r="AC438" i="25"/>
  <c r="AB438" i="25"/>
  <c r="AA438" i="25"/>
  <c r="Z438" i="25"/>
  <c r="AC439" i="25"/>
  <c r="AB439" i="25"/>
  <c r="AA439" i="25"/>
  <c r="Z439" i="25"/>
  <c r="AC440" i="25"/>
  <c r="AB440" i="25"/>
  <c r="AA440" i="25"/>
  <c r="Z440" i="25"/>
  <c r="AC441" i="25"/>
  <c r="AB441" i="25"/>
  <c r="AA441" i="25"/>
  <c r="Z441" i="25"/>
  <c r="AC442" i="25"/>
  <c r="AB442" i="25"/>
  <c r="AA442" i="25"/>
  <c r="Z442" i="25"/>
  <c r="AC443" i="25"/>
  <c r="AB443" i="25"/>
  <c r="AA443" i="25"/>
  <c r="Z443" i="25"/>
  <c r="AC444" i="25"/>
  <c r="AB444" i="25"/>
  <c r="AA444" i="25"/>
  <c r="Z444" i="25"/>
  <c r="AC445" i="25"/>
  <c r="AB445" i="25"/>
  <c r="AA445" i="25"/>
  <c r="Z445" i="25"/>
  <c r="AC446" i="25"/>
  <c r="AB446" i="25"/>
  <c r="AA446" i="25"/>
  <c r="Z446" i="25"/>
  <c r="AC447" i="25"/>
  <c r="AB447" i="25"/>
  <c r="AA447" i="25"/>
  <c r="Z447" i="25"/>
  <c r="AC448" i="25"/>
  <c r="AB448" i="25"/>
  <c r="AA448" i="25"/>
  <c r="Z448" i="25"/>
  <c r="AC449" i="25"/>
  <c r="AB449" i="25"/>
  <c r="AA449" i="25"/>
  <c r="Z449" i="25"/>
  <c r="AC450" i="25"/>
  <c r="AB450" i="25"/>
  <c r="AA450" i="25"/>
  <c r="Z450" i="25"/>
  <c r="AC451" i="25"/>
  <c r="AB451" i="25"/>
  <c r="AA451" i="25"/>
  <c r="Z451" i="25"/>
  <c r="AC452" i="25"/>
  <c r="AB452" i="25"/>
  <c r="AA452" i="25"/>
  <c r="Z452" i="25"/>
  <c r="AC453" i="25"/>
  <c r="AB453" i="25"/>
  <c r="AA453" i="25"/>
  <c r="Z453" i="25"/>
  <c r="AC454" i="25"/>
  <c r="AB454" i="25"/>
  <c r="AA454" i="25"/>
  <c r="Z454" i="25"/>
  <c r="AC455" i="25"/>
  <c r="AB455" i="25"/>
  <c r="AA455" i="25"/>
  <c r="Z455" i="25"/>
  <c r="AC456" i="25"/>
  <c r="AB456" i="25"/>
  <c r="AA456" i="25"/>
  <c r="Z456" i="25"/>
  <c r="AC457" i="25"/>
  <c r="AB457" i="25"/>
  <c r="AA457" i="25"/>
  <c r="Z457" i="25"/>
  <c r="AC458" i="25"/>
  <c r="AB458" i="25"/>
  <c r="AA458" i="25"/>
  <c r="Z458" i="25"/>
  <c r="AC459" i="25"/>
  <c r="AB459" i="25"/>
  <c r="AA459" i="25"/>
  <c r="Z459" i="25"/>
  <c r="AC460" i="25"/>
  <c r="AB460" i="25"/>
  <c r="AA460" i="25"/>
  <c r="Z460" i="25"/>
  <c r="AC461" i="25"/>
  <c r="AB461" i="25"/>
  <c r="AA461" i="25"/>
  <c r="Z461" i="25"/>
  <c r="AC462" i="25"/>
  <c r="AB462" i="25"/>
  <c r="AA462" i="25"/>
  <c r="Z462" i="25"/>
  <c r="AC463" i="25"/>
  <c r="AB463" i="25"/>
  <c r="AA463" i="25"/>
  <c r="Z463" i="25"/>
  <c r="AC464" i="25"/>
  <c r="AB464" i="25"/>
  <c r="AA464" i="25"/>
  <c r="Z464" i="25"/>
  <c r="AC465" i="25"/>
  <c r="AB465" i="25"/>
  <c r="AA465" i="25"/>
  <c r="Z465" i="25"/>
  <c r="AC466" i="25"/>
  <c r="AB466" i="25"/>
  <c r="AA466" i="25"/>
  <c r="Z466" i="25"/>
  <c r="AC467" i="25"/>
  <c r="AB467" i="25"/>
  <c r="AA467" i="25"/>
  <c r="Z467" i="25"/>
  <c r="AC468" i="25"/>
  <c r="AB468" i="25"/>
  <c r="AA468" i="25"/>
  <c r="Z468" i="25"/>
  <c r="AC469" i="25"/>
  <c r="AB469" i="25"/>
  <c r="AA469" i="25"/>
  <c r="Z469" i="25"/>
  <c r="AC470" i="25"/>
  <c r="AB470" i="25"/>
  <c r="AA470" i="25"/>
  <c r="Z470" i="25"/>
  <c r="AC471" i="25"/>
  <c r="AB471" i="25"/>
  <c r="AA471" i="25"/>
  <c r="Z471" i="25"/>
  <c r="AC472" i="25"/>
  <c r="AB472" i="25"/>
  <c r="AA472" i="25"/>
  <c r="Z472" i="25"/>
  <c r="AC473" i="25"/>
  <c r="AB473" i="25"/>
  <c r="AA473" i="25"/>
  <c r="Z473" i="25"/>
  <c r="AC474" i="25"/>
  <c r="AB474" i="25"/>
  <c r="AA474" i="25"/>
  <c r="Z474" i="25"/>
  <c r="AC475" i="25"/>
  <c r="AB475" i="25"/>
  <c r="AA475" i="25"/>
  <c r="Z475" i="25"/>
  <c r="AC476" i="25"/>
  <c r="AB476" i="25"/>
  <c r="AA476" i="25"/>
  <c r="Z476" i="25"/>
  <c r="AC477" i="25"/>
  <c r="AB477" i="25"/>
  <c r="AA477" i="25"/>
  <c r="Z477" i="25"/>
  <c r="AC478" i="25"/>
  <c r="AB478" i="25"/>
  <c r="AA478" i="25"/>
  <c r="Z478" i="25"/>
  <c r="AC479" i="25"/>
  <c r="AB479" i="25"/>
  <c r="AA479" i="25"/>
  <c r="Z479" i="25"/>
  <c r="AC480" i="25"/>
  <c r="AB480" i="25"/>
  <c r="AA480" i="25"/>
  <c r="Z480" i="25"/>
  <c r="AC481" i="25"/>
  <c r="AB481" i="25"/>
  <c r="AA481" i="25"/>
  <c r="Z481" i="25"/>
  <c r="AC482" i="25"/>
  <c r="AB482" i="25"/>
  <c r="AA482" i="25"/>
  <c r="Z482" i="25"/>
  <c r="AC483" i="25"/>
  <c r="AB483" i="25"/>
  <c r="AA483" i="25"/>
  <c r="Z483" i="25"/>
  <c r="AC484" i="25"/>
  <c r="AB484" i="25"/>
  <c r="AA484" i="25"/>
  <c r="Z484" i="25"/>
  <c r="AC485" i="25"/>
  <c r="AB485" i="25"/>
  <c r="AA485" i="25"/>
  <c r="Z485" i="25"/>
  <c r="AC486" i="25"/>
  <c r="AB486" i="25"/>
  <c r="AA486" i="25"/>
  <c r="Z486" i="25"/>
  <c r="AC487" i="25"/>
  <c r="AB487" i="25"/>
  <c r="AA487" i="25"/>
  <c r="Z487" i="25"/>
  <c r="AC488" i="25"/>
  <c r="AB488" i="25"/>
  <c r="AA488" i="25"/>
  <c r="Z488" i="25"/>
  <c r="AC489" i="25"/>
  <c r="AB489" i="25"/>
  <c r="AA489" i="25"/>
  <c r="Z489" i="25"/>
  <c r="AC490" i="25"/>
  <c r="AB490" i="25"/>
  <c r="AA490" i="25"/>
  <c r="Z490" i="25"/>
  <c r="AC491" i="25"/>
  <c r="AB491" i="25"/>
  <c r="AA491" i="25"/>
  <c r="Z491" i="25"/>
  <c r="AC492" i="25"/>
  <c r="AB492" i="25"/>
  <c r="AA492" i="25"/>
  <c r="Z492" i="25"/>
  <c r="AC493" i="25"/>
  <c r="AB493" i="25"/>
  <c r="AA493" i="25"/>
  <c r="Z493" i="25"/>
  <c r="AC494" i="25"/>
  <c r="AB494" i="25"/>
  <c r="AA494" i="25"/>
  <c r="Z494" i="25"/>
  <c r="AC495" i="25"/>
  <c r="AB495" i="25"/>
  <c r="AA495" i="25"/>
  <c r="Z495" i="25"/>
  <c r="AC496" i="25"/>
  <c r="AB496" i="25"/>
  <c r="AA496" i="25"/>
  <c r="Z496" i="25"/>
  <c r="AC497" i="25"/>
  <c r="AB497" i="25"/>
  <c r="AA497" i="25"/>
  <c r="Z497" i="25"/>
  <c r="AC498" i="25"/>
  <c r="AB498" i="25"/>
  <c r="AA498" i="25"/>
  <c r="Z498" i="25"/>
  <c r="AC499" i="25"/>
  <c r="AB499" i="25"/>
  <c r="AA499" i="25"/>
  <c r="Z499" i="25"/>
  <c r="AC500" i="25"/>
  <c r="AB500" i="25"/>
  <c r="AA500" i="25"/>
  <c r="Z500" i="25"/>
  <c r="AC501" i="25"/>
  <c r="AB501" i="25"/>
  <c r="AA501" i="25"/>
  <c r="Z501" i="25"/>
  <c r="AC502" i="25"/>
  <c r="AB502" i="25"/>
  <c r="AA502" i="25"/>
  <c r="Z502" i="25"/>
  <c r="AC503" i="25"/>
  <c r="AB503" i="25"/>
  <c r="AA503" i="25"/>
  <c r="Z503" i="25"/>
  <c r="AC504" i="25"/>
  <c r="AB504" i="25"/>
  <c r="AA504" i="25"/>
  <c r="Z504" i="25"/>
  <c r="AC505" i="25"/>
  <c r="AB505" i="25"/>
  <c r="AA505" i="25"/>
  <c r="Z505" i="25"/>
  <c r="AC506" i="25"/>
  <c r="AB506" i="25"/>
  <c r="AA506" i="25"/>
  <c r="Z506" i="25"/>
  <c r="AC507" i="25"/>
  <c r="AB507" i="25"/>
  <c r="AA507" i="25"/>
  <c r="Z507" i="25"/>
  <c r="AC508" i="25"/>
  <c r="AB508" i="25"/>
  <c r="AA508" i="25"/>
  <c r="Z508" i="25"/>
  <c r="AC509" i="25"/>
  <c r="AB509" i="25"/>
  <c r="AA509" i="25"/>
  <c r="Z509" i="25"/>
  <c r="AC510" i="25"/>
  <c r="AB510" i="25"/>
  <c r="AA510" i="25"/>
  <c r="Z510" i="25"/>
  <c r="AC511" i="25"/>
  <c r="AB511" i="25"/>
  <c r="AA511" i="25"/>
  <c r="Z511" i="25"/>
  <c r="AC512" i="25"/>
  <c r="AB512" i="25"/>
  <c r="AA512" i="25"/>
  <c r="Z512" i="25"/>
  <c r="AC513" i="25"/>
  <c r="AB513" i="25"/>
  <c r="AA513" i="25"/>
  <c r="Z513" i="25"/>
  <c r="AC514" i="25"/>
  <c r="AB514" i="25"/>
  <c r="AA514" i="25"/>
  <c r="Z514" i="25"/>
  <c r="AC515" i="25"/>
  <c r="AB515" i="25"/>
  <c r="AA515" i="25"/>
  <c r="Z515" i="25"/>
  <c r="AC516" i="25"/>
  <c r="AB516" i="25"/>
  <c r="AA516" i="25"/>
  <c r="Z516" i="25"/>
  <c r="AC517" i="25"/>
  <c r="AB517" i="25"/>
  <c r="AA517" i="25"/>
  <c r="Z517" i="25"/>
  <c r="AC518" i="25"/>
  <c r="AB518" i="25"/>
  <c r="AA518" i="25"/>
  <c r="Z518" i="25"/>
  <c r="AC519" i="25"/>
  <c r="AB519" i="25"/>
  <c r="AA519" i="25"/>
  <c r="Z519" i="25"/>
  <c r="AC520" i="25"/>
  <c r="AB520" i="25"/>
  <c r="AA520" i="25"/>
  <c r="Z520" i="25"/>
  <c r="AC521" i="25"/>
  <c r="AB521" i="25"/>
  <c r="AA521" i="25"/>
  <c r="Z521" i="25"/>
  <c r="AC522" i="25"/>
  <c r="AB522" i="25"/>
  <c r="AA522" i="25"/>
  <c r="Z522" i="25"/>
  <c r="AC523" i="25"/>
  <c r="AB523" i="25"/>
  <c r="AA523" i="25"/>
  <c r="Z523" i="25"/>
  <c r="AC524" i="25"/>
  <c r="AB524" i="25"/>
  <c r="AA524" i="25"/>
  <c r="Z524" i="25"/>
  <c r="AC525" i="25"/>
  <c r="AB525" i="25"/>
  <c r="AA525" i="25"/>
  <c r="Z525" i="25"/>
  <c r="AC526" i="25"/>
  <c r="AB526" i="25"/>
  <c r="AA526" i="25"/>
  <c r="Z526" i="25"/>
  <c r="AC527" i="25"/>
  <c r="AB527" i="25"/>
  <c r="AA527" i="25"/>
  <c r="Z527" i="25"/>
  <c r="AC528" i="25"/>
  <c r="AB528" i="25"/>
  <c r="AA528" i="25"/>
  <c r="Z528" i="25"/>
  <c r="AC529" i="25"/>
  <c r="AB529" i="25"/>
  <c r="AA529" i="25"/>
  <c r="Z529" i="25"/>
  <c r="AC530" i="25"/>
  <c r="AB530" i="25"/>
  <c r="AA530" i="25"/>
  <c r="Z530" i="25"/>
  <c r="AC531" i="25"/>
  <c r="AB531" i="25"/>
  <c r="AA531" i="25"/>
  <c r="Z531" i="25"/>
  <c r="AC532" i="25"/>
  <c r="AB532" i="25"/>
  <c r="AA532" i="25"/>
  <c r="Z532" i="25"/>
  <c r="AC533" i="25"/>
  <c r="AB533" i="25"/>
  <c r="AA533" i="25"/>
  <c r="Z533" i="25"/>
  <c r="AC534" i="25"/>
  <c r="AB534" i="25"/>
  <c r="AA534" i="25"/>
  <c r="Z534" i="25"/>
  <c r="AC535" i="25"/>
  <c r="AB535" i="25"/>
  <c r="AA535" i="25"/>
  <c r="Z535" i="25"/>
  <c r="AC536" i="25"/>
  <c r="AB536" i="25"/>
  <c r="AA536" i="25"/>
  <c r="Z536" i="25"/>
  <c r="AC537" i="25"/>
  <c r="AB537" i="25"/>
  <c r="AA537" i="25"/>
  <c r="Z537" i="25"/>
  <c r="AC538" i="25"/>
  <c r="AB538" i="25"/>
  <c r="AA538" i="25"/>
  <c r="Z538" i="25"/>
  <c r="AC539" i="25"/>
  <c r="AB539" i="25"/>
  <c r="AA539" i="25"/>
  <c r="Z539" i="25"/>
  <c r="AC540" i="25"/>
  <c r="AB540" i="25"/>
  <c r="AA540" i="25"/>
  <c r="Z540" i="25"/>
  <c r="AC541" i="25"/>
  <c r="AB541" i="25"/>
  <c r="AA541" i="25"/>
  <c r="Z541" i="25"/>
  <c r="AC542" i="25"/>
  <c r="AB542" i="25"/>
  <c r="AA542" i="25"/>
  <c r="Z542" i="25"/>
  <c r="AC543" i="25"/>
  <c r="AB543" i="25"/>
  <c r="AA543" i="25"/>
  <c r="Z543" i="25"/>
  <c r="AC544" i="25"/>
  <c r="AB544" i="25"/>
  <c r="AA544" i="25"/>
  <c r="Z544" i="25"/>
  <c r="AC545" i="25"/>
  <c r="AB545" i="25"/>
  <c r="AA545" i="25"/>
  <c r="Z545" i="25"/>
  <c r="AC546" i="25"/>
  <c r="AB546" i="25"/>
  <c r="AA546" i="25"/>
  <c r="Z546" i="25"/>
  <c r="AC547" i="25"/>
  <c r="AB547" i="25"/>
  <c r="AA547" i="25"/>
  <c r="Z547" i="25"/>
  <c r="AC548" i="25"/>
  <c r="AB548" i="25"/>
  <c r="AA548" i="25"/>
  <c r="Z548" i="25"/>
  <c r="AC549" i="25"/>
  <c r="AB549" i="25"/>
  <c r="AA549" i="25"/>
  <c r="Z549" i="25"/>
  <c r="AC550" i="25"/>
  <c r="AB550" i="25"/>
  <c r="AA550" i="25"/>
  <c r="Z550" i="25"/>
  <c r="AC551" i="25"/>
  <c r="AB551" i="25"/>
  <c r="AA551" i="25"/>
  <c r="Z551" i="25"/>
  <c r="AC552" i="25"/>
  <c r="AB552" i="25"/>
  <c r="AA552" i="25"/>
  <c r="Z552" i="25"/>
  <c r="AC553" i="25"/>
  <c r="AB553" i="25"/>
  <c r="AA553" i="25"/>
  <c r="Z553" i="25"/>
  <c r="AC554" i="25"/>
  <c r="AB554" i="25"/>
  <c r="AA554" i="25"/>
  <c r="Z554" i="25"/>
  <c r="AC555" i="25"/>
  <c r="AB555" i="25"/>
  <c r="AA555" i="25"/>
  <c r="Z555" i="25"/>
  <c r="AC556" i="25"/>
  <c r="AB556" i="25"/>
  <c r="AA556" i="25"/>
  <c r="Z556" i="25"/>
  <c r="AC557" i="25"/>
  <c r="AB557" i="25"/>
  <c r="AA557" i="25"/>
  <c r="Z557" i="25"/>
  <c r="AC558" i="25"/>
  <c r="AB558" i="25"/>
  <c r="AA558" i="25"/>
  <c r="Z558" i="25"/>
  <c r="AC559" i="25"/>
  <c r="AB559" i="25"/>
  <c r="AA559" i="25"/>
  <c r="Z559" i="25"/>
  <c r="AC560" i="25"/>
  <c r="AB560" i="25"/>
  <c r="AA560" i="25"/>
  <c r="Z560" i="25"/>
  <c r="AC561" i="25"/>
  <c r="AB561" i="25"/>
  <c r="AA561" i="25"/>
  <c r="Z561" i="25"/>
  <c r="AC562" i="25"/>
  <c r="AB562" i="25"/>
  <c r="AA562" i="25"/>
  <c r="Z562" i="25"/>
  <c r="AC563" i="25"/>
  <c r="AB563" i="25"/>
  <c r="AA563" i="25"/>
  <c r="Z563" i="25"/>
  <c r="AC564" i="25"/>
  <c r="AB564" i="25"/>
  <c r="AA564" i="25"/>
  <c r="Z564" i="25"/>
  <c r="AC565" i="25"/>
  <c r="AB565" i="25"/>
  <c r="AA565" i="25"/>
  <c r="Z565" i="25"/>
  <c r="AC566" i="25"/>
  <c r="AB566" i="25"/>
  <c r="AA566" i="25"/>
  <c r="Z566" i="25"/>
  <c r="AC567" i="25"/>
  <c r="AB567" i="25"/>
  <c r="AA567" i="25"/>
  <c r="Z567" i="25"/>
  <c r="AC568" i="25"/>
  <c r="AB568" i="25"/>
  <c r="AA568" i="25"/>
  <c r="Z568" i="25"/>
  <c r="AC569" i="25"/>
  <c r="AB569" i="25"/>
  <c r="AA569" i="25"/>
  <c r="Z569" i="25"/>
  <c r="AC570" i="25"/>
  <c r="AB570" i="25"/>
  <c r="AA570" i="25"/>
  <c r="Z570" i="25"/>
  <c r="AC571" i="25"/>
  <c r="AB571" i="25"/>
  <c r="AA571" i="25"/>
  <c r="Z571" i="25"/>
  <c r="AC572" i="25"/>
  <c r="AB572" i="25"/>
  <c r="AA572" i="25"/>
  <c r="Z572" i="25"/>
  <c r="AC573" i="25"/>
  <c r="AB573" i="25"/>
  <c r="AA573" i="25"/>
  <c r="Z573" i="25"/>
  <c r="AC574" i="25"/>
  <c r="AB574" i="25"/>
  <c r="AA574" i="25"/>
  <c r="Z574" i="25"/>
  <c r="AC575" i="25"/>
  <c r="AB575" i="25"/>
  <c r="AA575" i="25"/>
  <c r="Z575" i="25"/>
  <c r="AC576" i="25"/>
  <c r="AB576" i="25"/>
  <c r="AA576" i="25"/>
  <c r="Z576" i="25"/>
  <c r="AC577" i="25"/>
  <c r="AB577" i="25"/>
  <c r="AA577" i="25"/>
  <c r="Z577" i="25"/>
  <c r="AC578" i="25"/>
  <c r="AB578" i="25"/>
  <c r="AA578" i="25"/>
  <c r="Z578" i="25"/>
  <c r="AC579" i="25"/>
  <c r="AB579" i="25"/>
  <c r="AA579" i="25"/>
  <c r="Z579" i="25"/>
  <c r="AC580" i="25"/>
  <c r="AB580" i="25"/>
  <c r="AA580" i="25"/>
  <c r="Z580" i="25"/>
  <c r="AC581" i="25"/>
  <c r="AB581" i="25"/>
  <c r="AA581" i="25"/>
  <c r="Z581" i="25"/>
  <c r="AC582" i="25"/>
  <c r="AB582" i="25"/>
  <c r="AA582" i="25"/>
  <c r="Z582" i="25"/>
  <c r="AC583" i="25"/>
  <c r="AB583" i="25"/>
  <c r="AA583" i="25"/>
  <c r="Z583" i="25"/>
  <c r="AC584" i="25"/>
  <c r="AB584" i="25"/>
  <c r="AA584" i="25"/>
  <c r="Z584" i="25"/>
  <c r="AC585" i="25"/>
  <c r="AB585" i="25"/>
  <c r="AA585" i="25"/>
  <c r="Z585" i="25"/>
  <c r="AC586" i="25"/>
  <c r="AB586" i="25"/>
  <c r="AA586" i="25"/>
  <c r="Z586" i="25"/>
  <c r="AC587" i="25"/>
  <c r="AB587" i="25"/>
  <c r="AA587" i="25"/>
  <c r="Z587" i="25"/>
  <c r="AC588" i="25"/>
  <c r="AB588" i="25"/>
  <c r="AA588" i="25"/>
  <c r="Z588" i="25"/>
  <c r="AC589" i="25"/>
  <c r="AB589" i="25"/>
  <c r="AA589" i="25"/>
  <c r="Z589" i="25"/>
  <c r="AC590" i="25"/>
  <c r="AB590" i="25"/>
  <c r="AA590" i="25"/>
  <c r="Z590" i="25"/>
  <c r="AC591" i="25"/>
  <c r="AB591" i="25"/>
  <c r="AA591" i="25"/>
  <c r="Z591" i="25"/>
  <c r="AC592" i="25"/>
  <c r="AB592" i="25"/>
  <c r="AA592" i="25"/>
  <c r="Z592" i="25"/>
  <c r="AC593" i="25"/>
  <c r="AB593" i="25"/>
  <c r="AA593" i="25"/>
  <c r="Z593" i="25"/>
  <c r="AC594" i="25"/>
  <c r="AB594" i="25"/>
  <c r="AA594" i="25"/>
  <c r="Z594" i="25"/>
  <c r="AC595" i="25"/>
  <c r="AB595" i="25"/>
  <c r="AA595" i="25"/>
  <c r="Z595" i="25"/>
  <c r="AC596" i="25"/>
  <c r="AB596" i="25"/>
  <c r="AA596" i="25"/>
  <c r="Z596" i="25"/>
  <c r="AC597" i="25"/>
  <c r="AB597" i="25"/>
  <c r="AA597" i="25"/>
  <c r="Z597" i="25"/>
  <c r="AC598" i="25"/>
  <c r="AB598" i="25"/>
  <c r="AA598" i="25"/>
  <c r="Z598" i="25"/>
  <c r="AC599" i="25"/>
  <c r="AB599" i="25"/>
  <c r="AA599" i="25"/>
  <c r="Z599" i="25"/>
  <c r="AC600" i="25"/>
  <c r="AB600" i="25"/>
  <c r="AA600" i="25"/>
  <c r="Z600" i="25"/>
  <c r="AC601" i="25"/>
  <c r="AB601" i="25"/>
  <c r="AA601" i="25"/>
  <c r="Z601" i="25"/>
  <c r="AC602" i="25"/>
  <c r="AB602" i="25"/>
  <c r="AA602" i="25"/>
  <c r="Z602" i="25"/>
  <c r="AC603" i="25"/>
  <c r="AB603" i="25"/>
  <c r="AA603" i="25"/>
  <c r="Z603" i="25"/>
  <c r="AC604" i="25"/>
  <c r="AB604" i="25"/>
  <c r="AA604" i="25"/>
  <c r="Z604" i="25"/>
  <c r="AC605" i="25"/>
  <c r="AB605" i="25"/>
  <c r="AA605" i="25"/>
  <c r="Z605" i="25"/>
  <c r="AC606" i="25"/>
  <c r="AB606" i="25"/>
  <c r="AA606" i="25"/>
  <c r="Z606" i="25"/>
  <c r="AC607" i="25"/>
  <c r="AB607" i="25"/>
  <c r="AA607" i="25"/>
  <c r="Z607" i="25"/>
  <c r="AC608" i="25"/>
  <c r="AB608" i="25"/>
  <c r="AA608" i="25"/>
  <c r="Z608" i="25"/>
  <c r="AC609" i="25"/>
  <c r="AB609" i="25"/>
  <c r="AA609" i="25"/>
  <c r="Z609" i="25"/>
  <c r="AC610" i="25"/>
  <c r="AB610" i="25"/>
  <c r="AA610" i="25"/>
  <c r="Z610" i="25"/>
  <c r="AC611" i="25"/>
  <c r="AB611" i="25"/>
  <c r="AA611" i="25"/>
  <c r="Z611" i="25"/>
  <c r="AC612" i="25"/>
  <c r="AB612" i="25"/>
  <c r="AA612" i="25"/>
  <c r="Z612" i="25"/>
  <c r="AC613" i="25"/>
  <c r="AB613" i="25"/>
  <c r="AA613" i="25"/>
  <c r="Z613" i="25"/>
  <c r="AC614" i="25"/>
  <c r="AB614" i="25"/>
  <c r="AA614" i="25"/>
  <c r="Z614" i="25"/>
  <c r="AC615" i="25"/>
  <c r="AB615" i="25"/>
  <c r="AA615" i="25"/>
  <c r="Z615" i="25"/>
  <c r="AC616" i="25"/>
  <c r="AB616" i="25"/>
  <c r="AA616" i="25"/>
  <c r="Z616" i="25"/>
  <c r="AC617" i="25"/>
  <c r="AB617" i="25"/>
  <c r="AA617" i="25"/>
  <c r="Z617" i="25"/>
  <c r="AC618" i="25"/>
  <c r="AB618" i="25"/>
  <c r="AA618" i="25"/>
  <c r="Z618" i="25"/>
  <c r="AC619" i="25"/>
  <c r="AB619" i="25"/>
  <c r="AA619" i="25"/>
  <c r="Z619" i="25"/>
  <c r="AC620" i="25"/>
  <c r="AB620" i="25"/>
  <c r="AA620" i="25"/>
  <c r="Z620" i="25"/>
  <c r="AC621" i="25"/>
  <c r="AB621" i="25"/>
  <c r="AA621" i="25"/>
  <c r="Z621" i="25"/>
  <c r="AC622" i="25"/>
  <c r="AB622" i="25"/>
  <c r="AA622" i="25"/>
  <c r="Z622" i="25"/>
  <c r="AC623" i="25"/>
  <c r="AB623" i="25"/>
  <c r="AA623" i="25"/>
  <c r="Z623" i="25"/>
  <c r="AC624" i="25"/>
  <c r="AB624" i="25"/>
  <c r="AA624" i="25"/>
  <c r="Z624" i="25"/>
  <c r="AC625" i="25"/>
  <c r="AB625" i="25"/>
  <c r="AA625" i="25"/>
  <c r="Z625" i="25"/>
  <c r="AC626" i="25"/>
  <c r="AB626" i="25"/>
  <c r="AA626" i="25"/>
  <c r="Z626" i="25"/>
  <c r="AC627" i="25"/>
  <c r="AB627" i="25"/>
  <c r="AA627" i="25"/>
  <c r="Z627" i="25"/>
  <c r="AC628" i="25"/>
  <c r="AB628" i="25"/>
  <c r="AA628" i="25"/>
  <c r="Z628" i="25"/>
  <c r="AC629" i="25"/>
  <c r="AB629" i="25"/>
  <c r="AA629" i="25"/>
  <c r="Z629" i="25"/>
  <c r="AC630" i="25"/>
  <c r="AB630" i="25"/>
  <c r="AA630" i="25"/>
  <c r="Z630" i="25"/>
  <c r="AC631" i="25"/>
  <c r="AB631" i="25"/>
  <c r="AA631" i="25"/>
  <c r="Z631" i="25"/>
  <c r="AC632" i="25"/>
  <c r="AB632" i="25"/>
  <c r="AA632" i="25"/>
  <c r="Z632" i="25"/>
  <c r="AC633" i="25"/>
  <c r="AB633" i="25"/>
  <c r="AA633" i="25"/>
  <c r="Z633" i="25"/>
  <c r="AC634" i="25"/>
  <c r="AB634" i="25"/>
  <c r="AA634" i="25"/>
  <c r="Z634" i="25"/>
  <c r="AC635" i="25"/>
  <c r="AB635" i="25"/>
  <c r="AA635" i="25"/>
  <c r="Z635" i="25"/>
  <c r="AC636" i="25"/>
  <c r="AB636" i="25"/>
  <c r="AA636" i="25"/>
  <c r="Z636" i="25"/>
  <c r="AC637" i="25"/>
  <c r="AB637" i="25"/>
  <c r="AA637" i="25"/>
  <c r="Z637" i="25"/>
  <c r="AC638" i="25"/>
  <c r="AB638" i="25"/>
  <c r="AA638" i="25"/>
  <c r="Z638" i="25"/>
  <c r="AC639" i="25"/>
  <c r="AB639" i="25"/>
  <c r="AA639" i="25"/>
  <c r="Z639" i="25"/>
  <c r="AC640" i="25"/>
  <c r="AB640" i="25"/>
  <c r="AA640" i="25"/>
  <c r="Z640" i="25"/>
  <c r="AC641" i="25"/>
  <c r="AB641" i="25"/>
  <c r="AA641" i="25"/>
  <c r="Z641" i="25"/>
  <c r="AC642" i="25"/>
  <c r="AB642" i="25"/>
  <c r="AA642" i="25"/>
  <c r="Z642" i="25"/>
  <c r="AC643" i="25"/>
  <c r="AB643" i="25"/>
  <c r="AA643" i="25"/>
  <c r="Z643" i="25"/>
  <c r="AC644" i="25"/>
  <c r="AB644" i="25"/>
  <c r="AA644" i="25"/>
  <c r="Z644" i="25"/>
  <c r="AC645" i="25"/>
  <c r="AB645" i="25"/>
  <c r="AA645" i="25"/>
  <c r="Z645" i="25"/>
  <c r="AC646" i="25"/>
  <c r="AB646" i="25"/>
  <c r="AA646" i="25"/>
  <c r="Z646" i="25"/>
  <c r="AC647" i="25"/>
  <c r="AB647" i="25"/>
  <c r="AA647" i="25"/>
  <c r="Z647" i="25"/>
  <c r="AC648" i="25"/>
  <c r="AB648" i="25"/>
  <c r="AA648" i="25"/>
  <c r="Z648" i="25"/>
  <c r="AC649" i="25"/>
  <c r="AB649" i="25"/>
  <c r="AA649" i="25"/>
  <c r="Z649" i="25"/>
  <c r="AC650" i="25"/>
  <c r="AB650" i="25"/>
  <c r="AA650" i="25"/>
  <c r="Z650" i="25"/>
  <c r="AC651" i="25"/>
  <c r="AB651" i="25"/>
  <c r="AA651" i="25"/>
  <c r="Z651" i="25"/>
  <c r="AC652" i="25"/>
  <c r="AB652" i="25"/>
  <c r="AA652" i="25"/>
  <c r="Z652" i="25"/>
  <c r="AC653" i="25"/>
  <c r="AB653" i="25"/>
  <c r="AA653" i="25"/>
  <c r="Z653" i="25"/>
  <c r="AC654" i="25"/>
  <c r="AB654" i="25"/>
  <c r="AA654" i="25"/>
  <c r="Z654" i="25"/>
  <c r="AC655" i="25"/>
  <c r="AB655" i="25"/>
  <c r="AA655" i="25"/>
  <c r="Z655" i="25"/>
  <c r="AC656" i="25"/>
  <c r="AB656" i="25"/>
  <c r="AA656" i="25"/>
  <c r="Z656" i="25"/>
  <c r="AC657" i="25"/>
  <c r="AB657" i="25"/>
  <c r="AA657" i="25"/>
  <c r="Z657" i="25"/>
  <c r="AC658" i="25"/>
  <c r="AB658" i="25"/>
  <c r="AA658" i="25"/>
  <c r="Z658" i="25"/>
  <c r="AC659" i="25"/>
  <c r="AB659" i="25"/>
  <c r="AA659" i="25"/>
  <c r="Z659" i="25"/>
  <c r="AC660" i="25"/>
  <c r="AB660" i="25"/>
  <c r="AA660" i="25"/>
  <c r="Z660" i="25"/>
  <c r="AC661" i="25"/>
  <c r="AB661" i="25"/>
  <c r="AA661" i="25"/>
  <c r="Z661" i="25"/>
  <c r="AC662" i="25"/>
  <c r="AB662" i="25"/>
  <c r="AA662" i="25"/>
  <c r="Z662" i="25"/>
  <c r="AC663" i="25"/>
  <c r="AB663" i="25"/>
  <c r="AA663" i="25"/>
  <c r="Z663" i="25"/>
  <c r="AC664" i="25"/>
  <c r="AB664" i="25"/>
  <c r="AA664" i="25"/>
  <c r="Z664" i="25"/>
  <c r="AC665" i="25"/>
  <c r="AB665" i="25"/>
  <c r="AA665" i="25"/>
  <c r="Z665" i="25"/>
  <c r="AC666" i="25"/>
  <c r="AB666" i="25"/>
  <c r="AA666" i="25"/>
  <c r="Z666" i="25"/>
  <c r="AC667" i="25"/>
  <c r="AB667" i="25"/>
  <c r="AA667" i="25"/>
  <c r="Z667" i="25"/>
  <c r="AC668" i="25"/>
  <c r="AB668" i="25"/>
  <c r="AA668" i="25"/>
  <c r="Z668" i="25"/>
  <c r="AC669" i="25"/>
  <c r="AB669" i="25"/>
  <c r="AA669" i="25"/>
  <c r="Z669" i="25"/>
  <c r="AC670" i="25"/>
  <c r="AB670" i="25"/>
  <c r="AA670" i="25"/>
  <c r="Z670" i="25"/>
  <c r="AC671" i="25"/>
  <c r="AB671" i="25"/>
  <c r="AA671" i="25"/>
  <c r="Z671" i="25"/>
  <c r="AC672" i="25"/>
  <c r="AB672" i="25"/>
  <c r="AA672" i="25"/>
  <c r="Z672" i="25"/>
  <c r="AC673" i="25"/>
  <c r="AB673" i="25"/>
  <c r="AA673" i="25"/>
  <c r="Z673" i="25"/>
  <c r="AC674" i="25"/>
  <c r="AB674" i="25"/>
  <c r="AA674" i="25"/>
  <c r="Z674" i="25"/>
  <c r="AC675" i="25"/>
  <c r="AB675" i="25"/>
  <c r="AA675" i="25"/>
  <c r="Z675" i="25"/>
  <c r="AC676" i="25"/>
  <c r="AB676" i="25"/>
  <c r="AA676" i="25"/>
  <c r="Z676" i="25"/>
  <c r="AC677" i="25"/>
  <c r="AB677" i="25"/>
  <c r="AA677" i="25"/>
  <c r="Z677" i="25"/>
  <c r="AC678" i="25"/>
  <c r="AB678" i="25"/>
  <c r="AA678" i="25"/>
  <c r="Z678" i="25"/>
  <c r="AC679" i="25"/>
  <c r="AB679" i="25"/>
  <c r="AA679" i="25"/>
  <c r="Z679" i="25"/>
  <c r="AC680" i="25"/>
  <c r="AB680" i="25"/>
  <c r="AA680" i="25"/>
  <c r="Z680" i="25"/>
  <c r="AC681" i="25"/>
  <c r="AB681" i="25"/>
  <c r="AA681" i="25"/>
  <c r="Z681" i="25"/>
  <c r="AC682" i="25"/>
  <c r="AB682" i="25"/>
  <c r="AA682" i="25"/>
  <c r="Z682" i="25"/>
  <c r="AC683" i="25"/>
  <c r="AB683" i="25"/>
  <c r="AA683" i="25"/>
  <c r="Z683" i="25"/>
  <c r="AC684" i="25"/>
  <c r="AB684" i="25"/>
  <c r="AA684" i="25"/>
  <c r="Z684" i="25"/>
  <c r="AC685" i="25"/>
  <c r="AB685" i="25"/>
  <c r="AA685" i="25"/>
  <c r="Z685" i="25"/>
  <c r="AC686" i="25"/>
  <c r="AB686" i="25"/>
  <c r="AA686" i="25"/>
  <c r="Z686" i="25"/>
  <c r="AC687" i="25"/>
  <c r="AB687" i="25"/>
  <c r="AA687" i="25"/>
  <c r="Z687" i="25"/>
  <c r="AC688" i="25"/>
  <c r="AB688" i="25"/>
  <c r="AA688" i="25"/>
  <c r="Z688" i="25"/>
  <c r="AC689" i="25"/>
  <c r="AB689" i="25"/>
  <c r="AA689" i="25"/>
  <c r="Z689" i="25"/>
  <c r="AC690" i="25"/>
  <c r="AB690" i="25"/>
  <c r="AA690" i="25"/>
  <c r="Z690" i="25"/>
  <c r="AC691" i="25"/>
  <c r="AB691" i="25"/>
  <c r="AA691" i="25"/>
  <c r="Z691" i="25"/>
  <c r="AC692" i="25"/>
  <c r="AB692" i="25"/>
  <c r="AA692" i="25"/>
  <c r="Z692" i="25"/>
  <c r="AC693" i="25"/>
  <c r="AB693" i="25"/>
  <c r="AA693" i="25"/>
  <c r="Z693" i="25"/>
  <c r="AC694" i="25"/>
  <c r="AB694" i="25"/>
  <c r="AA694" i="25"/>
  <c r="Z694" i="25"/>
  <c r="AC695" i="25"/>
  <c r="AB695" i="25"/>
  <c r="AA695" i="25"/>
  <c r="Z695" i="25"/>
  <c r="AC696" i="25"/>
  <c r="AB696" i="25"/>
  <c r="AA696" i="25"/>
  <c r="Z696" i="25"/>
  <c r="AC697" i="25"/>
  <c r="AB697" i="25"/>
  <c r="AA697" i="25"/>
  <c r="Z697" i="25"/>
  <c r="AC698" i="25"/>
  <c r="AB698" i="25"/>
  <c r="AA698" i="25"/>
  <c r="Z698" i="25"/>
  <c r="AC699" i="25"/>
  <c r="AB699" i="25"/>
  <c r="AA699" i="25"/>
  <c r="Z699" i="25"/>
  <c r="AC700" i="25"/>
  <c r="AB700" i="25"/>
  <c r="AA700" i="25"/>
  <c r="Z700" i="25"/>
  <c r="AC701" i="25"/>
  <c r="AB701" i="25"/>
  <c r="AA701" i="25"/>
  <c r="Z701" i="25"/>
  <c r="AC702" i="25"/>
  <c r="AB702" i="25"/>
  <c r="AA702" i="25"/>
  <c r="Z702" i="25"/>
  <c r="AC703" i="25"/>
  <c r="AB703" i="25"/>
  <c r="AA703" i="25"/>
  <c r="Z703" i="25"/>
  <c r="AC704" i="25"/>
  <c r="AB704" i="25"/>
  <c r="AA704" i="25"/>
  <c r="Z704" i="25"/>
  <c r="AC705" i="25"/>
  <c r="AB705" i="25"/>
  <c r="AA705" i="25"/>
  <c r="Z705" i="25"/>
  <c r="AC706" i="25"/>
  <c r="AB706" i="25"/>
  <c r="AA706" i="25"/>
  <c r="Z706" i="25"/>
  <c r="AC707" i="25"/>
  <c r="AB707" i="25"/>
  <c r="AA707" i="25"/>
  <c r="Z707" i="25"/>
  <c r="AC708" i="25"/>
  <c r="AB708" i="25"/>
  <c r="AA708" i="25"/>
  <c r="Z708" i="25"/>
  <c r="AC709" i="25"/>
  <c r="AB709" i="25"/>
  <c r="AA709" i="25"/>
  <c r="Z709" i="25"/>
  <c r="AC710" i="25"/>
  <c r="AB710" i="25"/>
  <c r="AA710" i="25"/>
  <c r="Z710" i="25"/>
  <c r="AC711" i="25"/>
  <c r="AB711" i="25"/>
  <c r="AA711" i="25"/>
  <c r="Z711" i="25"/>
  <c r="AC712" i="25"/>
  <c r="AB712" i="25"/>
  <c r="AA712" i="25"/>
  <c r="Z712" i="25"/>
  <c r="AC713" i="25"/>
  <c r="AB713" i="25"/>
  <c r="AA713" i="25"/>
  <c r="Z713" i="25"/>
  <c r="AC714" i="25"/>
  <c r="AB714" i="25"/>
  <c r="AA714" i="25"/>
  <c r="Z714" i="25"/>
  <c r="AC715" i="25"/>
  <c r="AB715" i="25"/>
  <c r="AA715" i="25"/>
  <c r="Z715" i="25"/>
  <c r="AC716" i="25"/>
  <c r="AB716" i="25"/>
  <c r="AA716" i="25"/>
  <c r="Z716" i="25"/>
  <c r="AC717" i="25"/>
  <c r="AB717" i="25"/>
  <c r="AA717" i="25"/>
  <c r="Z717" i="25"/>
  <c r="AC718" i="25"/>
  <c r="AB718" i="25"/>
  <c r="AA718" i="25"/>
  <c r="Z718" i="25"/>
  <c r="AC719" i="25"/>
  <c r="AB719" i="25"/>
  <c r="AA719" i="25"/>
  <c r="Z719" i="25"/>
  <c r="AC720" i="25"/>
  <c r="AB720" i="25"/>
  <c r="AA720" i="25"/>
  <c r="Z720" i="25"/>
  <c r="AC721" i="25"/>
  <c r="AB721" i="25"/>
  <c r="AA721" i="25"/>
  <c r="Z721" i="25"/>
  <c r="AC722" i="25"/>
  <c r="AB722" i="25"/>
  <c r="AA722" i="25"/>
  <c r="Z722" i="25"/>
  <c r="AC723" i="25"/>
  <c r="AB723" i="25"/>
  <c r="AA723" i="25"/>
  <c r="Z723" i="25"/>
  <c r="AC724" i="25"/>
  <c r="AB724" i="25"/>
  <c r="AA724" i="25"/>
  <c r="Z724" i="25"/>
  <c r="AC725" i="25"/>
  <c r="AB725" i="25"/>
  <c r="AA725" i="25"/>
  <c r="Z725" i="25"/>
  <c r="AC726" i="25"/>
  <c r="AB726" i="25"/>
  <c r="AA726" i="25"/>
  <c r="Z726" i="25"/>
  <c r="AC727" i="25"/>
  <c r="AB727" i="25"/>
  <c r="AA727" i="25"/>
  <c r="Z727" i="25"/>
  <c r="AC728" i="25"/>
  <c r="AB728" i="25"/>
  <c r="AA728" i="25"/>
  <c r="Z728" i="25"/>
  <c r="AC729" i="25"/>
  <c r="AB729" i="25"/>
  <c r="AA729" i="25"/>
  <c r="Z729" i="25"/>
  <c r="AC730" i="25"/>
  <c r="AB730" i="25"/>
  <c r="AA730" i="25"/>
  <c r="Z730" i="25"/>
  <c r="AC731" i="25"/>
  <c r="AB731" i="25"/>
  <c r="AA731" i="25"/>
  <c r="Z731" i="25"/>
  <c r="AC732" i="25"/>
  <c r="AB732" i="25"/>
  <c r="AA732" i="25"/>
  <c r="Z732" i="25"/>
  <c r="AC733" i="25"/>
  <c r="AB733" i="25"/>
  <c r="AA733" i="25"/>
  <c r="Z733" i="25"/>
  <c r="AC734" i="25"/>
  <c r="AB734" i="25"/>
  <c r="AA734" i="25"/>
  <c r="Z734" i="25"/>
  <c r="AC735" i="25"/>
  <c r="AB735" i="25"/>
  <c r="AA735" i="25"/>
  <c r="Z735" i="25"/>
  <c r="AC736" i="25"/>
  <c r="AB736" i="25"/>
  <c r="AA736" i="25"/>
  <c r="Z736" i="25"/>
  <c r="AC737" i="25"/>
  <c r="AB737" i="25"/>
  <c r="AA737" i="25"/>
  <c r="Z737" i="25"/>
  <c r="AC738" i="25"/>
  <c r="AB738" i="25"/>
  <c r="AA738" i="25"/>
  <c r="Z738" i="25"/>
  <c r="AC739" i="25"/>
  <c r="AB739" i="25"/>
  <c r="AA739" i="25"/>
  <c r="Z739" i="25"/>
  <c r="AC740" i="25"/>
  <c r="AB740" i="25"/>
  <c r="AA740" i="25"/>
  <c r="Z740" i="25"/>
  <c r="AC741" i="25"/>
  <c r="AB741" i="25"/>
  <c r="AA741" i="25"/>
  <c r="Z741" i="25"/>
  <c r="AC742" i="25"/>
  <c r="AB742" i="25"/>
  <c r="AA742" i="25"/>
  <c r="Z742" i="25"/>
  <c r="AC743" i="25"/>
  <c r="AB743" i="25"/>
  <c r="AA743" i="25"/>
  <c r="Z743" i="25"/>
  <c r="AC744" i="25"/>
  <c r="AB744" i="25"/>
  <c r="AA744" i="25"/>
  <c r="Z744" i="25"/>
  <c r="AC745" i="25"/>
  <c r="AB745" i="25"/>
  <c r="AA745" i="25"/>
  <c r="Z745" i="25"/>
  <c r="AC746" i="25"/>
  <c r="AB746" i="25"/>
  <c r="AA746" i="25"/>
  <c r="Z746" i="25"/>
  <c r="AC747" i="25"/>
  <c r="AB747" i="25"/>
  <c r="AA747" i="25"/>
  <c r="Z747" i="25"/>
  <c r="AC748" i="25"/>
  <c r="AB748" i="25"/>
  <c r="AA748" i="25"/>
  <c r="Z748" i="25"/>
  <c r="AC749" i="25"/>
  <c r="AB749" i="25"/>
  <c r="AA749" i="25"/>
  <c r="Z749" i="25"/>
  <c r="AC750" i="25"/>
  <c r="AB750" i="25"/>
  <c r="AA750" i="25"/>
  <c r="Z750" i="25"/>
  <c r="AC751" i="25"/>
  <c r="AB751" i="25"/>
  <c r="AA751" i="25"/>
  <c r="Z751" i="25"/>
  <c r="AC752" i="25"/>
  <c r="AB752" i="25"/>
  <c r="AA752" i="25"/>
  <c r="Z752" i="25"/>
  <c r="AC753" i="25"/>
  <c r="AB753" i="25"/>
  <c r="AA753" i="25"/>
  <c r="Z753" i="25"/>
  <c r="AC754" i="25"/>
  <c r="AB754" i="25"/>
  <c r="AA754" i="25"/>
  <c r="Z754" i="25"/>
  <c r="AC755" i="25"/>
  <c r="AB755" i="25"/>
  <c r="AA755" i="25"/>
  <c r="Z755" i="25"/>
  <c r="AC756" i="25"/>
  <c r="AB756" i="25"/>
  <c r="AA756" i="25"/>
  <c r="Z756" i="25"/>
  <c r="AC757" i="25"/>
  <c r="AB757" i="25"/>
  <c r="AA757" i="25"/>
  <c r="Z757" i="25"/>
  <c r="AC758" i="25"/>
  <c r="AB758" i="25"/>
  <c r="AA758" i="25"/>
  <c r="Z758" i="25"/>
  <c r="AC759" i="25"/>
  <c r="AB759" i="25"/>
  <c r="AA759" i="25"/>
  <c r="Z759" i="25"/>
  <c r="AC760" i="25"/>
  <c r="AB760" i="25"/>
  <c r="AA760" i="25"/>
  <c r="Z760" i="25"/>
  <c r="AC761" i="25"/>
  <c r="AB761" i="25"/>
  <c r="AA761" i="25"/>
  <c r="Z761" i="25"/>
  <c r="AC762" i="25"/>
  <c r="AB762" i="25"/>
  <c r="AA762" i="25"/>
  <c r="Z762" i="25"/>
  <c r="AC763" i="25"/>
  <c r="AB763" i="25"/>
  <c r="AA763" i="25"/>
  <c r="Z763" i="25"/>
  <c r="AC764" i="25"/>
  <c r="AB764" i="25"/>
  <c r="AA764" i="25"/>
  <c r="Z764" i="25"/>
  <c r="AC765" i="25"/>
  <c r="AB765" i="25"/>
  <c r="AA765" i="25"/>
  <c r="Z765" i="25"/>
  <c r="AC766" i="25"/>
  <c r="AB766" i="25"/>
  <c r="AA766" i="25"/>
  <c r="Z766" i="25"/>
  <c r="AC767" i="25"/>
  <c r="AB767" i="25"/>
  <c r="AA767" i="25"/>
  <c r="Z767" i="25"/>
  <c r="AC768" i="25"/>
  <c r="AB768" i="25"/>
  <c r="AA768" i="25"/>
  <c r="Z768" i="25"/>
  <c r="AC769" i="25"/>
  <c r="AB769" i="25"/>
  <c r="AA769" i="25"/>
  <c r="Z769" i="25"/>
  <c r="AC770" i="25"/>
  <c r="AB770" i="25"/>
  <c r="AA770" i="25"/>
  <c r="Z770" i="25"/>
  <c r="AC771" i="25"/>
  <c r="AB771" i="25"/>
  <c r="AA771" i="25"/>
  <c r="Z771" i="25"/>
  <c r="AC772" i="25"/>
  <c r="AB772" i="25"/>
  <c r="AA772" i="25"/>
  <c r="Z772" i="25"/>
  <c r="AC773" i="25"/>
  <c r="AB773" i="25"/>
  <c r="AA773" i="25"/>
  <c r="Z773" i="25"/>
  <c r="AC774" i="25"/>
  <c r="AB774" i="25"/>
  <c r="AA774" i="25"/>
  <c r="Z774" i="25"/>
  <c r="AC775" i="25"/>
  <c r="AB775" i="25"/>
  <c r="AA775" i="25"/>
  <c r="Z775" i="25"/>
  <c r="AC776" i="25"/>
  <c r="AB776" i="25"/>
  <c r="AA776" i="25"/>
  <c r="Z776" i="25"/>
  <c r="AC777" i="25"/>
  <c r="AB777" i="25"/>
  <c r="AA777" i="25"/>
  <c r="Z777" i="25"/>
  <c r="AC778" i="25"/>
  <c r="AB778" i="25"/>
  <c r="AA778" i="25"/>
  <c r="Z778" i="25"/>
  <c r="AC779" i="25"/>
  <c r="AB779" i="25"/>
  <c r="AA779" i="25"/>
  <c r="Z779" i="25"/>
  <c r="AC780" i="25"/>
  <c r="AB780" i="25"/>
  <c r="AA780" i="25"/>
  <c r="Z780" i="25"/>
  <c r="AC781" i="25"/>
  <c r="AB781" i="25"/>
  <c r="AA781" i="25"/>
  <c r="Z781" i="25"/>
  <c r="AC782" i="25"/>
  <c r="AB782" i="25"/>
  <c r="AA782" i="25"/>
  <c r="Z782" i="25"/>
  <c r="AC783" i="25"/>
  <c r="AB783" i="25"/>
  <c r="AA783" i="25"/>
  <c r="Z783" i="25"/>
  <c r="AC784" i="25"/>
  <c r="AB784" i="25"/>
  <c r="AA784" i="25"/>
  <c r="Z784" i="25"/>
  <c r="AC785" i="25"/>
  <c r="AB785" i="25"/>
  <c r="AA785" i="25"/>
  <c r="Z785" i="25"/>
  <c r="AC786" i="25"/>
  <c r="AB786" i="25"/>
  <c r="AA786" i="25"/>
  <c r="Z786" i="25"/>
  <c r="AC787" i="25"/>
  <c r="AB787" i="25"/>
  <c r="AA787" i="25"/>
  <c r="Z787" i="25"/>
  <c r="AC788" i="25"/>
  <c r="AB788" i="25"/>
  <c r="AA788" i="25"/>
  <c r="Z788" i="25"/>
  <c r="AC789" i="25"/>
  <c r="AB789" i="25"/>
  <c r="AA789" i="25"/>
  <c r="Z789" i="25"/>
  <c r="AC790" i="25"/>
  <c r="AB790" i="25"/>
  <c r="AA790" i="25"/>
  <c r="Z790" i="25"/>
  <c r="AC791" i="25"/>
  <c r="AB791" i="25"/>
  <c r="AA791" i="25"/>
  <c r="Z791" i="25"/>
  <c r="AC792" i="25"/>
  <c r="AB792" i="25"/>
  <c r="AA792" i="25"/>
  <c r="Z792" i="25"/>
  <c r="AC793" i="25"/>
  <c r="AB793" i="25"/>
  <c r="AA793" i="25"/>
  <c r="Z793" i="25"/>
  <c r="AC794" i="25"/>
  <c r="AB794" i="25"/>
  <c r="AA794" i="25"/>
  <c r="Z794" i="25"/>
  <c r="AC795" i="25"/>
  <c r="AB795" i="25"/>
  <c r="AA795" i="25"/>
  <c r="Z795" i="25"/>
  <c r="AC796" i="25"/>
  <c r="AB796" i="25"/>
  <c r="AA796" i="25"/>
  <c r="Z796" i="25"/>
  <c r="AC797" i="25"/>
  <c r="AB797" i="25"/>
  <c r="AA797" i="25"/>
  <c r="Z797" i="25"/>
  <c r="AC798" i="25"/>
  <c r="AB798" i="25"/>
  <c r="AA798" i="25"/>
  <c r="Z798" i="25"/>
  <c r="AC799" i="25"/>
  <c r="AB799" i="25"/>
  <c r="AA799" i="25"/>
  <c r="Z799" i="25"/>
  <c r="AC800" i="25"/>
  <c r="AB800" i="25"/>
  <c r="AA800" i="25"/>
  <c r="Z800" i="25"/>
  <c r="AC801" i="25"/>
  <c r="AB801" i="25"/>
  <c r="AA801" i="25"/>
  <c r="Z801" i="25"/>
  <c r="AC802" i="25"/>
  <c r="AB802" i="25"/>
  <c r="AA802" i="25"/>
  <c r="Z802" i="25"/>
  <c r="AC803" i="25"/>
  <c r="AB803" i="25"/>
  <c r="AA803" i="25"/>
  <c r="Z803" i="25"/>
  <c r="AC804" i="25"/>
  <c r="AB804" i="25"/>
  <c r="AA804" i="25"/>
  <c r="Z804" i="25"/>
  <c r="AC805" i="25"/>
  <c r="AB805" i="25"/>
  <c r="AA805" i="25"/>
  <c r="Z805" i="25"/>
  <c r="AC806" i="25"/>
  <c r="AB806" i="25"/>
  <c r="AA806" i="25"/>
  <c r="Z806" i="25"/>
  <c r="AC807" i="25"/>
  <c r="AB807" i="25"/>
  <c r="AA807" i="25"/>
  <c r="Z807" i="25"/>
  <c r="AC808" i="25"/>
  <c r="AB808" i="25"/>
  <c r="AA808" i="25"/>
  <c r="Z808" i="25"/>
  <c r="AC809" i="25"/>
  <c r="AB809" i="25"/>
  <c r="AA809" i="25"/>
  <c r="Z809" i="25"/>
  <c r="AC810" i="25"/>
  <c r="AB810" i="25"/>
  <c r="AA810" i="25"/>
  <c r="Z810" i="25"/>
  <c r="AC811" i="25"/>
  <c r="AB811" i="25"/>
  <c r="AA811" i="25"/>
  <c r="Z811" i="25"/>
  <c r="AC812" i="25"/>
  <c r="AB812" i="25"/>
  <c r="AA812" i="25"/>
  <c r="Z812" i="25"/>
  <c r="AC813" i="25"/>
  <c r="AB813" i="25"/>
  <c r="AA813" i="25"/>
  <c r="Z813" i="25"/>
  <c r="AC814" i="25"/>
  <c r="AB814" i="25"/>
  <c r="AA814" i="25"/>
  <c r="Z814" i="25"/>
  <c r="AC815" i="25"/>
  <c r="AB815" i="25"/>
  <c r="AA815" i="25"/>
  <c r="Z815" i="25"/>
  <c r="AC816" i="25"/>
  <c r="AB816" i="25"/>
  <c r="AA816" i="25"/>
  <c r="Z816" i="25"/>
  <c r="AC817" i="25"/>
  <c r="AB817" i="25"/>
  <c r="AA817" i="25"/>
  <c r="Z817" i="25"/>
  <c r="AC818" i="25"/>
  <c r="AB818" i="25"/>
  <c r="AA818" i="25"/>
  <c r="Z818" i="25"/>
  <c r="AC819" i="25"/>
  <c r="AB819" i="25"/>
  <c r="AA819" i="25"/>
  <c r="Z819" i="25"/>
  <c r="AC820" i="25"/>
  <c r="AB820" i="25"/>
  <c r="AA820" i="25"/>
  <c r="Z820" i="25"/>
  <c r="AC821" i="25"/>
  <c r="AB821" i="25"/>
  <c r="AA821" i="25"/>
  <c r="Z821" i="25"/>
  <c r="AC822" i="25"/>
  <c r="AB822" i="25"/>
  <c r="AA822" i="25"/>
  <c r="Z822" i="25"/>
  <c r="AC823" i="25"/>
  <c r="AB823" i="25"/>
  <c r="AA823" i="25"/>
  <c r="Z823" i="25"/>
  <c r="AC824" i="25"/>
  <c r="AB824" i="25"/>
  <c r="AA824" i="25"/>
  <c r="Z824" i="25"/>
  <c r="AC825" i="25"/>
  <c r="AB825" i="25"/>
  <c r="AA825" i="25"/>
  <c r="Z825" i="25"/>
  <c r="AC826" i="25"/>
  <c r="AB826" i="25"/>
  <c r="AA826" i="25"/>
  <c r="Z826" i="25"/>
  <c r="AC827" i="25"/>
  <c r="AB827" i="25"/>
  <c r="AA827" i="25"/>
  <c r="Z827" i="25"/>
  <c r="AC828" i="25"/>
  <c r="AB828" i="25"/>
  <c r="AA828" i="25"/>
  <c r="Z828" i="25"/>
  <c r="AC829" i="25"/>
  <c r="AB829" i="25"/>
  <c r="AA829" i="25"/>
  <c r="Z829" i="25"/>
  <c r="AC830" i="25"/>
  <c r="AB830" i="25"/>
  <c r="AA830" i="25"/>
  <c r="Z830" i="25"/>
  <c r="AC831" i="25"/>
  <c r="AB831" i="25"/>
  <c r="AA831" i="25"/>
  <c r="Z831" i="25"/>
  <c r="AC832" i="25"/>
  <c r="AB832" i="25"/>
  <c r="AA832" i="25"/>
  <c r="Z832" i="25"/>
  <c r="AC833" i="25"/>
  <c r="AB833" i="25"/>
  <c r="AA833" i="25"/>
  <c r="Z833" i="25"/>
  <c r="AC834" i="25"/>
  <c r="AB834" i="25"/>
  <c r="AA834" i="25"/>
  <c r="Z834" i="25"/>
  <c r="AC835" i="25"/>
  <c r="AB835" i="25"/>
  <c r="AA835" i="25"/>
  <c r="Z835" i="25"/>
  <c r="AC836" i="25"/>
  <c r="AB836" i="25"/>
  <c r="AA836" i="25"/>
  <c r="Z836" i="25"/>
  <c r="AC837" i="25"/>
  <c r="AB837" i="25"/>
  <c r="AA837" i="25"/>
  <c r="Z837" i="25"/>
  <c r="AC838" i="25"/>
  <c r="AB838" i="25"/>
  <c r="AA838" i="25"/>
  <c r="Z838" i="25"/>
  <c r="AC839" i="25"/>
  <c r="AB839" i="25"/>
  <c r="AA839" i="25"/>
  <c r="Z839" i="25"/>
  <c r="AC840" i="25"/>
  <c r="AB840" i="25"/>
  <c r="AA840" i="25"/>
  <c r="Z840" i="25"/>
  <c r="AC841" i="25"/>
  <c r="AB841" i="25"/>
  <c r="AA841" i="25"/>
  <c r="Z841" i="25"/>
  <c r="AC842" i="25"/>
  <c r="AB842" i="25"/>
  <c r="AA842" i="25"/>
  <c r="Z842" i="25"/>
  <c r="AC843" i="25"/>
  <c r="AB843" i="25"/>
  <c r="AA843" i="25"/>
  <c r="Z843" i="25"/>
  <c r="AC844" i="25"/>
  <c r="AB844" i="25"/>
  <c r="AA844" i="25"/>
  <c r="Z844" i="25"/>
  <c r="AC845" i="25"/>
  <c r="AB845" i="25"/>
  <c r="AA845" i="25"/>
  <c r="Z845" i="25"/>
  <c r="AC846" i="25"/>
  <c r="AB846" i="25"/>
  <c r="AA846" i="25"/>
  <c r="Z846" i="25"/>
  <c r="AC847" i="25"/>
  <c r="AB847" i="25"/>
  <c r="AA847" i="25"/>
  <c r="Z847" i="25"/>
  <c r="AC848" i="25"/>
  <c r="AB848" i="25"/>
  <c r="AA848" i="25"/>
  <c r="Z848" i="25"/>
  <c r="AC849" i="25"/>
  <c r="AB849" i="25"/>
  <c r="AA849" i="25"/>
  <c r="Z849" i="25"/>
  <c r="AC850" i="25"/>
  <c r="AB850" i="25"/>
  <c r="AA850" i="25"/>
  <c r="Z850" i="25"/>
  <c r="AC851" i="25"/>
  <c r="AB851" i="25"/>
  <c r="AA851" i="25"/>
  <c r="Z851" i="25"/>
  <c r="AC852" i="25"/>
  <c r="AB852" i="25"/>
  <c r="AA852" i="25"/>
  <c r="Z852" i="25"/>
  <c r="AC853" i="25"/>
  <c r="AB853" i="25"/>
  <c r="AA853" i="25"/>
  <c r="Z853" i="25"/>
  <c r="AC854" i="25"/>
  <c r="AB854" i="25"/>
  <c r="AA854" i="25"/>
  <c r="Z854" i="25"/>
  <c r="AC855" i="25"/>
  <c r="AB855" i="25"/>
  <c r="AA855" i="25"/>
  <c r="Z855" i="25"/>
  <c r="AC856" i="25"/>
  <c r="AB856" i="25"/>
  <c r="AA856" i="25"/>
  <c r="Z856" i="25"/>
  <c r="AC857" i="25"/>
  <c r="AB857" i="25"/>
  <c r="AA857" i="25"/>
  <c r="Z857" i="25"/>
  <c r="AC858" i="25"/>
  <c r="AB858" i="25"/>
  <c r="AA858" i="25"/>
  <c r="Z858" i="25"/>
  <c r="AC859" i="25"/>
  <c r="AB859" i="25"/>
  <c r="AA859" i="25"/>
  <c r="Z859" i="25"/>
  <c r="AC860" i="25"/>
  <c r="AB860" i="25"/>
  <c r="AA860" i="25"/>
  <c r="Z860" i="25"/>
  <c r="AC861" i="25"/>
  <c r="AB861" i="25"/>
  <c r="AA861" i="25"/>
  <c r="Z861" i="25"/>
  <c r="AC862" i="25"/>
  <c r="AB862" i="25"/>
  <c r="AA862" i="25"/>
  <c r="Z862" i="25"/>
  <c r="AC863" i="25"/>
  <c r="AB863" i="25"/>
  <c r="AA863" i="25"/>
  <c r="Z863" i="25"/>
  <c r="AC864" i="25"/>
  <c r="AB864" i="25"/>
  <c r="AA864" i="25"/>
  <c r="Z864" i="25"/>
  <c r="AC865" i="25"/>
  <c r="AB865" i="25"/>
  <c r="AA865" i="25"/>
  <c r="Z865" i="25"/>
  <c r="AC866" i="25"/>
  <c r="AB866" i="25"/>
  <c r="AA866" i="25"/>
  <c r="Z866" i="25"/>
  <c r="AC867" i="25"/>
  <c r="AB867" i="25"/>
  <c r="AA867" i="25"/>
  <c r="Z867" i="25"/>
  <c r="AC868" i="25"/>
  <c r="AB868" i="25"/>
  <c r="AA868" i="25"/>
  <c r="Z868" i="25"/>
  <c r="AC869" i="25"/>
  <c r="AB869" i="25"/>
  <c r="AA869" i="25"/>
  <c r="Z869" i="25"/>
  <c r="AC870" i="25"/>
  <c r="AB870" i="25"/>
  <c r="AA870" i="25"/>
  <c r="Z870" i="25"/>
  <c r="AC871" i="25"/>
  <c r="AB871" i="25"/>
  <c r="AA871" i="25"/>
  <c r="Z871" i="25"/>
  <c r="AC872" i="25"/>
  <c r="AB872" i="25"/>
  <c r="AA872" i="25"/>
  <c r="Z872" i="25"/>
  <c r="AC873" i="25"/>
  <c r="AB873" i="25"/>
  <c r="AA873" i="25"/>
  <c r="Z873" i="25"/>
  <c r="AC874" i="25"/>
  <c r="AB874" i="25"/>
  <c r="AA874" i="25"/>
  <c r="Z874" i="25"/>
  <c r="AC875" i="25"/>
  <c r="AB875" i="25"/>
  <c r="AA875" i="25"/>
  <c r="Z875" i="25"/>
  <c r="AC876" i="25"/>
  <c r="AB876" i="25"/>
  <c r="AA876" i="25"/>
  <c r="Z876" i="25"/>
  <c r="AC877" i="25"/>
  <c r="AB877" i="25"/>
  <c r="AA877" i="25"/>
  <c r="Z877" i="25"/>
  <c r="AC878" i="25"/>
  <c r="AB878" i="25"/>
  <c r="AA878" i="25"/>
  <c r="Z878" i="25"/>
  <c r="AC879" i="25"/>
  <c r="AB879" i="25"/>
  <c r="AA879" i="25"/>
  <c r="Z879" i="25"/>
  <c r="AC880" i="25"/>
  <c r="AB880" i="25"/>
  <c r="AA880" i="25"/>
  <c r="Z880" i="25"/>
  <c r="AC881" i="25"/>
  <c r="AB881" i="25"/>
  <c r="AA881" i="25"/>
  <c r="Z881" i="25"/>
  <c r="AC882" i="25"/>
  <c r="AB882" i="25"/>
  <c r="AA882" i="25"/>
  <c r="Z882" i="25"/>
  <c r="AC883" i="25"/>
  <c r="AB883" i="25"/>
  <c r="AA883" i="25"/>
  <c r="Z883" i="25"/>
  <c r="AC884" i="25"/>
  <c r="AB884" i="25"/>
  <c r="AA884" i="25"/>
  <c r="Z884" i="25"/>
  <c r="AC885" i="25"/>
  <c r="AB885" i="25"/>
  <c r="AA885" i="25"/>
  <c r="Z885" i="25"/>
  <c r="AC886" i="25"/>
  <c r="AB886" i="25"/>
  <c r="AA886" i="25"/>
  <c r="Z886" i="25"/>
  <c r="AC887" i="25"/>
  <c r="AB887" i="25"/>
  <c r="AA887" i="25"/>
  <c r="Z887" i="25"/>
  <c r="AC888" i="25"/>
  <c r="AB888" i="25"/>
  <c r="AA888" i="25"/>
  <c r="Z888" i="25"/>
  <c r="AC889" i="25"/>
  <c r="AB889" i="25"/>
  <c r="AA889" i="25"/>
  <c r="Z889" i="25"/>
  <c r="AC890" i="25"/>
  <c r="AB890" i="25"/>
  <c r="AA890" i="25"/>
  <c r="Z890" i="25"/>
  <c r="AC891" i="25"/>
  <c r="AB891" i="25"/>
  <c r="AA891" i="25"/>
  <c r="Z891" i="25"/>
  <c r="AC892" i="25"/>
  <c r="AB892" i="25"/>
  <c r="AA892" i="25"/>
  <c r="Z892" i="25"/>
  <c r="AC893" i="25"/>
  <c r="AB893" i="25"/>
  <c r="AA893" i="25"/>
  <c r="Z893" i="25"/>
  <c r="AC894" i="25"/>
  <c r="AB894" i="25"/>
  <c r="AA894" i="25"/>
  <c r="Z894" i="25"/>
  <c r="AC895" i="25"/>
  <c r="AB895" i="25"/>
  <c r="AA895" i="25"/>
  <c r="Z895" i="25"/>
  <c r="AC896" i="25"/>
  <c r="AB896" i="25"/>
  <c r="AA896" i="25"/>
  <c r="Z896" i="25"/>
  <c r="AC897" i="25"/>
  <c r="AB897" i="25"/>
  <c r="AA897" i="25"/>
  <c r="Z897" i="25"/>
  <c r="AC898" i="25"/>
  <c r="AB898" i="25"/>
  <c r="AA898" i="25"/>
  <c r="Z898" i="25"/>
  <c r="AC899" i="25"/>
  <c r="AB899" i="25"/>
  <c r="AA899" i="25"/>
  <c r="Z899" i="25"/>
  <c r="AC900" i="25"/>
  <c r="AB900" i="25"/>
  <c r="AA900" i="25"/>
  <c r="Z900" i="25"/>
  <c r="AC901" i="25"/>
  <c r="AB901" i="25"/>
  <c r="AA901" i="25"/>
  <c r="Z901" i="25"/>
  <c r="AC902" i="25"/>
  <c r="AB902" i="25"/>
  <c r="AA902" i="25"/>
  <c r="Z902" i="25"/>
  <c r="AC903" i="25"/>
  <c r="AB903" i="25"/>
  <c r="AA903" i="25"/>
  <c r="Z903" i="25"/>
  <c r="AC904" i="25"/>
  <c r="AB904" i="25"/>
  <c r="AA904" i="25"/>
  <c r="Z904" i="25"/>
  <c r="AC905" i="25"/>
  <c r="AB905" i="25"/>
  <c r="AA905" i="25"/>
  <c r="Z905" i="25"/>
  <c r="AC906" i="25"/>
  <c r="AB906" i="25"/>
  <c r="AA906" i="25"/>
  <c r="Z906" i="25"/>
  <c r="AC907" i="25"/>
  <c r="AB907" i="25"/>
  <c r="AA907" i="25"/>
  <c r="Z907" i="25"/>
  <c r="AC908" i="25"/>
  <c r="AB908" i="25"/>
  <c r="AA908" i="25"/>
  <c r="Z908" i="25"/>
  <c r="AC909" i="25"/>
  <c r="AB909" i="25"/>
  <c r="AA909" i="25"/>
  <c r="Z909" i="25"/>
  <c r="AC910" i="25"/>
  <c r="AB910" i="25"/>
  <c r="AA910" i="25"/>
  <c r="Z910" i="25"/>
  <c r="AC911" i="25"/>
  <c r="AB911" i="25"/>
  <c r="AA911" i="25"/>
  <c r="Z911" i="25"/>
  <c r="AC912" i="25"/>
  <c r="AB912" i="25"/>
  <c r="AA912" i="25"/>
  <c r="Z912" i="25"/>
  <c r="AC913" i="25"/>
  <c r="AB913" i="25"/>
  <c r="AA913" i="25"/>
  <c r="Z913" i="25"/>
  <c r="AC914" i="25"/>
  <c r="AB914" i="25"/>
  <c r="AA914" i="25"/>
  <c r="Z914" i="25"/>
  <c r="AC915" i="25"/>
  <c r="AB915" i="25"/>
  <c r="AA915" i="25"/>
  <c r="Z915" i="25"/>
  <c r="AC916" i="25"/>
  <c r="AB916" i="25"/>
  <c r="AA916" i="25"/>
  <c r="Z916" i="25"/>
  <c r="AC917" i="25"/>
  <c r="AB917" i="25"/>
  <c r="AA917" i="25"/>
  <c r="Z917" i="25"/>
  <c r="AC918" i="25"/>
  <c r="AB918" i="25"/>
  <c r="AA918" i="25"/>
  <c r="Z918" i="25"/>
  <c r="AC919" i="25"/>
  <c r="AB919" i="25"/>
  <c r="AA919" i="25"/>
  <c r="Z919" i="25"/>
  <c r="AC920" i="25"/>
  <c r="AB920" i="25"/>
  <c r="AA920" i="25"/>
  <c r="Z920" i="25"/>
  <c r="AC921" i="25"/>
  <c r="AB921" i="25"/>
  <c r="AA921" i="25"/>
  <c r="Z921" i="25"/>
  <c r="AC922" i="25"/>
  <c r="AB922" i="25"/>
  <c r="AA922" i="25"/>
  <c r="Z922" i="25"/>
  <c r="AC923" i="25"/>
  <c r="AB923" i="25"/>
  <c r="AA923" i="25"/>
  <c r="Z923" i="25"/>
  <c r="AC924" i="25"/>
  <c r="AB924" i="25"/>
  <c r="AA924" i="25"/>
  <c r="Z924" i="25"/>
  <c r="AC925" i="25"/>
  <c r="AB925" i="25"/>
  <c r="AA925" i="25"/>
  <c r="Z925" i="25"/>
  <c r="AC926" i="25"/>
  <c r="AB926" i="25"/>
  <c r="AA926" i="25"/>
  <c r="Z926" i="25"/>
  <c r="AC927" i="25"/>
  <c r="AB927" i="25"/>
  <c r="AA927" i="25"/>
  <c r="Z927" i="25"/>
  <c r="AC928" i="25"/>
  <c r="AB928" i="25"/>
  <c r="AA928" i="25"/>
  <c r="Z928" i="25"/>
  <c r="AC929" i="25"/>
  <c r="AB929" i="25"/>
  <c r="AA929" i="25"/>
  <c r="Z929" i="25"/>
  <c r="AC930" i="25"/>
  <c r="AB930" i="25"/>
  <c r="AA930" i="25"/>
  <c r="Z930" i="25"/>
  <c r="AC931" i="25"/>
  <c r="AB931" i="25"/>
  <c r="AA931" i="25"/>
  <c r="Z931" i="25"/>
  <c r="AC932" i="25"/>
  <c r="AB932" i="25"/>
  <c r="AA932" i="25"/>
  <c r="Z932" i="25"/>
  <c r="AC933" i="25"/>
  <c r="AB933" i="25"/>
  <c r="AA933" i="25"/>
  <c r="Z933" i="25"/>
  <c r="AC934" i="25"/>
  <c r="AB934" i="25"/>
  <c r="AA934" i="25"/>
  <c r="Z934" i="25"/>
  <c r="AC935" i="25"/>
  <c r="AB935" i="25"/>
  <c r="AA935" i="25"/>
  <c r="Z935" i="25"/>
  <c r="AC936" i="25"/>
  <c r="AB936" i="25"/>
  <c r="AA936" i="25"/>
  <c r="Z936" i="25"/>
  <c r="AC937" i="25"/>
  <c r="AB937" i="25"/>
  <c r="AA937" i="25"/>
  <c r="Z937" i="25"/>
  <c r="AC938" i="25"/>
  <c r="AB938" i="25"/>
  <c r="AA938" i="25"/>
  <c r="Z938" i="25"/>
  <c r="AC939" i="25"/>
  <c r="AB939" i="25"/>
  <c r="AA939" i="25"/>
  <c r="Z939" i="25"/>
  <c r="AC940" i="25"/>
  <c r="AB940" i="25"/>
  <c r="AA940" i="25"/>
  <c r="Z940" i="25"/>
  <c r="AC941" i="25"/>
  <c r="AB941" i="25"/>
  <c r="AA941" i="25"/>
  <c r="Z941" i="25"/>
  <c r="AC942" i="25"/>
  <c r="AB942" i="25"/>
  <c r="AA942" i="25"/>
  <c r="Z942" i="25"/>
  <c r="AC943" i="25"/>
  <c r="AB943" i="25"/>
  <c r="AA943" i="25"/>
  <c r="Z943" i="25"/>
  <c r="AC944" i="25"/>
  <c r="AB944" i="25"/>
  <c r="AA944" i="25"/>
  <c r="Z944" i="25"/>
  <c r="AC945" i="25"/>
  <c r="AB945" i="25"/>
  <c r="AA945" i="25"/>
  <c r="Z945" i="25"/>
  <c r="AC946" i="25"/>
  <c r="AB946" i="25"/>
  <c r="AA946" i="25"/>
  <c r="Z946" i="25"/>
  <c r="AC947" i="25"/>
  <c r="AB947" i="25"/>
  <c r="AA947" i="25"/>
  <c r="Z947" i="25"/>
  <c r="AC948" i="25"/>
  <c r="AB948" i="25"/>
  <c r="AA948" i="25"/>
  <c r="Z948" i="25"/>
  <c r="AC949" i="25"/>
  <c r="AB949" i="25"/>
  <c r="AA949" i="25"/>
  <c r="Z949" i="25"/>
  <c r="AC950" i="25"/>
  <c r="AB950" i="25"/>
  <c r="AA950" i="25"/>
  <c r="Z950" i="25"/>
  <c r="AC951" i="25"/>
  <c r="AB951" i="25"/>
  <c r="AA951" i="25"/>
  <c r="Z951" i="25"/>
  <c r="AC952" i="25"/>
  <c r="AB952" i="25"/>
  <c r="AA952" i="25"/>
  <c r="Z952" i="25"/>
  <c r="AC953" i="25"/>
  <c r="AB953" i="25"/>
  <c r="AA953" i="25"/>
  <c r="Z953" i="25"/>
  <c r="AC954" i="25"/>
  <c r="AB954" i="25"/>
  <c r="AA954" i="25"/>
  <c r="Z954" i="25"/>
  <c r="AC955" i="25"/>
  <c r="AB955" i="25"/>
  <c r="AA955" i="25"/>
  <c r="Z955" i="25"/>
  <c r="AC956" i="25"/>
  <c r="AB956" i="25"/>
  <c r="AA956" i="25"/>
  <c r="Z956" i="25"/>
  <c r="AC957" i="25"/>
  <c r="AB957" i="25"/>
  <c r="AA957" i="25"/>
  <c r="Z957" i="25"/>
  <c r="AC958" i="25"/>
  <c r="AB958" i="25"/>
  <c r="AA958" i="25"/>
  <c r="Z958" i="25"/>
  <c r="AC959" i="25"/>
  <c r="AB959" i="25"/>
  <c r="AA959" i="25"/>
  <c r="Z959" i="25"/>
  <c r="AC960" i="25"/>
  <c r="AB960" i="25"/>
  <c r="AA960" i="25"/>
  <c r="Z960" i="25"/>
  <c r="AC961" i="25"/>
  <c r="AB961" i="25"/>
  <c r="AA961" i="25"/>
  <c r="Z961" i="25"/>
  <c r="AC962" i="25"/>
  <c r="AB962" i="25"/>
  <c r="AA962" i="25"/>
  <c r="Z962" i="25"/>
  <c r="AC963" i="25"/>
  <c r="AB963" i="25"/>
  <c r="AA963" i="25"/>
  <c r="Z963" i="25"/>
  <c r="AC964" i="25"/>
  <c r="AB964" i="25"/>
  <c r="AA964" i="25"/>
  <c r="Z964" i="25"/>
  <c r="AC965" i="25"/>
  <c r="AB965" i="25"/>
  <c r="AA965" i="25"/>
  <c r="Z965" i="25"/>
  <c r="AC966" i="25"/>
  <c r="AB966" i="25"/>
  <c r="AA966" i="25"/>
  <c r="Z966" i="25"/>
  <c r="AC967" i="25"/>
  <c r="AB967" i="25"/>
  <c r="AA967" i="25"/>
  <c r="Z967" i="25"/>
  <c r="AC968" i="25"/>
  <c r="AB968" i="25"/>
  <c r="AA968" i="25"/>
  <c r="Z968" i="25"/>
  <c r="AC969" i="25"/>
  <c r="AB969" i="25"/>
  <c r="AA969" i="25"/>
  <c r="Z969" i="25"/>
  <c r="AC970" i="25"/>
  <c r="AB970" i="25"/>
  <c r="AA970" i="25"/>
  <c r="Z970" i="25"/>
  <c r="AC971" i="25"/>
  <c r="AB971" i="25"/>
  <c r="AA971" i="25"/>
  <c r="Z971" i="25"/>
  <c r="AC972" i="25"/>
  <c r="AB972" i="25"/>
  <c r="AA972" i="25"/>
  <c r="Z972" i="25"/>
  <c r="AC973" i="25"/>
  <c r="AB973" i="25"/>
  <c r="AA973" i="25"/>
  <c r="Z973" i="25"/>
  <c r="AC974" i="25"/>
  <c r="AB974" i="25"/>
  <c r="AA974" i="25"/>
  <c r="Z974" i="25"/>
  <c r="AC975" i="25"/>
  <c r="AB975" i="25"/>
  <c r="AA975" i="25"/>
  <c r="Z975" i="25"/>
  <c r="AC976" i="25"/>
  <c r="AB976" i="25"/>
  <c r="AA976" i="25"/>
  <c r="Z976" i="25"/>
  <c r="AC977" i="25"/>
  <c r="AB977" i="25"/>
  <c r="AA977" i="25"/>
  <c r="Z977" i="25"/>
  <c r="AC978" i="25"/>
  <c r="AB978" i="25"/>
  <c r="AA978" i="25"/>
  <c r="Z978" i="25"/>
  <c r="AC979" i="25"/>
  <c r="AB979" i="25"/>
  <c r="AA979" i="25"/>
  <c r="Z979" i="25"/>
  <c r="AC980" i="25"/>
  <c r="AB980" i="25"/>
  <c r="AA980" i="25"/>
  <c r="Z980" i="25"/>
  <c r="AC981" i="25"/>
  <c r="AB981" i="25"/>
  <c r="AA981" i="25"/>
  <c r="Z981" i="25"/>
  <c r="AC982" i="25"/>
  <c r="AB982" i="25"/>
  <c r="AA982" i="25"/>
  <c r="Z982" i="25"/>
  <c r="AC983" i="25"/>
  <c r="AB983" i="25"/>
  <c r="AA983" i="25"/>
  <c r="Z983" i="25"/>
  <c r="AC984" i="25"/>
  <c r="AB984" i="25"/>
  <c r="AA984" i="25"/>
  <c r="Z984" i="25"/>
  <c r="AC985" i="25"/>
  <c r="AB985" i="25"/>
  <c r="AA985" i="25"/>
  <c r="Z985" i="25"/>
  <c r="AC986" i="25"/>
  <c r="AB986" i="25"/>
  <c r="AA986" i="25"/>
  <c r="Z986" i="25"/>
  <c r="AC987" i="25"/>
  <c r="AB987" i="25"/>
  <c r="AA987" i="25"/>
  <c r="Z987" i="25"/>
  <c r="AC988" i="25"/>
  <c r="AB988" i="25"/>
  <c r="AA988" i="25"/>
  <c r="Z988" i="25"/>
  <c r="AC989" i="25"/>
  <c r="AB989" i="25"/>
  <c r="AA989" i="25"/>
  <c r="Z989" i="25"/>
  <c r="AC990" i="25"/>
  <c r="AB990" i="25"/>
  <c r="AA990" i="25"/>
  <c r="Z990" i="25"/>
  <c r="AC991" i="25"/>
  <c r="AB991" i="25"/>
  <c r="AA991" i="25"/>
  <c r="Z991" i="25"/>
  <c r="AC992" i="25"/>
  <c r="AB992" i="25"/>
  <c r="AA992" i="25"/>
  <c r="Z992" i="25"/>
  <c r="AC993" i="25"/>
  <c r="AB993" i="25"/>
  <c r="AA993" i="25"/>
  <c r="Z993" i="25"/>
  <c r="AC994" i="25"/>
  <c r="AB994" i="25"/>
  <c r="AA994" i="25"/>
  <c r="Z994" i="25"/>
  <c r="AC995" i="25"/>
  <c r="AB995" i="25"/>
  <c r="AA995" i="25"/>
  <c r="Z995" i="25"/>
  <c r="AC996" i="25"/>
  <c r="AB996" i="25"/>
  <c r="AA996" i="25"/>
  <c r="Z996" i="25"/>
  <c r="AC997" i="25"/>
  <c r="AB997" i="25"/>
  <c r="AA997" i="25"/>
  <c r="Z997" i="25"/>
  <c r="AC998" i="25"/>
  <c r="AB998" i="25"/>
  <c r="AA998" i="25"/>
  <c r="Z998" i="25"/>
  <c r="AC999" i="25"/>
  <c r="AB999" i="25"/>
  <c r="AA999" i="25"/>
  <c r="Z999" i="25"/>
  <c r="AC1000" i="25"/>
  <c r="AB1000" i="25"/>
  <c r="AA1000" i="25"/>
  <c r="Z1000" i="25"/>
  <c r="AC1001" i="25"/>
  <c r="AB1001" i="25"/>
  <c r="AA1001" i="25"/>
  <c r="Z1001" i="25"/>
  <c r="AC1002" i="25"/>
  <c r="AB1002" i="25"/>
  <c r="AA1002" i="25"/>
  <c r="Z1002" i="25"/>
  <c r="AC1003" i="25"/>
  <c r="AB1003" i="25"/>
  <c r="AA1003" i="25"/>
  <c r="Z1003" i="25"/>
  <c r="AC1004" i="25"/>
  <c r="AB1004" i="25"/>
  <c r="AA1004" i="25"/>
  <c r="Z1004" i="25"/>
  <c r="AC1005" i="25"/>
  <c r="AB1005" i="25"/>
  <c r="AA1005" i="25"/>
  <c r="Z1005" i="25"/>
  <c r="AC1006" i="25"/>
  <c r="AB1006" i="25"/>
  <c r="AA1006" i="25"/>
  <c r="Z1006" i="25"/>
  <c r="AC1007" i="25"/>
  <c r="AB1007" i="25"/>
  <c r="AA1007" i="25"/>
  <c r="Z1007" i="25"/>
  <c r="AC1008" i="25"/>
  <c r="AB1008" i="25"/>
  <c r="AA1008" i="25"/>
  <c r="Z1008" i="25"/>
  <c r="AC1009" i="25"/>
  <c r="AB1009" i="25"/>
  <c r="AA1009" i="25"/>
  <c r="Z1009" i="25"/>
  <c r="AC1010" i="25"/>
  <c r="AB1010" i="25"/>
  <c r="AA1010" i="25"/>
  <c r="Z1010" i="25"/>
  <c r="AC1011" i="25"/>
  <c r="AB1011" i="25"/>
  <c r="AA1011" i="25"/>
  <c r="Z1011" i="25"/>
  <c r="AC1012" i="25"/>
  <c r="AB1012" i="25"/>
  <c r="AA1012" i="25"/>
  <c r="Z1012" i="25"/>
  <c r="AC1013" i="25"/>
  <c r="AB1013" i="25"/>
  <c r="AA1013" i="25"/>
  <c r="Z1013" i="25"/>
  <c r="AC1014" i="25"/>
  <c r="AB1014" i="25"/>
  <c r="AA1014" i="25"/>
  <c r="Z1014" i="25"/>
  <c r="AC1015" i="25"/>
  <c r="AB1015" i="25"/>
  <c r="AA1015" i="25"/>
  <c r="Z1015" i="25"/>
  <c r="AC1016" i="25"/>
  <c r="AB1016" i="25"/>
  <c r="AA1016" i="25"/>
  <c r="Z1016" i="25"/>
  <c r="AC1017" i="25"/>
  <c r="AB1017" i="25"/>
  <c r="AA1017" i="25"/>
  <c r="Z1017" i="25"/>
  <c r="AC1018" i="25"/>
  <c r="AB1018" i="25"/>
  <c r="AA1018" i="25"/>
  <c r="Z1018" i="25"/>
  <c r="AC1019" i="25"/>
  <c r="AB1019" i="25"/>
  <c r="AA1019" i="25"/>
  <c r="Z1019" i="25"/>
  <c r="AC1020" i="25"/>
  <c r="AB1020" i="25"/>
  <c r="AA1020" i="25"/>
  <c r="Z1020" i="25"/>
  <c r="AC1021" i="25"/>
  <c r="AB1021" i="25"/>
  <c r="AA1021" i="25"/>
  <c r="Z1021" i="25"/>
  <c r="AC1022" i="25"/>
  <c r="AB1022" i="25"/>
  <c r="AA1022" i="25"/>
  <c r="Z1022" i="25"/>
  <c r="AC1023" i="25"/>
  <c r="AB1023" i="25"/>
  <c r="AA1023" i="25"/>
  <c r="Z1023" i="25"/>
  <c r="AC1024" i="25"/>
  <c r="AB1024" i="25"/>
  <c r="AA1024" i="25"/>
  <c r="Z1024" i="25"/>
  <c r="AC1025" i="25"/>
  <c r="AB1025" i="25"/>
  <c r="AA1025" i="25"/>
  <c r="Z1025" i="25"/>
  <c r="AC1026" i="25"/>
  <c r="AB1026" i="25"/>
  <c r="AA1026" i="25"/>
  <c r="Z1026" i="25"/>
  <c r="AC1027" i="25"/>
  <c r="AB1027" i="25"/>
  <c r="AA1027" i="25"/>
  <c r="Z1027" i="25"/>
  <c r="AC1028" i="25"/>
  <c r="AB1028" i="25"/>
  <c r="AA1028" i="25"/>
  <c r="Z1028" i="25"/>
  <c r="AC1029" i="25"/>
  <c r="AB1029" i="25"/>
  <c r="AA1029" i="25"/>
  <c r="Z1029" i="25"/>
  <c r="AC1030" i="25"/>
  <c r="AB1030" i="25"/>
  <c r="AA1030" i="25"/>
  <c r="Z1030" i="25"/>
  <c r="AC1031" i="25"/>
  <c r="AB1031" i="25"/>
  <c r="AA1031" i="25"/>
  <c r="Z1031" i="25"/>
  <c r="AC1032" i="25"/>
  <c r="AB1032" i="25"/>
  <c r="AA1032" i="25"/>
  <c r="Z1032" i="25"/>
  <c r="AC1033" i="25"/>
  <c r="AB1033" i="25"/>
  <c r="AA1033" i="25"/>
  <c r="Z1033" i="25"/>
  <c r="AC1034" i="25"/>
  <c r="AB1034" i="25"/>
  <c r="AA1034" i="25"/>
  <c r="Z1034" i="25"/>
  <c r="AC1035" i="25"/>
  <c r="AB1035" i="25"/>
  <c r="AA1035" i="25"/>
  <c r="Z1035" i="25"/>
  <c r="AC1036" i="25"/>
  <c r="AB1036" i="25"/>
  <c r="AA1036" i="25"/>
  <c r="Z1036" i="25"/>
  <c r="AC1037" i="25"/>
  <c r="AB1037" i="25"/>
  <c r="AA1037" i="25"/>
  <c r="Z1037" i="25"/>
  <c r="AC1038" i="25"/>
  <c r="AB1038" i="25"/>
  <c r="AA1038" i="25"/>
  <c r="Z1038" i="25"/>
  <c r="AC1039" i="25"/>
  <c r="AB1039" i="25"/>
  <c r="AA1039" i="25"/>
  <c r="Z1039" i="25"/>
  <c r="AC1040" i="25"/>
  <c r="AB1040" i="25"/>
  <c r="AA1040" i="25"/>
  <c r="Z1040" i="25"/>
  <c r="AC1041" i="25"/>
  <c r="AB1041" i="25"/>
  <c r="AA1041" i="25"/>
  <c r="Z1041" i="25"/>
  <c r="AC1042" i="25"/>
  <c r="AB1042" i="25"/>
  <c r="AA1042" i="25"/>
  <c r="Z1042" i="25"/>
  <c r="AC1043" i="25"/>
  <c r="AB1043" i="25"/>
  <c r="AA1043" i="25"/>
  <c r="Z1043" i="25"/>
  <c r="AC1044" i="25"/>
  <c r="AB1044" i="25"/>
  <c r="AA1044" i="25"/>
  <c r="Z1044" i="25"/>
  <c r="AC1045" i="25"/>
  <c r="AB1045" i="25"/>
  <c r="AA1045" i="25"/>
  <c r="Z1045" i="25"/>
  <c r="AC1046" i="25"/>
  <c r="AB1046" i="25"/>
  <c r="AA1046" i="25"/>
  <c r="Z1046" i="25"/>
  <c r="AC1047" i="25"/>
  <c r="AB1047" i="25"/>
  <c r="AA1047" i="25"/>
  <c r="Z1047" i="25"/>
  <c r="AC1048" i="25"/>
  <c r="AB1048" i="25"/>
  <c r="AA1048" i="25"/>
  <c r="Z1048" i="25"/>
  <c r="AC1049" i="25"/>
  <c r="AB1049" i="25"/>
  <c r="AA1049" i="25"/>
  <c r="Z1049" i="25"/>
  <c r="AC1050" i="25"/>
  <c r="AB1050" i="25"/>
  <c r="AA1050" i="25"/>
  <c r="Z1050" i="25"/>
  <c r="AC1051" i="25"/>
  <c r="AB1051" i="25"/>
  <c r="AA1051" i="25"/>
  <c r="Z1051" i="25"/>
  <c r="AC1052" i="25"/>
  <c r="AB1052" i="25"/>
  <c r="AA1052" i="25"/>
  <c r="Z1052" i="25"/>
  <c r="AC1053" i="25"/>
  <c r="AB1053" i="25"/>
  <c r="AA1053" i="25"/>
  <c r="Z1053" i="25"/>
  <c r="AC1054" i="25"/>
  <c r="AB1054" i="25"/>
  <c r="AA1054" i="25"/>
  <c r="Z1054" i="25"/>
  <c r="AC1055" i="25"/>
  <c r="AB1055" i="25"/>
  <c r="AA1055" i="25"/>
  <c r="Z1055" i="25"/>
  <c r="AC1056" i="25"/>
  <c r="AB1056" i="25"/>
  <c r="AA1056" i="25"/>
  <c r="Z1056" i="25"/>
  <c r="AC1057" i="25"/>
  <c r="AB1057" i="25"/>
  <c r="AA1057" i="25"/>
  <c r="Z1057" i="25"/>
  <c r="AC1058" i="25"/>
  <c r="AB1058" i="25"/>
  <c r="AA1058" i="25"/>
  <c r="Z1058" i="25"/>
  <c r="AC1059" i="25"/>
  <c r="AB1059" i="25"/>
  <c r="AA1059" i="25"/>
  <c r="Z1059" i="25"/>
  <c r="AC1060" i="25"/>
  <c r="AB1060" i="25"/>
  <c r="AA1060" i="25"/>
  <c r="Z1060" i="25"/>
  <c r="AC1061" i="25"/>
  <c r="AB1061" i="25"/>
  <c r="AA1061" i="25"/>
  <c r="Z1061" i="25"/>
  <c r="AC1062" i="25"/>
  <c r="AB1062" i="25"/>
  <c r="AA1062" i="25"/>
  <c r="Z1062" i="25"/>
  <c r="AC1063" i="25"/>
  <c r="AB1063" i="25"/>
  <c r="AA1063" i="25"/>
  <c r="Z1063" i="25"/>
  <c r="AC1064" i="25"/>
  <c r="AB1064" i="25"/>
  <c r="AA1064" i="25"/>
  <c r="Z1064" i="25"/>
  <c r="AC1065" i="25"/>
  <c r="AB1065" i="25"/>
  <c r="AA1065" i="25"/>
  <c r="Z1065" i="25"/>
  <c r="AC1066" i="25"/>
  <c r="AB1066" i="25"/>
  <c r="AA1066" i="25"/>
  <c r="Z1066" i="25"/>
  <c r="AC1067" i="25"/>
  <c r="AB1067" i="25"/>
  <c r="AA1067" i="25"/>
  <c r="Z1067" i="25"/>
  <c r="AC1068" i="25"/>
  <c r="AB1068" i="25"/>
  <c r="AA1068" i="25"/>
  <c r="Z1068" i="25"/>
  <c r="AC1069" i="25"/>
  <c r="AB1069" i="25"/>
  <c r="AA1069" i="25"/>
  <c r="Z1069" i="25"/>
  <c r="AC1070" i="25"/>
  <c r="AB1070" i="25"/>
  <c r="AA1070" i="25"/>
  <c r="Z1070" i="25"/>
  <c r="AC1071" i="25"/>
  <c r="AB1071" i="25"/>
  <c r="AA1071" i="25"/>
  <c r="Z1071" i="25"/>
  <c r="AC1072" i="25"/>
  <c r="AB1072" i="25"/>
  <c r="AA1072" i="25"/>
  <c r="Z1072" i="25"/>
  <c r="AC1073" i="25"/>
  <c r="AB1073" i="25"/>
  <c r="AA1073" i="25"/>
  <c r="Z1073" i="25"/>
  <c r="AC1074" i="25"/>
  <c r="AB1074" i="25"/>
  <c r="AA1074" i="25"/>
  <c r="Z1074" i="25"/>
  <c r="AC1075" i="25"/>
  <c r="AB1075" i="25"/>
  <c r="AA1075" i="25"/>
  <c r="Z1075" i="25"/>
  <c r="AC1076" i="25"/>
  <c r="AB1076" i="25"/>
  <c r="AA1076" i="25"/>
  <c r="Z1076" i="25"/>
  <c r="AC1077" i="25"/>
  <c r="AB1077" i="25"/>
  <c r="AA1077" i="25"/>
  <c r="Z1077" i="25"/>
  <c r="AC1078" i="25"/>
  <c r="AB1078" i="25"/>
  <c r="AA1078" i="25"/>
  <c r="Z1078" i="25"/>
  <c r="AC1079" i="25"/>
  <c r="AB1079" i="25"/>
  <c r="AA1079" i="25"/>
  <c r="Z1079" i="25"/>
  <c r="AC1080" i="25"/>
  <c r="AB1080" i="25"/>
  <c r="AA1080" i="25"/>
  <c r="Z1080" i="25"/>
  <c r="AC1081" i="25"/>
  <c r="AB1081" i="25"/>
  <c r="AA1081" i="25"/>
  <c r="Z1081" i="25"/>
  <c r="AC1082" i="25"/>
  <c r="AB1082" i="25"/>
  <c r="AA1082" i="25"/>
  <c r="Z1082" i="25"/>
  <c r="AC1083" i="25"/>
  <c r="AB1083" i="25"/>
  <c r="AA1083" i="25"/>
  <c r="Z1083" i="25"/>
  <c r="AC1084" i="25"/>
  <c r="AB1084" i="25"/>
  <c r="AA1084" i="25"/>
  <c r="Z1084" i="25"/>
  <c r="AC1085" i="25"/>
  <c r="AB1085" i="25"/>
  <c r="AA1085" i="25"/>
  <c r="Z1085" i="25"/>
  <c r="AC1086" i="25"/>
  <c r="AB1086" i="25"/>
  <c r="AA1086" i="25"/>
  <c r="Z1086" i="25"/>
  <c r="AC1087" i="25"/>
  <c r="AB1087" i="25"/>
  <c r="AA1087" i="25"/>
  <c r="Z1087" i="25"/>
  <c r="AC1088" i="25"/>
  <c r="AB1088" i="25"/>
  <c r="AA1088" i="25"/>
  <c r="Z1088" i="25"/>
  <c r="AC1089" i="25"/>
  <c r="AB1089" i="25"/>
  <c r="AA1089" i="25"/>
  <c r="Z1089" i="25"/>
  <c r="AC1090" i="25"/>
  <c r="AB1090" i="25"/>
  <c r="AA1090" i="25"/>
  <c r="Z1090" i="25"/>
  <c r="AC1091" i="25"/>
  <c r="AB1091" i="25"/>
  <c r="AA1091" i="25"/>
  <c r="Z1091" i="25"/>
  <c r="AC1092" i="25"/>
  <c r="AB1092" i="25"/>
  <c r="AA1092" i="25"/>
  <c r="Z1092" i="25"/>
  <c r="AC1093" i="25"/>
  <c r="AB1093" i="25"/>
  <c r="AA1093" i="25"/>
  <c r="Z1093" i="25"/>
  <c r="AC1094" i="25"/>
  <c r="AB1094" i="25"/>
  <c r="AA1094" i="25"/>
  <c r="Z1094" i="25"/>
  <c r="AC1095" i="25"/>
  <c r="AB1095" i="25"/>
  <c r="AA1095" i="25"/>
  <c r="Z1095" i="25"/>
  <c r="AC1096" i="25"/>
  <c r="AB1096" i="25"/>
  <c r="AA1096" i="25"/>
  <c r="Z1096" i="25"/>
  <c r="AC1097" i="25"/>
  <c r="AB1097" i="25"/>
  <c r="AA1097" i="25"/>
  <c r="Z1097" i="25"/>
  <c r="AC1098" i="25"/>
  <c r="AB1098" i="25"/>
  <c r="AA1098" i="25"/>
  <c r="Z1098" i="25"/>
  <c r="AC1099" i="25"/>
  <c r="AB1099" i="25"/>
  <c r="AA1099" i="25"/>
  <c r="Z1099" i="25"/>
  <c r="AC1100" i="25"/>
  <c r="AB1100" i="25"/>
  <c r="AA1100" i="25"/>
  <c r="Z1100" i="25"/>
  <c r="AC1101" i="25"/>
  <c r="AB1101" i="25"/>
  <c r="AA1101" i="25"/>
  <c r="Z1101" i="25"/>
  <c r="AC1102" i="25"/>
  <c r="AB1102" i="25"/>
  <c r="AA1102" i="25"/>
  <c r="Z1102" i="25"/>
  <c r="AC1103" i="25"/>
  <c r="AB1103" i="25"/>
  <c r="AA1103" i="25"/>
  <c r="Z1103" i="25"/>
  <c r="AC1104" i="25"/>
  <c r="AB1104" i="25"/>
  <c r="AA1104" i="25"/>
  <c r="Z1104" i="25"/>
  <c r="AC1105" i="25"/>
  <c r="AB1105" i="25"/>
  <c r="AA1105" i="25"/>
  <c r="Z1105" i="25"/>
  <c r="AC1106" i="25"/>
  <c r="AB1106" i="25"/>
  <c r="AA1106" i="25"/>
  <c r="Z1106" i="25"/>
  <c r="AC1107" i="25"/>
  <c r="AB1107" i="25"/>
  <c r="AA1107" i="25"/>
  <c r="Z1107" i="25"/>
  <c r="AC1108" i="25"/>
  <c r="AB1108" i="25"/>
  <c r="AA1108" i="25"/>
  <c r="Z1108" i="25"/>
  <c r="AC1109" i="25"/>
  <c r="AB1109" i="25"/>
  <c r="AA1109" i="25"/>
  <c r="Z1109" i="25"/>
  <c r="AC1110" i="25"/>
  <c r="AB1110" i="25"/>
  <c r="AA1110" i="25"/>
  <c r="Z1110" i="25"/>
  <c r="AC1111" i="25"/>
  <c r="AB1111" i="25"/>
  <c r="AA1111" i="25"/>
  <c r="Z1111" i="25"/>
  <c r="AC1112" i="25"/>
  <c r="AB1112" i="25"/>
  <c r="AA1112" i="25"/>
  <c r="Z1112" i="25"/>
  <c r="AC1113" i="25"/>
  <c r="AB1113" i="25"/>
  <c r="AA1113" i="25"/>
  <c r="Z1113" i="25"/>
  <c r="AC1114" i="25"/>
  <c r="AB1114" i="25"/>
  <c r="AA1114" i="25"/>
  <c r="Z1114" i="25"/>
  <c r="AC1115" i="25"/>
  <c r="AB1115" i="25"/>
  <c r="AA1115" i="25"/>
  <c r="Z1115" i="25"/>
  <c r="AC1116" i="25"/>
  <c r="AB1116" i="25"/>
  <c r="AA1116" i="25"/>
  <c r="Z1116" i="25"/>
  <c r="AC1117" i="25"/>
  <c r="AB1117" i="25"/>
  <c r="AA1117" i="25"/>
  <c r="Z1117" i="25"/>
  <c r="AC1118" i="25"/>
  <c r="AB1118" i="25"/>
  <c r="AA1118" i="25"/>
  <c r="Z1118" i="25"/>
  <c r="AC1119" i="25"/>
  <c r="AB1119" i="25"/>
  <c r="AA1119" i="25"/>
  <c r="Z1119" i="25"/>
  <c r="AC1120" i="25"/>
  <c r="AB1120" i="25"/>
  <c r="AA1120" i="25"/>
  <c r="Z1120" i="25"/>
  <c r="AC1121" i="25"/>
  <c r="AB1121" i="25"/>
  <c r="AA1121" i="25"/>
  <c r="Z1121" i="25"/>
  <c r="AC1122" i="25"/>
  <c r="AB1122" i="25"/>
  <c r="AA1122" i="25"/>
  <c r="Z1122" i="25"/>
  <c r="AC1123" i="25"/>
  <c r="AB1123" i="25"/>
  <c r="AA1123" i="25"/>
  <c r="Z1123" i="25"/>
  <c r="AC1124" i="25"/>
  <c r="AB1124" i="25"/>
  <c r="AA1124" i="25"/>
  <c r="Z1124" i="25"/>
  <c r="AC1125" i="25"/>
  <c r="AB1125" i="25"/>
  <c r="AA1125" i="25"/>
  <c r="Z1125" i="25"/>
  <c r="AC1126" i="25"/>
  <c r="AB1126" i="25"/>
  <c r="AA1126" i="25"/>
  <c r="Z1126" i="25"/>
  <c r="AC1127" i="25"/>
  <c r="AB1127" i="25"/>
  <c r="AA1127" i="25"/>
  <c r="Z1127" i="25"/>
  <c r="AC1128" i="25"/>
  <c r="AB1128" i="25"/>
  <c r="AA1128" i="25"/>
  <c r="Z1128" i="25"/>
  <c r="AC1129" i="25"/>
  <c r="AB1129" i="25"/>
  <c r="AA1129" i="25"/>
  <c r="Z1129" i="25"/>
  <c r="AC1130" i="25"/>
  <c r="AB1130" i="25"/>
  <c r="AA1130" i="25"/>
  <c r="Z1130" i="25"/>
  <c r="AC1131" i="25"/>
  <c r="AB1131" i="25"/>
  <c r="AA1131" i="25"/>
  <c r="Z1131" i="25"/>
  <c r="AC1132" i="25"/>
  <c r="AB1132" i="25"/>
  <c r="AA1132" i="25"/>
  <c r="Z1132" i="25"/>
  <c r="AC1133" i="25"/>
  <c r="AB1133" i="25"/>
  <c r="AA1133" i="25"/>
  <c r="Z1133" i="25"/>
  <c r="AC1134" i="25"/>
  <c r="AB1134" i="25"/>
  <c r="AA1134" i="25"/>
  <c r="Z1134" i="25"/>
  <c r="AC1135" i="25"/>
  <c r="AB1135" i="25"/>
  <c r="AA1135" i="25"/>
  <c r="Z1135" i="25"/>
  <c r="AC1136" i="25"/>
  <c r="AB1136" i="25"/>
  <c r="AA1136" i="25"/>
  <c r="Z1136" i="25"/>
  <c r="AC1137" i="25"/>
  <c r="AB1137" i="25"/>
  <c r="AA1137" i="25"/>
  <c r="Z1137" i="25"/>
  <c r="AC1138" i="25"/>
  <c r="AB1138" i="25"/>
  <c r="AA1138" i="25"/>
  <c r="Z1138" i="25"/>
  <c r="AC1139" i="25"/>
  <c r="AB1139" i="25"/>
  <c r="AA1139" i="25"/>
  <c r="Z1139" i="25"/>
  <c r="AC1140" i="25"/>
  <c r="AB1140" i="25"/>
  <c r="AA1140" i="25"/>
  <c r="Z1140" i="25"/>
  <c r="AC1141" i="25"/>
  <c r="AB1141" i="25"/>
  <c r="AA1141" i="25"/>
  <c r="Z1141" i="25"/>
  <c r="AC1142" i="25"/>
  <c r="AB1142" i="25"/>
  <c r="AA1142" i="25"/>
  <c r="Z1142" i="25"/>
  <c r="AC1143" i="25"/>
  <c r="AB1143" i="25"/>
  <c r="AA1143" i="25"/>
  <c r="Z1143" i="25"/>
  <c r="AC1144" i="25"/>
  <c r="AB1144" i="25"/>
  <c r="AA1144" i="25"/>
  <c r="Z1144" i="25"/>
  <c r="AC1145" i="25"/>
  <c r="AB1145" i="25"/>
  <c r="AA1145" i="25"/>
  <c r="Z1145" i="25"/>
  <c r="AC1146" i="25"/>
  <c r="AB1146" i="25"/>
  <c r="AA1146" i="25"/>
  <c r="Z1146" i="25"/>
  <c r="AC1147" i="25"/>
  <c r="AB1147" i="25"/>
  <c r="AA1147" i="25"/>
  <c r="Z1147" i="25"/>
  <c r="AC1148" i="25"/>
  <c r="AB1148" i="25"/>
  <c r="AA1148" i="25"/>
  <c r="Z1148" i="25"/>
  <c r="AC1149" i="25"/>
  <c r="AB1149" i="25"/>
  <c r="AA1149" i="25"/>
  <c r="Z1149" i="25"/>
  <c r="AC1150" i="25"/>
  <c r="AB1150" i="25"/>
  <c r="AA1150" i="25"/>
  <c r="Z1150" i="25"/>
  <c r="AC1151" i="25"/>
  <c r="AB1151" i="25"/>
  <c r="AA1151" i="25"/>
  <c r="Z1151" i="25"/>
  <c r="AC1152" i="25"/>
  <c r="AB1152" i="25"/>
  <c r="AA1152" i="25"/>
  <c r="Z1152" i="25"/>
  <c r="AC1153" i="25"/>
  <c r="AB1153" i="25"/>
  <c r="AA1153" i="25"/>
  <c r="Z1153" i="25"/>
  <c r="AC1154" i="25"/>
  <c r="AB1154" i="25"/>
  <c r="AA1154" i="25"/>
  <c r="Z1154" i="25"/>
  <c r="AC1155" i="25"/>
  <c r="AB1155" i="25"/>
  <c r="AA1155" i="25"/>
  <c r="Z1155" i="25"/>
  <c r="AC1156" i="25"/>
  <c r="AB1156" i="25"/>
  <c r="AA1156" i="25"/>
  <c r="Z1156" i="25"/>
  <c r="AC1157" i="25"/>
  <c r="AB1157" i="25"/>
  <c r="AA1157" i="25"/>
  <c r="Z1157" i="25"/>
  <c r="AC1158" i="25"/>
  <c r="AB1158" i="25"/>
  <c r="AA1158" i="25"/>
  <c r="Z1158" i="25"/>
  <c r="AC1159" i="25"/>
  <c r="AB1159" i="25"/>
  <c r="AA1159" i="25"/>
  <c r="Z1159" i="25"/>
  <c r="AC1160" i="25"/>
  <c r="AB1160" i="25"/>
  <c r="AA1160" i="25"/>
  <c r="Z1160" i="25"/>
  <c r="AC1161" i="25"/>
  <c r="AB1161" i="25"/>
  <c r="AA1161" i="25"/>
  <c r="Z1161" i="25"/>
  <c r="AC1162" i="25"/>
  <c r="AB1162" i="25"/>
  <c r="AA1162" i="25"/>
  <c r="Z1162" i="25"/>
  <c r="AC1163" i="25"/>
  <c r="AB1163" i="25"/>
  <c r="AA1163" i="25"/>
  <c r="Z1163" i="25"/>
  <c r="AC1164" i="25"/>
  <c r="AB1164" i="25"/>
  <c r="AA1164" i="25"/>
  <c r="Z1164" i="25"/>
  <c r="AC1165" i="25"/>
  <c r="AB1165" i="25"/>
  <c r="AA1165" i="25"/>
  <c r="Z1165" i="25"/>
  <c r="AC1166" i="25"/>
  <c r="AB1166" i="25"/>
  <c r="AA1166" i="25"/>
  <c r="Z1166" i="25"/>
  <c r="AC1167" i="25"/>
  <c r="AB1167" i="25"/>
  <c r="AA1167" i="25"/>
  <c r="Z1167" i="25"/>
  <c r="AC1168" i="25"/>
  <c r="AB1168" i="25"/>
  <c r="AA1168" i="25"/>
  <c r="Z1168" i="25"/>
  <c r="AC1169" i="25"/>
  <c r="AB1169" i="25"/>
  <c r="AA1169" i="25"/>
  <c r="Z1169" i="25"/>
  <c r="AC1170" i="25"/>
  <c r="AB1170" i="25"/>
  <c r="AA1170" i="25"/>
  <c r="Z1170" i="25"/>
  <c r="AC1171" i="25"/>
  <c r="AB1171" i="25"/>
  <c r="AA1171" i="25"/>
  <c r="Z1171" i="25"/>
  <c r="AC1172" i="25"/>
  <c r="AB1172" i="25"/>
  <c r="AA1172" i="25"/>
  <c r="Z1172" i="25"/>
  <c r="AC1173" i="25"/>
  <c r="AB1173" i="25"/>
  <c r="AA1173" i="25"/>
  <c r="Z1173" i="25"/>
  <c r="AC1174" i="25"/>
  <c r="AB1174" i="25"/>
  <c r="AA1174" i="25"/>
  <c r="Z1174" i="25"/>
  <c r="AC1175" i="25"/>
  <c r="AB1175" i="25"/>
  <c r="AA1175" i="25"/>
  <c r="Z1175" i="25"/>
  <c r="AC1176" i="25"/>
  <c r="AB1176" i="25"/>
  <c r="AA1176" i="25"/>
  <c r="Z1176" i="25"/>
  <c r="AC1177" i="25"/>
  <c r="AB1177" i="25"/>
  <c r="AA1177" i="25"/>
  <c r="Z1177" i="25"/>
  <c r="AC1178" i="25"/>
  <c r="AB1178" i="25"/>
  <c r="AA1178" i="25"/>
  <c r="Z1178" i="25"/>
  <c r="AC1179" i="25"/>
  <c r="AB1179" i="25"/>
  <c r="AA1179" i="25"/>
  <c r="Z1179" i="25"/>
  <c r="AC1180" i="25"/>
  <c r="AB1180" i="25"/>
  <c r="AA1180" i="25"/>
  <c r="Z1180" i="25"/>
  <c r="AC1181" i="25"/>
  <c r="AB1181" i="25"/>
  <c r="AA1181" i="25"/>
  <c r="Z1181" i="25"/>
  <c r="AC1182" i="25"/>
  <c r="AB1182" i="25"/>
  <c r="AA1182" i="25"/>
  <c r="Z1182" i="25"/>
  <c r="AC1183" i="25"/>
  <c r="AB1183" i="25"/>
  <c r="AA1183" i="25"/>
  <c r="Z1183" i="25"/>
  <c r="AC1184" i="25"/>
  <c r="AB1184" i="25"/>
  <c r="AA1184" i="25"/>
  <c r="Z1184" i="25"/>
  <c r="AC1185" i="25"/>
  <c r="AB1185" i="25"/>
  <c r="AA1185" i="25"/>
  <c r="Z1185" i="25"/>
  <c r="AC1186" i="25"/>
  <c r="AB1186" i="25"/>
  <c r="AA1186" i="25"/>
  <c r="Z1186" i="25"/>
  <c r="AC1187" i="25"/>
  <c r="AB1187" i="25"/>
  <c r="AA1187" i="25"/>
  <c r="Z1187" i="25"/>
  <c r="AC1188" i="25"/>
  <c r="AB1188" i="25"/>
  <c r="AA1188" i="25"/>
  <c r="Z1188" i="25"/>
  <c r="AC1189" i="25"/>
  <c r="AB1189" i="25"/>
  <c r="AA1189" i="25"/>
  <c r="Z1189" i="25"/>
  <c r="AC1190" i="25"/>
  <c r="AB1190" i="25"/>
  <c r="AA1190" i="25"/>
  <c r="Z1190" i="25"/>
  <c r="AC1191" i="25"/>
  <c r="AB1191" i="25"/>
  <c r="AA1191" i="25"/>
  <c r="Z1191" i="25"/>
  <c r="AC1192" i="25"/>
  <c r="AB1192" i="25"/>
  <c r="AA1192" i="25"/>
  <c r="Z1192" i="25"/>
  <c r="AC1193" i="25"/>
  <c r="AB1193" i="25"/>
  <c r="AA1193" i="25"/>
  <c r="Z1193" i="25"/>
  <c r="AC1194" i="25"/>
  <c r="AB1194" i="25"/>
  <c r="AA1194" i="25"/>
  <c r="Z1194" i="25"/>
  <c r="AC1195" i="25"/>
  <c r="AB1195" i="25"/>
  <c r="AA1195" i="25"/>
  <c r="Z1195" i="25"/>
  <c r="AC1196" i="25"/>
  <c r="AB1196" i="25"/>
  <c r="AA1196" i="25"/>
  <c r="Z1196" i="25"/>
  <c r="AC1197" i="25"/>
  <c r="AB1197" i="25"/>
  <c r="AA1197" i="25"/>
  <c r="Z1197" i="25"/>
  <c r="AC1198" i="25"/>
  <c r="AB1198" i="25"/>
  <c r="AA1198" i="25"/>
  <c r="Z1198" i="25"/>
  <c r="AC1199" i="25"/>
  <c r="AB1199" i="25"/>
  <c r="AA1199" i="25"/>
  <c r="Z1199" i="25"/>
  <c r="AC1200" i="25"/>
  <c r="AB1200" i="25"/>
  <c r="AA1200" i="25"/>
  <c r="Z1200" i="25"/>
  <c r="AC1201" i="25"/>
  <c r="AB1201" i="25"/>
  <c r="AA1201" i="25"/>
  <c r="Z1201" i="25"/>
  <c r="AC1202" i="25"/>
  <c r="AB1202" i="25"/>
  <c r="AA1202" i="25"/>
  <c r="Z1202" i="25"/>
  <c r="AC1203" i="25"/>
  <c r="AB1203" i="25"/>
  <c r="AA1203" i="25"/>
  <c r="Z1203" i="25"/>
  <c r="AC1204" i="25"/>
  <c r="AB1204" i="25"/>
  <c r="AA1204" i="25"/>
  <c r="Z1204" i="25"/>
  <c r="AC1205" i="25"/>
  <c r="AB1205" i="25"/>
  <c r="AA1205" i="25"/>
  <c r="Z1205" i="25"/>
  <c r="AC1206" i="25"/>
  <c r="AB1206" i="25"/>
  <c r="AA1206" i="25"/>
  <c r="Z1206" i="25"/>
  <c r="AC1207" i="25"/>
  <c r="AB1207" i="25"/>
  <c r="AA1207" i="25"/>
  <c r="Z1207" i="25"/>
  <c r="AC1208" i="25"/>
  <c r="AB1208" i="25"/>
  <c r="AA1208" i="25"/>
  <c r="Z1208" i="25"/>
  <c r="AC1209" i="25"/>
  <c r="AB1209" i="25"/>
  <c r="AA1209" i="25"/>
  <c r="Z1209" i="25"/>
  <c r="AC1210" i="25"/>
  <c r="AB1210" i="25"/>
  <c r="AA1210" i="25"/>
  <c r="Z1210" i="25"/>
  <c r="AC1211" i="25"/>
  <c r="AB1211" i="25"/>
  <c r="AA1211" i="25"/>
  <c r="Z1211" i="25"/>
  <c r="AC1212" i="25"/>
  <c r="AB1212" i="25"/>
  <c r="AA1212" i="25"/>
  <c r="Z1212" i="25"/>
  <c r="AC1213" i="25"/>
  <c r="AB1213" i="25"/>
  <c r="AA1213" i="25"/>
  <c r="Z1213" i="25"/>
  <c r="AC1214" i="25"/>
  <c r="AB1214" i="25"/>
  <c r="AA1214" i="25"/>
  <c r="Z1214" i="25"/>
  <c r="AC1215" i="25"/>
  <c r="AB1215" i="25"/>
  <c r="AA1215" i="25"/>
  <c r="Z1215" i="25"/>
  <c r="AC1216" i="25"/>
  <c r="AB1216" i="25"/>
  <c r="AA1216" i="25"/>
  <c r="Z1216" i="25"/>
  <c r="AC1217" i="25"/>
  <c r="AB1217" i="25"/>
  <c r="AA1217" i="25"/>
  <c r="Z1217" i="25"/>
  <c r="AC1218" i="25"/>
  <c r="AB1218" i="25"/>
  <c r="AA1218" i="25"/>
  <c r="Z1218" i="25"/>
  <c r="AC1219" i="25"/>
  <c r="AB1219" i="25"/>
  <c r="AA1219" i="25"/>
  <c r="Z1219" i="25"/>
  <c r="AC1220" i="25"/>
  <c r="AB1220" i="25"/>
  <c r="AA1220" i="25"/>
  <c r="Z1220" i="25"/>
  <c r="AC1221" i="25"/>
  <c r="AB1221" i="25"/>
  <c r="AA1221" i="25"/>
  <c r="Z1221" i="25"/>
  <c r="AC1222" i="25"/>
  <c r="AB1222" i="25"/>
  <c r="AA1222" i="25"/>
  <c r="Z1222" i="25"/>
  <c r="AC1223" i="25"/>
  <c r="AB1223" i="25"/>
  <c r="AA1223" i="25"/>
  <c r="Z1223" i="25"/>
  <c r="AC1224" i="25"/>
  <c r="AB1224" i="25"/>
  <c r="AA1224" i="25"/>
  <c r="Z1224" i="25"/>
  <c r="AC1225" i="25"/>
  <c r="AB1225" i="25"/>
  <c r="AA1225" i="25"/>
  <c r="Z1225" i="25"/>
  <c r="AC1226" i="25"/>
  <c r="AB1226" i="25"/>
  <c r="AA1226" i="25"/>
  <c r="Z1226" i="25"/>
  <c r="AC1227" i="25"/>
  <c r="AB1227" i="25"/>
  <c r="AA1227" i="25"/>
  <c r="Z1227" i="25"/>
  <c r="AC1228" i="25"/>
  <c r="AB1228" i="25"/>
  <c r="AA1228" i="25"/>
  <c r="Z1228" i="25"/>
  <c r="AC1229" i="25"/>
  <c r="AB1229" i="25"/>
  <c r="AA1229" i="25"/>
  <c r="Z1229" i="25"/>
  <c r="AC1230" i="25"/>
  <c r="AB1230" i="25"/>
  <c r="AA1230" i="25"/>
  <c r="Z1230" i="25"/>
  <c r="AC1231" i="25"/>
  <c r="AB1231" i="25"/>
  <c r="AA1231" i="25"/>
  <c r="Z1231" i="25"/>
  <c r="AC1232" i="25"/>
  <c r="AB1232" i="25"/>
  <c r="AA1232" i="25"/>
  <c r="Z1232" i="25"/>
  <c r="AC1233" i="25"/>
  <c r="AB1233" i="25"/>
  <c r="AA1233" i="25"/>
  <c r="Z1233" i="25"/>
  <c r="AC1234" i="25"/>
  <c r="AB1234" i="25"/>
  <c r="AA1234" i="25"/>
  <c r="Z1234" i="25"/>
  <c r="AC1235" i="25"/>
  <c r="AB1235" i="25"/>
  <c r="AA1235" i="25"/>
  <c r="Z1235" i="25"/>
  <c r="AC1236" i="25"/>
  <c r="AB1236" i="25"/>
  <c r="AA1236" i="25"/>
  <c r="Z1236" i="25"/>
  <c r="AC1237" i="25"/>
  <c r="AB1237" i="25"/>
  <c r="AA1237" i="25"/>
  <c r="Z1237" i="25"/>
  <c r="AC1238" i="25"/>
  <c r="AB1238" i="25"/>
  <c r="AA1238" i="25"/>
  <c r="Z1238" i="25"/>
  <c r="AC1239" i="25"/>
  <c r="AB1239" i="25"/>
  <c r="AA1239" i="25"/>
  <c r="Z1239" i="25"/>
  <c r="AC1240" i="25"/>
  <c r="AB1240" i="25"/>
  <c r="AA1240" i="25"/>
  <c r="Z1240" i="25"/>
  <c r="AC1241" i="25"/>
  <c r="AB1241" i="25"/>
  <c r="AA1241" i="25"/>
  <c r="Z1241" i="25"/>
  <c r="AC1242" i="25"/>
  <c r="AB1242" i="25"/>
  <c r="AA1242" i="25"/>
  <c r="Z1242" i="25"/>
  <c r="AC1243" i="25"/>
  <c r="AB1243" i="25"/>
  <c r="AA1243" i="25"/>
  <c r="Z1243" i="25"/>
  <c r="AC1244" i="25"/>
  <c r="AB1244" i="25"/>
  <c r="AA1244" i="25"/>
  <c r="Z1244" i="25"/>
  <c r="AC1245" i="25"/>
  <c r="AB1245" i="25"/>
  <c r="AA1245" i="25"/>
  <c r="Z1245" i="25"/>
  <c r="AC1246" i="25"/>
  <c r="AB1246" i="25"/>
  <c r="AA1246" i="25"/>
  <c r="Z1246" i="25"/>
  <c r="AC1247" i="25"/>
  <c r="AB1247" i="25"/>
  <c r="AA1247" i="25"/>
  <c r="Z1247" i="25"/>
  <c r="AC1248" i="25"/>
  <c r="AB1248" i="25"/>
  <c r="AA1248" i="25"/>
  <c r="Z1248" i="25"/>
  <c r="AC1249" i="25"/>
  <c r="AB1249" i="25"/>
  <c r="AA1249" i="25"/>
  <c r="Z1249" i="25"/>
  <c r="AC1250" i="25"/>
  <c r="AB1250" i="25"/>
  <c r="AA1250" i="25"/>
  <c r="Z1250" i="25"/>
  <c r="AC1251" i="25"/>
  <c r="AB1251" i="25"/>
  <c r="AA1251" i="25"/>
  <c r="Z1251" i="25"/>
  <c r="AC1252" i="25"/>
  <c r="AB1252" i="25"/>
  <c r="AA1252" i="25"/>
  <c r="Z1252" i="25"/>
  <c r="AC1253" i="25"/>
  <c r="AB1253" i="25"/>
  <c r="AA1253" i="25"/>
  <c r="Z1253" i="25"/>
  <c r="AC1254" i="25"/>
  <c r="AB1254" i="25"/>
  <c r="AA1254" i="25"/>
  <c r="Z1254" i="25"/>
  <c r="AC1255" i="25"/>
  <c r="AB1255" i="25"/>
  <c r="AA1255" i="25"/>
  <c r="Z1255" i="25"/>
  <c r="AC1256" i="25"/>
  <c r="AB1256" i="25"/>
  <c r="AA1256" i="25"/>
  <c r="Z1256" i="25"/>
  <c r="AC1257" i="25"/>
  <c r="AB1257" i="25"/>
  <c r="AA1257" i="25"/>
  <c r="Z1257" i="25"/>
  <c r="AC1258" i="25"/>
  <c r="AB1258" i="25"/>
  <c r="AA1258" i="25"/>
  <c r="Z1258" i="25"/>
  <c r="AC1259" i="25"/>
  <c r="AB1259" i="25"/>
  <c r="AA1259" i="25"/>
  <c r="Z1259" i="25"/>
  <c r="AC1260" i="25"/>
  <c r="AB1260" i="25"/>
  <c r="AA1260" i="25"/>
  <c r="Z1260" i="25"/>
  <c r="AC1261" i="25"/>
  <c r="AB1261" i="25"/>
  <c r="AA1261" i="25"/>
  <c r="Z1261" i="25"/>
  <c r="AC1262" i="25"/>
  <c r="AB1262" i="25"/>
  <c r="AA1262" i="25"/>
  <c r="Z1262" i="25"/>
  <c r="AC1263" i="25"/>
  <c r="AB1263" i="25"/>
  <c r="AA1263" i="25"/>
  <c r="Z1263" i="25"/>
  <c r="AC1264" i="25"/>
  <c r="AB1264" i="25"/>
  <c r="AA1264" i="25"/>
  <c r="Z1264" i="25"/>
  <c r="AC1265" i="25"/>
  <c r="AB1265" i="25"/>
  <c r="AA1265" i="25"/>
  <c r="Z1265" i="25"/>
  <c r="AC1266" i="25"/>
  <c r="AB1266" i="25"/>
  <c r="AA1266" i="25"/>
  <c r="Z1266" i="25"/>
  <c r="AC1267" i="25"/>
  <c r="AB1267" i="25"/>
  <c r="AA1267" i="25"/>
  <c r="Z1267" i="25"/>
  <c r="AC1268" i="25"/>
  <c r="AB1268" i="25"/>
  <c r="AA1268" i="25"/>
  <c r="Z1268" i="25"/>
  <c r="AC1269" i="25"/>
  <c r="AB1269" i="25"/>
  <c r="AA1269" i="25"/>
  <c r="Z1269" i="25"/>
  <c r="AC1270" i="25"/>
  <c r="AB1270" i="25"/>
  <c r="AA1270" i="25"/>
  <c r="Z1270" i="25"/>
  <c r="AC1271" i="25"/>
  <c r="AB1271" i="25"/>
  <c r="AA1271" i="25"/>
  <c r="Z1271" i="25"/>
  <c r="AC1272" i="25"/>
  <c r="AB1272" i="25"/>
  <c r="AA1272" i="25"/>
  <c r="Z1272" i="25"/>
  <c r="AC1273" i="25"/>
  <c r="AB1273" i="25"/>
  <c r="AA1273" i="25"/>
  <c r="Z1273" i="25"/>
  <c r="AC1274" i="25"/>
  <c r="AB1274" i="25"/>
  <c r="AA1274" i="25"/>
  <c r="Z1274" i="25"/>
  <c r="AC1275" i="25"/>
  <c r="AB1275" i="25"/>
  <c r="AA1275" i="25"/>
  <c r="Z1275" i="25"/>
  <c r="AC1276" i="25"/>
  <c r="AB1276" i="25"/>
  <c r="AA1276" i="25"/>
  <c r="Z1276" i="25"/>
  <c r="AC1277" i="25"/>
  <c r="AB1277" i="25"/>
  <c r="AA1277" i="25"/>
  <c r="Z1277" i="25"/>
  <c r="AC1278" i="25"/>
  <c r="AB1278" i="25"/>
  <c r="AA1278" i="25"/>
  <c r="Z1278" i="25"/>
  <c r="AC1279" i="25"/>
  <c r="AB1279" i="25"/>
  <c r="AA1279" i="25"/>
  <c r="Z1279" i="25"/>
  <c r="AC1280" i="25"/>
  <c r="AB1280" i="25"/>
  <c r="AA1280" i="25"/>
  <c r="Z1280" i="25"/>
  <c r="AC1281" i="25"/>
  <c r="AB1281" i="25"/>
  <c r="AA1281" i="25"/>
  <c r="Z1281" i="25"/>
  <c r="AC1282" i="25"/>
  <c r="AB1282" i="25"/>
  <c r="AA1282" i="25"/>
  <c r="Z1282" i="25"/>
  <c r="AC1283" i="25"/>
  <c r="AB1283" i="25"/>
  <c r="AA1283" i="25"/>
  <c r="Z1283" i="25"/>
  <c r="AC1284" i="25"/>
  <c r="AB1284" i="25"/>
  <c r="AA1284" i="25"/>
  <c r="Z1284" i="25"/>
  <c r="AC1285" i="25"/>
  <c r="AB1285" i="25"/>
  <c r="AA1285" i="25"/>
  <c r="Z1285" i="25"/>
  <c r="AC1286" i="25"/>
  <c r="AB1286" i="25"/>
  <c r="AA1286" i="25"/>
  <c r="Z1286" i="25"/>
  <c r="AC1287" i="25"/>
  <c r="AB1287" i="25"/>
  <c r="AA1287" i="25"/>
  <c r="Z1287" i="25"/>
  <c r="AC1288" i="25"/>
  <c r="AB1288" i="25"/>
  <c r="AA1288" i="25"/>
  <c r="Z1288" i="25"/>
  <c r="AC1289" i="25"/>
  <c r="AB1289" i="25"/>
  <c r="AA1289" i="25"/>
  <c r="Z1289" i="25"/>
  <c r="AC1290" i="25"/>
  <c r="AB1290" i="25"/>
  <c r="AA1290" i="25"/>
  <c r="Z1290" i="25"/>
  <c r="AC1291" i="25"/>
  <c r="AB1291" i="25"/>
  <c r="AA1291" i="25"/>
  <c r="Z1291" i="25"/>
  <c r="AC1292" i="25"/>
  <c r="AB1292" i="25"/>
  <c r="AA1292" i="25"/>
  <c r="Z1292" i="25"/>
  <c r="AC1293" i="25"/>
  <c r="AB1293" i="25"/>
  <c r="AA1293" i="25"/>
  <c r="Z1293" i="25"/>
  <c r="AC1294" i="25"/>
  <c r="AB1294" i="25"/>
  <c r="AA1294" i="25"/>
  <c r="Z1294" i="25"/>
  <c r="AC1295" i="25"/>
  <c r="AB1295" i="25"/>
  <c r="AA1295" i="25"/>
  <c r="Z1295" i="25"/>
  <c r="AC1296" i="25"/>
  <c r="AB1296" i="25"/>
  <c r="AA1296" i="25"/>
  <c r="Z1296" i="25"/>
  <c r="AC1297" i="25"/>
  <c r="AB1297" i="25"/>
  <c r="AA1297" i="25"/>
  <c r="Z1297" i="25"/>
  <c r="AC1298" i="25"/>
  <c r="AB1298" i="25"/>
  <c r="AA1298" i="25"/>
  <c r="Z1298" i="25"/>
  <c r="AC1299" i="25"/>
  <c r="AB1299" i="25"/>
  <c r="AA1299" i="25"/>
  <c r="Z1299" i="25"/>
  <c r="AC1300" i="25"/>
  <c r="AB1300" i="25"/>
  <c r="AA1300" i="25"/>
  <c r="Z1300" i="25"/>
  <c r="AC1301" i="25"/>
  <c r="AB1301" i="25"/>
  <c r="AA1301" i="25"/>
  <c r="Z1301" i="25"/>
  <c r="AC1302" i="25"/>
  <c r="AB1302" i="25"/>
  <c r="AA1302" i="25"/>
  <c r="Z1302" i="25"/>
  <c r="AC1303" i="25"/>
  <c r="AB1303" i="25"/>
  <c r="AA1303" i="25"/>
  <c r="Z1303" i="25"/>
  <c r="AC1304" i="25"/>
  <c r="AB1304" i="25"/>
  <c r="AA1304" i="25"/>
  <c r="Z1304" i="25"/>
  <c r="AC1305" i="25"/>
  <c r="AB1305" i="25"/>
  <c r="AA1305" i="25"/>
  <c r="Z1305" i="25"/>
  <c r="AC1306" i="25"/>
  <c r="AB1306" i="25"/>
  <c r="AA1306" i="25"/>
  <c r="Z1306" i="25"/>
  <c r="AC1307" i="25"/>
  <c r="AB1307" i="25"/>
  <c r="AA1307" i="25"/>
  <c r="Z1307" i="25"/>
  <c r="AC1308" i="25"/>
  <c r="AB1308" i="25"/>
  <c r="AA1308" i="25"/>
  <c r="Z1308" i="25"/>
  <c r="AC1309" i="25"/>
  <c r="AB1309" i="25"/>
  <c r="AA1309" i="25"/>
  <c r="Z1309" i="25"/>
  <c r="AC1310" i="25"/>
  <c r="AB1310" i="25"/>
  <c r="AA1310" i="25"/>
  <c r="Z1310" i="25"/>
  <c r="AC1311" i="25"/>
  <c r="AB1311" i="25"/>
  <c r="AA1311" i="25"/>
  <c r="Z1311" i="25"/>
  <c r="AC1312" i="25"/>
  <c r="AB1312" i="25"/>
  <c r="AA1312" i="25"/>
  <c r="Z1312" i="25"/>
  <c r="AC1313" i="25"/>
  <c r="AB1313" i="25"/>
  <c r="AA1313" i="25"/>
  <c r="Z1313" i="25"/>
  <c r="AC1314" i="25"/>
  <c r="AB1314" i="25"/>
  <c r="AA1314" i="25"/>
  <c r="Z1314" i="25"/>
  <c r="AC1315" i="25"/>
  <c r="AB1315" i="25"/>
  <c r="AA1315" i="25"/>
  <c r="Z1315" i="25"/>
  <c r="AC1316" i="25"/>
  <c r="AB1316" i="25"/>
  <c r="AA1316" i="25"/>
  <c r="Z1316" i="25"/>
  <c r="AC1317" i="25"/>
  <c r="AB1317" i="25"/>
  <c r="AA1317" i="25"/>
  <c r="Z1317" i="25"/>
  <c r="AC1318" i="25"/>
  <c r="AB1318" i="25"/>
  <c r="AA1318" i="25"/>
  <c r="Z1318" i="25"/>
  <c r="AC1319" i="25"/>
  <c r="AB1319" i="25"/>
  <c r="AA1319" i="25"/>
  <c r="Z1319" i="25"/>
  <c r="AC1320" i="25"/>
  <c r="AB1320" i="25"/>
  <c r="AA1320" i="25"/>
  <c r="Z1320" i="25"/>
  <c r="AC1321" i="25"/>
  <c r="AB1321" i="25"/>
  <c r="AA1321" i="25"/>
  <c r="Z1321" i="25"/>
  <c r="AC1322" i="25"/>
  <c r="AB1322" i="25"/>
  <c r="AA1322" i="25"/>
  <c r="Z1322" i="25"/>
  <c r="AC1323" i="25"/>
  <c r="AB1323" i="25"/>
  <c r="AA1323" i="25"/>
  <c r="Z1323" i="25"/>
  <c r="AC1324" i="25"/>
  <c r="AB1324" i="25"/>
  <c r="AA1324" i="25"/>
  <c r="Z1324" i="25"/>
  <c r="AC1325" i="25"/>
  <c r="AB1325" i="25"/>
  <c r="AA1325" i="25"/>
  <c r="Z1325" i="25"/>
  <c r="AC1326" i="25"/>
  <c r="AB1326" i="25"/>
  <c r="AA1326" i="25"/>
  <c r="Z1326" i="25"/>
  <c r="AC1327" i="25"/>
  <c r="AB1327" i="25"/>
  <c r="AA1327" i="25"/>
  <c r="Z1327" i="25"/>
  <c r="AC1328" i="25"/>
  <c r="AB1328" i="25"/>
  <c r="AA1328" i="25"/>
  <c r="Z1328" i="25"/>
  <c r="AC1329" i="25"/>
  <c r="AB1329" i="25"/>
  <c r="AA1329" i="25"/>
  <c r="Z1329" i="25"/>
  <c r="AC1330" i="25"/>
  <c r="AB1330" i="25"/>
  <c r="AA1330" i="25"/>
  <c r="Z1330" i="25"/>
  <c r="AC1331" i="25"/>
  <c r="AB1331" i="25"/>
  <c r="AA1331" i="25"/>
  <c r="Z1331" i="25"/>
  <c r="AC1332" i="25"/>
  <c r="AB1332" i="25"/>
  <c r="AA1332" i="25"/>
  <c r="Z1332" i="25"/>
  <c r="AC1333" i="25"/>
  <c r="AB1333" i="25"/>
  <c r="AA1333" i="25"/>
  <c r="Z1333" i="25"/>
  <c r="AC1334" i="25"/>
  <c r="AB1334" i="25"/>
  <c r="AA1334" i="25"/>
  <c r="Z1334" i="25"/>
  <c r="AC1335" i="25"/>
  <c r="AB1335" i="25"/>
  <c r="AA1335" i="25"/>
  <c r="Z1335" i="25"/>
  <c r="AC1336" i="25"/>
  <c r="AB1336" i="25"/>
  <c r="AA1336" i="25"/>
  <c r="Z1336" i="25"/>
  <c r="AC1337" i="25"/>
  <c r="AB1337" i="25"/>
  <c r="AA1337" i="25"/>
  <c r="Z1337" i="25"/>
  <c r="AC1338" i="25"/>
  <c r="AB1338" i="25"/>
  <c r="AA1338" i="25"/>
  <c r="Z1338" i="25"/>
  <c r="AC1339" i="25"/>
  <c r="AB1339" i="25"/>
  <c r="AA1339" i="25"/>
  <c r="Z1339" i="25"/>
  <c r="AC1340" i="25"/>
  <c r="AB1340" i="25"/>
  <c r="AA1340" i="25"/>
  <c r="Z1340" i="25"/>
  <c r="AC1341" i="25"/>
  <c r="AB1341" i="25"/>
  <c r="AA1341" i="25"/>
  <c r="Z1341" i="25"/>
  <c r="AC1342" i="25"/>
  <c r="AB1342" i="25"/>
  <c r="AA1342" i="25"/>
  <c r="Z1342" i="25"/>
  <c r="AC1343" i="25"/>
  <c r="AB1343" i="25"/>
  <c r="AA1343" i="25"/>
  <c r="Z1343" i="25"/>
  <c r="AC1344" i="25"/>
  <c r="AB1344" i="25"/>
  <c r="AA1344" i="25"/>
  <c r="Z1344" i="25"/>
  <c r="AC1345" i="25"/>
  <c r="AB1345" i="25"/>
  <c r="AA1345" i="25"/>
  <c r="Z1345" i="25"/>
  <c r="AC1346" i="25"/>
  <c r="AB1346" i="25"/>
  <c r="AA1346" i="25"/>
  <c r="Z1346" i="25"/>
  <c r="AC1347" i="25"/>
  <c r="AB1347" i="25"/>
  <c r="AA1347" i="25"/>
  <c r="Z1347" i="25"/>
  <c r="AC1348" i="25"/>
  <c r="AB1348" i="25"/>
  <c r="AA1348" i="25"/>
  <c r="Z1348" i="25"/>
  <c r="AC1349" i="25"/>
  <c r="AB1349" i="25"/>
  <c r="AA1349" i="25"/>
  <c r="Z1349" i="25"/>
  <c r="AC1350" i="25"/>
  <c r="AB1350" i="25"/>
  <c r="AA1350" i="25"/>
  <c r="Z1350" i="25"/>
  <c r="AC1351" i="25"/>
  <c r="AB1351" i="25"/>
  <c r="AA1351" i="25"/>
  <c r="Z1351" i="25"/>
  <c r="AC1352" i="25"/>
  <c r="AB1352" i="25"/>
  <c r="AA1352" i="25"/>
  <c r="Z1352" i="25"/>
  <c r="AC1353" i="25"/>
  <c r="AB1353" i="25"/>
  <c r="AA1353" i="25"/>
  <c r="Z1353" i="25"/>
  <c r="AC1354" i="25"/>
  <c r="AB1354" i="25"/>
  <c r="AA1354" i="25"/>
  <c r="Z1354" i="25"/>
  <c r="AC1355" i="25"/>
  <c r="AB1355" i="25"/>
  <c r="AA1355" i="25"/>
  <c r="Z1355" i="25"/>
  <c r="AC1356" i="25"/>
  <c r="AB1356" i="25"/>
  <c r="AA1356" i="25"/>
  <c r="Z1356" i="25"/>
  <c r="AC1357" i="25"/>
  <c r="AB1357" i="25"/>
  <c r="AA1357" i="25"/>
  <c r="Z1357" i="25"/>
  <c r="AC1358" i="25"/>
  <c r="AB1358" i="25"/>
  <c r="AA1358" i="25"/>
  <c r="Z1358" i="25"/>
  <c r="AC1359" i="25"/>
  <c r="AB1359" i="25"/>
  <c r="AA1359" i="25"/>
  <c r="Z1359" i="25"/>
  <c r="AC1360" i="25"/>
  <c r="AB1360" i="25"/>
  <c r="AA1360" i="25"/>
  <c r="Z1360" i="25"/>
  <c r="AC1361" i="25"/>
  <c r="AB1361" i="25"/>
  <c r="AA1361" i="25"/>
  <c r="Z1361" i="25"/>
  <c r="AC1362" i="25"/>
  <c r="AB1362" i="25"/>
  <c r="AA1362" i="25"/>
  <c r="Z1362" i="25"/>
  <c r="AC1363" i="25"/>
  <c r="AB1363" i="25"/>
  <c r="AA1363" i="25"/>
  <c r="Z1363" i="25"/>
  <c r="AC1364" i="25"/>
  <c r="AB1364" i="25"/>
  <c r="AA1364" i="25"/>
  <c r="Z1364" i="25"/>
  <c r="AC1365" i="25"/>
  <c r="AB1365" i="25"/>
  <c r="AA1365" i="25"/>
  <c r="Z1365" i="25"/>
  <c r="AC1366" i="25"/>
  <c r="AB1366" i="25"/>
  <c r="AA1366" i="25"/>
  <c r="Z1366" i="25"/>
  <c r="AC1367" i="25"/>
  <c r="AB1367" i="25"/>
  <c r="AA1367" i="25"/>
  <c r="Z1367" i="25"/>
  <c r="AC1368" i="25"/>
  <c r="AB1368" i="25"/>
  <c r="AA1368" i="25"/>
  <c r="Z1368" i="25"/>
  <c r="AC1369" i="25"/>
  <c r="AB1369" i="25"/>
  <c r="AA1369" i="25"/>
  <c r="Z1369" i="25"/>
  <c r="AC1370" i="25"/>
  <c r="AB1370" i="25"/>
  <c r="AA1370" i="25"/>
  <c r="Z1370" i="25"/>
  <c r="AC1371" i="25"/>
  <c r="AB1371" i="25"/>
  <c r="AA1371" i="25"/>
  <c r="Z1371" i="25"/>
  <c r="AC1372" i="25"/>
  <c r="AB1372" i="25"/>
  <c r="AA1372" i="25"/>
  <c r="Z1372" i="25"/>
  <c r="AC1373" i="25"/>
  <c r="AB1373" i="25"/>
  <c r="AA1373" i="25"/>
  <c r="Z1373" i="25"/>
  <c r="AC1374" i="25"/>
  <c r="AB1374" i="25"/>
  <c r="AA1374" i="25"/>
  <c r="Z1374" i="25"/>
  <c r="AC1375" i="25"/>
  <c r="AB1375" i="25"/>
  <c r="AA1375" i="25"/>
  <c r="Z1375" i="25"/>
  <c r="AC1376" i="25"/>
  <c r="AB1376" i="25"/>
  <c r="AA1376" i="25"/>
  <c r="Z1376" i="25"/>
  <c r="AC1377" i="25"/>
  <c r="AB1377" i="25"/>
  <c r="AA1377" i="25"/>
  <c r="Z1377" i="25"/>
  <c r="AC1378" i="25"/>
  <c r="AB1378" i="25"/>
  <c r="AA1378" i="25"/>
  <c r="Z1378" i="25"/>
  <c r="AC1379" i="25"/>
  <c r="AB1379" i="25"/>
  <c r="AA1379" i="25"/>
  <c r="Z1379" i="25"/>
  <c r="AC1380" i="25"/>
  <c r="AB1380" i="25"/>
  <c r="AA1380" i="25"/>
  <c r="Z1380" i="25"/>
  <c r="AC1381" i="25"/>
  <c r="AB1381" i="25"/>
  <c r="AA1381" i="25"/>
  <c r="Z1381" i="25"/>
  <c r="AC1382" i="25"/>
  <c r="AB1382" i="25"/>
  <c r="AA1382" i="25"/>
  <c r="Z1382" i="25"/>
  <c r="AC1383" i="25"/>
  <c r="AB1383" i="25"/>
  <c r="AA1383" i="25"/>
  <c r="Z1383" i="25"/>
  <c r="AC1384" i="25"/>
  <c r="AB1384" i="25"/>
  <c r="AA1384" i="25"/>
  <c r="Z1384" i="25"/>
  <c r="AC1385" i="25"/>
  <c r="AB1385" i="25"/>
  <c r="AA1385" i="25"/>
  <c r="Z1385" i="25"/>
  <c r="AC1386" i="25"/>
  <c r="AB1386" i="25"/>
  <c r="AA1386" i="25"/>
  <c r="Z1386" i="25"/>
  <c r="AC1387" i="25"/>
  <c r="AB1387" i="25"/>
  <c r="AA1387" i="25"/>
  <c r="Z1387" i="25"/>
  <c r="AC1388" i="25"/>
  <c r="AB1388" i="25"/>
  <c r="AA1388" i="25"/>
  <c r="Z1388" i="25"/>
  <c r="AC1389" i="25"/>
  <c r="AB1389" i="25"/>
  <c r="AA1389" i="25"/>
  <c r="Z1389" i="25"/>
  <c r="AC1390" i="25"/>
  <c r="AB1390" i="25"/>
  <c r="AA1390" i="25"/>
  <c r="Z1390" i="25"/>
  <c r="AC1391" i="25"/>
  <c r="AB1391" i="25"/>
  <c r="AA1391" i="25"/>
  <c r="Z1391" i="25"/>
  <c r="AC1392" i="25"/>
  <c r="AB1392" i="25"/>
  <c r="AA1392" i="25"/>
  <c r="Z1392" i="25"/>
  <c r="AC1393" i="25"/>
  <c r="AB1393" i="25"/>
  <c r="AA1393" i="25"/>
  <c r="Z1393" i="25"/>
  <c r="AC1394" i="25"/>
  <c r="AB1394" i="25"/>
  <c r="AA1394" i="25"/>
  <c r="Z1394" i="25"/>
  <c r="AC1395" i="25"/>
  <c r="AB1395" i="25"/>
  <c r="AA1395" i="25"/>
  <c r="Z1395" i="25"/>
  <c r="AC1396" i="25"/>
  <c r="AB1396" i="25"/>
  <c r="AA1396" i="25"/>
  <c r="Z1396" i="25"/>
  <c r="AC1397" i="25"/>
  <c r="AB1397" i="25"/>
  <c r="AA1397" i="25"/>
  <c r="Z1397" i="25"/>
  <c r="AC1398" i="25"/>
  <c r="AB1398" i="25"/>
  <c r="AA1398" i="25"/>
  <c r="Z1398" i="25"/>
  <c r="AC1399" i="25"/>
  <c r="AB1399" i="25"/>
  <c r="AA1399" i="25"/>
  <c r="Z1399" i="25"/>
  <c r="AC1400" i="25"/>
  <c r="AB1400" i="25"/>
  <c r="AA1400" i="25"/>
  <c r="Z1400" i="25"/>
  <c r="AC1401" i="25"/>
  <c r="AB1401" i="25"/>
  <c r="AA1401" i="25"/>
  <c r="Z1401" i="25"/>
  <c r="AC1402" i="25"/>
  <c r="AB1402" i="25"/>
  <c r="AA1402" i="25"/>
  <c r="Z1402" i="25"/>
  <c r="AC1403" i="25"/>
  <c r="AB1403" i="25"/>
  <c r="AA1403" i="25"/>
  <c r="Z1403" i="25"/>
  <c r="AC1404" i="25"/>
  <c r="AB1404" i="25"/>
  <c r="AA1404" i="25"/>
  <c r="Z1404" i="25"/>
  <c r="AC1405" i="25"/>
  <c r="AB1405" i="25"/>
  <c r="AA1405" i="25"/>
  <c r="Z1405" i="25"/>
  <c r="AC1406" i="25"/>
  <c r="AB1406" i="25"/>
  <c r="AA1406" i="25"/>
  <c r="Z1406" i="25"/>
  <c r="AC1407" i="25"/>
  <c r="AB1407" i="25"/>
  <c r="AA1407" i="25"/>
  <c r="Z1407" i="25"/>
  <c r="AC1408" i="25"/>
  <c r="AB1408" i="25"/>
  <c r="AA1408" i="25"/>
  <c r="Z1408" i="25"/>
  <c r="AC1409" i="25"/>
  <c r="AB1409" i="25"/>
  <c r="AA1409" i="25"/>
  <c r="Z1409" i="25"/>
  <c r="AC1410" i="25"/>
  <c r="AB1410" i="25"/>
  <c r="AA1410" i="25"/>
  <c r="Z1410" i="25"/>
  <c r="AC1411" i="25"/>
  <c r="AB1411" i="25"/>
  <c r="AA1411" i="25"/>
  <c r="Z1411" i="25"/>
  <c r="AC1412" i="25"/>
  <c r="AB1412" i="25"/>
  <c r="AA1412" i="25"/>
  <c r="Z1412" i="25"/>
  <c r="AC1413" i="25"/>
  <c r="AB1413" i="25"/>
  <c r="AA1413" i="25"/>
  <c r="Z1413" i="25"/>
  <c r="AC1414" i="25"/>
  <c r="AB1414" i="25"/>
  <c r="AA1414" i="25"/>
  <c r="Z1414" i="25"/>
  <c r="AC1415" i="25"/>
  <c r="AB1415" i="25"/>
  <c r="AA1415" i="25"/>
  <c r="Z1415" i="25"/>
  <c r="AC1416" i="25"/>
  <c r="AB1416" i="25"/>
  <c r="AA1416" i="25"/>
  <c r="Z1416" i="25"/>
  <c r="AC1417" i="25"/>
  <c r="AB1417" i="25"/>
  <c r="AA1417" i="25"/>
  <c r="Z1417" i="25"/>
  <c r="AC1418" i="25"/>
  <c r="AB1418" i="25"/>
  <c r="AA1418" i="25"/>
  <c r="Z1418" i="25"/>
  <c r="AC1419" i="25"/>
  <c r="AB1419" i="25"/>
  <c r="AA1419" i="25"/>
  <c r="Z1419" i="25"/>
  <c r="AC1420" i="25"/>
  <c r="AB1420" i="25"/>
  <c r="AA1420" i="25"/>
  <c r="Z1420" i="25"/>
  <c r="AC1421" i="25"/>
  <c r="AB1421" i="25"/>
  <c r="AA1421" i="25"/>
  <c r="Z1421" i="25"/>
  <c r="AC1422" i="25"/>
  <c r="AB1422" i="25"/>
  <c r="AA1422" i="25"/>
  <c r="Z1422" i="25"/>
  <c r="AC1423" i="25"/>
  <c r="AB1423" i="25"/>
  <c r="AA1423" i="25"/>
  <c r="Z1423" i="25"/>
  <c r="AC1424" i="25"/>
  <c r="AB1424" i="25"/>
  <c r="AA1424" i="25"/>
  <c r="Z1424" i="25"/>
  <c r="AC1425" i="25"/>
  <c r="AB1425" i="25"/>
  <c r="AA1425" i="25"/>
  <c r="Z1425" i="25"/>
  <c r="AC1426" i="25"/>
  <c r="AB1426" i="25"/>
  <c r="AA1426" i="25"/>
  <c r="Z1426" i="25"/>
  <c r="AC1427" i="25"/>
  <c r="AB1427" i="25"/>
  <c r="AA1427" i="25"/>
  <c r="Z1427" i="25"/>
  <c r="AC1428" i="25"/>
  <c r="AB1428" i="25"/>
  <c r="AA1428" i="25"/>
  <c r="Z1428" i="25"/>
  <c r="AC1429" i="25"/>
  <c r="AB1429" i="25"/>
  <c r="AA1429" i="25"/>
  <c r="Z1429" i="25"/>
  <c r="AC1430" i="25"/>
  <c r="AB1430" i="25"/>
  <c r="AA1430" i="25"/>
  <c r="Z1430" i="25"/>
  <c r="AC1431" i="25"/>
  <c r="AB1431" i="25"/>
  <c r="AA1431" i="25"/>
  <c r="Z1431" i="25"/>
  <c r="AC1432" i="25"/>
  <c r="AB1432" i="25"/>
  <c r="AA1432" i="25"/>
  <c r="Z1432" i="25"/>
  <c r="AC1433" i="25"/>
  <c r="AB1433" i="25"/>
  <c r="AA1433" i="25"/>
  <c r="Z1433" i="25"/>
  <c r="AC1434" i="25"/>
  <c r="AB1434" i="25"/>
  <c r="AA1434" i="25"/>
  <c r="Z1434" i="25"/>
  <c r="AC1435" i="25"/>
  <c r="AB1435" i="25"/>
  <c r="AA1435" i="25"/>
  <c r="Z1435" i="25"/>
  <c r="AC1436" i="25"/>
  <c r="AB1436" i="25"/>
  <c r="AA1436" i="25"/>
  <c r="Z1436" i="25"/>
  <c r="AC1437" i="25"/>
  <c r="AB1437" i="25"/>
  <c r="AA1437" i="25"/>
  <c r="Z1437" i="25"/>
  <c r="AC1438" i="25"/>
  <c r="AB1438" i="25"/>
  <c r="AA1438" i="25"/>
  <c r="Z1438" i="25"/>
  <c r="AC1439" i="25"/>
  <c r="AB1439" i="25"/>
  <c r="AA1439" i="25"/>
  <c r="Z1439" i="25"/>
  <c r="AC1440" i="25"/>
  <c r="AB1440" i="25"/>
  <c r="AA1440" i="25"/>
  <c r="Z1440" i="25"/>
  <c r="AC1441" i="25"/>
  <c r="AB1441" i="25"/>
  <c r="AA1441" i="25"/>
  <c r="Z1441" i="25"/>
  <c r="AC1442" i="25"/>
  <c r="AB1442" i="25"/>
  <c r="AA1442" i="25"/>
  <c r="Z1442" i="25"/>
  <c r="AC1443" i="25"/>
  <c r="AB1443" i="25"/>
  <c r="AA1443" i="25"/>
  <c r="Z1443" i="25"/>
  <c r="AC1444" i="25"/>
  <c r="AB1444" i="25"/>
  <c r="AA1444" i="25"/>
  <c r="Z1444" i="25"/>
  <c r="AC1445" i="25"/>
  <c r="AB1445" i="25"/>
  <c r="AA1445" i="25"/>
  <c r="Z1445" i="25"/>
  <c r="AC1446" i="25"/>
  <c r="AB1446" i="25"/>
  <c r="AA1446" i="25"/>
  <c r="Z1446" i="25"/>
  <c r="AC1447" i="25"/>
  <c r="AB1447" i="25"/>
  <c r="AA1447" i="25"/>
  <c r="Z1447" i="25"/>
  <c r="AC1448" i="25"/>
  <c r="AB1448" i="25"/>
  <c r="AA1448" i="25"/>
  <c r="Z1448" i="25"/>
  <c r="AC1449" i="25"/>
  <c r="AB1449" i="25"/>
  <c r="AA1449" i="25"/>
  <c r="Z1449" i="25"/>
  <c r="AC1450" i="25"/>
  <c r="AB1450" i="25"/>
  <c r="AA1450" i="25"/>
  <c r="Z1450" i="25"/>
  <c r="AC1451" i="25"/>
  <c r="AB1451" i="25"/>
  <c r="AA1451" i="25"/>
  <c r="Z1451" i="25"/>
  <c r="AC1452" i="25"/>
  <c r="AB1452" i="25"/>
  <c r="AA1452" i="25"/>
  <c r="Z1452" i="25"/>
  <c r="AC1453" i="25"/>
  <c r="AB1453" i="25"/>
  <c r="AA1453" i="25"/>
  <c r="Z1453" i="25"/>
  <c r="AC1454" i="25"/>
  <c r="AB1454" i="25"/>
  <c r="AA1454" i="25"/>
  <c r="Z1454" i="25"/>
  <c r="AC1455" i="25"/>
  <c r="AB1455" i="25"/>
  <c r="AA1455" i="25"/>
  <c r="Z1455" i="25"/>
  <c r="AC1456" i="25"/>
  <c r="AB1456" i="25"/>
  <c r="AA1456" i="25"/>
  <c r="Z1456" i="25"/>
  <c r="AC1457" i="25"/>
  <c r="AB1457" i="25"/>
  <c r="AA1457" i="25"/>
  <c r="Z1457" i="25"/>
  <c r="AC1458" i="25"/>
  <c r="AB1458" i="25"/>
  <c r="AA1458" i="25"/>
  <c r="Z1458" i="25"/>
  <c r="AC1459" i="25"/>
  <c r="AB1459" i="25"/>
  <c r="AA1459" i="25"/>
  <c r="Z1459" i="25"/>
  <c r="AC1460" i="25"/>
  <c r="AB1460" i="25"/>
  <c r="AA1460" i="25"/>
  <c r="Z1460" i="25"/>
  <c r="AC1461" i="25"/>
  <c r="AB1461" i="25"/>
  <c r="AA1461" i="25"/>
  <c r="Z1461" i="25"/>
  <c r="AC1462" i="25"/>
  <c r="AB1462" i="25"/>
  <c r="AA1462" i="25"/>
  <c r="Z1462" i="25"/>
  <c r="AC1463" i="25"/>
  <c r="AB1463" i="25"/>
  <c r="AA1463" i="25"/>
  <c r="Z1463" i="25"/>
  <c r="AC1464" i="25"/>
  <c r="AB1464" i="25"/>
  <c r="AA1464" i="25"/>
  <c r="Z1464" i="25"/>
  <c r="AC1465" i="25"/>
  <c r="AB1465" i="25"/>
  <c r="AA1465" i="25"/>
  <c r="Z1465" i="25"/>
  <c r="AC1466" i="25"/>
  <c r="AB1466" i="25"/>
  <c r="AA1466" i="25"/>
  <c r="Z1466" i="25"/>
  <c r="AC1467" i="25"/>
  <c r="AB1467" i="25"/>
  <c r="AA1467" i="25"/>
  <c r="Z1467" i="25"/>
  <c r="AC1468" i="25"/>
  <c r="AB1468" i="25"/>
  <c r="AA1468" i="25"/>
  <c r="Z1468" i="25"/>
  <c r="AC1469" i="25"/>
  <c r="AB1469" i="25"/>
  <c r="AA1469" i="25"/>
  <c r="Z1469" i="25"/>
  <c r="AC1470" i="25"/>
  <c r="AB1470" i="25"/>
  <c r="AA1470" i="25"/>
  <c r="Z1470" i="25"/>
  <c r="AC1471" i="25"/>
  <c r="AB1471" i="25"/>
  <c r="AA1471" i="25"/>
  <c r="Z1471" i="25"/>
  <c r="AC1472" i="25"/>
  <c r="AB1472" i="25"/>
  <c r="AA1472" i="25"/>
  <c r="Z1472" i="25"/>
  <c r="AC1473" i="25"/>
  <c r="AB1473" i="25"/>
  <c r="AA1473" i="25"/>
  <c r="Z1473" i="25"/>
  <c r="AC1474" i="25"/>
  <c r="AB1474" i="25"/>
  <c r="AA1474" i="25"/>
  <c r="Z1474" i="25"/>
  <c r="AC1475" i="25"/>
  <c r="AB1475" i="25"/>
  <c r="AA1475" i="25"/>
  <c r="Z1475" i="25"/>
  <c r="AC1476" i="25"/>
  <c r="AB1476" i="25"/>
  <c r="AA1476" i="25"/>
  <c r="Z1476" i="25"/>
  <c r="AC1477" i="25"/>
  <c r="AB1477" i="25"/>
  <c r="AA1477" i="25"/>
  <c r="Z1477" i="25"/>
  <c r="AC1478" i="25"/>
  <c r="AB1478" i="25"/>
  <c r="AA1478" i="25"/>
  <c r="Z1478" i="25"/>
  <c r="AC1479" i="25"/>
  <c r="AB1479" i="25"/>
  <c r="AA1479" i="25"/>
  <c r="Z1479" i="25"/>
  <c r="AC1480" i="25"/>
  <c r="AB1480" i="25"/>
  <c r="AA1480" i="25"/>
  <c r="Z1480" i="25"/>
  <c r="AC1481" i="25"/>
  <c r="AB1481" i="25"/>
  <c r="AA1481" i="25"/>
  <c r="Z1481" i="25"/>
  <c r="AC1482" i="25"/>
  <c r="AB1482" i="25"/>
  <c r="AA1482" i="25"/>
  <c r="Z1482" i="25"/>
  <c r="AC1483" i="25"/>
  <c r="AB1483" i="25"/>
  <c r="AA1483" i="25"/>
  <c r="Z1483" i="25"/>
  <c r="AC1484" i="25"/>
  <c r="AB1484" i="25"/>
  <c r="AA1484" i="25"/>
  <c r="Z1484" i="25"/>
  <c r="AC1485" i="25"/>
  <c r="AB1485" i="25"/>
  <c r="AA1485" i="25"/>
  <c r="Z1485" i="25"/>
  <c r="AC1486" i="25"/>
  <c r="AB1486" i="25"/>
  <c r="AA1486" i="25"/>
  <c r="Z1486" i="25"/>
  <c r="AC1487" i="25"/>
  <c r="AB1487" i="25"/>
  <c r="AA1487" i="25"/>
  <c r="Z1487" i="25"/>
  <c r="AC1488" i="25"/>
  <c r="AB1488" i="25"/>
  <c r="AA1488" i="25"/>
  <c r="Z1488" i="25"/>
  <c r="AC1489" i="25"/>
  <c r="AB1489" i="25"/>
  <c r="AA1489" i="25"/>
  <c r="Z1489" i="25"/>
  <c r="AC1490" i="25"/>
  <c r="AB1490" i="25"/>
  <c r="AA1490" i="25"/>
  <c r="Z1490" i="25"/>
  <c r="AC1491" i="25"/>
  <c r="AB1491" i="25"/>
  <c r="AA1491" i="25"/>
  <c r="Z1491" i="25"/>
  <c r="AC1492" i="25"/>
  <c r="AB1492" i="25"/>
  <c r="AA1492" i="25"/>
  <c r="Z1492" i="25"/>
  <c r="AC1493" i="25"/>
  <c r="AB1493" i="25"/>
  <c r="AA1493" i="25"/>
  <c r="Z1493" i="25"/>
  <c r="AC1494" i="25"/>
  <c r="AB1494" i="25"/>
  <c r="AA1494" i="25"/>
  <c r="Z1494" i="25"/>
  <c r="AC1495" i="25"/>
  <c r="AB1495" i="25"/>
  <c r="AA1495" i="25"/>
  <c r="Z1495" i="25"/>
  <c r="AC1496" i="25"/>
  <c r="AB1496" i="25"/>
  <c r="AA1496" i="25"/>
  <c r="Z1496" i="25"/>
  <c r="AC1497" i="25"/>
  <c r="AB1497" i="25"/>
  <c r="AA1497" i="25"/>
  <c r="Z1497" i="25"/>
  <c r="AC1498" i="25"/>
  <c r="AB1498" i="25"/>
  <c r="AA1498" i="25"/>
  <c r="Z1498" i="25"/>
  <c r="AC1499" i="25"/>
  <c r="AB1499" i="25"/>
  <c r="AA1499" i="25"/>
  <c r="Z1499" i="25"/>
  <c r="AC1500" i="25"/>
  <c r="AB1500" i="25"/>
  <c r="AA1500" i="25"/>
  <c r="Z1500" i="25"/>
  <c r="AC1501" i="25"/>
  <c r="AB1501" i="25"/>
  <c r="AA1501" i="25"/>
  <c r="Z1501" i="25"/>
  <c r="AC1502" i="25"/>
  <c r="AB1502" i="25"/>
  <c r="AA1502" i="25"/>
  <c r="Z1502" i="25"/>
  <c r="AC1503" i="25"/>
  <c r="AB1503" i="25"/>
  <c r="AA1503" i="25"/>
  <c r="Z1503" i="25"/>
  <c r="AC1504" i="25"/>
  <c r="AB1504" i="25"/>
  <c r="AA1504" i="25"/>
  <c r="Z1504" i="25"/>
  <c r="AC1505" i="25"/>
  <c r="AB1505" i="25"/>
  <c r="AA1505" i="25"/>
  <c r="Z1505" i="25"/>
  <c r="AC1506" i="25"/>
  <c r="AB1506" i="25"/>
  <c r="AA1506" i="25"/>
  <c r="Z1506" i="25"/>
  <c r="AC1507" i="25"/>
  <c r="AB1507" i="25"/>
  <c r="AA1507" i="25"/>
  <c r="Z1507" i="25"/>
  <c r="AC1508" i="25"/>
  <c r="AB1508" i="25"/>
  <c r="AA1508" i="25"/>
  <c r="Z1508" i="25"/>
  <c r="AC1509" i="25"/>
  <c r="AB1509" i="25"/>
  <c r="AA1509" i="25"/>
  <c r="Z1509" i="25"/>
  <c r="AC1510" i="25"/>
  <c r="AB1510" i="25"/>
  <c r="AA1510" i="25"/>
  <c r="Z1510" i="25"/>
  <c r="AC1511" i="25"/>
  <c r="AB1511" i="25"/>
  <c r="AA1511" i="25"/>
  <c r="Z1511" i="25"/>
  <c r="AC1512" i="25"/>
  <c r="AB1512" i="25"/>
  <c r="AA1512" i="25"/>
  <c r="Z1512" i="25"/>
  <c r="AC1513" i="25"/>
  <c r="AB1513" i="25"/>
  <c r="AA1513" i="25"/>
  <c r="Z1513" i="25"/>
  <c r="AC1514" i="25"/>
  <c r="AB1514" i="25"/>
  <c r="AA1514" i="25"/>
  <c r="Z1514" i="25"/>
  <c r="AC1515" i="25"/>
  <c r="AB1515" i="25"/>
  <c r="AA1515" i="25"/>
  <c r="Z1515" i="25"/>
  <c r="AC1516" i="25"/>
  <c r="AB1516" i="25"/>
  <c r="AA1516" i="25"/>
  <c r="Z1516" i="25"/>
  <c r="AC1517" i="25"/>
  <c r="AB1517" i="25"/>
  <c r="AA1517" i="25"/>
  <c r="Z1517" i="25"/>
  <c r="AC1518" i="25"/>
  <c r="AB1518" i="25"/>
  <c r="AA1518" i="25"/>
  <c r="Z1518" i="25"/>
  <c r="AC1519" i="25"/>
  <c r="AB1519" i="25"/>
  <c r="AA1519" i="25"/>
  <c r="Z1519" i="25"/>
  <c r="AC1520" i="25"/>
  <c r="AB1520" i="25"/>
  <c r="AA1520" i="25"/>
  <c r="Z1520" i="25"/>
  <c r="AC1521" i="25"/>
  <c r="AB1521" i="25"/>
  <c r="AA1521" i="25"/>
  <c r="Z1521" i="25"/>
  <c r="AC1522" i="25"/>
  <c r="AB1522" i="25"/>
  <c r="AA1522" i="25"/>
  <c r="Z1522" i="25"/>
  <c r="AC1523" i="25"/>
  <c r="AB1523" i="25"/>
  <c r="AA1523" i="25"/>
  <c r="Z1523" i="25"/>
  <c r="AC1524" i="25"/>
  <c r="AB1524" i="25"/>
  <c r="AA1524" i="25"/>
  <c r="Z1524" i="25"/>
  <c r="AC1525" i="25"/>
  <c r="AB1525" i="25"/>
  <c r="AA1525" i="25"/>
  <c r="Z1525" i="25"/>
  <c r="AC1526" i="25"/>
  <c r="AB1526" i="25"/>
  <c r="AA1526" i="25"/>
  <c r="Z1526" i="25"/>
  <c r="AC1527" i="25"/>
  <c r="AB1527" i="25"/>
  <c r="AA1527" i="25"/>
  <c r="Z1527" i="25"/>
  <c r="AC1528" i="25"/>
  <c r="AB1528" i="25"/>
  <c r="AA1528" i="25"/>
  <c r="Z1528" i="25"/>
  <c r="AC1529" i="25"/>
  <c r="AB1529" i="25"/>
  <c r="AA1529" i="25"/>
  <c r="Z1529" i="25"/>
  <c r="AC1530" i="25"/>
  <c r="AB1530" i="25"/>
  <c r="AA1530" i="25"/>
  <c r="Z1530" i="25"/>
  <c r="AC1531" i="25"/>
  <c r="AB1531" i="25"/>
  <c r="AA1531" i="25"/>
  <c r="Z1531" i="25"/>
  <c r="AC1532" i="25"/>
  <c r="AB1532" i="25"/>
  <c r="AA1532" i="25"/>
  <c r="Z1532" i="25"/>
  <c r="AC1533" i="25"/>
  <c r="AB1533" i="25"/>
  <c r="AA1533" i="25"/>
  <c r="Z1533" i="25"/>
  <c r="AC1534" i="25"/>
  <c r="AB1534" i="25"/>
  <c r="AA1534" i="25"/>
  <c r="Z1534" i="25"/>
  <c r="AC1535" i="25"/>
  <c r="AB1535" i="25"/>
  <c r="AA1535" i="25"/>
  <c r="Z1535" i="25"/>
  <c r="AC1536" i="25"/>
  <c r="AB1536" i="25"/>
  <c r="AA1536" i="25"/>
  <c r="Z1536" i="25"/>
  <c r="AC1537" i="25"/>
  <c r="AB1537" i="25"/>
  <c r="AA1537" i="25"/>
  <c r="Z1537" i="25"/>
  <c r="AC1538" i="25"/>
  <c r="AB1538" i="25"/>
  <c r="AA1538" i="25"/>
  <c r="Z1538" i="25"/>
  <c r="AC1539" i="25"/>
  <c r="AB1539" i="25"/>
  <c r="AA1539" i="25"/>
  <c r="Z1539" i="25"/>
  <c r="AC1540" i="25"/>
  <c r="AB1540" i="25"/>
  <c r="AA1540" i="25"/>
  <c r="Z1540" i="25"/>
  <c r="AC1541" i="25"/>
  <c r="AB1541" i="25"/>
  <c r="AA1541" i="25"/>
  <c r="Z1541" i="25"/>
  <c r="AC1542" i="25"/>
  <c r="AB1542" i="25"/>
  <c r="AA1542" i="25"/>
  <c r="Z1542" i="25"/>
  <c r="AC1543" i="25"/>
  <c r="AB1543" i="25"/>
  <c r="AA1543" i="25"/>
  <c r="Z1543" i="25"/>
  <c r="AC1544" i="25"/>
  <c r="AB1544" i="25"/>
  <c r="AA1544" i="25"/>
  <c r="Z1544" i="25"/>
  <c r="AC1545" i="25"/>
  <c r="AB1545" i="25"/>
  <c r="AA1545" i="25"/>
  <c r="Z1545" i="25"/>
  <c r="AC1546" i="25"/>
  <c r="AB1546" i="25"/>
  <c r="AA1546" i="25"/>
  <c r="Z1546" i="25"/>
  <c r="AC1547" i="25"/>
  <c r="AB1547" i="25"/>
  <c r="AA1547" i="25"/>
  <c r="Z1547" i="25"/>
  <c r="AC1548" i="25"/>
  <c r="AB1548" i="25"/>
  <c r="AA1548" i="25"/>
  <c r="Z1548" i="25"/>
  <c r="AC1549" i="25"/>
  <c r="AB1549" i="25"/>
  <c r="AA1549" i="25"/>
  <c r="Z1549" i="25"/>
  <c r="AC1550" i="25"/>
  <c r="AB1550" i="25"/>
  <c r="AA1550" i="25"/>
  <c r="Z1550" i="25"/>
  <c r="AC1551" i="25"/>
  <c r="AB1551" i="25"/>
  <c r="AA1551" i="25"/>
  <c r="Z1551" i="25"/>
  <c r="AC1552" i="25"/>
  <c r="AB1552" i="25"/>
  <c r="AA1552" i="25"/>
  <c r="Z1552" i="25"/>
  <c r="AC1553" i="25"/>
  <c r="AB1553" i="25"/>
  <c r="AA1553" i="25"/>
  <c r="Z1553" i="25"/>
  <c r="AC1554" i="25"/>
  <c r="AB1554" i="25"/>
  <c r="AA1554" i="25"/>
  <c r="Z1554" i="25"/>
  <c r="AC1555" i="25"/>
  <c r="AB1555" i="25"/>
  <c r="AA1555" i="25"/>
  <c r="Z1555" i="25"/>
  <c r="AC1556" i="25"/>
  <c r="AB1556" i="25"/>
  <c r="AA1556" i="25"/>
  <c r="Z1556" i="25"/>
  <c r="AC1557" i="25"/>
  <c r="AB1557" i="25"/>
  <c r="AA1557" i="25"/>
  <c r="Z1557" i="25"/>
  <c r="AC1558" i="25"/>
  <c r="AB1558" i="25"/>
  <c r="AA1558" i="25"/>
  <c r="Z1558" i="25"/>
  <c r="AC1559" i="25"/>
  <c r="AB1559" i="25"/>
  <c r="AA1559" i="25"/>
  <c r="Z1559" i="25"/>
  <c r="AC1560" i="25"/>
  <c r="AB1560" i="25"/>
  <c r="AA1560" i="25"/>
  <c r="Z1560" i="25"/>
  <c r="AC1561" i="25"/>
  <c r="AB1561" i="25"/>
  <c r="AA1561" i="25"/>
  <c r="Z1561" i="25"/>
  <c r="AC1562" i="25"/>
  <c r="AB1562" i="25"/>
  <c r="AA1562" i="25"/>
  <c r="Z1562" i="25"/>
  <c r="AC1563" i="25"/>
  <c r="AB1563" i="25"/>
  <c r="AA1563" i="25"/>
  <c r="Z1563" i="25"/>
  <c r="AC1564" i="25"/>
  <c r="AB1564" i="25"/>
  <c r="AA1564" i="25"/>
  <c r="Z1564" i="25"/>
  <c r="AC1565" i="25"/>
  <c r="AB1565" i="25"/>
  <c r="AA1565" i="25"/>
  <c r="Z1565" i="25"/>
  <c r="AC1566" i="25"/>
  <c r="AB1566" i="25"/>
  <c r="AA1566" i="25"/>
  <c r="Z1566" i="25"/>
  <c r="AC1567" i="25"/>
  <c r="AB1567" i="25"/>
  <c r="AA1567" i="25"/>
  <c r="Z1567" i="25"/>
  <c r="AC1568" i="25"/>
  <c r="AB1568" i="25"/>
  <c r="AA1568" i="25"/>
  <c r="Z1568" i="25"/>
  <c r="AC1569" i="25"/>
  <c r="AB1569" i="25"/>
  <c r="AA1569" i="25"/>
  <c r="Z1569" i="25"/>
  <c r="AC1570" i="25"/>
  <c r="AB1570" i="25"/>
  <c r="AA1570" i="25"/>
  <c r="Z1570" i="25"/>
  <c r="AC1571" i="25"/>
  <c r="AB1571" i="25"/>
  <c r="AA1571" i="25"/>
  <c r="Z1571" i="25"/>
  <c r="AC1572" i="25"/>
  <c r="AB1572" i="25"/>
  <c r="AA1572" i="25"/>
  <c r="Z1572" i="25"/>
  <c r="AC1573" i="25"/>
  <c r="AB1573" i="25"/>
  <c r="AA1573" i="25"/>
  <c r="Z1573" i="25"/>
  <c r="AC1574" i="25"/>
  <c r="AB1574" i="25"/>
  <c r="AA1574" i="25"/>
  <c r="Z1574" i="25"/>
  <c r="AC1575" i="25"/>
  <c r="AB1575" i="25"/>
  <c r="AA1575" i="25"/>
  <c r="Z1575" i="25"/>
  <c r="AC1576" i="25"/>
  <c r="AB1576" i="25"/>
  <c r="AA1576" i="25"/>
  <c r="Z1576" i="25"/>
  <c r="AC1577" i="25"/>
  <c r="AB1577" i="25"/>
  <c r="AA1577" i="25"/>
  <c r="Z1577" i="25"/>
  <c r="AC1578" i="25"/>
  <c r="AB1578" i="25"/>
  <c r="AA1578" i="25"/>
  <c r="Z1578" i="25"/>
  <c r="AC1579" i="25"/>
  <c r="AB1579" i="25"/>
  <c r="AA1579" i="25"/>
  <c r="Z1579" i="25"/>
  <c r="AC1580" i="25"/>
  <c r="AB1580" i="25"/>
  <c r="AA1580" i="25"/>
  <c r="Z1580" i="25"/>
  <c r="AC1581" i="25"/>
  <c r="AB1581" i="25"/>
  <c r="AA1581" i="25"/>
  <c r="Z1581" i="25"/>
  <c r="AC1582" i="25"/>
  <c r="AB1582" i="25"/>
  <c r="AA1582" i="25"/>
  <c r="Z1582" i="25"/>
  <c r="AC1583" i="25"/>
  <c r="AB1583" i="25"/>
  <c r="AA1583" i="25"/>
  <c r="Z1583" i="25"/>
  <c r="AC1584" i="25"/>
  <c r="AB1584" i="25"/>
  <c r="AA1584" i="25"/>
  <c r="Z1584" i="25"/>
  <c r="AC1585" i="25"/>
  <c r="AB1585" i="25"/>
  <c r="AA1585" i="25"/>
  <c r="Z1585" i="25"/>
  <c r="AC1586" i="25"/>
  <c r="AB1586" i="25"/>
  <c r="AA1586" i="25"/>
  <c r="Z1586" i="25"/>
  <c r="AC1587" i="25"/>
  <c r="AB1587" i="25"/>
  <c r="AA1587" i="25"/>
  <c r="Z1587" i="25"/>
  <c r="AC1588" i="25"/>
  <c r="AB1588" i="25"/>
  <c r="AA1588" i="25"/>
  <c r="Z1588" i="25"/>
  <c r="AC1589" i="25"/>
  <c r="AB1589" i="25"/>
  <c r="AA1589" i="25"/>
  <c r="Z1589" i="25"/>
  <c r="AC1590" i="25"/>
  <c r="AB1590" i="25"/>
  <c r="AA1590" i="25"/>
  <c r="Z1590" i="25"/>
  <c r="AC1591" i="25"/>
  <c r="AB1591" i="25"/>
  <c r="AA1591" i="25"/>
  <c r="Z1591" i="25"/>
  <c r="AC1592" i="25"/>
  <c r="AB1592" i="25"/>
  <c r="AA1592" i="25"/>
  <c r="Z1592" i="25"/>
  <c r="AC1593" i="25"/>
  <c r="AB1593" i="25"/>
  <c r="AA1593" i="25"/>
  <c r="Z1593" i="25"/>
  <c r="AC1594" i="25"/>
  <c r="AB1594" i="25"/>
  <c r="AA1594" i="25"/>
  <c r="Z1594" i="25"/>
  <c r="AC1595" i="25"/>
  <c r="AB1595" i="25"/>
  <c r="AA1595" i="25"/>
  <c r="Z1595" i="25"/>
  <c r="AC1596" i="25"/>
  <c r="AB1596" i="25"/>
  <c r="AA1596" i="25"/>
  <c r="Z1596" i="25"/>
  <c r="AC1597" i="25"/>
  <c r="AB1597" i="25"/>
  <c r="AA1597" i="25"/>
  <c r="Z1597" i="25"/>
  <c r="AC1598" i="25"/>
  <c r="AB1598" i="25"/>
  <c r="AA1598" i="25"/>
  <c r="Z1598" i="25"/>
  <c r="AC1599" i="25"/>
  <c r="AB1599" i="25"/>
  <c r="AA1599" i="25"/>
  <c r="Z1599" i="25"/>
  <c r="AC1600" i="25"/>
  <c r="AB1600" i="25"/>
  <c r="AA1600" i="25"/>
  <c r="Z1600" i="25"/>
  <c r="AC1601" i="25"/>
  <c r="AB1601" i="25"/>
  <c r="AA1601" i="25"/>
  <c r="Z1601" i="25"/>
  <c r="AC1602" i="25"/>
  <c r="AB1602" i="25"/>
  <c r="AA1602" i="25"/>
  <c r="Z1602" i="25"/>
  <c r="AC1603" i="25"/>
  <c r="AB1603" i="25"/>
  <c r="AA1603" i="25"/>
  <c r="Z1603" i="25"/>
  <c r="AC1604" i="25"/>
  <c r="AB1604" i="25"/>
  <c r="AA1604" i="25"/>
  <c r="Z1604" i="25"/>
  <c r="AC1605" i="25"/>
  <c r="AB1605" i="25"/>
  <c r="AA1605" i="25"/>
  <c r="Z1605" i="25"/>
  <c r="AC1606" i="25"/>
  <c r="AB1606" i="25"/>
  <c r="AA1606" i="25"/>
  <c r="Z1606" i="25"/>
  <c r="AC1607" i="25"/>
  <c r="AB1607" i="25"/>
  <c r="AA1607" i="25"/>
  <c r="Z1607" i="25"/>
  <c r="AC1608" i="25"/>
  <c r="AB1608" i="25"/>
  <c r="AA1608" i="25"/>
  <c r="Z1608" i="25"/>
  <c r="AC1609" i="25"/>
  <c r="AB1609" i="25"/>
  <c r="AA1609" i="25"/>
  <c r="Z1609" i="25"/>
  <c r="AC1610" i="25"/>
  <c r="AB1610" i="25"/>
  <c r="AA1610" i="25"/>
  <c r="Z1610" i="25"/>
  <c r="AC1611" i="25"/>
  <c r="AB1611" i="25"/>
  <c r="AA1611" i="25"/>
  <c r="Z1611" i="25"/>
  <c r="AC1612" i="25"/>
  <c r="AB1612" i="25"/>
  <c r="AA1612" i="25"/>
  <c r="Z1612" i="25"/>
  <c r="AC1613" i="25"/>
  <c r="AB1613" i="25"/>
  <c r="AA1613" i="25"/>
  <c r="Z1613" i="25"/>
  <c r="AC1614" i="25"/>
  <c r="AB1614" i="25"/>
  <c r="AA1614" i="25"/>
  <c r="Z1614" i="25"/>
  <c r="AC1615" i="25"/>
  <c r="AB1615" i="25"/>
  <c r="AA1615" i="25"/>
  <c r="Z1615" i="25"/>
  <c r="AC1616" i="25"/>
  <c r="AB1616" i="25"/>
  <c r="AA1616" i="25"/>
  <c r="Z1616" i="25"/>
  <c r="AC1617" i="25"/>
  <c r="AB1617" i="25"/>
  <c r="AA1617" i="25"/>
  <c r="Z1617" i="25"/>
  <c r="AC1618" i="25"/>
  <c r="AB1618" i="25"/>
  <c r="AA1618" i="25"/>
  <c r="Z1618" i="25"/>
  <c r="AC1619" i="25"/>
  <c r="AB1619" i="25"/>
  <c r="AA1619" i="25"/>
  <c r="Z1619" i="25"/>
  <c r="AC1620" i="25"/>
  <c r="AB1620" i="25"/>
  <c r="AA1620" i="25"/>
  <c r="Z1620" i="25"/>
  <c r="AC1621" i="25"/>
  <c r="AB1621" i="25"/>
  <c r="AA1621" i="25"/>
  <c r="Z1621" i="25"/>
  <c r="AC1622" i="25"/>
  <c r="AB1622" i="25"/>
  <c r="AA1622" i="25"/>
  <c r="Z1622" i="25"/>
  <c r="AC1623" i="25"/>
  <c r="AB1623" i="25"/>
  <c r="AA1623" i="25"/>
  <c r="Z1623" i="25"/>
  <c r="AC1624" i="25"/>
  <c r="AB1624" i="25"/>
  <c r="AA1624" i="25"/>
  <c r="Z1624" i="25"/>
  <c r="AC1625" i="25"/>
  <c r="AB1625" i="25"/>
  <c r="AA1625" i="25"/>
  <c r="Z1625" i="25"/>
  <c r="AC1626" i="25"/>
  <c r="AB1626" i="25"/>
  <c r="AA1626" i="25"/>
  <c r="Z1626" i="25"/>
  <c r="AC1627" i="25"/>
  <c r="AB1627" i="25"/>
  <c r="AA1627" i="25"/>
  <c r="Z1627" i="25"/>
  <c r="AC1628" i="25"/>
  <c r="AB1628" i="25"/>
  <c r="AA1628" i="25"/>
  <c r="Z1628" i="25"/>
  <c r="AC1629" i="25"/>
  <c r="AB1629" i="25"/>
  <c r="AA1629" i="25"/>
  <c r="Z1629" i="25"/>
  <c r="AC1630" i="25"/>
  <c r="AB1630" i="25"/>
  <c r="AA1630" i="25"/>
  <c r="Z1630" i="25"/>
  <c r="AC1631" i="25"/>
  <c r="AB1631" i="25"/>
  <c r="AA1631" i="25"/>
  <c r="Z1631" i="25"/>
  <c r="AC1632" i="25"/>
  <c r="AB1632" i="25"/>
  <c r="AA1632" i="25"/>
  <c r="Z1632" i="25"/>
  <c r="AC1633" i="25"/>
  <c r="AB1633" i="25"/>
  <c r="AA1633" i="25"/>
  <c r="Z1633" i="25"/>
  <c r="AC1634" i="25"/>
  <c r="AB1634" i="25"/>
  <c r="AA1634" i="25"/>
  <c r="Z1634" i="25"/>
  <c r="AC1635" i="25"/>
  <c r="AB1635" i="25"/>
  <c r="AA1635" i="25"/>
  <c r="Z1635" i="25"/>
  <c r="AC1636" i="25"/>
  <c r="AB1636" i="25"/>
  <c r="AA1636" i="25"/>
  <c r="Z1636" i="25"/>
  <c r="AC1637" i="25"/>
  <c r="AB1637" i="25"/>
  <c r="AA1637" i="25"/>
  <c r="Z1637" i="25"/>
  <c r="AC1638" i="25"/>
  <c r="AB1638" i="25"/>
  <c r="AA1638" i="25"/>
  <c r="Z1638" i="25"/>
  <c r="AC1639" i="25"/>
  <c r="AB1639" i="25"/>
  <c r="AA1639" i="25"/>
  <c r="Z1639" i="25"/>
  <c r="AC1640" i="25"/>
  <c r="AB1640" i="25"/>
  <c r="AA1640" i="25"/>
  <c r="Z1640" i="25"/>
  <c r="AC1641" i="25"/>
  <c r="AB1641" i="25"/>
  <c r="AA1641" i="25"/>
  <c r="Z1641" i="25"/>
  <c r="AC1642" i="25"/>
  <c r="AB1642" i="25"/>
  <c r="AA1642" i="25"/>
  <c r="Z1642" i="25"/>
  <c r="AC1643" i="25"/>
  <c r="AB1643" i="25"/>
  <c r="AA1643" i="25"/>
  <c r="Z1643" i="25"/>
  <c r="AC1644" i="25"/>
  <c r="AB1644" i="25"/>
  <c r="AA1644" i="25"/>
  <c r="Z1644" i="25"/>
  <c r="AC1645" i="25"/>
  <c r="AB1645" i="25"/>
  <c r="AA1645" i="25"/>
  <c r="Z1645" i="25"/>
  <c r="AC1646" i="25"/>
  <c r="AB1646" i="25"/>
  <c r="AA1646" i="25"/>
  <c r="Z1646" i="25"/>
  <c r="AC1647" i="25"/>
  <c r="AB1647" i="25"/>
  <c r="AA1647" i="25"/>
  <c r="Z1647" i="25"/>
  <c r="AC1648" i="25"/>
  <c r="AB1648" i="25"/>
  <c r="AA1648" i="25"/>
  <c r="Z1648" i="25"/>
  <c r="AC1649" i="25"/>
  <c r="AB1649" i="25"/>
  <c r="AA1649" i="25"/>
  <c r="Z1649" i="25"/>
  <c r="AC1650" i="25"/>
  <c r="AB1650" i="25"/>
  <c r="AA1650" i="25"/>
  <c r="Z1650" i="25"/>
  <c r="AC1651" i="25"/>
  <c r="AB1651" i="25"/>
  <c r="AA1651" i="25"/>
  <c r="Z1651" i="25"/>
  <c r="AC1652" i="25"/>
  <c r="AB1652" i="25"/>
  <c r="AA1652" i="25"/>
  <c r="Z1652" i="25"/>
  <c r="AC1653" i="25"/>
  <c r="AB1653" i="25"/>
  <c r="AA1653" i="25"/>
  <c r="Z1653" i="25"/>
  <c r="AC1654" i="25"/>
  <c r="AB1654" i="25"/>
  <c r="AA1654" i="25"/>
  <c r="Z1654" i="25"/>
  <c r="AC1655" i="25"/>
  <c r="AB1655" i="25"/>
  <c r="AA1655" i="25"/>
  <c r="Z1655" i="25"/>
  <c r="AC1656" i="25"/>
  <c r="AB1656" i="25"/>
  <c r="AA1656" i="25"/>
  <c r="Z1656" i="25"/>
  <c r="AC1657" i="25"/>
  <c r="AB1657" i="25"/>
  <c r="AA1657" i="25"/>
  <c r="Z1657" i="25"/>
  <c r="AC1658" i="25"/>
  <c r="AB1658" i="25"/>
  <c r="AA1658" i="25"/>
  <c r="Z1658" i="25"/>
  <c r="AC1659" i="25"/>
  <c r="AB1659" i="25"/>
  <c r="AA1659" i="25"/>
  <c r="Z1659" i="25"/>
  <c r="AC1660" i="25"/>
  <c r="AB1660" i="25"/>
  <c r="AA1660" i="25"/>
  <c r="Z1660" i="25"/>
  <c r="AC1661" i="25"/>
  <c r="AB1661" i="25"/>
  <c r="AA1661" i="25"/>
  <c r="Z1661" i="25"/>
  <c r="AC1662" i="25"/>
  <c r="AB1662" i="25"/>
  <c r="AA1662" i="25"/>
  <c r="Z1662" i="25"/>
  <c r="AC1663" i="25"/>
  <c r="AB1663" i="25"/>
  <c r="AA1663" i="25"/>
  <c r="Z1663" i="25"/>
  <c r="AC1664" i="25"/>
  <c r="AB1664" i="25"/>
  <c r="AA1664" i="25"/>
  <c r="Z1664" i="25"/>
  <c r="AC1665" i="25"/>
  <c r="AB1665" i="25"/>
  <c r="AA1665" i="25"/>
  <c r="Z1665" i="25"/>
  <c r="AC1666" i="25"/>
  <c r="AB1666" i="25"/>
  <c r="AA1666" i="25"/>
  <c r="Z1666" i="25"/>
  <c r="AC1667" i="25"/>
  <c r="AB1667" i="25"/>
  <c r="AA1667" i="25"/>
  <c r="Z1667" i="25"/>
  <c r="AC1668" i="25"/>
  <c r="AB1668" i="25"/>
  <c r="AA1668" i="25"/>
  <c r="Z1668" i="25"/>
  <c r="AC1669" i="25"/>
  <c r="AB1669" i="25"/>
  <c r="AA1669" i="25"/>
  <c r="Z1669" i="25"/>
  <c r="AC1670" i="25"/>
  <c r="AB1670" i="25"/>
  <c r="AA1670" i="25"/>
  <c r="Z1670" i="25"/>
  <c r="AC1671" i="25"/>
  <c r="AB1671" i="25"/>
  <c r="AA1671" i="25"/>
  <c r="Z1671" i="25"/>
  <c r="AC1672" i="25"/>
  <c r="AB1672" i="25"/>
  <c r="AA1672" i="25"/>
  <c r="Z1672" i="25"/>
  <c r="X12" i="24"/>
  <c r="X21" i="24" s="1"/>
  <c r="W12" i="24"/>
  <c r="W21" i="24" s="1"/>
  <c r="V12" i="24"/>
  <c r="V21" i="24" s="1"/>
  <c r="U12" i="24"/>
  <c r="U21" i="24" s="1"/>
  <c r="T12" i="24"/>
  <c r="T21" i="24" s="1"/>
  <c r="S12" i="24"/>
  <c r="S21" i="24" s="1"/>
  <c r="R12" i="24"/>
  <c r="R21" i="24" s="1"/>
  <c r="Q12" i="24"/>
  <c r="Q21" i="24" s="1"/>
  <c r="P12" i="24"/>
  <c r="P21" i="24" s="1"/>
  <c r="O12" i="24"/>
  <c r="O21" i="24" s="1"/>
  <c r="N12" i="24"/>
  <c r="N21" i="24" s="1"/>
  <c r="M12" i="24"/>
  <c r="M21" i="24" s="1"/>
  <c r="L12" i="24"/>
  <c r="L21" i="24" s="1"/>
  <c r="K12" i="24"/>
  <c r="K21" i="24" s="1"/>
  <c r="J12" i="24"/>
  <c r="J21" i="24" s="1"/>
  <c r="I12" i="24"/>
  <c r="I21" i="24" s="1"/>
  <c r="H12" i="24"/>
  <c r="H21" i="24" s="1"/>
  <c r="G12" i="24"/>
  <c r="G21" i="24" s="1"/>
  <c r="F12" i="24"/>
  <c r="F21" i="24" s="1"/>
  <c r="E12" i="24"/>
  <c r="E21" i="24" s="1"/>
  <c r="D12" i="24"/>
  <c r="D21" i="24" s="1"/>
  <c r="D5" i="24"/>
  <c r="D4" i="24"/>
  <c r="D26" i="24"/>
  <c r="H26" i="24"/>
  <c r="K26" i="24"/>
  <c r="L26" i="24"/>
  <c r="O26" i="24"/>
  <c r="S26" i="24"/>
  <c r="D27" i="24"/>
  <c r="H27" i="24"/>
  <c r="K27" i="24"/>
  <c r="L27" i="24"/>
  <c r="O27" i="24"/>
  <c r="S27" i="24"/>
  <c r="N31" i="24"/>
  <c r="N30" i="24"/>
  <c r="N29" i="24"/>
  <c r="N25" i="24"/>
  <c r="N24" i="24"/>
  <c r="N23" i="24"/>
  <c r="N19" i="24"/>
  <c r="Y18" i="24"/>
  <c r="Y19" i="24" s="1"/>
  <c r="Y23" i="24"/>
  <c r="Y24" i="24"/>
  <c r="Y25" i="24"/>
  <c r="Y29" i="24"/>
  <c r="Y30" i="24"/>
  <c r="Y31" i="24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8" i="2"/>
  <c r="D24" i="22"/>
  <c r="D14" i="22"/>
  <c r="G24" i="22"/>
  <c r="G14" i="22"/>
  <c r="F24" i="22"/>
  <c r="F14" i="22"/>
  <c r="E24" i="22"/>
  <c r="E14" i="22"/>
  <c r="C24" i="22"/>
  <c r="C26" i="22" s="1"/>
  <c r="C14" i="22"/>
  <c r="C16" i="22" s="1"/>
  <c r="C11" i="22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21" i="1"/>
  <c r="H488" i="16"/>
  <c r="H489" i="16"/>
  <c r="H490" i="16"/>
  <c r="H491" i="16"/>
  <c r="H492" i="16"/>
  <c r="H493" i="16"/>
  <c r="H494" i="16"/>
  <c r="M10" i="21"/>
  <c r="L11" i="21"/>
  <c r="O11" i="21"/>
  <c r="H463" i="16"/>
  <c r="H451" i="16"/>
  <c r="H446" i="16"/>
  <c r="G357" i="16"/>
  <c r="H357" i="16" s="1"/>
  <c r="I357" i="16"/>
  <c r="G416" i="16"/>
  <c r="H416" i="16" s="1"/>
  <c r="G417" i="16"/>
  <c r="H417" i="16" s="1"/>
  <c r="G418" i="16"/>
  <c r="H418" i="16" s="1"/>
  <c r="G419" i="16"/>
  <c r="H419" i="16" s="1"/>
  <c r="G421" i="16"/>
  <c r="H421" i="16" s="1"/>
  <c r="G431" i="16"/>
  <c r="H431" i="16" s="1"/>
  <c r="E435" i="16"/>
  <c r="F435" i="16" s="1"/>
  <c r="F425" i="16"/>
  <c r="E436" i="16"/>
  <c r="F426" i="16"/>
  <c r="G426" i="16" s="1"/>
  <c r="H426" i="16" s="1"/>
  <c r="E437" i="16"/>
  <c r="F437" i="16" s="1"/>
  <c r="F427" i="16"/>
  <c r="G427" i="16" s="1"/>
  <c r="H427" i="16" s="1"/>
  <c r="E438" i="16"/>
  <c r="F438" i="16" s="1"/>
  <c r="F428" i="16"/>
  <c r="G428" i="16" s="1"/>
  <c r="H428" i="16" s="1"/>
  <c r="E439" i="16"/>
  <c r="F439" i="16" s="1"/>
  <c r="F429" i="16"/>
  <c r="G429" i="16" s="1"/>
  <c r="F430" i="16"/>
  <c r="G430" i="16" s="1"/>
  <c r="H430" i="16" s="1"/>
  <c r="G440" i="16"/>
  <c r="H440" i="16" s="1"/>
  <c r="H429" i="16"/>
  <c r="H420" i="16"/>
  <c r="H410" i="16"/>
  <c r="F382" i="16"/>
  <c r="G382" i="16"/>
  <c r="D354" i="16"/>
  <c r="D353" i="16"/>
  <c r="D352" i="16"/>
  <c r="F318" i="16"/>
  <c r="I318" i="16"/>
  <c r="F316" i="16"/>
  <c r="I316" i="16"/>
  <c r="E343" i="16"/>
  <c r="F343" i="16" s="1"/>
  <c r="G343" i="16" s="1"/>
  <c r="F335" i="16"/>
  <c r="G335" i="16" s="1"/>
  <c r="H335" i="16" s="1"/>
  <c r="F317" i="16"/>
  <c r="G317" i="16" s="1"/>
  <c r="E317" i="16"/>
  <c r="H317" i="16" s="1"/>
  <c r="G316" i="16"/>
  <c r="H316" i="16"/>
  <c r="G318" i="16"/>
  <c r="H318" i="16"/>
  <c r="H308" i="16"/>
  <c r="F265" i="16"/>
  <c r="F266" i="16"/>
  <c r="G264" i="16"/>
  <c r="H264" i="16" s="1"/>
  <c r="I264" i="16"/>
  <c r="E273" i="16"/>
  <c r="F273" i="16" s="1"/>
  <c r="F271" i="16"/>
  <c r="G285" i="16"/>
  <c r="H285" i="16" s="1"/>
  <c r="G283" i="16"/>
  <c r="H283" i="16" s="1"/>
  <c r="E267" i="16"/>
  <c r="E259" i="16"/>
  <c r="F259" i="16" s="1"/>
  <c r="G259" i="16" s="1"/>
  <c r="D253" i="16"/>
  <c r="E253" i="16" s="1"/>
  <c r="F253" i="16" s="1"/>
  <c r="N11" i="1"/>
  <c r="K11" i="1"/>
  <c r="F244" i="16"/>
  <c r="G244" i="16" s="1"/>
  <c r="F242" i="16"/>
  <c r="G242" i="16" s="1"/>
  <c r="E236" i="16"/>
  <c r="F236" i="16" s="1"/>
  <c r="G236" i="16" s="1"/>
  <c r="H236" i="16" s="1"/>
  <c r="F234" i="16"/>
  <c r="G234" i="16" s="1"/>
  <c r="H234" i="16" s="1"/>
  <c r="F216" i="16"/>
  <c r="G216" i="16" s="1"/>
  <c r="G209" i="16"/>
  <c r="F218" i="16"/>
  <c r="G218" i="16" s="1"/>
  <c r="G211" i="16"/>
  <c r="E217" i="16"/>
  <c r="F201" i="16"/>
  <c r="G201" i="16" s="1"/>
  <c r="E203" i="16"/>
  <c r="F203" i="16" s="1"/>
  <c r="G203" i="16" s="1"/>
  <c r="D210" i="16"/>
  <c r="E210" i="16" s="1"/>
  <c r="F210" i="16" s="1"/>
  <c r="F208" i="16"/>
  <c r="H17" i="1"/>
  <c r="H4" i="2"/>
  <c r="H3" i="2" s="1"/>
  <c r="G4" i="2"/>
  <c r="G3" i="2" s="1"/>
  <c r="F4" i="2"/>
  <c r="F3" i="2" s="1"/>
  <c r="F178" i="16"/>
  <c r="G178" i="16" s="1"/>
  <c r="F184" i="16"/>
  <c r="T17" i="1"/>
  <c r="T16" i="1" s="1"/>
  <c r="F172" i="16"/>
  <c r="G172" i="16" s="1"/>
  <c r="G155" i="16"/>
  <c r="F160" i="16"/>
  <c r="F158" i="16"/>
  <c r="G158" i="16" s="1"/>
  <c r="G115" i="16"/>
  <c r="H115" i="16"/>
  <c r="I127" i="16"/>
  <c r="G127" i="16"/>
  <c r="I128" i="16"/>
  <c r="G128" i="16"/>
  <c r="I129" i="16"/>
  <c r="G129" i="16"/>
  <c r="F130" i="16"/>
  <c r="G130" i="16" s="1"/>
  <c r="G133" i="16"/>
  <c r="H133" i="16" s="1"/>
  <c r="G134" i="16"/>
  <c r="H134" i="16" s="1"/>
  <c r="G135" i="16"/>
  <c r="H135" i="16" s="1"/>
  <c r="G136" i="16"/>
  <c r="H136" i="16" s="1"/>
  <c r="H121" i="16"/>
  <c r="I121" i="16" s="1"/>
  <c r="G121" i="16"/>
  <c r="H122" i="16"/>
  <c r="I122" i="16" s="1"/>
  <c r="G122" i="16"/>
  <c r="H123" i="16"/>
  <c r="I123" i="16" s="1"/>
  <c r="G123" i="16"/>
  <c r="H124" i="16"/>
  <c r="I124" i="16" s="1"/>
  <c r="G124" i="16"/>
  <c r="A115" i="16"/>
  <c r="D90" i="16"/>
  <c r="D91" i="16"/>
  <c r="C110" i="16" s="1"/>
  <c r="A116" i="16"/>
  <c r="B102" i="16"/>
  <c r="C102" i="16" s="1"/>
  <c r="A102" i="16"/>
  <c r="E105" i="16"/>
  <c r="D92" i="16"/>
  <c r="B104" i="16" s="1"/>
  <c r="A117" i="16"/>
  <c r="D93" i="16"/>
  <c r="A118" i="16"/>
  <c r="F90" i="16"/>
  <c r="E108" i="16"/>
  <c r="B110" i="16"/>
  <c r="N5" i="16"/>
  <c r="D16" i="16"/>
  <c r="D13" i="16"/>
  <c r="J27" i="16"/>
  <c r="G15" i="16"/>
  <c r="G13" i="16"/>
  <c r="N10" i="16"/>
  <c r="N15" i="16"/>
  <c r="K27" i="16"/>
  <c r="L21" i="16"/>
  <c r="L27" i="16" s="1"/>
  <c r="F29" i="16"/>
  <c r="F27" i="16"/>
  <c r="G29" i="16"/>
  <c r="G27" i="16"/>
  <c r="H29" i="16"/>
  <c r="H27" i="16"/>
  <c r="I29" i="16"/>
  <c r="I27" i="16"/>
  <c r="J41" i="16"/>
  <c r="K35" i="16"/>
  <c r="K41" i="16" s="1"/>
  <c r="J72" i="16"/>
  <c r="J65" i="16"/>
  <c r="E72" i="16"/>
  <c r="F72" i="16" s="1"/>
  <c r="G72" i="16" s="1"/>
  <c r="F56" i="16"/>
  <c r="G56" i="16" s="1"/>
  <c r="D67" i="16"/>
  <c r="D68" i="16" s="1"/>
  <c r="D69" i="16" s="1"/>
  <c r="K66" i="16"/>
  <c r="E66" i="16"/>
  <c r="E67" i="16" s="1"/>
  <c r="D66" i="16"/>
  <c r="C61" i="16"/>
  <c r="C62" i="16" s="1"/>
  <c r="C63" i="16" s="1"/>
  <c r="E73" i="16"/>
  <c r="E59" i="16"/>
  <c r="F59" i="16" s="1"/>
  <c r="G59" i="16" s="1"/>
  <c r="F57" i="16"/>
  <c r="G57" i="16" s="1"/>
  <c r="E74" i="16"/>
  <c r="F74" i="16" s="1"/>
  <c r="G74" i="16" s="1"/>
  <c r="F58" i="16"/>
  <c r="G58" i="16" s="1"/>
  <c r="M66" i="16"/>
  <c r="D60" i="16"/>
  <c r="H62" i="16"/>
  <c r="B67" i="16"/>
  <c r="B66" i="16"/>
  <c r="F82" i="16"/>
  <c r="F91" i="16"/>
  <c r="F83" i="16"/>
  <c r="K94" i="16"/>
  <c r="K89" i="16"/>
  <c r="F92" i="16"/>
  <c r="F84" i="16"/>
  <c r="F93" i="16"/>
  <c r="F85" i="16"/>
  <c r="K89" i="11"/>
  <c r="K94" i="11"/>
  <c r="J88" i="11"/>
  <c r="J81" i="11"/>
  <c r="J87" i="11" s="1"/>
  <c r="F56" i="11"/>
  <c r="G56" i="11" s="1"/>
  <c r="E72" i="11"/>
  <c r="F72" i="11" s="1"/>
  <c r="F57" i="11"/>
  <c r="G57" i="11" s="1"/>
  <c r="E73" i="11"/>
  <c r="E59" i="11"/>
  <c r="E58" i="11"/>
  <c r="M66" i="11"/>
  <c r="M65" i="11" s="1"/>
  <c r="M64" i="11" s="1"/>
  <c r="M63" i="11" s="1"/>
  <c r="D60" i="11"/>
  <c r="J72" i="11"/>
  <c r="C61" i="11"/>
  <c r="C62" i="11" s="1"/>
  <c r="C63" i="11" s="1"/>
  <c r="E66" i="11"/>
  <c r="B67" i="11"/>
  <c r="B66" i="11"/>
  <c r="H62" i="11"/>
  <c r="G72" i="11"/>
  <c r="F59" i="11"/>
  <c r="G59" i="11" s="1"/>
  <c r="J41" i="11"/>
  <c r="K35" i="11"/>
  <c r="K41" i="11" s="1"/>
  <c r="G15" i="11"/>
  <c r="O51" i="4"/>
  <c r="N51" i="4"/>
  <c r="O17" i="1"/>
  <c r="O16" i="1" s="1"/>
  <c r="N17" i="1"/>
  <c r="N16" i="1" s="1"/>
  <c r="M17" i="1"/>
  <c r="M16" i="1" s="1"/>
  <c r="L17" i="1"/>
  <c r="L16" i="1" s="1"/>
  <c r="J17" i="1"/>
  <c r="J16" i="1" s="1"/>
  <c r="I17" i="1"/>
  <c r="I16" i="1" s="1"/>
  <c r="H16" i="1"/>
  <c r="F17" i="1"/>
  <c r="F16" i="1" s="1"/>
  <c r="E17" i="1"/>
  <c r="E16" i="1" s="1"/>
  <c r="C17" i="1"/>
  <c r="C16" i="1" s="1"/>
  <c r="R8" i="9"/>
  <c r="S8" i="9"/>
  <c r="R9" i="9"/>
  <c r="S9" i="9"/>
  <c r="R10" i="9"/>
  <c r="S10" i="9"/>
  <c r="R11" i="9"/>
  <c r="S11" i="9"/>
  <c r="R12" i="9"/>
  <c r="S12" i="9"/>
  <c r="R13" i="9"/>
  <c r="S13" i="9"/>
  <c r="R14" i="9"/>
  <c r="S14" i="9"/>
  <c r="R15" i="9"/>
  <c r="S15" i="9"/>
  <c r="R16" i="9"/>
  <c r="S16" i="9"/>
  <c r="R17" i="9"/>
  <c r="S17" i="9"/>
  <c r="R18" i="9"/>
  <c r="S18" i="9"/>
  <c r="R19" i="9"/>
  <c r="S19" i="9"/>
  <c r="R20" i="9"/>
  <c r="S20" i="9"/>
  <c r="S7" i="9"/>
  <c r="R7" i="9"/>
  <c r="U11" i="20" l="1"/>
  <c r="U17" i="20"/>
  <c r="T27" i="24"/>
  <c r="P27" i="24"/>
  <c r="I27" i="24"/>
  <c r="J27" i="24"/>
  <c r="E27" i="24"/>
  <c r="T26" i="24"/>
  <c r="P26" i="24"/>
  <c r="I26" i="24"/>
  <c r="J26" i="24"/>
  <c r="E26" i="24"/>
  <c r="X13" i="24"/>
  <c r="X22" i="24" s="1"/>
  <c r="W13" i="24"/>
  <c r="W22" i="24" s="1"/>
  <c r="V13" i="24"/>
  <c r="V22" i="24" s="1"/>
  <c r="U13" i="24"/>
  <c r="U22" i="24" s="1"/>
  <c r="T13" i="24"/>
  <c r="T22" i="24" s="1"/>
  <c r="S13" i="24"/>
  <c r="S22" i="24" s="1"/>
  <c r="R13" i="24"/>
  <c r="R22" i="24" s="1"/>
  <c r="Q13" i="24"/>
  <c r="Q22" i="24" s="1"/>
  <c r="P13" i="24"/>
  <c r="P22" i="24" s="1"/>
  <c r="O13" i="24"/>
  <c r="O22" i="24" s="1"/>
  <c r="N13" i="24"/>
  <c r="N22" i="24" s="1"/>
  <c r="M13" i="24"/>
  <c r="M22" i="24" s="1"/>
  <c r="L13" i="24"/>
  <c r="L22" i="24" s="1"/>
  <c r="K13" i="24"/>
  <c r="K22" i="24" s="1"/>
  <c r="J13" i="24"/>
  <c r="J22" i="24" s="1"/>
  <c r="I13" i="24"/>
  <c r="I22" i="24" s="1"/>
  <c r="H13" i="24"/>
  <c r="H22" i="24" s="1"/>
  <c r="G13" i="24"/>
  <c r="G22" i="24" s="1"/>
  <c r="F13" i="24"/>
  <c r="F22" i="24" s="1"/>
  <c r="E13" i="24"/>
  <c r="E22" i="24" s="1"/>
  <c r="D13" i="24"/>
  <c r="D22" i="24" s="1"/>
  <c r="Y22" i="24" s="1"/>
  <c r="D6" i="24"/>
  <c r="D33" i="24"/>
  <c r="D34" i="24" s="1"/>
  <c r="D37" i="24" s="1"/>
  <c r="Y21" i="24"/>
  <c r="E33" i="24"/>
  <c r="E34" i="24" s="1"/>
  <c r="E37" i="24" s="1"/>
  <c r="H33" i="24"/>
  <c r="H34" i="24" s="1"/>
  <c r="H37" i="24" s="1"/>
  <c r="I33" i="24"/>
  <c r="I34" i="24" s="1"/>
  <c r="I37" i="24" s="1"/>
  <c r="J33" i="24"/>
  <c r="J34" i="24" s="1"/>
  <c r="J37" i="24" s="1"/>
  <c r="K33" i="24"/>
  <c r="K34" i="24" s="1"/>
  <c r="K37" i="24" s="1"/>
  <c r="L33" i="24"/>
  <c r="L34" i="24" s="1"/>
  <c r="L37" i="24" s="1"/>
  <c r="M33" i="24"/>
  <c r="M34" i="24" s="1"/>
  <c r="M37" i="24" s="1"/>
  <c r="N33" i="24"/>
  <c r="N34" i="24" s="1"/>
  <c r="N37" i="24" s="1"/>
  <c r="O33" i="24"/>
  <c r="O34" i="24" s="1"/>
  <c r="O37" i="24" s="1"/>
  <c r="P33" i="24"/>
  <c r="P34" i="24" s="1"/>
  <c r="P37" i="24" s="1"/>
  <c r="S33" i="24"/>
  <c r="S34" i="24" s="1"/>
  <c r="S37" i="24" s="1"/>
  <c r="T33" i="24"/>
  <c r="T34" i="24" s="1"/>
  <c r="T37" i="24" s="1"/>
  <c r="E30" i="22"/>
  <c r="E31" i="22" s="1"/>
  <c r="E25" i="22"/>
  <c r="E26" i="22" s="1"/>
  <c r="E20" i="22"/>
  <c r="E15" i="22"/>
  <c r="E10" i="22"/>
  <c r="E11" i="22" s="1"/>
  <c r="F30" i="22"/>
  <c r="F31" i="22" s="1"/>
  <c r="F25" i="22"/>
  <c r="F26" i="22" s="1"/>
  <c r="F20" i="22"/>
  <c r="F15" i="22"/>
  <c r="F10" i="22"/>
  <c r="F11" i="22" s="1"/>
  <c r="G30" i="22"/>
  <c r="G31" i="22" s="1"/>
  <c r="G25" i="22"/>
  <c r="G26" i="22" s="1"/>
  <c r="G20" i="22"/>
  <c r="G15" i="22"/>
  <c r="G10" i="22"/>
  <c r="G11" i="22" s="1"/>
  <c r="D30" i="22"/>
  <c r="D31" i="22" s="1"/>
  <c r="D25" i="22"/>
  <c r="D26" i="22" s="1"/>
  <c r="D20" i="22"/>
  <c r="D15" i="22"/>
  <c r="D5" i="22"/>
  <c r="D6" i="22" s="1"/>
  <c r="D10" i="22"/>
  <c r="D11" i="22" s="1"/>
  <c r="E5" i="22"/>
  <c r="E6" i="22" s="1"/>
  <c r="G5" i="22"/>
  <c r="G6" i="22" s="1"/>
  <c r="F5" i="22"/>
  <c r="F6" i="22" s="1"/>
  <c r="F436" i="16"/>
  <c r="E441" i="16"/>
  <c r="F441" i="16" s="1"/>
  <c r="G441" i="16" s="1"/>
  <c r="H441" i="16" s="1"/>
  <c r="G439" i="16"/>
  <c r="H439" i="16" s="1"/>
  <c r="G438" i="16"/>
  <c r="H438" i="16" s="1"/>
  <c r="G437" i="16"/>
  <c r="H437" i="16" s="1"/>
  <c r="G436" i="16"/>
  <c r="H436" i="16" s="1"/>
  <c r="G435" i="16"/>
  <c r="H435" i="16" s="1"/>
  <c r="G425" i="16"/>
  <c r="H425" i="16" s="1"/>
  <c r="H432" i="16" s="1"/>
  <c r="F432" i="16"/>
  <c r="H382" i="16"/>
  <c r="F267" i="16"/>
  <c r="I270" i="16"/>
  <c r="J264" i="16"/>
  <c r="G266" i="16"/>
  <c r="H266" i="16" s="1"/>
  <c r="I266" i="16"/>
  <c r="G265" i="16"/>
  <c r="H265" i="16" s="1"/>
  <c r="I265" i="16"/>
  <c r="F215" i="16"/>
  <c r="G215" i="16" s="1"/>
  <c r="G208" i="16"/>
  <c r="F217" i="16"/>
  <c r="G217" i="16" s="1"/>
  <c r="G210" i="16"/>
  <c r="G184" i="16"/>
  <c r="I184" i="16"/>
  <c r="G85" i="16"/>
  <c r="H85" i="16" s="1"/>
  <c r="C100" i="16"/>
  <c r="E100" i="16" s="1"/>
  <c r="G84" i="16"/>
  <c r="H84" i="16" s="1"/>
  <c r="C99" i="16"/>
  <c r="E99" i="16" s="1"/>
  <c r="G83" i="16"/>
  <c r="H83" i="16" s="1"/>
  <c r="C98" i="16"/>
  <c r="E98" i="16" s="1"/>
  <c r="G82" i="16"/>
  <c r="H82" i="16" s="1"/>
  <c r="C97" i="16"/>
  <c r="E97" i="16" s="1"/>
  <c r="M72" i="16"/>
  <c r="M65" i="16"/>
  <c r="E75" i="16"/>
  <c r="F75" i="16" s="1"/>
  <c r="G75" i="16" s="1"/>
  <c r="F73" i="16"/>
  <c r="G73" i="16" s="1"/>
  <c r="K72" i="16"/>
  <c r="K65" i="16"/>
  <c r="J71" i="16"/>
  <c r="J64" i="16"/>
  <c r="E67" i="11"/>
  <c r="K72" i="11"/>
  <c r="J71" i="11"/>
  <c r="M72" i="11"/>
  <c r="E74" i="11"/>
  <c r="F74" i="11" s="1"/>
  <c r="G74" i="11" s="1"/>
  <c r="F58" i="11"/>
  <c r="G58" i="11" s="1"/>
  <c r="E75" i="11"/>
  <c r="F75" i="11" s="1"/>
  <c r="G75" i="11" s="1"/>
  <c r="F73" i="11"/>
  <c r="G73" i="11" s="1"/>
  <c r="G42" i="5"/>
  <c r="G43" i="5" s="1"/>
  <c r="E43" i="5"/>
  <c r="F42" i="5"/>
  <c r="E42" i="5"/>
  <c r="G25" i="5"/>
  <c r="L33" i="4"/>
  <c r="K33" i="4"/>
  <c r="J33" i="4"/>
  <c r="I33" i="4"/>
  <c r="H33" i="4"/>
  <c r="G33" i="4"/>
  <c r="F33" i="4"/>
  <c r="E33" i="4"/>
  <c r="D33" i="4"/>
  <c r="C33" i="4"/>
  <c r="L32" i="4"/>
  <c r="K32" i="4"/>
  <c r="J32" i="4"/>
  <c r="J35" i="4" s="1"/>
  <c r="I32" i="4"/>
  <c r="I35" i="4" s="1"/>
  <c r="H32" i="4"/>
  <c r="H35" i="4" s="1"/>
  <c r="G32" i="4"/>
  <c r="G35" i="4" s="1"/>
  <c r="F32" i="4"/>
  <c r="F35" i="4" s="1"/>
  <c r="E32" i="4"/>
  <c r="E35" i="4" s="1"/>
  <c r="D32" i="4"/>
  <c r="D35" i="4" s="1"/>
  <c r="C32" i="4"/>
  <c r="C35" i="4" s="1"/>
  <c r="I28" i="4"/>
  <c r="H28" i="4"/>
  <c r="G28" i="4"/>
  <c r="F28" i="4"/>
  <c r="E28" i="4"/>
  <c r="D28" i="4"/>
  <c r="C28" i="4"/>
  <c r="I27" i="4"/>
  <c r="H27" i="4"/>
  <c r="G27" i="4"/>
  <c r="F27" i="4"/>
  <c r="E27" i="4"/>
  <c r="D27" i="4"/>
  <c r="C27" i="4"/>
  <c r="I23" i="4"/>
  <c r="H23" i="4"/>
  <c r="G23" i="4"/>
  <c r="F23" i="4"/>
  <c r="E23" i="4"/>
  <c r="D23" i="4"/>
  <c r="C23" i="4"/>
  <c r="I22" i="4"/>
  <c r="H22" i="4"/>
  <c r="G22" i="4"/>
  <c r="F22" i="4"/>
  <c r="E22" i="4"/>
  <c r="D22" i="4"/>
  <c r="C22" i="4"/>
  <c r="X17" i="20" l="1"/>
  <c r="W17" i="20"/>
  <c r="F26" i="24"/>
  <c r="G26" i="24"/>
  <c r="Q26" i="24"/>
  <c r="R26" i="24"/>
  <c r="U26" i="24"/>
  <c r="F27" i="24"/>
  <c r="G27" i="24"/>
  <c r="Q27" i="24"/>
  <c r="R27" i="24"/>
  <c r="U27" i="24"/>
  <c r="D16" i="22"/>
  <c r="N14" i="22"/>
  <c r="D21" i="22"/>
  <c r="N15" i="22"/>
  <c r="G16" i="22"/>
  <c r="Q14" i="22"/>
  <c r="G21" i="22"/>
  <c r="Q15" i="22"/>
  <c r="F16" i="22"/>
  <c r="P14" i="22"/>
  <c r="F21" i="22"/>
  <c r="P15" i="22"/>
  <c r="E16" i="22"/>
  <c r="O14" i="22"/>
  <c r="E21" i="22"/>
  <c r="O15" i="22"/>
  <c r="G267" i="16"/>
  <c r="H267" i="16" s="1"/>
  <c r="I267" i="16"/>
  <c r="J70" i="16"/>
  <c r="J63" i="16"/>
  <c r="J69" i="16" s="1"/>
  <c r="K71" i="16"/>
  <c r="K64" i="16"/>
  <c r="M71" i="16"/>
  <c r="M64" i="16"/>
  <c r="M71" i="11"/>
  <c r="J69" i="11"/>
  <c r="J70" i="11"/>
  <c r="K71" i="11"/>
  <c r="L35" i="4"/>
  <c r="N33" i="4"/>
  <c r="Q33" i="4"/>
  <c r="P33" i="4"/>
  <c r="O33" i="4"/>
  <c r="N32" i="4"/>
  <c r="Q32" i="4"/>
  <c r="P32" i="4"/>
  <c r="K35" i="4"/>
  <c r="O32" i="4"/>
  <c r="O28" i="4"/>
  <c r="N28" i="4"/>
  <c r="O23" i="4"/>
  <c r="N23" i="4"/>
  <c r="O27" i="4"/>
  <c r="N27" i="4"/>
  <c r="V27" i="24" l="1"/>
  <c r="V26" i="24"/>
  <c r="U33" i="24"/>
  <c r="U34" i="24" s="1"/>
  <c r="U37" i="24" s="1"/>
  <c r="R33" i="24"/>
  <c r="Q33" i="24"/>
  <c r="Q34" i="24" s="1"/>
  <c r="Q37" i="24" s="1"/>
  <c r="G33" i="24"/>
  <c r="G34" i="24" s="1"/>
  <c r="G37" i="24" s="1"/>
  <c r="F33" i="24"/>
  <c r="F34" i="24" s="1"/>
  <c r="F37" i="24" s="1"/>
  <c r="O16" i="22"/>
  <c r="P16" i="22"/>
  <c r="Q16" i="22"/>
  <c r="N16" i="22"/>
  <c r="M70" i="16"/>
  <c r="M63" i="16"/>
  <c r="M69" i="16" s="1"/>
  <c r="K70" i="16"/>
  <c r="K63" i="16"/>
  <c r="K69" i="16" s="1"/>
  <c r="K69" i="11"/>
  <c r="K70" i="11"/>
  <c r="M69" i="11"/>
  <c r="M70" i="11"/>
  <c r="G205" i="16"/>
  <c r="D17" i="1"/>
  <c r="D16" i="1"/>
  <c r="O15" i="1"/>
  <c r="V33" i="24" l="1"/>
  <c r="V34" i="24" s="1"/>
  <c r="V37" i="24" s="1"/>
  <c r="W26" i="24"/>
  <c r="X26" i="24"/>
  <c r="W27" i="24"/>
  <c r="X27" i="24"/>
  <c r="D15" i="1"/>
  <c r="B15" i="1"/>
  <c r="I15" i="1"/>
  <c r="L15" i="1"/>
  <c r="N15" i="1"/>
  <c r="H238" i="16"/>
  <c r="G246" i="16"/>
  <c r="E219" i="16"/>
  <c r="F219" i="16"/>
  <c r="I219" i="16"/>
  <c r="G225" i="16"/>
  <c r="G219" i="16"/>
  <c r="H198" i="16"/>
  <c r="G260" i="16"/>
  <c r="I413" i="16"/>
  <c r="H442" i="16"/>
  <c r="H452" i="16"/>
  <c r="H485" i="16"/>
  <c r="H495" i="16"/>
  <c r="H506" i="16"/>
  <c r="Y27" i="24" l="1"/>
  <c r="Y26" i="24"/>
  <c r="Y33" i="24" s="1"/>
  <c r="Y34" i="24" s="1"/>
  <c r="X33" i="24"/>
  <c r="W33" i="24"/>
  <c r="Y37" i="2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<sst xmlns="http://schemas.openxmlformats.org/spreadsheetml/2006/main" count="67578" uniqueCount="878">
  <si>
    <t>WRT DELHI</t>
  </si>
  <si>
    <t>WRT RAIGAD</t>
  </si>
  <si>
    <t>year</t>
  </si>
  <si>
    <t>week</t>
  </si>
  <si>
    <t>monday</t>
  </si>
  <si>
    <t>sunday</t>
  </si>
  <si>
    <t>12-32 mm, BF Route, IS 1786 Fe550D</t>
  </si>
  <si>
    <t>IS 1786 Fe 500D,12-32mm, BF Grade</t>
  </si>
  <si>
    <t>IS 1786 Fe 500D,12MM</t>
  </si>
  <si>
    <t>IS 1786 Fe 500D,12mm, BF Grade</t>
  </si>
  <si>
    <t>IS 1786 Fe 550D,12mm, BF Grade</t>
  </si>
  <si>
    <t>Ahmadabad</t>
  </si>
  <si>
    <t>Bangalore</t>
  </si>
  <si>
    <t>Chennai</t>
  </si>
  <si>
    <t>Delhi/NCR</t>
  </si>
  <si>
    <t>Durgapur</t>
  </si>
  <si>
    <t>Hyderabad</t>
  </si>
  <si>
    <t>Mumbai</t>
  </si>
  <si>
    <t>Mon- year</t>
  </si>
  <si>
    <t xml:space="preserve">LAST </t>
  </si>
  <si>
    <t>L6</t>
  </si>
  <si>
    <t>L12</t>
  </si>
  <si>
    <t>L24</t>
  </si>
  <si>
    <t>L36</t>
  </si>
  <si>
    <t>H</t>
  </si>
  <si>
    <t>-</t>
  </si>
  <si>
    <t>1st Oct to 8th Oct</t>
  </si>
  <si>
    <t>8th Oct to 21st Oct</t>
  </si>
  <si>
    <t>21st Oct to 30th Oct</t>
  </si>
  <si>
    <t>30th Oct to current date</t>
  </si>
  <si>
    <t>Date</t>
  </si>
  <si>
    <t>Billet, SUFIBLT Futures (BSE), India -</t>
  </si>
  <si>
    <t>Ex-Tangshan, China</t>
  </si>
  <si>
    <t>Ingot, Steel Long Futures (ICEX), India -</t>
  </si>
  <si>
    <t>Ingot, Steel Long Futures (NCDEX), India -</t>
  </si>
  <si>
    <t>IS 2831</t>
  </si>
  <si>
    <t>IS 2831,100x100mm</t>
  </si>
  <si>
    <t>Raipur</t>
  </si>
  <si>
    <t>Hindpur</t>
  </si>
  <si>
    <t>Ramgarh</t>
  </si>
  <si>
    <t>Ahmedabad</t>
  </si>
  <si>
    <t>Bellary</t>
  </si>
  <si>
    <t>Bhavnagar</t>
  </si>
  <si>
    <t>Goa</t>
  </si>
  <si>
    <t>Jalna</t>
  </si>
  <si>
    <t>Jharsugda</t>
  </si>
  <si>
    <t>Kolkata</t>
  </si>
  <si>
    <t>Mandi Gobindgarh</t>
  </si>
  <si>
    <t>Raigarh</t>
  </si>
  <si>
    <t>Rourkela</t>
  </si>
  <si>
    <t>2023-11-04</t>
  </si>
  <si>
    <t>2023-11-05</t>
  </si>
  <si>
    <t>2023-11-06</t>
  </si>
  <si>
    <t>2023-11-07</t>
  </si>
  <si>
    <t>2023-11-08</t>
  </si>
  <si>
    <t>2023-11-09</t>
  </si>
  <si>
    <t>2023-11-10</t>
  </si>
  <si>
    <t>2023-11-11</t>
  </si>
  <si>
    <t>2023-11-12</t>
  </si>
  <si>
    <t>2023-11-13</t>
  </si>
  <si>
    <t>2023-11-14</t>
  </si>
  <si>
    <t>2023-11-15</t>
  </si>
  <si>
    <t>2023-11-16</t>
  </si>
  <si>
    <t>2023-11-17</t>
  </si>
  <si>
    <t>2023-11-18</t>
  </si>
  <si>
    <t>2023-11-19</t>
  </si>
  <si>
    <t>2023-11-20</t>
  </si>
  <si>
    <t>2023-11-21</t>
  </si>
  <si>
    <t>2023-11-22</t>
  </si>
  <si>
    <t>2023-11-23</t>
  </si>
  <si>
    <t>2023-11-24</t>
  </si>
  <si>
    <t>2023-11-25</t>
  </si>
  <si>
    <t>2023-11-26</t>
  </si>
  <si>
    <t>2023-11-27</t>
  </si>
  <si>
    <t>2023-11-28</t>
  </si>
  <si>
    <t>2023-11-29</t>
  </si>
  <si>
    <t>2023-11-30</t>
  </si>
  <si>
    <t>2023-12-01</t>
  </si>
  <si>
    <t>2023-12-02</t>
  </si>
  <si>
    <t>2023-12-03</t>
  </si>
  <si>
    <t>2023-12-04</t>
  </si>
  <si>
    <t>2023-12-05</t>
  </si>
  <si>
    <t>2023-12-06</t>
  </si>
  <si>
    <t>2023-12-07</t>
  </si>
  <si>
    <t>2023-12-08</t>
  </si>
  <si>
    <t>2023-12-09</t>
  </si>
  <si>
    <t>2023-12-10</t>
  </si>
  <si>
    <t>2023-12-11</t>
  </si>
  <si>
    <t>2023-12-12</t>
  </si>
  <si>
    <t>2023-12-13</t>
  </si>
  <si>
    <t>2023-12-14</t>
  </si>
  <si>
    <t>2023-12-15</t>
  </si>
  <si>
    <t>2023-12-16</t>
  </si>
  <si>
    <t>2023-12-17</t>
  </si>
  <si>
    <t>2023-12-18</t>
  </si>
  <si>
    <t>2023-12-19</t>
  </si>
  <si>
    <t>2023-12-20</t>
  </si>
  <si>
    <t>2023-12-21</t>
  </si>
  <si>
    <t>2023-12-22</t>
  </si>
  <si>
    <t>2023-12-23</t>
  </si>
  <si>
    <t>2023-12-24</t>
  </si>
  <si>
    <t>2023-12-25</t>
  </si>
  <si>
    <t>2023-12-26</t>
  </si>
  <si>
    <t>2023-12-27</t>
  </si>
  <si>
    <t>2023-12-28</t>
  </si>
  <si>
    <t>2023-12-29</t>
  </si>
  <si>
    <t>2023-12-30</t>
  </si>
  <si>
    <t>2023-12-31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</si>
  <si>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</si>
  <si>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</si>
  <si>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</si>
  <si>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</si>
  <si>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</si>
  <si>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</si>
  <si>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</si>
  <si>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</si>
  <si>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</si>
  <si>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</si>
  <si>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</si>
  <si>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</si>
  <si>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</si>
  <si>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</si>
  <si>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</si>
  <si>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</si>
  <si>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</si>
  <si>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</si>
  <si>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</si>
  <si>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</si>
  <si>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</si>
  <si>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</si>
  <si>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</si>
  <si>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</si>
  <si>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</si>
  <si>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</si>
  <si>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</si>
  <si>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</si>
  <si>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</si>
  <si>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</si>
  <si>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</si>
  <si>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</si>
  <si>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</si>
  <si>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</si>
  <si>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</si>
  <si>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</si>
  <si>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</si>
  <si>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</si>
  <si>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</si>
  <si>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</si>
  <si>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</si>
  <si>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</si>
  <si>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</si>
  <si>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</si>
  <si>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</si>
  <si>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</si>
  <si>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</si>
  <si>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</si>
  <si>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</si>
  <si>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</si>
  <si>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</si>
  <si>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</si>
  <si>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</si>
  <si>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</si>
  <si>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</si>
  <si>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</si>
  <si>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</si>
  <si>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</si>
  <si>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</si>
  <si>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</si>
  <si>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</si>
  <si>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</si>
  <si>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</si>
  <si>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</si>
  <si>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</si>
  <si>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</si>
  <si>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</si>
  <si>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</si>
  <si>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</si>
  <si>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</si>
  <si>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</si>
  <si>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</si>
  <si>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</si>
  <si>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</si>
  <si>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</si>
  <si>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</si>
  <si>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</si>
  <si>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</si>
  <si>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</si>
  <si>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</si>
  <si>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</si>
  <si>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</si>
  <si>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</si>
  <si>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</si>
  <si>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</si>
  <si>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</si>
  <si>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</si>
  <si>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</si>
  <si>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</si>
  <si>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</si>
  <si>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</si>
  <si>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</si>
  <si>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</si>
  <si>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</si>
  <si>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</si>
  <si>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</si>
  <si>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</si>
  <si>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</si>
  <si>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</si>
  <si>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</si>
  <si>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</si>
  <si>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</si>
  <si>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</si>
  <si>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</si>
  <si>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</si>
  <si>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</si>
  <si>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</si>
  <si>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</si>
  <si>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</si>
  <si>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</si>
  <si>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</si>
  <si>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</si>
  <si>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</si>
  <si>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</si>
  <si>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</si>
  <si>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</si>
  <si>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</si>
  <si>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</si>
  <si>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</si>
  <si>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</si>
  <si>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</si>
  <si>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</si>
  <si>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</si>
  <si>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</si>
  <si>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</si>
  <si>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</si>
  <si>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</si>
  <si>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</si>
  <si>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</si>
  <si>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</si>
  <si>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</si>
  <si>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</si>
  <si>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</si>
  <si>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</si>
  <si>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</si>
  <si>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</si>
  <si>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</si>
  <si>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</si>
  <si>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</si>
  <si>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</si>
  <si>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</si>
  <si>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</si>
  <si>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</si>
  <si>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</si>
  <si>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</si>
  <si>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</si>
  <si>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</si>
  <si>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</si>
  <si>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</si>
  <si>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</si>
  <si>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</si>
  <si>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</si>
  <si>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</si>
  <si>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</si>
  <si>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</si>
  <si>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</si>
  <si>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</si>
  <si>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</si>
  <si>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</si>
  <si>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</si>
  <si>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</si>
  <si>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</si>
  <si>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</si>
  <si>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</si>
  <si>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</si>
  <si>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</si>
  <si>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</si>
  <si>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</si>
  <si>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</si>
  <si>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</si>
  <si>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</si>
  <si>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</si>
  <si>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</si>
  <si>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</si>
  <si>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</si>
  <si>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</si>
  <si>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</si>
  <si>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</si>
  <si>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</si>
  <si>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</si>
  <si>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</si>
  <si>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</si>
  <si>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</si>
  <si>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</si>
  <si>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</si>
  <si>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</si>
  <si>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</si>
  <si>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</si>
  <si>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</si>
  <si>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</si>
  <si>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</si>
  <si>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</si>
  <si>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</si>
  <si>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</si>
  <si>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</si>
  <si>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</si>
  <si>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</si>
  <si>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</si>
  <si>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</si>
  <si>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</si>
  <si>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</si>
  <si>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</si>
  <si>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</si>
  <si>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</si>
  <si>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</si>
  <si>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</si>
  <si>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</si>
  <si>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</si>
  <si>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</si>
  <si>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</si>
  <si>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</si>
  <si>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</si>
  <si>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</si>
  <si>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</si>
  <si>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</si>
  <si>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</si>
  <si>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</si>
  <si>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</si>
  <si>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</si>
  <si>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</si>
  <si>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</si>
  <si>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</si>
  <si>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</si>
  <si>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</si>
  <si>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</si>
  <si>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</si>
  <si>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</si>
  <si>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</si>
  <si>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</si>
  <si>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</si>
  <si>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</si>
  <si>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</si>
  <si>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</si>
  <si>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</si>
  <si>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</si>
  <si>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</si>
  <si>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</si>
  <si>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</si>
  <si>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</si>
  <si>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</si>
  <si>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</si>
  <si>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</si>
  <si>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</si>
  <si>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</si>
  <si>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</si>
  <si>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</si>
  <si>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</si>
  <si>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</si>
  <si>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</si>
  <si>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</si>
  <si>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</si>
  <si>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</si>
  <si>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</si>
  <si>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</si>
  <si>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</si>
  <si>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</si>
  <si>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</si>
  <si>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</si>
  <si>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</si>
  <si>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</si>
  <si>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</si>
  <si>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</si>
  <si>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</si>
  <si>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</si>
  <si>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</si>
  <si>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</si>
  <si>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</si>
  <si>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</si>
  <si>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</si>
  <si>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</si>
  <si>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</si>
  <si>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</si>
  <si>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</si>
  <si>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</si>
  <si>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</si>
  <si>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</si>
  <si>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</si>
  <si>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</si>
  <si>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</si>
  <si>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</si>
  <si>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</si>
  <si>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</si>
  <si>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</si>
  <si>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</si>
  <si>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</si>
  <si>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</si>
  <si>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</si>
  <si>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</si>
  <si>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</si>
  <si>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</si>
  <si>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</si>
  <si>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</si>
  <si>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</si>
  <si>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</si>
  <si>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</si>
  <si>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</si>
  <si>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</si>
  <si>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</si>
  <si>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</si>
  <si>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</si>
  <si>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</si>
  <si>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</si>
  <si>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</si>
  <si>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</si>
  <si>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</si>
  <si>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</si>
  <si>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</si>
  <si>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</si>
  <si>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</si>
  <si>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</si>
  <si>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</si>
  <si>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1 yr</t>
  </si>
  <si>
    <t>Now</t>
  </si>
  <si>
    <t>WRT RAIGAD (As on 31st Mar'25)</t>
  </si>
  <si>
    <t>WRT RAIGAD (As on 30th Nov'24)</t>
  </si>
  <si>
    <t>IS 1786- 500 Fe,12-25mm, Induction Grade</t>
  </si>
  <si>
    <t>IS 1786- 500D Fe 12-25mm, Induction Grade</t>
  </si>
  <si>
    <t>IS 1786- 550 Fe 12-25mm, Induction Grade</t>
  </si>
  <si>
    <t>IS 1786- 550D Fe 12-25mm, Induction Grade</t>
  </si>
  <si>
    <t>Guwahati</t>
  </si>
  <si>
    <t>Jaipur</t>
  </si>
  <si>
    <t>Muzaffarnagar</t>
  </si>
  <si>
    <t>Patna</t>
  </si>
  <si>
    <t>Durgapur-550</t>
  </si>
  <si>
    <t>mon-year</t>
  </si>
  <si>
    <t>Ahemdabad</t>
  </si>
  <si>
    <t>delhi</t>
  </si>
  <si>
    <t>L54</t>
  </si>
  <si>
    <t>L53</t>
  </si>
  <si>
    <t>L52</t>
  </si>
  <si>
    <t>L51</t>
  </si>
  <si>
    <t>L50</t>
  </si>
  <si>
    <t>L49</t>
  </si>
  <si>
    <t>L48</t>
  </si>
  <si>
    <t>L47</t>
  </si>
  <si>
    <t>L46</t>
  </si>
  <si>
    <t>L45</t>
  </si>
  <si>
    <t>L44</t>
  </si>
  <si>
    <t>L43</t>
  </si>
  <si>
    <t>L42</t>
  </si>
  <si>
    <t>L41</t>
  </si>
  <si>
    <t>L40</t>
  </si>
  <si>
    <t>L39</t>
  </si>
  <si>
    <t>L38</t>
  </si>
  <si>
    <t>L37</t>
  </si>
  <si>
    <t>L35</t>
  </si>
  <si>
    <t>L34</t>
  </si>
  <si>
    <t>L33</t>
  </si>
  <si>
    <t>L32</t>
  </si>
  <si>
    <t>L31</t>
  </si>
  <si>
    <t>L30</t>
  </si>
  <si>
    <t>L29</t>
  </si>
  <si>
    <t>L28</t>
  </si>
  <si>
    <t>L27</t>
  </si>
  <si>
    <t>L26</t>
  </si>
  <si>
    <t>L25</t>
  </si>
  <si>
    <t>L23</t>
  </si>
  <si>
    <t>L22</t>
  </si>
  <si>
    <t>L21</t>
  </si>
  <si>
    <t>L20</t>
  </si>
  <si>
    <t>L19</t>
  </si>
  <si>
    <t>L18</t>
  </si>
  <si>
    <t>L17</t>
  </si>
  <si>
    <t>L16</t>
  </si>
  <si>
    <t>L15</t>
  </si>
  <si>
    <t>L14</t>
  </si>
  <si>
    <t>L13</t>
  </si>
  <si>
    <t>L11</t>
  </si>
  <si>
    <t>L10</t>
  </si>
  <si>
    <t>L9</t>
  </si>
  <si>
    <t>L8</t>
  </si>
  <si>
    <t>L7</t>
  </si>
  <si>
    <t>L5</t>
  </si>
  <si>
    <t>L4</t>
  </si>
  <si>
    <t>L3</t>
  </si>
  <si>
    <t>L2</t>
  </si>
  <si>
    <t>L1</t>
  </si>
  <si>
    <t>mon</t>
  </si>
  <si>
    <t>L6M</t>
  </si>
  <si>
    <t>L12M</t>
  </si>
  <si>
    <t>L24M</t>
  </si>
  <si>
    <t>Delhi</t>
  </si>
  <si>
    <t>Sept End</t>
  </si>
  <si>
    <t>L36M</t>
  </si>
  <si>
    <t>Primary</t>
  </si>
  <si>
    <t>Secondary</t>
  </si>
  <si>
    <t>Primary - Sec</t>
  </si>
  <si>
    <t>Region</t>
  </si>
  <si>
    <t>Oct MTD</t>
  </si>
  <si>
    <t>Delta</t>
  </si>
  <si>
    <t>API</t>
  </si>
  <si>
    <t>Balance quantity</t>
  </si>
  <si>
    <t xml:space="preserve">Value </t>
  </si>
  <si>
    <t>Avg cost/MT</t>
  </si>
  <si>
    <t>550D</t>
  </si>
  <si>
    <t>Total</t>
  </si>
  <si>
    <t>Till 26th</t>
  </si>
  <si>
    <t>With support</t>
  </si>
  <si>
    <t>Without support</t>
  </si>
  <si>
    <t>Type</t>
  </si>
  <si>
    <t>Orders</t>
  </si>
  <si>
    <t>Invoice</t>
  </si>
  <si>
    <t>Amba Shakti</t>
  </si>
  <si>
    <t>Central</t>
  </si>
  <si>
    <t>Retail</t>
  </si>
  <si>
    <t>North</t>
  </si>
  <si>
    <t>PTR</t>
  </si>
  <si>
    <t>Projects</t>
  </si>
  <si>
    <t>Project</t>
  </si>
  <si>
    <t>Construct</t>
  </si>
  <si>
    <t>Aditya Ind</t>
  </si>
  <si>
    <t xml:space="preserve">PO </t>
  </si>
  <si>
    <t>GM</t>
  </si>
  <si>
    <t>Plant</t>
  </si>
  <si>
    <t>Wt Avg PO</t>
  </si>
  <si>
    <t>Notional PO (15th Nov)</t>
  </si>
  <si>
    <t>Notional adj</t>
  </si>
  <si>
    <t>Current GM</t>
  </si>
  <si>
    <t>GM with support</t>
  </si>
  <si>
    <t>GM without support</t>
  </si>
  <si>
    <t>API Ispat</t>
  </si>
  <si>
    <t>Aditya Idustries</t>
  </si>
  <si>
    <t>Notional PO adj</t>
  </si>
  <si>
    <t> PO price</t>
  </si>
  <si>
    <t>Sale price</t>
  </si>
  <si>
    <t>PO (29th Nov)</t>
  </si>
  <si>
    <t>Current Ex plant NR</t>
  </si>
  <si>
    <t>Proposed ex plant NR</t>
  </si>
  <si>
    <t>Current</t>
  </si>
  <si>
    <t>Proposed</t>
  </si>
  <si>
    <t> 51,745 </t>
  </si>
  <si>
    <t> 50,745 </t>
  </si>
  <si>
    <t> 3,845 </t>
  </si>
  <si>
    <t> 2,845 </t>
  </si>
  <si>
    <t>45,715 </t>
  </si>
  <si>
    <t> 48,995 </t>
  </si>
  <si>
    <t> 47,995 </t>
  </si>
  <si>
    <t> 3,530 </t>
  </si>
  <si>
    <t> 2,530 </t>
  </si>
  <si>
    <t>48,150 </t>
  </si>
  <si>
    <t> 52,245 </t>
  </si>
  <si>
    <t> 51,245 </t>
  </si>
  <si>
    <t> 4,595 </t>
  </si>
  <si>
    <t> 3,595 </t>
  </si>
  <si>
    <t>Wt avg</t>
  </si>
  <si>
    <t>47,654 </t>
  </si>
  <si>
    <t> 51,128 </t>
  </si>
  <si>
    <t> 50,128 </t>
  </si>
  <si>
    <t> 3,909 </t>
  </si>
  <si>
    <t> 2,909 </t>
  </si>
  <si>
    <t>PO (29th Nov) Adjusted</t>
  </si>
  <si>
    <t>Current ex plant NR</t>
  </si>
  <si>
    <t>Shree Ganesh (Rourkela)</t>
  </si>
  <si>
    <t>Min margin</t>
  </si>
  <si>
    <t>Ex plant</t>
  </si>
  <si>
    <t>Amba</t>
  </si>
  <si>
    <t>Aditya</t>
  </si>
  <si>
    <t>Shree Ganesh</t>
  </si>
  <si>
    <t>Yrly MOU + Dealer</t>
  </si>
  <si>
    <t>&lt;100 tons</t>
  </si>
  <si>
    <t>100-250</t>
  </si>
  <si>
    <t>250-500</t>
  </si>
  <si>
    <t>&gt;500</t>
  </si>
  <si>
    <t>D</t>
  </si>
  <si>
    <t>16th Dec</t>
  </si>
  <si>
    <t>PO (12th Dec)</t>
  </si>
  <si>
    <t>Adjustments</t>
  </si>
  <si>
    <t>PO (12th Dec) Adjusted</t>
  </si>
  <si>
    <t>GM shared on 18th Dec</t>
  </si>
  <si>
    <t>Current GM on adj 12th Dec PO</t>
  </si>
  <si>
    <t>Distr MoU</t>
  </si>
  <si>
    <t>Dealer scheme</t>
  </si>
  <si>
    <t>J&amp;K, HP, RJ, PB, UK</t>
  </si>
  <si>
    <t>Addl cost</t>
  </si>
  <si>
    <t>490 tons</t>
  </si>
  <si>
    <t>Change</t>
  </si>
  <si>
    <t>31st PO</t>
  </si>
  <si>
    <t>PL</t>
  </si>
  <si>
    <t>Effective GM</t>
  </si>
  <si>
    <t>31st PO proposed</t>
  </si>
  <si>
    <t>31st Dec PO</t>
  </si>
  <si>
    <t>31st PO (Adjusted)</t>
  </si>
  <si>
    <t>Current GM on 31st PO (adjusted)</t>
  </si>
  <si>
    <t>GM with Rs 500 PMT MoU (Avg payout Rs 300 PMT)</t>
  </si>
  <si>
    <t>Proposed GM</t>
  </si>
  <si>
    <t>15th Jan PO</t>
  </si>
  <si>
    <t>At &gt;500 tons</t>
  </si>
  <si>
    <t>15th Jan adjusted PO</t>
  </si>
  <si>
    <t>Current GM (Adj PO till 30th Jan)</t>
  </si>
  <si>
    <t>QD Slab in MT</t>
  </si>
  <si>
    <t>Incentive/MT</t>
  </si>
  <si>
    <t>&lt; 50 MT</t>
  </si>
  <si>
    <t>50 to &lt; 100 MT</t>
  </si>
  <si>
    <t>100 to &lt; 150 MT</t>
  </si>
  <si>
    <t>150 to &lt; 250 MT</t>
  </si>
  <si>
    <t>250 to &lt; 500 MT</t>
  </si>
  <si>
    <t>500 MT &amp; above</t>
  </si>
  <si>
    <t>31st Jan PO</t>
  </si>
  <si>
    <t>Current GM (on 31st Jan PO)</t>
  </si>
  <si>
    <t>31st Jan PO (adjusted till 4th Feb)</t>
  </si>
  <si>
    <t>Current GM (Adjusted PO)</t>
  </si>
  <si>
    <t>Aditya Industries</t>
  </si>
  <si>
    <t>Feb H1 - Notional PO</t>
  </si>
  <si>
    <t>Feb H1 PO (adjusted till 6th Feb)</t>
  </si>
  <si>
    <t>Feb H1 PO (adjusted till 15th Feb)</t>
  </si>
  <si>
    <t>Feb H2 - Notional PO</t>
  </si>
  <si>
    <t>Feb H2 - Adjusted PO (26th Feb)</t>
  </si>
  <si>
    <t>GM on proposed NR (Feb H2 - Adjusted)</t>
  </si>
  <si>
    <t>PO price change (H2 vs H1 actuals)</t>
  </si>
  <si>
    <t>Mar H1 - Notional PO</t>
  </si>
  <si>
    <t>Mar H1 -Adjusted (2nd Mar)</t>
  </si>
  <si>
    <t>GM on proposed NR (Mar H1 - Adjusted)</t>
  </si>
  <si>
    <t>Mar H1 -Adjusted (8th Mar)</t>
  </si>
  <si>
    <t>GM on adjusted Mar H1 PO</t>
  </si>
  <si>
    <t>Volume</t>
  </si>
  <si>
    <t>Mar H2 - Notional PO</t>
  </si>
  <si>
    <t>GM on Mar H2 PO</t>
  </si>
  <si>
    <t>Mar H2 -Adjusted till 19th Mar</t>
  </si>
  <si>
    <t>GM on Mar H2 adjusted PO</t>
  </si>
  <si>
    <t>Mar H2 -Adjusted till 25th Mar</t>
  </si>
  <si>
    <t>Last 10 days</t>
  </si>
  <si>
    <t>Yesterday</t>
  </si>
  <si>
    <t>Billet</t>
  </si>
  <si>
    <t>Rebar</t>
  </si>
  <si>
    <t>Kala Amb</t>
  </si>
  <si>
    <t>Mar H2 -Adjusted till 26th Mar</t>
  </si>
  <si>
    <t>Apr H1 - Notional PO</t>
  </si>
  <si>
    <t>Apr H1 - adjusted 1st Apr</t>
  </si>
  <si>
    <t>GM on Apr H1 adjusted PO</t>
  </si>
  <si>
    <t>Sikandarabad</t>
  </si>
  <si>
    <t>Apr H2 - Notional PO</t>
  </si>
  <si>
    <t>GM on Apr H2 adjusted PO</t>
  </si>
  <si>
    <t>Apr H2 - Adjusted PO till 21st Apr</t>
  </si>
  <si>
    <t>May H1 notional</t>
  </si>
  <si>
    <t>May H1 adjusted</t>
  </si>
  <si>
    <t>GM on May H1 adjusted PO</t>
  </si>
  <si>
    <t>Gwalior</t>
  </si>
  <si>
    <t>100 tons</t>
  </si>
  <si>
    <t>As above</t>
  </si>
  <si>
    <t>50 tons</t>
  </si>
  <si>
    <t>+500</t>
  </si>
  <si>
    <t>250 tons</t>
  </si>
  <si>
    <t>500 tons</t>
  </si>
  <si>
    <t>May H2 notional</t>
  </si>
  <si>
    <t>GM on May H2 notional PO</t>
  </si>
  <si>
    <t>API, Raipur</t>
  </si>
  <si>
    <t>SKA, Raipur</t>
  </si>
  <si>
    <t>May H2 adjusted till 21st May</t>
  </si>
  <si>
    <t>Rajasthan</t>
  </si>
  <si>
    <t>Jun H1 notional</t>
  </si>
  <si>
    <t>GM on Jun H1 notional PO</t>
  </si>
  <si>
    <t>Jun H1 adjusted PO</t>
  </si>
  <si>
    <t>GM on Jun H1 adjusted PO</t>
  </si>
  <si>
    <t>Retail sales %</t>
  </si>
  <si>
    <t>Jun H2 adjusted</t>
  </si>
  <si>
    <t>GM on Jun H2 adjusted PO</t>
  </si>
  <si>
    <t>Jun H2</t>
  </si>
  <si>
    <t>Vs Jun H1</t>
  </si>
  <si>
    <t>Vs May H2</t>
  </si>
  <si>
    <t>Vs May H1</t>
  </si>
  <si>
    <t>Vs Apr H2</t>
  </si>
  <si>
    <t>Jun H2 Notional</t>
  </si>
  <si>
    <t>Jul H1 Notional</t>
  </si>
  <si>
    <t>Jul H1 adjusted</t>
  </si>
  <si>
    <t xml:space="preserve">30th Jun ex plant NR </t>
  </si>
  <si>
    <t>GM on Jul H1 adjusted PO</t>
  </si>
  <si>
    <t>Gujarat</t>
  </si>
  <si>
    <t>Jul H1 adjusted till 3rd Jul</t>
  </si>
  <si>
    <t>Jul H1 adjusted till 9th Jul</t>
  </si>
  <si>
    <t>Jul H1 adjusted till 12th Jul</t>
  </si>
  <si>
    <t>Jul H2 Notional</t>
  </si>
  <si>
    <t>Jul H2 adjusted till 25th Jul</t>
  </si>
  <si>
    <t>GM on Jul H2 adjusted PO</t>
  </si>
  <si>
    <t>Aug H1 Notional</t>
  </si>
  <si>
    <t>Aug H1 adjusted till 4th Aug</t>
  </si>
  <si>
    <t>GM on Aug H1 adjusted PO</t>
  </si>
  <si>
    <t>Aug H1</t>
  </si>
  <si>
    <t>Aug H1 adjusted till 11th Aug</t>
  </si>
  <si>
    <t>Bardhman</t>
  </si>
  <si>
    <t>Aug H2 Notional</t>
  </si>
  <si>
    <t>Aug H2 adjusted till 21st Aug</t>
  </si>
  <si>
    <t>GM on Aug H2 adjusted PO</t>
  </si>
  <si>
    <t>Aug H2 adjusted till 31st Aug</t>
  </si>
  <si>
    <t>Ex plant NR (31st Aug)</t>
  </si>
  <si>
    <t>Sep H1 Notional</t>
  </si>
  <si>
    <t>Sep H1 adjusted till 9th Sep</t>
  </si>
  <si>
    <t>Ex plant NR (9th Sep)</t>
  </si>
  <si>
    <t>GM on Sep H1 adjusted PO</t>
  </si>
  <si>
    <t>Dealer stock</t>
  </si>
  <si>
    <t>Dealer scheme red</t>
  </si>
  <si>
    <t>Distributor inc</t>
  </si>
  <si>
    <t>Sep H2 adjusted till 20th Sep</t>
  </si>
  <si>
    <t>Particulars</t>
  </si>
  <si>
    <t>Unit</t>
  </si>
  <si>
    <t>Amba Shakti (UP)</t>
  </si>
  <si>
    <t>Retail 550</t>
  </si>
  <si>
    <t>INR</t>
  </si>
  <si>
    <t>Retail 550D</t>
  </si>
  <si>
    <t>Project 550</t>
  </si>
  <si>
    <t>Project 550D</t>
  </si>
  <si>
    <t>Ambashakti Industries Limited</t>
  </si>
  <si>
    <t>API Ispat And Powertech Private Limited</t>
  </si>
  <si>
    <t>SKA Ispat Private Limited</t>
  </si>
  <si>
    <t>GERMAN GREEN STEEL AND POWER LIMITED</t>
  </si>
  <si>
    <t>AMBASHAKTI UDYOG LIMITED- GWALIOR</t>
  </si>
  <si>
    <t>N N ISPAT PRIVATE LIMITED</t>
  </si>
  <si>
    <t>UP west</t>
  </si>
  <si>
    <t>Chandigarh</t>
  </si>
  <si>
    <t>Haryana</t>
  </si>
  <si>
    <t>MP</t>
  </si>
  <si>
    <t>CG</t>
  </si>
  <si>
    <t>Vidharba</t>
  </si>
  <si>
    <t>UP east</t>
  </si>
  <si>
    <t>Odisha</t>
  </si>
  <si>
    <t xml:space="preserve">PB </t>
  </si>
  <si>
    <t>HP</t>
  </si>
  <si>
    <t>J&amp;K</t>
  </si>
  <si>
    <t>Srinagar</t>
  </si>
  <si>
    <t>WB</t>
  </si>
  <si>
    <t>Bihar</t>
  </si>
  <si>
    <t>Jharkhand</t>
  </si>
  <si>
    <t>Siliguri</t>
  </si>
  <si>
    <t>Jalpaiguri</t>
  </si>
  <si>
    <t>Cooch Bihar</t>
  </si>
  <si>
    <t>TOTAL</t>
  </si>
  <si>
    <t>Freight extras</t>
  </si>
  <si>
    <t>Purchase price 550</t>
  </si>
  <si>
    <t>Purchase price 550D</t>
  </si>
  <si>
    <t>MT</t>
  </si>
  <si>
    <t>Revenue 550</t>
  </si>
  <si>
    <t>Revenue 550D</t>
  </si>
  <si>
    <t>U bend / fish bend</t>
  </si>
  <si>
    <t>SKU extra - 8mm</t>
  </si>
  <si>
    <t>SKU extra - 10mm</t>
  </si>
  <si>
    <t>COGS 550</t>
  </si>
  <si>
    <t>COGS 550D</t>
  </si>
  <si>
    <t>Distributor MOU</t>
  </si>
  <si>
    <t>3PL cost</t>
  </si>
  <si>
    <t>JSW project management fee</t>
  </si>
  <si>
    <t>GM/MT</t>
  </si>
  <si>
    <t>Less : price reduction ask</t>
  </si>
  <si>
    <t>Final adjusted GM</t>
  </si>
  <si>
    <t xml:space="preserve">As on </t>
  </si>
  <si>
    <t>From 1st Oct</t>
  </si>
  <si>
    <t>30th Oct</t>
  </si>
  <si>
    <t>29th Nov</t>
  </si>
  <si>
    <t>Gap</t>
  </si>
  <si>
    <t>May 1st  to 29th May</t>
  </si>
  <si>
    <t>Yesterday (D)</t>
  </si>
  <si>
    <t>vs last day</t>
  </si>
  <si>
    <t xml:space="preserve">vs Nov end </t>
  </si>
  <si>
    <t>Vs Oct end</t>
  </si>
  <si>
    <t>31st Dec</t>
  </si>
  <si>
    <t>19th Jan</t>
  </si>
  <si>
    <t>Nov - Oct</t>
  </si>
  <si>
    <t>Dec - Oct</t>
  </si>
  <si>
    <t>Jan - Oct</t>
  </si>
  <si>
    <t>Net increase</t>
  </si>
  <si>
    <t>Feb-oct</t>
  </si>
  <si>
    <t>Mar - Oct</t>
  </si>
  <si>
    <t>Apr*-Oct</t>
  </si>
  <si>
    <t>FY 2019-20</t>
  </si>
  <si>
    <t>FY 2020-21</t>
  </si>
  <si>
    <t>FY 2021-22</t>
  </si>
  <si>
    <t>FY 2022-23</t>
  </si>
  <si>
    <t>FY 2023-24</t>
  </si>
  <si>
    <t>FY 2024-25</t>
  </si>
  <si>
    <t>Primary Avg</t>
  </si>
  <si>
    <t>Secondary Avg</t>
  </si>
  <si>
    <t>Average Gap</t>
  </si>
  <si>
    <t>Gap %</t>
  </si>
  <si>
    <t>Average Gap%</t>
  </si>
  <si>
    <t>550D PO</t>
  </si>
  <si>
    <t>Freight</t>
  </si>
  <si>
    <t>FOR Price</t>
  </si>
  <si>
    <t>Margin</t>
  </si>
  <si>
    <t>Straight</t>
  </si>
  <si>
    <t>TMT Secondary</t>
  </si>
  <si>
    <t>Raipur (Local)</t>
  </si>
  <si>
    <t>Raipur (branded)</t>
  </si>
  <si>
    <t>Change from 20th Jan</t>
  </si>
  <si>
    <t>NCR &amp; West UP</t>
  </si>
  <si>
    <t>HR</t>
  </si>
  <si>
    <t>JSW Neo (NCR, HR, West UP)</t>
  </si>
  <si>
    <t>Tata (NCR &amp; HR)</t>
  </si>
  <si>
    <t>JSPL (NCR &amp; HR)</t>
  </si>
  <si>
    <t>SAIL (NCR)</t>
  </si>
  <si>
    <t>Kamdhenu (NCR, West UP)</t>
  </si>
  <si>
    <t>Rathi (NCR, West UP)</t>
  </si>
  <si>
    <t>Tata (West UP)</t>
  </si>
  <si>
    <t>JSPL (West UP)</t>
  </si>
  <si>
    <t>JSW One (NCR, West UP)</t>
  </si>
  <si>
    <t>JSW One Haryana</t>
  </si>
  <si>
    <t>Basic landed to distributor</t>
  </si>
  <si>
    <t>Announced dealer basic</t>
  </si>
  <si>
    <t>JSPL (CG)</t>
  </si>
  <si>
    <t>SAIL (CG)</t>
  </si>
  <si>
    <t>GK (CG )</t>
  </si>
  <si>
    <t>Goel (CG)</t>
  </si>
  <si>
    <t>JSW One (CG)</t>
  </si>
  <si>
    <t>Market</t>
  </si>
  <si>
    <t>NOD at</t>
  </si>
  <si>
    <t>Primary brand benchmark</t>
  </si>
  <si>
    <t>Gap with Primary</t>
  </si>
  <si>
    <t>Secondary brand benchmark</t>
  </si>
  <si>
    <t>Gap with secondary</t>
  </si>
  <si>
    <t>NCR</t>
  </si>
  <si>
    <t>Distributor</t>
  </si>
  <si>
    <t>SAIL</t>
  </si>
  <si>
    <t>Rathi</t>
  </si>
  <si>
    <t>Dealer</t>
  </si>
  <si>
    <t>JSPL</t>
  </si>
  <si>
    <t>GK</t>
  </si>
  <si>
    <t>JSW Neo (CG)</t>
  </si>
  <si>
    <t>Tata (CG)</t>
  </si>
  <si>
    <t>Basic landed to Dealer</t>
  </si>
  <si>
    <t>Indore</t>
  </si>
  <si>
    <t>JSW Neo (MP)</t>
  </si>
  <si>
    <t>Tata (MP)</t>
  </si>
  <si>
    <t>JSPL (MP)</t>
  </si>
  <si>
    <t>APL Apollo (MP)</t>
  </si>
  <si>
    <t>Moira (MP)</t>
  </si>
  <si>
    <t>Goel(MP)</t>
  </si>
  <si>
    <t>JSW One (MP)</t>
  </si>
  <si>
    <t>Plant Name</t>
  </si>
  <si>
    <t>Sept'24 Orders</t>
  </si>
  <si>
    <t>Oct'24 Orders</t>
  </si>
  <si>
    <t>Project Orders</t>
  </si>
  <si>
    <t>Retail Orders</t>
  </si>
  <si>
    <t>Sept'24 Retail Opportunities -Zone Wise - MTD</t>
  </si>
  <si>
    <t>Plant Code</t>
  </si>
  <si>
    <t>V1580-1767-JODL-2170</t>
  </si>
  <si>
    <t>Ambashakti</t>
  </si>
  <si>
    <t>Invoiced</t>
  </si>
  <si>
    <t>Oct-24 Orders</t>
  </si>
  <si>
    <t xml:space="preserve">Total Invoice </t>
  </si>
  <si>
    <t>Total Invoice (MT)</t>
  </si>
  <si>
    <t>MOU Target for Oct'24</t>
  </si>
  <si>
    <t>Retail Orders (MT)</t>
  </si>
  <si>
    <t>PTR Orders (MT)</t>
  </si>
  <si>
    <t>Total Orders (MT)</t>
  </si>
  <si>
    <t>Retail Invoice (MT)</t>
  </si>
  <si>
    <t>PTR Invoice (MT)</t>
  </si>
  <si>
    <t>LAXMI ENTERPRISES</t>
  </si>
  <si>
    <t>MADHYA BHARAT ISPAT PRIVATE LIMITED</t>
  </si>
  <si>
    <t>Total Chhatisgarh</t>
  </si>
  <si>
    <t>Sub total</t>
  </si>
  <si>
    <t>Grand total</t>
  </si>
  <si>
    <t>Goel</t>
  </si>
  <si>
    <t>Moera</t>
  </si>
  <si>
    <t>Kamdhenu</t>
  </si>
  <si>
    <t>JSW</t>
  </si>
  <si>
    <t xml:space="preserve">                                                                       Basic Price ex-plant Gr. FE-550 12 mm to 25 mm: Excludes GST and Freight</t>
  </si>
  <si>
    <t>State/City</t>
  </si>
  <si>
    <t>Ex-plant</t>
  </si>
  <si>
    <t>Basic Price (Ship to Distributor Yard)</t>
  </si>
  <si>
    <t>Basic Recommended Retailer Price (Ship to Other locations)</t>
  </si>
  <si>
    <t>IS 1786 Gr-FE-550</t>
  </si>
  <si>
    <t>Sikandrabad</t>
  </si>
  <si>
    <t>Punjab</t>
  </si>
  <si>
    <t>UP (WEST: Agra, Bareilly, Ghaziabad, Moradabad)</t>
  </si>
  <si>
    <t>Rajasthan (North)</t>
  </si>
  <si>
    <t>Uttarakhand</t>
  </si>
  <si>
    <t>Himachal Pradesh</t>
  </si>
  <si>
    <t>CENTRAL</t>
  </si>
  <si>
    <t>Chattisgarh</t>
  </si>
  <si>
    <t>Maharashtra (Vidharbha)</t>
  </si>
  <si>
    <t>UP (EAST: Kanpur, Varanasi, Gorakhpur)</t>
  </si>
  <si>
    <t>EAST</t>
  </si>
  <si>
    <t>Orissa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</si>
</sst>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</numFmts>
  <fonts count="55">
    <font>
      <sz val="11"/>
      <color indexed="8"/>
      <name val="Calibri"/>
    </font>
    <font>
      <b/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3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sz val="15"/>
      <color rgb="FF242424"/>
      <name val="Helvetica Neue"/>
      <family val="2"/>
    </font>
    <font>
      <sz val="10"/>
      <color rgb="FF000000"/>
      <name val="Calibri"/>
      <family val="2"/>
    </font>
    <font>
      <b/>
      <sz val="10"/>
      <color rgb="FF000000"/>
      <name val="Inherit"/>
    </font>
    <font>
      <b/>
      <sz val="14"/>
      <color rgb="FF000000"/>
      <name val="Calibri"/>
      <family val="2"/>
    </font>
    <font>
      <b/>
      <sz val="10"/>
      <color rgb="FF000000"/>
      <name val="Arial"/>
      <family val="2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b/>
      <sz val="6.5"/>
      <color rgb="FF000000"/>
      <name val="Verdana"/>
      <family val="2"/>
    </font>
    <font>
      <b/>
      <sz val="6"/>
      <color rgb="FF000000"/>
      <name val="Verdana"/>
      <family val="2"/>
    </font>
    <font>
      <b/>
      <sz val="7"/>
      <color rgb="FF2D2C03"/>
      <name val="Verdana"/>
      <family val="2"/>
    </font>
    <font>
      <b/>
      <sz val="5.5"/>
      <color rgb="FF000000"/>
      <name val="Verdana"/>
      <family val="2"/>
    </font>
    <font>
      <sz val="5.5"/>
      <color indexed="8"/>
      <name val="Verdana"/>
      <family val="2"/>
    </font>
    <font>
      <sz val="5.5"/>
      <color rgb="FF000000"/>
      <name val="Verdana"/>
      <family val="2"/>
    </font>
    <font>
      <sz val="6"/>
      <color rgb="FF000000"/>
      <name val="Verdana"/>
      <family val="2"/>
    </font>
    <font>
      <sz val="8"/>
      <name val="Calibri"/>
      <family val="2"/>
    </font>
    <font>
      <sz val="11"/>
      <color rgb="FF000000"/>
      <name val="Calibri"/>
    </font>
    <font>
      <sz val="10"/>
      <color indexed="8"/>
      <name val="Calibri"/>
    </font>
    <font>
      <b/>
      <sz val="11"/>
      <color theme="1"/>
      <name val="Calibri"/>
    </font>
    <font>
      <sz val="11"/>
      <color indexed="8"/>
      <name val="Calibri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b/>
      <sz val="8"/>
      <color theme="1"/>
      <name val="Calibri"/>
    </font>
    <font>
      <sz val="8"/>
      <color theme="1"/>
      <name val="Calibri"/>
    </font>
    <font>
      <sz val="8"/>
      <color rgb="FF000000"/>
      <name val="Calibri"/>
    </font>
    <font>
      <b/>
      <sz val="8"/>
      <color theme="1"/>
      <name val="Calibri"/>
      <family val="2"/>
      <scheme val="minor"/>
    </font>
    <font>
      <sz val="8"/>
      <color indexed="8"/>
      <name val="Calibri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8"/>
      <color rgb="FF0070C0"/>
      <name val="Calibri"/>
      <family val="2"/>
    </font>
    <font>
      <sz val="8"/>
      <color theme="1"/>
      <name val="Calibri"/>
      <family val="2"/>
    </font>
    <font>
      <b/>
      <sz val="12"/>
      <color indexed="8"/>
      <name val="Inherit"/>
      <charset val="1"/>
    </font>
    <font>
      <sz val="12"/>
      <color indexed="8"/>
      <name val="Aptos"/>
      <charset val="1"/>
    </font>
    <font>
      <sz val="9"/>
      <color indexed="8"/>
      <name val="Calibri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</font>
    <font>
      <sz val="10"/>
      <color indexed="8"/>
      <name val="Aptos"/>
      <charset val="1"/>
    </font>
    <font>
      <b/>
      <sz val="10"/>
      <color theme="1"/>
      <name val="Calibri"/>
    </font>
    <font>
      <sz val="10"/>
      <color theme="1"/>
      <name val="Calibri"/>
    </font>
    <font>
      <sz val="12"/>
      <color rgb="FF000000"/>
      <name val="Aptos"/>
      <charset val="1"/>
    </font>
    <font>
      <b/>
      <sz val="12"/>
      <color rgb="FF000000"/>
      <name val="Aptos"/>
      <charset val="1"/>
    </font>
    <font>
      <b/>
      <sz val="9"/>
      <name val="Calibri"/>
      <family val="2"/>
    </font>
    <font>
      <sz val="9"/>
      <color rgb="FF000000"/>
      <name val="Calibri"/>
      <family val="2"/>
    </font>
    <font>
      <sz val="9"/>
      <color theme="1"/>
      <name val="Calibri"/>
    </font>
    <font>
      <b/>
      <sz val="9"/>
      <color theme="1"/>
      <name val="Calibri"/>
    </font>
    <font>
      <b/>
      <sz val="11"/>
      <color theme="0"/>
      <name val="Calibri"/>
    </font>
  </fonts>
  <fills count="2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16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2">
    <xf numFmtId="0" fontId="0" fillId="0" borderId="0" applyFill="0" applyProtection="0">
      <alignment horizontal="center"/>
    </xf>
    <xf numFmtId="9" fontId="26" fillId="0" borderId="0" applyFont="0" applyFill="0" applyBorder="0" applyAlignment="0" applyProtection="0"/>
  </cellStyleXfs>
  <cellXfs count="425">
    <xf numFmtId="0" fontId="0" fillId="0" borderId="0" xfId="0" applyFill="1" applyProtection="1">
      <alignment horizontal="center"/>
    </xf>
    <xf numFmtId="0" fontId="1" fillId="0" borderId="0" xfId="0" applyFont="1" applyFill="1" applyAlignment="1" applyProtection="1"/>
    <xf numFmtId="0" fontId="1" fillId="0" borderId="0" xfId="0" applyFont="1" applyFill="1" applyProtection="1">
      <alignment horizontal="center"/>
    </xf>
    <xf numFmtId="0" fontId="3" fillId="0" borderId="0" xfId="0" applyFont="1" applyFill="1" applyAlignment="1" applyProtection="1"/>
    <xf numFmtId="0" fontId="3" fillId="0" borderId="0" xfId="0" applyFont="1" applyFill="1" applyProtection="1">
      <alignment horizontal="center"/>
    </xf>
    <xf numFmtId="0" fontId="2" fillId="0" borderId="0" xfId="0" applyFont="1" applyFill="1" applyProtection="1">
      <alignment horizontal="center"/>
    </xf>
    <xf numFmtId="0" fontId="5" fillId="2" borderId="3" xfId="0" applyFont="1" applyFill="1" applyBorder="1" applyAlignment="1" applyProtection="1">
      <alignment horizontal="center" vertical="center" wrapText="1"/>
    </xf>
    <xf numFmtId="0" fontId="5" fillId="2" borderId="4" xfId="0" applyFont="1" applyFill="1" applyBorder="1" applyAlignment="1" applyProtection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</xf>
    <xf numFmtId="0" fontId="6" fillId="2" borderId="5" xfId="0" applyFont="1" applyFill="1" applyBorder="1" applyAlignment="1" applyProtection="1">
      <alignment horizontal="center" vertical="center" wrapText="1"/>
    </xf>
    <xf numFmtId="0" fontId="5" fillId="3" borderId="6" xfId="0" applyFont="1" applyFill="1" applyBorder="1" applyAlignment="1" applyProtection="1">
      <alignment vertical="center" wrapText="1"/>
    </xf>
    <xf numFmtId="3" fontId="0" fillId="0" borderId="0" xfId="0" applyNumberFormat="1" applyFill="1" applyProtection="1">
      <alignment horizontal="center"/>
    </xf>
    <xf numFmtId="3" fontId="5" fillId="3" borderId="7" xfId="0" applyNumberFormat="1" applyFont="1" applyFill="1" applyBorder="1" applyAlignment="1" applyProtection="1">
      <alignment horizontal="right" wrapText="1"/>
    </xf>
    <xf numFmtId="3" fontId="5" fillId="3" borderId="7" xfId="0" applyNumberFormat="1" applyFont="1" applyFill="1" applyBorder="1" applyAlignment="1" applyProtection="1"/>
    <xf numFmtId="3" fontId="5" fillId="3" borderId="8" xfId="0" applyNumberFormat="1" applyFont="1" applyFill="1" applyBorder="1" applyAlignment="1" applyProtection="1">
      <alignment horizontal="right" wrapText="1"/>
    </xf>
    <xf numFmtId="0" fontId="5" fillId="4" borderId="9" xfId="0" applyFont="1" applyFill="1" applyBorder="1" applyAlignment="1" applyProtection="1">
      <alignment wrapText="1"/>
    </xf>
    <xf numFmtId="3" fontId="5" fillId="4" borderId="10" xfId="0" applyNumberFormat="1" applyFont="1" applyFill="1" applyBorder="1" applyAlignment="1" applyProtection="1"/>
    <xf numFmtId="3" fontId="5" fillId="4" borderId="7" xfId="0" applyNumberFormat="1" applyFont="1" applyFill="1" applyBorder="1" applyAlignment="1" applyProtection="1"/>
    <xf numFmtId="3" fontId="5" fillId="4" borderId="11" xfId="0" applyNumberFormat="1" applyFont="1" applyFill="1" applyBorder="1" applyAlignment="1" applyProtection="1">
      <alignment wrapText="1"/>
    </xf>
    <xf numFmtId="0" fontId="5" fillId="2" borderId="6" xfId="0" applyFont="1" applyFill="1" applyBorder="1" applyAlignment="1" applyProtection="1">
      <alignment horizontal="center" vertical="center" wrapText="1"/>
    </xf>
    <xf numFmtId="3" fontId="5" fillId="3" borderId="12" xfId="0" applyNumberFormat="1" applyFont="1" applyFill="1" applyBorder="1" applyAlignment="1" applyProtection="1"/>
    <xf numFmtId="0" fontId="7" fillId="2" borderId="3" xfId="0" applyFont="1" applyFill="1" applyBorder="1" applyAlignment="1" applyProtection="1">
      <alignment horizontal="center" vertical="center" wrapText="1"/>
    </xf>
    <xf numFmtId="0" fontId="7" fillId="2" borderId="13" xfId="0" applyFont="1" applyFill="1" applyBorder="1" applyAlignment="1" applyProtection="1">
      <alignment horizontal="center" vertical="center" wrapText="1"/>
    </xf>
    <xf numFmtId="0" fontId="7" fillId="2" borderId="8" xfId="0" applyFont="1" applyFill="1" applyBorder="1" applyAlignment="1" applyProtection="1">
      <alignment horizontal="center" vertical="center" wrapText="1"/>
    </xf>
    <xf numFmtId="0" fontId="7" fillId="2" borderId="14" xfId="0" applyFont="1" applyFill="1" applyBorder="1" applyAlignment="1" applyProtection="1">
      <alignment horizontal="center" vertical="center" wrapText="1"/>
    </xf>
    <xf numFmtId="3" fontId="5" fillId="3" borderId="3" xfId="0" applyNumberFormat="1" applyFont="1" applyFill="1" applyBorder="1" applyAlignment="1" applyProtection="1">
      <alignment horizontal="right" vertical="center" wrapText="1"/>
    </xf>
    <xf numFmtId="3" fontId="5" fillId="3" borderId="13" xfId="0" applyNumberFormat="1" applyFont="1" applyFill="1" applyBorder="1" applyAlignment="1" applyProtection="1">
      <alignment horizontal="right" vertical="center" wrapText="1"/>
    </xf>
    <xf numFmtId="3" fontId="5" fillId="3" borderId="7" xfId="0" applyNumberFormat="1" applyFont="1" applyFill="1" applyBorder="1" applyAlignment="1" applyProtection="1">
      <alignment horizontal="right" vertical="center" wrapText="1"/>
    </xf>
    <xf numFmtId="3" fontId="5" fillId="3" borderId="8" xfId="0" applyNumberFormat="1" applyFont="1" applyFill="1" applyBorder="1" applyAlignment="1" applyProtection="1">
      <alignment horizontal="right" vertical="center" wrapText="1"/>
    </xf>
    <xf numFmtId="3" fontId="5" fillId="3" borderId="15" xfId="0" applyNumberFormat="1" applyFont="1" applyFill="1" applyBorder="1" applyAlignment="1" applyProtection="1">
      <alignment horizontal="right" vertical="center" wrapText="1"/>
    </xf>
    <xf numFmtId="3" fontId="5" fillId="5" borderId="3" xfId="0" applyNumberFormat="1" applyFont="1" applyFill="1" applyBorder="1" applyAlignment="1" applyProtection="1">
      <alignment horizontal="right" vertical="center" wrapText="1"/>
    </xf>
    <xf numFmtId="3" fontId="5" fillId="5" borderId="13" xfId="0" applyNumberFormat="1" applyFont="1" applyFill="1" applyBorder="1" applyAlignment="1" applyProtection="1">
      <alignment horizontal="right" vertical="center" wrapText="1"/>
    </xf>
    <xf numFmtId="3" fontId="5" fillId="5" borderId="8" xfId="0" applyNumberFormat="1" applyFont="1" applyFill="1" applyBorder="1" applyAlignment="1" applyProtection="1">
      <alignment horizontal="right" vertical="center" wrapText="1"/>
    </xf>
    <xf numFmtId="3" fontId="5" fillId="5" borderId="15" xfId="0" applyNumberFormat="1" applyFont="1" applyFill="1" applyBorder="1" applyAlignment="1" applyProtection="1">
      <alignment horizontal="right" vertical="center" wrapText="1"/>
    </xf>
    <xf numFmtId="0" fontId="5" fillId="2" borderId="20" xfId="0" applyFont="1" applyFill="1" applyBorder="1" applyAlignment="1" applyProtection="1">
      <alignment horizontal="center" vertical="center" wrapText="1"/>
    </xf>
    <xf numFmtId="0" fontId="6" fillId="2" borderId="21" xfId="0" applyFont="1" applyFill="1" applyBorder="1" applyAlignment="1" applyProtection="1">
      <alignment horizontal="center" vertical="center" wrapText="1"/>
    </xf>
    <xf numFmtId="3" fontId="5" fillId="3" borderId="22" xfId="0" applyNumberFormat="1" applyFont="1" applyFill="1" applyBorder="1" applyAlignment="1" applyProtection="1">
      <alignment horizontal="right" wrapText="1"/>
    </xf>
    <xf numFmtId="3" fontId="5" fillId="3" borderId="23" xfId="0" applyNumberFormat="1" applyFont="1" applyFill="1" applyBorder="1" applyAlignment="1" applyProtection="1">
      <alignment horizontal="right" wrapText="1"/>
    </xf>
    <xf numFmtId="3" fontId="5" fillId="4" borderId="24" xfId="0" applyNumberFormat="1" applyFont="1" applyFill="1" applyBorder="1" applyAlignment="1" applyProtection="1"/>
    <xf numFmtId="3" fontId="5" fillId="4" borderId="25" xfId="0" applyNumberFormat="1" applyFont="1" applyFill="1" applyBorder="1" applyAlignment="1" applyProtection="1"/>
    <xf numFmtId="3" fontId="5" fillId="4" borderId="26" xfId="0" applyNumberFormat="1" applyFont="1" applyFill="1" applyBorder="1" applyAlignment="1" applyProtection="1"/>
    <xf numFmtId="0" fontId="3" fillId="0" borderId="29" xfId="0" applyFont="1" applyFill="1" applyBorder="1" applyProtection="1">
      <alignment horizontal="center"/>
    </xf>
    <xf numFmtId="0" fontId="9" fillId="0" borderId="0" xfId="0" applyFont="1" applyFill="1" applyProtection="1">
      <alignment horizontal="center"/>
    </xf>
    <xf numFmtId="0" fontId="8" fillId="0" borderId="0" xfId="0" applyFont="1" applyFill="1" applyProtection="1">
      <alignment horizontal="center"/>
    </xf>
    <xf numFmtId="0" fontId="10" fillId="0" borderId="0" xfId="0" applyFont="1" applyFill="1" applyProtection="1">
      <alignment horizontal="center"/>
    </xf>
    <xf numFmtId="0" fontId="9" fillId="8" borderId="7" xfId="0" applyFont="1" applyFill="1" applyBorder="1" applyAlignment="1" applyProtection="1">
      <alignment horizontal="center" vertical="center"/>
    </xf>
    <xf numFmtId="0" fontId="9" fillId="0" borderId="7" xfId="0" applyFont="1" applyFill="1" applyBorder="1" applyAlignment="1" applyProtection="1">
      <alignment horizontal="center" vertical="center"/>
    </xf>
    <xf numFmtId="0" fontId="7" fillId="0" borderId="7" xfId="0" applyFont="1" applyFill="1" applyBorder="1" applyAlignment="1" applyProtection="1">
      <alignment horizontal="center" vertical="center"/>
    </xf>
    <xf numFmtId="0" fontId="7" fillId="9" borderId="7" xfId="0" applyFont="1" applyFill="1" applyBorder="1" applyAlignment="1" applyProtection="1">
      <alignment horizontal="center" vertical="center"/>
    </xf>
    <xf numFmtId="0" fontId="11" fillId="0" borderId="7" xfId="0" applyFont="1" applyFill="1" applyBorder="1" applyAlignment="1" applyProtection="1">
      <alignment horizontal="center" vertical="center" wrapText="1"/>
    </xf>
    <xf numFmtId="0" fontId="7" fillId="0" borderId="7" xfId="0" applyFont="1" applyFill="1" applyBorder="1" applyAlignment="1" applyProtection="1">
      <alignment horizontal="center" vertical="center" wrapText="1"/>
    </xf>
    <xf numFmtId="0" fontId="7" fillId="9" borderId="7" xfId="0" applyFont="1" applyFill="1" applyBorder="1" applyAlignment="1" applyProtection="1">
      <alignment horizontal="center" vertical="center" wrapText="1"/>
    </xf>
    <xf numFmtId="0" fontId="7" fillId="0" borderId="30" xfId="0" applyFont="1" applyFill="1" applyBorder="1" applyAlignment="1" applyProtection="1">
      <alignment horizontal="center" vertical="center"/>
    </xf>
    <xf numFmtId="0" fontId="13" fillId="0" borderId="35" xfId="0" applyFont="1" applyFill="1" applyBorder="1" applyAlignment="1" applyProtection="1">
      <alignment horizontal="center" vertical="center"/>
    </xf>
    <xf numFmtId="0" fontId="13" fillId="6" borderId="38" xfId="0" applyFont="1" applyFill="1" applyBorder="1" applyAlignment="1" applyProtection="1">
      <alignment horizontal="center" vertical="center"/>
    </xf>
    <xf numFmtId="0" fontId="7" fillId="0" borderId="32" xfId="0" applyFont="1" applyFill="1" applyBorder="1" applyAlignment="1" applyProtection="1">
      <alignment horizontal="center" vertical="center"/>
    </xf>
    <xf numFmtId="0" fontId="7" fillId="0" borderId="36" xfId="0" applyFont="1" applyFill="1" applyBorder="1" applyAlignment="1" applyProtection="1">
      <alignment horizontal="center" vertical="center"/>
    </xf>
    <xf numFmtId="0" fontId="7" fillId="7" borderId="32" xfId="0" applyFont="1" applyFill="1" applyBorder="1" applyAlignment="1" applyProtection="1">
      <alignment horizontal="center" vertical="center"/>
    </xf>
    <xf numFmtId="0" fontId="7" fillId="7" borderId="33" xfId="0" applyFont="1" applyFill="1" applyBorder="1" applyAlignment="1" applyProtection="1">
      <alignment horizontal="center" vertical="center"/>
    </xf>
    <xf numFmtId="0" fontId="13" fillId="6" borderId="39" xfId="0" applyFont="1" applyFill="1" applyBorder="1" applyAlignment="1" applyProtection="1">
      <alignment horizontal="center" vertical="center"/>
    </xf>
    <xf numFmtId="0" fontId="9" fillId="0" borderId="36" xfId="0" applyFont="1" applyFill="1" applyBorder="1" applyAlignment="1" applyProtection="1">
      <alignment horizontal="center" vertical="center"/>
    </xf>
    <xf numFmtId="0" fontId="9" fillId="7" borderId="32" xfId="0" applyFont="1" applyFill="1" applyBorder="1" applyAlignment="1" applyProtection="1">
      <alignment horizontal="center" vertical="center"/>
    </xf>
    <xf numFmtId="0" fontId="9" fillId="7" borderId="33" xfId="0" applyFont="1" applyFill="1" applyBorder="1" applyAlignment="1" applyProtection="1">
      <alignment horizontal="center" vertical="center"/>
    </xf>
    <xf numFmtId="0" fontId="9" fillId="6" borderId="39" xfId="0" applyFont="1" applyFill="1" applyBorder="1" applyAlignment="1" applyProtection="1">
      <alignment horizontal="center" vertical="center"/>
    </xf>
    <xf numFmtId="0" fontId="14" fillId="7" borderId="33" xfId="0" applyFont="1" applyFill="1" applyBorder="1" applyAlignment="1" applyProtection="1">
      <alignment horizontal="center" vertical="center"/>
    </xf>
    <xf numFmtId="0" fontId="9" fillId="0" borderId="32" xfId="0" applyFont="1" applyFill="1" applyBorder="1" applyAlignment="1" applyProtection="1">
      <alignment horizontal="center" vertical="center"/>
    </xf>
    <xf numFmtId="0" fontId="9" fillId="6" borderId="42" xfId="0" applyFont="1" applyFill="1" applyBorder="1" applyAlignment="1" applyProtection="1">
      <alignment horizontal="center" vertical="center"/>
    </xf>
    <xf numFmtId="0" fontId="14" fillId="0" borderId="34" xfId="0" applyFont="1" applyFill="1" applyBorder="1" applyAlignment="1" applyProtection="1">
      <alignment horizontal="center" vertical="center"/>
    </xf>
    <xf numFmtId="0" fontId="14" fillId="0" borderId="37" xfId="0" applyFont="1" applyFill="1" applyBorder="1" applyAlignment="1" applyProtection="1">
      <alignment horizontal="center" vertical="center"/>
    </xf>
    <xf numFmtId="0" fontId="13" fillId="6" borderId="16" xfId="0" applyFont="1" applyFill="1" applyBorder="1" applyAlignment="1" applyProtection="1">
      <alignment horizontal="center" vertical="center"/>
    </xf>
    <xf numFmtId="0" fontId="9" fillId="7" borderId="46" xfId="0" applyFont="1" applyFill="1" applyBorder="1" applyAlignment="1" applyProtection="1">
      <alignment horizontal="center" vertical="center"/>
    </xf>
    <xf numFmtId="0" fontId="9" fillId="7" borderId="48" xfId="0" applyFont="1" applyFill="1" applyBorder="1" applyAlignment="1" applyProtection="1">
      <alignment horizontal="center" vertical="center"/>
    </xf>
    <xf numFmtId="0" fontId="9" fillId="7" borderId="49" xfId="0" applyFont="1" applyFill="1" applyBorder="1" applyAlignment="1" applyProtection="1">
      <alignment horizontal="center" vertical="center"/>
    </xf>
    <xf numFmtId="0" fontId="9" fillId="7" borderId="50" xfId="0" applyFont="1" applyFill="1" applyBorder="1" applyAlignment="1" applyProtection="1">
      <alignment horizontal="center" vertical="center"/>
    </xf>
    <xf numFmtId="0" fontId="9" fillId="6" borderId="29" xfId="0" applyFont="1" applyFill="1" applyBorder="1" applyAlignment="1" applyProtection="1">
      <alignment horizontal="center" vertical="center"/>
    </xf>
    <xf numFmtId="0" fontId="15" fillId="11" borderId="59" xfId="0" applyFont="1" applyFill="1" applyBorder="1" applyAlignment="1" applyProtection="1">
      <alignment horizontal="center" vertical="center" wrapText="1"/>
    </xf>
    <xf numFmtId="0" fontId="18" fillId="12" borderId="60" xfId="0" applyFont="1" applyFill="1" applyBorder="1" applyAlignment="1" applyProtection="1">
      <alignment horizontal="center" vertical="center" wrapText="1"/>
    </xf>
    <xf numFmtId="0" fontId="16" fillId="0" borderId="58" xfId="0" applyFont="1" applyFill="1" applyBorder="1" applyAlignment="1" applyProtection="1">
      <alignment horizontal="center" vertical="center"/>
    </xf>
    <xf numFmtId="0" fontId="16" fillId="0" borderId="60" xfId="0" applyFont="1" applyFill="1" applyBorder="1" applyAlignment="1" applyProtection="1">
      <alignment horizontal="center" vertical="center"/>
    </xf>
    <xf numFmtId="0" fontId="19" fillId="0" borderId="58" xfId="0" applyFont="1" applyFill="1" applyBorder="1" applyAlignment="1" applyProtection="1">
      <alignment horizontal="center" vertical="center"/>
    </xf>
    <xf numFmtId="3" fontId="16" fillId="0" borderId="60" xfId="0" applyNumberFormat="1" applyFont="1" applyFill="1" applyBorder="1" applyAlignment="1" applyProtection="1">
      <alignment horizontal="center" vertical="center"/>
    </xf>
    <xf numFmtId="0" fontId="18" fillId="0" borderId="58" xfId="0" applyFont="1" applyFill="1" applyBorder="1" applyAlignment="1" applyProtection="1">
      <alignment horizontal="center" vertical="center"/>
    </xf>
    <xf numFmtId="0" fontId="18" fillId="0" borderId="60" xfId="0" applyFont="1" applyFill="1" applyBorder="1" applyAlignment="1" applyProtection="1">
      <alignment horizontal="left" vertical="center" indent="1"/>
    </xf>
    <xf numFmtId="0" fontId="20" fillId="0" borderId="58" xfId="0" applyFont="1" applyFill="1" applyBorder="1" applyAlignment="1" applyProtection="1">
      <alignment horizontal="center" vertical="center"/>
    </xf>
    <xf numFmtId="0" fontId="20" fillId="0" borderId="60" xfId="0" applyFont="1" applyFill="1" applyBorder="1" applyAlignment="1" applyProtection="1">
      <alignment horizontal="left" vertical="center" indent="1"/>
    </xf>
    <xf numFmtId="3" fontId="21" fillId="0" borderId="57" xfId="0" applyNumberFormat="1" applyFont="1" applyFill="1" applyBorder="1" applyAlignment="1" applyProtection="1">
      <alignment horizontal="center" vertical="center"/>
    </xf>
    <xf numFmtId="3" fontId="21" fillId="0" borderId="59" xfId="0" applyNumberFormat="1" applyFont="1" applyFill="1" applyBorder="1" applyAlignment="1" applyProtection="1">
      <alignment horizontal="center" vertical="center"/>
    </xf>
    <xf numFmtId="3" fontId="21" fillId="0" borderId="58" xfId="0" applyNumberFormat="1" applyFont="1" applyFill="1" applyBorder="1" applyAlignment="1" applyProtection="1">
      <alignment horizontal="center" vertical="center"/>
    </xf>
    <xf numFmtId="3" fontId="21" fillId="0" borderId="60" xfId="0" applyNumberFormat="1" applyFont="1" applyFill="1" applyBorder="1" applyAlignment="1" applyProtection="1">
      <alignment horizontal="center" vertical="center"/>
    </xf>
    <xf numFmtId="1" fontId="0" fillId="0" borderId="0" xfId="0" applyNumberFormat="1" applyFill="1" applyProtection="1">
      <alignment horizontal="center"/>
    </xf>
    <xf numFmtId="0" fontId="23" fillId="0" borderId="0" xfId="0" applyFont="1" applyFill="1" applyProtection="1">
      <alignment horizontal="center"/>
    </xf>
    <xf numFmtId="0" fontId="23" fillId="0" borderId="0" xfId="0" quotePrefix="1" applyFont="1" applyFill="1" applyProtection="1">
      <alignment horizontal="center"/>
    </xf>
    <xf numFmtId="164" fontId="0" fillId="0" borderId="0" xfId="0" applyNumberFormat="1" applyFill="1" applyProtection="1">
      <alignment horizontal="center"/>
    </xf>
    <xf numFmtId="14" fontId="23" fillId="0" borderId="0" xfId="0" applyNumberFormat="1" applyFont="1" applyFill="1" applyProtection="1">
      <alignment horizontal="center"/>
    </xf>
    <xf numFmtId="0" fontId="0" fillId="0" borderId="0" xfId="0" applyFill="1" applyAlignment="1" applyProtection="1">
      <alignment horizontal="center" wrapText="1"/>
    </xf>
    <xf numFmtId="0" fontId="24" fillId="0" borderId="0" xfId="0" applyFont="1" applyFill="1" applyProtection="1">
      <alignment horizontal="center"/>
    </xf>
    <xf numFmtId="0" fontId="7" fillId="2" borderId="4" xfId="0" applyFont="1" applyFill="1" applyBorder="1" applyAlignment="1" applyProtection="1">
      <alignment horizontal="center" vertical="center"/>
    </xf>
    <xf numFmtId="0" fontId="7" fillId="2" borderId="4" xfId="0" applyFont="1" applyFill="1" applyBorder="1" applyAlignment="1" applyProtection="1">
      <alignment horizontal="center" vertical="center" wrapText="1"/>
    </xf>
    <xf numFmtId="0" fontId="7" fillId="2" borderId="5" xfId="0" applyFont="1" applyFill="1" applyBorder="1" applyAlignment="1" applyProtection="1">
      <alignment horizontal="center" vertical="center" wrapText="1"/>
    </xf>
    <xf numFmtId="0" fontId="7" fillId="3" borderId="6" xfId="0" applyFont="1" applyFill="1" applyBorder="1" applyAlignment="1" applyProtection="1">
      <alignment horizontal="center" vertical="center" wrapText="1"/>
    </xf>
    <xf numFmtId="3" fontId="7" fillId="3" borderId="7" xfId="0" applyNumberFormat="1" applyFont="1" applyFill="1" applyBorder="1" applyAlignment="1" applyProtection="1">
      <alignment horizontal="center" wrapText="1"/>
    </xf>
    <xf numFmtId="3" fontId="7" fillId="3" borderId="7" xfId="0" applyNumberFormat="1" applyFont="1" applyFill="1" applyBorder="1" applyProtection="1">
      <alignment horizontal="center"/>
    </xf>
    <xf numFmtId="3" fontId="7" fillId="3" borderId="8" xfId="0" applyNumberFormat="1" applyFont="1" applyFill="1" applyBorder="1" applyAlignment="1" applyProtection="1">
      <alignment horizontal="center" wrapText="1"/>
    </xf>
    <xf numFmtId="0" fontId="7" fillId="4" borderId="9" xfId="0" applyFont="1" applyFill="1" applyBorder="1" applyAlignment="1" applyProtection="1">
      <alignment horizontal="center" wrapText="1"/>
    </xf>
    <xf numFmtId="3" fontId="7" fillId="4" borderId="10" xfId="0" applyNumberFormat="1" applyFont="1" applyFill="1" applyBorder="1" applyProtection="1">
      <alignment horizontal="center"/>
    </xf>
    <xf numFmtId="3" fontId="7" fillId="4" borderId="7" xfId="0" applyNumberFormat="1" applyFont="1" applyFill="1" applyBorder="1" applyProtection="1">
      <alignment horizontal="center"/>
    </xf>
    <xf numFmtId="3" fontId="7" fillId="4" borderId="11" xfId="0" applyNumberFormat="1" applyFont="1" applyFill="1" applyBorder="1" applyAlignment="1" applyProtection="1">
      <alignment horizontal="center" wrapText="1"/>
    </xf>
    <xf numFmtId="0" fontId="7" fillId="2" borderId="20" xfId="0" applyFont="1" applyFill="1" applyBorder="1" applyAlignment="1" applyProtection="1">
      <alignment horizontal="center" vertical="center" wrapText="1"/>
    </xf>
    <xf numFmtId="0" fontId="7" fillId="2" borderId="6" xfId="0" applyFont="1" applyFill="1" applyBorder="1" applyAlignment="1" applyProtection="1">
      <alignment horizontal="center" vertical="center" wrapText="1"/>
    </xf>
    <xf numFmtId="0" fontId="7" fillId="2" borderId="21" xfId="0" applyFont="1" applyFill="1" applyBorder="1" applyAlignment="1" applyProtection="1">
      <alignment horizontal="center" vertical="center" wrapText="1"/>
    </xf>
    <xf numFmtId="3" fontId="7" fillId="3" borderId="22" xfId="0" applyNumberFormat="1" applyFont="1" applyFill="1" applyBorder="1" applyAlignment="1" applyProtection="1">
      <alignment horizontal="center" wrapText="1"/>
    </xf>
    <xf numFmtId="3" fontId="7" fillId="3" borderId="12" xfId="0" applyNumberFormat="1" applyFont="1" applyFill="1" applyBorder="1" applyProtection="1">
      <alignment horizontal="center"/>
    </xf>
    <xf numFmtId="3" fontId="7" fillId="3" borderId="23" xfId="0" applyNumberFormat="1" applyFont="1" applyFill="1" applyBorder="1" applyAlignment="1" applyProtection="1">
      <alignment horizontal="center" wrapText="1"/>
    </xf>
    <xf numFmtId="3" fontId="7" fillId="4" borderId="24" xfId="0" applyNumberFormat="1" applyFont="1" applyFill="1" applyBorder="1" applyProtection="1">
      <alignment horizontal="center"/>
    </xf>
    <xf numFmtId="3" fontId="7" fillId="4" borderId="25" xfId="0" applyNumberFormat="1" applyFont="1" applyFill="1" applyBorder="1" applyProtection="1">
      <alignment horizontal="center"/>
    </xf>
    <xf numFmtId="3" fontId="7" fillId="4" borderId="26" xfId="0" applyNumberFormat="1" applyFont="1" applyFill="1" applyBorder="1" applyProtection="1">
      <alignment horizontal="center"/>
    </xf>
    <xf numFmtId="0" fontId="13" fillId="0" borderId="29" xfId="0" applyFont="1" applyFill="1" applyBorder="1" applyProtection="1">
      <alignment horizontal="center"/>
    </xf>
    <xf numFmtId="0" fontId="14" fillId="0" borderId="0" xfId="0" applyFont="1" applyFill="1" applyProtection="1">
      <alignment horizontal="center"/>
    </xf>
    <xf numFmtId="3" fontId="7" fillId="3" borderId="3" xfId="0" applyNumberFormat="1" applyFont="1" applyFill="1" applyBorder="1" applyAlignment="1" applyProtection="1">
      <alignment horizontal="center" vertical="center" wrapText="1"/>
    </xf>
    <xf numFmtId="3" fontId="7" fillId="3" borderId="13" xfId="0" applyNumberFormat="1" applyFont="1" applyFill="1" applyBorder="1" applyAlignment="1" applyProtection="1">
      <alignment horizontal="center" vertical="center" wrapText="1"/>
    </xf>
    <xf numFmtId="3" fontId="7" fillId="3" borderId="7" xfId="0" applyNumberFormat="1" applyFont="1" applyFill="1" applyBorder="1" applyAlignment="1" applyProtection="1">
      <alignment horizontal="center" vertical="center" wrapText="1"/>
    </xf>
    <xf numFmtId="3" fontId="7" fillId="3" borderId="8" xfId="0" applyNumberFormat="1" applyFont="1" applyFill="1" applyBorder="1" applyAlignment="1" applyProtection="1">
      <alignment horizontal="center" vertical="center" wrapText="1"/>
    </xf>
    <xf numFmtId="3" fontId="7" fillId="3" borderId="15" xfId="0" applyNumberFormat="1" applyFont="1" applyFill="1" applyBorder="1" applyAlignment="1" applyProtection="1">
      <alignment horizontal="center" vertical="center" wrapText="1"/>
    </xf>
    <xf numFmtId="3" fontId="7" fillId="5" borderId="3" xfId="0" applyNumberFormat="1" applyFont="1" applyFill="1" applyBorder="1" applyAlignment="1" applyProtection="1">
      <alignment horizontal="center" vertical="center" wrapText="1"/>
    </xf>
    <xf numFmtId="3" fontId="7" fillId="5" borderId="13" xfId="0" applyNumberFormat="1" applyFont="1" applyFill="1" applyBorder="1" applyAlignment="1" applyProtection="1">
      <alignment horizontal="center" vertical="center" wrapText="1"/>
    </xf>
    <xf numFmtId="3" fontId="7" fillId="5" borderId="8" xfId="0" applyNumberFormat="1" applyFont="1" applyFill="1" applyBorder="1" applyAlignment="1" applyProtection="1">
      <alignment horizontal="center" vertical="center" wrapText="1"/>
    </xf>
    <xf numFmtId="3" fontId="7" fillId="5" borderId="15" xfId="0" applyNumberFormat="1" applyFont="1" applyFill="1" applyBorder="1" applyAlignment="1" applyProtection="1">
      <alignment horizontal="center" vertical="center" wrapText="1"/>
    </xf>
    <xf numFmtId="3" fontId="24" fillId="0" borderId="0" xfId="0" applyNumberFormat="1" applyFont="1" applyFill="1" applyProtection="1">
      <alignment horizontal="center"/>
    </xf>
    <xf numFmtId="3" fontId="7" fillId="13" borderId="13" xfId="0" applyNumberFormat="1" applyFont="1" applyFill="1" applyBorder="1" applyAlignment="1" applyProtection="1">
      <alignment horizontal="center" vertical="center" wrapText="1"/>
    </xf>
    <xf numFmtId="165" fontId="25" fillId="14" borderId="63" xfId="0" applyNumberFormat="1" applyFont="1" applyFill="1" applyBorder="1" applyAlignment="1">
      <alignment horizontal="right" wrapText="1"/>
    </xf>
    <xf numFmtId="165" fontId="25" fillId="14" borderId="7" xfId="0" applyNumberFormat="1" applyFont="1" applyFill="1" applyBorder="1" applyAlignment="1">
      <alignment horizontal="right" wrapText="1"/>
    </xf>
    <xf numFmtId="165" fontId="25" fillId="14" borderId="7" xfId="0" applyNumberFormat="1" applyFont="1" applyFill="1" applyBorder="1" applyAlignment="1"/>
    <xf numFmtId="165" fontId="25" fillId="14" borderId="64" xfId="0" applyNumberFormat="1" applyFont="1" applyFill="1" applyBorder="1" applyAlignment="1">
      <alignment horizontal="right" wrapText="1"/>
    </xf>
    <xf numFmtId="165" fontId="25" fillId="14" borderId="65" xfId="0" applyNumberFormat="1" applyFont="1" applyFill="1" applyBorder="1" applyAlignment="1">
      <alignment horizontal="right" vertical="center" wrapText="1"/>
    </xf>
    <xf numFmtId="165" fontId="25" fillId="14" borderId="13" xfId="0" applyNumberFormat="1" applyFont="1" applyFill="1" applyBorder="1" applyAlignment="1">
      <alignment horizontal="right" vertical="center" wrapText="1"/>
    </xf>
    <xf numFmtId="165" fontId="25" fillId="14" borderId="7" xfId="0" applyNumberFormat="1" applyFont="1" applyFill="1" applyBorder="1" applyAlignment="1">
      <alignment horizontal="right" vertical="center" wrapText="1"/>
    </xf>
    <xf numFmtId="165" fontId="25" fillId="14" borderId="66" xfId="0" applyNumberFormat="1" applyFont="1" applyFill="1" applyBorder="1" applyAlignment="1">
      <alignment horizontal="right" vertical="center" wrapText="1"/>
    </xf>
    <xf numFmtId="165" fontId="25" fillId="14" borderId="67" xfId="0" applyNumberFormat="1" applyFont="1" applyFill="1" applyBorder="1" applyAlignment="1">
      <alignment horizontal="right" vertical="center" wrapText="1"/>
    </xf>
    <xf numFmtId="0" fontId="7" fillId="3" borderId="68" xfId="0" applyFont="1" applyFill="1" applyBorder="1" applyAlignment="1" applyProtection="1">
      <alignment horizontal="center" vertical="center" wrapText="1"/>
    </xf>
    <xf numFmtId="3" fontId="7" fillId="3" borderId="69" xfId="0" applyNumberFormat="1" applyFont="1" applyFill="1" applyBorder="1" applyAlignment="1" applyProtection="1">
      <alignment horizontal="center" vertical="center" wrapText="1"/>
    </xf>
    <xf numFmtId="3" fontId="7" fillId="3" borderId="70" xfId="0" applyNumberFormat="1" applyFont="1" applyFill="1" applyBorder="1" applyAlignment="1" applyProtection="1">
      <alignment horizontal="center" vertical="center" wrapText="1"/>
    </xf>
    <xf numFmtId="3" fontId="7" fillId="3" borderId="71" xfId="0" applyNumberFormat="1" applyFont="1" applyFill="1" applyBorder="1" applyAlignment="1" applyProtection="1">
      <alignment horizontal="center" vertical="center" wrapText="1"/>
    </xf>
    <xf numFmtId="3" fontId="7" fillId="3" borderId="72" xfId="0" applyNumberFormat="1" applyFont="1" applyFill="1" applyBorder="1" applyAlignment="1" applyProtection="1">
      <alignment horizontal="center" vertical="center" wrapText="1"/>
    </xf>
    <xf numFmtId="3" fontId="7" fillId="3" borderId="73" xfId="0" applyNumberFormat="1" applyFont="1" applyFill="1" applyBorder="1" applyAlignment="1" applyProtection="1">
      <alignment horizontal="center" vertical="center" wrapText="1"/>
    </xf>
    <xf numFmtId="0" fontId="7" fillId="4" borderId="74" xfId="0" applyFont="1" applyFill="1" applyBorder="1" applyAlignment="1" applyProtection="1">
      <alignment horizontal="center" wrapText="1"/>
    </xf>
    <xf numFmtId="3" fontId="7" fillId="5" borderId="75" xfId="0" applyNumberFormat="1" applyFont="1" applyFill="1" applyBorder="1" applyAlignment="1" applyProtection="1">
      <alignment horizontal="center" vertical="center" wrapText="1"/>
    </xf>
    <xf numFmtId="0" fontId="7" fillId="4" borderId="76" xfId="0" applyFont="1" applyFill="1" applyBorder="1" applyAlignment="1" applyProtection="1">
      <alignment horizontal="center" wrapText="1"/>
    </xf>
    <xf numFmtId="3" fontId="7" fillId="5" borderId="77" xfId="0" applyNumberFormat="1" applyFont="1" applyFill="1" applyBorder="1" applyAlignment="1" applyProtection="1">
      <alignment horizontal="center" vertical="center" wrapText="1"/>
    </xf>
    <xf numFmtId="3" fontId="7" fillId="5" borderId="78" xfId="0" applyNumberFormat="1" applyFont="1" applyFill="1" applyBorder="1" applyAlignment="1" applyProtection="1">
      <alignment horizontal="center" vertical="center" wrapText="1"/>
    </xf>
    <xf numFmtId="3" fontId="7" fillId="5" borderId="79" xfId="0" applyNumberFormat="1" applyFont="1" applyFill="1" applyBorder="1" applyAlignment="1" applyProtection="1">
      <alignment horizontal="center" vertical="center" wrapText="1"/>
    </xf>
    <xf numFmtId="3" fontId="7" fillId="5" borderId="80" xfId="0" applyNumberFormat="1" applyFont="1" applyFill="1" applyBorder="1" applyAlignment="1" applyProtection="1">
      <alignment horizontal="center" vertical="center" wrapText="1"/>
    </xf>
    <xf numFmtId="0" fontId="7" fillId="2" borderId="81" xfId="0" applyFont="1" applyFill="1" applyBorder="1" applyAlignment="1" applyProtection="1">
      <alignment horizontal="center" vertical="center" wrapText="1"/>
    </xf>
    <xf numFmtId="0" fontId="7" fillId="2" borderId="82" xfId="0" applyFont="1" applyFill="1" applyBorder="1" applyAlignment="1" applyProtection="1">
      <alignment horizontal="center" vertical="center" wrapText="1"/>
    </xf>
    <xf numFmtId="0" fontId="7" fillId="2" borderId="83" xfId="0" applyFont="1" applyFill="1" applyBorder="1" applyAlignment="1" applyProtection="1">
      <alignment horizontal="center" vertical="center" wrapText="1"/>
    </xf>
    <xf numFmtId="0" fontId="7" fillId="2" borderId="65" xfId="0" applyFont="1" applyFill="1" applyBorder="1" applyAlignment="1" applyProtection="1">
      <alignment horizontal="center" vertical="center" wrapText="1"/>
    </xf>
    <xf numFmtId="0" fontId="7" fillId="2" borderId="87" xfId="0" applyFont="1" applyFill="1" applyBorder="1" applyAlignment="1" applyProtection="1">
      <alignment horizontal="center" vertical="center" wrapText="1"/>
    </xf>
    <xf numFmtId="3" fontId="7" fillId="3" borderId="88" xfId="0" applyNumberFormat="1" applyFont="1" applyFill="1" applyBorder="1" applyProtection="1">
      <alignment horizontal="center"/>
    </xf>
    <xf numFmtId="3" fontId="7" fillId="4" borderId="89" xfId="0" applyNumberFormat="1" applyFont="1" applyFill="1" applyBorder="1" applyProtection="1">
      <alignment horizontal="center"/>
    </xf>
    <xf numFmtId="3" fontId="7" fillId="4" borderId="90" xfId="0" applyNumberFormat="1" applyFont="1" applyFill="1" applyBorder="1" applyProtection="1">
      <alignment horizontal="center"/>
    </xf>
    <xf numFmtId="0" fontId="7" fillId="3" borderId="91" xfId="0" applyFont="1" applyFill="1" applyBorder="1" applyAlignment="1" applyProtection="1">
      <alignment horizontal="center" vertical="center" wrapText="1"/>
    </xf>
    <xf numFmtId="0" fontId="7" fillId="4" borderId="92" xfId="0" applyFont="1" applyFill="1" applyBorder="1" applyAlignment="1" applyProtection="1">
      <alignment horizontal="center" wrapText="1"/>
    </xf>
    <xf numFmtId="3" fontId="7" fillId="3" borderId="12" xfId="0" applyNumberFormat="1" applyFont="1" applyFill="1" applyBorder="1" applyAlignment="1" applyProtection="1">
      <alignment horizontal="center" wrapText="1"/>
    </xf>
    <xf numFmtId="3" fontId="7" fillId="4" borderId="93" xfId="0" applyNumberFormat="1" applyFont="1" applyFill="1" applyBorder="1" applyProtection="1">
      <alignment horizontal="center"/>
    </xf>
    <xf numFmtId="0" fontId="27" fillId="12" borderId="94" xfId="0" applyFont="1" applyFill="1" applyBorder="1" applyAlignment="1">
      <alignment horizontal="center" readingOrder="1"/>
    </xf>
    <xf numFmtId="0" fontId="28" fillId="0" borderId="95" xfId="0" applyFont="1" applyBorder="1" applyAlignment="1">
      <alignment horizontal="center" readingOrder="1"/>
    </xf>
    <xf numFmtId="0" fontId="27" fillId="0" borderId="95" xfId="0" applyFont="1" applyBorder="1" applyAlignment="1">
      <alignment horizontal="center" readingOrder="1"/>
    </xf>
    <xf numFmtId="166" fontId="0" fillId="0" borderId="0" xfId="0" applyNumberFormat="1" applyFill="1" applyProtection="1">
      <alignment horizontal="center"/>
    </xf>
    <xf numFmtId="0" fontId="27" fillId="12" borderId="96" xfId="0" applyFont="1" applyFill="1" applyBorder="1" applyAlignment="1">
      <alignment horizontal="center" readingOrder="1"/>
    </xf>
    <xf numFmtId="166" fontId="28" fillId="0" borderId="95" xfId="0" applyNumberFormat="1" applyFont="1" applyBorder="1" applyAlignment="1">
      <alignment horizontal="center" readingOrder="1"/>
    </xf>
    <xf numFmtId="166" fontId="27" fillId="0" borderId="95" xfId="0" applyNumberFormat="1" applyFont="1" applyBorder="1" applyAlignment="1">
      <alignment horizontal="center" readingOrder="1"/>
    </xf>
    <xf numFmtId="0" fontId="29" fillId="12" borderId="7" xfId="0" applyFont="1" applyFill="1" applyBorder="1">
      <alignment horizontal="center"/>
    </xf>
    <xf numFmtId="0" fontId="30" fillId="0" borderId="7" xfId="0" applyFont="1" applyBorder="1">
      <alignment horizontal="center"/>
    </xf>
    <xf numFmtId="166" fontId="30" fillId="0" borderId="7" xfId="0" applyNumberFormat="1" applyFont="1" applyBorder="1">
      <alignment horizontal="center"/>
    </xf>
    <xf numFmtId="0" fontId="31" fillId="0" borderId="7" xfId="0" applyFont="1" applyBorder="1" applyAlignment="1">
      <alignment horizontal="center" vertical="center" wrapText="1"/>
    </xf>
    <xf numFmtId="0" fontId="29" fillId="0" borderId="7" xfId="0" applyFont="1" applyBorder="1">
      <alignment horizontal="center"/>
    </xf>
    <xf numFmtId="166" fontId="29" fillId="0" borderId="7" xfId="0" applyNumberFormat="1" applyFont="1" applyBorder="1">
      <alignment horizontal="center"/>
    </xf>
    <xf numFmtId="0" fontId="29" fillId="12" borderId="7" xfId="0" applyFont="1" applyFill="1" applyBorder="1" applyAlignment="1">
      <alignment horizontal="center" vertical="center"/>
    </xf>
    <xf numFmtId="166" fontId="30" fillId="0" borderId="7" xfId="0" applyNumberFormat="1" applyFont="1" applyBorder="1" applyAlignment="1">
      <alignment horizontal="right"/>
    </xf>
    <xf numFmtId="166" fontId="29" fillId="0" borderId="7" xfId="0" applyNumberFormat="1" applyFont="1" applyBorder="1" applyAlignment="1">
      <alignment horizontal="right"/>
    </xf>
    <xf numFmtId="0" fontId="32" fillId="15" borderId="0" xfId="0" applyFont="1" applyFill="1" applyAlignment="1">
      <alignment horizontal="center" wrapText="1"/>
    </xf>
    <xf numFmtId="0" fontId="33" fillId="16" borderId="0" xfId="0" applyFont="1" applyFill="1" applyAlignment="1">
      <alignment wrapText="1"/>
    </xf>
    <xf numFmtId="0" fontId="34" fillId="17" borderId="99" xfId="0" applyFont="1" applyFill="1" applyBorder="1" applyAlignment="1">
      <alignment horizontal="center" wrapText="1"/>
    </xf>
    <xf numFmtId="0" fontId="34" fillId="17" borderId="0" xfId="0" applyFont="1" applyFill="1" applyAlignment="1">
      <alignment horizontal="center" wrapText="1"/>
    </xf>
    <xf numFmtId="0" fontId="33" fillId="18" borderId="0" xfId="0" applyFont="1" applyFill="1" applyAlignment="1">
      <alignment wrapText="1"/>
    </xf>
    <xf numFmtId="14" fontId="35" fillId="0" borderId="99" xfId="0" applyNumberFormat="1" applyFont="1" applyBorder="1" applyAlignment="1">
      <alignment horizontal="center" wrapText="1"/>
    </xf>
    <xf numFmtId="167" fontId="35" fillId="19" borderId="99" xfId="0" applyNumberFormat="1" applyFont="1" applyFill="1" applyBorder="1" applyAlignment="1">
      <alignment horizontal="center" wrapText="1"/>
    </xf>
    <xf numFmtId="167" fontId="35" fillId="0" borderId="99" xfId="0" applyNumberFormat="1" applyFont="1" applyBorder="1" applyAlignment="1">
      <alignment horizontal="center" wrapText="1"/>
    </xf>
    <xf numFmtId="9" fontId="35" fillId="0" borderId="99" xfId="1" applyFont="1" applyBorder="1" applyAlignment="1">
      <alignment horizontal="center" wrapText="1"/>
    </xf>
    <xf numFmtId="14" fontId="35" fillId="20" borderId="99" xfId="0" applyNumberFormat="1" applyFont="1" applyFill="1" applyBorder="1" applyAlignment="1">
      <alignment horizontal="center" wrapText="1"/>
    </xf>
    <xf numFmtId="167" fontId="35" fillId="20" borderId="99" xfId="0" applyNumberFormat="1" applyFont="1" applyFill="1" applyBorder="1" applyAlignment="1">
      <alignment horizontal="center" wrapText="1"/>
    </xf>
    <xf numFmtId="14" fontId="36" fillId="0" borderId="99" xfId="0" applyNumberFormat="1" applyFont="1" applyBorder="1" applyAlignment="1">
      <alignment horizontal="center" wrapText="1"/>
    </xf>
    <xf numFmtId="14" fontId="36" fillId="21" borderId="99" xfId="0" applyNumberFormat="1" applyFont="1" applyFill="1" applyBorder="1" applyAlignment="1">
      <alignment horizontal="center" wrapText="1"/>
    </xf>
    <xf numFmtId="167" fontId="35" fillId="21" borderId="99" xfId="0" applyNumberFormat="1" applyFont="1" applyFill="1" applyBorder="1" applyAlignment="1">
      <alignment horizontal="center" wrapText="1"/>
    </xf>
    <xf numFmtId="14" fontId="35" fillId="22" borderId="99" xfId="0" applyNumberFormat="1" applyFont="1" applyFill="1" applyBorder="1" applyAlignment="1">
      <alignment horizontal="center" wrapText="1"/>
    </xf>
    <xf numFmtId="167" fontId="35" fillId="22" borderId="99" xfId="0" applyNumberFormat="1" applyFont="1" applyFill="1" applyBorder="1" applyAlignment="1">
      <alignment horizontal="center" wrapText="1"/>
    </xf>
    <xf numFmtId="14" fontId="36" fillId="20" borderId="99" xfId="0" applyNumberFormat="1" applyFont="1" applyFill="1" applyBorder="1" applyAlignment="1">
      <alignment horizontal="center" wrapText="1"/>
    </xf>
    <xf numFmtId="167" fontId="35" fillId="19" borderId="103" xfId="0" applyNumberFormat="1" applyFont="1" applyFill="1" applyBorder="1" applyAlignment="1">
      <alignment horizontal="center" wrapText="1"/>
    </xf>
    <xf numFmtId="167" fontId="35" fillId="0" borderId="105" xfId="0" applyNumberFormat="1" applyFont="1" applyBorder="1" applyAlignment="1">
      <alignment horizontal="center" wrapText="1"/>
    </xf>
    <xf numFmtId="9" fontId="35" fillId="0" borderId="106" xfId="1" applyFont="1" applyBorder="1" applyAlignment="1">
      <alignment horizontal="center" wrapText="1"/>
    </xf>
    <xf numFmtId="0" fontId="33" fillId="0" borderId="0" xfId="0" applyFont="1" applyAlignment="1">
      <alignment wrapText="1"/>
    </xf>
    <xf numFmtId="167" fontId="35" fillId="20" borderId="103" xfId="0" applyNumberFormat="1" applyFont="1" applyFill="1" applyBorder="1" applyAlignment="1">
      <alignment horizontal="center" wrapText="1"/>
    </xf>
    <xf numFmtId="167" fontId="35" fillId="20" borderId="105" xfId="0" applyNumberFormat="1" applyFont="1" applyFill="1" applyBorder="1" applyAlignment="1">
      <alignment horizontal="center" wrapText="1"/>
    </xf>
    <xf numFmtId="9" fontId="35" fillId="20" borderId="106" xfId="1" applyFont="1" applyFill="1" applyBorder="1" applyAlignment="1">
      <alignment horizontal="center" wrapText="1"/>
    </xf>
    <xf numFmtId="0" fontId="27" fillId="12" borderId="96" xfId="0" applyFont="1" applyFill="1" applyBorder="1" applyAlignment="1">
      <alignment readingOrder="1"/>
    </xf>
    <xf numFmtId="0" fontId="27" fillId="12" borderId="94" xfId="0" applyFont="1" applyFill="1" applyBorder="1" applyAlignment="1">
      <alignment horizontal="center" wrapText="1" readingOrder="1"/>
    </xf>
    <xf numFmtId="0" fontId="38" fillId="12" borderId="94" xfId="0" applyFont="1" applyFill="1" applyBorder="1" applyAlignment="1" applyProtection="1">
      <alignment readingOrder="1"/>
    </xf>
    <xf numFmtId="0" fontId="39" fillId="0" borderId="95" xfId="0" applyFont="1" applyFill="1" applyBorder="1" applyAlignment="1" applyProtection="1">
      <alignment readingOrder="1"/>
    </xf>
    <xf numFmtId="0" fontId="38" fillId="0" borderId="95" xfId="0" applyFont="1" applyFill="1" applyBorder="1" applyAlignment="1" applyProtection="1">
      <alignment readingOrder="1"/>
    </xf>
    <xf numFmtId="0" fontId="38" fillId="0" borderId="95" xfId="0" applyFont="1" applyFill="1" applyBorder="1" applyAlignment="1" applyProtection="1">
      <alignment wrapText="1" readingOrder="1"/>
    </xf>
    <xf numFmtId="0" fontId="0" fillId="0" borderId="7" xfId="0" applyFill="1" applyBorder="1" applyProtection="1">
      <alignment horizontal="center"/>
    </xf>
    <xf numFmtId="0" fontId="1" fillId="7" borderId="7" xfId="0" applyFont="1" applyFill="1" applyBorder="1" applyProtection="1">
      <alignment horizontal="center"/>
    </xf>
    <xf numFmtId="0" fontId="40" fillId="0" borderId="0" xfId="0" applyFont="1" applyFill="1" applyProtection="1">
      <alignment horizontal="center"/>
    </xf>
    <xf numFmtId="0" fontId="41" fillId="0" borderId="29" xfId="0" applyFont="1" applyFill="1" applyBorder="1" applyProtection="1">
      <alignment horizontal="center"/>
    </xf>
    <xf numFmtId="0" fontId="42" fillId="0" borderId="0" xfId="0" applyFont="1" applyFill="1" applyProtection="1">
      <alignment horizontal="center"/>
    </xf>
    <xf numFmtId="0" fontId="43" fillId="2" borderId="81" xfId="0" applyFont="1" applyFill="1" applyBorder="1" applyAlignment="1" applyProtection="1">
      <alignment horizontal="center" vertical="center" wrapText="1"/>
    </xf>
    <xf numFmtId="0" fontId="43" fillId="2" borderId="82" xfId="0" applyFont="1" applyFill="1" applyBorder="1" applyAlignment="1" applyProtection="1">
      <alignment horizontal="center" vertical="center" wrapText="1"/>
    </xf>
    <xf numFmtId="0" fontId="43" fillId="2" borderId="83" xfId="0" applyFont="1" applyFill="1" applyBorder="1" applyAlignment="1" applyProtection="1">
      <alignment horizontal="center" vertical="center" wrapText="1"/>
    </xf>
    <xf numFmtId="0" fontId="43" fillId="2" borderId="14" xfId="0" applyFont="1" applyFill="1" applyBorder="1" applyAlignment="1" applyProtection="1">
      <alignment horizontal="center" vertical="center" wrapText="1"/>
    </xf>
    <xf numFmtId="0" fontId="43" fillId="3" borderId="68" xfId="0" applyFont="1" applyFill="1" applyBorder="1" applyAlignment="1" applyProtection="1">
      <alignment horizontal="center" vertical="center" wrapText="1"/>
    </xf>
    <xf numFmtId="3" fontId="43" fillId="3" borderId="69" xfId="0" applyNumberFormat="1" applyFont="1" applyFill="1" applyBorder="1" applyAlignment="1" applyProtection="1">
      <alignment horizontal="center" vertical="center" wrapText="1"/>
    </xf>
    <xf numFmtId="3" fontId="43" fillId="3" borderId="70" xfId="0" applyNumberFormat="1" applyFont="1" applyFill="1" applyBorder="1" applyAlignment="1" applyProtection="1">
      <alignment horizontal="center" vertical="center" wrapText="1"/>
    </xf>
    <xf numFmtId="3" fontId="43" fillId="3" borderId="71" xfId="0" applyNumberFormat="1" applyFont="1" applyFill="1" applyBorder="1" applyAlignment="1" applyProtection="1">
      <alignment horizontal="center" vertical="center" wrapText="1"/>
    </xf>
    <xf numFmtId="3" fontId="43" fillId="3" borderId="72" xfId="0" applyNumberFormat="1" applyFont="1" applyFill="1" applyBorder="1" applyAlignment="1" applyProtection="1">
      <alignment horizontal="center" vertical="center" wrapText="1"/>
    </xf>
    <xf numFmtId="3" fontId="43" fillId="3" borderId="73" xfId="0" applyNumberFormat="1" applyFont="1" applyFill="1" applyBorder="1" applyAlignment="1" applyProtection="1">
      <alignment horizontal="center" vertical="center" wrapText="1"/>
    </xf>
    <xf numFmtId="0" fontId="43" fillId="4" borderId="74" xfId="0" applyFont="1" applyFill="1" applyBorder="1" applyAlignment="1" applyProtection="1">
      <alignment horizontal="center" wrapText="1"/>
    </xf>
    <xf numFmtId="3" fontId="43" fillId="13" borderId="13" xfId="0" applyNumberFormat="1" applyFont="1" applyFill="1" applyBorder="1" applyAlignment="1" applyProtection="1">
      <alignment horizontal="center" vertical="center" wrapText="1"/>
    </xf>
    <xf numFmtId="3" fontId="43" fillId="5" borderId="8" xfId="0" applyNumberFormat="1" applyFont="1" applyFill="1" applyBorder="1" applyAlignment="1" applyProtection="1">
      <alignment horizontal="center" vertical="center" wrapText="1"/>
    </xf>
    <xf numFmtId="3" fontId="43" fillId="5" borderId="75" xfId="0" applyNumberFormat="1" applyFont="1" applyFill="1" applyBorder="1" applyAlignment="1" applyProtection="1">
      <alignment horizontal="center" vertical="center" wrapText="1"/>
    </xf>
    <xf numFmtId="0" fontId="43" fillId="4" borderId="76" xfId="0" applyFont="1" applyFill="1" applyBorder="1" applyAlignment="1" applyProtection="1">
      <alignment horizontal="center" wrapText="1"/>
    </xf>
    <xf numFmtId="3" fontId="43" fillId="5" borderId="77" xfId="0" applyNumberFormat="1" applyFont="1" applyFill="1" applyBorder="1" applyAlignment="1" applyProtection="1">
      <alignment horizontal="center" vertical="center" wrapText="1"/>
    </xf>
    <xf numFmtId="3" fontId="43" fillId="5" borderId="78" xfId="0" applyNumberFormat="1" applyFont="1" applyFill="1" applyBorder="1" applyAlignment="1" applyProtection="1">
      <alignment horizontal="center" vertical="center" wrapText="1"/>
    </xf>
    <xf numFmtId="3" fontId="43" fillId="5" borderId="79" xfId="0" applyNumberFormat="1" applyFont="1" applyFill="1" applyBorder="1" applyAlignment="1" applyProtection="1">
      <alignment horizontal="center" vertical="center" wrapText="1"/>
    </xf>
    <xf numFmtId="3" fontId="43" fillId="5" borderId="80" xfId="0" applyNumberFormat="1" applyFont="1" applyFill="1" applyBorder="1" applyAlignment="1" applyProtection="1">
      <alignment horizontal="center" vertical="center" wrapText="1"/>
    </xf>
    <xf numFmtId="0" fontId="43" fillId="2" borderId="65" xfId="0" applyFont="1" applyFill="1" applyBorder="1" applyAlignment="1" applyProtection="1">
      <alignment horizontal="center" vertical="center" wrapText="1"/>
    </xf>
    <xf numFmtId="0" fontId="43" fillId="2" borderId="4" xfId="0" applyFont="1" applyFill="1" applyBorder="1" applyAlignment="1" applyProtection="1">
      <alignment horizontal="center" vertical="center"/>
    </xf>
    <xf numFmtId="0" fontId="43" fillId="2" borderId="4" xfId="0" applyFont="1" applyFill="1" applyBorder="1" applyAlignment="1" applyProtection="1">
      <alignment horizontal="center" vertical="center" wrapText="1"/>
    </xf>
    <xf numFmtId="0" fontId="43" fillId="2" borderId="87" xfId="0" applyFont="1" applyFill="1" applyBorder="1" applyAlignment="1" applyProtection="1">
      <alignment horizontal="center" vertical="center" wrapText="1"/>
    </xf>
    <xf numFmtId="0" fontId="43" fillId="3" borderId="91" xfId="0" applyFont="1" applyFill="1" applyBorder="1" applyAlignment="1" applyProtection="1">
      <alignment horizontal="center" vertical="center" wrapText="1"/>
    </xf>
    <xf numFmtId="3" fontId="43" fillId="3" borderId="12" xfId="0" applyNumberFormat="1" applyFont="1" applyFill="1" applyBorder="1" applyAlignment="1" applyProtection="1">
      <alignment horizontal="center" wrapText="1"/>
    </xf>
    <xf numFmtId="3" fontId="43" fillId="3" borderId="7" xfId="0" applyNumberFormat="1" applyFont="1" applyFill="1" applyBorder="1" applyAlignment="1" applyProtection="1">
      <alignment horizontal="center" wrapText="1"/>
    </xf>
    <xf numFmtId="3" fontId="43" fillId="3" borderId="88" xfId="0" applyNumberFormat="1" applyFont="1" applyFill="1" applyBorder="1" applyProtection="1">
      <alignment horizontal="center"/>
    </xf>
    <xf numFmtId="0" fontId="43" fillId="4" borderId="92" xfId="0" applyFont="1" applyFill="1" applyBorder="1" applyAlignment="1" applyProtection="1">
      <alignment horizontal="center" wrapText="1"/>
    </xf>
    <xf numFmtId="3" fontId="43" fillId="4" borderId="93" xfId="0" applyNumberFormat="1" applyFont="1" applyFill="1" applyBorder="1" applyProtection="1">
      <alignment horizontal="center"/>
    </xf>
    <xf numFmtId="3" fontId="43" fillId="4" borderId="89" xfId="0" applyNumberFormat="1" applyFont="1" applyFill="1" applyBorder="1" applyProtection="1">
      <alignment horizontal="center"/>
    </xf>
    <xf numFmtId="3" fontId="43" fillId="4" borderId="90" xfId="0" applyNumberFormat="1" applyFont="1" applyFill="1" applyBorder="1" applyProtection="1">
      <alignment horizontal="center"/>
    </xf>
    <xf numFmtId="165" fontId="25" fillId="23" borderId="65" xfId="0" applyNumberFormat="1" applyFont="1" applyFill="1" applyBorder="1" applyAlignment="1">
      <alignment horizontal="right" vertical="center" wrapText="1"/>
    </xf>
    <xf numFmtId="165" fontId="25" fillId="23" borderId="13" xfId="0" applyNumberFormat="1" applyFont="1" applyFill="1" applyBorder="1" applyAlignment="1">
      <alignment horizontal="right" vertical="center" wrapText="1"/>
    </xf>
    <xf numFmtId="165" fontId="25" fillId="23" borderId="66" xfId="0" applyNumberFormat="1" applyFont="1" applyFill="1" applyBorder="1" applyAlignment="1">
      <alignment horizontal="right" vertical="center" wrapText="1"/>
    </xf>
    <xf numFmtId="165" fontId="25" fillId="23" borderId="67" xfId="0" applyNumberFormat="1" applyFont="1" applyFill="1" applyBorder="1" applyAlignment="1">
      <alignment horizontal="right" vertical="center" wrapText="1"/>
    </xf>
    <xf numFmtId="0" fontId="0" fillId="18" borderId="108" xfId="0" applyFill="1" applyBorder="1" applyAlignment="1" applyProtection="1">
      <alignment horizontal="center" vertical="center"/>
    </xf>
    <xf numFmtId="0" fontId="0" fillId="0" borderId="108" xfId="0" applyFill="1" applyBorder="1" applyAlignment="1" applyProtection="1">
      <alignment horizontal="center" vertical="center"/>
    </xf>
    <xf numFmtId="3" fontId="0" fillId="0" borderId="108" xfId="0" applyNumberFormat="1" applyFill="1" applyBorder="1" applyAlignment="1" applyProtection="1">
      <alignment horizontal="center" vertical="center"/>
    </xf>
    <xf numFmtId="0" fontId="0" fillId="18" borderId="0" xfId="0" applyFill="1" applyProtection="1">
      <alignment horizontal="center"/>
    </xf>
    <xf numFmtId="0" fontId="0" fillId="0" borderId="108" xfId="0" applyFill="1" applyBorder="1" applyProtection="1">
      <alignment horizontal="center"/>
    </xf>
    <xf numFmtId="0" fontId="1" fillId="7" borderId="7" xfId="0" applyFont="1" applyFill="1" applyBorder="1" applyAlignment="1" applyProtection="1">
      <alignment horizontal="center" vertical="center"/>
    </xf>
    <xf numFmtId="0" fontId="1" fillId="7" borderId="7" xfId="0" applyFont="1" applyFill="1" applyBorder="1" applyAlignment="1" applyProtection="1">
      <alignment horizontal="center" vertical="center" wrapText="1"/>
    </xf>
    <xf numFmtId="0" fontId="0" fillId="0" borderId="7" xfId="0" applyFill="1" applyBorder="1" applyAlignment="1" applyProtection="1">
      <alignment horizontal="center" vertical="center"/>
    </xf>
    <xf numFmtId="166" fontId="44" fillId="0" borderId="7" xfId="0" applyNumberFormat="1" applyFont="1" applyBorder="1" applyAlignment="1"/>
    <xf numFmtId="0" fontId="45" fillId="0" borderId="109" xfId="0" applyFont="1" applyFill="1" applyBorder="1" applyAlignment="1" applyProtection="1">
      <alignment readingOrder="1"/>
    </xf>
    <xf numFmtId="0" fontId="0" fillId="0" borderId="110" xfId="0" applyFill="1" applyBorder="1" applyProtection="1">
      <alignment horizontal="center"/>
    </xf>
    <xf numFmtId="0" fontId="1" fillId="24" borderId="110" xfId="0" applyFont="1" applyFill="1" applyBorder="1" applyProtection="1">
      <alignment horizontal="center"/>
    </xf>
    <xf numFmtId="0" fontId="1" fillId="15" borderId="110" xfId="0" applyFont="1" applyFill="1" applyBorder="1" applyProtection="1">
      <alignment horizontal="center"/>
    </xf>
    <xf numFmtId="168" fontId="23" fillId="0" borderId="110" xfId="0" applyNumberFormat="1" applyFont="1" applyFill="1" applyBorder="1" applyProtection="1">
      <alignment horizontal="center"/>
    </xf>
    <xf numFmtId="0" fontId="23" fillId="24" borderId="110" xfId="0" applyFont="1" applyFill="1" applyBorder="1" applyProtection="1">
      <alignment horizontal="center"/>
    </xf>
    <xf numFmtId="0" fontId="23" fillId="15" borderId="110" xfId="0" applyFont="1" applyFill="1" applyBorder="1" applyProtection="1">
      <alignment horizontal="center"/>
    </xf>
    <xf numFmtId="14" fontId="0" fillId="0" borderId="0" xfId="0" applyNumberFormat="1" applyFill="1" applyProtection="1">
      <alignment horizontal="center"/>
    </xf>
    <xf numFmtId="169" fontId="46" fillId="0" borderId="7" xfId="0" applyNumberFormat="1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66" fontId="47" fillId="0" borderId="7" xfId="0" applyNumberFormat="1" applyFont="1" applyBorder="1" applyAlignment="1">
      <alignment horizontal="left" vertical="center"/>
    </xf>
    <xf numFmtId="169" fontId="47" fillId="0" borderId="7" xfId="0" applyNumberFormat="1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166" fontId="47" fillId="0" borderId="45" xfId="0" applyNumberFormat="1" applyFont="1" applyBorder="1" applyAlignment="1">
      <alignment horizontal="left" vertical="center"/>
    </xf>
    <xf numFmtId="1" fontId="0" fillId="0" borderId="7" xfId="0" applyNumberFormat="1" applyFill="1" applyBorder="1" applyAlignment="1" applyProtection="1">
      <alignment horizontal="center" vertical="center"/>
    </xf>
    <xf numFmtId="0" fontId="0" fillId="12" borderId="0" xfId="0" applyFill="1" applyProtection="1">
      <alignment horizontal="center"/>
    </xf>
    <xf numFmtId="0" fontId="2" fillId="0" borderId="0" xfId="0" applyFont="1" applyFill="1" applyAlignment="1" applyProtection="1">
      <alignment horizontal="center" wrapText="1"/>
    </xf>
    <xf numFmtId="14" fontId="23" fillId="12" borderId="0" xfId="0" applyNumberFormat="1" applyFont="1" applyFill="1" applyProtection="1">
      <alignment horizontal="center"/>
    </xf>
    <xf numFmtId="0" fontId="23" fillId="12" borderId="0" xfId="0" applyFont="1" applyFill="1" applyProtection="1">
      <alignment horizontal="center"/>
    </xf>
    <xf numFmtId="0" fontId="23" fillId="12" borderId="0" xfId="0" quotePrefix="1" applyFont="1" applyFill="1" applyProtection="1">
      <alignment horizontal="center"/>
    </xf>
    <xf numFmtId="14" fontId="0" fillId="12" borderId="0" xfId="0" applyNumberFormat="1" applyFill="1" applyProtection="1">
      <alignment horizontal="center"/>
    </xf>
    <xf numFmtId="0" fontId="1" fillId="7" borderId="4" xfId="0" applyFont="1" applyFill="1" applyBorder="1" applyAlignment="1" applyProtection="1">
      <alignment horizontal="center" vertical="center" wrapText="1"/>
    </xf>
    <xf numFmtId="9" fontId="0" fillId="0" borderId="0" xfId="0" applyNumberFormat="1" applyAlignment="1"/>
    <xf numFmtId="1" fontId="0" fillId="0" borderId="7" xfId="0" applyNumberFormat="1" applyFill="1" applyBorder="1" applyAlignment="1" applyProtection="1">
      <alignment horizontal="center" vertical="center" wrapText="1"/>
    </xf>
    <xf numFmtId="0" fontId="1" fillId="12" borderId="0" xfId="0" applyFont="1" applyFill="1" applyProtection="1">
      <alignment horizontal="center"/>
    </xf>
    <xf numFmtId="170" fontId="0" fillId="0" borderId="0" xfId="0" applyNumberFormat="1" applyFill="1" applyProtection="1">
      <alignment horizontal="center"/>
    </xf>
    <xf numFmtId="0" fontId="0" fillId="0" borderId="0" xfId="0" quotePrefix="1" applyFill="1" applyProtection="1">
      <alignment horizontal="center"/>
    </xf>
    <xf numFmtId="43" fontId="0" fillId="0" borderId="0" xfId="0" applyNumberFormat="1" applyFill="1" applyProtection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horizontal="center"/>
    </xf>
    <xf numFmtId="9" fontId="0" fillId="0" borderId="0" xfId="0" applyNumberFormat="1" applyFill="1" applyProtection="1">
      <alignment horizontal="center"/>
    </xf>
    <xf numFmtId="9" fontId="0" fillId="0" borderId="7" xfId="0" applyNumberFormat="1" applyFill="1" applyBorder="1" applyAlignment="1" applyProtection="1">
      <alignment horizontal="center" vertical="center"/>
    </xf>
    <xf numFmtId="14" fontId="0" fillId="0" borderId="0" xfId="0" applyNumberForma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48" fillId="25" borderId="7" xfId="0" applyFont="1" applyFill="1" applyBorder="1" applyProtection="1">
      <alignment horizontal="center"/>
    </xf>
    <xf numFmtId="0" fontId="1" fillId="18" borderId="7" xfId="0" applyFont="1" applyFill="1" applyBorder="1" applyAlignment="1" applyProtection="1">
      <alignment horizontal="center" vertical="center"/>
    </xf>
    <xf numFmtId="166" fontId="1" fillId="18" borderId="7" xfId="0" applyNumberFormat="1" applyFont="1" applyFill="1" applyBorder="1" applyAlignment="1" applyProtection="1">
      <alignment horizontal="center" vertical="center"/>
    </xf>
    <xf numFmtId="166" fontId="49" fillId="18" borderId="7" xfId="0" applyNumberFormat="1" applyFont="1" applyFill="1" applyBorder="1" applyAlignment="1" applyProtection="1">
      <alignment horizontal="center" vertical="center" wrapText="1"/>
    </xf>
    <xf numFmtId="166" fontId="49" fillId="18" borderId="7" xfId="0" applyNumberFormat="1" applyFont="1" applyFill="1" applyBorder="1" applyAlignment="1" applyProtection="1">
      <alignment horizontal="center" vertical="center"/>
    </xf>
    <xf numFmtId="166" fontId="48" fillId="25" borderId="7" xfId="0" applyNumberFormat="1" applyFont="1" applyFill="1" applyBorder="1" applyProtection="1">
      <alignment horizontal="center"/>
    </xf>
    <xf numFmtId="0" fontId="48" fillId="0" borderId="114" xfId="0" applyFont="1" applyFill="1" applyBorder="1" applyAlignment="1" applyProtection="1">
      <alignment readingOrder="1"/>
    </xf>
    <xf numFmtId="0" fontId="1" fillId="18" borderId="43" xfId="0" applyFont="1" applyFill="1" applyBorder="1" applyAlignment="1" applyProtection="1">
      <alignment horizontal="center" vertical="center"/>
    </xf>
    <xf numFmtId="0" fontId="48" fillId="25" borderId="43" xfId="0" applyFont="1" applyFill="1" applyBorder="1" applyProtection="1">
      <alignment horizontal="center"/>
    </xf>
    <xf numFmtId="0" fontId="48" fillId="0" borderId="115" xfId="0" applyFont="1" applyFill="1" applyBorder="1" applyAlignment="1" applyProtection="1">
      <alignment readingOrder="1"/>
    </xf>
    <xf numFmtId="0" fontId="48" fillId="0" borderId="7" xfId="0" applyFont="1" applyFill="1" applyBorder="1" applyAlignment="1" applyProtection="1">
      <alignment horizontal="center" readingOrder="1"/>
    </xf>
    <xf numFmtId="166" fontId="48" fillId="0" borderId="7" xfId="0" applyNumberFormat="1" applyFont="1" applyFill="1" applyBorder="1" applyAlignment="1" applyProtection="1">
      <alignment horizontal="center" readingOrder="1"/>
    </xf>
    <xf numFmtId="0" fontId="50" fillId="26" borderId="104" xfId="0" applyFont="1" applyFill="1" applyBorder="1" applyAlignment="1"/>
    <xf numFmtId="0" fontId="50" fillId="26" borderId="111" xfId="0" applyFont="1" applyFill="1" applyBorder="1">
      <alignment horizontal="center"/>
    </xf>
    <xf numFmtId="0" fontId="50" fillId="26" borderId="111" xfId="0" applyFont="1" applyFill="1" applyBorder="1" applyAlignment="1"/>
    <xf numFmtId="0" fontId="0" fillId="0" borderId="0" xfId="0" applyAlignment="1"/>
    <xf numFmtId="0" fontId="51" fillId="0" borderId="112" xfId="0" applyFont="1" applyBorder="1" applyAlignment="1"/>
    <xf numFmtId="0" fontId="51" fillId="0" borderId="113" xfId="0" applyFont="1" applyBorder="1">
      <alignment horizontal="center"/>
    </xf>
    <xf numFmtId="3" fontId="51" fillId="0" borderId="113" xfId="0" applyNumberFormat="1" applyFont="1" applyBorder="1" applyAlignment="1"/>
    <xf numFmtId="3" fontId="0" fillId="0" borderId="0" xfId="0" applyNumberFormat="1" applyAlignment="1"/>
    <xf numFmtId="0" fontId="51" fillId="0" borderId="7" xfId="0" applyFont="1" applyBorder="1">
      <alignment horizontal="center"/>
    </xf>
    <xf numFmtId="1" fontId="51" fillId="0" borderId="7" xfId="0" applyNumberFormat="1" applyFont="1" applyBorder="1">
      <alignment horizontal="center"/>
    </xf>
    <xf numFmtId="0" fontId="44" fillId="8" borderId="7" xfId="0" applyFont="1" applyFill="1" applyBorder="1" applyAlignment="1">
      <alignment horizontal="center" vertical="center" wrapText="1" readingOrder="1"/>
    </xf>
    <xf numFmtId="0" fontId="44" fillId="8" borderId="7" xfId="0" applyFont="1" applyFill="1" applyBorder="1" applyAlignment="1">
      <alignment horizontal="center" vertical="center" wrapText="1"/>
    </xf>
    <xf numFmtId="1" fontId="47" fillId="27" borderId="7" xfId="0" applyNumberFormat="1" applyFont="1" applyFill="1" applyBorder="1" applyAlignment="1">
      <alignment horizontal="center" vertical="center"/>
    </xf>
    <xf numFmtId="0" fontId="47" fillId="27" borderId="7" xfId="0" applyFont="1" applyFill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 wrapText="1"/>
    </xf>
    <xf numFmtId="0" fontId="50" fillId="26" borderId="7" xfId="0" applyFont="1" applyFill="1" applyBorder="1">
      <alignment horizontal="center"/>
    </xf>
    <xf numFmtId="0" fontId="51" fillId="0" borderId="7" xfId="0" applyFont="1" applyBorder="1" applyAlignment="1"/>
    <xf numFmtId="3" fontId="51" fillId="0" borderId="7" xfId="0" applyNumberFormat="1" applyFont="1" applyBorder="1" applyAlignment="1"/>
    <xf numFmtId="0" fontId="51" fillId="0" borderId="0" xfId="0" applyFont="1" applyAlignment="1"/>
    <xf numFmtId="0" fontId="51" fillId="0" borderId="0" xfId="0" applyFont="1">
      <alignment horizontal="center"/>
    </xf>
    <xf numFmtId="166" fontId="51" fillId="0" borderId="7" xfId="0" applyNumberFormat="1" applyFont="1" applyBorder="1" applyAlignment="1"/>
    <xf numFmtId="0" fontId="0" fillId="0" borderId="0" xfId="0">
      <alignment horizontal="center"/>
    </xf>
    <xf numFmtId="166" fontId="0" fillId="0" borderId="0" xfId="0" applyNumberFormat="1" applyAlignment="1"/>
    <xf numFmtId="0" fontId="52" fillId="0" borderId="7" xfId="0" applyFont="1" applyBorder="1" applyAlignment="1"/>
    <xf numFmtId="0" fontId="53" fillId="0" borderId="7" xfId="0" applyFont="1" applyBorder="1">
      <alignment horizontal="center"/>
    </xf>
    <xf numFmtId="166" fontId="53" fillId="0" borderId="7" xfId="0" applyNumberFormat="1" applyFont="1" applyBorder="1" applyAlignment="1"/>
    <xf numFmtId="166" fontId="0" fillId="0" borderId="7" xfId="0" applyNumberFormat="1" applyFill="1" applyBorder="1" applyProtection="1">
      <alignment horizontal="center"/>
    </xf>
    <xf numFmtId="166" fontId="1" fillId="7" borderId="7" xfId="0" applyNumberFormat="1" applyFont="1" applyFill="1" applyBorder="1" applyAlignment="1" applyProtection="1">
      <alignment horizontal="center" vertical="center" wrapText="1"/>
    </xf>
    <xf numFmtId="166" fontId="1" fillId="7" borderId="7" xfId="0" applyNumberFormat="1" applyFont="1" applyFill="1" applyBorder="1" applyAlignment="1" applyProtection="1">
      <alignment horizontal="center" vertical="center"/>
    </xf>
    <xf numFmtId="166" fontId="0" fillId="0" borderId="7" xfId="0" applyNumberFormat="1" applyFill="1" applyBorder="1" applyAlignment="1" applyProtection="1">
      <alignment horizontal="center" vertical="center"/>
    </xf>
    <xf numFmtId="166" fontId="0" fillId="0" borderId="7" xfId="0" applyNumberFormat="1" applyFill="1" applyBorder="1" applyAlignment="1" applyProtection="1">
      <alignment horizontal="center" vertical="center" wrapText="1"/>
    </xf>
    <xf numFmtId="1" fontId="0" fillId="0" borderId="7" xfId="0" applyNumberFormat="1" applyFill="1" applyBorder="1" applyProtection="1">
      <alignment horizontal="center"/>
    </xf>
    <xf numFmtId="0" fontId="0" fillId="0" borderId="45" xfId="0" applyFill="1" applyBorder="1" applyAlignment="1" applyProtection="1">
      <alignment horizontal="center" vertical="center"/>
    </xf>
    <xf numFmtId="166" fontId="0" fillId="0" borderId="43" xfId="0" applyNumberFormat="1" applyFill="1" applyBorder="1" applyAlignment="1" applyProtection="1">
      <alignment horizontal="center" vertical="center"/>
    </xf>
    <xf numFmtId="0" fontId="54" fillId="28" borderId="7" xfId="0" applyFont="1" applyFill="1" applyBorder="1" applyAlignment="1" applyProtection="1">
      <alignment horizontal="center" vertical="center"/>
    </xf>
    <xf numFmtId="0" fontId="54" fillId="28" borderId="7" xfId="0" applyFont="1" applyFill="1" applyBorder="1" applyProtection="1">
      <alignment horizontal="center"/>
    </xf>
    <xf numFmtId="170" fontId="54" fillId="28" borderId="7" xfId="0" applyNumberFormat="1" applyFont="1" applyFill="1" applyBorder="1" applyProtection="1">
      <alignment horizontal="center"/>
    </xf>
    <xf numFmtId="166" fontId="0" fillId="27" borderId="7" xfId="0" applyNumberFormat="1" applyFill="1" applyBorder="1" applyProtection="1">
      <alignment horizontal="center"/>
    </xf>
    <xf numFmtId="0" fontId="0" fillId="27" borderId="0" xfId="0" applyFill="1" applyProtection="1">
      <alignment horizontal="center"/>
    </xf>
    <xf numFmtId="0" fontId="1" fillId="7" borderId="7" xfId="0" applyFont="1" applyFill="1" applyBorder="1" applyAlignment="1" applyProtection="1">
      <alignment horizontal="center" vertical="center" wrapText="1"/>
    </xf>
    <xf numFmtId="0" fontId="1" fillId="7" borderId="43" xfId="0" applyFont="1" applyFill="1" applyBorder="1" applyAlignment="1" applyProtection="1">
      <alignment horizontal="center" vertical="center" wrapText="1"/>
    </xf>
    <xf numFmtId="0" fontId="27" fillId="12" borderId="96" xfId="0" applyFont="1" applyFill="1" applyBorder="1" applyAlignment="1">
      <alignment horizontal="center" readingOrder="1"/>
    </xf>
    <xf numFmtId="0" fontId="27" fillId="12" borderId="97" xfId="0" applyFont="1" applyFill="1" applyBorder="1" applyAlignment="1">
      <alignment horizontal="center" readingOrder="1"/>
    </xf>
    <xf numFmtId="0" fontId="38" fillId="12" borderId="107" xfId="0" applyFont="1" applyFill="1" applyBorder="1" applyAlignment="1" applyProtection="1">
      <alignment readingOrder="1"/>
    </xf>
    <xf numFmtId="0" fontId="27" fillId="12" borderId="107" xfId="0" applyFont="1" applyFill="1" applyBorder="1" applyAlignment="1">
      <alignment horizontal="center" readingOrder="1"/>
    </xf>
    <xf numFmtId="0" fontId="0" fillId="0" borderId="7" xfId="0" applyFill="1" applyBorder="1" applyAlignment="1" applyProtection="1">
      <alignment horizontal="center" vertical="center"/>
    </xf>
    <xf numFmtId="166" fontId="1" fillId="7" borderId="7" xfId="0" applyNumberFormat="1" applyFont="1" applyFill="1" applyBorder="1" applyAlignment="1" applyProtection="1">
      <alignment horizontal="center" vertical="center" wrapText="1"/>
    </xf>
    <xf numFmtId="0" fontId="32" fillId="15" borderId="98" xfId="0" applyFont="1" applyFill="1" applyBorder="1" applyAlignment="1">
      <alignment horizontal="center" wrapText="1"/>
    </xf>
    <xf numFmtId="167" fontId="35" fillId="0" borderId="100" xfId="0" applyNumberFormat="1" applyFont="1" applyBorder="1" applyAlignment="1">
      <alignment horizontal="center" vertical="center" wrapText="1"/>
    </xf>
    <xf numFmtId="167" fontId="35" fillId="0" borderId="101" xfId="0" applyNumberFormat="1" applyFont="1" applyBorder="1" applyAlignment="1">
      <alignment horizontal="center" vertical="center" wrapText="1"/>
    </xf>
    <xf numFmtId="167" fontId="35" fillId="0" borderId="102" xfId="0" applyNumberFormat="1" applyFont="1" applyBorder="1" applyAlignment="1">
      <alignment horizontal="center" vertical="center" wrapText="1"/>
    </xf>
    <xf numFmtId="9" fontId="35" fillId="0" borderId="100" xfId="1" applyFont="1" applyFill="1" applyBorder="1" applyAlignment="1">
      <alignment horizontal="center" vertical="center" wrapText="1"/>
    </xf>
    <xf numFmtId="9" fontId="35" fillId="0" borderId="101" xfId="1" applyFont="1" applyFill="1" applyBorder="1" applyAlignment="1">
      <alignment horizontal="center" vertical="center" wrapText="1"/>
    </xf>
    <xf numFmtId="9" fontId="35" fillId="0" borderId="102" xfId="1" applyFont="1" applyFill="1" applyBorder="1" applyAlignment="1">
      <alignment horizontal="center" vertical="center" wrapText="1"/>
    </xf>
    <xf numFmtId="167" fontId="37" fillId="0" borderId="104" xfId="0" applyNumberFormat="1" applyFont="1" applyBorder="1" applyAlignment="1">
      <alignment horizontal="center" vertical="center" wrapText="1"/>
    </xf>
    <xf numFmtId="167" fontId="35" fillId="0" borderId="104" xfId="0" applyNumberFormat="1" applyFont="1" applyBorder="1" applyAlignment="1">
      <alignment horizontal="center" vertical="center" wrapText="1"/>
    </xf>
    <xf numFmtId="9" fontId="35" fillId="0" borderId="104" xfId="1" applyFont="1" applyFill="1" applyBorder="1" applyAlignment="1">
      <alignment horizontal="center" vertical="center" wrapText="1"/>
    </xf>
    <xf numFmtId="167" fontId="35" fillId="0" borderId="100" xfId="0" applyNumberFormat="1" applyFont="1" applyBorder="1" applyAlignment="1">
      <alignment horizontal="left" vertical="center" wrapText="1"/>
    </xf>
    <xf numFmtId="167" fontId="35" fillId="0" borderId="101" xfId="0" applyNumberFormat="1" applyFont="1" applyBorder="1" applyAlignment="1">
      <alignment horizontal="left" vertical="center" wrapText="1"/>
    </xf>
    <xf numFmtId="167" fontId="35" fillId="0" borderId="102" xfId="0" applyNumberFormat="1" applyFont="1" applyBorder="1" applyAlignment="1">
      <alignment horizontal="left" vertical="center" wrapText="1"/>
    </xf>
    <xf numFmtId="9" fontId="35" fillId="0" borderId="100" xfId="1" applyFont="1" applyFill="1" applyBorder="1" applyAlignment="1">
      <alignment horizontal="left" vertical="center" wrapText="1"/>
    </xf>
    <xf numFmtId="9" fontId="35" fillId="0" borderId="101" xfId="1" applyFont="1" applyFill="1" applyBorder="1" applyAlignment="1">
      <alignment horizontal="left" vertical="center" wrapText="1"/>
    </xf>
    <xf numFmtId="9" fontId="35" fillId="0" borderId="102" xfId="1" applyFont="1" applyFill="1" applyBorder="1" applyAlignment="1">
      <alignment horizontal="left" vertical="center" wrapText="1"/>
    </xf>
    <xf numFmtId="0" fontId="43" fillId="2" borderId="84" xfId="0" applyFont="1" applyFill="1" applyBorder="1" applyAlignment="1" applyProtection="1">
      <alignment horizontal="center" vertical="center" wrapText="1"/>
    </xf>
    <xf numFmtId="0" fontId="43" fillId="2" borderId="85" xfId="0" applyFont="1" applyFill="1" applyBorder="1" applyAlignment="1" applyProtection="1">
      <alignment horizontal="center" vertical="center" wrapText="1"/>
    </xf>
    <xf numFmtId="0" fontId="43" fillId="2" borderId="86" xfId="0" applyFont="1" applyFill="1" applyBorder="1" applyAlignment="1" applyProtection="1">
      <alignment horizontal="center" vertical="center" wrapText="1"/>
    </xf>
    <xf numFmtId="0" fontId="0" fillId="0" borderId="108" xfId="0" applyFill="1" applyBorder="1" applyAlignment="1" applyProtection="1">
      <alignment horizontal="center" vertical="center"/>
    </xf>
    <xf numFmtId="0" fontId="7" fillId="2" borderId="84" xfId="0" applyFont="1" applyFill="1" applyBorder="1" applyAlignment="1" applyProtection="1">
      <alignment horizontal="center" vertical="center" wrapText="1"/>
    </xf>
    <xf numFmtId="0" fontId="7" fillId="2" borderId="85" xfId="0" applyFont="1" applyFill="1" applyBorder="1" applyAlignment="1" applyProtection="1">
      <alignment horizontal="center" vertical="center" wrapText="1"/>
    </xf>
    <xf numFmtId="0" fontId="7" fillId="2" borderId="86" xfId="0" applyFont="1" applyFill="1" applyBorder="1" applyAlignment="1" applyProtection="1">
      <alignment horizontal="center" vertical="center" wrapText="1"/>
    </xf>
    <xf numFmtId="0" fontId="7" fillId="7" borderId="40" xfId="0" applyFont="1" applyFill="1" applyBorder="1" applyAlignment="1" applyProtection="1">
      <alignment horizontal="center" vertical="center"/>
    </xf>
    <xf numFmtId="0" fontId="7" fillId="7" borderId="41" xfId="0" applyFont="1" applyFill="1" applyBorder="1" applyAlignment="1" applyProtection="1">
      <alignment horizontal="center" vertical="center"/>
    </xf>
    <xf numFmtId="0" fontId="9" fillId="0" borderId="46" xfId="0" applyFont="1" applyFill="1" applyBorder="1" applyAlignment="1" applyProtection="1">
      <alignment horizontal="center" vertical="center"/>
    </xf>
    <xf numFmtId="0" fontId="9" fillId="0" borderId="47" xfId="0" applyFont="1" applyFill="1" applyBorder="1" applyAlignment="1" applyProtection="1">
      <alignment horizontal="center" vertical="center"/>
    </xf>
    <xf numFmtId="0" fontId="13" fillId="7" borderId="30" xfId="0" applyFont="1" applyFill="1" applyBorder="1" applyAlignment="1" applyProtection="1">
      <alignment horizontal="center" vertical="center"/>
    </xf>
    <xf numFmtId="0" fontId="13" fillId="7" borderId="31" xfId="0" applyFont="1" applyFill="1" applyBorder="1" applyAlignment="1" applyProtection="1">
      <alignment horizontal="center" vertical="center"/>
    </xf>
    <xf numFmtId="0" fontId="12" fillId="9" borderId="43" xfId="0" applyFont="1" applyFill="1" applyBorder="1" applyAlignment="1" applyProtection="1">
      <alignment horizontal="center" vertical="center"/>
    </xf>
    <xf numFmtId="0" fontId="12" fillId="9" borderId="44" xfId="0" applyFont="1" applyFill="1" applyBorder="1" applyAlignment="1" applyProtection="1">
      <alignment horizontal="center" vertical="center"/>
    </xf>
    <xf numFmtId="0" fontId="12" fillId="9" borderId="12" xfId="0" applyFont="1" applyFill="1" applyBorder="1" applyAlignment="1" applyProtection="1">
      <alignment horizontal="center" vertical="center"/>
    </xf>
    <xf numFmtId="0" fontId="7" fillId="10" borderId="45" xfId="0" applyFont="1" applyFill="1" applyBorder="1" applyAlignment="1" applyProtection="1">
      <alignment horizontal="center" vertical="center" wrapText="1"/>
    </xf>
    <xf numFmtId="0" fontId="7" fillId="10" borderId="4" xfId="0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 vertical="center" wrapText="1"/>
    </xf>
    <xf numFmtId="0" fontId="7" fillId="2" borderId="2" xfId="0" applyFont="1" applyFill="1" applyBorder="1" applyAlignment="1" applyProtection="1">
      <alignment horizontal="center" vertical="center" wrapText="1"/>
    </xf>
    <xf numFmtId="0" fontId="7" fillId="2" borderId="17" xfId="0" applyFont="1" applyFill="1" applyBorder="1" applyAlignment="1" applyProtection="1">
      <alignment horizontal="center" vertical="center" wrapText="1"/>
    </xf>
    <xf numFmtId="0" fontId="7" fillId="2" borderId="18" xfId="0" applyFont="1" applyFill="1" applyBorder="1" applyAlignment="1" applyProtection="1">
      <alignment horizontal="center" vertical="center" wrapText="1"/>
    </xf>
    <xf numFmtId="0" fontId="7" fillId="2" borderId="19" xfId="0" applyFont="1" applyFill="1" applyBorder="1" applyAlignment="1" applyProtection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</xf>
    <xf numFmtId="0" fontId="4" fillId="2" borderId="2" xfId="0" applyFont="1" applyFill="1" applyBorder="1" applyAlignment="1" applyProtection="1">
      <alignment horizontal="center" vertical="center" wrapText="1"/>
    </xf>
    <xf numFmtId="0" fontId="4" fillId="2" borderId="17" xfId="0" applyFont="1" applyFill="1" applyBorder="1" applyAlignment="1" applyProtection="1">
      <alignment horizontal="center" vertical="center" wrapText="1"/>
    </xf>
    <xf numFmtId="0" fontId="4" fillId="2" borderId="18" xfId="0" applyFont="1" applyFill="1" applyBorder="1" applyAlignment="1" applyProtection="1">
      <alignment horizontal="center" vertical="center" wrapText="1"/>
    </xf>
    <xf numFmtId="0" fontId="4" fillId="2" borderId="19" xfId="0" applyFont="1" applyFill="1" applyBorder="1" applyAlignment="1" applyProtection="1">
      <alignment horizontal="center" vertical="center" wrapText="1"/>
    </xf>
    <xf numFmtId="0" fontId="15" fillId="0" borderId="52" xfId="0" applyFont="1" applyFill="1" applyBorder="1" applyAlignment="1" applyProtection="1">
      <alignment horizontal="center" vertical="center" wrapText="1"/>
    </xf>
    <xf numFmtId="0" fontId="15" fillId="0" borderId="53" xfId="0" applyFont="1" applyFill="1" applyBorder="1" applyAlignment="1" applyProtection="1">
      <alignment horizontal="center" vertical="center" wrapText="1"/>
    </xf>
    <xf numFmtId="0" fontId="15" fillId="0" borderId="54" xfId="0" applyFont="1" applyFill="1" applyBorder="1" applyAlignment="1" applyProtection="1">
      <alignment horizontal="center" vertical="center" wrapText="1"/>
    </xf>
    <xf numFmtId="0" fontId="15" fillId="0" borderId="55" xfId="0" applyFont="1" applyFill="1" applyBorder="1" applyAlignment="1" applyProtection="1">
      <alignment horizontal="center" vertical="center" wrapText="1"/>
    </xf>
    <xf numFmtId="0" fontId="15" fillId="0" borderId="0" xfId="0" applyFont="1" applyFill="1" applyAlignment="1" applyProtection="1">
      <alignment horizontal="center" vertical="center" wrapText="1"/>
    </xf>
    <xf numFmtId="0" fontId="15" fillId="0" borderId="56" xfId="0" applyFont="1" applyFill="1" applyBorder="1" applyAlignment="1" applyProtection="1">
      <alignment horizontal="center" vertical="center" wrapText="1"/>
    </xf>
    <xf numFmtId="0" fontId="16" fillId="0" borderId="61" xfId="0" applyFont="1" applyFill="1" applyBorder="1" applyAlignment="1" applyProtection="1">
      <alignment horizontal="center" vertical="center" wrapText="1"/>
    </xf>
    <xf numFmtId="0" fontId="16" fillId="0" borderId="62" xfId="0" applyFont="1" applyFill="1" applyBorder="1" applyAlignment="1" applyProtection="1">
      <alignment horizontal="center" vertical="center" wrapText="1"/>
    </xf>
    <xf numFmtId="0" fontId="16" fillId="0" borderId="60" xfId="0" applyFont="1" applyFill="1" applyBorder="1" applyAlignment="1" applyProtection="1">
      <alignment horizontal="center" vertical="center" wrapText="1"/>
    </xf>
    <xf numFmtId="0" fontId="17" fillId="11" borderId="51" xfId="0" applyFont="1" applyFill="1" applyBorder="1" applyAlignment="1" applyProtection="1">
      <alignment horizontal="center" vertical="center" wrapText="1"/>
    </xf>
    <xf numFmtId="0" fontId="17" fillId="11" borderId="58" xfId="0" applyFont="1" applyFill="1" applyBorder="1" applyAlignment="1" applyProtection="1">
      <alignment horizontal="center" vertical="center" wrapText="1"/>
    </xf>
    <xf numFmtId="0" fontId="18" fillId="11" borderId="51" xfId="0" applyFont="1" applyFill="1" applyBorder="1" applyAlignment="1" applyProtection="1">
      <alignment horizontal="center" vertical="center" wrapText="1"/>
    </xf>
    <xf numFmtId="0" fontId="18" fillId="11" borderId="58" xfId="0" applyFont="1" applyFill="1" applyBorder="1" applyAlignment="1" applyProtection="1">
      <alignment horizontal="center" vertical="center" wrapText="1"/>
    </xf>
    <xf numFmtId="0" fontId="1" fillId="0" borderId="0" xfId="0" applyFont="1" applyFill="1" applyAlignment="1" applyProtection="1">
      <alignment horizontal="center"/>
    </xf>
    <xf numFmtId="0" fontId="3" fillId="0" borderId="0" xfId="0" applyFont="1" applyFill="1" applyAlignment="1" applyProtection="1">
      <alignment horizontal="center"/>
    </xf>
    <xf numFmtId="0" fontId="0" fillId="0" borderId="7" xfId="0" applyFill="1" applyBorder="1" applyAlignment="1" applyProtection="1">
      <alignment horizontal="center"/>
    </xf>
    <xf numFmtId="0" fontId="1" fillId="24" borderId="110" xfId="0" applyFont="1" applyFill="1" applyBorder="1" applyAlignment="1" applyProtection="1">
      <alignment horizontal="center"/>
    </xf>
    <xf numFmtId="0" fontId="1" fillId="15" borderId="110" xfId="0" applyFont="1" applyFill="1" applyBorder="1" applyAlignment="1" applyProtection="1">
      <alignment horizontal="center"/>
    </xf>
    <xf numFmtId="0" fontId="41" fillId="0" borderId="27" xfId="0" applyFont="1" applyFill="1" applyBorder="1" applyAlignment="1" applyProtection="1">
      <alignment horizontal="center"/>
    </xf>
    <xf numFmtId="0" fontId="41" fillId="0" borderId="28" xfId="0" applyFont="1" applyFill="1" applyBorder="1" applyAlignment="1" applyProtection="1">
      <alignment horizontal="center"/>
    </xf>
    <xf numFmtId="0" fontId="41" fillId="0" borderId="29" xfId="0" applyFont="1" applyFill="1" applyBorder="1" applyAlignment="1" applyProtection="1">
      <alignment horizontal="center"/>
    </xf>
    <xf numFmtId="0" fontId="13" fillId="0" borderId="27" xfId="0" applyFont="1" applyFill="1" applyBorder="1" applyAlignment="1" applyProtection="1">
      <alignment horizontal="center"/>
    </xf>
    <xf numFmtId="0" fontId="13" fillId="0" borderId="28" xfId="0" applyFont="1" applyFill="1" applyBorder="1" applyAlignment="1" applyProtection="1">
      <alignment horizontal="center"/>
    </xf>
    <xf numFmtId="0" fontId="13" fillId="0" borderId="29" xfId="0" applyFont="1" applyFill="1" applyBorder="1" applyAlignment="1" applyProtection="1">
      <alignment horizontal="center"/>
    </xf>
    <xf numFmtId="0" fontId="3" fillId="0" borderId="27" xfId="0" applyFont="1" applyFill="1" applyBorder="1" applyAlignment="1" applyProtection="1">
      <alignment horizontal="center"/>
    </xf>
    <xf numFmtId="0" fontId="3" fillId="0" borderId="28" xfId="0" applyFont="1" applyFill="1" applyBorder="1" applyAlignment="1" applyProtection="1">
      <alignment horizontal="center"/>
    </xf>
    <xf numFmtId="0" fontId="3" fillId="0" borderId="29" xfId="0" applyFont="1" applyFill="1" applyBorder="1" applyAlignment="1" applyProtection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270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defaultColWidth="11.42578125" defaultRowHeight="15"/>
  <cols>
    <col min="1" max="2" width="5.85546875" customWidth="1"/>
    <col min="3" max="4" width="12.85546875" customWidth="1"/>
    <col min="5" max="6" width="11.7109375" customWidth="1"/>
    <col min="7" max="7" width="9.28515625" customWidth="1"/>
    <col min="8" max="8" width="11.7109375" customWidth="1"/>
    <col min="9" max="9" width="13.42578125" customWidth="1"/>
    <col min="10" max="10" width="11.7109375" customWidth="1"/>
    <col min="11" max="11" width="8.140625" customWidth="1"/>
    <col min="12" max="12" width="40" customWidth="1"/>
    <col min="13" max="13" width="11.7109375" customWidth="1"/>
    <col min="14" max="14" width="10.42578125" customWidth="1"/>
    <col min="15" max="15" width="9.28515625" customWidth="1"/>
    <col min="16" max="17" width="11.7109375" customWidth="1"/>
    <col min="18" max="18" width="8.140625" customWidth="1"/>
    <col min="19" max="19" width="36.42578125" customWidth="1"/>
    <col min="20" max="253" width="8.85546875" customWidth="1"/>
  </cols>
  <sheetData>
    <row r="2" spans="1:25">
      <c r="D2" s="5" t="s">
        <v>0</v>
      </c>
    </row>
    <row r="3" spans="1:25">
      <c r="D3" s="5" t="s">
        <v>1</v>
      </c>
      <c r="E3">
        <f t="shared" ref="E3:K3" si="0">MROUND(E4,500)</f>
        <v>1000</v>
      </c>
      <c r="F3">
        <f t="shared" si="0"/>
        <v>1000</v>
      </c>
      <c r="G3">
        <f t="shared" si="0"/>
        <v>500</v>
      </c>
      <c r="H3">
        <f t="shared" si="0"/>
        <v>1000</v>
      </c>
      <c r="I3">
        <f t="shared" si="0"/>
        <v>0</v>
      </c>
      <c r="J3">
        <f t="shared" si="0"/>
        <v>500</v>
      </c>
      <c r="K3">
        <f t="shared" si="0"/>
        <v>1000</v>
      </c>
    </row>
    <row r="4" spans="1:25">
      <c r="D4" s="5"/>
      <c r="E4" s="89">
        <f>E5-$I5</f>
        <v>976.31683168316522</v>
      </c>
      <c r="F4" s="89">
        <f t="shared" ref="F4:K4" si="1">F5-$I5</f>
        <v>989.60396039603802</v>
      </c>
      <c r="G4" s="89">
        <f t="shared" si="1"/>
        <v>622.27722772277048</v>
      </c>
      <c r="H4" s="89">
        <f t="shared" si="1"/>
        <v>1188.8168316831652</v>
      </c>
      <c r="I4" s="89">
        <f t="shared" si="1"/>
        <v>0</v>
      </c>
      <c r="J4" s="89">
        <f t="shared" si="1"/>
        <v>275.24752475247078</v>
      </c>
      <c r="K4" s="89">
        <f t="shared" si="1"/>
        <v>836.1386138613816</v>
      </c>
    </row>
    <row r="5" spans="1:25">
      <c r="E5" s="89">
        <f>AVERAGE(E8:E2080)</f>
        <v>53058</v>
      </c>
      <c r="F5" s="89">
        <f t="shared" ref="F5:S5" si="2">AVERAGE(F8:F2080)</f>
        <v>53071.287128712873</v>
      </c>
      <c r="G5" s="89">
        <f t="shared" si="2"/>
        <v>52703.960396039605</v>
      </c>
      <c r="H5" s="89">
        <f t="shared" si="2"/>
        <v>53270.5</v>
      </c>
      <c r="I5" s="89">
        <f t="shared" si="2"/>
        <v>52081.683168316835</v>
      </c>
      <c r="J5" s="89">
        <f t="shared" si="2"/>
        <v>52356.930693069306</v>
      </c>
      <c r="K5" s="89">
        <f t="shared" si="2"/>
        <v>52917.821782178216</v>
      </c>
      <c r="L5" s="89">
        <f t="shared" si="2"/>
        <v>55920.794392523363</v>
      </c>
      <c r="M5" s="89">
        <f t="shared" si="2"/>
        <v>55539.423076923078</v>
      </c>
      <c r="N5" s="89">
        <f t="shared" si="2"/>
        <v>54835.823754789271</v>
      </c>
      <c r="O5" s="89">
        <f t="shared" si="2"/>
        <v>55503.256704980842</v>
      </c>
      <c r="P5" s="89">
        <f t="shared" si="2"/>
        <v>55718.461538461539</v>
      </c>
      <c r="Q5" s="89">
        <f t="shared" si="2"/>
        <v>55254.022988505749</v>
      </c>
      <c r="R5" s="89">
        <f t="shared" si="2"/>
        <v>55391.762452107279</v>
      </c>
      <c r="S5" s="89" t="e">
        <f t="shared" si="2"/>
        <v>#DIV/0!</v>
      </c>
    </row>
    <row r="6" spans="1:25">
      <c r="A6" s="2" t="s">
        <v>2</v>
      </c>
      <c r="B6" s="2" t="s">
        <v>3</v>
      </c>
      <c r="C6" s="2" t="s">
        <v>4</v>
      </c>
      <c r="D6" s="2" t="s">
        <v>5</v>
      </c>
      <c r="E6" s="411" t="s">
        <v>6</v>
      </c>
      <c r="F6" s="411"/>
      <c r="G6" s="411"/>
      <c r="H6" s="411"/>
      <c r="I6" s="411"/>
      <c r="J6" s="411"/>
      <c r="K6" s="411"/>
      <c r="L6" s="2" t="s">
        <v>7</v>
      </c>
      <c r="M6" s="411" t="s">
        <v>8</v>
      </c>
      <c r="N6" s="411"/>
      <c r="O6" s="411" t="s">
        <v>9</v>
      </c>
      <c r="P6" s="411"/>
      <c r="Q6" s="411"/>
      <c r="R6" s="411"/>
      <c r="S6" s="2" t="s">
        <v>10</v>
      </c>
    </row>
    <row r="7" spans="1:25">
      <c r="A7" s="2"/>
      <c r="B7" s="2"/>
      <c r="C7" s="2"/>
      <c r="D7" s="2"/>
      <c r="E7" s="2" t="s">
        <v>11</v>
      </c>
      <c r="F7" s="2" t="s">
        <v>12</v>
      </c>
      <c r="G7" s="2" t="s">
        <v>13</v>
      </c>
      <c r="H7" s="2" t="s">
        <v>14</v>
      </c>
      <c r="I7" s="2" t="s">
        <v>15</v>
      </c>
      <c r="J7" s="2" t="s">
        <v>16</v>
      </c>
      <c r="K7" s="2" t="s">
        <v>17</v>
      </c>
      <c r="L7" s="2" t="s">
        <v>12</v>
      </c>
      <c r="M7" s="2" t="s">
        <v>11</v>
      </c>
      <c r="N7" s="2" t="s">
        <v>15</v>
      </c>
      <c r="O7" s="2" t="s">
        <v>13</v>
      </c>
      <c r="P7" s="2" t="s">
        <v>14</v>
      </c>
      <c r="Q7" s="2" t="s">
        <v>16</v>
      </c>
      <c r="R7" s="2" t="s">
        <v>17</v>
      </c>
      <c r="S7" s="2" t="s">
        <v>17</v>
      </c>
      <c r="T7" t="s">
        <v>18</v>
      </c>
      <c r="U7" t="s">
        <v>19</v>
      </c>
      <c r="V7" t="s">
        <v>20</v>
      </c>
      <c r="W7" t="s">
        <v>21</v>
      </c>
      <c r="X7" t="s">
        <v>22</v>
      </c>
      <c r="Y7" t="s">
        <v>23</v>
      </c>
    </row>
    <row r="8" spans="1:25">
      <c r="A8" s="90">
        <v>2021</v>
      </c>
      <c r="B8" s="90">
        <v>14</v>
      </c>
      <c r="C8" s="93">
        <v>44284</v>
      </c>
      <c r="D8" s="93">
        <v>44290</v>
      </c>
      <c r="E8" s="90" t="s">
        <v>24</v>
      </c>
      <c r="F8" s="90" t="s">
        <v>24</v>
      </c>
      <c r="G8" s="90" t="s">
        <v>24</v>
      </c>
      <c r="H8" s="90" t="s">
        <v>24</v>
      </c>
      <c r="I8" s="90" t="s">
        <v>24</v>
      </c>
      <c r="J8" s="90" t="s">
        <v>24</v>
      </c>
      <c r="K8" s="90" t="s">
        <v>24</v>
      </c>
      <c r="L8" s="90" t="s">
        <v>24</v>
      </c>
      <c r="M8" s="90" t="s">
        <v>24</v>
      </c>
      <c r="N8" s="90" t="s">
        <v>24</v>
      </c>
      <c r="O8" s="90" t="s">
        <v>24</v>
      </c>
      <c r="P8" s="90" t="s">
        <v>24</v>
      </c>
      <c r="Q8" s="90" t="s">
        <v>24</v>
      </c>
      <c r="R8" s="90" t="s">
        <v>24</v>
      </c>
      <c r="S8" s="90" t="s">
        <v>24</v>
      </c>
      <c r="T8" t="str">
        <f>TEXT(C8,"mm-yyyy")</f>
        <v>03-2021</v>
      </c>
      <c r="U8" t="e">
        <f>_xlfn.XLOOKUP(T8,#REF!,#REF!,"")</f>
        <v>#REF!</v>
      </c>
    </row>
    <row r="9" spans="1:25">
      <c r="A9" s="90">
        <v>2021</v>
      </c>
      <c r="B9" s="90">
        <v>15</v>
      </c>
      <c r="C9" s="93">
        <v>44291</v>
      </c>
      <c r="D9" s="93">
        <v>44297</v>
      </c>
      <c r="E9" s="91" t="s">
        <v>25</v>
      </c>
      <c r="F9" s="91" t="s">
        <v>25</v>
      </c>
      <c r="G9" s="91" t="s">
        <v>25</v>
      </c>
      <c r="H9" s="91" t="s">
        <v>25</v>
      </c>
      <c r="I9" s="91" t="s">
        <v>25</v>
      </c>
      <c r="J9" s="91" t="s">
        <v>25</v>
      </c>
      <c r="K9" s="91" t="s">
        <v>25</v>
      </c>
      <c r="L9" s="91" t="s">
        <v>25</v>
      </c>
      <c r="M9" s="90">
        <v>52000</v>
      </c>
      <c r="N9" s="90">
        <v>51000</v>
      </c>
      <c r="O9" s="90">
        <v>52500</v>
      </c>
      <c r="P9" s="90">
        <v>52500</v>
      </c>
      <c r="Q9" s="90">
        <v>53000</v>
      </c>
      <c r="R9" s="90">
        <v>52500</v>
      </c>
      <c r="S9" s="91" t="s">
        <v>25</v>
      </c>
      <c r="T9" t="str">
        <f t="shared" ref="T9:T72" si="3">TEXT(C9,"mm-yyyy")</f>
        <v>04-2021</v>
      </c>
      <c r="U9" t="e">
        <f>_xlfn.XLOOKUP(T9,#REF!,#REF!,"")</f>
        <v>#REF!</v>
      </c>
    </row>
    <row r="10" spans="1:25">
      <c r="A10" s="90">
        <v>2021</v>
      </c>
      <c r="B10" s="90">
        <v>16</v>
      </c>
      <c r="C10" s="93">
        <v>44298</v>
      </c>
      <c r="D10" s="93">
        <v>44304</v>
      </c>
      <c r="E10" s="91" t="s">
        <v>25</v>
      </c>
      <c r="F10" s="91" t="s">
        <v>25</v>
      </c>
      <c r="G10" s="91" t="s">
        <v>25</v>
      </c>
      <c r="H10" s="91" t="s">
        <v>25</v>
      </c>
      <c r="I10" s="91" t="s">
        <v>25</v>
      </c>
      <c r="J10" s="91" t="s">
        <v>25</v>
      </c>
      <c r="K10" s="91" t="s">
        <v>25</v>
      </c>
      <c r="L10" s="91" t="s">
        <v>25</v>
      </c>
      <c r="M10" s="90">
        <v>52800</v>
      </c>
      <c r="N10" s="90">
        <v>51000</v>
      </c>
      <c r="O10" s="90">
        <v>53000</v>
      </c>
      <c r="P10" s="90">
        <v>53000</v>
      </c>
      <c r="Q10" s="90">
        <v>53500</v>
      </c>
      <c r="R10" s="90">
        <v>53000</v>
      </c>
      <c r="S10" s="91" t="s">
        <v>25</v>
      </c>
      <c r="T10" t="str">
        <f t="shared" si="3"/>
        <v>04-2021</v>
      </c>
      <c r="U10" t="e">
        <f>_xlfn.XLOOKUP(T10,#REF!,#REF!,"")</f>
        <v>#REF!</v>
      </c>
    </row>
    <row r="11" spans="1:25">
      <c r="A11" s="90">
        <v>2021</v>
      </c>
      <c r="B11" s="90">
        <v>17</v>
      </c>
      <c r="C11" s="93">
        <v>44305</v>
      </c>
      <c r="D11" s="93">
        <v>44311</v>
      </c>
      <c r="E11" s="91" t="s">
        <v>25</v>
      </c>
      <c r="F11" s="91" t="s">
        <v>25</v>
      </c>
      <c r="G11" s="91" t="s">
        <v>25</v>
      </c>
      <c r="H11" s="91" t="s">
        <v>25</v>
      </c>
      <c r="I11" s="91" t="s">
        <v>25</v>
      </c>
      <c r="J11" s="91" t="s">
        <v>25</v>
      </c>
      <c r="K11" s="91" t="s">
        <v>25</v>
      </c>
      <c r="L11" s="91" t="s">
        <v>25</v>
      </c>
      <c r="M11" s="90">
        <v>54000</v>
      </c>
      <c r="N11" s="90">
        <v>52000</v>
      </c>
      <c r="O11" s="90">
        <v>53500</v>
      </c>
      <c r="P11" s="90">
        <v>54500</v>
      </c>
      <c r="Q11" s="90">
        <v>54000</v>
      </c>
      <c r="R11" s="90">
        <v>53800</v>
      </c>
      <c r="S11" s="91" t="s">
        <v>25</v>
      </c>
      <c r="T11" t="str">
        <f t="shared" si="3"/>
        <v>04-2021</v>
      </c>
      <c r="U11" t="e">
        <f>_xlfn.XLOOKUP(T11,#REF!,#REF!,"")</f>
        <v>#REF!</v>
      </c>
    </row>
    <row r="12" spans="1:25">
      <c r="A12" s="90">
        <v>2021</v>
      </c>
      <c r="B12" s="90">
        <v>18</v>
      </c>
      <c r="C12" s="93">
        <v>44312</v>
      </c>
      <c r="D12" s="93">
        <v>44318</v>
      </c>
      <c r="E12" s="91" t="s">
        <v>25</v>
      </c>
      <c r="F12" s="91" t="s">
        <v>25</v>
      </c>
      <c r="G12" s="91" t="s">
        <v>25</v>
      </c>
      <c r="H12" s="91" t="s">
        <v>25</v>
      </c>
      <c r="I12" s="91" t="s">
        <v>25</v>
      </c>
      <c r="J12" s="91" t="s">
        <v>25</v>
      </c>
      <c r="K12" s="91" t="s">
        <v>25</v>
      </c>
      <c r="L12" s="91" t="s">
        <v>25</v>
      </c>
      <c r="M12" s="90">
        <v>54000</v>
      </c>
      <c r="N12" s="90">
        <v>52000</v>
      </c>
      <c r="O12" s="90">
        <v>53500</v>
      </c>
      <c r="P12" s="90">
        <v>54500</v>
      </c>
      <c r="Q12" s="90">
        <v>54000</v>
      </c>
      <c r="R12" s="90">
        <v>53800</v>
      </c>
      <c r="S12" s="91" t="s">
        <v>25</v>
      </c>
      <c r="T12" t="str">
        <f t="shared" si="3"/>
        <v>04-2021</v>
      </c>
      <c r="U12" t="e">
        <f>_xlfn.XLOOKUP(T12,#REF!,#REF!,"")</f>
        <v>#REF!</v>
      </c>
    </row>
    <row r="13" spans="1:25">
      <c r="A13" s="90">
        <v>2021</v>
      </c>
      <c r="B13" s="90">
        <v>19</v>
      </c>
      <c r="C13" s="93">
        <v>44319</v>
      </c>
      <c r="D13" s="93">
        <v>44325</v>
      </c>
      <c r="E13" s="91" t="s">
        <v>25</v>
      </c>
      <c r="F13" s="91" t="s">
        <v>25</v>
      </c>
      <c r="G13" s="91" t="s">
        <v>25</v>
      </c>
      <c r="H13" s="91" t="s">
        <v>25</v>
      </c>
      <c r="I13" s="91" t="s">
        <v>25</v>
      </c>
      <c r="J13" s="91" t="s">
        <v>25</v>
      </c>
      <c r="K13" s="91" t="s">
        <v>25</v>
      </c>
      <c r="L13" s="91" t="s">
        <v>25</v>
      </c>
      <c r="M13" s="90">
        <v>55500</v>
      </c>
      <c r="N13" s="90">
        <v>54000</v>
      </c>
      <c r="O13" s="90">
        <v>54000</v>
      </c>
      <c r="P13" s="90">
        <v>56000</v>
      </c>
      <c r="Q13" s="90">
        <v>54700</v>
      </c>
      <c r="R13" s="90">
        <v>55500</v>
      </c>
      <c r="S13" s="91" t="s">
        <v>25</v>
      </c>
      <c r="T13" t="str">
        <f t="shared" si="3"/>
        <v>05-2021</v>
      </c>
      <c r="U13" t="e">
        <f>_xlfn.XLOOKUP(T13,#REF!,#REF!,"")</f>
        <v>#REF!</v>
      </c>
    </row>
    <row r="14" spans="1:25">
      <c r="A14" s="90">
        <v>2021</v>
      </c>
      <c r="B14" s="90">
        <v>20</v>
      </c>
      <c r="C14" s="93">
        <v>44326</v>
      </c>
      <c r="D14" s="93">
        <v>44332</v>
      </c>
      <c r="E14" s="91" t="s">
        <v>25</v>
      </c>
      <c r="F14" s="91" t="s">
        <v>25</v>
      </c>
      <c r="G14" s="91" t="s">
        <v>25</v>
      </c>
      <c r="H14" s="91" t="s">
        <v>25</v>
      </c>
      <c r="I14" s="91" t="s">
        <v>25</v>
      </c>
      <c r="J14" s="91" t="s">
        <v>25</v>
      </c>
      <c r="K14" s="91" t="s">
        <v>25</v>
      </c>
      <c r="L14" s="91" t="s">
        <v>25</v>
      </c>
      <c r="M14" s="90">
        <v>55500</v>
      </c>
      <c r="N14" s="90">
        <v>54000</v>
      </c>
      <c r="O14" s="90">
        <v>54000</v>
      </c>
      <c r="P14" s="90">
        <v>56000</v>
      </c>
      <c r="Q14" s="90">
        <v>54700</v>
      </c>
      <c r="R14" s="90">
        <v>55500</v>
      </c>
      <c r="S14" s="91" t="s">
        <v>25</v>
      </c>
      <c r="T14" t="str">
        <f t="shared" si="3"/>
        <v>05-2021</v>
      </c>
      <c r="U14" t="e">
        <f>_xlfn.XLOOKUP(T14,#REF!,#REF!,"")</f>
        <v>#REF!</v>
      </c>
    </row>
    <row r="15" spans="1:25">
      <c r="A15" s="90">
        <v>2021</v>
      </c>
      <c r="B15" s="90">
        <v>21</v>
      </c>
      <c r="C15" s="93">
        <v>44333</v>
      </c>
      <c r="D15" s="93">
        <v>44339</v>
      </c>
      <c r="E15" s="91" t="s">
        <v>25</v>
      </c>
      <c r="F15" s="91" t="s">
        <v>25</v>
      </c>
      <c r="G15" s="91" t="s">
        <v>25</v>
      </c>
      <c r="H15" s="91" t="s">
        <v>25</v>
      </c>
      <c r="I15" s="91" t="s">
        <v>25</v>
      </c>
      <c r="J15" s="91" t="s">
        <v>25</v>
      </c>
      <c r="K15" s="91" t="s">
        <v>25</v>
      </c>
      <c r="L15" s="91" t="s">
        <v>25</v>
      </c>
      <c r="M15" s="90">
        <v>55000</v>
      </c>
      <c r="N15" s="90">
        <v>54000</v>
      </c>
      <c r="O15" s="90">
        <v>54000</v>
      </c>
      <c r="P15" s="90">
        <v>55200</v>
      </c>
      <c r="Q15" s="90">
        <v>54100</v>
      </c>
      <c r="R15" s="90">
        <v>54500</v>
      </c>
      <c r="S15" s="91" t="s">
        <v>25</v>
      </c>
      <c r="T15" t="str">
        <f t="shared" si="3"/>
        <v>05-2021</v>
      </c>
      <c r="U15" t="e">
        <f>_xlfn.XLOOKUP(T15,#REF!,#REF!,"")</f>
        <v>#REF!</v>
      </c>
    </row>
    <row r="16" spans="1:25">
      <c r="A16" s="90">
        <v>2021</v>
      </c>
      <c r="B16" s="90">
        <v>22</v>
      </c>
      <c r="C16" s="93">
        <v>44340</v>
      </c>
      <c r="D16" s="93">
        <v>44346</v>
      </c>
      <c r="E16" s="91" t="s">
        <v>25</v>
      </c>
      <c r="F16" s="91" t="s">
        <v>25</v>
      </c>
      <c r="G16" s="91" t="s">
        <v>25</v>
      </c>
      <c r="H16" s="91" t="s">
        <v>25</v>
      </c>
      <c r="I16" s="91" t="s">
        <v>25</v>
      </c>
      <c r="J16" s="91" t="s">
        <v>25</v>
      </c>
      <c r="K16" s="91" t="s">
        <v>25</v>
      </c>
      <c r="L16" s="91" t="s">
        <v>25</v>
      </c>
      <c r="M16" s="90">
        <v>54500</v>
      </c>
      <c r="N16" s="90">
        <v>53500</v>
      </c>
      <c r="O16" s="90">
        <v>53500</v>
      </c>
      <c r="P16" s="90">
        <v>54500</v>
      </c>
      <c r="Q16" s="90">
        <v>53700</v>
      </c>
      <c r="R16" s="90">
        <v>54000</v>
      </c>
      <c r="S16" s="91" t="s">
        <v>25</v>
      </c>
      <c r="T16" t="str">
        <f t="shared" si="3"/>
        <v>05-2021</v>
      </c>
      <c r="U16" t="e">
        <f>_xlfn.XLOOKUP(T16,#REF!,#REF!,"")</f>
        <v>#REF!</v>
      </c>
    </row>
    <row r="17" spans="1:21">
      <c r="A17" s="90">
        <v>2021</v>
      </c>
      <c r="B17" s="90">
        <v>23</v>
      </c>
      <c r="C17" s="93">
        <v>44347</v>
      </c>
      <c r="D17" s="93">
        <v>44353</v>
      </c>
      <c r="E17" s="91" t="s">
        <v>25</v>
      </c>
      <c r="F17" s="91" t="s">
        <v>25</v>
      </c>
      <c r="G17" s="91" t="s">
        <v>25</v>
      </c>
      <c r="H17" s="91" t="s">
        <v>25</v>
      </c>
      <c r="I17" s="91" t="s">
        <v>25</v>
      </c>
      <c r="J17" s="91" t="s">
        <v>25</v>
      </c>
      <c r="K17" s="91" t="s">
        <v>25</v>
      </c>
      <c r="L17" s="91" t="s">
        <v>25</v>
      </c>
      <c r="M17" s="90">
        <v>53500</v>
      </c>
      <c r="N17" s="90">
        <v>53000</v>
      </c>
      <c r="O17" s="90">
        <v>53100</v>
      </c>
      <c r="P17" s="90">
        <v>54000</v>
      </c>
      <c r="Q17" s="90">
        <v>53300</v>
      </c>
      <c r="R17" s="90">
        <v>53250</v>
      </c>
      <c r="S17" s="91" t="s">
        <v>25</v>
      </c>
      <c r="T17" t="str">
        <f t="shared" si="3"/>
        <v>05-2021</v>
      </c>
      <c r="U17" t="e">
        <f>_xlfn.XLOOKUP(T17,#REF!,#REF!,"")</f>
        <v>#REF!</v>
      </c>
    </row>
    <row r="18" spans="1:21">
      <c r="A18" s="90">
        <v>2021</v>
      </c>
      <c r="B18" s="90">
        <v>24</v>
      </c>
      <c r="C18" s="93">
        <v>44354</v>
      </c>
      <c r="D18" s="93">
        <v>44360</v>
      </c>
      <c r="E18" s="91" t="s">
        <v>25</v>
      </c>
      <c r="F18" s="91" t="s">
        <v>25</v>
      </c>
      <c r="G18" s="91" t="s">
        <v>25</v>
      </c>
      <c r="H18" s="91" t="s">
        <v>25</v>
      </c>
      <c r="I18" s="91" t="s">
        <v>25</v>
      </c>
      <c r="J18" s="91" t="s">
        <v>25</v>
      </c>
      <c r="K18" s="91" t="s">
        <v>25</v>
      </c>
      <c r="L18" s="91" t="s">
        <v>25</v>
      </c>
      <c r="M18" s="90">
        <v>52600</v>
      </c>
      <c r="N18" s="90">
        <v>53000</v>
      </c>
      <c r="O18" s="90">
        <v>53100</v>
      </c>
      <c r="P18" s="90">
        <v>53400</v>
      </c>
      <c r="Q18" s="90">
        <v>53300</v>
      </c>
      <c r="R18" s="90">
        <v>52800</v>
      </c>
      <c r="S18" s="91" t="s">
        <v>25</v>
      </c>
      <c r="T18" t="str">
        <f t="shared" si="3"/>
        <v>06-2021</v>
      </c>
      <c r="U18" t="e">
        <f>_xlfn.XLOOKUP(T18,#REF!,#REF!,"")</f>
        <v>#REF!</v>
      </c>
    </row>
    <row r="19" spans="1:21">
      <c r="A19" s="90">
        <v>2021</v>
      </c>
      <c r="B19" s="90">
        <v>25</v>
      </c>
      <c r="C19" s="93">
        <v>44361</v>
      </c>
      <c r="D19" s="93">
        <v>44367</v>
      </c>
      <c r="E19" s="91" t="s">
        <v>25</v>
      </c>
      <c r="F19" s="91" t="s">
        <v>25</v>
      </c>
      <c r="G19" s="91" t="s">
        <v>25</v>
      </c>
      <c r="H19" s="91" t="s">
        <v>25</v>
      </c>
      <c r="I19" s="91" t="s">
        <v>25</v>
      </c>
      <c r="J19" s="91" t="s">
        <v>25</v>
      </c>
      <c r="K19" s="91" t="s">
        <v>25</v>
      </c>
      <c r="L19" s="91" t="s">
        <v>25</v>
      </c>
      <c r="M19" s="90">
        <v>52000</v>
      </c>
      <c r="N19" s="90">
        <v>52500</v>
      </c>
      <c r="O19" s="90">
        <v>52500</v>
      </c>
      <c r="P19" s="90">
        <v>52000</v>
      </c>
      <c r="Q19" s="90">
        <v>52500</v>
      </c>
      <c r="R19" s="90">
        <v>52000</v>
      </c>
      <c r="S19" s="91" t="s">
        <v>25</v>
      </c>
      <c r="T19" t="str">
        <f t="shared" si="3"/>
        <v>06-2021</v>
      </c>
      <c r="U19" t="e">
        <f>_xlfn.XLOOKUP(T19,#REF!,#REF!,"")</f>
        <v>#REF!</v>
      </c>
    </row>
    <row r="20" spans="1:21">
      <c r="A20" s="90">
        <v>2021</v>
      </c>
      <c r="B20" s="90">
        <v>26</v>
      </c>
      <c r="C20" s="93">
        <v>44368</v>
      </c>
      <c r="D20" s="93">
        <v>44374</v>
      </c>
      <c r="E20" s="91" t="s">
        <v>25</v>
      </c>
      <c r="F20" s="91" t="s">
        <v>25</v>
      </c>
      <c r="G20" s="91" t="s">
        <v>25</v>
      </c>
      <c r="H20" s="91" t="s">
        <v>25</v>
      </c>
      <c r="I20" s="91" t="s">
        <v>25</v>
      </c>
      <c r="J20" s="91" t="s">
        <v>25</v>
      </c>
      <c r="K20" s="91" t="s">
        <v>25</v>
      </c>
      <c r="L20" s="91" t="s">
        <v>25</v>
      </c>
      <c r="M20" s="90">
        <v>52000</v>
      </c>
      <c r="N20" s="90">
        <v>52000</v>
      </c>
      <c r="O20" s="90">
        <v>52000</v>
      </c>
      <c r="P20" s="90">
        <v>52000</v>
      </c>
      <c r="Q20" s="90">
        <v>52000</v>
      </c>
      <c r="R20" s="90">
        <v>51000</v>
      </c>
      <c r="S20" s="91" t="s">
        <v>25</v>
      </c>
      <c r="T20" t="str">
        <f t="shared" si="3"/>
        <v>06-2021</v>
      </c>
      <c r="U20" t="e">
        <f>_xlfn.XLOOKUP(T20,#REF!,#REF!,"")</f>
        <v>#REF!</v>
      </c>
    </row>
    <row r="21" spans="1:21">
      <c r="A21" s="90">
        <v>2021</v>
      </c>
      <c r="B21" s="90">
        <v>27</v>
      </c>
      <c r="C21" s="93">
        <v>44375</v>
      </c>
      <c r="D21" s="93">
        <v>44381</v>
      </c>
      <c r="E21" s="91" t="s">
        <v>25</v>
      </c>
      <c r="F21" s="91" t="s">
        <v>25</v>
      </c>
      <c r="G21" s="91" t="s">
        <v>25</v>
      </c>
      <c r="H21" s="91" t="s">
        <v>25</v>
      </c>
      <c r="I21" s="91" t="s">
        <v>25</v>
      </c>
      <c r="J21" s="91" t="s">
        <v>25</v>
      </c>
      <c r="K21" s="91" t="s">
        <v>25</v>
      </c>
      <c r="L21" s="91" t="s">
        <v>25</v>
      </c>
      <c r="M21" s="90">
        <v>50500</v>
      </c>
      <c r="N21" s="90">
        <v>50800</v>
      </c>
      <c r="O21" s="90">
        <v>51000</v>
      </c>
      <c r="P21" s="90">
        <v>50800</v>
      </c>
      <c r="Q21" s="90">
        <v>50500</v>
      </c>
      <c r="R21" s="90">
        <v>49500</v>
      </c>
      <c r="S21" s="91" t="s">
        <v>25</v>
      </c>
      <c r="T21" t="str">
        <f t="shared" si="3"/>
        <v>06-2021</v>
      </c>
      <c r="U21" t="e">
        <f>_xlfn.XLOOKUP(T21,#REF!,#REF!,"")</f>
        <v>#REF!</v>
      </c>
    </row>
    <row r="22" spans="1:21">
      <c r="A22" s="90">
        <v>2021</v>
      </c>
      <c r="B22" s="90">
        <v>28</v>
      </c>
      <c r="C22" s="93">
        <v>44382</v>
      </c>
      <c r="D22" s="93">
        <v>44388</v>
      </c>
      <c r="E22" s="91" t="s">
        <v>25</v>
      </c>
      <c r="F22" s="91" t="s">
        <v>25</v>
      </c>
      <c r="G22" s="91" t="s">
        <v>25</v>
      </c>
      <c r="H22" s="91" t="s">
        <v>25</v>
      </c>
      <c r="I22" s="91" t="s">
        <v>25</v>
      </c>
      <c r="J22" s="91" t="s">
        <v>25</v>
      </c>
      <c r="K22" s="91" t="s">
        <v>25</v>
      </c>
      <c r="L22" s="91" t="s">
        <v>25</v>
      </c>
      <c r="M22" s="90">
        <v>50000</v>
      </c>
      <c r="N22" s="90">
        <v>50000</v>
      </c>
      <c r="O22" s="90">
        <v>51000</v>
      </c>
      <c r="P22" s="90">
        <v>50200</v>
      </c>
      <c r="Q22" s="90">
        <v>50500</v>
      </c>
      <c r="R22" s="90">
        <v>49500</v>
      </c>
      <c r="S22" s="91" t="s">
        <v>25</v>
      </c>
      <c r="T22" t="str">
        <f t="shared" si="3"/>
        <v>07-2021</v>
      </c>
      <c r="U22" t="e">
        <f>_xlfn.XLOOKUP(T22,#REF!,#REF!,"")</f>
        <v>#REF!</v>
      </c>
    </row>
    <row r="23" spans="1:21">
      <c r="A23" s="90">
        <v>2021</v>
      </c>
      <c r="B23" s="90">
        <v>29</v>
      </c>
      <c r="C23" s="93">
        <v>44389</v>
      </c>
      <c r="D23" s="93">
        <v>44395</v>
      </c>
      <c r="E23" s="91" t="s">
        <v>25</v>
      </c>
      <c r="F23" s="91" t="s">
        <v>25</v>
      </c>
      <c r="G23" s="91" t="s">
        <v>25</v>
      </c>
      <c r="H23" s="91" t="s">
        <v>25</v>
      </c>
      <c r="I23" s="91" t="s">
        <v>25</v>
      </c>
      <c r="J23" s="91" t="s">
        <v>25</v>
      </c>
      <c r="K23" s="91" t="s">
        <v>25</v>
      </c>
      <c r="L23" s="91" t="s">
        <v>25</v>
      </c>
      <c r="M23" s="90">
        <v>49000</v>
      </c>
      <c r="N23" s="90">
        <v>48500</v>
      </c>
      <c r="O23" s="90">
        <v>50000</v>
      </c>
      <c r="P23" s="90">
        <v>49500</v>
      </c>
      <c r="Q23" s="90">
        <v>49500</v>
      </c>
      <c r="R23" s="90">
        <v>48500</v>
      </c>
      <c r="S23" s="91" t="s">
        <v>25</v>
      </c>
      <c r="T23" t="str">
        <f t="shared" si="3"/>
        <v>07-2021</v>
      </c>
      <c r="U23" t="e">
        <f>_xlfn.XLOOKUP(T23,#REF!,#REF!,"")</f>
        <v>#REF!</v>
      </c>
    </row>
    <row r="24" spans="1:21">
      <c r="A24" s="90">
        <v>2021</v>
      </c>
      <c r="B24" s="90">
        <v>30</v>
      </c>
      <c r="C24" s="93">
        <v>44396</v>
      </c>
      <c r="D24" s="93">
        <v>44402</v>
      </c>
      <c r="E24" s="91" t="s">
        <v>25</v>
      </c>
      <c r="F24" s="91" t="s">
        <v>25</v>
      </c>
      <c r="G24" s="91" t="s">
        <v>25</v>
      </c>
      <c r="H24" s="91" t="s">
        <v>25</v>
      </c>
      <c r="I24" s="91" t="s">
        <v>25</v>
      </c>
      <c r="J24" s="91" t="s">
        <v>25</v>
      </c>
      <c r="K24" s="91" t="s">
        <v>25</v>
      </c>
      <c r="L24" s="91" t="s">
        <v>25</v>
      </c>
      <c r="M24" s="90">
        <v>49000</v>
      </c>
      <c r="N24" s="90">
        <v>48500</v>
      </c>
      <c r="O24" s="90">
        <v>50000</v>
      </c>
      <c r="P24" s="90">
        <v>49500</v>
      </c>
      <c r="Q24" s="90">
        <v>49500</v>
      </c>
      <c r="R24" s="90">
        <v>49000</v>
      </c>
      <c r="S24" s="91" t="s">
        <v>25</v>
      </c>
      <c r="T24" t="str">
        <f t="shared" si="3"/>
        <v>07-2021</v>
      </c>
      <c r="U24" t="e">
        <f>_xlfn.XLOOKUP(T24,#REF!,#REF!,"")</f>
        <v>#REF!</v>
      </c>
    </row>
    <row r="25" spans="1:21">
      <c r="A25" s="90">
        <v>2021</v>
      </c>
      <c r="B25" s="90">
        <v>31</v>
      </c>
      <c r="C25" s="93">
        <v>44403</v>
      </c>
      <c r="D25" s="93">
        <v>44409</v>
      </c>
      <c r="E25" s="91" t="s">
        <v>25</v>
      </c>
      <c r="F25" s="91" t="s">
        <v>25</v>
      </c>
      <c r="G25" s="91" t="s">
        <v>25</v>
      </c>
      <c r="H25" s="91" t="s">
        <v>25</v>
      </c>
      <c r="I25" s="91" t="s">
        <v>25</v>
      </c>
      <c r="J25" s="91" t="s">
        <v>25</v>
      </c>
      <c r="K25" s="91" t="s">
        <v>25</v>
      </c>
      <c r="L25" s="91" t="s">
        <v>25</v>
      </c>
      <c r="M25" s="90">
        <v>49500</v>
      </c>
      <c r="N25" s="90">
        <v>49200</v>
      </c>
      <c r="O25" s="90">
        <v>50000</v>
      </c>
      <c r="P25" s="90">
        <v>50200</v>
      </c>
      <c r="Q25" s="90">
        <v>50000</v>
      </c>
      <c r="R25" s="90">
        <v>49500</v>
      </c>
      <c r="S25" s="91" t="s">
        <v>25</v>
      </c>
      <c r="T25" t="str">
        <f t="shared" si="3"/>
        <v>07-2021</v>
      </c>
      <c r="U25" t="e">
        <f>_xlfn.XLOOKUP(T25,#REF!,#REF!,"")</f>
        <v>#REF!</v>
      </c>
    </row>
    <row r="26" spans="1:21">
      <c r="A26" s="90">
        <v>2021</v>
      </c>
      <c r="B26" s="90">
        <v>32</v>
      </c>
      <c r="C26" s="93">
        <v>44410</v>
      </c>
      <c r="D26" s="93">
        <v>44416</v>
      </c>
      <c r="E26" s="91" t="s">
        <v>25</v>
      </c>
      <c r="F26" s="91" t="s">
        <v>25</v>
      </c>
      <c r="G26" s="91" t="s">
        <v>25</v>
      </c>
      <c r="H26" s="91" t="s">
        <v>25</v>
      </c>
      <c r="I26" s="91" t="s">
        <v>25</v>
      </c>
      <c r="J26" s="91" t="s">
        <v>25</v>
      </c>
      <c r="K26" s="91" t="s">
        <v>25</v>
      </c>
      <c r="L26" s="91" t="s">
        <v>25</v>
      </c>
      <c r="M26" s="90">
        <v>50300</v>
      </c>
      <c r="N26" s="90">
        <v>50500</v>
      </c>
      <c r="O26" s="90">
        <v>51500</v>
      </c>
      <c r="P26" s="90">
        <v>51500</v>
      </c>
      <c r="Q26" s="90">
        <v>51300</v>
      </c>
      <c r="R26" s="90">
        <v>51000</v>
      </c>
      <c r="S26" s="91" t="s">
        <v>25</v>
      </c>
      <c r="T26" t="str">
        <f t="shared" si="3"/>
        <v>08-2021</v>
      </c>
      <c r="U26" t="e">
        <f>_xlfn.XLOOKUP(T26,#REF!,#REF!,"")</f>
        <v>#REF!</v>
      </c>
    </row>
    <row r="27" spans="1:21">
      <c r="A27" s="90">
        <v>2021</v>
      </c>
      <c r="B27" s="90">
        <v>33</v>
      </c>
      <c r="C27" s="93">
        <v>44417</v>
      </c>
      <c r="D27" s="93">
        <v>44423</v>
      </c>
      <c r="E27" s="91" t="s">
        <v>25</v>
      </c>
      <c r="F27" s="91" t="s">
        <v>25</v>
      </c>
      <c r="G27" s="91" t="s">
        <v>25</v>
      </c>
      <c r="H27" s="91" t="s">
        <v>25</v>
      </c>
      <c r="I27" s="91" t="s">
        <v>25</v>
      </c>
      <c r="J27" s="91" t="s">
        <v>25</v>
      </c>
      <c r="K27" s="91" t="s">
        <v>25</v>
      </c>
      <c r="L27" s="91" t="s">
        <v>25</v>
      </c>
      <c r="M27" s="90">
        <v>51000</v>
      </c>
      <c r="N27" s="90">
        <v>51000</v>
      </c>
      <c r="O27" s="90">
        <v>51500</v>
      </c>
      <c r="P27" s="90">
        <v>51500</v>
      </c>
      <c r="Q27" s="90">
        <v>51300</v>
      </c>
      <c r="R27" s="90">
        <v>51500</v>
      </c>
      <c r="S27" s="91" t="s">
        <v>25</v>
      </c>
      <c r="T27" t="str">
        <f t="shared" si="3"/>
        <v>08-2021</v>
      </c>
      <c r="U27" t="e">
        <f>_xlfn.XLOOKUP(T27,#REF!,#REF!,"")</f>
        <v>#REF!</v>
      </c>
    </row>
    <row r="28" spans="1:21">
      <c r="A28" s="90">
        <v>2021</v>
      </c>
      <c r="B28" s="90">
        <v>34</v>
      </c>
      <c r="C28" s="93">
        <v>44424</v>
      </c>
      <c r="D28" s="93">
        <v>44430</v>
      </c>
      <c r="E28" s="91" t="s">
        <v>25</v>
      </c>
      <c r="F28" s="91" t="s">
        <v>25</v>
      </c>
      <c r="G28" s="91" t="s">
        <v>25</v>
      </c>
      <c r="H28" s="91" t="s">
        <v>25</v>
      </c>
      <c r="I28" s="91" t="s">
        <v>25</v>
      </c>
      <c r="J28" s="91" t="s">
        <v>25</v>
      </c>
      <c r="K28" s="91" t="s">
        <v>25</v>
      </c>
      <c r="L28" s="91" t="s">
        <v>25</v>
      </c>
      <c r="M28" s="90">
        <v>51000</v>
      </c>
      <c r="N28" s="90">
        <v>51000</v>
      </c>
      <c r="O28" s="90">
        <v>52000</v>
      </c>
      <c r="P28" s="90">
        <v>52000</v>
      </c>
      <c r="Q28" s="90">
        <v>52000</v>
      </c>
      <c r="R28" s="90">
        <v>52000</v>
      </c>
      <c r="S28" s="91" t="s">
        <v>25</v>
      </c>
      <c r="T28" t="str">
        <f t="shared" si="3"/>
        <v>08-2021</v>
      </c>
      <c r="U28" t="e">
        <f>_xlfn.XLOOKUP(T28,#REF!,#REF!,"")</f>
        <v>#REF!</v>
      </c>
    </row>
    <row r="29" spans="1:21">
      <c r="A29" s="90">
        <v>2021</v>
      </c>
      <c r="B29" s="90">
        <v>35</v>
      </c>
      <c r="C29" s="93">
        <v>44431</v>
      </c>
      <c r="D29" s="93">
        <v>44437</v>
      </c>
      <c r="E29" s="91" t="s">
        <v>25</v>
      </c>
      <c r="F29" s="91" t="s">
        <v>25</v>
      </c>
      <c r="G29" s="91" t="s">
        <v>25</v>
      </c>
      <c r="H29" s="91" t="s">
        <v>25</v>
      </c>
      <c r="I29" s="91" t="s">
        <v>25</v>
      </c>
      <c r="J29" s="91" t="s">
        <v>25</v>
      </c>
      <c r="K29" s="91" t="s">
        <v>25</v>
      </c>
      <c r="L29" s="91" t="s">
        <v>25</v>
      </c>
      <c r="M29" s="90">
        <v>51500</v>
      </c>
      <c r="N29" s="90">
        <v>51500</v>
      </c>
      <c r="O29" s="90">
        <v>52000</v>
      </c>
      <c r="P29" s="90">
        <v>52500</v>
      </c>
      <c r="Q29" s="90">
        <v>52000</v>
      </c>
      <c r="R29" s="90">
        <v>52000</v>
      </c>
      <c r="S29" s="91" t="s">
        <v>25</v>
      </c>
      <c r="T29" t="str">
        <f t="shared" si="3"/>
        <v>08-2021</v>
      </c>
      <c r="U29" t="e">
        <f>_xlfn.XLOOKUP(T29,#REF!,#REF!,"")</f>
        <v>#REF!</v>
      </c>
    </row>
    <row r="30" spans="1:21">
      <c r="A30" s="90">
        <v>2021</v>
      </c>
      <c r="B30" s="90">
        <v>36</v>
      </c>
      <c r="C30" s="93">
        <v>44438</v>
      </c>
      <c r="D30" s="93">
        <v>44444</v>
      </c>
      <c r="E30" s="91" t="s">
        <v>25</v>
      </c>
      <c r="F30" s="91" t="s">
        <v>25</v>
      </c>
      <c r="G30" s="91" t="s">
        <v>25</v>
      </c>
      <c r="H30" s="91" t="s">
        <v>25</v>
      </c>
      <c r="I30" s="91" t="s">
        <v>25</v>
      </c>
      <c r="J30" s="91" t="s">
        <v>25</v>
      </c>
      <c r="K30" s="91" t="s">
        <v>25</v>
      </c>
      <c r="L30" s="91" t="s">
        <v>25</v>
      </c>
      <c r="M30" s="90">
        <v>51500</v>
      </c>
      <c r="N30" s="90">
        <v>51500</v>
      </c>
      <c r="O30" s="90">
        <v>52000</v>
      </c>
      <c r="P30" s="90">
        <v>52500</v>
      </c>
      <c r="Q30" s="90">
        <v>52000</v>
      </c>
      <c r="R30" s="90">
        <v>52000</v>
      </c>
      <c r="S30" s="91" t="s">
        <v>25</v>
      </c>
      <c r="T30" t="str">
        <f t="shared" si="3"/>
        <v>08-2021</v>
      </c>
      <c r="U30" t="e">
        <f>_xlfn.XLOOKUP(T30,#REF!,#REF!,"")</f>
        <v>#REF!</v>
      </c>
    </row>
    <row r="31" spans="1:21">
      <c r="A31" s="90">
        <v>2021</v>
      </c>
      <c r="B31" s="90">
        <v>37</v>
      </c>
      <c r="C31" s="93">
        <v>44445</v>
      </c>
      <c r="D31" s="93">
        <v>44451</v>
      </c>
      <c r="E31" s="91" t="s">
        <v>25</v>
      </c>
      <c r="F31" s="91" t="s">
        <v>25</v>
      </c>
      <c r="G31" s="91" t="s">
        <v>25</v>
      </c>
      <c r="H31" s="91" t="s">
        <v>25</v>
      </c>
      <c r="I31" s="91" t="s">
        <v>25</v>
      </c>
      <c r="J31" s="91" t="s">
        <v>25</v>
      </c>
      <c r="K31" s="91" t="s">
        <v>25</v>
      </c>
      <c r="L31" s="91" t="s">
        <v>25</v>
      </c>
      <c r="M31" s="90">
        <v>51500</v>
      </c>
      <c r="N31" s="90">
        <v>51500</v>
      </c>
      <c r="O31" s="90">
        <v>52000</v>
      </c>
      <c r="P31" s="90">
        <v>52500</v>
      </c>
      <c r="Q31" s="90">
        <v>52000</v>
      </c>
      <c r="R31" s="90">
        <v>52000</v>
      </c>
      <c r="S31" s="91" t="s">
        <v>25</v>
      </c>
      <c r="T31" t="str">
        <f t="shared" si="3"/>
        <v>09-2021</v>
      </c>
      <c r="U31" t="e">
        <f>_xlfn.XLOOKUP(T31,#REF!,#REF!,"")</f>
        <v>#REF!</v>
      </c>
    </row>
    <row r="32" spans="1:21">
      <c r="A32" s="90">
        <v>2021</v>
      </c>
      <c r="B32" s="90">
        <v>38</v>
      </c>
      <c r="C32" s="93">
        <v>44452</v>
      </c>
      <c r="D32" s="93">
        <v>44458</v>
      </c>
      <c r="E32" s="91" t="s">
        <v>25</v>
      </c>
      <c r="F32" s="91" t="s">
        <v>25</v>
      </c>
      <c r="G32" s="91" t="s">
        <v>25</v>
      </c>
      <c r="H32" s="91" t="s">
        <v>25</v>
      </c>
      <c r="I32" s="91" t="s">
        <v>25</v>
      </c>
      <c r="J32" s="91" t="s">
        <v>25</v>
      </c>
      <c r="K32" s="91" t="s">
        <v>25</v>
      </c>
      <c r="L32" s="91" t="s">
        <v>25</v>
      </c>
      <c r="M32" s="90">
        <v>51500</v>
      </c>
      <c r="N32" s="90">
        <v>51500</v>
      </c>
      <c r="O32" s="90">
        <v>52000</v>
      </c>
      <c r="P32" s="90">
        <v>52000</v>
      </c>
      <c r="Q32" s="90">
        <v>52000</v>
      </c>
      <c r="R32" s="90">
        <v>52000</v>
      </c>
      <c r="S32" s="91" t="s">
        <v>25</v>
      </c>
      <c r="T32" t="str">
        <f t="shared" si="3"/>
        <v>09-2021</v>
      </c>
      <c r="U32" t="e">
        <f>_xlfn.XLOOKUP(T32,#REF!,#REF!,"")</f>
        <v>#REF!</v>
      </c>
    </row>
    <row r="33" spans="1:21">
      <c r="A33" s="90">
        <v>2021</v>
      </c>
      <c r="B33" s="90">
        <v>39</v>
      </c>
      <c r="C33" s="93">
        <v>44459</v>
      </c>
      <c r="D33" s="93">
        <v>44465</v>
      </c>
      <c r="E33" s="91" t="s">
        <v>25</v>
      </c>
      <c r="F33" s="91" t="s">
        <v>25</v>
      </c>
      <c r="G33" s="91" t="s">
        <v>25</v>
      </c>
      <c r="H33" s="91" t="s">
        <v>25</v>
      </c>
      <c r="I33" s="91" t="s">
        <v>25</v>
      </c>
      <c r="J33" s="91" t="s">
        <v>25</v>
      </c>
      <c r="K33" s="91" t="s">
        <v>25</v>
      </c>
      <c r="L33" s="91" t="s">
        <v>25</v>
      </c>
      <c r="M33" s="90">
        <v>51500</v>
      </c>
      <c r="N33" s="90">
        <v>51500</v>
      </c>
      <c r="O33" s="90">
        <v>52000</v>
      </c>
      <c r="P33" s="90">
        <v>51500</v>
      </c>
      <c r="Q33" s="90">
        <v>51500</v>
      </c>
      <c r="R33" s="90">
        <v>51500</v>
      </c>
      <c r="S33" s="91" t="s">
        <v>25</v>
      </c>
      <c r="T33" t="str">
        <f t="shared" si="3"/>
        <v>09-2021</v>
      </c>
      <c r="U33" t="e">
        <f>_xlfn.XLOOKUP(T33,#REF!,#REF!,"")</f>
        <v>#REF!</v>
      </c>
    </row>
    <row r="34" spans="1:21">
      <c r="A34" s="90">
        <v>2021</v>
      </c>
      <c r="B34" s="90">
        <v>40</v>
      </c>
      <c r="C34" s="93">
        <v>44466</v>
      </c>
      <c r="D34" s="93">
        <v>44472</v>
      </c>
      <c r="E34" s="91" t="s">
        <v>25</v>
      </c>
      <c r="F34" s="91" t="s">
        <v>25</v>
      </c>
      <c r="G34" s="91" t="s">
        <v>25</v>
      </c>
      <c r="H34" s="91" t="s">
        <v>25</v>
      </c>
      <c r="I34" s="91" t="s">
        <v>25</v>
      </c>
      <c r="J34" s="91" t="s">
        <v>25</v>
      </c>
      <c r="K34" s="91" t="s">
        <v>25</v>
      </c>
      <c r="L34" s="91" t="s">
        <v>25</v>
      </c>
      <c r="M34" s="90">
        <v>53000</v>
      </c>
      <c r="N34" s="90">
        <v>53250</v>
      </c>
      <c r="O34" s="90">
        <v>53750</v>
      </c>
      <c r="P34" s="90">
        <v>53750</v>
      </c>
      <c r="Q34" s="90">
        <v>53200</v>
      </c>
      <c r="R34" s="90">
        <v>53500</v>
      </c>
      <c r="S34" s="91" t="s">
        <v>25</v>
      </c>
      <c r="T34" t="str">
        <f t="shared" si="3"/>
        <v>09-2021</v>
      </c>
      <c r="U34" t="e">
        <f>_xlfn.XLOOKUP(T34,#REF!,#REF!,"")</f>
        <v>#REF!</v>
      </c>
    </row>
    <row r="35" spans="1:21">
      <c r="A35" s="90">
        <v>2021</v>
      </c>
      <c r="B35" s="90">
        <v>41</v>
      </c>
      <c r="C35" s="93">
        <v>44473</v>
      </c>
      <c r="D35" s="93">
        <v>44479</v>
      </c>
      <c r="E35" s="91" t="s">
        <v>25</v>
      </c>
      <c r="F35" s="91" t="s">
        <v>25</v>
      </c>
      <c r="G35" s="91" t="s">
        <v>25</v>
      </c>
      <c r="H35" s="91" t="s">
        <v>25</v>
      </c>
      <c r="I35" s="91" t="s">
        <v>25</v>
      </c>
      <c r="J35" s="91" t="s">
        <v>25</v>
      </c>
      <c r="K35" s="91" t="s">
        <v>25</v>
      </c>
      <c r="L35" s="91" t="s">
        <v>25</v>
      </c>
      <c r="M35" s="90">
        <v>55500</v>
      </c>
      <c r="N35" s="90">
        <v>55000</v>
      </c>
      <c r="O35" s="90">
        <v>55500</v>
      </c>
      <c r="P35" s="90">
        <v>56000</v>
      </c>
      <c r="Q35" s="90">
        <v>55000</v>
      </c>
      <c r="R35" s="90">
        <v>56000</v>
      </c>
      <c r="S35" s="91" t="s">
        <v>25</v>
      </c>
      <c r="T35" t="str">
        <f t="shared" si="3"/>
        <v>10-2021</v>
      </c>
      <c r="U35" t="e">
        <f>_xlfn.XLOOKUP(T35,#REF!,#REF!,"")</f>
        <v>#REF!</v>
      </c>
    </row>
    <row r="36" spans="1:21">
      <c r="A36" s="90">
        <v>2021</v>
      </c>
      <c r="B36" s="90">
        <v>42</v>
      </c>
      <c r="C36" s="93">
        <v>44480</v>
      </c>
      <c r="D36" s="93">
        <v>44486</v>
      </c>
      <c r="E36" s="91" t="s">
        <v>25</v>
      </c>
      <c r="F36" s="91" t="s">
        <v>25</v>
      </c>
      <c r="G36" s="91" t="s">
        <v>25</v>
      </c>
      <c r="H36" s="91" t="s">
        <v>25</v>
      </c>
      <c r="I36" s="91" t="s">
        <v>25</v>
      </c>
      <c r="J36" s="91" t="s">
        <v>25</v>
      </c>
      <c r="K36" s="91" t="s">
        <v>25</v>
      </c>
      <c r="L36" s="91" t="s">
        <v>25</v>
      </c>
      <c r="M36" s="90">
        <v>58500</v>
      </c>
      <c r="N36" s="90">
        <v>57500</v>
      </c>
      <c r="O36" s="90">
        <v>57000</v>
      </c>
      <c r="P36" s="90">
        <v>58500</v>
      </c>
      <c r="Q36" s="90">
        <v>57750</v>
      </c>
      <c r="R36" s="90">
        <v>58500</v>
      </c>
      <c r="S36" s="91" t="s">
        <v>25</v>
      </c>
      <c r="T36" t="str">
        <f t="shared" si="3"/>
        <v>10-2021</v>
      </c>
      <c r="U36" t="e">
        <f>_xlfn.XLOOKUP(T36,#REF!,#REF!,"")</f>
        <v>#REF!</v>
      </c>
    </row>
    <row r="37" spans="1:21">
      <c r="A37" s="90">
        <v>2021</v>
      </c>
      <c r="B37" s="90">
        <v>43</v>
      </c>
      <c r="C37" s="93">
        <v>44487</v>
      </c>
      <c r="D37" s="93">
        <v>44493</v>
      </c>
      <c r="E37" s="91" t="s">
        <v>25</v>
      </c>
      <c r="F37" s="91" t="s">
        <v>25</v>
      </c>
      <c r="G37" s="91" t="s">
        <v>25</v>
      </c>
      <c r="H37" s="91" t="s">
        <v>25</v>
      </c>
      <c r="I37" s="91" t="s">
        <v>25</v>
      </c>
      <c r="J37" s="91" t="s">
        <v>25</v>
      </c>
      <c r="K37" s="91" t="s">
        <v>25</v>
      </c>
      <c r="L37" s="91" t="s">
        <v>25</v>
      </c>
      <c r="M37" s="90">
        <v>60000</v>
      </c>
      <c r="N37" s="90">
        <v>59500</v>
      </c>
      <c r="O37" s="90">
        <v>58500</v>
      </c>
      <c r="P37" s="90">
        <v>60000</v>
      </c>
      <c r="Q37" s="90">
        <v>59500</v>
      </c>
      <c r="R37" s="90">
        <v>60000</v>
      </c>
      <c r="S37" s="91" t="s">
        <v>25</v>
      </c>
      <c r="T37" t="str">
        <f t="shared" si="3"/>
        <v>10-2021</v>
      </c>
      <c r="U37" t="e">
        <f>_xlfn.XLOOKUP(T37,#REF!,#REF!,"")</f>
        <v>#REF!</v>
      </c>
    </row>
    <row r="38" spans="1:21">
      <c r="A38" s="90">
        <v>2021</v>
      </c>
      <c r="B38" s="90">
        <v>44</v>
      </c>
      <c r="C38" s="93">
        <v>44494</v>
      </c>
      <c r="D38" s="93">
        <v>44500</v>
      </c>
      <c r="E38" s="91" t="s">
        <v>25</v>
      </c>
      <c r="F38" s="91" t="s">
        <v>25</v>
      </c>
      <c r="G38" s="91" t="s">
        <v>25</v>
      </c>
      <c r="H38" s="91" t="s">
        <v>25</v>
      </c>
      <c r="I38" s="91" t="s">
        <v>25</v>
      </c>
      <c r="J38" s="91" t="s">
        <v>25</v>
      </c>
      <c r="K38" s="91" t="s">
        <v>25</v>
      </c>
      <c r="L38" s="91" t="s">
        <v>25</v>
      </c>
      <c r="M38" s="90">
        <v>60000</v>
      </c>
      <c r="N38" s="90">
        <v>59500</v>
      </c>
      <c r="O38" s="90">
        <v>58500</v>
      </c>
      <c r="P38" s="90">
        <v>60000</v>
      </c>
      <c r="Q38" s="90">
        <v>59500</v>
      </c>
      <c r="R38" s="90">
        <v>60000</v>
      </c>
      <c r="S38" s="91" t="s">
        <v>25</v>
      </c>
      <c r="T38" t="str">
        <f t="shared" si="3"/>
        <v>10-2021</v>
      </c>
      <c r="U38" t="e">
        <f>_xlfn.XLOOKUP(T38,#REF!,#REF!,"")</f>
        <v>#REF!</v>
      </c>
    </row>
    <row r="39" spans="1:21">
      <c r="A39" s="90">
        <v>2021</v>
      </c>
      <c r="B39" s="90">
        <v>45</v>
      </c>
      <c r="C39" s="93">
        <v>44501</v>
      </c>
      <c r="D39" s="93">
        <v>44507</v>
      </c>
      <c r="E39" s="91" t="s">
        <v>25</v>
      </c>
      <c r="F39" s="91" t="s">
        <v>25</v>
      </c>
      <c r="G39" s="91" t="s">
        <v>25</v>
      </c>
      <c r="H39" s="91" t="s">
        <v>25</v>
      </c>
      <c r="I39" s="91" t="s">
        <v>25</v>
      </c>
      <c r="J39" s="91" t="s">
        <v>25</v>
      </c>
      <c r="K39" s="91" t="s">
        <v>25</v>
      </c>
      <c r="L39" s="91" t="s">
        <v>25</v>
      </c>
      <c r="M39" s="90">
        <v>60500</v>
      </c>
      <c r="N39" s="90">
        <v>61000</v>
      </c>
      <c r="O39" s="90">
        <v>60250</v>
      </c>
      <c r="P39" s="90">
        <v>62500</v>
      </c>
      <c r="Q39" s="90">
        <v>60500</v>
      </c>
      <c r="R39" s="90">
        <v>62000</v>
      </c>
      <c r="S39" s="91" t="s">
        <v>25</v>
      </c>
      <c r="T39" t="str">
        <f t="shared" si="3"/>
        <v>11-2021</v>
      </c>
      <c r="U39" t="e">
        <f>_xlfn.XLOOKUP(T39,#REF!,#REF!,"")</f>
        <v>#REF!</v>
      </c>
    </row>
    <row r="40" spans="1:21">
      <c r="A40" s="90">
        <v>2021</v>
      </c>
      <c r="B40" s="90">
        <v>46</v>
      </c>
      <c r="C40" s="93">
        <v>44508</v>
      </c>
      <c r="D40" s="93">
        <v>44514</v>
      </c>
      <c r="E40" s="91" t="s">
        <v>25</v>
      </c>
      <c r="F40" s="91" t="s">
        <v>25</v>
      </c>
      <c r="G40" s="91" t="s">
        <v>25</v>
      </c>
      <c r="H40" s="91" t="s">
        <v>25</v>
      </c>
      <c r="I40" s="91" t="s">
        <v>25</v>
      </c>
      <c r="J40" s="91" t="s">
        <v>25</v>
      </c>
      <c r="K40" s="91" t="s">
        <v>25</v>
      </c>
      <c r="L40" s="91" t="s">
        <v>25</v>
      </c>
      <c r="M40" s="90">
        <v>60500</v>
      </c>
      <c r="N40" s="90">
        <v>61000</v>
      </c>
      <c r="O40" s="90">
        <v>60000</v>
      </c>
      <c r="P40" s="90">
        <v>62500</v>
      </c>
      <c r="Q40" s="90">
        <v>60000</v>
      </c>
      <c r="R40" s="90">
        <v>61500</v>
      </c>
      <c r="S40" s="91" t="s">
        <v>25</v>
      </c>
      <c r="T40" t="str">
        <f t="shared" si="3"/>
        <v>11-2021</v>
      </c>
      <c r="U40" t="e">
        <f>_xlfn.XLOOKUP(T40,#REF!,#REF!,"")</f>
        <v>#REF!</v>
      </c>
    </row>
    <row r="41" spans="1:21">
      <c r="A41" s="90">
        <v>2021</v>
      </c>
      <c r="B41" s="90">
        <v>47</v>
      </c>
      <c r="C41" s="93">
        <v>44515</v>
      </c>
      <c r="D41" s="93">
        <v>44521</v>
      </c>
      <c r="E41" s="91" t="s">
        <v>25</v>
      </c>
      <c r="F41" s="91" t="s">
        <v>25</v>
      </c>
      <c r="G41" s="91" t="s">
        <v>25</v>
      </c>
      <c r="H41" s="91" t="s">
        <v>25</v>
      </c>
      <c r="I41" s="91" t="s">
        <v>25</v>
      </c>
      <c r="J41" s="91" t="s">
        <v>25</v>
      </c>
      <c r="K41" s="91" t="s">
        <v>25</v>
      </c>
      <c r="L41" s="91" t="s">
        <v>25</v>
      </c>
      <c r="M41" s="90">
        <v>60500</v>
      </c>
      <c r="N41" s="90">
        <v>59500</v>
      </c>
      <c r="O41" s="90">
        <v>59500</v>
      </c>
      <c r="P41" s="90">
        <v>61000</v>
      </c>
      <c r="Q41" s="90">
        <v>59500</v>
      </c>
      <c r="R41" s="90">
        <v>60250</v>
      </c>
      <c r="S41" s="91" t="s">
        <v>25</v>
      </c>
      <c r="T41" t="str">
        <f t="shared" si="3"/>
        <v>11-2021</v>
      </c>
      <c r="U41" t="e">
        <f>_xlfn.XLOOKUP(T41,#REF!,#REF!,"")</f>
        <v>#REF!</v>
      </c>
    </row>
    <row r="42" spans="1:21">
      <c r="A42" s="90">
        <v>2021</v>
      </c>
      <c r="B42" s="90">
        <v>48</v>
      </c>
      <c r="C42" s="93">
        <v>44522</v>
      </c>
      <c r="D42" s="93">
        <v>44528</v>
      </c>
      <c r="E42" s="91" t="s">
        <v>25</v>
      </c>
      <c r="F42" s="91" t="s">
        <v>25</v>
      </c>
      <c r="G42" s="91" t="s">
        <v>25</v>
      </c>
      <c r="H42" s="91" t="s">
        <v>25</v>
      </c>
      <c r="I42" s="91" t="s">
        <v>25</v>
      </c>
      <c r="J42" s="91" t="s">
        <v>25</v>
      </c>
      <c r="K42" s="91" t="s">
        <v>25</v>
      </c>
      <c r="L42" s="91" t="s">
        <v>25</v>
      </c>
      <c r="M42" s="90">
        <v>59500</v>
      </c>
      <c r="N42" s="90">
        <v>58500</v>
      </c>
      <c r="O42" s="90">
        <v>59000</v>
      </c>
      <c r="P42" s="90">
        <v>59500</v>
      </c>
      <c r="Q42" s="90">
        <v>59000</v>
      </c>
      <c r="R42" s="90">
        <v>59000</v>
      </c>
      <c r="S42" s="91" t="s">
        <v>25</v>
      </c>
      <c r="T42" t="str">
        <f t="shared" si="3"/>
        <v>11-2021</v>
      </c>
      <c r="U42" t="e">
        <f>_xlfn.XLOOKUP(T42,#REF!,#REF!,"")</f>
        <v>#REF!</v>
      </c>
    </row>
    <row r="43" spans="1:21">
      <c r="A43" s="90">
        <v>2021</v>
      </c>
      <c r="B43" s="90">
        <v>49</v>
      </c>
      <c r="C43" s="93">
        <v>44529</v>
      </c>
      <c r="D43" s="93">
        <v>44535</v>
      </c>
      <c r="E43" s="91" t="s">
        <v>25</v>
      </c>
      <c r="F43" s="91" t="s">
        <v>25</v>
      </c>
      <c r="G43" s="91" t="s">
        <v>25</v>
      </c>
      <c r="H43" s="91" t="s">
        <v>25</v>
      </c>
      <c r="I43" s="91" t="s">
        <v>25</v>
      </c>
      <c r="J43" s="91" t="s">
        <v>25</v>
      </c>
      <c r="K43" s="91" t="s">
        <v>25</v>
      </c>
      <c r="L43" s="91" t="s">
        <v>25</v>
      </c>
      <c r="M43" s="90">
        <v>58000</v>
      </c>
      <c r="N43" s="90">
        <v>57500</v>
      </c>
      <c r="O43" s="90">
        <v>56500</v>
      </c>
      <c r="P43" s="90">
        <v>58000</v>
      </c>
      <c r="Q43" s="90">
        <v>57000</v>
      </c>
      <c r="R43" s="90">
        <v>57500</v>
      </c>
      <c r="S43" s="91" t="s">
        <v>25</v>
      </c>
      <c r="T43" t="str">
        <f t="shared" si="3"/>
        <v>11-2021</v>
      </c>
      <c r="U43" t="e">
        <f>_xlfn.XLOOKUP(T43,#REF!,#REF!,"")</f>
        <v>#REF!</v>
      </c>
    </row>
    <row r="44" spans="1:21">
      <c r="A44" s="90">
        <v>2021</v>
      </c>
      <c r="B44" s="90">
        <v>50</v>
      </c>
      <c r="C44" s="93">
        <v>44536</v>
      </c>
      <c r="D44" s="93">
        <v>44542</v>
      </c>
      <c r="E44" s="91" t="s">
        <v>25</v>
      </c>
      <c r="F44" s="91" t="s">
        <v>25</v>
      </c>
      <c r="G44" s="91" t="s">
        <v>25</v>
      </c>
      <c r="H44" s="91" t="s">
        <v>25</v>
      </c>
      <c r="I44" s="91" t="s">
        <v>25</v>
      </c>
      <c r="J44" s="91" t="s">
        <v>25</v>
      </c>
      <c r="K44" s="91" t="s">
        <v>25</v>
      </c>
      <c r="L44" s="91" t="s">
        <v>25</v>
      </c>
      <c r="M44" s="90">
        <v>56000</v>
      </c>
      <c r="N44" s="90">
        <v>56500</v>
      </c>
      <c r="O44" s="90">
        <v>56000</v>
      </c>
      <c r="P44" s="90">
        <v>55500</v>
      </c>
      <c r="Q44" s="90">
        <v>56000</v>
      </c>
      <c r="R44" s="90">
        <v>55500</v>
      </c>
      <c r="S44" s="91" t="s">
        <v>25</v>
      </c>
      <c r="T44" t="str">
        <f t="shared" si="3"/>
        <v>12-2021</v>
      </c>
      <c r="U44" t="e">
        <f>_xlfn.XLOOKUP(T44,#REF!,#REF!,"")</f>
        <v>#REF!</v>
      </c>
    </row>
    <row r="45" spans="1:21">
      <c r="A45" s="90">
        <v>2021</v>
      </c>
      <c r="B45" s="90">
        <v>51</v>
      </c>
      <c r="C45" s="93">
        <v>44543</v>
      </c>
      <c r="D45" s="93">
        <v>44549</v>
      </c>
      <c r="E45" s="91" t="s">
        <v>25</v>
      </c>
      <c r="F45" s="91" t="s">
        <v>25</v>
      </c>
      <c r="G45" s="91" t="s">
        <v>25</v>
      </c>
      <c r="H45" s="91" t="s">
        <v>25</v>
      </c>
      <c r="I45" s="91" t="s">
        <v>25</v>
      </c>
      <c r="J45" s="91" t="s">
        <v>25</v>
      </c>
      <c r="K45" s="91" t="s">
        <v>25</v>
      </c>
      <c r="L45" s="91" t="s">
        <v>25</v>
      </c>
      <c r="M45" s="90">
        <v>56000</v>
      </c>
      <c r="N45" s="90">
        <v>55500</v>
      </c>
      <c r="O45" s="90">
        <v>55500</v>
      </c>
      <c r="P45" s="90">
        <v>55000</v>
      </c>
      <c r="Q45" s="90">
        <v>56000</v>
      </c>
      <c r="R45" s="90">
        <v>55000</v>
      </c>
      <c r="S45" s="91" t="s">
        <v>25</v>
      </c>
      <c r="T45" t="str">
        <f t="shared" si="3"/>
        <v>12-2021</v>
      </c>
      <c r="U45" t="e">
        <f>_xlfn.XLOOKUP(T45,#REF!,#REF!,"")</f>
        <v>#REF!</v>
      </c>
    </row>
    <row r="46" spans="1:21">
      <c r="A46" s="90">
        <v>2021</v>
      </c>
      <c r="B46" s="90">
        <v>52</v>
      </c>
      <c r="C46" s="93">
        <v>44550</v>
      </c>
      <c r="D46" s="93">
        <v>44556</v>
      </c>
      <c r="E46" s="91" t="s">
        <v>25</v>
      </c>
      <c r="F46" s="91" t="s">
        <v>25</v>
      </c>
      <c r="G46" s="91" t="s">
        <v>25</v>
      </c>
      <c r="H46" s="91" t="s">
        <v>25</v>
      </c>
      <c r="I46" s="91" t="s">
        <v>25</v>
      </c>
      <c r="J46" s="91" t="s">
        <v>25</v>
      </c>
      <c r="K46" s="91" t="s">
        <v>25</v>
      </c>
      <c r="L46" s="91" t="s">
        <v>25</v>
      </c>
      <c r="M46" s="90">
        <v>55000</v>
      </c>
      <c r="N46" s="90">
        <v>55000</v>
      </c>
      <c r="O46" s="90">
        <v>54750</v>
      </c>
      <c r="P46" s="90">
        <v>54500</v>
      </c>
      <c r="Q46" s="90">
        <v>55000</v>
      </c>
      <c r="R46" s="90">
        <v>54000</v>
      </c>
      <c r="S46" s="91" t="s">
        <v>25</v>
      </c>
      <c r="T46" t="str">
        <f t="shared" si="3"/>
        <v>12-2021</v>
      </c>
      <c r="U46" t="e">
        <f>_xlfn.XLOOKUP(T46,#REF!,#REF!,"")</f>
        <v>#REF!</v>
      </c>
    </row>
    <row r="47" spans="1:21">
      <c r="A47" s="90">
        <v>2022</v>
      </c>
      <c r="B47" s="90">
        <v>1</v>
      </c>
      <c r="C47" s="93">
        <v>44557</v>
      </c>
      <c r="D47" s="93">
        <v>44563</v>
      </c>
      <c r="E47" s="91" t="s">
        <v>25</v>
      </c>
      <c r="F47" s="91" t="s">
        <v>25</v>
      </c>
      <c r="G47" s="91" t="s">
        <v>25</v>
      </c>
      <c r="H47" s="91" t="s">
        <v>25</v>
      </c>
      <c r="I47" s="91" t="s">
        <v>25</v>
      </c>
      <c r="J47" s="91" t="s">
        <v>25</v>
      </c>
      <c r="K47" s="91" t="s">
        <v>25</v>
      </c>
      <c r="L47" s="91" t="s">
        <v>25</v>
      </c>
      <c r="M47" s="90">
        <v>55000</v>
      </c>
      <c r="N47" s="90">
        <v>55000</v>
      </c>
      <c r="O47" s="90">
        <v>55250</v>
      </c>
      <c r="P47" s="90">
        <v>55000</v>
      </c>
      <c r="Q47" s="90">
        <v>55000</v>
      </c>
      <c r="R47" s="90">
        <v>54500</v>
      </c>
      <c r="S47" s="91" t="s">
        <v>25</v>
      </c>
      <c r="T47" t="str">
        <f t="shared" si="3"/>
        <v>12-2021</v>
      </c>
      <c r="U47" t="e">
        <f>_xlfn.XLOOKUP(T47,#REF!,#REF!,"")</f>
        <v>#REF!</v>
      </c>
    </row>
    <row r="48" spans="1:21">
      <c r="A48" s="90">
        <v>2022</v>
      </c>
      <c r="B48" s="90">
        <v>2</v>
      </c>
      <c r="C48" s="93">
        <v>44564</v>
      </c>
      <c r="D48" s="93">
        <v>44570</v>
      </c>
      <c r="E48" s="91" t="s">
        <v>25</v>
      </c>
      <c r="F48" s="91" t="s">
        <v>25</v>
      </c>
      <c r="G48" s="91" t="s">
        <v>25</v>
      </c>
      <c r="H48" s="91" t="s">
        <v>25</v>
      </c>
      <c r="I48" s="91" t="s">
        <v>25</v>
      </c>
      <c r="J48" s="91" t="s">
        <v>25</v>
      </c>
      <c r="K48" s="91" t="s">
        <v>25</v>
      </c>
      <c r="L48" s="91" t="s">
        <v>25</v>
      </c>
      <c r="M48" s="90">
        <v>55000</v>
      </c>
      <c r="N48" s="90">
        <v>55000</v>
      </c>
      <c r="O48" s="90">
        <v>55250</v>
      </c>
      <c r="P48" s="90">
        <v>55500</v>
      </c>
      <c r="Q48" s="90">
        <v>55500</v>
      </c>
      <c r="R48" s="90">
        <v>55000</v>
      </c>
      <c r="S48" s="91" t="s">
        <v>25</v>
      </c>
      <c r="T48" t="str">
        <f t="shared" si="3"/>
        <v>01-2022</v>
      </c>
      <c r="U48" t="e">
        <f>_xlfn.XLOOKUP(T48,#REF!,#REF!,"")</f>
        <v>#REF!</v>
      </c>
    </row>
    <row r="49" spans="1:21">
      <c r="A49" s="90">
        <v>2022</v>
      </c>
      <c r="B49" s="90">
        <v>3</v>
      </c>
      <c r="C49" s="93">
        <v>44571</v>
      </c>
      <c r="D49" s="93">
        <v>44577</v>
      </c>
      <c r="E49" s="91" t="s">
        <v>25</v>
      </c>
      <c r="F49" s="91" t="s">
        <v>25</v>
      </c>
      <c r="G49" s="91" t="s">
        <v>25</v>
      </c>
      <c r="H49" s="91" t="s">
        <v>25</v>
      </c>
      <c r="I49" s="91" t="s">
        <v>25</v>
      </c>
      <c r="J49" s="91" t="s">
        <v>25</v>
      </c>
      <c r="K49" s="91" t="s">
        <v>25</v>
      </c>
      <c r="L49" s="91" t="s">
        <v>25</v>
      </c>
      <c r="M49" s="90">
        <v>55000</v>
      </c>
      <c r="N49" s="90">
        <v>55000</v>
      </c>
      <c r="O49" s="90">
        <v>54800</v>
      </c>
      <c r="P49" s="90">
        <v>55500</v>
      </c>
      <c r="Q49" s="90">
        <v>55000</v>
      </c>
      <c r="R49" s="90">
        <v>54500</v>
      </c>
      <c r="S49" s="91" t="s">
        <v>25</v>
      </c>
      <c r="T49" t="str">
        <f t="shared" si="3"/>
        <v>01-2022</v>
      </c>
      <c r="U49" t="e">
        <f>_xlfn.XLOOKUP(T49,#REF!,#REF!,"")</f>
        <v>#REF!</v>
      </c>
    </row>
    <row r="50" spans="1:21">
      <c r="A50" s="90">
        <v>2022</v>
      </c>
      <c r="B50" s="90">
        <v>4</v>
      </c>
      <c r="C50" s="93">
        <v>44578</v>
      </c>
      <c r="D50" s="93">
        <v>44584</v>
      </c>
      <c r="E50" s="91" t="s">
        <v>25</v>
      </c>
      <c r="F50" s="91" t="s">
        <v>25</v>
      </c>
      <c r="G50" s="91" t="s">
        <v>25</v>
      </c>
      <c r="H50" s="91" t="s">
        <v>25</v>
      </c>
      <c r="I50" s="91" t="s">
        <v>25</v>
      </c>
      <c r="J50" s="91" t="s">
        <v>25</v>
      </c>
      <c r="K50" s="91" t="s">
        <v>25</v>
      </c>
      <c r="L50" s="91" t="s">
        <v>25</v>
      </c>
      <c r="M50" s="90">
        <v>56000</v>
      </c>
      <c r="N50" s="90">
        <v>56000</v>
      </c>
      <c r="O50" s="90">
        <v>55500</v>
      </c>
      <c r="P50" s="90">
        <v>56500</v>
      </c>
      <c r="Q50" s="90">
        <v>55250</v>
      </c>
      <c r="R50" s="90">
        <v>55750</v>
      </c>
      <c r="S50" s="91" t="s">
        <v>25</v>
      </c>
      <c r="T50" t="str">
        <f t="shared" si="3"/>
        <v>01-2022</v>
      </c>
      <c r="U50" t="e">
        <f>_xlfn.XLOOKUP(T50,#REF!,#REF!,"")</f>
        <v>#REF!</v>
      </c>
    </row>
    <row r="51" spans="1:21">
      <c r="A51" s="90">
        <v>2022</v>
      </c>
      <c r="B51" s="90">
        <v>5</v>
      </c>
      <c r="C51" s="93">
        <v>44585</v>
      </c>
      <c r="D51" s="93">
        <v>44591</v>
      </c>
      <c r="E51" s="91" t="s">
        <v>25</v>
      </c>
      <c r="F51" s="91" t="s">
        <v>25</v>
      </c>
      <c r="G51" s="91" t="s">
        <v>25</v>
      </c>
      <c r="H51" s="91" t="s">
        <v>25</v>
      </c>
      <c r="I51" s="91" t="s">
        <v>25</v>
      </c>
      <c r="J51" s="91" t="s">
        <v>25</v>
      </c>
      <c r="K51" s="91" t="s">
        <v>25</v>
      </c>
      <c r="L51" s="91" t="s">
        <v>25</v>
      </c>
      <c r="M51" s="90">
        <v>57000</v>
      </c>
      <c r="N51" s="90">
        <v>56800</v>
      </c>
      <c r="O51" s="90">
        <v>57500</v>
      </c>
      <c r="P51" s="90">
        <v>57500</v>
      </c>
      <c r="Q51" s="90">
        <v>57000</v>
      </c>
      <c r="R51" s="90">
        <v>56500</v>
      </c>
      <c r="S51" s="91" t="s">
        <v>25</v>
      </c>
      <c r="T51" t="str">
        <f t="shared" si="3"/>
        <v>01-2022</v>
      </c>
      <c r="U51" t="e">
        <f>_xlfn.XLOOKUP(T51,#REF!,#REF!,"")</f>
        <v>#REF!</v>
      </c>
    </row>
    <row r="52" spans="1:21">
      <c r="A52" s="90">
        <v>2022</v>
      </c>
      <c r="B52" s="90">
        <v>6</v>
      </c>
      <c r="C52" s="93">
        <v>44592</v>
      </c>
      <c r="D52" s="93">
        <v>44598</v>
      </c>
      <c r="E52" s="91" t="s">
        <v>25</v>
      </c>
      <c r="F52" s="91" t="s">
        <v>25</v>
      </c>
      <c r="G52" s="91" t="s">
        <v>25</v>
      </c>
      <c r="H52" s="91" t="s">
        <v>25</v>
      </c>
      <c r="I52" s="91" t="s">
        <v>25</v>
      </c>
      <c r="J52" s="91" t="s">
        <v>25</v>
      </c>
      <c r="K52" s="91" t="s">
        <v>25</v>
      </c>
      <c r="L52" s="91" t="s">
        <v>25</v>
      </c>
      <c r="M52" s="90">
        <v>60600</v>
      </c>
      <c r="N52" s="90">
        <v>60400</v>
      </c>
      <c r="O52" s="90">
        <v>60500</v>
      </c>
      <c r="P52" s="90">
        <v>61500</v>
      </c>
      <c r="Q52" s="90">
        <v>61900</v>
      </c>
      <c r="R52" s="90">
        <v>61500</v>
      </c>
      <c r="S52" s="91" t="s">
        <v>25</v>
      </c>
      <c r="T52" t="str">
        <f t="shared" si="3"/>
        <v>01-2022</v>
      </c>
      <c r="U52" t="e">
        <f>_xlfn.XLOOKUP(T52,#REF!,#REF!,"")</f>
        <v>#REF!</v>
      </c>
    </row>
    <row r="53" spans="1:21">
      <c r="A53" s="90">
        <v>2022</v>
      </c>
      <c r="B53" s="90">
        <v>7</v>
      </c>
      <c r="C53" s="93">
        <v>44599</v>
      </c>
      <c r="D53" s="93">
        <v>44605</v>
      </c>
      <c r="E53" s="91" t="s">
        <v>25</v>
      </c>
      <c r="F53" s="91" t="s">
        <v>25</v>
      </c>
      <c r="G53" s="91" t="s">
        <v>25</v>
      </c>
      <c r="H53" s="91" t="s">
        <v>25</v>
      </c>
      <c r="I53" s="91" t="s">
        <v>25</v>
      </c>
      <c r="J53" s="91" t="s">
        <v>25</v>
      </c>
      <c r="K53" s="91" t="s">
        <v>25</v>
      </c>
      <c r="L53" s="91" t="s">
        <v>25</v>
      </c>
      <c r="M53" s="90">
        <v>62500</v>
      </c>
      <c r="N53" s="90">
        <v>61500</v>
      </c>
      <c r="O53" s="90">
        <v>61500</v>
      </c>
      <c r="P53" s="90">
        <v>62500</v>
      </c>
      <c r="Q53" s="90">
        <v>61900</v>
      </c>
      <c r="R53" s="90">
        <v>61500</v>
      </c>
      <c r="S53" s="91" t="s">
        <v>25</v>
      </c>
      <c r="T53" t="str">
        <f t="shared" si="3"/>
        <v>02-2022</v>
      </c>
      <c r="U53" t="e">
        <f>_xlfn.XLOOKUP(T53,#REF!,#REF!,"")</f>
        <v>#REF!</v>
      </c>
    </row>
    <row r="54" spans="1:21">
      <c r="A54" s="90">
        <v>2022</v>
      </c>
      <c r="B54" s="90">
        <v>8</v>
      </c>
      <c r="C54" s="93">
        <v>44606</v>
      </c>
      <c r="D54" s="93">
        <v>44612</v>
      </c>
      <c r="E54" s="91" t="s">
        <v>25</v>
      </c>
      <c r="F54" s="91" t="s">
        <v>25</v>
      </c>
      <c r="G54" s="91" t="s">
        <v>25</v>
      </c>
      <c r="H54" s="91" t="s">
        <v>25</v>
      </c>
      <c r="I54" s="91" t="s">
        <v>25</v>
      </c>
      <c r="J54" s="91" t="s">
        <v>25</v>
      </c>
      <c r="K54" s="91" t="s">
        <v>25</v>
      </c>
      <c r="L54" s="91" t="s">
        <v>25</v>
      </c>
      <c r="M54" s="90">
        <v>62500</v>
      </c>
      <c r="N54" s="90">
        <v>62500</v>
      </c>
      <c r="O54" s="90">
        <v>62400</v>
      </c>
      <c r="P54" s="90">
        <v>62500</v>
      </c>
      <c r="Q54" s="90">
        <v>61900</v>
      </c>
      <c r="R54" s="90">
        <v>62000</v>
      </c>
      <c r="S54" s="91" t="s">
        <v>25</v>
      </c>
      <c r="T54" t="str">
        <f t="shared" si="3"/>
        <v>02-2022</v>
      </c>
      <c r="U54" t="e">
        <f>_xlfn.XLOOKUP(T54,#REF!,#REF!,"")</f>
        <v>#REF!</v>
      </c>
    </row>
    <row r="55" spans="1:21">
      <c r="A55" s="90">
        <v>2022</v>
      </c>
      <c r="B55" s="90">
        <v>9</v>
      </c>
      <c r="C55" s="93">
        <v>44613</v>
      </c>
      <c r="D55" s="93">
        <v>44619</v>
      </c>
      <c r="E55" s="91" t="s">
        <v>25</v>
      </c>
      <c r="F55" s="91" t="s">
        <v>25</v>
      </c>
      <c r="G55" s="91" t="s">
        <v>25</v>
      </c>
      <c r="H55" s="91" t="s">
        <v>25</v>
      </c>
      <c r="I55" s="91" t="s">
        <v>25</v>
      </c>
      <c r="J55" s="91" t="s">
        <v>25</v>
      </c>
      <c r="K55" s="91" t="s">
        <v>25</v>
      </c>
      <c r="L55" s="91" t="s">
        <v>25</v>
      </c>
      <c r="M55" s="90">
        <v>63000</v>
      </c>
      <c r="N55" s="90">
        <v>63000</v>
      </c>
      <c r="O55" s="90">
        <v>63000</v>
      </c>
      <c r="P55" s="90">
        <v>63500</v>
      </c>
      <c r="Q55" s="90">
        <v>63000</v>
      </c>
      <c r="R55" s="90">
        <v>63000</v>
      </c>
      <c r="S55" s="91" t="s">
        <v>25</v>
      </c>
      <c r="T55" t="str">
        <f t="shared" si="3"/>
        <v>02-2022</v>
      </c>
      <c r="U55" t="e">
        <f>_xlfn.XLOOKUP(T55,#REF!,#REF!,"")</f>
        <v>#REF!</v>
      </c>
    </row>
    <row r="56" spans="1:21">
      <c r="A56" s="90">
        <v>2022</v>
      </c>
      <c r="B56" s="90">
        <v>10</v>
      </c>
      <c r="C56" s="93">
        <v>44620</v>
      </c>
      <c r="D56" s="93">
        <v>44626</v>
      </c>
      <c r="E56" s="91" t="s">
        <v>25</v>
      </c>
      <c r="F56" s="91" t="s">
        <v>25</v>
      </c>
      <c r="G56" s="91" t="s">
        <v>25</v>
      </c>
      <c r="H56" s="91" t="s">
        <v>25</v>
      </c>
      <c r="I56" s="91" t="s">
        <v>25</v>
      </c>
      <c r="J56" s="91" t="s">
        <v>25</v>
      </c>
      <c r="K56" s="91" t="s">
        <v>25</v>
      </c>
      <c r="L56" s="90">
        <v>68000</v>
      </c>
      <c r="M56" s="90">
        <v>67000</v>
      </c>
      <c r="N56" s="90">
        <v>68000</v>
      </c>
      <c r="O56" s="90">
        <v>67000</v>
      </c>
      <c r="P56" s="90">
        <v>68500</v>
      </c>
      <c r="Q56" s="90">
        <v>68000</v>
      </c>
      <c r="R56" s="90">
        <v>68000</v>
      </c>
      <c r="S56" s="91" t="s">
        <v>25</v>
      </c>
      <c r="T56" t="str">
        <f t="shared" si="3"/>
        <v>02-2022</v>
      </c>
      <c r="U56" t="e">
        <f>_xlfn.XLOOKUP(T56,#REF!,#REF!,"")</f>
        <v>#REF!</v>
      </c>
    </row>
    <row r="57" spans="1:21">
      <c r="A57" s="90">
        <v>2022</v>
      </c>
      <c r="B57" s="90">
        <v>11</v>
      </c>
      <c r="C57" s="93">
        <v>44627</v>
      </c>
      <c r="D57" s="93">
        <v>44633</v>
      </c>
      <c r="E57" s="91" t="s">
        <v>25</v>
      </c>
      <c r="F57" s="91" t="s">
        <v>25</v>
      </c>
      <c r="G57" s="91" t="s">
        <v>25</v>
      </c>
      <c r="H57" s="91" t="s">
        <v>25</v>
      </c>
      <c r="I57" s="91" t="s">
        <v>25</v>
      </c>
      <c r="J57" s="91" t="s">
        <v>25</v>
      </c>
      <c r="K57" s="91" t="s">
        <v>25</v>
      </c>
      <c r="L57" s="90">
        <v>73500</v>
      </c>
      <c r="M57" s="90">
        <v>72500</v>
      </c>
      <c r="N57" s="90">
        <v>72000</v>
      </c>
      <c r="O57" s="90">
        <v>73000</v>
      </c>
      <c r="P57" s="90">
        <v>73000</v>
      </c>
      <c r="Q57" s="90">
        <v>72500</v>
      </c>
      <c r="R57" s="90">
        <v>72500</v>
      </c>
      <c r="S57" s="91" t="s">
        <v>25</v>
      </c>
      <c r="T57" t="str">
        <f t="shared" si="3"/>
        <v>03-2022</v>
      </c>
      <c r="U57" t="e">
        <f>_xlfn.XLOOKUP(T57,#REF!,#REF!,"")</f>
        <v>#REF!</v>
      </c>
    </row>
    <row r="58" spans="1:21">
      <c r="A58" s="90">
        <v>2022</v>
      </c>
      <c r="B58" s="90">
        <v>12</v>
      </c>
      <c r="C58" s="93">
        <v>44634</v>
      </c>
      <c r="D58" s="93">
        <v>44640</v>
      </c>
      <c r="E58" s="91" t="s">
        <v>25</v>
      </c>
      <c r="F58" s="91" t="s">
        <v>25</v>
      </c>
      <c r="G58" s="91" t="s">
        <v>25</v>
      </c>
      <c r="H58" s="91" t="s">
        <v>25</v>
      </c>
      <c r="I58" s="91" t="s">
        <v>25</v>
      </c>
      <c r="J58" s="91" t="s">
        <v>25</v>
      </c>
      <c r="K58" s="91" t="s">
        <v>25</v>
      </c>
      <c r="L58" s="90">
        <v>73000</v>
      </c>
      <c r="M58" s="90">
        <v>72000</v>
      </c>
      <c r="N58" s="90">
        <v>72000</v>
      </c>
      <c r="O58" s="90">
        <v>72500</v>
      </c>
      <c r="P58" s="90">
        <v>72500</v>
      </c>
      <c r="Q58" s="90">
        <v>72500</v>
      </c>
      <c r="R58" s="90">
        <v>72000</v>
      </c>
      <c r="S58" s="91" t="s">
        <v>25</v>
      </c>
      <c r="T58" t="str">
        <f t="shared" si="3"/>
        <v>03-2022</v>
      </c>
      <c r="U58" t="e">
        <f>_xlfn.XLOOKUP(T58,#REF!,#REF!,"")</f>
        <v>#REF!</v>
      </c>
    </row>
    <row r="59" spans="1:21">
      <c r="A59" s="90">
        <v>2022</v>
      </c>
      <c r="B59" s="90">
        <v>13</v>
      </c>
      <c r="C59" s="93">
        <v>44641</v>
      </c>
      <c r="D59" s="93">
        <v>44647</v>
      </c>
      <c r="E59" s="91" t="s">
        <v>25</v>
      </c>
      <c r="F59" s="91" t="s">
        <v>25</v>
      </c>
      <c r="G59" s="91" t="s">
        <v>25</v>
      </c>
      <c r="H59" s="91" t="s">
        <v>25</v>
      </c>
      <c r="I59" s="91" t="s">
        <v>25</v>
      </c>
      <c r="J59" s="91" t="s">
        <v>25</v>
      </c>
      <c r="K59" s="91" t="s">
        <v>25</v>
      </c>
      <c r="L59" s="90">
        <v>74000</v>
      </c>
      <c r="M59" s="90">
        <v>73000</v>
      </c>
      <c r="N59" s="90">
        <v>73500</v>
      </c>
      <c r="O59" s="90">
        <v>73500</v>
      </c>
      <c r="P59" s="90">
        <v>73500</v>
      </c>
      <c r="Q59" s="90">
        <v>73000</v>
      </c>
      <c r="R59" s="90">
        <v>72500</v>
      </c>
      <c r="S59" s="91" t="s">
        <v>25</v>
      </c>
      <c r="T59" t="str">
        <f t="shared" si="3"/>
        <v>03-2022</v>
      </c>
      <c r="U59" t="e">
        <f>_xlfn.XLOOKUP(T59,#REF!,#REF!,"")</f>
        <v>#REF!</v>
      </c>
    </row>
    <row r="60" spans="1:21">
      <c r="A60" s="90">
        <v>2022</v>
      </c>
      <c r="B60" s="90">
        <v>14</v>
      </c>
      <c r="C60" s="93">
        <v>44648</v>
      </c>
      <c r="D60" s="93">
        <v>44654</v>
      </c>
      <c r="E60" s="91" t="s">
        <v>25</v>
      </c>
      <c r="F60" s="91" t="s">
        <v>25</v>
      </c>
      <c r="G60" s="91" t="s">
        <v>25</v>
      </c>
      <c r="H60" s="91" t="s">
        <v>25</v>
      </c>
      <c r="I60" s="91" t="s">
        <v>25</v>
      </c>
      <c r="J60" s="91" t="s">
        <v>25</v>
      </c>
      <c r="K60" s="91" t="s">
        <v>25</v>
      </c>
      <c r="L60" s="90">
        <v>74000</v>
      </c>
      <c r="M60" s="90">
        <v>73500</v>
      </c>
      <c r="N60" s="90">
        <v>73500</v>
      </c>
      <c r="O60" s="90">
        <v>73500</v>
      </c>
      <c r="P60" s="90">
        <v>74000</v>
      </c>
      <c r="Q60" s="90">
        <v>73500</v>
      </c>
      <c r="R60" s="90">
        <v>73500</v>
      </c>
      <c r="S60" s="91" t="s">
        <v>25</v>
      </c>
      <c r="T60" t="str">
        <f t="shared" si="3"/>
        <v>03-2022</v>
      </c>
      <c r="U60" t="e">
        <f>_xlfn.XLOOKUP(T60,#REF!,#REF!,"")</f>
        <v>#REF!</v>
      </c>
    </row>
    <row r="61" spans="1:21">
      <c r="A61" s="90">
        <v>2022</v>
      </c>
      <c r="B61" s="90">
        <v>15</v>
      </c>
      <c r="C61" s="93">
        <v>44655</v>
      </c>
      <c r="D61" s="93">
        <v>44661</v>
      </c>
      <c r="E61" s="91" t="s">
        <v>25</v>
      </c>
      <c r="F61" s="91" t="s">
        <v>25</v>
      </c>
      <c r="G61" s="91" t="s">
        <v>25</v>
      </c>
      <c r="H61" s="91" t="s">
        <v>25</v>
      </c>
      <c r="I61" s="91" t="s">
        <v>25</v>
      </c>
      <c r="J61" s="91" t="s">
        <v>25</v>
      </c>
      <c r="K61" s="91" t="s">
        <v>25</v>
      </c>
      <c r="L61" s="90">
        <v>75000</v>
      </c>
      <c r="M61" s="90">
        <v>73500</v>
      </c>
      <c r="N61" s="90">
        <v>74500</v>
      </c>
      <c r="O61" s="90">
        <v>74500</v>
      </c>
      <c r="P61" s="90">
        <v>75000</v>
      </c>
      <c r="Q61" s="90">
        <v>74000</v>
      </c>
      <c r="R61" s="90">
        <v>74000</v>
      </c>
      <c r="S61" s="91" t="s">
        <v>25</v>
      </c>
      <c r="T61" t="str">
        <f t="shared" si="3"/>
        <v>04-2022</v>
      </c>
      <c r="U61" t="e">
        <f>_xlfn.XLOOKUP(T61,#REF!,#REF!,"")</f>
        <v>#REF!</v>
      </c>
    </row>
    <row r="62" spans="1:21">
      <c r="A62" s="90">
        <v>2022</v>
      </c>
      <c r="B62" s="90">
        <v>16</v>
      </c>
      <c r="C62" s="93">
        <v>44662</v>
      </c>
      <c r="D62" s="93">
        <v>44668</v>
      </c>
      <c r="E62" s="91" t="s">
        <v>25</v>
      </c>
      <c r="F62" s="91" t="s">
        <v>25</v>
      </c>
      <c r="G62" s="91" t="s">
        <v>25</v>
      </c>
      <c r="H62" s="91" t="s">
        <v>25</v>
      </c>
      <c r="I62" s="91" t="s">
        <v>25</v>
      </c>
      <c r="J62" s="91" t="s">
        <v>25</v>
      </c>
      <c r="K62" s="91" t="s">
        <v>25</v>
      </c>
      <c r="L62" s="90">
        <v>74000</v>
      </c>
      <c r="M62" s="90">
        <v>72500</v>
      </c>
      <c r="N62" s="90">
        <v>73500</v>
      </c>
      <c r="O62" s="90">
        <v>73500</v>
      </c>
      <c r="P62" s="90">
        <v>73000</v>
      </c>
      <c r="Q62" s="90">
        <v>73000</v>
      </c>
      <c r="R62" s="90">
        <v>72900</v>
      </c>
      <c r="S62" s="91" t="s">
        <v>25</v>
      </c>
      <c r="T62" t="str">
        <f t="shared" si="3"/>
        <v>04-2022</v>
      </c>
      <c r="U62" t="e">
        <f>_xlfn.XLOOKUP(T62,#REF!,#REF!,"")</f>
        <v>#REF!</v>
      </c>
    </row>
    <row r="63" spans="1:21">
      <c r="A63" s="90">
        <v>2022</v>
      </c>
      <c r="B63" s="90">
        <v>17</v>
      </c>
      <c r="C63" s="93">
        <v>44669</v>
      </c>
      <c r="D63" s="93">
        <v>44675</v>
      </c>
      <c r="E63" s="91" t="s">
        <v>25</v>
      </c>
      <c r="F63" s="91" t="s">
        <v>25</v>
      </c>
      <c r="G63" s="91" t="s">
        <v>25</v>
      </c>
      <c r="H63" s="91" t="s">
        <v>25</v>
      </c>
      <c r="I63" s="91" t="s">
        <v>25</v>
      </c>
      <c r="J63" s="91" t="s">
        <v>25</v>
      </c>
      <c r="K63" s="91" t="s">
        <v>25</v>
      </c>
      <c r="L63" s="90">
        <v>73500</v>
      </c>
      <c r="M63" s="90">
        <v>72500</v>
      </c>
      <c r="N63" s="90">
        <v>73500</v>
      </c>
      <c r="O63" s="90">
        <v>73500</v>
      </c>
      <c r="P63" s="90">
        <v>72500</v>
      </c>
      <c r="Q63" s="90">
        <v>73000</v>
      </c>
      <c r="R63" s="90">
        <v>72500</v>
      </c>
      <c r="S63" s="91" t="s">
        <v>25</v>
      </c>
      <c r="T63" t="str">
        <f t="shared" si="3"/>
        <v>04-2022</v>
      </c>
      <c r="U63" t="e">
        <f>_xlfn.XLOOKUP(T63,#REF!,#REF!,"")</f>
        <v>#REF!</v>
      </c>
    </row>
    <row r="64" spans="1:21">
      <c r="A64" s="90">
        <v>2022</v>
      </c>
      <c r="B64" s="90">
        <v>18</v>
      </c>
      <c r="C64" s="93">
        <v>44676</v>
      </c>
      <c r="D64" s="93">
        <v>44682</v>
      </c>
      <c r="E64" s="91" t="s">
        <v>25</v>
      </c>
      <c r="F64" s="91" t="s">
        <v>25</v>
      </c>
      <c r="G64" s="91" t="s">
        <v>25</v>
      </c>
      <c r="H64" s="91" t="s">
        <v>25</v>
      </c>
      <c r="I64" s="91" t="s">
        <v>25</v>
      </c>
      <c r="J64" s="91" t="s">
        <v>25</v>
      </c>
      <c r="K64" s="91" t="s">
        <v>25</v>
      </c>
      <c r="L64" s="90">
        <v>72500</v>
      </c>
      <c r="M64" s="90">
        <v>71500</v>
      </c>
      <c r="N64" s="90">
        <v>72500</v>
      </c>
      <c r="O64" s="90">
        <v>72500</v>
      </c>
      <c r="P64" s="90">
        <v>72000</v>
      </c>
      <c r="Q64" s="90">
        <v>72000</v>
      </c>
      <c r="R64" s="90">
        <v>71500</v>
      </c>
      <c r="S64" s="91" t="s">
        <v>25</v>
      </c>
      <c r="T64" t="str">
        <f t="shared" si="3"/>
        <v>04-2022</v>
      </c>
      <c r="U64" t="e">
        <f>_xlfn.XLOOKUP(T64,#REF!,#REF!,"")</f>
        <v>#REF!</v>
      </c>
    </row>
    <row r="65" spans="1:21">
      <c r="A65" s="90">
        <v>2022</v>
      </c>
      <c r="B65" s="90">
        <v>19</v>
      </c>
      <c r="C65" s="93">
        <v>44683</v>
      </c>
      <c r="D65" s="93">
        <v>44689</v>
      </c>
      <c r="E65" s="91" t="s">
        <v>25</v>
      </c>
      <c r="F65" s="91" t="s">
        <v>25</v>
      </c>
      <c r="G65" s="91" t="s">
        <v>25</v>
      </c>
      <c r="H65" s="91" t="s">
        <v>25</v>
      </c>
      <c r="I65" s="91" t="s">
        <v>25</v>
      </c>
      <c r="J65" s="91" t="s">
        <v>25</v>
      </c>
      <c r="K65" s="91" t="s">
        <v>25</v>
      </c>
      <c r="L65" s="90">
        <v>72000</v>
      </c>
      <c r="M65" s="90">
        <v>71500</v>
      </c>
      <c r="N65" s="90">
        <v>72000</v>
      </c>
      <c r="O65" s="90">
        <v>72500</v>
      </c>
      <c r="P65" s="90">
        <v>71500</v>
      </c>
      <c r="Q65" s="90">
        <v>72000</v>
      </c>
      <c r="R65" s="90">
        <v>71000</v>
      </c>
      <c r="S65" s="91" t="s">
        <v>25</v>
      </c>
      <c r="T65" t="str">
        <f t="shared" si="3"/>
        <v>05-2022</v>
      </c>
      <c r="U65" t="e">
        <f>_xlfn.XLOOKUP(T65,#REF!,#REF!,"")</f>
        <v>#REF!</v>
      </c>
    </row>
    <row r="66" spans="1:21">
      <c r="A66" s="90">
        <v>2022</v>
      </c>
      <c r="B66" s="90">
        <v>20</v>
      </c>
      <c r="C66" s="93">
        <v>44690</v>
      </c>
      <c r="D66" s="93">
        <v>44696</v>
      </c>
      <c r="E66" s="91" t="s">
        <v>25</v>
      </c>
      <c r="F66" s="91" t="s">
        <v>25</v>
      </c>
      <c r="G66" s="91" t="s">
        <v>25</v>
      </c>
      <c r="H66" s="91" t="s">
        <v>25</v>
      </c>
      <c r="I66" s="91" t="s">
        <v>25</v>
      </c>
      <c r="J66" s="91" t="s">
        <v>25</v>
      </c>
      <c r="K66" s="91" t="s">
        <v>25</v>
      </c>
      <c r="L66" s="90">
        <v>70000</v>
      </c>
      <c r="M66" s="90">
        <v>70000</v>
      </c>
      <c r="N66" s="90">
        <v>70000</v>
      </c>
      <c r="O66" s="90">
        <v>70500</v>
      </c>
      <c r="P66" s="90">
        <v>69500</v>
      </c>
      <c r="Q66" s="90">
        <v>70500</v>
      </c>
      <c r="R66" s="90">
        <v>69000</v>
      </c>
      <c r="S66" s="91" t="s">
        <v>25</v>
      </c>
      <c r="T66" t="str">
        <f t="shared" si="3"/>
        <v>05-2022</v>
      </c>
      <c r="U66" t="e">
        <f>_xlfn.XLOOKUP(T66,#REF!,#REF!,"")</f>
        <v>#REF!</v>
      </c>
    </row>
    <row r="67" spans="1:21">
      <c r="A67" s="90">
        <v>2022</v>
      </c>
      <c r="B67" s="90">
        <v>21</v>
      </c>
      <c r="C67" s="93">
        <v>44697</v>
      </c>
      <c r="D67" s="93">
        <v>44703</v>
      </c>
      <c r="E67" s="91" t="s">
        <v>25</v>
      </c>
      <c r="F67" s="91" t="s">
        <v>25</v>
      </c>
      <c r="G67" s="91" t="s">
        <v>25</v>
      </c>
      <c r="H67" s="91" t="s">
        <v>25</v>
      </c>
      <c r="I67" s="91" t="s">
        <v>25</v>
      </c>
      <c r="J67" s="91" t="s">
        <v>25</v>
      </c>
      <c r="K67" s="91" t="s">
        <v>25</v>
      </c>
      <c r="L67" s="90">
        <v>69500</v>
      </c>
      <c r="M67" s="90">
        <v>67500</v>
      </c>
      <c r="N67" s="90">
        <v>70000</v>
      </c>
      <c r="O67" s="90">
        <v>70000</v>
      </c>
      <c r="P67" s="90">
        <v>68500</v>
      </c>
      <c r="Q67" s="90">
        <v>70000</v>
      </c>
      <c r="R67" s="90">
        <v>66500</v>
      </c>
      <c r="S67" s="91" t="s">
        <v>25</v>
      </c>
      <c r="T67" t="str">
        <f t="shared" si="3"/>
        <v>05-2022</v>
      </c>
      <c r="U67" t="e">
        <f>_xlfn.XLOOKUP(T67,#REF!,#REF!,"")</f>
        <v>#REF!</v>
      </c>
    </row>
    <row r="68" spans="1:21">
      <c r="A68" s="90">
        <v>2022</v>
      </c>
      <c r="B68" s="90">
        <v>22</v>
      </c>
      <c r="C68" s="93">
        <v>44704</v>
      </c>
      <c r="D68" s="93">
        <v>44710</v>
      </c>
      <c r="E68" s="91" t="s">
        <v>25</v>
      </c>
      <c r="F68" s="91" t="s">
        <v>25</v>
      </c>
      <c r="G68" s="91" t="s">
        <v>25</v>
      </c>
      <c r="H68" s="91" t="s">
        <v>25</v>
      </c>
      <c r="I68" s="91" t="s">
        <v>25</v>
      </c>
      <c r="J68" s="91" t="s">
        <v>25</v>
      </c>
      <c r="K68" s="91" t="s">
        <v>25</v>
      </c>
      <c r="L68" s="90">
        <v>68500</v>
      </c>
      <c r="M68" s="90">
        <v>65500</v>
      </c>
      <c r="N68" s="90">
        <v>68800</v>
      </c>
      <c r="O68" s="90">
        <v>68800</v>
      </c>
      <c r="P68" s="90">
        <v>66700</v>
      </c>
      <c r="Q68" s="90">
        <v>68500</v>
      </c>
      <c r="R68" s="90">
        <v>64500</v>
      </c>
      <c r="S68" s="91" t="s">
        <v>25</v>
      </c>
      <c r="T68" t="str">
        <f t="shared" si="3"/>
        <v>05-2022</v>
      </c>
      <c r="U68" t="e">
        <f>_xlfn.XLOOKUP(T68,#REF!,#REF!,"")</f>
        <v>#REF!</v>
      </c>
    </row>
    <row r="69" spans="1:21">
      <c r="A69" s="90">
        <v>2022</v>
      </c>
      <c r="B69" s="90">
        <v>23</v>
      </c>
      <c r="C69" s="93">
        <v>44711</v>
      </c>
      <c r="D69" s="93">
        <v>44717</v>
      </c>
      <c r="E69" s="91" t="s">
        <v>25</v>
      </c>
      <c r="F69" s="91" t="s">
        <v>25</v>
      </c>
      <c r="G69" s="91" t="s">
        <v>25</v>
      </c>
      <c r="H69" s="91" t="s">
        <v>25</v>
      </c>
      <c r="I69" s="91" t="s">
        <v>25</v>
      </c>
      <c r="J69" s="91" t="s">
        <v>25</v>
      </c>
      <c r="K69" s="91" t="s">
        <v>25</v>
      </c>
      <c r="L69" s="90">
        <v>65000</v>
      </c>
      <c r="M69" s="90">
        <v>63500</v>
      </c>
      <c r="N69" s="90">
        <v>65000</v>
      </c>
      <c r="O69" s="90">
        <v>65000</v>
      </c>
      <c r="P69" s="90">
        <v>63500</v>
      </c>
      <c r="Q69" s="90">
        <v>65000</v>
      </c>
      <c r="R69" s="90">
        <v>62000</v>
      </c>
      <c r="S69" s="91" t="s">
        <v>25</v>
      </c>
      <c r="T69" t="str">
        <f t="shared" si="3"/>
        <v>05-2022</v>
      </c>
      <c r="U69" t="e">
        <f>_xlfn.XLOOKUP(T69,#REF!,#REF!,"")</f>
        <v>#REF!</v>
      </c>
    </row>
    <row r="70" spans="1:21">
      <c r="A70" s="90">
        <v>2022</v>
      </c>
      <c r="B70" s="90">
        <v>24</v>
      </c>
      <c r="C70" s="93">
        <v>44718</v>
      </c>
      <c r="D70" s="93">
        <v>44724</v>
      </c>
      <c r="E70" s="91" t="s">
        <v>25</v>
      </c>
      <c r="F70" s="91" t="s">
        <v>25</v>
      </c>
      <c r="G70" s="91" t="s">
        <v>25</v>
      </c>
      <c r="H70" s="91" t="s">
        <v>25</v>
      </c>
      <c r="I70" s="91" t="s">
        <v>25</v>
      </c>
      <c r="J70" s="91" t="s">
        <v>25</v>
      </c>
      <c r="K70" s="91" t="s">
        <v>25</v>
      </c>
      <c r="L70" s="90">
        <v>63500</v>
      </c>
      <c r="M70" s="90">
        <v>62500</v>
      </c>
      <c r="N70" s="90">
        <v>62250</v>
      </c>
      <c r="O70" s="90">
        <v>63500</v>
      </c>
      <c r="P70" s="90">
        <v>62000</v>
      </c>
      <c r="Q70" s="90">
        <v>63250</v>
      </c>
      <c r="R70" s="90">
        <v>61250</v>
      </c>
      <c r="S70" s="91" t="s">
        <v>25</v>
      </c>
      <c r="T70" t="str">
        <f t="shared" si="3"/>
        <v>06-2022</v>
      </c>
      <c r="U70" t="e">
        <f>_xlfn.XLOOKUP(T70,#REF!,#REF!,"")</f>
        <v>#REF!</v>
      </c>
    </row>
    <row r="71" spans="1:21">
      <c r="A71" s="90">
        <v>2022</v>
      </c>
      <c r="B71" s="90">
        <v>25</v>
      </c>
      <c r="C71" s="93">
        <v>44725</v>
      </c>
      <c r="D71" s="93">
        <v>44731</v>
      </c>
      <c r="E71" s="91" t="s">
        <v>25</v>
      </c>
      <c r="F71" s="91" t="s">
        <v>25</v>
      </c>
      <c r="G71" s="91" t="s">
        <v>25</v>
      </c>
      <c r="H71" s="91" t="s">
        <v>25</v>
      </c>
      <c r="I71" s="91" t="s">
        <v>25</v>
      </c>
      <c r="J71" s="91" t="s">
        <v>25</v>
      </c>
      <c r="K71" s="91" t="s">
        <v>25</v>
      </c>
      <c r="L71" s="90">
        <v>61750</v>
      </c>
      <c r="M71" s="90">
        <v>61000</v>
      </c>
      <c r="N71" s="90">
        <v>61000</v>
      </c>
      <c r="O71" s="90">
        <v>62000</v>
      </c>
      <c r="P71" s="90">
        <v>61000</v>
      </c>
      <c r="Q71" s="90">
        <v>62000</v>
      </c>
      <c r="R71" s="90">
        <v>59600</v>
      </c>
      <c r="S71" s="91" t="s">
        <v>25</v>
      </c>
      <c r="T71" t="str">
        <f t="shared" si="3"/>
        <v>06-2022</v>
      </c>
      <c r="U71" t="e">
        <f>_xlfn.XLOOKUP(T71,#REF!,#REF!,"")</f>
        <v>#REF!</v>
      </c>
    </row>
    <row r="72" spans="1:21">
      <c r="A72" s="90">
        <v>2022</v>
      </c>
      <c r="B72" s="90">
        <v>26</v>
      </c>
      <c r="C72" s="93">
        <v>44732</v>
      </c>
      <c r="D72" s="93">
        <v>44738</v>
      </c>
      <c r="E72" s="91" t="s">
        <v>25</v>
      </c>
      <c r="F72" s="91" t="s">
        <v>25</v>
      </c>
      <c r="G72" s="91" t="s">
        <v>25</v>
      </c>
      <c r="H72" s="91" t="s">
        <v>25</v>
      </c>
      <c r="I72" s="91" t="s">
        <v>25</v>
      </c>
      <c r="J72" s="91" t="s">
        <v>25</v>
      </c>
      <c r="K72" s="91" t="s">
        <v>25</v>
      </c>
      <c r="L72" s="90">
        <v>60000</v>
      </c>
      <c r="M72" s="90">
        <v>59000</v>
      </c>
      <c r="N72" s="90">
        <v>59500</v>
      </c>
      <c r="O72" s="90">
        <v>59800</v>
      </c>
      <c r="P72" s="90">
        <v>59600</v>
      </c>
      <c r="Q72" s="90">
        <v>58900</v>
      </c>
      <c r="R72" s="90">
        <v>58800</v>
      </c>
      <c r="S72" s="91" t="s">
        <v>25</v>
      </c>
      <c r="T72" t="str">
        <f t="shared" si="3"/>
        <v>06-2022</v>
      </c>
      <c r="U72" t="e">
        <f>_xlfn.XLOOKUP(T72,#REF!,#REF!,"")</f>
        <v>#REF!</v>
      </c>
    </row>
    <row r="73" spans="1:21">
      <c r="A73" s="90">
        <v>2022</v>
      </c>
      <c r="B73" s="90">
        <v>27</v>
      </c>
      <c r="C73" s="93">
        <v>44739</v>
      </c>
      <c r="D73" s="93">
        <v>44745</v>
      </c>
      <c r="E73" s="91" t="s">
        <v>25</v>
      </c>
      <c r="F73" s="91" t="s">
        <v>25</v>
      </c>
      <c r="G73" s="91" t="s">
        <v>25</v>
      </c>
      <c r="H73" s="91" t="s">
        <v>25</v>
      </c>
      <c r="I73" s="91" t="s">
        <v>25</v>
      </c>
      <c r="J73" s="91" t="s">
        <v>25</v>
      </c>
      <c r="K73" s="91" t="s">
        <v>25</v>
      </c>
      <c r="L73" s="90">
        <v>60000</v>
      </c>
      <c r="M73" s="90">
        <v>59000</v>
      </c>
      <c r="N73" s="90">
        <v>59500</v>
      </c>
      <c r="O73" s="90">
        <v>59800</v>
      </c>
      <c r="P73" s="90">
        <v>59300</v>
      </c>
      <c r="Q73" s="90">
        <v>58900</v>
      </c>
      <c r="R73" s="90">
        <v>58800</v>
      </c>
      <c r="S73" s="91" t="s">
        <v>25</v>
      </c>
      <c r="T73" t="str">
        <f t="shared" ref="T73:T136" si="4">TEXT(C73,"mm-yyyy")</f>
        <v>06-2022</v>
      </c>
      <c r="U73" t="e">
        <f>_xlfn.XLOOKUP(T73,#REF!,#REF!,"")</f>
        <v>#REF!</v>
      </c>
    </row>
    <row r="74" spans="1:21">
      <c r="A74" s="90">
        <v>2022</v>
      </c>
      <c r="B74" s="90">
        <v>28</v>
      </c>
      <c r="C74" s="93">
        <v>44746</v>
      </c>
      <c r="D74" s="93">
        <v>44752</v>
      </c>
      <c r="E74" s="91" t="s">
        <v>25</v>
      </c>
      <c r="F74" s="91" t="s">
        <v>25</v>
      </c>
      <c r="G74" s="91" t="s">
        <v>25</v>
      </c>
      <c r="H74" s="91" t="s">
        <v>25</v>
      </c>
      <c r="I74" s="91" t="s">
        <v>25</v>
      </c>
      <c r="J74" s="91" t="s">
        <v>25</v>
      </c>
      <c r="K74" s="91" t="s">
        <v>25</v>
      </c>
      <c r="L74" s="90">
        <v>60000</v>
      </c>
      <c r="M74" s="90">
        <v>59000</v>
      </c>
      <c r="N74" s="90">
        <v>59500</v>
      </c>
      <c r="O74" s="90">
        <v>60000</v>
      </c>
      <c r="P74" s="90">
        <v>59000</v>
      </c>
      <c r="Q74" s="90">
        <v>59000</v>
      </c>
      <c r="R74" s="90">
        <v>58800</v>
      </c>
      <c r="S74" s="91" t="s">
        <v>25</v>
      </c>
      <c r="T74" t="str">
        <f t="shared" si="4"/>
        <v>07-2022</v>
      </c>
      <c r="U74" t="e">
        <f>_xlfn.XLOOKUP(T74,#REF!,#REF!,"")</f>
        <v>#REF!</v>
      </c>
    </row>
    <row r="75" spans="1:21">
      <c r="A75" s="90">
        <v>2022</v>
      </c>
      <c r="B75" s="90">
        <v>29</v>
      </c>
      <c r="C75" s="93">
        <v>44753</v>
      </c>
      <c r="D75" s="93">
        <v>44759</v>
      </c>
      <c r="E75" s="91" t="s">
        <v>25</v>
      </c>
      <c r="F75" s="91" t="s">
        <v>25</v>
      </c>
      <c r="G75" s="91" t="s">
        <v>25</v>
      </c>
      <c r="H75" s="91" t="s">
        <v>25</v>
      </c>
      <c r="I75" s="91" t="s">
        <v>25</v>
      </c>
      <c r="J75" s="91" t="s">
        <v>25</v>
      </c>
      <c r="K75" s="91" t="s">
        <v>25</v>
      </c>
      <c r="L75" s="90">
        <v>60300</v>
      </c>
      <c r="M75" s="90">
        <v>59800</v>
      </c>
      <c r="N75" s="90">
        <v>59800</v>
      </c>
      <c r="O75" s="90">
        <v>60300</v>
      </c>
      <c r="P75" s="90">
        <v>60000</v>
      </c>
      <c r="Q75" s="90">
        <v>59500</v>
      </c>
      <c r="R75" s="90">
        <v>59000</v>
      </c>
      <c r="S75" s="91" t="s">
        <v>25</v>
      </c>
      <c r="T75" t="str">
        <f t="shared" si="4"/>
        <v>07-2022</v>
      </c>
      <c r="U75" t="e">
        <f>_xlfn.XLOOKUP(T75,#REF!,#REF!,"")</f>
        <v>#REF!</v>
      </c>
    </row>
    <row r="76" spans="1:21">
      <c r="A76" s="90">
        <v>2022</v>
      </c>
      <c r="B76" s="90">
        <v>30</v>
      </c>
      <c r="C76" s="93">
        <v>44760</v>
      </c>
      <c r="D76" s="93">
        <v>44766</v>
      </c>
      <c r="E76" s="91" t="s">
        <v>25</v>
      </c>
      <c r="F76" s="91" t="s">
        <v>25</v>
      </c>
      <c r="G76" s="91" t="s">
        <v>25</v>
      </c>
      <c r="H76" s="91" t="s">
        <v>25</v>
      </c>
      <c r="I76" s="91" t="s">
        <v>25</v>
      </c>
      <c r="J76" s="91" t="s">
        <v>25</v>
      </c>
      <c r="K76" s="91" t="s">
        <v>25</v>
      </c>
      <c r="L76" s="90">
        <v>59000</v>
      </c>
      <c r="M76" s="90">
        <v>59400</v>
      </c>
      <c r="N76" s="90">
        <v>59500</v>
      </c>
      <c r="O76" s="90">
        <v>59100</v>
      </c>
      <c r="P76" s="90">
        <v>58900</v>
      </c>
      <c r="Q76" s="90">
        <v>59000</v>
      </c>
      <c r="R76" s="90">
        <v>58000</v>
      </c>
      <c r="S76" s="91" t="s">
        <v>25</v>
      </c>
      <c r="T76" t="str">
        <f t="shared" si="4"/>
        <v>07-2022</v>
      </c>
      <c r="U76" t="e">
        <f>_xlfn.XLOOKUP(T76,#REF!,#REF!,"")</f>
        <v>#REF!</v>
      </c>
    </row>
    <row r="77" spans="1:21">
      <c r="A77" s="90">
        <v>2022</v>
      </c>
      <c r="B77" s="90">
        <v>31</v>
      </c>
      <c r="C77" s="93">
        <v>44767</v>
      </c>
      <c r="D77" s="93">
        <v>44773</v>
      </c>
      <c r="E77" s="91" t="s">
        <v>25</v>
      </c>
      <c r="F77" s="91" t="s">
        <v>25</v>
      </c>
      <c r="G77" s="91" t="s">
        <v>25</v>
      </c>
      <c r="H77" s="91" t="s">
        <v>25</v>
      </c>
      <c r="I77" s="91" t="s">
        <v>25</v>
      </c>
      <c r="J77" s="91" t="s">
        <v>25</v>
      </c>
      <c r="K77" s="91" t="s">
        <v>25</v>
      </c>
      <c r="L77" s="90">
        <v>59000</v>
      </c>
      <c r="M77" s="90">
        <v>58800</v>
      </c>
      <c r="N77" s="90">
        <v>58800</v>
      </c>
      <c r="O77" s="90">
        <v>59100</v>
      </c>
      <c r="P77" s="90">
        <v>58900</v>
      </c>
      <c r="Q77" s="90">
        <v>59000</v>
      </c>
      <c r="R77" s="90">
        <v>57000</v>
      </c>
      <c r="S77" s="91" t="s">
        <v>25</v>
      </c>
      <c r="T77" t="str">
        <f t="shared" si="4"/>
        <v>07-2022</v>
      </c>
      <c r="U77" t="e">
        <f>_xlfn.XLOOKUP(T77,#REF!,#REF!,"")</f>
        <v>#REF!</v>
      </c>
    </row>
    <row r="78" spans="1:21">
      <c r="A78" s="90">
        <v>2022</v>
      </c>
      <c r="B78" s="90">
        <v>32</v>
      </c>
      <c r="C78" s="93">
        <v>44774</v>
      </c>
      <c r="D78" s="93">
        <v>44780</v>
      </c>
      <c r="E78" s="91" t="s">
        <v>25</v>
      </c>
      <c r="F78" s="91" t="s">
        <v>25</v>
      </c>
      <c r="G78" s="91" t="s">
        <v>25</v>
      </c>
      <c r="H78" s="91" t="s">
        <v>25</v>
      </c>
      <c r="I78" s="91" t="s">
        <v>25</v>
      </c>
      <c r="J78" s="91" t="s">
        <v>25</v>
      </c>
      <c r="K78" s="91" t="s">
        <v>25</v>
      </c>
      <c r="L78" s="90">
        <v>59000</v>
      </c>
      <c r="M78" s="90">
        <v>58500</v>
      </c>
      <c r="N78" s="90">
        <v>58000</v>
      </c>
      <c r="O78" s="90">
        <v>58500</v>
      </c>
      <c r="P78" s="90">
        <v>58700</v>
      </c>
      <c r="Q78" s="90">
        <v>58500</v>
      </c>
      <c r="R78" s="90">
        <v>57250</v>
      </c>
      <c r="S78" s="91" t="s">
        <v>25</v>
      </c>
      <c r="T78" t="str">
        <f t="shared" si="4"/>
        <v>08-2022</v>
      </c>
      <c r="U78" t="e">
        <f>_xlfn.XLOOKUP(T78,#REF!,#REF!,"")</f>
        <v>#REF!</v>
      </c>
    </row>
    <row r="79" spans="1:21">
      <c r="A79" s="90">
        <v>2022</v>
      </c>
      <c r="B79" s="90">
        <v>33</v>
      </c>
      <c r="C79" s="93">
        <v>44781</v>
      </c>
      <c r="D79" s="93">
        <v>44787</v>
      </c>
      <c r="E79" s="91" t="s">
        <v>25</v>
      </c>
      <c r="F79" s="91" t="s">
        <v>25</v>
      </c>
      <c r="G79" s="91" t="s">
        <v>25</v>
      </c>
      <c r="H79" s="91" t="s">
        <v>25</v>
      </c>
      <c r="I79" s="91" t="s">
        <v>25</v>
      </c>
      <c r="J79" s="91" t="s">
        <v>25</v>
      </c>
      <c r="K79" s="91" t="s">
        <v>25</v>
      </c>
      <c r="L79" s="90">
        <v>57750</v>
      </c>
      <c r="M79" s="90">
        <v>58250</v>
      </c>
      <c r="N79" s="90">
        <v>57500</v>
      </c>
      <c r="O79" s="90">
        <v>58500</v>
      </c>
      <c r="P79" s="90">
        <v>58000</v>
      </c>
      <c r="Q79" s="90">
        <v>57500</v>
      </c>
      <c r="R79" s="90">
        <v>57000</v>
      </c>
      <c r="S79" s="91" t="s">
        <v>25</v>
      </c>
      <c r="T79" t="str">
        <f t="shared" si="4"/>
        <v>08-2022</v>
      </c>
      <c r="U79" t="e">
        <f>_xlfn.XLOOKUP(T79,#REF!,#REF!,"")</f>
        <v>#REF!</v>
      </c>
    </row>
    <row r="80" spans="1:21">
      <c r="A80" s="90">
        <v>2022</v>
      </c>
      <c r="B80" s="90">
        <v>34</v>
      </c>
      <c r="C80" s="93">
        <v>44788</v>
      </c>
      <c r="D80" s="93">
        <v>44794</v>
      </c>
      <c r="E80" s="91" t="s">
        <v>25</v>
      </c>
      <c r="F80" s="91" t="s">
        <v>25</v>
      </c>
      <c r="G80" s="91" t="s">
        <v>25</v>
      </c>
      <c r="H80" s="91" t="s">
        <v>25</v>
      </c>
      <c r="I80" s="91" t="s">
        <v>25</v>
      </c>
      <c r="J80" s="91" t="s">
        <v>25</v>
      </c>
      <c r="K80" s="91" t="s">
        <v>25</v>
      </c>
      <c r="L80" s="90">
        <v>57750</v>
      </c>
      <c r="M80" s="90">
        <v>57500</v>
      </c>
      <c r="N80" s="90">
        <v>56900</v>
      </c>
      <c r="O80" s="90">
        <v>58500</v>
      </c>
      <c r="P80" s="90">
        <v>57600</v>
      </c>
      <c r="Q80" s="90">
        <v>57100</v>
      </c>
      <c r="R80" s="90">
        <v>56800</v>
      </c>
      <c r="S80" s="91" t="s">
        <v>25</v>
      </c>
      <c r="T80" t="str">
        <f t="shared" si="4"/>
        <v>08-2022</v>
      </c>
      <c r="U80" t="e">
        <f>_xlfn.XLOOKUP(T80,#REF!,#REF!,"")</f>
        <v>#REF!</v>
      </c>
    </row>
    <row r="81" spans="1:25">
      <c r="A81" s="90">
        <v>2022</v>
      </c>
      <c r="B81" s="90">
        <v>35</v>
      </c>
      <c r="C81" s="93">
        <v>44795</v>
      </c>
      <c r="D81" s="93">
        <v>44801</v>
      </c>
      <c r="E81" s="91" t="s">
        <v>25</v>
      </c>
      <c r="F81" s="91" t="s">
        <v>25</v>
      </c>
      <c r="G81" s="91" t="s">
        <v>25</v>
      </c>
      <c r="H81" s="91" t="s">
        <v>25</v>
      </c>
      <c r="I81" s="91" t="s">
        <v>25</v>
      </c>
      <c r="J81" s="91" t="s">
        <v>25</v>
      </c>
      <c r="K81" s="91" t="s">
        <v>25</v>
      </c>
      <c r="L81" s="90">
        <v>57500</v>
      </c>
      <c r="M81" s="90">
        <v>56800</v>
      </c>
      <c r="N81" s="90">
        <v>56000</v>
      </c>
      <c r="O81" s="90">
        <v>58000</v>
      </c>
      <c r="P81" s="90">
        <v>57000</v>
      </c>
      <c r="Q81" s="90">
        <v>56500</v>
      </c>
      <c r="R81" s="90">
        <v>56300</v>
      </c>
      <c r="S81" s="91" t="s">
        <v>25</v>
      </c>
      <c r="T81" t="str">
        <f t="shared" si="4"/>
        <v>08-2022</v>
      </c>
      <c r="U81" t="e">
        <f>_xlfn.XLOOKUP(T81,#REF!,#REF!,"")</f>
        <v>#REF!</v>
      </c>
    </row>
    <row r="82" spans="1:25">
      <c r="A82" s="90">
        <v>2022</v>
      </c>
      <c r="B82" s="90">
        <v>36</v>
      </c>
      <c r="C82" s="93">
        <v>44802</v>
      </c>
      <c r="D82" s="93">
        <v>44808</v>
      </c>
      <c r="E82" s="91" t="s">
        <v>25</v>
      </c>
      <c r="F82" s="91" t="s">
        <v>25</v>
      </c>
      <c r="G82" s="91" t="s">
        <v>25</v>
      </c>
      <c r="H82" s="91" t="s">
        <v>25</v>
      </c>
      <c r="I82" s="91" t="s">
        <v>25</v>
      </c>
      <c r="J82" s="91" t="s">
        <v>25</v>
      </c>
      <c r="K82" s="91" t="s">
        <v>25</v>
      </c>
      <c r="L82" s="90">
        <v>57000</v>
      </c>
      <c r="M82" s="90">
        <v>56500</v>
      </c>
      <c r="N82" s="90">
        <v>56000</v>
      </c>
      <c r="O82" s="90">
        <v>57300</v>
      </c>
      <c r="P82" s="90">
        <v>56300</v>
      </c>
      <c r="Q82" s="90">
        <v>56500</v>
      </c>
      <c r="R82" s="90">
        <v>56300</v>
      </c>
      <c r="S82" s="91" t="s">
        <v>25</v>
      </c>
      <c r="T82" t="str">
        <f t="shared" si="4"/>
        <v>08-2022</v>
      </c>
      <c r="U82" t="e">
        <f>_xlfn.XLOOKUP(T82,#REF!,#REF!,"")</f>
        <v>#REF!</v>
      </c>
    </row>
    <row r="83" spans="1:25">
      <c r="A83" s="90">
        <v>2022</v>
      </c>
      <c r="B83" s="90">
        <v>37</v>
      </c>
      <c r="C83" s="93">
        <v>44809</v>
      </c>
      <c r="D83" s="93">
        <v>44815</v>
      </c>
      <c r="E83" s="91" t="s">
        <v>25</v>
      </c>
      <c r="F83" s="91" t="s">
        <v>25</v>
      </c>
      <c r="G83" s="91" t="s">
        <v>25</v>
      </c>
      <c r="H83" s="91" t="s">
        <v>25</v>
      </c>
      <c r="I83" s="91" t="s">
        <v>25</v>
      </c>
      <c r="J83" s="91" t="s">
        <v>25</v>
      </c>
      <c r="K83" s="91" t="s">
        <v>25</v>
      </c>
      <c r="L83" s="90">
        <v>57000</v>
      </c>
      <c r="M83" s="90">
        <v>55500</v>
      </c>
      <c r="N83" s="90">
        <v>55000</v>
      </c>
      <c r="O83" s="90">
        <v>57000</v>
      </c>
      <c r="P83" s="90">
        <v>55600</v>
      </c>
      <c r="Q83" s="90">
        <v>56000</v>
      </c>
      <c r="R83" s="90">
        <v>56200</v>
      </c>
      <c r="S83" s="91" t="s">
        <v>25</v>
      </c>
      <c r="T83" t="str">
        <f t="shared" si="4"/>
        <v>09-2022</v>
      </c>
      <c r="U83" t="e">
        <f>_xlfn.XLOOKUP(T83,#REF!,#REF!,"")</f>
        <v>#REF!</v>
      </c>
    </row>
    <row r="84" spans="1:25">
      <c r="A84" s="90">
        <v>2022</v>
      </c>
      <c r="B84" s="90">
        <v>38</v>
      </c>
      <c r="C84" s="93">
        <v>44816</v>
      </c>
      <c r="D84" s="93">
        <v>44822</v>
      </c>
      <c r="E84" s="91" t="s">
        <v>25</v>
      </c>
      <c r="F84" s="91" t="s">
        <v>25</v>
      </c>
      <c r="G84" s="91" t="s">
        <v>25</v>
      </c>
      <c r="H84" s="91" t="s">
        <v>25</v>
      </c>
      <c r="I84" s="91" t="s">
        <v>25</v>
      </c>
      <c r="J84" s="91" t="s">
        <v>25</v>
      </c>
      <c r="K84" s="91" t="s">
        <v>25</v>
      </c>
      <c r="L84" s="90">
        <v>56800</v>
      </c>
      <c r="M84" s="90">
        <v>55500</v>
      </c>
      <c r="N84" s="90">
        <v>55000</v>
      </c>
      <c r="O84" s="90">
        <v>56600</v>
      </c>
      <c r="P84" s="90">
        <v>55500</v>
      </c>
      <c r="Q84" s="90">
        <v>56000</v>
      </c>
      <c r="R84" s="90">
        <v>56000</v>
      </c>
      <c r="S84" s="91" t="s">
        <v>25</v>
      </c>
      <c r="T84" t="str">
        <f t="shared" si="4"/>
        <v>09-2022</v>
      </c>
      <c r="U84" t="e">
        <f>_xlfn.XLOOKUP(T84,#REF!,#REF!,"")</f>
        <v>#REF!</v>
      </c>
    </row>
    <row r="85" spans="1:25">
      <c r="A85" s="90">
        <v>2022</v>
      </c>
      <c r="B85" s="90">
        <v>39</v>
      </c>
      <c r="C85" s="93">
        <v>44823</v>
      </c>
      <c r="D85" s="93">
        <v>44829</v>
      </c>
      <c r="E85" s="91" t="s">
        <v>25</v>
      </c>
      <c r="F85" s="91" t="s">
        <v>25</v>
      </c>
      <c r="G85" s="91" t="s">
        <v>25</v>
      </c>
      <c r="H85" s="91" t="s">
        <v>25</v>
      </c>
      <c r="I85" s="91" t="s">
        <v>25</v>
      </c>
      <c r="J85" s="91" t="s">
        <v>25</v>
      </c>
      <c r="K85" s="91" t="s">
        <v>25</v>
      </c>
      <c r="L85" s="90">
        <v>56800</v>
      </c>
      <c r="M85" s="90">
        <v>55400</v>
      </c>
      <c r="N85" s="90">
        <v>54800</v>
      </c>
      <c r="O85" s="90">
        <v>56300</v>
      </c>
      <c r="P85" s="90">
        <v>55300</v>
      </c>
      <c r="Q85" s="90">
        <v>56000</v>
      </c>
      <c r="R85" s="90">
        <v>55300</v>
      </c>
      <c r="S85" s="91" t="s">
        <v>25</v>
      </c>
      <c r="T85" t="str">
        <f t="shared" si="4"/>
        <v>09-2022</v>
      </c>
      <c r="U85" t="e">
        <f>_xlfn.XLOOKUP(T85,#REF!,#REF!,"")</f>
        <v>#REF!</v>
      </c>
    </row>
    <row r="86" spans="1:25">
      <c r="A86" s="90">
        <v>2022</v>
      </c>
      <c r="B86" s="90">
        <v>40</v>
      </c>
      <c r="C86" s="93">
        <v>44830</v>
      </c>
      <c r="D86" s="93">
        <v>44836</v>
      </c>
      <c r="E86" s="91" t="s">
        <v>25</v>
      </c>
      <c r="F86" s="91" t="s">
        <v>25</v>
      </c>
      <c r="G86" s="91" t="s">
        <v>25</v>
      </c>
      <c r="H86" s="91" t="s">
        <v>25</v>
      </c>
      <c r="I86" s="91" t="s">
        <v>25</v>
      </c>
      <c r="J86" s="91" t="s">
        <v>25</v>
      </c>
      <c r="K86" s="91" t="s">
        <v>25</v>
      </c>
      <c r="L86" s="90">
        <v>57500</v>
      </c>
      <c r="M86" s="90">
        <v>55800</v>
      </c>
      <c r="N86" s="90">
        <v>55400</v>
      </c>
      <c r="O86" s="90">
        <v>57000</v>
      </c>
      <c r="P86" s="90">
        <v>55800</v>
      </c>
      <c r="Q86" s="90">
        <v>56000</v>
      </c>
      <c r="R86" s="90">
        <v>55900</v>
      </c>
      <c r="S86" s="91" t="s">
        <v>25</v>
      </c>
      <c r="T86" t="str">
        <f t="shared" si="4"/>
        <v>09-2022</v>
      </c>
      <c r="U86" t="e">
        <f>_xlfn.XLOOKUP(T86,#REF!,#REF!,"")</f>
        <v>#REF!</v>
      </c>
    </row>
    <row r="87" spans="1:25">
      <c r="A87" s="90">
        <v>2022</v>
      </c>
      <c r="B87" s="90">
        <v>41</v>
      </c>
      <c r="C87" s="93">
        <v>44837</v>
      </c>
      <c r="D87" s="93">
        <v>44843</v>
      </c>
      <c r="E87" s="91" t="s">
        <v>25</v>
      </c>
      <c r="F87" s="91" t="s">
        <v>25</v>
      </c>
      <c r="G87" s="91" t="s">
        <v>25</v>
      </c>
      <c r="H87" s="91" t="s">
        <v>25</v>
      </c>
      <c r="I87" s="91" t="s">
        <v>25</v>
      </c>
      <c r="J87" s="91" t="s">
        <v>25</v>
      </c>
      <c r="K87" s="91" t="s">
        <v>25</v>
      </c>
      <c r="L87" s="90">
        <v>57800</v>
      </c>
      <c r="M87" s="90">
        <v>56500</v>
      </c>
      <c r="N87" s="90">
        <v>56100</v>
      </c>
      <c r="O87" s="90">
        <v>57300</v>
      </c>
      <c r="P87" s="90">
        <v>56200</v>
      </c>
      <c r="Q87" s="90">
        <v>57200</v>
      </c>
      <c r="R87" s="90">
        <v>56600</v>
      </c>
      <c r="S87" s="91" t="s">
        <v>25</v>
      </c>
      <c r="T87" t="str">
        <f t="shared" si="4"/>
        <v>10-2022</v>
      </c>
      <c r="U87" t="e">
        <f>_xlfn.XLOOKUP(T87,#REF!,#REF!,"")</f>
        <v>#REF!</v>
      </c>
      <c r="Y87" t="s">
        <v>23</v>
      </c>
    </row>
    <row r="88" spans="1:25">
      <c r="A88" s="90">
        <v>2022</v>
      </c>
      <c r="B88" s="90">
        <v>42</v>
      </c>
      <c r="C88" s="93">
        <v>44844</v>
      </c>
      <c r="D88" s="93">
        <v>44850</v>
      </c>
      <c r="E88" s="91" t="s">
        <v>25</v>
      </c>
      <c r="F88" s="91" t="s">
        <v>25</v>
      </c>
      <c r="G88" s="91" t="s">
        <v>25</v>
      </c>
      <c r="H88" s="91" t="s">
        <v>25</v>
      </c>
      <c r="I88" s="91" t="s">
        <v>25</v>
      </c>
      <c r="J88" s="91" t="s">
        <v>25</v>
      </c>
      <c r="K88" s="91" t="s">
        <v>25</v>
      </c>
      <c r="L88" s="90">
        <v>57800</v>
      </c>
      <c r="M88" s="90">
        <v>56800</v>
      </c>
      <c r="N88" s="90">
        <v>55300</v>
      </c>
      <c r="O88" s="90">
        <v>57100</v>
      </c>
      <c r="P88" s="90">
        <v>57100</v>
      </c>
      <c r="Q88" s="90">
        <v>57800</v>
      </c>
      <c r="R88" s="90">
        <v>56300</v>
      </c>
      <c r="S88" s="91" t="s">
        <v>25</v>
      </c>
      <c r="T88" t="str">
        <f t="shared" si="4"/>
        <v>10-2022</v>
      </c>
      <c r="U88" t="e">
        <f>_xlfn.XLOOKUP(T88,#REF!,#REF!,"")</f>
        <v>#REF!</v>
      </c>
      <c r="Y88" t="s">
        <v>23</v>
      </c>
    </row>
    <row r="89" spans="1:25">
      <c r="A89" s="90">
        <v>2022</v>
      </c>
      <c r="B89" s="90">
        <v>43</v>
      </c>
      <c r="C89" s="93">
        <v>44851</v>
      </c>
      <c r="D89" s="93">
        <v>44857</v>
      </c>
      <c r="E89" s="91" t="s">
        <v>25</v>
      </c>
      <c r="F89" s="91" t="s">
        <v>25</v>
      </c>
      <c r="G89" s="91" t="s">
        <v>25</v>
      </c>
      <c r="H89" s="91" t="s">
        <v>25</v>
      </c>
      <c r="I89" s="91" t="s">
        <v>25</v>
      </c>
      <c r="J89" s="91" t="s">
        <v>25</v>
      </c>
      <c r="K89" s="91" t="s">
        <v>25</v>
      </c>
      <c r="L89" s="90">
        <v>57600</v>
      </c>
      <c r="M89" s="90">
        <v>57300</v>
      </c>
      <c r="N89" s="90">
        <v>55500</v>
      </c>
      <c r="O89" s="90">
        <v>57200</v>
      </c>
      <c r="P89" s="90">
        <v>57100</v>
      </c>
      <c r="Q89" s="90">
        <v>57400</v>
      </c>
      <c r="R89" s="90">
        <v>56400</v>
      </c>
      <c r="S89" s="91" t="s">
        <v>25</v>
      </c>
      <c r="T89" t="str">
        <f t="shared" si="4"/>
        <v>10-2022</v>
      </c>
      <c r="U89" t="e">
        <f>_xlfn.XLOOKUP(T89,#REF!,#REF!,"")</f>
        <v>#REF!</v>
      </c>
      <c r="Y89" t="s">
        <v>23</v>
      </c>
    </row>
    <row r="90" spans="1:25">
      <c r="A90" s="90">
        <v>2022</v>
      </c>
      <c r="B90" s="90">
        <v>44</v>
      </c>
      <c r="C90" s="93">
        <v>44858</v>
      </c>
      <c r="D90" s="93">
        <v>44864</v>
      </c>
      <c r="E90" s="91" t="s">
        <v>25</v>
      </c>
      <c r="F90" s="91" t="s">
        <v>25</v>
      </c>
      <c r="G90" s="91" t="s">
        <v>25</v>
      </c>
      <c r="H90" s="91" t="s">
        <v>25</v>
      </c>
      <c r="I90" s="91" t="s">
        <v>25</v>
      </c>
      <c r="J90" s="91" t="s">
        <v>25</v>
      </c>
      <c r="K90" s="91" t="s">
        <v>25</v>
      </c>
      <c r="L90" s="90">
        <v>57600</v>
      </c>
      <c r="M90" s="90">
        <v>57300</v>
      </c>
      <c r="N90" s="90">
        <v>55500</v>
      </c>
      <c r="O90" s="90">
        <v>57200</v>
      </c>
      <c r="P90" s="90">
        <v>57100</v>
      </c>
      <c r="Q90" s="90">
        <v>57400</v>
      </c>
      <c r="R90" s="90">
        <v>56400</v>
      </c>
      <c r="S90" s="91" t="s">
        <v>25</v>
      </c>
      <c r="T90" t="str">
        <f t="shared" si="4"/>
        <v>10-2022</v>
      </c>
      <c r="U90" t="e">
        <f>_xlfn.XLOOKUP(T90,#REF!,#REF!,"")</f>
        <v>#REF!</v>
      </c>
      <c r="Y90" t="s">
        <v>23</v>
      </c>
    </row>
    <row r="91" spans="1:25">
      <c r="A91" s="90">
        <v>2022</v>
      </c>
      <c r="B91" s="90">
        <v>45</v>
      </c>
      <c r="C91" s="93">
        <v>44865</v>
      </c>
      <c r="D91" s="93">
        <v>44871</v>
      </c>
      <c r="E91" s="91" t="s">
        <v>25</v>
      </c>
      <c r="F91" s="91" t="s">
        <v>25</v>
      </c>
      <c r="G91" s="91" t="s">
        <v>25</v>
      </c>
      <c r="H91" s="91" t="s">
        <v>25</v>
      </c>
      <c r="I91" s="91" t="s">
        <v>25</v>
      </c>
      <c r="J91" s="91" t="s">
        <v>25</v>
      </c>
      <c r="K91" s="91" t="s">
        <v>25</v>
      </c>
      <c r="L91" s="90">
        <v>57100</v>
      </c>
      <c r="M91" s="90">
        <v>57000</v>
      </c>
      <c r="N91" s="90">
        <v>56200</v>
      </c>
      <c r="O91" s="90">
        <v>57500</v>
      </c>
      <c r="P91" s="90">
        <v>56300</v>
      </c>
      <c r="Q91" s="90">
        <v>57700</v>
      </c>
      <c r="R91" s="90">
        <v>56600</v>
      </c>
      <c r="S91" s="91" t="s">
        <v>25</v>
      </c>
      <c r="T91" t="str">
        <f t="shared" si="4"/>
        <v>10-2022</v>
      </c>
      <c r="U91" t="e">
        <f>_xlfn.XLOOKUP(T91,#REF!,#REF!,"")</f>
        <v>#REF!</v>
      </c>
      <c r="Y91" t="s">
        <v>23</v>
      </c>
    </row>
    <row r="92" spans="1:25">
      <c r="A92" s="90">
        <v>2022</v>
      </c>
      <c r="B92" s="90">
        <v>46</v>
      </c>
      <c r="C92" s="93">
        <v>44872</v>
      </c>
      <c r="D92" s="93">
        <v>44878</v>
      </c>
      <c r="E92" s="91" t="s">
        <v>25</v>
      </c>
      <c r="F92" s="91" t="s">
        <v>25</v>
      </c>
      <c r="G92" s="91" t="s">
        <v>25</v>
      </c>
      <c r="H92" s="91" t="s">
        <v>25</v>
      </c>
      <c r="I92" s="91" t="s">
        <v>25</v>
      </c>
      <c r="J92" s="91" t="s">
        <v>25</v>
      </c>
      <c r="K92" s="91" t="s">
        <v>25</v>
      </c>
      <c r="L92" s="90">
        <v>56600</v>
      </c>
      <c r="M92" s="90">
        <v>56400</v>
      </c>
      <c r="N92" s="90">
        <v>56200</v>
      </c>
      <c r="O92" s="90">
        <v>57000</v>
      </c>
      <c r="P92" s="90">
        <v>56100</v>
      </c>
      <c r="Q92" s="90">
        <v>56800</v>
      </c>
      <c r="R92" s="90">
        <v>56200</v>
      </c>
      <c r="S92" s="91" t="s">
        <v>25</v>
      </c>
      <c r="T92" t="str">
        <f t="shared" si="4"/>
        <v>11-2022</v>
      </c>
      <c r="U92" t="e">
        <f>_xlfn.XLOOKUP(T92,#REF!,#REF!,"")</f>
        <v>#REF!</v>
      </c>
      <c r="Y92" t="s">
        <v>23</v>
      </c>
    </row>
    <row r="93" spans="1:25">
      <c r="A93" s="90">
        <v>2022</v>
      </c>
      <c r="B93" s="90">
        <v>47</v>
      </c>
      <c r="C93" s="93">
        <v>44879</v>
      </c>
      <c r="D93" s="93">
        <v>44885</v>
      </c>
      <c r="E93" s="91" t="s">
        <v>25</v>
      </c>
      <c r="F93" s="91" t="s">
        <v>25</v>
      </c>
      <c r="G93" s="91" t="s">
        <v>25</v>
      </c>
      <c r="H93" s="91" t="s">
        <v>25</v>
      </c>
      <c r="I93" s="91" t="s">
        <v>25</v>
      </c>
      <c r="J93" s="91" t="s">
        <v>25</v>
      </c>
      <c r="K93" s="91" t="s">
        <v>25</v>
      </c>
      <c r="L93" s="90">
        <v>56500</v>
      </c>
      <c r="M93" s="90">
        <v>56000</v>
      </c>
      <c r="N93" s="90">
        <v>55200</v>
      </c>
      <c r="O93" s="90">
        <v>56500</v>
      </c>
      <c r="P93" s="90">
        <v>55900</v>
      </c>
      <c r="Q93" s="90">
        <v>56000</v>
      </c>
      <c r="R93" s="90">
        <v>55800</v>
      </c>
      <c r="S93" s="91" t="s">
        <v>25</v>
      </c>
      <c r="T93" t="str">
        <f t="shared" si="4"/>
        <v>11-2022</v>
      </c>
      <c r="U93" t="e">
        <f>_xlfn.XLOOKUP(T93,#REF!,#REF!,"")</f>
        <v>#REF!</v>
      </c>
      <c r="Y93" t="s">
        <v>23</v>
      </c>
    </row>
    <row r="94" spans="1:25">
      <c r="A94" s="90">
        <v>2022</v>
      </c>
      <c r="B94" s="90">
        <v>48</v>
      </c>
      <c r="C94" s="93">
        <v>44886</v>
      </c>
      <c r="D94" s="93">
        <v>44892</v>
      </c>
      <c r="E94" s="91" t="s">
        <v>25</v>
      </c>
      <c r="F94" s="91" t="s">
        <v>25</v>
      </c>
      <c r="G94" s="91" t="s">
        <v>25</v>
      </c>
      <c r="H94" s="91" t="s">
        <v>25</v>
      </c>
      <c r="I94" s="91" t="s">
        <v>25</v>
      </c>
      <c r="J94" s="91" t="s">
        <v>25</v>
      </c>
      <c r="K94" s="91" t="s">
        <v>25</v>
      </c>
      <c r="L94" s="90">
        <v>56000</v>
      </c>
      <c r="M94" s="90">
        <v>55900</v>
      </c>
      <c r="N94" s="90">
        <v>55800</v>
      </c>
      <c r="O94" s="90">
        <v>56300</v>
      </c>
      <c r="P94" s="90">
        <v>55800</v>
      </c>
      <c r="Q94" s="90">
        <v>56500</v>
      </c>
      <c r="R94" s="90">
        <v>55800</v>
      </c>
      <c r="S94" s="91" t="s">
        <v>25</v>
      </c>
      <c r="T94" t="str">
        <f t="shared" si="4"/>
        <v>11-2022</v>
      </c>
      <c r="U94" t="e">
        <f>_xlfn.XLOOKUP(T94,#REF!,#REF!,"")</f>
        <v>#REF!</v>
      </c>
      <c r="Y94" t="s">
        <v>23</v>
      </c>
    </row>
    <row r="95" spans="1:25">
      <c r="A95" s="90">
        <v>2022</v>
      </c>
      <c r="B95" s="90">
        <v>49</v>
      </c>
      <c r="C95" s="93">
        <v>44893</v>
      </c>
      <c r="D95" s="93">
        <v>44899</v>
      </c>
      <c r="E95" s="91" t="s">
        <v>25</v>
      </c>
      <c r="F95" s="91" t="s">
        <v>25</v>
      </c>
      <c r="G95" s="91" t="s">
        <v>25</v>
      </c>
      <c r="H95" s="91" t="s">
        <v>25</v>
      </c>
      <c r="I95" s="91" t="s">
        <v>25</v>
      </c>
      <c r="J95" s="91" t="s">
        <v>25</v>
      </c>
      <c r="K95" s="91" t="s">
        <v>25</v>
      </c>
      <c r="L95" s="90">
        <v>56000</v>
      </c>
      <c r="M95" s="90">
        <v>55800</v>
      </c>
      <c r="N95" s="90">
        <v>55800</v>
      </c>
      <c r="O95" s="90">
        <v>56300</v>
      </c>
      <c r="P95" s="90">
        <v>55600</v>
      </c>
      <c r="Q95" s="90">
        <v>56300</v>
      </c>
      <c r="R95" s="90">
        <v>55300</v>
      </c>
      <c r="S95" s="91" t="s">
        <v>25</v>
      </c>
      <c r="T95" t="str">
        <f t="shared" si="4"/>
        <v>11-2022</v>
      </c>
      <c r="U95" t="e">
        <f>_xlfn.XLOOKUP(T95,#REF!,#REF!,"")</f>
        <v>#REF!</v>
      </c>
      <c r="Y95" t="s">
        <v>23</v>
      </c>
    </row>
    <row r="96" spans="1:25">
      <c r="A96" s="90">
        <v>2022</v>
      </c>
      <c r="B96" s="90">
        <v>50</v>
      </c>
      <c r="C96" s="93">
        <v>44900</v>
      </c>
      <c r="D96" s="93">
        <v>44906</v>
      </c>
      <c r="E96" s="91" t="s">
        <v>25</v>
      </c>
      <c r="F96" s="91" t="s">
        <v>25</v>
      </c>
      <c r="G96" s="91" t="s">
        <v>25</v>
      </c>
      <c r="H96" s="91" t="s">
        <v>25</v>
      </c>
      <c r="I96" s="91" t="s">
        <v>25</v>
      </c>
      <c r="J96" s="91" t="s">
        <v>25</v>
      </c>
      <c r="K96" s="91" t="s">
        <v>25</v>
      </c>
      <c r="L96" s="90">
        <v>56900</v>
      </c>
      <c r="M96" s="90">
        <v>56500</v>
      </c>
      <c r="N96" s="90">
        <v>56500</v>
      </c>
      <c r="O96" s="90">
        <v>56700</v>
      </c>
      <c r="P96" s="90">
        <v>56500</v>
      </c>
      <c r="Q96" s="90">
        <v>56400</v>
      </c>
      <c r="R96" s="90">
        <v>56100</v>
      </c>
      <c r="S96" s="91" t="s">
        <v>25</v>
      </c>
      <c r="T96" t="str">
        <f t="shared" si="4"/>
        <v>12-2022</v>
      </c>
      <c r="U96" t="e">
        <f>_xlfn.XLOOKUP(T96,#REF!,#REF!,"")</f>
        <v>#REF!</v>
      </c>
      <c r="Y96" t="s">
        <v>23</v>
      </c>
    </row>
    <row r="97" spans="1:25">
      <c r="A97" s="90">
        <v>2022</v>
      </c>
      <c r="B97" s="90">
        <v>51</v>
      </c>
      <c r="C97" s="93">
        <v>44907</v>
      </c>
      <c r="D97" s="93">
        <v>44913</v>
      </c>
      <c r="E97" s="91" t="s">
        <v>25</v>
      </c>
      <c r="F97" s="91" t="s">
        <v>25</v>
      </c>
      <c r="G97" s="91" t="s">
        <v>25</v>
      </c>
      <c r="H97" s="91" t="s">
        <v>25</v>
      </c>
      <c r="I97" s="91" t="s">
        <v>25</v>
      </c>
      <c r="J97" s="91" t="s">
        <v>25</v>
      </c>
      <c r="K97" s="91" t="s">
        <v>25</v>
      </c>
      <c r="L97" s="90">
        <v>56900</v>
      </c>
      <c r="M97" s="90">
        <v>57000</v>
      </c>
      <c r="N97" s="90">
        <v>56600</v>
      </c>
      <c r="O97" s="90">
        <v>56700</v>
      </c>
      <c r="P97" s="90">
        <v>57300</v>
      </c>
      <c r="Q97" s="90">
        <v>56400</v>
      </c>
      <c r="R97" s="90">
        <v>56500</v>
      </c>
      <c r="S97" s="91" t="s">
        <v>25</v>
      </c>
      <c r="T97" t="str">
        <f t="shared" si="4"/>
        <v>12-2022</v>
      </c>
      <c r="U97" t="e">
        <f>_xlfn.XLOOKUP(T97,#REF!,#REF!,"")</f>
        <v>#REF!</v>
      </c>
      <c r="Y97" t="s">
        <v>23</v>
      </c>
    </row>
    <row r="98" spans="1:25">
      <c r="A98" s="90">
        <v>2022</v>
      </c>
      <c r="B98" s="90">
        <v>52</v>
      </c>
      <c r="C98" s="93">
        <v>44914</v>
      </c>
      <c r="D98" s="93">
        <v>44920</v>
      </c>
      <c r="E98" s="91" t="s">
        <v>25</v>
      </c>
      <c r="F98" s="91" t="s">
        <v>25</v>
      </c>
      <c r="G98" s="91" t="s">
        <v>25</v>
      </c>
      <c r="H98" s="91" t="s">
        <v>25</v>
      </c>
      <c r="I98" s="91" t="s">
        <v>25</v>
      </c>
      <c r="J98" s="91" t="s">
        <v>25</v>
      </c>
      <c r="K98" s="91" t="s">
        <v>25</v>
      </c>
      <c r="L98" s="90">
        <v>56500</v>
      </c>
      <c r="M98" s="90">
        <v>57000</v>
      </c>
      <c r="N98" s="90">
        <v>56500</v>
      </c>
      <c r="O98" s="90">
        <v>56600</v>
      </c>
      <c r="P98" s="90">
        <v>57100</v>
      </c>
      <c r="Q98" s="90">
        <v>56300</v>
      </c>
      <c r="R98" s="90">
        <v>56500</v>
      </c>
      <c r="S98" s="91" t="s">
        <v>25</v>
      </c>
      <c r="T98" t="str">
        <f t="shared" si="4"/>
        <v>12-2022</v>
      </c>
      <c r="U98" t="e">
        <f>_xlfn.XLOOKUP(T98,#REF!,#REF!,"")</f>
        <v>#REF!</v>
      </c>
      <c r="Y98" t="s">
        <v>23</v>
      </c>
    </row>
    <row r="99" spans="1:25">
      <c r="A99" s="90">
        <v>2022</v>
      </c>
      <c r="B99" s="90">
        <v>53</v>
      </c>
      <c r="C99" s="93">
        <v>44921</v>
      </c>
      <c r="D99" s="93">
        <v>44927</v>
      </c>
      <c r="E99" s="91" t="s">
        <v>25</v>
      </c>
      <c r="F99" s="91" t="s">
        <v>25</v>
      </c>
      <c r="G99" s="91" t="s">
        <v>25</v>
      </c>
      <c r="H99" s="91" t="s">
        <v>25</v>
      </c>
      <c r="I99" s="91" t="s">
        <v>25</v>
      </c>
      <c r="J99" s="91" t="s">
        <v>25</v>
      </c>
      <c r="K99" s="91" t="s">
        <v>25</v>
      </c>
      <c r="L99" s="90">
        <v>56800</v>
      </c>
      <c r="M99" s="90">
        <v>57600</v>
      </c>
      <c r="N99" s="90">
        <v>57000</v>
      </c>
      <c r="O99" s="90">
        <v>56800</v>
      </c>
      <c r="P99" s="90">
        <v>58500</v>
      </c>
      <c r="Q99" s="90">
        <v>56600</v>
      </c>
      <c r="R99" s="90">
        <v>57600</v>
      </c>
      <c r="S99" s="91" t="s">
        <v>25</v>
      </c>
      <c r="T99" t="str">
        <f t="shared" si="4"/>
        <v>12-2022</v>
      </c>
      <c r="U99" t="e">
        <f>_xlfn.XLOOKUP(T99,#REF!,#REF!,"")</f>
        <v>#REF!</v>
      </c>
      <c r="Y99" t="s">
        <v>23</v>
      </c>
    </row>
    <row r="100" spans="1:25">
      <c r="A100" s="90">
        <v>2023</v>
      </c>
      <c r="B100" s="90">
        <v>1</v>
      </c>
      <c r="C100" s="93">
        <v>44928</v>
      </c>
      <c r="D100" s="93">
        <v>44934</v>
      </c>
      <c r="E100" s="91" t="s">
        <v>25</v>
      </c>
      <c r="F100" s="91" t="s">
        <v>25</v>
      </c>
      <c r="G100" s="91" t="s">
        <v>25</v>
      </c>
      <c r="H100" s="91" t="s">
        <v>25</v>
      </c>
      <c r="I100" s="91" t="s">
        <v>25</v>
      </c>
      <c r="J100" s="91" t="s">
        <v>25</v>
      </c>
      <c r="K100" s="91" t="s">
        <v>25</v>
      </c>
      <c r="L100" s="90">
        <v>58700</v>
      </c>
      <c r="M100" s="90">
        <v>59500</v>
      </c>
      <c r="N100" s="90">
        <v>58500</v>
      </c>
      <c r="O100" s="90">
        <v>57800</v>
      </c>
      <c r="P100" s="90">
        <v>60300</v>
      </c>
      <c r="Q100" s="90">
        <v>59000</v>
      </c>
      <c r="R100" s="90">
        <v>59400</v>
      </c>
      <c r="S100" s="91" t="s">
        <v>25</v>
      </c>
      <c r="T100" t="str">
        <f t="shared" si="4"/>
        <v>01-2023</v>
      </c>
      <c r="U100" t="e">
        <f>_xlfn.XLOOKUP(T100,#REF!,#REF!,"")</f>
        <v>#REF!</v>
      </c>
      <c r="Y100" t="s">
        <v>23</v>
      </c>
    </row>
    <row r="101" spans="1:25">
      <c r="A101" s="90">
        <v>2023</v>
      </c>
      <c r="B101" s="90">
        <v>2</v>
      </c>
      <c r="C101" s="93">
        <v>44935</v>
      </c>
      <c r="D101" s="93">
        <v>44941</v>
      </c>
      <c r="E101" s="91" t="s">
        <v>25</v>
      </c>
      <c r="F101" s="91" t="s">
        <v>25</v>
      </c>
      <c r="G101" s="91" t="s">
        <v>25</v>
      </c>
      <c r="H101" s="91" t="s">
        <v>25</v>
      </c>
      <c r="I101" s="91" t="s">
        <v>25</v>
      </c>
      <c r="J101" s="91" t="s">
        <v>25</v>
      </c>
      <c r="K101" s="91" t="s">
        <v>25</v>
      </c>
      <c r="L101" s="90">
        <v>59200</v>
      </c>
      <c r="M101" s="90">
        <v>59800</v>
      </c>
      <c r="N101" s="90">
        <v>58500</v>
      </c>
      <c r="O101" s="90">
        <v>58600</v>
      </c>
      <c r="P101" s="90">
        <v>60300</v>
      </c>
      <c r="Q101" s="90">
        <v>59600</v>
      </c>
      <c r="R101" s="90">
        <v>59500</v>
      </c>
      <c r="S101" s="91" t="s">
        <v>25</v>
      </c>
      <c r="T101" t="str">
        <f t="shared" si="4"/>
        <v>01-2023</v>
      </c>
      <c r="U101" t="e">
        <f>_xlfn.XLOOKUP(T101,#REF!,#REF!,"")</f>
        <v>#REF!</v>
      </c>
      <c r="Y101" t="s">
        <v>23</v>
      </c>
    </row>
    <row r="102" spans="1:25">
      <c r="A102" s="90">
        <v>2023</v>
      </c>
      <c r="B102" s="90">
        <v>3</v>
      </c>
      <c r="C102" s="93">
        <v>44942</v>
      </c>
      <c r="D102" s="93">
        <v>44948</v>
      </c>
      <c r="E102" s="91" t="s">
        <v>25</v>
      </c>
      <c r="F102" s="91" t="s">
        <v>25</v>
      </c>
      <c r="G102" s="91" t="s">
        <v>25</v>
      </c>
      <c r="H102" s="91" t="s">
        <v>25</v>
      </c>
      <c r="I102" s="91" t="s">
        <v>25</v>
      </c>
      <c r="J102" s="91" t="s">
        <v>25</v>
      </c>
      <c r="K102" s="91" t="s">
        <v>25</v>
      </c>
      <c r="L102" s="90">
        <v>60200</v>
      </c>
      <c r="M102" s="90">
        <v>61000</v>
      </c>
      <c r="N102" s="90">
        <v>59500</v>
      </c>
      <c r="O102" s="90">
        <v>59700</v>
      </c>
      <c r="P102" s="90">
        <v>61600</v>
      </c>
      <c r="Q102" s="90">
        <v>60600</v>
      </c>
      <c r="R102" s="90">
        <v>60900</v>
      </c>
      <c r="S102" s="91" t="s">
        <v>25</v>
      </c>
      <c r="T102" t="str">
        <f t="shared" si="4"/>
        <v>01-2023</v>
      </c>
      <c r="U102" t="e">
        <f>_xlfn.XLOOKUP(T102,#REF!,#REF!,"")</f>
        <v>#REF!</v>
      </c>
      <c r="Y102" t="s">
        <v>23</v>
      </c>
    </row>
    <row r="103" spans="1:25">
      <c r="A103" s="90">
        <v>2023</v>
      </c>
      <c r="B103" s="90">
        <v>4</v>
      </c>
      <c r="C103" s="93">
        <v>44949</v>
      </c>
      <c r="D103" s="93">
        <v>44955</v>
      </c>
      <c r="E103" s="91" t="s">
        <v>25</v>
      </c>
      <c r="F103" s="91" t="s">
        <v>25</v>
      </c>
      <c r="G103" s="91" t="s">
        <v>25</v>
      </c>
      <c r="H103" s="91" t="s">
        <v>25</v>
      </c>
      <c r="I103" s="91" t="s">
        <v>25</v>
      </c>
      <c r="J103" s="91" t="s">
        <v>25</v>
      </c>
      <c r="K103" s="91" t="s">
        <v>25</v>
      </c>
      <c r="L103" s="90">
        <v>61600</v>
      </c>
      <c r="M103" s="90">
        <v>62000</v>
      </c>
      <c r="N103" s="90">
        <v>61500</v>
      </c>
      <c r="O103" s="90">
        <v>60500</v>
      </c>
      <c r="P103" s="90">
        <v>63000</v>
      </c>
      <c r="Q103" s="90">
        <v>61300</v>
      </c>
      <c r="R103" s="90">
        <v>62000</v>
      </c>
      <c r="S103" s="91" t="s">
        <v>25</v>
      </c>
      <c r="T103" t="str">
        <f t="shared" si="4"/>
        <v>01-2023</v>
      </c>
      <c r="U103" t="e">
        <f>_xlfn.XLOOKUP(T103,#REF!,#REF!,"")</f>
        <v>#REF!</v>
      </c>
      <c r="Y103" t="s">
        <v>23</v>
      </c>
    </row>
    <row r="104" spans="1:25">
      <c r="A104" s="90">
        <v>2023</v>
      </c>
      <c r="B104" s="90">
        <v>5</v>
      </c>
      <c r="C104" s="93">
        <v>44956</v>
      </c>
      <c r="D104" s="93">
        <v>44962</v>
      </c>
      <c r="E104" s="91" t="s">
        <v>25</v>
      </c>
      <c r="F104" s="91" t="s">
        <v>25</v>
      </c>
      <c r="G104" s="91" t="s">
        <v>25</v>
      </c>
      <c r="H104" s="91" t="s">
        <v>25</v>
      </c>
      <c r="I104" s="91" t="s">
        <v>25</v>
      </c>
      <c r="J104" s="91" t="s">
        <v>25</v>
      </c>
      <c r="K104" s="91" t="s">
        <v>25</v>
      </c>
      <c r="L104" s="90">
        <v>63400</v>
      </c>
      <c r="M104" s="90">
        <v>63400</v>
      </c>
      <c r="N104" s="90">
        <v>63100</v>
      </c>
      <c r="O104" s="90">
        <v>62200</v>
      </c>
      <c r="P104" s="90">
        <v>64300</v>
      </c>
      <c r="Q104" s="90">
        <v>63000</v>
      </c>
      <c r="R104" s="90">
        <v>63500</v>
      </c>
      <c r="S104" s="91" t="s">
        <v>25</v>
      </c>
      <c r="T104" t="str">
        <f t="shared" si="4"/>
        <v>01-2023</v>
      </c>
      <c r="U104" t="e">
        <f>_xlfn.XLOOKUP(T104,#REF!,#REF!,"")</f>
        <v>#REF!</v>
      </c>
      <c r="Y104" t="s">
        <v>23</v>
      </c>
    </row>
    <row r="105" spans="1:25">
      <c r="A105" s="90">
        <v>2023</v>
      </c>
      <c r="B105" s="90">
        <v>6</v>
      </c>
      <c r="C105" s="93">
        <v>44963</v>
      </c>
      <c r="D105" s="93">
        <v>44969</v>
      </c>
      <c r="E105" s="91" t="s">
        <v>25</v>
      </c>
      <c r="F105" s="91" t="s">
        <v>25</v>
      </c>
      <c r="G105" s="91" t="s">
        <v>25</v>
      </c>
      <c r="H105" s="91" t="s">
        <v>25</v>
      </c>
      <c r="I105" s="91" t="s">
        <v>25</v>
      </c>
      <c r="J105" s="91" t="s">
        <v>25</v>
      </c>
      <c r="K105" s="91" t="s">
        <v>25</v>
      </c>
      <c r="L105" s="90">
        <v>63700</v>
      </c>
      <c r="M105" s="90">
        <v>63300</v>
      </c>
      <c r="N105" s="90">
        <v>63300</v>
      </c>
      <c r="O105" s="90">
        <v>62700</v>
      </c>
      <c r="P105" s="90">
        <v>64200</v>
      </c>
      <c r="Q105" s="90">
        <v>63100</v>
      </c>
      <c r="R105" s="90">
        <v>63200</v>
      </c>
      <c r="S105" s="91" t="s">
        <v>25</v>
      </c>
      <c r="T105" t="str">
        <f t="shared" si="4"/>
        <v>02-2023</v>
      </c>
      <c r="U105" t="e">
        <f>_xlfn.XLOOKUP(T105,#REF!,#REF!,"")</f>
        <v>#REF!</v>
      </c>
      <c r="Y105" t="s">
        <v>23</v>
      </c>
    </row>
    <row r="106" spans="1:25">
      <c r="A106" s="90">
        <v>2023</v>
      </c>
      <c r="B106" s="90">
        <v>7</v>
      </c>
      <c r="C106" s="93">
        <v>44970</v>
      </c>
      <c r="D106" s="93">
        <v>44976</v>
      </c>
      <c r="E106" s="91" t="s">
        <v>25</v>
      </c>
      <c r="F106" s="91" t="s">
        <v>25</v>
      </c>
      <c r="G106" s="91" t="s">
        <v>25</v>
      </c>
      <c r="H106" s="91" t="s">
        <v>25</v>
      </c>
      <c r="I106" s="91" t="s">
        <v>25</v>
      </c>
      <c r="J106" s="91" t="s">
        <v>25</v>
      </c>
      <c r="K106" s="91" t="s">
        <v>25</v>
      </c>
      <c r="L106" s="90">
        <v>63300</v>
      </c>
      <c r="M106" s="90">
        <v>63000</v>
      </c>
      <c r="N106" s="90">
        <v>63000</v>
      </c>
      <c r="O106" s="90">
        <v>62700</v>
      </c>
      <c r="P106" s="90">
        <v>63300</v>
      </c>
      <c r="Q106" s="90">
        <v>63000</v>
      </c>
      <c r="R106" s="90">
        <v>62800</v>
      </c>
      <c r="S106" s="91" t="s">
        <v>25</v>
      </c>
      <c r="T106" t="str">
        <f t="shared" si="4"/>
        <v>02-2023</v>
      </c>
      <c r="U106" t="e">
        <f>_xlfn.XLOOKUP(T106,#REF!,#REF!,"")</f>
        <v>#REF!</v>
      </c>
      <c r="Y106" t="s">
        <v>23</v>
      </c>
    </row>
    <row r="107" spans="1:25">
      <c r="A107" s="90">
        <v>2023</v>
      </c>
      <c r="B107" s="90">
        <v>8</v>
      </c>
      <c r="C107" s="93">
        <v>44977</v>
      </c>
      <c r="D107" s="93">
        <v>44983</v>
      </c>
      <c r="E107" s="91" t="s">
        <v>25</v>
      </c>
      <c r="F107" s="91" t="s">
        <v>25</v>
      </c>
      <c r="G107" s="91" t="s">
        <v>25</v>
      </c>
      <c r="H107" s="91" t="s">
        <v>25</v>
      </c>
      <c r="I107" s="91" t="s">
        <v>25</v>
      </c>
      <c r="J107" s="91" t="s">
        <v>25</v>
      </c>
      <c r="K107" s="91" t="s">
        <v>25</v>
      </c>
      <c r="L107" s="90">
        <v>63000</v>
      </c>
      <c r="M107" s="90">
        <v>62800</v>
      </c>
      <c r="N107" s="90">
        <v>63000</v>
      </c>
      <c r="O107" s="90">
        <v>62500</v>
      </c>
      <c r="P107" s="90">
        <v>62900</v>
      </c>
      <c r="Q107" s="90">
        <v>62300</v>
      </c>
      <c r="R107" s="90">
        <v>62600</v>
      </c>
      <c r="S107" s="91" t="s">
        <v>25</v>
      </c>
      <c r="T107" t="str">
        <f t="shared" si="4"/>
        <v>02-2023</v>
      </c>
      <c r="U107" t="e">
        <f>_xlfn.XLOOKUP(T107,#REF!,#REF!,"")</f>
        <v>#REF!</v>
      </c>
      <c r="Y107" t="s">
        <v>23</v>
      </c>
    </row>
    <row r="108" spans="1:25">
      <c r="A108" s="90">
        <v>2023</v>
      </c>
      <c r="B108" s="90">
        <v>9</v>
      </c>
      <c r="C108" s="93">
        <v>44984</v>
      </c>
      <c r="D108" s="93">
        <v>44990</v>
      </c>
      <c r="E108" s="91" t="s">
        <v>25</v>
      </c>
      <c r="F108" s="91" t="s">
        <v>25</v>
      </c>
      <c r="G108" s="91" t="s">
        <v>25</v>
      </c>
      <c r="H108" s="91" t="s">
        <v>25</v>
      </c>
      <c r="I108" s="91" t="s">
        <v>25</v>
      </c>
      <c r="J108" s="91" t="s">
        <v>25</v>
      </c>
      <c r="K108" s="91" t="s">
        <v>25</v>
      </c>
      <c r="L108" s="90">
        <v>62600</v>
      </c>
      <c r="M108" s="90">
        <v>62000</v>
      </c>
      <c r="N108" s="90">
        <v>63000</v>
      </c>
      <c r="O108" s="90">
        <v>62400</v>
      </c>
      <c r="P108" s="90">
        <v>62700</v>
      </c>
      <c r="Q108" s="90">
        <v>62100</v>
      </c>
      <c r="R108" s="90">
        <v>62300</v>
      </c>
      <c r="S108" s="91" t="s">
        <v>25</v>
      </c>
      <c r="T108" t="str">
        <f t="shared" si="4"/>
        <v>02-2023</v>
      </c>
      <c r="U108" t="e">
        <f>_xlfn.XLOOKUP(T108,#REF!,#REF!,"")</f>
        <v>#REF!</v>
      </c>
      <c r="Y108" t="s">
        <v>23</v>
      </c>
    </row>
    <row r="109" spans="1:25">
      <c r="A109" s="90">
        <v>2023</v>
      </c>
      <c r="B109" s="90">
        <v>10</v>
      </c>
      <c r="C109" s="93">
        <v>44991</v>
      </c>
      <c r="D109" s="93">
        <v>44997</v>
      </c>
      <c r="E109" s="91" t="s">
        <v>25</v>
      </c>
      <c r="F109" s="91" t="s">
        <v>25</v>
      </c>
      <c r="G109" s="91" t="s">
        <v>25</v>
      </c>
      <c r="H109" s="91" t="s">
        <v>25</v>
      </c>
      <c r="I109" s="91" t="s">
        <v>25</v>
      </c>
      <c r="J109" s="91" t="s">
        <v>25</v>
      </c>
      <c r="K109" s="91" t="s">
        <v>25</v>
      </c>
      <c r="L109" s="90">
        <v>62500</v>
      </c>
      <c r="M109" s="90">
        <v>62000</v>
      </c>
      <c r="N109" s="90">
        <v>62700</v>
      </c>
      <c r="O109" s="90">
        <v>62300</v>
      </c>
      <c r="P109" s="90">
        <v>62100</v>
      </c>
      <c r="Q109" s="90">
        <v>61700</v>
      </c>
      <c r="R109" s="90">
        <v>61600</v>
      </c>
      <c r="S109" s="91" t="s">
        <v>25</v>
      </c>
      <c r="T109" t="str">
        <f t="shared" si="4"/>
        <v>03-2023</v>
      </c>
      <c r="U109" t="e">
        <f>_xlfn.XLOOKUP(T109,#REF!,#REF!,"")</f>
        <v>#REF!</v>
      </c>
      <c r="Y109" t="s">
        <v>23</v>
      </c>
    </row>
    <row r="110" spans="1:25">
      <c r="A110" s="90">
        <v>2023</v>
      </c>
      <c r="B110" s="90">
        <v>11</v>
      </c>
      <c r="C110" s="93">
        <v>44998</v>
      </c>
      <c r="D110" s="93">
        <v>45004</v>
      </c>
      <c r="E110" s="91" t="s">
        <v>25</v>
      </c>
      <c r="F110" s="91" t="s">
        <v>25</v>
      </c>
      <c r="G110" s="91" t="s">
        <v>25</v>
      </c>
      <c r="H110" s="91" t="s">
        <v>25</v>
      </c>
      <c r="I110" s="91" t="s">
        <v>25</v>
      </c>
      <c r="J110" s="91" t="s">
        <v>25</v>
      </c>
      <c r="K110" s="91" t="s">
        <v>25</v>
      </c>
      <c r="L110" s="90">
        <v>61400</v>
      </c>
      <c r="M110" s="90">
        <v>61000</v>
      </c>
      <c r="N110" s="90">
        <v>61500</v>
      </c>
      <c r="O110" s="90">
        <v>61700</v>
      </c>
      <c r="P110" s="90">
        <v>60800</v>
      </c>
      <c r="Q110" s="90">
        <v>61300</v>
      </c>
      <c r="R110" s="90">
        <v>60800</v>
      </c>
      <c r="S110" s="91" t="s">
        <v>25</v>
      </c>
      <c r="T110" t="str">
        <f t="shared" si="4"/>
        <v>03-2023</v>
      </c>
      <c r="U110" t="e">
        <f>_xlfn.XLOOKUP(T110,#REF!,#REF!,"")</f>
        <v>#REF!</v>
      </c>
      <c r="Y110" t="s">
        <v>23</v>
      </c>
    </row>
    <row r="111" spans="1:25">
      <c r="A111" s="90">
        <v>2023</v>
      </c>
      <c r="B111" s="90">
        <v>12</v>
      </c>
      <c r="C111" s="93">
        <v>45005</v>
      </c>
      <c r="D111" s="93">
        <v>45011</v>
      </c>
      <c r="E111" s="91" t="s">
        <v>25</v>
      </c>
      <c r="F111" s="91" t="s">
        <v>25</v>
      </c>
      <c r="G111" s="91" t="s">
        <v>25</v>
      </c>
      <c r="H111" s="91" t="s">
        <v>25</v>
      </c>
      <c r="I111" s="91" t="s">
        <v>25</v>
      </c>
      <c r="J111" s="91" t="s">
        <v>25</v>
      </c>
      <c r="K111" s="91" t="s">
        <v>25</v>
      </c>
      <c r="L111" s="90">
        <v>60600</v>
      </c>
      <c r="M111" s="90">
        <v>60800</v>
      </c>
      <c r="N111" s="90">
        <v>60500</v>
      </c>
      <c r="O111" s="90">
        <v>60900</v>
      </c>
      <c r="P111" s="90">
        <v>60700</v>
      </c>
      <c r="Q111" s="90">
        <v>61100</v>
      </c>
      <c r="R111" s="90">
        <v>60300</v>
      </c>
      <c r="S111" s="91" t="s">
        <v>25</v>
      </c>
      <c r="T111" t="str">
        <f t="shared" si="4"/>
        <v>03-2023</v>
      </c>
      <c r="U111" t="e">
        <f>_xlfn.XLOOKUP(T111,#REF!,#REF!,"")</f>
        <v>#REF!</v>
      </c>
      <c r="Y111" t="s">
        <v>23</v>
      </c>
    </row>
    <row r="112" spans="1:25">
      <c r="A112" s="90">
        <v>2023</v>
      </c>
      <c r="B112" s="90">
        <v>13</v>
      </c>
      <c r="C112" s="93">
        <v>45012</v>
      </c>
      <c r="D112" s="93">
        <v>45018</v>
      </c>
      <c r="E112" s="91" t="s">
        <v>25</v>
      </c>
      <c r="F112" s="91" t="s">
        <v>25</v>
      </c>
      <c r="G112" s="91" t="s">
        <v>25</v>
      </c>
      <c r="H112" s="91" t="s">
        <v>25</v>
      </c>
      <c r="I112" s="91" t="s">
        <v>25</v>
      </c>
      <c r="J112" s="91" t="s">
        <v>25</v>
      </c>
      <c r="K112" s="91" t="s">
        <v>25</v>
      </c>
      <c r="L112" s="90">
        <v>60600</v>
      </c>
      <c r="M112" s="90">
        <v>60000</v>
      </c>
      <c r="N112" s="90">
        <v>59600</v>
      </c>
      <c r="O112" s="90">
        <v>60100</v>
      </c>
      <c r="P112" s="90">
        <v>60400</v>
      </c>
      <c r="Q112" s="90">
        <v>60800</v>
      </c>
      <c r="R112" s="90">
        <v>60200</v>
      </c>
      <c r="S112" s="91" t="s">
        <v>25</v>
      </c>
      <c r="T112" t="str">
        <f t="shared" si="4"/>
        <v>03-2023</v>
      </c>
      <c r="U112" t="e">
        <f>_xlfn.XLOOKUP(T112,#REF!,#REF!,"")</f>
        <v>#REF!</v>
      </c>
      <c r="Y112" t="s">
        <v>23</v>
      </c>
    </row>
    <row r="113" spans="1:25">
      <c r="A113" s="90">
        <v>2023</v>
      </c>
      <c r="B113" s="90">
        <v>14</v>
      </c>
      <c r="C113" s="93">
        <v>45019</v>
      </c>
      <c r="D113" s="93">
        <v>45025</v>
      </c>
      <c r="E113" s="91" t="s">
        <v>25</v>
      </c>
      <c r="F113" s="91" t="s">
        <v>25</v>
      </c>
      <c r="G113" s="91" t="s">
        <v>25</v>
      </c>
      <c r="H113" s="91" t="s">
        <v>25</v>
      </c>
      <c r="I113" s="91" t="s">
        <v>25</v>
      </c>
      <c r="J113" s="91" t="s">
        <v>25</v>
      </c>
      <c r="K113" s="91" t="s">
        <v>25</v>
      </c>
      <c r="L113" s="90">
        <v>60700</v>
      </c>
      <c r="M113" s="90">
        <v>59800</v>
      </c>
      <c r="N113" s="90">
        <v>59800</v>
      </c>
      <c r="O113" s="90">
        <v>60100</v>
      </c>
      <c r="P113" s="90">
        <v>59700</v>
      </c>
      <c r="Q113" s="90">
        <v>60300</v>
      </c>
      <c r="R113" s="90">
        <v>59900</v>
      </c>
      <c r="S113" s="91" t="s">
        <v>25</v>
      </c>
      <c r="T113" t="str">
        <f t="shared" si="4"/>
        <v>04-2023</v>
      </c>
      <c r="U113" t="e">
        <f>_xlfn.XLOOKUP(T113,#REF!,#REF!,"")</f>
        <v>#REF!</v>
      </c>
      <c r="Y113" t="s">
        <v>23</v>
      </c>
    </row>
    <row r="114" spans="1:25">
      <c r="A114" s="90">
        <v>2023</v>
      </c>
      <c r="B114" s="90">
        <v>15</v>
      </c>
      <c r="C114" s="93">
        <v>45026</v>
      </c>
      <c r="D114" s="93">
        <v>45032</v>
      </c>
      <c r="E114" s="91" t="s">
        <v>25</v>
      </c>
      <c r="F114" s="91" t="s">
        <v>25</v>
      </c>
      <c r="G114" s="91" t="s">
        <v>25</v>
      </c>
      <c r="H114" s="91" t="s">
        <v>25</v>
      </c>
      <c r="I114" s="91" t="s">
        <v>25</v>
      </c>
      <c r="J114" s="91" t="s">
        <v>25</v>
      </c>
      <c r="K114" s="91" t="s">
        <v>25</v>
      </c>
      <c r="L114" s="90">
        <v>60700</v>
      </c>
      <c r="M114" s="90">
        <v>59800</v>
      </c>
      <c r="N114" s="90">
        <v>59300</v>
      </c>
      <c r="O114" s="90">
        <v>60100</v>
      </c>
      <c r="P114" s="90">
        <v>59200</v>
      </c>
      <c r="Q114" s="90">
        <v>59900</v>
      </c>
      <c r="R114" s="90">
        <v>59700</v>
      </c>
      <c r="S114" s="91" t="s">
        <v>25</v>
      </c>
      <c r="T114" t="str">
        <f t="shared" si="4"/>
        <v>04-2023</v>
      </c>
      <c r="U114" t="e">
        <f>_xlfn.XLOOKUP(T114,#REF!,#REF!,"")</f>
        <v>#REF!</v>
      </c>
      <c r="Y114" t="s">
        <v>23</v>
      </c>
    </row>
    <row r="115" spans="1:25">
      <c r="A115" s="90">
        <v>2023</v>
      </c>
      <c r="B115" s="90">
        <v>16</v>
      </c>
      <c r="C115" s="93">
        <v>45033</v>
      </c>
      <c r="D115" s="93">
        <v>45039</v>
      </c>
      <c r="E115" s="91" t="s">
        <v>25</v>
      </c>
      <c r="F115" s="91" t="s">
        <v>25</v>
      </c>
      <c r="G115" s="91" t="s">
        <v>25</v>
      </c>
      <c r="H115" s="91" t="s">
        <v>25</v>
      </c>
      <c r="I115" s="91" t="s">
        <v>25</v>
      </c>
      <c r="J115" s="91" t="s">
        <v>25</v>
      </c>
      <c r="K115" s="91" t="s">
        <v>25</v>
      </c>
      <c r="L115" s="90">
        <v>60400</v>
      </c>
      <c r="M115" s="90">
        <v>59500</v>
      </c>
      <c r="N115" s="90">
        <v>59300</v>
      </c>
      <c r="O115" s="90">
        <v>60100</v>
      </c>
      <c r="P115" s="90">
        <v>58800</v>
      </c>
      <c r="Q115" s="90">
        <v>59900</v>
      </c>
      <c r="R115" s="90">
        <v>59400</v>
      </c>
      <c r="S115" s="91" t="s">
        <v>25</v>
      </c>
      <c r="T115" t="str">
        <f t="shared" si="4"/>
        <v>04-2023</v>
      </c>
      <c r="U115" t="e">
        <f>_xlfn.XLOOKUP(T115,#REF!,#REF!,"")</f>
        <v>#REF!</v>
      </c>
      <c r="Y115" t="s">
        <v>23</v>
      </c>
    </row>
    <row r="116" spans="1:25">
      <c r="A116" s="90">
        <v>2023</v>
      </c>
      <c r="B116" s="90">
        <v>17</v>
      </c>
      <c r="C116" s="93">
        <v>45040</v>
      </c>
      <c r="D116" s="93">
        <v>45046</v>
      </c>
      <c r="E116" s="91" t="s">
        <v>25</v>
      </c>
      <c r="F116" s="91" t="s">
        <v>25</v>
      </c>
      <c r="G116" s="91" t="s">
        <v>25</v>
      </c>
      <c r="H116" s="91" t="s">
        <v>25</v>
      </c>
      <c r="I116" s="91" t="s">
        <v>25</v>
      </c>
      <c r="J116" s="91" t="s">
        <v>25</v>
      </c>
      <c r="K116" s="91" t="s">
        <v>25</v>
      </c>
      <c r="L116" s="90">
        <v>59900</v>
      </c>
      <c r="M116" s="90">
        <v>59100</v>
      </c>
      <c r="N116" s="90">
        <v>58000</v>
      </c>
      <c r="O116" s="90">
        <v>59200</v>
      </c>
      <c r="P116" s="90">
        <v>58200</v>
      </c>
      <c r="Q116" s="90">
        <v>59300</v>
      </c>
      <c r="R116" s="90">
        <v>58800</v>
      </c>
      <c r="S116" s="91" t="s">
        <v>25</v>
      </c>
      <c r="T116" t="str">
        <f t="shared" si="4"/>
        <v>04-2023</v>
      </c>
      <c r="U116" t="e">
        <f>_xlfn.XLOOKUP(T116,#REF!,#REF!,"")</f>
        <v>#REF!</v>
      </c>
      <c r="Y116" t="s">
        <v>23</v>
      </c>
    </row>
    <row r="117" spans="1:25">
      <c r="A117" s="90">
        <v>2023</v>
      </c>
      <c r="B117" s="90">
        <v>18</v>
      </c>
      <c r="C117" s="93">
        <v>45047</v>
      </c>
      <c r="D117" s="93">
        <v>45053</v>
      </c>
      <c r="E117" s="91" t="s">
        <v>25</v>
      </c>
      <c r="F117" s="91" t="s">
        <v>25</v>
      </c>
      <c r="G117" s="91" t="s">
        <v>25</v>
      </c>
      <c r="H117" s="91" t="s">
        <v>25</v>
      </c>
      <c r="I117" s="91" t="s">
        <v>25</v>
      </c>
      <c r="J117" s="91" t="s">
        <v>25</v>
      </c>
      <c r="K117" s="91" t="s">
        <v>25</v>
      </c>
      <c r="L117" s="90">
        <v>59400</v>
      </c>
      <c r="M117" s="90">
        <v>58500</v>
      </c>
      <c r="N117" s="90">
        <v>57400</v>
      </c>
      <c r="O117" s="90">
        <v>59000</v>
      </c>
      <c r="P117" s="90">
        <v>57900</v>
      </c>
      <c r="Q117" s="90">
        <v>58800</v>
      </c>
      <c r="R117" s="90">
        <v>58100</v>
      </c>
      <c r="S117" s="91" t="s">
        <v>25</v>
      </c>
      <c r="T117" t="str">
        <f t="shared" si="4"/>
        <v>05-2023</v>
      </c>
      <c r="U117" t="e">
        <f>_xlfn.XLOOKUP(T117,#REF!,#REF!,"")</f>
        <v>#REF!</v>
      </c>
      <c r="Y117" t="s">
        <v>23</v>
      </c>
    </row>
    <row r="118" spans="1:25">
      <c r="A118" s="90">
        <v>2023</v>
      </c>
      <c r="B118" s="90">
        <v>19</v>
      </c>
      <c r="C118" s="93">
        <v>45054</v>
      </c>
      <c r="D118" s="93">
        <v>45060</v>
      </c>
      <c r="E118" s="91" t="s">
        <v>25</v>
      </c>
      <c r="F118" s="91" t="s">
        <v>25</v>
      </c>
      <c r="G118" s="91" t="s">
        <v>25</v>
      </c>
      <c r="H118" s="91" t="s">
        <v>25</v>
      </c>
      <c r="I118" s="91" t="s">
        <v>25</v>
      </c>
      <c r="J118" s="91" t="s">
        <v>25</v>
      </c>
      <c r="K118" s="91" t="s">
        <v>25</v>
      </c>
      <c r="L118" s="90">
        <v>58400</v>
      </c>
      <c r="M118" s="90">
        <v>57500</v>
      </c>
      <c r="N118" s="90">
        <v>56400</v>
      </c>
      <c r="O118" s="90">
        <v>58300</v>
      </c>
      <c r="P118" s="90">
        <v>57400</v>
      </c>
      <c r="Q118" s="90">
        <v>57900</v>
      </c>
      <c r="R118" s="90">
        <v>57400</v>
      </c>
      <c r="S118" s="91" t="s">
        <v>25</v>
      </c>
      <c r="T118" t="str">
        <f t="shared" si="4"/>
        <v>05-2023</v>
      </c>
      <c r="U118" t="e">
        <f>_xlfn.XLOOKUP(T118,#REF!,#REF!,"")</f>
        <v>#REF!</v>
      </c>
      <c r="Y118" t="s">
        <v>23</v>
      </c>
    </row>
    <row r="119" spans="1:25">
      <c r="A119" s="90">
        <v>2023</v>
      </c>
      <c r="B119" s="90">
        <v>20</v>
      </c>
      <c r="C119" s="93">
        <v>45061</v>
      </c>
      <c r="D119" s="93">
        <v>45067</v>
      </c>
      <c r="E119" s="91" t="s">
        <v>25</v>
      </c>
      <c r="F119" s="91" t="s">
        <v>25</v>
      </c>
      <c r="G119" s="91" t="s">
        <v>25</v>
      </c>
      <c r="H119" s="91" t="s">
        <v>25</v>
      </c>
      <c r="I119" s="91" t="s">
        <v>25</v>
      </c>
      <c r="J119" s="91" t="s">
        <v>25</v>
      </c>
      <c r="K119" s="91" t="s">
        <v>25</v>
      </c>
      <c r="L119" s="90">
        <v>57400</v>
      </c>
      <c r="M119" s="90">
        <v>56500</v>
      </c>
      <c r="N119" s="90">
        <v>55500</v>
      </c>
      <c r="O119" s="90">
        <v>57400</v>
      </c>
      <c r="P119" s="90">
        <v>56200</v>
      </c>
      <c r="Q119" s="90">
        <v>56800</v>
      </c>
      <c r="R119" s="90">
        <v>56400</v>
      </c>
      <c r="S119" s="91" t="s">
        <v>25</v>
      </c>
      <c r="T119" t="str">
        <f t="shared" si="4"/>
        <v>05-2023</v>
      </c>
      <c r="U119" t="e">
        <f>_xlfn.XLOOKUP(T119,#REF!,#REF!,"")</f>
        <v>#REF!</v>
      </c>
      <c r="Y119" t="s">
        <v>23</v>
      </c>
    </row>
    <row r="120" spans="1:25">
      <c r="A120" s="90">
        <v>2023</v>
      </c>
      <c r="B120" s="90">
        <v>21</v>
      </c>
      <c r="C120" s="93">
        <v>45068</v>
      </c>
      <c r="D120" s="93">
        <v>45074</v>
      </c>
      <c r="E120" s="91" t="s">
        <v>25</v>
      </c>
      <c r="F120" s="91" t="s">
        <v>25</v>
      </c>
      <c r="G120" s="91" t="s">
        <v>25</v>
      </c>
      <c r="H120" s="91" t="s">
        <v>25</v>
      </c>
      <c r="I120" s="91" t="s">
        <v>25</v>
      </c>
      <c r="J120" s="91" t="s">
        <v>25</v>
      </c>
      <c r="K120" s="91" t="s">
        <v>25</v>
      </c>
      <c r="L120" s="90">
        <v>56900</v>
      </c>
      <c r="M120" s="90">
        <v>55800</v>
      </c>
      <c r="N120" s="90">
        <v>55000</v>
      </c>
      <c r="O120" s="90">
        <v>56900</v>
      </c>
      <c r="P120" s="90">
        <v>55300</v>
      </c>
      <c r="Q120" s="90">
        <v>55900</v>
      </c>
      <c r="R120" s="90">
        <v>55800</v>
      </c>
      <c r="S120" s="91" t="s">
        <v>25</v>
      </c>
      <c r="T120" t="str">
        <f t="shared" si="4"/>
        <v>05-2023</v>
      </c>
      <c r="U120" t="e">
        <f>_xlfn.XLOOKUP(T120,#REF!,#REF!,"")</f>
        <v>#REF!</v>
      </c>
      <c r="Y120" t="s">
        <v>23</v>
      </c>
    </row>
    <row r="121" spans="1:25">
      <c r="A121" s="90">
        <v>2023</v>
      </c>
      <c r="B121" s="90">
        <v>22</v>
      </c>
      <c r="C121" s="93">
        <v>45075</v>
      </c>
      <c r="D121" s="93">
        <v>45081</v>
      </c>
      <c r="E121" s="91" t="s">
        <v>25</v>
      </c>
      <c r="F121" s="91" t="s">
        <v>25</v>
      </c>
      <c r="G121" s="91" t="s">
        <v>25</v>
      </c>
      <c r="H121" s="91" t="s">
        <v>25</v>
      </c>
      <c r="I121" s="91" t="s">
        <v>25</v>
      </c>
      <c r="J121" s="91" t="s">
        <v>25</v>
      </c>
      <c r="K121" s="91" t="s">
        <v>25</v>
      </c>
      <c r="L121" s="90">
        <v>56100</v>
      </c>
      <c r="M121" s="90">
        <v>55700</v>
      </c>
      <c r="N121" s="90">
        <v>54800</v>
      </c>
      <c r="O121" s="90">
        <v>56300</v>
      </c>
      <c r="P121" s="90">
        <v>55200</v>
      </c>
      <c r="Q121" s="90">
        <v>55300</v>
      </c>
      <c r="R121" s="90">
        <v>55100</v>
      </c>
      <c r="S121" s="91" t="s">
        <v>25</v>
      </c>
      <c r="T121" t="str">
        <f t="shared" si="4"/>
        <v>05-2023</v>
      </c>
      <c r="U121" t="e">
        <f>_xlfn.XLOOKUP(T121,#REF!,#REF!,"")</f>
        <v>#REF!</v>
      </c>
      <c r="Y121" t="s">
        <v>23</v>
      </c>
    </row>
    <row r="122" spans="1:25">
      <c r="A122" s="90">
        <v>2023</v>
      </c>
      <c r="B122" s="90">
        <v>23</v>
      </c>
      <c r="C122" s="93">
        <v>45082</v>
      </c>
      <c r="D122" s="93">
        <v>45088</v>
      </c>
      <c r="E122" s="91" t="s">
        <v>25</v>
      </c>
      <c r="F122" s="91" t="s">
        <v>25</v>
      </c>
      <c r="G122" s="91" t="s">
        <v>25</v>
      </c>
      <c r="H122" s="91" t="s">
        <v>25</v>
      </c>
      <c r="I122" s="91" t="s">
        <v>25</v>
      </c>
      <c r="J122" s="91" t="s">
        <v>25</v>
      </c>
      <c r="K122" s="91" t="s">
        <v>25</v>
      </c>
      <c r="L122" s="90">
        <v>55300</v>
      </c>
      <c r="M122" s="90">
        <v>54500</v>
      </c>
      <c r="N122" s="90">
        <v>54100</v>
      </c>
      <c r="O122" s="90">
        <v>55400</v>
      </c>
      <c r="P122" s="90">
        <v>54500</v>
      </c>
      <c r="Q122" s="90">
        <v>54700</v>
      </c>
      <c r="R122" s="90">
        <v>54400</v>
      </c>
      <c r="S122" s="91" t="s">
        <v>25</v>
      </c>
      <c r="T122" t="str">
        <f t="shared" si="4"/>
        <v>06-2023</v>
      </c>
      <c r="U122" t="e">
        <f>_xlfn.XLOOKUP(T122,#REF!,#REF!,"")</f>
        <v>#REF!</v>
      </c>
      <c r="Y122" t="s">
        <v>23</v>
      </c>
    </row>
    <row r="123" spans="1:25">
      <c r="A123" s="90">
        <v>2023</v>
      </c>
      <c r="B123" s="90">
        <v>24</v>
      </c>
      <c r="C123" s="93">
        <v>45089</v>
      </c>
      <c r="D123" s="93">
        <v>45095</v>
      </c>
      <c r="E123" s="91" t="s">
        <v>25</v>
      </c>
      <c r="F123" s="91" t="s">
        <v>25</v>
      </c>
      <c r="G123" s="91" t="s">
        <v>25</v>
      </c>
      <c r="H123" s="91" t="s">
        <v>25</v>
      </c>
      <c r="I123" s="91" t="s">
        <v>25</v>
      </c>
      <c r="J123" s="91" t="s">
        <v>25</v>
      </c>
      <c r="K123" s="91" t="s">
        <v>25</v>
      </c>
      <c r="L123" s="90">
        <v>55100</v>
      </c>
      <c r="M123" s="90">
        <v>54300</v>
      </c>
      <c r="N123" s="90">
        <v>53000</v>
      </c>
      <c r="O123" s="90">
        <v>55000</v>
      </c>
      <c r="P123" s="90">
        <v>53500</v>
      </c>
      <c r="Q123" s="90">
        <v>54300</v>
      </c>
      <c r="R123" s="90">
        <v>53500</v>
      </c>
      <c r="S123" s="91" t="s">
        <v>25</v>
      </c>
      <c r="T123" t="str">
        <f t="shared" si="4"/>
        <v>06-2023</v>
      </c>
      <c r="U123" t="e">
        <f>_xlfn.XLOOKUP(T123,#REF!,#REF!,"")</f>
        <v>#REF!</v>
      </c>
      <c r="Y123" t="s">
        <v>23</v>
      </c>
    </row>
    <row r="124" spans="1:25">
      <c r="A124" s="90">
        <v>2023</v>
      </c>
      <c r="B124" s="90">
        <v>25</v>
      </c>
      <c r="C124" s="93">
        <v>45096</v>
      </c>
      <c r="D124" s="93">
        <v>45102</v>
      </c>
      <c r="E124" s="91" t="s">
        <v>25</v>
      </c>
      <c r="F124" s="91" t="s">
        <v>25</v>
      </c>
      <c r="G124" s="91" t="s">
        <v>25</v>
      </c>
      <c r="H124" s="91" t="s">
        <v>25</v>
      </c>
      <c r="I124" s="91" t="s">
        <v>25</v>
      </c>
      <c r="J124" s="91" t="s">
        <v>25</v>
      </c>
      <c r="K124" s="91" t="s">
        <v>25</v>
      </c>
      <c r="L124" s="90">
        <v>53800</v>
      </c>
      <c r="M124" s="90">
        <v>53300</v>
      </c>
      <c r="N124" s="90">
        <v>52400</v>
      </c>
      <c r="O124" s="90">
        <v>54200</v>
      </c>
      <c r="P124" s="90">
        <v>53000</v>
      </c>
      <c r="Q124" s="90">
        <v>53500</v>
      </c>
      <c r="R124" s="90">
        <v>52900</v>
      </c>
      <c r="S124" s="91" t="s">
        <v>25</v>
      </c>
      <c r="T124" t="str">
        <f t="shared" si="4"/>
        <v>06-2023</v>
      </c>
      <c r="U124" t="e">
        <f>_xlfn.XLOOKUP(T124,#REF!,#REF!,"")</f>
        <v>#REF!</v>
      </c>
      <c r="Y124" t="s">
        <v>23</v>
      </c>
    </row>
    <row r="125" spans="1:25">
      <c r="A125" s="90">
        <v>2023</v>
      </c>
      <c r="B125" s="90">
        <v>26</v>
      </c>
      <c r="C125" s="93">
        <v>45103</v>
      </c>
      <c r="D125" s="93">
        <v>45109</v>
      </c>
      <c r="E125" s="91" t="s">
        <v>25</v>
      </c>
      <c r="F125" s="91" t="s">
        <v>25</v>
      </c>
      <c r="G125" s="91" t="s">
        <v>25</v>
      </c>
      <c r="H125" s="91" t="s">
        <v>25</v>
      </c>
      <c r="I125" s="91" t="s">
        <v>25</v>
      </c>
      <c r="J125" s="91" t="s">
        <v>25</v>
      </c>
      <c r="K125" s="91" t="s">
        <v>25</v>
      </c>
      <c r="L125" s="90">
        <v>53400</v>
      </c>
      <c r="M125" s="90">
        <v>53000</v>
      </c>
      <c r="N125" s="90">
        <v>52000</v>
      </c>
      <c r="O125" s="90">
        <v>53300</v>
      </c>
      <c r="P125" s="90">
        <v>52600</v>
      </c>
      <c r="Q125" s="90">
        <v>53000</v>
      </c>
      <c r="R125" s="90">
        <v>52300</v>
      </c>
      <c r="S125" s="91" t="s">
        <v>25</v>
      </c>
      <c r="T125" t="str">
        <f t="shared" si="4"/>
        <v>06-2023</v>
      </c>
      <c r="U125" t="e">
        <f>_xlfn.XLOOKUP(T125,#REF!,#REF!,"")</f>
        <v>#REF!</v>
      </c>
      <c r="Y125" t="s">
        <v>23</v>
      </c>
    </row>
    <row r="126" spans="1:25">
      <c r="A126" s="90">
        <v>2023</v>
      </c>
      <c r="B126" s="90">
        <v>27</v>
      </c>
      <c r="C126" s="93">
        <v>45110</v>
      </c>
      <c r="D126" s="93">
        <v>45116</v>
      </c>
      <c r="E126" s="91" t="s">
        <v>25</v>
      </c>
      <c r="F126" s="91" t="s">
        <v>25</v>
      </c>
      <c r="G126" s="91" t="s">
        <v>25</v>
      </c>
      <c r="H126" s="91" t="s">
        <v>25</v>
      </c>
      <c r="I126" s="91" t="s">
        <v>25</v>
      </c>
      <c r="J126" s="91" t="s">
        <v>25</v>
      </c>
      <c r="K126" s="91" t="s">
        <v>25</v>
      </c>
      <c r="L126" s="90">
        <v>53000</v>
      </c>
      <c r="M126" s="90">
        <v>52100</v>
      </c>
      <c r="N126" s="90">
        <v>51200</v>
      </c>
      <c r="O126" s="90">
        <v>53000</v>
      </c>
      <c r="P126" s="90">
        <v>52000</v>
      </c>
      <c r="Q126" s="90">
        <v>52400</v>
      </c>
      <c r="R126" s="90">
        <v>51600</v>
      </c>
      <c r="S126" s="91" t="s">
        <v>25</v>
      </c>
      <c r="T126" t="str">
        <f t="shared" si="4"/>
        <v>07-2023</v>
      </c>
      <c r="U126" t="e">
        <f>_xlfn.XLOOKUP(T126,#REF!,#REF!,"")</f>
        <v>#REF!</v>
      </c>
      <c r="Y126" t="s">
        <v>23</v>
      </c>
    </row>
    <row r="127" spans="1:25">
      <c r="A127" s="90">
        <v>2023</v>
      </c>
      <c r="B127" s="90">
        <v>28</v>
      </c>
      <c r="C127" s="93">
        <v>45117</v>
      </c>
      <c r="D127" s="93">
        <v>45123</v>
      </c>
      <c r="E127" s="91" t="s">
        <v>25</v>
      </c>
      <c r="F127" s="91" t="s">
        <v>25</v>
      </c>
      <c r="G127" s="91" t="s">
        <v>25</v>
      </c>
      <c r="H127" s="91" t="s">
        <v>25</v>
      </c>
      <c r="I127" s="91" t="s">
        <v>25</v>
      </c>
      <c r="J127" s="91" t="s">
        <v>25</v>
      </c>
      <c r="K127" s="91" t="s">
        <v>25</v>
      </c>
      <c r="L127" s="90">
        <v>52500</v>
      </c>
      <c r="M127" s="90">
        <v>51700</v>
      </c>
      <c r="N127" s="90">
        <v>50400</v>
      </c>
      <c r="O127" s="90">
        <v>52300</v>
      </c>
      <c r="P127" s="90">
        <v>51300</v>
      </c>
      <c r="Q127" s="90">
        <v>51300</v>
      </c>
      <c r="R127" s="90">
        <v>51200</v>
      </c>
      <c r="S127" s="91" t="s">
        <v>25</v>
      </c>
      <c r="T127" t="str">
        <f t="shared" si="4"/>
        <v>07-2023</v>
      </c>
      <c r="U127" t="e">
        <f>_xlfn.XLOOKUP(T127,#REF!,#REF!,"")</f>
        <v>#REF!</v>
      </c>
      <c r="Y127" t="s">
        <v>23</v>
      </c>
    </row>
    <row r="128" spans="1:25">
      <c r="A128" s="90">
        <v>2023</v>
      </c>
      <c r="B128" s="90">
        <v>29</v>
      </c>
      <c r="C128" s="93">
        <v>45124</v>
      </c>
      <c r="D128" s="93">
        <v>45130</v>
      </c>
      <c r="E128" s="91" t="s">
        <v>25</v>
      </c>
      <c r="F128" s="91" t="s">
        <v>25</v>
      </c>
      <c r="G128" s="91" t="s">
        <v>25</v>
      </c>
      <c r="H128" s="91" t="s">
        <v>25</v>
      </c>
      <c r="I128" s="91" t="s">
        <v>25</v>
      </c>
      <c r="J128" s="91" t="s">
        <v>25</v>
      </c>
      <c r="K128" s="91" t="s">
        <v>25</v>
      </c>
      <c r="L128" s="90">
        <v>51300</v>
      </c>
      <c r="M128" s="90">
        <v>51500</v>
      </c>
      <c r="N128" s="90">
        <v>49500</v>
      </c>
      <c r="O128" s="90">
        <v>51500</v>
      </c>
      <c r="P128" s="90">
        <v>50800</v>
      </c>
      <c r="Q128" s="90">
        <v>50800</v>
      </c>
      <c r="R128" s="90">
        <v>51000</v>
      </c>
      <c r="S128" s="91" t="s">
        <v>25</v>
      </c>
      <c r="T128" t="str">
        <f t="shared" si="4"/>
        <v>07-2023</v>
      </c>
      <c r="U128" t="e">
        <f>_xlfn.XLOOKUP(T128,#REF!,#REF!,"")</f>
        <v>#REF!</v>
      </c>
      <c r="Y128" t="s">
        <v>23</v>
      </c>
    </row>
    <row r="129" spans="1:27">
      <c r="A129" s="90">
        <v>2023</v>
      </c>
      <c r="B129" s="90">
        <v>30</v>
      </c>
      <c r="C129" s="93">
        <v>45131</v>
      </c>
      <c r="D129" s="93">
        <v>45137</v>
      </c>
      <c r="E129" s="91" t="s">
        <v>25</v>
      </c>
      <c r="F129" s="91" t="s">
        <v>25</v>
      </c>
      <c r="G129" s="91" t="s">
        <v>25</v>
      </c>
      <c r="H129" s="91" t="s">
        <v>25</v>
      </c>
      <c r="I129" s="91" t="s">
        <v>25</v>
      </c>
      <c r="J129" s="91" t="s">
        <v>25</v>
      </c>
      <c r="K129" s="91" t="s">
        <v>25</v>
      </c>
      <c r="L129" s="90">
        <v>51000</v>
      </c>
      <c r="M129" s="90">
        <v>51200</v>
      </c>
      <c r="N129" s="90">
        <v>49200</v>
      </c>
      <c r="O129" s="90">
        <v>51200</v>
      </c>
      <c r="P129" s="90">
        <v>50000</v>
      </c>
      <c r="Q129" s="90">
        <v>50500</v>
      </c>
      <c r="R129" s="90">
        <v>50500</v>
      </c>
      <c r="S129" s="91" t="s">
        <v>25</v>
      </c>
      <c r="T129" t="str">
        <f t="shared" si="4"/>
        <v>07-2023</v>
      </c>
      <c r="U129" t="e">
        <f>_xlfn.XLOOKUP(T129,#REF!,#REF!,"")</f>
        <v>#REF!</v>
      </c>
      <c r="Y129" t="s">
        <v>23</v>
      </c>
    </row>
    <row r="130" spans="1:27">
      <c r="A130" s="90">
        <v>2023</v>
      </c>
      <c r="B130" s="90">
        <v>31</v>
      </c>
      <c r="C130" s="93">
        <v>45138</v>
      </c>
      <c r="D130" s="93">
        <v>45144</v>
      </c>
      <c r="E130" s="91" t="s">
        <v>25</v>
      </c>
      <c r="F130" s="91" t="s">
        <v>25</v>
      </c>
      <c r="G130" s="91" t="s">
        <v>25</v>
      </c>
      <c r="H130" s="91" t="s">
        <v>25</v>
      </c>
      <c r="I130" s="91" t="s">
        <v>25</v>
      </c>
      <c r="J130" s="91" t="s">
        <v>25</v>
      </c>
      <c r="K130" s="91" t="s">
        <v>25</v>
      </c>
      <c r="L130" s="90">
        <v>51000</v>
      </c>
      <c r="M130" s="90">
        <v>51000</v>
      </c>
      <c r="N130" s="90">
        <v>49000</v>
      </c>
      <c r="O130" s="90">
        <v>51100</v>
      </c>
      <c r="P130" s="90">
        <v>50000</v>
      </c>
      <c r="Q130" s="90">
        <v>50400</v>
      </c>
      <c r="R130" s="90">
        <v>50500</v>
      </c>
      <c r="S130" s="91" t="s">
        <v>25</v>
      </c>
      <c r="T130" t="str">
        <f t="shared" si="4"/>
        <v>07-2023</v>
      </c>
      <c r="U130" t="e">
        <f>_xlfn.XLOOKUP(T130,#REF!,#REF!,"")</f>
        <v>#REF!</v>
      </c>
      <c r="Y130" t="s">
        <v>23</v>
      </c>
    </row>
    <row r="131" spans="1:27">
      <c r="A131" s="90">
        <v>2023</v>
      </c>
      <c r="B131" s="90">
        <v>32</v>
      </c>
      <c r="C131" s="93">
        <v>45145</v>
      </c>
      <c r="D131" s="93">
        <v>45151</v>
      </c>
      <c r="E131" s="91" t="s">
        <v>25</v>
      </c>
      <c r="F131" s="91" t="s">
        <v>25</v>
      </c>
      <c r="G131" s="91" t="s">
        <v>25</v>
      </c>
      <c r="H131" s="91" t="s">
        <v>25</v>
      </c>
      <c r="I131" s="91" t="s">
        <v>25</v>
      </c>
      <c r="J131" s="91" t="s">
        <v>25</v>
      </c>
      <c r="K131" s="91" t="s">
        <v>25</v>
      </c>
      <c r="L131" s="90">
        <v>51000</v>
      </c>
      <c r="M131" s="90">
        <v>51100</v>
      </c>
      <c r="N131" s="90">
        <v>48700</v>
      </c>
      <c r="O131" s="90">
        <v>51100</v>
      </c>
      <c r="P131" s="90">
        <v>50400</v>
      </c>
      <c r="Q131" s="90">
        <v>50600</v>
      </c>
      <c r="R131" s="90">
        <v>50800</v>
      </c>
      <c r="S131" s="91" t="s">
        <v>25</v>
      </c>
      <c r="T131" t="str">
        <f t="shared" si="4"/>
        <v>08-2023</v>
      </c>
      <c r="U131" t="e">
        <f>_xlfn.XLOOKUP(T131,#REF!,#REF!,"")</f>
        <v>#REF!</v>
      </c>
      <c r="Y131" t="s">
        <v>23</v>
      </c>
    </row>
    <row r="132" spans="1:27">
      <c r="A132" s="90">
        <v>2023</v>
      </c>
      <c r="B132" s="90">
        <v>33</v>
      </c>
      <c r="C132" s="93">
        <v>45152</v>
      </c>
      <c r="D132" s="93">
        <v>45158</v>
      </c>
      <c r="E132" s="91" t="s">
        <v>25</v>
      </c>
      <c r="F132" s="91" t="s">
        <v>25</v>
      </c>
      <c r="G132" s="91" t="s">
        <v>25</v>
      </c>
      <c r="H132" s="91" t="s">
        <v>25</v>
      </c>
      <c r="I132" s="91" t="s">
        <v>25</v>
      </c>
      <c r="J132" s="91" t="s">
        <v>25</v>
      </c>
      <c r="K132" s="91" t="s">
        <v>25</v>
      </c>
      <c r="L132" s="90">
        <v>51300</v>
      </c>
      <c r="M132" s="90">
        <v>51200</v>
      </c>
      <c r="N132" s="90">
        <v>49000</v>
      </c>
      <c r="O132" s="90">
        <v>51300</v>
      </c>
      <c r="P132" s="90">
        <v>51000</v>
      </c>
      <c r="Q132" s="90">
        <v>50900</v>
      </c>
      <c r="R132" s="90">
        <v>51200</v>
      </c>
      <c r="S132" s="91" t="s">
        <v>25</v>
      </c>
      <c r="T132" t="str">
        <f t="shared" si="4"/>
        <v>08-2023</v>
      </c>
      <c r="U132" t="e">
        <f>_xlfn.XLOOKUP(T132,#REF!,#REF!,"")</f>
        <v>#REF!</v>
      </c>
      <c r="Y132" t="s">
        <v>23</v>
      </c>
    </row>
    <row r="133" spans="1:27">
      <c r="A133" s="90">
        <v>2023</v>
      </c>
      <c r="B133" s="90">
        <v>34</v>
      </c>
      <c r="C133" s="93">
        <v>45159</v>
      </c>
      <c r="D133" s="93">
        <v>45165</v>
      </c>
      <c r="E133" s="91" t="s">
        <v>25</v>
      </c>
      <c r="F133" s="91" t="s">
        <v>25</v>
      </c>
      <c r="G133" s="91" t="s">
        <v>25</v>
      </c>
      <c r="H133" s="91" t="s">
        <v>25</v>
      </c>
      <c r="I133" s="91" t="s">
        <v>25</v>
      </c>
      <c r="J133" s="91" t="s">
        <v>25</v>
      </c>
      <c r="K133" s="91" t="s">
        <v>25</v>
      </c>
      <c r="L133" s="90">
        <v>52200</v>
      </c>
      <c r="M133" s="90">
        <v>51700</v>
      </c>
      <c r="N133" s="90">
        <v>49500</v>
      </c>
      <c r="O133" s="90">
        <v>52000</v>
      </c>
      <c r="P133" s="90">
        <v>51800</v>
      </c>
      <c r="Q133" s="90">
        <v>51500</v>
      </c>
      <c r="R133" s="90">
        <v>52000</v>
      </c>
      <c r="S133" s="91" t="s">
        <v>25</v>
      </c>
      <c r="T133" t="str">
        <f t="shared" si="4"/>
        <v>08-2023</v>
      </c>
      <c r="U133" t="e">
        <f>_xlfn.XLOOKUP(T133,#REF!,#REF!,"")</f>
        <v>#REF!</v>
      </c>
      <c r="Y133" t="s">
        <v>23</v>
      </c>
    </row>
    <row r="134" spans="1:27">
      <c r="A134" s="90">
        <v>2023</v>
      </c>
      <c r="B134" s="90">
        <v>35</v>
      </c>
      <c r="C134" s="93">
        <v>45166</v>
      </c>
      <c r="D134" s="93">
        <v>45172</v>
      </c>
      <c r="E134" s="91" t="s">
        <v>25</v>
      </c>
      <c r="F134" s="91" t="s">
        <v>25</v>
      </c>
      <c r="G134" s="91" t="s">
        <v>25</v>
      </c>
      <c r="H134" s="91" t="s">
        <v>25</v>
      </c>
      <c r="I134" s="91" t="s">
        <v>25</v>
      </c>
      <c r="J134" s="91" t="s">
        <v>25</v>
      </c>
      <c r="K134" s="91" t="s">
        <v>25</v>
      </c>
      <c r="L134" s="90">
        <v>54600</v>
      </c>
      <c r="M134" s="90">
        <v>54200</v>
      </c>
      <c r="N134" s="90">
        <v>52000</v>
      </c>
      <c r="O134" s="90">
        <v>55000</v>
      </c>
      <c r="P134" s="90">
        <v>53900</v>
      </c>
      <c r="Q134" s="90">
        <v>54200</v>
      </c>
      <c r="R134" s="90">
        <v>54200</v>
      </c>
      <c r="S134" s="91" t="s">
        <v>25</v>
      </c>
      <c r="T134" t="str">
        <f t="shared" si="4"/>
        <v>08-2023</v>
      </c>
      <c r="U134" t="e">
        <f>_xlfn.XLOOKUP(T134,#REF!,#REF!,"")</f>
        <v>#REF!</v>
      </c>
      <c r="Y134" t="s">
        <v>23</v>
      </c>
    </row>
    <row r="135" spans="1:27">
      <c r="A135" s="90">
        <v>2023</v>
      </c>
      <c r="B135" s="90">
        <v>36</v>
      </c>
      <c r="C135" s="93">
        <v>45173</v>
      </c>
      <c r="D135" s="93">
        <v>45179</v>
      </c>
      <c r="E135" s="91" t="s">
        <v>25</v>
      </c>
      <c r="F135" s="91" t="s">
        <v>25</v>
      </c>
      <c r="G135" s="91" t="s">
        <v>25</v>
      </c>
      <c r="H135" s="91" t="s">
        <v>25</v>
      </c>
      <c r="I135" s="91" t="s">
        <v>25</v>
      </c>
      <c r="J135" s="91" t="s">
        <v>25</v>
      </c>
      <c r="K135" s="91" t="s">
        <v>25</v>
      </c>
      <c r="L135" s="90">
        <v>56300</v>
      </c>
      <c r="M135" s="90">
        <v>55500</v>
      </c>
      <c r="N135" s="90">
        <v>53500</v>
      </c>
      <c r="O135" s="90">
        <v>56000</v>
      </c>
      <c r="P135" s="90">
        <v>56100</v>
      </c>
      <c r="Q135" s="90">
        <v>55500</v>
      </c>
      <c r="R135" s="90">
        <v>56500</v>
      </c>
      <c r="S135" s="91" t="s">
        <v>25</v>
      </c>
      <c r="T135" t="str">
        <f t="shared" si="4"/>
        <v>09-2023</v>
      </c>
      <c r="U135" t="e">
        <f>_xlfn.XLOOKUP(T135,#REF!,#REF!,"")</f>
        <v>#REF!</v>
      </c>
      <c r="Y135" t="s">
        <v>23</v>
      </c>
    </row>
    <row r="136" spans="1:27">
      <c r="A136" s="90">
        <v>2023</v>
      </c>
      <c r="B136" s="90">
        <v>37</v>
      </c>
      <c r="C136" s="93">
        <v>45180</v>
      </c>
      <c r="D136" s="93">
        <v>45186</v>
      </c>
      <c r="E136" s="91" t="s">
        <v>25</v>
      </c>
      <c r="F136" s="91" t="s">
        <v>25</v>
      </c>
      <c r="G136" s="91" t="s">
        <v>25</v>
      </c>
      <c r="H136" s="91" t="s">
        <v>25</v>
      </c>
      <c r="I136" s="91" t="s">
        <v>25</v>
      </c>
      <c r="J136" s="91" t="s">
        <v>25</v>
      </c>
      <c r="K136" s="91" t="s">
        <v>25</v>
      </c>
      <c r="L136" s="90">
        <v>56900</v>
      </c>
      <c r="M136" s="90">
        <v>56000</v>
      </c>
      <c r="N136" s="90">
        <v>54100</v>
      </c>
      <c r="O136" s="90">
        <v>56100</v>
      </c>
      <c r="P136" s="90">
        <v>56300</v>
      </c>
      <c r="Q136" s="90">
        <v>55500</v>
      </c>
      <c r="R136" s="90">
        <v>57000</v>
      </c>
      <c r="S136" s="91" t="s">
        <v>25</v>
      </c>
      <c r="T136" t="str">
        <f t="shared" si="4"/>
        <v>09-2023</v>
      </c>
      <c r="U136" t="e">
        <f>_xlfn.XLOOKUP(T136,#REF!,#REF!,"")</f>
        <v>#REF!</v>
      </c>
      <c r="Y136" t="s">
        <v>23</v>
      </c>
    </row>
    <row r="137" spans="1:27">
      <c r="A137" s="90">
        <v>2023</v>
      </c>
      <c r="B137" s="90">
        <v>38</v>
      </c>
      <c r="C137" s="93">
        <v>45187</v>
      </c>
      <c r="D137" s="93">
        <v>45193</v>
      </c>
      <c r="E137" s="91" t="s">
        <v>25</v>
      </c>
      <c r="F137" s="91" t="s">
        <v>25</v>
      </c>
      <c r="G137" s="91" t="s">
        <v>25</v>
      </c>
      <c r="H137" s="91" t="s">
        <v>25</v>
      </c>
      <c r="I137" s="91" t="s">
        <v>25</v>
      </c>
      <c r="J137" s="91" t="s">
        <v>25</v>
      </c>
      <c r="K137" s="91" t="s">
        <v>25</v>
      </c>
      <c r="L137" s="90">
        <v>58100</v>
      </c>
      <c r="M137" s="90">
        <v>56700</v>
      </c>
      <c r="N137" s="90">
        <v>55300</v>
      </c>
      <c r="O137" s="90">
        <v>56700</v>
      </c>
      <c r="P137" s="90">
        <v>57300</v>
      </c>
      <c r="Q137" s="90">
        <v>56100</v>
      </c>
      <c r="R137" s="90">
        <v>57900</v>
      </c>
      <c r="S137" s="91" t="s">
        <v>25</v>
      </c>
      <c r="T137" t="str">
        <f t="shared" ref="T137:T200" si="5">TEXT(C137,"mm-yyyy")</f>
        <v>09-2023</v>
      </c>
      <c r="U137" t="e">
        <f>_xlfn.XLOOKUP(T137,#REF!,#REF!,"")</f>
        <v>#REF!</v>
      </c>
      <c r="Y137" t="s">
        <v>23</v>
      </c>
    </row>
    <row r="138" spans="1:27">
      <c r="A138" s="90">
        <v>2023</v>
      </c>
      <c r="B138" s="90">
        <v>39</v>
      </c>
      <c r="C138" s="93">
        <v>45194</v>
      </c>
      <c r="D138" s="93">
        <v>45200</v>
      </c>
      <c r="E138" s="91" t="s">
        <v>25</v>
      </c>
      <c r="F138" s="91" t="s">
        <v>25</v>
      </c>
      <c r="G138" s="91" t="s">
        <v>25</v>
      </c>
      <c r="H138" s="91" t="s">
        <v>25</v>
      </c>
      <c r="I138" s="91" t="s">
        <v>25</v>
      </c>
      <c r="J138" s="91" t="s">
        <v>25</v>
      </c>
      <c r="K138" s="91" t="s">
        <v>25</v>
      </c>
      <c r="L138" s="90">
        <v>58200</v>
      </c>
      <c r="M138" s="90">
        <v>56700</v>
      </c>
      <c r="N138" s="90">
        <v>55700</v>
      </c>
      <c r="O138" s="90">
        <v>56700</v>
      </c>
      <c r="P138" s="90">
        <v>57300</v>
      </c>
      <c r="Q138" s="90">
        <v>56300</v>
      </c>
      <c r="R138" s="90">
        <v>58100</v>
      </c>
      <c r="S138" s="91" t="s">
        <v>25</v>
      </c>
      <c r="T138" t="str">
        <f t="shared" si="5"/>
        <v>09-2023</v>
      </c>
      <c r="U138" t="e">
        <f>_xlfn.XLOOKUP(T138,#REF!,#REF!,"")</f>
        <v>#REF!</v>
      </c>
      <c r="Y138" t="s">
        <v>23</v>
      </c>
    </row>
    <row r="139" spans="1:27">
      <c r="A139" s="90">
        <v>2023</v>
      </c>
      <c r="B139" s="90">
        <v>40</v>
      </c>
      <c r="C139" s="93">
        <v>45201</v>
      </c>
      <c r="D139" s="93">
        <v>45207</v>
      </c>
      <c r="E139" s="91" t="s">
        <v>25</v>
      </c>
      <c r="F139" s="91" t="s">
        <v>25</v>
      </c>
      <c r="G139" s="91" t="s">
        <v>25</v>
      </c>
      <c r="H139" s="91" t="s">
        <v>25</v>
      </c>
      <c r="I139" s="91" t="s">
        <v>25</v>
      </c>
      <c r="J139" s="91" t="s">
        <v>25</v>
      </c>
      <c r="K139" s="91" t="s">
        <v>25</v>
      </c>
      <c r="L139" s="90">
        <v>58400</v>
      </c>
      <c r="M139" s="90">
        <v>57300</v>
      </c>
      <c r="N139" s="90">
        <v>56600</v>
      </c>
      <c r="O139" s="90">
        <v>57100</v>
      </c>
      <c r="P139" s="90">
        <v>57700</v>
      </c>
      <c r="Q139" s="90">
        <v>57000</v>
      </c>
      <c r="R139" s="90">
        <v>58100</v>
      </c>
      <c r="S139" s="91" t="s">
        <v>25</v>
      </c>
      <c r="T139" t="str">
        <f t="shared" si="5"/>
        <v>10-2023</v>
      </c>
      <c r="U139" t="e">
        <f>_xlfn.XLOOKUP(T139,#REF!,#REF!,"")</f>
        <v>#REF!</v>
      </c>
      <c r="X139" t="s">
        <v>22</v>
      </c>
      <c r="Y139" t="s">
        <v>23</v>
      </c>
      <c r="AA139" t="str" cm="1">
        <f t="array" ref="AA139:AA163">_xlfn.UNIQUE(T139:T243)</f>
        <v>10-2023</v>
      </c>
    </row>
    <row r="140" spans="1:27">
      <c r="A140" s="90">
        <v>2023</v>
      </c>
      <c r="B140" s="90">
        <v>41</v>
      </c>
      <c r="C140" s="93">
        <v>45208</v>
      </c>
      <c r="D140" s="93">
        <v>45214</v>
      </c>
      <c r="E140" s="91" t="s">
        <v>25</v>
      </c>
      <c r="F140" s="91" t="s">
        <v>25</v>
      </c>
      <c r="G140" s="91" t="s">
        <v>25</v>
      </c>
      <c r="H140" s="91" t="s">
        <v>25</v>
      </c>
      <c r="I140" s="91" t="s">
        <v>25</v>
      </c>
      <c r="J140" s="91" t="s">
        <v>25</v>
      </c>
      <c r="K140" s="91" t="s">
        <v>25</v>
      </c>
      <c r="L140" s="90">
        <v>58000</v>
      </c>
      <c r="M140" s="90">
        <v>57300</v>
      </c>
      <c r="N140" s="90">
        <v>55600</v>
      </c>
      <c r="O140" s="90">
        <v>57100</v>
      </c>
      <c r="P140" s="90">
        <v>57400</v>
      </c>
      <c r="Q140" s="90">
        <v>56900</v>
      </c>
      <c r="R140" s="90">
        <v>58000</v>
      </c>
      <c r="S140" s="91" t="s">
        <v>25</v>
      </c>
      <c r="T140" t="str">
        <f t="shared" si="5"/>
        <v>10-2023</v>
      </c>
      <c r="U140" t="e">
        <f>_xlfn.XLOOKUP(T140,#REF!,#REF!,"")</f>
        <v>#REF!</v>
      </c>
      <c r="X140" t="s">
        <v>22</v>
      </c>
      <c r="Y140" t="s">
        <v>23</v>
      </c>
      <c r="AA140" t="str">
        <v>11-2023</v>
      </c>
    </row>
    <row r="141" spans="1:27">
      <c r="A141" s="90">
        <v>2023</v>
      </c>
      <c r="B141" s="90">
        <v>42</v>
      </c>
      <c r="C141" s="93">
        <v>45215</v>
      </c>
      <c r="D141" s="93">
        <v>45221</v>
      </c>
      <c r="E141" s="91" t="s">
        <v>25</v>
      </c>
      <c r="F141" s="91" t="s">
        <v>25</v>
      </c>
      <c r="G141" s="91" t="s">
        <v>25</v>
      </c>
      <c r="H141" s="91" t="s">
        <v>25</v>
      </c>
      <c r="I141" s="91" t="s">
        <v>25</v>
      </c>
      <c r="J141" s="91" t="s">
        <v>25</v>
      </c>
      <c r="K141" s="91" t="s">
        <v>25</v>
      </c>
      <c r="L141" s="90">
        <v>57200</v>
      </c>
      <c r="M141" s="90">
        <v>57200</v>
      </c>
      <c r="N141" s="90">
        <v>55500</v>
      </c>
      <c r="O141" s="90">
        <v>57000</v>
      </c>
      <c r="P141" s="90">
        <v>57100</v>
      </c>
      <c r="Q141" s="90">
        <v>56200</v>
      </c>
      <c r="R141" s="90">
        <v>57200</v>
      </c>
      <c r="S141" s="91" t="s">
        <v>25</v>
      </c>
      <c r="T141" t="str">
        <f t="shared" si="5"/>
        <v>10-2023</v>
      </c>
      <c r="U141" t="e">
        <f>_xlfn.XLOOKUP(T141,#REF!,#REF!,"")</f>
        <v>#REF!</v>
      </c>
      <c r="X141" t="s">
        <v>22</v>
      </c>
      <c r="Y141" t="s">
        <v>23</v>
      </c>
      <c r="AA141" t="str">
        <v>12-2023</v>
      </c>
    </row>
    <row r="142" spans="1:27">
      <c r="A142" s="90">
        <v>2023</v>
      </c>
      <c r="B142" s="90">
        <v>43</v>
      </c>
      <c r="C142" s="93">
        <v>45222</v>
      </c>
      <c r="D142" s="93">
        <v>45228</v>
      </c>
      <c r="E142" s="91" t="s">
        <v>25</v>
      </c>
      <c r="F142" s="91" t="s">
        <v>25</v>
      </c>
      <c r="G142" s="91" t="s">
        <v>25</v>
      </c>
      <c r="H142" s="91" t="s">
        <v>25</v>
      </c>
      <c r="I142" s="91" t="s">
        <v>25</v>
      </c>
      <c r="J142" s="91" t="s">
        <v>25</v>
      </c>
      <c r="K142" s="91" t="s">
        <v>25</v>
      </c>
      <c r="L142" s="90">
        <v>56800</v>
      </c>
      <c r="M142" s="90">
        <v>56800</v>
      </c>
      <c r="N142" s="90">
        <v>55200</v>
      </c>
      <c r="O142" s="90">
        <v>56600</v>
      </c>
      <c r="P142" s="90">
        <v>56600</v>
      </c>
      <c r="Q142" s="90">
        <v>56100</v>
      </c>
      <c r="R142" s="90">
        <v>56500</v>
      </c>
      <c r="S142" s="91" t="s">
        <v>25</v>
      </c>
      <c r="T142" t="str">
        <f t="shared" si="5"/>
        <v>10-2023</v>
      </c>
      <c r="U142" t="e">
        <f>_xlfn.XLOOKUP(T142,#REF!,#REF!,"")</f>
        <v>#REF!</v>
      </c>
      <c r="X142" t="s">
        <v>22</v>
      </c>
      <c r="Y142" t="s">
        <v>23</v>
      </c>
      <c r="AA142" t="str">
        <v>01-2024</v>
      </c>
    </row>
    <row r="143" spans="1:27">
      <c r="A143" s="90">
        <v>2023</v>
      </c>
      <c r="B143" s="90">
        <v>44</v>
      </c>
      <c r="C143" s="93">
        <v>45229</v>
      </c>
      <c r="D143" s="93">
        <v>45235</v>
      </c>
      <c r="E143" s="91" t="s">
        <v>25</v>
      </c>
      <c r="F143" s="91" t="s">
        <v>25</v>
      </c>
      <c r="G143" s="91" t="s">
        <v>25</v>
      </c>
      <c r="H143" s="91" t="s">
        <v>25</v>
      </c>
      <c r="I143" s="91" t="s">
        <v>25</v>
      </c>
      <c r="J143" s="91" t="s">
        <v>25</v>
      </c>
      <c r="K143" s="91" t="s">
        <v>25</v>
      </c>
      <c r="L143" s="90">
        <v>56300</v>
      </c>
      <c r="M143" s="90">
        <v>56800</v>
      </c>
      <c r="N143" s="90">
        <v>55000</v>
      </c>
      <c r="O143" s="90">
        <v>56500</v>
      </c>
      <c r="P143" s="90">
        <v>56300</v>
      </c>
      <c r="Q143" s="90">
        <v>56100</v>
      </c>
      <c r="R143" s="90">
        <v>56400</v>
      </c>
      <c r="S143" s="91" t="s">
        <v>25</v>
      </c>
      <c r="T143" t="str">
        <f t="shared" si="5"/>
        <v>10-2023</v>
      </c>
      <c r="U143" t="e">
        <f>_xlfn.XLOOKUP(T143,#REF!,#REF!,"")</f>
        <v>#REF!</v>
      </c>
      <c r="X143" t="s">
        <v>22</v>
      </c>
      <c r="Y143" t="s">
        <v>23</v>
      </c>
      <c r="AA143" t="str">
        <v>02-2024</v>
      </c>
    </row>
    <row r="144" spans="1:27">
      <c r="A144" s="90">
        <v>2023</v>
      </c>
      <c r="B144" s="90">
        <v>45</v>
      </c>
      <c r="C144" s="93">
        <v>45236</v>
      </c>
      <c r="D144" s="93">
        <v>45242</v>
      </c>
      <c r="E144" s="91" t="s">
        <v>25</v>
      </c>
      <c r="F144" s="91" t="s">
        <v>25</v>
      </c>
      <c r="G144" s="91" t="s">
        <v>25</v>
      </c>
      <c r="H144" s="91" t="s">
        <v>25</v>
      </c>
      <c r="I144" s="91" t="s">
        <v>25</v>
      </c>
      <c r="J144" s="91" t="s">
        <v>25</v>
      </c>
      <c r="K144" s="91" t="s">
        <v>25</v>
      </c>
      <c r="L144" s="90">
        <v>56000</v>
      </c>
      <c r="M144" s="90">
        <v>56000</v>
      </c>
      <c r="N144" s="90">
        <v>54600</v>
      </c>
      <c r="O144" s="90">
        <v>56300</v>
      </c>
      <c r="P144" s="90">
        <v>56100</v>
      </c>
      <c r="Q144" s="90">
        <v>55800</v>
      </c>
      <c r="R144" s="90">
        <v>56000</v>
      </c>
      <c r="S144" s="91" t="s">
        <v>25</v>
      </c>
      <c r="T144" t="str">
        <f t="shared" si="5"/>
        <v>11-2023</v>
      </c>
      <c r="U144" t="e">
        <f>_xlfn.XLOOKUP(T144,#REF!,#REF!,"")</f>
        <v>#REF!</v>
      </c>
      <c r="X144" t="s">
        <v>22</v>
      </c>
      <c r="Y144" t="s">
        <v>23</v>
      </c>
      <c r="AA144" t="str">
        <v>03-2024</v>
      </c>
    </row>
    <row r="145" spans="1:27">
      <c r="A145" s="90">
        <v>2023</v>
      </c>
      <c r="B145" s="90">
        <v>46</v>
      </c>
      <c r="C145" s="93">
        <v>45243</v>
      </c>
      <c r="D145" s="93">
        <v>45249</v>
      </c>
      <c r="E145" s="91" t="s">
        <v>25</v>
      </c>
      <c r="F145" s="91" t="s">
        <v>25</v>
      </c>
      <c r="G145" s="91" t="s">
        <v>25</v>
      </c>
      <c r="H145" s="91" t="s">
        <v>25</v>
      </c>
      <c r="I145" s="91" t="s">
        <v>25</v>
      </c>
      <c r="J145" s="91" t="s">
        <v>25</v>
      </c>
      <c r="K145" s="91" t="s">
        <v>25</v>
      </c>
      <c r="L145" s="90">
        <v>56000</v>
      </c>
      <c r="M145" s="90">
        <v>56000</v>
      </c>
      <c r="N145" s="90">
        <v>54600</v>
      </c>
      <c r="O145" s="90">
        <v>56300</v>
      </c>
      <c r="P145" s="90">
        <v>56100</v>
      </c>
      <c r="Q145" s="90">
        <v>55800</v>
      </c>
      <c r="R145" s="90">
        <v>56000</v>
      </c>
      <c r="S145" s="91" t="s">
        <v>25</v>
      </c>
      <c r="T145" t="str">
        <f t="shared" si="5"/>
        <v>11-2023</v>
      </c>
      <c r="U145" t="e">
        <f>_xlfn.XLOOKUP(T145,#REF!,#REF!,"")</f>
        <v>#REF!</v>
      </c>
      <c r="X145" t="s">
        <v>22</v>
      </c>
      <c r="Y145" t="s">
        <v>23</v>
      </c>
      <c r="AA145" t="str">
        <v>04-2024</v>
      </c>
    </row>
    <row r="146" spans="1:27">
      <c r="A146" s="90">
        <v>2023</v>
      </c>
      <c r="B146" s="90">
        <v>47</v>
      </c>
      <c r="C146" s="93">
        <v>45250</v>
      </c>
      <c r="D146" s="93">
        <v>45256</v>
      </c>
      <c r="E146" s="91" t="s">
        <v>25</v>
      </c>
      <c r="F146" s="91" t="s">
        <v>25</v>
      </c>
      <c r="G146" s="91" t="s">
        <v>25</v>
      </c>
      <c r="H146" s="91" t="s">
        <v>25</v>
      </c>
      <c r="I146" s="91" t="s">
        <v>25</v>
      </c>
      <c r="J146" s="91" t="s">
        <v>25</v>
      </c>
      <c r="K146" s="91" t="s">
        <v>25</v>
      </c>
      <c r="L146" s="90">
        <v>55700</v>
      </c>
      <c r="M146" s="90">
        <v>55500</v>
      </c>
      <c r="N146" s="90">
        <v>54300</v>
      </c>
      <c r="O146" s="90">
        <v>55500</v>
      </c>
      <c r="P146" s="90">
        <v>55600</v>
      </c>
      <c r="Q146" s="90">
        <v>55000</v>
      </c>
      <c r="R146" s="90">
        <v>55300</v>
      </c>
      <c r="S146" s="91" t="s">
        <v>25</v>
      </c>
      <c r="T146" t="str">
        <f t="shared" si="5"/>
        <v>11-2023</v>
      </c>
      <c r="U146" t="e">
        <f>_xlfn.XLOOKUP(T146,#REF!,#REF!,"")</f>
        <v>#REF!</v>
      </c>
      <c r="X146" t="s">
        <v>22</v>
      </c>
      <c r="Y146" t="s">
        <v>23</v>
      </c>
      <c r="AA146" t="str">
        <v>05-2024</v>
      </c>
    </row>
    <row r="147" spans="1:27">
      <c r="A147" s="90">
        <v>2023</v>
      </c>
      <c r="B147" s="90">
        <v>48</v>
      </c>
      <c r="C147" s="93">
        <v>45257</v>
      </c>
      <c r="D147" s="93">
        <v>45263</v>
      </c>
      <c r="E147" s="91" t="s">
        <v>25</v>
      </c>
      <c r="F147" s="91" t="s">
        <v>25</v>
      </c>
      <c r="G147" s="91" t="s">
        <v>25</v>
      </c>
      <c r="H147" s="91" t="s">
        <v>25</v>
      </c>
      <c r="I147" s="91" t="s">
        <v>25</v>
      </c>
      <c r="J147" s="91" t="s">
        <v>25</v>
      </c>
      <c r="K147" s="91" t="s">
        <v>25</v>
      </c>
      <c r="L147" s="90">
        <v>55200</v>
      </c>
      <c r="M147" s="90">
        <v>55000</v>
      </c>
      <c r="N147" s="90">
        <v>53900</v>
      </c>
      <c r="O147" s="90">
        <v>55200</v>
      </c>
      <c r="P147" s="90">
        <v>55200</v>
      </c>
      <c r="Q147" s="90">
        <v>54200</v>
      </c>
      <c r="R147" s="90">
        <v>55000</v>
      </c>
      <c r="S147" s="91" t="s">
        <v>25</v>
      </c>
      <c r="T147" t="str">
        <f t="shared" si="5"/>
        <v>11-2023</v>
      </c>
      <c r="U147" t="e">
        <f>_xlfn.XLOOKUP(T147,#REF!,#REF!,"")</f>
        <v>#REF!</v>
      </c>
      <c r="X147" t="s">
        <v>22</v>
      </c>
      <c r="Y147" t="s">
        <v>23</v>
      </c>
      <c r="AA147" t="str">
        <v>06-2024</v>
      </c>
    </row>
    <row r="148" spans="1:27">
      <c r="A148" s="90">
        <v>2023</v>
      </c>
      <c r="B148" s="90">
        <v>49</v>
      </c>
      <c r="C148" s="93">
        <v>45264</v>
      </c>
      <c r="D148" s="93">
        <v>45270</v>
      </c>
      <c r="E148" s="91" t="s">
        <v>25</v>
      </c>
      <c r="F148" s="91" t="s">
        <v>25</v>
      </c>
      <c r="G148" s="91" t="s">
        <v>25</v>
      </c>
      <c r="H148" s="91" t="s">
        <v>25</v>
      </c>
      <c r="I148" s="91" t="s">
        <v>25</v>
      </c>
      <c r="J148" s="91" t="s">
        <v>25</v>
      </c>
      <c r="K148" s="91" t="s">
        <v>25</v>
      </c>
      <c r="L148" s="90">
        <v>54700</v>
      </c>
      <c r="M148" s="90">
        <v>54500</v>
      </c>
      <c r="N148" s="90">
        <v>53600</v>
      </c>
      <c r="O148" s="90">
        <v>54600</v>
      </c>
      <c r="P148" s="90">
        <v>54700</v>
      </c>
      <c r="Q148" s="90">
        <v>54000</v>
      </c>
      <c r="R148" s="90">
        <v>54600</v>
      </c>
      <c r="S148" s="91" t="s">
        <v>25</v>
      </c>
      <c r="T148" t="str">
        <f t="shared" si="5"/>
        <v>12-2023</v>
      </c>
      <c r="U148" t="e">
        <f>_xlfn.XLOOKUP(T148,#REF!,#REF!,"")</f>
        <v>#REF!</v>
      </c>
      <c r="X148" t="s">
        <v>22</v>
      </c>
      <c r="Y148" t="s">
        <v>23</v>
      </c>
      <c r="AA148" t="str">
        <v>07-2024</v>
      </c>
    </row>
    <row r="149" spans="1:27">
      <c r="A149" s="90">
        <v>2023</v>
      </c>
      <c r="B149" s="90">
        <v>50</v>
      </c>
      <c r="C149" s="93">
        <v>45271</v>
      </c>
      <c r="D149" s="93">
        <v>45277</v>
      </c>
      <c r="E149" s="91" t="s">
        <v>25</v>
      </c>
      <c r="F149" s="91" t="s">
        <v>25</v>
      </c>
      <c r="G149" s="91" t="s">
        <v>25</v>
      </c>
      <c r="H149" s="91" t="s">
        <v>25</v>
      </c>
      <c r="I149" s="91" t="s">
        <v>25</v>
      </c>
      <c r="J149" s="91" t="s">
        <v>25</v>
      </c>
      <c r="K149" s="91" t="s">
        <v>25</v>
      </c>
      <c r="L149" s="90">
        <v>54000</v>
      </c>
      <c r="M149" s="90">
        <v>54000</v>
      </c>
      <c r="N149" s="90">
        <v>53300</v>
      </c>
      <c r="O149" s="90">
        <v>54000</v>
      </c>
      <c r="P149" s="90">
        <v>53800</v>
      </c>
      <c r="Q149" s="90">
        <v>54000</v>
      </c>
      <c r="R149" s="90">
        <v>53800</v>
      </c>
      <c r="S149" s="91" t="s">
        <v>25</v>
      </c>
      <c r="T149" t="str">
        <f t="shared" si="5"/>
        <v>12-2023</v>
      </c>
      <c r="U149" t="e">
        <f>_xlfn.XLOOKUP(T149,#REF!,#REF!,"")</f>
        <v>#REF!</v>
      </c>
      <c r="X149" t="s">
        <v>22</v>
      </c>
      <c r="Y149" t="s">
        <v>23</v>
      </c>
      <c r="AA149" t="str">
        <v>08-2024</v>
      </c>
    </row>
    <row r="150" spans="1:27">
      <c r="A150" s="90">
        <v>2023</v>
      </c>
      <c r="B150" s="90">
        <v>51</v>
      </c>
      <c r="C150" s="93">
        <v>45278</v>
      </c>
      <c r="D150" s="93">
        <v>45284</v>
      </c>
      <c r="E150" s="91" t="s">
        <v>25</v>
      </c>
      <c r="F150" s="91" t="s">
        <v>25</v>
      </c>
      <c r="G150" s="91" t="s">
        <v>25</v>
      </c>
      <c r="H150" s="91" t="s">
        <v>25</v>
      </c>
      <c r="I150" s="91" t="s">
        <v>25</v>
      </c>
      <c r="J150" s="91" t="s">
        <v>25</v>
      </c>
      <c r="K150" s="91" t="s">
        <v>25</v>
      </c>
      <c r="L150" s="90">
        <v>53600</v>
      </c>
      <c r="M150" s="90">
        <v>53200</v>
      </c>
      <c r="N150" s="90">
        <v>53000</v>
      </c>
      <c r="O150" s="90">
        <v>53500</v>
      </c>
      <c r="P150" s="90">
        <v>53300</v>
      </c>
      <c r="Q150" s="90">
        <v>53000</v>
      </c>
      <c r="R150" s="90">
        <v>53300</v>
      </c>
      <c r="S150" s="91" t="s">
        <v>25</v>
      </c>
      <c r="T150" t="str">
        <f t="shared" si="5"/>
        <v>12-2023</v>
      </c>
      <c r="U150" t="e">
        <f>_xlfn.XLOOKUP(T150,#REF!,#REF!,"")</f>
        <v>#REF!</v>
      </c>
      <c r="X150" t="s">
        <v>22</v>
      </c>
      <c r="Y150" t="s">
        <v>23</v>
      </c>
      <c r="AA150" t="str">
        <v>09-2024</v>
      </c>
    </row>
    <row r="151" spans="1:27">
      <c r="A151" s="90">
        <v>2023</v>
      </c>
      <c r="B151" s="90">
        <v>52</v>
      </c>
      <c r="C151" s="93">
        <v>45285</v>
      </c>
      <c r="D151" s="93">
        <v>45291</v>
      </c>
      <c r="E151" s="91" t="s">
        <v>25</v>
      </c>
      <c r="F151" s="91" t="s">
        <v>25</v>
      </c>
      <c r="G151" s="91" t="s">
        <v>25</v>
      </c>
      <c r="H151" s="91" t="s">
        <v>25</v>
      </c>
      <c r="I151" s="91" t="s">
        <v>25</v>
      </c>
      <c r="J151" s="91" t="s">
        <v>25</v>
      </c>
      <c r="K151" s="91" t="s">
        <v>25</v>
      </c>
      <c r="L151" s="90">
        <v>52900</v>
      </c>
      <c r="M151" s="90">
        <v>52900</v>
      </c>
      <c r="N151" s="90">
        <v>52500</v>
      </c>
      <c r="O151" s="90">
        <v>52800</v>
      </c>
      <c r="P151" s="90">
        <v>52700</v>
      </c>
      <c r="Q151" s="90">
        <v>52200</v>
      </c>
      <c r="R151" s="90">
        <v>52500</v>
      </c>
      <c r="S151" s="91" t="s">
        <v>25</v>
      </c>
      <c r="T151" t="str">
        <f t="shared" si="5"/>
        <v>12-2023</v>
      </c>
      <c r="U151" t="e">
        <f>_xlfn.XLOOKUP(T151,#REF!,#REF!,"")</f>
        <v>#REF!</v>
      </c>
      <c r="X151" t="s">
        <v>22</v>
      </c>
      <c r="Y151" t="s">
        <v>23</v>
      </c>
      <c r="AA151" t="str">
        <v>10-2024</v>
      </c>
    </row>
    <row r="152" spans="1:27">
      <c r="A152" s="90">
        <v>2024</v>
      </c>
      <c r="B152" s="90">
        <v>1</v>
      </c>
      <c r="C152" s="93">
        <v>45292</v>
      </c>
      <c r="D152" s="93">
        <v>45298</v>
      </c>
      <c r="E152" s="91" t="s">
        <v>25</v>
      </c>
      <c r="F152" s="91" t="s">
        <v>25</v>
      </c>
      <c r="G152" s="91" t="s">
        <v>25</v>
      </c>
      <c r="H152" s="91" t="s">
        <v>25</v>
      </c>
      <c r="I152" s="91" t="s">
        <v>25</v>
      </c>
      <c r="J152" s="91" t="s">
        <v>25</v>
      </c>
      <c r="K152" s="91" t="s">
        <v>25</v>
      </c>
      <c r="L152" s="90">
        <v>52500</v>
      </c>
      <c r="M152" s="90">
        <v>52500</v>
      </c>
      <c r="N152" s="90">
        <v>52100</v>
      </c>
      <c r="O152" s="90">
        <v>52500</v>
      </c>
      <c r="P152" s="90">
        <v>52400</v>
      </c>
      <c r="Q152" s="90">
        <v>51900</v>
      </c>
      <c r="R152" s="90">
        <v>52200</v>
      </c>
      <c r="S152" s="91" t="s">
        <v>25</v>
      </c>
      <c r="T152" t="str">
        <f t="shared" si="5"/>
        <v>01-2024</v>
      </c>
      <c r="U152" t="e">
        <f>_xlfn.XLOOKUP(T152,#REF!,#REF!,"")</f>
        <v>#REF!</v>
      </c>
      <c r="X152" t="s">
        <v>22</v>
      </c>
      <c r="Y152" t="s">
        <v>23</v>
      </c>
      <c r="AA152" t="str">
        <v>11-2024</v>
      </c>
    </row>
    <row r="153" spans="1:27">
      <c r="A153" s="90">
        <v>2024</v>
      </c>
      <c r="B153" s="90">
        <v>2</v>
      </c>
      <c r="C153" s="93">
        <v>45299</v>
      </c>
      <c r="D153" s="93">
        <v>45305</v>
      </c>
      <c r="E153" s="91" t="s">
        <v>25</v>
      </c>
      <c r="F153" s="91" t="s">
        <v>25</v>
      </c>
      <c r="G153" s="91" t="s">
        <v>25</v>
      </c>
      <c r="H153" s="91" t="s">
        <v>25</v>
      </c>
      <c r="I153" s="91" t="s">
        <v>25</v>
      </c>
      <c r="J153" s="91" t="s">
        <v>25</v>
      </c>
      <c r="K153" s="91" t="s">
        <v>25</v>
      </c>
      <c r="L153" s="90">
        <v>52300</v>
      </c>
      <c r="M153" s="90">
        <v>52000</v>
      </c>
      <c r="N153" s="90">
        <v>51900</v>
      </c>
      <c r="O153" s="90">
        <v>52300</v>
      </c>
      <c r="P153" s="90">
        <v>51900</v>
      </c>
      <c r="Q153" s="90">
        <v>51600</v>
      </c>
      <c r="R153" s="90">
        <v>52000</v>
      </c>
      <c r="S153" s="91" t="s">
        <v>25</v>
      </c>
      <c r="T153" t="str">
        <f t="shared" si="5"/>
        <v>01-2024</v>
      </c>
      <c r="U153" t="e">
        <f>_xlfn.XLOOKUP(T153,#REF!,#REF!,"")</f>
        <v>#REF!</v>
      </c>
      <c r="X153" t="s">
        <v>22</v>
      </c>
      <c r="Y153" t="s">
        <v>23</v>
      </c>
      <c r="AA153" t="str">
        <v>12-2024</v>
      </c>
    </row>
    <row r="154" spans="1:27">
      <c r="A154" s="90">
        <v>2024</v>
      </c>
      <c r="B154" s="90">
        <v>3</v>
      </c>
      <c r="C154" s="93">
        <v>45306</v>
      </c>
      <c r="D154" s="93">
        <v>45312</v>
      </c>
      <c r="E154" s="91" t="s">
        <v>25</v>
      </c>
      <c r="F154" s="91" t="s">
        <v>25</v>
      </c>
      <c r="G154" s="91" t="s">
        <v>25</v>
      </c>
      <c r="H154" s="91" t="s">
        <v>25</v>
      </c>
      <c r="I154" s="91" t="s">
        <v>25</v>
      </c>
      <c r="J154" s="91" t="s">
        <v>25</v>
      </c>
      <c r="K154" s="91" t="s">
        <v>25</v>
      </c>
      <c r="L154" s="90">
        <v>51700</v>
      </c>
      <c r="M154" s="90">
        <v>51500</v>
      </c>
      <c r="N154" s="90">
        <v>51500</v>
      </c>
      <c r="O154" s="90">
        <v>51600</v>
      </c>
      <c r="P154" s="90">
        <v>51500</v>
      </c>
      <c r="Q154" s="90">
        <v>51000</v>
      </c>
      <c r="R154" s="90">
        <v>51500</v>
      </c>
      <c r="S154" s="91" t="s">
        <v>25</v>
      </c>
      <c r="T154" t="str">
        <f t="shared" si="5"/>
        <v>01-2024</v>
      </c>
      <c r="U154" t="e">
        <f>_xlfn.XLOOKUP(T154,#REF!,#REF!,"")</f>
        <v>#REF!</v>
      </c>
      <c r="X154" t="s">
        <v>22</v>
      </c>
      <c r="Y154" t="s">
        <v>23</v>
      </c>
      <c r="AA154" t="str">
        <v>01-2025</v>
      </c>
    </row>
    <row r="155" spans="1:27">
      <c r="A155" s="90">
        <v>2024</v>
      </c>
      <c r="B155" s="90">
        <v>4</v>
      </c>
      <c r="C155" s="93">
        <v>45313</v>
      </c>
      <c r="D155" s="93">
        <v>45319</v>
      </c>
      <c r="E155" s="91" t="s">
        <v>25</v>
      </c>
      <c r="F155" s="91" t="s">
        <v>25</v>
      </c>
      <c r="G155" s="91" t="s">
        <v>25</v>
      </c>
      <c r="H155" s="91" t="s">
        <v>25</v>
      </c>
      <c r="I155" s="91" t="s">
        <v>25</v>
      </c>
      <c r="J155" s="91" t="s">
        <v>25</v>
      </c>
      <c r="K155" s="91" t="s">
        <v>25</v>
      </c>
      <c r="L155" s="90">
        <v>51800</v>
      </c>
      <c r="M155" s="90">
        <v>51500</v>
      </c>
      <c r="N155" s="90">
        <v>51600</v>
      </c>
      <c r="O155" s="90">
        <v>51600</v>
      </c>
      <c r="P155" s="90">
        <v>51800</v>
      </c>
      <c r="Q155" s="90">
        <v>51200</v>
      </c>
      <c r="R155" s="90">
        <v>51400</v>
      </c>
      <c r="S155" s="91" t="s">
        <v>25</v>
      </c>
      <c r="T155" t="str">
        <f t="shared" si="5"/>
        <v>01-2024</v>
      </c>
      <c r="U155" t="e">
        <f>_xlfn.XLOOKUP(T155,#REF!,#REF!,"")</f>
        <v>#REF!</v>
      </c>
      <c r="X155" t="s">
        <v>22</v>
      </c>
      <c r="Y155" t="s">
        <v>23</v>
      </c>
      <c r="AA155" t="str">
        <v>02-2025</v>
      </c>
    </row>
    <row r="156" spans="1:27">
      <c r="A156" s="90">
        <v>2024</v>
      </c>
      <c r="B156" s="90">
        <v>5</v>
      </c>
      <c r="C156" s="93">
        <v>45320</v>
      </c>
      <c r="D156" s="93">
        <v>45326</v>
      </c>
      <c r="E156" s="91" t="s">
        <v>25</v>
      </c>
      <c r="F156" s="91" t="s">
        <v>25</v>
      </c>
      <c r="G156" s="91" t="s">
        <v>25</v>
      </c>
      <c r="H156" s="91" t="s">
        <v>25</v>
      </c>
      <c r="I156" s="91" t="s">
        <v>25</v>
      </c>
      <c r="J156" s="91" t="s">
        <v>25</v>
      </c>
      <c r="K156" s="91" t="s">
        <v>25</v>
      </c>
      <c r="L156" s="90">
        <v>52400</v>
      </c>
      <c r="M156" s="90">
        <v>52000</v>
      </c>
      <c r="N156" s="90">
        <v>51200</v>
      </c>
      <c r="O156" s="90">
        <v>51700</v>
      </c>
      <c r="P156" s="90">
        <v>51900</v>
      </c>
      <c r="Q156" s="90">
        <v>51300</v>
      </c>
      <c r="R156" s="90">
        <v>51700</v>
      </c>
      <c r="S156" s="91" t="s">
        <v>25</v>
      </c>
      <c r="T156" t="str">
        <f t="shared" si="5"/>
        <v>01-2024</v>
      </c>
      <c r="U156" t="e">
        <f>_xlfn.XLOOKUP(T156,#REF!,#REF!,"")</f>
        <v>#REF!</v>
      </c>
      <c r="X156" t="s">
        <v>22</v>
      </c>
      <c r="Y156" t="s">
        <v>23</v>
      </c>
      <c r="AA156" t="str">
        <v>03-2025</v>
      </c>
    </row>
    <row r="157" spans="1:27">
      <c r="A157" s="90">
        <v>2024</v>
      </c>
      <c r="B157" s="90">
        <v>6</v>
      </c>
      <c r="C157" s="93">
        <v>45327</v>
      </c>
      <c r="D157" s="93">
        <v>45333</v>
      </c>
      <c r="E157" s="91" t="s">
        <v>25</v>
      </c>
      <c r="F157" s="91" t="s">
        <v>25</v>
      </c>
      <c r="G157" s="91" t="s">
        <v>25</v>
      </c>
      <c r="H157" s="91" t="s">
        <v>25</v>
      </c>
      <c r="I157" s="91" t="s">
        <v>25</v>
      </c>
      <c r="J157" s="91" t="s">
        <v>25</v>
      </c>
      <c r="K157" s="91" t="s">
        <v>25</v>
      </c>
      <c r="L157" s="90">
        <v>52000</v>
      </c>
      <c r="M157" s="90">
        <v>52200</v>
      </c>
      <c r="N157" s="90">
        <v>51500</v>
      </c>
      <c r="O157" s="90">
        <v>51900</v>
      </c>
      <c r="P157" s="90">
        <v>52000</v>
      </c>
      <c r="Q157" s="90">
        <v>51800</v>
      </c>
      <c r="R157" s="90">
        <v>52100</v>
      </c>
      <c r="S157" s="91" t="s">
        <v>25</v>
      </c>
      <c r="T157" t="str">
        <f t="shared" si="5"/>
        <v>02-2024</v>
      </c>
      <c r="U157" t="e">
        <f>_xlfn.XLOOKUP(T157,#REF!,#REF!,"")</f>
        <v>#REF!</v>
      </c>
      <c r="X157" t="s">
        <v>22</v>
      </c>
      <c r="Y157" t="s">
        <v>23</v>
      </c>
      <c r="AA157" t="str">
        <v>04-2025</v>
      </c>
    </row>
    <row r="158" spans="1:27">
      <c r="A158" s="90">
        <v>2024</v>
      </c>
      <c r="B158" s="90">
        <v>7</v>
      </c>
      <c r="C158" s="93">
        <v>45334</v>
      </c>
      <c r="D158" s="93">
        <v>45340</v>
      </c>
      <c r="E158" s="91" t="s">
        <v>25</v>
      </c>
      <c r="F158" s="91" t="s">
        <v>25</v>
      </c>
      <c r="G158" s="91" t="s">
        <v>25</v>
      </c>
      <c r="H158" s="91" t="s">
        <v>25</v>
      </c>
      <c r="I158" s="91" t="s">
        <v>25</v>
      </c>
      <c r="J158" s="91" t="s">
        <v>25</v>
      </c>
      <c r="K158" s="91" t="s">
        <v>25</v>
      </c>
      <c r="L158" s="90">
        <v>51500</v>
      </c>
      <c r="M158" s="90">
        <v>51800</v>
      </c>
      <c r="N158" s="90">
        <v>51200</v>
      </c>
      <c r="O158" s="90">
        <v>51600</v>
      </c>
      <c r="P158" s="90">
        <v>51500</v>
      </c>
      <c r="Q158" s="90">
        <v>51400</v>
      </c>
      <c r="R158" s="90">
        <v>51800</v>
      </c>
      <c r="S158" s="91" t="s">
        <v>25</v>
      </c>
      <c r="T158" t="str">
        <f t="shared" si="5"/>
        <v>02-2024</v>
      </c>
      <c r="U158" t="e">
        <f>_xlfn.XLOOKUP(T158,#REF!,#REF!,"")</f>
        <v>#REF!</v>
      </c>
      <c r="X158" t="s">
        <v>22</v>
      </c>
      <c r="Y158" t="s">
        <v>23</v>
      </c>
      <c r="AA158" t="str">
        <v>05-2025</v>
      </c>
    </row>
    <row r="159" spans="1:27">
      <c r="A159" s="90">
        <v>2024</v>
      </c>
      <c r="B159" s="90">
        <v>8</v>
      </c>
      <c r="C159" s="93">
        <v>45341</v>
      </c>
      <c r="D159" s="93">
        <v>45347</v>
      </c>
      <c r="E159" s="91" t="s">
        <v>25</v>
      </c>
      <c r="F159" s="91" t="s">
        <v>25</v>
      </c>
      <c r="G159" s="91" t="s">
        <v>25</v>
      </c>
      <c r="H159" s="91" t="s">
        <v>25</v>
      </c>
      <c r="I159" s="91" t="s">
        <v>25</v>
      </c>
      <c r="J159" s="91" t="s">
        <v>25</v>
      </c>
      <c r="K159" s="91" t="s">
        <v>25</v>
      </c>
      <c r="L159" s="90">
        <v>51500</v>
      </c>
      <c r="M159" s="90">
        <v>51500</v>
      </c>
      <c r="N159" s="90">
        <v>50900</v>
      </c>
      <c r="O159" s="90">
        <v>51300</v>
      </c>
      <c r="P159" s="90">
        <v>51400</v>
      </c>
      <c r="Q159" s="90">
        <v>51200</v>
      </c>
      <c r="R159" s="90">
        <v>51600</v>
      </c>
      <c r="S159" s="91" t="s">
        <v>25</v>
      </c>
      <c r="T159" t="str">
        <f t="shared" si="5"/>
        <v>02-2024</v>
      </c>
      <c r="U159" t="e">
        <f>_xlfn.XLOOKUP(T159,#REF!,#REF!,"")</f>
        <v>#REF!</v>
      </c>
      <c r="X159" t="s">
        <v>22</v>
      </c>
      <c r="Y159" t="s">
        <v>23</v>
      </c>
      <c r="AA159" t="str">
        <v>06-2025</v>
      </c>
    </row>
    <row r="160" spans="1:27">
      <c r="A160" s="90">
        <v>2024</v>
      </c>
      <c r="B160" s="90">
        <v>9</v>
      </c>
      <c r="C160" s="93">
        <v>45348</v>
      </c>
      <c r="D160" s="93">
        <v>45354</v>
      </c>
      <c r="E160" s="91" t="s">
        <v>25</v>
      </c>
      <c r="F160" s="91" t="s">
        <v>25</v>
      </c>
      <c r="G160" s="91" t="s">
        <v>25</v>
      </c>
      <c r="H160" s="91" t="s">
        <v>25</v>
      </c>
      <c r="I160" s="91" t="s">
        <v>25</v>
      </c>
      <c r="J160" s="91" t="s">
        <v>25</v>
      </c>
      <c r="K160" s="91" t="s">
        <v>25</v>
      </c>
      <c r="L160" s="90">
        <v>51400</v>
      </c>
      <c r="M160" s="90">
        <v>51300</v>
      </c>
      <c r="N160" s="90">
        <v>50800</v>
      </c>
      <c r="O160" s="90">
        <v>51300</v>
      </c>
      <c r="P160" s="90">
        <v>51400</v>
      </c>
      <c r="Q160" s="90">
        <v>51000</v>
      </c>
      <c r="R160" s="90">
        <v>51600</v>
      </c>
      <c r="S160" s="91" t="s">
        <v>25</v>
      </c>
      <c r="T160" t="str">
        <f t="shared" si="5"/>
        <v>02-2024</v>
      </c>
      <c r="U160" t="e">
        <f>_xlfn.XLOOKUP(T160,#REF!,#REF!,"")</f>
        <v>#REF!</v>
      </c>
      <c r="X160" t="s">
        <v>22</v>
      </c>
      <c r="Y160" t="s">
        <v>23</v>
      </c>
      <c r="AA160" t="str">
        <v>07-2025</v>
      </c>
    </row>
    <row r="161" spans="1:27">
      <c r="A161" s="90">
        <v>2024</v>
      </c>
      <c r="B161" s="90">
        <v>10</v>
      </c>
      <c r="C161" s="93">
        <v>45355</v>
      </c>
      <c r="D161" s="93">
        <v>45361</v>
      </c>
      <c r="E161" s="91" t="s">
        <v>25</v>
      </c>
      <c r="F161" s="91" t="s">
        <v>25</v>
      </c>
      <c r="G161" s="91" t="s">
        <v>25</v>
      </c>
      <c r="H161" s="91" t="s">
        <v>25</v>
      </c>
      <c r="I161" s="91" t="s">
        <v>25</v>
      </c>
      <c r="J161" s="91" t="s">
        <v>25</v>
      </c>
      <c r="K161" s="91" t="s">
        <v>25</v>
      </c>
      <c r="L161" s="90">
        <v>51900</v>
      </c>
      <c r="M161" s="90">
        <v>52000</v>
      </c>
      <c r="N161" s="90">
        <v>50900</v>
      </c>
      <c r="O161" s="90">
        <v>51400</v>
      </c>
      <c r="P161" s="90">
        <v>51500</v>
      </c>
      <c r="Q161" s="90">
        <v>51000</v>
      </c>
      <c r="R161" s="90">
        <v>51900</v>
      </c>
      <c r="S161" s="91" t="s">
        <v>25</v>
      </c>
      <c r="T161" t="str">
        <f t="shared" si="5"/>
        <v>03-2024</v>
      </c>
      <c r="U161" t="e">
        <f>_xlfn.XLOOKUP(T161,#REF!,#REF!,"")</f>
        <v>#REF!</v>
      </c>
      <c r="X161" t="s">
        <v>22</v>
      </c>
      <c r="Y161" t="s">
        <v>23</v>
      </c>
      <c r="AA161" t="str">
        <v>08-2025</v>
      </c>
    </row>
    <row r="162" spans="1:27">
      <c r="A162" s="90">
        <v>2024</v>
      </c>
      <c r="B162" s="90">
        <v>11</v>
      </c>
      <c r="C162" s="93">
        <v>45362</v>
      </c>
      <c r="D162" s="93">
        <v>45368</v>
      </c>
      <c r="E162" s="91" t="s">
        <v>25</v>
      </c>
      <c r="F162" s="91" t="s">
        <v>25</v>
      </c>
      <c r="G162" s="91" t="s">
        <v>25</v>
      </c>
      <c r="H162" s="91" t="s">
        <v>25</v>
      </c>
      <c r="I162" s="91" t="s">
        <v>25</v>
      </c>
      <c r="J162" s="91" t="s">
        <v>25</v>
      </c>
      <c r="K162" s="91" t="s">
        <v>25</v>
      </c>
      <c r="L162" s="90">
        <v>51900</v>
      </c>
      <c r="M162" s="90">
        <v>52000</v>
      </c>
      <c r="N162" s="90">
        <v>50700</v>
      </c>
      <c r="O162" s="90">
        <v>51700</v>
      </c>
      <c r="P162" s="90">
        <v>52100</v>
      </c>
      <c r="Q162" s="90">
        <v>51000</v>
      </c>
      <c r="R162" s="90">
        <v>52000</v>
      </c>
      <c r="S162" s="91" t="s">
        <v>25</v>
      </c>
      <c r="T162" t="str">
        <f t="shared" si="5"/>
        <v>03-2024</v>
      </c>
      <c r="U162" t="e">
        <f>_xlfn.XLOOKUP(T162,#REF!,#REF!,"")</f>
        <v>#REF!</v>
      </c>
      <c r="X162" t="s">
        <v>22</v>
      </c>
      <c r="Y162" t="s">
        <v>23</v>
      </c>
      <c r="AA162" t="str">
        <v>09-2025</v>
      </c>
    </row>
    <row r="163" spans="1:27">
      <c r="A163" s="90">
        <v>2024</v>
      </c>
      <c r="B163" s="90">
        <v>12</v>
      </c>
      <c r="C163" s="93">
        <v>45369</v>
      </c>
      <c r="D163" s="93">
        <v>45375</v>
      </c>
      <c r="E163" s="91" t="s">
        <v>25</v>
      </c>
      <c r="F163" s="91" t="s">
        <v>25</v>
      </c>
      <c r="G163" s="91" t="s">
        <v>25</v>
      </c>
      <c r="H163" s="91" t="s">
        <v>25</v>
      </c>
      <c r="I163" s="91" t="s">
        <v>25</v>
      </c>
      <c r="J163" s="91" t="s">
        <v>25</v>
      </c>
      <c r="K163" s="91" t="s">
        <v>25</v>
      </c>
      <c r="L163" s="90">
        <v>52000</v>
      </c>
      <c r="M163" s="90">
        <v>51900</v>
      </c>
      <c r="N163" s="90">
        <v>50600</v>
      </c>
      <c r="O163" s="90">
        <v>51800</v>
      </c>
      <c r="P163" s="90">
        <v>52000</v>
      </c>
      <c r="Q163" s="90">
        <v>51300</v>
      </c>
      <c r="R163" s="90">
        <v>52400</v>
      </c>
      <c r="S163" s="91" t="s">
        <v>25</v>
      </c>
      <c r="T163" t="str">
        <f t="shared" si="5"/>
        <v>03-2024</v>
      </c>
      <c r="U163" t="e">
        <f>_xlfn.XLOOKUP(T163,#REF!,#REF!,"")</f>
        <v>#REF!</v>
      </c>
      <c r="X163" t="s">
        <v>22</v>
      </c>
      <c r="Y163" t="s">
        <v>23</v>
      </c>
      <c r="AA163">
        <v>0</v>
      </c>
    </row>
    <row r="164" spans="1:27">
      <c r="A164" s="90">
        <v>2024</v>
      </c>
      <c r="B164" s="90">
        <v>13</v>
      </c>
      <c r="C164" s="93">
        <v>45376</v>
      </c>
      <c r="D164" s="93">
        <v>45382</v>
      </c>
      <c r="E164" s="91" t="s">
        <v>25</v>
      </c>
      <c r="F164" s="91" t="s">
        <v>25</v>
      </c>
      <c r="G164" s="91" t="s">
        <v>25</v>
      </c>
      <c r="H164" s="91" t="s">
        <v>25</v>
      </c>
      <c r="I164" s="91" t="s">
        <v>25</v>
      </c>
      <c r="J164" s="91" t="s">
        <v>25</v>
      </c>
      <c r="K164" s="91" t="s">
        <v>25</v>
      </c>
      <c r="L164" s="90">
        <v>52100</v>
      </c>
      <c r="M164" s="90">
        <v>51900</v>
      </c>
      <c r="N164" s="90">
        <v>50800</v>
      </c>
      <c r="O164" s="90">
        <v>51800</v>
      </c>
      <c r="P164" s="90">
        <v>52000</v>
      </c>
      <c r="Q164" s="90">
        <v>51800</v>
      </c>
      <c r="R164" s="90">
        <v>52700</v>
      </c>
      <c r="S164" s="91" t="s">
        <v>25</v>
      </c>
      <c r="T164" t="str">
        <f t="shared" si="5"/>
        <v>03-2024</v>
      </c>
      <c r="U164" t="e">
        <f>_xlfn.XLOOKUP(T164,#REF!,#REF!,"")</f>
        <v>#REF!</v>
      </c>
      <c r="X164" t="s">
        <v>22</v>
      </c>
      <c r="Y164" t="s">
        <v>23</v>
      </c>
    </row>
    <row r="165" spans="1:27">
      <c r="A165" s="90">
        <v>2024</v>
      </c>
      <c r="B165" s="90">
        <v>14</v>
      </c>
      <c r="C165" s="93">
        <v>45383</v>
      </c>
      <c r="D165" s="93">
        <v>45389</v>
      </c>
      <c r="E165" s="91" t="s">
        <v>25</v>
      </c>
      <c r="F165" s="91" t="s">
        <v>25</v>
      </c>
      <c r="G165" s="91" t="s">
        <v>25</v>
      </c>
      <c r="H165" s="91" t="s">
        <v>25</v>
      </c>
      <c r="I165" s="91" t="s">
        <v>25</v>
      </c>
      <c r="J165" s="91" t="s">
        <v>25</v>
      </c>
      <c r="K165" s="91" t="s">
        <v>25</v>
      </c>
      <c r="L165" s="90">
        <v>52500</v>
      </c>
      <c r="M165" s="90">
        <v>52800</v>
      </c>
      <c r="N165" s="90">
        <v>52300</v>
      </c>
      <c r="O165" s="90">
        <v>53000</v>
      </c>
      <c r="P165" s="90">
        <v>52600</v>
      </c>
      <c r="Q165" s="90">
        <v>53000</v>
      </c>
      <c r="R165" s="90">
        <v>53400</v>
      </c>
      <c r="S165" s="91" t="s">
        <v>25</v>
      </c>
      <c r="T165" t="str">
        <f t="shared" si="5"/>
        <v>04-2024</v>
      </c>
      <c r="U165" t="e">
        <f>_xlfn.XLOOKUP(T165,#REF!,#REF!,"")</f>
        <v>#REF!</v>
      </c>
      <c r="X165" t="s">
        <v>22</v>
      </c>
      <c r="Y165" t="s">
        <v>23</v>
      </c>
    </row>
    <row r="166" spans="1:27">
      <c r="A166" s="90">
        <v>2024</v>
      </c>
      <c r="B166" s="90">
        <v>15</v>
      </c>
      <c r="C166" s="93">
        <v>45390</v>
      </c>
      <c r="D166" s="93">
        <v>45396</v>
      </c>
      <c r="E166" s="91" t="s">
        <v>25</v>
      </c>
      <c r="F166" s="91" t="s">
        <v>25</v>
      </c>
      <c r="G166" s="91" t="s">
        <v>25</v>
      </c>
      <c r="H166" s="91" t="s">
        <v>25</v>
      </c>
      <c r="I166" s="91" t="s">
        <v>25</v>
      </c>
      <c r="J166" s="91" t="s">
        <v>25</v>
      </c>
      <c r="K166" s="91" t="s">
        <v>25</v>
      </c>
      <c r="L166" s="90">
        <v>53400</v>
      </c>
      <c r="M166" s="90">
        <v>53300</v>
      </c>
      <c r="N166" s="90">
        <v>52300</v>
      </c>
      <c r="O166" s="90">
        <v>53300</v>
      </c>
      <c r="P166" s="90">
        <v>53400</v>
      </c>
      <c r="Q166" s="90">
        <v>53400</v>
      </c>
      <c r="R166" s="90">
        <v>53500</v>
      </c>
      <c r="S166" s="91" t="s">
        <v>25</v>
      </c>
      <c r="T166" t="str">
        <f t="shared" si="5"/>
        <v>04-2024</v>
      </c>
      <c r="U166" t="e">
        <f>_xlfn.XLOOKUP(T166,#REF!,#REF!,"")</f>
        <v>#REF!</v>
      </c>
      <c r="X166" t="s">
        <v>22</v>
      </c>
      <c r="Y166" t="s">
        <v>23</v>
      </c>
    </row>
    <row r="167" spans="1:27">
      <c r="A167" s="90">
        <v>2024</v>
      </c>
      <c r="B167" s="90">
        <v>16</v>
      </c>
      <c r="C167" s="93">
        <v>45397</v>
      </c>
      <c r="D167" s="93">
        <v>45403</v>
      </c>
      <c r="E167" s="91" t="s">
        <v>25</v>
      </c>
      <c r="F167" s="91" t="s">
        <v>25</v>
      </c>
      <c r="G167" s="91" t="s">
        <v>25</v>
      </c>
      <c r="H167" s="91" t="s">
        <v>25</v>
      </c>
      <c r="I167" s="91" t="s">
        <v>25</v>
      </c>
      <c r="J167" s="91" t="s">
        <v>25</v>
      </c>
      <c r="K167" s="91" t="s">
        <v>25</v>
      </c>
      <c r="L167" s="90">
        <v>55300</v>
      </c>
      <c r="M167" s="90">
        <v>54900</v>
      </c>
      <c r="N167" s="90">
        <v>53000</v>
      </c>
      <c r="O167" s="90">
        <v>55300</v>
      </c>
      <c r="P167" s="90">
        <v>55600</v>
      </c>
      <c r="Q167" s="90">
        <v>55000</v>
      </c>
      <c r="R167" s="90">
        <v>55000</v>
      </c>
      <c r="S167" s="91" t="s">
        <v>25</v>
      </c>
      <c r="T167" t="str">
        <f t="shared" si="5"/>
        <v>04-2024</v>
      </c>
      <c r="U167" t="e">
        <f>_xlfn.XLOOKUP(T167,#REF!,#REF!,"")</f>
        <v>#REF!</v>
      </c>
      <c r="X167" t="s">
        <v>22</v>
      </c>
      <c r="Y167" t="s">
        <v>23</v>
      </c>
    </row>
    <row r="168" spans="1:27">
      <c r="A168" s="90">
        <v>2024</v>
      </c>
      <c r="B168" s="90">
        <v>17</v>
      </c>
      <c r="C168" s="93">
        <v>45404</v>
      </c>
      <c r="D168" s="93">
        <v>45410</v>
      </c>
      <c r="E168" s="91" t="s">
        <v>25</v>
      </c>
      <c r="F168" s="91" t="s">
        <v>25</v>
      </c>
      <c r="G168" s="91" t="s">
        <v>25</v>
      </c>
      <c r="H168" s="91" t="s">
        <v>25</v>
      </c>
      <c r="I168" s="91" t="s">
        <v>25</v>
      </c>
      <c r="J168" s="91" t="s">
        <v>25</v>
      </c>
      <c r="K168" s="91" t="s">
        <v>25</v>
      </c>
      <c r="L168" s="90">
        <v>56900</v>
      </c>
      <c r="M168" s="90">
        <v>56200</v>
      </c>
      <c r="N168" s="90">
        <v>54200</v>
      </c>
      <c r="O168" s="90">
        <v>56300</v>
      </c>
      <c r="P168" s="90">
        <v>56500</v>
      </c>
      <c r="Q168" s="90">
        <v>56300</v>
      </c>
      <c r="R168" s="90">
        <v>56300</v>
      </c>
      <c r="S168" s="91" t="s">
        <v>25</v>
      </c>
      <c r="T168" t="str">
        <f t="shared" si="5"/>
        <v>04-2024</v>
      </c>
      <c r="U168" t="e">
        <f>_xlfn.XLOOKUP(T168,#REF!,#REF!,"")</f>
        <v>#REF!</v>
      </c>
      <c r="X168" t="s">
        <v>22</v>
      </c>
      <c r="Y168" t="s">
        <v>23</v>
      </c>
    </row>
    <row r="169" spans="1:27">
      <c r="A169" s="90">
        <v>2024</v>
      </c>
      <c r="B169" s="90">
        <v>18</v>
      </c>
      <c r="C169" s="93">
        <v>45411</v>
      </c>
      <c r="D169" s="93">
        <v>45417</v>
      </c>
      <c r="E169" s="90">
        <v>57400</v>
      </c>
      <c r="F169" s="90">
        <v>58600</v>
      </c>
      <c r="G169" s="90">
        <v>58100</v>
      </c>
      <c r="H169" s="90">
        <v>58500</v>
      </c>
      <c r="I169" s="90">
        <v>55800</v>
      </c>
      <c r="J169" s="90">
        <v>57700</v>
      </c>
      <c r="K169" s="90">
        <v>57800</v>
      </c>
      <c r="L169" s="90">
        <v>58600</v>
      </c>
      <c r="M169" s="90">
        <v>57400</v>
      </c>
      <c r="N169" s="90">
        <v>55800</v>
      </c>
      <c r="O169" s="90">
        <v>58100</v>
      </c>
      <c r="P169" s="90">
        <v>58500</v>
      </c>
      <c r="Q169" s="90">
        <v>57700</v>
      </c>
      <c r="R169" s="90">
        <v>57800</v>
      </c>
      <c r="S169" s="91" t="s">
        <v>25</v>
      </c>
      <c r="T169" t="str">
        <f t="shared" si="5"/>
        <v>04-2024</v>
      </c>
      <c r="U169" t="e">
        <f>_xlfn.XLOOKUP(T169,#REF!,#REF!,"")</f>
        <v>#REF!</v>
      </c>
      <c r="X169" t="s">
        <v>22</v>
      </c>
      <c r="Y169" t="s">
        <v>23</v>
      </c>
    </row>
    <row r="170" spans="1:27">
      <c r="A170" s="90">
        <v>2024</v>
      </c>
      <c r="B170" s="90">
        <v>19</v>
      </c>
      <c r="C170" s="93">
        <v>45418</v>
      </c>
      <c r="D170" s="93">
        <v>45424</v>
      </c>
      <c r="E170" s="90">
        <v>58400</v>
      </c>
      <c r="F170" s="90">
        <v>59000</v>
      </c>
      <c r="G170" s="90">
        <v>59000</v>
      </c>
      <c r="H170" s="90">
        <v>58900</v>
      </c>
      <c r="I170" s="90">
        <v>57000</v>
      </c>
      <c r="J170" s="90">
        <v>58700</v>
      </c>
      <c r="K170" s="90">
        <v>58800</v>
      </c>
      <c r="L170" s="90">
        <v>59000</v>
      </c>
      <c r="M170" s="90">
        <v>58400</v>
      </c>
      <c r="N170" s="90">
        <v>57000</v>
      </c>
      <c r="O170" s="90">
        <v>59000</v>
      </c>
      <c r="P170" s="90">
        <v>58900</v>
      </c>
      <c r="Q170" s="90">
        <v>58700</v>
      </c>
      <c r="R170" s="90">
        <v>58800</v>
      </c>
      <c r="S170" s="91" t="s">
        <v>25</v>
      </c>
      <c r="T170" t="str">
        <f t="shared" si="5"/>
        <v>05-2024</v>
      </c>
      <c r="U170" t="e">
        <f>_xlfn.XLOOKUP(T170,#REF!,#REF!,"")</f>
        <v>#REF!</v>
      </c>
      <c r="X170" t="s">
        <v>22</v>
      </c>
      <c r="Y170" t="s">
        <v>23</v>
      </c>
    </row>
    <row r="171" spans="1:27">
      <c r="A171" s="90">
        <v>2024</v>
      </c>
      <c r="B171" s="90">
        <v>20</v>
      </c>
      <c r="C171" s="93">
        <v>45425</v>
      </c>
      <c r="D171" s="93">
        <v>45431</v>
      </c>
      <c r="E171" s="90">
        <v>58300</v>
      </c>
      <c r="F171" s="90">
        <v>59300</v>
      </c>
      <c r="G171" s="90">
        <v>59200</v>
      </c>
      <c r="H171" s="90">
        <v>58400</v>
      </c>
      <c r="I171" s="90">
        <v>56800</v>
      </c>
      <c r="J171" s="90">
        <v>59300</v>
      </c>
      <c r="K171" s="90">
        <v>58700</v>
      </c>
      <c r="L171" s="90">
        <v>59300</v>
      </c>
      <c r="M171" s="90">
        <v>58300</v>
      </c>
      <c r="N171" s="90">
        <v>56800</v>
      </c>
      <c r="O171" s="90">
        <v>59200</v>
      </c>
      <c r="P171" s="90">
        <v>58400</v>
      </c>
      <c r="Q171" s="90">
        <v>59300</v>
      </c>
      <c r="R171" s="90">
        <v>58700</v>
      </c>
      <c r="S171" s="91" t="s">
        <v>25</v>
      </c>
      <c r="T171" t="str">
        <f t="shared" si="5"/>
        <v>05-2024</v>
      </c>
      <c r="U171" t="e">
        <f>_xlfn.XLOOKUP(T171,#REF!,#REF!,"")</f>
        <v>#REF!</v>
      </c>
      <c r="X171" t="s">
        <v>22</v>
      </c>
      <c r="Y171" t="s">
        <v>23</v>
      </c>
    </row>
    <row r="172" spans="1:27">
      <c r="A172" s="90">
        <v>2024</v>
      </c>
      <c r="B172" s="90">
        <v>21</v>
      </c>
      <c r="C172" s="93">
        <v>45432</v>
      </c>
      <c r="D172" s="93">
        <v>45438</v>
      </c>
      <c r="E172" s="90">
        <v>58300</v>
      </c>
      <c r="F172" s="90">
        <v>59200</v>
      </c>
      <c r="G172" s="90">
        <v>58900</v>
      </c>
      <c r="H172" s="90">
        <v>58200</v>
      </c>
      <c r="I172" s="90">
        <v>56800</v>
      </c>
      <c r="J172" s="90">
        <v>58700</v>
      </c>
      <c r="K172" s="90">
        <v>58400</v>
      </c>
      <c r="L172" s="90">
        <v>59200</v>
      </c>
      <c r="M172" s="90">
        <v>58300</v>
      </c>
      <c r="N172" s="90">
        <v>56800</v>
      </c>
      <c r="O172" s="90">
        <v>58900</v>
      </c>
      <c r="P172" s="90">
        <v>58200</v>
      </c>
      <c r="Q172" s="90">
        <v>58700</v>
      </c>
      <c r="R172" s="90">
        <v>58400</v>
      </c>
      <c r="S172" s="91" t="s">
        <v>25</v>
      </c>
      <c r="T172" t="str">
        <f t="shared" si="5"/>
        <v>05-2024</v>
      </c>
      <c r="U172" t="e">
        <f>_xlfn.XLOOKUP(T172,#REF!,#REF!,"")</f>
        <v>#REF!</v>
      </c>
      <c r="X172" t="s">
        <v>22</v>
      </c>
      <c r="Y172" t="s">
        <v>23</v>
      </c>
    </row>
    <row r="173" spans="1:27">
      <c r="A173" s="90">
        <v>2024</v>
      </c>
      <c r="B173" s="90">
        <v>22</v>
      </c>
      <c r="C173" s="93">
        <v>45439</v>
      </c>
      <c r="D173" s="93">
        <v>45445</v>
      </c>
      <c r="E173" s="90">
        <v>57800</v>
      </c>
      <c r="F173" s="90">
        <v>58500</v>
      </c>
      <c r="G173" s="90">
        <v>58600</v>
      </c>
      <c r="H173" s="90">
        <v>58200</v>
      </c>
      <c r="I173" s="90">
        <v>56600</v>
      </c>
      <c r="J173" s="90">
        <v>58300</v>
      </c>
      <c r="K173" s="90">
        <v>58000</v>
      </c>
      <c r="L173" s="90">
        <v>58500</v>
      </c>
      <c r="M173" s="90">
        <v>57800</v>
      </c>
      <c r="N173" s="90">
        <v>56600</v>
      </c>
      <c r="O173" s="90">
        <v>58600</v>
      </c>
      <c r="P173" s="90">
        <v>58200</v>
      </c>
      <c r="Q173" s="90">
        <v>58300</v>
      </c>
      <c r="R173" s="90">
        <v>58000</v>
      </c>
      <c r="S173" s="91" t="s">
        <v>25</v>
      </c>
      <c r="T173" t="str">
        <f t="shared" si="5"/>
        <v>05-2024</v>
      </c>
      <c r="U173" t="e">
        <f>_xlfn.XLOOKUP(T173,#REF!,#REF!,"")</f>
        <v>#REF!</v>
      </c>
      <c r="X173" t="s">
        <v>22</v>
      </c>
      <c r="Y173" t="s">
        <v>23</v>
      </c>
    </row>
    <row r="174" spans="1:27">
      <c r="A174" s="90">
        <v>2024</v>
      </c>
      <c r="B174" s="90">
        <v>23</v>
      </c>
      <c r="C174" s="93">
        <v>45446</v>
      </c>
      <c r="D174" s="93">
        <v>45452</v>
      </c>
      <c r="E174" s="90">
        <v>58200</v>
      </c>
      <c r="F174" s="90">
        <v>58800</v>
      </c>
      <c r="G174" s="90">
        <v>58400</v>
      </c>
      <c r="H174" s="90">
        <v>58600</v>
      </c>
      <c r="I174" s="90">
        <v>56700</v>
      </c>
      <c r="J174" s="90">
        <v>58300</v>
      </c>
      <c r="K174" s="90">
        <v>58100</v>
      </c>
      <c r="L174" s="90">
        <v>58800</v>
      </c>
      <c r="M174" s="90">
        <v>58200</v>
      </c>
      <c r="N174" s="90">
        <v>56700</v>
      </c>
      <c r="O174" s="90">
        <v>58400</v>
      </c>
      <c r="P174" s="90">
        <v>58600</v>
      </c>
      <c r="Q174" s="90">
        <v>58300</v>
      </c>
      <c r="R174" s="90">
        <v>58100</v>
      </c>
      <c r="S174" s="91" t="s">
        <v>25</v>
      </c>
      <c r="T174" t="str">
        <f t="shared" si="5"/>
        <v>06-2024</v>
      </c>
      <c r="U174" t="e">
        <f>_xlfn.XLOOKUP(T174,#REF!,#REF!,"")</f>
        <v>#REF!</v>
      </c>
      <c r="X174" t="s">
        <v>22</v>
      </c>
      <c r="Y174" t="s">
        <v>23</v>
      </c>
    </row>
    <row r="175" spans="1:27">
      <c r="A175" s="90">
        <v>2024</v>
      </c>
      <c r="B175" s="90">
        <v>24</v>
      </c>
      <c r="C175" s="93">
        <v>45453</v>
      </c>
      <c r="D175" s="93">
        <v>45459</v>
      </c>
      <c r="E175" s="90">
        <v>58400</v>
      </c>
      <c r="F175" s="90">
        <v>58500</v>
      </c>
      <c r="G175" s="90">
        <v>58400</v>
      </c>
      <c r="H175" s="90">
        <v>58100</v>
      </c>
      <c r="I175" s="90">
        <v>56900</v>
      </c>
      <c r="J175" s="90">
        <v>57900</v>
      </c>
      <c r="K175" s="90">
        <v>57800</v>
      </c>
      <c r="L175" s="90">
        <v>58500</v>
      </c>
      <c r="M175" s="90">
        <v>58400</v>
      </c>
      <c r="N175" s="90">
        <v>56900</v>
      </c>
      <c r="O175" s="90">
        <v>58400</v>
      </c>
      <c r="P175" s="90">
        <v>58100</v>
      </c>
      <c r="Q175" s="90">
        <v>57900</v>
      </c>
      <c r="R175" s="90">
        <v>57800</v>
      </c>
      <c r="S175" s="91" t="s">
        <v>25</v>
      </c>
      <c r="T175" t="str">
        <f t="shared" si="5"/>
        <v>06-2024</v>
      </c>
      <c r="U175" t="e">
        <f>_xlfn.XLOOKUP(T175,#REF!,#REF!,"")</f>
        <v>#REF!</v>
      </c>
      <c r="X175" t="s">
        <v>22</v>
      </c>
      <c r="Y175" t="s">
        <v>23</v>
      </c>
    </row>
    <row r="176" spans="1:27">
      <c r="A176" s="90">
        <v>2024</v>
      </c>
      <c r="B176" s="90">
        <v>25</v>
      </c>
      <c r="C176" s="93">
        <v>45460</v>
      </c>
      <c r="D176" s="93">
        <v>45466</v>
      </c>
      <c r="E176" s="90">
        <v>57600</v>
      </c>
      <c r="F176" s="90">
        <v>57700</v>
      </c>
      <c r="G176" s="90">
        <v>57700</v>
      </c>
      <c r="H176" s="90">
        <v>58000</v>
      </c>
      <c r="I176" s="90">
        <v>56800</v>
      </c>
      <c r="J176" s="90">
        <v>57600</v>
      </c>
      <c r="K176" s="90">
        <v>57300</v>
      </c>
      <c r="L176" s="90">
        <v>57700</v>
      </c>
      <c r="M176" s="90">
        <v>57600</v>
      </c>
      <c r="N176" s="90">
        <v>56800</v>
      </c>
      <c r="O176" s="90">
        <v>57700</v>
      </c>
      <c r="P176" s="90">
        <v>58000</v>
      </c>
      <c r="Q176" s="90">
        <v>57600</v>
      </c>
      <c r="R176" s="90">
        <v>57300</v>
      </c>
      <c r="S176" s="91" t="s">
        <v>25</v>
      </c>
      <c r="T176" t="str">
        <f t="shared" si="5"/>
        <v>06-2024</v>
      </c>
      <c r="U176" t="e">
        <f>_xlfn.XLOOKUP(T176,#REF!,#REF!,"")</f>
        <v>#REF!</v>
      </c>
      <c r="X176" t="s">
        <v>22</v>
      </c>
      <c r="Y176" t="s">
        <v>23</v>
      </c>
    </row>
    <row r="177" spans="1:25">
      <c r="A177" s="90">
        <v>2024</v>
      </c>
      <c r="B177" s="90">
        <v>26</v>
      </c>
      <c r="C177" s="93">
        <v>45467</v>
      </c>
      <c r="D177" s="93">
        <v>45473</v>
      </c>
      <c r="E177" s="90">
        <v>56600</v>
      </c>
      <c r="F177" s="90">
        <v>56900</v>
      </c>
      <c r="G177" s="90">
        <v>56900</v>
      </c>
      <c r="H177" s="90">
        <v>56800</v>
      </c>
      <c r="I177" s="90">
        <v>55900</v>
      </c>
      <c r="J177" s="90">
        <v>56400</v>
      </c>
      <c r="K177" s="90">
        <v>56300</v>
      </c>
      <c r="L177" s="90">
        <v>56900</v>
      </c>
      <c r="M177" s="90">
        <v>56600</v>
      </c>
      <c r="N177" s="90">
        <v>55900</v>
      </c>
      <c r="O177" s="90">
        <v>56900</v>
      </c>
      <c r="P177" s="90">
        <v>56800</v>
      </c>
      <c r="Q177" s="90">
        <v>56400</v>
      </c>
      <c r="R177" s="90">
        <v>56300</v>
      </c>
      <c r="S177" s="91" t="s">
        <v>25</v>
      </c>
      <c r="T177" t="str">
        <f t="shared" si="5"/>
        <v>06-2024</v>
      </c>
      <c r="U177" t="e">
        <f>_xlfn.XLOOKUP(T177,#REF!,#REF!,"")</f>
        <v>#REF!</v>
      </c>
      <c r="X177" t="s">
        <v>22</v>
      </c>
      <c r="Y177" t="s">
        <v>23</v>
      </c>
    </row>
    <row r="178" spans="1:25">
      <c r="A178" s="90">
        <v>2024</v>
      </c>
      <c r="B178" s="90">
        <v>27</v>
      </c>
      <c r="C178" s="93">
        <v>45474</v>
      </c>
      <c r="D178" s="93">
        <v>45480</v>
      </c>
      <c r="E178" s="90">
        <v>55300</v>
      </c>
      <c r="F178" s="90">
        <v>55800</v>
      </c>
      <c r="G178" s="90">
        <v>55400</v>
      </c>
      <c r="H178" s="90">
        <v>55900</v>
      </c>
      <c r="I178" s="90">
        <v>54800</v>
      </c>
      <c r="J178" s="90">
        <v>55300</v>
      </c>
      <c r="K178" s="90">
        <v>55200</v>
      </c>
      <c r="L178" s="90">
        <v>55800</v>
      </c>
      <c r="M178" s="90">
        <v>55300</v>
      </c>
      <c r="N178" s="90">
        <v>54800</v>
      </c>
      <c r="O178" s="90">
        <v>55400</v>
      </c>
      <c r="P178" s="90">
        <v>55900</v>
      </c>
      <c r="Q178" s="90">
        <v>55300</v>
      </c>
      <c r="R178" s="90">
        <v>55200</v>
      </c>
      <c r="S178" s="91" t="s">
        <v>25</v>
      </c>
      <c r="T178" t="str">
        <f t="shared" si="5"/>
        <v>07-2024</v>
      </c>
      <c r="U178" t="e">
        <f>_xlfn.XLOOKUP(T178,#REF!,#REF!,"")</f>
        <v>#REF!</v>
      </c>
      <c r="X178" t="s">
        <v>22</v>
      </c>
      <c r="Y178" t="s">
        <v>23</v>
      </c>
    </row>
    <row r="179" spans="1:25">
      <c r="A179" s="90">
        <v>2024</v>
      </c>
      <c r="B179" s="90">
        <v>28</v>
      </c>
      <c r="C179" s="93">
        <v>45481</v>
      </c>
      <c r="D179" s="93">
        <v>45487</v>
      </c>
      <c r="E179" s="90">
        <v>54500</v>
      </c>
      <c r="F179" s="90">
        <v>54900</v>
      </c>
      <c r="G179" s="90">
        <v>54600</v>
      </c>
      <c r="H179" s="90">
        <v>54700</v>
      </c>
      <c r="I179" s="90">
        <v>53900</v>
      </c>
      <c r="J179" s="90">
        <v>54300</v>
      </c>
      <c r="K179" s="90">
        <v>54300</v>
      </c>
      <c r="L179" s="90">
        <v>54900</v>
      </c>
      <c r="M179" s="90">
        <v>54500</v>
      </c>
      <c r="N179" s="90">
        <v>53900</v>
      </c>
      <c r="O179" s="90">
        <v>54600</v>
      </c>
      <c r="P179" s="90">
        <v>54700</v>
      </c>
      <c r="Q179" s="90">
        <v>54300</v>
      </c>
      <c r="R179" s="90">
        <v>54300</v>
      </c>
      <c r="S179" s="91" t="s">
        <v>25</v>
      </c>
      <c r="T179" t="str">
        <f t="shared" si="5"/>
        <v>07-2024</v>
      </c>
      <c r="U179" t="e">
        <f>_xlfn.XLOOKUP(T179,#REF!,#REF!,"")</f>
        <v>#REF!</v>
      </c>
      <c r="X179" t="s">
        <v>22</v>
      </c>
      <c r="Y179" t="s">
        <v>23</v>
      </c>
    </row>
    <row r="180" spans="1:25">
      <c r="A180" s="90">
        <v>2024</v>
      </c>
      <c r="B180" s="90">
        <v>29</v>
      </c>
      <c r="C180" s="93">
        <v>45488</v>
      </c>
      <c r="D180" s="93">
        <v>45494</v>
      </c>
      <c r="E180" s="90">
        <v>53000</v>
      </c>
      <c r="F180" s="90">
        <v>53400</v>
      </c>
      <c r="G180" s="90">
        <v>53200</v>
      </c>
      <c r="H180" s="90">
        <v>52800</v>
      </c>
      <c r="I180" s="90">
        <v>53100</v>
      </c>
      <c r="J180" s="90">
        <v>53300</v>
      </c>
      <c r="K180" s="90">
        <v>52300</v>
      </c>
      <c r="L180" s="90">
        <v>53400</v>
      </c>
      <c r="M180" s="90">
        <v>53000</v>
      </c>
      <c r="N180" s="90">
        <v>53100</v>
      </c>
      <c r="O180" s="90">
        <v>53200</v>
      </c>
      <c r="P180" s="90">
        <v>52800</v>
      </c>
      <c r="Q180" s="90">
        <v>53300</v>
      </c>
      <c r="R180" s="90">
        <v>52300</v>
      </c>
      <c r="S180" s="91" t="s">
        <v>25</v>
      </c>
      <c r="T180" t="str">
        <f t="shared" si="5"/>
        <v>07-2024</v>
      </c>
      <c r="U180" t="e">
        <f>_xlfn.XLOOKUP(T180,#REF!,#REF!,"")</f>
        <v>#REF!</v>
      </c>
      <c r="X180" t="s">
        <v>22</v>
      </c>
      <c r="Y180" t="s">
        <v>23</v>
      </c>
    </row>
    <row r="181" spans="1:25">
      <c r="A181" s="90">
        <v>2024</v>
      </c>
      <c r="B181" s="90">
        <v>30</v>
      </c>
      <c r="C181" s="93">
        <v>45495</v>
      </c>
      <c r="D181" s="93">
        <v>45501</v>
      </c>
      <c r="E181" s="90">
        <v>52300</v>
      </c>
      <c r="F181" s="90">
        <v>52700</v>
      </c>
      <c r="G181" s="90">
        <v>52500</v>
      </c>
      <c r="H181" s="90">
        <v>52100</v>
      </c>
      <c r="I181" s="90">
        <v>52400</v>
      </c>
      <c r="J181" s="90">
        <v>51900</v>
      </c>
      <c r="K181" s="90">
        <v>51700</v>
      </c>
      <c r="L181" s="90">
        <v>52700</v>
      </c>
      <c r="M181" s="90">
        <v>52300</v>
      </c>
      <c r="N181" s="90">
        <v>52400</v>
      </c>
      <c r="O181" s="90">
        <v>52500</v>
      </c>
      <c r="P181" s="90">
        <v>52100</v>
      </c>
      <c r="Q181" s="90">
        <v>51900</v>
      </c>
      <c r="R181" s="90">
        <v>51700</v>
      </c>
      <c r="S181" s="91" t="s">
        <v>25</v>
      </c>
      <c r="T181" t="str">
        <f t="shared" si="5"/>
        <v>07-2024</v>
      </c>
      <c r="U181" t="e">
        <f>_xlfn.XLOOKUP(T181,#REF!,#REF!,"")</f>
        <v>#REF!</v>
      </c>
      <c r="X181" t="s">
        <v>22</v>
      </c>
      <c r="Y181" t="s">
        <v>23</v>
      </c>
    </row>
    <row r="182" spans="1:25">
      <c r="A182" s="90">
        <v>2024</v>
      </c>
      <c r="B182" s="90">
        <v>31</v>
      </c>
      <c r="C182" s="93">
        <v>45502</v>
      </c>
      <c r="D182" s="93">
        <v>45508</v>
      </c>
      <c r="E182" s="90">
        <v>51400</v>
      </c>
      <c r="F182" s="90">
        <v>52300</v>
      </c>
      <c r="G182" s="90">
        <v>52100</v>
      </c>
      <c r="H182" s="90">
        <v>51700</v>
      </c>
      <c r="I182" s="90">
        <v>51900</v>
      </c>
      <c r="J182" s="90">
        <v>51100</v>
      </c>
      <c r="K182" s="90">
        <v>50800</v>
      </c>
      <c r="L182" s="90">
        <v>52300</v>
      </c>
      <c r="M182" s="90">
        <v>51400</v>
      </c>
      <c r="N182" s="90">
        <v>51900</v>
      </c>
      <c r="O182" s="90">
        <v>52100</v>
      </c>
      <c r="P182" s="90">
        <v>51700</v>
      </c>
      <c r="Q182" s="90">
        <v>51100</v>
      </c>
      <c r="R182" s="90">
        <v>50800</v>
      </c>
      <c r="S182" s="91" t="s">
        <v>25</v>
      </c>
      <c r="T182" t="str">
        <f t="shared" si="5"/>
        <v>07-2024</v>
      </c>
      <c r="U182" t="e">
        <f>_xlfn.XLOOKUP(T182,#REF!,#REF!,"")</f>
        <v>#REF!</v>
      </c>
      <c r="X182" t="s">
        <v>22</v>
      </c>
      <c r="Y182" t="s">
        <v>23</v>
      </c>
    </row>
    <row r="183" spans="1:25">
      <c r="A183" s="90">
        <v>2024</v>
      </c>
      <c r="B183" s="90">
        <v>32</v>
      </c>
      <c r="C183" s="93">
        <v>45509</v>
      </c>
      <c r="D183" s="93">
        <v>45515</v>
      </c>
      <c r="E183" s="90">
        <v>50600</v>
      </c>
      <c r="F183" s="90">
        <v>51700</v>
      </c>
      <c r="G183" s="90">
        <v>51600</v>
      </c>
      <c r="H183" s="90">
        <v>50800</v>
      </c>
      <c r="I183" s="90">
        <v>50700</v>
      </c>
      <c r="J183" s="90">
        <v>50300</v>
      </c>
      <c r="K183" s="90">
        <v>50300</v>
      </c>
      <c r="L183" s="90">
        <v>51700</v>
      </c>
      <c r="M183" s="90">
        <v>50600</v>
      </c>
      <c r="N183" s="90">
        <v>50700</v>
      </c>
      <c r="O183" s="90">
        <v>51600</v>
      </c>
      <c r="P183" s="90">
        <v>50800</v>
      </c>
      <c r="Q183" s="90">
        <v>50300</v>
      </c>
      <c r="R183" s="90">
        <v>50300</v>
      </c>
      <c r="S183" s="91" t="s">
        <v>25</v>
      </c>
      <c r="T183" t="str">
        <f t="shared" si="5"/>
        <v>08-2024</v>
      </c>
      <c r="U183" t="e">
        <f>_xlfn.XLOOKUP(T183,#REF!,#REF!,"")</f>
        <v>#REF!</v>
      </c>
      <c r="X183" t="s">
        <v>22</v>
      </c>
      <c r="Y183" t="s">
        <v>23</v>
      </c>
    </row>
    <row r="184" spans="1:25">
      <c r="A184" s="90">
        <v>2024</v>
      </c>
      <c r="B184" s="90">
        <v>33</v>
      </c>
      <c r="C184" s="93">
        <v>45516</v>
      </c>
      <c r="D184" s="93">
        <v>45522</v>
      </c>
      <c r="E184" s="90">
        <v>50300</v>
      </c>
      <c r="F184" s="90">
        <v>51000</v>
      </c>
      <c r="G184" s="90">
        <v>51200</v>
      </c>
      <c r="H184" s="90">
        <v>50200</v>
      </c>
      <c r="I184" s="90">
        <v>50300</v>
      </c>
      <c r="J184" s="90">
        <v>50200</v>
      </c>
      <c r="K184" s="90">
        <v>49900</v>
      </c>
      <c r="L184" s="90">
        <v>51000</v>
      </c>
      <c r="M184" s="90">
        <v>50300</v>
      </c>
      <c r="N184" s="90">
        <v>50300</v>
      </c>
      <c r="O184" s="90">
        <v>51200</v>
      </c>
      <c r="P184" s="90">
        <v>50200</v>
      </c>
      <c r="Q184" s="90">
        <v>50200</v>
      </c>
      <c r="R184" s="90">
        <v>49900</v>
      </c>
      <c r="S184" s="91" t="s">
        <v>25</v>
      </c>
      <c r="T184" t="str">
        <f t="shared" si="5"/>
        <v>08-2024</v>
      </c>
      <c r="U184" t="e">
        <f>_xlfn.XLOOKUP(T184,#REF!,#REF!,"")</f>
        <v>#REF!</v>
      </c>
      <c r="X184" t="s">
        <v>22</v>
      </c>
      <c r="Y184" t="s">
        <v>23</v>
      </c>
    </row>
    <row r="185" spans="1:25">
      <c r="A185" s="90">
        <v>2024</v>
      </c>
      <c r="B185" s="90">
        <v>34</v>
      </c>
      <c r="C185" s="93">
        <v>45523</v>
      </c>
      <c r="D185" s="93">
        <v>45529</v>
      </c>
      <c r="E185" s="90">
        <v>49600</v>
      </c>
      <c r="F185" s="90">
        <v>50500</v>
      </c>
      <c r="G185" s="90">
        <v>50200</v>
      </c>
      <c r="H185" s="90">
        <v>49800</v>
      </c>
      <c r="I185" s="90">
        <v>49300</v>
      </c>
      <c r="J185" s="90">
        <v>49400</v>
      </c>
      <c r="K185" s="90">
        <v>49600</v>
      </c>
      <c r="L185" s="90">
        <v>50500</v>
      </c>
      <c r="M185" s="90">
        <v>49600</v>
      </c>
      <c r="N185" s="90">
        <v>49300</v>
      </c>
      <c r="O185" s="90">
        <v>50200</v>
      </c>
      <c r="P185" s="90">
        <v>49800</v>
      </c>
      <c r="Q185" s="90">
        <v>49400</v>
      </c>
      <c r="R185" s="90">
        <v>49600</v>
      </c>
      <c r="S185" s="91" t="s">
        <v>25</v>
      </c>
      <c r="T185" t="str">
        <f t="shared" si="5"/>
        <v>08-2024</v>
      </c>
      <c r="U185" t="e">
        <f>_xlfn.XLOOKUP(T185,#REF!,#REF!,"")</f>
        <v>#REF!</v>
      </c>
      <c r="X185" t="s">
        <v>22</v>
      </c>
      <c r="Y185" t="s">
        <v>23</v>
      </c>
    </row>
    <row r="186" spans="1:25">
      <c r="A186" s="90">
        <v>2024</v>
      </c>
      <c r="B186" s="90">
        <v>35</v>
      </c>
      <c r="C186" s="93">
        <v>45530</v>
      </c>
      <c r="D186" s="93">
        <v>45536</v>
      </c>
      <c r="E186" s="90">
        <v>49600</v>
      </c>
      <c r="F186" s="90">
        <v>50800</v>
      </c>
      <c r="G186" s="90">
        <v>50300</v>
      </c>
      <c r="H186" s="90">
        <v>50200</v>
      </c>
      <c r="I186" s="90">
        <v>48800</v>
      </c>
      <c r="J186" s="90">
        <v>49300</v>
      </c>
      <c r="K186" s="90">
        <v>50300</v>
      </c>
      <c r="L186" s="90">
        <v>50800</v>
      </c>
      <c r="M186" s="90">
        <v>49600</v>
      </c>
      <c r="N186" s="90">
        <v>48800</v>
      </c>
      <c r="O186" s="90">
        <v>50300</v>
      </c>
      <c r="P186" s="90">
        <v>50200</v>
      </c>
      <c r="Q186" s="90">
        <v>49300</v>
      </c>
      <c r="R186" s="90">
        <v>50300</v>
      </c>
      <c r="S186" s="91" t="s">
        <v>25</v>
      </c>
      <c r="T186" t="str">
        <f t="shared" si="5"/>
        <v>08-2024</v>
      </c>
      <c r="U186" t="e">
        <f>_xlfn.XLOOKUP(T186,#REF!,#REF!,"")</f>
        <v>#REF!</v>
      </c>
      <c r="X186" t="s">
        <v>22</v>
      </c>
      <c r="Y186" t="s">
        <v>23</v>
      </c>
    </row>
    <row r="187" spans="1:25">
      <c r="A187" s="90">
        <v>2024</v>
      </c>
      <c r="B187" s="90">
        <v>36</v>
      </c>
      <c r="C187" s="93">
        <v>45537</v>
      </c>
      <c r="D187" s="93">
        <v>45543</v>
      </c>
      <c r="E187" s="90">
        <v>50400</v>
      </c>
      <c r="F187" s="90">
        <v>51100</v>
      </c>
      <c r="G187" s="90">
        <v>50800</v>
      </c>
      <c r="H187" s="90">
        <v>50800</v>
      </c>
      <c r="I187" s="90">
        <v>48700</v>
      </c>
      <c r="J187" s="90">
        <v>50000</v>
      </c>
      <c r="K187" s="90">
        <v>50600</v>
      </c>
      <c r="L187" s="90">
        <v>51100</v>
      </c>
      <c r="M187" s="90">
        <v>50400</v>
      </c>
      <c r="N187" s="90">
        <v>48700</v>
      </c>
      <c r="O187" s="90">
        <v>50800</v>
      </c>
      <c r="P187" s="90">
        <v>50800</v>
      </c>
      <c r="Q187" s="90">
        <v>50000</v>
      </c>
      <c r="R187" s="90">
        <v>50600</v>
      </c>
      <c r="S187" s="91" t="s">
        <v>25</v>
      </c>
      <c r="T187" t="str">
        <f t="shared" si="5"/>
        <v>09-2024</v>
      </c>
      <c r="U187" t="e">
        <f>_xlfn.XLOOKUP(T187,#REF!,#REF!,"")</f>
        <v>#REF!</v>
      </c>
      <c r="X187" t="s">
        <v>22</v>
      </c>
      <c r="Y187" t="s">
        <v>23</v>
      </c>
    </row>
    <row r="188" spans="1:25">
      <c r="A188" s="90">
        <v>2024</v>
      </c>
      <c r="B188" s="90">
        <v>37</v>
      </c>
      <c r="C188" s="93">
        <v>45544</v>
      </c>
      <c r="D188" s="93">
        <v>45550</v>
      </c>
      <c r="E188" s="90">
        <v>50500</v>
      </c>
      <c r="F188" s="90">
        <v>51400</v>
      </c>
      <c r="G188" s="90">
        <v>51500</v>
      </c>
      <c r="H188" s="90">
        <v>50800</v>
      </c>
      <c r="I188" s="90">
        <v>48900</v>
      </c>
      <c r="J188" s="90">
        <v>50000</v>
      </c>
      <c r="K188" s="90">
        <v>50600</v>
      </c>
      <c r="L188" s="90">
        <v>51400</v>
      </c>
      <c r="M188" s="90">
        <v>50500</v>
      </c>
      <c r="N188" s="90">
        <v>48900</v>
      </c>
      <c r="O188" s="90">
        <v>51500</v>
      </c>
      <c r="P188" s="90">
        <v>50800</v>
      </c>
      <c r="Q188" s="90">
        <v>50000</v>
      </c>
      <c r="R188" s="90">
        <v>50600</v>
      </c>
      <c r="S188" s="91" t="s">
        <v>25</v>
      </c>
      <c r="T188" t="str">
        <f t="shared" si="5"/>
        <v>09-2024</v>
      </c>
      <c r="U188" t="e">
        <f>_xlfn.XLOOKUP(T188,#REF!,#REF!,"")</f>
        <v>#REF!</v>
      </c>
      <c r="X188" t="s">
        <v>22</v>
      </c>
      <c r="Y188" t="s">
        <v>23</v>
      </c>
    </row>
    <row r="189" spans="1:25">
      <c r="A189" s="90">
        <v>2024</v>
      </c>
      <c r="B189" s="90">
        <v>38</v>
      </c>
      <c r="C189" s="93">
        <v>45551</v>
      </c>
      <c r="D189" s="93">
        <v>45557</v>
      </c>
      <c r="E189" s="90">
        <v>50500</v>
      </c>
      <c r="F189" s="90">
        <v>51600</v>
      </c>
      <c r="G189" s="90">
        <v>52200</v>
      </c>
      <c r="H189" s="90">
        <v>50700</v>
      </c>
      <c r="I189" s="90">
        <v>48300</v>
      </c>
      <c r="J189" s="90">
        <v>50100</v>
      </c>
      <c r="K189" s="90">
        <v>50000</v>
      </c>
      <c r="L189" s="90">
        <v>51600</v>
      </c>
      <c r="M189" s="90">
        <v>50500</v>
      </c>
      <c r="N189" s="90">
        <v>48300</v>
      </c>
      <c r="O189" s="90">
        <v>52200</v>
      </c>
      <c r="P189" s="90">
        <v>50700</v>
      </c>
      <c r="Q189" s="90">
        <v>50100</v>
      </c>
      <c r="R189" s="90">
        <v>50000</v>
      </c>
      <c r="S189" s="91" t="s">
        <v>25</v>
      </c>
      <c r="T189" t="str">
        <f t="shared" si="5"/>
        <v>09-2024</v>
      </c>
      <c r="U189" t="e">
        <f>_xlfn.XLOOKUP(T189,#REF!,#REF!,"")</f>
        <v>#REF!</v>
      </c>
      <c r="X189" t="s">
        <v>22</v>
      </c>
      <c r="Y189" t="s">
        <v>23</v>
      </c>
    </row>
    <row r="190" spans="1:25">
      <c r="A190" s="90">
        <v>2024</v>
      </c>
      <c r="B190" s="90">
        <v>39</v>
      </c>
      <c r="C190" s="93">
        <v>45558</v>
      </c>
      <c r="D190" s="93">
        <v>45564</v>
      </c>
      <c r="E190" s="90">
        <v>50900</v>
      </c>
      <c r="F190" s="90">
        <v>52500</v>
      </c>
      <c r="G190" s="90">
        <v>52700</v>
      </c>
      <c r="H190" s="90">
        <v>51200</v>
      </c>
      <c r="I190" s="90">
        <v>49000</v>
      </c>
      <c r="J190" s="90">
        <v>50600</v>
      </c>
      <c r="K190" s="90">
        <v>50500</v>
      </c>
      <c r="L190" s="90">
        <v>52500</v>
      </c>
      <c r="M190" s="90">
        <v>50900</v>
      </c>
      <c r="N190" s="90">
        <v>49000</v>
      </c>
      <c r="O190" s="90">
        <v>52700</v>
      </c>
      <c r="P190" s="90">
        <v>51200</v>
      </c>
      <c r="Q190" s="90">
        <v>50600</v>
      </c>
      <c r="R190" s="90">
        <v>50500</v>
      </c>
      <c r="S190" s="91" t="s">
        <v>25</v>
      </c>
      <c r="T190" t="str">
        <f t="shared" si="5"/>
        <v>09-2024</v>
      </c>
      <c r="U190" t="e">
        <f>_xlfn.XLOOKUP(T190,#REF!,#REF!,"")</f>
        <v>#REF!</v>
      </c>
      <c r="X190" t="s">
        <v>22</v>
      </c>
      <c r="Y190" t="s">
        <v>23</v>
      </c>
    </row>
    <row r="191" spans="1:25">
      <c r="A191" s="90">
        <v>2024</v>
      </c>
      <c r="B191" s="90">
        <v>40</v>
      </c>
      <c r="C191" s="93">
        <v>45565</v>
      </c>
      <c r="D191" s="93">
        <v>45571</v>
      </c>
      <c r="E191" s="90">
        <v>52600</v>
      </c>
      <c r="F191" s="90">
        <v>53600</v>
      </c>
      <c r="G191" s="90">
        <v>53700</v>
      </c>
      <c r="H191" s="90">
        <v>53500</v>
      </c>
      <c r="I191" s="90">
        <v>52000</v>
      </c>
      <c r="J191" s="90">
        <v>52600</v>
      </c>
      <c r="K191" s="90">
        <v>52400</v>
      </c>
      <c r="L191" s="90">
        <v>53600</v>
      </c>
      <c r="M191" s="90">
        <v>52600</v>
      </c>
      <c r="N191" s="90">
        <v>52000</v>
      </c>
      <c r="O191" s="90">
        <v>53700</v>
      </c>
      <c r="P191" s="90">
        <v>53500</v>
      </c>
      <c r="Q191" s="90">
        <v>52600</v>
      </c>
      <c r="R191" s="90">
        <v>52400</v>
      </c>
      <c r="S191" s="91" t="s">
        <v>25</v>
      </c>
      <c r="T191" t="str">
        <f t="shared" si="5"/>
        <v>09-2024</v>
      </c>
      <c r="U191" t="e">
        <f>_xlfn.XLOOKUP(T191,#REF!,#REF!,"")</f>
        <v>#REF!</v>
      </c>
      <c r="X191" t="s">
        <v>22</v>
      </c>
      <c r="Y191" t="s">
        <v>23</v>
      </c>
    </row>
    <row r="192" spans="1:25">
      <c r="A192" s="90">
        <v>2024</v>
      </c>
      <c r="B192" s="90">
        <v>41</v>
      </c>
      <c r="C192" s="93">
        <v>45572</v>
      </c>
      <c r="D192" s="93">
        <v>45578</v>
      </c>
      <c r="E192" s="90">
        <v>53600</v>
      </c>
      <c r="F192" s="90">
        <v>54200</v>
      </c>
      <c r="G192" s="90">
        <v>54300</v>
      </c>
      <c r="H192" s="90">
        <v>54500</v>
      </c>
      <c r="I192" s="90">
        <v>53100</v>
      </c>
      <c r="J192" s="90">
        <v>53900</v>
      </c>
      <c r="K192" s="90">
        <v>53600</v>
      </c>
      <c r="L192" s="90">
        <v>54200</v>
      </c>
      <c r="M192" s="90">
        <v>53600</v>
      </c>
      <c r="N192" s="90">
        <v>53100</v>
      </c>
      <c r="O192" s="90">
        <v>54300</v>
      </c>
      <c r="P192" s="90">
        <v>54500</v>
      </c>
      <c r="Q192" s="90">
        <v>53900</v>
      </c>
      <c r="R192" s="90">
        <v>53600</v>
      </c>
      <c r="S192" s="91" t="s">
        <v>25</v>
      </c>
      <c r="T192" t="str">
        <f t="shared" si="5"/>
        <v>10-2024</v>
      </c>
      <c r="U192" t="e">
        <f>_xlfn.XLOOKUP(T192,#REF!,#REF!,"")</f>
        <v>#REF!</v>
      </c>
      <c r="W192" t="s">
        <v>21</v>
      </c>
      <c r="X192" t="s">
        <v>22</v>
      </c>
      <c r="Y192" t="s">
        <v>23</v>
      </c>
    </row>
    <row r="193" spans="1:25">
      <c r="A193" s="90">
        <v>2024</v>
      </c>
      <c r="B193" s="90">
        <v>42</v>
      </c>
      <c r="C193" s="93">
        <v>45579</v>
      </c>
      <c r="D193" s="93">
        <v>45585</v>
      </c>
      <c r="E193" s="90">
        <v>54400</v>
      </c>
      <c r="F193" s="90">
        <v>54600</v>
      </c>
      <c r="G193" s="90">
        <v>54600</v>
      </c>
      <c r="H193" s="90">
        <v>54900</v>
      </c>
      <c r="I193" s="90">
        <v>53400</v>
      </c>
      <c r="J193" s="90">
        <v>54200</v>
      </c>
      <c r="K193" s="90">
        <v>54500</v>
      </c>
      <c r="L193" s="90">
        <v>54600</v>
      </c>
      <c r="M193" s="90">
        <v>54400</v>
      </c>
      <c r="N193" s="90">
        <v>53400</v>
      </c>
      <c r="O193" s="90">
        <v>54600</v>
      </c>
      <c r="P193" s="90">
        <v>54900</v>
      </c>
      <c r="Q193" s="90">
        <v>54200</v>
      </c>
      <c r="R193" s="90">
        <v>54500</v>
      </c>
      <c r="S193" s="91" t="s">
        <v>25</v>
      </c>
      <c r="T193" t="str">
        <f t="shared" si="5"/>
        <v>10-2024</v>
      </c>
      <c r="U193" t="e">
        <f>_xlfn.XLOOKUP(T193,#REF!,#REF!,"")</f>
        <v>#REF!</v>
      </c>
      <c r="W193" t="s">
        <v>21</v>
      </c>
      <c r="X193" t="s">
        <v>22</v>
      </c>
      <c r="Y193" t="s">
        <v>23</v>
      </c>
    </row>
    <row r="194" spans="1:25">
      <c r="A194" s="90">
        <v>2024</v>
      </c>
      <c r="B194" s="90">
        <v>43</v>
      </c>
      <c r="C194" s="93">
        <v>45586</v>
      </c>
      <c r="D194" s="93">
        <v>45592</v>
      </c>
      <c r="E194" s="90">
        <v>54600</v>
      </c>
      <c r="F194" s="90">
        <v>54900</v>
      </c>
      <c r="G194" s="90">
        <v>54600</v>
      </c>
      <c r="H194" s="90">
        <v>55000</v>
      </c>
      <c r="I194" s="90">
        <v>53500</v>
      </c>
      <c r="J194" s="90">
        <v>54200</v>
      </c>
      <c r="K194" s="90">
        <v>54500</v>
      </c>
      <c r="L194" s="90">
        <v>54900</v>
      </c>
      <c r="M194" s="90">
        <v>54600</v>
      </c>
      <c r="N194" s="90">
        <v>53500</v>
      </c>
      <c r="O194" s="90">
        <v>54600</v>
      </c>
      <c r="P194" s="90">
        <v>55000</v>
      </c>
      <c r="Q194" s="90">
        <v>54200</v>
      </c>
      <c r="R194" s="90">
        <v>54500</v>
      </c>
      <c r="S194" s="91" t="s">
        <v>25</v>
      </c>
      <c r="T194" t="str">
        <f t="shared" si="5"/>
        <v>10-2024</v>
      </c>
      <c r="U194" t="e">
        <f>_xlfn.XLOOKUP(T194,#REF!,#REF!,"")</f>
        <v>#REF!</v>
      </c>
      <c r="W194" t="s">
        <v>21</v>
      </c>
      <c r="X194" t="s">
        <v>22</v>
      </c>
      <c r="Y194" t="s">
        <v>23</v>
      </c>
    </row>
    <row r="195" spans="1:25">
      <c r="A195" s="90">
        <v>2024</v>
      </c>
      <c r="B195" s="90">
        <v>44</v>
      </c>
      <c r="C195" s="93">
        <v>45593</v>
      </c>
      <c r="D195" s="93">
        <v>45599</v>
      </c>
      <c r="E195" s="90" t="s">
        <v>24</v>
      </c>
      <c r="F195" s="90" t="s">
        <v>24</v>
      </c>
      <c r="G195" s="90" t="s">
        <v>24</v>
      </c>
      <c r="H195" s="90" t="s">
        <v>24</v>
      </c>
      <c r="I195" s="90" t="s">
        <v>24</v>
      </c>
      <c r="J195" s="90" t="s">
        <v>24</v>
      </c>
      <c r="K195" s="90" t="s">
        <v>24</v>
      </c>
      <c r="L195" s="90" t="s">
        <v>24</v>
      </c>
      <c r="M195" s="90" t="s">
        <v>24</v>
      </c>
      <c r="N195" s="90" t="s">
        <v>24</v>
      </c>
      <c r="O195" s="90" t="s">
        <v>24</v>
      </c>
      <c r="P195" s="90" t="s">
        <v>24</v>
      </c>
      <c r="Q195" s="90" t="s">
        <v>24</v>
      </c>
      <c r="R195" s="90" t="s">
        <v>24</v>
      </c>
      <c r="S195" s="90" t="s">
        <v>24</v>
      </c>
      <c r="T195" t="str">
        <f t="shared" si="5"/>
        <v>10-2024</v>
      </c>
      <c r="U195" t="e">
        <f>_xlfn.XLOOKUP(T195,#REF!,#REF!,"")</f>
        <v>#REF!</v>
      </c>
      <c r="W195" t="s">
        <v>21</v>
      </c>
      <c r="X195" t="s">
        <v>22</v>
      </c>
      <c r="Y195" t="s">
        <v>23</v>
      </c>
    </row>
    <row r="196" spans="1:25">
      <c r="A196" s="90">
        <v>2024</v>
      </c>
      <c r="B196" s="90">
        <v>45</v>
      </c>
      <c r="C196" s="93">
        <v>45600</v>
      </c>
      <c r="D196" s="93">
        <v>45606</v>
      </c>
      <c r="E196" s="90">
        <v>55300</v>
      </c>
      <c r="F196" s="90">
        <v>55300</v>
      </c>
      <c r="G196" s="90">
        <v>55000</v>
      </c>
      <c r="H196" s="90">
        <v>55300</v>
      </c>
      <c r="I196" s="90">
        <v>54300</v>
      </c>
      <c r="J196" s="90">
        <v>54600</v>
      </c>
      <c r="K196" s="90">
        <v>55000</v>
      </c>
      <c r="L196" s="90">
        <v>55300</v>
      </c>
      <c r="M196" s="90">
        <v>55300</v>
      </c>
      <c r="N196" s="90">
        <v>54300</v>
      </c>
      <c r="O196" s="90">
        <v>55000</v>
      </c>
      <c r="P196" s="90">
        <v>55300</v>
      </c>
      <c r="Q196" s="90">
        <v>54600</v>
      </c>
      <c r="R196" s="90">
        <v>55000</v>
      </c>
      <c r="S196" s="91" t="s">
        <v>25</v>
      </c>
      <c r="T196" t="str">
        <f t="shared" si="5"/>
        <v>11-2024</v>
      </c>
      <c r="U196" t="e">
        <f>_xlfn.XLOOKUP(T196,#REF!,#REF!,"")</f>
        <v>#REF!</v>
      </c>
      <c r="W196" t="s">
        <v>21</v>
      </c>
      <c r="X196" t="s">
        <v>22</v>
      </c>
      <c r="Y196" t="s">
        <v>23</v>
      </c>
    </row>
    <row r="197" spans="1:25">
      <c r="A197" s="90">
        <v>2024</v>
      </c>
      <c r="B197" s="90">
        <v>46</v>
      </c>
      <c r="C197" s="93">
        <v>45607</v>
      </c>
      <c r="D197" s="93">
        <v>45613</v>
      </c>
      <c r="E197" s="90">
        <v>55200</v>
      </c>
      <c r="F197" s="90">
        <v>55100</v>
      </c>
      <c r="G197" s="90">
        <v>55000</v>
      </c>
      <c r="H197" s="90">
        <v>55100</v>
      </c>
      <c r="I197" s="90">
        <v>54500</v>
      </c>
      <c r="J197" s="90">
        <v>54500</v>
      </c>
      <c r="K197" s="90">
        <v>54800</v>
      </c>
      <c r="L197" s="90">
        <v>55100</v>
      </c>
      <c r="M197" s="90">
        <v>55200</v>
      </c>
      <c r="N197" s="90">
        <v>54500</v>
      </c>
      <c r="O197" s="90">
        <v>55000</v>
      </c>
      <c r="P197" s="90">
        <v>55100</v>
      </c>
      <c r="Q197" s="90">
        <v>54500</v>
      </c>
      <c r="R197" s="90">
        <v>54800</v>
      </c>
      <c r="S197" s="91" t="s">
        <v>25</v>
      </c>
      <c r="T197" t="str">
        <f t="shared" si="5"/>
        <v>11-2024</v>
      </c>
      <c r="U197" t="e">
        <f>_xlfn.XLOOKUP(T197,#REF!,#REF!,"")</f>
        <v>#REF!</v>
      </c>
      <c r="W197" t="s">
        <v>21</v>
      </c>
      <c r="X197" t="s">
        <v>22</v>
      </c>
      <c r="Y197" t="s">
        <v>23</v>
      </c>
    </row>
    <row r="198" spans="1:25">
      <c r="A198" s="90">
        <v>2024</v>
      </c>
      <c r="B198" s="90">
        <v>47</v>
      </c>
      <c r="C198" s="93">
        <v>45614</v>
      </c>
      <c r="D198" s="93">
        <v>45620</v>
      </c>
      <c r="E198" s="90">
        <v>54900</v>
      </c>
      <c r="F198" s="90">
        <v>54700</v>
      </c>
      <c r="G198" s="90">
        <v>54400</v>
      </c>
      <c r="H198" s="90">
        <v>54900</v>
      </c>
      <c r="I198" s="90">
        <v>54000</v>
      </c>
      <c r="J198" s="90">
        <v>54000</v>
      </c>
      <c r="K198" s="90">
        <v>54100</v>
      </c>
      <c r="L198" s="90">
        <v>54700</v>
      </c>
      <c r="M198" s="90">
        <v>54900</v>
      </c>
      <c r="N198" s="90">
        <v>54000</v>
      </c>
      <c r="O198" s="90">
        <v>54400</v>
      </c>
      <c r="P198" s="90">
        <v>54900</v>
      </c>
      <c r="Q198" s="90">
        <v>54000</v>
      </c>
      <c r="R198" s="90">
        <v>54100</v>
      </c>
      <c r="S198" s="91" t="s">
        <v>25</v>
      </c>
      <c r="T198" t="str">
        <f t="shared" si="5"/>
        <v>11-2024</v>
      </c>
      <c r="U198" t="e">
        <f>_xlfn.XLOOKUP(T198,#REF!,#REF!,"")</f>
        <v>#REF!</v>
      </c>
      <c r="W198" t="s">
        <v>21</v>
      </c>
      <c r="X198" t="s">
        <v>22</v>
      </c>
      <c r="Y198" t="s">
        <v>23</v>
      </c>
    </row>
    <row r="199" spans="1:25">
      <c r="A199" s="90">
        <v>2024</v>
      </c>
      <c r="B199" s="90">
        <v>48</v>
      </c>
      <c r="C199" s="93">
        <v>45621</v>
      </c>
      <c r="D199" s="93">
        <v>45627</v>
      </c>
      <c r="E199" s="90">
        <v>54200</v>
      </c>
      <c r="F199" s="90">
        <v>54300</v>
      </c>
      <c r="G199" s="90">
        <v>54400</v>
      </c>
      <c r="H199" s="90">
        <v>53800</v>
      </c>
      <c r="I199" s="90">
        <v>52900</v>
      </c>
      <c r="J199" s="90">
        <v>53500</v>
      </c>
      <c r="K199" s="90">
        <v>54000</v>
      </c>
      <c r="L199" s="90">
        <v>54300</v>
      </c>
      <c r="M199" s="90">
        <v>54200</v>
      </c>
      <c r="N199" s="90">
        <v>52900</v>
      </c>
      <c r="O199" s="90">
        <v>54400</v>
      </c>
      <c r="P199" s="90">
        <v>53800</v>
      </c>
      <c r="Q199" s="90">
        <v>53500</v>
      </c>
      <c r="R199" s="90">
        <v>54000</v>
      </c>
      <c r="S199" s="91" t="s">
        <v>25</v>
      </c>
      <c r="T199" t="str">
        <f t="shared" si="5"/>
        <v>11-2024</v>
      </c>
      <c r="U199" t="e">
        <f>_xlfn.XLOOKUP(T199,#REF!,#REF!,"")</f>
        <v>#REF!</v>
      </c>
      <c r="W199" t="s">
        <v>21</v>
      </c>
      <c r="X199" t="s">
        <v>22</v>
      </c>
      <c r="Y199" t="s">
        <v>23</v>
      </c>
    </row>
    <row r="200" spans="1:25">
      <c r="A200" s="90">
        <v>2024</v>
      </c>
      <c r="B200" s="90">
        <v>49</v>
      </c>
      <c r="C200" s="93">
        <v>45628</v>
      </c>
      <c r="D200" s="93">
        <v>45634</v>
      </c>
      <c r="E200" s="90">
        <v>53400</v>
      </c>
      <c r="F200" s="90">
        <v>53800</v>
      </c>
      <c r="G200" s="90">
        <v>53900</v>
      </c>
      <c r="H200" s="90">
        <v>53300</v>
      </c>
      <c r="I200" s="90">
        <v>52400</v>
      </c>
      <c r="J200" s="90">
        <v>53200</v>
      </c>
      <c r="K200" s="90">
        <v>53800</v>
      </c>
      <c r="L200" s="90">
        <v>53800</v>
      </c>
      <c r="M200" s="90">
        <v>53400</v>
      </c>
      <c r="N200" s="90">
        <v>52400</v>
      </c>
      <c r="O200" s="90">
        <v>53900</v>
      </c>
      <c r="P200" s="90">
        <v>53300</v>
      </c>
      <c r="Q200" s="90">
        <v>53200</v>
      </c>
      <c r="R200" s="90">
        <v>53800</v>
      </c>
      <c r="S200" s="91" t="s">
        <v>25</v>
      </c>
      <c r="T200" t="str">
        <f t="shared" si="5"/>
        <v>12-2024</v>
      </c>
      <c r="U200" t="e">
        <f>_xlfn.XLOOKUP(T200,#REF!,#REF!,"")</f>
        <v>#REF!</v>
      </c>
      <c r="W200" t="s">
        <v>21</v>
      </c>
      <c r="X200" t="s">
        <v>22</v>
      </c>
      <c r="Y200" t="s">
        <v>23</v>
      </c>
    </row>
    <row r="201" spans="1:25">
      <c r="A201" s="90">
        <v>2024</v>
      </c>
      <c r="B201" s="90">
        <v>50</v>
      </c>
      <c r="C201" s="93">
        <v>45635</v>
      </c>
      <c r="D201" s="93">
        <v>45641</v>
      </c>
      <c r="E201" s="90">
        <v>52900</v>
      </c>
      <c r="F201" s="90">
        <v>53100</v>
      </c>
      <c r="G201" s="90">
        <v>53000</v>
      </c>
      <c r="H201" s="90">
        <v>52400</v>
      </c>
      <c r="I201" s="90">
        <v>51900</v>
      </c>
      <c r="J201" s="90">
        <v>53000</v>
      </c>
      <c r="K201" s="90">
        <v>53000</v>
      </c>
      <c r="L201" s="90">
        <v>53100</v>
      </c>
      <c r="M201" s="90">
        <v>52900</v>
      </c>
      <c r="N201" s="90">
        <v>51900</v>
      </c>
      <c r="O201" s="90">
        <v>53000</v>
      </c>
      <c r="P201" s="90">
        <v>52400</v>
      </c>
      <c r="Q201" s="90">
        <v>53000</v>
      </c>
      <c r="R201" s="90">
        <v>53000</v>
      </c>
      <c r="S201" s="91" t="s">
        <v>25</v>
      </c>
      <c r="T201" t="str">
        <f t="shared" ref="T201:T243" si="6">TEXT(C201,"mm-yyyy")</f>
        <v>12-2024</v>
      </c>
      <c r="U201" t="e">
        <f>_xlfn.XLOOKUP(T201,#REF!,#REF!,"")</f>
        <v>#REF!</v>
      </c>
      <c r="W201" t="s">
        <v>21</v>
      </c>
      <c r="X201" t="s">
        <v>22</v>
      </c>
      <c r="Y201" t="s">
        <v>23</v>
      </c>
    </row>
    <row r="202" spans="1:25">
      <c r="A202" s="90">
        <v>2024</v>
      </c>
      <c r="B202" s="90">
        <v>51</v>
      </c>
      <c r="C202" s="93">
        <v>45642</v>
      </c>
      <c r="D202" s="93">
        <v>45648</v>
      </c>
      <c r="E202" s="90">
        <v>52500</v>
      </c>
      <c r="F202" s="90">
        <v>52200</v>
      </c>
      <c r="G202" s="90">
        <v>51900</v>
      </c>
      <c r="H202" s="90">
        <v>51800</v>
      </c>
      <c r="I202" s="90">
        <v>51300</v>
      </c>
      <c r="J202" s="90">
        <v>51900</v>
      </c>
      <c r="K202" s="90">
        <v>52400</v>
      </c>
      <c r="L202" s="90">
        <v>52200</v>
      </c>
      <c r="M202" s="90">
        <v>52500</v>
      </c>
      <c r="N202" s="90">
        <v>51300</v>
      </c>
      <c r="O202" s="90">
        <v>51900</v>
      </c>
      <c r="P202" s="90">
        <v>51800</v>
      </c>
      <c r="Q202" s="90">
        <v>51900</v>
      </c>
      <c r="R202" s="90">
        <v>52400</v>
      </c>
      <c r="S202" s="91" t="s">
        <v>25</v>
      </c>
      <c r="T202" t="str">
        <f t="shared" si="6"/>
        <v>12-2024</v>
      </c>
      <c r="U202" t="e">
        <f>_xlfn.XLOOKUP(T202,#REF!,#REF!,"")</f>
        <v>#REF!</v>
      </c>
      <c r="W202" t="s">
        <v>21</v>
      </c>
      <c r="X202" t="s">
        <v>22</v>
      </c>
      <c r="Y202" t="s">
        <v>23</v>
      </c>
    </row>
    <row r="203" spans="1:25">
      <c r="A203" s="90">
        <v>2024</v>
      </c>
      <c r="B203" s="90">
        <v>52</v>
      </c>
      <c r="C203" s="93">
        <v>45649</v>
      </c>
      <c r="D203" s="93">
        <v>45655</v>
      </c>
      <c r="E203" s="90">
        <v>52300</v>
      </c>
      <c r="F203" s="90">
        <v>51600</v>
      </c>
      <c r="G203" s="90">
        <v>51400</v>
      </c>
      <c r="H203" s="90">
        <v>51600</v>
      </c>
      <c r="I203" s="90">
        <v>50900</v>
      </c>
      <c r="J203" s="90">
        <v>51500</v>
      </c>
      <c r="K203" s="90">
        <v>52300</v>
      </c>
      <c r="L203" s="90">
        <v>51600</v>
      </c>
      <c r="M203" s="90">
        <v>52300</v>
      </c>
      <c r="N203" s="90">
        <v>50900</v>
      </c>
      <c r="O203" s="90">
        <v>51400</v>
      </c>
      <c r="P203" s="90">
        <v>51600</v>
      </c>
      <c r="Q203" s="90">
        <v>51500</v>
      </c>
      <c r="R203" s="90">
        <v>52300</v>
      </c>
      <c r="S203" s="91" t="s">
        <v>25</v>
      </c>
      <c r="T203" t="str">
        <f t="shared" si="6"/>
        <v>12-2024</v>
      </c>
      <c r="U203" t="e">
        <f>_xlfn.XLOOKUP(T203,#REF!,#REF!,"")</f>
        <v>#REF!</v>
      </c>
      <c r="W203" t="s">
        <v>21</v>
      </c>
      <c r="X203" t="s">
        <v>22</v>
      </c>
      <c r="Y203" t="s">
        <v>23</v>
      </c>
    </row>
    <row r="204" spans="1:25">
      <c r="A204" s="90">
        <v>2025</v>
      </c>
      <c r="B204" s="90">
        <v>1</v>
      </c>
      <c r="C204" s="93">
        <v>45656</v>
      </c>
      <c r="D204" s="93">
        <v>45662</v>
      </c>
      <c r="E204" s="90">
        <v>52400</v>
      </c>
      <c r="F204" s="90">
        <v>51900</v>
      </c>
      <c r="G204" s="90">
        <v>51200</v>
      </c>
      <c r="H204" s="90">
        <v>52100</v>
      </c>
      <c r="I204" s="90">
        <v>51700</v>
      </c>
      <c r="J204" s="90">
        <v>51100</v>
      </c>
      <c r="K204" s="90">
        <v>52600</v>
      </c>
      <c r="L204" s="90">
        <v>51900</v>
      </c>
      <c r="M204" s="90">
        <v>52400</v>
      </c>
      <c r="N204" s="90">
        <v>51700</v>
      </c>
      <c r="O204" s="90">
        <v>51200</v>
      </c>
      <c r="P204" s="90">
        <v>52100</v>
      </c>
      <c r="Q204" s="90">
        <v>51100</v>
      </c>
      <c r="R204" s="90">
        <v>52600</v>
      </c>
      <c r="S204" s="91" t="s">
        <v>25</v>
      </c>
      <c r="T204" t="str">
        <f t="shared" si="6"/>
        <v>12-2024</v>
      </c>
      <c r="U204" t="e">
        <f>_xlfn.XLOOKUP(T204,#REF!,#REF!,"")</f>
        <v>#REF!</v>
      </c>
      <c r="W204" t="s">
        <v>21</v>
      </c>
      <c r="X204" t="s">
        <v>22</v>
      </c>
      <c r="Y204" t="s">
        <v>23</v>
      </c>
    </row>
    <row r="205" spans="1:25">
      <c r="A205" s="90">
        <v>2025</v>
      </c>
      <c r="B205" s="90">
        <v>2</v>
      </c>
      <c r="C205" s="93">
        <v>45663</v>
      </c>
      <c r="D205" s="93">
        <v>45669</v>
      </c>
      <c r="E205" s="90">
        <v>52300</v>
      </c>
      <c r="F205" s="90">
        <v>51600</v>
      </c>
      <c r="G205" s="90">
        <v>51200</v>
      </c>
      <c r="H205" s="90">
        <v>51900</v>
      </c>
      <c r="I205" s="90">
        <v>51700</v>
      </c>
      <c r="J205" s="90">
        <v>50800</v>
      </c>
      <c r="K205" s="90">
        <v>52500</v>
      </c>
      <c r="L205" s="90">
        <v>51600</v>
      </c>
      <c r="M205" s="90">
        <v>52300</v>
      </c>
      <c r="N205" s="90">
        <v>51700</v>
      </c>
      <c r="O205" s="90">
        <v>51200</v>
      </c>
      <c r="P205" s="90">
        <v>51900</v>
      </c>
      <c r="Q205" s="90">
        <v>50800</v>
      </c>
      <c r="R205" s="90">
        <v>52500</v>
      </c>
      <c r="S205" s="91" t="s">
        <v>25</v>
      </c>
      <c r="T205" t="str">
        <f t="shared" si="6"/>
        <v>01-2025</v>
      </c>
      <c r="U205" t="e">
        <f>_xlfn.XLOOKUP(T205,#REF!,#REF!,"")</f>
        <v>#REF!</v>
      </c>
      <c r="W205" t="s">
        <v>21</v>
      </c>
      <c r="X205" t="s">
        <v>22</v>
      </c>
      <c r="Y205" t="s">
        <v>23</v>
      </c>
    </row>
    <row r="206" spans="1:25">
      <c r="A206" s="90">
        <v>2025</v>
      </c>
      <c r="B206" s="90">
        <v>3</v>
      </c>
      <c r="C206" s="93">
        <v>45670</v>
      </c>
      <c r="D206" s="93">
        <v>45676</v>
      </c>
      <c r="E206" s="90">
        <v>52000</v>
      </c>
      <c r="F206" s="90">
        <v>51400</v>
      </c>
      <c r="G206" s="90">
        <v>50900</v>
      </c>
      <c r="H206" s="90">
        <v>51700</v>
      </c>
      <c r="I206" s="90">
        <v>51400</v>
      </c>
      <c r="J206" s="90">
        <v>50400</v>
      </c>
      <c r="K206" s="90">
        <v>52200</v>
      </c>
      <c r="L206" s="90">
        <v>51400</v>
      </c>
      <c r="M206" s="90">
        <v>52000</v>
      </c>
      <c r="N206" s="90">
        <v>51400</v>
      </c>
      <c r="O206" s="90">
        <v>50900</v>
      </c>
      <c r="P206" s="90">
        <v>51700</v>
      </c>
      <c r="Q206" s="90">
        <v>50400</v>
      </c>
      <c r="R206" s="90">
        <v>52200</v>
      </c>
      <c r="S206" s="91" t="s">
        <v>25</v>
      </c>
      <c r="T206" t="str">
        <f t="shared" si="6"/>
        <v>01-2025</v>
      </c>
      <c r="U206" t="e">
        <f>_xlfn.XLOOKUP(T206,#REF!,#REF!,"")</f>
        <v>#REF!</v>
      </c>
      <c r="W206" t="s">
        <v>21</v>
      </c>
      <c r="X206" t="s">
        <v>22</v>
      </c>
      <c r="Y206" t="s">
        <v>23</v>
      </c>
    </row>
    <row r="207" spans="1:25">
      <c r="A207" s="90">
        <v>2025</v>
      </c>
      <c r="B207" s="90">
        <v>4</v>
      </c>
      <c r="C207" s="93">
        <v>45677</v>
      </c>
      <c r="D207" s="93">
        <v>45683</v>
      </c>
      <c r="E207" s="90">
        <v>51600</v>
      </c>
      <c r="F207" s="90">
        <v>51200</v>
      </c>
      <c r="G207" s="90">
        <v>50700</v>
      </c>
      <c r="H207" s="90">
        <v>51000</v>
      </c>
      <c r="I207" s="90">
        <v>50800</v>
      </c>
      <c r="J207" s="90">
        <v>50200</v>
      </c>
      <c r="K207" s="90">
        <v>52200</v>
      </c>
      <c r="L207" s="90">
        <v>51200</v>
      </c>
      <c r="M207" s="90">
        <v>51600</v>
      </c>
      <c r="N207" s="90">
        <v>50800</v>
      </c>
      <c r="O207" s="90">
        <v>50700</v>
      </c>
      <c r="P207" s="90">
        <v>51000</v>
      </c>
      <c r="Q207" s="90">
        <v>50200</v>
      </c>
      <c r="R207" s="90">
        <v>52200</v>
      </c>
      <c r="S207" s="91" t="s">
        <v>25</v>
      </c>
      <c r="T207" t="str">
        <f t="shared" si="6"/>
        <v>01-2025</v>
      </c>
      <c r="U207" t="e">
        <f>_xlfn.XLOOKUP(T207,#REF!,#REF!,"")</f>
        <v>#REF!</v>
      </c>
      <c r="W207" t="s">
        <v>21</v>
      </c>
      <c r="X207" t="s">
        <v>22</v>
      </c>
      <c r="Y207" t="s">
        <v>23</v>
      </c>
    </row>
    <row r="208" spans="1:25">
      <c r="A208" s="90">
        <v>2025</v>
      </c>
      <c r="B208" s="90">
        <v>5</v>
      </c>
      <c r="C208" s="93">
        <v>45684</v>
      </c>
      <c r="D208" s="93">
        <v>45690</v>
      </c>
      <c r="E208" s="90">
        <v>51500</v>
      </c>
      <c r="F208" s="90">
        <v>51200</v>
      </c>
      <c r="G208" s="90">
        <v>50700</v>
      </c>
      <c r="H208" s="90">
        <v>50900</v>
      </c>
      <c r="I208" s="90">
        <v>51000</v>
      </c>
      <c r="J208" s="90">
        <v>50200</v>
      </c>
      <c r="K208" s="90">
        <v>52200</v>
      </c>
      <c r="L208" s="90">
        <v>51200</v>
      </c>
      <c r="M208" s="90">
        <v>51500</v>
      </c>
      <c r="N208" s="90">
        <v>51000</v>
      </c>
      <c r="O208" s="90">
        <v>50700</v>
      </c>
      <c r="P208" s="90">
        <v>50900</v>
      </c>
      <c r="Q208" s="90">
        <v>50200</v>
      </c>
      <c r="R208" s="90">
        <v>52200</v>
      </c>
      <c r="S208" s="91" t="s">
        <v>25</v>
      </c>
      <c r="T208" t="str">
        <f t="shared" si="6"/>
        <v>01-2025</v>
      </c>
      <c r="U208" t="e">
        <f>_xlfn.XLOOKUP(T208,#REF!,#REF!,"")</f>
        <v>#REF!</v>
      </c>
      <c r="W208" t="s">
        <v>21</v>
      </c>
      <c r="X208" t="s">
        <v>22</v>
      </c>
      <c r="Y208" t="s">
        <v>23</v>
      </c>
    </row>
    <row r="209" spans="1:25">
      <c r="A209" s="90">
        <v>2025</v>
      </c>
      <c r="B209" s="90">
        <v>6</v>
      </c>
      <c r="C209" s="93">
        <v>45691</v>
      </c>
      <c r="D209" s="93">
        <v>45697</v>
      </c>
      <c r="E209" s="90">
        <v>51800</v>
      </c>
      <c r="F209" s="90">
        <v>51700</v>
      </c>
      <c r="G209" s="90">
        <v>51000</v>
      </c>
      <c r="H209" s="90">
        <v>51800</v>
      </c>
      <c r="I209" s="90">
        <v>51000</v>
      </c>
      <c r="J209" s="90">
        <v>51000</v>
      </c>
      <c r="K209" s="90">
        <v>52700</v>
      </c>
      <c r="L209" s="90">
        <v>51700</v>
      </c>
      <c r="M209" s="90">
        <v>51800</v>
      </c>
      <c r="N209" s="90">
        <v>51000</v>
      </c>
      <c r="O209" s="90">
        <v>51000</v>
      </c>
      <c r="P209" s="90">
        <v>51800</v>
      </c>
      <c r="Q209" s="90">
        <v>51000</v>
      </c>
      <c r="R209" s="90">
        <v>52700</v>
      </c>
      <c r="S209" s="91" t="s">
        <v>25</v>
      </c>
      <c r="T209" t="str">
        <f t="shared" si="6"/>
        <v>02-2025</v>
      </c>
      <c r="U209" t="e">
        <f>_xlfn.XLOOKUP(T209,#REF!,#REF!,"")</f>
        <v>#REF!</v>
      </c>
      <c r="W209" t="s">
        <v>21</v>
      </c>
      <c r="X209" t="s">
        <v>22</v>
      </c>
      <c r="Y209" t="s">
        <v>23</v>
      </c>
    </row>
    <row r="210" spans="1:25">
      <c r="A210" s="90">
        <v>2025</v>
      </c>
      <c r="B210" s="90">
        <v>7</v>
      </c>
      <c r="C210" s="93">
        <v>45698</v>
      </c>
      <c r="D210" s="93">
        <v>45704</v>
      </c>
      <c r="E210" s="90">
        <v>52300</v>
      </c>
      <c r="F210" s="90">
        <v>51400</v>
      </c>
      <c r="G210" s="90">
        <v>50900</v>
      </c>
      <c r="H210" s="90">
        <v>52600</v>
      </c>
      <c r="I210" s="90">
        <v>51000</v>
      </c>
      <c r="J210" s="90">
        <v>51100</v>
      </c>
      <c r="K210" s="90">
        <v>52700</v>
      </c>
      <c r="L210" s="90">
        <v>51400</v>
      </c>
      <c r="M210" s="90">
        <v>52300</v>
      </c>
      <c r="N210" s="90">
        <v>51000</v>
      </c>
      <c r="O210" s="90">
        <v>50900</v>
      </c>
      <c r="P210" s="90">
        <v>52600</v>
      </c>
      <c r="Q210" s="90">
        <v>51100</v>
      </c>
      <c r="R210" s="90">
        <v>52700</v>
      </c>
      <c r="S210" s="91" t="s">
        <v>25</v>
      </c>
      <c r="T210" t="str">
        <f t="shared" si="6"/>
        <v>02-2025</v>
      </c>
      <c r="U210" t="e">
        <f>_xlfn.XLOOKUP(T210,#REF!,#REF!,"")</f>
        <v>#REF!</v>
      </c>
      <c r="W210" t="s">
        <v>21</v>
      </c>
      <c r="X210" t="s">
        <v>22</v>
      </c>
      <c r="Y210" t="s">
        <v>23</v>
      </c>
    </row>
    <row r="211" spans="1:25">
      <c r="A211">
        <v>2025</v>
      </c>
      <c r="B211">
        <v>8</v>
      </c>
      <c r="C211" s="265">
        <v>45705</v>
      </c>
      <c r="D211" s="265">
        <v>45711</v>
      </c>
      <c r="E211">
        <v>52300</v>
      </c>
      <c r="F211">
        <v>51500</v>
      </c>
      <c r="G211">
        <v>51000</v>
      </c>
      <c r="H211">
        <v>52700</v>
      </c>
      <c r="I211">
        <v>50800</v>
      </c>
      <c r="J211">
        <v>51200</v>
      </c>
      <c r="K211">
        <v>52600</v>
      </c>
      <c r="L211">
        <v>51500</v>
      </c>
      <c r="M211">
        <v>52300</v>
      </c>
      <c r="N211">
        <v>50800</v>
      </c>
      <c r="O211">
        <v>51000</v>
      </c>
      <c r="P211">
        <v>52700</v>
      </c>
      <c r="Q211">
        <v>51200</v>
      </c>
      <c r="R211">
        <v>52600</v>
      </c>
      <c r="S211" t="s">
        <v>25</v>
      </c>
      <c r="T211" t="str">
        <f t="shared" si="6"/>
        <v>02-2025</v>
      </c>
      <c r="U211" t="e">
        <f>_xlfn.XLOOKUP(T211,#REF!,#REF!,"")</f>
        <v>#REF!</v>
      </c>
      <c r="W211" t="s">
        <v>21</v>
      </c>
      <c r="X211" t="s">
        <v>22</v>
      </c>
      <c r="Y211" t="s">
        <v>23</v>
      </c>
    </row>
    <row r="212" spans="1:25">
      <c r="A212">
        <v>2025</v>
      </c>
      <c r="B212">
        <v>9</v>
      </c>
      <c r="C212" s="265">
        <v>45712</v>
      </c>
      <c r="D212" s="265">
        <v>45718</v>
      </c>
      <c r="E212">
        <v>53000</v>
      </c>
      <c r="F212">
        <v>52200</v>
      </c>
      <c r="G212">
        <v>51600</v>
      </c>
      <c r="H212">
        <v>53600</v>
      </c>
      <c r="I212">
        <v>51700</v>
      </c>
      <c r="J212">
        <v>52000</v>
      </c>
      <c r="K212">
        <v>53200</v>
      </c>
      <c r="L212">
        <v>52200</v>
      </c>
      <c r="M212">
        <v>53000</v>
      </c>
      <c r="N212">
        <v>51700</v>
      </c>
      <c r="O212">
        <v>51600</v>
      </c>
      <c r="P212">
        <v>53600</v>
      </c>
      <c r="Q212">
        <v>52000</v>
      </c>
      <c r="R212">
        <v>53200</v>
      </c>
      <c r="S212" t="s">
        <v>25</v>
      </c>
      <c r="T212" t="str">
        <f t="shared" si="6"/>
        <v>02-2025</v>
      </c>
      <c r="U212" t="e">
        <f>_xlfn.XLOOKUP(T212,#REF!,#REF!,"")</f>
        <v>#REF!</v>
      </c>
      <c r="W212" t="s">
        <v>21</v>
      </c>
      <c r="X212" t="s">
        <v>22</v>
      </c>
      <c r="Y212" t="s">
        <v>23</v>
      </c>
    </row>
    <row r="213" spans="1:25">
      <c r="A213">
        <v>2025</v>
      </c>
      <c r="B213">
        <v>10</v>
      </c>
      <c r="C213" s="265">
        <v>45719</v>
      </c>
      <c r="D213" s="265">
        <v>45725</v>
      </c>
      <c r="E213">
        <v>54400</v>
      </c>
      <c r="F213">
        <v>53400</v>
      </c>
      <c r="G213">
        <v>52700</v>
      </c>
      <c r="H213">
        <v>55100</v>
      </c>
      <c r="I213">
        <v>53300</v>
      </c>
      <c r="J213">
        <v>53600</v>
      </c>
      <c r="K213">
        <v>54300</v>
      </c>
      <c r="L213">
        <v>53400</v>
      </c>
      <c r="M213">
        <v>54400</v>
      </c>
      <c r="N213">
        <v>53300</v>
      </c>
      <c r="O213">
        <v>52700</v>
      </c>
      <c r="P213">
        <v>55100</v>
      </c>
      <c r="Q213">
        <v>53600</v>
      </c>
      <c r="R213">
        <v>54300</v>
      </c>
      <c r="S213" t="s">
        <v>25</v>
      </c>
      <c r="T213" t="str">
        <f t="shared" si="6"/>
        <v>03-2025</v>
      </c>
      <c r="U213" t="e">
        <f>_xlfn.XLOOKUP(T213,#REF!,#REF!,"")</f>
        <v>#REF!</v>
      </c>
      <c r="W213" t="s">
        <v>21</v>
      </c>
      <c r="X213" t="s">
        <v>22</v>
      </c>
      <c r="Y213" t="s">
        <v>23</v>
      </c>
    </row>
    <row r="214" spans="1:25">
      <c r="A214">
        <v>2025</v>
      </c>
      <c r="B214">
        <v>11</v>
      </c>
      <c r="C214" s="265">
        <v>45726</v>
      </c>
      <c r="D214" s="265">
        <v>45732</v>
      </c>
      <c r="E214">
        <v>54800</v>
      </c>
      <c r="F214">
        <v>53600</v>
      </c>
      <c r="G214">
        <v>52900</v>
      </c>
      <c r="H214">
        <v>55100</v>
      </c>
      <c r="I214">
        <v>53700</v>
      </c>
      <c r="J214">
        <v>53700</v>
      </c>
      <c r="K214">
        <v>54400</v>
      </c>
      <c r="L214">
        <v>53600</v>
      </c>
      <c r="M214">
        <v>54800</v>
      </c>
      <c r="N214">
        <v>53700</v>
      </c>
      <c r="O214">
        <v>52900</v>
      </c>
      <c r="P214">
        <v>55100</v>
      </c>
      <c r="Q214">
        <v>53700</v>
      </c>
      <c r="R214">
        <v>54400</v>
      </c>
      <c r="S214" t="s">
        <v>25</v>
      </c>
      <c r="T214" t="str">
        <f t="shared" si="6"/>
        <v>03-2025</v>
      </c>
      <c r="U214" t="e">
        <f>_xlfn.XLOOKUP(T214,#REF!,#REF!,"")</f>
        <v>#REF!</v>
      </c>
      <c r="W214" t="s">
        <v>21</v>
      </c>
      <c r="X214" t="s">
        <v>22</v>
      </c>
      <c r="Y214" t="s">
        <v>23</v>
      </c>
    </row>
    <row r="215" spans="1:25">
      <c r="A215">
        <v>2025</v>
      </c>
      <c r="B215">
        <v>12</v>
      </c>
      <c r="C215" s="265">
        <v>45733</v>
      </c>
      <c r="D215" s="265">
        <v>45739</v>
      </c>
      <c r="E215">
        <v>55000</v>
      </c>
      <c r="F215">
        <v>54500</v>
      </c>
      <c r="G215">
        <v>53700</v>
      </c>
      <c r="H215">
        <v>56200</v>
      </c>
      <c r="I215">
        <v>54500</v>
      </c>
      <c r="J215">
        <v>54600</v>
      </c>
      <c r="K215">
        <v>55000</v>
      </c>
      <c r="L215">
        <v>54500</v>
      </c>
      <c r="M215">
        <v>55000</v>
      </c>
      <c r="N215">
        <v>54500</v>
      </c>
      <c r="O215">
        <v>53700</v>
      </c>
      <c r="P215">
        <v>56200</v>
      </c>
      <c r="Q215">
        <v>54600</v>
      </c>
      <c r="R215">
        <v>55000</v>
      </c>
      <c r="S215" t="s">
        <v>25</v>
      </c>
      <c r="T215" t="str">
        <f t="shared" si="6"/>
        <v>03-2025</v>
      </c>
      <c r="U215" t="e">
        <f>_xlfn.XLOOKUP(T215,#REF!,#REF!,"")</f>
        <v>#REF!</v>
      </c>
      <c r="W215" t="s">
        <v>21</v>
      </c>
      <c r="X215" t="s">
        <v>22</v>
      </c>
      <c r="Y215" t="s">
        <v>23</v>
      </c>
    </row>
    <row r="216" spans="1:25">
      <c r="A216" s="90">
        <v>2025</v>
      </c>
      <c r="B216" s="90">
        <v>13</v>
      </c>
      <c r="C216" s="93">
        <v>45740</v>
      </c>
      <c r="D216" s="93">
        <v>45746</v>
      </c>
      <c r="E216" s="90">
        <v>56300</v>
      </c>
      <c r="F216" s="90">
        <v>55900</v>
      </c>
      <c r="G216" s="90">
        <v>55500</v>
      </c>
      <c r="H216" s="90">
        <v>56800</v>
      </c>
      <c r="I216" s="90">
        <v>55800</v>
      </c>
      <c r="J216" s="90">
        <v>55100</v>
      </c>
      <c r="K216" s="90">
        <v>56000</v>
      </c>
      <c r="L216" s="90">
        <v>55900</v>
      </c>
      <c r="M216" s="90">
        <v>56300</v>
      </c>
      <c r="N216" s="90">
        <v>55800</v>
      </c>
      <c r="O216" s="90">
        <v>55500</v>
      </c>
      <c r="P216" s="90">
        <v>56800</v>
      </c>
      <c r="Q216" s="90">
        <v>55100</v>
      </c>
      <c r="R216" s="90">
        <v>56000</v>
      </c>
      <c r="S216" s="91" t="s">
        <v>25</v>
      </c>
      <c r="T216" t="str">
        <f t="shared" si="6"/>
        <v>03-2025</v>
      </c>
      <c r="U216" t="e">
        <f>_xlfn.XLOOKUP(T216,#REF!,#REF!,"")</f>
        <v>#REF!</v>
      </c>
      <c r="W216" t="s">
        <v>21</v>
      </c>
      <c r="X216" t="s">
        <v>22</v>
      </c>
      <c r="Y216" t="s">
        <v>23</v>
      </c>
    </row>
    <row r="217" spans="1:25">
      <c r="A217">
        <v>2025</v>
      </c>
      <c r="B217">
        <v>14</v>
      </c>
      <c r="C217" s="265">
        <v>45747</v>
      </c>
      <c r="D217" s="265">
        <v>45753</v>
      </c>
      <c r="E217">
        <v>57000</v>
      </c>
      <c r="F217">
        <v>57000</v>
      </c>
      <c r="G217">
        <v>56600</v>
      </c>
      <c r="H217">
        <v>57800</v>
      </c>
      <c r="I217">
        <v>57400</v>
      </c>
      <c r="J217">
        <v>56400</v>
      </c>
      <c r="K217">
        <v>57000</v>
      </c>
      <c r="L217">
        <v>57000</v>
      </c>
      <c r="M217">
        <v>57000</v>
      </c>
      <c r="N217">
        <v>57400</v>
      </c>
      <c r="O217">
        <v>56600</v>
      </c>
      <c r="P217">
        <v>57800</v>
      </c>
      <c r="Q217">
        <v>56400</v>
      </c>
      <c r="R217">
        <v>57000</v>
      </c>
      <c r="S217" t="s">
        <v>25</v>
      </c>
      <c r="T217" t="str">
        <f t="shared" si="6"/>
        <v>03-2025</v>
      </c>
      <c r="U217" t="e">
        <f>_xlfn.XLOOKUP(T217,#REF!,#REF!,"")</f>
        <v>#REF!</v>
      </c>
      <c r="W217" t="s">
        <v>21</v>
      </c>
      <c r="X217" t="s">
        <v>22</v>
      </c>
      <c r="Y217" t="s">
        <v>23</v>
      </c>
    </row>
    <row r="218" spans="1:25">
      <c r="A218">
        <v>2025</v>
      </c>
      <c r="B218">
        <v>15</v>
      </c>
      <c r="C218" s="265">
        <v>45754</v>
      </c>
      <c r="D218" s="265">
        <v>45760</v>
      </c>
      <c r="E218">
        <v>57600</v>
      </c>
      <c r="F218">
        <v>57800</v>
      </c>
      <c r="G218">
        <v>56700</v>
      </c>
      <c r="H218">
        <v>58300</v>
      </c>
      <c r="I218">
        <v>58100</v>
      </c>
      <c r="J218">
        <v>56400</v>
      </c>
      <c r="K218">
        <v>57200</v>
      </c>
      <c r="L218">
        <v>57800</v>
      </c>
      <c r="M218">
        <v>57600</v>
      </c>
      <c r="N218">
        <v>58100</v>
      </c>
      <c r="O218">
        <v>56700</v>
      </c>
      <c r="P218">
        <v>58300</v>
      </c>
      <c r="Q218">
        <v>56400</v>
      </c>
      <c r="R218">
        <v>57200</v>
      </c>
      <c r="S218" t="s">
        <v>25</v>
      </c>
      <c r="T218" t="str">
        <f t="shared" si="6"/>
        <v>04-2025</v>
      </c>
      <c r="U218" t="e">
        <f>_xlfn.XLOOKUP(T218,#REF!,#REF!,"")</f>
        <v>#REF!</v>
      </c>
      <c r="V218" t="s">
        <v>20</v>
      </c>
      <c r="W218" t="s">
        <v>21</v>
      </c>
      <c r="X218" t="s">
        <v>22</v>
      </c>
      <c r="Y218" t="s">
        <v>23</v>
      </c>
    </row>
    <row r="219" spans="1:25">
      <c r="A219">
        <v>2025</v>
      </c>
      <c r="B219">
        <v>16</v>
      </c>
      <c r="C219" s="265">
        <v>45761</v>
      </c>
      <c r="D219" s="265">
        <v>45767</v>
      </c>
      <c r="E219">
        <v>57500</v>
      </c>
      <c r="F219">
        <v>57100</v>
      </c>
      <c r="G219">
        <v>56200</v>
      </c>
      <c r="H219">
        <v>58000</v>
      </c>
      <c r="I219">
        <v>57500</v>
      </c>
      <c r="J219">
        <v>56700</v>
      </c>
      <c r="K219">
        <v>57100</v>
      </c>
      <c r="L219">
        <v>57100</v>
      </c>
      <c r="M219">
        <v>57500</v>
      </c>
      <c r="N219">
        <v>57500</v>
      </c>
      <c r="O219">
        <v>56200</v>
      </c>
      <c r="P219">
        <v>58000</v>
      </c>
      <c r="Q219">
        <v>56700</v>
      </c>
      <c r="R219">
        <v>57100</v>
      </c>
      <c r="S219" t="s">
        <v>25</v>
      </c>
      <c r="T219" t="str">
        <f t="shared" si="6"/>
        <v>04-2025</v>
      </c>
      <c r="U219" t="e">
        <f>_xlfn.XLOOKUP(T219,#REF!,#REF!,"")</f>
        <v>#REF!</v>
      </c>
      <c r="V219" t="s">
        <v>20</v>
      </c>
      <c r="W219" t="s">
        <v>21</v>
      </c>
      <c r="X219" t="s">
        <v>22</v>
      </c>
      <c r="Y219" t="s">
        <v>23</v>
      </c>
    </row>
    <row r="220" spans="1:25">
      <c r="A220">
        <v>2025</v>
      </c>
      <c r="B220">
        <v>17</v>
      </c>
      <c r="C220" s="265">
        <v>45768</v>
      </c>
      <c r="D220" s="265">
        <v>45774</v>
      </c>
      <c r="E220">
        <v>57400</v>
      </c>
      <c r="F220">
        <v>56800</v>
      </c>
      <c r="G220">
        <v>55900</v>
      </c>
      <c r="H220">
        <v>57400</v>
      </c>
      <c r="I220">
        <v>57400</v>
      </c>
      <c r="J220">
        <v>56100</v>
      </c>
      <c r="K220">
        <v>56900</v>
      </c>
      <c r="L220">
        <v>56800</v>
      </c>
      <c r="M220">
        <v>57400</v>
      </c>
      <c r="N220">
        <v>57400</v>
      </c>
      <c r="O220">
        <v>55900</v>
      </c>
      <c r="P220">
        <v>57400</v>
      </c>
      <c r="Q220">
        <v>56100</v>
      </c>
      <c r="R220">
        <v>56900</v>
      </c>
      <c r="S220" t="s">
        <v>25</v>
      </c>
      <c r="T220" t="str">
        <f t="shared" si="6"/>
        <v>04-2025</v>
      </c>
      <c r="U220" t="e">
        <f>_xlfn.XLOOKUP(T220,#REF!,#REF!,"")</f>
        <v>#REF!</v>
      </c>
      <c r="V220" t="s">
        <v>20</v>
      </c>
      <c r="W220" t="s">
        <v>21</v>
      </c>
      <c r="X220" t="s">
        <v>22</v>
      </c>
      <c r="Y220" t="s">
        <v>23</v>
      </c>
    </row>
    <row r="221" spans="1:25">
      <c r="A221" s="90">
        <v>2025</v>
      </c>
      <c r="B221" s="90">
        <v>18</v>
      </c>
      <c r="C221" s="93">
        <v>45775</v>
      </c>
      <c r="D221" s="93">
        <v>45781</v>
      </c>
      <c r="E221" s="90">
        <v>57300</v>
      </c>
      <c r="F221" s="90">
        <v>56700</v>
      </c>
      <c r="G221" s="90">
        <v>56000</v>
      </c>
      <c r="H221" s="90">
        <v>57300</v>
      </c>
      <c r="I221" s="90">
        <v>56900</v>
      </c>
      <c r="J221" s="90">
        <v>56300</v>
      </c>
      <c r="K221" s="90">
        <v>56800</v>
      </c>
      <c r="L221" s="90">
        <v>56700</v>
      </c>
      <c r="M221" s="90">
        <v>57300</v>
      </c>
      <c r="N221" s="90">
        <v>56900</v>
      </c>
      <c r="O221" s="90">
        <v>56000</v>
      </c>
      <c r="P221" s="90">
        <v>57300</v>
      </c>
      <c r="Q221" s="90">
        <v>56300</v>
      </c>
      <c r="R221" s="90">
        <v>56800</v>
      </c>
      <c r="S221" s="91" t="s">
        <v>25</v>
      </c>
      <c r="T221" t="str">
        <f t="shared" si="6"/>
        <v>04-2025</v>
      </c>
      <c r="U221" t="e">
        <f>_xlfn.XLOOKUP(T221,#REF!,#REF!,"")</f>
        <v>#REF!</v>
      </c>
      <c r="V221" t="s">
        <v>20</v>
      </c>
      <c r="W221" t="s">
        <v>21</v>
      </c>
      <c r="X221" t="s">
        <v>22</v>
      </c>
      <c r="Y221" t="s">
        <v>23</v>
      </c>
    </row>
    <row r="222" spans="1:25">
      <c r="A222" s="90">
        <v>2025</v>
      </c>
      <c r="B222" s="90">
        <v>19</v>
      </c>
      <c r="C222" s="93">
        <v>45782</v>
      </c>
      <c r="D222" s="93">
        <v>45788</v>
      </c>
      <c r="E222" s="90">
        <v>57500</v>
      </c>
      <c r="F222" s="90">
        <v>56600</v>
      </c>
      <c r="G222" s="90">
        <v>55600</v>
      </c>
      <c r="H222" s="90">
        <v>57400</v>
      </c>
      <c r="I222" s="90">
        <v>56700</v>
      </c>
      <c r="J222" s="90">
        <v>55600</v>
      </c>
      <c r="K222" s="90">
        <v>56700</v>
      </c>
      <c r="L222" s="90">
        <v>56600</v>
      </c>
      <c r="M222" s="90">
        <v>57500</v>
      </c>
      <c r="N222" s="90">
        <v>56700</v>
      </c>
      <c r="O222" s="90">
        <v>55600</v>
      </c>
      <c r="P222" s="90">
        <v>57400</v>
      </c>
      <c r="Q222" s="90">
        <v>55600</v>
      </c>
      <c r="R222" s="90">
        <v>56700</v>
      </c>
      <c r="S222" s="91" t="s">
        <v>25</v>
      </c>
      <c r="T222" t="str">
        <f t="shared" si="6"/>
        <v>05-2025</v>
      </c>
      <c r="U222" t="e">
        <f>_xlfn.XLOOKUP(T222,#REF!,#REF!,"")</f>
        <v>#REF!</v>
      </c>
      <c r="V222" t="s">
        <v>20</v>
      </c>
      <c r="W222" t="s">
        <v>21</v>
      </c>
      <c r="X222" t="s">
        <v>22</v>
      </c>
      <c r="Y222" t="s">
        <v>23</v>
      </c>
    </row>
    <row r="223" spans="1:25">
      <c r="A223">
        <v>2025</v>
      </c>
      <c r="B223">
        <v>20</v>
      </c>
      <c r="C223" s="265">
        <v>45789</v>
      </c>
      <c r="D223" s="265">
        <v>45795</v>
      </c>
      <c r="E223">
        <v>57100</v>
      </c>
      <c r="F223">
        <v>56400</v>
      </c>
      <c r="G223">
        <v>55600</v>
      </c>
      <c r="H223">
        <v>57100</v>
      </c>
      <c r="I223">
        <v>56000</v>
      </c>
      <c r="J223">
        <v>55500</v>
      </c>
      <c r="K223">
        <v>56400</v>
      </c>
      <c r="L223">
        <v>56400</v>
      </c>
      <c r="M223">
        <v>57100</v>
      </c>
      <c r="N223">
        <v>56000</v>
      </c>
      <c r="O223">
        <v>55600</v>
      </c>
      <c r="P223">
        <v>57100</v>
      </c>
      <c r="Q223">
        <v>55500</v>
      </c>
      <c r="R223">
        <v>56400</v>
      </c>
      <c r="S223" t="s">
        <v>25</v>
      </c>
      <c r="T223" t="str">
        <f t="shared" si="6"/>
        <v>05-2025</v>
      </c>
      <c r="U223" t="e">
        <f>_xlfn.XLOOKUP(T223,#REF!,#REF!,"")</f>
        <v>#REF!</v>
      </c>
      <c r="V223" t="s">
        <v>20</v>
      </c>
      <c r="W223" t="s">
        <v>21</v>
      </c>
      <c r="X223" t="s">
        <v>22</v>
      </c>
      <c r="Y223" t="s">
        <v>23</v>
      </c>
    </row>
    <row r="224" spans="1:25">
      <c r="A224">
        <v>2025</v>
      </c>
      <c r="B224">
        <v>21</v>
      </c>
      <c r="C224" s="265">
        <v>45796</v>
      </c>
      <c r="D224" s="265">
        <v>45802</v>
      </c>
      <c r="E224">
        <v>56500</v>
      </c>
      <c r="F224">
        <v>55800</v>
      </c>
      <c r="G224">
        <v>55300</v>
      </c>
      <c r="H224">
        <v>55900</v>
      </c>
      <c r="I224">
        <v>55300</v>
      </c>
      <c r="J224">
        <v>55000</v>
      </c>
      <c r="K224">
        <v>56000</v>
      </c>
      <c r="L224">
        <v>55800</v>
      </c>
      <c r="M224">
        <v>56500</v>
      </c>
      <c r="N224">
        <v>55300</v>
      </c>
      <c r="O224">
        <v>55300</v>
      </c>
      <c r="P224">
        <v>55900</v>
      </c>
      <c r="Q224">
        <v>55000</v>
      </c>
      <c r="R224">
        <v>56000</v>
      </c>
      <c r="S224" t="s">
        <v>25</v>
      </c>
      <c r="T224" t="str">
        <f t="shared" si="6"/>
        <v>05-2025</v>
      </c>
      <c r="U224" t="e">
        <f>_xlfn.XLOOKUP(T224,#REF!,#REF!,"")</f>
        <v>#REF!</v>
      </c>
      <c r="V224" t="s">
        <v>20</v>
      </c>
      <c r="W224" t="s">
        <v>21</v>
      </c>
      <c r="X224" t="s">
        <v>22</v>
      </c>
      <c r="Y224" t="s">
        <v>23</v>
      </c>
    </row>
    <row r="225" spans="1:25">
      <c r="A225">
        <v>2025</v>
      </c>
      <c r="B225">
        <v>22</v>
      </c>
      <c r="C225" s="265">
        <v>45803</v>
      </c>
      <c r="D225" s="265">
        <v>45809</v>
      </c>
      <c r="E225">
        <v>55700</v>
      </c>
      <c r="F225">
        <v>55500</v>
      </c>
      <c r="G225">
        <v>54600</v>
      </c>
      <c r="H225">
        <v>55600</v>
      </c>
      <c r="I225">
        <v>55300</v>
      </c>
      <c r="J225">
        <v>54500</v>
      </c>
      <c r="K225">
        <v>55500</v>
      </c>
      <c r="L225">
        <v>55500</v>
      </c>
      <c r="M225">
        <v>55700</v>
      </c>
      <c r="N225">
        <v>55300</v>
      </c>
      <c r="O225">
        <v>54600</v>
      </c>
      <c r="P225">
        <v>55600</v>
      </c>
      <c r="Q225">
        <v>54500</v>
      </c>
      <c r="R225">
        <v>55500</v>
      </c>
      <c r="S225" t="s">
        <v>25</v>
      </c>
      <c r="T225" t="str">
        <f t="shared" si="6"/>
        <v>05-2025</v>
      </c>
      <c r="U225" t="e">
        <f>_xlfn.XLOOKUP(T225,#REF!,#REF!,"")</f>
        <v>#REF!</v>
      </c>
      <c r="V225" t="s">
        <v>20</v>
      </c>
      <c r="W225" t="s">
        <v>21</v>
      </c>
      <c r="X225" t="s">
        <v>22</v>
      </c>
      <c r="Y225" t="s">
        <v>23</v>
      </c>
    </row>
    <row r="226" spans="1:25">
      <c r="A226">
        <v>2025</v>
      </c>
      <c r="B226">
        <v>23</v>
      </c>
      <c r="C226" s="265">
        <v>45810</v>
      </c>
      <c r="D226" s="265">
        <v>45816</v>
      </c>
      <c r="E226">
        <v>54900</v>
      </c>
      <c r="F226">
        <v>54700</v>
      </c>
      <c r="G226">
        <v>54400</v>
      </c>
      <c r="H226">
        <v>54600</v>
      </c>
      <c r="I226">
        <v>54600</v>
      </c>
      <c r="J226">
        <v>54000</v>
      </c>
      <c r="K226">
        <v>54300</v>
      </c>
      <c r="L226">
        <v>54700</v>
      </c>
      <c r="M226">
        <v>54900</v>
      </c>
      <c r="N226">
        <v>54600</v>
      </c>
      <c r="O226">
        <v>54400</v>
      </c>
      <c r="P226">
        <v>54600</v>
      </c>
      <c r="Q226">
        <v>54000</v>
      </c>
      <c r="R226">
        <v>54300</v>
      </c>
      <c r="S226" t="s">
        <v>25</v>
      </c>
      <c r="T226" t="str">
        <f t="shared" si="6"/>
        <v>06-2025</v>
      </c>
      <c r="U226" t="e">
        <f>_xlfn.XLOOKUP(T226,#REF!,#REF!,"")</f>
        <v>#REF!</v>
      </c>
      <c r="V226" t="s">
        <v>20</v>
      </c>
      <c r="W226" t="s">
        <v>21</v>
      </c>
      <c r="X226" t="s">
        <v>22</v>
      </c>
      <c r="Y226" t="s">
        <v>23</v>
      </c>
    </row>
    <row r="227" spans="1:25">
      <c r="A227">
        <v>2025</v>
      </c>
      <c r="B227">
        <v>24</v>
      </c>
      <c r="C227" s="265">
        <v>45817</v>
      </c>
      <c r="D227" s="265">
        <v>45823</v>
      </c>
      <c r="E227">
        <v>53600</v>
      </c>
      <c r="F227">
        <v>53400</v>
      </c>
      <c r="G227">
        <v>53600</v>
      </c>
      <c r="H227">
        <v>53400</v>
      </c>
      <c r="I227">
        <v>53600</v>
      </c>
      <c r="J227">
        <v>53200</v>
      </c>
      <c r="K227">
        <v>53200</v>
      </c>
      <c r="L227">
        <v>53400</v>
      </c>
      <c r="M227">
        <v>53600</v>
      </c>
      <c r="N227">
        <v>53600</v>
      </c>
      <c r="O227">
        <v>53600</v>
      </c>
      <c r="P227">
        <v>53400</v>
      </c>
      <c r="Q227">
        <v>53200</v>
      </c>
      <c r="R227">
        <v>53200</v>
      </c>
      <c r="S227" t="s">
        <v>25</v>
      </c>
      <c r="T227" t="str">
        <f t="shared" si="6"/>
        <v>06-2025</v>
      </c>
      <c r="U227" t="e">
        <f>_xlfn.XLOOKUP(T227,#REF!,#REF!,"")</f>
        <v>#REF!</v>
      </c>
      <c r="V227" t="s">
        <v>20</v>
      </c>
      <c r="W227" t="s">
        <v>21</v>
      </c>
      <c r="X227" t="s">
        <v>22</v>
      </c>
      <c r="Y227" t="s">
        <v>23</v>
      </c>
    </row>
    <row r="228" spans="1:25">
      <c r="A228">
        <v>2025</v>
      </c>
      <c r="B228">
        <v>25</v>
      </c>
      <c r="C228" s="265">
        <v>45824</v>
      </c>
      <c r="D228" s="265">
        <v>45830</v>
      </c>
      <c r="E228">
        <v>52300</v>
      </c>
      <c r="F228">
        <v>52600</v>
      </c>
      <c r="G228">
        <v>52300</v>
      </c>
      <c r="H228">
        <v>51800</v>
      </c>
      <c r="I228">
        <v>52300</v>
      </c>
      <c r="J228">
        <v>51900</v>
      </c>
      <c r="K228">
        <v>51900</v>
      </c>
      <c r="L228">
        <v>52600</v>
      </c>
      <c r="M228">
        <v>52300</v>
      </c>
      <c r="N228">
        <v>52300</v>
      </c>
      <c r="O228">
        <v>52300</v>
      </c>
      <c r="P228">
        <v>51800</v>
      </c>
      <c r="Q228">
        <v>51900</v>
      </c>
      <c r="R228">
        <v>51900</v>
      </c>
      <c r="S228" t="s">
        <v>25</v>
      </c>
      <c r="T228" t="str">
        <f t="shared" si="6"/>
        <v>06-2025</v>
      </c>
      <c r="U228" t="e">
        <f>_xlfn.XLOOKUP(T228,#REF!,#REF!,"")</f>
        <v>#REF!</v>
      </c>
      <c r="V228" t="s">
        <v>20</v>
      </c>
      <c r="W228" t="s">
        <v>21</v>
      </c>
      <c r="X228" t="s">
        <v>22</v>
      </c>
      <c r="Y228" t="s">
        <v>23</v>
      </c>
    </row>
    <row r="229" spans="1:25">
      <c r="A229">
        <v>2025</v>
      </c>
      <c r="B229">
        <v>26</v>
      </c>
      <c r="C229" s="265">
        <v>45831</v>
      </c>
      <c r="D229" s="265">
        <v>45837</v>
      </c>
      <c r="E229">
        <v>51300</v>
      </c>
      <c r="F229">
        <v>51600</v>
      </c>
      <c r="G229">
        <v>51300</v>
      </c>
      <c r="H229">
        <v>50800</v>
      </c>
      <c r="I229">
        <v>51500</v>
      </c>
      <c r="J229">
        <v>50800</v>
      </c>
      <c r="K229">
        <v>50700</v>
      </c>
      <c r="L229">
        <v>51600</v>
      </c>
      <c r="M229">
        <v>51300</v>
      </c>
      <c r="N229">
        <v>51500</v>
      </c>
      <c r="O229">
        <v>51300</v>
      </c>
      <c r="P229">
        <v>50800</v>
      </c>
      <c r="Q229">
        <v>50800</v>
      </c>
      <c r="R229">
        <v>50700</v>
      </c>
      <c r="S229" t="s">
        <v>25</v>
      </c>
      <c r="T229" t="str">
        <f t="shared" si="6"/>
        <v>06-2025</v>
      </c>
      <c r="U229" t="e">
        <f>_xlfn.XLOOKUP(T229,#REF!,#REF!,"")</f>
        <v>#REF!</v>
      </c>
      <c r="V229" t="s">
        <v>20</v>
      </c>
      <c r="W229" t="s">
        <v>21</v>
      </c>
      <c r="X229" t="s">
        <v>22</v>
      </c>
      <c r="Y229" t="s">
        <v>23</v>
      </c>
    </row>
    <row r="230" spans="1:25">
      <c r="A230">
        <v>2025</v>
      </c>
      <c r="B230">
        <v>27</v>
      </c>
      <c r="C230" s="265">
        <v>45838</v>
      </c>
      <c r="D230" s="265">
        <v>45844</v>
      </c>
      <c r="E230">
        <v>51000</v>
      </c>
      <c r="F230">
        <v>51200</v>
      </c>
      <c r="G230">
        <v>50800</v>
      </c>
      <c r="H230">
        <v>50200</v>
      </c>
      <c r="I230">
        <v>50600</v>
      </c>
      <c r="J230">
        <v>50500</v>
      </c>
      <c r="K230">
        <v>49900</v>
      </c>
      <c r="L230">
        <v>51200</v>
      </c>
      <c r="M230">
        <v>51000</v>
      </c>
      <c r="N230">
        <v>50600</v>
      </c>
      <c r="O230">
        <v>50800</v>
      </c>
      <c r="P230">
        <v>50200</v>
      </c>
      <c r="Q230">
        <v>50500</v>
      </c>
      <c r="R230">
        <v>49900</v>
      </c>
      <c r="S230" t="s">
        <v>25</v>
      </c>
      <c r="T230" t="str">
        <f t="shared" si="6"/>
        <v>06-2025</v>
      </c>
      <c r="U230" t="e">
        <f>_xlfn.XLOOKUP(T230,#REF!,#REF!,"")</f>
        <v>#REF!</v>
      </c>
      <c r="V230" t="s">
        <v>20</v>
      </c>
      <c r="W230" t="s">
        <v>21</v>
      </c>
      <c r="X230" t="s">
        <v>22</v>
      </c>
      <c r="Y230" t="s">
        <v>23</v>
      </c>
    </row>
    <row r="231" spans="1:25">
      <c r="A231">
        <v>2025</v>
      </c>
      <c r="B231">
        <v>28</v>
      </c>
      <c r="C231" s="265">
        <v>45845</v>
      </c>
      <c r="D231" s="265">
        <v>45851</v>
      </c>
      <c r="E231">
        <v>49700</v>
      </c>
      <c r="F231">
        <v>50200</v>
      </c>
      <c r="G231">
        <v>50000</v>
      </c>
      <c r="H231">
        <v>49200</v>
      </c>
      <c r="I231">
        <v>49000</v>
      </c>
      <c r="J231">
        <v>49300</v>
      </c>
      <c r="K231">
        <v>49200</v>
      </c>
      <c r="L231">
        <v>50200</v>
      </c>
      <c r="M231">
        <v>49700</v>
      </c>
      <c r="N231">
        <v>49000</v>
      </c>
      <c r="O231">
        <v>50000</v>
      </c>
      <c r="P231">
        <v>49200</v>
      </c>
      <c r="Q231">
        <v>49300</v>
      </c>
      <c r="R231">
        <v>49200</v>
      </c>
      <c r="S231" t="s">
        <v>25</v>
      </c>
      <c r="T231" t="str">
        <f t="shared" si="6"/>
        <v>07-2025</v>
      </c>
      <c r="U231" t="e">
        <f>_xlfn.XLOOKUP(T231,#REF!,#REF!,"")</f>
        <v>#REF!</v>
      </c>
      <c r="V231" t="s">
        <v>20</v>
      </c>
      <c r="W231" t="s">
        <v>21</v>
      </c>
      <c r="X231" t="s">
        <v>22</v>
      </c>
      <c r="Y231" t="s">
        <v>23</v>
      </c>
    </row>
    <row r="232" spans="1:25">
      <c r="A232">
        <v>2025</v>
      </c>
      <c r="B232">
        <v>29</v>
      </c>
      <c r="C232" s="265">
        <v>45852</v>
      </c>
      <c r="D232" s="265">
        <v>45858</v>
      </c>
      <c r="E232">
        <v>48300</v>
      </c>
      <c r="F232">
        <v>49300</v>
      </c>
      <c r="G232">
        <v>49000</v>
      </c>
      <c r="H232">
        <v>48200</v>
      </c>
      <c r="I232">
        <v>47800</v>
      </c>
      <c r="J232">
        <v>48600</v>
      </c>
      <c r="K232">
        <v>48400</v>
      </c>
      <c r="L232">
        <v>49300</v>
      </c>
      <c r="M232">
        <v>48300</v>
      </c>
      <c r="N232">
        <v>47800</v>
      </c>
      <c r="O232">
        <v>49000</v>
      </c>
      <c r="P232">
        <v>48200</v>
      </c>
      <c r="Q232">
        <v>48600</v>
      </c>
      <c r="R232">
        <v>48400</v>
      </c>
      <c r="S232" t="s">
        <v>25</v>
      </c>
      <c r="T232" t="str">
        <f t="shared" si="6"/>
        <v>07-2025</v>
      </c>
      <c r="U232" t="e">
        <f>_xlfn.XLOOKUP(T232,#REF!,#REF!,"")</f>
        <v>#REF!</v>
      </c>
      <c r="V232" t="s">
        <v>20</v>
      </c>
      <c r="W232" t="s">
        <v>21</v>
      </c>
      <c r="X232" t="s">
        <v>22</v>
      </c>
      <c r="Y232" t="s">
        <v>23</v>
      </c>
    </row>
    <row r="233" spans="1:25">
      <c r="A233">
        <v>2025</v>
      </c>
      <c r="B233">
        <v>30</v>
      </c>
      <c r="C233" s="265">
        <v>45859</v>
      </c>
      <c r="D233" s="265">
        <v>45865</v>
      </c>
      <c r="E233">
        <v>47000</v>
      </c>
      <c r="F233">
        <v>48300</v>
      </c>
      <c r="G233">
        <v>47800</v>
      </c>
      <c r="H233">
        <v>47900</v>
      </c>
      <c r="I233">
        <v>46800</v>
      </c>
      <c r="J233">
        <v>47000</v>
      </c>
      <c r="K233">
        <v>47500</v>
      </c>
      <c r="L233">
        <v>48300</v>
      </c>
      <c r="M233">
        <v>47000</v>
      </c>
      <c r="N233">
        <v>46800</v>
      </c>
      <c r="O233">
        <v>47800</v>
      </c>
      <c r="P233">
        <v>47900</v>
      </c>
      <c r="Q233">
        <v>47000</v>
      </c>
      <c r="R233">
        <v>47500</v>
      </c>
      <c r="S233" t="s">
        <v>25</v>
      </c>
      <c r="T233" t="str">
        <f t="shared" si="6"/>
        <v>07-2025</v>
      </c>
      <c r="U233" t="e">
        <f>_xlfn.XLOOKUP(T233,#REF!,#REF!,"")</f>
        <v>#REF!</v>
      </c>
      <c r="V233" t="s">
        <v>20</v>
      </c>
      <c r="W233" t="s">
        <v>21</v>
      </c>
      <c r="X233" t="s">
        <v>22</v>
      </c>
      <c r="Y233" t="s">
        <v>23</v>
      </c>
    </row>
    <row r="234" spans="1:25">
      <c r="A234">
        <v>2025</v>
      </c>
      <c r="B234">
        <v>31</v>
      </c>
      <c r="C234" s="265">
        <v>45866</v>
      </c>
      <c r="D234" s="265">
        <v>45872</v>
      </c>
      <c r="E234">
        <v>48300</v>
      </c>
      <c r="F234">
        <v>49000</v>
      </c>
      <c r="G234">
        <v>47800</v>
      </c>
      <c r="H234">
        <v>48600</v>
      </c>
      <c r="I234">
        <v>46800</v>
      </c>
      <c r="J234">
        <v>47100</v>
      </c>
      <c r="K234">
        <v>48000</v>
      </c>
      <c r="L234">
        <v>49000</v>
      </c>
      <c r="M234">
        <v>48300</v>
      </c>
      <c r="N234">
        <v>46800</v>
      </c>
      <c r="O234">
        <v>47800</v>
      </c>
      <c r="P234">
        <v>48600</v>
      </c>
      <c r="Q234">
        <v>47100</v>
      </c>
      <c r="R234">
        <v>48000</v>
      </c>
      <c r="S234" t="s">
        <v>25</v>
      </c>
      <c r="T234" t="str">
        <f t="shared" si="6"/>
        <v>07-2025</v>
      </c>
      <c r="U234" t="e">
        <f>_xlfn.XLOOKUP(T234,#REF!,#REF!,"")</f>
        <v>#REF!</v>
      </c>
      <c r="V234" t="s">
        <v>20</v>
      </c>
      <c r="W234" t="s">
        <v>21</v>
      </c>
      <c r="X234" t="s">
        <v>22</v>
      </c>
      <c r="Y234" t="s">
        <v>23</v>
      </c>
    </row>
    <row r="235" spans="1:25">
      <c r="A235">
        <v>2025</v>
      </c>
      <c r="B235">
        <v>32</v>
      </c>
      <c r="C235" s="265">
        <v>45873</v>
      </c>
      <c r="D235" s="265">
        <v>45879</v>
      </c>
      <c r="E235">
        <v>48800</v>
      </c>
      <c r="F235">
        <v>49300</v>
      </c>
      <c r="G235">
        <v>48000</v>
      </c>
      <c r="H235">
        <v>49500</v>
      </c>
      <c r="I235">
        <v>47800</v>
      </c>
      <c r="J235">
        <v>47700</v>
      </c>
      <c r="K235">
        <v>48800</v>
      </c>
      <c r="L235">
        <v>49300</v>
      </c>
      <c r="M235">
        <v>48800</v>
      </c>
      <c r="N235">
        <v>47800</v>
      </c>
      <c r="O235">
        <v>48000</v>
      </c>
      <c r="P235">
        <v>49500</v>
      </c>
      <c r="Q235">
        <v>47700</v>
      </c>
      <c r="R235">
        <v>48800</v>
      </c>
      <c r="S235" t="s">
        <v>25</v>
      </c>
      <c r="T235" t="str">
        <f t="shared" si="6"/>
        <v>08-2025</v>
      </c>
      <c r="U235" t="e">
        <f>_xlfn.XLOOKUP(T235,#REF!,#REF!,"")</f>
        <v>#REF!</v>
      </c>
      <c r="V235" t="s">
        <v>20</v>
      </c>
      <c r="W235" t="s">
        <v>21</v>
      </c>
      <c r="X235" t="s">
        <v>22</v>
      </c>
      <c r="Y235" t="s">
        <v>23</v>
      </c>
    </row>
    <row r="236" spans="1:25">
      <c r="A236">
        <v>2025</v>
      </c>
      <c r="B236">
        <v>33</v>
      </c>
      <c r="C236" s="265">
        <v>45880</v>
      </c>
      <c r="D236" s="265">
        <v>45886</v>
      </c>
      <c r="E236">
        <v>48700</v>
      </c>
      <c r="F236">
        <v>48800</v>
      </c>
      <c r="G236">
        <v>47500</v>
      </c>
      <c r="H236">
        <v>48800</v>
      </c>
      <c r="I236">
        <v>47300</v>
      </c>
      <c r="J236">
        <v>47300</v>
      </c>
      <c r="K236">
        <v>48400</v>
      </c>
      <c r="L236">
        <v>48800</v>
      </c>
      <c r="M236">
        <v>48700</v>
      </c>
      <c r="N236">
        <v>47300</v>
      </c>
      <c r="O236">
        <v>47500</v>
      </c>
      <c r="P236">
        <v>48800</v>
      </c>
      <c r="Q236">
        <v>47300</v>
      </c>
      <c r="R236">
        <v>48400</v>
      </c>
      <c r="S236" t="s">
        <v>25</v>
      </c>
      <c r="T236" t="str">
        <f t="shared" si="6"/>
        <v>08-2025</v>
      </c>
      <c r="U236" t="e">
        <f>_xlfn.XLOOKUP(T236,#REF!,#REF!,"")</f>
        <v>#REF!</v>
      </c>
      <c r="V236" t="s">
        <v>20</v>
      </c>
      <c r="W236" t="s">
        <v>21</v>
      </c>
      <c r="X236" t="s">
        <v>22</v>
      </c>
      <c r="Y236" t="s">
        <v>23</v>
      </c>
    </row>
    <row r="237" spans="1:25">
      <c r="A237">
        <v>2025</v>
      </c>
      <c r="B237">
        <v>34</v>
      </c>
      <c r="C237" s="265">
        <v>45887</v>
      </c>
      <c r="D237" s="265">
        <v>45893</v>
      </c>
      <c r="E237">
        <v>48300</v>
      </c>
      <c r="F237">
        <v>48100</v>
      </c>
      <c r="G237">
        <v>47200</v>
      </c>
      <c r="H237">
        <v>48300</v>
      </c>
      <c r="I237">
        <v>47000</v>
      </c>
      <c r="J237">
        <v>47100</v>
      </c>
      <c r="K237">
        <v>47900</v>
      </c>
      <c r="L237">
        <v>48100</v>
      </c>
      <c r="M237">
        <v>48300</v>
      </c>
      <c r="N237">
        <v>47000</v>
      </c>
      <c r="O237">
        <v>47200</v>
      </c>
      <c r="P237">
        <v>48300</v>
      </c>
      <c r="Q237">
        <v>47100</v>
      </c>
      <c r="R237">
        <v>47900</v>
      </c>
      <c r="S237" t="s">
        <v>25</v>
      </c>
      <c r="T237" t="str">
        <f t="shared" si="6"/>
        <v>08-2025</v>
      </c>
      <c r="U237" t="e">
        <f>_xlfn.XLOOKUP(T237,#REF!,#REF!,"")</f>
        <v>#REF!</v>
      </c>
      <c r="V237" t="s">
        <v>20</v>
      </c>
      <c r="W237" t="s">
        <v>21</v>
      </c>
      <c r="X237" t="s">
        <v>22</v>
      </c>
      <c r="Y237" t="s">
        <v>23</v>
      </c>
    </row>
    <row r="238" spans="1:25">
      <c r="A238">
        <v>2025</v>
      </c>
      <c r="B238">
        <v>35</v>
      </c>
      <c r="C238" s="265">
        <v>45894</v>
      </c>
      <c r="D238" s="265">
        <v>45900</v>
      </c>
      <c r="E238">
        <v>48000</v>
      </c>
      <c r="F238">
        <v>47400</v>
      </c>
      <c r="G238">
        <v>46800</v>
      </c>
      <c r="H238">
        <v>48000</v>
      </c>
      <c r="I238">
        <v>46800</v>
      </c>
      <c r="J238">
        <v>46800</v>
      </c>
      <c r="K238">
        <v>47300</v>
      </c>
      <c r="L238">
        <v>47400</v>
      </c>
      <c r="M238">
        <v>48000</v>
      </c>
      <c r="N238">
        <v>46800</v>
      </c>
      <c r="O238">
        <v>46800</v>
      </c>
      <c r="P238">
        <v>48000</v>
      </c>
      <c r="Q238">
        <v>46800</v>
      </c>
      <c r="R238">
        <v>47300</v>
      </c>
      <c r="S238" t="s">
        <v>25</v>
      </c>
      <c r="T238" t="str">
        <f t="shared" si="6"/>
        <v>08-2025</v>
      </c>
      <c r="U238" t="e">
        <f>_xlfn.XLOOKUP(T238,#REF!,#REF!,"")</f>
        <v>#REF!</v>
      </c>
      <c r="V238" t="s">
        <v>20</v>
      </c>
      <c r="W238" t="s">
        <v>21</v>
      </c>
      <c r="X238" t="s">
        <v>22</v>
      </c>
      <c r="Y238" t="s">
        <v>23</v>
      </c>
    </row>
    <row r="239" spans="1:25">
      <c r="A239">
        <v>2025</v>
      </c>
      <c r="B239">
        <v>36</v>
      </c>
      <c r="C239" s="265">
        <v>45901</v>
      </c>
      <c r="D239" s="265">
        <v>45907</v>
      </c>
      <c r="E239">
        <v>48000</v>
      </c>
      <c r="F239">
        <v>47300</v>
      </c>
      <c r="G239">
        <v>47200</v>
      </c>
      <c r="H239">
        <v>48000</v>
      </c>
      <c r="I239">
        <v>46800</v>
      </c>
      <c r="J239">
        <v>46900</v>
      </c>
      <c r="K239">
        <v>47300</v>
      </c>
      <c r="L239">
        <v>47300</v>
      </c>
      <c r="M239">
        <v>48000</v>
      </c>
      <c r="N239">
        <v>46800</v>
      </c>
      <c r="O239">
        <v>47200</v>
      </c>
      <c r="P239">
        <v>48000</v>
      </c>
      <c r="Q239">
        <v>46900</v>
      </c>
      <c r="R239">
        <v>47300</v>
      </c>
      <c r="S239" t="s">
        <v>25</v>
      </c>
      <c r="T239" t="str">
        <f t="shared" si="6"/>
        <v>09-2025</v>
      </c>
      <c r="U239" t="e">
        <f>_xlfn.XLOOKUP(T239,#REF!,#REF!,"")</f>
        <v>#REF!</v>
      </c>
      <c r="V239" t="s">
        <v>20</v>
      </c>
      <c r="W239" t="s">
        <v>21</v>
      </c>
      <c r="X239" t="s">
        <v>22</v>
      </c>
      <c r="Y239" t="s">
        <v>23</v>
      </c>
    </row>
    <row r="240" spans="1:25">
      <c r="A240">
        <v>2025</v>
      </c>
      <c r="B240">
        <v>37</v>
      </c>
      <c r="C240" s="265">
        <v>45908</v>
      </c>
      <c r="D240" s="265">
        <v>45914</v>
      </c>
      <c r="E240">
        <v>47300</v>
      </c>
      <c r="F240">
        <v>47300</v>
      </c>
      <c r="G240">
        <v>47100</v>
      </c>
      <c r="H240">
        <v>47800</v>
      </c>
      <c r="I240">
        <v>46500</v>
      </c>
      <c r="J240">
        <v>47000</v>
      </c>
      <c r="K240">
        <v>47200</v>
      </c>
      <c r="L240">
        <v>47300</v>
      </c>
      <c r="M240">
        <v>47300</v>
      </c>
      <c r="N240">
        <v>46500</v>
      </c>
      <c r="O240">
        <v>47100</v>
      </c>
      <c r="P240">
        <v>47800</v>
      </c>
      <c r="Q240">
        <v>47000</v>
      </c>
      <c r="R240">
        <v>47200</v>
      </c>
      <c r="S240" t="s">
        <v>25</v>
      </c>
      <c r="T240" t="str">
        <f t="shared" si="6"/>
        <v>09-2025</v>
      </c>
      <c r="U240" t="e">
        <f>_xlfn.XLOOKUP(T240,#REF!,#REF!,"")</f>
        <v>#REF!</v>
      </c>
      <c r="V240" t="s">
        <v>20</v>
      </c>
      <c r="W240" t="s">
        <v>21</v>
      </c>
      <c r="X240" t="s">
        <v>22</v>
      </c>
      <c r="Y240" t="s">
        <v>23</v>
      </c>
    </row>
    <row r="241" spans="1:25">
      <c r="A241">
        <v>2025</v>
      </c>
      <c r="B241">
        <v>38</v>
      </c>
      <c r="C241" s="265">
        <v>45915</v>
      </c>
      <c r="D241" s="265">
        <v>45921</v>
      </c>
      <c r="E241">
        <v>47100</v>
      </c>
      <c r="F241">
        <v>47200</v>
      </c>
      <c r="G241">
        <v>47000</v>
      </c>
      <c r="H241">
        <v>47300</v>
      </c>
      <c r="I241">
        <v>46300</v>
      </c>
      <c r="J241">
        <v>46600</v>
      </c>
      <c r="K241">
        <v>47000</v>
      </c>
      <c r="L241">
        <v>47200</v>
      </c>
      <c r="M241">
        <v>47100</v>
      </c>
      <c r="N241">
        <v>46300</v>
      </c>
      <c r="O241">
        <v>47000</v>
      </c>
      <c r="P241">
        <v>47300</v>
      </c>
      <c r="Q241">
        <v>46600</v>
      </c>
      <c r="R241">
        <v>47000</v>
      </c>
      <c r="S241" t="s">
        <v>25</v>
      </c>
      <c r="T241" t="str">
        <f t="shared" si="6"/>
        <v>09-2025</v>
      </c>
      <c r="U241" t="e">
        <f>_xlfn.XLOOKUP(T241,#REF!,#REF!,"")</f>
        <v>#REF!</v>
      </c>
      <c r="V241" t="s">
        <v>20</v>
      </c>
      <c r="W241" t="s">
        <v>21</v>
      </c>
      <c r="X241" t="s">
        <v>22</v>
      </c>
      <c r="Y241" t="s">
        <v>23</v>
      </c>
    </row>
    <row r="242" spans="1:25">
      <c r="A242">
        <v>2025</v>
      </c>
      <c r="B242">
        <v>39</v>
      </c>
      <c r="C242" s="265">
        <v>45922</v>
      </c>
      <c r="D242" s="265">
        <v>45928</v>
      </c>
      <c r="E242">
        <v>47000</v>
      </c>
      <c r="F242">
        <v>46900</v>
      </c>
      <c r="G242">
        <v>46600</v>
      </c>
      <c r="H242">
        <v>47300</v>
      </c>
      <c r="I242">
        <v>45500</v>
      </c>
      <c r="J242">
        <v>46200</v>
      </c>
      <c r="K242">
        <v>46800</v>
      </c>
      <c r="L242">
        <v>46900</v>
      </c>
      <c r="M242">
        <v>47000</v>
      </c>
      <c r="N242">
        <v>45500</v>
      </c>
      <c r="O242">
        <v>46600</v>
      </c>
      <c r="P242">
        <v>47300</v>
      </c>
      <c r="Q242">
        <v>46200</v>
      </c>
      <c r="R242">
        <v>46800</v>
      </c>
      <c r="S242" t="s">
        <v>25</v>
      </c>
      <c r="T242" t="str">
        <f t="shared" si="6"/>
        <v>09-2025</v>
      </c>
      <c r="U242" t="e">
        <f>_xlfn.XLOOKUP(T242,#REF!,#REF!,"")</f>
        <v>#REF!</v>
      </c>
      <c r="V242" t="s">
        <v>20</v>
      </c>
      <c r="W242" t="s">
        <v>21</v>
      </c>
      <c r="X242" t="s">
        <v>22</v>
      </c>
      <c r="Y242" t="s">
        <v>23</v>
      </c>
    </row>
    <row r="243" spans="1:25">
      <c r="A243">
        <v>2025</v>
      </c>
      <c r="B243">
        <v>40</v>
      </c>
      <c r="C243" s="265">
        <v>45929</v>
      </c>
      <c r="D243" s="265">
        <v>45935</v>
      </c>
      <c r="E243">
        <v>47400</v>
      </c>
      <c r="F243">
        <v>47100</v>
      </c>
      <c r="G243">
        <v>46800</v>
      </c>
      <c r="H243">
        <v>47600</v>
      </c>
      <c r="I243">
        <v>46000</v>
      </c>
      <c r="J243">
        <v>46800</v>
      </c>
      <c r="K243">
        <v>47200</v>
      </c>
      <c r="L243">
        <v>47100</v>
      </c>
      <c r="M243">
        <v>47400</v>
      </c>
      <c r="N243">
        <v>46000</v>
      </c>
      <c r="O243">
        <v>46800</v>
      </c>
      <c r="P243">
        <v>47600</v>
      </c>
      <c r="Q243">
        <v>46800</v>
      </c>
      <c r="R243">
        <v>47200</v>
      </c>
      <c r="S243" t="s">
        <v>25</v>
      </c>
      <c r="U243" t="e">
        <f>_xlfn.XLOOKUP(T243,#REF!,#REF!,"")</f>
        <v>#REF!</v>
      </c>
      <c r="V243" t="s">
        <v>20</v>
      </c>
      <c r="W243" t="s">
        <v>21</v>
      </c>
      <c r="X243" t="s">
        <v>22</v>
      </c>
      <c r="Y243" t="s">
        <v>23</v>
      </c>
    </row>
    <row r="244" spans="1:25">
      <c r="A244">
        <v>2025</v>
      </c>
      <c r="B244">
        <v>41</v>
      </c>
      <c r="C244" s="265">
        <v>45936</v>
      </c>
      <c r="D244" s="265">
        <v>45942</v>
      </c>
      <c r="E244">
        <v>47300</v>
      </c>
      <c r="F244">
        <v>47300</v>
      </c>
      <c r="G244">
        <v>46700</v>
      </c>
      <c r="H244">
        <v>47900</v>
      </c>
      <c r="I244">
        <v>45700</v>
      </c>
      <c r="J244">
        <v>46900</v>
      </c>
      <c r="K244">
        <v>47100</v>
      </c>
      <c r="L244">
        <v>47300</v>
      </c>
      <c r="M244">
        <v>47300</v>
      </c>
      <c r="N244">
        <v>45700</v>
      </c>
      <c r="O244">
        <v>46700</v>
      </c>
      <c r="P244">
        <v>47900</v>
      </c>
      <c r="Q244">
        <v>46900</v>
      </c>
      <c r="R244">
        <v>47100</v>
      </c>
      <c r="S244" t="s">
        <v>25</v>
      </c>
    </row>
    <row r="245" spans="1:25">
      <c r="A245">
        <v>2025</v>
      </c>
      <c r="B245">
        <v>42</v>
      </c>
      <c r="C245" s="265">
        <v>45943</v>
      </c>
      <c r="D245" s="265">
        <v>45949</v>
      </c>
      <c r="E245">
        <v>47200</v>
      </c>
      <c r="F245">
        <v>47200</v>
      </c>
      <c r="G245">
        <v>46700</v>
      </c>
      <c r="H245">
        <v>47800</v>
      </c>
      <c r="I245">
        <v>45500</v>
      </c>
      <c r="J245">
        <v>46200</v>
      </c>
      <c r="K245">
        <v>46900</v>
      </c>
      <c r="L245">
        <v>47200</v>
      </c>
      <c r="M245">
        <v>47200</v>
      </c>
      <c r="N245">
        <v>45500</v>
      </c>
      <c r="O245">
        <v>46700</v>
      </c>
      <c r="P245">
        <v>47800</v>
      </c>
      <c r="Q245">
        <v>46200</v>
      </c>
      <c r="R245">
        <v>46900</v>
      </c>
      <c r="S245" t="s">
        <v>25</v>
      </c>
    </row>
    <row r="246" spans="1:25">
      <c r="A246">
        <v>2025</v>
      </c>
      <c r="B246">
        <v>43</v>
      </c>
      <c r="C246" s="265">
        <v>45950</v>
      </c>
      <c r="D246" s="265">
        <v>45956</v>
      </c>
      <c r="E246" t="s">
        <v>25</v>
      </c>
      <c r="F246">
        <v>47000</v>
      </c>
      <c r="G246">
        <v>46700</v>
      </c>
      <c r="H246" t="s">
        <v>25</v>
      </c>
      <c r="I246">
        <v>45500</v>
      </c>
      <c r="J246">
        <v>46100</v>
      </c>
      <c r="K246">
        <v>46800</v>
      </c>
      <c r="L246">
        <v>47000</v>
      </c>
      <c r="M246" t="s">
        <v>25</v>
      </c>
      <c r="N246">
        <v>45500</v>
      </c>
      <c r="O246">
        <v>46700</v>
      </c>
      <c r="P246" t="s">
        <v>25</v>
      </c>
      <c r="Q246">
        <v>46100</v>
      </c>
      <c r="R246">
        <v>46800</v>
      </c>
      <c r="S246" t="s">
        <v>25</v>
      </c>
    </row>
    <row r="247" spans="1:25">
      <c r="A247">
        <v>2025</v>
      </c>
      <c r="B247">
        <v>44</v>
      </c>
      <c r="C247" s="265">
        <v>45957</v>
      </c>
      <c r="D247" s="265">
        <v>45963</v>
      </c>
      <c r="E247">
        <v>47100</v>
      </c>
      <c r="F247">
        <v>46900</v>
      </c>
      <c r="G247">
        <v>46600</v>
      </c>
      <c r="H247">
        <v>47500</v>
      </c>
      <c r="I247">
        <v>45400</v>
      </c>
      <c r="J247">
        <v>46100</v>
      </c>
      <c r="K247">
        <v>47300</v>
      </c>
      <c r="L247">
        <v>46900</v>
      </c>
      <c r="M247">
        <v>47100</v>
      </c>
      <c r="N247">
        <v>45400</v>
      </c>
      <c r="O247">
        <v>46600</v>
      </c>
      <c r="P247">
        <v>47500</v>
      </c>
      <c r="Q247">
        <v>46100</v>
      </c>
      <c r="R247">
        <v>47300</v>
      </c>
      <c r="S247" t="s">
        <v>25</v>
      </c>
    </row>
    <row r="248" spans="1:25">
      <c r="A248">
        <v>2025</v>
      </c>
      <c r="B248">
        <v>45</v>
      </c>
      <c r="C248" s="265">
        <v>45964</v>
      </c>
      <c r="D248" s="265">
        <v>45970</v>
      </c>
      <c r="E248">
        <v>47600</v>
      </c>
      <c r="F248">
        <v>47000</v>
      </c>
      <c r="G248">
        <v>47000</v>
      </c>
      <c r="H248">
        <v>47500</v>
      </c>
      <c r="I248">
        <v>45700</v>
      </c>
      <c r="J248">
        <v>46500</v>
      </c>
      <c r="K248">
        <v>47800</v>
      </c>
      <c r="L248">
        <v>47000</v>
      </c>
      <c r="M248">
        <v>47600</v>
      </c>
      <c r="N248">
        <v>45700</v>
      </c>
      <c r="O248">
        <v>47000</v>
      </c>
      <c r="P248">
        <v>47500</v>
      </c>
      <c r="Q248">
        <v>46500</v>
      </c>
      <c r="R248">
        <v>47800</v>
      </c>
      <c r="S248" t="s">
        <v>25</v>
      </c>
    </row>
    <row r="249" spans="1:25">
      <c r="A249">
        <v>2025</v>
      </c>
      <c r="B249">
        <v>46</v>
      </c>
      <c r="C249" s="265">
        <v>45971</v>
      </c>
      <c r="D249" s="265">
        <v>45977</v>
      </c>
      <c r="E249">
        <v>47200</v>
      </c>
      <c r="F249">
        <v>46800</v>
      </c>
      <c r="G249">
        <v>46800</v>
      </c>
      <c r="H249">
        <v>47300</v>
      </c>
      <c r="I249">
        <v>45500</v>
      </c>
      <c r="J249">
        <v>46300</v>
      </c>
      <c r="K249">
        <v>47300</v>
      </c>
      <c r="L249">
        <v>46800</v>
      </c>
      <c r="M249">
        <v>47200</v>
      </c>
      <c r="N249">
        <v>45500</v>
      </c>
      <c r="O249">
        <v>46800</v>
      </c>
      <c r="P249">
        <v>47300</v>
      </c>
      <c r="Q249">
        <v>46300</v>
      </c>
      <c r="R249">
        <v>47300</v>
      </c>
      <c r="S249" t="s">
        <v>25</v>
      </c>
    </row>
    <row r="250" spans="1:25">
      <c r="A250">
        <v>2025</v>
      </c>
      <c r="B250">
        <v>47</v>
      </c>
      <c r="C250" s="265">
        <v>45978</v>
      </c>
      <c r="D250" s="265">
        <v>45984</v>
      </c>
      <c r="E250">
        <v>46800</v>
      </c>
      <c r="F250">
        <v>46700</v>
      </c>
      <c r="G250">
        <v>46800</v>
      </c>
      <c r="H250">
        <v>47200</v>
      </c>
      <c r="I250">
        <v>45500</v>
      </c>
      <c r="J250">
        <v>46300</v>
      </c>
      <c r="K250">
        <v>46600</v>
      </c>
      <c r="L250">
        <v>46700</v>
      </c>
      <c r="M250">
        <v>46800</v>
      </c>
      <c r="N250">
        <v>45500</v>
      </c>
      <c r="O250">
        <v>46800</v>
      </c>
      <c r="P250">
        <v>47200</v>
      </c>
      <c r="Q250">
        <v>46300</v>
      </c>
      <c r="R250">
        <v>46600</v>
      </c>
      <c r="S250" t="s">
        <v>25</v>
      </c>
    </row>
    <row r="251" spans="1:25">
      <c r="A251">
        <v>2025</v>
      </c>
      <c r="B251">
        <v>48</v>
      </c>
      <c r="C251" s="265">
        <v>45985</v>
      </c>
      <c r="D251" s="265">
        <v>45991</v>
      </c>
      <c r="E251">
        <v>46800</v>
      </c>
      <c r="F251">
        <v>46700</v>
      </c>
      <c r="G251">
        <v>46500</v>
      </c>
      <c r="H251">
        <v>47200</v>
      </c>
      <c r="I251">
        <v>45500</v>
      </c>
      <c r="J251">
        <v>46300</v>
      </c>
      <c r="K251">
        <v>46300</v>
      </c>
      <c r="L251">
        <v>46700</v>
      </c>
      <c r="M251">
        <v>46800</v>
      </c>
      <c r="N251">
        <v>45500</v>
      </c>
      <c r="O251">
        <v>46500</v>
      </c>
      <c r="P251">
        <v>47200</v>
      </c>
      <c r="Q251">
        <v>46300</v>
      </c>
      <c r="R251">
        <v>46300</v>
      </c>
      <c r="S251" t="s">
        <v>25</v>
      </c>
    </row>
    <row r="252" spans="1:25">
      <c r="A252">
        <v>2025</v>
      </c>
      <c r="B252">
        <v>49</v>
      </c>
      <c r="C252" s="265">
        <v>45992</v>
      </c>
      <c r="D252" s="265">
        <v>45998</v>
      </c>
      <c r="E252">
        <v>46800</v>
      </c>
      <c r="F252">
        <v>47000</v>
      </c>
      <c r="G252">
        <v>46900</v>
      </c>
      <c r="H252">
        <v>47500</v>
      </c>
      <c r="I252">
        <v>46100</v>
      </c>
      <c r="J252">
        <v>46300</v>
      </c>
      <c r="K252">
        <v>47000</v>
      </c>
      <c r="L252">
        <v>47000</v>
      </c>
      <c r="M252">
        <v>46800</v>
      </c>
      <c r="N252">
        <v>46100</v>
      </c>
      <c r="O252">
        <v>46900</v>
      </c>
      <c r="P252">
        <v>47500</v>
      </c>
      <c r="Q252">
        <v>46300</v>
      </c>
      <c r="R252">
        <v>47000</v>
      </c>
      <c r="S252" t="s">
        <v>25</v>
      </c>
    </row>
    <row r="253" spans="1:25">
      <c r="A253">
        <v>2025</v>
      </c>
      <c r="B253">
        <v>50</v>
      </c>
      <c r="C253" s="265">
        <v>45999</v>
      </c>
      <c r="D253" s="265">
        <v>46005</v>
      </c>
      <c r="E253">
        <v>47500</v>
      </c>
      <c r="F253">
        <v>47400</v>
      </c>
      <c r="G253">
        <v>47100</v>
      </c>
      <c r="H253">
        <v>47700</v>
      </c>
      <c r="I253">
        <v>46800</v>
      </c>
      <c r="J253">
        <v>46900</v>
      </c>
      <c r="K253">
        <v>47500</v>
      </c>
      <c r="L253">
        <v>47400</v>
      </c>
      <c r="M253">
        <v>47500</v>
      </c>
      <c r="N253">
        <v>46800</v>
      </c>
      <c r="O253">
        <v>47100</v>
      </c>
      <c r="P253">
        <v>47700</v>
      </c>
      <c r="Q253">
        <v>46900</v>
      </c>
      <c r="R253">
        <v>47500</v>
      </c>
      <c r="S253" t="s">
        <v>25</v>
      </c>
    </row>
    <row r="254" spans="1:25">
      <c r="A254">
        <v>2025</v>
      </c>
      <c r="B254">
        <v>51</v>
      </c>
      <c r="C254" s="265">
        <v>46006</v>
      </c>
      <c r="D254" s="265">
        <v>46012</v>
      </c>
      <c r="E254">
        <v>47500</v>
      </c>
      <c r="F254">
        <v>47400</v>
      </c>
      <c r="G254">
        <v>47000</v>
      </c>
      <c r="H254">
        <v>48000</v>
      </c>
      <c r="I254">
        <v>46800</v>
      </c>
      <c r="J254">
        <v>46800</v>
      </c>
      <c r="K254">
        <v>47500</v>
      </c>
      <c r="L254">
        <v>47400</v>
      </c>
      <c r="M254">
        <v>47500</v>
      </c>
      <c r="N254">
        <v>46800</v>
      </c>
      <c r="O254">
        <v>47000</v>
      </c>
      <c r="P254">
        <v>48000</v>
      </c>
      <c r="Q254">
        <v>46800</v>
      </c>
      <c r="R254">
        <v>47500</v>
      </c>
      <c r="S254" t="s">
        <v>25</v>
      </c>
    </row>
    <row r="255" spans="1:25">
      <c r="A255">
        <v>2025</v>
      </c>
      <c r="B255">
        <v>52</v>
      </c>
      <c r="C255" s="265">
        <v>46013</v>
      </c>
      <c r="D255" s="265">
        <v>46019</v>
      </c>
      <c r="E255">
        <v>48400</v>
      </c>
      <c r="F255">
        <v>47700</v>
      </c>
      <c r="G255">
        <v>47500</v>
      </c>
      <c r="H255">
        <v>49000</v>
      </c>
      <c r="I255">
        <v>47300</v>
      </c>
      <c r="J255">
        <v>47300</v>
      </c>
      <c r="K255">
        <v>49000</v>
      </c>
      <c r="L255">
        <v>47700</v>
      </c>
      <c r="M255">
        <v>48400</v>
      </c>
      <c r="N255">
        <v>47300</v>
      </c>
      <c r="O255">
        <v>47500</v>
      </c>
      <c r="P255">
        <v>49000</v>
      </c>
      <c r="Q255">
        <v>47300</v>
      </c>
      <c r="R255">
        <v>49000</v>
      </c>
      <c r="S255" t="s">
        <v>25</v>
      </c>
    </row>
    <row r="256" spans="1:25">
      <c r="A256">
        <v>2026</v>
      </c>
      <c r="B256">
        <v>1</v>
      </c>
      <c r="C256" s="265">
        <v>46020</v>
      </c>
      <c r="D256" s="265">
        <v>46026</v>
      </c>
      <c r="E256">
        <v>51100</v>
      </c>
      <c r="F256">
        <v>50300</v>
      </c>
      <c r="G256">
        <v>50300</v>
      </c>
      <c r="H256">
        <v>50200</v>
      </c>
      <c r="I256">
        <v>49700</v>
      </c>
      <c r="J256">
        <v>50600</v>
      </c>
      <c r="K256">
        <v>51900</v>
      </c>
      <c r="L256">
        <v>50300</v>
      </c>
      <c r="M256">
        <v>51100</v>
      </c>
      <c r="N256">
        <v>49700</v>
      </c>
      <c r="O256">
        <v>50300</v>
      </c>
      <c r="P256">
        <v>50200</v>
      </c>
      <c r="Q256">
        <v>50600</v>
      </c>
      <c r="R256">
        <v>51900</v>
      </c>
      <c r="S256" t="s">
        <v>25</v>
      </c>
    </row>
    <row r="257" spans="1:19">
      <c r="A257">
        <v>2026</v>
      </c>
      <c r="B257">
        <v>2</v>
      </c>
      <c r="C257" s="265">
        <v>46027</v>
      </c>
      <c r="D257" s="265">
        <v>46033</v>
      </c>
      <c r="E257">
        <v>52000</v>
      </c>
      <c r="F257">
        <v>52100</v>
      </c>
      <c r="G257">
        <v>52200</v>
      </c>
      <c r="H257">
        <v>52300</v>
      </c>
      <c r="I257">
        <v>51700</v>
      </c>
      <c r="J257">
        <v>51300</v>
      </c>
      <c r="K257">
        <v>52500</v>
      </c>
      <c r="L257">
        <v>52100</v>
      </c>
      <c r="M257">
        <v>52000</v>
      </c>
      <c r="N257">
        <v>51700</v>
      </c>
      <c r="O257">
        <v>52200</v>
      </c>
      <c r="P257">
        <v>52300</v>
      </c>
      <c r="Q257">
        <v>51300</v>
      </c>
      <c r="R257">
        <v>52500</v>
      </c>
      <c r="S257" t="s">
        <v>25</v>
      </c>
    </row>
    <row r="258" spans="1:19">
      <c r="A258">
        <v>2026</v>
      </c>
      <c r="B258">
        <v>3</v>
      </c>
      <c r="C258" s="265">
        <v>46034</v>
      </c>
      <c r="D258" s="265">
        <v>46040</v>
      </c>
      <c r="E258">
        <v>54500</v>
      </c>
      <c r="F258">
        <v>53600</v>
      </c>
      <c r="G258">
        <v>53000</v>
      </c>
      <c r="H258">
        <v>54300</v>
      </c>
      <c r="I258">
        <v>52500</v>
      </c>
      <c r="J258">
        <v>52200</v>
      </c>
      <c r="K258">
        <v>53800</v>
      </c>
      <c r="L258">
        <v>53600</v>
      </c>
      <c r="M258">
        <v>54500</v>
      </c>
      <c r="N258">
        <v>52500</v>
      </c>
      <c r="O258">
        <v>53000</v>
      </c>
      <c r="P258">
        <v>54300</v>
      </c>
      <c r="Q258">
        <v>52200</v>
      </c>
      <c r="R258">
        <v>53800</v>
      </c>
      <c r="S258" t="s">
        <v>25</v>
      </c>
    </row>
    <row r="259" spans="1:19">
      <c r="A259">
        <v>2026</v>
      </c>
      <c r="B259">
        <v>4</v>
      </c>
      <c r="C259" s="265">
        <v>46041</v>
      </c>
      <c r="D259" s="265">
        <v>46047</v>
      </c>
      <c r="E259">
        <v>56000</v>
      </c>
      <c r="F259">
        <v>55300</v>
      </c>
      <c r="G259">
        <v>54500</v>
      </c>
      <c r="H259">
        <v>55500</v>
      </c>
      <c r="I259">
        <v>53300</v>
      </c>
      <c r="J259">
        <v>53000</v>
      </c>
      <c r="K259">
        <v>55300</v>
      </c>
      <c r="L259">
        <v>55300</v>
      </c>
      <c r="M259">
        <v>56000</v>
      </c>
      <c r="N259">
        <v>53300</v>
      </c>
      <c r="O259">
        <v>54500</v>
      </c>
      <c r="P259">
        <v>55500</v>
      </c>
      <c r="Q259">
        <v>53000</v>
      </c>
      <c r="R259">
        <v>55300</v>
      </c>
      <c r="S259" t="s">
        <v>25</v>
      </c>
    </row>
    <row r="260" spans="1:19">
      <c r="A260">
        <v>2026</v>
      </c>
      <c r="B260">
        <v>5</v>
      </c>
      <c r="C260" s="265">
        <v>46048</v>
      </c>
      <c r="D260" s="265">
        <v>46054</v>
      </c>
      <c r="E260">
        <v>56000</v>
      </c>
      <c r="F260">
        <v>55400</v>
      </c>
      <c r="G260">
        <v>55500</v>
      </c>
      <c r="H260">
        <v>56600</v>
      </c>
      <c r="I260">
        <v>53200</v>
      </c>
      <c r="J260">
        <v>54250</v>
      </c>
      <c r="K260">
        <v>56000</v>
      </c>
      <c r="L260">
        <v>55400</v>
      </c>
      <c r="M260">
        <v>56000</v>
      </c>
      <c r="N260">
        <v>53200</v>
      </c>
      <c r="O260">
        <v>55500</v>
      </c>
      <c r="P260">
        <v>56600</v>
      </c>
      <c r="Q260">
        <v>54250</v>
      </c>
      <c r="R260">
        <v>56000</v>
      </c>
      <c r="S260" t="s">
        <v>25</v>
      </c>
    </row>
    <row r="261" spans="1:19">
      <c r="A261">
        <v>2026</v>
      </c>
      <c r="B261">
        <v>6</v>
      </c>
      <c r="C261" s="265">
        <v>46055</v>
      </c>
      <c r="D261" s="265">
        <v>46061</v>
      </c>
      <c r="E261">
        <v>58000</v>
      </c>
      <c r="F261">
        <v>57500</v>
      </c>
      <c r="G261">
        <v>57500</v>
      </c>
      <c r="H261">
        <v>58000</v>
      </c>
      <c r="I261">
        <v>57500</v>
      </c>
      <c r="J261">
        <v>56500</v>
      </c>
      <c r="K261">
        <v>58000</v>
      </c>
      <c r="L261">
        <v>57500</v>
      </c>
      <c r="M261">
        <v>58000</v>
      </c>
      <c r="N261">
        <v>57500</v>
      </c>
      <c r="O261">
        <v>57500</v>
      </c>
      <c r="P261">
        <v>58000</v>
      </c>
      <c r="Q261">
        <v>56500</v>
      </c>
      <c r="R261">
        <v>58000</v>
      </c>
      <c r="S261" t="s">
        <v>25</v>
      </c>
    </row>
    <row r="262" spans="1:19">
      <c r="A262">
        <v>2026</v>
      </c>
      <c r="B262">
        <v>7</v>
      </c>
      <c r="C262" s="265">
        <v>46062</v>
      </c>
      <c r="D262" s="265">
        <v>46068</v>
      </c>
      <c r="E262">
        <v>58500</v>
      </c>
      <c r="F262">
        <v>58300</v>
      </c>
      <c r="G262">
        <v>58000</v>
      </c>
      <c r="H262">
        <v>59300</v>
      </c>
      <c r="I262">
        <v>57800</v>
      </c>
      <c r="J262">
        <v>57500</v>
      </c>
      <c r="K262">
        <v>58600</v>
      </c>
      <c r="L262">
        <v>58300</v>
      </c>
      <c r="M262">
        <v>58500</v>
      </c>
      <c r="N262">
        <v>57800</v>
      </c>
      <c r="O262">
        <v>58000</v>
      </c>
      <c r="P262">
        <v>59300</v>
      </c>
      <c r="Q262">
        <v>57500</v>
      </c>
      <c r="R262">
        <v>58600</v>
      </c>
      <c r="S262" t="s">
        <v>25</v>
      </c>
    </row>
    <row r="263" spans="1:19">
      <c r="A263">
        <v>2026</v>
      </c>
      <c r="B263">
        <v>8</v>
      </c>
      <c r="C263" s="265">
        <v>46069</v>
      </c>
      <c r="D263" s="265">
        <v>46075</v>
      </c>
      <c r="E263">
        <v>58600</v>
      </c>
      <c r="F263">
        <v>58600</v>
      </c>
      <c r="G263">
        <v>58000</v>
      </c>
      <c r="H263">
        <v>59400</v>
      </c>
      <c r="I263">
        <v>58000</v>
      </c>
      <c r="J263">
        <v>57600</v>
      </c>
      <c r="K263">
        <v>58800</v>
      </c>
      <c r="L263">
        <v>58600</v>
      </c>
      <c r="M263">
        <v>58600</v>
      </c>
      <c r="N263">
        <v>58000</v>
      </c>
      <c r="O263">
        <v>58000</v>
      </c>
      <c r="P263">
        <v>59400</v>
      </c>
      <c r="Q263">
        <v>57600</v>
      </c>
      <c r="R263">
        <v>58800</v>
      </c>
      <c r="S263" t="s">
        <v>25</v>
      </c>
    </row>
    <row r="264" spans="1:19">
      <c r="A264">
        <v>2026</v>
      </c>
      <c r="B264">
        <v>9</v>
      </c>
      <c r="C264" s="265">
        <v>46076</v>
      </c>
      <c r="D264" s="265">
        <v>46082</v>
      </c>
      <c r="E264">
        <v>59000</v>
      </c>
      <c r="F264">
        <v>58600</v>
      </c>
      <c r="G264">
        <v>58000</v>
      </c>
      <c r="H264">
        <v>59500</v>
      </c>
      <c r="I264">
        <v>58000</v>
      </c>
      <c r="J264">
        <v>57800</v>
      </c>
      <c r="K264">
        <v>59000</v>
      </c>
      <c r="L264">
        <v>58600</v>
      </c>
      <c r="M264">
        <v>59000</v>
      </c>
      <c r="N264">
        <v>58000</v>
      </c>
      <c r="O264">
        <v>58000</v>
      </c>
      <c r="P264">
        <v>59500</v>
      </c>
      <c r="Q264">
        <v>57800</v>
      </c>
      <c r="R264">
        <v>59000</v>
      </c>
      <c r="S264" t="s">
        <v>25</v>
      </c>
    </row>
    <row r="265" spans="1:19">
      <c r="A265">
        <v>2026</v>
      </c>
      <c r="B265">
        <v>10</v>
      </c>
      <c r="C265" s="265">
        <v>46083</v>
      </c>
      <c r="D265" s="265">
        <v>46089</v>
      </c>
      <c r="E265">
        <v>58500</v>
      </c>
      <c r="F265">
        <v>59000</v>
      </c>
      <c r="G265">
        <v>58000</v>
      </c>
      <c r="H265">
        <v>59500</v>
      </c>
      <c r="I265">
        <v>58000</v>
      </c>
      <c r="J265">
        <v>58500</v>
      </c>
      <c r="K265">
        <v>59000</v>
      </c>
      <c r="L265">
        <v>59000</v>
      </c>
      <c r="M265">
        <v>58500</v>
      </c>
      <c r="N265">
        <v>58000</v>
      </c>
      <c r="O265">
        <v>58000</v>
      </c>
      <c r="P265">
        <v>59500</v>
      </c>
      <c r="Q265">
        <v>58500</v>
      </c>
      <c r="R265">
        <v>59000</v>
      </c>
      <c r="S265" t="s">
        <v>25</v>
      </c>
    </row>
    <row r="266" spans="1:19">
      <c r="A266">
        <v>2026</v>
      </c>
      <c r="B266">
        <v>11</v>
      </c>
      <c r="C266" s="265">
        <v>46090</v>
      </c>
      <c r="D266" s="265">
        <v>46096</v>
      </c>
      <c r="E266">
        <v>59400</v>
      </c>
      <c r="F266">
        <v>60150</v>
      </c>
      <c r="G266">
        <v>59100</v>
      </c>
      <c r="H266">
        <v>60250</v>
      </c>
      <c r="I266">
        <v>59000</v>
      </c>
      <c r="J266">
        <v>59050</v>
      </c>
      <c r="K266">
        <v>59800</v>
      </c>
      <c r="L266">
        <v>60150</v>
      </c>
      <c r="M266">
        <v>59400</v>
      </c>
      <c r="N266">
        <v>59000</v>
      </c>
      <c r="O266">
        <v>59100</v>
      </c>
      <c r="P266">
        <v>60250</v>
      </c>
      <c r="Q266">
        <v>59050</v>
      </c>
      <c r="R266">
        <v>59800</v>
      </c>
      <c r="S266" t="s">
        <v>25</v>
      </c>
    </row>
    <row r="267" spans="1:19">
      <c r="A267">
        <v>2026</v>
      </c>
      <c r="B267">
        <v>12</v>
      </c>
      <c r="C267" s="265">
        <v>46097</v>
      </c>
      <c r="D267" s="265">
        <v>46103</v>
      </c>
      <c r="E267">
        <v>59500</v>
      </c>
      <c r="F267">
        <v>60500</v>
      </c>
      <c r="G267">
        <v>59500</v>
      </c>
      <c r="H267" s="290">
        <v>60500</v>
      </c>
      <c r="I267">
        <v>59000</v>
      </c>
      <c r="J267">
        <v>59400</v>
      </c>
      <c r="K267">
        <v>60000</v>
      </c>
      <c r="L267">
        <v>60500</v>
      </c>
      <c r="M267">
        <v>59500</v>
      </c>
      <c r="N267">
        <v>59000</v>
      </c>
      <c r="O267">
        <v>59500</v>
      </c>
      <c r="P267">
        <v>60500</v>
      </c>
      <c r="Q267">
        <v>59400</v>
      </c>
      <c r="R267">
        <v>60000</v>
      </c>
      <c r="S267" t="s">
        <v>25</v>
      </c>
    </row>
    <row r="268" spans="1:19">
      <c r="A268">
        <v>2026</v>
      </c>
      <c r="B268">
        <v>12</v>
      </c>
      <c r="C268" s="265">
        <v>46097</v>
      </c>
      <c r="D268" s="265">
        <v>46103</v>
      </c>
      <c r="E268">
        <v>59500</v>
      </c>
      <c r="F268">
        <v>60650</v>
      </c>
      <c r="G268">
        <v>59500</v>
      </c>
      <c r="H268">
        <v>60500</v>
      </c>
      <c r="I268">
        <v>58750</v>
      </c>
      <c r="J268">
        <v>59450</v>
      </c>
      <c r="K268">
        <v>60000</v>
      </c>
      <c r="L268">
        <v>60650</v>
      </c>
      <c r="M268">
        <v>59500</v>
      </c>
      <c r="N268">
        <v>58750</v>
      </c>
      <c r="O268">
        <v>59500</v>
      </c>
      <c r="P268">
        <v>60500</v>
      </c>
      <c r="Q268">
        <v>59450</v>
      </c>
      <c r="R268">
        <v>60000</v>
      </c>
      <c r="S268" t="s">
        <v>25</v>
      </c>
    </row>
    <row r="269" spans="1:19">
      <c r="A269">
        <v>2026</v>
      </c>
      <c r="B269">
        <v>13</v>
      </c>
      <c r="C269" s="265">
        <v>46104</v>
      </c>
      <c r="D269" s="265">
        <v>46110</v>
      </c>
      <c r="E269">
        <v>59500</v>
      </c>
      <c r="F269">
        <v>60600</v>
      </c>
      <c r="G269">
        <v>60300</v>
      </c>
      <c r="H269">
        <v>61000</v>
      </c>
      <c r="I269">
        <v>58400</v>
      </c>
      <c r="J269">
        <v>60500</v>
      </c>
      <c r="K269">
        <v>60000</v>
      </c>
      <c r="L269">
        <v>60600</v>
      </c>
      <c r="M269">
        <v>59500</v>
      </c>
      <c r="N269">
        <v>58400</v>
      </c>
      <c r="O269">
        <v>60300</v>
      </c>
      <c r="P269">
        <v>61000</v>
      </c>
      <c r="Q269">
        <v>60500</v>
      </c>
      <c r="R269">
        <v>60000</v>
      </c>
      <c r="S269" t="s">
        <v>25</v>
      </c>
    </row>
    <row r="270" spans="1:19">
      <c r="A270">
        <v>2026</v>
      </c>
      <c r="B270">
        <v>14</v>
      </c>
      <c r="C270" s="265">
        <v>46111</v>
      </c>
      <c r="D270" s="265">
        <v>46117</v>
      </c>
      <c r="E270">
        <v>59400</v>
      </c>
      <c r="F270">
        <v>60000</v>
      </c>
      <c r="G270">
        <v>60000</v>
      </c>
      <c r="H270">
        <v>60500</v>
      </c>
      <c r="I270">
        <v>58500</v>
      </c>
      <c r="J270">
        <v>60300</v>
      </c>
      <c r="K270">
        <v>60000</v>
      </c>
      <c r="L270">
        <v>60000</v>
      </c>
      <c r="M270">
        <v>59400</v>
      </c>
      <c r="N270">
        <v>58500</v>
      </c>
      <c r="O270">
        <v>60000</v>
      </c>
      <c r="P270">
        <v>60500</v>
      </c>
      <c r="Q270">
        <v>60300</v>
      </c>
      <c r="R270">
        <v>60000</v>
      </c>
      <c r="S270" t="s">
        <v>25</v>
      </c>
    </row>
  </sheetData>
  <sheetProtection formatCells="0" formatColumns="0" formatRows="0" insertColumns="0" insertRows="0" insertHyperlinks="0" deleteColumns="0" deleteRows="0" sort="0" autoFilter="0" pivotTables="0"/>
  <autoFilter ref="A7:AA7" xr:uid="{00000000-0001-0000-0100-000000000000}"/>
  <mergeCells count="3">
    <mergeCell ref="E6:K6"/>
    <mergeCell ref="M6:N6"/>
    <mergeCell ref="O6:R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94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defaultColWidth="11.42578125" defaultRowHeight="15"/>
  <cols>
    <col min="1" max="1" width="22.42578125" customWidth="1"/>
    <col min="2" max="3" width="8.140625" customWidth="1"/>
    <col min="4" max="4" width="22.28515625" customWidth="1"/>
    <col min="5" max="10" width="2.28515625" customWidth="1"/>
    <col min="11" max="12" width="9.28515625" customWidth="1"/>
    <col min="13" max="13" width="11.7109375" customWidth="1"/>
    <col min="14" max="14" width="9.28515625" customWidth="1"/>
    <col min="15" max="15" width="11.7109375" customWidth="1"/>
    <col min="16" max="16" width="9.28515625" customWidth="1"/>
    <col min="17" max="17" width="10.42578125" customWidth="1"/>
    <col min="18" max="18" width="7" customWidth="1"/>
    <col min="19" max="19" width="11.7109375" customWidth="1"/>
    <col min="20" max="20" width="7" customWidth="1"/>
    <col min="21" max="21" width="11.7109375" customWidth="1"/>
    <col min="22" max="22" width="9.28515625" customWidth="1"/>
    <col min="23" max="23" width="20" customWidth="1"/>
    <col min="24" max="24" width="8.140625" customWidth="1"/>
    <col min="25" max="25" width="9.28515625" customWidth="1"/>
    <col min="26" max="26" width="8.140625" customWidth="1"/>
    <col min="27" max="27" width="10.42578125" customWidth="1"/>
    <col min="28" max="28" width="9.140625" customWidth="1"/>
    <col min="29" max="256" width="8.85546875" customWidth="1"/>
  </cols>
  <sheetData>
    <row r="1" spans="1:27">
      <c r="A1" s="5" t="s">
        <v>26</v>
      </c>
      <c r="B1" t="str">
        <f>IFERROR(B341-B348,"NA")</f>
        <v>NA</v>
      </c>
      <c r="C1" t="str">
        <f t="shared" ref="C1:AA1" si="0">IFERROR(C341-C348,"NA")</f>
        <v>NA</v>
      </c>
      <c r="D1" t="str">
        <f t="shared" si="0"/>
        <v>NA</v>
      </c>
      <c r="E1" t="str">
        <f t="shared" si="0"/>
        <v>NA</v>
      </c>
      <c r="F1" t="str">
        <f t="shared" si="0"/>
        <v>NA</v>
      </c>
      <c r="G1" t="str">
        <f t="shared" si="0"/>
        <v>NA</v>
      </c>
      <c r="H1" t="str">
        <f t="shared" si="0"/>
        <v>NA</v>
      </c>
      <c r="I1" t="str">
        <f t="shared" si="0"/>
        <v>NA</v>
      </c>
      <c r="J1" t="str">
        <f t="shared" si="0"/>
        <v>NA</v>
      </c>
      <c r="K1">
        <f t="shared" si="0"/>
        <v>-100</v>
      </c>
      <c r="L1">
        <f t="shared" si="0"/>
        <v>-1150</v>
      </c>
      <c r="M1">
        <f t="shared" si="0"/>
        <v>-400</v>
      </c>
      <c r="N1" t="str">
        <f t="shared" si="0"/>
        <v>NA</v>
      </c>
      <c r="O1">
        <f t="shared" si="0"/>
        <v>-500</v>
      </c>
      <c r="P1">
        <f t="shared" si="0"/>
        <v>-1000</v>
      </c>
      <c r="Q1">
        <f t="shared" si="0"/>
        <v>-850</v>
      </c>
      <c r="R1">
        <f t="shared" si="0"/>
        <v>-1500</v>
      </c>
      <c r="S1">
        <f t="shared" si="0"/>
        <v>-200</v>
      </c>
      <c r="T1">
        <f t="shared" si="0"/>
        <v>-1300</v>
      </c>
      <c r="U1" t="str">
        <f t="shared" si="0"/>
        <v>NA</v>
      </c>
      <c r="V1">
        <f t="shared" si="0"/>
        <v>-850</v>
      </c>
      <c r="W1">
        <f t="shared" si="0"/>
        <v>-1000</v>
      </c>
      <c r="X1">
        <f t="shared" si="0"/>
        <v>-1300</v>
      </c>
      <c r="Y1">
        <f t="shared" si="0"/>
        <v>-750</v>
      </c>
      <c r="Z1">
        <f t="shared" si="0"/>
        <v>-850</v>
      </c>
      <c r="AA1">
        <f t="shared" si="0"/>
        <v>-1500</v>
      </c>
    </row>
    <row r="2" spans="1:27">
      <c r="A2" s="5" t="s">
        <v>27</v>
      </c>
      <c r="B2" t="str">
        <f>IFERROR(B348-B361,"NA")</f>
        <v>NA</v>
      </c>
      <c r="C2" t="str">
        <f t="shared" ref="C2:AA2" si="1">IFERROR(C348-C361,"NA")</f>
        <v>NA</v>
      </c>
      <c r="D2" t="str">
        <f t="shared" si="1"/>
        <v>NA</v>
      </c>
      <c r="E2" t="str">
        <f t="shared" si="1"/>
        <v>NA</v>
      </c>
      <c r="F2" t="str">
        <f t="shared" si="1"/>
        <v>NA</v>
      </c>
      <c r="G2" t="str">
        <f t="shared" si="1"/>
        <v>NA</v>
      </c>
      <c r="H2" t="str">
        <f t="shared" si="1"/>
        <v>NA</v>
      </c>
      <c r="I2" t="str">
        <f t="shared" si="1"/>
        <v>NA</v>
      </c>
      <c r="J2" t="str">
        <f t="shared" si="1"/>
        <v>NA</v>
      </c>
      <c r="K2">
        <f t="shared" si="1"/>
        <v>1600</v>
      </c>
      <c r="L2">
        <f t="shared" si="1"/>
        <v>1500</v>
      </c>
      <c r="M2">
        <f t="shared" si="1"/>
        <v>1900</v>
      </c>
      <c r="N2" t="str">
        <f t="shared" si="1"/>
        <v>NA</v>
      </c>
      <c r="O2">
        <f t="shared" si="1"/>
        <v>2100</v>
      </c>
      <c r="P2">
        <f t="shared" si="1"/>
        <v>1500</v>
      </c>
      <c r="Q2">
        <f t="shared" si="1"/>
        <v>1350</v>
      </c>
      <c r="R2">
        <f t="shared" si="1"/>
        <v>2500</v>
      </c>
      <c r="S2">
        <f t="shared" si="1"/>
        <v>2000</v>
      </c>
      <c r="T2">
        <f t="shared" si="1"/>
        <v>2200</v>
      </c>
      <c r="U2" t="str">
        <f t="shared" si="1"/>
        <v>NA</v>
      </c>
      <c r="V2">
        <f t="shared" si="1"/>
        <v>1350</v>
      </c>
      <c r="W2">
        <f t="shared" si="1"/>
        <v>950</v>
      </c>
      <c r="X2">
        <f t="shared" si="1"/>
        <v>2400</v>
      </c>
      <c r="Y2">
        <f t="shared" si="1"/>
        <v>1550</v>
      </c>
      <c r="Z2">
        <f t="shared" si="1"/>
        <v>1850</v>
      </c>
      <c r="AA2">
        <f t="shared" si="1"/>
        <v>1700</v>
      </c>
    </row>
    <row r="3" spans="1:27">
      <c r="A3" s="5" t="s">
        <v>28</v>
      </c>
      <c r="B3" t="str">
        <f>IFERROR(B361-B390,"NA")</f>
        <v>NA</v>
      </c>
      <c r="C3" t="str">
        <f t="shared" ref="C3:AA3" si="2">IFERROR(C361-C390,"NA")</f>
        <v>NA</v>
      </c>
      <c r="D3" t="str">
        <f t="shared" si="2"/>
        <v>NA</v>
      </c>
      <c r="E3" t="str">
        <f t="shared" si="2"/>
        <v>NA</v>
      </c>
      <c r="F3" t="str">
        <f t="shared" si="2"/>
        <v>NA</v>
      </c>
      <c r="G3" t="str">
        <f t="shared" si="2"/>
        <v>NA</v>
      </c>
      <c r="H3" t="str">
        <f t="shared" si="2"/>
        <v>NA</v>
      </c>
      <c r="I3" t="str">
        <f t="shared" si="2"/>
        <v>NA</v>
      </c>
      <c r="J3" t="str">
        <f t="shared" si="2"/>
        <v>NA</v>
      </c>
      <c r="K3">
        <f t="shared" si="2"/>
        <v>1400</v>
      </c>
      <c r="L3">
        <f t="shared" si="2"/>
        <v>1350</v>
      </c>
      <c r="M3">
        <f t="shared" si="2"/>
        <v>400</v>
      </c>
      <c r="N3" t="str">
        <f t="shared" si="2"/>
        <v>NA</v>
      </c>
      <c r="O3">
        <f t="shared" si="2"/>
        <v>300</v>
      </c>
      <c r="P3">
        <f t="shared" si="2"/>
        <v>1500</v>
      </c>
      <c r="Q3">
        <f t="shared" si="2"/>
        <v>1250</v>
      </c>
      <c r="R3">
        <f t="shared" si="2"/>
        <v>1000</v>
      </c>
      <c r="S3">
        <f t="shared" si="2"/>
        <v>1000</v>
      </c>
      <c r="T3">
        <f t="shared" si="2"/>
        <v>1200</v>
      </c>
      <c r="U3" t="str">
        <f t="shared" si="2"/>
        <v>NA</v>
      </c>
      <c r="V3">
        <f t="shared" si="2"/>
        <v>1250</v>
      </c>
      <c r="W3">
        <f t="shared" si="2"/>
        <v>1550</v>
      </c>
      <c r="X3">
        <f t="shared" si="2"/>
        <v>100</v>
      </c>
      <c r="Y3">
        <f t="shared" si="2"/>
        <v>1350</v>
      </c>
      <c r="Z3">
        <f t="shared" si="2"/>
        <v>1050</v>
      </c>
      <c r="AA3">
        <f t="shared" si="2"/>
        <v>1700</v>
      </c>
    </row>
    <row r="4" spans="1:27">
      <c r="A4" s="5" t="s">
        <v>29</v>
      </c>
      <c r="B4" t="str">
        <f>IFERROR(B370-B391,"NA")</f>
        <v>NA</v>
      </c>
      <c r="C4" t="str">
        <f t="shared" ref="C4:AA4" si="3">IFERROR(C370-C391,"NA")</f>
        <v>NA</v>
      </c>
      <c r="D4" t="str">
        <f t="shared" si="3"/>
        <v>NA</v>
      </c>
      <c r="E4" t="str">
        <f t="shared" si="3"/>
        <v>NA</v>
      </c>
      <c r="F4" t="str">
        <f t="shared" si="3"/>
        <v>NA</v>
      </c>
      <c r="G4" t="str">
        <f t="shared" si="3"/>
        <v>NA</v>
      </c>
      <c r="H4" t="str">
        <f t="shared" si="3"/>
        <v>NA</v>
      </c>
      <c r="I4" t="str">
        <f t="shared" si="3"/>
        <v>NA</v>
      </c>
      <c r="J4" t="str">
        <f t="shared" si="3"/>
        <v>NA</v>
      </c>
      <c r="K4">
        <f t="shared" si="3"/>
        <v>0</v>
      </c>
      <c r="L4">
        <f t="shared" si="3"/>
        <v>150</v>
      </c>
      <c r="M4">
        <f t="shared" si="3"/>
        <v>-800</v>
      </c>
      <c r="N4" t="str">
        <f t="shared" si="3"/>
        <v>NA</v>
      </c>
      <c r="O4">
        <f t="shared" si="3"/>
        <v>-800</v>
      </c>
      <c r="P4">
        <f t="shared" si="3"/>
        <v>500</v>
      </c>
      <c r="Q4">
        <f t="shared" si="3"/>
        <v>-100</v>
      </c>
      <c r="R4">
        <f t="shared" si="3"/>
        <v>500</v>
      </c>
      <c r="S4">
        <f t="shared" si="3"/>
        <v>0</v>
      </c>
      <c r="T4">
        <f t="shared" si="3"/>
        <v>200</v>
      </c>
      <c r="U4" t="str">
        <f t="shared" si="3"/>
        <v>NA</v>
      </c>
      <c r="V4">
        <f t="shared" si="3"/>
        <v>-100</v>
      </c>
      <c r="W4">
        <f t="shared" si="3"/>
        <v>-300</v>
      </c>
      <c r="X4">
        <f t="shared" si="3"/>
        <v>-700</v>
      </c>
      <c r="Y4">
        <f t="shared" si="3"/>
        <v>200</v>
      </c>
      <c r="Z4">
        <f t="shared" si="3"/>
        <v>-150</v>
      </c>
      <c r="AA4">
        <f t="shared" si="3"/>
        <v>300</v>
      </c>
    </row>
    <row r="7" spans="1:27">
      <c r="A7" s="3" t="s">
        <v>30</v>
      </c>
      <c r="B7" s="412" t="s">
        <v>31</v>
      </c>
      <c r="C7" s="412"/>
      <c r="D7" s="4" t="s">
        <v>32</v>
      </c>
      <c r="E7" s="412" t="s">
        <v>33</v>
      </c>
      <c r="F7" s="412"/>
      <c r="G7" s="412"/>
      <c r="H7" s="412" t="s">
        <v>34</v>
      </c>
      <c r="I7" s="412"/>
      <c r="J7" s="412"/>
      <c r="K7" s="412" t="s">
        <v>35</v>
      </c>
      <c r="L7" s="412"/>
      <c r="M7" s="412" t="s">
        <v>36</v>
      </c>
      <c r="N7" s="412"/>
      <c r="O7" s="412"/>
      <c r="P7" s="412"/>
      <c r="Q7" s="412"/>
      <c r="R7" s="412"/>
      <c r="S7" s="412"/>
      <c r="T7" s="412"/>
      <c r="U7" s="412"/>
      <c r="V7" s="412"/>
      <c r="W7" s="412"/>
      <c r="X7" s="412"/>
      <c r="Y7" s="412"/>
      <c r="Z7" s="412"/>
      <c r="AA7" s="412"/>
    </row>
    <row r="8" spans="1:27">
      <c r="A8" s="3"/>
      <c r="B8" s="4" t="s">
        <v>37</v>
      </c>
      <c r="C8" s="4" t="s">
        <v>37</v>
      </c>
      <c r="D8" s="4"/>
      <c r="E8" s="4"/>
      <c r="F8" s="4"/>
      <c r="G8" s="4"/>
      <c r="H8" s="4"/>
      <c r="I8" s="4"/>
      <c r="J8" s="4"/>
      <c r="K8" s="4" t="s">
        <v>38</v>
      </c>
      <c r="L8" s="4" t="s">
        <v>39</v>
      </c>
      <c r="M8" s="4" t="s">
        <v>40</v>
      </c>
      <c r="N8" s="4" t="s">
        <v>41</v>
      </c>
      <c r="O8" s="4" t="s">
        <v>42</v>
      </c>
      <c r="P8" s="4" t="s">
        <v>13</v>
      </c>
      <c r="Q8" s="4" t="s">
        <v>15</v>
      </c>
      <c r="R8" s="4" t="s">
        <v>43</v>
      </c>
      <c r="S8" s="4" t="s">
        <v>16</v>
      </c>
      <c r="T8" s="4" t="s">
        <v>44</v>
      </c>
      <c r="U8" s="4" t="s">
        <v>45</v>
      </c>
      <c r="V8" s="4" t="s">
        <v>46</v>
      </c>
      <c r="W8" s="4" t="s">
        <v>47</v>
      </c>
      <c r="X8" s="4" t="s">
        <v>17</v>
      </c>
      <c r="Y8" s="4" t="s">
        <v>48</v>
      </c>
      <c r="Z8" s="4" t="s">
        <v>37</v>
      </c>
      <c r="AA8" s="4" t="s">
        <v>49</v>
      </c>
    </row>
    <row r="9" spans="1:27">
      <c r="A9" t="s">
        <v>50</v>
      </c>
      <c r="B9" t="s">
        <v>25</v>
      </c>
      <c r="C9" t="s">
        <v>25</v>
      </c>
      <c r="D9" t="s">
        <v>25</v>
      </c>
      <c r="E9" t="s">
        <v>25</v>
      </c>
      <c r="F9" t="s">
        <v>25</v>
      </c>
      <c r="G9" t="s">
        <v>25</v>
      </c>
      <c r="H9" t="s">
        <v>25</v>
      </c>
      <c r="I9" t="s">
        <v>25</v>
      </c>
      <c r="J9" t="s">
        <v>25</v>
      </c>
      <c r="K9">
        <v>44100</v>
      </c>
      <c r="L9">
        <v>41000</v>
      </c>
      <c r="M9">
        <v>43500</v>
      </c>
      <c r="N9" t="s">
        <v>25</v>
      </c>
      <c r="O9">
        <v>43000</v>
      </c>
      <c r="P9">
        <v>43500</v>
      </c>
      <c r="Q9">
        <v>41100</v>
      </c>
      <c r="R9">
        <v>43300</v>
      </c>
      <c r="S9">
        <v>43000</v>
      </c>
      <c r="T9">
        <v>42800</v>
      </c>
      <c r="U9" t="s">
        <v>25</v>
      </c>
      <c r="V9">
        <v>41800</v>
      </c>
      <c r="W9">
        <v>44200</v>
      </c>
      <c r="X9">
        <v>43000</v>
      </c>
      <c r="Y9">
        <v>40850</v>
      </c>
      <c r="Z9">
        <v>41350</v>
      </c>
      <c r="AA9">
        <v>40500</v>
      </c>
    </row>
    <row r="10" spans="1:27">
      <c r="A10" t="s">
        <v>51</v>
      </c>
      <c r="B10" t="s">
        <v>24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 t="s">
        <v>24</v>
      </c>
      <c r="N10" t="s">
        <v>24</v>
      </c>
      <c r="O10" t="s">
        <v>24</v>
      </c>
      <c r="P10" t="s">
        <v>24</v>
      </c>
      <c r="Q10" t="s">
        <v>24</v>
      </c>
      <c r="R10" t="s">
        <v>24</v>
      </c>
      <c r="S10" t="s">
        <v>24</v>
      </c>
      <c r="T10" t="s">
        <v>24</v>
      </c>
      <c r="U10" t="s">
        <v>24</v>
      </c>
      <c r="V10" t="s">
        <v>24</v>
      </c>
      <c r="W10" t="s">
        <v>24</v>
      </c>
      <c r="X10" t="s">
        <v>24</v>
      </c>
      <c r="Y10" t="s">
        <v>24</v>
      </c>
      <c r="Z10" t="s">
        <v>24</v>
      </c>
      <c r="AA10" t="s">
        <v>24</v>
      </c>
    </row>
    <row r="11" spans="1:27">
      <c r="A11" t="s">
        <v>52</v>
      </c>
      <c r="B11" t="s">
        <v>25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>
        <v>43800</v>
      </c>
      <c r="L11">
        <v>40500</v>
      </c>
      <c r="M11">
        <v>43100</v>
      </c>
      <c r="N11" t="s">
        <v>25</v>
      </c>
      <c r="O11">
        <v>42800</v>
      </c>
      <c r="P11">
        <v>43300</v>
      </c>
      <c r="Q11">
        <v>40700</v>
      </c>
      <c r="R11">
        <v>42800</v>
      </c>
      <c r="S11">
        <v>43000</v>
      </c>
      <c r="T11">
        <v>42700</v>
      </c>
      <c r="U11" t="s">
        <v>25</v>
      </c>
      <c r="V11">
        <v>41400</v>
      </c>
      <c r="W11">
        <v>43700</v>
      </c>
      <c r="X11">
        <v>43000</v>
      </c>
      <c r="Y11">
        <v>40300</v>
      </c>
      <c r="Z11">
        <v>40950</v>
      </c>
      <c r="AA11">
        <v>40000</v>
      </c>
    </row>
    <row r="12" spans="1:27">
      <c r="A12" t="s">
        <v>53</v>
      </c>
      <c r="B12" t="s">
        <v>25</v>
      </c>
      <c r="C12" t="s">
        <v>25</v>
      </c>
      <c r="D12" t="s">
        <v>25</v>
      </c>
      <c r="E12" t="s">
        <v>25</v>
      </c>
      <c r="F12" t="s">
        <v>25</v>
      </c>
      <c r="G12" t="s">
        <v>25</v>
      </c>
      <c r="H12" t="s">
        <v>25</v>
      </c>
      <c r="I12" t="s">
        <v>25</v>
      </c>
      <c r="J12" t="s">
        <v>25</v>
      </c>
      <c r="K12">
        <v>43300</v>
      </c>
      <c r="L12">
        <v>40450</v>
      </c>
      <c r="M12">
        <v>43000</v>
      </c>
      <c r="N12" t="s">
        <v>25</v>
      </c>
      <c r="O12">
        <v>42700</v>
      </c>
      <c r="P12">
        <v>43000</v>
      </c>
      <c r="Q12">
        <v>40800</v>
      </c>
      <c r="R12">
        <v>42800</v>
      </c>
      <c r="S12">
        <v>42500</v>
      </c>
      <c r="T12">
        <v>42400</v>
      </c>
      <c r="U12" t="s">
        <v>25</v>
      </c>
      <c r="V12">
        <v>41500</v>
      </c>
      <c r="W12">
        <v>43800</v>
      </c>
      <c r="X12">
        <v>42800</v>
      </c>
      <c r="Y12">
        <v>40300</v>
      </c>
      <c r="Z12">
        <v>40900</v>
      </c>
      <c r="AA12">
        <v>40000</v>
      </c>
    </row>
    <row r="13" spans="1:27">
      <c r="A13" t="s">
        <v>54</v>
      </c>
      <c r="B13" t="s">
        <v>25</v>
      </c>
      <c r="C13" t="s">
        <v>25</v>
      </c>
      <c r="D13" t="s">
        <v>25</v>
      </c>
      <c r="E13" t="s">
        <v>25</v>
      </c>
      <c r="F13" t="s">
        <v>25</v>
      </c>
      <c r="G13" t="s">
        <v>25</v>
      </c>
      <c r="H13" t="s">
        <v>25</v>
      </c>
      <c r="I13" t="s">
        <v>25</v>
      </c>
      <c r="J13" t="s">
        <v>25</v>
      </c>
      <c r="K13">
        <v>43300</v>
      </c>
      <c r="L13">
        <v>40700</v>
      </c>
      <c r="M13">
        <v>43200</v>
      </c>
      <c r="N13" t="s">
        <v>25</v>
      </c>
      <c r="O13">
        <v>43000</v>
      </c>
      <c r="P13">
        <v>43000</v>
      </c>
      <c r="Q13">
        <v>40800</v>
      </c>
      <c r="R13">
        <v>42500</v>
      </c>
      <c r="S13">
        <v>42750</v>
      </c>
      <c r="T13">
        <v>42400</v>
      </c>
      <c r="U13" t="s">
        <v>25</v>
      </c>
      <c r="V13">
        <v>41500</v>
      </c>
      <c r="W13">
        <v>43600</v>
      </c>
      <c r="X13">
        <v>42800</v>
      </c>
      <c r="Y13">
        <v>40500</v>
      </c>
      <c r="Z13">
        <v>41000</v>
      </c>
      <c r="AA13">
        <v>40100</v>
      </c>
    </row>
    <row r="14" spans="1:27">
      <c r="A14" t="s">
        <v>55</v>
      </c>
      <c r="B14" t="s">
        <v>25</v>
      </c>
      <c r="C14" t="s">
        <v>25</v>
      </c>
      <c r="D14" t="s">
        <v>25</v>
      </c>
      <c r="E14" t="s">
        <v>25</v>
      </c>
      <c r="F14" t="s">
        <v>25</v>
      </c>
      <c r="G14" t="s">
        <v>25</v>
      </c>
      <c r="H14" t="s">
        <v>25</v>
      </c>
      <c r="I14" t="s">
        <v>25</v>
      </c>
      <c r="J14" t="s">
        <v>25</v>
      </c>
      <c r="K14">
        <v>43300</v>
      </c>
      <c r="L14">
        <v>40800</v>
      </c>
      <c r="M14">
        <v>43500</v>
      </c>
      <c r="N14" t="s">
        <v>25</v>
      </c>
      <c r="O14">
        <v>43200</v>
      </c>
      <c r="P14">
        <v>43500</v>
      </c>
      <c r="Q14">
        <v>40900</v>
      </c>
      <c r="R14">
        <v>42500</v>
      </c>
      <c r="S14">
        <v>43000</v>
      </c>
      <c r="T14">
        <v>42500</v>
      </c>
      <c r="U14" t="s">
        <v>25</v>
      </c>
      <c r="V14">
        <v>41600</v>
      </c>
      <c r="W14">
        <v>44050</v>
      </c>
      <c r="X14">
        <v>43000</v>
      </c>
      <c r="Y14">
        <v>40700</v>
      </c>
      <c r="Z14">
        <v>41250</v>
      </c>
      <c r="AA14">
        <v>40300</v>
      </c>
    </row>
    <row r="15" spans="1:27">
      <c r="A15" t="s">
        <v>56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>
        <v>43500</v>
      </c>
      <c r="L15">
        <v>41100</v>
      </c>
      <c r="M15">
        <v>43800</v>
      </c>
      <c r="N15" t="s">
        <v>25</v>
      </c>
      <c r="O15">
        <v>43600</v>
      </c>
      <c r="P15">
        <v>44000</v>
      </c>
      <c r="Q15">
        <v>41350</v>
      </c>
      <c r="R15">
        <v>42500</v>
      </c>
      <c r="S15">
        <v>43000</v>
      </c>
      <c r="T15">
        <v>43000</v>
      </c>
      <c r="U15" t="s">
        <v>25</v>
      </c>
      <c r="V15">
        <v>42050</v>
      </c>
      <c r="W15">
        <v>44200</v>
      </c>
      <c r="X15">
        <v>43500</v>
      </c>
      <c r="Y15">
        <v>41000</v>
      </c>
      <c r="Z15">
        <v>41550</v>
      </c>
      <c r="AA15">
        <v>40500</v>
      </c>
    </row>
    <row r="16" spans="1:27">
      <c r="A16" t="s">
        <v>57</v>
      </c>
      <c r="B16" t="s">
        <v>25</v>
      </c>
      <c r="C16" t="s">
        <v>25</v>
      </c>
      <c r="D16" t="s">
        <v>25</v>
      </c>
      <c r="E16" t="s">
        <v>25</v>
      </c>
      <c r="F16" t="s">
        <v>25</v>
      </c>
      <c r="G16" t="s">
        <v>25</v>
      </c>
      <c r="H16" t="s">
        <v>25</v>
      </c>
      <c r="I16" t="s">
        <v>25</v>
      </c>
      <c r="J16" t="s">
        <v>25</v>
      </c>
      <c r="K16">
        <v>43700</v>
      </c>
      <c r="L16">
        <v>41000</v>
      </c>
      <c r="M16">
        <v>43800</v>
      </c>
      <c r="N16" t="s">
        <v>25</v>
      </c>
      <c r="O16">
        <v>43500</v>
      </c>
      <c r="P16">
        <v>44000</v>
      </c>
      <c r="Q16">
        <v>41100</v>
      </c>
      <c r="R16">
        <v>42500</v>
      </c>
      <c r="S16">
        <v>43000</v>
      </c>
      <c r="T16">
        <v>43000</v>
      </c>
      <c r="U16" t="s">
        <v>25</v>
      </c>
      <c r="V16">
        <v>41800</v>
      </c>
      <c r="W16">
        <v>44000</v>
      </c>
      <c r="X16">
        <v>43500</v>
      </c>
      <c r="Y16">
        <v>40800</v>
      </c>
      <c r="Z16">
        <v>41400</v>
      </c>
      <c r="AA16">
        <v>40500</v>
      </c>
    </row>
    <row r="17" spans="1:27">
      <c r="A17" t="s">
        <v>58</v>
      </c>
      <c r="B17" t="s">
        <v>24</v>
      </c>
      <c r="C17" t="s">
        <v>24</v>
      </c>
      <c r="D17" t="s">
        <v>24</v>
      </c>
      <c r="E17" t="s">
        <v>24</v>
      </c>
      <c r="F17" t="s">
        <v>24</v>
      </c>
      <c r="G17" t="s">
        <v>24</v>
      </c>
      <c r="H17" t="s">
        <v>24</v>
      </c>
      <c r="I17" t="s">
        <v>24</v>
      </c>
      <c r="J17" t="s">
        <v>24</v>
      </c>
      <c r="K17" t="s">
        <v>24</v>
      </c>
      <c r="L17" t="s">
        <v>24</v>
      </c>
      <c r="M17" t="s">
        <v>24</v>
      </c>
      <c r="N17" t="s">
        <v>24</v>
      </c>
      <c r="O17" t="s">
        <v>24</v>
      </c>
      <c r="P17" t="s">
        <v>24</v>
      </c>
      <c r="Q17" t="s">
        <v>24</v>
      </c>
      <c r="R17" t="s">
        <v>24</v>
      </c>
      <c r="S17" t="s">
        <v>24</v>
      </c>
      <c r="T17" t="s">
        <v>24</v>
      </c>
      <c r="U17" t="s">
        <v>24</v>
      </c>
      <c r="V17" t="s">
        <v>24</v>
      </c>
      <c r="W17" t="s">
        <v>24</v>
      </c>
      <c r="X17" t="s">
        <v>24</v>
      </c>
      <c r="Y17" t="s">
        <v>24</v>
      </c>
      <c r="Z17" t="s">
        <v>24</v>
      </c>
      <c r="AA17" t="s">
        <v>24</v>
      </c>
    </row>
    <row r="18" spans="1:27">
      <c r="A18" t="s">
        <v>59</v>
      </c>
      <c r="B18" t="s">
        <v>24</v>
      </c>
      <c r="C18" t="s">
        <v>24</v>
      </c>
      <c r="D18" t="s">
        <v>24</v>
      </c>
      <c r="E18" t="s">
        <v>24</v>
      </c>
      <c r="F18" t="s">
        <v>24</v>
      </c>
      <c r="G18" t="s">
        <v>24</v>
      </c>
      <c r="H18" t="s">
        <v>24</v>
      </c>
      <c r="I18" t="s">
        <v>24</v>
      </c>
      <c r="J18" t="s">
        <v>24</v>
      </c>
      <c r="K18" t="s">
        <v>24</v>
      </c>
      <c r="L18" t="s">
        <v>24</v>
      </c>
      <c r="M18" t="s">
        <v>24</v>
      </c>
      <c r="N18" t="s">
        <v>24</v>
      </c>
      <c r="O18" t="s">
        <v>24</v>
      </c>
      <c r="P18" t="s">
        <v>24</v>
      </c>
      <c r="Q18" t="s">
        <v>24</v>
      </c>
      <c r="R18" t="s">
        <v>24</v>
      </c>
      <c r="S18" t="s">
        <v>24</v>
      </c>
      <c r="T18" t="s">
        <v>24</v>
      </c>
      <c r="U18" t="s">
        <v>24</v>
      </c>
      <c r="V18" t="s">
        <v>24</v>
      </c>
      <c r="W18" t="s">
        <v>24</v>
      </c>
      <c r="X18" t="s">
        <v>24</v>
      </c>
      <c r="Y18" t="s">
        <v>24</v>
      </c>
      <c r="Z18" t="s">
        <v>24</v>
      </c>
      <c r="AA18" t="s">
        <v>24</v>
      </c>
    </row>
    <row r="19" spans="1:27">
      <c r="A19" t="s">
        <v>60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>
        <v>43700</v>
      </c>
      <c r="L19">
        <v>40700</v>
      </c>
      <c r="M19" t="s">
        <v>25</v>
      </c>
      <c r="N19" t="s">
        <v>25</v>
      </c>
      <c r="O19" t="s">
        <v>25</v>
      </c>
      <c r="P19">
        <v>44000</v>
      </c>
      <c r="Q19">
        <v>40750</v>
      </c>
      <c r="R19">
        <v>42500</v>
      </c>
      <c r="S19">
        <v>43000</v>
      </c>
      <c r="T19">
        <v>43200</v>
      </c>
      <c r="U19" t="s">
        <v>25</v>
      </c>
      <c r="V19">
        <v>41450</v>
      </c>
      <c r="W19">
        <v>43700</v>
      </c>
      <c r="X19">
        <v>43500</v>
      </c>
      <c r="Y19">
        <v>40500</v>
      </c>
      <c r="Z19">
        <v>41250</v>
      </c>
      <c r="AA19">
        <v>40100</v>
      </c>
    </row>
    <row r="20" spans="1:27">
      <c r="A20" t="s">
        <v>61</v>
      </c>
      <c r="B20" t="s">
        <v>25</v>
      </c>
      <c r="C20" t="s">
        <v>25</v>
      </c>
      <c r="D20" t="s">
        <v>25</v>
      </c>
      <c r="E20" t="s">
        <v>25</v>
      </c>
      <c r="F20" t="s">
        <v>25</v>
      </c>
      <c r="G20" t="s">
        <v>25</v>
      </c>
      <c r="H20" t="s">
        <v>25</v>
      </c>
      <c r="I20" t="s">
        <v>25</v>
      </c>
      <c r="J20" t="s">
        <v>25</v>
      </c>
      <c r="K20">
        <v>43700</v>
      </c>
      <c r="L20">
        <v>40800</v>
      </c>
      <c r="M20" t="s">
        <v>25</v>
      </c>
      <c r="N20" t="s">
        <v>25</v>
      </c>
      <c r="O20" t="s">
        <v>25</v>
      </c>
      <c r="P20">
        <v>44000</v>
      </c>
      <c r="Q20">
        <v>41000</v>
      </c>
      <c r="R20">
        <v>42500</v>
      </c>
      <c r="S20">
        <v>43000</v>
      </c>
      <c r="T20">
        <v>43000</v>
      </c>
      <c r="U20" t="s">
        <v>25</v>
      </c>
      <c r="V20">
        <v>41700</v>
      </c>
      <c r="W20">
        <v>44000</v>
      </c>
      <c r="X20">
        <v>43500</v>
      </c>
      <c r="Y20">
        <v>40800</v>
      </c>
      <c r="Z20">
        <v>41400</v>
      </c>
      <c r="AA20">
        <v>40500</v>
      </c>
    </row>
    <row r="21" spans="1:27">
      <c r="A21" t="s">
        <v>62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 t="s">
        <v>25</v>
      </c>
      <c r="I21" t="s">
        <v>25</v>
      </c>
      <c r="J21" t="s">
        <v>25</v>
      </c>
      <c r="K21">
        <v>43700</v>
      </c>
      <c r="L21">
        <v>40900</v>
      </c>
      <c r="M21">
        <v>44200</v>
      </c>
      <c r="N21" t="s">
        <v>25</v>
      </c>
      <c r="O21">
        <v>43900</v>
      </c>
      <c r="P21">
        <v>44000</v>
      </c>
      <c r="Q21">
        <v>41200</v>
      </c>
      <c r="R21">
        <v>43000</v>
      </c>
      <c r="S21">
        <v>43500</v>
      </c>
      <c r="T21">
        <v>43000</v>
      </c>
      <c r="U21" t="s">
        <v>25</v>
      </c>
      <c r="V21">
        <v>41900</v>
      </c>
      <c r="W21">
        <v>44050</v>
      </c>
      <c r="X21">
        <v>43500</v>
      </c>
      <c r="Y21">
        <v>40900</v>
      </c>
      <c r="Z21">
        <v>41450</v>
      </c>
      <c r="AA21">
        <v>40400</v>
      </c>
    </row>
    <row r="22" spans="1:27">
      <c r="A22" t="s">
        <v>63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>
        <v>43500</v>
      </c>
      <c r="L22">
        <v>40700</v>
      </c>
      <c r="M22">
        <v>44200</v>
      </c>
      <c r="N22" t="s">
        <v>25</v>
      </c>
      <c r="O22">
        <v>43900</v>
      </c>
      <c r="P22">
        <v>43500</v>
      </c>
      <c r="Q22">
        <v>41150</v>
      </c>
      <c r="R22">
        <v>43000</v>
      </c>
      <c r="S22">
        <v>43000</v>
      </c>
      <c r="T22">
        <v>43000</v>
      </c>
      <c r="U22" t="s">
        <v>25</v>
      </c>
      <c r="V22">
        <v>41850</v>
      </c>
      <c r="W22">
        <v>44000</v>
      </c>
      <c r="X22">
        <v>43300</v>
      </c>
      <c r="Y22">
        <v>40800</v>
      </c>
      <c r="Z22">
        <v>41500</v>
      </c>
      <c r="AA22">
        <v>40350</v>
      </c>
    </row>
    <row r="23" spans="1:27">
      <c r="A23" t="s">
        <v>64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 t="s">
        <v>25</v>
      </c>
      <c r="J23" t="s">
        <v>25</v>
      </c>
      <c r="K23">
        <v>43500</v>
      </c>
      <c r="L23" t="s">
        <v>25</v>
      </c>
      <c r="M23">
        <v>44000</v>
      </c>
      <c r="N23" t="s">
        <v>25</v>
      </c>
      <c r="O23">
        <v>43800</v>
      </c>
      <c r="P23">
        <v>43500</v>
      </c>
      <c r="Q23">
        <v>41150</v>
      </c>
      <c r="R23">
        <v>43000</v>
      </c>
      <c r="S23">
        <v>43000</v>
      </c>
      <c r="T23">
        <v>43000</v>
      </c>
      <c r="U23" t="s">
        <v>25</v>
      </c>
      <c r="V23">
        <v>41850</v>
      </c>
      <c r="W23">
        <v>43900</v>
      </c>
      <c r="X23">
        <v>43200</v>
      </c>
      <c r="Y23">
        <v>40800</v>
      </c>
      <c r="Z23">
        <v>41450</v>
      </c>
      <c r="AA23">
        <v>40300</v>
      </c>
    </row>
    <row r="24" spans="1:27">
      <c r="A24" t="s">
        <v>65</v>
      </c>
      <c r="B24" t="s">
        <v>24</v>
      </c>
      <c r="C24" t="s">
        <v>24</v>
      </c>
      <c r="D24" t="s">
        <v>24</v>
      </c>
      <c r="E24" t="s">
        <v>24</v>
      </c>
      <c r="F24" t="s">
        <v>24</v>
      </c>
      <c r="G24" t="s">
        <v>24</v>
      </c>
      <c r="H24" t="s">
        <v>24</v>
      </c>
      <c r="I24" t="s">
        <v>24</v>
      </c>
      <c r="J24" t="s">
        <v>24</v>
      </c>
      <c r="K24" t="s">
        <v>24</v>
      </c>
      <c r="L24" t="s">
        <v>24</v>
      </c>
      <c r="M24" t="s">
        <v>24</v>
      </c>
      <c r="N24" t="s">
        <v>24</v>
      </c>
      <c r="O24" t="s">
        <v>24</v>
      </c>
      <c r="P24" t="s">
        <v>24</v>
      </c>
      <c r="Q24" t="s">
        <v>24</v>
      </c>
      <c r="R24" t="s">
        <v>24</v>
      </c>
      <c r="S24" t="s">
        <v>24</v>
      </c>
      <c r="T24" t="s">
        <v>24</v>
      </c>
      <c r="U24" t="s">
        <v>24</v>
      </c>
      <c r="V24" t="s">
        <v>24</v>
      </c>
      <c r="W24" t="s">
        <v>24</v>
      </c>
      <c r="X24" t="s">
        <v>24</v>
      </c>
      <c r="Y24" t="s">
        <v>24</v>
      </c>
      <c r="Z24" t="s">
        <v>24</v>
      </c>
      <c r="AA24" t="s">
        <v>24</v>
      </c>
    </row>
    <row r="25" spans="1:27">
      <c r="A25" t="s">
        <v>66</v>
      </c>
      <c r="B25" t="s">
        <v>25</v>
      </c>
      <c r="C25" t="s">
        <v>25</v>
      </c>
      <c r="D25" t="s">
        <v>25</v>
      </c>
      <c r="E25" t="s">
        <v>25</v>
      </c>
      <c r="F25" t="s">
        <v>25</v>
      </c>
      <c r="G25" t="s">
        <v>25</v>
      </c>
      <c r="H25" t="s">
        <v>25</v>
      </c>
      <c r="I25" t="s">
        <v>25</v>
      </c>
      <c r="J25" t="s">
        <v>25</v>
      </c>
      <c r="K25">
        <v>43200</v>
      </c>
      <c r="L25">
        <v>40750</v>
      </c>
      <c r="M25">
        <v>43900</v>
      </c>
      <c r="N25" t="s">
        <v>25</v>
      </c>
      <c r="O25">
        <v>43700</v>
      </c>
      <c r="P25">
        <v>43500</v>
      </c>
      <c r="Q25">
        <v>40800</v>
      </c>
      <c r="R25">
        <v>43000</v>
      </c>
      <c r="S25">
        <v>42500</v>
      </c>
      <c r="T25">
        <v>43000</v>
      </c>
      <c r="U25" t="s">
        <v>25</v>
      </c>
      <c r="V25">
        <v>41500</v>
      </c>
      <c r="W25">
        <v>43700</v>
      </c>
      <c r="X25">
        <v>43200</v>
      </c>
      <c r="Y25">
        <v>40750</v>
      </c>
      <c r="Z25">
        <v>41350</v>
      </c>
      <c r="AA25">
        <v>40150</v>
      </c>
    </row>
    <row r="26" spans="1:27">
      <c r="A26" t="s">
        <v>67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>
        <v>43100</v>
      </c>
      <c r="L26">
        <v>40700</v>
      </c>
      <c r="M26">
        <v>43800</v>
      </c>
      <c r="N26" t="s">
        <v>25</v>
      </c>
      <c r="O26">
        <v>43500</v>
      </c>
      <c r="P26">
        <v>43500</v>
      </c>
      <c r="Q26">
        <v>40750</v>
      </c>
      <c r="R26">
        <v>42000</v>
      </c>
      <c r="S26">
        <v>42500</v>
      </c>
      <c r="T26">
        <v>43000</v>
      </c>
      <c r="U26" t="s">
        <v>25</v>
      </c>
      <c r="V26">
        <v>41450</v>
      </c>
      <c r="W26">
        <v>43700</v>
      </c>
      <c r="X26">
        <v>42800</v>
      </c>
      <c r="Y26">
        <v>40600</v>
      </c>
      <c r="Z26">
        <v>41150</v>
      </c>
      <c r="AA26">
        <v>40100</v>
      </c>
    </row>
    <row r="27" spans="1:27">
      <c r="A27" t="s">
        <v>68</v>
      </c>
      <c r="B27" t="s">
        <v>25</v>
      </c>
      <c r="C27" t="s">
        <v>25</v>
      </c>
      <c r="D27" t="s">
        <v>25</v>
      </c>
      <c r="E27" t="s">
        <v>25</v>
      </c>
      <c r="F27" t="s">
        <v>25</v>
      </c>
      <c r="G27" t="s">
        <v>25</v>
      </c>
      <c r="H27" t="s">
        <v>25</v>
      </c>
      <c r="I27" t="s">
        <v>25</v>
      </c>
      <c r="J27" t="s">
        <v>25</v>
      </c>
      <c r="K27">
        <v>43100</v>
      </c>
      <c r="L27">
        <v>40400</v>
      </c>
      <c r="M27">
        <v>43800</v>
      </c>
      <c r="N27" t="s">
        <v>25</v>
      </c>
      <c r="O27">
        <v>43500</v>
      </c>
      <c r="P27">
        <v>43500</v>
      </c>
      <c r="Q27">
        <v>40500</v>
      </c>
      <c r="R27">
        <v>42000</v>
      </c>
      <c r="S27">
        <v>42500</v>
      </c>
      <c r="T27">
        <v>42900</v>
      </c>
      <c r="U27" t="s">
        <v>25</v>
      </c>
      <c r="V27">
        <v>41200</v>
      </c>
      <c r="W27">
        <v>43850</v>
      </c>
      <c r="X27">
        <v>42800</v>
      </c>
      <c r="Y27">
        <v>40300</v>
      </c>
      <c r="Z27">
        <v>41000</v>
      </c>
      <c r="AA27">
        <v>40000</v>
      </c>
    </row>
    <row r="28" spans="1:27">
      <c r="A28" t="s">
        <v>69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>
        <v>43100</v>
      </c>
      <c r="L28">
        <v>40700</v>
      </c>
      <c r="M28">
        <v>43900</v>
      </c>
      <c r="N28" t="s">
        <v>25</v>
      </c>
      <c r="O28">
        <v>43600</v>
      </c>
      <c r="P28">
        <v>43500</v>
      </c>
      <c r="Q28">
        <v>40800</v>
      </c>
      <c r="R28">
        <v>42000</v>
      </c>
      <c r="S28">
        <v>42500</v>
      </c>
      <c r="T28">
        <v>43000</v>
      </c>
      <c r="U28" t="s">
        <v>25</v>
      </c>
      <c r="V28">
        <v>41500</v>
      </c>
      <c r="W28">
        <v>44050</v>
      </c>
      <c r="X28">
        <v>43100</v>
      </c>
      <c r="Y28">
        <v>40600</v>
      </c>
      <c r="Z28">
        <v>41200</v>
      </c>
      <c r="AA28">
        <v>40200</v>
      </c>
    </row>
    <row r="29" spans="1:27">
      <c r="A29" t="s">
        <v>70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>
        <v>43000</v>
      </c>
      <c r="L29">
        <v>40450</v>
      </c>
      <c r="M29">
        <v>43800</v>
      </c>
      <c r="N29" t="s">
        <v>25</v>
      </c>
      <c r="O29">
        <v>43600</v>
      </c>
      <c r="P29">
        <v>43500</v>
      </c>
      <c r="Q29">
        <v>40550</v>
      </c>
      <c r="R29">
        <v>42000</v>
      </c>
      <c r="S29">
        <v>42500</v>
      </c>
      <c r="T29">
        <v>43000</v>
      </c>
      <c r="U29" t="s">
        <v>25</v>
      </c>
      <c r="V29">
        <v>41250</v>
      </c>
      <c r="W29">
        <v>43700</v>
      </c>
      <c r="X29">
        <v>43200</v>
      </c>
      <c r="Y29">
        <v>40200</v>
      </c>
      <c r="Z29">
        <v>40800</v>
      </c>
      <c r="AA29">
        <v>39800</v>
      </c>
    </row>
    <row r="30" spans="1:27">
      <c r="A30" t="s">
        <v>71</v>
      </c>
      <c r="B30" t="s">
        <v>25</v>
      </c>
      <c r="C30" t="s">
        <v>25</v>
      </c>
      <c r="D30" t="s">
        <v>25</v>
      </c>
      <c r="E30" t="s">
        <v>25</v>
      </c>
      <c r="F30" t="s">
        <v>25</v>
      </c>
      <c r="G30" t="s">
        <v>25</v>
      </c>
      <c r="H30" t="s">
        <v>25</v>
      </c>
      <c r="I30" t="s">
        <v>25</v>
      </c>
      <c r="J30" t="s">
        <v>25</v>
      </c>
      <c r="K30">
        <v>43000</v>
      </c>
      <c r="L30">
        <v>40300</v>
      </c>
      <c r="M30">
        <v>43600</v>
      </c>
      <c r="N30" t="s">
        <v>25</v>
      </c>
      <c r="O30">
        <v>43500</v>
      </c>
      <c r="P30">
        <v>43500</v>
      </c>
      <c r="Q30">
        <v>40300</v>
      </c>
      <c r="R30">
        <v>42000</v>
      </c>
      <c r="S30">
        <v>42500</v>
      </c>
      <c r="T30">
        <v>42900</v>
      </c>
      <c r="U30" t="s">
        <v>25</v>
      </c>
      <c r="V30">
        <v>41000</v>
      </c>
      <c r="W30">
        <v>43600</v>
      </c>
      <c r="X30">
        <v>43100</v>
      </c>
      <c r="Y30">
        <v>40100</v>
      </c>
      <c r="Z30">
        <v>40500</v>
      </c>
      <c r="AA30">
        <v>39750</v>
      </c>
    </row>
    <row r="31" spans="1:27">
      <c r="A31" t="s">
        <v>72</v>
      </c>
      <c r="B31" t="s">
        <v>24</v>
      </c>
      <c r="C31" t="s">
        <v>24</v>
      </c>
      <c r="D31" t="s">
        <v>24</v>
      </c>
      <c r="E31" t="s">
        <v>24</v>
      </c>
      <c r="F31" t="s">
        <v>24</v>
      </c>
      <c r="G31" t="s">
        <v>24</v>
      </c>
      <c r="H31" t="s">
        <v>24</v>
      </c>
      <c r="I31" t="s">
        <v>24</v>
      </c>
      <c r="J31" t="s">
        <v>24</v>
      </c>
      <c r="K31" t="s">
        <v>24</v>
      </c>
      <c r="L31" t="s">
        <v>24</v>
      </c>
      <c r="M31" t="s">
        <v>24</v>
      </c>
      <c r="N31" t="s">
        <v>24</v>
      </c>
      <c r="O31" t="s">
        <v>24</v>
      </c>
      <c r="P31" t="s">
        <v>24</v>
      </c>
      <c r="Q31" t="s">
        <v>24</v>
      </c>
      <c r="R31" t="s">
        <v>24</v>
      </c>
      <c r="S31" t="s">
        <v>24</v>
      </c>
      <c r="T31" t="s">
        <v>24</v>
      </c>
      <c r="U31" t="s">
        <v>24</v>
      </c>
      <c r="V31" t="s">
        <v>24</v>
      </c>
      <c r="W31" t="s">
        <v>24</v>
      </c>
      <c r="X31" t="s">
        <v>24</v>
      </c>
      <c r="Y31" t="s">
        <v>24</v>
      </c>
      <c r="Z31" t="s">
        <v>24</v>
      </c>
      <c r="AA31" t="s">
        <v>24</v>
      </c>
    </row>
    <row r="32" spans="1:27">
      <c r="A32" t="s">
        <v>73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>
        <v>43000</v>
      </c>
      <c r="L32">
        <v>39800</v>
      </c>
      <c r="M32">
        <v>43300</v>
      </c>
      <c r="N32" t="s">
        <v>25</v>
      </c>
      <c r="O32">
        <v>43100</v>
      </c>
      <c r="P32">
        <v>43500</v>
      </c>
      <c r="Q32">
        <v>40000</v>
      </c>
      <c r="R32">
        <v>42000</v>
      </c>
      <c r="S32">
        <v>42000</v>
      </c>
      <c r="T32">
        <v>42800</v>
      </c>
      <c r="U32" t="s">
        <v>25</v>
      </c>
      <c r="V32">
        <v>40700</v>
      </c>
      <c r="W32">
        <v>43000</v>
      </c>
      <c r="X32">
        <v>42600</v>
      </c>
      <c r="Y32">
        <v>39550</v>
      </c>
      <c r="Z32">
        <v>40050</v>
      </c>
      <c r="AA32">
        <v>39500</v>
      </c>
    </row>
    <row r="33" spans="1:27">
      <c r="A33" t="s">
        <v>74</v>
      </c>
      <c r="B33" t="s">
        <v>25</v>
      </c>
      <c r="C33" t="s">
        <v>25</v>
      </c>
      <c r="D33" t="s">
        <v>25</v>
      </c>
      <c r="E33" t="s">
        <v>25</v>
      </c>
      <c r="F33" t="s">
        <v>25</v>
      </c>
      <c r="G33" t="s">
        <v>25</v>
      </c>
      <c r="H33" t="s">
        <v>25</v>
      </c>
      <c r="I33" t="s">
        <v>25</v>
      </c>
      <c r="J33" t="s">
        <v>25</v>
      </c>
      <c r="K33">
        <v>42500</v>
      </c>
      <c r="L33">
        <v>39500</v>
      </c>
      <c r="M33">
        <v>42800</v>
      </c>
      <c r="N33" t="s">
        <v>25</v>
      </c>
      <c r="O33">
        <v>42600</v>
      </c>
      <c r="P33">
        <v>43500</v>
      </c>
      <c r="Q33">
        <v>39700</v>
      </c>
      <c r="R33">
        <v>41800</v>
      </c>
      <c r="S33">
        <v>41500</v>
      </c>
      <c r="T33">
        <v>42500</v>
      </c>
      <c r="U33" t="s">
        <v>25</v>
      </c>
      <c r="V33">
        <v>40400</v>
      </c>
      <c r="W33">
        <v>42750</v>
      </c>
      <c r="X33">
        <v>42500</v>
      </c>
      <c r="Y33">
        <v>39400</v>
      </c>
      <c r="Z33">
        <v>39700</v>
      </c>
      <c r="AA33">
        <v>39000</v>
      </c>
    </row>
    <row r="34" spans="1:27">
      <c r="A34" t="s">
        <v>75</v>
      </c>
      <c r="B34" t="s">
        <v>25</v>
      </c>
      <c r="C34" t="s">
        <v>25</v>
      </c>
      <c r="D34" t="s">
        <v>25</v>
      </c>
      <c r="E34" t="s">
        <v>25</v>
      </c>
      <c r="F34" t="s">
        <v>25</v>
      </c>
      <c r="G34" t="s">
        <v>25</v>
      </c>
      <c r="H34" t="s">
        <v>25</v>
      </c>
      <c r="I34" t="s">
        <v>25</v>
      </c>
      <c r="J34" t="s">
        <v>25</v>
      </c>
      <c r="K34">
        <v>42500</v>
      </c>
      <c r="L34">
        <v>39750</v>
      </c>
      <c r="M34">
        <v>43000</v>
      </c>
      <c r="N34" t="s">
        <v>25</v>
      </c>
      <c r="O34">
        <v>42800</v>
      </c>
      <c r="P34">
        <v>43500</v>
      </c>
      <c r="Q34">
        <v>40100</v>
      </c>
      <c r="R34">
        <v>41800</v>
      </c>
      <c r="S34">
        <v>42000</v>
      </c>
      <c r="T34">
        <v>42500</v>
      </c>
      <c r="U34" t="s">
        <v>25</v>
      </c>
      <c r="V34">
        <v>40800</v>
      </c>
      <c r="W34">
        <v>42900</v>
      </c>
      <c r="X34">
        <v>42400</v>
      </c>
      <c r="Y34">
        <v>39600</v>
      </c>
      <c r="Z34">
        <v>40000</v>
      </c>
      <c r="AA34">
        <v>39200</v>
      </c>
    </row>
    <row r="35" spans="1:27">
      <c r="A35" t="s">
        <v>76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>
        <v>42500</v>
      </c>
      <c r="L35">
        <v>39450</v>
      </c>
      <c r="M35">
        <v>42800</v>
      </c>
      <c r="N35" t="s">
        <v>25</v>
      </c>
      <c r="O35">
        <v>42600</v>
      </c>
      <c r="P35">
        <v>43500</v>
      </c>
      <c r="Q35">
        <v>39850</v>
      </c>
      <c r="R35">
        <v>41800</v>
      </c>
      <c r="S35">
        <v>42000</v>
      </c>
      <c r="T35">
        <v>42200</v>
      </c>
      <c r="U35" t="s">
        <v>25</v>
      </c>
      <c r="V35">
        <v>40550</v>
      </c>
      <c r="W35">
        <v>42500</v>
      </c>
      <c r="X35">
        <v>42200</v>
      </c>
      <c r="Y35">
        <v>39200</v>
      </c>
      <c r="Z35">
        <v>39600</v>
      </c>
      <c r="AA35">
        <v>38800</v>
      </c>
    </row>
    <row r="36" spans="1:27">
      <c r="A36" t="s">
        <v>77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>
        <v>42500</v>
      </c>
      <c r="L36">
        <v>39250</v>
      </c>
      <c r="M36">
        <v>42800</v>
      </c>
      <c r="N36" t="s">
        <v>25</v>
      </c>
      <c r="O36">
        <v>42600</v>
      </c>
      <c r="P36">
        <v>43500</v>
      </c>
      <c r="Q36">
        <v>39600</v>
      </c>
      <c r="R36">
        <v>41800</v>
      </c>
      <c r="S36">
        <v>41500</v>
      </c>
      <c r="T36">
        <v>42200</v>
      </c>
      <c r="U36" t="s">
        <v>25</v>
      </c>
      <c r="V36">
        <v>40300</v>
      </c>
      <c r="W36">
        <v>42700</v>
      </c>
      <c r="X36">
        <v>42300</v>
      </c>
      <c r="Y36">
        <v>39200</v>
      </c>
      <c r="Z36">
        <v>39700</v>
      </c>
      <c r="AA36">
        <v>38600</v>
      </c>
    </row>
    <row r="37" spans="1:27">
      <c r="A37" t="s">
        <v>78</v>
      </c>
      <c r="B37" t="s">
        <v>25</v>
      </c>
      <c r="C37" t="s">
        <v>25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>
        <v>42500</v>
      </c>
      <c r="L37">
        <v>39750</v>
      </c>
      <c r="M37">
        <v>43000</v>
      </c>
      <c r="N37" t="s">
        <v>25</v>
      </c>
      <c r="O37">
        <v>42700</v>
      </c>
      <c r="P37">
        <v>43500</v>
      </c>
      <c r="Q37">
        <v>40000</v>
      </c>
      <c r="R37">
        <v>41800</v>
      </c>
      <c r="S37">
        <v>41500</v>
      </c>
      <c r="T37">
        <v>42300</v>
      </c>
      <c r="U37" t="s">
        <v>25</v>
      </c>
      <c r="V37">
        <v>40700</v>
      </c>
      <c r="W37">
        <v>42800</v>
      </c>
      <c r="X37">
        <v>42600</v>
      </c>
      <c r="Y37">
        <v>39500</v>
      </c>
      <c r="Z37">
        <v>39900</v>
      </c>
      <c r="AA37">
        <v>39200</v>
      </c>
    </row>
    <row r="38" spans="1:27">
      <c r="A38" t="s">
        <v>79</v>
      </c>
      <c r="B38" t="s">
        <v>24</v>
      </c>
      <c r="C38" t="s">
        <v>24</v>
      </c>
      <c r="D38" t="s">
        <v>24</v>
      </c>
      <c r="E38" t="s">
        <v>24</v>
      </c>
      <c r="F38" t="s">
        <v>24</v>
      </c>
      <c r="G38" t="s">
        <v>24</v>
      </c>
      <c r="H38" t="s">
        <v>24</v>
      </c>
      <c r="I38" t="s">
        <v>24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24</v>
      </c>
      <c r="Q38" t="s">
        <v>24</v>
      </c>
      <c r="R38" t="s">
        <v>24</v>
      </c>
      <c r="S38" t="s">
        <v>24</v>
      </c>
      <c r="T38" t="s">
        <v>24</v>
      </c>
      <c r="U38" t="s">
        <v>24</v>
      </c>
      <c r="V38" t="s">
        <v>24</v>
      </c>
      <c r="W38" t="s">
        <v>24</v>
      </c>
      <c r="X38" t="s">
        <v>24</v>
      </c>
      <c r="Y38" t="s">
        <v>24</v>
      </c>
      <c r="Z38" t="s">
        <v>24</v>
      </c>
      <c r="AA38" t="s">
        <v>24</v>
      </c>
    </row>
    <row r="39" spans="1:27">
      <c r="A39" t="s">
        <v>80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>
        <v>42500</v>
      </c>
      <c r="L39">
        <v>39500</v>
      </c>
      <c r="M39">
        <v>43200</v>
      </c>
      <c r="N39" t="s">
        <v>25</v>
      </c>
      <c r="O39">
        <v>42900</v>
      </c>
      <c r="P39" t="s">
        <v>25</v>
      </c>
      <c r="Q39">
        <v>39750</v>
      </c>
      <c r="R39">
        <v>41500</v>
      </c>
      <c r="S39">
        <v>41500</v>
      </c>
      <c r="T39">
        <v>42300</v>
      </c>
      <c r="U39" t="s">
        <v>25</v>
      </c>
      <c r="V39">
        <v>40450</v>
      </c>
      <c r="W39">
        <v>42600</v>
      </c>
      <c r="X39">
        <v>42800</v>
      </c>
      <c r="Y39">
        <v>39300</v>
      </c>
      <c r="Z39">
        <v>39750</v>
      </c>
      <c r="AA39">
        <v>38950</v>
      </c>
    </row>
    <row r="40" spans="1:27">
      <c r="A40" t="s">
        <v>81</v>
      </c>
      <c r="B40" t="s">
        <v>25</v>
      </c>
      <c r="C40" t="s">
        <v>25</v>
      </c>
      <c r="D40" t="s">
        <v>25</v>
      </c>
      <c r="E40" t="s">
        <v>25</v>
      </c>
      <c r="F40" t="s">
        <v>25</v>
      </c>
      <c r="G40" t="s">
        <v>25</v>
      </c>
      <c r="H40" t="s">
        <v>25</v>
      </c>
      <c r="I40" t="s">
        <v>25</v>
      </c>
      <c r="J40" t="s">
        <v>25</v>
      </c>
      <c r="K40">
        <v>42500</v>
      </c>
      <c r="L40">
        <v>39800</v>
      </c>
      <c r="M40">
        <v>43200</v>
      </c>
      <c r="N40" t="s">
        <v>25</v>
      </c>
      <c r="O40">
        <v>42900</v>
      </c>
      <c r="P40" t="s">
        <v>25</v>
      </c>
      <c r="Q40">
        <v>40100</v>
      </c>
      <c r="R40">
        <v>41500</v>
      </c>
      <c r="S40">
        <v>41500</v>
      </c>
      <c r="T40">
        <v>42500</v>
      </c>
      <c r="U40" t="s">
        <v>25</v>
      </c>
      <c r="V40">
        <v>40800</v>
      </c>
      <c r="W40">
        <v>43000</v>
      </c>
      <c r="X40">
        <v>42500</v>
      </c>
      <c r="Y40">
        <v>39500</v>
      </c>
      <c r="Z40">
        <v>40000</v>
      </c>
      <c r="AA40">
        <v>39000</v>
      </c>
    </row>
    <row r="41" spans="1:27">
      <c r="A41" t="s">
        <v>82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>
        <v>42500</v>
      </c>
      <c r="L41">
        <v>40000</v>
      </c>
      <c r="M41">
        <v>43800</v>
      </c>
      <c r="N41" t="s">
        <v>25</v>
      </c>
      <c r="O41">
        <v>43500</v>
      </c>
      <c r="P41" t="s">
        <v>25</v>
      </c>
      <c r="Q41">
        <v>40450</v>
      </c>
      <c r="R41">
        <v>41500</v>
      </c>
      <c r="S41">
        <v>41800</v>
      </c>
      <c r="T41">
        <v>42800</v>
      </c>
      <c r="U41" t="s">
        <v>25</v>
      </c>
      <c r="V41">
        <v>41150</v>
      </c>
      <c r="W41">
        <v>43200</v>
      </c>
      <c r="X41">
        <v>42800</v>
      </c>
      <c r="Y41">
        <v>39900</v>
      </c>
      <c r="Z41">
        <v>40450</v>
      </c>
      <c r="AA41">
        <v>39350</v>
      </c>
    </row>
    <row r="42" spans="1:27">
      <c r="A42" t="s">
        <v>83</v>
      </c>
      <c r="B42" t="s">
        <v>25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25</v>
      </c>
      <c r="I42" t="s">
        <v>25</v>
      </c>
      <c r="J42" t="s">
        <v>25</v>
      </c>
      <c r="K42">
        <v>42500</v>
      </c>
      <c r="L42">
        <v>39850</v>
      </c>
      <c r="M42">
        <v>43600</v>
      </c>
      <c r="N42" t="s">
        <v>25</v>
      </c>
      <c r="O42">
        <v>43300</v>
      </c>
      <c r="P42">
        <v>43500</v>
      </c>
      <c r="Q42">
        <v>40300</v>
      </c>
      <c r="R42">
        <v>41500</v>
      </c>
      <c r="S42">
        <v>42000</v>
      </c>
      <c r="T42">
        <v>42800</v>
      </c>
      <c r="U42" t="s">
        <v>25</v>
      </c>
      <c r="V42">
        <v>41000</v>
      </c>
      <c r="W42">
        <v>43250</v>
      </c>
      <c r="X42">
        <v>42800</v>
      </c>
      <c r="Y42">
        <v>39800</v>
      </c>
      <c r="Z42">
        <v>40300</v>
      </c>
      <c r="AA42">
        <v>39250</v>
      </c>
    </row>
    <row r="43" spans="1:27">
      <c r="A43" t="s">
        <v>84</v>
      </c>
      <c r="B43" t="s">
        <v>25</v>
      </c>
      <c r="C43" t="s">
        <v>25</v>
      </c>
      <c r="D43" t="s">
        <v>25</v>
      </c>
      <c r="E43" t="s">
        <v>25</v>
      </c>
      <c r="F43" t="s">
        <v>25</v>
      </c>
      <c r="G43" t="s">
        <v>25</v>
      </c>
      <c r="H43" t="s">
        <v>25</v>
      </c>
      <c r="I43" t="s">
        <v>25</v>
      </c>
      <c r="J43" t="s">
        <v>25</v>
      </c>
      <c r="K43">
        <v>43100</v>
      </c>
      <c r="L43">
        <v>40300</v>
      </c>
      <c r="M43">
        <v>43800</v>
      </c>
      <c r="N43" t="s">
        <v>25</v>
      </c>
      <c r="O43">
        <v>43700</v>
      </c>
      <c r="P43">
        <v>44000</v>
      </c>
      <c r="Q43">
        <v>40700</v>
      </c>
      <c r="R43">
        <v>41500</v>
      </c>
      <c r="S43">
        <v>42000</v>
      </c>
      <c r="T43">
        <v>43200</v>
      </c>
      <c r="U43" t="s">
        <v>25</v>
      </c>
      <c r="V43">
        <v>41400</v>
      </c>
      <c r="W43">
        <v>43600</v>
      </c>
      <c r="X43">
        <v>43400</v>
      </c>
      <c r="Y43">
        <v>40100</v>
      </c>
      <c r="Z43">
        <v>40600</v>
      </c>
      <c r="AA43">
        <v>39600</v>
      </c>
    </row>
    <row r="44" spans="1:27">
      <c r="A44" t="s">
        <v>85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>
        <v>43500</v>
      </c>
      <c r="L44">
        <v>40600</v>
      </c>
      <c r="M44">
        <v>44100</v>
      </c>
      <c r="N44" t="s">
        <v>25</v>
      </c>
      <c r="O44">
        <v>44000</v>
      </c>
      <c r="P44">
        <v>44500</v>
      </c>
      <c r="Q44">
        <v>40700</v>
      </c>
      <c r="R44" t="s">
        <v>25</v>
      </c>
      <c r="S44">
        <v>42500</v>
      </c>
      <c r="T44">
        <v>43500</v>
      </c>
      <c r="U44" t="s">
        <v>25</v>
      </c>
      <c r="V44">
        <v>41400</v>
      </c>
      <c r="W44">
        <v>43600</v>
      </c>
      <c r="X44">
        <v>43500</v>
      </c>
      <c r="Y44">
        <v>40200</v>
      </c>
      <c r="Z44">
        <v>40850</v>
      </c>
      <c r="AA44">
        <v>39700</v>
      </c>
    </row>
    <row r="45" spans="1:27">
      <c r="A45" t="s">
        <v>86</v>
      </c>
      <c r="B45" t="s">
        <v>24</v>
      </c>
      <c r="C45" t="s">
        <v>24</v>
      </c>
      <c r="D45" t="s">
        <v>24</v>
      </c>
      <c r="E45" t="s">
        <v>24</v>
      </c>
      <c r="F45" t="s">
        <v>24</v>
      </c>
      <c r="G45" t="s">
        <v>24</v>
      </c>
      <c r="H45" t="s">
        <v>24</v>
      </c>
      <c r="I45" t="s">
        <v>24</v>
      </c>
      <c r="J45" t="s">
        <v>24</v>
      </c>
      <c r="K45" t="s">
        <v>24</v>
      </c>
      <c r="L45" t="s">
        <v>24</v>
      </c>
      <c r="M45" t="s">
        <v>24</v>
      </c>
      <c r="N45" t="s">
        <v>24</v>
      </c>
      <c r="O45" t="s">
        <v>24</v>
      </c>
      <c r="P45" t="s">
        <v>24</v>
      </c>
      <c r="Q45" t="s">
        <v>24</v>
      </c>
      <c r="R45" t="s">
        <v>24</v>
      </c>
      <c r="S45" t="s">
        <v>24</v>
      </c>
      <c r="T45" t="s">
        <v>24</v>
      </c>
      <c r="U45" t="s">
        <v>24</v>
      </c>
      <c r="V45" t="s">
        <v>24</v>
      </c>
      <c r="W45" t="s">
        <v>24</v>
      </c>
      <c r="X45" t="s">
        <v>24</v>
      </c>
      <c r="Y45" t="s">
        <v>24</v>
      </c>
      <c r="Z45" t="s">
        <v>24</v>
      </c>
      <c r="AA45" t="s">
        <v>24</v>
      </c>
    </row>
    <row r="46" spans="1:27">
      <c r="A46" t="s">
        <v>87</v>
      </c>
      <c r="B46" t="s">
        <v>25</v>
      </c>
      <c r="C46" t="s">
        <v>25</v>
      </c>
      <c r="D46" t="s">
        <v>25</v>
      </c>
      <c r="E46" t="s">
        <v>25</v>
      </c>
      <c r="F46" t="s">
        <v>25</v>
      </c>
      <c r="G46" t="s">
        <v>25</v>
      </c>
      <c r="H46" t="s">
        <v>25</v>
      </c>
      <c r="I46" t="s">
        <v>25</v>
      </c>
      <c r="J46" t="s">
        <v>25</v>
      </c>
      <c r="K46">
        <v>43500</v>
      </c>
      <c r="L46">
        <v>40500</v>
      </c>
      <c r="M46">
        <v>44100</v>
      </c>
      <c r="N46" t="s">
        <v>25</v>
      </c>
      <c r="O46">
        <v>44000</v>
      </c>
      <c r="P46">
        <v>44500</v>
      </c>
      <c r="Q46">
        <v>40700</v>
      </c>
      <c r="R46">
        <v>42700</v>
      </c>
      <c r="S46">
        <v>42500</v>
      </c>
      <c r="T46">
        <v>43500</v>
      </c>
      <c r="U46" t="s">
        <v>25</v>
      </c>
      <c r="V46">
        <v>41400</v>
      </c>
      <c r="W46">
        <v>43800</v>
      </c>
      <c r="X46">
        <v>43400</v>
      </c>
      <c r="Y46">
        <v>40200</v>
      </c>
      <c r="Z46">
        <v>40800</v>
      </c>
      <c r="AA46">
        <v>40000</v>
      </c>
    </row>
    <row r="47" spans="1:27">
      <c r="A47" t="s">
        <v>88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>
        <v>43800</v>
      </c>
      <c r="L47">
        <v>40800</v>
      </c>
      <c r="M47">
        <v>44200</v>
      </c>
      <c r="N47" t="s">
        <v>25</v>
      </c>
      <c r="O47">
        <v>44000</v>
      </c>
      <c r="P47">
        <v>44500</v>
      </c>
      <c r="Q47">
        <v>41000</v>
      </c>
      <c r="R47">
        <v>43000</v>
      </c>
      <c r="S47">
        <v>42500</v>
      </c>
      <c r="T47">
        <v>43300</v>
      </c>
      <c r="U47" t="s">
        <v>25</v>
      </c>
      <c r="V47">
        <v>41700</v>
      </c>
      <c r="W47">
        <v>44000</v>
      </c>
      <c r="X47">
        <v>43500</v>
      </c>
      <c r="Y47">
        <v>40400</v>
      </c>
      <c r="Z47">
        <v>40850</v>
      </c>
      <c r="AA47">
        <v>40250</v>
      </c>
    </row>
    <row r="48" spans="1:27">
      <c r="A48" t="s">
        <v>89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>
        <v>43800</v>
      </c>
      <c r="L48">
        <v>40600</v>
      </c>
      <c r="M48">
        <v>44000</v>
      </c>
      <c r="N48" t="s">
        <v>25</v>
      </c>
      <c r="O48">
        <v>43800</v>
      </c>
      <c r="P48">
        <v>44500</v>
      </c>
      <c r="Q48">
        <v>40750</v>
      </c>
      <c r="R48">
        <v>43000</v>
      </c>
      <c r="S48">
        <v>42750</v>
      </c>
      <c r="T48">
        <v>43300</v>
      </c>
      <c r="U48" t="s">
        <v>25</v>
      </c>
      <c r="V48">
        <v>41450</v>
      </c>
      <c r="W48">
        <v>43900</v>
      </c>
      <c r="X48">
        <v>43500</v>
      </c>
      <c r="Y48">
        <v>40100</v>
      </c>
      <c r="Z48">
        <v>40700</v>
      </c>
      <c r="AA48">
        <v>39800</v>
      </c>
    </row>
    <row r="49" spans="1:27">
      <c r="A49" t="s">
        <v>90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>
        <v>43800</v>
      </c>
      <c r="L49">
        <v>40800</v>
      </c>
      <c r="M49">
        <v>44200</v>
      </c>
      <c r="N49" t="s">
        <v>25</v>
      </c>
      <c r="O49">
        <v>43900</v>
      </c>
      <c r="P49">
        <v>44500</v>
      </c>
      <c r="Q49">
        <v>40950</v>
      </c>
      <c r="R49">
        <v>43000</v>
      </c>
      <c r="S49">
        <v>43000</v>
      </c>
      <c r="T49">
        <v>43400</v>
      </c>
      <c r="U49" t="s">
        <v>25</v>
      </c>
      <c r="V49">
        <v>41650</v>
      </c>
      <c r="W49">
        <v>44200</v>
      </c>
      <c r="X49">
        <v>43300</v>
      </c>
      <c r="Y49">
        <v>40400</v>
      </c>
      <c r="Z49">
        <v>40900</v>
      </c>
      <c r="AA49">
        <v>40200</v>
      </c>
    </row>
    <row r="50" spans="1:27">
      <c r="A50" t="s">
        <v>91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 t="s">
        <v>25</v>
      </c>
      <c r="K50">
        <v>43600</v>
      </c>
      <c r="L50">
        <v>40750</v>
      </c>
      <c r="M50">
        <v>44000</v>
      </c>
      <c r="N50" t="s">
        <v>25</v>
      </c>
      <c r="O50">
        <v>43700</v>
      </c>
      <c r="P50">
        <v>44500</v>
      </c>
      <c r="Q50">
        <v>40800</v>
      </c>
      <c r="R50">
        <v>43000</v>
      </c>
      <c r="S50">
        <v>42500</v>
      </c>
      <c r="T50">
        <v>43300</v>
      </c>
      <c r="U50" t="s">
        <v>25</v>
      </c>
      <c r="V50">
        <v>41500</v>
      </c>
      <c r="W50">
        <v>44200</v>
      </c>
      <c r="X50">
        <v>43300</v>
      </c>
      <c r="Y50">
        <v>40300</v>
      </c>
      <c r="Z50">
        <v>40750</v>
      </c>
      <c r="AA50">
        <v>40000</v>
      </c>
    </row>
    <row r="51" spans="1:27">
      <c r="A51" t="s">
        <v>92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>
        <v>43500</v>
      </c>
      <c r="L51">
        <v>40600</v>
      </c>
      <c r="M51">
        <v>43900</v>
      </c>
      <c r="N51" t="s">
        <v>25</v>
      </c>
      <c r="O51">
        <v>43600</v>
      </c>
      <c r="P51">
        <v>44500</v>
      </c>
      <c r="Q51">
        <v>40750</v>
      </c>
      <c r="R51">
        <v>43000</v>
      </c>
      <c r="S51">
        <v>42500</v>
      </c>
      <c r="T51">
        <v>43300</v>
      </c>
      <c r="U51" t="s">
        <v>25</v>
      </c>
      <c r="V51">
        <v>41450</v>
      </c>
      <c r="W51">
        <v>44300</v>
      </c>
      <c r="X51">
        <v>43200</v>
      </c>
      <c r="Y51">
        <v>40200</v>
      </c>
      <c r="Z51">
        <v>40650</v>
      </c>
      <c r="AA51">
        <v>40000</v>
      </c>
    </row>
    <row r="52" spans="1:27">
      <c r="A52" t="s">
        <v>93</v>
      </c>
      <c r="B52" t="s">
        <v>24</v>
      </c>
      <c r="C52" t="s">
        <v>24</v>
      </c>
      <c r="D52" t="s">
        <v>24</v>
      </c>
      <c r="E52" t="s">
        <v>24</v>
      </c>
      <c r="F52" t="s">
        <v>24</v>
      </c>
      <c r="G52" t="s">
        <v>24</v>
      </c>
      <c r="H52" t="s">
        <v>24</v>
      </c>
      <c r="I52" t="s">
        <v>24</v>
      </c>
      <c r="J52" t="s">
        <v>24</v>
      </c>
      <c r="K52" t="s">
        <v>24</v>
      </c>
      <c r="L52" t="s">
        <v>24</v>
      </c>
      <c r="M52" t="s">
        <v>24</v>
      </c>
      <c r="N52" t="s">
        <v>24</v>
      </c>
      <c r="O52" t="s">
        <v>24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24</v>
      </c>
      <c r="W52" t="s">
        <v>24</v>
      </c>
      <c r="X52" t="s">
        <v>24</v>
      </c>
      <c r="Y52" t="s">
        <v>24</v>
      </c>
      <c r="Z52" t="s">
        <v>24</v>
      </c>
      <c r="AA52" t="s">
        <v>24</v>
      </c>
    </row>
    <row r="53" spans="1:27">
      <c r="A53" t="s">
        <v>94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>
        <v>43500</v>
      </c>
      <c r="L53">
        <v>40700</v>
      </c>
      <c r="M53">
        <v>43900</v>
      </c>
      <c r="N53" t="s">
        <v>25</v>
      </c>
      <c r="O53">
        <v>43600</v>
      </c>
      <c r="P53">
        <v>44500</v>
      </c>
      <c r="Q53">
        <v>40850</v>
      </c>
      <c r="R53">
        <v>42500</v>
      </c>
      <c r="S53">
        <v>42500</v>
      </c>
      <c r="T53">
        <v>43300</v>
      </c>
      <c r="U53" t="s">
        <v>25</v>
      </c>
      <c r="V53">
        <v>41550</v>
      </c>
      <c r="W53">
        <v>44300</v>
      </c>
      <c r="X53">
        <v>43000</v>
      </c>
      <c r="Y53">
        <v>40150</v>
      </c>
      <c r="Z53">
        <v>40650</v>
      </c>
      <c r="AA53">
        <v>40000</v>
      </c>
    </row>
    <row r="54" spans="1:27">
      <c r="A54" t="s">
        <v>95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>
        <v>43500</v>
      </c>
      <c r="L54">
        <v>40350</v>
      </c>
      <c r="M54">
        <v>43400</v>
      </c>
      <c r="N54" t="s">
        <v>25</v>
      </c>
      <c r="O54">
        <v>43000</v>
      </c>
      <c r="P54">
        <v>44000</v>
      </c>
      <c r="Q54">
        <v>40650</v>
      </c>
      <c r="R54">
        <v>42500</v>
      </c>
      <c r="S54">
        <v>42500</v>
      </c>
      <c r="T54">
        <v>43000</v>
      </c>
      <c r="U54" t="s">
        <v>25</v>
      </c>
      <c r="V54">
        <v>41350</v>
      </c>
      <c r="W54">
        <v>43800</v>
      </c>
      <c r="X54">
        <v>42500</v>
      </c>
      <c r="Y54">
        <v>39900</v>
      </c>
      <c r="Z54">
        <v>40450</v>
      </c>
      <c r="AA54">
        <v>39800</v>
      </c>
    </row>
    <row r="55" spans="1:27">
      <c r="A55" t="s">
        <v>96</v>
      </c>
      <c r="B55" t="s">
        <v>25</v>
      </c>
      <c r="C55" t="s">
        <v>25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>
        <v>43000</v>
      </c>
      <c r="L55">
        <v>40300</v>
      </c>
      <c r="M55">
        <v>43200</v>
      </c>
      <c r="N55" t="s">
        <v>25</v>
      </c>
      <c r="O55">
        <v>42700</v>
      </c>
      <c r="P55">
        <v>44000</v>
      </c>
      <c r="Q55">
        <v>40650</v>
      </c>
      <c r="R55">
        <v>42000</v>
      </c>
      <c r="S55">
        <v>42000</v>
      </c>
      <c r="T55">
        <v>43000</v>
      </c>
      <c r="U55" t="s">
        <v>25</v>
      </c>
      <c r="V55">
        <v>41350</v>
      </c>
      <c r="W55">
        <v>43800</v>
      </c>
      <c r="X55">
        <v>42000</v>
      </c>
      <c r="Y55">
        <v>39800</v>
      </c>
      <c r="Z55">
        <v>40150</v>
      </c>
      <c r="AA55">
        <v>39500</v>
      </c>
    </row>
    <row r="56" spans="1:27">
      <c r="A56" t="s">
        <v>97</v>
      </c>
      <c r="B56" t="s">
        <v>25</v>
      </c>
      <c r="C56" t="s">
        <v>25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>
        <v>42800</v>
      </c>
      <c r="L56">
        <v>40100</v>
      </c>
      <c r="M56">
        <v>43000</v>
      </c>
      <c r="N56" t="s">
        <v>25</v>
      </c>
      <c r="O56">
        <v>42500</v>
      </c>
      <c r="P56">
        <v>43500</v>
      </c>
      <c r="Q56">
        <v>40300</v>
      </c>
      <c r="R56">
        <v>42000</v>
      </c>
      <c r="S56">
        <v>41500</v>
      </c>
      <c r="T56">
        <v>42800</v>
      </c>
      <c r="U56" t="s">
        <v>25</v>
      </c>
      <c r="V56">
        <v>41000</v>
      </c>
      <c r="W56">
        <v>43400</v>
      </c>
      <c r="X56">
        <v>42100</v>
      </c>
      <c r="Y56">
        <v>39500</v>
      </c>
      <c r="Z56">
        <v>39800</v>
      </c>
      <c r="AA56">
        <v>39250</v>
      </c>
    </row>
    <row r="57" spans="1:27">
      <c r="A57" t="s">
        <v>98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>
        <v>42800</v>
      </c>
      <c r="L57">
        <v>39900</v>
      </c>
      <c r="M57">
        <v>42800</v>
      </c>
      <c r="N57" t="s">
        <v>25</v>
      </c>
      <c r="O57">
        <v>42500</v>
      </c>
      <c r="P57">
        <v>43500</v>
      </c>
      <c r="Q57">
        <v>39900</v>
      </c>
      <c r="R57">
        <v>41500</v>
      </c>
      <c r="S57">
        <v>41500</v>
      </c>
      <c r="T57">
        <v>42500</v>
      </c>
      <c r="U57" t="s">
        <v>25</v>
      </c>
      <c r="V57">
        <v>40600</v>
      </c>
      <c r="W57">
        <v>43400</v>
      </c>
      <c r="X57">
        <v>42300</v>
      </c>
      <c r="Y57">
        <v>39500</v>
      </c>
      <c r="Z57">
        <v>39800</v>
      </c>
      <c r="AA57">
        <v>39000</v>
      </c>
    </row>
    <row r="58" spans="1:27">
      <c r="A58" t="s">
        <v>99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 t="s">
        <v>25</v>
      </c>
      <c r="J58" t="s">
        <v>25</v>
      </c>
      <c r="K58">
        <v>42800</v>
      </c>
      <c r="L58">
        <v>39950</v>
      </c>
      <c r="M58">
        <v>43000</v>
      </c>
      <c r="N58" t="s">
        <v>25</v>
      </c>
      <c r="O58">
        <v>42700</v>
      </c>
      <c r="P58">
        <v>43500</v>
      </c>
      <c r="Q58">
        <v>40000</v>
      </c>
      <c r="R58">
        <v>41500</v>
      </c>
      <c r="S58">
        <v>41500</v>
      </c>
      <c r="T58">
        <v>42500</v>
      </c>
      <c r="U58" t="s">
        <v>25</v>
      </c>
      <c r="V58">
        <v>40700</v>
      </c>
      <c r="W58">
        <v>43250</v>
      </c>
      <c r="X58">
        <v>42600</v>
      </c>
      <c r="Y58">
        <v>39500</v>
      </c>
      <c r="Z58">
        <v>39950</v>
      </c>
      <c r="AA58">
        <v>39000</v>
      </c>
    </row>
    <row r="59" spans="1:27">
      <c r="A59" t="s">
        <v>100</v>
      </c>
      <c r="B59" t="s">
        <v>24</v>
      </c>
      <c r="C59" t="s">
        <v>24</v>
      </c>
      <c r="D59" t="s">
        <v>24</v>
      </c>
      <c r="E59" t="s">
        <v>24</v>
      </c>
      <c r="F59" t="s">
        <v>24</v>
      </c>
      <c r="G59" t="s">
        <v>24</v>
      </c>
      <c r="H59" t="s">
        <v>24</v>
      </c>
      <c r="I59" t="s">
        <v>24</v>
      </c>
      <c r="J59" t="s">
        <v>24</v>
      </c>
      <c r="K59" t="s">
        <v>24</v>
      </c>
      <c r="L59" t="s">
        <v>24</v>
      </c>
      <c r="M59" t="s">
        <v>24</v>
      </c>
      <c r="N59" t="s">
        <v>24</v>
      </c>
      <c r="O59" t="s">
        <v>24</v>
      </c>
      <c r="P59" t="s">
        <v>24</v>
      </c>
      <c r="Q59" t="s">
        <v>24</v>
      </c>
      <c r="R59" t="s">
        <v>24</v>
      </c>
      <c r="S59" t="s">
        <v>24</v>
      </c>
      <c r="T59" t="s">
        <v>24</v>
      </c>
      <c r="U59" t="s">
        <v>24</v>
      </c>
      <c r="V59" t="s">
        <v>24</v>
      </c>
      <c r="W59" t="s">
        <v>24</v>
      </c>
      <c r="X59" t="s">
        <v>24</v>
      </c>
      <c r="Y59" t="s">
        <v>24</v>
      </c>
      <c r="Z59" t="s">
        <v>24</v>
      </c>
      <c r="AA59" t="s">
        <v>24</v>
      </c>
    </row>
    <row r="60" spans="1:27">
      <c r="A60" t="s">
        <v>101</v>
      </c>
      <c r="B60" t="s">
        <v>24</v>
      </c>
      <c r="C60" t="s">
        <v>24</v>
      </c>
      <c r="D60" t="s">
        <v>24</v>
      </c>
      <c r="E60" t="s">
        <v>24</v>
      </c>
      <c r="F60" t="s">
        <v>24</v>
      </c>
      <c r="G60" t="s">
        <v>24</v>
      </c>
      <c r="H60" t="s">
        <v>24</v>
      </c>
      <c r="I60" t="s">
        <v>24</v>
      </c>
      <c r="J60" t="s">
        <v>24</v>
      </c>
      <c r="K60" t="s">
        <v>24</v>
      </c>
      <c r="L60" t="s">
        <v>24</v>
      </c>
      <c r="M60" t="s">
        <v>24</v>
      </c>
      <c r="N60" t="s">
        <v>24</v>
      </c>
      <c r="O60" t="s">
        <v>24</v>
      </c>
      <c r="P60" t="s">
        <v>24</v>
      </c>
      <c r="Q60" t="s">
        <v>24</v>
      </c>
      <c r="R60" t="s">
        <v>24</v>
      </c>
      <c r="S60" t="s">
        <v>24</v>
      </c>
      <c r="T60" t="s">
        <v>24</v>
      </c>
      <c r="U60" t="s">
        <v>24</v>
      </c>
      <c r="V60" t="s">
        <v>24</v>
      </c>
      <c r="W60" t="s">
        <v>24</v>
      </c>
      <c r="X60" t="s">
        <v>24</v>
      </c>
      <c r="Y60" t="s">
        <v>24</v>
      </c>
      <c r="Z60" t="s">
        <v>24</v>
      </c>
      <c r="AA60" t="s">
        <v>24</v>
      </c>
    </row>
    <row r="61" spans="1:27">
      <c r="A61" t="s">
        <v>102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>
        <v>42000</v>
      </c>
      <c r="L61">
        <v>39400</v>
      </c>
      <c r="M61">
        <v>42600</v>
      </c>
      <c r="N61" t="s">
        <v>25</v>
      </c>
      <c r="O61">
        <v>42400</v>
      </c>
      <c r="P61">
        <v>43000</v>
      </c>
      <c r="Q61">
        <v>39350</v>
      </c>
      <c r="R61">
        <v>41500</v>
      </c>
      <c r="S61">
        <v>41000</v>
      </c>
      <c r="T61">
        <v>42300</v>
      </c>
      <c r="U61" t="s">
        <v>25</v>
      </c>
      <c r="V61">
        <v>40050</v>
      </c>
      <c r="W61">
        <v>42600</v>
      </c>
      <c r="X61">
        <v>42100</v>
      </c>
      <c r="Y61">
        <v>39000</v>
      </c>
      <c r="Z61">
        <v>39450</v>
      </c>
      <c r="AA61">
        <v>38700</v>
      </c>
    </row>
    <row r="62" spans="1:27">
      <c r="A62" t="s">
        <v>103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>
        <v>42000</v>
      </c>
      <c r="L62">
        <v>39450</v>
      </c>
      <c r="M62">
        <v>42600</v>
      </c>
      <c r="N62" t="s">
        <v>25</v>
      </c>
      <c r="O62">
        <v>42200</v>
      </c>
      <c r="P62">
        <v>43000</v>
      </c>
      <c r="Q62">
        <v>39450</v>
      </c>
      <c r="R62">
        <v>41500</v>
      </c>
      <c r="S62">
        <v>41000</v>
      </c>
      <c r="T62">
        <v>42200</v>
      </c>
      <c r="U62" t="s">
        <v>25</v>
      </c>
      <c r="V62">
        <v>40150</v>
      </c>
      <c r="W62">
        <v>42600</v>
      </c>
      <c r="X62">
        <v>41900</v>
      </c>
      <c r="Y62">
        <v>39200</v>
      </c>
      <c r="Z62">
        <v>39600</v>
      </c>
      <c r="AA62">
        <v>38850</v>
      </c>
    </row>
    <row r="63" spans="1:27">
      <c r="A63" t="s">
        <v>104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>
        <v>42000</v>
      </c>
      <c r="L63">
        <v>39300</v>
      </c>
      <c r="M63">
        <v>42600</v>
      </c>
      <c r="N63" t="s">
        <v>25</v>
      </c>
      <c r="O63">
        <v>42200</v>
      </c>
      <c r="P63">
        <v>43000</v>
      </c>
      <c r="Q63">
        <v>39250</v>
      </c>
      <c r="R63">
        <v>41500</v>
      </c>
      <c r="S63">
        <v>41000</v>
      </c>
      <c r="T63">
        <v>42200</v>
      </c>
      <c r="U63" t="s">
        <v>25</v>
      </c>
      <c r="V63">
        <v>39950</v>
      </c>
      <c r="W63">
        <v>42500</v>
      </c>
      <c r="X63">
        <v>41800</v>
      </c>
      <c r="Y63">
        <v>39000</v>
      </c>
      <c r="Z63">
        <v>39500</v>
      </c>
      <c r="AA63">
        <v>38700</v>
      </c>
    </row>
    <row r="64" spans="1:27">
      <c r="A64" t="s">
        <v>105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>
        <v>42000</v>
      </c>
      <c r="L64">
        <v>39450</v>
      </c>
      <c r="M64">
        <v>42900</v>
      </c>
      <c r="N64" t="s">
        <v>25</v>
      </c>
      <c r="O64">
        <v>42500</v>
      </c>
      <c r="P64">
        <v>42500</v>
      </c>
      <c r="Q64">
        <v>39500</v>
      </c>
      <c r="R64">
        <v>41500</v>
      </c>
      <c r="S64">
        <v>41000</v>
      </c>
      <c r="T64">
        <v>42200</v>
      </c>
      <c r="U64" t="s">
        <v>25</v>
      </c>
      <c r="V64">
        <v>40200</v>
      </c>
      <c r="W64">
        <v>42700</v>
      </c>
      <c r="X64">
        <v>42100</v>
      </c>
      <c r="Y64">
        <v>39000</v>
      </c>
      <c r="Z64">
        <v>39550</v>
      </c>
      <c r="AA64">
        <v>38550</v>
      </c>
    </row>
    <row r="65" spans="1:27">
      <c r="A65" t="s">
        <v>106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>
        <v>42000</v>
      </c>
      <c r="L65">
        <v>39700</v>
      </c>
      <c r="M65">
        <v>43000</v>
      </c>
      <c r="N65" t="s">
        <v>25</v>
      </c>
      <c r="O65">
        <v>42700</v>
      </c>
      <c r="P65">
        <v>42500</v>
      </c>
      <c r="Q65">
        <v>39750</v>
      </c>
      <c r="R65">
        <v>41500</v>
      </c>
      <c r="S65">
        <v>41000</v>
      </c>
      <c r="T65">
        <v>42400</v>
      </c>
      <c r="U65" t="s">
        <v>25</v>
      </c>
      <c r="V65">
        <v>40450</v>
      </c>
      <c r="W65">
        <v>43200</v>
      </c>
      <c r="X65">
        <v>42400</v>
      </c>
      <c r="Y65">
        <v>39200</v>
      </c>
      <c r="Z65">
        <v>39900</v>
      </c>
      <c r="AA65">
        <v>38900</v>
      </c>
    </row>
    <row r="66" spans="1:27">
      <c r="A66" t="s">
        <v>107</v>
      </c>
      <c r="B66" t="s">
        <v>24</v>
      </c>
      <c r="C66" t="s">
        <v>24</v>
      </c>
      <c r="D66" t="s">
        <v>24</v>
      </c>
      <c r="E66" t="s">
        <v>24</v>
      </c>
      <c r="F66" t="s">
        <v>24</v>
      </c>
      <c r="G66" t="s">
        <v>24</v>
      </c>
      <c r="H66" t="s">
        <v>24</v>
      </c>
      <c r="I66" t="s">
        <v>24</v>
      </c>
      <c r="J66" t="s">
        <v>24</v>
      </c>
      <c r="K66" t="s">
        <v>24</v>
      </c>
      <c r="L66" t="s">
        <v>24</v>
      </c>
      <c r="M66" t="s">
        <v>24</v>
      </c>
      <c r="N66" t="s">
        <v>24</v>
      </c>
      <c r="O66" t="s">
        <v>24</v>
      </c>
      <c r="P66" t="s">
        <v>24</v>
      </c>
      <c r="Q66" t="s">
        <v>24</v>
      </c>
      <c r="R66" t="s">
        <v>24</v>
      </c>
      <c r="S66" t="s">
        <v>24</v>
      </c>
      <c r="T66" t="s">
        <v>24</v>
      </c>
      <c r="U66" t="s">
        <v>24</v>
      </c>
      <c r="V66" t="s">
        <v>24</v>
      </c>
      <c r="W66" t="s">
        <v>24</v>
      </c>
      <c r="X66" t="s">
        <v>24</v>
      </c>
      <c r="Y66" t="s">
        <v>24</v>
      </c>
      <c r="Z66" t="s">
        <v>24</v>
      </c>
      <c r="AA66" t="s">
        <v>24</v>
      </c>
    </row>
    <row r="67" spans="1:27">
      <c r="A67" t="s">
        <v>108</v>
      </c>
      <c r="B67" t="s">
        <v>25</v>
      </c>
      <c r="C67" t="s">
        <v>25</v>
      </c>
      <c r="D67" t="s">
        <v>25</v>
      </c>
      <c r="E67" t="s">
        <v>25</v>
      </c>
      <c r="F67" t="s">
        <v>25</v>
      </c>
      <c r="G67" t="s">
        <v>25</v>
      </c>
      <c r="H67" t="s">
        <v>25</v>
      </c>
      <c r="I67" t="s">
        <v>25</v>
      </c>
      <c r="J67" t="s">
        <v>25</v>
      </c>
      <c r="K67">
        <v>42600</v>
      </c>
      <c r="L67">
        <v>40300</v>
      </c>
      <c r="M67">
        <v>43200</v>
      </c>
      <c r="N67" t="s">
        <v>25</v>
      </c>
      <c r="O67">
        <v>42900</v>
      </c>
      <c r="P67">
        <v>42500</v>
      </c>
      <c r="Q67">
        <v>40300</v>
      </c>
      <c r="R67">
        <v>41500</v>
      </c>
      <c r="S67">
        <v>42000</v>
      </c>
      <c r="T67">
        <v>42800</v>
      </c>
      <c r="U67" t="s">
        <v>25</v>
      </c>
      <c r="V67">
        <v>41000</v>
      </c>
      <c r="W67">
        <v>43150</v>
      </c>
      <c r="X67">
        <v>42800</v>
      </c>
      <c r="Y67">
        <v>39500</v>
      </c>
      <c r="Z67">
        <v>40000</v>
      </c>
      <c r="AA67">
        <v>39000</v>
      </c>
    </row>
    <row r="68" spans="1:27">
      <c r="A68" t="s">
        <v>109</v>
      </c>
      <c r="B68" t="s">
        <v>25</v>
      </c>
      <c r="C68" t="s">
        <v>25</v>
      </c>
      <c r="D68" t="s">
        <v>25</v>
      </c>
      <c r="E68" t="s">
        <v>25</v>
      </c>
      <c r="F68" t="s">
        <v>25</v>
      </c>
      <c r="G68" t="s">
        <v>25</v>
      </c>
      <c r="H68" t="s">
        <v>25</v>
      </c>
      <c r="I68" t="s">
        <v>25</v>
      </c>
      <c r="J68" t="s">
        <v>25</v>
      </c>
      <c r="K68">
        <v>42300</v>
      </c>
      <c r="L68">
        <v>40100</v>
      </c>
      <c r="M68">
        <v>43000</v>
      </c>
      <c r="N68" t="s">
        <v>25</v>
      </c>
      <c r="O68">
        <v>42800</v>
      </c>
      <c r="P68">
        <v>43500</v>
      </c>
      <c r="Q68">
        <v>40200</v>
      </c>
      <c r="R68">
        <v>41500</v>
      </c>
      <c r="S68">
        <v>41500</v>
      </c>
      <c r="T68">
        <v>42800</v>
      </c>
      <c r="U68" t="s">
        <v>25</v>
      </c>
      <c r="V68">
        <v>40900</v>
      </c>
      <c r="W68">
        <v>43000</v>
      </c>
      <c r="X68">
        <v>42800</v>
      </c>
      <c r="Y68">
        <v>39350</v>
      </c>
      <c r="Z68">
        <v>39850</v>
      </c>
      <c r="AA68">
        <v>38950</v>
      </c>
    </row>
    <row r="69" spans="1:27">
      <c r="A69" t="s">
        <v>110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>
        <v>42300</v>
      </c>
      <c r="L69">
        <v>40300</v>
      </c>
      <c r="M69">
        <v>43300</v>
      </c>
      <c r="N69" t="s">
        <v>25</v>
      </c>
      <c r="O69">
        <v>43000</v>
      </c>
      <c r="P69">
        <v>43000</v>
      </c>
      <c r="Q69">
        <v>40350</v>
      </c>
      <c r="R69">
        <v>41500</v>
      </c>
      <c r="S69">
        <v>42000</v>
      </c>
      <c r="T69">
        <v>43000</v>
      </c>
      <c r="U69" t="s">
        <v>25</v>
      </c>
      <c r="V69">
        <v>41050</v>
      </c>
      <c r="W69">
        <v>43400</v>
      </c>
      <c r="X69">
        <v>43000</v>
      </c>
      <c r="Y69">
        <v>39800</v>
      </c>
      <c r="Z69">
        <v>40400</v>
      </c>
      <c r="AA69">
        <v>39500</v>
      </c>
    </row>
    <row r="70" spans="1:27">
      <c r="A70" t="s">
        <v>111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>
        <v>42500</v>
      </c>
      <c r="L70">
        <v>40400</v>
      </c>
      <c r="M70">
        <v>43900</v>
      </c>
      <c r="N70" t="s">
        <v>25</v>
      </c>
      <c r="O70">
        <v>43700</v>
      </c>
      <c r="P70">
        <v>43000</v>
      </c>
      <c r="Q70">
        <v>40650</v>
      </c>
      <c r="R70">
        <v>42000</v>
      </c>
      <c r="S70">
        <v>42200</v>
      </c>
      <c r="T70">
        <v>43100</v>
      </c>
      <c r="U70" t="s">
        <v>25</v>
      </c>
      <c r="V70">
        <v>41350</v>
      </c>
      <c r="W70">
        <v>43500</v>
      </c>
      <c r="X70">
        <v>43100</v>
      </c>
      <c r="Y70">
        <v>40000</v>
      </c>
      <c r="Z70">
        <v>40650</v>
      </c>
      <c r="AA70">
        <v>39750</v>
      </c>
    </row>
    <row r="71" spans="1:27">
      <c r="A71" t="s">
        <v>112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>
        <v>42500</v>
      </c>
      <c r="L71">
        <v>40200</v>
      </c>
      <c r="M71">
        <v>43800</v>
      </c>
      <c r="N71" t="s">
        <v>25</v>
      </c>
      <c r="O71">
        <v>43600</v>
      </c>
      <c r="P71">
        <v>43300</v>
      </c>
      <c r="Q71">
        <v>40350</v>
      </c>
      <c r="R71">
        <v>42000</v>
      </c>
      <c r="S71">
        <v>42000</v>
      </c>
      <c r="T71">
        <v>43200</v>
      </c>
      <c r="U71" t="s">
        <v>25</v>
      </c>
      <c r="V71">
        <v>41050</v>
      </c>
      <c r="W71">
        <v>43200</v>
      </c>
      <c r="X71">
        <v>43000</v>
      </c>
      <c r="Y71">
        <v>39750</v>
      </c>
      <c r="Z71">
        <v>40500</v>
      </c>
      <c r="AA71">
        <v>39650</v>
      </c>
    </row>
    <row r="72" spans="1:27">
      <c r="A72" t="s">
        <v>113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>
        <v>42500</v>
      </c>
      <c r="L72">
        <v>40100</v>
      </c>
      <c r="M72">
        <v>43600</v>
      </c>
      <c r="N72" t="s">
        <v>25</v>
      </c>
      <c r="O72">
        <v>43300</v>
      </c>
      <c r="P72">
        <v>43300</v>
      </c>
      <c r="Q72">
        <v>40200</v>
      </c>
      <c r="R72">
        <v>42000</v>
      </c>
      <c r="S72">
        <v>42000</v>
      </c>
      <c r="T72">
        <v>43100</v>
      </c>
      <c r="U72" t="s">
        <v>25</v>
      </c>
      <c r="V72">
        <v>40900</v>
      </c>
      <c r="W72">
        <v>43300</v>
      </c>
      <c r="X72">
        <v>42800</v>
      </c>
      <c r="Y72">
        <v>39700</v>
      </c>
      <c r="Z72">
        <v>40300</v>
      </c>
      <c r="AA72">
        <v>39300</v>
      </c>
    </row>
    <row r="73" spans="1:27">
      <c r="A73" t="s">
        <v>114</v>
      </c>
      <c r="B73" t="s">
        <v>24</v>
      </c>
      <c r="C73" t="s">
        <v>24</v>
      </c>
      <c r="D73" t="s">
        <v>24</v>
      </c>
      <c r="E73" t="s">
        <v>24</v>
      </c>
      <c r="F73" t="s">
        <v>24</v>
      </c>
      <c r="G73" t="s">
        <v>24</v>
      </c>
      <c r="H73" t="s">
        <v>24</v>
      </c>
      <c r="I73" t="s">
        <v>24</v>
      </c>
      <c r="J73" t="s">
        <v>24</v>
      </c>
      <c r="K73" t="s">
        <v>24</v>
      </c>
      <c r="L73" t="s">
        <v>24</v>
      </c>
      <c r="M73" t="s">
        <v>24</v>
      </c>
      <c r="N73" t="s">
        <v>24</v>
      </c>
      <c r="O73" t="s">
        <v>24</v>
      </c>
      <c r="P73" t="s">
        <v>24</v>
      </c>
      <c r="Q73" t="s">
        <v>24</v>
      </c>
      <c r="R73" t="s">
        <v>24</v>
      </c>
      <c r="S73" t="s">
        <v>24</v>
      </c>
      <c r="T73" t="s">
        <v>24</v>
      </c>
      <c r="U73" t="s">
        <v>24</v>
      </c>
      <c r="V73" t="s">
        <v>24</v>
      </c>
      <c r="W73" t="s">
        <v>24</v>
      </c>
      <c r="X73" t="s">
        <v>24</v>
      </c>
      <c r="Y73" t="s">
        <v>24</v>
      </c>
      <c r="Z73" t="s">
        <v>24</v>
      </c>
      <c r="AA73" t="s">
        <v>24</v>
      </c>
    </row>
    <row r="74" spans="1:27">
      <c r="A74" t="s">
        <v>115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>
        <v>42300</v>
      </c>
      <c r="L74">
        <v>40400</v>
      </c>
      <c r="M74">
        <v>43500</v>
      </c>
      <c r="N74" t="s">
        <v>25</v>
      </c>
      <c r="O74">
        <v>43200</v>
      </c>
      <c r="P74">
        <v>43300</v>
      </c>
      <c r="Q74">
        <v>40400</v>
      </c>
      <c r="R74">
        <v>42000</v>
      </c>
      <c r="S74">
        <v>42000</v>
      </c>
      <c r="T74">
        <v>43000</v>
      </c>
      <c r="U74" t="s">
        <v>25</v>
      </c>
      <c r="V74">
        <v>41100</v>
      </c>
      <c r="W74">
        <v>43200</v>
      </c>
      <c r="X74">
        <v>42500</v>
      </c>
      <c r="Y74">
        <v>39700</v>
      </c>
      <c r="Z74">
        <v>40250</v>
      </c>
      <c r="AA74">
        <v>39300</v>
      </c>
    </row>
    <row r="75" spans="1:27">
      <c r="A75" t="s">
        <v>116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>
        <v>42300</v>
      </c>
      <c r="L75">
        <v>40100</v>
      </c>
      <c r="M75">
        <v>43500</v>
      </c>
      <c r="N75" t="s">
        <v>25</v>
      </c>
      <c r="O75">
        <v>43200</v>
      </c>
      <c r="P75">
        <v>43000</v>
      </c>
      <c r="Q75">
        <v>40150</v>
      </c>
      <c r="R75">
        <v>42000</v>
      </c>
      <c r="S75">
        <v>42000</v>
      </c>
      <c r="T75">
        <v>42800</v>
      </c>
      <c r="U75" t="s">
        <v>25</v>
      </c>
      <c r="V75">
        <v>40850</v>
      </c>
      <c r="W75">
        <v>43000</v>
      </c>
      <c r="X75">
        <v>42300</v>
      </c>
      <c r="Y75">
        <v>39450</v>
      </c>
      <c r="Z75">
        <v>39900</v>
      </c>
      <c r="AA75">
        <v>39000</v>
      </c>
    </row>
    <row r="76" spans="1:27">
      <c r="A76" t="s">
        <v>117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>
        <v>42200</v>
      </c>
      <c r="L76">
        <v>40300</v>
      </c>
      <c r="M76">
        <v>43800</v>
      </c>
      <c r="N76" t="s">
        <v>25</v>
      </c>
      <c r="O76">
        <v>43500</v>
      </c>
      <c r="P76">
        <v>43000</v>
      </c>
      <c r="Q76">
        <v>40350</v>
      </c>
      <c r="R76">
        <v>42000</v>
      </c>
      <c r="S76">
        <v>41500</v>
      </c>
      <c r="T76">
        <v>42900</v>
      </c>
      <c r="U76" t="s">
        <v>25</v>
      </c>
      <c r="V76">
        <v>41050</v>
      </c>
      <c r="W76">
        <v>43300</v>
      </c>
      <c r="X76">
        <v>42300</v>
      </c>
      <c r="Y76">
        <v>39550</v>
      </c>
      <c r="Z76">
        <v>39950</v>
      </c>
      <c r="AA76">
        <v>39200</v>
      </c>
    </row>
    <row r="77" spans="1:27">
      <c r="A77" t="s">
        <v>118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>
        <v>42200</v>
      </c>
      <c r="L77">
        <v>40050</v>
      </c>
      <c r="M77">
        <v>43700</v>
      </c>
      <c r="N77" t="s">
        <v>25</v>
      </c>
      <c r="O77">
        <v>43300</v>
      </c>
      <c r="P77">
        <v>43000</v>
      </c>
      <c r="Q77">
        <v>40150</v>
      </c>
      <c r="R77">
        <v>41500</v>
      </c>
      <c r="S77">
        <v>41500</v>
      </c>
      <c r="T77">
        <v>42800</v>
      </c>
      <c r="U77" t="s">
        <v>25</v>
      </c>
      <c r="V77">
        <v>40850</v>
      </c>
      <c r="W77">
        <v>43200</v>
      </c>
      <c r="X77">
        <v>42300</v>
      </c>
      <c r="Y77">
        <v>39400</v>
      </c>
      <c r="Z77">
        <v>39750</v>
      </c>
      <c r="AA77">
        <v>39000</v>
      </c>
    </row>
    <row r="78" spans="1:27">
      <c r="A78" t="s">
        <v>119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>
        <v>42200</v>
      </c>
      <c r="L78">
        <v>40050</v>
      </c>
      <c r="M78">
        <v>43700</v>
      </c>
      <c r="N78" t="s">
        <v>25</v>
      </c>
      <c r="O78">
        <v>43300</v>
      </c>
      <c r="P78">
        <v>43000</v>
      </c>
      <c r="Q78">
        <v>40150</v>
      </c>
      <c r="R78">
        <v>41500</v>
      </c>
      <c r="S78">
        <v>41500</v>
      </c>
      <c r="T78">
        <v>42800</v>
      </c>
      <c r="U78" t="s">
        <v>25</v>
      </c>
      <c r="V78">
        <v>40850</v>
      </c>
      <c r="W78">
        <v>43200</v>
      </c>
      <c r="X78">
        <v>42400</v>
      </c>
      <c r="Y78">
        <v>39500</v>
      </c>
      <c r="Z78">
        <v>40000</v>
      </c>
      <c r="AA78">
        <v>39000</v>
      </c>
    </row>
    <row r="79" spans="1:27">
      <c r="A79" t="s">
        <v>120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>
        <v>42200</v>
      </c>
      <c r="L79">
        <v>40100</v>
      </c>
      <c r="M79">
        <v>43800</v>
      </c>
      <c r="N79" t="s">
        <v>25</v>
      </c>
      <c r="O79">
        <v>43400</v>
      </c>
      <c r="P79">
        <v>43000</v>
      </c>
      <c r="Q79">
        <v>40100</v>
      </c>
      <c r="R79">
        <v>41500</v>
      </c>
      <c r="S79">
        <v>41500</v>
      </c>
      <c r="T79">
        <v>42800</v>
      </c>
      <c r="U79" t="s">
        <v>25</v>
      </c>
      <c r="V79">
        <v>40800</v>
      </c>
      <c r="W79">
        <v>43200</v>
      </c>
      <c r="X79">
        <v>42600</v>
      </c>
      <c r="Y79">
        <v>39400</v>
      </c>
      <c r="Z79">
        <v>39950</v>
      </c>
      <c r="AA79">
        <v>38950</v>
      </c>
    </row>
    <row r="80" spans="1:27">
      <c r="A80" t="s">
        <v>121</v>
      </c>
      <c r="B80" t="s">
        <v>24</v>
      </c>
      <c r="C80" t="s">
        <v>24</v>
      </c>
      <c r="D80" t="s">
        <v>24</v>
      </c>
      <c r="E80" t="s">
        <v>24</v>
      </c>
      <c r="F80" t="s">
        <v>24</v>
      </c>
      <c r="G80" t="s">
        <v>24</v>
      </c>
      <c r="H80" t="s">
        <v>24</v>
      </c>
      <c r="I80" t="s">
        <v>24</v>
      </c>
      <c r="J80" t="s">
        <v>24</v>
      </c>
      <c r="K80" t="s">
        <v>24</v>
      </c>
      <c r="L80" t="s">
        <v>24</v>
      </c>
      <c r="M80" t="s">
        <v>24</v>
      </c>
      <c r="N80" t="s">
        <v>24</v>
      </c>
      <c r="O80" t="s">
        <v>24</v>
      </c>
      <c r="P80" t="s">
        <v>24</v>
      </c>
      <c r="Q80" t="s">
        <v>24</v>
      </c>
      <c r="R80" t="s">
        <v>24</v>
      </c>
      <c r="S80" t="s">
        <v>24</v>
      </c>
      <c r="T80" t="s">
        <v>24</v>
      </c>
      <c r="U80" t="s">
        <v>24</v>
      </c>
      <c r="V80" t="s">
        <v>24</v>
      </c>
      <c r="W80" t="s">
        <v>24</v>
      </c>
      <c r="X80" t="s">
        <v>24</v>
      </c>
      <c r="Y80" t="s">
        <v>24</v>
      </c>
      <c r="Z80" t="s">
        <v>24</v>
      </c>
      <c r="AA80" t="s">
        <v>24</v>
      </c>
    </row>
    <row r="81" spans="1:27">
      <c r="A81" t="s">
        <v>122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>
        <v>40000</v>
      </c>
      <c r="M81">
        <v>43700</v>
      </c>
      <c r="N81" t="s">
        <v>25</v>
      </c>
      <c r="O81">
        <v>43300</v>
      </c>
      <c r="P81" t="s">
        <v>25</v>
      </c>
      <c r="Q81">
        <v>39900</v>
      </c>
      <c r="R81">
        <v>41500</v>
      </c>
      <c r="S81">
        <v>41500</v>
      </c>
      <c r="T81">
        <v>42700</v>
      </c>
      <c r="U81" t="s">
        <v>25</v>
      </c>
      <c r="V81">
        <v>40600</v>
      </c>
      <c r="W81">
        <v>43000</v>
      </c>
      <c r="X81">
        <v>42700</v>
      </c>
      <c r="Y81">
        <v>39350</v>
      </c>
      <c r="Z81">
        <v>39850</v>
      </c>
      <c r="AA81" t="s">
        <v>25</v>
      </c>
    </row>
    <row r="82" spans="1:27">
      <c r="A82" t="s">
        <v>123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>
        <v>42000</v>
      </c>
      <c r="L82">
        <v>39850</v>
      </c>
      <c r="M82">
        <v>43700</v>
      </c>
      <c r="N82" t="s">
        <v>25</v>
      </c>
      <c r="O82">
        <v>43300</v>
      </c>
      <c r="P82" t="s">
        <v>25</v>
      </c>
      <c r="Q82">
        <v>39750</v>
      </c>
      <c r="R82">
        <v>41500</v>
      </c>
      <c r="S82">
        <v>41250</v>
      </c>
      <c r="T82">
        <v>42700</v>
      </c>
      <c r="U82" t="s">
        <v>25</v>
      </c>
      <c r="V82">
        <v>40450</v>
      </c>
      <c r="W82">
        <v>42900</v>
      </c>
      <c r="X82">
        <v>42600</v>
      </c>
      <c r="Y82">
        <v>39200</v>
      </c>
      <c r="Z82">
        <v>39650</v>
      </c>
      <c r="AA82">
        <v>38700</v>
      </c>
    </row>
    <row r="83" spans="1:27">
      <c r="A83" t="s">
        <v>124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>
        <v>42000</v>
      </c>
      <c r="L83">
        <v>39700</v>
      </c>
      <c r="M83">
        <v>43500</v>
      </c>
      <c r="N83" t="s">
        <v>25</v>
      </c>
      <c r="O83">
        <v>43200</v>
      </c>
      <c r="P83" t="s">
        <v>25</v>
      </c>
      <c r="Q83">
        <v>39550</v>
      </c>
      <c r="R83">
        <v>41500</v>
      </c>
      <c r="S83">
        <v>41000</v>
      </c>
      <c r="T83">
        <v>42500</v>
      </c>
      <c r="U83" t="s">
        <v>25</v>
      </c>
      <c r="V83">
        <v>40250</v>
      </c>
      <c r="W83">
        <v>42800</v>
      </c>
      <c r="X83">
        <v>42400</v>
      </c>
      <c r="Y83">
        <v>39000</v>
      </c>
      <c r="Z83">
        <v>39550</v>
      </c>
      <c r="AA83">
        <v>38600</v>
      </c>
    </row>
    <row r="84" spans="1:27">
      <c r="A84" t="s">
        <v>125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>
        <v>41800</v>
      </c>
      <c r="L84">
        <v>39700</v>
      </c>
      <c r="M84">
        <v>43500</v>
      </c>
      <c r="N84" t="s">
        <v>25</v>
      </c>
      <c r="O84">
        <v>43300</v>
      </c>
      <c r="P84">
        <v>42500</v>
      </c>
      <c r="Q84">
        <v>39700</v>
      </c>
      <c r="R84">
        <v>41500</v>
      </c>
      <c r="S84">
        <v>41000</v>
      </c>
      <c r="T84">
        <v>42400</v>
      </c>
      <c r="U84" t="s">
        <v>25</v>
      </c>
      <c r="V84">
        <v>40400</v>
      </c>
      <c r="W84">
        <v>43000</v>
      </c>
      <c r="X84">
        <v>42400</v>
      </c>
      <c r="Y84">
        <v>39200</v>
      </c>
      <c r="Z84">
        <v>39750</v>
      </c>
      <c r="AA84">
        <v>38550</v>
      </c>
    </row>
    <row r="85" spans="1:27">
      <c r="A85" t="s">
        <v>126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>
        <v>42000</v>
      </c>
      <c r="L85">
        <v>39900</v>
      </c>
      <c r="M85">
        <v>43900</v>
      </c>
      <c r="N85" t="s">
        <v>25</v>
      </c>
      <c r="O85">
        <v>43400</v>
      </c>
      <c r="P85">
        <v>43000</v>
      </c>
      <c r="Q85">
        <v>39850</v>
      </c>
      <c r="R85">
        <v>41500</v>
      </c>
      <c r="S85">
        <v>41500</v>
      </c>
      <c r="T85">
        <v>42800</v>
      </c>
      <c r="U85" t="s">
        <v>25</v>
      </c>
      <c r="V85">
        <v>40550</v>
      </c>
      <c r="W85">
        <v>43100</v>
      </c>
      <c r="X85">
        <v>42700</v>
      </c>
      <c r="Y85">
        <v>39400</v>
      </c>
      <c r="Z85">
        <v>39850</v>
      </c>
      <c r="AA85">
        <v>38700</v>
      </c>
    </row>
    <row r="86" spans="1:27">
      <c r="A86" t="s">
        <v>127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>
        <v>42000</v>
      </c>
      <c r="L86">
        <v>40000</v>
      </c>
      <c r="M86">
        <v>43700</v>
      </c>
      <c r="N86" t="s">
        <v>25</v>
      </c>
      <c r="O86">
        <v>43200</v>
      </c>
      <c r="P86">
        <v>43000</v>
      </c>
      <c r="Q86">
        <v>39700</v>
      </c>
      <c r="R86">
        <v>41500</v>
      </c>
      <c r="S86">
        <v>41000</v>
      </c>
      <c r="T86">
        <v>42800</v>
      </c>
      <c r="U86" t="s">
        <v>25</v>
      </c>
      <c r="V86">
        <v>40400</v>
      </c>
      <c r="W86">
        <v>42900</v>
      </c>
      <c r="X86">
        <v>42700</v>
      </c>
      <c r="Y86">
        <v>39300</v>
      </c>
      <c r="Z86">
        <v>39750</v>
      </c>
      <c r="AA86">
        <v>38650</v>
      </c>
    </row>
    <row r="87" spans="1:27">
      <c r="A87" t="s">
        <v>128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24</v>
      </c>
      <c r="W87" t="s">
        <v>24</v>
      </c>
      <c r="X87" t="s">
        <v>24</v>
      </c>
      <c r="Y87" t="s">
        <v>24</v>
      </c>
      <c r="Z87" t="s">
        <v>24</v>
      </c>
      <c r="AA87" t="s">
        <v>24</v>
      </c>
    </row>
    <row r="88" spans="1:27">
      <c r="A88" t="s">
        <v>129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>
        <v>42000</v>
      </c>
      <c r="L88" t="s">
        <v>25</v>
      </c>
      <c r="M88">
        <v>43700</v>
      </c>
      <c r="N88" t="s">
        <v>25</v>
      </c>
      <c r="O88">
        <v>43200</v>
      </c>
      <c r="P88">
        <v>43000</v>
      </c>
      <c r="Q88">
        <v>39700</v>
      </c>
      <c r="R88">
        <v>41500</v>
      </c>
      <c r="S88">
        <v>41000</v>
      </c>
      <c r="T88">
        <v>42800</v>
      </c>
      <c r="U88" t="s">
        <v>25</v>
      </c>
      <c r="V88">
        <v>40400</v>
      </c>
      <c r="W88">
        <v>42900</v>
      </c>
      <c r="X88">
        <v>42700</v>
      </c>
      <c r="Y88">
        <v>39150</v>
      </c>
      <c r="Z88">
        <v>39750</v>
      </c>
      <c r="AA88">
        <v>38500</v>
      </c>
    </row>
    <row r="89" spans="1:27">
      <c r="A89" t="s">
        <v>130</v>
      </c>
      <c r="B89" t="s">
        <v>25</v>
      </c>
      <c r="C89" t="s">
        <v>25</v>
      </c>
      <c r="D89" t="s">
        <v>25</v>
      </c>
      <c r="E89" t="s">
        <v>25</v>
      </c>
      <c r="F89" t="s">
        <v>25</v>
      </c>
      <c r="G89" t="s">
        <v>25</v>
      </c>
      <c r="H89" t="s">
        <v>25</v>
      </c>
      <c r="I89" t="s">
        <v>25</v>
      </c>
      <c r="J89" t="s">
        <v>25</v>
      </c>
      <c r="K89">
        <v>42000</v>
      </c>
      <c r="L89">
        <v>39800</v>
      </c>
      <c r="M89">
        <v>43300</v>
      </c>
      <c r="N89" t="s">
        <v>25</v>
      </c>
      <c r="O89">
        <v>43000</v>
      </c>
      <c r="P89">
        <v>42800</v>
      </c>
      <c r="Q89">
        <v>39600</v>
      </c>
      <c r="R89">
        <v>41500</v>
      </c>
      <c r="S89">
        <v>41000</v>
      </c>
      <c r="T89">
        <v>42500</v>
      </c>
      <c r="U89" t="s">
        <v>25</v>
      </c>
      <c r="V89">
        <v>40300</v>
      </c>
      <c r="W89">
        <v>42900</v>
      </c>
      <c r="X89">
        <v>42600</v>
      </c>
      <c r="Y89">
        <v>39000</v>
      </c>
      <c r="Z89">
        <v>39550</v>
      </c>
      <c r="AA89">
        <v>38500</v>
      </c>
    </row>
    <row r="90" spans="1:27">
      <c r="A90" t="s">
        <v>131</v>
      </c>
      <c r="B90" t="s">
        <v>25</v>
      </c>
      <c r="C90" t="s">
        <v>25</v>
      </c>
      <c r="D90" t="s">
        <v>25</v>
      </c>
      <c r="E90" t="s">
        <v>25</v>
      </c>
      <c r="F90" t="s">
        <v>25</v>
      </c>
      <c r="G90" t="s">
        <v>25</v>
      </c>
      <c r="H90" t="s">
        <v>25</v>
      </c>
      <c r="I90" t="s">
        <v>25</v>
      </c>
      <c r="J90" t="s">
        <v>25</v>
      </c>
      <c r="K90">
        <v>42000</v>
      </c>
      <c r="L90">
        <v>39650</v>
      </c>
      <c r="M90">
        <v>43300</v>
      </c>
      <c r="N90" t="s">
        <v>25</v>
      </c>
      <c r="O90">
        <v>42900</v>
      </c>
      <c r="P90">
        <v>42500</v>
      </c>
      <c r="Q90">
        <v>39550</v>
      </c>
      <c r="R90">
        <v>41500</v>
      </c>
      <c r="S90">
        <v>41000</v>
      </c>
      <c r="T90">
        <v>42400</v>
      </c>
      <c r="U90" t="s">
        <v>25</v>
      </c>
      <c r="V90">
        <v>40250</v>
      </c>
      <c r="W90">
        <v>42700</v>
      </c>
      <c r="X90">
        <v>42500</v>
      </c>
      <c r="Y90">
        <v>39000</v>
      </c>
      <c r="Z90">
        <v>39450</v>
      </c>
      <c r="AA90">
        <v>38300</v>
      </c>
    </row>
    <row r="91" spans="1:27">
      <c r="A91" t="s">
        <v>132</v>
      </c>
      <c r="B91" t="s">
        <v>25</v>
      </c>
      <c r="C91" t="s">
        <v>25</v>
      </c>
      <c r="D91" t="s">
        <v>25</v>
      </c>
      <c r="E91" t="s">
        <v>25</v>
      </c>
      <c r="F91" t="s">
        <v>25</v>
      </c>
      <c r="G91" t="s">
        <v>25</v>
      </c>
      <c r="H91" t="s">
        <v>25</v>
      </c>
      <c r="I91" t="s">
        <v>25</v>
      </c>
      <c r="J91" t="s">
        <v>25</v>
      </c>
      <c r="K91">
        <v>42000</v>
      </c>
      <c r="L91">
        <v>39250</v>
      </c>
      <c r="M91">
        <v>43000</v>
      </c>
      <c r="N91" t="s">
        <v>25</v>
      </c>
      <c r="O91">
        <v>42700</v>
      </c>
      <c r="P91">
        <v>42500</v>
      </c>
      <c r="Q91">
        <v>39450</v>
      </c>
      <c r="R91">
        <v>41500</v>
      </c>
      <c r="S91">
        <v>41000</v>
      </c>
      <c r="T91">
        <v>42100</v>
      </c>
      <c r="U91" t="s">
        <v>25</v>
      </c>
      <c r="V91">
        <v>40150</v>
      </c>
      <c r="W91">
        <v>42600</v>
      </c>
      <c r="X91">
        <v>42400</v>
      </c>
      <c r="Y91">
        <v>38850</v>
      </c>
      <c r="Z91">
        <v>39400</v>
      </c>
      <c r="AA91">
        <v>38400</v>
      </c>
    </row>
    <row r="92" spans="1:27">
      <c r="A92" t="s">
        <v>133</v>
      </c>
      <c r="B92" t="s">
        <v>24</v>
      </c>
      <c r="C92" t="s">
        <v>24</v>
      </c>
      <c r="D92" t="s">
        <v>24</v>
      </c>
      <c r="E92" t="s">
        <v>24</v>
      </c>
      <c r="F92" t="s">
        <v>24</v>
      </c>
      <c r="G92" t="s">
        <v>24</v>
      </c>
      <c r="H92" t="s">
        <v>24</v>
      </c>
      <c r="I92" t="s">
        <v>24</v>
      </c>
      <c r="J92" t="s">
        <v>24</v>
      </c>
      <c r="K92" t="s">
        <v>24</v>
      </c>
      <c r="L92" t="s">
        <v>24</v>
      </c>
      <c r="M92" t="s">
        <v>24</v>
      </c>
      <c r="N92" t="s">
        <v>24</v>
      </c>
      <c r="O92" t="s">
        <v>24</v>
      </c>
      <c r="P92" t="s">
        <v>24</v>
      </c>
      <c r="Q92" t="s">
        <v>24</v>
      </c>
      <c r="R92" t="s">
        <v>24</v>
      </c>
      <c r="S92" t="s">
        <v>24</v>
      </c>
      <c r="T92" t="s">
        <v>24</v>
      </c>
      <c r="U92" t="s">
        <v>24</v>
      </c>
      <c r="V92" t="s">
        <v>24</v>
      </c>
      <c r="W92" t="s">
        <v>24</v>
      </c>
      <c r="X92" t="s">
        <v>24</v>
      </c>
      <c r="Y92" t="s">
        <v>24</v>
      </c>
      <c r="Z92" t="s">
        <v>24</v>
      </c>
      <c r="AA92" t="s">
        <v>24</v>
      </c>
    </row>
    <row r="93" spans="1:27">
      <c r="A93" t="s">
        <v>134</v>
      </c>
      <c r="B93" t="s">
        <v>25</v>
      </c>
      <c r="C93" t="s">
        <v>25</v>
      </c>
      <c r="D93" t="s">
        <v>25</v>
      </c>
      <c r="E93" t="s">
        <v>25</v>
      </c>
      <c r="F93" t="s">
        <v>25</v>
      </c>
      <c r="G93" t="s">
        <v>25</v>
      </c>
      <c r="H93" t="s">
        <v>25</v>
      </c>
      <c r="I93" t="s">
        <v>25</v>
      </c>
      <c r="J93" t="s">
        <v>25</v>
      </c>
      <c r="K93">
        <v>42000</v>
      </c>
      <c r="L93">
        <v>39850</v>
      </c>
      <c r="M93">
        <v>43200</v>
      </c>
      <c r="N93" t="s">
        <v>25</v>
      </c>
      <c r="O93">
        <v>42800</v>
      </c>
      <c r="P93">
        <v>42500</v>
      </c>
      <c r="Q93">
        <v>39750</v>
      </c>
      <c r="R93">
        <v>41500</v>
      </c>
      <c r="S93">
        <v>41000</v>
      </c>
      <c r="T93">
        <v>42200</v>
      </c>
      <c r="U93" t="s">
        <v>25</v>
      </c>
      <c r="V93">
        <v>40450</v>
      </c>
      <c r="W93">
        <v>42850</v>
      </c>
      <c r="X93">
        <v>42500</v>
      </c>
      <c r="Y93">
        <v>39400</v>
      </c>
      <c r="Z93">
        <v>39800</v>
      </c>
      <c r="AA93">
        <v>38600</v>
      </c>
    </row>
    <row r="94" spans="1:27">
      <c r="A94" t="s">
        <v>135</v>
      </c>
      <c r="B94" t="s">
        <v>24</v>
      </c>
      <c r="C94" t="s">
        <v>24</v>
      </c>
      <c r="D94" t="s">
        <v>24</v>
      </c>
      <c r="E94" t="s">
        <v>24</v>
      </c>
      <c r="F94" t="s">
        <v>24</v>
      </c>
      <c r="G94" t="s">
        <v>24</v>
      </c>
      <c r="H94" t="s">
        <v>24</v>
      </c>
      <c r="I94" t="s">
        <v>24</v>
      </c>
      <c r="J94" t="s">
        <v>24</v>
      </c>
      <c r="K94" t="s">
        <v>24</v>
      </c>
      <c r="L94" t="s">
        <v>24</v>
      </c>
      <c r="M94" t="s">
        <v>24</v>
      </c>
      <c r="N94" t="s">
        <v>24</v>
      </c>
      <c r="O94" t="s">
        <v>24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24</v>
      </c>
      <c r="W94" t="s">
        <v>24</v>
      </c>
      <c r="X94" t="s">
        <v>24</v>
      </c>
      <c r="Y94" t="s">
        <v>24</v>
      </c>
      <c r="Z94" t="s">
        <v>24</v>
      </c>
      <c r="AA94" t="s">
        <v>24</v>
      </c>
    </row>
    <row r="95" spans="1:27">
      <c r="A95" t="s">
        <v>136</v>
      </c>
      <c r="B95" t="s">
        <v>25</v>
      </c>
      <c r="C95" t="s">
        <v>25</v>
      </c>
      <c r="D95" t="s">
        <v>25</v>
      </c>
      <c r="E95" t="s">
        <v>25</v>
      </c>
      <c r="F95" t="s">
        <v>25</v>
      </c>
      <c r="G95" t="s">
        <v>25</v>
      </c>
      <c r="H95" t="s">
        <v>25</v>
      </c>
      <c r="I95" t="s">
        <v>25</v>
      </c>
      <c r="J95" t="s">
        <v>25</v>
      </c>
      <c r="K95">
        <v>42000</v>
      </c>
      <c r="L95">
        <v>39700</v>
      </c>
      <c r="M95">
        <v>43300</v>
      </c>
      <c r="N95" t="s">
        <v>25</v>
      </c>
      <c r="O95">
        <v>43100</v>
      </c>
      <c r="P95">
        <v>42500</v>
      </c>
      <c r="Q95">
        <v>39650</v>
      </c>
      <c r="R95">
        <v>41500</v>
      </c>
      <c r="S95">
        <v>41000</v>
      </c>
      <c r="T95">
        <v>42300</v>
      </c>
      <c r="U95" t="s">
        <v>25</v>
      </c>
      <c r="V95">
        <v>40350</v>
      </c>
      <c r="W95">
        <v>42800</v>
      </c>
      <c r="X95">
        <v>42700</v>
      </c>
      <c r="Y95">
        <v>39250</v>
      </c>
      <c r="Z95">
        <v>39700</v>
      </c>
      <c r="AA95">
        <v>38450</v>
      </c>
    </row>
    <row r="96" spans="1:27">
      <c r="A96" t="s">
        <v>137</v>
      </c>
      <c r="B96" t="s">
        <v>25</v>
      </c>
      <c r="C96" t="s">
        <v>25</v>
      </c>
      <c r="D96" t="s">
        <v>25</v>
      </c>
      <c r="E96" t="s">
        <v>25</v>
      </c>
      <c r="F96" t="s">
        <v>25</v>
      </c>
      <c r="G96" t="s">
        <v>25</v>
      </c>
      <c r="H96" t="s">
        <v>25</v>
      </c>
      <c r="I96" t="s">
        <v>25</v>
      </c>
      <c r="J96" t="s">
        <v>25</v>
      </c>
      <c r="K96">
        <v>42500</v>
      </c>
      <c r="L96">
        <v>39900</v>
      </c>
      <c r="M96">
        <v>43400</v>
      </c>
      <c r="N96" t="s">
        <v>25</v>
      </c>
      <c r="O96">
        <v>43100</v>
      </c>
      <c r="P96">
        <v>43000</v>
      </c>
      <c r="Q96">
        <v>39800</v>
      </c>
      <c r="R96">
        <v>41500</v>
      </c>
      <c r="S96">
        <v>41000</v>
      </c>
      <c r="T96">
        <v>42300</v>
      </c>
      <c r="U96" t="s">
        <v>25</v>
      </c>
      <c r="V96">
        <v>40500</v>
      </c>
      <c r="W96">
        <v>42900</v>
      </c>
      <c r="X96">
        <v>42800</v>
      </c>
      <c r="Y96">
        <v>39400</v>
      </c>
      <c r="Z96">
        <v>39700</v>
      </c>
      <c r="AA96">
        <v>38700</v>
      </c>
    </row>
    <row r="97" spans="1:27">
      <c r="A97" t="s">
        <v>138</v>
      </c>
      <c r="B97" t="s">
        <v>25</v>
      </c>
      <c r="C97" t="s">
        <v>25</v>
      </c>
      <c r="D97" t="s">
        <v>25</v>
      </c>
      <c r="E97" t="s">
        <v>25</v>
      </c>
      <c r="F97" t="s">
        <v>25</v>
      </c>
      <c r="G97" t="s">
        <v>25</v>
      </c>
      <c r="H97" t="s">
        <v>25</v>
      </c>
      <c r="I97" t="s">
        <v>25</v>
      </c>
      <c r="J97" t="s">
        <v>25</v>
      </c>
      <c r="K97">
        <v>42500</v>
      </c>
      <c r="L97">
        <v>39600</v>
      </c>
      <c r="M97">
        <v>43300</v>
      </c>
      <c r="N97" t="s">
        <v>25</v>
      </c>
      <c r="O97">
        <v>43000</v>
      </c>
      <c r="P97">
        <v>43000</v>
      </c>
      <c r="Q97">
        <v>39600</v>
      </c>
      <c r="R97">
        <v>41500</v>
      </c>
      <c r="S97">
        <v>41000</v>
      </c>
      <c r="T97">
        <v>42400</v>
      </c>
      <c r="U97" t="s">
        <v>25</v>
      </c>
      <c r="V97">
        <v>40300</v>
      </c>
      <c r="W97">
        <v>42700</v>
      </c>
      <c r="X97">
        <v>42600</v>
      </c>
      <c r="Y97">
        <v>39200</v>
      </c>
      <c r="Z97">
        <v>39550</v>
      </c>
      <c r="AA97">
        <v>38500</v>
      </c>
    </row>
    <row r="98" spans="1:27">
      <c r="A98" t="s">
        <v>139</v>
      </c>
      <c r="B98" t="s">
        <v>25</v>
      </c>
      <c r="C98" t="s">
        <v>25</v>
      </c>
      <c r="D98" t="s">
        <v>25</v>
      </c>
      <c r="E98" t="s">
        <v>25</v>
      </c>
      <c r="F98" t="s">
        <v>25</v>
      </c>
      <c r="G98" t="s">
        <v>25</v>
      </c>
      <c r="H98" t="s">
        <v>25</v>
      </c>
      <c r="I98" t="s">
        <v>25</v>
      </c>
      <c r="J98" t="s">
        <v>25</v>
      </c>
      <c r="K98">
        <v>42200</v>
      </c>
      <c r="L98">
        <v>39600</v>
      </c>
      <c r="M98">
        <v>43000</v>
      </c>
      <c r="N98" t="s">
        <v>25</v>
      </c>
      <c r="O98">
        <v>42800</v>
      </c>
      <c r="P98">
        <v>43000</v>
      </c>
      <c r="Q98">
        <v>39450</v>
      </c>
      <c r="R98">
        <v>41500</v>
      </c>
      <c r="S98">
        <v>41000</v>
      </c>
      <c r="T98">
        <v>42400</v>
      </c>
      <c r="U98" t="s">
        <v>25</v>
      </c>
      <c r="V98">
        <v>40150</v>
      </c>
      <c r="W98">
        <v>42700</v>
      </c>
      <c r="X98">
        <v>42500</v>
      </c>
      <c r="Y98">
        <v>39050</v>
      </c>
      <c r="Z98">
        <v>39450</v>
      </c>
      <c r="AA98">
        <v>38450</v>
      </c>
    </row>
    <row r="99" spans="1:27">
      <c r="A99" t="s">
        <v>140</v>
      </c>
      <c r="B99" t="s">
        <v>25</v>
      </c>
      <c r="C99" t="s">
        <v>25</v>
      </c>
      <c r="D99" t="s">
        <v>25</v>
      </c>
      <c r="E99" t="s">
        <v>25</v>
      </c>
      <c r="F99" t="s">
        <v>25</v>
      </c>
      <c r="G99" t="s">
        <v>25</v>
      </c>
      <c r="H99" t="s">
        <v>25</v>
      </c>
      <c r="I99" t="s">
        <v>25</v>
      </c>
      <c r="J99" t="s">
        <v>25</v>
      </c>
      <c r="K99">
        <v>42100</v>
      </c>
      <c r="L99">
        <v>39500</v>
      </c>
      <c r="M99">
        <v>42900</v>
      </c>
      <c r="N99" t="s">
        <v>25</v>
      </c>
      <c r="O99">
        <v>42600</v>
      </c>
      <c r="P99">
        <v>43000</v>
      </c>
      <c r="Q99">
        <v>39350</v>
      </c>
      <c r="R99">
        <v>41500</v>
      </c>
      <c r="S99">
        <v>41000</v>
      </c>
      <c r="T99">
        <v>42300</v>
      </c>
      <c r="U99" t="s">
        <v>25</v>
      </c>
      <c r="V99">
        <v>40050</v>
      </c>
      <c r="W99">
        <v>42500</v>
      </c>
      <c r="X99">
        <v>42500</v>
      </c>
      <c r="Y99">
        <v>38900</v>
      </c>
      <c r="Z99">
        <v>39250</v>
      </c>
      <c r="AA99">
        <v>38250</v>
      </c>
    </row>
    <row r="100" spans="1:27">
      <c r="A100" t="s">
        <v>141</v>
      </c>
      <c r="B100" t="s">
        <v>25</v>
      </c>
      <c r="C100" t="s">
        <v>25</v>
      </c>
      <c r="D100" t="s">
        <v>25</v>
      </c>
      <c r="E100" t="s">
        <v>25</v>
      </c>
      <c r="F100" t="s">
        <v>25</v>
      </c>
      <c r="G100" t="s">
        <v>25</v>
      </c>
      <c r="H100" t="s">
        <v>25</v>
      </c>
      <c r="I100" t="s">
        <v>25</v>
      </c>
      <c r="J100" t="s">
        <v>25</v>
      </c>
      <c r="K100">
        <v>42100</v>
      </c>
      <c r="L100">
        <v>39500</v>
      </c>
      <c r="M100">
        <v>43000</v>
      </c>
      <c r="N100" t="s">
        <v>25</v>
      </c>
      <c r="O100">
        <v>42700</v>
      </c>
      <c r="P100">
        <v>43000</v>
      </c>
      <c r="Q100">
        <v>39550</v>
      </c>
      <c r="R100">
        <v>41500</v>
      </c>
      <c r="S100">
        <v>41000</v>
      </c>
      <c r="T100">
        <v>42300</v>
      </c>
      <c r="U100" t="s">
        <v>25</v>
      </c>
      <c r="V100">
        <v>40250</v>
      </c>
      <c r="W100">
        <v>42800</v>
      </c>
      <c r="X100">
        <v>42600</v>
      </c>
      <c r="Y100">
        <v>39000</v>
      </c>
      <c r="Z100">
        <v>39450</v>
      </c>
      <c r="AA100">
        <v>38500</v>
      </c>
    </row>
    <row r="101" spans="1:27">
      <c r="A101" t="s">
        <v>142</v>
      </c>
      <c r="B101" t="s">
        <v>24</v>
      </c>
      <c r="C101" t="s">
        <v>24</v>
      </c>
      <c r="D101" t="s">
        <v>24</v>
      </c>
      <c r="E101" t="s">
        <v>24</v>
      </c>
      <c r="F101" t="s">
        <v>24</v>
      </c>
      <c r="G101" t="s">
        <v>24</v>
      </c>
      <c r="H101" t="s">
        <v>24</v>
      </c>
      <c r="I101" t="s">
        <v>24</v>
      </c>
      <c r="J101" t="s">
        <v>24</v>
      </c>
      <c r="K101" t="s">
        <v>24</v>
      </c>
      <c r="L101" t="s">
        <v>24</v>
      </c>
      <c r="M101" t="s">
        <v>24</v>
      </c>
      <c r="N101" t="s">
        <v>24</v>
      </c>
      <c r="O101" t="s">
        <v>24</v>
      </c>
      <c r="P101" t="s">
        <v>24</v>
      </c>
      <c r="Q101" t="s">
        <v>24</v>
      </c>
      <c r="R101" t="s">
        <v>24</v>
      </c>
      <c r="S101" t="s">
        <v>24</v>
      </c>
      <c r="T101" t="s">
        <v>24</v>
      </c>
      <c r="U101" t="s">
        <v>24</v>
      </c>
      <c r="V101" t="s">
        <v>24</v>
      </c>
      <c r="W101" t="s">
        <v>24</v>
      </c>
      <c r="X101" t="s">
        <v>24</v>
      </c>
      <c r="Y101" t="s">
        <v>24</v>
      </c>
      <c r="Z101" t="s">
        <v>24</v>
      </c>
      <c r="AA101" t="s">
        <v>24</v>
      </c>
    </row>
    <row r="102" spans="1:27">
      <c r="A102" t="s">
        <v>143</v>
      </c>
      <c r="B102" t="s">
        <v>25</v>
      </c>
      <c r="C102" t="s">
        <v>25</v>
      </c>
      <c r="D102" t="s">
        <v>25</v>
      </c>
      <c r="E102" t="s">
        <v>25</v>
      </c>
      <c r="F102" t="s">
        <v>25</v>
      </c>
      <c r="G102" t="s">
        <v>25</v>
      </c>
      <c r="H102" t="s">
        <v>25</v>
      </c>
      <c r="I102" t="s">
        <v>25</v>
      </c>
      <c r="J102" t="s">
        <v>25</v>
      </c>
      <c r="K102">
        <v>42100</v>
      </c>
      <c r="L102">
        <v>39450</v>
      </c>
      <c r="M102">
        <v>43000</v>
      </c>
      <c r="N102" t="s">
        <v>25</v>
      </c>
      <c r="O102">
        <v>42800</v>
      </c>
      <c r="P102">
        <v>43000</v>
      </c>
      <c r="Q102">
        <v>39450</v>
      </c>
      <c r="R102">
        <v>41500</v>
      </c>
      <c r="S102">
        <v>41000</v>
      </c>
      <c r="T102">
        <v>42300</v>
      </c>
      <c r="U102" t="s">
        <v>25</v>
      </c>
      <c r="V102">
        <v>40150</v>
      </c>
      <c r="W102">
        <v>42550</v>
      </c>
      <c r="X102">
        <v>42600</v>
      </c>
      <c r="Y102">
        <v>38850</v>
      </c>
      <c r="Z102">
        <v>39250</v>
      </c>
      <c r="AA102">
        <v>38300</v>
      </c>
    </row>
    <row r="103" spans="1:27">
      <c r="A103" t="s">
        <v>144</v>
      </c>
      <c r="B103" t="s">
        <v>25</v>
      </c>
      <c r="C103" t="s">
        <v>25</v>
      </c>
      <c r="D103" t="s">
        <v>25</v>
      </c>
      <c r="E103" t="s">
        <v>25</v>
      </c>
      <c r="F103" t="s">
        <v>25</v>
      </c>
      <c r="G103" t="s">
        <v>25</v>
      </c>
      <c r="H103" t="s">
        <v>25</v>
      </c>
      <c r="I103" t="s">
        <v>25</v>
      </c>
      <c r="J103" t="s">
        <v>25</v>
      </c>
      <c r="K103">
        <v>41800</v>
      </c>
      <c r="L103">
        <v>39000</v>
      </c>
      <c r="M103">
        <v>42700</v>
      </c>
      <c r="N103" t="s">
        <v>25</v>
      </c>
      <c r="O103">
        <v>42300</v>
      </c>
      <c r="P103">
        <v>43000</v>
      </c>
      <c r="Q103">
        <v>39100</v>
      </c>
      <c r="R103">
        <v>41500</v>
      </c>
      <c r="S103">
        <v>41000</v>
      </c>
      <c r="T103">
        <v>42100</v>
      </c>
      <c r="U103" t="s">
        <v>25</v>
      </c>
      <c r="V103">
        <v>39800</v>
      </c>
      <c r="W103">
        <v>42200</v>
      </c>
      <c r="X103">
        <v>42500</v>
      </c>
      <c r="Y103">
        <v>38600</v>
      </c>
      <c r="Z103">
        <v>39050</v>
      </c>
      <c r="AA103">
        <v>38250</v>
      </c>
    </row>
    <row r="104" spans="1:27">
      <c r="A104" t="s">
        <v>145</v>
      </c>
      <c r="B104" t="s">
        <v>25</v>
      </c>
      <c r="C104" t="s">
        <v>25</v>
      </c>
      <c r="D104" t="s">
        <v>25</v>
      </c>
      <c r="E104" t="s">
        <v>25</v>
      </c>
      <c r="F104" t="s">
        <v>25</v>
      </c>
      <c r="G104" t="s">
        <v>25</v>
      </c>
      <c r="H104" t="s">
        <v>25</v>
      </c>
      <c r="I104" t="s">
        <v>25</v>
      </c>
      <c r="J104" t="s">
        <v>25</v>
      </c>
      <c r="K104">
        <v>41700</v>
      </c>
      <c r="L104">
        <v>39000</v>
      </c>
      <c r="M104">
        <v>42700</v>
      </c>
      <c r="N104" t="s">
        <v>25</v>
      </c>
      <c r="O104">
        <v>42300</v>
      </c>
      <c r="P104">
        <v>43000</v>
      </c>
      <c r="Q104">
        <v>39200</v>
      </c>
      <c r="R104">
        <v>41500</v>
      </c>
      <c r="S104">
        <v>41000</v>
      </c>
      <c r="T104">
        <v>42000</v>
      </c>
      <c r="U104" t="s">
        <v>25</v>
      </c>
      <c r="V104">
        <v>39900</v>
      </c>
      <c r="W104">
        <v>42200</v>
      </c>
      <c r="X104">
        <v>42600</v>
      </c>
      <c r="Y104">
        <v>38550</v>
      </c>
      <c r="Z104">
        <v>39100</v>
      </c>
      <c r="AA104">
        <v>38200</v>
      </c>
    </row>
    <row r="105" spans="1:27">
      <c r="A105" t="s">
        <v>146</v>
      </c>
      <c r="B105" t="s">
        <v>25</v>
      </c>
      <c r="C105" t="s">
        <v>25</v>
      </c>
      <c r="D105" t="s">
        <v>25</v>
      </c>
      <c r="E105" t="s">
        <v>25</v>
      </c>
      <c r="F105" t="s">
        <v>25</v>
      </c>
      <c r="G105" t="s">
        <v>25</v>
      </c>
      <c r="H105" t="s">
        <v>25</v>
      </c>
      <c r="I105" t="s">
        <v>25</v>
      </c>
      <c r="J105" t="s">
        <v>25</v>
      </c>
      <c r="K105">
        <v>41700</v>
      </c>
      <c r="L105">
        <v>39250</v>
      </c>
      <c r="M105">
        <v>42800</v>
      </c>
      <c r="N105" t="s">
        <v>25</v>
      </c>
      <c r="O105">
        <v>42600</v>
      </c>
      <c r="P105">
        <v>43000</v>
      </c>
      <c r="Q105">
        <v>39300</v>
      </c>
      <c r="R105">
        <v>41000</v>
      </c>
      <c r="S105">
        <v>41000</v>
      </c>
      <c r="T105">
        <v>42000</v>
      </c>
      <c r="U105" t="s">
        <v>25</v>
      </c>
      <c r="V105">
        <v>40000</v>
      </c>
      <c r="W105">
        <v>42400</v>
      </c>
      <c r="X105">
        <v>42700</v>
      </c>
      <c r="Y105">
        <v>38800</v>
      </c>
      <c r="Z105">
        <v>39350</v>
      </c>
      <c r="AA105">
        <v>38300</v>
      </c>
    </row>
    <row r="106" spans="1:27">
      <c r="A106" t="s">
        <v>147</v>
      </c>
      <c r="B106" t="s">
        <v>25</v>
      </c>
      <c r="C106" t="s">
        <v>25</v>
      </c>
      <c r="D106" t="s">
        <v>25</v>
      </c>
      <c r="E106" t="s">
        <v>25</v>
      </c>
      <c r="F106" t="s">
        <v>25</v>
      </c>
      <c r="G106" t="s">
        <v>25</v>
      </c>
      <c r="H106" t="s">
        <v>25</v>
      </c>
      <c r="I106" t="s">
        <v>25</v>
      </c>
      <c r="J106" t="s">
        <v>25</v>
      </c>
      <c r="K106">
        <v>41700</v>
      </c>
      <c r="L106">
        <v>39100</v>
      </c>
      <c r="M106">
        <v>42800</v>
      </c>
      <c r="N106" t="s">
        <v>25</v>
      </c>
      <c r="O106">
        <v>42500</v>
      </c>
      <c r="P106">
        <v>43000</v>
      </c>
      <c r="Q106">
        <v>39200</v>
      </c>
      <c r="R106">
        <v>41000</v>
      </c>
      <c r="S106">
        <v>41000</v>
      </c>
      <c r="T106">
        <v>42000</v>
      </c>
      <c r="U106" t="s">
        <v>25</v>
      </c>
      <c r="V106">
        <v>39900</v>
      </c>
      <c r="W106">
        <v>42300</v>
      </c>
      <c r="X106">
        <v>42700</v>
      </c>
      <c r="Y106">
        <v>38700</v>
      </c>
      <c r="Z106">
        <v>39250</v>
      </c>
      <c r="AA106">
        <v>38300</v>
      </c>
    </row>
    <row r="107" spans="1:27">
      <c r="A107" t="s">
        <v>148</v>
      </c>
      <c r="B107" t="s">
        <v>25</v>
      </c>
      <c r="C107" t="s">
        <v>25</v>
      </c>
      <c r="D107" t="s">
        <v>25</v>
      </c>
      <c r="E107" t="s">
        <v>25</v>
      </c>
      <c r="F107" t="s">
        <v>25</v>
      </c>
      <c r="G107" t="s">
        <v>25</v>
      </c>
      <c r="H107" t="s">
        <v>25</v>
      </c>
      <c r="I107" t="s">
        <v>25</v>
      </c>
      <c r="J107" t="s">
        <v>25</v>
      </c>
      <c r="K107">
        <v>41700</v>
      </c>
      <c r="L107">
        <v>39000</v>
      </c>
      <c r="M107">
        <v>42800</v>
      </c>
      <c r="N107" t="s">
        <v>25</v>
      </c>
      <c r="O107">
        <v>42500</v>
      </c>
      <c r="P107">
        <v>43000</v>
      </c>
      <c r="Q107">
        <v>39000</v>
      </c>
      <c r="R107">
        <v>41000</v>
      </c>
      <c r="S107">
        <v>41000</v>
      </c>
      <c r="T107">
        <v>42000</v>
      </c>
      <c r="U107" t="s">
        <v>25</v>
      </c>
      <c r="V107">
        <v>39700</v>
      </c>
      <c r="W107">
        <v>42200</v>
      </c>
      <c r="X107">
        <v>42700</v>
      </c>
      <c r="Y107">
        <v>38650</v>
      </c>
      <c r="Z107">
        <v>39200</v>
      </c>
      <c r="AA107">
        <v>38200</v>
      </c>
    </row>
    <row r="108" spans="1:27">
      <c r="A108" t="s">
        <v>149</v>
      </c>
      <c r="B108" t="s">
        <v>24</v>
      </c>
      <c r="C108" t="s">
        <v>24</v>
      </c>
      <c r="D108" t="s">
        <v>24</v>
      </c>
      <c r="E108" t="s">
        <v>24</v>
      </c>
      <c r="F108" t="s">
        <v>24</v>
      </c>
      <c r="G108" t="s">
        <v>24</v>
      </c>
      <c r="H108" t="s">
        <v>24</v>
      </c>
      <c r="I108" t="s">
        <v>24</v>
      </c>
      <c r="J108" t="s">
        <v>24</v>
      </c>
      <c r="K108" t="s">
        <v>24</v>
      </c>
      <c r="L108" t="s">
        <v>24</v>
      </c>
      <c r="M108" t="s">
        <v>24</v>
      </c>
      <c r="N108" t="s">
        <v>24</v>
      </c>
      <c r="O108" t="s">
        <v>24</v>
      </c>
      <c r="P108" t="s">
        <v>24</v>
      </c>
      <c r="Q108" t="s">
        <v>24</v>
      </c>
      <c r="R108" t="s">
        <v>24</v>
      </c>
      <c r="S108" t="s">
        <v>24</v>
      </c>
      <c r="T108" t="s">
        <v>24</v>
      </c>
      <c r="U108" t="s">
        <v>24</v>
      </c>
      <c r="V108" t="s">
        <v>24</v>
      </c>
      <c r="W108" t="s">
        <v>24</v>
      </c>
      <c r="X108" t="s">
        <v>24</v>
      </c>
      <c r="Y108" t="s">
        <v>24</v>
      </c>
      <c r="Z108" t="s">
        <v>24</v>
      </c>
      <c r="AA108" t="s">
        <v>24</v>
      </c>
    </row>
    <row r="109" spans="1:27">
      <c r="A109" t="s">
        <v>150</v>
      </c>
      <c r="B109" t="s">
        <v>25</v>
      </c>
      <c r="C109" t="s">
        <v>25</v>
      </c>
      <c r="D109" t="s">
        <v>25</v>
      </c>
      <c r="E109" t="s">
        <v>25</v>
      </c>
      <c r="F109" t="s">
        <v>25</v>
      </c>
      <c r="G109" t="s">
        <v>25</v>
      </c>
      <c r="H109" t="s">
        <v>25</v>
      </c>
      <c r="I109" t="s">
        <v>25</v>
      </c>
      <c r="J109" t="s">
        <v>25</v>
      </c>
      <c r="K109">
        <v>41700</v>
      </c>
      <c r="L109">
        <v>39000</v>
      </c>
      <c r="M109">
        <v>42700</v>
      </c>
      <c r="N109" t="s">
        <v>25</v>
      </c>
      <c r="O109">
        <v>42500</v>
      </c>
      <c r="P109">
        <v>43000</v>
      </c>
      <c r="Q109">
        <v>38900</v>
      </c>
      <c r="R109">
        <v>41000</v>
      </c>
      <c r="S109">
        <v>41000</v>
      </c>
      <c r="T109">
        <v>42000</v>
      </c>
      <c r="U109" t="s">
        <v>25</v>
      </c>
      <c r="V109">
        <v>39600</v>
      </c>
      <c r="W109">
        <v>42100</v>
      </c>
      <c r="X109">
        <v>42700</v>
      </c>
      <c r="Y109">
        <v>38500</v>
      </c>
      <c r="Z109">
        <v>39100</v>
      </c>
      <c r="AA109">
        <v>38000</v>
      </c>
    </row>
    <row r="110" spans="1:27">
      <c r="A110" t="s">
        <v>151</v>
      </c>
      <c r="B110" t="s">
        <v>25</v>
      </c>
      <c r="C110" t="s">
        <v>25</v>
      </c>
      <c r="D110" t="s">
        <v>25</v>
      </c>
      <c r="E110" t="s">
        <v>25</v>
      </c>
      <c r="F110" t="s">
        <v>25</v>
      </c>
      <c r="G110" t="s">
        <v>25</v>
      </c>
      <c r="H110" t="s">
        <v>25</v>
      </c>
      <c r="I110" t="s">
        <v>25</v>
      </c>
      <c r="J110" t="s">
        <v>25</v>
      </c>
      <c r="K110">
        <v>41700</v>
      </c>
      <c r="L110">
        <v>38400</v>
      </c>
      <c r="M110">
        <v>42600</v>
      </c>
      <c r="N110" t="s">
        <v>25</v>
      </c>
      <c r="O110">
        <v>42300</v>
      </c>
      <c r="P110">
        <v>43000</v>
      </c>
      <c r="Q110">
        <v>38500</v>
      </c>
      <c r="R110">
        <v>41000</v>
      </c>
      <c r="S110">
        <v>41000</v>
      </c>
      <c r="T110">
        <v>41800</v>
      </c>
      <c r="U110" t="s">
        <v>25</v>
      </c>
      <c r="V110">
        <v>39200</v>
      </c>
      <c r="W110">
        <v>42100</v>
      </c>
      <c r="X110">
        <v>42400</v>
      </c>
      <c r="Y110">
        <v>38100</v>
      </c>
      <c r="Z110">
        <v>38900</v>
      </c>
      <c r="AA110">
        <v>38000</v>
      </c>
    </row>
    <row r="111" spans="1:27">
      <c r="A111" t="s">
        <v>152</v>
      </c>
      <c r="B111" t="s">
        <v>25</v>
      </c>
      <c r="C111" t="s">
        <v>25</v>
      </c>
      <c r="D111" t="s">
        <v>25</v>
      </c>
      <c r="E111" t="s">
        <v>25</v>
      </c>
      <c r="F111" t="s">
        <v>25</v>
      </c>
      <c r="G111" t="s">
        <v>25</v>
      </c>
      <c r="H111" t="s">
        <v>25</v>
      </c>
      <c r="I111" t="s">
        <v>25</v>
      </c>
      <c r="J111" t="s">
        <v>25</v>
      </c>
      <c r="K111">
        <v>41700</v>
      </c>
      <c r="L111">
        <v>38600</v>
      </c>
      <c r="M111">
        <v>42800</v>
      </c>
      <c r="N111" t="s">
        <v>25</v>
      </c>
      <c r="O111">
        <v>42400</v>
      </c>
      <c r="P111">
        <v>43000</v>
      </c>
      <c r="Q111">
        <v>38500</v>
      </c>
      <c r="R111">
        <v>41000</v>
      </c>
      <c r="S111">
        <v>41000</v>
      </c>
      <c r="T111">
        <v>41900</v>
      </c>
      <c r="U111" t="s">
        <v>25</v>
      </c>
      <c r="V111">
        <v>39200</v>
      </c>
      <c r="W111">
        <v>42400</v>
      </c>
      <c r="X111">
        <v>42400</v>
      </c>
      <c r="Y111">
        <v>38300</v>
      </c>
      <c r="Z111">
        <v>39000</v>
      </c>
      <c r="AA111">
        <v>38150</v>
      </c>
    </row>
    <row r="112" spans="1:27">
      <c r="A112" t="s">
        <v>153</v>
      </c>
      <c r="B112" t="s">
        <v>25</v>
      </c>
      <c r="C112" t="s">
        <v>25</v>
      </c>
      <c r="D112" t="s">
        <v>25</v>
      </c>
      <c r="E112" t="s">
        <v>25</v>
      </c>
      <c r="F112" t="s">
        <v>25</v>
      </c>
      <c r="G112" t="s">
        <v>25</v>
      </c>
      <c r="H112" t="s">
        <v>25</v>
      </c>
      <c r="I112" t="s">
        <v>25</v>
      </c>
      <c r="J112" t="s">
        <v>25</v>
      </c>
      <c r="K112">
        <v>41850</v>
      </c>
      <c r="L112">
        <v>38800</v>
      </c>
      <c r="M112">
        <v>43100</v>
      </c>
      <c r="N112" t="s">
        <v>25</v>
      </c>
      <c r="O112">
        <v>42600</v>
      </c>
      <c r="P112">
        <v>43000</v>
      </c>
      <c r="Q112">
        <v>38700</v>
      </c>
      <c r="R112">
        <v>41000</v>
      </c>
      <c r="S112">
        <v>41000</v>
      </c>
      <c r="T112">
        <v>41900</v>
      </c>
      <c r="U112" t="s">
        <v>25</v>
      </c>
      <c r="V112">
        <v>39400</v>
      </c>
      <c r="W112">
        <v>42400</v>
      </c>
      <c r="X112">
        <v>42600</v>
      </c>
      <c r="Y112">
        <v>38500</v>
      </c>
      <c r="Z112">
        <v>39150</v>
      </c>
      <c r="AA112">
        <v>38350</v>
      </c>
    </row>
    <row r="113" spans="1:27">
      <c r="A113" t="s">
        <v>154</v>
      </c>
      <c r="B113" t="s">
        <v>25</v>
      </c>
      <c r="C113" t="s">
        <v>25</v>
      </c>
      <c r="D113" t="s">
        <v>25</v>
      </c>
      <c r="E113" t="s">
        <v>25</v>
      </c>
      <c r="F113" t="s">
        <v>25</v>
      </c>
      <c r="G113" t="s">
        <v>25</v>
      </c>
      <c r="H113" t="s">
        <v>25</v>
      </c>
      <c r="I113" t="s">
        <v>25</v>
      </c>
      <c r="J113" t="s">
        <v>25</v>
      </c>
      <c r="K113">
        <v>41850</v>
      </c>
      <c r="L113">
        <v>38650</v>
      </c>
      <c r="M113">
        <v>43000</v>
      </c>
      <c r="N113" t="s">
        <v>25</v>
      </c>
      <c r="O113">
        <v>42500</v>
      </c>
      <c r="P113">
        <v>43000</v>
      </c>
      <c r="Q113">
        <v>38500</v>
      </c>
      <c r="R113">
        <v>41300</v>
      </c>
      <c r="S113">
        <v>41000</v>
      </c>
      <c r="T113">
        <v>41900</v>
      </c>
      <c r="U113" t="s">
        <v>25</v>
      </c>
      <c r="V113">
        <v>39200</v>
      </c>
      <c r="W113">
        <v>42400</v>
      </c>
      <c r="X113">
        <v>42600</v>
      </c>
      <c r="Y113">
        <v>38200</v>
      </c>
      <c r="Z113">
        <v>39050</v>
      </c>
      <c r="AA113">
        <v>38200</v>
      </c>
    </row>
    <row r="114" spans="1:27">
      <c r="A114" t="s">
        <v>155</v>
      </c>
      <c r="B114" t="s">
        <v>25</v>
      </c>
      <c r="C114" t="s">
        <v>25</v>
      </c>
      <c r="D114" t="s">
        <v>25</v>
      </c>
      <c r="E114" t="s">
        <v>25</v>
      </c>
      <c r="F114" t="s">
        <v>25</v>
      </c>
      <c r="G114" t="s">
        <v>25</v>
      </c>
      <c r="H114" t="s">
        <v>25</v>
      </c>
      <c r="I114" t="s">
        <v>25</v>
      </c>
      <c r="J114" t="s">
        <v>25</v>
      </c>
      <c r="K114">
        <v>42200</v>
      </c>
      <c r="L114">
        <v>38800</v>
      </c>
      <c r="M114">
        <v>43100</v>
      </c>
      <c r="N114" t="s">
        <v>25</v>
      </c>
      <c r="O114">
        <v>42700</v>
      </c>
      <c r="P114">
        <v>43000</v>
      </c>
      <c r="Q114">
        <v>38800</v>
      </c>
      <c r="R114">
        <v>41300</v>
      </c>
      <c r="S114">
        <v>41000</v>
      </c>
      <c r="T114">
        <v>42300</v>
      </c>
      <c r="U114" t="s">
        <v>25</v>
      </c>
      <c r="V114">
        <v>39500</v>
      </c>
      <c r="W114">
        <v>42700</v>
      </c>
      <c r="X114">
        <v>42800</v>
      </c>
      <c r="Y114">
        <v>38600</v>
      </c>
      <c r="Z114">
        <v>39250</v>
      </c>
      <c r="AA114">
        <v>38300</v>
      </c>
    </row>
    <row r="115" spans="1:27">
      <c r="A115" t="s">
        <v>156</v>
      </c>
      <c r="B115" t="s">
        <v>24</v>
      </c>
      <c r="C115" t="s">
        <v>24</v>
      </c>
      <c r="D115" t="s">
        <v>24</v>
      </c>
      <c r="E115" t="s">
        <v>24</v>
      </c>
      <c r="F115" t="s">
        <v>24</v>
      </c>
      <c r="G115" t="s">
        <v>24</v>
      </c>
      <c r="H115" t="s">
        <v>24</v>
      </c>
      <c r="I115" t="s">
        <v>24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24</v>
      </c>
      <c r="Q115" t="s">
        <v>24</v>
      </c>
      <c r="R115" t="s">
        <v>24</v>
      </c>
      <c r="S115" t="s">
        <v>24</v>
      </c>
      <c r="T115" t="s">
        <v>24</v>
      </c>
      <c r="U115" t="s">
        <v>24</v>
      </c>
      <c r="V115" t="s">
        <v>24</v>
      </c>
      <c r="W115" t="s">
        <v>24</v>
      </c>
      <c r="X115" t="s">
        <v>24</v>
      </c>
      <c r="Y115" t="s">
        <v>24</v>
      </c>
      <c r="Z115" t="s">
        <v>24</v>
      </c>
      <c r="AA115" t="s">
        <v>24</v>
      </c>
    </row>
    <row r="116" spans="1:27">
      <c r="A116" t="s">
        <v>157</v>
      </c>
      <c r="B116" t="s">
        <v>25</v>
      </c>
      <c r="C116" t="s">
        <v>25</v>
      </c>
      <c r="D116" t="s">
        <v>25</v>
      </c>
      <c r="E116" t="s">
        <v>25</v>
      </c>
      <c r="F116" t="s">
        <v>25</v>
      </c>
      <c r="G116" t="s">
        <v>25</v>
      </c>
      <c r="H116" t="s">
        <v>25</v>
      </c>
      <c r="I116" t="s">
        <v>25</v>
      </c>
      <c r="J116" t="s">
        <v>25</v>
      </c>
      <c r="K116">
        <v>42200</v>
      </c>
      <c r="L116">
        <v>38800</v>
      </c>
      <c r="M116">
        <v>43100</v>
      </c>
      <c r="N116" t="s">
        <v>25</v>
      </c>
      <c r="O116">
        <v>42700</v>
      </c>
      <c r="P116">
        <v>43000</v>
      </c>
      <c r="Q116">
        <v>38750</v>
      </c>
      <c r="R116">
        <v>41500</v>
      </c>
      <c r="S116">
        <v>41000</v>
      </c>
      <c r="T116">
        <v>42300</v>
      </c>
      <c r="U116" t="s">
        <v>25</v>
      </c>
      <c r="V116">
        <v>39450</v>
      </c>
      <c r="W116">
        <v>43000</v>
      </c>
      <c r="X116">
        <v>43000</v>
      </c>
      <c r="Y116">
        <v>38600</v>
      </c>
      <c r="Z116">
        <v>39350</v>
      </c>
      <c r="AA116">
        <v>38350</v>
      </c>
    </row>
    <row r="117" spans="1:27">
      <c r="A117" t="s">
        <v>158</v>
      </c>
      <c r="B117" t="s">
        <v>25</v>
      </c>
      <c r="C117" t="s">
        <v>25</v>
      </c>
      <c r="D117" t="s">
        <v>25</v>
      </c>
      <c r="E117" t="s">
        <v>25</v>
      </c>
      <c r="F117" t="s">
        <v>25</v>
      </c>
      <c r="G117" t="s">
        <v>25</v>
      </c>
      <c r="H117" t="s">
        <v>25</v>
      </c>
      <c r="I117" t="s">
        <v>25</v>
      </c>
      <c r="J117" t="s">
        <v>25</v>
      </c>
      <c r="K117">
        <v>42300</v>
      </c>
      <c r="L117">
        <v>39100</v>
      </c>
      <c r="M117">
        <v>43300</v>
      </c>
      <c r="N117" t="s">
        <v>25</v>
      </c>
      <c r="O117">
        <v>43000</v>
      </c>
      <c r="P117">
        <v>43000</v>
      </c>
      <c r="Q117">
        <v>39050</v>
      </c>
      <c r="R117">
        <v>41500</v>
      </c>
      <c r="S117">
        <v>41500</v>
      </c>
      <c r="T117">
        <v>42400</v>
      </c>
      <c r="U117" t="s">
        <v>25</v>
      </c>
      <c r="V117">
        <v>39750</v>
      </c>
      <c r="W117">
        <v>43000</v>
      </c>
      <c r="X117">
        <v>43100</v>
      </c>
      <c r="Y117">
        <v>38700</v>
      </c>
      <c r="Z117">
        <v>39400</v>
      </c>
      <c r="AA117">
        <v>38500</v>
      </c>
    </row>
    <row r="118" spans="1:27">
      <c r="A118" t="s">
        <v>159</v>
      </c>
      <c r="B118" t="s">
        <v>25</v>
      </c>
      <c r="C118" t="s">
        <v>25</v>
      </c>
      <c r="D118" t="s">
        <v>25</v>
      </c>
      <c r="E118" t="s">
        <v>25</v>
      </c>
      <c r="F118" t="s">
        <v>25</v>
      </c>
      <c r="G118" t="s">
        <v>25</v>
      </c>
      <c r="H118" t="s">
        <v>25</v>
      </c>
      <c r="I118" t="s">
        <v>25</v>
      </c>
      <c r="J118" t="s">
        <v>25</v>
      </c>
      <c r="K118">
        <v>42300</v>
      </c>
      <c r="L118">
        <v>39000</v>
      </c>
      <c r="M118">
        <v>43100</v>
      </c>
      <c r="N118" t="s">
        <v>25</v>
      </c>
      <c r="O118">
        <v>42900</v>
      </c>
      <c r="P118">
        <v>43000</v>
      </c>
      <c r="Q118">
        <v>38800</v>
      </c>
      <c r="R118">
        <v>41500</v>
      </c>
      <c r="S118">
        <v>41500</v>
      </c>
      <c r="T118">
        <v>42200</v>
      </c>
      <c r="U118" t="s">
        <v>25</v>
      </c>
      <c r="V118">
        <v>39500</v>
      </c>
      <c r="W118">
        <v>42800</v>
      </c>
      <c r="X118">
        <v>42800</v>
      </c>
      <c r="Y118">
        <v>38500</v>
      </c>
      <c r="Z118">
        <v>39250</v>
      </c>
      <c r="AA118">
        <v>38300</v>
      </c>
    </row>
    <row r="119" spans="1:27">
      <c r="A119" t="s">
        <v>160</v>
      </c>
      <c r="B119" t="s">
        <v>25</v>
      </c>
      <c r="C119" t="s">
        <v>25</v>
      </c>
      <c r="D119" t="s">
        <v>25</v>
      </c>
      <c r="E119" t="s">
        <v>25</v>
      </c>
      <c r="F119" t="s">
        <v>25</v>
      </c>
      <c r="G119" t="s">
        <v>25</v>
      </c>
      <c r="H119" t="s">
        <v>25</v>
      </c>
      <c r="I119" t="s">
        <v>25</v>
      </c>
      <c r="J119" t="s">
        <v>25</v>
      </c>
      <c r="K119">
        <v>42500</v>
      </c>
      <c r="L119">
        <v>38800</v>
      </c>
      <c r="M119">
        <v>43400</v>
      </c>
      <c r="N119" t="s">
        <v>25</v>
      </c>
      <c r="O119">
        <v>43000</v>
      </c>
      <c r="P119">
        <v>43000</v>
      </c>
      <c r="Q119">
        <v>38800</v>
      </c>
      <c r="R119">
        <v>41500</v>
      </c>
      <c r="S119">
        <v>41500</v>
      </c>
      <c r="T119">
        <v>42200</v>
      </c>
      <c r="U119" t="s">
        <v>25</v>
      </c>
      <c r="V119">
        <v>39500</v>
      </c>
      <c r="W119">
        <v>43050</v>
      </c>
      <c r="X119">
        <v>42800</v>
      </c>
      <c r="Y119">
        <v>38700</v>
      </c>
      <c r="Z119">
        <v>39300</v>
      </c>
      <c r="AA119">
        <v>38350</v>
      </c>
    </row>
    <row r="120" spans="1:27">
      <c r="A120" t="s">
        <v>161</v>
      </c>
      <c r="B120" t="s">
        <v>25</v>
      </c>
      <c r="C120" t="s">
        <v>25</v>
      </c>
      <c r="D120" t="s">
        <v>25</v>
      </c>
      <c r="E120" t="s">
        <v>25</v>
      </c>
      <c r="F120" t="s">
        <v>25</v>
      </c>
      <c r="G120" t="s">
        <v>25</v>
      </c>
      <c r="H120" t="s">
        <v>25</v>
      </c>
      <c r="I120" t="s">
        <v>25</v>
      </c>
      <c r="J120" t="s">
        <v>25</v>
      </c>
      <c r="K120">
        <v>43000</v>
      </c>
      <c r="L120">
        <v>39000</v>
      </c>
      <c r="M120">
        <v>43700</v>
      </c>
      <c r="N120" t="s">
        <v>25</v>
      </c>
      <c r="O120">
        <v>43200</v>
      </c>
      <c r="P120">
        <v>43300</v>
      </c>
      <c r="Q120">
        <v>39000</v>
      </c>
      <c r="R120">
        <v>41500</v>
      </c>
      <c r="S120">
        <v>42000</v>
      </c>
      <c r="T120">
        <v>42500</v>
      </c>
      <c r="U120" t="s">
        <v>25</v>
      </c>
      <c r="V120">
        <v>39700</v>
      </c>
      <c r="W120">
        <v>43200</v>
      </c>
      <c r="X120">
        <v>43400</v>
      </c>
      <c r="Y120">
        <v>38900</v>
      </c>
      <c r="Z120">
        <v>39500</v>
      </c>
      <c r="AA120">
        <v>38600</v>
      </c>
    </row>
    <row r="121" spans="1:27">
      <c r="A121" t="s">
        <v>162</v>
      </c>
      <c r="B121" t="s">
        <v>25</v>
      </c>
      <c r="C121" t="s">
        <v>25</v>
      </c>
      <c r="D121" t="s">
        <v>25</v>
      </c>
      <c r="E121" t="s">
        <v>25</v>
      </c>
      <c r="F121" t="s">
        <v>25</v>
      </c>
      <c r="G121" t="s">
        <v>25</v>
      </c>
      <c r="H121" t="s">
        <v>25</v>
      </c>
      <c r="I121" t="s">
        <v>25</v>
      </c>
      <c r="J121" t="s">
        <v>25</v>
      </c>
      <c r="K121">
        <v>43000</v>
      </c>
      <c r="L121">
        <v>38900</v>
      </c>
      <c r="M121">
        <v>43600</v>
      </c>
      <c r="N121" t="s">
        <v>25</v>
      </c>
      <c r="O121">
        <v>43000</v>
      </c>
      <c r="P121">
        <v>43300</v>
      </c>
      <c r="Q121">
        <v>38950</v>
      </c>
      <c r="R121">
        <v>42200</v>
      </c>
      <c r="S121">
        <v>42000</v>
      </c>
      <c r="T121">
        <v>42500</v>
      </c>
      <c r="U121" t="s">
        <v>25</v>
      </c>
      <c r="V121">
        <v>39650</v>
      </c>
      <c r="W121">
        <v>43100</v>
      </c>
      <c r="X121">
        <v>43200</v>
      </c>
      <c r="Y121">
        <v>38800</v>
      </c>
      <c r="Z121">
        <v>39400</v>
      </c>
      <c r="AA121">
        <v>38500</v>
      </c>
    </row>
    <row r="122" spans="1:27">
      <c r="A122" t="s">
        <v>163</v>
      </c>
      <c r="B122" t="s">
        <v>24</v>
      </c>
      <c r="C122" t="s">
        <v>24</v>
      </c>
      <c r="D122" t="s">
        <v>24</v>
      </c>
      <c r="E122" t="s">
        <v>24</v>
      </c>
      <c r="F122" t="s">
        <v>24</v>
      </c>
      <c r="G122" t="s">
        <v>24</v>
      </c>
      <c r="H122" t="s">
        <v>24</v>
      </c>
      <c r="I122" t="s">
        <v>24</v>
      </c>
      <c r="J122" t="s">
        <v>24</v>
      </c>
      <c r="K122" t="s">
        <v>24</v>
      </c>
      <c r="L122" t="s">
        <v>24</v>
      </c>
      <c r="M122" t="s">
        <v>24</v>
      </c>
      <c r="N122" t="s">
        <v>24</v>
      </c>
      <c r="O122" t="s">
        <v>24</v>
      </c>
      <c r="P122" t="s">
        <v>24</v>
      </c>
      <c r="Q122" t="s">
        <v>24</v>
      </c>
      <c r="R122" t="s">
        <v>24</v>
      </c>
      <c r="S122" t="s">
        <v>24</v>
      </c>
      <c r="T122" t="s">
        <v>24</v>
      </c>
      <c r="U122" t="s">
        <v>24</v>
      </c>
      <c r="V122" t="s">
        <v>24</v>
      </c>
      <c r="W122" t="s">
        <v>24</v>
      </c>
      <c r="X122" t="s">
        <v>24</v>
      </c>
      <c r="Y122" t="s">
        <v>24</v>
      </c>
      <c r="Z122" t="s">
        <v>24</v>
      </c>
      <c r="AA122" t="s">
        <v>24</v>
      </c>
    </row>
    <row r="123" spans="1:27">
      <c r="A123" t="s">
        <v>164</v>
      </c>
      <c r="B123" t="s">
        <v>25</v>
      </c>
      <c r="C123" t="s">
        <v>25</v>
      </c>
      <c r="D123" t="s">
        <v>25</v>
      </c>
      <c r="E123" t="s">
        <v>25</v>
      </c>
      <c r="F123" t="s">
        <v>25</v>
      </c>
      <c r="G123" t="s">
        <v>25</v>
      </c>
      <c r="H123" t="s">
        <v>25</v>
      </c>
      <c r="I123" t="s">
        <v>25</v>
      </c>
      <c r="J123" t="s">
        <v>25</v>
      </c>
      <c r="K123">
        <v>43000</v>
      </c>
      <c r="L123">
        <v>38950</v>
      </c>
      <c r="M123">
        <v>43500</v>
      </c>
      <c r="N123" t="s">
        <v>25</v>
      </c>
      <c r="O123">
        <v>43000</v>
      </c>
      <c r="P123">
        <v>43500</v>
      </c>
      <c r="Q123">
        <v>38900</v>
      </c>
      <c r="R123">
        <v>42200</v>
      </c>
      <c r="S123">
        <v>42000</v>
      </c>
      <c r="T123">
        <v>42400</v>
      </c>
      <c r="U123" t="s">
        <v>25</v>
      </c>
      <c r="V123">
        <v>39600</v>
      </c>
      <c r="W123">
        <v>43100</v>
      </c>
      <c r="X123">
        <v>43100</v>
      </c>
      <c r="Y123">
        <v>38950</v>
      </c>
      <c r="Z123">
        <v>39400</v>
      </c>
      <c r="AA123">
        <v>38400</v>
      </c>
    </row>
    <row r="124" spans="1:27">
      <c r="A124" t="s">
        <v>165</v>
      </c>
      <c r="B124" t="s">
        <v>25</v>
      </c>
      <c r="C124" t="s">
        <v>25</v>
      </c>
      <c r="D124" t="s">
        <v>25</v>
      </c>
      <c r="E124" t="s">
        <v>25</v>
      </c>
      <c r="F124" t="s">
        <v>25</v>
      </c>
      <c r="G124" t="s">
        <v>25</v>
      </c>
      <c r="H124" t="s">
        <v>25</v>
      </c>
      <c r="I124" t="s">
        <v>25</v>
      </c>
      <c r="J124" t="s">
        <v>25</v>
      </c>
      <c r="K124">
        <v>43000</v>
      </c>
      <c r="L124">
        <v>38850</v>
      </c>
      <c r="M124">
        <v>43300</v>
      </c>
      <c r="N124" t="s">
        <v>25</v>
      </c>
      <c r="O124">
        <v>42900</v>
      </c>
      <c r="P124">
        <v>43500</v>
      </c>
      <c r="Q124">
        <v>38800</v>
      </c>
      <c r="R124">
        <v>42200</v>
      </c>
      <c r="S124">
        <v>41500</v>
      </c>
      <c r="T124">
        <v>42400</v>
      </c>
      <c r="U124" t="s">
        <v>25</v>
      </c>
      <c r="V124">
        <v>39500</v>
      </c>
      <c r="W124">
        <v>42900</v>
      </c>
      <c r="X124">
        <v>42800</v>
      </c>
      <c r="Y124">
        <v>38800</v>
      </c>
      <c r="Z124">
        <v>39250</v>
      </c>
      <c r="AA124">
        <v>38300</v>
      </c>
    </row>
    <row r="125" spans="1:27">
      <c r="A125" t="s">
        <v>166</v>
      </c>
      <c r="B125" t="s">
        <v>25</v>
      </c>
      <c r="C125" t="s">
        <v>25</v>
      </c>
      <c r="D125" t="s">
        <v>25</v>
      </c>
      <c r="E125" t="s">
        <v>25</v>
      </c>
      <c r="F125" t="s">
        <v>25</v>
      </c>
      <c r="G125" t="s">
        <v>25</v>
      </c>
      <c r="H125" t="s">
        <v>25</v>
      </c>
      <c r="I125" t="s">
        <v>25</v>
      </c>
      <c r="J125" t="s">
        <v>25</v>
      </c>
      <c r="K125">
        <v>42800</v>
      </c>
      <c r="L125">
        <v>38900</v>
      </c>
      <c r="M125">
        <v>43600</v>
      </c>
      <c r="N125" t="s">
        <v>25</v>
      </c>
      <c r="O125">
        <v>43200</v>
      </c>
      <c r="P125">
        <v>43300</v>
      </c>
      <c r="Q125">
        <v>38850</v>
      </c>
      <c r="R125">
        <v>42200</v>
      </c>
      <c r="S125">
        <v>41500</v>
      </c>
      <c r="T125">
        <v>42200</v>
      </c>
      <c r="U125" t="s">
        <v>25</v>
      </c>
      <c r="V125">
        <v>39550</v>
      </c>
      <c r="W125">
        <v>43100</v>
      </c>
      <c r="X125">
        <v>42700</v>
      </c>
      <c r="Y125">
        <v>38850</v>
      </c>
      <c r="Z125">
        <v>39350</v>
      </c>
      <c r="AA125">
        <v>38450</v>
      </c>
    </row>
    <row r="126" spans="1:27">
      <c r="A126" t="s">
        <v>167</v>
      </c>
      <c r="B126" t="s">
        <v>25</v>
      </c>
      <c r="C126" t="s">
        <v>25</v>
      </c>
      <c r="D126" t="s">
        <v>25</v>
      </c>
      <c r="E126" t="s">
        <v>25</v>
      </c>
      <c r="F126" t="s">
        <v>25</v>
      </c>
      <c r="G126" t="s">
        <v>25</v>
      </c>
      <c r="H126" t="s">
        <v>25</v>
      </c>
      <c r="I126" t="s">
        <v>25</v>
      </c>
      <c r="J126" t="s">
        <v>25</v>
      </c>
      <c r="K126">
        <v>42800</v>
      </c>
      <c r="L126">
        <v>39100</v>
      </c>
      <c r="M126">
        <v>43700</v>
      </c>
      <c r="N126" t="s">
        <v>25</v>
      </c>
      <c r="O126">
        <v>43300</v>
      </c>
      <c r="P126">
        <v>43200</v>
      </c>
      <c r="Q126">
        <v>39100</v>
      </c>
      <c r="R126">
        <v>42200</v>
      </c>
      <c r="S126">
        <v>41500</v>
      </c>
      <c r="T126">
        <v>42500</v>
      </c>
      <c r="U126" t="s">
        <v>25</v>
      </c>
      <c r="V126">
        <v>39800</v>
      </c>
      <c r="W126">
        <v>43300</v>
      </c>
      <c r="X126">
        <v>42900</v>
      </c>
      <c r="Y126">
        <v>39100</v>
      </c>
      <c r="Z126">
        <v>39700</v>
      </c>
      <c r="AA126">
        <v>38800</v>
      </c>
    </row>
    <row r="127" spans="1:27">
      <c r="A127" t="s">
        <v>168</v>
      </c>
      <c r="B127" t="s">
        <v>25</v>
      </c>
      <c r="C127" t="s">
        <v>25</v>
      </c>
      <c r="D127" t="s">
        <v>25</v>
      </c>
      <c r="E127" t="s">
        <v>25</v>
      </c>
      <c r="F127" t="s">
        <v>25</v>
      </c>
      <c r="G127" t="s">
        <v>25</v>
      </c>
      <c r="H127" t="s">
        <v>25</v>
      </c>
      <c r="I127" t="s">
        <v>25</v>
      </c>
      <c r="J127" t="s">
        <v>25</v>
      </c>
      <c r="K127">
        <v>42800</v>
      </c>
      <c r="L127">
        <v>39000</v>
      </c>
      <c r="M127">
        <v>43500</v>
      </c>
      <c r="N127" t="s">
        <v>25</v>
      </c>
      <c r="O127">
        <v>43100</v>
      </c>
      <c r="P127">
        <v>43300</v>
      </c>
      <c r="Q127">
        <v>38900</v>
      </c>
      <c r="R127">
        <v>42200</v>
      </c>
      <c r="S127">
        <v>42000</v>
      </c>
      <c r="T127">
        <v>42500</v>
      </c>
      <c r="U127" t="s">
        <v>25</v>
      </c>
      <c r="V127">
        <v>39600</v>
      </c>
      <c r="W127">
        <v>43000</v>
      </c>
      <c r="X127">
        <v>43000</v>
      </c>
      <c r="Y127">
        <v>39000</v>
      </c>
      <c r="Z127">
        <v>39500</v>
      </c>
      <c r="AA127">
        <v>38500</v>
      </c>
    </row>
    <row r="128" spans="1:27">
      <c r="A128" t="s">
        <v>169</v>
      </c>
      <c r="B128" t="s">
        <v>25</v>
      </c>
      <c r="C128" t="s">
        <v>25</v>
      </c>
      <c r="D128" t="s">
        <v>25</v>
      </c>
      <c r="E128" t="s">
        <v>25</v>
      </c>
      <c r="F128" t="s">
        <v>25</v>
      </c>
      <c r="G128" t="s">
        <v>25</v>
      </c>
      <c r="H128" t="s">
        <v>25</v>
      </c>
      <c r="I128" t="s">
        <v>25</v>
      </c>
      <c r="J128" t="s">
        <v>25</v>
      </c>
      <c r="K128">
        <v>42800</v>
      </c>
      <c r="L128">
        <v>38800</v>
      </c>
      <c r="M128">
        <v>43300</v>
      </c>
      <c r="N128" t="s">
        <v>25</v>
      </c>
      <c r="O128">
        <v>42900</v>
      </c>
      <c r="P128">
        <v>43300</v>
      </c>
      <c r="Q128">
        <v>38800</v>
      </c>
      <c r="R128">
        <v>42200</v>
      </c>
      <c r="S128">
        <v>41500</v>
      </c>
      <c r="T128">
        <v>42400</v>
      </c>
      <c r="U128" t="s">
        <v>25</v>
      </c>
      <c r="V128">
        <v>39500</v>
      </c>
      <c r="W128">
        <v>42900</v>
      </c>
      <c r="X128">
        <v>42900</v>
      </c>
      <c r="Y128">
        <v>38800</v>
      </c>
      <c r="Z128">
        <v>39400</v>
      </c>
      <c r="AA128">
        <v>38400</v>
      </c>
    </row>
    <row r="129" spans="1:27">
      <c r="A129" t="s">
        <v>170</v>
      </c>
      <c r="B129" t="s">
        <v>24</v>
      </c>
      <c r="C129" t="s">
        <v>24</v>
      </c>
      <c r="D129" t="s">
        <v>24</v>
      </c>
      <c r="E129" t="s">
        <v>24</v>
      </c>
      <c r="F129" t="s">
        <v>24</v>
      </c>
      <c r="G129" t="s">
        <v>24</v>
      </c>
      <c r="H129" t="s">
        <v>24</v>
      </c>
      <c r="I129" t="s">
        <v>24</v>
      </c>
      <c r="J129" t="s">
        <v>24</v>
      </c>
      <c r="K129" t="s">
        <v>24</v>
      </c>
      <c r="L129" t="s">
        <v>24</v>
      </c>
      <c r="M129" t="s">
        <v>24</v>
      </c>
      <c r="N129" t="s">
        <v>24</v>
      </c>
      <c r="O129" t="s">
        <v>24</v>
      </c>
      <c r="P129" t="s">
        <v>24</v>
      </c>
      <c r="Q129" t="s">
        <v>24</v>
      </c>
      <c r="R129" t="s">
        <v>24</v>
      </c>
      <c r="S129" t="s">
        <v>24</v>
      </c>
      <c r="T129" t="s">
        <v>24</v>
      </c>
      <c r="U129" t="s">
        <v>24</v>
      </c>
      <c r="V129" t="s">
        <v>24</v>
      </c>
      <c r="W129" t="s">
        <v>24</v>
      </c>
      <c r="X129" t="s">
        <v>24</v>
      </c>
      <c r="Y129" t="s">
        <v>24</v>
      </c>
      <c r="Z129" t="s">
        <v>24</v>
      </c>
      <c r="AA129" t="s">
        <v>24</v>
      </c>
    </row>
    <row r="130" spans="1:27">
      <c r="A130" t="s">
        <v>171</v>
      </c>
      <c r="B130" t="s">
        <v>25</v>
      </c>
      <c r="C130" t="s">
        <v>25</v>
      </c>
      <c r="D130" t="s">
        <v>25</v>
      </c>
      <c r="E130" t="s">
        <v>25</v>
      </c>
      <c r="F130" t="s">
        <v>25</v>
      </c>
      <c r="G130" t="s">
        <v>25</v>
      </c>
      <c r="H130" t="s">
        <v>25</v>
      </c>
      <c r="I130" t="s">
        <v>25</v>
      </c>
      <c r="J130" t="s">
        <v>25</v>
      </c>
      <c r="K130">
        <v>42800</v>
      </c>
      <c r="L130">
        <v>39000</v>
      </c>
      <c r="M130">
        <v>43500</v>
      </c>
      <c r="N130" t="s">
        <v>25</v>
      </c>
      <c r="O130">
        <v>43000</v>
      </c>
      <c r="P130">
        <v>43300</v>
      </c>
      <c r="Q130">
        <v>39000</v>
      </c>
      <c r="R130">
        <v>42200</v>
      </c>
      <c r="S130">
        <v>41500</v>
      </c>
      <c r="T130">
        <v>42500</v>
      </c>
      <c r="U130" t="s">
        <v>25</v>
      </c>
      <c r="V130">
        <v>39700</v>
      </c>
      <c r="W130">
        <v>43100</v>
      </c>
      <c r="X130">
        <v>43000</v>
      </c>
      <c r="Y130">
        <v>39100</v>
      </c>
      <c r="Z130">
        <v>39700</v>
      </c>
      <c r="AA130">
        <v>38500</v>
      </c>
    </row>
    <row r="131" spans="1:27">
      <c r="A131" t="s">
        <v>172</v>
      </c>
      <c r="B131" t="s">
        <v>25</v>
      </c>
      <c r="C131" t="s">
        <v>25</v>
      </c>
      <c r="D131" t="s">
        <v>25</v>
      </c>
      <c r="E131" t="s">
        <v>25</v>
      </c>
      <c r="F131" t="s">
        <v>25</v>
      </c>
      <c r="G131" t="s">
        <v>25</v>
      </c>
      <c r="H131" t="s">
        <v>25</v>
      </c>
      <c r="I131" t="s">
        <v>25</v>
      </c>
      <c r="J131" t="s">
        <v>25</v>
      </c>
      <c r="K131">
        <v>43000</v>
      </c>
      <c r="L131">
        <v>39100</v>
      </c>
      <c r="M131">
        <v>43600</v>
      </c>
      <c r="N131" t="s">
        <v>25</v>
      </c>
      <c r="O131">
        <v>43100</v>
      </c>
      <c r="P131">
        <v>43300</v>
      </c>
      <c r="Q131">
        <v>39100</v>
      </c>
      <c r="R131">
        <v>42200</v>
      </c>
      <c r="S131">
        <v>42000</v>
      </c>
      <c r="T131">
        <v>42600</v>
      </c>
      <c r="U131" t="s">
        <v>25</v>
      </c>
      <c r="V131">
        <v>39800</v>
      </c>
      <c r="W131">
        <v>43100</v>
      </c>
      <c r="X131">
        <v>43300</v>
      </c>
      <c r="Y131">
        <v>39400</v>
      </c>
      <c r="Z131">
        <v>39950</v>
      </c>
      <c r="AA131">
        <v>38700</v>
      </c>
    </row>
    <row r="132" spans="1:27">
      <c r="A132" t="s">
        <v>173</v>
      </c>
      <c r="B132" t="s">
        <v>25</v>
      </c>
      <c r="C132" t="s">
        <v>25</v>
      </c>
      <c r="D132" t="s">
        <v>25</v>
      </c>
      <c r="E132" t="s">
        <v>25</v>
      </c>
      <c r="F132" t="s">
        <v>25</v>
      </c>
      <c r="G132" t="s">
        <v>25</v>
      </c>
      <c r="H132" t="s">
        <v>25</v>
      </c>
      <c r="I132" t="s">
        <v>25</v>
      </c>
      <c r="J132" t="s">
        <v>25</v>
      </c>
      <c r="K132">
        <v>43000</v>
      </c>
      <c r="L132">
        <v>38900</v>
      </c>
      <c r="M132">
        <v>43500</v>
      </c>
      <c r="N132" t="s">
        <v>25</v>
      </c>
      <c r="O132">
        <v>43000</v>
      </c>
      <c r="P132">
        <v>43300</v>
      </c>
      <c r="Q132">
        <v>39000</v>
      </c>
      <c r="R132">
        <v>42200</v>
      </c>
      <c r="S132">
        <v>42000</v>
      </c>
      <c r="T132">
        <v>42600</v>
      </c>
      <c r="U132" t="s">
        <v>25</v>
      </c>
      <c r="V132">
        <v>39700</v>
      </c>
      <c r="W132">
        <v>43000</v>
      </c>
      <c r="X132">
        <v>43400</v>
      </c>
      <c r="Y132">
        <v>39250</v>
      </c>
      <c r="Z132">
        <v>39900</v>
      </c>
      <c r="AA132">
        <v>38550</v>
      </c>
    </row>
    <row r="133" spans="1:27">
      <c r="A133" t="s">
        <v>174</v>
      </c>
      <c r="B133" t="s">
        <v>25</v>
      </c>
      <c r="C133" t="s">
        <v>25</v>
      </c>
      <c r="D133" t="s">
        <v>25</v>
      </c>
      <c r="E133" t="s">
        <v>25</v>
      </c>
      <c r="F133" t="s">
        <v>25</v>
      </c>
      <c r="G133" t="s">
        <v>25</v>
      </c>
      <c r="H133" t="s">
        <v>25</v>
      </c>
      <c r="I133" t="s">
        <v>25</v>
      </c>
      <c r="J133" t="s">
        <v>25</v>
      </c>
      <c r="K133">
        <v>43000</v>
      </c>
      <c r="L133">
        <v>39150</v>
      </c>
      <c r="M133">
        <v>43400</v>
      </c>
      <c r="N133" t="s">
        <v>25</v>
      </c>
      <c r="O133">
        <v>43000</v>
      </c>
      <c r="P133">
        <v>43500</v>
      </c>
      <c r="Q133">
        <v>39300</v>
      </c>
      <c r="R133">
        <v>42500</v>
      </c>
      <c r="S133">
        <v>42000</v>
      </c>
      <c r="T133">
        <v>42500</v>
      </c>
      <c r="U133" t="s">
        <v>25</v>
      </c>
      <c r="V133">
        <v>40000</v>
      </c>
      <c r="W133">
        <v>43100</v>
      </c>
      <c r="X133">
        <v>43200</v>
      </c>
      <c r="Y133">
        <v>39450</v>
      </c>
      <c r="Z133">
        <v>40000</v>
      </c>
      <c r="AA133">
        <v>38900</v>
      </c>
    </row>
    <row r="134" spans="1:27">
      <c r="A134" t="s">
        <v>175</v>
      </c>
      <c r="B134" t="s">
        <v>25</v>
      </c>
      <c r="C134" t="s">
        <v>25</v>
      </c>
      <c r="D134" t="s">
        <v>25</v>
      </c>
      <c r="E134" t="s">
        <v>25</v>
      </c>
      <c r="F134" t="s">
        <v>25</v>
      </c>
      <c r="G134" t="s">
        <v>25</v>
      </c>
      <c r="H134" t="s">
        <v>25</v>
      </c>
      <c r="I134" t="s">
        <v>25</v>
      </c>
      <c r="J134" t="s">
        <v>25</v>
      </c>
      <c r="K134">
        <v>43000</v>
      </c>
      <c r="L134">
        <v>39300</v>
      </c>
      <c r="M134">
        <v>43500</v>
      </c>
      <c r="N134" t="s">
        <v>25</v>
      </c>
      <c r="O134">
        <v>43000</v>
      </c>
      <c r="P134">
        <v>43500</v>
      </c>
      <c r="Q134">
        <v>39300</v>
      </c>
      <c r="R134">
        <v>42500</v>
      </c>
      <c r="S134">
        <v>42000</v>
      </c>
      <c r="T134">
        <v>42500</v>
      </c>
      <c r="U134" t="s">
        <v>25</v>
      </c>
      <c r="V134">
        <v>40000</v>
      </c>
      <c r="W134">
        <v>43200</v>
      </c>
      <c r="X134">
        <v>43200</v>
      </c>
      <c r="Y134">
        <v>39600</v>
      </c>
      <c r="Z134">
        <v>40200</v>
      </c>
      <c r="AA134">
        <v>39000</v>
      </c>
    </row>
    <row r="135" spans="1:27">
      <c r="A135" t="s">
        <v>176</v>
      </c>
      <c r="B135" t="s">
        <v>25</v>
      </c>
      <c r="C135" t="s">
        <v>25</v>
      </c>
      <c r="D135" t="s">
        <v>25</v>
      </c>
      <c r="E135" t="s">
        <v>25</v>
      </c>
      <c r="F135" t="s">
        <v>25</v>
      </c>
      <c r="G135" t="s">
        <v>25</v>
      </c>
      <c r="H135" t="s">
        <v>25</v>
      </c>
      <c r="I135" t="s">
        <v>25</v>
      </c>
      <c r="J135" t="s">
        <v>25</v>
      </c>
      <c r="K135">
        <v>43200</v>
      </c>
      <c r="L135">
        <v>39400</v>
      </c>
      <c r="M135">
        <v>43500</v>
      </c>
      <c r="N135" t="s">
        <v>25</v>
      </c>
      <c r="O135">
        <v>43100</v>
      </c>
      <c r="P135">
        <v>43500</v>
      </c>
      <c r="Q135">
        <v>39500</v>
      </c>
      <c r="R135">
        <v>42500</v>
      </c>
      <c r="S135">
        <v>42000</v>
      </c>
      <c r="T135">
        <v>42800</v>
      </c>
      <c r="U135" t="s">
        <v>25</v>
      </c>
      <c r="V135">
        <v>40200</v>
      </c>
      <c r="W135">
        <v>43300</v>
      </c>
      <c r="X135">
        <v>43000</v>
      </c>
      <c r="Y135">
        <v>39700</v>
      </c>
      <c r="Z135">
        <v>40400</v>
      </c>
      <c r="AA135">
        <v>39000</v>
      </c>
    </row>
    <row r="136" spans="1:27">
      <c r="A136" t="s">
        <v>177</v>
      </c>
      <c r="B136" t="s">
        <v>24</v>
      </c>
      <c r="C136" t="s">
        <v>24</v>
      </c>
      <c r="D136" t="s">
        <v>24</v>
      </c>
      <c r="E136" t="s">
        <v>24</v>
      </c>
      <c r="F136" t="s">
        <v>24</v>
      </c>
      <c r="G136" t="s">
        <v>24</v>
      </c>
      <c r="H136" t="s">
        <v>24</v>
      </c>
      <c r="I136" t="s">
        <v>24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24</v>
      </c>
      <c r="Q136" t="s">
        <v>24</v>
      </c>
      <c r="R136" t="s">
        <v>24</v>
      </c>
      <c r="S136" t="s">
        <v>24</v>
      </c>
      <c r="T136" t="s">
        <v>24</v>
      </c>
      <c r="U136" t="s">
        <v>24</v>
      </c>
      <c r="V136" t="s">
        <v>24</v>
      </c>
      <c r="W136" t="s">
        <v>24</v>
      </c>
      <c r="X136" t="s">
        <v>24</v>
      </c>
      <c r="Y136" t="s">
        <v>24</v>
      </c>
      <c r="Z136" t="s">
        <v>24</v>
      </c>
      <c r="AA136" t="s">
        <v>24</v>
      </c>
    </row>
    <row r="137" spans="1:27">
      <c r="A137" t="s">
        <v>178</v>
      </c>
      <c r="B137" t="s">
        <v>25</v>
      </c>
      <c r="C137" t="s">
        <v>25</v>
      </c>
      <c r="D137" t="s">
        <v>25</v>
      </c>
      <c r="E137" t="s">
        <v>25</v>
      </c>
      <c r="F137" t="s">
        <v>25</v>
      </c>
      <c r="G137" t="s">
        <v>25</v>
      </c>
      <c r="H137" t="s">
        <v>25</v>
      </c>
      <c r="I137" t="s">
        <v>25</v>
      </c>
      <c r="J137" t="s">
        <v>25</v>
      </c>
      <c r="K137">
        <v>43200</v>
      </c>
      <c r="L137">
        <v>39300</v>
      </c>
      <c r="M137">
        <v>43400</v>
      </c>
      <c r="N137" t="s">
        <v>25</v>
      </c>
      <c r="O137">
        <v>43000</v>
      </c>
      <c r="P137">
        <v>43500</v>
      </c>
      <c r="Q137">
        <v>39300</v>
      </c>
      <c r="R137">
        <v>42500</v>
      </c>
      <c r="S137">
        <v>42000</v>
      </c>
      <c r="T137">
        <v>42700</v>
      </c>
      <c r="U137" t="s">
        <v>25</v>
      </c>
      <c r="V137">
        <v>40000</v>
      </c>
      <c r="W137">
        <v>43000</v>
      </c>
      <c r="X137">
        <v>43000</v>
      </c>
      <c r="Y137">
        <v>39600</v>
      </c>
      <c r="Z137">
        <v>40200</v>
      </c>
      <c r="AA137">
        <v>39200</v>
      </c>
    </row>
    <row r="138" spans="1:27">
      <c r="A138" t="s">
        <v>179</v>
      </c>
      <c r="B138" t="s">
        <v>25</v>
      </c>
      <c r="C138" t="s">
        <v>25</v>
      </c>
      <c r="D138" t="s">
        <v>25</v>
      </c>
      <c r="E138" t="s">
        <v>25</v>
      </c>
      <c r="F138" t="s">
        <v>25</v>
      </c>
      <c r="G138" t="s">
        <v>25</v>
      </c>
      <c r="H138" t="s">
        <v>25</v>
      </c>
      <c r="I138" t="s">
        <v>25</v>
      </c>
      <c r="J138" t="s">
        <v>25</v>
      </c>
      <c r="K138">
        <v>43000</v>
      </c>
      <c r="L138">
        <v>39150</v>
      </c>
      <c r="M138">
        <v>43200</v>
      </c>
      <c r="N138" t="s">
        <v>25</v>
      </c>
      <c r="O138">
        <v>42700</v>
      </c>
      <c r="P138">
        <v>43500</v>
      </c>
      <c r="Q138">
        <v>39100</v>
      </c>
      <c r="R138">
        <v>42500</v>
      </c>
      <c r="S138">
        <v>42000</v>
      </c>
      <c r="T138">
        <v>42500</v>
      </c>
      <c r="U138" t="s">
        <v>25</v>
      </c>
      <c r="V138">
        <v>39800</v>
      </c>
      <c r="W138">
        <v>42800</v>
      </c>
      <c r="X138">
        <v>42800</v>
      </c>
      <c r="Y138">
        <v>39450</v>
      </c>
      <c r="Z138">
        <v>40000</v>
      </c>
      <c r="AA138">
        <v>38900</v>
      </c>
    </row>
    <row r="139" spans="1:27">
      <c r="A139" t="s">
        <v>180</v>
      </c>
      <c r="B139" t="s">
        <v>25</v>
      </c>
      <c r="C139" t="s">
        <v>25</v>
      </c>
      <c r="D139" t="s">
        <v>25</v>
      </c>
      <c r="E139" t="s">
        <v>25</v>
      </c>
      <c r="F139" t="s">
        <v>25</v>
      </c>
      <c r="G139" t="s">
        <v>25</v>
      </c>
      <c r="H139" t="s">
        <v>25</v>
      </c>
      <c r="I139" t="s">
        <v>25</v>
      </c>
      <c r="J139" t="s">
        <v>25</v>
      </c>
      <c r="K139">
        <v>43000</v>
      </c>
      <c r="L139">
        <v>39200</v>
      </c>
      <c r="M139">
        <v>43200</v>
      </c>
      <c r="N139" t="s">
        <v>25</v>
      </c>
      <c r="O139">
        <v>42700</v>
      </c>
      <c r="P139">
        <v>43500</v>
      </c>
      <c r="Q139">
        <v>39150</v>
      </c>
      <c r="R139">
        <v>42500</v>
      </c>
      <c r="S139">
        <v>41700</v>
      </c>
      <c r="T139">
        <v>42500</v>
      </c>
      <c r="U139" t="s">
        <v>25</v>
      </c>
      <c r="V139">
        <v>39850</v>
      </c>
      <c r="W139">
        <v>42800</v>
      </c>
      <c r="X139">
        <v>42500</v>
      </c>
      <c r="Y139">
        <v>39400</v>
      </c>
      <c r="Z139">
        <v>39950</v>
      </c>
      <c r="AA139">
        <v>39150</v>
      </c>
    </row>
    <row r="140" spans="1:27">
      <c r="A140" t="s">
        <v>181</v>
      </c>
      <c r="B140" t="s">
        <v>25</v>
      </c>
      <c r="C140" t="s">
        <v>25</v>
      </c>
      <c r="D140" t="s">
        <v>25</v>
      </c>
      <c r="E140" t="s">
        <v>25</v>
      </c>
      <c r="F140" t="s">
        <v>25</v>
      </c>
      <c r="G140" t="s">
        <v>25</v>
      </c>
      <c r="H140" t="s">
        <v>25</v>
      </c>
      <c r="I140" t="s">
        <v>25</v>
      </c>
      <c r="J140" t="s">
        <v>25</v>
      </c>
      <c r="K140">
        <v>42800</v>
      </c>
      <c r="L140">
        <v>38850</v>
      </c>
      <c r="M140">
        <v>43000</v>
      </c>
      <c r="N140" t="s">
        <v>25</v>
      </c>
      <c r="O140">
        <v>42500</v>
      </c>
      <c r="P140">
        <v>43500</v>
      </c>
      <c r="Q140">
        <v>38950</v>
      </c>
      <c r="R140">
        <v>42000</v>
      </c>
      <c r="S140">
        <v>41500</v>
      </c>
      <c r="T140">
        <v>42300</v>
      </c>
      <c r="U140" t="s">
        <v>25</v>
      </c>
      <c r="V140">
        <v>39650</v>
      </c>
      <c r="W140">
        <v>42500</v>
      </c>
      <c r="X140">
        <v>42700</v>
      </c>
      <c r="Y140">
        <v>39000</v>
      </c>
      <c r="Z140">
        <v>39600</v>
      </c>
      <c r="AA140">
        <v>38600</v>
      </c>
    </row>
    <row r="141" spans="1:27">
      <c r="A141" t="s">
        <v>182</v>
      </c>
      <c r="B141" t="s">
        <v>25</v>
      </c>
      <c r="C141" t="s">
        <v>25</v>
      </c>
      <c r="D141" t="s">
        <v>25</v>
      </c>
      <c r="E141" t="s">
        <v>25</v>
      </c>
      <c r="F141" t="s">
        <v>25</v>
      </c>
      <c r="G141" t="s">
        <v>25</v>
      </c>
      <c r="H141" t="s">
        <v>25</v>
      </c>
      <c r="I141" t="s">
        <v>25</v>
      </c>
      <c r="J141" t="s">
        <v>25</v>
      </c>
      <c r="K141">
        <v>42800</v>
      </c>
      <c r="L141">
        <v>38700</v>
      </c>
      <c r="M141">
        <v>42900</v>
      </c>
      <c r="N141" t="s">
        <v>25</v>
      </c>
      <c r="O141">
        <v>42400</v>
      </c>
      <c r="P141">
        <v>43500</v>
      </c>
      <c r="Q141">
        <v>38800</v>
      </c>
      <c r="R141">
        <v>41500</v>
      </c>
      <c r="S141">
        <v>41500</v>
      </c>
      <c r="T141">
        <v>42300</v>
      </c>
      <c r="U141" t="s">
        <v>25</v>
      </c>
      <c r="V141">
        <v>39500</v>
      </c>
      <c r="W141">
        <v>42300</v>
      </c>
      <c r="X141">
        <v>42700</v>
      </c>
      <c r="Y141">
        <v>38800</v>
      </c>
      <c r="Z141">
        <v>39400</v>
      </c>
      <c r="AA141">
        <v>38500</v>
      </c>
    </row>
    <row r="142" spans="1:27">
      <c r="A142" t="s">
        <v>183</v>
      </c>
      <c r="B142" t="s">
        <v>25</v>
      </c>
      <c r="C142" t="s">
        <v>25</v>
      </c>
      <c r="D142" t="s">
        <v>25</v>
      </c>
      <c r="E142" t="s">
        <v>25</v>
      </c>
      <c r="F142" t="s">
        <v>25</v>
      </c>
      <c r="G142" t="s">
        <v>25</v>
      </c>
      <c r="H142" t="s">
        <v>25</v>
      </c>
      <c r="I142" t="s">
        <v>25</v>
      </c>
      <c r="J142" t="s">
        <v>25</v>
      </c>
      <c r="K142">
        <v>42800</v>
      </c>
      <c r="L142">
        <v>38800</v>
      </c>
      <c r="M142">
        <v>43000</v>
      </c>
      <c r="N142" t="s">
        <v>25</v>
      </c>
      <c r="O142">
        <v>42500</v>
      </c>
      <c r="P142">
        <v>43500</v>
      </c>
      <c r="Q142">
        <v>38800</v>
      </c>
      <c r="R142">
        <v>41500</v>
      </c>
      <c r="S142">
        <v>41500</v>
      </c>
      <c r="T142">
        <v>42300</v>
      </c>
      <c r="U142" t="s">
        <v>25</v>
      </c>
      <c r="V142">
        <v>39500</v>
      </c>
      <c r="W142">
        <v>42400</v>
      </c>
      <c r="X142">
        <v>42600</v>
      </c>
      <c r="Y142">
        <v>39000</v>
      </c>
      <c r="Z142">
        <v>39550</v>
      </c>
      <c r="AA142">
        <v>38500</v>
      </c>
    </row>
    <row r="143" spans="1:27">
      <c r="A143" t="s">
        <v>184</v>
      </c>
      <c r="B143" t="s">
        <v>24</v>
      </c>
      <c r="C143" t="s">
        <v>24</v>
      </c>
      <c r="D143" t="s">
        <v>24</v>
      </c>
      <c r="E143" t="s">
        <v>24</v>
      </c>
      <c r="F143" t="s">
        <v>24</v>
      </c>
      <c r="G143" t="s">
        <v>24</v>
      </c>
      <c r="H143" t="s">
        <v>24</v>
      </c>
      <c r="I143" t="s">
        <v>24</v>
      </c>
      <c r="J143" t="s">
        <v>24</v>
      </c>
      <c r="K143" t="s">
        <v>24</v>
      </c>
      <c r="L143" t="s">
        <v>24</v>
      </c>
      <c r="M143" t="s">
        <v>24</v>
      </c>
      <c r="N143" t="s">
        <v>24</v>
      </c>
      <c r="O143" t="s">
        <v>24</v>
      </c>
      <c r="P143" t="s">
        <v>24</v>
      </c>
      <c r="Q143" t="s">
        <v>24</v>
      </c>
      <c r="R143" t="s">
        <v>24</v>
      </c>
      <c r="S143" t="s">
        <v>24</v>
      </c>
      <c r="T143" t="s">
        <v>24</v>
      </c>
      <c r="U143" t="s">
        <v>24</v>
      </c>
      <c r="V143" t="s">
        <v>24</v>
      </c>
      <c r="W143" t="s">
        <v>24</v>
      </c>
      <c r="X143" t="s">
        <v>24</v>
      </c>
      <c r="Y143" t="s">
        <v>24</v>
      </c>
      <c r="Z143" t="s">
        <v>24</v>
      </c>
      <c r="AA143" t="s">
        <v>24</v>
      </c>
    </row>
    <row r="144" spans="1:27">
      <c r="A144" t="s">
        <v>185</v>
      </c>
      <c r="B144" t="s">
        <v>25</v>
      </c>
      <c r="C144" t="s">
        <v>25</v>
      </c>
      <c r="D144" t="s">
        <v>25</v>
      </c>
      <c r="E144" t="s">
        <v>25</v>
      </c>
      <c r="F144" t="s">
        <v>25</v>
      </c>
      <c r="G144" t="s">
        <v>25</v>
      </c>
      <c r="H144" t="s">
        <v>25</v>
      </c>
      <c r="I144" t="s">
        <v>25</v>
      </c>
      <c r="J144" t="s">
        <v>25</v>
      </c>
      <c r="K144">
        <v>42500</v>
      </c>
      <c r="L144">
        <v>38800</v>
      </c>
      <c r="M144">
        <v>42900</v>
      </c>
      <c r="N144" t="s">
        <v>25</v>
      </c>
      <c r="O144">
        <v>42400</v>
      </c>
      <c r="P144">
        <v>43500</v>
      </c>
      <c r="Q144">
        <v>38800</v>
      </c>
      <c r="R144">
        <v>41500</v>
      </c>
      <c r="S144">
        <v>41200</v>
      </c>
      <c r="T144">
        <v>42200</v>
      </c>
      <c r="U144" t="s">
        <v>25</v>
      </c>
      <c r="V144">
        <v>39500</v>
      </c>
      <c r="W144">
        <v>42000</v>
      </c>
      <c r="X144">
        <v>42500</v>
      </c>
      <c r="Y144">
        <v>38800</v>
      </c>
      <c r="Z144">
        <v>39400</v>
      </c>
      <c r="AA144">
        <v>38400</v>
      </c>
    </row>
    <row r="145" spans="1:27">
      <c r="A145" t="s">
        <v>186</v>
      </c>
      <c r="B145" t="s">
        <v>25</v>
      </c>
      <c r="C145" t="s">
        <v>25</v>
      </c>
      <c r="D145" t="s">
        <v>25</v>
      </c>
      <c r="E145" t="s">
        <v>25</v>
      </c>
      <c r="F145" t="s">
        <v>25</v>
      </c>
      <c r="G145" t="s">
        <v>25</v>
      </c>
      <c r="H145" t="s">
        <v>25</v>
      </c>
      <c r="I145" t="s">
        <v>25</v>
      </c>
      <c r="J145" t="s">
        <v>25</v>
      </c>
      <c r="K145">
        <v>42500</v>
      </c>
      <c r="L145">
        <v>38900</v>
      </c>
      <c r="M145">
        <v>42600</v>
      </c>
      <c r="N145" t="s">
        <v>25</v>
      </c>
      <c r="O145">
        <v>42300</v>
      </c>
      <c r="P145">
        <v>43200</v>
      </c>
      <c r="Q145">
        <v>39050</v>
      </c>
      <c r="R145">
        <v>41500</v>
      </c>
      <c r="S145">
        <v>41000</v>
      </c>
      <c r="T145">
        <v>42000</v>
      </c>
      <c r="U145" t="s">
        <v>25</v>
      </c>
      <c r="V145">
        <v>39750</v>
      </c>
      <c r="W145">
        <v>42100</v>
      </c>
      <c r="X145">
        <v>42400</v>
      </c>
      <c r="Y145">
        <v>38800</v>
      </c>
      <c r="Z145">
        <v>39500</v>
      </c>
      <c r="AA145">
        <v>38450</v>
      </c>
    </row>
    <row r="146" spans="1:27">
      <c r="A146" t="s">
        <v>187</v>
      </c>
      <c r="B146" t="s">
        <v>25</v>
      </c>
      <c r="C146" t="s">
        <v>25</v>
      </c>
      <c r="D146" t="s">
        <v>25</v>
      </c>
      <c r="E146" t="s">
        <v>25</v>
      </c>
      <c r="F146" t="s">
        <v>25</v>
      </c>
      <c r="G146" t="s">
        <v>25</v>
      </c>
      <c r="H146" t="s">
        <v>25</v>
      </c>
      <c r="I146" t="s">
        <v>25</v>
      </c>
      <c r="J146" t="s">
        <v>25</v>
      </c>
      <c r="K146">
        <v>42500</v>
      </c>
      <c r="L146">
        <v>39000</v>
      </c>
      <c r="M146">
        <v>42600</v>
      </c>
      <c r="N146" t="s">
        <v>25</v>
      </c>
      <c r="O146">
        <v>42200</v>
      </c>
      <c r="P146">
        <v>43200</v>
      </c>
      <c r="Q146">
        <v>39200</v>
      </c>
      <c r="R146">
        <v>41500</v>
      </c>
      <c r="S146">
        <v>41000</v>
      </c>
      <c r="T146">
        <v>42000</v>
      </c>
      <c r="U146" t="s">
        <v>25</v>
      </c>
      <c r="V146">
        <v>39900</v>
      </c>
      <c r="W146">
        <v>42300</v>
      </c>
      <c r="X146">
        <v>42200</v>
      </c>
      <c r="Y146">
        <v>39100</v>
      </c>
      <c r="Z146">
        <v>39600</v>
      </c>
      <c r="AA146">
        <v>38550</v>
      </c>
    </row>
    <row r="147" spans="1:27">
      <c r="A147" t="s">
        <v>188</v>
      </c>
      <c r="B147" t="s">
        <v>25</v>
      </c>
      <c r="C147" t="s">
        <v>25</v>
      </c>
      <c r="D147" t="s">
        <v>25</v>
      </c>
      <c r="E147" t="s">
        <v>25</v>
      </c>
      <c r="F147" t="s">
        <v>25</v>
      </c>
      <c r="G147" t="s">
        <v>25</v>
      </c>
      <c r="H147" t="s">
        <v>25</v>
      </c>
      <c r="I147" t="s">
        <v>25</v>
      </c>
      <c r="J147" t="s">
        <v>25</v>
      </c>
      <c r="K147">
        <v>42500</v>
      </c>
      <c r="L147">
        <v>39300</v>
      </c>
      <c r="M147">
        <v>42600</v>
      </c>
      <c r="N147" t="s">
        <v>25</v>
      </c>
      <c r="O147">
        <v>42200</v>
      </c>
      <c r="P147">
        <v>43200</v>
      </c>
      <c r="Q147">
        <v>39500</v>
      </c>
      <c r="R147">
        <v>41500</v>
      </c>
      <c r="S147">
        <v>41000</v>
      </c>
      <c r="T147">
        <v>42000</v>
      </c>
      <c r="U147" t="s">
        <v>25</v>
      </c>
      <c r="V147">
        <v>40200</v>
      </c>
      <c r="W147">
        <v>42400</v>
      </c>
      <c r="X147">
        <v>42300</v>
      </c>
      <c r="Y147">
        <v>39250</v>
      </c>
      <c r="Z147">
        <v>39800</v>
      </c>
      <c r="AA147">
        <v>38700</v>
      </c>
    </row>
    <row r="148" spans="1:27">
      <c r="A148" t="s">
        <v>189</v>
      </c>
      <c r="B148" t="s">
        <v>25</v>
      </c>
      <c r="C148" t="s">
        <v>25</v>
      </c>
      <c r="D148" t="s">
        <v>25</v>
      </c>
      <c r="E148" t="s">
        <v>25</v>
      </c>
      <c r="F148" t="s">
        <v>25</v>
      </c>
      <c r="G148" t="s">
        <v>25</v>
      </c>
      <c r="H148" t="s">
        <v>25</v>
      </c>
      <c r="I148" t="s">
        <v>25</v>
      </c>
      <c r="J148" t="s">
        <v>25</v>
      </c>
      <c r="K148">
        <v>42400</v>
      </c>
      <c r="L148">
        <v>39200</v>
      </c>
      <c r="M148">
        <v>42400</v>
      </c>
      <c r="N148" t="s">
        <v>25</v>
      </c>
      <c r="O148">
        <v>41900</v>
      </c>
      <c r="P148">
        <v>43000</v>
      </c>
      <c r="Q148">
        <v>39300</v>
      </c>
      <c r="R148">
        <v>41500</v>
      </c>
      <c r="S148">
        <v>41000</v>
      </c>
      <c r="T148">
        <v>42100</v>
      </c>
      <c r="U148" t="s">
        <v>25</v>
      </c>
      <c r="V148">
        <v>40000</v>
      </c>
      <c r="W148">
        <v>42400</v>
      </c>
      <c r="X148">
        <v>42400</v>
      </c>
      <c r="Y148">
        <v>39150</v>
      </c>
      <c r="Z148">
        <v>39650</v>
      </c>
      <c r="AA148">
        <v>38700</v>
      </c>
    </row>
    <row r="149" spans="1:27">
      <c r="A149" t="s">
        <v>190</v>
      </c>
      <c r="B149" t="s">
        <v>25</v>
      </c>
      <c r="C149" t="s">
        <v>25</v>
      </c>
      <c r="D149" t="s">
        <v>25</v>
      </c>
      <c r="E149" t="s">
        <v>25</v>
      </c>
      <c r="F149" t="s">
        <v>25</v>
      </c>
      <c r="G149" t="s">
        <v>25</v>
      </c>
      <c r="H149" t="s">
        <v>25</v>
      </c>
      <c r="I149" t="s">
        <v>25</v>
      </c>
      <c r="J149" t="s">
        <v>25</v>
      </c>
      <c r="K149">
        <v>42400</v>
      </c>
      <c r="L149">
        <v>39600</v>
      </c>
      <c r="M149">
        <v>42400</v>
      </c>
      <c r="N149" t="s">
        <v>25</v>
      </c>
      <c r="O149">
        <v>41900</v>
      </c>
      <c r="P149">
        <v>43000</v>
      </c>
      <c r="Q149">
        <v>39550</v>
      </c>
      <c r="R149">
        <v>41500</v>
      </c>
      <c r="S149">
        <v>41000</v>
      </c>
      <c r="T149">
        <v>42100</v>
      </c>
      <c r="U149" t="s">
        <v>25</v>
      </c>
      <c r="V149">
        <v>40250</v>
      </c>
      <c r="W149">
        <v>42600</v>
      </c>
      <c r="X149">
        <v>42400</v>
      </c>
      <c r="Y149">
        <v>39350</v>
      </c>
      <c r="Z149">
        <v>39800</v>
      </c>
      <c r="AA149">
        <v>38950</v>
      </c>
    </row>
    <row r="150" spans="1:27">
      <c r="A150" t="s">
        <v>191</v>
      </c>
      <c r="B150" t="s">
        <v>24</v>
      </c>
      <c r="C150" t="s">
        <v>24</v>
      </c>
      <c r="D150" t="s">
        <v>24</v>
      </c>
      <c r="E150" t="s">
        <v>24</v>
      </c>
      <c r="F150" t="s">
        <v>24</v>
      </c>
      <c r="G150" t="s">
        <v>24</v>
      </c>
      <c r="H150" t="s">
        <v>24</v>
      </c>
      <c r="I150" t="s">
        <v>24</v>
      </c>
      <c r="J150" t="s">
        <v>24</v>
      </c>
      <c r="K150" t="s">
        <v>24</v>
      </c>
      <c r="L150" t="s">
        <v>24</v>
      </c>
      <c r="M150" t="s">
        <v>24</v>
      </c>
      <c r="N150" t="s">
        <v>24</v>
      </c>
      <c r="O150" t="s">
        <v>24</v>
      </c>
      <c r="P150" t="s">
        <v>24</v>
      </c>
      <c r="Q150" t="s">
        <v>24</v>
      </c>
      <c r="R150" t="s">
        <v>24</v>
      </c>
      <c r="S150" t="s">
        <v>24</v>
      </c>
      <c r="T150" t="s">
        <v>24</v>
      </c>
      <c r="U150" t="s">
        <v>24</v>
      </c>
      <c r="V150" t="s">
        <v>24</v>
      </c>
      <c r="W150" t="s">
        <v>24</v>
      </c>
      <c r="X150" t="s">
        <v>24</v>
      </c>
      <c r="Y150" t="s">
        <v>24</v>
      </c>
      <c r="Z150" t="s">
        <v>24</v>
      </c>
      <c r="AA150" t="s">
        <v>24</v>
      </c>
    </row>
    <row r="151" spans="1:27">
      <c r="A151" t="s">
        <v>192</v>
      </c>
      <c r="B151" t="s">
        <v>24</v>
      </c>
      <c r="C151" t="s">
        <v>24</v>
      </c>
      <c r="D151" t="s">
        <v>24</v>
      </c>
      <c r="E151" t="s">
        <v>24</v>
      </c>
      <c r="F151" t="s">
        <v>24</v>
      </c>
      <c r="G151" t="s">
        <v>24</v>
      </c>
      <c r="H151" t="s">
        <v>24</v>
      </c>
      <c r="I151" t="s">
        <v>24</v>
      </c>
      <c r="J151" t="s">
        <v>24</v>
      </c>
      <c r="K151" t="s">
        <v>24</v>
      </c>
      <c r="L151" t="s">
        <v>24</v>
      </c>
      <c r="M151" t="s">
        <v>24</v>
      </c>
      <c r="N151" t="s">
        <v>24</v>
      </c>
      <c r="O151" t="s">
        <v>24</v>
      </c>
      <c r="P151" t="s">
        <v>24</v>
      </c>
      <c r="Q151" t="s">
        <v>24</v>
      </c>
      <c r="R151" t="s">
        <v>24</v>
      </c>
      <c r="S151" t="s">
        <v>24</v>
      </c>
      <c r="T151" t="s">
        <v>24</v>
      </c>
      <c r="U151" t="s">
        <v>24</v>
      </c>
      <c r="V151" t="s">
        <v>24</v>
      </c>
      <c r="W151" t="s">
        <v>24</v>
      </c>
      <c r="X151" t="s">
        <v>24</v>
      </c>
      <c r="Y151" t="s">
        <v>24</v>
      </c>
      <c r="Z151" t="s">
        <v>24</v>
      </c>
      <c r="AA151" t="s">
        <v>24</v>
      </c>
    </row>
    <row r="152" spans="1:27">
      <c r="A152" t="s">
        <v>193</v>
      </c>
      <c r="B152" t="s">
        <v>24</v>
      </c>
      <c r="C152" t="s">
        <v>24</v>
      </c>
      <c r="D152" t="s">
        <v>24</v>
      </c>
      <c r="E152" t="s">
        <v>24</v>
      </c>
      <c r="F152" t="s">
        <v>24</v>
      </c>
      <c r="G152" t="s">
        <v>24</v>
      </c>
      <c r="H152" t="s">
        <v>24</v>
      </c>
      <c r="I152" t="s">
        <v>24</v>
      </c>
      <c r="J152" t="s">
        <v>24</v>
      </c>
      <c r="K152" t="s">
        <v>24</v>
      </c>
      <c r="L152" t="s">
        <v>24</v>
      </c>
      <c r="M152" t="s">
        <v>24</v>
      </c>
      <c r="N152" t="s">
        <v>24</v>
      </c>
      <c r="O152" t="s">
        <v>24</v>
      </c>
      <c r="P152" t="s">
        <v>24</v>
      </c>
      <c r="Q152" t="s">
        <v>24</v>
      </c>
      <c r="R152" t="s">
        <v>24</v>
      </c>
      <c r="S152" t="s">
        <v>24</v>
      </c>
      <c r="T152" t="s">
        <v>24</v>
      </c>
      <c r="U152" t="s">
        <v>24</v>
      </c>
      <c r="V152" t="s">
        <v>24</v>
      </c>
      <c r="W152" t="s">
        <v>24</v>
      </c>
      <c r="X152" t="s">
        <v>24</v>
      </c>
      <c r="Y152" t="s">
        <v>24</v>
      </c>
      <c r="Z152" t="s">
        <v>24</v>
      </c>
      <c r="AA152" t="s">
        <v>24</v>
      </c>
    </row>
    <row r="153" spans="1:27">
      <c r="A153" t="s">
        <v>194</v>
      </c>
      <c r="B153" t="s">
        <v>25</v>
      </c>
      <c r="C153" t="s">
        <v>25</v>
      </c>
      <c r="D153" t="s">
        <v>25</v>
      </c>
      <c r="E153" t="s">
        <v>25</v>
      </c>
      <c r="F153" t="s">
        <v>25</v>
      </c>
      <c r="G153" t="s">
        <v>25</v>
      </c>
      <c r="H153" t="s">
        <v>25</v>
      </c>
      <c r="I153" t="s">
        <v>25</v>
      </c>
      <c r="J153" t="s">
        <v>25</v>
      </c>
      <c r="K153">
        <v>42500</v>
      </c>
      <c r="L153">
        <v>40000</v>
      </c>
      <c r="M153">
        <v>42600</v>
      </c>
      <c r="N153" t="s">
        <v>25</v>
      </c>
      <c r="O153">
        <v>42200</v>
      </c>
      <c r="P153">
        <v>43000</v>
      </c>
      <c r="Q153">
        <v>40200</v>
      </c>
      <c r="R153">
        <v>41500</v>
      </c>
      <c r="S153">
        <v>41200</v>
      </c>
      <c r="T153">
        <v>42100</v>
      </c>
      <c r="U153" t="s">
        <v>25</v>
      </c>
      <c r="V153">
        <v>40900</v>
      </c>
      <c r="W153">
        <v>42800</v>
      </c>
      <c r="X153">
        <v>42400</v>
      </c>
      <c r="Y153">
        <v>39500</v>
      </c>
      <c r="Z153">
        <v>40100</v>
      </c>
      <c r="AA153">
        <v>39300</v>
      </c>
    </row>
    <row r="154" spans="1:27">
      <c r="A154" t="s">
        <v>195</v>
      </c>
      <c r="B154" t="s">
        <v>25</v>
      </c>
      <c r="C154" t="s">
        <v>25</v>
      </c>
      <c r="D154" t="s">
        <v>25</v>
      </c>
      <c r="E154" t="s">
        <v>25</v>
      </c>
      <c r="F154" t="s">
        <v>25</v>
      </c>
      <c r="G154" t="s">
        <v>25</v>
      </c>
      <c r="H154" t="s">
        <v>25</v>
      </c>
      <c r="I154" t="s">
        <v>25</v>
      </c>
      <c r="J154" t="s">
        <v>25</v>
      </c>
      <c r="K154">
        <v>42500</v>
      </c>
      <c r="L154">
        <v>40000</v>
      </c>
      <c r="M154">
        <v>42900</v>
      </c>
      <c r="N154" t="s">
        <v>25</v>
      </c>
      <c r="O154">
        <v>42400</v>
      </c>
      <c r="P154">
        <v>43300</v>
      </c>
      <c r="Q154">
        <v>40200</v>
      </c>
      <c r="R154">
        <v>41500</v>
      </c>
      <c r="S154">
        <v>41500</v>
      </c>
      <c r="T154">
        <v>42300</v>
      </c>
      <c r="U154" t="s">
        <v>25</v>
      </c>
      <c r="V154">
        <v>40900</v>
      </c>
      <c r="W154">
        <v>42900</v>
      </c>
      <c r="X154">
        <v>42600</v>
      </c>
      <c r="Y154">
        <v>39500</v>
      </c>
      <c r="Z154">
        <v>40150</v>
      </c>
      <c r="AA154">
        <v>39450</v>
      </c>
    </row>
    <row r="155" spans="1:27">
      <c r="A155" t="s">
        <v>196</v>
      </c>
      <c r="B155" t="s">
        <v>25</v>
      </c>
      <c r="C155" t="s">
        <v>25</v>
      </c>
      <c r="D155" t="s">
        <v>25</v>
      </c>
      <c r="E155" t="s">
        <v>25</v>
      </c>
      <c r="F155" t="s">
        <v>25</v>
      </c>
      <c r="G155" t="s">
        <v>25</v>
      </c>
      <c r="H155" t="s">
        <v>25</v>
      </c>
      <c r="I155" t="s">
        <v>25</v>
      </c>
      <c r="J155" t="s">
        <v>25</v>
      </c>
      <c r="K155">
        <v>42600</v>
      </c>
      <c r="L155">
        <v>39800</v>
      </c>
      <c r="M155">
        <v>42800</v>
      </c>
      <c r="N155" t="s">
        <v>25</v>
      </c>
      <c r="O155">
        <v>42400</v>
      </c>
      <c r="P155">
        <v>43500</v>
      </c>
      <c r="Q155">
        <v>39900</v>
      </c>
      <c r="R155">
        <v>41500</v>
      </c>
      <c r="S155">
        <v>41500</v>
      </c>
      <c r="T155">
        <v>42400</v>
      </c>
      <c r="U155" t="s">
        <v>25</v>
      </c>
      <c r="V155">
        <v>40700</v>
      </c>
      <c r="W155">
        <v>42800</v>
      </c>
      <c r="X155">
        <v>42500</v>
      </c>
      <c r="Y155">
        <v>39400</v>
      </c>
      <c r="Z155">
        <v>40000</v>
      </c>
      <c r="AA155">
        <v>39350</v>
      </c>
    </row>
    <row r="156" spans="1:27">
      <c r="A156" t="s">
        <v>197</v>
      </c>
      <c r="B156" t="s">
        <v>25</v>
      </c>
      <c r="C156" t="s">
        <v>25</v>
      </c>
      <c r="D156" t="s">
        <v>25</v>
      </c>
      <c r="E156" t="s">
        <v>25</v>
      </c>
      <c r="F156" t="s">
        <v>25</v>
      </c>
      <c r="G156" t="s">
        <v>25</v>
      </c>
      <c r="H156" t="s">
        <v>25</v>
      </c>
      <c r="I156" t="s">
        <v>25</v>
      </c>
      <c r="J156" t="s">
        <v>25</v>
      </c>
      <c r="K156">
        <v>42600</v>
      </c>
      <c r="L156">
        <v>39950</v>
      </c>
      <c r="M156">
        <v>42900</v>
      </c>
      <c r="N156" t="s">
        <v>25</v>
      </c>
      <c r="O156">
        <v>42500</v>
      </c>
      <c r="P156">
        <v>43500</v>
      </c>
      <c r="Q156">
        <v>40200</v>
      </c>
      <c r="R156">
        <v>41500</v>
      </c>
      <c r="S156">
        <v>41500</v>
      </c>
      <c r="T156">
        <v>42400</v>
      </c>
      <c r="U156" t="s">
        <v>25</v>
      </c>
      <c r="V156">
        <v>41000</v>
      </c>
      <c r="W156">
        <v>43100</v>
      </c>
      <c r="X156">
        <v>42500</v>
      </c>
      <c r="Y156">
        <v>39450</v>
      </c>
      <c r="Z156">
        <v>40100</v>
      </c>
      <c r="AA156">
        <v>39400</v>
      </c>
    </row>
    <row r="157" spans="1:27">
      <c r="A157" t="s">
        <v>198</v>
      </c>
      <c r="B157" t="s">
        <v>24</v>
      </c>
      <c r="C157" t="s">
        <v>24</v>
      </c>
      <c r="D157" t="s">
        <v>24</v>
      </c>
      <c r="E157" t="s">
        <v>24</v>
      </c>
      <c r="F157" t="s">
        <v>24</v>
      </c>
      <c r="G157" t="s">
        <v>24</v>
      </c>
      <c r="H157" t="s">
        <v>24</v>
      </c>
      <c r="I157" t="s">
        <v>24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24</v>
      </c>
      <c r="P157" t="s">
        <v>24</v>
      </c>
      <c r="Q157" t="s">
        <v>24</v>
      </c>
      <c r="R157" t="s">
        <v>24</v>
      </c>
      <c r="S157" t="s">
        <v>24</v>
      </c>
      <c r="T157" t="s">
        <v>24</v>
      </c>
      <c r="U157" t="s">
        <v>24</v>
      </c>
      <c r="V157" t="s">
        <v>24</v>
      </c>
      <c r="W157" t="s">
        <v>24</v>
      </c>
      <c r="X157" t="s">
        <v>24</v>
      </c>
      <c r="Y157" t="s">
        <v>24</v>
      </c>
      <c r="Z157" t="s">
        <v>24</v>
      </c>
      <c r="AA157" t="s">
        <v>24</v>
      </c>
    </row>
    <row r="158" spans="1:27">
      <c r="A158" t="s">
        <v>199</v>
      </c>
      <c r="B158" t="s">
        <v>25</v>
      </c>
      <c r="C158" t="s">
        <v>25</v>
      </c>
      <c r="D158" t="s">
        <v>25</v>
      </c>
      <c r="E158" t="s">
        <v>25</v>
      </c>
      <c r="F158" t="s">
        <v>25</v>
      </c>
      <c r="G158" t="s">
        <v>25</v>
      </c>
      <c r="H158" t="s">
        <v>25</v>
      </c>
      <c r="I158" t="s">
        <v>25</v>
      </c>
      <c r="J158" t="s">
        <v>25</v>
      </c>
      <c r="K158">
        <v>43000</v>
      </c>
      <c r="L158">
        <v>40900</v>
      </c>
      <c r="M158">
        <v>43400</v>
      </c>
      <c r="N158" t="s">
        <v>25</v>
      </c>
      <c r="O158">
        <v>43000</v>
      </c>
      <c r="P158">
        <v>43500</v>
      </c>
      <c r="Q158">
        <v>40600</v>
      </c>
      <c r="R158">
        <v>41500</v>
      </c>
      <c r="S158">
        <v>42000</v>
      </c>
      <c r="T158">
        <v>42600</v>
      </c>
      <c r="U158" t="s">
        <v>25</v>
      </c>
      <c r="V158">
        <v>41400</v>
      </c>
      <c r="W158">
        <v>43600</v>
      </c>
      <c r="X158">
        <v>42700</v>
      </c>
      <c r="Y158">
        <v>39950</v>
      </c>
      <c r="Z158">
        <v>40500</v>
      </c>
      <c r="AA158">
        <v>39800</v>
      </c>
    </row>
    <row r="159" spans="1:27">
      <c r="A159" t="s">
        <v>200</v>
      </c>
      <c r="B159" t="s">
        <v>25</v>
      </c>
      <c r="C159" t="s">
        <v>25</v>
      </c>
      <c r="D159" t="s">
        <v>25</v>
      </c>
      <c r="E159" t="s">
        <v>25</v>
      </c>
      <c r="F159" t="s">
        <v>25</v>
      </c>
      <c r="G159" t="s">
        <v>25</v>
      </c>
      <c r="H159" t="s">
        <v>25</v>
      </c>
      <c r="I159" t="s">
        <v>25</v>
      </c>
      <c r="J159" t="s">
        <v>25</v>
      </c>
      <c r="K159">
        <v>43000</v>
      </c>
      <c r="L159">
        <v>41200</v>
      </c>
      <c r="M159">
        <v>43800</v>
      </c>
      <c r="N159" t="s">
        <v>25</v>
      </c>
      <c r="O159">
        <v>43400</v>
      </c>
      <c r="P159">
        <v>44500</v>
      </c>
      <c r="Q159">
        <v>41200</v>
      </c>
      <c r="R159">
        <v>41800</v>
      </c>
      <c r="S159">
        <v>42500</v>
      </c>
      <c r="T159">
        <v>42800</v>
      </c>
      <c r="U159" t="s">
        <v>25</v>
      </c>
      <c r="V159">
        <v>41900</v>
      </c>
      <c r="W159">
        <v>44000</v>
      </c>
      <c r="X159">
        <v>42900</v>
      </c>
      <c r="Y159">
        <v>40500</v>
      </c>
      <c r="Z159">
        <v>40950</v>
      </c>
      <c r="AA159">
        <v>40000</v>
      </c>
    </row>
    <row r="160" spans="1:27">
      <c r="A160" t="s">
        <v>201</v>
      </c>
      <c r="B160" t="s">
        <v>25</v>
      </c>
      <c r="C160" t="s">
        <v>25</v>
      </c>
      <c r="D160" t="s">
        <v>25</v>
      </c>
      <c r="E160" t="s">
        <v>25</v>
      </c>
      <c r="F160" t="s">
        <v>25</v>
      </c>
      <c r="G160" t="s">
        <v>25</v>
      </c>
      <c r="H160" t="s">
        <v>25</v>
      </c>
      <c r="I160" t="s">
        <v>25</v>
      </c>
      <c r="J160" t="s">
        <v>25</v>
      </c>
      <c r="K160">
        <v>43500</v>
      </c>
      <c r="L160">
        <v>41600</v>
      </c>
      <c r="M160">
        <v>44100</v>
      </c>
      <c r="N160" t="s">
        <v>25</v>
      </c>
      <c r="O160">
        <v>43700</v>
      </c>
      <c r="P160">
        <v>44500</v>
      </c>
      <c r="Q160">
        <v>41600</v>
      </c>
      <c r="R160">
        <v>42500</v>
      </c>
      <c r="S160">
        <v>43000</v>
      </c>
      <c r="T160">
        <v>43500</v>
      </c>
      <c r="U160" t="s">
        <v>25</v>
      </c>
      <c r="V160">
        <v>42300</v>
      </c>
      <c r="W160">
        <v>44600</v>
      </c>
      <c r="X160">
        <v>43500</v>
      </c>
      <c r="Y160">
        <v>41050</v>
      </c>
      <c r="Z160">
        <v>41500</v>
      </c>
      <c r="AA160">
        <v>40600</v>
      </c>
    </row>
    <row r="161" spans="1:27">
      <c r="A161" t="s">
        <v>202</v>
      </c>
      <c r="B161" t="s">
        <v>25</v>
      </c>
      <c r="C161" t="s">
        <v>25</v>
      </c>
      <c r="D161" t="s">
        <v>25</v>
      </c>
      <c r="E161" t="s">
        <v>25</v>
      </c>
      <c r="F161" t="s">
        <v>25</v>
      </c>
      <c r="G161" t="s">
        <v>25</v>
      </c>
      <c r="H161" t="s">
        <v>25</v>
      </c>
      <c r="I161" t="s">
        <v>25</v>
      </c>
      <c r="J161" t="s">
        <v>25</v>
      </c>
      <c r="K161">
        <v>44000</v>
      </c>
      <c r="L161">
        <v>42000</v>
      </c>
      <c r="M161">
        <v>44400</v>
      </c>
      <c r="N161" t="s">
        <v>25</v>
      </c>
      <c r="O161">
        <v>44000</v>
      </c>
      <c r="P161">
        <v>45000</v>
      </c>
      <c r="Q161">
        <v>42300</v>
      </c>
      <c r="R161">
        <v>42500</v>
      </c>
      <c r="S161">
        <v>43200</v>
      </c>
      <c r="T161">
        <v>43600</v>
      </c>
      <c r="U161" t="s">
        <v>25</v>
      </c>
      <c r="V161">
        <v>43000</v>
      </c>
      <c r="W161">
        <v>45200</v>
      </c>
      <c r="X161">
        <v>43500</v>
      </c>
      <c r="Y161">
        <v>41400</v>
      </c>
      <c r="Z161">
        <v>42100</v>
      </c>
      <c r="AA161">
        <v>41000</v>
      </c>
    </row>
    <row r="162" spans="1:27">
      <c r="A162" t="s">
        <v>203</v>
      </c>
      <c r="B162" t="s">
        <v>25</v>
      </c>
      <c r="C162" t="s">
        <v>25</v>
      </c>
      <c r="D162" t="s">
        <v>25</v>
      </c>
      <c r="E162" t="s">
        <v>25</v>
      </c>
      <c r="F162" t="s">
        <v>25</v>
      </c>
      <c r="G162" t="s">
        <v>25</v>
      </c>
      <c r="H162" t="s">
        <v>25</v>
      </c>
      <c r="I162" t="s">
        <v>25</v>
      </c>
      <c r="J162" t="s">
        <v>25</v>
      </c>
      <c r="K162">
        <v>44800</v>
      </c>
      <c r="L162">
        <v>43000</v>
      </c>
      <c r="M162">
        <v>45000</v>
      </c>
      <c r="N162" t="s">
        <v>25</v>
      </c>
      <c r="O162">
        <v>44500</v>
      </c>
      <c r="P162">
        <v>45000</v>
      </c>
      <c r="Q162">
        <v>43100</v>
      </c>
      <c r="R162">
        <v>43000</v>
      </c>
      <c r="S162">
        <v>44000</v>
      </c>
      <c r="T162">
        <v>44500</v>
      </c>
      <c r="U162" t="s">
        <v>25</v>
      </c>
      <c r="V162">
        <v>43800</v>
      </c>
      <c r="W162">
        <v>46750</v>
      </c>
      <c r="X162">
        <v>44500</v>
      </c>
      <c r="Y162">
        <v>42650</v>
      </c>
      <c r="Z162">
        <v>43200</v>
      </c>
      <c r="AA162">
        <v>42000</v>
      </c>
    </row>
    <row r="163" spans="1:27">
      <c r="A163" t="s">
        <v>204</v>
      </c>
      <c r="B163" t="s">
        <v>25</v>
      </c>
      <c r="C163" t="s">
        <v>25</v>
      </c>
      <c r="D163" t="s">
        <v>25</v>
      </c>
      <c r="E163" t="s">
        <v>25</v>
      </c>
      <c r="F163" t="s">
        <v>25</v>
      </c>
      <c r="G163" t="s">
        <v>25</v>
      </c>
      <c r="H163" t="s">
        <v>25</v>
      </c>
      <c r="I163" t="s">
        <v>25</v>
      </c>
      <c r="J163" t="s">
        <v>25</v>
      </c>
      <c r="K163">
        <v>44800</v>
      </c>
      <c r="L163">
        <v>42700</v>
      </c>
      <c r="M163">
        <v>44700</v>
      </c>
      <c r="N163" t="s">
        <v>25</v>
      </c>
      <c r="O163">
        <v>44200</v>
      </c>
      <c r="P163">
        <v>45000</v>
      </c>
      <c r="Q163">
        <v>42800</v>
      </c>
      <c r="R163">
        <v>43500</v>
      </c>
      <c r="S163">
        <v>44000</v>
      </c>
      <c r="T163">
        <v>44700</v>
      </c>
      <c r="U163" t="s">
        <v>25</v>
      </c>
      <c r="V163">
        <v>43500</v>
      </c>
      <c r="W163">
        <v>46000</v>
      </c>
      <c r="X163">
        <v>44000</v>
      </c>
      <c r="Y163">
        <v>42150</v>
      </c>
      <c r="Z163">
        <v>42750</v>
      </c>
      <c r="AA163">
        <v>41700</v>
      </c>
    </row>
    <row r="164" spans="1:27">
      <c r="A164" t="s">
        <v>205</v>
      </c>
      <c r="B164" t="s">
        <v>24</v>
      </c>
      <c r="C164" t="s">
        <v>24</v>
      </c>
      <c r="D164" t="s">
        <v>24</v>
      </c>
      <c r="E164" t="s">
        <v>24</v>
      </c>
      <c r="F164" t="s">
        <v>24</v>
      </c>
      <c r="G164" t="s">
        <v>24</v>
      </c>
      <c r="H164" t="s">
        <v>24</v>
      </c>
      <c r="I164" t="s">
        <v>24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24</v>
      </c>
      <c r="Q164" t="s">
        <v>24</v>
      </c>
      <c r="R164" t="s">
        <v>24</v>
      </c>
      <c r="S164" t="s">
        <v>24</v>
      </c>
      <c r="T164" t="s">
        <v>24</v>
      </c>
      <c r="U164" t="s">
        <v>24</v>
      </c>
      <c r="V164" t="s">
        <v>24</v>
      </c>
      <c r="W164" t="s">
        <v>24</v>
      </c>
      <c r="X164" t="s">
        <v>24</v>
      </c>
      <c r="Y164" t="s">
        <v>24</v>
      </c>
      <c r="Z164" t="s">
        <v>24</v>
      </c>
      <c r="AA164" t="s">
        <v>24</v>
      </c>
    </row>
    <row r="165" spans="1:27">
      <c r="A165" t="s">
        <v>206</v>
      </c>
      <c r="B165" t="s">
        <v>25</v>
      </c>
      <c r="C165" t="s">
        <v>25</v>
      </c>
      <c r="D165" t="s">
        <v>25</v>
      </c>
      <c r="E165" t="s">
        <v>25</v>
      </c>
      <c r="F165" t="s">
        <v>25</v>
      </c>
      <c r="G165" t="s">
        <v>25</v>
      </c>
      <c r="H165" t="s">
        <v>25</v>
      </c>
      <c r="I165" t="s">
        <v>25</v>
      </c>
      <c r="J165" t="s">
        <v>25</v>
      </c>
      <c r="K165">
        <v>44800</v>
      </c>
      <c r="L165">
        <v>42800</v>
      </c>
      <c r="M165">
        <v>44100</v>
      </c>
      <c r="N165" t="s">
        <v>25</v>
      </c>
      <c r="O165">
        <v>43600</v>
      </c>
      <c r="P165">
        <v>45000</v>
      </c>
      <c r="Q165">
        <v>42750</v>
      </c>
      <c r="R165">
        <v>44000</v>
      </c>
      <c r="S165">
        <v>44000</v>
      </c>
      <c r="T165">
        <v>44200</v>
      </c>
      <c r="U165" t="s">
        <v>25</v>
      </c>
      <c r="V165">
        <v>43450</v>
      </c>
      <c r="W165">
        <v>46000</v>
      </c>
      <c r="X165">
        <v>43700</v>
      </c>
      <c r="Y165">
        <v>42350</v>
      </c>
      <c r="Z165">
        <v>42600</v>
      </c>
      <c r="AA165">
        <v>42000</v>
      </c>
    </row>
    <row r="166" spans="1:27">
      <c r="A166" t="s">
        <v>207</v>
      </c>
      <c r="B166" t="s">
        <v>25</v>
      </c>
      <c r="C166" t="s">
        <v>25</v>
      </c>
      <c r="D166" t="s">
        <v>25</v>
      </c>
      <c r="E166" t="s">
        <v>25</v>
      </c>
      <c r="F166" t="s">
        <v>25</v>
      </c>
      <c r="G166" t="s">
        <v>25</v>
      </c>
      <c r="H166" t="s">
        <v>25</v>
      </c>
      <c r="I166" t="s">
        <v>25</v>
      </c>
      <c r="J166" t="s">
        <v>25</v>
      </c>
      <c r="K166">
        <v>44800</v>
      </c>
      <c r="L166">
        <v>42500</v>
      </c>
      <c r="M166">
        <v>44000</v>
      </c>
      <c r="N166" t="s">
        <v>25</v>
      </c>
      <c r="O166">
        <v>43600</v>
      </c>
      <c r="P166">
        <v>45000</v>
      </c>
      <c r="Q166">
        <v>42450</v>
      </c>
      <c r="R166">
        <v>44000</v>
      </c>
      <c r="S166">
        <v>44000</v>
      </c>
      <c r="T166">
        <v>43900</v>
      </c>
      <c r="U166" t="s">
        <v>25</v>
      </c>
      <c r="V166">
        <v>43150</v>
      </c>
      <c r="W166">
        <v>45600</v>
      </c>
      <c r="X166">
        <v>43500</v>
      </c>
      <c r="Y166">
        <v>41850</v>
      </c>
      <c r="Z166">
        <v>42300</v>
      </c>
      <c r="AA166">
        <v>41600</v>
      </c>
    </row>
    <row r="167" spans="1:27">
      <c r="A167" t="s">
        <v>208</v>
      </c>
      <c r="B167" t="s">
        <v>25</v>
      </c>
      <c r="C167" t="s">
        <v>25</v>
      </c>
      <c r="D167" t="s">
        <v>25</v>
      </c>
      <c r="E167" t="s">
        <v>25</v>
      </c>
      <c r="F167" t="s">
        <v>25</v>
      </c>
      <c r="G167" t="s">
        <v>25</v>
      </c>
      <c r="H167" t="s">
        <v>25</v>
      </c>
      <c r="I167" t="s">
        <v>25</v>
      </c>
      <c r="J167" t="s">
        <v>25</v>
      </c>
      <c r="K167">
        <v>44500</v>
      </c>
      <c r="L167">
        <v>42250</v>
      </c>
      <c r="M167">
        <v>43800</v>
      </c>
      <c r="N167" t="s">
        <v>25</v>
      </c>
      <c r="O167">
        <v>43300</v>
      </c>
      <c r="P167">
        <v>45000</v>
      </c>
      <c r="Q167">
        <v>42300</v>
      </c>
      <c r="R167">
        <v>44000</v>
      </c>
      <c r="S167">
        <v>43500</v>
      </c>
      <c r="T167">
        <v>43700</v>
      </c>
      <c r="U167" t="s">
        <v>25</v>
      </c>
      <c r="V167">
        <v>43000</v>
      </c>
      <c r="W167">
        <v>45600</v>
      </c>
      <c r="X167">
        <v>43300</v>
      </c>
      <c r="Y167">
        <v>41750</v>
      </c>
      <c r="Z167">
        <v>41900</v>
      </c>
      <c r="AA167">
        <v>41300</v>
      </c>
    </row>
    <row r="168" spans="1:27">
      <c r="A168" t="s">
        <v>209</v>
      </c>
      <c r="B168" t="s">
        <v>25</v>
      </c>
      <c r="C168" t="s">
        <v>25</v>
      </c>
      <c r="D168" t="s">
        <v>25</v>
      </c>
      <c r="E168" t="s">
        <v>25</v>
      </c>
      <c r="F168" t="s">
        <v>25</v>
      </c>
      <c r="G168" t="s">
        <v>25</v>
      </c>
      <c r="H168" t="s">
        <v>25</v>
      </c>
      <c r="I168" t="s">
        <v>25</v>
      </c>
      <c r="J168" t="s">
        <v>25</v>
      </c>
      <c r="K168">
        <v>44500</v>
      </c>
      <c r="L168">
        <v>42900</v>
      </c>
      <c r="M168">
        <v>44000</v>
      </c>
      <c r="N168" t="s">
        <v>25</v>
      </c>
      <c r="O168">
        <v>43400</v>
      </c>
      <c r="P168">
        <v>45000</v>
      </c>
      <c r="Q168">
        <v>42800</v>
      </c>
      <c r="R168">
        <v>44000</v>
      </c>
      <c r="S168">
        <v>43500</v>
      </c>
      <c r="T168">
        <v>43700</v>
      </c>
      <c r="U168" t="s">
        <v>25</v>
      </c>
      <c r="V168">
        <v>43500</v>
      </c>
      <c r="W168">
        <v>45700</v>
      </c>
      <c r="X168">
        <v>43500</v>
      </c>
      <c r="Y168">
        <v>42200</v>
      </c>
      <c r="Z168">
        <v>42200</v>
      </c>
      <c r="AA168">
        <v>41700</v>
      </c>
    </row>
    <row r="169" spans="1:27">
      <c r="A169" t="s">
        <v>210</v>
      </c>
      <c r="B169" t="s">
        <v>25</v>
      </c>
      <c r="C169" t="s">
        <v>25</v>
      </c>
      <c r="D169" t="s">
        <v>25</v>
      </c>
      <c r="E169" t="s">
        <v>25</v>
      </c>
      <c r="F169" t="s">
        <v>25</v>
      </c>
      <c r="G169" t="s">
        <v>25</v>
      </c>
      <c r="H169" t="s">
        <v>25</v>
      </c>
      <c r="I169" t="s">
        <v>25</v>
      </c>
      <c r="J169" t="s">
        <v>25</v>
      </c>
      <c r="K169">
        <v>44200</v>
      </c>
      <c r="L169">
        <v>42700</v>
      </c>
      <c r="M169">
        <v>43900</v>
      </c>
      <c r="N169" t="s">
        <v>25</v>
      </c>
      <c r="O169">
        <v>43500</v>
      </c>
      <c r="P169">
        <v>45000</v>
      </c>
      <c r="Q169">
        <v>42250</v>
      </c>
      <c r="R169">
        <v>44000</v>
      </c>
      <c r="S169">
        <v>43500</v>
      </c>
      <c r="T169">
        <v>43700</v>
      </c>
      <c r="U169" t="s">
        <v>25</v>
      </c>
      <c r="V169">
        <v>42950</v>
      </c>
      <c r="W169">
        <v>45400</v>
      </c>
      <c r="X169">
        <v>43500</v>
      </c>
      <c r="Y169">
        <v>42000</v>
      </c>
      <c r="Z169">
        <v>42000</v>
      </c>
      <c r="AA169">
        <v>41450</v>
      </c>
    </row>
    <row r="170" spans="1:27">
      <c r="A170" t="s">
        <v>211</v>
      </c>
      <c r="B170" t="s">
        <v>25</v>
      </c>
      <c r="C170" t="s">
        <v>25</v>
      </c>
      <c r="D170" t="s">
        <v>25</v>
      </c>
      <c r="E170" t="s">
        <v>25</v>
      </c>
      <c r="F170" t="s">
        <v>25</v>
      </c>
      <c r="G170" t="s">
        <v>25</v>
      </c>
      <c r="H170" t="s">
        <v>25</v>
      </c>
      <c r="I170" t="s">
        <v>25</v>
      </c>
      <c r="J170" t="s">
        <v>25</v>
      </c>
      <c r="K170">
        <v>44100</v>
      </c>
      <c r="L170">
        <v>43000</v>
      </c>
      <c r="M170">
        <v>44100</v>
      </c>
      <c r="N170" t="s">
        <v>25</v>
      </c>
      <c r="O170">
        <v>43600</v>
      </c>
      <c r="P170">
        <v>45000</v>
      </c>
      <c r="Q170">
        <v>43200</v>
      </c>
      <c r="R170">
        <v>44000</v>
      </c>
      <c r="S170">
        <v>44000</v>
      </c>
      <c r="T170">
        <v>43800</v>
      </c>
      <c r="U170" t="s">
        <v>25</v>
      </c>
      <c r="V170">
        <v>43900</v>
      </c>
      <c r="W170">
        <v>45800</v>
      </c>
      <c r="X170">
        <v>43600</v>
      </c>
      <c r="Y170">
        <v>42450</v>
      </c>
      <c r="Z170">
        <v>42400</v>
      </c>
      <c r="AA170">
        <v>41800</v>
      </c>
    </row>
    <row r="171" spans="1:27">
      <c r="A171" t="s">
        <v>212</v>
      </c>
      <c r="B171" t="s">
        <v>24</v>
      </c>
      <c r="C171" t="s">
        <v>24</v>
      </c>
      <c r="D171" t="s">
        <v>24</v>
      </c>
      <c r="E171" t="s">
        <v>24</v>
      </c>
      <c r="F171" t="s">
        <v>24</v>
      </c>
      <c r="G171" t="s">
        <v>24</v>
      </c>
      <c r="H171" t="s">
        <v>24</v>
      </c>
      <c r="I171" t="s">
        <v>24</v>
      </c>
      <c r="J171" t="s">
        <v>24</v>
      </c>
      <c r="K171" t="s">
        <v>24</v>
      </c>
      <c r="L171" t="s">
        <v>24</v>
      </c>
      <c r="M171" t="s">
        <v>24</v>
      </c>
      <c r="N171" t="s">
        <v>24</v>
      </c>
      <c r="O171" t="s">
        <v>24</v>
      </c>
      <c r="P171" t="s">
        <v>24</v>
      </c>
      <c r="Q171" t="s">
        <v>24</v>
      </c>
      <c r="R171" t="s">
        <v>24</v>
      </c>
      <c r="S171" t="s">
        <v>24</v>
      </c>
      <c r="T171" t="s">
        <v>24</v>
      </c>
      <c r="U171" t="s">
        <v>24</v>
      </c>
      <c r="V171" t="s">
        <v>24</v>
      </c>
      <c r="W171" t="s">
        <v>24</v>
      </c>
      <c r="X171" t="s">
        <v>24</v>
      </c>
      <c r="Y171" t="s">
        <v>24</v>
      </c>
      <c r="Z171" t="s">
        <v>24</v>
      </c>
      <c r="AA171" t="s">
        <v>24</v>
      </c>
    </row>
    <row r="172" spans="1:27">
      <c r="A172" t="s">
        <v>213</v>
      </c>
      <c r="B172" t="s">
        <v>25</v>
      </c>
      <c r="C172" t="s">
        <v>25</v>
      </c>
      <c r="D172" t="s">
        <v>25</v>
      </c>
      <c r="E172" t="s">
        <v>25</v>
      </c>
      <c r="F172" t="s">
        <v>25</v>
      </c>
      <c r="G172" t="s">
        <v>25</v>
      </c>
      <c r="H172" t="s">
        <v>25</v>
      </c>
      <c r="I172" t="s">
        <v>25</v>
      </c>
      <c r="J172" t="s">
        <v>25</v>
      </c>
      <c r="K172">
        <v>46200</v>
      </c>
      <c r="L172">
        <v>45000</v>
      </c>
      <c r="M172">
        <v>46000</v>
      </c>
      <c r="N172" t="s">
        <v>25</v>
      </c>
      <c r="O172">
        <v>45500</v>
      </c>
      <c r="P172">
        <v>46000</v>
      </c>
      <c r="Q172">
        <v>44800</v>
      </c>
      <c r="R172">
        <v>45000</v>
      </c>
      <c r="S172">
        <v>46000</v>
      </c>
      <c r="T172">
        <v>45700</v>
      </c>
      <c r="U172" t="s">
        <v>25</v>
      </c>
      <c r="V172">
        <v>45500</v>
      </c>
      <c r="W172">
        <v>47500</v>
      </c>
      <c r="X172">
        <v>45300</v>
      </c>
      <c r="Y172">
        <v>43950</v>
      </c>
      <c r="Z172">
        <v>44300</v>
      </c>
      <c r="AA172">
        <v>43650</v>
      </c>
    </row>
    <row r="173" spans="1:27">
      <c r="A173" t="s">
        <v>214</v>
      </c>
      <c r="B173" t="s">
        <v>25</v>
      </c>
      <c r="C173" t="s">
        <v>25</v>
      </c>
      <c r="D173" t="s">
        <v>25</v>
      </c>
      <c r="E173" t="s">
        <v>25</v>
      </c>
      <c r="F173" t="s">
        <v>25</v>
      </c>
      <c r="G173" t="s">
        <v>25</v>
      </c>
      <c r="H173" t="s">
        <v>25</v>
      </c>
      <c r="I173" t="s">
        <v>25</v>
      </c>
      <c r="J173" t="s">
        <v>25</v>
      </c>
      <c r="K173">
        <v>46200</v>
      </c>
      <c r="L173">
        <v>44500</v>
      </c>
      <c r="M173">
        <v>45700</v>
      </c>
      <c r="N173" t="s">
        <v>25</v>
      </c>
      <c r="O173">
        <v>45400</v>
      </c>
      <c r="P173">
        <v>46000</v>
      </c>
      <c r="Q173">
        <v>44100</v>
      </c>
      <c r="R173">
        <v>45500</v>
      </c>
      <c r="S173">
        <v>45700</v>
      </c>
      <c r="T173">
        <v>45700</v>
      </c>
      <c r="U173" t="s">
        <v>25</v>
      </c>
      <c r="V173">
        <v>44800</v>
      </c>
      <c r="W173">
        <v>47000</v>
      </c>
      <c r="X173">
        <v>45200</v>
      </c>
      <c r="Y173">
        <v>43400</v>
      </c>
      <c r="Z173">
        <v>43900</v>
      </c>
      <c r="AA173">
        <v>43200</v>
      </c>
    </row>
    <row r="174" spans="1:27">
      <c r="A174" t="s">
        <v>215</v>
      </c>
      <c r="B174" t="s">
        <v>25</v>
      </c>
      <c r="C174" t="s">
        <v>25</v>
      </c>
      <c r="D174" t="s">
        <v>25</v>
      </c>
      <c r="E174" t="s">
        <v>25</v>
      </c>
      <c r="F174" t="s">
        <v>25</v>
      </c>
      <c r="G174" t="s">
        <v>25</v>
      </c>
      <c r="H174" t="s">
        <v>25</v>
      </c>
      <c r="I174" t="s">
        <v>25</v>
      </c>
      <c r="J174" t="s">
        <v>25</v>
      </c>
      <c r="K174">
        <v>46000</v>
      </c>
      <c r="L174">
        <v>44900</v>
      </c>
      <c r="M174">
        <v>46000</v>
      </c>
      <c r="N174" t="s">
        <v>25</v>
      </c>
      <c r="O174">
        <v>45500</v>
      </c>
      <c r="P174">
        <v>46000</v>
      </c>
      <c r="Q174">
        <v>44400</v>
      </c>
      <c r="R174">
        <v>45500</v>
      </c>
      <c r="S174">
        <v>45700</v>
      </c>
      <c r="T174">
        <v>45700</v>
      </c>
      <c r="U174" t="s">
        <v>25</v>
      </c>
      <c r="V174">
        <v>45100</v>
      </c>
      <c r="W174">
        <v>47500</v>
      </c>
      <c r="X174">
        <v>45100</v>
      </c>
      <c r="Y174">
        <v>44000</v>
      </c>
      <c r="Z174">
        <v>44300</v>
      </c>
      <c r="AA174">
        <v>43500</v>
      </c>
    </row>
    <row r="175" spans="1:27">
      <c r="A175" t="s">
        <v>216</v>
      </c>
      <c r="B175" t="s">
        <v>25</v>
      </c>
      <c r="C175" t="s">
        <v>25</v>
      </c>
      <c r="D175" t="s">
        <v>25</v>
      </c>
      <c r="E175" t="s">
        <v>25</v>
      </c>
      <c r="F175" t="s">
        <v>25</v>
      </c>
      <c r="G175" t="s">
        <v>25</v>
      </c>
      <c r="H175" t="s">
        <v>25</v>
      </c>
      <c r="I175" t="s">
        <v>25</v>
      </c>
      <c r="J175" t="s">
        <v>25</v>
      </c>
      <c r="K175">
        <v>46200</v>
      </c>
      <c r="L175">
        <v>45000</v>
      </c>
      <c r="M175">
        <v>46000</v>
      </c>
      <c r="N175" t="s">
        <v>25</v>
      </c>
      <c r="O175">
        <v>45500</v>
      </c>
      <c r="P175">
        <v>46500</v>
      </c>
      <c r="Q175">
        <v>44350</v>
      </c>
      <c r="R175">
        <v>45500</v>
      </c>
      <c r="S175">
        <v>46000</v>
      </c>
      <c r="T175">
        <v>45800</v>
      </c>
      <c r="U175" t="s">
        <v>25</v>
      </c>
      <c r="V175">
        <v>45050</v>
      </c>
      <c r="W175">
        <v>47400</v>
      </c>
      <c r="X175">
        <v>45700</v>
      </c>
      <c r="Y175">
        <v>44000</v>
      </c>
      <c r="Z175">
        <v>44300</v>
      </c>
      <c r="AA175">
        <v>43750</v>
      </c>
    </row>
    <row r="176" spans="1:27">
      <c r="A176" t="s">
        <v>217</v>
      </c>
      <c r="B176" t="s">
        <v>25</v>
      </c>
      <c r="C176" t="s">
        <v>25</v>
      </c>
      <c r="D176" t="s">
        <v>25</v>
      </c>
      <c r="E176" t="s">
        <v>25</v>
      </c>
      <c r="F176" t="s">
        <v>25</v>
      </c>
      <c r="G176" t="s">
        <v>25</v>
      </c>
      <c r="H176" t="s">
        <v>25</v>
      </c>
      <c r="I176" t="s">
        <v>25</v>
      </c>
      <c r="J176" t="s">
        <v>25</v>
      </c>
      <c r="K176">
        <v>46000</v>
      </c>
      <c r="L176">
        <v>44800</v>
      </c>
      <c r="M176">
        <v>45800</v>
      </c>
      <c r="N176" t="s">
        <v>25</v>
      </c>
      <c r="O176">
        <v>45200</v>
      </c>
      <c r="P176" t="s">
        <v>25</v>
      </c>
      <c r="Q176">
        <v>44200</v>
      </c>
      <c r="R176">
        <v>45500</v>
      </c>
      <c r="S176">
        <v>45500</v>
      </c>
      <c r="T176">
        <v>45800</v>
      </c>
      <c r="U176" t="s">
        <v>25</v>
      </c>
      <c r="V176">
        <v>44900</v>
      </c>
      <c r="W176">
        <v>47300</v>
      </c>
      <c r="X176">
        <v>45600</v>
      </c>
      <c r="Y176">
        <v>43600</v>
      </c>
      <c r="Z176">
        <v>44050</v>
      </c>
      <c r="AA176">
        <v>43450</v>
      </c>
    </row>
    <row r="177" spans="1:27">
      <c r="A177" t="s">
        <v>218</v>
      </c>
      <c r="B177" t="s">
        <v>25</v>
      </c>
      <c r="C177" t="s">
        <v>25</v>
      </c>
      <c r="D177" t="s">
        <v>25</v>
      </c>
      <c r="E177" t="s">
        <v>25</v>
      </c>
      <c r="F177" t="s">
        <v>25</v>
      </c>
      <c r="G177" t="s">
        <v>25</v>
      </c>
      <c r="H177" t="s">
        <v>25</v>
      </c>
      <c r="I177" t="s">
        <v>25</v>
      </c>
      <c r="J177" t="s">
        <v>25</v>
      </c>
      <c r="K177">
        <v>46000</v>
      </c>
      <c r="L177">
        <v>45000</v>
      </c>
      <c r="M177">
        <v>46000</v>
      </c>
      <c r="N177" t="s">
        <v>25</v>
      </c>
      <c r="O177">
        <v>45400</v>
      </c>
      <c r="P177">
        <v>46500</v>
      </c>
      <c r="Q177">
        <v>44300</v>
      </c>
      <c r="R177">
        <v>45500</v>
      </c>
      <c r="S177">
        <v>45500</v>
      </c>
      <c r="T177">
        <v>45800</v>
      </c>
      <c r="U177" t="s">
        <v>25</v>
      </c>
      <c r="V177">
        <v>45000</v>
      </c>
      <c r="W177">
        <v>47500</v>
      </c>
      <c r="X177">
        <v>45500</v>
      </c>
      <c r="Y177">
        <v>43900</v>
      </c>
      <c r="Z177">
        <v>44150</v>
      </c>
      <c r="AA177">
        <v>43600</v>
      </c>
    </row>
    <row r="178" spans="1:27">
      <c r="A178" t="s">
        <v>219</v>
      </c>
      <c r="B178" t="s">
        <v>24</v>
      </c>
      <c r="C178" t="s">
        <v>24</v>
      </c>
      <c r="D178" t="s">
        <v>24</v>
      </c>
      <c r="E178" t="s">
        <v>24</v>
      </c>
      <c r="F178" t="s">
        <v>24</v>
      </c>
      <c r="G178" t="s">
        <v>24</v>
      </c>
      <c r="H178" t="s">
        <v>24</v>
      </c>
      <c r="I178" t="s">
        <v>24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24</v>
      </c>
      <c r="Q178" t="s">
        <v>24</v>
      </c>
      <c r="R178" t="s">
        <v>24</v>
      </c>
      <c r="S178" t="s">
        <v>24</v>
      </c>
      <c r="T178" t="s">
        <v>24</v>
      </c>
      <c r="U178" t="s">
        <v>24</v>
      </c>
      <c r="V178" t="s">
        <v>24</v>
      </c>
      <c r="W178" t="s">
        <v>24</v>
      </c>
      <c r="X178" t="s">
        <v>24</v>
      </c>
      <c r="Y178" t="s">
        <v>24</v>
      </c>
      <c r="Z178" t="s">
        <v>24</v>
      </c>
      <c r="AA178" t="s">
        <v>24</v>
      </c>
    </row>
    <row r="179" spans="1:27">
      <c r="A179" t="s">
        <v>220</v>
      </c>
      <c r="B179" t="s">
        <v>25</v>
      </c>
      <c r="C179" t="s">
        <v>25</v>
      </c>
      <c r="D179" t="s">
        <v>25</v>
      </c>
      <c r="E179" t="s">
        <v>25</v>
      </c>
      <c r="F179" t="s">
        <v>25</v>
      </c>
      <c r="G179" t="s">
        <v>25</v>
      </c>
      <c r="H179" t="s">
        <v>25</v>
      </c>
      <c r="I179" t="s">
        <v>25</v>
      </c>
      <c r="J179" t="s">
        <v>25</v>
      </c>
      <c r="K179">
        <v>45800</v>
      </c>
      <c r="L179">
        <v>44400</v>
      </c>
      <c r="M179">
        <v>45700</v>
      </c>
      <c r="N179" t="s">
        <v>25</v>
      </c>
      <c r="O179">
        <v>45000</v>
      </c>
      <c r="P179">
        <v>46500</v>
      </c>
      <c r="Q179">
        <v>43750</v>
      </c>
      <c r="R179">
        <v>45500</v>
      </c>
      <c r="S179">
        <v>45500</v>
      </c>
      <c r="T179">
        <v>45700</v>
      </c>
      <c r="U179" t="s">
        <v>25</v>
      </c>
      <c r="V179">
        <v>44450</v>
      </c>
      <c r="W179">
        <v>46700</v>
      </c>
      <c r="X179">
        <v>45300</v>
      </c>
      <c r="Y179">
        <v>43300</v>
      </c>
      <c r="Z179">
        <v>43550</v>
      </c>
      <c r="AA179">
        <v>43500</v>
      </c>
    </row>
    <row r="180" spans="1:27">
      <c r="A180" t="s">
        <v>221</v>
      </c>
      <c r="B180" t="s">
        <v>25</v>
      </c>
      <c r="C180" t="s">
        <v>25</v>
      </c>
      <c r="D180" t="s">
        <v>25</v>
      </c>
      <c r="E180" t="s">
        <v>25</v>
      </c>
      <c r="F180" t="s">
        <v>25</v>
      </c>
      <c r="G180" t="s">
        <v>25</v>
      </c>
      <c r="H180" t="s">
        <v>25</v>
      </c>
      <c r="I180" t="s">
        <v>25</v>
      </c>
      <c r="J180" t="s">
        <v>25</v>
      </c>
      <c r="K180">
        <v>45800</v>
      </c>
      <c r="L180">
        <v>44000</v>
      </c>
      <c r="M180">
        <v>45500</v>
      </c>
      <c r="N180" t="s">
        <v>25</v>
      </c>
      <c r="O180">
        <v>44900</v>
      </c>
      <c r="P180">
        <v>46500</v>
      </c>
      <c r="Q180">
        <v>43700</v>
      </c>
      <c r="R180">
        <v>45500</v>
      </c>
      <c r="S180">
        <v>45000</v>
      </c>
      <c r="T180">
        <v>45500</v>
      </c>
      <c r="U180" t="s">
        <v>25</v>
      </c>
      <c r="V180">
        <v>44400</v>
      </c>
      <c r="W180">
        <v>46550</v>
      </c>
      <c r="X180">
        <v>45200</v>
      </c>
      <c r="Y180">
        <v>43000</v>
      </c>
      <c r="Z180">
        <v>43250</v>
      </c>
      <c r="AA180">
        <v>43000</v>
      </c>
    </row>
    <row r="181" spans="1:27">
      <c r="A181" t="s">
        <v>222</v>
      </c>
      <c r="B181" t="s">
        <v>25</v>
      </c>
      <c r="C181" t="s">
        <v>25</v>
      </c>
      <c r="D181" t="s">
        <v>25</v>
      </c>
      <c r="E181" t="s">
        <v>25</v>
      </c>
      <c r="F181" t="s">
        <v>25</v>
      </c>
      <c r="G181" t="s">
        <v>25</v>
      </c>
      <c r="H181" t="s">
        <v>25</v>
      </c>
      <c r="I181" t="s">
        <v>25</v>
      </c>
      <c r="J181" t="s">
        <v>25</v>
      </c>
      <c r="K181">
        <v>45800</v>
      </c>
      <c r="L181">
        <v>43500</v>
      </c>
      <c r="M181">
        <v>45200</v>
      </c>
      <c r="N181" t="s">
        <v>25</v>
      </c>
      <c r="O181">
        <v>44500</v>
      </c>
      <c r="P181">
        <v>46500</v>
      </c>
      <c r="Q181">
        <v>43300</v>
      </c>
      <c r="R181">
        <v>44600</v>
      </c>
      <c r="S181">
        <v>45000</v>
      </c>
      <c r="T181">
        <v>45500</v>
      </c>
      <c r="U181" t="s">
        <v>25</v>
      </c>
      <c r="V181">
        <v>44000</v>
      </c>
      <c r="W181">
        <v>46500</v>
      </c>
      <c r="X181">
        <v>45200</v>
      </c>
      <c r="Y181">
        <v>42750</v>
      </c>
      <c r="Z181">
        <v>42850</v>
      </c>
      <c r="AA181">
        <v>42800</v>
      </c>
    </row>
    <row r="182" spans="1:27">
      <c r="A182" t="s">
        <v>223</v>
      </c>
      <c r="B182" t="s">
        <v>25</v>
      </c>
      <c r="C182" t="s">
        <v>25</v>
      </c>
      <c r="D182" t="s">
        <v>25</v>
      </c>
      <c r="E182" t="s">
        <v>25</v>
      </c>
      <c r="F182" t="s">
        <v>25</v>
      </c>
      <c r="G182" t="s">
        <v>25</v>
      </c>
      <c r="H182" t="s">
        <v>25</v>
      </c>
      <c r="I182" t="s">
        <v>25</v>
      </c>
      <c r="J182" t="s">
        <v>25</v>
      </c>
      <c r="K182">
        <v>45800</v>
      </c>
      <c r="L182">
        <v>43600</v>
      </c>
      <c r="M182">
        <v>45300</v>
      </c>
      <c r="N182" t="s">
        <v>25</v>
      </c>
      <c r="O182">
        <v>44800</v>
      </c>
      <c r="P182">
        <v>46300</v>
      </c>
      <c r="Q182">
        <v>43500</v>
      </c>
      <c r="R182">
        <v>44600</v>
      </c>
      <c r="S182">
        <v>45000</v>
      </c>
      <c r="T182">
        <v>45500</v>
      </c>
      <c r="U182" t="s">
        <v>25</v>
      </c>
      <c r="V182">
        <v>44200</v>
      </c>
      <c r="W182">
        <v>46400</v>
      </c>
      <c r="X182">
        <v>45400</v>
      </c>
      <c r="Y182">
        <v>42750</v>
      </c>
      <c r="Z182">
        <v>42900</v>
      </c>
      <c r="AA182">
        <v>42800</v>
      </c>
    </row>
    <row r="183" spans="1:27">
      <c r="A183" t="s">
        <v>224</v>
      </c>
      <c r="B183" t="s">
        <v>25</v>
      </c>
      <c r="C183" t="s">
        <v>25</v>
      </c>
      <c r="D183" t="s">
        <v>25</v>
      </c>
      <c r="E183" t="s">
        <v>25</v>
      </c>
      <c r="F183" t="s">
        <v>25</v>
      </c>
      <c r="G183" t="s">
        <v>25</v>
      </c>
      <c r="H183" t="s">
        <v>25</v>
      </c>
      <c r="I183" t="s">
        <v>25</v>
      </c>
      <c r="J183" t="s">
        <v>25</v>
      </c>
      <c r="K183">
        <v>45800</v>
      </c>
      <c r="L183">
        <v>43300</v>
      </c>
      <c r="M183">
        <v>45300</v>
      </c>
      <c r="N183" t="s">
        <v>25</v>
      </c>
      <c r="O183">
        <v>44800</v>
      </c>
      <c r="P183">
        <v>46300</v>
      </c>
      <c r="Q183">
        <v>43300</v>
      </c>
      <c r="R183">
        <v>44600</v>
      </c>
      <c r="S183">
        <v>45000</v>
      </c>
      <c r="T183">
        <v>45400</v>
      </c>
      <c r="U183" t="s">
        <v>25</v>
      </c>
      <c r="V183">
        <v>44000</v>
      </c>
      <c r="W183">
        <v>46400</v>
      </c>
      <c r="X183">
        <v>45400</v>
      </c>
      <c r="Y183">
        <v>42500</v>
      </c>
      <c r="Z183">
        <v>42800</v>
      </c>
      <c r="AA183">
        <v>42350</v>
      </c>
    </row>
    <row r="184" spans="1:27">
      <c r="A184" t="s">
        <v>225</v>
      </c>
      <c r="B184" t="s">
        <v>25</v>
      </c>
      <c r="C184" t="s">
        <v>25</v>
      </c>
      <c r="D184" t="s">
        <v>25</v>
      </c>
      <c r="E184" t="s">
        <v>25</v>
      </c>
      <c r="F184" t="s">
        <v>25</v>
      </c>
      <c r="G184" t="s">
        <v>25</v>
      </c>
      <c r="H184" t="s">
        <v>25</v>
      </c>
      <c r="I184" t="s">
        <v>25</v>
      </c>
      <c r="J184" t="s">
        <v>25</v>
      </c>
      <c r="K184">
        <v>45800</v>
      </c>
      <c r="L184">
        <v>43500</v>
      </c>
      <c r="M184">
        <v>45400</v>
      </c>
      <c r="N184" t="s">
        <v>25</v>
      </c>
      <c r="O184">
        <v>44900</v>
      </c>
      <c r="P184">
        <v>46300</v>
      </c>
      <c r="Q184">
        <v>43600</v>
      </c>
      <c r="R184">
        <v>44600</v>
      </c>
      <c r="S184">
        <v>45000</v>
      </c>
      <c r="T184">
        <v>45500</v>
      </c>
      <c r="U184" t="s">
        <v>25</v>
      </c>
      <c r="V184">
        <v>44300</v>
      </c>
      <c r="W184">
        <v>46600</v>
      </c>
      <c r="X184">
        <v>45400</v>
      </c>
      <c r="Y184">
        <v>42800</v>
      </c>
      <c r="Z184">
        <v>42900</v>
      </c>
      <c r="AA184">
        <v>42550</v>
      </c>
    </row>
    <row r="185" spans="1:27">
      <c r="A185" t="s">
        <v>226</v>
      </c>
      <c r="B185" t="s">
        <v>24</v>
      </c>
      <c r="C185" t="s">
        <v>24</v>
      </c>
      <c r="D185" t="s">
        <v>24</v>
      </c>
      <c r="E185" t="s">
        <v>24</v>
      </c>
      <c r="F185" t="s">
        <v>24</v>
      </c>
      <c r="G185" t="s">
        <v>24</v>
      </c>
      <c r="H185" t="s">
        <v>24</v>
      </c>
      <c r="I185" t="s">
        <v>24</v>
      </c>
      <c r="J185" t="s">
        <v>24</v>
      </c>
      <c r="K185" t="s">
        <v>24</v>
      </c>
      <c r="L185" t="s">
        <v>24</v>
      </c>
      <c r="M185" t="s">
        <v>24</v>
      </c>
      <c r="N185" t="s">
        <v>24</v>
      </c>
      <c r="O185" t="s">
        <v>24</v>
      </c>
      <c r="P185" t="s">
        <v>24</v>
      </c>
      <c r="Q185" t="s">
        <v>24</v>
      </c>
      <c r="R185" t="s">
        <v>24</v>
      </c>
      <c r="S185" t="s">
        <v>24</v>
      </c>
      <c r="T185" t="s">
        <v>24</v>
      </c>
      <c r="U185" t="s">
        <v>24</v>
      </c>
      <c r="V185" t="s">
        <v>24</v>
      </c>
      <c r="W185" t="s">
        <v>24</v>
      </c>
      <c r="X185" t="s">
        <v>24</v>
      </c>
      <c r="Y185" t="s">
        <v>24</v>
      </c>
      <c r="Z185" t="s">
        <v>24</v>
      </c>
      <c r="AA185" t="s">
        <v>24</v>
      </c>
    </row>
    <row r="186" spans="1:27">
      <c r="A186" t="s">
        <v>227</v>
      </c>
      <c r="B186" t="s">
        <v>25</v>
      </c>
      <c r="C186" t="s">
        <v>25</v>
      </c>
      <c r="D186" t="s">
        <v>25</v>
      </c>
      <c r="E186" t="s">
        <v>25</v>
      </c>
      <c r="F186" t="s">
        <v>25</v>
      </c>
      <c r="G186" t="s">
        <v>25</v>
      </c>
      <c r="H186" t="s">
        <v>25</v>
      </c>
      <c r="I186" t="s">
        <v>25</v>
      </c>
      <c r="J186" t="s">
        <v>25</v>
      </c>
      <c r="K186">
        <v>45800</v>
      </c>
      <c r="L186">
        <v>43300</v>
      </c>
      <c r="M186">
        <v>45800</v>
      </c>
      <c r="N186" t="s">
        <v>25</v>
      </c>
      <c r="O186">
        <v>45300</v>
      </c>
      <c r="P186">
        <v>46500</v>
      </c>
      <c r="Q186">
        <v>43250</v>
      </c>
      <c r="R186">
        <v>44600</v>
      </c>
      <c r="S186">
        <v>44500</v>
      </c>
      <c r="T186">
        <v>45500</v>
      </c>
      <c r="U186" t="s">
        <v>25</v>
      </c>
      <c r="V186">
        <v>43950</v>
      </c>
      <c r="W186">
        <v>46300</v>
      </c>
      <c r="X186">
        <v>46000</v>
      </c>
      <c r="Y186">
        <v>42600</v>
      </c>
      <c r="Z186">
        <v>42900</v>
      </c>
      <c r="AA186">
        <v>42400</v>
      </c>
    </row>
    <row r="187" spans="1:27">
      <c r="A187" t="s">
        <v>228</v>
      </c>
      <c r="B187" t="s">
        <v>25</v>
      </c>
      <c r="C187" t="s">
        <v>25</v>
      </c>
      <c r="D187" t="s">
        <v>25</v>
      </c>
      <c r="E187" t="s">
        <v>25</v>
      </c>
      <c r="F187" t="s">
        <v>25</v>
      </c>
      <c r="G187" t="s">
        <v>25</v>
      </c>
      <c r="H187" t="s">
        <v>25</v>
      </c>
      <c r="I187" t="s">
        <v>25</v>
      </c>
      <c r="J187" t="s">
        <v>25</v>
      </c>
      <c r="K187">
        <v>46300</v>
      </c>
      <c r="L187">
        <v>43750</v>
      </c>
      <c r="M187">
        <v>46400</v>
      </c>
      <c r="N187" t="s">
        <v>25</v>
      </c>
      <c r="O187">
        <v>45800</v>
      </c>
      <c r="P187">
        <v>47000</v>
      </c>
      <c r="Q187">
        <v>43750</v>
      </c>
      <c r="R187">
        <v>44600</v>
      </c>
      <c r="S187">
        <v>45500</v>
      </c>
      <c r="T187">
        <v>46300</v>
      </c>
      <c r="U187" t="s">
        <v>25</v>
      </c>
      <c r="V187">
        <v>44450</v>
      </c>
      <c r="W187">
        <v>46700</v>
      </c>
      <c r="X187">
        <v>46300</v>
      </c>
      <c r="Y187">
        <v>43300</v>
      </c>
      <c r="Z187">
        <v>43750</v>
      </c>
      <c r="AA187">
        <v>42800</v>
      </c>
    </row>
    <row r="188" spans="1:27">
      <c r="A188" t="s">
        <v>229</v>
      </c>
      <c r="B188" t="s">
        <v>25</v>
      </c>
      <c r="C188" t="s">
        <v>25</v>
      </c>
      <c r="D188" t="s">
        <v>25</v>
      </c>
      <c r="E188" t="s">
        <v>25</v>
      </c>
      <c r="F188" t="s">
        <v>25</v>
      </c>
      <c r="G188" t="s">
        <v>25</v>
      </c>
      <c r="H188" t="s">
        <v>25</v>
      </c>
      <c r="I188" t="s">
        <v>25</v>
      </c>
      <c r="J188" t="s">
        <v>25</v>
      </c>
      <c r="K188">
        <v>46700</v>
      </c>
      <c r="L188">
        <v>44200</v>
      </c>
      <c r="M188">
        <v>46800</v>
      </c>
      <c r="N188" t="s">
        <v>25</v>
      </c>
      <c r="O188">
        <v>46300</v>
      </c>
      <c r="P188">
        <v>47000</v>
      </c>
      <c r="Q188">
        <v>44250</v>
      </c>
      <c r="R188">
        <v>45000</v>
      </c>
      <c r="S188">
        <v>46000</v>
      </c>
      <c r="T188">
        <v>46500</v>
      </c>
      <c r="U188" t="s">
        <v>25</v>
      </c>
      <c r="V188">
        <v>44950</v>
      </c>
      <c r="W188">
        <v>47200</v>
      </c>
      <c r="X188">
        <v>46500</v>
      </c>
      <c r="Y188">
        <v>43800</v>
      </c>
      <c r="Z188">
        <v>44300</v>
      </c>
      <c r="AA188">
        <v>43500</v>
      </c>
    </row>
    <row r="189" spans="1:27">
      <c r="A189" t="s">
        <v>230</v>
      </c>
      <c r="B189" t="s">
        <v>25</v>
      </c>
      <c r="C189" t="s">
        <v>25</v>
      </c>
      <c r="D189" t="s">
        <v>25</v>
      </c>
      <c r="E189" t="s">
        <v>25</v>
      </c>
      <c r="F189" t="s">
        <v>25</v>
      </c>
      <c r="G189" t="s">
        <v>25</v>
      </c>
      <c r="H189" t="s">
        <v>25</v>
      </c>
      <c r="I189" t="s">
        <v>25</v>
      </c>
      <c r="J189" t="s">
        <v>25</v>
      </c>
      <c r="K189">
        <v>46800</v>
      </c>
      <c r="L189">
        <v>44200</v>
      </c>
      <c r="M189">
        <v>46700</v>
      </c>
      <c r="N189" t="s">
        <v>25</v>
      </c>
      <c r="O189">
        <v>46200</v>
      </c>
      <c r="P189">
        <v>47500</v>
      </c>
      <c r="Q189">
        <v>44200</v>
      </c>
      <c r="R189">
        <v>45000</v>
      </c>
      <c r="S189">
        <v>46000</v>
      </c>
      <c r="T189">
        <v>46500</v>
      </c>
      <c r="U189" t="s">
        <v>25</v>
      </c>
      <c r="V189">
        <v>44900</v>
      </c>
      <c r="W189">
        <v>47100</v>
      </c>
      <c r="X189">
        <v>47000</v>
      </c>
      <c r="Y189">
        <v>43600</v>
      </c>
      <c r="Z189">
        <v>44100</v>
      </c>
      <c r="AA189">
        <v>43400</v>
      </c>
    </row>
    <row r="190" spans="1:27">
      <c r="A190" t="s">
        <v>231</v>
      </c>
      <c r="B190" t="s">
        <v>25</v>
      </c>
      <c r="C190" t="s">
        <v>25</v>
      </c>
      <c r="D190" t="s">
        <v>25</v>
      </c>
      <c r="E190" t="s">
        <v>25</v>
      </c>
      <c r="F190" t="s">
        <v>25</v>
      </c>
      <c r="G190" t="s">
        <v>25</v>
      </c>
      <c r="H190" t="s">
        <v>25</v>
      </c>
      <c r="I190" t="s">
        <v>25</v>
      </c>
      <c r="J190" t="s">
        <v>25</v>
      </c>
      <c r="K190">
        <v>47200</v>
      </c>
      <c r="L190">
        <v>44700</v>
      </c>
      <c r="M190">
        <v>47000</v>
      </c>
      <c r="N190" t="s">
        <v>25</v>
      </c>
      <c r="O190">
        <v>46500</v>
      </c>
      <c r="P190">
        <v>48000</v>
      </c>
      <c r="Q190">
        <v>44750</v>
      </c>
      <c r="R190">
        <v>46000</v>
      </c>
      <c r="S190">
        <v>46500</v>
      </c>
      <c r="T190">
        <v>47000</v>
      </c>
      <c r="U190" t="s">
        <v>25</v>
      </c>
      <c r="V190">
        <v>45450</v>
      </c>
      <c r="W190">
        <v>47500</v>
      </c>
      <c r="X190">
        <v>47000</v>
      </c>
      <c r="Y190">
        <v>44250</v>
      </c>
      <c r="Z190">
        <v>44550</v>
      </c>
      <c r="AA190">
        <v>44000</v>
      </c>
    </row>
    <row r="191" spans="1:27">
      <c r="A191" t="s">
        <v>232</v>
      </c>
      <c r="B191" t="s">
        <v>25</v>
      </c>
      <c r="C191" t="s">
        <v>25</v>
      </c>
      <c r="D191" t="s">
        <v>25</v>
      </c>
      <c r="E191" t="s">
        <v>25</v>
      </c>
      <c r="F191" t="s">
        <v>25</v>
      </c>
      <c r="G191" t="s">
        <v>25</v>
      </c>
      <c r="H191" t="s">
        <v>25</v>
      </c>
      <c r="I191" t="s">
        <v>25</v>
      </c>
      <c r="J191" t="s">
        <v>25</v>
      </c>
      <c r="K191">
        <v>47200</v>
      </c>
      <c r="L191">
        <v>44550</v>
      </c>
      <c r="M191">
        <v>46800</v>
      </c>
      <c r="N191" t="s">
        <v>25</v>
      </c>
      <c r="O191">
        <v>46300</v>
      </c>
      <c r="P191">
        <v>48000</v>
      </c>
      <c r="Q191">
        <v>44500</v>
      </c>
      <c r="R191">
        <v>46000</v>
      </c>
      <c r="S191">
        <v>46500</v>
      </c>
      <c r="T191">
        <v>47000</v>
      </c>
      <c r="U191" t="s">
        <v>25</v>
      </c>
      <c r="V191">
        <v>45200</v>
      </c>
      <c r="W191">
        <v>47400</v>
      </c>
      <c r="X191">
        <v>47000</v>
      </c>
      <c r="Y191">
        <v>43950</v>
      </c>
      <c r="Z191">
        <v>44450</v>
      </c>
      <c r="AA191">
        <v>43750</v>
      </c>
    </row>
    <row r="192" spans="1:27">
      <c r="A192" t="s">
        <v>233</v>
      </c>
      <c r="B192" t="s">
        <v>24</v>
      </c>
      <c r="C192" t="s">
        <v>24</v>
      </c>
      <c r="D192" t="s">
        <v>24</v>
      </c>
      <c r="E192" t="s">
        <v>24</v>
      </c>
      <c r="F192" t="s">
        <v>24</v>
      </c>
      <c r="G192" t="s">
        <v>24</v>
      </c>
      <c r="H192" t="s">
        <v>24</v>
      </c>
      <c r="I192" t="s">
        <v>24</v>
      </c>
      <c r="J192" t="s">
        <v>24</v>
      </c>
      <c r="K192" t="s">
        <v>24</v>
      </c>
      <c r="L192" t="s">
        <v>24</v>
      </c>
      <c r="M192" t="s">
        <v>24</v>
      </c>
      <c r="N192" t="s">
        <v>24</v>
      </c>
      <c r="O192" t="s">
        <v>24</v>
      </c>
      <c r="P192" t="s">
        <v>24</v>
      </c>
      <c r="Q192" t="s">
        <v>24</v>
      </c>
      <c r="R192" t="s">
        <v>24</v>
      </c>
      <c r="S192" t="s">
        <v>24</v>
      </c>
      <c r="T192" t="s">
        <v>24</v>
      </c>
      <c r="U192" t="s">
        <v>24</v>
      </c>
      <c r="V192" t="s">
        <v>24</v>
      </c>
      <c r="W192" t="s">
        <v>24</v>
      </c>
      <c r="X192" t="s">
        <v>24</v>
      </c>
      <c r="Y192" t="s">
        <v>24</v>
      </c>
      <c r="Z192" t="s">
        <v>24</v>
      </c>
      <c r="AA192" t="s">
        <v>24</v>
      </c>
    </row>
    <row r="193" spans="1:27">
      <c r="A193" t="s">
        <v>234</v>
      </c>
      <c r="B193" t="s">
        <v>25</v>
      </c>
      <c r="C193" t="s">
        <v>25</v>
      </c>
      <c r="D193" t="s">
        <v>25</v>
      </c>
      <c r="E193" t="s">
        <v>25</v>
      </c>
      <c r="F193" t="s">
        <v>25</v>
      </c>
      <c r="G193" t="s">
        <v>25</v>
      </c>
      <c r="H193" t="s">
        <v>25</v>
      </c>
      <c r="I193" t="s">
        <v>25</v>
      </c>
      <c r="J193" t="s">
        <v>25</v>
      </c>
      <c r="K193">
        <v>48500</v>
      </c>
      <c r="L193">
        <v>45350</v>
      </c>
      <c r="M193">
        <v>47800</v>
      </c>
      <c r="N193" t="s">
        <v>25</v>
      </c>
      <c r="O193">
        <v>47300</v>
      </c>
      <c r="P193">
        <v>48500</v>
      </c>
      <c r="Q193">
        <v>45500</v>
      </c>
      <c r="R193">
        <v>46500</v>
      </c>
      <c r="S193">
        <v>47500</v>
      </c>
      <c r="T193">
        <v>47800</v>
      </c>
      <c r="U193" t="s">
        <v>25</v>
      </c>
      <c r="V193">
        <v>46200</v>
      </c>
      <c r="W193">
        <v>48200</v>
      </c>
      <c r="X193">
        <v>48000</v>
      </c>
      <c r="Y193">
        <v>45000</v>
      </c>
      <c r="Z193">
        <v>45550</v>
      </c>
      <c r="AA193">
        <v>44500</v>
      </c>
    </row>
    <row r="194" spans="1:27">
      <c r="A194" t="s">
        <v>235</v>
      </c>
      <c r="B194" t="s">
        <v>25</v>
      </c>
      <c r="C194" t="s">
        <v>25</v>
      </c>
      <c r="D194" t="s">
        <v>25</v>
      </c>
      <c r="E194" t="s">
        <v>25</v>
      </c>
      <c r="F194" t="s">
        <v>25</v>
      </c>
      <c r="G194" t="s">
        <v>25</v>
      </c>
      <c r="H194" t="s">
        <v>25</v>
      </c>
      <c r="I194" t="s">
        <v>25</v>
      </c>
      <c r="J194" t="s">
        <v>25</v>
      </c>
      <c r="K194">
        <v>48200</v>
      </c>
      <c r="L194">
        <v>45300</v>
      </c>
      <c r="M194">
        <v>47700</v>
      </c>
      <c r="N194" t="s">
        <v>25</v>
      </c>
      <c r="O194">
        <v>47100</v>
      </c>
      <c r="P194">
        <v>49000</v>
      </c>
      <c r="Q194">
        <v>45200</v>
      </c>
      <c r="R194">
        <v>46500</v>
      </c>
      <c r="S194">
        <v>47500</v>
      </c>
      <c r="T194">
        <v>47800</v>
      </c>
      <c r="U194" t="s">
        <v>25</v>
      </c>
      <c r="V194">
        <v>45900</v>
      </c>
      <c r="W194">
        <v>48200</v>
      </c>
      <c r="X194">
        <v>48200</v>
      </c>
      <c r="Y194">
        <v>44950</v>
      </c>
      <c r="Z194">
        <v>45250</v>
      </c>
      <c r="AA194">
        <v>44550</v>
      </c>
    </row>
    <row r="195" spans="1:27">
      <c r="A195" t="s">
        <v>236</v>
      </c>
      <c r="B195" t="s">
        <v>25</v>
      </c>
      <c r="C195" t="s">
        <v>25</v>
      </c>
      <c r="D195" t="s">
        <v>25</v>
      </c>
      <c r="E195" t="s">
        <v>25</v>
      </c>
      <c r="F195" t="s">
        <v>25</v>
      </c>
      <c r="G195" t="s">
        <v>25</v>
      </c>
      <c r="H195" t="s">
        <v>25</v>
      </c>
      <c r="I195" t="s">
        <v>25</v>
      </c>
      <c r="J195" t="s">
        <v>25</v>
      </c>
      <c r="K195">
        <v>48200</v>
      </c>
      <c r="L195">
        <v>45500</v>
      </c>
      <c r="M195">
        <v>47800</v>
      </c>
      <c r="N195" t="s">
        <v>25</v>
      </c>
      <c r="O195">
        <v>47300</v>
      </c>
      <c r="P195">
        <v>49000</v>
      </c>
      <c r="Q195">
        <v>45400</v>
      </c>
      <c r="R195">
        <v>46500</v>
      </c>
      <c r="S195">
        <v>47500</v>
      </c>
      <c r="T195">
        <v>47800</v>
      </c>
      <c r="U195" t="s">
        <v>25</v>
      </c>
      <c r="V195">
        <v>46100</v>
      </c>
      <c r="W195">
        <v>48000</v>
      </c>
      <c r="X195">
        <v>48300</v>
      </c>
      <c r="Y195">
        <v>44900</v>
      </c>
      <c r="Z195">
        <v>45250</v>
      </c>
      <c r="AA195">
        <v>44650</v>
      </c>
    </row>
    <row r="196" spans="1:27">
      <c r="A196" t="s">
        <v>237</v>
      </c>
      <c r="B196" t="s">
        <v>25</v>
      </c>
      <c r="C196" t="s">
        <v>25</v>
      </c>
      <c r="D196" t="s">
        <v>25</v>
      </c>
      <c r="E196" t="s">
        <v>25</v>
      </c>
      <c r="F196" t="s">
        <v>25</v>
      </c>
      <c r="G196" t="s">
        <v>25</v>
      </c>
      <c r="H196" t="s">
        <v>25</v>
      </c>
      <c r="I196" t="s">
        <v>25</v>
      </c>
      <c r="J196" t="s">
        <v>25</v>
      </c>
      <c r="K196">
        <v>47500</v>
      </c>
      <c r="L196">
        <v>44900</v>
      </c>
      <c r="M196">
        <v>47600</v>
      </c>
      <c r="N196" t="s">
        <v>25</v>
      </c>
      <c r="O196">
        <v>47100</v>
      </c>
      <c r="P196">
        <v>49000</v>
      </c>
      <c r="Q196">
        <v>44750</v>
      </c>
      <c r="R196">
        <v>47100</v>
      </c>
      <c r="S196">
        <v>46500</v>
      </c>
      <c r="T196">
        <v>47800</v>
      </c>
      <c r="U196" t="s">
        <v>25</v>
      </c>
      <c r="V196">
        <v>45450</v>
      </c>
      <c r="W196">
        <v>47700</v>
      </c>
      <c r="X196">
        <v>48000</v>
      </c>
      <c r="Y196">
        <v>44500</v>
      </c>
      <c r="Z196">
        <v>44900</v>
      </c>
      <c r="AA196">
        <v>44200</v>
      </c>
    </row>
    <row r="197" spans="1:27">
      <c r="A197" t="s">
        <v>238</v>
      </c>
      <c r="B197" t="s">
        <v>25</v>
      </c>
      <c r="C197" t="s">
        <v>25</v>
      </c>
      <c r="D197" t="s">
        <v>25</v>
      </c>
      <c r="E197" t="s">
        <v>25</v>
      </c>
      <c r="F197" t="s">
        <v>25</v>
      </c>
      <c r="G197" t="s">
        <v>25</v>
      </c>
      <c r="H197" t="s">
        <v>25</v>
      </c>
      <c r="I197" t="s">
        <v>25</v>
      </c>
      <c r="J197" t="s">
        <v>25</v>
      </c>
      <c r="K197">
        <v>47400</v>
      </c>
      <c r="L197">
        <v>44650</v>
      </c>
      <c r="M197">
        <v>47500</v>
      </c>
      <c r="N197" t="s">
        <v>25</v>
      </c>
      <c r="O197">
        <v>47000</v>
      </c>
      <c r="P197">
        <v>49000</v>
      </c>
      <c r="Q197">
        <v>44300</v>
      </c>
      <c r="R197">
        <v>47100</v>
      </c>
      <c r="S197">
        <v>46500</v>
      </c>
      <c r="T197">
        <v>47000</v>
      </c>
      <c r="U197" t="s">
        <v>25</v>
      </c>
      <c r="V197">
        <v>45000</v>
      </c>
      <c r="W197">
        <v>47200</v>
      </c>
      <c r="X197">
        <v>47800</v>
      </c>
      <c r="Y197">
        <v>44250</v>
      </c>
      <c r="Z197">
        <v>44500</v>
      </c>
      <c r="AA197">
        <v>43800</v>
      </c>
    </row>
    <row r="198" spans="1:27">
      <c r="A198" t="s">
        <v>239</v>
      </c>
      <c r="B198" t="s">
        <v>25</v>
      </c>
      <c r="C198" t="s">
        <v>25</v>
      </c>
      <c r="D198" t="s">
        <v>25</v>
      </c>
      <c r="E198" t="s">
        <v>25</v>
      </c>
      <c r="F198" t="s">
        <v>25</v>
      </c>
      <c r="G198" t="s">
        <v>25</v>
      </c>
      <c r="H198" t="s">
        <v>25</v>
      </c>
      <c r="I198" t="s">
        <v>25</v>
      </c>
      <c r="J198" t="s">
        <v>25</v>
      </c>
      <c r="K198">
        <v>46900</v>
      </c>
      <c r="L198">
        <v>44350</v>
      </c>
      <c r="M198">
        <v>47000</v>
      </c>
      <c r="N198" t="s">
        <v>25</v>
      </c>
      <c r="O198">
        <v>46700</v>
      </c>
      <c r="P198">
        <v>49000</v>
      </c>
      <c r="Q198">
        <v>43700</v>
      </c>
      <c r="R198">
        <v>47100</v>
      </c>
      <c r="S198">
        <v>46000</v>
      </c>
      <c r="T198">
        <v>46800</v>
      </c>
      <c r="U198" t="s">
        <v>25</v>
      </c>
      <c r="V198">
        <v>44400</v>
      </c>
      <c r="W198">
        <v>46900</v>
      </c>
      <c r="X198">
        <v>47300</v>
      </c>
      <c r="Y198">
        <v>43850</v>
      </c>
      <c r="Z198">
        <v>44300</v>
      </c>
      <c r="AA198">
        <v>43400</v>
      </c>
    </row>
    <row r="199" spans="1:27">
      <c r="A199" t="s">
        <v>240</v>
      </c>
      <c r="B199" t="s">
        <v>24</v>
      </c>
      <c r="C199" t="s">
        <v>24</v>
      </c>
      <c r="D199" t="s">
        <v>24</v>
      </c>
      <c r="E199" t="s">
        <v>24</v>
      </c>
      <c r="F199" t="s">
        <v>24</v>
      </c>
      <c r="G199" t="s">
        <v>24</v>
      </c>
      <c r="H199" t="s">
        <v>24</v>
      </c>
      <c r="I199" t="s">
        <v>24</v>
      </c>
      <c r="J199" t="s">
        <v>24</v>
      </c>
      <c r="K199" t="s">
        <v>24</v>
      </c>
      <c r="L199" t="s">
        <v>24</v>
      </c>
      <c r="M199" t="s">
        <v>24</v>
      </c>
      <c r="N199" t="s">
        <v>24</v>
      </c>
      <c r="O199" t="s">
        <v>24</v>
      </c>
      <c r="P199" t="s">
        <v>24</v>
      </c>
      <c r="Q199" t="s">
        <v>24</v>
      </c>
      <c r="R199" t="s">
        <v>24</v>
      </c>
      <c r="S199" t="s">
        <v>24</v>
      </c>
      <c r="T199" t="s">
        <v>24</v>
      </c>
      <c r="U199" t="s">
        <v>24</v>
      </c>
      <c r="V199" t="s">
        <v>24</v>
      </c>
      <c r="W199" t="s">
        <v>24</v>
      </c>
      <c r="X199" t="s">
        <v>24</v>
      </c>
      <c r="Y199" t="s">
        <v>24</v>
      </c>
      <c r="Z199" t="s">
        <v>24</v>
      </c>
      <c r="AA199" t="s">
        <v>24</v>
      </c>
    </row>
    <row r="200" spans="1:27">
      <c r="A200" t="s">
        <v>241</v>
      </c>
      <c r="B200" t="s">
        <v>25</v>
      </c>
      <c r="C200" t="s">
        <v>25</v>
      </c>
      <c r="D200" t="s">
        <v>25</v>
      </c>
      <c r="E200" t="s">
        <v>25</v>
      </c>
      <c r="F200" t="s">
        <v>25</v>
      </c>
      <c r="G200" t="s">
        <v>25</v>
      </c>
      <c r="H200" t="s">
        <v>25</v>
      </c>
      <c r="I200" t="s">
        <v>25</v>
      </c>
      <c r="J200" t="s">
        <v>25</v>
      </c>
      <c r="K200">
        <v>46800</v>
      </c>
      <c r="L200">
        <v>44000</v>
      </c>
      <c r="M200">
        <v>46600</v>
      </c>
      <c r="N200" t="s">
        <v>25</v>
      </c>
      <c r="O200">
        <v>46200</v>
      </c>
      <c r="P200">
        <v>48500</v>
      </c>
      <c r="Q200">
        <v>43600</v>
      </c>
      <c r="R200">
        <v>46000</v>
      </c>
      <c r="S200">
        <v>46500</v>
      </c>
      <c r="T200">
        <v>46300</v>
      </c>
      <c r="U200" t="s">
        <v>25</v>
      </c>
      <c r="V200">
        <v>44300</v>
      </c>
      <c r="W200">
        <v>46600</v>
      </c>
      <c r="X200">
        <v>46900</v>
      </c>
      <c r="Y200">
        <v>43700</v>
      </c>
      <c r="Z200">
        <v>44150</v>
      </c>
      <c r="AA200">
        <v>43300</v>
      </c>
    </row>
    <row r="201" spans="1:27">
      <c r="A201" t="s">
        <v>242</v>
      </c>
      <c r="B201" t="s">
        <v>25</v>
      </c>
      <c r="C201" t="s">
        <v>25</v>
      </c>
      <c r="D201" t="s">
        <v>25</v>
      </c>
      <c r="E201" t="s">
        <v>25</v>
      </c>
      <c r="F201" t="s">
        <v>25</v>
      </c>
      <c r="G201" t="s">
        <v>25</v>
      </c>
      <c r="H201" t="s">
        <v>25</v>
      </c>
      <c r="I201" t="s">
        <v>25</v>
      </c>
      <c r="J201" t="s">
        <v>25</v>
      </c>
      <c r="K201">
        <v>46800</v>
      </c>
      <c r="L201">
        <v>43700</v>
      </c>
      <c r="M201">
        <v>46900</v>
      </c>
      <c r="N201" t="s">
        <v>25</v>
      </c>
      <c r="O201">
        <v>46700</v>
      </c>
      <c r="P201">
        <v>48500</v>
      </c>
      <c r="Q201">
        <v>43600</v>
      </c>
      <c r="R201">
        <v>46000</v>
      </c>
      <c r="S201">
        <v>46500</v>
      </c>
      <c r="T201">
        <v>46200</v>
      </c>
      <c r="U201" t="s">
        <v>25</v>
      </c>
      <c r="V201">
        <v>44300</v>
      </c>
      <c r="W201">
        <v>46600</v>
      </c>
      <c r="X201">
        <v>46500</v>
      </c>
      <c r="Y201">
        <v>43650</v>
      </c>
      <c r="Z201">
        <v>44350</v>
      </c>
      <c r="AA201">
        <v>43200</v>
      </c>
    </row>
    <row r="202" spans="1:27">
      <c r="A202" t="s">
        <v>243</v>
      </c>
      <c r="B202" t="s">
        <v>25</v>
      </c>
      <c r="C202" t="s">
        <v>25</v>
      </c>
      <c r="D202" t="s">
        <v>25</v>
      </c>
      <c r="E202" t="s">
        <v>25</v>
      </c>
      <c r="F202" t="s">
        <v>25</v>
      </c>
      <c r="G202" t="s">
        <v>25</v>
      </c>
      <c r="H202" t="s">
        <v>25</v>
      </c>
      <c r="I202" t="s">
        <v>25</v>
      </c>
      <c r="J202" t="s">
        <v>25</v>
      </c>
      <c r="K202">
        <v>46800</v>
      </c>
      <c r="L202">
        <v>43550</v>
      </c>
      <c r="M202">
        <v>46900</v>
      </c>
      <c r="N202" t="s">
        <v>25</v>
      </c>
      <c r="O202">
        <v>46500</v>
      </c>
      <c r="P202">
        <v>48500</v>
      </c>
      <c r="Q202">
        <v>43500</v>
      </c>
      <c r="R202">
        <v>46000</v>
      </c>
      <c r="S202">
        <v>46500</v>
      </c>
      <c r="T202">
        <v>46200</v>
      </c>
      <c r="U202" t="s">
        <v>25</v>
      </c>
      <c r="V202">
        <v>44200</v>
      </c>
      <c r="W202">
        <v>46400</v>
      </c>
      <c r="X202">
        <v>47100</v>
      </c>
      <c r="Y202">
        <v>43600</v>
      </c>
      <c r="Z202">
        <v>44250</v>
      </c>
      <c r="AA202">
        <v>43000</v>
      </c>
    </row>
    <row r="203" spans="1:27">
      <c r="A203" t="s">
        <v>244</v>
      </c>
      <c r="B203" t="s">
        <v>25</v>
      </c>
      <c r="C203" t="s">
        <v>25</v>
      </c>
      <c r="D203" t="s">
        <v>25</v>
      </c>
      <c r="E203" t="s">
        <v>25</v>
      </c>
      <c r="F203" t="s">
        <v>25</v>
      </c>
      <c r="G203" t="s">
        <v>25</v>
      </c>
      <c r="H203" t="s">
        <v>25</v>
      </c>
      <c r="I203" t="s">
        <v>25</v>
      </c>
      <c r="J203" t="s">
        <v>25</v>
      </c>
      <c r="K203">
        <v>46800</v>
      </c>
      <c r="L203">
        <v>44000</v>
      </c>
      <c r="M203">
        <v>47200</v>
      </c>
      <c r="N203" t="s">
        <v>25</v>
      </c>
      <c r="O203">
        <v>46800</v>
      </c>
      <c r="P203">
        <v>48500</v>
      </c>
      <c r="Q203">
        <v>44000</v>
      </c>
      <c r="R203">
        <v>46000</v>
      </c>
      <c r="S203">
        <v>46500</v>
      </c>
      <c r="T203">
        <v>46300</v>
      </c>
      <c r="U203" t="s">
        <v>25</v>
      </c>
      <c r="V203">
        <v>44700</v>
      </c>
      <c r="W203">
        <v>46850</v>
      </c>
      <c r="X203">
        <v>47200</v>
      </c>
      <c r="Y203">
        <v>44200</v>
      </c>
      <c r="Z203">
        <v>44650</v>
      </c>
      <c r="AA203">
        <v>43450</v>
      </c>
    </row>
    <row r="204" spans="1:27">
      <c r="A204" t="s">
        <v>245</v>
      </c>
      <c r="B204" t="s">
        <v>25</v>
      </c>
      <c r="C204" t="s">
        <v>25</v>
      </c>
      <c r="D204" t="s">
        <v>25</v>
      </c>
      <c r="E204" t="s">
        <v>25</v>
      </c>
      <c r="F204" t="s">
        <v>25</v>
      </c>
      <c r="G204" t="s">
        <v>25</v>
      </c>
      <c r="H204" t="s">
        <v>25</v>
      </c>
      <c r="I204" t="s">
        <v>25</v>
      </c>
      <c r="J204" t="s">
        <v>25</v>
      </c>
      <c r="K204">
        <v>46800</v>
      </c>
      <c r="L204">
        <v>44100</v>
      </c>
      <c r="M204">
        <v>47400</v>
      </c>
      <c r="N204" t="s">
        <v>25</v>
      </c>
      <c r="O204">
        <v>47000</v>
      </c>
      <c r="P204">
        <v>48500</v>
      </c>
      <c r="Q204">
        <v>44200</v>
      </c>
      <c r="R204">
        <v>46000</v>
      </c>
      <c r="S204">
        <v>47000</v>
      </c>
      <c r="T204">
        <v>46600</v>
      </c>
      <c r="U204" t="s">
        <v>25</v>
      </c>
      <c r="V204">
        <v>44900</v>
      </c>
      <c r="W204">
        <v>47000</v>
      </c>
      <c r="X204">
        <v>47500</v>
      </c>
      <c r="Y204">
        <v>44200</v>
      </c>
      <c r="Z204">
        <v>44750</v>
      </c>
      <c r="AA204">
        <v>43600</v>
      </c>
    </row>
    <row r="205" spans="1:27">
      <c r="A205" t="s">
        <v>246</v>
      </c>
      <c r="B205" t="s">
        <v>25</v>
      </c>
      <c r="C205" t="s">
        <v>25</v>
      </c>
      <c r="D205" t="s">
        <v>25</v>
      </c>
      <c r="E205" t="s">
        <v>25</v>
      </c>
      <c r="F205" t="s">
        <v>25</v>
      </c>
      <c r="G205" t="s">
        <v>25</v>
      </c>
      <c r="H205" t="s">
        <v>25</v>
      </c>
      <c r="I205" t="s">
        <v>25</v>
      </c>
      <c r="J205" t="s">
        <v>25</v>
      </c>
      <c r="K205">
        <v>46800</v>
      </c>
      <c r="L205">
        <v>44000</v>
      </c>
      <c r="M205">
        <v>47300</v>
      </c>
      <c r="N205" t="s">
        <v>25</v>
      </c>
      <c r="O205">
        <v>47000</v>
      </c>
      <c r="P205">
        <v>48500</v>
      </c>
      <c r="Q205">
        <v>43800</v>
      </c>
      <c r="R205">
        <v>46000</v>
      </c>
      <c r="S205">
        <v>46500</v>
      </c>
      <c r="T205">
        <v>46500</v>
      </c>
      <c r="U205" t="s">
        <v>25</v>
      </c>
      <c r="V205">
        <v>44500</v>
      </c>
      <c r="W205">
        <v>46700</v>
      </c>
      <c r="X205">
        <v>47500</v>
      </c>
      <c r="Y205">
        <v>43800</v>
      </c>
      <c r="Z205">
        <v>44500</v>
      </c>
      <c r="AA205">
        <v>43400</v>
      </c>
    </row>
    <row r="206" spans="1:27">
      <c r="A206" t="s">
        <v>247</v>
      </c>
      <c r="B206" t="s">
        <v>24</v>
      </c>
      <c r="C206" t="s">
        <v>24</v>
      </c>
      <c r="D206" t="s">
        <v>24</v>
      </c>
      <c r="E206" t="s">
        <v>24</v>
      </c>
      <c r="F206" t="s">
        <v>24</v>
      </c>
      <c r="G206" t="s">
        <v>24</v>
      </c>
      <c r="H206" t="s">
        <v>24</v>
      </c>
      <c r="I206" t="s">
        <v>24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24</v>
      </c>
      <c r="Q206" t="s">
        <v>24</v>
      </c>
      <c r="R206" t="s">
        <v>24</v>
      </c>
      <c r="S206" t="s">
        <v>24</v>
      </c>
      <c r="T206" t="s">
        <v>24</v>
      </c>
      <c r="U206" t="s">
        <v>24</v>
      </c>
      <c r="V206" t="s">
        <v>24</v>
      </c>
      <c r="W206" t="s">
        <v>24</v>
      </c>
      <c r="X206" t="s">
        <v>24</v>
      </c>
      <c r="Y206" t="s">
        <v>24</v>
      </c>
      <c r="Z206" t="s">
        <v>24</v>
      </c>
      <c r="AA206" t="s">
        <v>24</v>
      </c>
    </row>
    <row r="207" spans="1:27">
      <c r="A207" t="s">
        <v>248</v>
      </c>
      <c r="B207" t="s">
        <v>25</v>
      </c>
      <c r="C207" t="s">
        <v>25</v>
      </c>
      <c r="D207" t="s">
        <v>25</v>
      </c>
      <c r="E207" t="s">
        <v>25</v>
      </c>
      <c r="F207" t="s">
        <v>25</v>
      </c>
      <c r="G207" t="s">
        <v>25</v>
      </c>
      <c r="H207" t="s">
        <v>25</v>
      </c>
      <c r="I207" t="s">
        <v>25</v>
      </c>
      <c r="J207" t="s">
        <v>25</v>
      </c>
      <c r="K207">
        <v>46800</v>
      </c>
      <c r="L207">
        <v>44050</v>
      </c>
      <c r="M207">
        <v>47000</v>
      </c>
      <c r="N207" t="s">
        <v>25</v>
      </c>
      <c r="O207">
        <v>46600</v>
      </c>
      <c r="P207">
        <v>48000</v>
      </c>
      <c r="Q207">
        <v>44100</v>
      </c>
      <c r="R207">
        <v>46000</v>
      </c>
      <c r="S207">
        <v>46500</v>
      </c>
      <c r="T207">
        <v>46500</v>
      </c>
      <c r="U207" t="s">
        <v>25</v>
      </c>
      <c r="V207">
        <v>44800</v>
      </c>
      <c r="W207">
        <v>46900</v>
      </c>
      <c r="X207">
        <v>47500</v>
      </c>
      <c r="Y207">
        <v>44050</v>
      </c>
      <c r="Z207">
        <v>44450</v>
      </c>
      <c r="AA207">
        <v>43500</v>
      </c>
    </row>
    <row r="208" spans="1:27">
      <c r="A208" t="s">
        <v>249</v>
      </c>
      <c r="B208" t="s">
        <v>25</v>
      </c>
      <c r="C208" t="s">
        <v>25</v>
      </c>
      <c r="D208" t="s">
        <v>25</v>
      </c>
      <c r="E208" t="s">
        <v>25</v>
      </c>
      <c r="F208" t="s">
        <v>25</v>
      </c>
      <c r="G208" t="s">
        <v>25</v>
      </c>
      <c r="H208" t="s">
        <v>25</v>
      </c>
      <c r="I208" t="s">
        <v>25</v>
      </c>
      <c r="J208" t="s">
        <v>25</v>
      </c>
      <c r="K208">
        <v>46800</v>
      </c>
      <c r="L208">
        <v>43900</v>
      </c>
      <c r="M208">
        <v>47200</v>
      </c>
      <c r="N208" t="s">
        <v>25</v>
      </c>
      <c r="O208">
        <v>46700</v>
      </c>
      <c r="P208">
        <v>48000</v>
      </c>
      <c r="Q208">
        <v>43900</v>
      </c>
      <c r="R208">
        <v>46000</v>
      </c>
      <c r="S208">
        <v>46000</v>
      </c>
      <c r="T208">
        <v>46500</v>
      </c>
      <c r="U208" t="s">
        <v>25</v>
      </c>
      <c r="V208">
        <v>44600</v>
      </c>
      <c r="W208">
        <v>47100</v>
      </c>
      <c r="X208">
        <v>47200</v>
      </c>
      <c r="Y208">
        <v>44100</v>
      </c>
      <c r="Z208">
        <v>44550</v>
      </c>
      <c r="AA208">
        <v>43500</v>
      </c>
    </row>
    <row r="209" spans="1:27">
      <c r="A209" t="s">
        <v>250</v>
      </c>
      <c r="B209" t="s">
        <v>25</v>
      </c>
      <c r="C209" t="s">
        <v>25</v>
      </c>
      <c r="D209" t="s">
        <v>25</v>
      </c>
      <c r="E209" t="s">
        <v>25</v>
      </c>
      <c r="F209" t="s">
        <v>25</v>
      </c>
      <c r="G209" t="s">
        <v>25</v>
      </c>
      <c r="H209" t="s">
        <v>25</v>
      </c>
      <c r="I209" t="s">
        <v>25</v>
      </c>
      <c r="J209" t="s">
        <v>25</v>
      </c>
      <c r="K209">
        <v>46300</v>
      </c>
      <c r="L209">
        <v>44150</v>
      </c>
      <c r="M209">
        <v>47100</v>
      </c>
      <c r="N209" t="s">
        <v>25</v>
      </c>
      <c r="O209">
        <v>46800</v>
      </c>
      <c r="P209">
        <v>48000</v>
      </c>
      <c r="Q209">
        <v>43850</v>
      </c>
      <c r="R209">
        <v>46000</v>
      </c>
      <c r="S209">
        <v>46500</v>
      </c>
      <c r="T209">
        <v>46500</v>
      </c>
      <c r="U209" t="s">
        <v>25</v>
      </c>
      <c r="V209">
        <v>44550</v>
      </c>
      <c r="W209">
        <v>47100</v>
      </c>
      <c r="X209">
        <v>47200</v>
      </c>
      <c r="Y209">
        <v>44200</v>
      </c>
      <c r="Z209">
        <v>44650</v>
      </c>
      <c r="AA209">
        <v>43700</v>
      </c>
    </row>
    <row r="210" spans="1:27">
      <c r="A210" t="s">
        <v>251</v>
      </c>
      <c r="B210" t="s">
        <v>25</v>
      </c>
      <c r="C210" t="s">
        <v>25</v>
      </c>
      <c r="D210" t="s">
        <v>25</v>
      </c>
      <c r="E210" t="s">
        <v>25</v>
      </c>
      <c r="F210" t="s">
        <v>25</v>
      </c>
      <c r="G210" t="s">
        <v>25</v>
      </c>
      <c r="H210" t="s">
        <v>25</v>
      </c>
      <c r="I210" t="s">
        <v>25</v>
      </c>
      <c r="J210" t="s">
        <v>25</v>
      </c>
      <c r="K210">
        <v>45800</v>
      </c>
      <c r="L210">
        <v>43950</v>
      </c>
      <c r="M210">
        <v>47000</v>
      </c>
      <c r="N210" t="s">
        <v>25</v>
      </c>
      <c r="O210">
        <v>46600</v>
      </c>
      <c r="P210">
        <v>47500</v>
      </c>
      <c r="Q210">
        <v>43800</v>
      </c>
      <c r="R210">
        <v>45500</v>
      </c>
      <c r="S210">
        <v>46000</v>
      </c>
      <c r="T210">
        <v>46400</v>
      </c>
      <c r="U210" t="s">
        <v>25</v>
      </c>
      <c r="V210">
        <v>44500</v>
      </c>
      <c r="W210">
        <v>46900</v>
      </c>
      <c r="X210">
        <v>47000</v>
      </c>
      <c r="Y210">
        <v>43850</v>
      </c>
      <c r="Z210">
        <v>44500</v>
      </c>
      <c r="AA210">
        <v>43450</v>
      </c>
    </row>
    <row r="211" spans="1:27">
      <c r="A211" t="s">
        <v>252</v>
      </c>
      <c r="B211" t="s">
        <v>25</v>
      </c>
      <c r="C211" t="s">
        <v>25</v>
      </c>
      <c r="D211" t="s">
        <v>25</v>
      </c>
      <c r="E211" t="s">
        <v>25</v>
      </c>
      <c r="F211" t="s">
        <v>25</v>
      </c>
      <c r="G211" t="s">
        <v>25</v>
      </c>
      <c r="H211" t="s">
        <v>25</v>
      </c>
      <c r="I211" t="s">
        <v>25</v>
      </c>
      <c r="J211" t="s">
        <v>25</v>
      </c>
      <c r="K211">
        <v>45800</v>
      </c>
      <c r="L211">
        <v>43800</v>
      </c>
      <c r="M211">
        <v>46800</v>
      </c>
      <c r="N211" t="s">
        <v>25</v>
      </c>
      <c r="O211">
        <v>46300</v>
      </c>
      <c r="P211">
        <v>47500</v>
      </c>
      <c r="Q211">
        <v>43750</v>
      </c>
      <c r="R211">
        <v>45500</v>
      </c>
      <c r="S211">
        <v>46000</v>
      </c>
      <c r="T211">
        <v>46300</v>
      </c>
      <c r="U211" t="s">
        <v>25</v>
      </c>
      <c r="V211">
        <v>44450</v>
      </c>
      <c r="W211">
        <v>46700</v>
      </c>
      <c r="X211">
        <v>46800</v>
      </c>
      <c r="Y211">
        <v>43900</v>
      </c>
      <c r="Z211">
        <v>44400</v>
      </c>
      <c r="AA211">
        <v>43450</v>
      </c>
    </row>
    <row r="212" spans="1:27">
      <c r="A212" t="s">
        <v>253</v>
      </c>
      <c r="B212" t="s">
        <v>25</v>
      </c>
      <c r="C212" t="s">
        <v>25</v>
      </c>
      <c r="D212" t="s">
        <v>25</v>
      </c>
      <c r="E212" t="s">
        <v>25</v>
      </c>
      <c r="F212" t="s">
        <v>25</v>
      </c>
      <c r="G212" t="s">
        <v>25</v>
      </c>
      <c r="H212" t="s">
        <v>25</v>
      </c>
      <c r="I212" t="s">
        <v>25</v>
      </c>
      <c r="J212" t="s">
        <v>25</v>
      </c>
      <c r="K212">
        <v>45800</v>
      </c>
      <c r="L212">
        <v>43700</v>
      </c>
      <c r="M212">
        <v>46600</v>
      </c>
      <c r="N212" t="s">
        <v>25</v>
      </c>
      <c r="O212">
        <v>46200</v>
      </c>
      <c r="P212">
        <v>47000</v>
      </c>
      <c r="Q212">
        <v>43650</v>
      </c>
      <c r="R212">
        <v>45500</v>
      </c>
      <c r="S212">
        <v>45500</v>
      </c>
      <c r="T212">
        <v>46300</v>
      </c>
      <c r="U212" t="s">
        <v>25</v>
      </c>
      <c r="V212">
        <v>44350</v>
      </c>
      <c r="W212">
        <v>46400</v>
      </c>
      <c r="X212">
        <v>46600</v>
      </c>
      <c r="Y212">
        <v>43650</v>
      </c>
      <c r="Z212">
        <v>44250</v>
      </c>
      <c r="AA212">
        <v>43200</v>
      </c>
    </row>
    <row r="213" spans="1:27">
      <c r="A213" t="s">
        <v>254</v>
      </c>
      <c r="B213" t="s">
        <v>24</v>
      </c>
      <c r="C213" t="s">
        <v>24</v>
      </c>
      <c r="D213" t="s">
        <v>24</v>
      </c>
      <c r="E213" t="s">
        <v>24</v>
      </c>
      <c r="F213" t="s">
        <v>24</v>
      </c>
      <c r="G213" t="s">
        <v>24</v>
      </c>
      <c r="H213" t="s">
        <v>24</v>
      </c>
      <c r="I213" t="s">
        <v>24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24</v>
      </c>
      <c r="Q213" t="s">
        <v>24</v>
      </c>
      <c r="R213" t="s">
        <v>24</v>
      </c>
      <c r="S213" t="s">
        <v>24</v>
      </c>
      <c r="T213" t="s">
        <v>24</v>
      </c>
      <c r="U213" t="s">
        <v>24</v>
      </c>
      <c r="V213" t="s">
        <v>24</v>
      </c>
      <c r="W213" t="s">
        <v>24</v>
      </c>
      <c r="X213" t="s">
        <v>24</v>
      </c>
      <c r="Y213" t="s">
        <v>24</v>
      </c>
      <c r="Z213" t="s">
        <v>24</v>
      </c>
      <c r="AA213" t="s">
        <v>24</v>
      </c>
    </row>
    <row r="214" spans="1:27">
      <c r="A214" t="s">
        <v>255</v>
      </c>
      <c r="B214" t="s">
        <v>25</v>
      </c>
      <c r="C214" t="s">
        <v>25</v>
      </c>
      <c r="D214" t="s">
        <v>25</v>
      </c>
      <c r="E214" t="s">
        <v>25</v>
      </c>
      <c r="F214" t="s">
        <v>25</v>
      </c>
      <c r="G214" t="s">
        <v>25</v>
      </c>
      <c r="H214" t="s">
        <v>25</v>
      </c>
      <c r="I214" t="s">
        <v>25</v>
      </c>
      <c r="J214" t="s">
        <v>25</v>
      </c>
      <c r="K214">
        <v>45800</v>
      </c>
      <c r="L214">
        <v>43600</v>
      </c>
      <c r="M214">
        <v>46500</v>
      </c>
      <c r="N214" t="s">
        <v>25</v>
      </c>
      <c r="O214">
        <v>45900</v>
      </c>
      <c r="P214">
        <v>46500</v>
      </c>
      <c r="Q214">
        <v>43300</v>
      </c>
      <c r="R214">
        <v>45500</v>
      </c>
      <c r="S214">
        <v>45500</v>
      </c>
      <c r="T214">
        <v>46100</v>
      </c>
      <c r="U214" t="s">
        <v>25</v>
      </c>
      <c r="V214">
        <v>44000</v>
      </c>
      <c r="W214">
        <v>46300</v>
      </c>
      <c r="X214">
        <v>46600</v>
      </c>
      <c r="Y214">
        <v>43500</v>
      </c>
      <c r="Z214">
        <v>44100</v>
      </c>
      <c r="AA214">
        <v>43000</v>
      </c>
    </row>
    <row r="215" spans="1:27">
      <c r="A215" t="s">
        <v>256</v>
      </c>
      <c r="B215" t="s">
        <v>25</v>
      </c>
      <c r="C215" t="s">
        <v>25</v>
      </c>
      <c r="D215" t="s">
        <v>25</v>
      </c>
      <c r="E215" t="s">
        <v>25</v>
      </c>
      <c r="F215" t="s">
        <v>25</v>
      </c>
      <c r="G215" t="s">
        <v>25</v>
      </c>
      <c r="H215" t="s">
        <v>25</v>
      </c>
      <c r="I215" t="s">
        <v>25</v>
      </c>
      <c r="J215" t="s">
        <v>25</v>
      </c>
      <c r="K215">
        <v>45500</v>
      </c>
      <c r="L215">
        <v>43500</v>
      </c>
      <c r="M215">
        <v>46500</v>
      </c>
      <c r="N215" t="s">
        <v>25</v>
      </c>
      <c r="O215">
        <v>46000</v>
      </c>
      <c r="P215">
        <v>46500</v>
      </c>
      <c r="Q215">
        <v>43300</v>
      </c>
      <c r="R215">
        <v>45500</v>
      </c>
      <c r="S215">
        <v>45500</v>
      </c>
      <c r="T215">
        <v>45900</v>
      </c>
      <c r="U215" t="s">
        <v>25</v>
      </c>
      <c r="V215">
        <v>44000</v>
      </c>
      <c r="W215">
        <v>46400</v>
      </c>
      <c r="X215">
        <v>46500</v>
      </c>
      <c r="Y215">
        <v>43450</v>
      </c>
      <c r="Z215">
        <v>44200</v>
      </c>
      <c r="AA215">
        <v>42750</v>
      </c>
    </row>
    <row r="216" spans="1:27">
      <c r="A216" t="s">
        <v>257</v>
      </c>
      <c r="B216" t="s">
        <v>25</v>
      </c>
      <c r="C216" t="s">
        <v>25</v>
      </c>
      <c r="D216" t="s">
        <v>25</v>
      </c>
      <c r="E216" t="s">
        <v>25</v>
      </c>
      <c r="F216" t="s">
        <v>25</v>
      </c>
      <c r="G216" t="s">
        <v>25</v>
      </c>
      <c r="H216" t="s">
        <v>25</v>
      </c>
      <c r="I216" t="s">
        <v>25</v>
      </c>
      <c r="J216" t="s">
        <v>25</v>
      </c>
      <c r="K216">
        <v>45200</v>
      </c>
      <c r="L216">
        <v>43900</v>
      </c>
      <c r="M216">
        <v>46800</v>
      </c>
      <c r="N216" t="s">
        <v>25</v>
      </c>
      <c r="O216">
        <v>46100</v>
      </c>
      <c r="P216">
        <v>46500</v>
      </c>
      <c r="Q216">
        <v>43850</v>
      </c>
      <c r="R216">
        <v>45500</v>
      </c>
      <c r="S216">
        <v>45700</v>
      </c>
      <c r="T216">
        <v>46200</v>
      </c>
      <c r="U216" t="s">
        <v>25</v>
      </c>
      <c r="V216">
        <v>44550</v>
      </c>
      <c r="W216">
        <v>46700</v>
      </c>
      <c r="X216">
        <v>46700</v>
      </c>
      <c r="Y216">
        <v>44000</v>
      </c>
      <c r="Z216">
        <v>44500</v>
      </c>
      <c r="AA216">
        <v>43300</v>
      </c>
    </row>
    <row r="217" spans="1:27">
      <c r="A217" t="s">
        <v>258</v>
      </c>
      <c r="B217" t="s">
        <v>25</v>
      </c>
      <c r="C217" t="s">
        <v>25</v>
      </c>
      <c r="D217" t="s">
        <v>25</v>
      </c>
      <c r="E217" t="s">
        <v>25</v>
      </c>
      <c r="F217" t="s">
        <v>25</v>
      </c>
      <c r="G217" t="s">
        <v>25</v>
      </c>
      <c r="H217" t="s">
        <v>25</v>
      </c>
      <c r="I217" t="s">
        <v>25</v>
      </c>
      <c r="J217" t="s">
        <v>25</v>
      </c>
      <c r="K217">
        <v>45200</v>
      </c>
      <c r="L217">
        <v>43950</v>
      </c>
      <c r="M217">
        <v>46800</v>
      </c>
      <c r="N217" t="s">
        <v>25</v>
      </c>
      <c r="O217">
        <v>46400</v>
      </c>
      <c r="P217">
        <v>46500</v>
      </c>
      <c r="Q217">
        <v>43900</v>
      </c>
      <c r="R217">
        <v>45500</v>
      </c>
      <c r="S217">
        <v>45500</v>
      </c>
      <c r="T217">
        <v>46500</v>
      </c>
      <c r="U217" t="s">
        <v>25</v>
      </c>
      <c r="V217">
        <v>44600</v>
      </c>
      <c r="W217">
        <v>47000</v>
      </c>
      <c r="X217">
        <v>46700</v>
      </c>
      <c r="Y217">
        <v>44000</v>
      </c>
      <c r="Z217">
        <v>44550</v>
      </c>
      <c r="AA217">
        <v>43300</v>
      </c>
    </row>
    <row r="218" spans="1:27">
      <c r="A218" t="s">
        <v>259</v>
      </c>
      <c r="B218" t="s">
        <v>25</v>
      </c>
      <c r="C218" t="s">
        <v>25</v>
      </c>
      <c r="D218" t="s">
        <v>25</v>
      </c>
      <c r="E218" t="s">
        <v>25</v>
      </c>
      <c r="F218" t="s">
        <v>25</v>
      </c>
      <c r="G218" t="s">
        <v>25</v>
      </c>
      <c r="H218" t="s">
        <v>25</v>
      </c>
      <c r="I218" t="s">
        <v>25</v>
      </c>
      <c r="J218" t="s">
        <v>25</v>
      </c>
      <c r="K218">
        <v>45200</v>
      </c>
      <c r="L218">
        <v>44300</v>
      </c>
      <c r="M218">
        <v>47100</v>
      </c>
      <c r="N218" t="s">
        <v>25</v>
      </c>
      <c r="O218">
        <v>46500</v>
      </c>
      <c r="P218">
        <v>46500</v>
      </c>
      <c r="Q218">
        <v>44050</v>
      </c>
      <c r="R218">
        <v>45500</v>
      </c>
      <c r="S218">
        <v>46000</v>
      </c>
      <c r="T218">
        <v>46700</v>
      </c>
      <c r="U218" t="s">
        <v>25</v>
      </c>
      <c r="V218">
        <v>44750</v>
      </c>
      <c r="W218">
        <v>47000</v>
      </c>
      <c r="X218">
        <v>46500</v>
      </c>
      <c r="Y218">
        <v>44100</v>
      </c>
      <c r="Z218">
        <v>44550</v>
      </c>
      <c r="AA218">
        <v>43500</v>
      </c>
    </row>
    <row r="219" spans="1:27">
      <c r="A219" t="s">
        <v>260</v>
      </c>
      <c r="B219" t="s">
        <v>25</v>
      </c>
      <c r="C219" t="s">
        <v>25</v>
      </c>
      <c r="D219" t="s">
        <v>25</v>
      </c>
      <c r="E219" t="s">
        <v>25</v>
      </c>
      <c r="F219" t="s">
        <v>25</v>
      </c>
      <c r="G219" t="s">
        <v>25</v>
      </c>
      <c r="H219" t="s">
        <v>25</v>
      </c>
      <c r="I219" t="s">
        <v>25</v>
      </c>
      <c r="J219" t="s">
        <v>25</v>
      </c>
      <c r="K219">
        <v>45200</v>
      </c>
      <c r="L219">
        <v>44300</v>
      </c>
      <c r="M219">
        <v>47100</v>
      </c>
      <c r="N219" t="s">
        <v>25</v>
      </c>
      <c r="O219">
        <v>46500</v>
      </c>
      <c r="P219">
        <v>46500</v>
      </c>
      <c r="Q219">
        <v>44000</v>
      </c>
      <c r="R219">
        <v>45500</v>
      </c>
      <c r="S219">
        <v>46000</v>
      </c>
      <c r="T219">
        <v>46600</v>
      </c>
      <c r="U219" t="s">
        <v>25</v>
      </c>
      <c r="V219">
        <v>44700</v>
      </c>
      <c r="W219" t="s">
        <v>25</v>
      </c>
      <c r="X219">
        <v>46400</v>
      </c>
      <c r="Y219">
        <v>44050</v>
      </c>
      <c r="Z219">
        <v>44600</v>
      </c>
      <c r="AA219">
        <v>43400</v>
      </c>
    </row>
    <row r="220" spans="1:27">
      <c r="A220" t="s">
        <v>261</v>
      </c>
      <c r="B220" t="s">
        <v>24</v>
      </c>
      <c r="C220" t="s">
        <v>24</v>
      </c>
      <c r="D220" t="s">
        <v>24</v>
      </c>
      <c r="E220" t="s">
        <v>24</v>
      </c>
      <c r="F220" t="s">
        <v>24</v>
      </c>
      <c r="G220" t="s">
        <v>24</v>
      </c>
      <c r="H220" t="s">
        <v>24</v>
      </c>
      <c r="I220" t="s">
        <v>24</v>
      </c>
      <c r="J220" t="s">
        <v>24</v>
      </c>
      <c r="K220" t="s">
        <v>24</v>
      </c>
      <c r="L220" t="s">
        <v>24</v>
      </c>
      <c r="M220" t="s">
        <v>24</v>
      </c>
      <c r="N220" t="s">
        <v>24</v>
      </c>
      <c r="O220" t="s">
        <v>24</v>
      </c>
      <c r="P220" t="s">
        <v>24</v>
      </c>
      <c r="Q220" t="s">
        <v>24</v>
      </c>
      <c r="R220" t="s">
        <v>24</v>
      </c>
      <c r="S220" t="s">
        <v>24</v>
      </c>
      <c r="T220" t="s">
        <v>24</v>
      </c>
      <c r="U220" t="s">
        <v>24</v>
      </c>
      <c r="V220" t="s">
        <v>24</v>
      </c>
      <c r="W220" t="s">
        <v>24</v>
      </c>
      <c r="X220" t="s">
        <v>24</v>
      </c>
      <c r="Y220" t="s">
        <v>24</v>
      </c>
      <c r="Z220" t="s">
        <v>24</v>
      </c>
      <c r="AA220" t="s">
        <v>24</v>
      </c>
    </row>
    <row r="221" spans="1:27">
      <c r="A221" t="s">
        <v>262</v>
      </c>
      <c r="B221" t="s">
        <v>25</v>
      </c>
      <c r="C221" t="s">
        <v>25</v>
      </c>
      <c r="D221" t="s">
        <v>25</v>
      </c>
      <c r="E221" t="s">
        <v>25</v>
      </c>
      <c r="F221" t="s">
        <v>25</v>
      </c>
      <c r="G221" t="s">
        <v>25</v>
      </c>
      <c r="H221" t="s">
        <v>25</v>
      </c>
      <c r="I221" t="s">
        <v>25</v>
      </c>
      <c r="J221" t="s">
        <v>25</v>
      </c>
      <c r="K221">
        <v>46200</v>
      </c>
      <c r="L221">
        <v>45000</v>
      </c>
      <c r="M221">
        <v>47900</v>
      </c>
      <c r="N221" t="s">
        <v>25</v>
      </c>
      <c r="O221">
        <v>47400</v>
      </c>
      <c r="P221">
        <v>47500</v>
      </c>
      <c r="Q221">
        <v>44800</v>
      </c>
      <c r="R221">
        <v>46000</v>
      </c>
      <c r="S221">
        <v>47000</v>
      </c>
      <c r="T221">
        <v>47500</v>
      </c>
      <c r="U221" t="s">
        <v>25</v>
      </c>
      <c r="V221">
        <v>45500</v>
      </c>
      <c r="W221">
        <v>47700</v>
      </c>
      <c r="X221">
        <v>47100</v>
      </c>
      <c r="Y221">
        <v>44900</v>
      </c>
      <c r="Z221">
        <v>45350</v>
      </c>
      <c r="AA221">
        <v>44250</v>
      </c>
    </row>
    <row r="222" spans="1:27">
      <c r="A222" t="s">
        <v>263</v>
      </c>
      <c r="B222" t="s">
        <v>25</v>
      </c>
      <c r="C222" t="s">
        <v>25</v>
      </c>
      <c r="D222" t="s">
        <v>25</v>
      </c>
      <c r="E222" t="s">
        <v>25</v>
      </c>
      <c r="F222" t="s">
        <v>25</v>
      </c>
      <c r="G222" t="s">
        <v>25</v>
      </c>
      <c r="H222" t="s">
        <v>25</v>
      </c>
      <c r="I222" t="s">
        <v>25</v>
      </c>
      <c r="J222" t="s">
        <v>25</v>
      </c>
      <c r="K222">
        <v>46000</v>
      </c>
      <c r="L222">
        <v>44750</v>
      </c>
      <c r="M222">
        <v>47600</v>
      </c>
      <c r="N222" t="s">
        <v>25</v>
      </c>
      <c r="O222">
        <v>47100</v>
      </c>
      <c r="P222">
        <v>47000</v>
      </c>
      <c r="Q222">
        <v>44100</v>
      </c>
      <c r="R222">
        <v>46000</v>
      </c>
      <c r="S222">
        <v>46500</v>
      </c>
      <c r="T222">
        <v>47300</v>
      </c>
      <c r="U222" t="s">
        <v>25</v>
      </c>
      <c r="V222">
        <v>44800</v>
      </c>
      <c r="W222">
        <v>47500</v>
      </c>
      <c r="X222">
        <v>46500</v>
      </c>
      <c r="Y222">
        <v>44600</v>
      </c>
      <c r="Z222">
        <v>45000</v>
      </c>
      <c r="AA222">
        <v>44000</v>
      </c>
    </row>
    <row r="223" spans="1:27">
      <c r="A223" t="s">
        <v>264</v>
      </c>
      <c r="B223" t="s">
        <v>25</v>
      </c>
      <c r="C223" t="s">
        <v>25</v>
      </c>
      <c r="D223" t="s">
        <v>25</v>
      </c>
      <c r="E223" t="s">
        <v>25</v>
      </c>
      <c r="F223" t="s">
        <v>25</v>
      </c>
      <c r="G223" t="s">
        <v>25</v>
      </c>
      <c r="H223" t="s">
        <v>25</v>
      </c>
      <c r="I223" t="s">
        <v>25</v>
      </c>
      <c r="J223" t="s">
        <v>25</v>
      </c>
      <c r="K223">
        <v>45800</v>
      </c>
      <c r="L223">
        <v>44400</v>
      </c>
      <c r="M223">
        <v>47600</v>
      </c>
      <c r="N223" t="s">
        <v>25</v>
      </c>
      <c r="O223">
        <v>47200</v>
      </c>
      <c r="P223">
        <v>47000</v>
      </c>
      <c r="Q223">
        <v>43750</v>
      </c>
      <c r="R223">
        <v>46000</v>
      </c>
      <c r="S223">
        <v>46000</v>
      </c>
      <c r="T223">
        <v>46700</v>
      </c>
      <c r="U223" t="s">
        <v>25</v>
      </c>
      <c r="V223">
        <v>44450</v>
      </c>
      <c r="W223">
        <v>47300</v>
      </c>
      <c r="X223">
        <v>46300</v>
      </c>
      <c r="Y223">
        <v>44100</v>
      </c>
      <c r="Z223">
        <v>44550</v>
      </c>
      <c r="AA223">
        <v>43750</v>
      </c>
    </row>
    <row r="224" spans="1:27">
      <c r="A224" t="s">
        <v>265</v>
      </c>
      <c r="B224" t="s">
        <v>25</v>
      </c>
      <c r="C224" t="s">
        <v>25</v>
      </c>
      <c r="D224" t="s">
        <v>25</v>
      </c>
      <c r="E224" t="s">
        <v>25</v>
      </c>
      <c r="F224" t="s">
        <v>25</v>
      </c>
      <c r="G224" t="s">
        <v>25</v>
      </c>
      <c r="H224" t="s">
        <v>25</v>
      </c>
      <c r="I224" t="s">
        <v>25</v>
      </c>
      <c r="J224" t="s">
        <v>25</v>
      </c>
      <c r="K224">
        <v>45200</v>
      </c>
      <c r="L224">
        <v>44150</v>
      </c>
      <c r="M224">
        <v>47300</v>
      </c>
      <c r="N224" t="s">
        <v>25</v>
      </c>
      <c r="O224">
        <v>46900</v>
      </c>
      <c r="P224">
        <v>46800</v>
      </c>
      <c r="Q224">
        <v>43600</v>
      </c>
      <c r="R224">
        <v>45500</v>
      </c>
      <c r="S224">
        <v>46000</v>
      </c>
      <c r="T224">
        <v>46200</v>
      </c>
      <c r="U224" t="s">
        <v>25</v>
      </c>
      <c r="V224">
        <v>44300</v>
      </c>
      <c r="W224">
        <v>47000</v>
      </c>
      <c r="X224">
        <v>46200</v>
      </c>
      <c r="Y224">
        <v>43750</v>
      </c>
      <c r="Z224">
        <v>44200</v>
      </c>
      <c r="AA224">
        <v>43500</v>
      </c>
    </row>
    <row r="225" spans="1:27">
      <c r="A225" t="s">
        <v>266</v>
      </c>
      <c r="B225" t="s">
        <v>25</v>
      </c>
      <c r="C225" t="s">
        <v>25</v>
      </c>
      <c r="D225" t="s">
        <v>25</v>
      </c>
      <c r="E225" t="s">
        <v>25</v>
      </c>
      <c r="F225" t="s">
        <v>25</v>
      </c>
      <c r="G225" t="s">
        <v>25</v>
      </c>
      <c r="H225" t="s">
        <v>25</v>
      </c>
      <c r="I225" t="s">
        <v>25</v>
      </c>
      <c r="J225" t="s">
        <v>25</v>
      </c>
      <c r="K225">
        <v>45000</v>
      </c>
      <c r="L225">
        <v>44100</v>
      </c>
      <c r="M225">
        <v>47200</v>
      </c>
      <c r="N225" t="s">
        <v>25</v>
      </c>
      <c r="O225">
        <v>46700</v>
      </c>
      <c r="P225">
        <v>46500</v>
      </c>
      <c r="Q225">
        <v>43550</v>
      </c>
      <c r="R225">
        <v>45500</v>
      </c>
      <c r="S225">
        <v>45500</v>
      </c>
      <c r="T225">
        <v>46200</v>
      </c>
      <c r="U225" t="s">
        <v>25</v>
      </c>
      <c r="V225">
        <v>44250</v>
      </c>
      <c r="W225">
        <v>47100</v>
      </c>
      <c r="X225">
        <v>46100</v>
      </c>
      <c r="Y225">
        <v>43800</v>
      </c>
      <c r="Z225">
        <v>44300</v>
      </c>
      <c r="AA225">
        <v>43100</v>
      </c>
    </row>
    <row r="226" spans="1:27">
      <c r="A226" t="s">
        <v>267</v>
      </c>
      <c r="B226" t="s">
        <v>25</v>
      </c>
      <c r="C226" t="s">
        <v>25</v>
      </c>
      <c r="D226" t="s">
        <v>25</v>
      </c>
      <c r="E226" t="s">
        <v>25</v>
      </c>
      <c r="F226" t="s">
        <v>25</v>
      </c>
      <c r="G226" t="s">
        <v>25</v>
      </c>
      <c r="H226" t="s">
        <v>25</v>
      </c>
      <c r="I226" t="s">
        <v>25</v>
      </c>
      <c r="J226" t="s">
        <v>25</v>
      </c>
      <c r="K226">
        <v>45200</v>
      </c>
      <c r="L226">
        <v>44300</v>
      </c>
      <c r="M226">
        <v>47100</v>
      </c>
      <c r="N226" t="s">
        <v>25</v>
      </c>
      <c r="O226">
        <v>46600</v>
      </c>
      <c r="P226">
        <v>46500</v>
      </c>
      <c r="Q226">
        <v>43800</v>
      </c>
      <c r="R226">
        <v>45500</v>
      </c>
      <c r="S226">
        <v>45500</v>
      </c>
      <c r="T226">
        <v>46200</v>
      </c>
      <c r="U226" t="s">
        <v>25</v>
      </c>
      <c r="V226">
        <v>44500</v>
      </c>
      <c r="W226">
        <v>47200</v>
      </c>
      <c r="X226">
        <v>46300</v>
      </c>
      <c r="Y226">
        <v>44000</v>
      </c>
      <c r="Z226">
        <v>44400</v>
      </c>
      <c r="AA226">
        <v>43250</v>
      </c>
    </row>
    <row r="227" spans="1:27">
      <c r="A227" t="s">
        <v>268</v>
      </c>
      <c r="B227" t="s">
        <v>24</v>
      </c>
      <c r="C227" t="s">
        <v>24</v>
      </c>
      <c r="D227" t="s">
        <v>24</v>
      </c>
      <c r="E227" t="s">
        <v>24</v>
      </c>
      <c r="F227" t="s">
        <v>24</v>
      </c>
      <c r="G227" t="s">
        <v>24</v>
      </c>
      <c r="H227" t="s">
        <v>24</v>
      </c>
      <c r="I227" t="s">
        <v>24</v>
      </c>
      <c r="J227" t="s">
        <v>24</v>
      </c>
      <c r="K227" t="s">
        <v>24</v>
      </c>
      <c r="L227" t="s">
        <v>24</v>
      </c>
      <c r="M227" t="s">
        <v>24</v>
      </c>
      <c r="N227" t="s">
        <v>24</v>
      </c>
      <c r="O227" t="s">
        <v>24</v>
      </c>
      <c r="P227" t="s">
        <v>24</v>
      </c>
      <c r="Q227" t="s">
        <v>24</v>
      </c>
      <c r="R227" t="s">
        <v>24</v>
      </c>
      <c r="S227" t="s">
        <v>24</v>
      </c>
      <c r="T227" t="s">
        <v>24</v>
      </c>
      <c r="U227" t="s">
        <v>24</v>
      </c>
      <c r="V227" t="s">
        <v>24</v>
      </c>
      <c r="W227" t="s">
        <v>24</v>
      </c>
      <c r="X227" t="s">
        <v>24</v>
      </c>
      <c r="Y227" t="s">
        <v>24</v>
      </c>
      <c r="Z227" t="s">
        <v>24</v>
      </c>
      <c r="AA227" t="s">
        <v>24</v>
      </c>
    </row>
    <row r="228" spans="1:27">
      <c r="A228" t="s">
        <v>269</v>
      </c>
      <c r="B228" t="s">
        <v>25</v>
      </c>
      <c r="C228" t="s">
        <v>25</v>
      </c>
      <c r="D228" t="s">
        <v>25</v>
      </c>
      <c r="E228" t="s">
        <v>25</v>
      </c>
      <c r="F228" t="s">
        <v>25</v>
      </c>
      <c r="G228" t="s">
        <v>25</v>
      </c>
      <c r="H228" t="s">
        <v>25</v>
      </c>
      <c r="I228" t="s">
        <v>25</v>
      </c>
      <c r="J228" t="s">
        <v>25</v>
      </c>
      <c r="K228">
        <v>45000</v>
      </c>
      <c r="L228">
        <v>43850</v>
      </c>
      <c r="M228">
        <v>46700</v>
      </c>
      <c r="N228" t="s">
        <v>25</v>
      </c>
      <c r="O228">
        <v>46400</v>
      </c>
      <c r="P228">
        <v>46300</v>
      </c>
      <c r="Q228">
        <v>43500</v>
      </c>
      <c r="R228">
        <v>45500</v>
      </c>
      <c r="S228">
        <v>45000</v>
      </c>
      <c r="T228">
        <v>46000</v>
      </c>
      <c r="U228" t="s">
        <v>25</v>
      </c>
      <c r="V228">
        <v>44200</v>
      </c>
      <c r="W228">
        <v>46950</v>
      </c>
      <c r="X228">
        <v>45900</v>
      </c>
      <c r="Y228">
        <v>43600</v>
      </c>
      <c r="Z228">
        <v>44000</v>
      </c>
      <c r="AA228">
        <v>43000</v>
      </c>
    </row>
    <row r="229" spans="1:27">
      <c r="A229" t="s">
        <v>270</v>
      </c>
      <c r="B229" t="s">
        <v>25</v>
      </c>
      <c r="C229" t="s">
        <v>25</v>
      </c>
      <c r="D229" t="s">
        <v>25</v>
      </c>
      <c r="E229" t="s">
        <v>25</v>
      </c>
      <c r="F229" t="s">
        <v>25</v>
      </c>
      <c r="G229" t="s">
        <v>25</v>
      </c>
      <c r="H229" t="s">
        <v>25</v>
      </c>
      <c r="I229" t="s">
        <v>25</v>
      </c>
      <c r="J229" t="s">
        <v>25</v>
      </c>
      <c r="K229">
        <v>44500</v>
      </c>
      <c r="L229">
        <v>43500</v>
      </c>
      <c r="M229">
        <v>46200</v>
      </c>
      <c r="N229" t="s">
        <v>25</v>
      </c>
      <c r="O229">
        <v>45900</v>
      </c>
      <c r="P229">
        <v>46000</v>
      </c>
      <c r="Q229">
        <v>43000</v>
      </c>
      <c r="R229">
        <v>45000</v>
      </c>
      <c r="S229">
        <v>45000</v>
      </c>
      <c r="T229">
        <v>45700</v>
      </c>
      <c r="U229" t="s">
        <v>25</v>
      </c>
      <c r="V229">
        <v>43700</v>
      </c>
      <c r="W229">
        <v>46650</v>
      </c>
      <c r="X229">
        <v>45400</v>
      </c>
      <c r="Y229">
        <v>43200</v>
      </c>
      <c r="Z229">
        <v>43700</v>
      </c>
      <c r="AA229">
        <v>42700</v>
      </c>
    </row>
    <row r="230" spans="1:27">
      <c r="A230" t="s">
        <v>271</v>
      </c>
      <c r="B230" t="s">
        <v>25</v>
      </c>
      <c r="C230" t="s">
        <v>25</v>
      </c>
      <c r="D230" t="s">
        <v>25</v>
      </c>
      <c r="E230" t="s">
        <v>25</v>
      </c>
      <c r="F230" t="s">
        <v>25</v>
      </c>
      <c r="G230" t="s">
        <v>25</v>
      </c>
      <c r="H230" t="s">
        <v>25</v>
      </c>
      <c r="I230" t="s">
        <v>25</v>
      </c>
      <c r="J230" t="s">
        <v>25</v>
      </c>
      <c r="K230">
        <v>44500</v>
      </c>
      <c r="L230">
        <v>43300</v>
      </c>
      <c r="M230">
        <v>46000</v>
      </c>
      <c r="N230" t="s">
        <v>25</v>
      </c>
      <c r="O230">
        <v>45700</v>
      </c>
      <c r="P230">
        <v>45500</v>
      </c>
      <c r="Q230">
        <v>42900</v>
      </c>
      <c r="R230">
        <v>45000</v>
      </c>
      <c r="S230">
        <v>44500</v>
      </c>
      <c r="T230">
        <v>45500</v>
      </c>
      <c r="U230" t="s">
        <v>25</v>
      </c>
      <c r="V230">
        <v>43600</v>
      </c>
      <c r="W230">
        <v>46550</v>
      </c>
      <c r="X230">
        <v>45300</v>
      </c>
      <c r="Y230">
        <v>43150</v>
      </c>
      <c r="Z230">
        <v>43650</v>
      </c>
      <c r="AA230">
        <v>42450</v>
      </c>
    </row>
    <row r="231" spans="1:27">
      <c r="A231" t="s">
        <v>272</v>
      </c>
      <c r="B231" t="s">
        <v>25</v>
      </c>
      <c r="C231" t="s">
        <v>25</v>
      </c>
      <c r="D231" t="s">
        <v>25</v>
      </c>
      <c r="E231" t="s">
        <v>25</v>
      </c>
      <c r="F231" t="s">
        <v>25</v>
      </c>
      <c r="G231" t="s">
        <v>25</v>
      </c>
      <c r="H231" t="s">
        <v>25</v>
      </c>
      <c r="I231" t="s">
        <v>25</v>
      </c>
      <c r="J231" t="s">
        <v>25</v>
      </c>
      <c r="K231">
        <v>44200</v>
      </c>
      <c r="L231">
        <v>43000</v>
      </c>
      <c r="M231">
        <v>46000</v>
      </c>
      <c r="N231" t="s">
        <v>25</v>
      </c>
      <c r="O231">
        <v>45600</v>
      </c>
      <c r="P231">
        <v>45000</v>
      </c>
      <c r="Q231">
        <v>42800</v>
      </c>
      <c r="R231">
        <v>44000</v>
      </c>
      <c r="S231">
        <v>44000</v>
      </c>
      <c r="T231">
        <v>45300</v>
      </c>
      <c r="U231" t="s">
        <v>25</v>
      </c>
      <c r="V231">
        <v>43500</v>
      </c>
      <c r="W231">
        <v>46500</v>
      </c>
      <c r="X231">
        <v>45000</v>
      </c>
      <c r="Y231">
        <v>42950</v>
      </c>
      <c r="Z231">
        <v>43350</v>
      </c>
      <c r="AA231">
        <v>42000</v>
      </c>
    </row>
    <row r="232" spans="1:27">
      <c r="A232" t="s">
        <v>273</v>
      </c>
      <c r="B232" t="s">
        <v>25</v>
      </c>
      <c r="C232" t="s">
        <v>25</v>
      </c>
      <c r="D232" t="s">
        <v>25</v>
      </c>
      <c r="E232" t="s">
        <v>25</v>
      </c>
      <c r="F232" t="s">
        <v>25</v>
      </c>
      <c r="G232" t="s">
        <v>25</v>
      </c>
      <c r="H232" t="s">
        <v>25</v>
      </c>
      <c r="I232" t="s">
        <v>25</v>
      </c>
      <c r="J232" t="s">
        <v>25</v>
      </c>
      <c r="K232">
        <v>44200</v>
      </c>
      <c r="L232">
        <v>42750</v>
      </c>
      <c r="M232">
        <v>45700</v>
      </c>
      <c r="N232" t="s">
        <v>25</v>
      </c>
      <c r="O232">
        <v>45300</v>
      </c>
      <c r="P232">
        <v>45000</v>
      </c>
      <c r="Q232">
        <v>42800</v>
      </c>
      <c r="R232">
        <v>44000</v>
      </c>
      <c r="S232">
        <v>44000</v>
      </c>
      <c r="T232">
        <v>45200</v>
      </c>
      <c r="U232" t="s">
        <v>25</v>
      </c>
      <c r="V232">
        <v>43500</v>
      </c>
      <c r="W232">
        <v>46000</v>
      </c>
      <c r="X232">
        <v>44700</v>
      </c>
      <c r="Y232">
        <v>42550</v>
      </c>
      <c r="Z232">
        <v>43050</v>
      </c>
      <c r="AA232">
        <v>41700</v>
      </c>
    </row>
    <row r="233" spans="1:27">
      <c r="A233" t="s">
        <v>274</v>
      </c>
      <c r="B233" t="s">
        <v>25</v>
      </c>
      <c r="C233" t="s">
        <v>25</v>
      </c>
      <c r="D233" t="s">
        <v>25</v>
      </c>
      <c r="E233" t="s">
        <v>25</v>
      </c>
      <c r="F233" t="s">
        <v>25</v>
      </c>
      <c r="G233" t="s">
        <v>25</v>
      </c>
      <c r="H233" t="s">
        <v>25</v>
      </c>
      <c r="I233" t="s">
        <v>25</v>
      </c>
      <c r="J233" t="s">
        <v>25</v>
      </c>
      <c r="K233">
        <v>44200</v>
      </c>
      <c r="L233">
        <v>42700</v>
      </c>
      <c r="M233">
        <v>45600</v>
      </c>
      <c r="N233" t="s">
        <v>25</v>
      </c>
      <c r="O233">
        <v>45200</v>
      </c>
      <c r="P233">
        <v>45000</v>
      </c>
      <c r="Q233">
        <v>42600</v>
      </c>
      <c r="R233">
        <v>44000</v>
      </c>
      <c r="S233">
        <v>44000</v>
      </c>
      <c r="T233">
        <v>44800</v>
      </c>
      <c r="U233" t="s">
        <v>25</v>
      </c>
      <c r="V233">
        <v>43300</v>
      </c>
      <c r="W233">
        <v>46000</v>
      </c>
      <c r="X233">
        <v>44500</v>
      </c>
      <c r="Y233">
        <v>42350</v>
      </c>
      <c r="Z233">
        <v>42850</v>
      </c>
      <c r="AA233">
        <v>41700</v>
      </c>
    </row>
    <row r="234" spans="1:27">
      <c r="A234" t="s">
        <v>275</v>
      </c>
      <c r="B234" t="s">
        <v>24</v>
      </c>
      <c r="C234" t="s">
        <v>24</v>
      </c>
      <c r="D234" t="s">
        <v>24</v>
      </c>
      <c r="E234" t="s">
        <v>24</v>
      </c>
      <c r="F234" t="s">
        <v>24</v>
      </c>
      <c r="G234" t="s">
        <v>24</v>
      </c>
      <c r="H234" t="s">
        <v>24</v>
      </c>
      <c r="I234" t="s">
        <v>24</v>
      </c>
      <c r="J234" t="s">
        <v>24</v>
      </c>
      <c r="K234" t="s">
        <v>24</v>
      </c>
      <c r="L234" t="s">
        <v>24</v>
      </c>
      <c r="M234" t="s">
        <v>24</v>
      </c>
      <c r="N234" t="s">
        <v>24</v>
      </c>
      <c r="O234" t="s">
        <v>24</v>
      </c>
      <c r="P234" t="s">
        <v>24</v>
      </c>
      <c r="Q234" t="s">
        <v>24</v>
      </c>
      <c r="R234" t="s">
        <v>24</v>
      </c>
      <c r="S234" t="s">
        <v>24</v>
      </c>
      <c r="T234" t="s">
        <v>24</v>
      </c>
      <c r="U234" t="s">
        <v>24</v>
      </c>
      <c r="V234" t="s">
        <v>24</v>
      </c>
      <c r="W234" t="s">
        <v>24</v>
      </c>
      <c r="X234" t="s">
        <v>24</v>
      </c>
      <c r="Y234" t="s">
        <v>24</v>
      </c>
      <c r="Z234" t="s">
        <v>24</v>
      </c>
      <c r="AA234" t="s">
        <v>24</v>
      </c>
    </row>
    <row r="235" spans="1:27">
      <c r="A235" t="s">
        <v>276</v>
      </c>
      <c r="B235" t="s">
        <v>25</v>
      </c>
      <c r="C235" t="s">
        <v>25</v>
      </c>
      <c r="D235" t="s">
        <v>25</v>
      </c>
      <c r="E235" t="s">
        <v>25</v>
      </c>
      <c r="F235" t="s">
        <v>25</v>
      </c>
      <c r="G235" t="s">
        <v>25</v>
      </c>
      <c r="H235" t="s">
        <v>25</v>
      </c>
      <c r="I235" t="s">
        <v>25</v>
      </c>
      <c r="J235" t="s">
        <v>25</v>
      </c>
      <c r="K235">
        <v>43800</v>
      </c>
      <c r="L235">
        <v>42400</v>
      </c>
      <c r="M235">
        <v>45100</v>
      </c>
      <c r="N235" t="s">
        <v>25</v>
      </c>
      <c r="O235">
        <v>45000</v>
      </c>
      <c r="P235">
        <v>44500</v>
      </c>
      <c r="Q235">
        <v>42250</v>
      </c>
      <c r="R235">
        <v>44000</v>
      </c>
      <c r="S235">
        <v>44000</v>
      </c>
      <c r="T235">
        <v>44700</v>
      </c>
      <c r="U235" t="s">
        <v>25</v>
      </c>
      <c r="V235">
        <v>42950</v>
      </c>
      <c r="W235">
        <v>45800</v>
      </c>
      <c r="X235">
        <v>44200</v>
      </c>
      <c r="Y235">
        <v>42250</v>
      </c>
      <c r="Z235">
        <v>42450</v>
      </c>
      <c r="AA235">
        <v>41450</v>
      </c>
    </row>
    <row r="236" spans="1:27">
      <c r="A236" t="s">
        <v>277</v>
      </c>
      <c r="B236" t="s">
        <v>25</v>
      </c>
      <c r="C236" t="s">
        <v>25</v>
      </c>
      <c r="D236" t="s">
        <v>25</v>
      </c>
      <c r="E236" t="s">
        <v>25</v>
      </c>
      <c r="F236" t="s">
        <v>25</v>
      </c>
      <c r="G236" t="s">
        <v>25</v>
      </c>
      <c r="H236" t="s">
        <v>25</v>
      </c>
      <c r="I236" t="s">
        <v>25</v>
      </c>
      <c r="J236" t="s">
        <v>25</v>
      </c>
      <c r="K236">
        <v>43500</v>
      </c>
      <c r="L236">
        <v>42150</v>
      </c>
      <c r="M236">
        <v>44900</v>
      </c>
      <c r="N236" t="s">
        <v>25</v>
      </c>
      <c r="O236">
        <v>44700</v>
      </c>
      <c r="P236">
        <v>44500</v>
      </c>
      <c r="Q236">
        <v>42050</v>
      </c>
      <c r="R236">
        <v>43500</v>
      </c>
      <c r="S236">
        <v>43000</v>
      </c>
      <c r="T236">
        <v>44600</v>
      </c>
      <c r="U236" t="s">
        <v>25</v>
      </c>
      <c r="V236">
        <v>42750</v>
      </c>
      <c r="W236">
        <v>45500</v>
      </c>
      <c r="X236">
        <v>44000</v>
      </c>
      <c r="Y236">
        <v>41800</v>
      </c>
      <c r="Z236">
        <v>42050</v>
      </c>
      <c r="AA236">
        <v>41100</v>
      </c>
    </row>
    <row r="237" spans="1:27">
      <c r="A237" t="s">
        <v>278</v>
      </c>
      <c r="B237" t="s">
        <v>25</v>
      </c>
      <c r="C237" t="s">
        <v>25</v>
      </c>
      <c r="D237" t="s">
        <v>25</v>
      </c>
      <c r="E237" t="s">
        <v>25</v>
      </c>
      <c r="F237" t="s">
        <v>25</v>
      </c>
      <c r="G237" t="s">
        <v>25</v>
      </c>
      <c r="H237" t="s">
        <v>25</v>
      </c>
      <c r="I237" t="s">
        <v>25</v>
      </c>
      <c r="J237" t="s">
        <v>25</v>
      </c>
      <c r="K237">
        <v>43500</v>
      </c>
      <c r="L237">
        <v>41700</v>
      </c>
      <c r="M237">
        <v>44600</v>
      </c>
      <c r="N237" t="s">
        <v>25</v>
      </c>
      <c r="O237">
        <v>44400</v>
      </c>
      <c r="P237">
        <v>44000</v>
      </c>
      <c r="Q237">
        <v>41450</v>
      </c>
      <c r="R237">
        <v>43500</v>
      </c>
      <c r="S237">
        <v>43000</v>
      </c>
      <c r="T237">
        <v>44100</v>
      </c>
      <c r="U237" t="s">
        <v>25</v>
      </c>
      <c r="V237">
        <v>42150</v>
      </c>
      <c r="W237">
        <v>45000</v>
      </c>
      <c r="X237">
        <v>43800</v>
      </c>
      <c r="Y237">
        <v>41150</v>
      </c>
      <c r="Z237">
        <v>41750</v>
      </c>
      <c r="AA237">
        <v>40750</v>
      </c>
    </row>
    <row r="238" spans="1:27">
      <c r="A238" t="s">
        <v>279</v>
      </c>
      <c r="B238" t="s">
        <v>25</v>
      </c>
      <c r="C238" t="s">
        <v>25</v>
      </c>
      <c r="D238" t="s">
        <v>25</v>
      </c>
      <c r="E238" t="s">
        <v>25</v>
      </c>
      <c r="F238" t="s">
        <v>25</v>
      </c>
      <c r="G238" t="s">
        <v>25</v>
      </c>
      <c r="H238" t="s">
        <v>25</v>
      </c>
      <c r="I238" t="s">
        <v>25</v>
      </c>
      <c r="J238" t="s">
        <v>25</v>
      </c>
      <c r="K238">
        <v>43000</v>
      </c>
      <c r="L238">
        <v>41450</v>
      </c>
      <c r="M238">
        <v>44300</v>
      </c>
      <c r="N238" t="s">
        <v>25</v>
      </c>
      <c r="O238">
        <v>44000</v>
      </c>
      <c r="P238">
        <v>44000</v>
      </c>
      <c r="Q238">
        <v>41200</v>
      </c>
      <c r="R238">
        <v>42500</v>
      </c>
      <c r="S238">
        <v>42000</v>
      </c>
      <c r="T238">
        <v>43700</v>
      </c>
      <c r="U238" t="s">
        <v>25</v>
      </c>
      <c r="V238">
        <v>41900</v>
      </c>
      <c r="W238">
        <v>44800</v>
      </c>
      <c r="X238">
        <v>43300</v>
      </c>
      <c r="Y238">
        <v>40800</v>
      </c>
      <c r="Z238">
        <v>41300</v>
      </c>
      <c r="AA238">
        <v>40450</v>
      </c>
    </row>
    <row r="239" spans="1:27">
      <c r="A239" t="s">
        <v>280</v>
      </c>
      <c r="B239" t="s">
        <v>25</v>
      </c>
      <c r="C239" t="s">
        <v>25</v>
      </c>
      <c r="D239" t="s">
        <v>25</v>
      </c>
      <c r="E239" t="s">
        <v>25</v>
      </c>
      <c r="F239" t="s">
        <v>25</v>
      </c>
      <c r="G239" t="s">
        <v>25</v>
      </c>
      <c r="H239" t="s">
        <v>25</v>
      </c>
      <c r="I239" t="s">
        <v>25</v>
      </c>
      <c r="J239" t="s">
        <v>25</v>
      </c>
      <c r="K239">
        <v>43000</v>
      </c>
      <c r="L239">
        <v>41250</v>
      </c>
      <c r="M239">
        <v>44300</v>
      </c>
      <c r="N239" t="s">
        <v>25</v>
      </c>
      <c r="O239">
        <v>43900</v>
      </c>
      <c r="P239">
        <v>44000</v>
      </c>
      <c r="Q239">
        <v>41100</v>
      </c>
      <c r="R239">
        <v>42000</v>
      </c>
      <c r="S239">
        <v>42500</v>
      </c>
      <c r="T239">
        <v>43200</v>
      </c>
      <c r="U239" t="s">
        <v>25</v>
      </c>
      <c r="V239">
        <v>41800</v>
      </c>
      <c r="W239">
        <v>44700</v>
      </c>
      <c r="X239">
        <v>43000</v>
      </c>
      <c r="Y239">
        <v>40800</v>
      </c>
      <c r="Z239">
        <v>41200</v>
      </c>
      <c r="AA239">
        <v>40300</v>
      </c>
    </row>
    <row r="240" spans="1:27">
      <c r="A240" t="s">
        <v>281</v>
      </c>
      <c r="B240" t="s">
        <v>25</v>
      </c>
      <c r="C240" t="s">
        <v>25</v>
      </c>
      <c r="D240" t="s">
        <v>25</v>
      </c>
      <c r="E240" t="s">
        <v>25</v>
      </c>
      <c r="F240" t="s">
        <v>25</v>
      </c>
      <c r="G240" t="s">
        <v>25</v>
      </c>
      <c r="H240" t="s">
        <v>25</v>
      </c>
      <c r="I240" t="s">
        <v>25</v>
      </c>
      <c r="J240" t="s">
        <v>25</v>
      </c>
      <c r="K240">
        <v>43000</v>
      </c>
      <c r="L240">
        <v>41200</v>
      </c>
      <c r="M240">
        <v>44200</v>
      </c>
      <c r="N240" t="s">
        <v>25</v>
      </c>
      <c r="O240">
        <v>43800</v>
      </c>
      <c r="P240">
        <v>44000</v>
      </c>
      <c r="Q240">
        <v>40850</v>
      </c>
      <c r="R240">
        <v>42000</v>
      </c>
      <c r="S240">
        <v>42000</v>
      </c>
      <c r="T240">
        <v>43200</v>
      </c>
      <c r="U240" t="s">
        <v>25</v>
      </c>
      <c r="V240">
        <v>41550</v>
      </c>
      <c r="W240">
        <v>44500</v>
      </c>
      <c r="X240">
        <v>43000</v>
      </c>
      <c r="Y240">
        <v>40450</v>
      </c>
      <c r="Z240">
        <v>41000</v>
      </c>
      <c r="AA240">
        <v>40250</v>
      </c>
    </row>
    <row r="241" spans="1:27">
      <c r="A241" t="s">
        <v>282</v>
      </c>
      <c r="B241" t="s">
        <v>24</v>
      </c>
      <c r="C241" t="s">
        <v>24</v>
      </c>
      <c r="D241" t="s">
        <v>24</v>
      </c>
      <c r="E241" t="s">
        <v>24</v>
      </c>
      <c r="F241" t="s">
        <v>24</v>
      </c>
      <c r="G241" t="s">
        <v>24</v>
      </c>
      <c r="H241" t="s">
        <v>24</v>
      </c>
      <c r="I241" t="s">
        <v>24</v>
      </c>
      <c r="J241" t="s">
        <v>24</v>
      </c>
      <c r="K241" t="s">
        <v>24</v>
      </c>
      <c r="L241" t="s">
        <v>24</v>
      </c>
      <c r="M241" t="s">
        <v>24</v>
      </c>
      <c r="N241" t="s">
        <v>24</v>
      </c>
      <c r="O241" t="s">
        <v>24</v>
      </c>
      <c r="P241" t="s">
        <v>24</v>
      </c>
      <c r="Q241" t="s">
        <v>24</v>
      </c>
      <c r="R241" t="s">
        <v>24</v>
      </c>
      <c r="S241" t="s">
        <v>24</v>
      </c>
      <c r="T241" t="s">
        <v>24</v>
      </c>
      <c r="U241" t="s">
        <v>24</v>
      </c>
      <c r="V241" t="s">
        <v>24</v>
      </c>
      <c r="W241" t="s">
        <v>24</v>
      </c>
      <c r="X241" t="s">
        <v>24</v>
      </c>
      <c r="Y241" t="s">
        <v>24</v>
      </c>
      <c r="Z241" t="s">
        <v>24</v>
      </c>
      <c r="AA241" t="s">
        <v>24</v>
      </c>
    </row>
    <row r="242" spans="1:27">
      <c r="A242" t="s">
        <v>283</v>
      </c>
      <c r="B242" t="s">
        <v>25</v>
      </c>
      <c r="C242" t="s">
        <v>25</v>
      </c>
      <c r="D242" t="s">
        <v>25</v>
      </c>
      <c r="E242" t="s">
        <v>25</v>
      </c>
      <c r="F242" t="s">
        <v>25</v>
      </c>
      <c r="G242" t="s">
        <v>25</v>
      </c>
      <c r="H242" t="s">
        <v>25</v>
      </c>
      <c r="I242" t="s">
        <v>25</v>
      </c>
      <c r="J242" t="s">
        <v>25</v>
      </c>
      <c r="K242">
        <v>42300</v>
      </c>
      <c r="L242">
        <v>40250</v>
      </c>
      <c r="M242">
        <v>43300</v>
      </c>
      <c r="N242" t="s">
        <v>25</v>
      </c>
      <c r="O242">
        <v>43000</v>
      </c>
      <c r="P242">
        <v>43500</v>
      </c>
      <c r="Q242">
        <v>40100</v>
      </c>
      <c r="R242">
        <v>41000</v>
      </c>
      <c r="S242">
        <v>41500</v>
      </c>
      <c r="T242">
        <v>42700</v>
      </c>
      <c r="U242" t="s">
        <v>25</v>
      </c>
      <c r="V242">
        <v>40800</v>
      </c>
      <c r="W242">
        <v>44000</v>
      </c>
      <c r="X242">
        <v>42500</v>
      </c>
      <c r="Y242">
        <v>39700</v>
      </c>
      <c r="Z242">
        <v>40050</v>
      </c>
      <c r="AA242">
        <v>39700</v>
      </c>
    </row>
    <row r="243" spans="1:27">
      <c r="A243" t="s">
        <v>284</v>
      </c>
      <c r="B243" t="s">
        <v>25</v>
      </c>
      <c r="C243" t="s">
        <v>25</v>
      </c>
      <c r="D243" t="s">
        <v>25</v>
      </c>
      <c r="E243" t="s">
        <v>25</v>
      </c>
      <c r="F243" t="s">
        <v>25</v>
      </c>
      <c r="G243" t="s">
        <v>25</v>
      </c>
      <c r="H243" t="s">
        <v>25</v>
      </c>
      <c r="I243" t="s">
        <v>25</v>
      </c>
      <c r="J243" t="s">
        <v>25</v>
      </c>
      <c r="K243">
        <v>41800</v>
      </c>
      <c r="L243">
        <v>40000</v>
      </c>
      <c r="M243">
        <v>42700</v>
      </c>
      <c r="N243" t="s">
        <v>25</v>
      </c>
      <c r="O243">
        <v>42300</v>
      </c>
      <c r="P243">
        <v>43300</v>
      </c>
      <c r="Q243">
        <v>39800</v>
      </c>
      <c r="R243">
        <v>41000</v>
      </c>
      <c r="S243">
        <v>41000</v>
      </c>
      <c r="T243">
        <v>42200</v>
      </c>
      <c r="U243" t="s">
        <v>25</v>
      </c>
      <c r="V243">
        <v>40500</v>
      </c>
      <c r="W243">
        <v>43400</v>
      </c>
      <c r="X243">
        <v>42200</v>
      </c>
      <c r="Y243">
        <v>38800</v>
      </c>
      <c r="Z243">
        <v>39550</v>
      </c>
      <c r="AA243">
        <v>38550</v>
      </c>
    </row>
    <row r="244" spans="1:27">
      <c r="A244" t="s">
        <v>285</v>
      </c>
      <c r="B244" t="s">
        <v>25</v>
      </c>
      <c r="C244" t="s">
        <v>25</v>
      </c>
      <c r="D244" t="s">
        <v>25</v>
      </c>
      <c r="E244" t="s">
        <v>25</v>
      </c>
      <c r="F244" t="s">
        <v>25</v>
      </c>
      <c r="G244" t="s">
        <v>25</v>
      </c>
      <c r="H244" t="s">
        <v>25</v>
      </c>
      <c r="I244" t="s">
        <v>25</v>
      </c>
      <c r="J244" t="s">
        <v>25</v>
      </c>
      <c r="K244">
        <v>41750</v>
      </c>
      <c r="L244">
        <v>39750</v>
      </c>
      <c r="M244">
        <v>42900</v>
      </c>
      <c r="N244" t="s">
        <v>25</v>
      </c>
      <c r="O244">
        <v>42500</v>
      </c>
      <c r="P244">
        <v>43000</v>
      </c>
      <c r="Q244">
        <v>39750</v>
      </c>
      <c r="R244">
        <v>41000</v>
      </c>
      <c r="S244">
        <v>41000</v>
      </c>
      <c r="T244">
        <v>42100</v>
      </c>
      <c r="U244" t="s">
        <v>25</v>
      </c>
      <c r="V244">
        <v>40450</v>
      </c>
      <c r="W244">
        <v>43300</v>
      </c>
      <c r="X244">
        <v>42300</v>
      </c>
      <c r="Y244">
        <v>39350</v>
      </c>
      <c r="Z244">
        <v>39750</v>
      </c>
      <c r="AA244">
        <v>38600</v>
      </c>
    </row>
    <row r="245" spans="1:27">
      <c r="A245" t="s">
        <v>286</v>
      </c>
      <c r="B245" t="s">
        <v>25</v>
      </c>
      <c r="C245" t="s">
        <v>25</v>
      </c>
      <c r="D245" t="s">
        <v>25</v>
      </c>
      <c r="E245" t="s">
        <v>25</v>
      </c>
      <c r="F245" t="s">
        <v>25</v>
      </c>
      <c r="G245" t="s">
        <v>25</v>
      </c>
      <c r="H245" t="s">
        <v>25</v>
      </c>
      <c r="I245" t="s">
        <v>25</v>
      </c>
      <c r="J245" t="s">
        <v>25</v>
      </c>
      <c r="K245">
        <v>42000</v>
      </c>
      <c r="L245">
        <v>40300</v>
      </c>
      <c r="M245">
        <v>43400</v>
      </c>
      <c r="N245" t="s">
        <v>25</v>
      </c>
      <c r="O245">
        <v>43000</v>
      </c>
      <c r="P245">
        <v>43300</v>
      </c>
      <c r="Q245">
        <v>40050</v>
      </c>
      <c r="R245">
        <v>41000</v>
      </c>
      <c r="S245">
        <v>41500</v>
      </c>
      <c r="T245">
        <v>42100</v>
      </c>
      <c r="U245" t="s">
        <v>25</v>
      </c>
      <c r="V245">
        <v>40750</v>
      </c>
      <c r="W245">
        <v>43500</v>
      </c>
      <c r="X245">
        <v>42500</v>
      </c>
      <c r="Y245">
        <v>39700</v>
      </c>
      <c r="Z245">
        <v>39900</v>
      </c>
      <c r="AA245">
        <v>39300</v>
      </c>
    </row>
    <row r="246" spans="1:27">
      <c r="A246" t="s">
        <v>287</v>
      </c>
      <c r="B246" t="s">
        <v>25</v>
      </c>
      <c r="C246" t="s">
        <v>25</v>
      </c>
      <c r="D246" t="s">
        <v>25</v>
      </c>
      <c r="E246" t="s">
        <v>25</v>
      </c>
      <c r="F246" t="s">
        <v>25</v>
      </c>
      <c r="G246" t="s">
        <v>25</v>
      </c>
      <c r="H246" t="s">
        <v>25</v>
      </c>
      <c r="I246" t="s">
        <v>25</v>
      </c>
      <c r="J246" t="s">
        <v>25</v>
      </c>
      <c r="K246">
        <v>42700</v>
      </c>
      <c r="L246">
        <v>40800</v>
      </c>
      <c r="M246">
        <v>44000</v>
      </c>
      <c r="N246" t="s">
        <v>25</v>
      </c>
      <c r="O246">
        <v>43600</v>
      </c>
      <c r="P246">
        <v>43500</v>
      </c>
      <c r="Q246">
        <v>40500</v>
      </c>
      <c r="R246">
        <v>41000</v>
      </c>
      <c r="S246">
        <v>41500</v>
      </c>
      <c r="T246">
        <v>42500</v>
      </c>
      <c r="U246" t="s">
        <v>25</v>
      </c>
      <c r="V246">
        <v>41200</v>
      </c>
      <c r="W246">
        <v>44200</v>
      </c>
      <c r="X246">
        <v>42800</v>
      </c>
      <c r="Y246">
        <v>40100</v>
      </c>
      <c r="Z246">
        <v>40650</v>
      </c>
      <c r="AA246">
        <v>39600</v>
      </c>
    </row>
    <row r="247" spans="1:27">
      <c r="A247" t="s">
        <v>288</v>
      </c>
      <c r="B247" t="s">
        <v>25</v>
      </c>
      <c r="C247" t="s">
        <v>25</v>
      </c>
      <c r="D247" t="s">
        <v>25</v>
      </c>
      <c r="E247" t="s">
        <v>25</v>
      </c>
      <c r="F247" t="s">
        <v>25</v>
      </c>
      <c r="G247" t="s">
        <v>25</v>
      </c>
      <c r="H247" t="s">
        <v>25</v>
      </c>
      <c r="I247" t="s">
        <v>25</v>
      </c>
      <c r="J247" t="s">
        <v>25</v>
      </c>
      <c r="K247">
        <v>42700</v>
      </c>
      <c r="L247">
        <v>41200</v>
      </c>
      <c r="M247">
        <v>44300</v>
      </c>
      <c r="N247" t="s">
        <v>25</v>
      </c>
      <c r="O247">
        <v>43900</v>
      </c>
      <c r="P247">
        <v>43500</v>
      </c>
      <c r="Q247">
        <v>41100</v>
      </c>
      <c r="R247">
        <v>41000</v>
      </c>
      <c r="S247">
        <v>41500</v>
      </c>
      <c r="T247">
        <v>42800</v>
      </c>
      <c r="U247" t="s">
        <v>25</v>
      </c>
      <c r="V247">
        <v>41800</v>
      </c>
      <c r="W247">
        <v>44300</v>
      </c>
      <c r="X247">
        <v>43000</v>
      </c>
      <c r="Y247">
        <v>40450</v>
      </c>
      <c r="Z247">
        <v>41000</v>
      </c>
      <c r="AA247">
        <v>39750</v>
      </c>
    </row>
    <row r="248" spans="1:27">
      <c r="A248" t="s">
        <v>289</v>
      </c>
      <c r="B248" t="s">
        <v>24</v>
      </c>
      <c r="C248" t="s">
        <v>24</v>
      </c>
      <c r="D248" t="s">
        <v>24</v>
      </c>
      <c r="E248" t="s">
        <v>24</v>
      </c>
      <c r="F248" t="s">
        <v>24</v>
      </c>
      <c r="G248" t="s">
        <v>24</v>
      </c>
      <c r="H248" t="s">
        <v>24</v>
      </c>
      <c r="I248" t="s">
        <v>24</v>
      </c>
      <c r="J248" t="s">
        <v>24</v>
      </c>
      <c r="K248" t="s">
        <v>24</v>
      </c>
      <c r="L248" t="s">
        <v>24</v>
      </c>
      <c r="M248" t="s">
        <v>24</v>
      </c>
      <c r="N248" t="s">
        <v>24</v>
      </c>
      <c r="O248" t="s">
        <v>24</v>
      </c>
      <c r="P248" t="s">
        <v>24</v>
      </c>
      <c r="Q248" t="s">
        <v>24</v>
      </c>
      <c r="R248" t="s">
        <v>24</v>
      </c>
      <c r="S248" t="s">
        <v>24</v>
      </c>
      <c r="T248" t="s">
        <v>24</v>
      </c>
      <c r="U248" t="s">
        <v>24</v>
      </c>
      <c r="V248" t="s">
        <v>24</v>
      </c>
      <c r="W248" t="s">
        <v>24</v>
      </c>
      <c r="X248" t="s">
        <v>24</v>
      </c>
      <c r="Y248" t="s">
        <v>24</v>
      </c>
      <c r="Z248" t="s">
        <v>24</v>
      </c>
      <c r="AA248" t="s">
        <v>24</v>
      </c>
    </row>
    <row r="249" spans="1:27">
      <c r="A249" t="s">
        <v>290</v>
      </c>
      <c r="B249" t="s">
        <v>25</v>
      </c>
      <c r="C249" t="s">
        <v>25</v>
      </c>
      <c r="D249" t="s">
        <v>25</v>
      </c>
      <c r="E249" t="s">
        <v>25</v>
      </c>
      <c r="F249" t="s">
        <v>25</v>
      </c>
      <c r="G249" t="s">
        <v>25</v>
      </c>
      <c r="H249" t="s">
        <v>25</v>
      </c>
      <c r="I249" t="s">
        <v>25</v>
      </c>
      <c r="J249" t="s">
        <v>25</v>
      </c>
      <c r="K249">
        <v>42300</v>
      </c>
      <c r="L249">
        <v>40600</v>
      </c>
      <c r="M249">
        <v>43900</v>
      </c>
      <c r="N249" t="s">
        <v>25</v>
      </c>
      <c r="O249">
        <v>43400</v>
      </c>
      <c r="P249">
        <v>43500</v>
      </c>
      <c r="Q249">
        <v>40300</v>
      </c>
      <c r="R249">
        <v>41000</v>
      </c>
      <c r="S249">
        <v>41000</v>
      </c>
      <c r="T249">
        <v>42500</v>
      </c>
      <c r="U249" t="s">
        <v>25</v>
      </c>
      <c r="V249">
        <v>41000</v>
      </c>
      <c r="W249">
        <v>44200</v>
      </c>
      <c r="X249">
        <v>42700</v>
      </c>
      <c r="Y249">
        <v>39800</v>
      </c>
      <c r="Z249">
        <v>40250</v>
      </c>
      <c r="AA249">
        <v>39550</v>
      </c>
    </row>
    <row r="250" spans="1:27">
      <c r="A250" t="s">
        <v>291</v>
      </c>
      <c r="B250" t="s">
        <v>25</v>
      </c>
      <c r="C250" t="s">
        <v>25</v>
      </c>
      <c r="D250" t="s">
        <v>25</v>
      </c>
      <c r="E250" t="s">
        <v>25</v>
      </c>
      <c r="F250" t="s">
        <v>25</v>
      </c>
      <c r="G250" t="s">
        <v>25</v>
      </c>
      <c r="H250" t="s">
        <v>25</v>
      </c>
      <c r="I250" t="s">
        <v>25</v>
      </c>
      <c r="J250" t="s">
        <v>25</v>
      </c>
      <c r="K250">
        <v>42300</v>
      </c>
      <c r="L250">
        <v>41000</v>
      </c>
      <c r="M250">
        <v>44100</v>
      </c>
      <c r="N250" t="s">
        <v>25</v>
      </c>
      <c r="O250">
        <v>43600</v>
      </c>
      <c r="P250">
        <v>43500</v>
      </c>
      <c r="Q250">
        <v>41100</v>
      </c>
      <c r="R250">
        <v>41000</v>
      </c>
      <c r="S250">
        <v>41500</v>
      </c>
      <c r="T250">
        <v>42600</v>
      </c>
      <c r="U250" t="s">
        <v>25</v>
      </c>
      <c r="V250">
        <v>41800</v>
      </c>
      <c r="W250">
        <v>44650</v>
      </c>
      <c r="X250">
        <v>42700</v>
      </c>
      <c r="Y250">
        <v>40400</v>
      </c>
      <c r="Z250">
        <v>40750</v>
      </c>
      <c r="AA250">
        <v>40000</v>
      </c>
    </row>
    <row r="251" spans="1:27">
      <c r="A251" t="s">
        <v>292</v>
      </c>
      <c r="B251" t="s">
        <v>25</v>
      </c>
      <c r="C251" t="s">
        <v>25</v>
      </c>
      <c r="D251" t="s">
        <v>25</v>
      </c>
      <c r="E251" t="s">
        <v>25</v>
      </c>
      <c r="F251" t="s">
        <v>25</v>
      </c>
      <c r="G251" t="s">
        <v>25</v>
      </c>
      <c r="H251" t="s">
        <v>25</v>
      </c>
      <c r="I251" t="s">
        <v>25</v>
      </c>
      <c r="J251" t="s">
        <v>25</v>
      </c>
      <c r="K251">
        <v>42400</v>
      </c>
      <c r="L251">
        <v>40750</v>
      </c>
      <c r="M251">
        <v>43800</v>
      </c>
      <c r="N251" t="s">
        <v>25</v>
      </c>
      <c r="O251">
        <v>43300</v>
      </c>
      <c r="P251">
        <v>43500</v>
      </c>
      <c r="Q251">
        <v>40500</v>
      </c>
      <c r="R251">
        <v>41000</v>
      </c>
      <c r="S251">
        <v>41500</v>
      </c>
      <c r="T251">
        <v>42600</v>
      </c>
      <c r="U251" t="s">
        <v>25</v>
      </c>
      <c r="V251">
        <v>41200</v>
      </c>
      <c r="W251">
        <v>44500</v>
      </c>
      <c r="X251">
        <v>42700</v>
      </c>
      <c r="Y251">
        <v>40000</v>
      </c>
      <c r="Z251">
        <v>40400</v>
      </c>
      <c r="AA251">
        <v>39850</v>
      </c>
    </row>
    <row r="252" spans="1:27">
      <c r="A252" t="s">
        <v>293</v>
      </c>
      <c r="B252" t="s">
        <v>25</v>
      </c>
      <c r="C252" t="s">
        <v>25</v>
      </c>
      <c r="D252" t="s">
        <v>25</v>
      </c>
      <c r="E252" t="s">
        <v>25</v>
      </c>
      <c r="F252" t="s">
        <v>25</v>
      </c>
      <c r="G252" t="s">
        <v>25</v>
      </c>
      <c r="H252" t="s">
        <v>25</v>
      </c>
      <c r="I252" t="s">
        <v>25</v>
      </c>
      <c r="J252" t="s">
        <v>25</v>
      </c>
      <c r="K252">
        <v>42300</v>
      </c>
      <c r="L252">
        <v>40700</v>
      </c>
      <c r="M252">
        <v>43500</v>
      </c>
      <c r="N252" t="s">
        <v>25</v>
      </c>
      <c r="O252">
        <v>43100</v>
      </c>
      <c r="P252">
        <v>43000</v>
      </c>
      <c r="Q252">
        <v>40300</v>
      </c>
      <c r="R252">
        <v>41000</v>
      </c>
      <c r="S252">
        <v>41500</v>
      </c>
      <c r="T252">
        <v>42500</v>
      </c>
      <c r="U252" t="s">
        <v>25</v>
      </c>
      <c r="V252">
        <v>41000</v>
      </c>
      <c r="W252">
        <v>44450</v>
      </c>
      <c r="X252">
        <v>42700</v>
      </c>
      <c r="Y252">
        <v>39750</v>
      </c>
      <c r="Z252">
        <v>40200</v>
      </c>
      <c r="AA252">
        <v>39600</v>
      </c>
    </row>
    <row r="253" spans="1:27">
      <c r="A253" t="s">
        <v>294</v>
      </c>
      <c r="B253" t="s">
        <v>25</v>
      </c>
      <c r="C253" t="s">
        <v>25</v>
      </c>
      <c r="D253" t="s">
        <v>25</v>
      </c>
      <c r="E253" t="s">
        <v>25</v>
      </c>
      <c r="F253" t="s">
        <v>25</v>
      </c>
      <c r="G253" t="s">
        <v>25</v>
      </c>
      <c r="H253" t="s">
        <v>25</v>
      </c>
      <c r="I253" t="s">
        <v>25</v>
      </c>
      <c r="J253" t="s">
        <v>25</v>
      </c>
      <c r="K253">
        <v>42300</v>
      </c>
      <c r="L253">
        <v>40350</v>
      </c>
      <c r="M253">
        <v>43000</v>
      </c>
      <c r="N253" t="s">
        <v>25</v>
      </c>
      <c r="O253">
        <v>42500</v>
      </c>
      <c r="P253">
        <v>43000</v>
      </c>
      <c r="Q253">
        <v>39850</v>
      </c>
      <c r="R253">
        <v>41000</v>
      </c>
      <c r="S253">
        <v>41000</v>
      </c>
      <c r="T253">
        <v>42200</v>
      </c>
      <c r="U253" t="s">
        <v>25</v>
      </c>
      <c r="V253">
        <v>40550</v>
      </c>
      <c r="W253">
        <v>43800</v>
      </c>
      <c r="X253">
        <v>42300</v>
      </c>
      <c r="Y253">
        <v>39200</v>
      </c>
      <c r="Z253">
        <v>39850</v>
      </c>
      <c r="AA253">
        <v>39000</v>
      </c>
    </row>
    <row r="254" spans="1:27">
      <c r="A254" t="s">
        <v>295</v>
      </c>
      <c r="B254" t="s">
        <v>25</v>
      </c>
      <c r="C254" t="s">
        <v>25</v>
      </c>
      <c r="D254" t="s">
        <v>25</v>
      </c>
      <c r="E254" t="s">
        <v>25</v>
      </c>
      <c r="F254" t="s">
        <v>25</v>
      </c>
      <c r="G254" t="s">
        <v>25</v>
      </c>
      <c r="H254" t="s">
        <v>25</v>
      </c>
      <c r="I254" t="s">
        <v>25</v>
      </c>
      <c r="J254" t="s">
        <v>25</v>
      </c>
      <c r="K254">
        <v>42300</v>
      </c>
      <c r="L254">
        <v>40200</v>
      </c>
      <c r="M254">
        <v>42800</v>
      </c>
      <c r="N254" t="s">
        <v>25</v>
      </c>
      <c r="O254">
        <v>42000</v>
      </c>
      <c r="P254">
        <v>43000</v>
      </c>
      <c r="Q254">
        <v>39750</v>
      </c>
      <c r="R254">
        <v>41000</v>
      </c>
      <c r="S254">
        <v>41000</v>
      </c>
      <c r="T254">
        <v>42000</v>
      </c>
      <c r="U254" t="s">
        <v>25</v>
      </c>
      <c r="V254">
        <v>40450</v>
      </c>
      <c r="W254">
        <v>43900</v>
      </c>
      <c r="X254">
        <v>42000</v>
      </c>
      <c r="Y254">
        <v>39150</v>
      </c>
      <c r="Z254">
        <v>39650</v>
      </c>
      <c r="AA254">
        <v>39000</v>
      </c>
    </row>
    <row r="255" spans="1:27">
      <c r="A255" t="s">
        <v>296</v>
      </c>
      <c r="B255" t="s">
        <v>24</v>
      </c>
      <c r="C255" t="s">
        <v>24</v>
      </c>
      <c r="D255" t="s">
        <v>24</v>
      </c>
      <c r="E255" t="s">
        <v>24</v>
      </c>
      <c r="F255" t="s">
        <v>24</v>
      </c>
      <c r="G255" t="s">
        <v>24</v>
      </c>
      <c r="H255" t="s">
        <v>24</v>
      </c>
      <c r="I255" t="s">
        <v>24</v>
      </c>
      <c r="J255" t="s">
        <v>24</v>
      </c>
      <c r="K255" t="s">
        <v>24</v>
      </c>
      <c r="L255" t="s">
        <v>24</v>
      </c>
      <c r="M255" t="s">
        <v>24</v>
      </c>
      <c r="N255" t="s">
        <v>24</v>
      </c>
      <c r="O255" t="s">
        <v>24</v>
      </c>
      <c r="P255" t="s">
        <v>24</v>
      </c>
      <c r="Q255" t="s">
        <v>24</v>
      </c>
      <c r="R255" t="s">
        <v>24</v>
      </c>
      <c r="S255" t="s">
        <v>24</v>
      </c>
      <c r="T255" t="s">
        <v>24</v>
      </c>
      <c r="U255" t="s">
        <v>24</v>
      </c>
      <c r="V255" t="s">
        <v>24</v>
      </c>
      <c r="W255" t="s">
        <v>24</v>
      </c>
      <c r="X255" t="s">
        <v>24</v>
      </c>
      <c r="Y255" t="s">
        <v>24</v>
      </c>
      <c r="Z255" t="s">
        <v>24</v>
      </c>
      <c r="AA255" t="s">
        <v>24</v>
      </c>
    </row>
    <row r="256" spans="1:27">
      <c r="A256" t="s">
        <v>297</v>
      </c>
      <c r="B256" t="s">
        <v>25</v>
      </c>
      <c r="C256" t="s">
        <v>25</v>
      </c>
      <c r="D256" t="s">
        <v>25</v>
      </c>
      <c r="E256" t="s">
        <v>25</v>
      </c>
      <c r="F256" t="s">
        <v>25</v>
      </c>
      <c r="G256" t="s">
        <v>25</v>
      </c>
      <c r="H256" t="s">
        <v>25</v>
      </c>
      <c r="I256" t="s">
        <v>25</v>
      </c>
      <c r="J256" t="s">
        <v>25</v>
      </c>
      <c r="K256">
        <v>41500</v>
      </c>
      <c r="L256">
        <v>39500</v>
      </c>
      <c r="M256">
        <v>42200</v>
      </c>
      <c r="N256" t="s">
        <v>25</v>
      </c>
      <c r="O256">
        <v>41700</v>
      </c>
      <c r="P256">
        <v>43000</v>
      </c>
      <c r="Q256">
        <v>39400</v>
      </c>
      <c r="R256">
        <v>40700</v>
      </c>
      <c r="S256">
        <v>40500</v>
      </c>
      <c r="T256">
        <v>41700</v>
      </c>
      <c r="U256" t="s">
        <v>25</v>
      </c>
      <c r="V256">
        <v>40100</v>
      </c>
      <c r="W256">
        <v>43200</v>
      </c>
      <c r="X256">
        <v>41700</v>
      </c>
      <c r="Y256">
        <v>38750</v>
      </c>
      <c r="Z256">
        <v>39250</v>
      </c>
      <c r="AA256">
        <v>38550</v>
      </c>
    </row>
    <row r="257" spans="1:27">
      <c r="A257" t="s">
        <v>298</v>
      </c>
      <c r="B257" t="s">
        <v>25</v>
      </c>
      <c r="C257" t="s">
        <v>25</v>
      </c>
      <c r="D257" t="s">
        <v>25</v>
      </c>
      <c r="E257" t="s">
        <v>25</v>
      </c>
      <c r="F257" t="s">
        <v>25</v>
      </c>
      <c r="G257" t="s">
        <v>25</v>
      </c>
      <c r="H257" t="s">
        <v>25</v>
      </c>
      <c r="I257" t="s">
        <v>25</v>
      </c>
      <c r="J257" t="s">
        <v>25</v>
      </c>
      <c r="K257">
        <v>41100</v>
      </c>
      <c r="L257">
        <v>39200</v>
      </c>
      <c r="M257">
        <v>42300</v>
      </c>
      <c r="N257" t="s">
        <v>25</v>
      </c>
      <c r="O257">
        <v>41700</v>
      </c>
      <c r="P257">
        <v>42500</v>
      </c>
      <c r="Q257">
        <v>38900</v>
      </c>
      <c r="R257">
        <v>40700</v>
      </c>
      <c r="S257">
        <v>40500</v>
      </c>
      <c r="T257">
        <v>41500</v>
      </c>
      <c r="U257" t="s">
        <v>25</v>
      </c>
      <c r="V257">
        <v>39600</v>
      </c>
      <c r="W257">
        <v>43400</v>
      </c>
      <c r="X257">
        <v>41500</v>
      </c>
      <c r="Y257">
        <v>38650</v>
      </c>
      <c r="Z257">
        <v>39300</v>
      </c>
      <c r="AA257">
        <v>38600</v>
      </c>
    </row>
    <row r="258" spans="1:27">
      <c r="A258" t="s">
        <v>299</v>
      </c>
      <c r="B258" t="s">
        <v>25</v>
      </c>
      <c r="C258" t="s">
        <v>25</v>
      </c>
      <c r="D258" t="s">
        <v>25</v>
      </c>
      <c r="E258" t="s">
        <v>25</v>
      </c>
      <c r="F258" t="s">
        <v>25</v>
      </c>
      <c r="G258" t="s">
        <v>25</v>
      </c>
      <c r="H258" t="s">
        <v>25</v>
      </c>
      <c r="I258" t="s">
        <v>25</v>
      </c>
      <c r="J258" t="s">
        <v>25</v>
      </c>
      <c r="K258">
        <v>41100</v>
      </c>
      <c r="L258">
        <v>39400</v>
      </c>
      <c r="M258">
        <v>42300</v>
      </c>
      <c r="N258" t="s">
        <v>25</v>
      </c>
      <c r="O258">
        <v>41700</v>
      </c>
      <c r="P258">
        <v>42500</v>
      </c>
      <c r="Q258">
        <v>39250</v>
      </c>
      <c r="R258">
        <v>40700</v>
      </c>
      <c r="S258">
        <v>40700</v>
      </c>
      <c r="T258">
        <v>41500</v>
      </c>
      <c r="U258" t="s">
        <v>25</v>
      </c>
      <c r="V258">
        <v>39950</v>
      </c>
      <c r="W258">
        <v>43000</v>
      </c>
      <c r="X258">
        <v>41400</v>
      </c>
      <c r="Y258">
        <v>38600</v>
      </c>
      <c r="Z258">
        <v>39200</v>
      </c>
      <c r="AA258">
        <v>38550</v>
      </c>
    </row>
    <row r="259" spans="1:27">
      <c r="A259" t="s">
        <v>300</v>
      </c>
      <c r="B259" t="s">
        <v>25</v>
      </c>
      <c r="C259" t="s">
        <v>25</v>
      </c>
      <c r="D259" t="s">
        <v>25</v>
      </c>
      <c r="E259" t="s">
        <v>25</v>
      </c>
      <c r="F259" t="s">
        <v>25</v>
      </c>
      <c r="G259" t="s">
        <v>25</v>
      </c>
      <c r="H259" t="s">
        <v>25</v>
      </c>
      <c r="I259" t="s">
        <v>25</v>
      </c>
      <c r="J259" t="s">
        <v>25</v>
      </c>
      <c r="K259">
        <v>41000</v>
      </c>
      <c r="L259">
        <v>39250</v>
      </c>
      <c r="M259">
        <v>42400</v>
      </c>
      <c r="N259" t="s">
        <v>25</v>
      </c>
      <c r="O259">
        <v>42000</v>
      </c>
      <c r="P259">
        <v>42500</v>
      </c>
      <c r="Q259">
        <v>39250</v>
      </c>
      <c r="R259">
        <v>40900</v>
      </c>
      <c r="S259">
        <v>40500</v>
      </c>
      <c r="T259">
        <v>41300</v>
      </c>
      <c r="U259" t="s">
        <v>25</v>
      </c>
      <c r="V259">
        <v>39950</v>
      </c>
      <c r="W259">
        <v>43400</v>
      </c>
      <c r="X259">
        <v>41400</v>
      </c>
      <c r="Y259">
        <v>38700</v>
      </c>
      <c r="Z259">
        <v>39250</v>
      </c>
      <c r="AA259">
        <v>38400</v>
      </c>
    </row>
    <row r="260" spans="1:27">
      <c r="A260" t="s">
        <v>301</v>
      </c>
      <c r="B260" t="s">
        <v>25</v>
      </c>
      <c r="C260" t="s">
        <v>25</v>
      </c>
      <c r="D260" t="s">
        <v>25</v>
      </c>
      <c r="E260" t="s">
        <v>25</v>
      </c>
      <c r="F260" t="s">
        <v>25</v>
      </c>
      <c r="G260" t="s">
        <v>25</v>
      </c>
      <c r="H260" t="s">
        <v>25</v>
      </c>
      <c r="I260" t="s">
        <v>25</v>
      </c>
      <c r="J260" t="s">
        <v>25</v>
      </c>
      <c r="K260">
        <v>41200</v>
      </c>
      <c r="L260">
        <v>39500</v>
      </c>
      <c r="M260">
        <v>42700</v>
      </c>
      <c r="N260" t="s">
        <v>25</v>
      </c>
      <c r="O260">
        <v>42400</v>
      </c>
      <c r="P260">
        <v>42500</v>
      </c>
      <c r="Q260">
        <v>39600</v>
      </c>
      <c r="R260">
        <v>40900</v>
      </c>
      <c r="S260">
        <v>41000</v>
      </c>
      <c r="T260">
        <v>41500</v>
      </c>
      <c r="U260" t="s">
        <v>25</v>
      </c>
      <c r="V260">
        <v>40300</v>
      </c>
      <c r="W260">
        <v>43500</v>
      </c>
      <c r="X260">
        <v>41600</v>
      </c>
      <c r="Y260">
        <v>39050</v>
      </c>
      <c r="Z260">
        <v>39500</v>
      </c>
      <c r="AA260">
        <v>39000</v>
      </c>
    </row>
    <row r="261" spans="1:27">
      <c r="A261" t="s">
        <v>302</v>
      </c>
      <c r="B261" t="s">
        <v>25</v>
      </c>
      <c r="C261" t="s">
        <v>25</v>
      </c>
      <c r="D261" t="s">
        <v>25</v>
      </c>
      <c r="E261" t="s">
        <v>25</v>
      </c>
      <c r="F261" t="s">
        <v>25</v>
      </c>
      <c r="G261" t="s">
        <v>25</v>
      </c>
      <c r="H261" t="s">
        <v>25</v>
      </c>
      <c r="I261" t="s">
        <v>25</v>
      </c>
      <c r="J261" t="s">
        <v>25</v>
      </c>
      <c r="K261">
        <v>41200</v>
      </c>
      <c r="L261">
        <v>39500</v>
      </c>
      <c r="M261">
        <v>42600</v>
      </c>
      <c r="N261" t="s">
        <v>25</v>
      </c>
      <c r="O261">
        <v>42300</v>
      </c>
      <c r="P261">
        <v>42500</v>
      </c>
      <c r="Q261">
        <v>39500</v>
      </c>
      <c r="R261">
        <v>40900</v>
      </c>
      <c r="S261">
        <v>40500</v>
      </c>
      <c r="T261">
        <v>41500</v>
      </c>
      <c r="U261" t="s">
        <v>25</v>
      </c>
      <c r="V261">
        <v>40200</v>
      </c>
      <c r="W261">
        <v>43500</v>
      </c>
      <c r="X261">
        <v>41700</v>
      </c>
      <c r="Y261">
        <v>38700</v>
      </c>
      <c r="Z261">
        <v>39350</v>
      </c>
      <c r="AA261">
        <v>38800</v>
      </c>
    </row>
    <row r="262" spans="1:27">
      <c r="A262" t="s">
        <v>303</v>
      </c>
      <c r="B262" t="s">
        <v>24</v>
      </c>
      <c r="C262" t="s">
        <v>24</v>
      </c>
      <c r="D262" t="s">
        <v>24</v>
      </c>
      <c r="E262" t="s">
        <v>24</v>
      </c>
      <c r="F262" t="s">
        <v>24</v>
      </c>
      <c r="G262" t="s">
        <v>24</v>
      </c>
      <c r="H262" t="s">
        <v>24</v>
      </c>
      <c r="I262" t="s">
        <v>24</v>
      </c>
      <c r="J262" t="s">
        <v>24</v>
      </c>
      <c r="K262" t="s">
        <v>24</v>
      </c>
      <c r="L262" t="s">
        <v>24</v>
      </c>
      <c r="M262" t="s">
        <v>24</v>
      </c>
      <c r="N262" t="s">
        <v>24</v>
      </c>
      <c r="O262" t="s">
        <v>24</v>
      </c>
      <c r="P262" t="s">
        <v>24</v>
      </c>
      <c r="Q262" t="s">
        <v>24</v>
      </c>
      <c r="R262" t="s">
        <v>24</v>
      </c>
      <c r="S262" t="s">
        <v>24</v>
      </c>
      <c r="T262" t="s">
        <v>24</v>
      </c>
      <c r="U262" t="s">
        <v>24</v>
      </c>
      <c r="V262" t="s">
        <v>24</v>
      </c>
      <c r="W262" t="s">
        <v>24</v>
      </c>
      <c r="X262" t="s">
        <v>24</v>
      </c>
      <c r="Y262" t="s">
        <v>24</v>
      </c>
      <c r="Z262" t="s">
        <v>24</v>
      </c>
      <c r="AA262" t="s">
        <v>24</v>
      </c>
    </row>
    <row r="263" spans="1:27">
      <c r="A263" t="s">
        <v>304</v>
      </c>
      <c r="B263" t="s">
        <v>25</v>
      </c>
      <c r="C263" t="s">
        <v>25</v>
      </c>
      <c r="D263" t="s">
        <v>25</v>
      </c>
      <c r="E263" t="s">
        <v>25</v>
      </c>
      <c r="F263" t="s">
        <v>25</v>
      </c>
      <c r="G263" t="s">
        <v>25</v>
      </c>
      <c r="H263" t="s">
        <v>25</v>
      </c>
      <c r="I263" t="s">
        <v>25</v>
      </c>
      <c r="J263" t="s">
        <v>25</v>
      </c>
      <c r="K263">
        <v>41700</v>
      </c>
      <c r="L263">
        <v>40000</v>
      </c>
      <c r="M263">
        <v>43000</v>
      </c>
      <c r="N263" t="s">
        <v>25</v>
      </c>
      <c r="O263">
        <v>42500</v>
      </c>
      <c r="P263">
        <v>42500</v>
      </c>
      <c r="Q263">
        <v>40300</v>
      </c>
      <c r="R263">
        <v>40900</v>
      </c>
      <c r="S263">
        <v>41000</v>
      </c>
      <c r="T263">
        <v>42100</v>
      </c>
      <c r="U263" t="s">
        <v>25</v>
      </c>
      <c r="V263">
        <v>41000</v>
      </c>
      <c r="W263">
        <v>44300</v>
      </c>
      <c r="X263">
        <v>42200</v>
      </c>
      <c r="Y263">
        <v>39450</v>
      </c>
      <c r="Z263">
        <v>39950</v>
      </c>
      <c r="AA263">
        <v>39500</v>
      </c>
    </row>
    <row r="264" spans="1:27">
      <c r="A264" t="s">
        <v>305</v>
      </c>
      <c r="B264" t="s">
        <v>25</v>
      </c>
      <c r="C264" t="s">
        <v>25</v>
      </c>
      <c r="D264" t="s">
        <v>25</v>
      </c>
      <c r="E264" t="s">
        <v>25</v>
      </c>
      <c r="F264" t="s">
        <v>25</v>
      </c>
      <c r="G264" t="s">
        <v>25</v>
      </c>
      <c r="H264" t="s">
        <v>25</v>
      </c>
      <c r="I264" t="s">
        <v>25</v>
      </c>
      <c r="J264" t="s">
        <v>25</v>
      </c>
      <c r="K264">
        <v>41700</v>
      </c>
      <c r="L264">
        <v>39850</v>
      </c>
      <c r="M264">
        <v>42800</v>
      </c>
      <c r="N264" t="s">
        <v>25</v>
      </c>
      <c r="O264">
        <v>42400</v>
      </c>
      <c r="P264">
        <v>42500</v>
      </c>
      <c r="Q264">
        <v>39800</v>
      </c>
      <c r="R264">
        <v>41250</v>
      </c>
      <c r="S264">
        <v>41000</v>
      </c>
      <c r="T264">
        <v>42200</v>
      </c>
      <c r="U264" t="s">
        <v>25</v>
      </c>
      <c r="V264">
        <v>40500</v>
      </c>
      <c r="W264">
        <v>44000</v>
      </c>
      <c r="X264">
        <v>42000</v>
      </c>
      <c r="Y264">
        <v>39050</v>
      </c>
      <c r="Z264">
        <v>39600</v>
      </c>
      <c r="AA264">
        <v>39050</v>
      </c>
    </row>
    <row r="265" spans="1:27">
      <c r="A265" t="s">
        <v>306</v>
      </c>
      <c r="B265" t="s">
        <v>25</v>
      </c>
      <c r="C265" t="s">
        <v>25</v>
      </c>
      <c r="D265" t="s">
        <v>25</v>
      </c>
      <c r="E265" t="s">
        <v>25</v>
      </c>
      <c r="F265" t="s">
        <v>25</v>
      </c>
      <c r="G265" t="s">
        <v>25</v>
      </c>
      <c r="H265" t="s">
        <v>25</v>
      </c>
      <c r="I265" t="s">
        <v>25</v>
      </c>
      <c r="J265" t="s">
        <v>25</v>
      </c>
      <c r="K265">
        <v>41800</v>
      </c>
      <c r="L265">
        <v>39800</v>
      </c>
      <c r="M265">
        <v>42500</v>
      </c>
      <c r="N265" t="s">
        <v>25</v>
      </c>
      <c r="O265">
        <v>42200</v>
      </c>
      <c r="P265">
        <v>42500</v>
      </c>
      <c r="Q265">
        <v>39700</v>
      </c>
      <c r="R265">
        <v>41250</v>
      </c>
      <c r="S265">
        <v>41000</v>
      </c>
      <c r="T265">
        <v>42000</v>
      </c>
      <c r="U265" t="s">
        <v>25</v>
      </c>
      <c r="V265">
        <v>40400</v>
      </c>
      <c r="W265">
        <v>44000</v>
      </c>
      <c r="X265">
        <v>41900</v>
      </c>
      <c r="Y265">
        <v>39100</v>
      </c>
      <c r="Z265">
        <v>39450</v>
      </c>
      <c r="AA265">
        <v>39000</v>
      </c>
    </row>
    <row r="266" spans="1:27">
      <c r="A266" t="s">
        <v>307</v>
      </c>
      <c r="B266" t="s">
        <v>25</v>
      </c>
      <c r="C266" t="s">
        <v>25</v>
      </c>
      <c r="D266" t="s">
        <v>25</v>
      </c>
      <c r="E266" t="s">
        <v>25</v>
      </c>
      <c r="F266" t="s">
        <v>25</v>
      </c>
      <c r="G266" t="s">
        <v>25</v>
      </c>
      <c r="H266" t="s">
        <v>25</v>
      </c>
      <c r="I266" t="s">
        <v>25</v>
      </c>
      <c r="J266" t="s">
        <v>25</v>
      </c>
      <c r="K266">
        <v>41800</v>
      </c>
      <c r="L266">
        <v>39550</v>
      </c>
      <c r="M266">
        <v>42400</v>
      </c>
      <c r="N266" t="s">
        <v>25</v>
      </c>
      <c r="O266">
        <v>42000</v>
      </c>
      <c r="P266">
        <v>42300</v>
      </c>
      <c r="Q266">
        <v>39300</v>
      </c>
      <c r="R266">
        <v>41250</v>
      </c>
      <c r="S266">
        <v>40500</v>
      </c>
      <c r="T266">
        <v>41800</v>
      </c>
      <c r="U266" t="s">
        <v>25</v>
      </c>
      <c r="V266">
        <v>40000</v>
      </c>
      <c r="W266">
        <v>43500</v>
      </c>
      <c r="X266">
        <v>41500</v>
      </c>
      <c r="Y266">
        <v>38750</v>
      </c>
      <c r="Z266">
        <v>39200</v>
      </c>
      <c r="AA266">
        <v>38750</v>
      </c>
    </row>
    <row r="267" spans="1:27">
      <c r="A267" t="s">
        <v>308</v>
      </c>
      <c r="B267" t="s">
        <v>25</v>
      </c>
      <c r="C267" t="s">
        <v>25</v>
      </c>
      <c r="D267" t="s">
        <v>25</v>
      </c>
      <c r="E267" t="s">
        <v>25</v>
      </c>
      <c r="F267" t="s">
        <v>25</v>
      </c>
      <c r="G267" t="s">
        <v>25</v>
      </c>
      <c r="H267" t="s">
        <v>25</v>
      </c>
      <c r="I267" t="s">
        <v>25</v>
      </c>
      <c r="J267" t="s">
        <v>25</v>
      </c>
      <c r="K267">
        <v>41400</v>
      </c>
      <c r="L267">
        <v>39200</v>
      </c>
      <c r="M267">
        <v>42200</v>
      </c>
      <c r="N267" t="s">
        <v>25</v>
      </c>
      <c r="O267">
        <v>41800</v>
      </c>
      <c r="P267">
        <v>42300</v>
      </c>
      <c r="Q267">
        <v>39000</v>
      </c>
      <c r="R267">
        <v>41250</v>
      </c>
      <c r="S267">
        <v>40500</v>
      </c>
      <c r="T267">
        <v>41500</v>
      </c>
      <c r="U267" t="s">
        <v>25</v>
      </c>
      <c r="V267">
        <v>39700</v>
      </c>
      <c r="W267">
        <v>43200</v>
      </c>
      <c r="X267">
        <v>41100</v>
      </c>
      <c r="Y267">
        <v>38350</v>
      </c>
      <c r="Z267">
        <v>38900</v>
      </c>
      <c r="AA267">
        <v>38100</v>
      </c>
    </row>
    <row r="268" spans="1:27">
      <c r="A268" t="s">
        <v>309</v>
      </c>
      <c r="B268" t="s">
        <v>25</v>
      </c>
      <c r="C268" t="s">
        <v>25</v>
      </c>
      <c r="D268" t="s">
        <v>25</v>
      </c>
      <c r="E268" t="s">
        <v>25</v>
      </c>
      <c r="F268" t="s">
        <v>25</v>
      </c>
      <c r="G268" t="s">
        <v>25</v>
      </c>
      <c r="H268" t="s">
        <v>25</v>
      </c>
      <c r="I268" t="s">
        <v>25</v>
      </c>
      <c r="J268" t="s">
        <v>25</v>
      </c>
      <c r="K268">
        <v>41300</v>
      </c>
      <c r="L268">
        <v>39600</v>
      </c>
      <c r="M268">
        <v>42200</v>
      </c>
      <c r="N268" t="s">
        <v>25</v>
      </c>
      <c r="O268">
        <v>41800</v>
      </c>
      <c r="P268">
        <v>42300</v>
      </c>
      <c r="Q268">
        <v>39350</v>
      </c>
      <c r="R268">
        <v>41250</v>
      </c>
      <c r="S268">
        <v>40500</v>
      </c>
      <c r="T268">
        <v>41300</v>
      </c>
      <c r="U268" t="s">
        <v>25</v>
      </c>
      <c r="V268">
        <v>40050</v>
      </c>
      <c r="W268">
        <v>43300</v>
      </c>
      <c r="X268">
        <v>41300</v>
      </c>
      <c r="Y268">
        <v>38650</v>
      </c>
      <c r="Z268">
        <v>39050</v>
      </c>
      <c r="AA268">
        <v>38400</v>
      </c>
    </row>
    <row r="269" spans="1:27">
      <c r="A269" t="s">
        <v>310</v>
      </c>
      <c r="B269" t="s">
        <v>24</v>
      </c>
      <c r="C269" t="s">
        <v>24</v>
      </c>
      <c r="D269" t="s">
        <v>24</v>
      </c>
      <c r="E269" t="s">
        <v>24</v>
      </c>
      <c r="F269" t="s">
        <v>24</v>
      </c>
      <c r="G269" t="s">
        <v>24</v>
      </c>
      <c r="H269" t="s">
        <v>24</v>
      </c>
      <c r="I269" t="s">
        <v>24</v>
      </c>
      <c r="J269" t="s">
        <v>24</v>
      </c>
      <c r="K269" t="s">
        <v>24</v>
      </c>
      <c r="L269" t="s">
        <v>24</v>
      </c>
      <c r="M269" t="s">
        <v>24</v>
      </c>
      <c r="N269" t="s">
        <v>24</v>
      </c>
      <c r="O269" t="s">
        <v>24</v>
      </c>
      <c r="P269" t="s">
        <v>24</v>
      </c>
      <c r="Q269" t="s">
        <v>24</v>
      </c>
      <c r="R269" t="s">
        <v>24</v>
      </c>
      <c r="S269" t="s">
        <v>24</v>
      </c>
      <c r="T269" t="s">
        <v>24</v>
      </c>
      <c r="U269" t="s">
        <v>24</v>
      </c>
      <c r="V269" t="s">
        <v>24</v>
      </c>
      <c r="W269" t="s">
        <v>24</v>
      </c>
      <c r="X269" t="s">
        <v>24</v>
      </c>
      <c r="Y269" t="s">
        <v>24</v>
      </c>
      <c r="Z269" t="s">
        <v>24</v>
      </c>
      <c r="AA269" t="s">
        <v>24</v>
      </c>
    </row>
    <row r="270" spans="1:27">
      <c r="A270" t="s">
        <v>311</v>
      </c>
      <c r="B270" t="s">
        <v>25</v>
      </c>
      <c r="C270" t="s">
        <v>25</v>
      </c>
      <c r="D270" t="s">
        <v>25</v>
      </c>
      <c r="E270" t="s">
        <v>25</v>
      </c>
      <c r="F270" t="s">
        <v>25</v>
      </c>
      <c r="G270" t="s">
        <v>25</v>
      </c>
      <c r="H270" t="s">
        <v>25</v>
      </c>
      <c r="I270" t="s">
        <v>25</v>
      </c>
      <c r="J270" t="s">
        <v>25</v>
      </c>
      <c r="K270">
        <v>41100</v>
      </c>
      <c r="L270">
        <v>38900</v>
      </c>
      <c r="M270">
        <v>41900</v>
      </c>
      <c r="N270" t="s">
        <v>25</v>
      </c>
      <c r="O270">
        <v>41600</v>
      </c>
      <c r="P270">
        <v>42000</v>
      </c>
      <c r="Q270">
        <v>38800</v>
      </c>
      <c r="R270">
        <v>41250</v>
      </c>
      <c r="S270">
        <v>40000</v>
      </c>
      <c r="T270">
        <v>41000</v>
      </c>
      <c r="U270" t="s">
        <v>25</v>
      </c>
      <c r="V270">
        <v>39500</v>
      </c>
      <c r="W270">
        <v>42600</v>
      </c>
      <c r="X270">
        <v>41100</v>
      </c>
      <c r="Y270">
        <v>38000</v>
      </c>
      <c r="Z270">
        <v>38600</v>
      </c>
      <c r="AA270">
        <v>38000</v>
      </c>
    </row>
    <row r="271" spans="1:27">
      <c r="A271" t="s">
        <v>312</v>
      </c>
      <c r="B271" t="s">
        <v>25</v>
      </c>
      <c r="C271" t="s">
        <v>25</v>
      </c>
      <c r="D271" t="s">
        <v>25</v>
      </c>
      <c r="E271" t="s">
        <v>25</v>
      </c>
      <c r="F271" t="s">
        <v>25</v>
      </c>
      <c r="G271" t="s">
        <v>25</v>
      </c>
      <c r="H271" t="s">
        <v>25</v>
      </c>
      <c r="I271" t="s">
        <v>25</v>
      </c>
      <c r="J271" t="s">
        <v>25</v>
      </c>
      <c r="K271">
        <v>40900</v>
      </c>
      <c r="L271">
        <v>39150</v>
      </c>
      <c r="M271">
        <v>42200</v>
      </c>
      <c r="N271" t="s">
        <v>25</v>
      </c>
      <c r="O271">
        <v>41800</v>
      </c>
      <c r="P271">
        <v>42300</v>
      </c>
      <c r="Q271">
        <v>38900</v>
      </c>
      <c r="R271">
        <v>41250</v>
      </c>
      <c r="S271">
        <v>40000</v>
      </c>
      <c r="T271">
        <v>41100</v>
      </c>
      <c r="U271" t="s">
        <v>25</v>
      </c>
      <c r="V271">
        <v>39600</v>
      </c>
      <c r="W271">
        <v>42700</v>
      </c>
      <c r="X271">
        <v>41000</v>
      </c>
      <c r="Y271">
        <v>38300</v>
      </c>
      <c r="Z271">
        <v>38750</v>
      </c>
      <c r="AA271">
        <v>38250</v>
      </c>
    </row>
    <row r="272" spans="1:27">
      <c r="A272" t="s">
        <v>313</v>
      </c>
      <c r="B272" t="s">
        <v>25</v>
      </c>
      <c r="C272" t="s">
        <v>25</v>
      </c>
      <c r="D272" t="s">
        <v>25</v>
      </c>
      <c r="E272" t="s">
        <v>25</v>
      </c>
      <c r="F272" t="s">
        <v>25</v>
      </c>
      <c r="G272" t="s">
        <v>25</v>
      </c>
      <c r="H272" t="s">
        <v>25</v>
      </c>
      <c r="I272" t="s">
        <v>25</v>
      </c>
      <c r="J272" t="s">
        <v>25</v>
      </c>
      <c r="K272">
        <v>40800</v>
      </c>
      <c r="L272">
        <v>38800</v>
      </c>
      <c r="M272">
        <v>42000</v>
      </c>
      <c r="N272" t="s">
        <v>25</v>
      </c>
      <c r="O272">
        <v>41600</v>
      </c>
      <c r="P272">
        <v>42300</v>
      </c>
      <c r="Q272">
        <v>38700</v>
      </c>
      <c r="R272">
        <v>41250</v>
      </c>
      <c r="S272">
        <v>39500</v>
      </c>
      <c r="T272">
        <v>41000</v>
      </c>
      <c r="U272" t="s">
        <v>25</v>
      </c>
      <c r="V272">
        <v>39400</v>
      </c>
      <c r="W272">
        <v>42700</v>
      </c>
      <c r="X272">
        <v>41200</v>
      </c>
      <c r="Y272">
        <v>38000</v>
      </c>
      <c r="Z272">
        <v>38500</v>
      </c>
      <c r="AA272">
        <v>38000</v>
      </c>
    </row>
    <row r="273" spans="1:27">
      <c r="A273" t="s">
        <v>314</v>
      </c>
      <c r="B273" t="s">
        <v>25</v>
      </c>
      <c r="C273" t="s">
        <v>25</v>
      </c>
      <c r="D273" t="s">
        <v>25</v>
      </c>
      <c r="E273" t="s">
        <v>25</v>
      </c>
      <c r="F273" t="s">
        <v>25</v>
      </c>
      <c r="G273" t="s">
        <v>25</v>
      </c>
      <c r="H273" t="s">
        <v>25</v>
      </c>
      <c r="I273" t="s">
        <v>25</v>
      </c>
      <c r="J273" t="s">
        <v>25</v>
      </c>
      <c r="K273">
        <v>40800</v>
      </c>
      <c r="L273">
        <v>39000</v>
      </c>
      <c r="M273">
        <v>42200</v>
      </c>
      <c r="N273" t="s">
        <v>25</v>
      </c>
      <c r="O273">
        <v>41800</v>
      </c>
      <c r="P273">
        <v>42300</v>
      </c>
      <c r="Q273">
        <v>38850</v>
      </c>
      <c r="R273">
        <v>40000</v>
      </c>
      <c r="S273">
        <v>39500</v>
      </c>
      <c r="T273">
        <v>41000</v>
      </c>
      <c r="U273" t="s">
        <v>25</v>
      </c>
      <c r="V273">
        <v>39550</v>
      </c>
      <c r="W273">
        <v>42700</v>
      </c>
      <c r="X273">
        <v>41000</v>
      </c>
      <c r="Y273">
        <v>38050</v>
      </c>
      <c r="Z273">
        <v>38500</v>
      </c>
      <c r="AA273">
        <v>38000</v>
      </c>
    </row>
    <row r="274" spans="1:27">
      <c r="A274" t="s">
        <v>315</v>
      </c>
      <c r="B274" t="s">
        <v>25</v>
      </c>
      <c r="C274" t="s">
        <v>25</v>
      </c>
      <c r="D274" t="s">
        <v>25</v>
      </c>
      <c r="E274" t="s">
        <v>25</v>
      </c>
      <c r="F274" t="s">
        <v>25</v>
      </c>
      <c r="G274" t="s">
        <v>25</v>
      </c>
      <c r="H274" t="s">
        <v>25</v>
      </c>
      <c r="I274" t="s">
        <v>25</v>
      </c>
      <c r="J274" t="s">
        <v>25</v>
      </c>
      <c r="K274">
        <v>40800</v>
      </c>
      <c r="L274">
        <v>39100</v>
      </c>
      <c r="M274">
        <v>42100</v>
      </c>
      <c r="N274" t="s">
        <v>25</v>
      </c>
      <c r="O274">
        <v>41700</v>
      </c>
      <c r="P274">
        <v>42000</v>
      </c>
      <c r="Q274">
        <v>38950</v>
      </c>
      <c r="R274">
        <v>40000</v>
      </c>
      <c r="S274">
        <v>39500</v>
      </c>
      <c r="T274">
        <v>41000</v>
      </c>
      <c r="U274" t="s">
        <v>25</v>
      </c>
      <c r="V274">
        <v>39650</v>
      </c>
      <c r="W274">
        <v>42800</v>
      </c>
      <c r="X274">
        <v>41100</v>
      </c>
      <c r="Y274">
        <v>38450</v>
      </c>
      <c r="Z274">
        <v>38600</v>
      </c>
      <c r="AA274">
        <v>38000</v>
      </c>
    </row>
    <row r="275" spans="1:27">
      <c r="A275" t="s">
        <v>316</v>
      </c>
      <c r="B275" t="s">
        <v>25</v>
      </c>
      <c r="C275" t="s">
        <v>25</v>
      </c>
      <c r="D275" t="s">
        <v>25</v>
      </c>
      <c r="E275" t="s">
        <v>25</v>
      </c>
      <c r="F275" t="s">
        <v>25</v>
      </c>
      <c r="G275" t="s">
        <v>25</v>
      </c>
      <c r="H275" t="s">
        <v>25</v>
      </c>
      <c r="I275" t="s">
        <v>25</v>
      </c>
      <c r="J275" t="s">
        <v>25</v>
      </c>
      <c r="K275">
        <v>40900</v>
      </c>
      <c r="L275">
        <v>39300</v>
      </c>
      <c r="M275">
        <v>42300</v>
      </c>
      <c r="N275" t="s">
        <v>25</v>
      </c>
      <c r="O275">
        <v>41900</v>
      </c>
      <c r="P275">
        <v>42300</v>
      </c>
      <c r="Q275">
        <v>39350</v>
      </c>
      <c r="R275">
        <v>40000</v>
      </c>
      <c r="S275">
        <v>39500</v>
      </c>
      <c r="T275">
        <v>41100</v>
      </c>
      <c r="U275" t="s">
        <v>25</v>
      </c>
      <c r="V275">
        <v>40050</v>
      </c>
      <c r="W275">
        <v>43000</v>
      </c>
      <c r="X275">
        <v>41100</v>
      </c>
      <c r="Y275">
        <v>38650</v>
      </c>
      <c r="Z275">
        <v>39000</v>
      </c>
      <c r="AA275">
        <v>38200</v>
      </c>
    </row>
    <row r="276" spans="1:27">
      <c r="A276" t="s">
        <v>317</v>
      </c>
      <c r="B276" t="s">
        <v>24</v>
      </c>
      <c r="C276" t="s">
        <v>24</v>
      </c>
      <c r="D276" t="s">
        <v>24</v>
      </c>
      <c r="E276" t="s">
        <v>24</v>
      </c>
      <c r="F276" t="s">
        <v>24</v>
      </c>
      <c r="G276" t="s">
        <v>24</v>
      </c>
      <c r="H276" t="s">
        <v>24</v>
      </c>
      <c r="I276" t="s">
        <v>24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24</v>
      </c>
      <c r="Q276" t="s">
        <v>24</v>
      </c>
      <c r="R276" t="s">
        <v>24</v>
      </c>
      <c r="S276" t="s">
        <v>24</v>
      </c>
      <c r="T276" t="s">
        <v>24</v>
      </c>
      <c r="U276" t="s">
        <v>24</v>
      </c>
      <c r="V276" t="s">
        <v>24</v>
      </c>
      <c r="W276" t="s">
        <v>24</v>
      </c>
      <c r="X276" t="s">
        <v>24</v>
      </c>
      <c r="Y276" t="s">
        <v>24</v>
      </c>
      <c r="Z276" t="s">
        <v>24</v>
      </c>
      <c r="AA276" t="s">
        <v>24</v>
      </c>
    </row>
    <row r="277" spans="1:27">
      <c r="A277" t="s">
        <v>318</v>
      </c>
      <c r="B277" t="s">
        <v>25</v>
      </c>
      <c r="C277" t="s">
        <v>25</v>
      </c>
      <c r="D277" t="s">
        <v>25</v>
      </c>
      <c r="E277" t="s">
        <v>25</v>
      </c>
      <c r="F277" t="s">
        <v>25</v>
      </c>
      <c r="G277" t="s">
        <v>25</v>
      </c>
      <c r="H277" t="s">
        <v>25</v>
      </c>
      <c r="I277" t="s">
        <v>25</v>
      </c>
      <c r="J277" t="s">
        <v>25</v>
      </c>
      <c r="K277">
        <v>40800</v>
      </c>
      <c r="L277">
        <v>39500</v>
      </c>
      <c r="M277">
        <v>42500</v>
      </c>
      <c r="N277" t="s">
        <v>25</v>
      </c>
      <c r="O277">
        <v>42200</v>
      </c>
      <c r="P277">
        <v>42300</v>
      </c>
      <c r="Q277">
        <v>39500</v>
      </c>
      <c r="R277">
        <v>40500</v>
      </c>
      <c r="S277">
        <v>39500</v>
      </c>
      <c r="T277">
        <v>41200</v>
      </c>
      <c r="U277" t="s">
        <v>25</v>
      </c>
      <c r="V277">
        <v>40200</v>
      </c>
      <c r="W277">
        <v>43200</v>
      </c>
      <c r="X277">
        <v>41200</v>
      </c>
      <c r="Y277">
        <v>38800</v>
      </c>
      <c r="Z277">
        <v>39000</v>
      </c>
      <c r="AA277">
        <v>38350</v>
      </c>
    </row>
    <row r="278" spans="1:27">
      <c r="A278" t="s">
        <v>319</v>
      </c>
      <c r="B278" t="s">
        <v>25</v>
      </c>
      <c r="C278" t="s">
        <v>25</v>
      </c>
      <c r="D278" t="s">
        <v>25</v>
      </c>
      <c r="E278" t="s">
        <v>25</v>
      </c>
      <c r="F278" t="s">
        <v>25</v>
      </c>
      <c r="G278" t="s">
        <v>25</v>
      </c>
      <c r="H278" t="s">
        <v>25</v>
      </c>
      <c r="I278" t="s">
        <v>25</v>
      </c>
      <c r="J278" t="s">
        <v>25</v>
      </c>
      <c r="K278">
        <v>41700</v>
      </c>
      <c r="L278">
        <v>39950</v>
      </c>
      <c r="M278">
        <v>43000</v>
      </c>
      <c r="N278" t="s">
        <v>25</v>
      </c>
      <c r="O278">
        <v>42500</v>
      </c>
      <c r="P278">
        <v>42300</v>
      </c>
      <c r="Q278">
        <v>40200</v>
      </c>
      <c r="R278">
        <v>40500</v>
      </c>
      <c r="S278">
        <v>40200</v>
      </c>
      <c r="T278">
        <v>42000</v>
      </c>
      <c r="U278" t="s">
        <v>25</v>
      </c>
      <c r="V278">
        <v>40900</v>
      </c>
      <c r="W278">
        <v>43600</v>
      </c>
      <c r="X278">
        <v>42000</v>
      </c>
      <c r="Y278">
        <v>39350</v>
      </c>
      <c r="Z278">
        <v>39650</v>
      </c>
      <c r="AA278">
        <v>38950</v>
      </c>
    </row>
    <row r="279" spans="1:27">
      <c r="A279" t="s">
        <v>320</v>
      </c>
      <c r="B279" t="s">
        <v>25</v>
      </c>
      <c r="C279" t="s">
        <v>25</v>
      </c>
      <c r="D279" t="s">
        <v>25</v>
      </c>
      <c r="E279" t="s">
        <v>25</v>
      </c>
      <c r="F279" t="s">
        <v>25</v>
      </c>
      <c r="G279" t="s">
        <v>25</v>
      </c>
      <c r="H279" t="s">
        <v>25</v>
      </c>
      <c r="I279" t="s">
        <v>25</v>
      </c>
      <c r="J279" t="s">
        <v>25</v>
      </c>
      <c r="K279">
        <v>41700</v>
      </c>
      <c r="L279">
        <v>39750</v>
      </c>
      <c r="M279">
        <v>42800</v>
      </c>
      <c r="N279" t="s">
        <v>25</v>
      </c>
      <c r="O279">
        <v>42300</v>
      </c>
      <c r="P279">
        <v>43000</v>
      </c>
      <c r="Q279">
        <v>39500</v>
      </c>
      <c r="R279">
        <v>40500</v>
      </c>
      <c r="S279">
        <v>40000</v>
      </c>
      <c r="T279">
        <v>42000</v>
      </c>
      <c r="U279" t="s">
        <v>25</v>
      </c>
      <c r="V279">
        <v>40200</v>
      </c>
      <c r="W279">
        <v>43300</v>
      </c>
      <c r="X279">
        <v>42000</v>
      </c>
      <c r="Y279">
        <v>38800</v>
      </c>
      <c r="Z279">
        <v>39250</v>
      </c>
      <c r="AA279">
        <v>38500</v>
      </c>
    </row>
    <row r="280" spans="1:27">
      <c r="A280" t="s">
        <v>321</v>
      </c>
      <c r="B280" t="s">
        <v>25</v>
      </c>
      <c r="C280" t="s">
        <v>25</v>
      </c>
      <c r="D280" t="s">
        <v>25</v>
      </c>
      <c r="E280" t="s">
        <v>25</v>
      </c>
      <c r="F280" t="s">
        <v>25</v>
      </c>
      <c r="G280" t="s">
        <v>25</v>
      </c>
      <c r="H280" t="s">
        <v>25</v>
      </c>
      <c r="I280" t="s">
        <v>25</v>
      </c>
      <c r="J280" t="s">
        <v>25</v>
      </c>
      <c r="K280">
        <v>41700</v>
      </c>
      <c r="L280">
        <v>39800</v>
      </c>
      <c r="M280">
        <v>42600</v>
      </c>
      <c r="N280" t="s">
        <v>25</v>
      </c>
      <c r="O280">
        <v>42100</v>
      </c>
      <c r="P280">
        <v>43000</v>
      </c>
      <c r="Q280">
        <v>39550</v>
      </c>
      <c r="R280">
        <v>40500</v>
      </c>
      <c r="S280">
        <v>40000</v>
      </c>
      <c r="T280">
        <v>41700</v>
      </c>
      <c r="U280" t="s">
        <v>25</v>
      </c>
      <c r="V280">
        <v>40250</v>
      </c>
      <c r="W280">
        <v>43300</v>
      </c>
      <c r="X280">
        <v>41700</v>
      </c>
      <c r="Y280">
        <v>39000</v>
      </c>
      <c r="Z280">
        <v>39100</v>
      </c>
      <c r="AA280">
        <v>38400</v>
      </c>
    </row>
    <row r="281" spans="1:27">
      <c r="A281" t="s">
        <v>322</v>
      </c>
      <c r="B281" t="s">
        <v>25</v>
      </c>
      <c r="C281" t="s">
        <v>25</v>
      </c>
      <c r="D281" t="s">
        <v>25</v>
      </c>
      <c r="E281" t="s">
        <v>25</v>
      </c>
      <c r="F281" t="s">
        <v>25</v>
      </c>
      <c r="G281" t="s">
        <v>25</v>
      </c>
      <c r="H281" t="s">
        <v>25</v>
      </c>
      <c r="I281" t="s">
        <v>25</v>
      </c>
      <c r="J281" t="s">
        <v>25</v>
      </c>
      <c r="K281">
        <v>41400</v>
      </c>
      <c r="L281">
        <v>39200</v>
      </c>
      <c r="M281">
        <v>42200</v>
      </c>
      <c r="N281" t="s">
        <v>25</v>
      </c>
      <c r="O281">
        <v>41700</v>
      </c>
      <c r="P281">
        <v>43000</v>
      </c>
      <c r="Q281">
        <v>39000</v>
      </c>
      <c r="R281">
        <v>40500</v>
      </c>
      <c r="S281">
        <v>39500</v>
      </c>
      <c r="T281">
        <v>41300</v>
      </c>
      <c r="U281" t="s">
        <v>25</v>
      </c>
      <c r="V281">
        <v>39700</v>
      </c>
      <c r="W281">
        <v>42500</v>
      </c>
      <c r="X281">
        <v>41000</v>
      </c>
      <c r="Y281">
        <v>38600</v>
      </c>
      <c r="Z281">
        <v>38800</v>
      </c>
      <c r="AA281">
        <v>38150</v>
      </c>
    </row>
    <row r="282" spans="1:27">
      <c r="A282" t="s">
        <v>323</v>
      </c>
      <c r="B282" t="s">
        <v>25</v>
      </c>
      <c r="C282" t="s">
        <v>25</v>
      </c>
      <c r="D282" t="s">
        <v>25</v>
      </c>
      <c r="E282" t="s">
        <v>25</v>
      </c>
      <c r="F282" t="s">
        <v>25</v>
      </c>
      <c r="G282" t="s">
        <v>25</v>
      </c>
      <c r="H282" t="s">
        <v>25</v>
      </c>
      <c r="I282" t="s">
        <v>25</v>
      </c>
      <c r="J282" t="s">
        <v>25</v>
      </c>
      <c r="K282">
        <v>41300</v>
      </c>
      <c r="L282">
        <v>38900</v>
      </c>
      <c r="M282">
        <v>42000</v>
      </c>
      <c r="N282" t="s">
        <v>25</v>
      </c>
      <c r="O282">
        <v>41500</v>
      </c>
      <c r="P282">
        <v>43000</v>
      </c>
      <c r="Q282">
        <v>38800</v>
      </c>
      <c r="R282">
        <v>40500</v>
      </c>
      <c r="S282">
        <v>39500</v>
      </c>
      <c r="T282">
        <v>41000</v>
      </c>
      <c r="U282" t="s">
        <v>25</v>
      </c>
      <c r="V282">
        <v>39500</v>
      </c>
      <c r="W282">
        <v>42400</v>
      </c>
      <c r="X282">
        <v>40800</v>
      </c>
      <c r="Y282">
        <v>38200</v>
      </c>
      <c r="Z282">
        <v>38500</v>
      </c>
      <c r="AA282">
        <v>38100</v>
      </c>
    </row>
    <row r="283" spans="1:27">
      <c r="A283" t="s">
        <v>324</v>
      </c>
      <c r="B283" t="s">
        <v>24</v>
      </c>
      <c r="C283" t="s">
        <v>24</v>
      </c>
      <c r="D283" t="s">
        <v>24</v>
      </c>
      <c r="E283" t="s">
        <v>24</v>
      </c>
      <c r="F283" t="s">
        <v>24</v>
      </c>
      <c r="G283" t="s">
        <v>24</v>
      </c>
      <c r="H283" t="s">
        <v>24</v>
      </c>
      <c r="I283" t="s">
        <v>24</v>
      </c>
      <c r="J283" t="s">
        <v>24</v>
      </c>
      <c r="K283" t="s">
        <v>24</v>
      </c>
      <c r="L283" t="s">
        <v>24</v>
      </c>
      <c r="M283" t="s">
        <v>24</v>
      </c>
      <c r="N283" t="s">
        <v>24</v>
      </c>
      <c r="O283" t="s">
        <v>24</v>
      </c>
      <c r="P283" t="s">
        <v>24</v>
      </c>
      <c r="Q283" t="s">
        <v>24</v>
      </c>
      <c r="R283" t="s">
        <v>24</v>
      </c>
      <c r="S283" t="s">
        <v>24</v>
      </c>
      <c r="T283" t="s">
        <v>24</v>
      </c>
      <c r="U283" t="s">
        <v>24</v>
      </c>
      <c r="V283" t="s">
        <v>24</v>
      </c>
      <c r="W283" t="s">
        <v>24</v>
      </c>
      <c r="X283" t="s">
        <v>24</v>
      </c>
      <c r="Y283" t="s">
        <v>24</v>
      </c>
      <c r="Z283" t="s">
        <v>24</v>
      </c>
      <c r="AA283" t="s">
        <v>24</v>
      </c>
    </row>
    <row r="284" spans="1:27">
      <c r="A284" t="s">
        <v>325</v>
      </c>
      <c r="B284" t="s">
        <v>25</v>
      </c>
      <c r="C284" t="s">
        <v>25</v>
      </c>
      <c r="D284" t="s">
        <v>25</v>
      </c>
      <c r="E284" t="s">
        <v>25</v>
      </c>
      <c r="F284" t="s">
        <v>25</v>
      </c>
      <c r="G284" t="s">
        <v>25</v>
      </c>
      <c r="H284" t="s">
        <v>25</v>
      </c>
      <c r="I284" t="s">
        <v>25</v>
      </c>
      <c r="J284" t="s">
        <v>25</v>
      </c>
      <c r="K284">
        <v>41300</v>
      </c>
      <c r="L284">
        <v>39150</v>
      </c>
      <c r="M284">
        <v>41800</v>
      </c>
      <c r="N284" t="s">
        <v>25</v>
      </c>
      <c r="O284">
        <v>41400</v>
      </c>
      <c r="P284">
        <v>43000</v>
      </c>
      <c r="Q284">
        <v>39000</v>
      </c>
      <c r="R284">
        <v>40500</v>
      </c>
      <c r="S284">
        <v>39500</v>
      </c>
      <c r="T284">
        <v>40900</v>
      </c>
      <c r="U284" t="s">
        <v>25</v>
      </c>
      <c r="V284">
        <v>39700</v>
      </c>
      <c r="W284">
        <v>42350</v>
      </c>
      <c r="X284">
        <v>40800</v>
      </c>
      <c r="Y284">
        <v>38100</v>
      </c>
      <c r="Z284">
        <v>38500</v>
      </c>
      <c r="AA284">
        <v>37900</v>
      </c>
    </row>
    <row r="285" spans="1:27">
      <c r="A285" t="s">
        <v>326</v>
      </c>
      <c r="B285" t="s">
        <v>25</v>
      </c>
      <c r="C285" t="s">
        <v>25</v>
      </c>
      <c r="D285" t="s">
        <v>25</v>
      </c>
      <c r="E285" t="s">
        <v>25</v>
      </c>
      <c r="F285" t="s">
        <v>25</v>
      </c>
      <c r="G285" t="s">
        <v>25</v>
      </c>
      <c r="H285" t="s">
        <v>25</v>
      </c>
      <c r="I285" t="s">
        <v>25</v>
      </c>
      <c r="J285" t="s">
        <v>25</v>
      </c>
      <c r="K285">
        <v>41200</v>
      </c>
      <c r="L285">
        <v>38750</v>
      </c>
      <c r="M285">
        <v>41500</v>
      </c>
      <c r="N285" t="s">
        <v>25</v>
      </c>
      <c r="O285">
        <v>41000</v>
      </c>
      <c r="P285">
        <v>43000</v>
      </c>
      <c r="Q285">
        <v>38800</v>
      </c>
      <c r="R285">
        <v>40500</v>
      </c>
      <c r="S285">
        <v>39500</v>
      </c>
      <c r="T285">
        <v>40900</v>
      </c>
      <c r="U285" t="s">
        <v>25</v>
      </c>
      <c r="V285">
        <v>39500</v>
      </c>
      <c r="W285">
        <v>42100</v>
      </c>
      <c r="X285">
        <v>40800</v>
      </c>
      <c r="Y285">
        <v>37900</v>
      </c>
      <c r="Z285">
        <v>38350</v>
      </c>
      <c r="AA285">
        <v>37800</v>
      </c>
    </row>
    <row r="286" spans="1:27">
      <c r="A286" t="s">
        <v>327</v>
      </c>
      <c r="B286" t="s">
        <v>25</v>
      </c>
      <c r="C286" t="s">
        <v>25</v>
      </c>
      <c r="D286" t="s">
        <v>25</v>
      </c>
      <c r="E286" t="s">
        <v>25</v>
      </c>
      <c r="F286" t="s">
        <v>25</v>
      </c>
      <c r="G286" t="s">
        <v>25</v>
      </c>
      <c r="H286" t="s">
        <v>25</v>
      </c>
      <c r="I286" t="s">
        <v>25</v>
      </c>
      <c r="J286" t="s">
        <v>25</v>
      </c>
      <c r="K286">
        <v>40800</v>
      </c>
      <c r="L286">
        <v>38800</v>
      </c>
      <c r="M286">
        <v>41400</v>
      </c>
      <c r="N286" t="s">
        <v>25</v>
      </c>
      <c r="O286">
        <v>40900</v>
      </c>
      <c r="P286">
        <v>43000</v>
      </c>
      <c r="Q286">
        <v>38800</v>
      </c>
      <c r="R286">
        <v>40400</v>
      </c>
      <c r="S286">
        <v>39500</v>
      </c>
      <c r="T286">
        <v>41000</v>
      </c>
      <c r="U286" t="s">
        <v>25</v>
      </c>
      <c r="V286">
        <v>39500</v>
      </c>
      <c r="W286">
        <v>42200</v>
      </c>
      <c r="X286">
        <v>41100</v>
      </c>
      <c r="Y286">
        <v>38000</v>
      </c>
      <c r="Z286">
        <v>38550</v>
      </c>
      <c r="AA286">
        <v>37750</v>
      </c>
    </row>
    <row r="287" spans="1:27">
      <c r="A287" t="s">
        <v>328</v>
      </c>
      <c r="B287" t="s">
        <v>25</v>
      </c>
      <c r="C287" t="s">
        <v>25</v>
      </c>
      <c r="D287" t="s">
        <v>25</v>
      </c>
      <c r="E287" t="s">
        <v>25</v>
      </c>
      <c r="F287" t="s">
        <v>25</v>
      </c>
      <c r="G287" t="s">
        <v>25</v>
      </c>
      <c r="H287" t="s">
        <v>25</v>
      </c>
      <c r="I287" t="s">
        <v>25</v>
      </c>
      <c r="J287" t="s">
        <v>25</v>
      </c>
      <c r="K287">
        <v>40800</v>
      </c>
      <c r="L287">
        <v>38700</v>
      </c>
      <c r="M287">
        <v>41300</v>
      </c>
      <c r="N287" t="s">
        <v>25</v>
      </c>
      <c r="O287">
        <v>40800</v>
      </c>
      <c r="P287">
        <v>43000</v>
      </c>
      <c r="Q287">
        <v>38750</v>
      </c>
      <c r="R287">
        <v>40400</v>
      </c>
      <c r="S287">
        <v>39500</v>
      </c>
      <c r="T287">
        <v>41000</v>
      </c>
      <c r="U287" t="s">
        <v>25</v>
      </c>
      <c r="V287">
        <v>39450</v>
      </c>
      <c r="W287">
        <v>41900</v>
      </c>
      <c r="X287">
        <v>41300</v>
      </c>
      <c r="Y287">
        <v>38000</v>
      </c>
      <c r="Z287">
        <v>38400</v>
      </c>
      <c r="AA287">
        <v>37650</v>
      </c>
    </row>
    <row r="288" spans="1:27">
      <c r="A288" t="s">
        <v>329</v>
      </c>
      <c r="B288" t="s">
        <v>25</v>
      </c>
      <c r="C288" t="s">
        <v>25</v>
      </c>
      <c r="D288" t="s">
        <v>25</v>
      </c>
      <c r="E288" t="s">
        <v>25</v>
      </c>
      <c r="F288" t="s">
        <v>25</v>
      </c>
      <c r="G288" t="s">
        <v>25</v>
      </c>
      <c r="H288" t="s">
        <v>25</v>
      </c>
      <c r="I288" t="s">
        <v>25</v>
      </c>
      <c r="J288" t="s">
        <v>25</v>
      </c>
      <c r="K288">
        <v>40800</v>
      </c>
      <c r="L288">
        <v>38500</v>
      </c>
      <c r="M288">
        <v>41000</v>
      </c>
      <c r="N288" t="s">
        <v>25</v>
      </c>
      <c r="O288">
        <v>40500</v>
      </c>
      <c r="P288">
        <v>43000</v>
      </c>
      <c r="Q288">
        <v>38500</v>
      </c>
      <c r="R288">
        <v>40400</v>
      </c>
      <c r="S288">
        <v>39500</v>
      </c>
      <c r="T288">
        <v>40500</v>
      </c>
      <c r="U288" t="s">
        <v>25</v>
      </c>
      <c r="V288">
        <v>39200</v>
      </c>
      <c r="W288">
        <v>41400</v>
      </c>
      <c r="X288">
        <v>41300</v>
      </c>
      <c r="Y288">
        <v>37700</v>
      </c>
      <c r="Z288">
        <v>38200</v>
      </c>
      <c r="AA288">
        <v>37150</v>
      </c>
    </row>
    <row r="289" spans="1:27">
      <c r="A289" t="s">
        <v>330</v>
      </c>
      <c r="B289" t="s">
        <v>25</v>
      </c>
      <c r="C289" t="s">
        <v>25</v>
      </c>
      <c r="D289" t="s">
        <v>25</v>
      </c>
      <c r="E289" t="s">
        <v>25</v>
      </c>
      <c r="F289" t="s">
        <v>25</v>
      </c>
      <c r="G289" t="s">
        <v>25</v>
      </c>
      <c r="H289" t="s">
        <v>25</v>
      </c>
      <c r="I289" t="s">
        <v>25</v>
      </c>
      <c r="J289" t="s">
        <v>25</v>
      </c>
      <c r="K289">
        <v>40800</v>
      </c>
      <c r="L289">
        <v>38600</v>
      </c>
      <c r="M289">
        <v>41100</v>
      </c>
      <c r="N289" t="s">
        <v>25</v>
      </c>
      <c r="O289">
        <v>40600</v>
      </c>
      <c r="P289">
        <v>42500</v>
      </c>
      <c r="Q289">
        <v>38600</v>
      </c>
      <c r="R289">
        <v>40300</v>
      </c>
      <c r="S289">
        <v>39500</v>
      </c>
      <c r="T289">
        <v>40600</v>
      </c>
      <c r="U289" t="s">
        <v>25</v>
      </c>
      <c r="V289">
        <v>39300</v>
      </c>
      <c r="W289">
        <v>41600</v>
      </c>
      <c r="X289">
        <v>41000</v>
      </c>
      <c r="Y289">
        <v>37950</v>
      </c>
      <c r="Z289">
        <v>38300</v>
      </c>
      <c r="AA289">
        <v>37100</v>
      </c>
    </row>
    <row r="290" spans="1:27">
      <c r="A290" t="s">
        <v>331</v>
      </c>
      <c r="B290" t="s">
        <v>24</v>
      </c>
      <c r="C290" t="s">
        <v>24</v>
      </c>
      <c r="D290" t="s">
        <v>24</v>
      </c>
      <c r="E290" t="s">
        <v>24</v>
      </c>
      <c r="F290" t="s">
        <v>24</v>
      </c>
      <c r="G290" t="s">
        <v>24</v>
      </c>
      <c r="H290" t="s">
        <v>24</v>
      </c>
      <c r="I290" t="s">
        <v>24</v>
      </c>
      <c r="J290" t="s">
        <v>24</v>
      </c>
      <c r="K290" t="s">
        <v>24</v>
      </c>
      <c r="L290" t="s">
        <v>24</v>
      </c>
      <c r="M290" t="s">
        <v>24</v>
      </c>
      <c r="N290" t="s">
        <v>24</v>
      </c>
      <c r="O290" t="s">
        <v>24</v>
      </c>
      <c r="P290" t="s">
        <v>24</v>
      </c>
      <c r="Q290" t="s">
        <v>24</v>
      </c>
      <c r="R290" t="s">
        <v>24</v>
      </c>
      <c r="S290" t="s">
        <v>24</v>
      </c>
      <c r="T290" t="s">
        <v>24</v>
      </c>
      <c r="U290" t="s">
        <v>24</v>
      </c>
      <c r="V290" t="s">
        <v>24</v>
      </c>
      <c r="W290" t="s">
        <v>24</v>
      </c>
      <c r="X290" t="s">
        <v>24</v>
      </c>
      <c r="Y290" t="s">
        <v>24</v>
      </c>
      <c r="Z290" t="s">
        <v>24</v>
      </c>
      <c r="AA290" t="s">
        <v>24</v>
      </c>
    </row>
    <row r="291" spans="1:27">
      <c r="A291" t="s">
        <v>332</v>
      </c>
      <c r="B291" t="s">
        <v>25</v>
      </c>
      <c r="C291" t="s">
        <v>25</v>
      </c>
      <c r="D291" t="s">
        <v>25</v>
      </c>
      <c r="E291" t="s">
        <v>25</v>
      </c>
      <c r="F291" t="s">
        <v>25</v>
      </c>
      <c r="G291" t="s">
        <v>25</v>
      </c>
      <c r="H291" t="s">
        <v>25</v>
      </c>
      <c r="I291" t="s">
        <v>25</v>
      </c>
      <c r="J291" t="s">
        <v>25</v>
      </c>
      <c r="K291">
        <v>40800</v>
      </c>
      <c r="L291">
        <v>38700</v>
      </c>
      <c r="M291">
        <v>41100</v>
      </c>
      <c r="N291" t="s">
        <v>25</v>
      </c>
      <c r="O291">
        <v>40600</v>
      </c>
      <c r="P291">
        <v>42000</v>
      </c>
      <c r="Q291">
        <v>38800</v>
      </c>
      <c r="R291">
        <v>40300</v>
      </c>
      <c r="S291">
        <v>39500</v>
      </c>
      <c r="T291">
        <v>40500</v>
      </c>
      <c r="U291" t="s">
        <v>25</v>
      </c>
      <c r="V291">
        <v>39500</v>
      </c>
      <c r="W291">
        <v>41900</v>
      </c>
      <c r="X291">
        <v>41000</v>
      </c>
      <c r="Y291">
        <v>37800</v>
      </c>
      <c r="Z291">
        <v>38400</v>
      </c>
      <c r="AA291">
        <v>37500</v>
      </c>
    </row>
    <row r="292" spans="1:27">
      <c r="A292" t="s">
        <v>333</v>
      </c>
      <c r="B292" t="s">
        <v>25</v>
      </c>
      <c r="C292" t="s">
        <v>25</v>
      </c>
      <c r="D292" t="s">
        <v>25</v>
      </c>
      <c r="E292" t="s">
        <v>25</v>
      </c>
      <c r="F292" t="s">
        <v>25</v>
      </c>
      <c r="G292" t="s">
        <v>25</v>
      </c>
      <c r="H292" t="s">
        <v>25</v>
      </c>
      <c r="I292" t="s">
        <v>25</v>
      </c>
      <c r="J292" t="s">
        <v>25</v>
      </c>
      <c r="K292">
        <v>40800</v>
      </c>
      <c r="L292">
        <v>38800</v>
      </c>
      <c r="M292">
        <v>41300</v>
      </c>
      <c r="N292" t="s">
        <v>25</v>
      </c>
      <c r="O292">
        <v>40900</v>
      </c>
      <c r="P292">
        <v>42000</v>
      </c>
      <c r="Q292">
        <v>38800</v>
      </c>
      <c r="R292">
        <v>40300</v>
      </c>
      <c r="S292">
        <v>39500</v>
      </c>
      <c r="T292">
        <v>41000</v>
      </c>
      <c r="U292" t="s">
        <v>25</v>
      </c>
      <c r="V292">
        <v>39500</v>
      </c>
      <c r="W292">
        <v>42000</v>
      </c>
      <c r="X292">
        <v>41100</v>
      </c>
      <c r="Y292">
        <v>38200</v>
      </c>
      <c r="Z292">
        <v>38600</v>
      </c>
      <c r="AA292">
        <v>37900</v>
      </c>
    </row>
    <row r="293" spans="1:27">
      <c r="A293" t="s">
        <v>334</v>
      </c>
      <c r="B293" t="s">
        <v>25</v>
      </c>
      <c r="C293" t="s">
        <v>25</v>
      </c>
      <c r="D293" t="s">
        <v>25</v>
      </c>
      <c r="E293" t="s">
        <v>25</v>
      </c>
      <c r="F293" t="s">
        <v>25</v>
      </c>
      <c r="G293" t="s">
        <v>25</v>
      </c>
      <c r="H293" t="s">
        <v>25</v>
      </c>
      <c r="I293" t="s">
        <v>25</v>
      </c>
      <c r="J293" t="s">
        <v>25</v>
      </c>
      <c r="K293">
        <v>40800</v>
      </c>
      <c r="L293">
        <v>38550</v>
      </c>
      <c r="M293">
        <v>41200</v>
      </c>
      <c r="N293" t="s">
        <v>25</v>
      </c>
      <c r="O293">
        <v>40800</v>
      </c>
      <c r="P293">
        <v>42000</v>
      </c>
      <c r="Q293">
        <v>38550</v>
      </c>
      <c r="R293">
        <v>40300</v>
      </c>
      <c r="S293">
        <v>39500</v>
      </c>
      <c r="T293">
        <v>40700</v>
      </c>
      <c r="U293" t="s">
        <v>25</v>
      </c>
      <c r="V293">
        <v>39250</v>
      </c>
      <c r="W293">
        <v>41700</v>
      </c>
      <c r="X293">
        <v>41000</v>
      </c>
      <c r="Y293">
        <v>37900</v>
      </c>
      <c r="Z293">
        <v>38300</v>
      </c>
      <c r="AA293">
        <v>37700</v>
      </c>
    </row>
    <row r="294" spans="1:27">
      <c r="A294" t="s">
        <v>335</v>
      </c>
      <c r="B294" t="s">
        <v>24</v>
      </c>
      <c r="C294" t="s">
        <v>24</v>
      </c>
      <c r="D294" t="s">
        <v>24</v>
      </c>
      <c r="E294" t="s">
        <v>24</v>
      </c>
      <c r="F294" t="s">
        <v>24</v>
      </c>
      <c r="G294" t="s">
        <v>24</v>
      </c>
      <c r="H294" t="s">
        <v>24</v>
      </c>
      <c r="I294" t="s">
        <v>24</v>
      </c>
      <c r="J294" t="s">
        <v>24</v>
      </c>
      <c r="K294" t="s">
        <v>24</v>
      </c>
      <c r="L294" t="s">
        <v>24</v>
      </c>
      <c r="M294" t="s">
        <v>24</v>
      </c>
      <c r="N294" t="s">
        <v>24</v>
      </c>
      <c r="O294" t="s">
        <v>24</v>
      </c>
      <c r="P294" t="s">
        <v>24</v>
      </c>
      <c r="Q294" t="s">
        <v>24</v>
      </c>
      <c r="R294" t="s">
        <v>24</v>
      </c>
      <c r="S294" t="s">
        <v>24</v>
      </c>
      <c r="T294" t="s">
        <v>24</v>
      </c>
      <c r="U294" t="s">
        <v>24</v>
      </c>
      <c r="V294" t="s">
        <v>24</v>
      </c>
      <c r="W294" t="s">
        <v>24</v>
      </c>
      <c r="X294" t="s">
        <v>24</v>
      </c>
      <c r="Y294" t="s">
        <v>24</v>
      </c>
      <c r="Z294" t="s">
        <v>24</v>
      </c>
      <c r="AA294" t="s">
        <v>24</v>
      </c>
    </row>
    <row r="295" spans="1:27">
      <c r="A295" t="s">
        <v>336</v>
      </c>
      <c r="B295" t="s">
        <v>25</v>
      </c>
      <c r="C295" t="s">
        <v>25</v>
      </c>
      <c r="D295" t="s">
        <v>25</v>
      </c>
      <c r="E295" t="s">
        <v>25</v>
      </c>
      <c r="F295" t="s">
        <v>25</v>
      </c>
      <c r="G295" t="s">
        <v>25</v>
      </c>
      <c r="H295" t="s">
        <v>25</v>
      </c>
      <c r="I295" t="s">
        <v>25</v>
      </c>
      <c r="J295" t="s">
        <v>25</v>
      </c>
      <c r="K295">
        <v>40800</v>
      </c>
      <c r="L295">
        <v>38500</v>
      </c>
      <c r="M295">
        <v>41200</v>
      </c>
      <c r="N295" t="s">
        <v>25</v>
      </c>
      <c r="O295">
        <v>40700</v>
      </c>
      <c r="P295">
        <v>42000</v>
      </c>
      <c r="Q295">
        <v>38650</v>
      </c>
      <c r="R295">
        <v>40300</v>
      </c>
      <c r="S295">
        <v>39500</v>
      </c>
      <c r="T295">
        <v>40500</v>
      </c>
      <c r="U295" t="s">
        <v>25</v>
      </c>
      <c r="V295">
        <v>39350</v>
      </c>
      <c r="W295">
        <v>41800</v>
      </c>
      <c r="X295">
        <v>40900</v>
      </c>
      <c r="Y295">
        <v>37900</v>
      </c>
      <c r="Z295">
        <v>38300</v>
      </c>
      <c r="AA295">
        <v>37500</v>
      </c>
    </row>
    <row r="296" spans="1:27">
      <c r="A296" t="s">
        <v>337</v>
      </c>
      <c r="B296" t="s">
        <v>25</v>
      </c>
      <c r="C296" t="s">
        <v>25</v>
      </c>
      <c r="D296" t="s">
        <v>25</v>
      </c>
      <c r="E296" t="s">
        <v>25</v>
      </c>
      <c r="F296" t="s">
        <v>25</v>
      </c>
      <c r="G296" t="s">
        <v>25</v>
      </c>
      <c r="H296" t="s">
        <v>25</v>
      </c>
      <c r="I296" t="s">
        <v>25</v>
      </c>
      <c r="J296" t="s">
        <v>25</v>
      </c>
      <c r="K296">
        <v>40800</v>
      </c>
      <c r="L296">
        <v>39000</v>
      </c>
      <c r="M296">
        <v>41300</v>
      </c>
      <c r="N296" t="s">
        <v>25</v>
      </c>
      <c r="O296">
        <v>40900</v>
      </c>
      <c r="P296">
        <v>42000</v>
      </c>
      <c r="Q296">
        <v>38900</v>
      </c>
      <c r="R296">
        <v>40300</v>
      </c>
      <c r="S296">
        <v>39500</v>
      </c>
      <c r="T296">
        <v>40700</v>
      </c>
      <c r="U296" t="s">
        <v>25</v>
      </c>
      <c r="V296">
        <v>39600</v>
      </c>
      <c r="W296">
        <v>42100</v>
      </c>
      <c r="X296">
        <v>41000</v>
      </c>
      <c r="Y296">
        <v>38250</v>
      </c>
      <c r="Z296">
        <v>38550</v>
      </c>
      <c r="AA296">
        <v>37700</v>
      </c>
    </row>
    <row r="297" spans="1:27">
      <c r="A297" t="s">
        <v>338</v>
      </c>
      <c r="B297" t="s">
        <v>24</v>
      </c>
      <c r="C297" t="s">
        <v>24</v>
      </c>
      <c r="D297" t="s">
        <v>24</v>
      </c>
      <c r="E297" t="s">
        <v>24</v>
      </c>
      <c r="F297" t="s">
        <v>24</v>
      </c>
      <c r="G297" t="s">
        <v>24</v>
      </c>
      <c r="H297" t="s">
        <v>24</v>
      </c>
      <c r="I297" t="s">
        <v>24</v>
      </c>
      <c r="J297" t="s">
        <v>24</v>
      </c>
      <c r="K297" t="s">
        <v>24</v>
      </c>
      <c r="L297" t="s">
        <v>24</v>
      </c>
      <c r="M297" t="s">
        <v>24</v>
      </c>
      <c r="N297" t="s">
        <v>24</v>
      </c>
      <c r="O297" t="s">
        <v>24</v>
      </c>
      <c r="P297" t="s">
        <v>24</v>
      </c>
      <c r="Q297" t="s">
        <v>24</v>
      </c>
      <c r="R297" t="s">
        <v>24</v>
      </c>
      <c r="S297" t="s">
        <v>24</v>
      </c>
      <c r="T297" t="s">
        <v>24</v>
      </c>
      <c r="U297" t="s">
        <v>24</v>
      </c>
      <c r="V297" t="s">
        <v>24</v>
      </c>
      <c r="W297" t="s">
        <v>24</v>
      </c>
      <c r="X297" t="s">
        <v>24</v>
      </c>
      <c r="Y297" t="s">
        <v>24</v>
      </c>
      <c r="Z297" t="s">
        <v>24</v>
      </c>
      <c r="AA297" t="s">
        <v>24</v>
      </c>
    </row>
    <row r="298" spans="1:27">
      <c r="A298" t="s">
        <v>339</v>
      </c>
      <c r="B298" t="s">
        <v>24</v>
      </c>
      <c r="C298" t="s">
        <v>24</v>
      </c>
      <c r="D298" t="s">
        <v>24</v>
      </c>
      <c r="E298" t="s">
        <v>24</v>
      </c>
      <c r="F298" t="s">
        <v>24</v>
      </c>
      <c r="G298" t="s">
        <v>24</v>
      </c>
      <c r="H298" t="s">
        <v>24</v>
      </c>
      <c r="I298" t="s">
        <v>24</v>
      </c>
      <c r="J298" t="s">
        <v>24</v>
      </c>
      <c r="K298" t="s">
        <v>24</v>
      </c>
      <c r="L298" t="s">
        <v>24</v>
      </c>
      <c r="M298" t="s">
        <v>24</v>
      </c>
      <c r="N298" t="s">
        <v>24</v>
      </c>
      <c r="O298" t="s">
        <v>24</v>
      </c>
      <c r="P298" t="s">
        <v>24</v>
      </c>
      <c r="Q298" t="s">
        <v>24</v>
      </c>
      <c r="R298" t="s">
        <v>24</v>
      </c>
      <c r="S298" t="s">
        <v>24</v>
      </c>
      <c r="T298" t="s">
        <v>24</v>
      </c>
      <c r="U298" t="s">
        <v>24</v>
      </c>
      <c r="V298" t="s">
        <v>24</v>
      </c>
      <c r="W298" t="s">
        <v>24</v>
      </c>
      <c r="X298" t="s">
        <v>24</v>
      </c>
      <c r="Y298" t="s">
        <v>24</v>
      </c>
      <c r="Z298" t="s">
        <v>24</v>
      </c>
      <c r="AA298" t="s">
        <v>24</v>
      </c>
    </row>
    <row r="299" spans="1:27">
      <c r="A299" t="s">
        <v>340</v>
      </c>
      <c r="B299" t="s">
        <v>25</v>
      </c>
      <c r="C299" t="s">
        <v>25</v>
      </c>
      <c r="D299" t="s">
        <v>25</v>
      </c>
      <c r="E299" t="s">
        <v>25</v>
      </c>
      <c r="F299" t="s">
        <v>25</v>
      </c>
      <c r="G299" t="s">
        <v>25</v>
      </c>
      <c r="H299" t="s">
        <v>25</v>
      </c>
      <c r="I299" t="s">
        <v>25</v>
      </c>
      <c r="J299" t="s">
        <v>25</v>
      </c>
      <c r="K299">
        <v>41000</v>
      </c>
      <c r="L299">
        <v>39000</v>
      </c>
      <c r="M299">
        <v>41500</v>
      </c>
      <c r="N299" t="s">
        <v>25</v>
      </c>
      <c r="O299">
        <v>41200</v>
      </c>
      <c r="P299">
        <v>41800</v>
      </c>
      <c r="Q299">
        <v>38900</v>
      </c>
      <c r="R299">
        <v>40300</v>
      </c>
      <c r="S299">
        <v>39500</v>
      </c>
      <c r="T299">
        <v>40800</v>
      </c>
      <c r="U299" t="s">
        <v>25</v>
      </c>
      <c r="V299">
        <v>39600</v>
      </c>
      <c r="W299">
        <v>42150</v>
      </c>
      <c r="X299">
        <v>41400</v>
      </c>
      <c r="Y299">
        <v>38500</v>
      </c>
      <c r="Z299">
        <v>39000</v>
      </c>
      <c r="AA299">
        <v>37900</v>
      </c>
    </row>
    <row r="300" spans="1:27">
      <c r="A300" t="s">
        <v>341</v>
      </c>
      <c r="B300" t="s">
        <v>25</v>
      </c>
      <c r="C300" t="s">
        <v>25</v>
      </c>
      <c r="D300" t="s">
        <v>25</v>
      </c>
      <c r="E300" t="s">
        <v>25</v>
      </c>
      <c r="F300" t="s">
        <v>25</v>
      </c>
      <c r="G300" t="s">
        <v>25</v>
      </c>
      <c r="H300" t="s">
        <v>25</v>
      </c>
      <c r="I300" t="s">
        <v>25</v>
      </c>
      <c r="J300" t="s">
        <v>25</v>
      </c>
      <c r="K300">
        <v>41000</v>
      </c>
      <c r="L300">
        <v>39000</v>
      </c>
      <c r="M300">
        <v>41500</v>
      </c>
      <c r="N300" t="s">
        <v>25</v>
      </c>
      <c r="O300">
        <v>41200</v>
      </c>
      <c r="P300">
        <v>41800</v>
      </c>
      <c r="Q300">
        <v>38950</v>
      </c>
      <c r="R300">
        <v>40300</v>
      </c>
      <c r="S300">
        <v>39500</v>
      </c>
      <c r="T300">
        <v>40900</v>
      </c>
      <c r="U300" t="s">
        <v>25</v>
      </c>
      <c r="V300">
        <v>39650</v>
      </c>
      <c r="W300">
        <v>42150</v>
      </c>
      <c r="X300">
        <v>41400</v>
      </c>
      <c r="Y300">
        <v>38500</v>
      </c>
      <c r="Z300">
        <v>39100</v>
      </c>
      <c r="AA300">
        <v>38150</v>
      </c>
    </row>
    <row r="301" spans="1:27">
      <c r="A301" t="s">
        <v>342</v>
      </c>
      <c r="B301" t="s">
        <v>25</v>
      </c>
      <c r="C301" t="s">
        <v>25</v>
      </c>
      <c r="D301" t="s">
        <v>25</v>
      </c>
      <c r="E301" t="s">
        <v>25</v>
      </c>
      <c r="F301" t="s">
        <v>25</v>
      </c>
      <c r="G301" t="s">
        <v>25</v>
      </c>
      <c r="H301" t="s">
        <v>25</v>
      </c>
      <c r="I301" t="s">
        <v>25</v>
      </c>
      <c r="J301" t="s">
        <v>25</v>
      </c>
      <c r="K301">
        <v>41000</v>
      </c>
      <c r="L301">
        <v>38800</v>
      </c>
      <c r="M301">
        <v>41400</v>
      </c>
      <c r="N301" t="s">
        <v>25</v>
      </c>
      <c r="O301">
        <v>41000</v>
      </c>
      <c r="P301">
        <v>41800</v>
      </c>
      <c r="Q301">
        <v>38600</v>
      </c>
      <c r="R301">
        <v>40300</v>
      </c>
      <c r="S301">
        <v>39500</v>
      </c>
      <c r="T301">
        <v>40800</v>
      </c>
      <c r="U301" t="s">
        <v>25</v>
      </c>
      <c r="V301">
        <v>39300</v>
      </c>
      <c r="W301">
        <v>41900</v>
      </c>
      <c r="X301">
        <v>41200</v>
      </c>
      <c r="Y301">
        <v>38100</v>
      </c>
      <c r="Z301">
        <v>38650</v>
      </c>
      <c r="AA301">
        <v>37900</v>
      </c>
    </row>
    <row r="302" spans="1:27">
      <c r="A302" t="s">
        <v>343</v>
      </c>
      <c r="B302" t="s">
        <v>25</v>
      </c>
      <c r="C302" t="s">
        <v>25</v>
      </c>
      <c r="D302" t="s">
        <v>25</v>
      </c>
      <c r="E302" t="s">
        <v>25</v>
      </c>
      <c r="F302" t="s">
        <v>25</v>
      </c>
      <c r="G302" t="s">
        <v>25</v>
      </c>
      <c r="H302" t="s">
        <v>25</v>
      </c>
      <c r="I302" t="s">
        <v>25</v>
      </c>
      <c r="J302" t="s">
        <v>25</v>
      </c>
      <c r="K302">
        <v>41000</v>
      </c>
      <c r="L302">
        <v>38600</v>
      </c>
      <c r="M302">
        <v>41000</v>
      </c>
      <c r="N302" t="s">
        <v>25</v>
      </c>
      <c r="O302">
        <v>40700</v>
      </c>
      <c r="P302">
        <v>41500</v>
      </c>
      <c r="Q302">
        <v>38550</v>
      </c>
      <c r="R302">
        <v>40300</v>
      </c>
      <c r="S302">
        <v>39500</v>
      </c>
      <c r="T302">
        <v>40700</v>
      </c>
      <c r="U302" t="s">
        <v>25</v>
      </c>
      <c r="V302">
        <v>39250</v>
      </c>
      <c r="W302">
        <v>41700</v>
      </c>
      <c r="X302">
        <v>40800</v>
      </c>
      <c r="Y302">
        <v>37950</v>
      </c>
      <c r="Z302">
        <v>38450</v>
      </c>
      <c r="AA302">
        <v>37800</v>
      </c>
    </row>
    <row r="303" spans="1:27">
      <c r="A303" t="s">
        <v>344</v>
      </c>
      <c r="B303" t="s">
        <v>25</v>
      </c>
      <c r="C303" t="s">
        <v>25</v>
      </c>
      <c r="D303" t="s">
        <v>25</v>
      </c>
      <c r="E303" t="s">
        <v>25</v>
      </c>
      <c r="F303" t="s">
        <v>25</v>
      </c>
      <c r="G303" t="s">
        <v>25</v>
      </c>
      <c r="H303" t="s">
        <v>25</v>
      </c>
      <c r="I303" t="s">
        <v>25</v>
      </c>
      <c r="J303" t="s">
        <v>25</v>
      </c>
      <c r="K303">
        <v>40900</v>
      </c>
      <c r="L303">
        <v>38300</v>
      </c>
      <c r="M303">
        <v>41000</v>
      </c>
      <c r="N303" t="s">
        <v>25</v>
      </c>
      <c r="O303">
        <v>40700</v>
      </c>
      <c r="P303">
        <v>41500</v>
      </c>
      <c r="Q303">
        <v>38300</v>
      </c>
      <c r="R303">
        <v>40300</v>
      </c>
      <c r="S303">
        <v>39500</v>
      </c>
      <c r="T303">
        <v>40400</v>
      </c>
      <c r="U303" t="s">
        <v>25</v>
      </c>
      <c r="V303">
        <v>39000</v>
      </c>
      <c r="W303">
        <v>41600</v>
      </c>
      <c r="X303">
        <v>40600</v>
      </c>
      <c r="Y303">
        <v>37750</v>
      </c>
      <c r="Z303">
        <v>38350</v>
      </c>
      <c r="AA303">
        <v>37650</v>
      </c>
    </row>
    <row r="304" spans="1:27">
      <c r="A304" t="s">
        <v>345</v>
      </c>
      <c r="B304" t="s">
        <v>24</v>
      </c>
      <c r="C304" t="s">
        <v>24</v>
      </c>
      <c r="D304" t="s">
        <v>24</v>
      </c>
      <c r="E304" t="s">
        <v>24</v>
      </c>
      <c r="F304" t="s">
        <v>24</v>
      </c>
      <c r="G304" t="s">
        <v>24</v>
      </c>
      <c r="H304" t="s">
        <v>24</v>
      </c>
      <c r="I304" t="s">
        <v>24</v>
      </c>
      <c r="J304" t="s">
        <v>24</v>
      </c>
      <c r="K304" t="s">
        <v>24</v>
      </c>
      <c r="L304" t="s">
        <v>24</v>
      </c>
      <c r="M304" t="s">
        <v>24</v>
      </c>
      <c r="N304" t="s">
        <v>24</v>
      </c>
      <c r="O304" t="s">
        <v>24</v>
      </c>
      <c r="P304" t="s">
        <v>24</v>
      </c>
      <c r="Q304" t="s">
        <v>24</v>
      </c>
      <c r="R304" t="s">
        <v>24</v>
      </c>
      <c r="S304" t="s">
        <v>24</v>
      </c>
      <c r="T304" t="s">
        <v>24</v>
      </c>
      <c r="U304" t="s">
        <v>24</v>
      </c>
      <c r="V304" t="s">
        <v>24</v>
      </c>
      <c r="W304" t="s">
        <v>24</v>
      </c>
      <c r="X304" t="s">
        <v>24</v>
      </c>
      <c r="Y304" t="s">
        <v>24</v>
      </c>
      <c r="Z304" t="s">
        <v>24</v>
      </c>
      <c r="AA304" t="s">
        <v>24</v>
      </c>
    </row>
    <row r="305" spans="1:27">
      <c r="A305" t="s">
        <v>346</v>
      </c>
      <c r="B305" t="s">
        <v>25</v>
      </c>
      <c r="C305" t="s">
        <v>25</v>
      </c>
      <c r="D305" t="s">
        <v>25</v>
      </c>
      <c r="E305" t="s">
        <v>25</v>
      </c>
      <c r="F305" t="s">
        <v>25</v>
      </c>
      <c r="G305" t="s">
        <v>25</v>
      </c>
      <c r="H305" t="s">
        <v>25</v>
      </c>
      <c r="I305" t="s">
        <v>25</v>
      </c>
      <c r="J305" t="s">
        <v>25</v>
      </c>
      <c r="K305">
        <v>40800</v>
      </c>
      <c r="L305">
        <v>38500</v>
      </c>
      <c r="M305" t="s">
        <v>25</v>
      </c>
      <c r="N305" t="s">
        <v>25</v>
      </c>
      <c r="O305" t="s">
        <v>25</v>
      </c>
      <c r="P305">
        <v>41800</v>
      </c>
      <c r="Q305">
        <v>38800</v>
      </c>
      <c r="R305">
        <v>40300</v>
      </c>
      <c r="S305">
        <v>39500</v>
      </c>
      <c r="T305">
        <v>40400</v>
      </c>
      <c r="U305" t="s">
        <v>25</v>
      </c>
      <c r="V305">
        <v>39500</v>
      </c>
      <c r="W305">
        <v>41850</v>
      </c>
      <c r="X305">
        <v>40700</v>
      </c>
      <c r="Y305">
        <v>38200</v>
      </c>
      <c r="Z305">
        <v>38450</v>
      </c>
      <c r="AA305">
        <v>37700</v>
      </c>
    </row>
    <row r="306" spans="1:27">
      <c r="A306" t="s">
        <v>347</v>
      </c>
      <c r="B306" t="s">
        <v>25</v>
      </c>
      <c r="C306" t="s">
        <v>25</v>
      </c>
      <c r="D306" t="s">
        <v>25</v>
      </c>
      <c r="E306" t="s">
        <v>25</v>
      </c>
      <c r="F306" t="s">
        <v>25</v>
      </c>
      <c r="G306" t="s">
        <v>25</v>
      </c>
      <c r="H306" t="s">
        <v>25</v>
      </c>
      <c r="I306" t="s">
        <v>25</v>
      </c>
      <c r="J306" t="s">
        <v>25</v>
      </c>
      <c r="K306">
        <v>40800</v>
      </c>
      <c r="L306">
        <v>38800</v>
      </c>
      <c r="M306">
        <v>41200</v>
      </c>
      <c r="N306" t="s">
        <v>25</v>
      </c>
      <c r="O306">
        <v>40900</v>
      </c>
      <c r="P306">
        <v>41700</v>
      </c>
      <c r="Q306">
        <v>38600</v>
      </c>
      <c r="R306">
        <v>40300</v>
      </c>
      <c r="S306">
        <v>39500</v>
      </c>
      <c r="T306">
        <v>40600</v>
      </c>
      <c r="U306" t="s">
        <v>25</v>
      </c>
      <c r="V306">
        <v>39300</v>
      </c>
      <c r="W306">
        <v>41950</v>
      </c>
      <c r="X306">
        <v>41000</v>
      </c>
      <c r="Y306">
        <v>38350</v>
      </c>
      <c r="Z306">
        <v>38600</v>
      </c>
      <c r="AA306">
        <v>37900</v>
      </c>
    </row>
    <row r="307" spans="1:27">
      <c r="A307" t="s">
        <v>348</v>
      </c>
      <c r="B307" t="s">
        <v>25</v>
      </c>
      <c r="C307" t="s">
        <v>25</v>
      </c>
      <c r="D307" t="s">
        <v>25</v>
      </c>
      <c r="E307" t="s">
        <v>25</v>
      </c>
      <c r="F307" t="s">
        <v>25</v>
      </c>
      <c r="G307" t="s">
        <v>25</v>
      </c>
      <c r="H307" t="s">
        <v>25</v>
      </c>
      <c r="I307" t="s">
        <v>25</v>
      </c>
      <c r="J307" t="s">
        <v>25</v>
      </c>
      <c r="K307">
        <v>40800</v>
      </c>
      <c r="L307">
        <v>38600</v>
      </c>
      <c r="M307">
        <v>41000</v>
      </c>
      <c r="N307" t="s">
        <v>25</v>
      </c>
      <c r="O307">
        <v>40800</v>
      </c>
      <c r="P307">
        <v>41500</v>
      </c>
      <c r="Q307">
        <v>38500</v>
      </c>
      <c r="R307">
        <v>40500</v>
      </c>
      <c r="S307">
        <v>39500</v>
      </c>
      <c r="T307">
        <v>40500</v>
      </c>
      <c r="U307" t="s">
        <v>25</v>
      </c>
      <c r="V307">
        <v>39200</v>
      </c>
      <c r="W307">
        <v>41700</v>
      </c>
      <c r="X307">
        <v>41000</v>
      </c>
      <c r="Y307">
        <v>38000</v>
      </c>
      <c r="Z307">
        <v>38300</v>
      </c>
      <c r="AA307">
        <v>37500</v>
      </c>
    </row>
    <row r="308" spans="1:27">
      <c r="A308" t="s">
        <v>349</v>
      </c>
      <c r="B308" t="s">
        <v>25</v>
      </c>
      <c r="C308" t="s">
        <v>25</v>
      </c>
      <c r="D308" t="s">
        <v>25</v>
      </c>
      <c r="E308" t="s">
        <v>25</v>
      </c>
      <c r="F308" t="s">
        <v>25</v>
      </c>
      <c r="G308" t="s">
        <v>25</v>
      </c>
      <c r="H308" t="s">
        <v>25</v>
      </c>
      <c r="I308" t="s">
        <v>25</v>
      </c>
      <c r="J308" t="s">
        <v>25</v>
      </c>
      <c r="K308">
        <v>40800</v>
      </c>
      <c r="L308">
        <v>38600</v>
      </c>
      <c r="M308">
        <v>41000</v>
      </c>
      <c r="N308" t="s">
        <v>25</v>
      </c>
      <c r="O308">
        <v>40800</v>
      </c>
      <c r="P308">
        <v>41500</v>
      </c>
      <c r="Q308">
        <v>38500</v>
      </c>
      <c r="R308">
        <v>40500</v>
      </c>
      <c r="S308">
        <v>39500</v>
      </c>
      <c r="T308">
        <v>40500</v>
      </c>
      <c r="U308" t="s">
        <v>25</v>
      </c>
      <c r="V308">
        <v>39200</v>
      </c>
      <c r="W308">
        <v>41750</v>
      </c>
      <c r="X308">
        <v>41000</v>
      </c>
      <c r="Y308">
        <v>38200</v>
      </c>
      <c r="Z308">
        <v>38300</v>
      </c>
      <c r="AA308">
        <v>37750</v>
      </c>
    </row>
    <row r="309" spans="1:27">
      <c r="A309" t="s">
        <v>350</v>
      </c>
      <c r="B309" t="s">
        <v>25</v>
      </c>
      <c r="C309" t="s">
        <v>25</v>
      </c>
      <c r="D309" t="s">
        <v>25</v>
      </c>
      <c r="E309" t="s">
        <v>25</v>
      </c>
      <c r="F309" t="s">
        <v>25</v>
      </c>
      <c r="G309" t="s">
        <v>25</v>
      </c>
      <c r="H309" t="s">
        <v>25</v>
      </c>
      <c r="I309" t="s">
        <v>25</v>
      </c>
      <c r="J309" t="s">
        <v>25</v>
      </c>
      <c r="K309">
        <v>40800</v>
      </c>
      <c r="L309">
        <v>38750</v>
      </c>
      <c r="M309">
        <v>41100</v>
      </c>
      <c r="N309" t="s">
        <v>25</v>
      </c>
      <c r="O309">
        <v>40900</v>
      </c>
      <c r="P309">
        <v>41500</v>
      </c>
      <c r="Q309">
        <v>38700</v>
      </c>
      <c r="R309">
        <v>40500</v>
      </c>
      <c r="S309">
        <v>39500</v>
      </c>
      <c r="T309">
        <v>40400</v>
      </c>
      <c r="U309" t="s">
        <v>25</v>
      </c>
      <c r="V309">
        <v>39400</v>
      </c>
      <c r="W309">
        <v>41950</v>
      </c>
      <c r="X309">
        <v>40900</v>
      </c>
      <c r="Y309">
        <v>38200</v>
      </c>
      <c r="Z309">
        <v>38350</v>
      </c>
      <c r="AA309">
        <v>37800</v>
      </c>
    </row>
    <row r="310" spans="1:27">
      <c r="A310" t="s">
        <v>351</v>
      </c>
      <c r="B310" t="s">
        <v>25</v>
      </c>
      <c r="C310" t="s">
        <v>25</v>
      </c>
      <c r="D310" t="s">
        <v>25</v>
      </c>
      <c r="E310" t="s">
        <v>25</v>
      </c>
      <c r="F310" t="s">
        <v>25</v>
      </c>
      <c r="G310" t="s">
        <v>25</v>
      </c>
      <c r="H310" t="s">
        <v>25</v>
      </c>
      <c r="I310" t="s">
        <v>25</v>
      </c>
      <c r="J310" t="s">
        <v>25</v>
      </c>
      <c r="K310">
        <v>40700</v>
      </c>
      <c r="L310">
        <v>38600</v>
      </c>
      <c r="M310">
        <v>41000</v>
      </c>
      <c r="N310" t="s">
        <v>25</v>
      </c>
      <c r="O310">
        <v>40800</v>
      </c>
      <c r="P310">
        <v>41500</v>
      </c>
      <c r="Q310">
        <v>38500</v>
      </c>
      <c r="R310">
        <v>40500</v>
      </c>
      <c r="S310">
        <v>39500</v>
      </c>
      <c r="T310">
        <v>40400</v>
      </c>
      <c r="U310" t="s">
        <v>25</v>
      </c>
      <c r="V310">
        <v>39200</v>
      </c>
      <c r="W310">
        <v>41650</v>
      </c>
      <c r="X310">
        <v>40800</v>
      </c>
      <c r="Y310">
        <v>37900</v>
      </c>
      <c r="Z310">
        <v>38200</v>
      </c>
      <c r="AA310">
        <v>37700</v>
      </c>
    </row>
    <row r="311" spans="1:27">
      <c r="A311" t="s">
        <v>352</v>
      </c>
      <c r="B311" t="s">
        <v>24</v>
      </c>
      <c r="C311" t="s">
        <v>24</v>
      </c>
      <c r="D311" t="s">
        <v>24</v>
      </c>
      <c r="E311" t="s">
        <v>24</v>
      </c>
      <c r="F311" t="s">
        <v>24</v>
      </c>
      <c r="G311" t="s">
        <v>24</v>
      </c>
      <c r="H311" t="s">
        <v>24</v>
      </c>
      <c r="I311" t="s">
        <v>24</v>
      </c>
      <c r="J311" t="s">
        <v>24</v>
      </c>
      <c r="K311" t="s">
        <v>24</v>
      </c>
      <c r="L311" t="s">
        <v>24</v>
      </c>
      <c r="M311" t="s">
        <v>24</v>
      </c>
      <c r="N311" t="s">
        <v>24</v>
      </c>
      <c r="O311" t="s">
        <v>24</v>
      </c>
      <c r="P311" t="s">
        <v>24</v>
      </c>
      <c r="Q311" t="s">
        <v>24</v>
      </c>
      <c r="R311" t="s">
        <v>24</v>
      </c>
      <c r="S311" t="s">
        <v>24</v>
      </c>
      <c r="T311" t="s">
        <v>24</v>
      </c>
      <c r="U311" t="s">
        <v>24</v>
      </c>
      <c r="V311" t="s">
        <v>24</v>
      </c>
      <c r="W311" t="s">
        <v>24</v>
      </c>
      <c r="X311" t="s">
        <v>24</v>
      </c>
      <c r="Y311" t="s">
        <v>24</v>
      </c>
      <c r="Z311" t="s">
        <v>24</v>
      </c>
      <c r="AA311" t="s">
        <v>24</v>
      </c>
    </row>
    <row r="312" spans="1:27">
      <c r="A312" t="s">
        <v>353</v>
      </c>
      <c r="B312" t="s">
        <v>25</v>
      </c>
      <c r="C312" t="s">
        <v>25</v>
      </c>
      <c r="D312" t="s">
        <v>25</v>
      </c>
      <c r="E312" t="s">
        <v>25</v>
      </c>
      <c r="F312" t="s">
        <v>25</v>
      </c>
      <c r="G312" t="s">
        <v>25</v>
      </c>
      <c r="H312" t="s">
        <v>25</v>
      </c>
      <c r="I312" t="s">
        <v>25</v>
      </c>
      <c r="J312" t="s">
        <v>25</v>
      </c>
      <c r="K312">
        <v>40700</v>
      </c>
      <c r="L312">
        <v>38300</v>
      </c>
      <c r="M312">
        <v>40800</v>
      </c>
      <c r="N312" t="s">
        <v>25</v>
      </c>
      <c r="O312">
        <v>40600</v>
      </c>
      <c r="P312">
        <v>41500</v>
      </c>
      <c r="Q312">
        <v>38400</v>
      </c>
      <c r="R312" t="s">
        <v>25</v>
      </c>
      <c r="S312">
        <v>39500</v>
      </c>
      <c r="T312">
        <v>40400</v>
      </c>
      <c r="U312" t="s">
        <v>25</v>
      </c>
      <c r="V312">
        <v>39100</v>
      </c>
      <c r="W312">
        <v>41500</v>
      </c>
      <c r="X312">
        <v>40800</v>
      </c>
      <c r="Y312">
        <v>37750</v>
      </c>
      <c r="Z312">
        <v>37950</v>
      </c>
      <c r="AA312">
        <v>37500</v>
      </c>
    </row>
    <row r="313" spans="1:27">
      <c r="A313" t="s">
        <v>354</v>
      </c>
      <c r="B313" t="s">
        <v>25</v>
      </c>
      <c r="C313" t="s">
        <v>25</v>
      </c>
      <c r="D313" t="s">
        <v>25</v>
      </c>
      <c r="E313" t="s">
        <v>25</v>
      </c>
      <c r="F313" t="s">
        <v>25</v>
      </c>
      <c r="G313" t="s">
        <v>25</v>
      </c>
      <c r="H313" t="s">
        <v>25</v>
      </c>
      <c r="I313" t="s">
        <v>25</v>
      </c>
      <c r="J313" t="s">
        <v>25</v>
      </c>
      <c r="K313">
        <v>40700</v>
      </c>
      <c r="L313">
        <v>38500</v>
      </c>
      <c r="M313">
        <v>40900</v>
      </c>
      <c r="N313" t="s">
        <v>25</v>
      </c>
      <c r="O313">
        <v>40700</v>
      </c>
      <c r="P313">
        <v>41300</v>
      </c>
      <c r="Q313">
        <v>38500</v>
      </c>
      <c r="R313">
        <v>40500</v>
      </c>
      <c r="S313">
        <v>39500</v>
      </c>
      <c r="T313">
        <v>40200</v>
      </c>
      <c r="U313" t="s">
        <v>25</v>
      </c>
      <c r="V313">
        <v>39200</v>
      </c>
      <c r="W313">
        <v>41700</v>
      </c>
      <c r="X313">
        <v>40700</v>
      </c>
      <c r="Y313">
        <v>38000</v>
      </c>
      <c r="Z313">
        <v>38050</v>
      </c>
      <c r="AA313">
        <v>37600</v>
      </c>
    </row>
    <row r="314" spans="1:27">
      <c r="A314" t="s">
        <v>355</v>
      </c>
      <c r="B314" t="s">
        <v>25</v>
      </c>
      <c r="C314" t="s">
        <v>25</v>
      </c>
      <c r="D314" t="s">
        <v>25</v>
      </c>
      <c r="E314" t="s">
        <v>25</v>
      </c>
      <c r="F314" t="s">
        <v>25</v>
      </c>
      <c r="G314" t="s">
        <v>25</v>
      </c>
      <c r="H314" t="s">
        <v>25</v>
      </c>
      <c r="I314" t="s">
        <v>25</v>
      </c>
      <c r="J314" t="s">
        <v>25</v>
      </c>
      <c r="K314">
        <v>40700</v>
      </c>
      <c r="L314">
        <v>38400</v>
      </c>
      <c r="M314">
        <v>40700</v>
      </c>
      <c r="N314" t="s">
        <v>25</v>
      </c>
      <c r="O314">
        <v>40500</v>
      </c>
      <c r="P314">
        <v>41300</v>
      </c>
      <c r="Q314">
        <v>38300</v>
      </c>
      <c r="R314">
        <v>40500</v>
      </c>
      <c r="S314">
        <v>39500</v>
      </c>
      <c r="T314">
        <v>40200</v>
      </c>
      <c r="U314" t="s">
        <v>25</v>
      </c>
      <c r="V314">
        <v>39000</v>
      </c>
      <c r="W314">
        <v>41700</v>
      </c>
      <c r="X314">
        <v>40500</v>
      </c>
      <c r="Y314">
        <v>38050</v>
      </c>
      <c r="Z314">
        <v>38200</v>
      </c>
      <c r="AA314">
        <v>37750</v>
      </c>
    </row>
    <row r="315" spans="1:27">
      <c r="A315" t="s">
        <v>356</v>
      </c>
      <c r="B315" t="s">
        <v>25</v>
      </c>
      <c r="C315" t="s">
        <v>25</v>
      </c>
      <c r="D315" t="s">
        <v>25</v>
      </c>
      <c r="E315" t="s">
        <v>25</v>
      </c>
      <c r="F315" t="s">
        <v>25</v>
      </c>
      <c r="G315" t="s">
        <v>25</v>
      </c>
      <c r="H315" t="s">
        <v>25</v>
      </c>
      <c r="I315" t="s">
        <v>25</v>
      </c>
      <c r="J315" t="s">
        <v>25</v>
      </c>
      <c r="K315">
        <v>40700</v>
      </c>
      <c r="L315">
        <v>38500</v>
      </c>
      <c r="M315">
        <v>40800</v>
      </c>
      <c r="N315" t="s">
        <v>25</v>
      </c>
      <c r="O315">
        <v>40600</v>
      </c>
      <c r="P315">
        <v>41500</v>
      </c>
      <c r="Q315">
        <v>38500</v>
      </c>
      <c r="R315">
        <v>40500</v>
      </c>
      <c r="S315">
        <v>39500</v>
      </c>
      <c r="T315">
        <v>40300</v>
      </c>
      <c r="U315" t="s">
        <v>25</v>
      </c>
      <c r="V315">
        <v>39200</v>
      </c>
      <c r="W315">
        <v>41800</v>
      </c>
      <c r="X315">
        <v>40700</v>
      </c>
      <c r="Y315">
        <v>37950</v>
      </c>
      <c r="Z315">
        <v>38100</v>
      </c>
      <c r="AA315">
        <v>37700</v>
      </c>
    </row>
    <row r="316" spans="1:27">
      <c r="A316" t="s">
        <v>357</v>
      </c>
      <c r="B316" t="s">
        <v>25</v>
      </c>
      <c r="C316" t="s">
        <v>25</v>
      </c>
      <c r="D316" t="s">
        <v>25</v>
      </c>
      <c r="E316" t="s">
        <v>25</v>
      </c>
      <c r="F316" t="s">
        <v>25</v>
      </c>
      <c r="G316" t="s">
        <v>25</v>
      </c>
      <c r="H316" t="s">
        <v>25</v>
      </c>
      <c r="I316" t="s">
        <v>25</v>
      </c>
      <c r="J316" t="s">
        <v>25</v>
      </c>
      <c r="K316">
        <v>40700</v>
      </c>
      <c r="L316">
        <v>38300</v>
      </c>
      <c r="M316">
        <v>40700</v>
      </c>
      <c r="N316" t="s">
        <v>25</v>
      </c>
      <c r="O316">
        <v>40500</v>
      </c>
      <c r="P316">
        <v>41500</v>
      </c>
      <c r="Q316">
        <v>38300</v>
      </c>
      <c r="R316">
        <v>40500</v>
      </c>
      <c r="S316">
        <v>39500</v>
      </c>
      <c r="T316">
        <v>40200</v>
      </c>
      <c r="U316" t="s">
        <v>25</v>
      </c>
      <c r="V316">
        <v>39000</v>
      </c>
      <c r="W316">
        <v>41600</v>
      </c>
      <c r="X316">
        <v>40600</v>
      </c>
      <c r="Y316">
        <v>37750</v>
      </c>
      <c r="Z316">
        <v>37950</v>
      </c>
      <c r="AA316">
        <v>37600</v>
      </c>
    </row>
    <row r="317" spans="1:27">
      <c r="A317" t="s">
        <v>358</v>
      </c>
      <c r="B317" t="s">
        <v>25</v>
      </c>
      <c r="C317" t="s">
        <v>25</v>
      </c>
      <c r="D317" t="s">
        <v>25</v>
      </c>
      <c r="E317" t="s">
        <v>25</v>
      </c>
      <c r="F317" t="s">
        <v>25</v>
      </c>
      <c r="G317" t="s">
        <v>25</v>
      </c>
      <c r="H317" t="s">
        <v>25</v>
      </c>
      <c r="I317" t="s">
        <v>25</v>
      </c>
      <c r="J317" t="s">
        <v>25</v>
      </c>
      <c r="K317">
        <v>40700</v>
      </c>
      <c r="L317">
        <v>38300</v>
      </c>
      <c r="M317">
        <v>40600</v>
      </c>
      <c r="N317" t="s">
        <v>25</v>
      </c>
      <c r="O317">
        <v>40500</v>
      </c>
      <c r="P317">
        <v>41500</v>
      </c>
      <c r="Q317">
        <v>38300</v>
      </c>
      <c r="R317">
        <v>40500</v>
      </c>
      <c r="S317">
        <v>39500</v>
      </c>
      <c r="T317">
        <v>40200</v>
      </c>
      <c r="U317" t="s">
        <v>25</v>
      </c>
      <c r="V317">
        <v>39000</v>
      </c>
      <c r="W317">
        <v>41700</v>
      </c>
      <c r="X317" t="s">
        <v>25</v>
      </c>
      <c r="Y317">
        <v>37650</v>
      </c>
      <c r="Z317">
        <v>37800</v>
      </c>
      <c r="AA317">
        <v>37600</v>
      </c>
    </row>
    <row r="318" spans="1:27">
      <c r="A318" t="s">
        <v>359</v>
      </c>
      <c r="B318" t="s">
        <v>24</v>
      </c>
      <c r="C318" t="s">
        <v>24</v>
      </c>
      <c r="D318" t="s">
        <v>24</v>
      </c>
      <c r="E318" t="s">
        <v>24</v>
      </c>
      <c r="F318" t="s">
        <v>24</v>
      </c>
      <c r="G318" t="s">
        <v>24</v>
      </c>
      <c r="H318" t="s">
        <v>24</v>
      </c>
      <c r="I318" t="s">
        <v>24</v>
      </c>
      <c r="J318" t="s">
        <v>24</v>
      </c>
      <c r="K318" t="s">
        <v>24</v>
      </c>
      <c r="L318" t="s">
        <v>24</v>
      </c>
      <c r="M318" t="s">
        <v>24</v>
      </c>
      <c r="N318" t="s">
        <v>24</v>
      </c>
      <c r="O318" t="s">
        <v>24</v>
      </c>
      <c r="P318" t="s">
        <v>24</v>
      </c>
      <c r="Q318" t="s">
        <v>24</v>
      </c>
      <c r="R318" t="s">
        <v>24</v>
      </c>
      <c r="S318" t="s">
        <v>24</v>
      </c>
      <c r="T318" t="s">
        <v>24</v>
      </c>
      <c r="U318" t="s">
        <v>24</v>
      </c>
      <c r="V318" t="s">
        <v>24</v>
      </c>
      <c r="W318" t="s">
        <v>24</v>
      </c>
      <c r="X318" t="s">
        <v>24</v>
      </c>
      <c r="Y318" t="s">
        <v>24</v>
      </c>
      <c r="Z318" t="s">
        <v>24</v>
      </c>
      <c r="AA318" t="s">
        <v>24</v>
      </c>
    </row>
    <row r="319" spans="1:27">
      <c r="A319" t="s">
        <v>360</v>
      </c>
      <c r="B319" t="s">
        <v>25</v>
      </c>
      <c r="C319" t="s">
        <v>25</v>
      </c>
      <c r="D319" t="s">
        <v>25</v>
      </c>
      <c r="E319" t="s">
        <v>25</v>
      </c>
      <c r="F319" t="s">
        <v>25</v>
      </c>
      <c r="G319" t="s">
        <v>25</v>
      </c>
      <c r="H319" t="s">
        <v>25</v>
      </c>
      <c r="I319" t="s">
        <v>25</v>
      </c>
      <c r="J319" t="s">
        <v>25</v>
      </c>
      <c r="K319">
        <v>40700</v>
      </c>
      <c r="L319">
        <v>38300</v>
      </c>
      <c r="M319">
        <v>40500</v>
      </c>
      <c r="N319" t="s">
        <v>25</v>
      </c>
      <c r="O319">
        <v>40400</v>
      </c>
      <c r="P319">
        <v>41500</v>
      </c>
      <c r="Q319">
        <v>38200</v>
      </c>
      <c r="R319" t="s">
        <v>25</v>
      </c>
      <c r="S319">
        <v>39500</v>
      </c>
      <c r="T319">
        <v>40100</v>
      </c>
      <c r="U319" t="s">
        <v>25</v>
      </c>
      <c r="V319">
        <v>38900</v>
      </c>
      <c r="W319">
        <v>41500</v>
      </c>
      <c r="X319">
        <v>40400</v>
      </c>
      <c r="Y319">
        <v>37600</v>
      </c>
      <c r="Z319">
        <v>37700</v>
      </c>
      <c r="AA319">
        <v>37500</v>
      </c>
    </row>
    <row r="320" spans="1:27">
      <c r="A320" t="s">
        <v>361</v>
      </c>
      <c r="B320" t="s">
        <v>25</v>
      </c>
      <c r="C320" t="s">
        <v>25</v>
      </c>
      <c r="D320" t="s">
        <v>25</v>
      </c>
      <c r="E320" t="s">
        <v>25</v>
      </c>
      <c r="F320" t="s">
        <v>25</v>
      </c>
      <c r="G320" t="s">
        <v>25</v>
      </c>
      <c r="H320" t="s">
        <v>25</v>
      </c>
      <c r="I320" t="s">
        <v>25</v>
      </c>
      <c r="J320" t="s">
        <v>25</v>
      </c>
      <c r="K320">
        <v>40700</v>
      </c>
      <c r="L320">
        <v>38150</v>
      </c>
      <c r="M320">
        <v>40500</v>
      </c>
      <c r="N320" t="s">
        <v>25</v>
      </c>
      <c r="O320">
        <v>40200</v>
      </c>
      <c r="P320">
        <v>41500</v>
      </c>
      <c r="Q320">
        <v>38100</v>
      </c>
      <c r="R320">
        <v>40500</v>
      </c>
      <c r="S320">
        <v>39300</v>
      </c>
      <c r="T320">
        <v>40100</v>
      </c>
      <c r="U320" t="s">
        <v>25</v>
      </c>
      <c r="V320">
        <v>38800</v>
      </c>
      <c r="W320">
        <v>41400</v>
      </c>
      <c r="X320">
        <v>40300</v>
      </c>
      <c r="Y320">
        <v>37300</v>
      </c>
      <c r="Z320">
        <v>37450</v>
      </c>
      <c r="AA320">
        <v>37200</v>
      </c>
    </row>
    <row r="321" spans="1:27">
      <c r="A321" t="s">
        <v>362</v>
      </c>
      <c r="B321" t="s">
        <v>25</v>
      </c>
      <c r="C321" t="s">
        <v>25</v>
      </c>
      <c r="D321" t="s">
        <v>25</v>
      </c>
      <c r="E321" t="s">
        <v>25</v>
      </c>
      <c r="F321" t="s">
        <v>25</v>
      </c>
      <c r="G321" t="s">
        <v>25</v>
      </c>
      <c r="H321" t="s">
        <v>25</v>
      </c>
      <c r="I321" t="s">
        <v>25</v>
      </c>
      <c r="J321" t="s">
        <v>25</v>
      </c>
      <c r="K321">
        <v>40500</v>
      </c>
      <c r="L321">
        <v>37800</v>
      </c>
      <c r="M321">
        <v>40300</v>
      </c>
      <c r="N321" t="s">
        <v>25</v>
      </c>
      <c r="O321">
        <v>40000</v>
      </c>
      <c r="P321">
        <v>41500</v>
      </c>
      <c r="Q321">
        <v>37800</v>
      </c>
      <c r="R321">
        <v>40500</v>
      </c>
      <c r="S321">
        <v>39000</v>
      </c>
      <c r="T321">
        <v>40000</v>
      </c>
      <c r="U321" t="s">
        <v>25</v>
      </c>
      <c r="V321">
        <v>38500</v>
      </c>
      <c r="W321">
        <v>41150</v>
      </c>
      <c r="X321">
        <v>40200</v>
      </c>
      <c r="Y321">
        <v>37200</v>
      </c>
      <c r="Z321">
        <v>37200</v>
      </c>
      <c r="AA321">
        <v>36950</v>
      </c>
    </row>
    <row r="322" spans="1:27">
      <c r="A322" t="s">
        <v>363</v>
      </c>
      <c r="B322" t="s">
        <v>25</v>
      </c>
      <c r="C322" t="s">
        <v>25</v>
      </c>
      <c r="D322" t="s">
        <v>25</v>
      </c>
      <c r="E322" t="s">
        <v>25</v>
      </c>
      <c r="F322" t="s">
        <v>25</v>
      </c>
      <c r="G322" t="s">
        <v>25</v>
      </c>
      <c r="H322" t="s">
        <v>25</v>
      </c>
      <c r="I322" t="s">
        <v>25</v>
      </c>
      <c r="J322" t="s">
        <v>25</v>
      </c>
      <c r="K322">
        <v>40400</v>
      </c>
      <c r="L322">
        <v>37600</v>
      </c>
      <c r="M322">
        <v>40100</v>
      </c>
      <c r="N322" t="s">
        <v>25</v>
      </c>
      <c r="O322">
        <v>39900</v>
      </c>
      <c r="P322">
        <v>41500</v>
      </c>
      <c r="Q322">
        <v>37700</v>
      </c>
      <c r="R322">
        <v>40500</v>
      </c>
      <c r="S322">
        <v>39000</v>
      </c>
      <c r="T322">
        <v>39500</v>
      </c>
      <c r="U322" t="s">
        <v>25</v>
      </c>
      <c r="V322">
        <v>38400</v>
      </c>
      <c r="W322">
        <v>41100</v>
      </c>
      <c r="X322">
        <v>40000</v>
      </c>
      <c r="Y322">
        <v>36950</v>
      </c>
      <c r="Z322">
        <v>37050</v>
      </c>
      <c r="AA322">
        <v>36350</v>
      </c>
    </row>
    <row r="323" spans="1:27">
      <c r="A323" t="s">
        <v>364</v>
      </c>
      <c r="B323" t="s">
        <v>25</v>
      </c>
      <c r="C323" t="s">
        <v>25</v>
      </c>
      <c r="D323" t="s">
        <v>25</v>
      </c>
      <c r="E323" t="s">
        <v>25</v>
      </c>
      <c r="F323" t="s">
        <v>25</v>
      </c>
      <c r="G323" t="s">
        <v>25</v>
      </c>
      <c r="H323" t="s">
        <v>25</v>
      </c>
      <c r="I323" t="s">
        <v>25</v>
      </c>
      <c r="J323" t="s">
        <v>25</v>
      </c>
      <c r="K323">
        <v>40400</v>
      </c>
      <c r="L323">
        <v>37800</v>
      </c>
      <c r="M323">
        <v>40200</v>
      </c>
      <c r="N323" t="s">
        <v>25</v>
      </c>
      <c r="O323">
        <v>40000</v>
      </c>
      <c r="P323">
        <v>41500</v>
      </c>
      <c r="Q323">
        <v>37800</v>
      </c>
      <c r="R323">
        <v>40500</v>
      </c>
      <c r="S323">
        <v>39000</v>
      </c>
      <c r="T323">
        <v>39800</v>
      </c>
      <c r="U323" t="s">
        <v>25</v>
      </c>
      <c r="V323">
        <v>38500</v>
      </c>
      <c r="W323">
        <v>41100</v>
      </c>
      <c r="X323">
        <v>40000</v>
      </c>
      <c r="Y323">
        <v>37100</v>
      </c>
      <c r="Z323">
        <v>37300</v>
      </c>
      <c r="AA323">
        <v>36650</v>
      </c>
    </row>
    <row r="324" spans="1:27">
      <c r="A324" t="s">
        <v>365</v>
      </c>
      <c r="B324" t="s">
        <v>25</v>
      </c>
      <c r="C324" t="s">
        <v>25</v>
      </c>
      <c r="D324" t="s">
        <v>25</v>
      </c>
      <c r="E324" t="s">
        <v>25</v>
      </c>
      <c r="F324" t="s">
        <v>25</v>
      </c>
      <c r="G324" t="s">
        <v>25</v>
      </c>
      <c r="H324" t="s">
        <v>25</v>
      </c>
      <c r="I324" t="s">
        <v>25</v>
      </c>
      <c r="J324" t="s">
        <v>25</v>
      </c>
      <c r="K324">
        <v>40400</v>
      </c>
      <c r="L324">
        <v>37600</v>
      </c>
      <c r="M324">
        <v>40100</v>
      </c>
      <c r="N324" t="s">
        <v>25</v>
      </c>
      <c r="O324">
        <v>39800</v>
      </c>
      <c r="P324">
        <v>41500</v>
      </c>
      <c r="Q324">
        <v>37700</v>
      </c>
      <c r="R324">
        <v>40500</v>
      </c>
      <c r="S324">
        <v>39000</v>
      </c>
      <c r="T324">
        <v>39800</v>
      </c>
      <c r="U324" t="s">
        <v>25</v>
      </c>
      <c r="V324">
        <v>38400</v>
      </c>
      <c r="W324">
        <v>40900</v>
      </c>
      <c r="X324">
        <v>40000</v>
      </c>
      <c r="Y324">
        <v>37000</v>
      </c>
      <c r="Z324">
        <v>37200</v>
      </c>
      <c r="AA324">
        <v>36500</v>
      </c>
    </row>
    <row r="325" spans="1:27">
      <c r="A325" t="s">
        <v>366</v>
      </c>
      <c r="B325" t="s">
        <v>24</v>
      </c>
      <c r="C325" t="s">
        <v>24</v>
      </c>
      <c r="D325" t="s">
        <v>24</v>
      </c>
      <c r="E325" t="s">
        <v>24</v>
      </c>
      <c r="F325" t="s">
        <v>24</v>
      </c>
      <c r="G325" t="s">
        <v>24</v>
      </c>
      <c r="H325" t="s">
        <v>24</v>
      </c>
      <c r="I325" t="s">
        <v>24</v>
      </c>
      <c r="J325" t="s">
        <v>24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24</v>
      </c>
      <c r="Q325" t="s">
        <v>24</v>
      </c>
      <c r="R325" t="s">
        <v>24</v>
      </c>
      <c r="S325" t="s">
        <v>24</v>
      </c>
      <c r="T325" t="s">
        <v>24</v>
      </c>
      <c r="U325" t="s">
        <v>24</v>
      </c>
      <c r="V325" t="s">
        <v>24</v>
      </c>
      <c r="W325" t="s">
        <v>24</v>
      </c>
      <c r="X325" t="s">
        <v>24</v>
      </c>
      <c r="Y325" t="s">
        <v>24</v>
      </c>
      <c r="Z325" t="s">
        <v>24</v>
      </c>
      <c r="AA325" t="s">
        <v>24</v>
      </c>
    </row>
    <row r="326" spans="1:27">
      <c r="A326" t="s">
        <v>367</v>
      </c>
      <c r="B326" t="s">
        <v>25</v>
      </c>
      <c r="C326" t="s">
        <v>25</v>
      </c>
      <c r="D326" t="s">
        <v>25</v>
      </c>
      <c r="E326" t="s">
        <v>25</v>
      </c>
      <c r="F326" t="s">
        <v>25</v>
      </c>
      <c r="G326" t="s">
        <v>25</v>
      </c>
      <c r="H326" t="s">
        <v>25</v>
      </c>
      <c r="I326" t="s">
        <v>25</v>
      </c>
      <c r="J326" t="s">
        <v>25</v>
      </c>
      <c r="K326">
        <v>40300</v>
      </c>
      <c r="L326">
        <v>37400</v>
      </c>
      <c r="M326">
        <v>39700</v>
      </c>
      <c r="N326" t="s">
        <v>25</v>
      </c>
      <c r="O326">
        <v>39500</v>
      </c>
      <c r="P326">
        <v>41300</v>
      </c>
      <c r="Q326">
        <v>37550</v>
      </c>
      <c r="R326">
        <v>40500</v>
      </c>
      <c r="S326">
        <v>38500</v>
      </c>
      <c r="T326">
        <v>39800</v>
      </c>
      <c r="U326" t="s">
        <v>25</v>
      </c>
      <c r="V326">
        <v>38250</v>
      </c>
      <c r="W326">
        <v>40700</v>
      </c>
      <c r="X326">
        <v>39800</v>
      </c>
      <c r="Y326">
        <v>36950</v>
      </c>
      <c r="Z326">
        <v>37200</v>
      </c>
      <c r="AA326">
        <v>36400</v>
      </c>
    </row>
    <row r="327" spans="1:27">
      <c r="A327" t="s">
        <v>368</v>
      </c>
      <c r="B327" t="s">
        <v>25</v>
      </c>
      <c r="C327" t="s">
        <v>25</v>
      </c>
      <c r="D327" t="s">
        <v>25</v>
      </c>
      <c r="E327" t="s">
        <v>25</v>
      </c>
      <c r="F327" t="s">
        <v>25</v>
      </c>
      <c r="G327" t="s">
        <v>25</v>
      </c>
      <c r="H327" t="s">
        <v>25</v>
      </c>
      <c r="I327" t="s">
        <v>25</v>
      </c>
      <c r="J327" t="s">
        <v>25</v>
      </c>
      <c r="K327">
        <v>40300</v>
      </c>
      <c r="L327">
        <v>37700</v>
      </c>
      <c r="M327">
        <v>39700</v>
      </c>
      <c r="N327" t="s">
        <v>25</v>
      </c>
      <c r="O327">
        <v>39500</v>
      </c>
      <c r="P327">
        <v>41300</v>
      </c>
      <c r="Q327">
        <v>37700</v>
      </c>
      <c r="R327">
        <v>40500</v>
      </c>
      <c r="S327">
        <v>38500</v>
      </c>
      <c r="T327">
        <v>39800</v>
      </c>
      <c r="U327" t="s">
        <v>25</v>
      </c>
      <c r="V327">
        <v>38400</v>
      </c>
      <c r="W327">
        <v>40800</v>
      </c>
      <c r="X327">
        <v>39800</v>
      </c>
      <c r="Y327">
        <v>37100</v>
      </c>
      <c r="Z327">
        <v>37400</v>
      </c>
      <c r="AA327" t="s">
        <v>25</v>
      </c>
    </row>
    <row r="328" spans="1:27">
      <c r="A328" t="s">
        <v>369</v>
      </c>
      <c r="B328" t="s">
        <v>25</v>
      </c>
      <c r="C328" t="s">
        <v>25</v>
      </c>
      <c r="D328" t="s">
        <v>25</v>
      </c>
      <c r="E328" t="s">
        <v>25</v>
      </c>
      <c r="F328" t="s">
        <v>25</v>
      </c>
      <c r="G328" t="s">
        <v>25</v>
      </c>
      <c r="H328" t="s">
        <v>25</v>
      </c>
      <c r="I328" t="s">
        <v>25</v>
      </c>
      <c r="J328" t="s">
        <v>25</v>
      </c>
      <c r="K328">
        <v>40300</v>
      </c>
      <c r="L328">
        <v>37800</v>
      </c>
      <c r="M328">
        <v>39700</v>
      </c>
      <c r="N328" t="s">
        <v>25</v>
      </c>
      <c r="O328">
        <v>39500</v>
      </c>
      <c r="P328">
        <v>41300</v>
      </c>
      <c r="Q328">
        <v>37800</v>
      </c>
      <c r="R328">
        <v>40500</v>
      </c>
      <c r="S328">
        <v>38500</v>
      </c>
      <c r="T328">
        <v>39900</v>
      </c>
      <c r="U328" t="s">
        <v>25</v>
      </c>
      <c r="V328">
        <v>38500</v>
      </c>
      <c r="W328">
        <v>41000</v>
      </c>
      <c r="X328">
        <v>39800</v>
      </c>
      <c r="Y328">
        <v>37300</v>
      </c>
      <c r="Z328">
        <v>37850</v>
      </c>
      <c r="AA328">
        <v>36750</v>
      </c>
    </row>
    <row r="329" spans="1:27">
      <c r="A329" t="s">
        <v>370</v>
      </c>
      <c r="B329" t="s">
        <v>25</v>
      </c>
      <c r="C329" t="s">
        <v>25</v>
      </c>
      <c r="D329" t="s">
        <v>25</v>
      </c>
      <c r="E329" t="s">
        <v>25</v>
      </c>
      <c r="F329" t="s">
        <v>25</v>
      </c>
      <c r="G329" t="s">
        <v>25</v>
      </c>
      <c r="H329" t="s">
        <v>25</v>
      </c>
      <c r="I329" t="s">
        <v>25</v>
      </c>
      <c r="J329" t="s">
        <v>25</v>
      </c>
      <c r="K329">
        <v>40500</v>
      </c>
      <c r="L329">
        <v>38050</v>
      </c>
      <c r="M329">
        <v>40500</v>
      </c>
      <c r="N329" t="s">
        <v>25</v>
      </c>
      <c r="O329">
        <v>40200</v>
      </c>
      <c r="P329">
        <v>41300</v>
      </c>
      <c r="Q329">
        <v>38150</v>
      </c>
      <c r="R329">
        <v>40500</v>
      </c>
      <c r="S329">
        <v>39200</v>
      </c>
      <c r="T329">
        <v>40400</v>
      </c>
      <c r="U329" t="s">
        <v>25</v>
      </c>
      <c r="V329">
        <v>38850</v>
      </c>
      <c r="W329">
        <v>41200</v>
      </c>
      <c r="X329">
        <v>40200</v>
      </c>
      <c r="Y329">
        <v>37550</v>
      </c>
      <c r="Z329">
        <v>38150</v>
      </c>
      <c r="AA329">
        <v>36950</v>
      </c>
    </row>
    <row r="330" spans="1:27">
      <c r="A330" t="s">
        <v>371</v>
      </c>
      <c r="B330" t="s">
        <v>25</v>
      </c>
      <c r="C330" t="s">
        <v>25</v>
      </c>
      <c r="D330" t="s">
        <v>25</v>
      </c>
      <c r="E330" t="s">
        <v>25</v>
      </c>
      <c r="F330" t="s">
        <v>25</v>
      </c>
      <c r="G330" t="s">
        <v>25</v>
      </c>
      <c r="H330" t="s">
        <v>25</v>
      </c>
      <c r="I330" t="s">
        <v>25</v>
      </c>
      <c r="J330" t="s">
        <v>25</v>
      </c>
      <c r="K330">
        <v>40500</v>
      </c>
      <c r="L330">
        <v>38000</v>
      </c>
      <c r="M330">
        <v>40600</v>
      </c>
      <c r="N330" t="s">
        <v>25</v>
      </c>
      <c r="O330">
        <v>40300</v>
      </c>
      <c r="P330">
        <v>41500</v>
      </c>
      <c r="Q330">
        <v>38200</v>
      </c>
      <c r="R330">
        <v>40500</v>
      </c>
      <c r="S330">
        <v>39200</v>
      </c>
      <c r="T330">
        <v>40700</v>
      </c>
      <c r="U330" t="s">
        <v>25</v>
      </c>
      <c r="V330">
        <v>38900</v>
      </c>
      <c r="W330">
        <v>41400</v>
      </c>
      <c r="X330">
        <v>40200</v>
      </c>
      <c r="Y330">
        <v>37600</v>
      </c>
      <c r="Z330">
        <v>38200</v>
      </c>
      <c r="AA330">
        <v>36900</v>
      </c>
    </row>
    <row r="331" spans="1:27">
      <c r="A331" t="s">
        <v>372</v>
      </c>
      <c r="B331" t="s">
        <v>25</v>
      </c>
      <c r="C331" t="s">
        <v>25</v>
      </c>
      <c r="D331" t="s">
        <v>25</v>
      </c>
      <c r="E331" t="s">
        <v>25</v>
      </c>
      <c r="F331" t="s">
        <v>25</v>
      </c>
      <c r="G331" t="s">
        <v>25</v>
      </c>
      <c r="H331" t="s">
        <v>25</v>
      </c>
      <c r="I331" t="s">
        <v>25</v>
      </c>
      <c r="J331" t="s">
        <v>25</v>
      </c>
      <c r="K331">
        <v>40800</v>
      </c>
      <c r="L331">
        <v>38250</v>
      </c>
      <c r="M331">
        <v>40800</v>
      </c>
      <c r="N331" t="s">
        <v>25</v>
      </c>
      <c r="O331">
        <v>40500</v>
      </c>
      <c r="P331">
        <v>41800</v>
      </c>
      <c r="Q331">
        <v>38500</v>
      </c>
      <c r="R331">
        <v>40500</v>
      </c>
      <c r="S331">
        <v>39500</v>
      </c>
      <c r="T331">
        <v>40800</v>
      </c>
      <c r="U331" t="s">
        <v>25</v>
      </c>
      <c r="V331">
        <v>39200</v>
      </c>
      <c r="W331">
        <v>41400</v>
      </c>
      <c r="X331">
        <v>40400</v>
      </c>
      <c r="Y331">
        <v>37950</v>
      </c>
      <c r="Z331">
        <v>38600</v>
      </c>
      <c r="AA331">
        <v>37000</v>
      </c>
    </row>
    <row r="332" spans="1:27">
      <c r="A332" t="s">
        <v>373</v>
      </c>
      <c r="B332" t="s">
        <v>24</v>
      </c>
      <c r="C332" t="s">
        <v>24</v>
      </c>
      <c r="D332" t="s">
        <v>24</v>
      </c>
      <c r="E332" t="s">
        <v>24</v>
      </c>
      <c r="F332" t="s">
        <v>24</v>
      </c>
      <c r="G332" t="s">
        <v>24</v>
      </c>
      <c r="H332" t="s">
        <v>24</v>
      </c>
      <c r="I332" t="s">
        <v>24</v>
      </c>
      <c r="J332" t="s">
        <v>24</v>
      </c>
      <c r="K332" t="s">
        <v>24</v>
      </c>
      <c r="L332" t="s">
        <v>24</v>
      </c>
      <c r="M332" t="s">
        <v>24</v>
      </c>
      <c r="N332" t="s">
        <v>24</v>
      </c>
      <c r="O332" t="s">
        <v>24</v>
      </c>
      <c r="P332" t="s">
        <v>24</v>
      </c>
      <c r="Q332" t="s">
        <v>24</v>
      </c>
      <c r="R332" t="s">
        <v>24</v>
      </c>
      <c r="S332" t="s">
        <v>24</v>
      </c>
      <c r="T332" t="s">
        <v>24</v>
      </c>
      <c r="U332" t="s">
        <v>24</v>
      </c>
      <c r="V332" t="s">
        <v>24</v>
      </c>
      <c r="W332" t="s">
        <v>24</v>
      </c>
      <c r="X332" t="s">
        <v>24</v>
      </c>
      <c r="Y332" t="s">
        <v>24</v>
      </c>
      <c r="Z332" t="s">
        <v>24</v>
      </c>
      <c r="AA332" t="s">
        <v>24</v>
      </c>
    </row>
    <row r="333" spans="1:27">
      <c r="A333" t="s">
        <v>374</v>
      </c>
      <c r="B333" t="s">
        <v>25</v>
      </c>
      <c r="C333" t="s">
        <v>25</v>
      </c>
      <c r="D333" t="s">
        <v>25</v>
      </c>
      <c r="E333" t="s">
        <v>25</v>
      </c>
      <c r="F333" t="s">
        <v>25</v>
      </c>
      <c r="G333" t="s">
        <v>25</v>
      </c>
      <c r="H333" t="s">
        <v>25</v>
      </c>
      <c r="I333" t="s">
        <v>25</v>
      </c>
      <c r="J333" t="s">
        <v>25</v>
      </c>
      <c r="K333">
        <v>41200</v>
      </c>
      <c r="L333">
        <v>38400</v>
      </c>
      <c r="M333">
        <v>41800</v>
      </c>
      <c r="N333" t="s">
        <v>25</v>
      </c>
      <c r="O333">
        <v>41400</v>
      </c>
      <c r="P333">
        <v>42000</v>
      </c>
      <c r="Q333">
        <v>38600</v>
      </c>
      <c r="R333">
        <v>40500</v>
      </c>
      <c r="S333">
        <v>40000</v>
      </c>
      <c r="T333">
        <v>41300</v>
      </c>
      <c r="U333" t="s">
        <v>25</v>
      </c>
      <c r="V333">
        <v>39300</v>
      </c>
      <c r="W333">
        <v>41700</v>
      </c>
      <c r="X333">
        <v>41100</v>
      </c>
      <c r="Y333">
        <v>38800</v>
      </c>
      <c r="Z333">
        <v>39100</v>
      </c>
      <c r="AA333">
        <v>37500</v>
      </c>
    </row>
    <row r="334" spans="1:27">
      <c r="A334" t="s">
        <v>375</v>
      </c>
      <c r="B334" t="s">
        <v>25</v>
      </c>
      <c r="C334" t="s">
        <v>25</v>
      </c>
      <c r="D334" t="s">
        <v>25</v>
      </c>
      <c r="E334" t="s">
        <v>25</v>
      </c>
      <c r="F334" t="s">
        <v>25</v>
      </c>
      <c r="G334" t="s">
        <v>25</v>
      </c>
      <c r="H334" t="s">
        <v>25</v>
      </c>
      <c r="I334" t="s">
        <v>25</v>
      </c>
      <c r="J334" t="s">
        <v>25</v>
      </c>
      <c r="K334">
        <v>41800</v>
      </c>
      <c r="L334">
        <v>39000</v>
      </c>
      <c r="M334">
        <v>42400</v>
      </c>
      <c r="N334" t="s">
        <v>25</v>
      </c>
      <c r="O334">
        <v>42000</v>
      </c>
      <c r="P334">
        <v>42000</v>
      </c>
      <c r="Q334">
        <v>39050</v>
      </c>
      <c r="R334">
        <v>41000</v>
      </c>
      <c r="S334">
        <v>40300</v>
      </c>
      <c r="T334">
        <v>41700</v>
      </c>
      <c r="U334" t="s">
        <v>25</v>
      </c>
      <c r="V334">
        <v>39750</v>
      </c>
      <c r="W334">
        <v>42200</v>
      </c>
      <c r="X334">
        <v>41600</v>
      </c>
      <c r="Y334">
        <v>39100</v>
      </c>
      <c r="Z334">
        <v>39500</v>
      </c>
      <c r="AA334">
        <v>38500</v>
      </c>
    </row>
    <row r="335" spans="1:27">
      <c r="A335" t="s">
        <v>376</v>
      </c>
      <c r="B335" t="s">
        <v>25</v>
      </c>
      <c r="C335" t="s">
        <v>25</v>
      </c>
      <c r="D335" t="s">
        <v>25</v>
      </c>
      <c r="E335" t="s">
        <v>25</v>
      </c>
      <c r="F335" t="s">
        <v>25</v>
      </c>
      <c r="G335" t="s">
        <v>25</v>
      </c>
      <c r="H335" t="s">
        <v>25</v>
      </c>
      <c r="I335" t="s">
        <v>25</v>
      </c>
      <c r="J335" t="s">
        <v>25</v>
      </c>
      <c r="K335">
        <v>42100</v>
      </c>
      <c r="L335">
        <v>39400</v>
      </c>
      <c r="M335">
        <v>42900</v>
      </c>
      <c r="N335" t="s">
        <v>25</v>
      </c>
      <c r="O335">
        <v>42500</v>
      </c>
      <c r="P335">
        <v>42700</v>
      </c>
      <c r="Q335">
        <v>39450</v>
      </c>
      <c r="R335">
        <v>41500</v>
      </c>
      <c r="S335">
        <v>40700</v>
      </c>
      <c r="T335">
        <v>42700</v>
      </c>
      <c r="U335" t="s">
        <v>25</v>
      </c>
      <c r="V335">
        <v>40150</v>
      </c>
      <c r="W335">
        <v>43000</v>
      </c>
      <c r="X335">
        <v>42200</v>
      </c>
      <c r="Y335">
        <v>39500</v>
      </c>
      <c r="Z335">
        <v>40050</v>
      </c>
      <c r="AA335">
        <v>39000</v>
      </c>
    </row>
    <row r="336" spans="1:27">
      <c r="A336" t="s">
        <v>377</v>
      </c>
      <c r="B336" t="s">
        <v>25</v>
      </c>
      <c r="C336" t="s">
        <v>25</v>
      </c>
      <c r="D336" t="s">
        <v>25</v>
      </c>
      <c r="E336" t="s">
        <v>25</v>
      </c>
      <c r="F336" t="s">
        <v>25</v>
      </c>
      <c r="G336" t="s">
        <v>25</v>
      </c>
      <c r="H336" t="s">
        <v>25</v>
      </c>
      <c r="I336" t="s">
        <v>25</v>
      </c>
      <c r="J336" t="s">
        <v>25</v>
      </c>
      <c r="K336">
        <v>42700</v>
      </c>
      <c r="L336">
        <v>39600</v>
      </c>
      <c r="M336">
        <v>42900</v>
      </c>
      <c r="N336" t="s">
        <v>25</v>
      </c>
      <c r="O336">
        <v>42600</v>
      </c>
      <c r="P336">
        <v>43000</v>
      </c>
      <c r="Q336">
        <v>39750</v>
      </c>
      <c r="R336">
        <v>41500</v>
      </c>
      <c r="S336">
        <v>41000</v>
      </c>
      <c r="T336">
        <v>42700</v>
      </c>
      <c r="U336" t="s">
        <v>25</v>
      </c>
      <c r="V336">
        <v>40450</v>
      </c>
      <c r="W336">
        <v>43250</v>
      </c>
      <c r="X336">
        <v>42500</v>
      </c>
      <c r="Y336">
        <v>40050</v>
      </c>
      <c r="Z336">
        <v>39950</v>
      </c>
      <c r="AA336">
        <v>39000</v>
      </c>
    </row>
    <row r="337" spans="1:27">
      <c r="A337" t="s">
        <v>378</v>
      </c>
      <c r="B337" t="s">
        <v>25</v>
      </c>
      <c r="C337" t="s">
        <v>25</v>
      </c>
      <c r="D337" t="s">
        <v>25</v>
      </c>
      <c r="E337" t="s">
        <v>25</v>
      </c>
      <c r="F337" t="s">
        <v>25</v>
      </c>
      <c r="G337" t="s">
        <v>25</v>
      </c>
      <c r="H337" t="s">
        <v>25</v>
      </c>
      <c r="I337" t="s">
        <v>25</v>
      </c>
      <c r="J337" t="s">
        <v>25</v>
      </c>
      <c r="K337">
        <v>42700</v>
      </c>
      <c r="L337">
        <v>39400</v>
      </c>
      <c r="M337">
        <v>42600</v>
      </c>
      <c r="N337" t="s">
        <v>25</v>
      </c>
      <c r="O337">
        <v>42100</v>
      </c>
      <c r="P337">
        <v>43500</v>
      </c>
      <c r="Q337">
        <v>39350</v>
      </c>
      <c r="R337">
        <v>42000</v>
      </c>
      <c r="S337">
        <v>41000</v>
      </c>
      <c r="T337">
        <v>42500</v>
      </c>
      <c r="U337" t="s">
        <v>25</v>
      </c>
      <c r="V337">
        <v>40050</v>
      </c>
      <c r="W337">
        <v>43000</v>
      </c>
      <c r="X337">
        <v>42200</v>
      </c>
      <c r="Y337">
        <v>39450</v>
      </c>
      <c r="Z337">
        <v>39600</v>
      </c>
      <c r="AA337">
        <v>38500</v>
      </c>
    </row>
    <row r="338" spans="1:27">
      <c r="A338" t="s">
        <v>379</v>
      </c>
      <c r="B338" t="s">
        <v>25</v>
      </c>
      <c r="C338" t="s">
        <v>25</v>
      </c>
      <c r="D338" t="s">
        <v>25</v>
      </c>
      <c r="E338" t="s">
        <v>25</v>
      </c>
      <c r="F338" t="s">
        <v>25</v>
      </c>
      <c r="G338" t="s">
        <v>25</v>
      </c>
      <c r="H338" t="s">
        <v>25</v>
      </c>
      <c r="I338" t="s">
        <v>25</v>
      </c>
      <c r="J338" t="s">
        <v>25</v>
      </c>
      <c r="K338">
        <v>42700</v>
      </c>
      <c r="L338">
        <v>39800</v>
      </c>
      <c r="M338">
        <v>42800</v>
      </c>
      <c r="N338" t="s">
        <v>25</v>
      </c>
      <c r="O338">
        <v>42300</v>
      </c>
      <c r="P338">
        <v>43500</v>
      </c>
      <c r="Q338">
        <v>39800</v>
      </c>
      <c r="R338">
        <v>42000</v>
      </c>
      <c r="S338">
        <v>41000</v>
      </c>
      <c r="T338">
        <v>42500</v>
      </c>
      <c r="U338" t="s">
        <v>25</v>
      </c>
      <c r="V338">
        <v>40500</v>
      </c>
      <c r="W338">
        <v>43300</v>
      </c>
      <c r="X338">
        <v>42200</v>
      </c>
      <c r="Y338">
        <v>39800</v>
      </c>
      <c r="Z338">
        <v>40000</v>
      </c>
      <c r="AA338">
        <v>38900</v>
      </c>
    </row>
    <row r="339" spans="1:27">
      <c r="A339" t="s">
        <v>380</v>
      </c>
      <c r="B339" t="s">
        <v>24</v>
      </c>
      <c r="C339" t="s">
        <v>24</v>
      </c>
      <c r="D339" t="s">
        <v>24</v>
      </c>
      <c r="E339" t="s">
        <v>24</v>
      </c>
      <c r="F339" t="s">
        <v>24</v>
      </c>
      <c r="G339" t="s">
        <v>24</v>
      </c>
      <c r="H339" t="s">
        <v>24</v>
      </c>
      <c r="I339" t="s">
        <v>24</v>
      </c>
      <c r="J339" t="s">
        <v>24</v>
      </c>
      <c r="K339" t="s">
        <v>24</v>
      </c>
      <c r="L339" t="s">
        <v>24</v>
      </c>
      <c r="M339" t="s">
        <v>24</v>
      </c>
      <c r="N339" t="s">
        <v>24</v>
      </c>
      <c r="O339" t="s">
        <v>24</v>
      </c>
      <c r="P339" t="s">
        <v>24</v>
      </c>
      <c r="Q339" t="s">
        <v>24</v>
      </c>
      <c r="R339" t="s">
        <v>24</v>
      </c>
      <c r="S339" t="s">
        <v>24</v>
      </c>
      <c r="T339" t="s">
        <v>24</v>
      </c>
      <c r="U339" t="s">
        <v>24</v>
      </c>
      <c r="V339" t="s">
        <v>24</v>
      </c>
      <c r="W339" t="s">
        <v>24</v>
      </c>
      <c r="X339" t="s">
        <v>24</v>
      </c>
      <c r="Y339" t="s">
        <v>24</v>
      </c>
      <c r="Z339" t="s">
        <v>24</v>
      </c>
      <c r="AA339" t="s">
        <v>24</v>
      </c>
    </row>
    <row r="340" spans="1:27">
      <c r="A340" t="s">
        <v>381</v>
      </c>
      <c r="B340" t="s">
        <v>25</v>
      </c>
      <c r="C340" t="s">
        <v>25</v>
      </c>
      <c r="D340" t="s">
        <v>25</v>
      </c>
      <c r="E340" t="s">
        <v>25</v>
      </c>
      <c r="F340" t="s">
        <v>25</v>
      </c>
      <c r="G340" t="s">
        <v>25</v>
      </c>
      <c r="H340" t="s">
        <v>25</v>
      </c>
      <c r="I340" t="s">
        <v>25</v>
      </c>
      <c r="J340" t="s">
        <v>25</v>
      </c>
      <c r="K340">
        <v>43700</v>
      </c>
      <c r="L340">
        <v>40500</v>
      </c>
      <c r="M340">
        <v>43600</v>
      </c>
      <c r="N340" t="s">
        <v>25</v>
      </c>
      <c r="O340">
        <v>43100</v>
      </c>
      <c r="P340">
        <v>43500</v>
      </c>
      <c r="Q340">
        <v>40400</v>
      </c>
      <c r="R340">
        <v>42500</v>
      </c>
      <c r="S340">
        <v>42300</v>
      </c>
      <c r="T340">
        <v>43000</v>
      </c>
      <c r="U340" t="s">
        <v>25</v>
      </c>
      <c r="V340">
        <v>41100</v>
      </c>
      <c r="W340">
        <v>43600</v>
      </c>
      <c r="X340">
        <v>43300</v>
      </c>
      <c r="Y340">
        <v>40500</v>
      </c>
      <c r="Z340">
        <v>41000</v>
      </c>
      <c r="AA340">
        <v>39500</v>
      </c>
    </row>
    <row r="341" spans="1:27">
      <c r="A341" t="s">
        <v>382</v>
      </c>
      <c r="B341" t="s">
        <v>25</v>
      </c>
      <c r="C341" t="s">
        <v>25</v>
      </c>
      <c r="D341" t="s">
        <v>25</v>
      </c>
      <c r="E341" t="s">
        <v>25</v>
      </c>
      <c r="F341" t="s">
        <v>25</v>
      </c>
      <c r="G341" t="s">
        <v>25</v>
      </c>
      <c r="H341" t="s">
        <v>25</v>
      </c>
      <c r="I341" t="s">
        <v>25</v>
      </c>
      <c r="J341" t="s">
        <v>25</v>
      </c>
      <c r="K341">
        <v>44200</v>
      </c>
      <c r="L341">
        <v>40600</v>
      </c>
      <c r="M341">
        <v>43800</v>
      </c>
      <c r="N341" t="s">
        <v>25</v>
      </c>
      <c r="O341">
        <v>43400</v>
      </c>
      <c r="P341">
        <v>44000</v>
      </c>
      <c r="Q341">
        <v>40550</v>
      </c>
      <c r="R341">
        <v>42500</v>
      </c>
      <c r="S341">
        <v>42800</v>
      </c>
      <c r="T341">
        <v>43700</v>
      </c>
      <c r="U341" t="s">
        <v>25</v>
      </c>
      <c r="V341">
        <v>41250</v>
      </c>
      <c r="W341">
        <v>43500</v>
      </c>
      <c r="X341">
        <v>43700</v>
      </c>
      <c r="Y341">
        <v>40650</v>
      </c>
      <c r="Z341">
        <v>41100</v>
      </c>
      <c r="AA341">
        <v>39700</v>
      </c>
    </row>
    <row r="342" spans="1:27">
      <c r="A342" t="s">
        <v>383</v>
      </c>
      <c r="B342" t="s">
        <v>24</v>
      </c>
      <c r="C342" t="s">
        <v>24</v>
      </c>
      <c r="D342" t="s">
        <v>24</v>
      </c>
      <c r="E342" t="s">
        <v>24</v>
      </c>
      <c r="F342" t="s">
        <v>24</v>
      </c>
      <c r="G342" t="s">
        <v>24</v>
      </c>
      <c r="H342" t="s">
        <v>24</v>
      </c>
      <c r="I342" t="s">
        <v>24</v>
      </c>
      <c r="J342" t="s">
        <v>24</v>
      </c>
      <c r="K342" t="s">
        <v>24</v>
      </c>
      <c r="L342" t="s">
        <v>24</v>
      </c>
      <c r="M342" t="s">
        <v>24</v>
      </c>
      <c r="N342" t="s">
        <v>24</v>
      </c>
      <c r="O342" t="s">
        <v>24</v>
      </c>
      <c r="P342" t="s">
        <v>24</v>
      </c>
      <c r="Q342" t="s">
        <v>24</v>
      </c>
      <c r="R342" t="s">
        <v>24</v>
      </c>
      <c r="S342" t="s">
        <v>24</v>
      </c>
      <c r="T342" t="s">
        <v>24</v>
      </c>
      <c r="U342" t="s">
        <v>24</v>
      </c>
      <c r="V342" t="s">
        <v>24</v>
      </c>
      <c r="W342" t="s">
        <v>24</v>
      </c>
      <c r="X342" t="s">
        <v>24</v>
      </c>
      <c r="Y342" t="s">
        <v>24</v>
      </c>
      <c r="Z342" t="s">
        <v>24</v>
      </c>
      <c r="AA342" t="s">
        <v>24</v>
      </c>
    </row>
    <row r="343" spans="1:27">
      <c r="A343" t="s">
        <v>384</v>
      </c>
      <c r="B343" t="s">
        <v>25</v>
      </c>
      <c r="C343" t="s">
        <v>25</v>
      </c>
      <c r="D343" t="s">
        <v>25</v>
      </c>
      <c r="E343" t="s">
        <v>25</v>
      </c>
      <c r="F343" t="s">
        <v>25</v>
      </c>
      <c r="G343" t="s">
        <v>25</v>
      </c>
      <c r="H343" t="s">
        <v>25</v>
      </c>
      <c r="I343" t="s">
        <v>25</v>
      </c>
      <c r="J343" t="s">
        <v>25</v>
      </c>
      <c r="K343">
        <v>44300</v>
      </c>
      <c r="L343">
        <v>41000</v>
      </c>
      <c r="M343">
        <v>44000</v>
      </c>
      <c r="N343" t="s">
        <v>25</v>
      </c>
      <c r="O343">
        <v>43500</v>
      </c>
      <c r="P343">
        <v>44500</v>
      </c>
      <c r="Q343">
        <v>41000</v>
      </c>
      <c r="R343">
        <v>42500</v>
      </c>
      <c r="S343">
        <v>43300</v>
      </c>
      <c r="T343">
        <v>43900</v>
      </c>
      <c r="U343" t="s">
        <v>25</v>
      </c>
      <c r="V343">
        <v>41700</v>
      </c>
      <c r="W343">
        <v>44100</v>
      </c>
      <c r="X343">
        <v>43700</v>
      </c>
      <c r="Y343">
        <v>41300</v>
      </c>
      <c r="Z343">
        <v>41850</v>
      </c>
      <c r="AA343">
        <v>40700</v>
      </c>
    </row>
    <row r="344" spans="1:27">
      <c r="A344" t="s">
        <v>385</v>
      </c>
      <c r="B344" t="s">
        <v>25</v>
      </c>
      <c r="C344" t="s">
        <v>25</v>
      </c>
      <c r="D344" t="s">
        <v>25</v>
      </c>
      <c r="E344" t="s">
        <v>25</v>
      </c>
      <c r="F344" t="s">
        <v>25</v>
      </c>
      <c r="G344" t="s">
        <v>25</v>
      </c>
      <c r="H344" t="s">
        <v>25</v>
      </c>
      <c r="I344" t="s">
        <v>25</v>
      </c>
      <c r="J344" t="s">
        <v>25</v>
      </c>
      <c r="K344">
        <v>44500</v>
      </c>
      <c r="L344">
        <v>41450</v>
      </c>
      <c r="M344">
        <v>44000</v>
      </c>
      <c r="N344" t="s">
        <v>25</v>
      </c>
      <c r="O344">
        <v>43500</v>
      </c>
      <c r="P344">
        <v>44500</v>
      </c>
      <c r="Q344">
        <v>41350</v>
      </c>
      <c r="R344">
        <v>43500</v>
      </c>
      <c r="S344">
        <v>43200</v>
      </c>
      <c r="T344">
        <v>44300</v>
      </c>
      <c r="U344" t="s">
        <v>25</v>
      </c>
      <c r="V344">
        <v>42050</v>
      </c>
      <c r="W344">
        <v>44000</v>
      </c>
      <c r="X344">
        <v>44500</v>
      </c>
      <c r="Y344">
        <v>41400</v>
      </c>
      <c r="Z344">
        <v>41900</v>
      </c>
      <c r="AA344">
        <v>40700</v>
      </c>
    </row>
    <row r="345" spans="1:27">
      <c r="A345" t="s">
        <v>386</v>
      </c>
      <c r="B345" t="s">
        <v>25</v>
      </c>
      <c r="C345" t="s">
        <v>25</v>
      </c>
      <c r="D345" t="s">
        <v>25</v>
      </c>
      <c r="E345" t="s">
        <v>25</v>
      </c>
      <c r="F345" t="s">
        <v>25</v>
      </c>
      <c r="G345" t="s">
        <v>25</v>
      </c>
      <c r="H345" t="s">
        <v>25</v>
      </c>
      <c r="I345" t="s">
        <v>25</v>
      </c>
      <c r="J345" t="s">
        <v>25</v>
      </c>
      <c r="K345">
        <v>44500</v>
      </c>
      <c r="L345">
        <v>41500</v>
      </c>
      <c r="M345">
        <v>44100</v>
      </c>
      <c r="N345" t="s">
        <v>25</v>
      </c>
      <c r="O345">
        <v>43600</v>
      </c>
      <c r="P345">
        <v>44500</v>
      </c>
      <c r="Q345">
        <v>41400</v>
      </c>
      <c r="R345">
        <v>43500</v>
      </c>
      <c r="S345">
        <v>43300</v>
      </c>
      <c r="T345">
        <v>44300</v>
      </c>
      <c r="U345" t="s">
        <v>25</v>
      </c>
      <c r="V345">
        <v>42100</v>
      </c>
      <c r="W345">
        <v>44300</v>
      </c>
      <c r="X345">
        <v>44400</v>
      </c>
      <c r="Y345">
        <v>41500</v>
      </c>
      <c r="Z345">
        <v>42100</v>
      </c>
      <c r="AA345">
        <v>40600</v>
      </c>
    </row>
    <row r="346" spans="1:27">
      <c r="A346" t="s">
        <v>387</v>
      </c>
      <c r="B346" t="s">
        <v>24</v>
      </c>
      <c r="C346" t="s">
        <v>24</v>
      </c>
      <c r="D346" t="s">
        <v>24</v>
      </c>
      <c r="E346" t="s">
        <v>24</v>
      </c>
      <c r="F346" t="s">
        <v>24</v>
      </c>
      <c r="G346" t="s">
        <v>24</v>
      </c>
      <c r="H346" t="s">
        <v>24</v>
      </c>
      <c r="I346" t="s">
        <v>24</v>
      </c>
      <c r="J346" t="s">
        <v>24</v>
      </c>
      <c r="K346" t="s">
        <v>24</v>
      </c>
      <c r="L346" t="s">
        <v>24</v>
      </c>
      <c r="M346" t="s">
        <v>24</v>
      </c>
      <c r="N346" t="s">
        <v>24</v>
      </c>
      <c r="O346" t="s">
        <v>24</v>
      </c>
      <c r="P346" t="s">
        <v>24</v>
      </c>
      <c r="Q346" t="s">
        <v>24</v>
      </c>
      <c r="R346" t="s">
        <v>24</v>
      </c>
      <c r="S346" t="s">
        <v>24</v>
      </c>
      <c r="T346" t="s">
        <v>24</v>
      </c>
      <c r="U346" t="s">
        <v>24</v>
      </c>
      <c r="V346" t="s">
        <v>24</v>
      </c>
      <c r="W346" t="s">
        <v>24</v>
      </c>
      <c r="X346" t="s">
        <v>24</v>
      </c>
      <c r="Y346" t="s">
        <v>24</v>
      </c>
      <c r="Z346" t="s">
        <v>24</v>
      </c>
      <c r="AA346" t="s">
        <v>24</v>
      </c>
    </row>
    <row r="347" spans="1:27">
      <c r="A347" t="s">
        <v>388</v>
      </c>
      <c r="B347" t="s">
        <v>25</v>
      </c>
      <c r="C347" t="s">
        <v>25</v>
      </c>
      <c r="D347" t="s">
        <v>25</v>
      </c>
      <c r="E347" t="s">
        <v>25</v>
      </c>
      <c r="F347" t="s">
        <v>25</v>
      </c>
      <c r="G347" t="s">
        <v>25</v>
      </c>
      <c r="H347" t="s">
        <v>25</v>
      </c>
      <c r="I347" t="s">
        <v>25</v>
      </c>
      <c r="J347" t="s">
        <v>25</v>
      </c>
      <c r="K347">
        <v>44300</v>
      </c>
      <c r="L347">
        <v>41400</v>
      </c>
      <c r="M347">
        <v>44000</v>
      </c>
      <c r="N347" t="s">
        <v>25</v>
      </c>
      <c r="O347">
        <v>43600</v>
      </c>
      <c r="P347">
        <v>45000</v>
      </c>
      <c r="Q347">
        <v>41250</v>
      </c>
      <c r="R347">
        <v>44000</v>
      </c>
      <c r="S347">
        <v>43000</v>
      </c>
      <c r="T347">
        <v>45000</v>
      </c>
      <c r="U347" t="s">
        <v>25</v>
      </c>
      <c r="V347">
        <v>41950</v>
      </c>
      <c r="W347">
        <v>44250</v>
      </c>
      <c r="X347">
        <v>45200</v>
      </c>
      <c r="Y347">
        <v>41500</v>
      </c>
      <c r="Z347">
        <v>41950</v>
      </c>
      <c r="AA347">
        <v>40800</v>
      </c>
    </row>
    <row r="348" spans="1:27">
      <c r="A348" t="s">
        <v>389</v>
      </c>
      <c r="B348" t="s">
        <v>25</v>
      </c>
      <c r="C348" t="s">
        <v>25</v>
      </c>
      <c r="D348" t="s">
        <v>25</v>
      </c>
      <c r="E348" t="s">
        <v>25</v>
      </c>
      <c r="F348" t="s">
        <v>25</v>
      </c>
      <c r="G348" t="s">
        <v>25</v>
      </c>
      <c r="H348" t="s">
        <v>25</v>
      </c>
      <c r="I348" t="s">
        <v>25</v>
      </c>
      <c r="J348" t="s">
        <v>25</v>
      </c>
      <c r="K348">
        <v>44300</v>
      </c>
      <c r="L348">
        <v>41750</v>
      </c>
      <c r="M348">
        <v>44200</v>
      </c>
      <c r="N348" t="s">
        <v>25</v>
      </c>
      <c r="O348">
        <v>43900</v>
      </c>
      <c r="P348">
        <v>45000</v>
      </c>
      <c r="Q348">
        <v>41400</v>
      </c>
      <c r="R348">
        <v>44000</v>
      </c>
      <c r="S348">
        <v>43000</v>
      </c>
      <c r="T348">
        <v>45000</v>
      </c>
      <c r="U348" t="s">
        <v>25</v>
      </c>
      <c r="V348">
        <v>42100</v>
      </c>
      <c r="W348">
        <v>44500</v>
      </c>
      <c r="X348">
        <v>45000</v>
      </c>
      <c r="Y348">
        <v>41400</v>
      </c>
      <c r="Z348">
        <v>41950</v>
      </c>
      <c r="AA348">
        <v>41200</v>
      </c>
    </row>
    <row r="349" spans="1:27">
      <c r="A349" t="s">
        <v>390</v>
      </c>
      <c r="B349" t="s">
        <v>25</v>
      </c>
      <c r="C349" t="s">
        <v>25</v>
      </c>
      <c r="D349" t="s">
        <v>25</v>
      </c>
      <c r="E349" t="s">
        <v>25</v>
      </c>
      <c r="F349" t="s">
        <v>25</v>
      </c>
      <c r="G349" t="s">
        <v>25</v>
      </c>
      <c r="H349" t="s">
        <v>25</v>
      </c>
      <c r="I349" t="s">
        <v>25</v>
      </c>
      <c r="J349" t="s">
        <v>25</v>
      </c>
      <c r="K349">
        <v>44300</v>
      </c>
      <c r="L349">
        <v>41300</v>
      </c>
      <c r="M349">
        <v>43800</v>
      </c>
      <c r="N349" t="s">
        <v>25</v>
      </c>
      <c r="O349">
        <v>43500</v>
      </c>
      <c r="P349">
        <v>45000</v>
      </c>
      <c r="Q349">
        <v>41200</v>
      </c>
      <c r="R349">
        <v>44500</v>
      </c>
      <c r="S349">
        <v>43000</v>
      </c>
      <c r="T349">
        <v>44800</v>
      </c>
      <c r="U349" t="s">
        <v>25</v>
      </c>
      <c r="V349">
        <v>41900</v>
      </c>
      <c r="W349">
        <v>44200</v>
      </c>
      <c r="X349">
        <v>44500</v>
      </c>
      <c r="Y349">
        <v>41000</v>
      </c>
      <c r="Z349">
        <v>41600</v>
      </c>
      <c r="AA349">
        <v>40700</v>
      </c>
    </row>
    <row r="350" spans="1:27">
      <c r="A350" t="s">
        <v>391</v>
      </c>
      <c r="B350" t="s">
        <v>25</v>
      </c>
      <c r="C350" t="s">
        <v>25</v>
      </c>
      <c r="D350" t="s">
        <v>25</v>
      </c>
      <c r="E350" t="s">
        <v>25</v>
      </c>
      <c r="F350" t="s">
        <v>25</v>
      </c>
      <c r="G350" t="s">
        <v>25</v>
      </c>
      <c r="H350" t="s">
        <v>25</v>
      </c>
      <c r="I350" t="s">
        <v>25</v>
      </c>
      <c r="J350" t="s">
        <v>25</v>
      </c>
      <c r="K350">
        <v>43800</v>
      </c>
      <c r="L350" t="s">
        <v>25</v>
      </c>
      <c r="M350">
        <v>43500</v>
      </c>
      <c r="N350" t="s">
        <v>25</v>
      </c>
      <c r="O350">
        <v>43000</v>
      </c>
      <c r="P350">
        <v>45000</v>
      </c>
      <c r="Q350" t="s">
        <v>25</v>
      </c>
      <c r="R350">
        <v>44500</v>
      </c>
      <c r="S350">
        <v>42500</v>
      </c>
      <c r="T350">
        <v>44200</v>
      </c>
      <c r="U350" t="s">
        <v>25</v>
      </c>
      <c r="V350" t="s">
        <v>25</v>
      </c>
      <c r="W350">
        <v>44050</v>
      </c>
      <c r="X350">
        <v>44000</v>
      </c>
      <c r="Y350">
        <v>40600</v>
      </c>
      <c r="Z350">
        <v>41000</v>
      </c>
      <c r="AA350">
        <v>40500</v>
      </c>
    </row>
    <row r="351" spans="1:27">
      <c r="A351" t="s">
        <v>392</v>
      </c>
      <c r="B351" t="s">
        <v>25</v>
      </c>
      <c r="C351" t="s">
        <v>25</v>
      </c>
      <c r="D351" t="s">
        <v>25</v>
      </c>
      <c r="E351" t="s">
        <v>25</v>
      </c>
      <c r="F351" t="s">
        <v>25</v>
      </c>
      <c r="G351" t="s">
        <v>25</v>
      </c>
      <c r="H351" t="s">
        <v>25</v>
      </c>
      <c r="I351" t="s">
        <v>25</v>
      </c>
      <c r="J351" t="s">
        <v>25</v>
      </c>
      <c r="K351">
        <v>43800</v>
      </c>
      <c r="L351" t="s">
        <v>25</v>
      </c>
      <c r="M351">
        <v>43500</v>
      </c>
      <c r="N351" t="s">
        <v>25</v>
      </c>
      <c r="O351">
        <v>43000</v>
      </c>
      <c r="P351">
        <v>45000</v>
      </c>
      <c r="Q351" t="s">
        <v>25</v>
      </c>
      <c r="R351">
        <v>44500</v>
      </c>
      <c r="S351">
        <v>42500</v>
      </c>
      <c r="T351">
        <v>43600</v>
      </c>
      <c r="U351" t="s">
        <v>25</v>
      </c>
      <c r="V351" t="s">
        <v>25</v>
      </c>
      <c r="W351">
        <v>44000</v>
      </c>
      <c r="X351">
        <v>43200</v>
      </c>
      <c r="Y351">
        <v>40600</v>
      </c>
      <c r="Z351">
        <v>41000</v>
      </c>
      <c r="AA351">
        <v>40500</v>
      </c>
    </row>
    <row r="352" spans="1:27">
      <c r="A352" t="s">
        <v>393</v>
      </c>
      <c r="B352" t="s">
        <v>24</v>
      </c>
      <c r="C352" t="s">
        <v>24</v>
      </c>
      <c r="D352" t="s">
        <v>24</v>
      </c>
      <c r="E352" t="s">
        <v>24</v>
      </c>
      <c r="F352" t="s">
        <v>24</v>
      </c>
      <c r="G352" t="s">
        <v>24</v>
      </c>
      <c r="H352" t="s">
        <v>24</v>
      </c>
      <c r="I352" t="s">
        <v>24</v>
      </c>
      <c r="J352" t="s">
        <v>24</v>
      </c>
      <c r="K352" t="s">
        <v>24</v>
      </c>
      <c r="L352" t="s">
        <v>24</v>
      </c>
      <c r="M352" t="s">
        <v>24</v>
      </c>
      <c r="N352" t="s">
        <v>24</v>
      </c>
      <c r="O352" t="s">
        <v>24</v>
      </c>
      <c r="P352" t="s">
        <v>24</v>
      </c>
      <c r="Q352" t="s">
        <v>24</v>
      </c>
      <c r="R352" t="s">
        <v>24</v>
      </c>
      <c r="S352" t="s">
        <v>24</v>
      </c>
      <c r="T352" t="s">
        <v>24</v>
      </c>
      <c r="U352" t="s">
        <v>24</v>
      </c>
      <c r="V352" t="s">
        <v>24</v>
      </c>
      <c r="W352" t="s">
        <v>24</v>
      </c>
      <c r="X352" t="s">
        <v>24</v>
      </c>
      <c r="Y352" t="s">
        <v>24</v>
      </c>
      <c r="Z352" t="s">
        <v>24</v>
      </c>
      <c r="AA352" t="s">
        <v>24</v>
      </c>
    </row>
    <row r="353" spans="1:27">
      <c r="A353" t="s">
        <v>394</v>
      </c>
      <c r="B353" t="s">
        <v>24</v>
      </c>
      <c r="C353" t="s">
        <v>24</v>
      </c>
      <c r="D353" t="s">
        <v>24</v>
      </c>
      <c r="E353" t="s">
        <v>24</v>
      </c>
      <c r="F353" t="s">
        <v>24</v>
      </c>
      <c r="G353" t="s">
        <v>24</v>
      </c>
      <c r="H353" t="s">
        <v>24</v>
      </c>
      <c r="I353" t="s">
        <v>24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24</v>
      </c>
      <c r="Q353" t="s">
        <v>24</v>
      </c>
      <c r="R353" t="s">
        <v>24</v>
      </c>
      <c r="S353" t="s">
        <v>24</v>
      </c>
      <c r="T353" t="s">
        <v>24</v>
      </c>
      <c r="U353" t="s">
        <v>24</v>
      </c>
      <c r="V353" t="s">
        <v>24</v>
      </c>
      <c r="W353" t="s">
        <v>24</v>
      </c>
      <c r="X353" t="s">
        <v>24</v>
      </c>
      <c r="Y353" t="s">
        <v>24</v>
      </c>
      <c r="Z353" t="s">
        <v>24</v>
      </c>
      <c r="AA353" t="s">
        <v>24</v>
      </c>
    </row>
    <row r="354" spans="1:27">
      <c r="A354" t="s">
        <v>395</v>
      </c>
      <c r="B354" t="s">
        <v>25</v>
      </c>
      <c r="C354" t="s">
        <v>25</v>
      </c>
      <c r="D354" t="s">
        <v>25</v>
      </c>
      <c r="E354" t="s">
        <v>25</v>
      </c>
      <c r="F354" t="s">
        <v>25</v>
      </c>
      <c r="G354" t="s">
        <v>25</v>
      </c>
      <c r="H354" t="s">
        <v>25</v>
      </c>
      <c r="I354" t="s">
        <v>25</v>
      </c>
      <c r="J354" t="s">
        <v>25</v>
      </c>
      <c r="K354">
        <v>43800</v>
      </c>
      <c r="L354">
        <v>41400</v>
      </c>
      <c r="M354">
        <v>43900</v>
      </c>
      <c r="N354" t="s">
        <v>25</v>
      </c>
      <c r="O354">
        <v>43500</v>
      </c>
      <c r="P354">
        <v>45000</v>
      </c>
      <c r="Q354">
        <v>41300</v>
      </c>
      <c r="R354">
        <v>44000</v>
      </c>
      <c r="S354">
        <v>42500</v>
      </c>
      <c r="T354">
        <v>43800</v>
      </c>
      <c r="U354" t="s">
        <v>25</v>
      </c>
      <c r="V354">
        <v>42000</v>
      </c>
      <c r="W354">
        <v>44400</v>
      </c>
      <c r="X354">
        <v>44100</v>
      </c>
      <c r="Y354">
        <v>40950</v>
      </c>
      <c r="Z354">
        <v>41600</v>
      </c>
      <c r="AA354">
        <v>40900</v>
      </c>
    </row>
    <row r="355" spans="1:27">
      <c r="A355" t="s">
        <v>396</v>
      </c>
      <c r="B355" t="s">
        <v>25</v>
      </c>
      <c r="C355" t="s">
        <v>25</v>
      </c>
      <c r="D355" t="s">
        <v>25</v>
      </c>
      <c r="E355" t="s">
        <v>25</v>
      </c>
      <c r="F355" t="s">
        <v>25</v>
      </c>
      <c r="G355" t="s">
        <v>25</v>
      </c>
      <c r="H355" t="s">
        <v>25</v>
      </c>
      <c r="I355" t="s">
        <v>25</v>
      </c>
      <c r="J355" t="s">
        <v>25</v>
      </c>
      <c r="K355">
        <v>43800</v>
      </c>
      <c r="L355">
        <v>41300</v>
      </c>
      <c r="M355">
        <v>43700</v>
      </c>
      <c r="N355" t="s">
        <v>25</v>
      </c>
      <c r="O355">
        <v>43200</v>
      </c>
      <c r="P355">
        <v>45000</v>
      </c>
      <c r="Q355">
        <v>41200</v>
      </c>
      <c r="R355">
        <v>44000</v>
      </c>
      <c r="S355">
        <v>42500</v>
      </c>
      <c r="T355">
        <v>43700</v>
      </c>
      <c r="U355" t="s">
        <v>25</v>
      </c>
      <c r="V355">
        <v>41900</v>
      </c>
      <c r="W355">
        <v>44300</v>
      </c>
      <c r="X355">
        <v>43800</v>
      </c>
      <c r="Y355">
        <v>40550</v>
      </c>
      <c r="Z355">
        <v>41250</v>
      </c>
      <c r="AA355">
        <v>40500</v>
      </c>
    </row>
    <row r="356" spans="1:27">
      <c r="A356" t="s">
        <v>397</v>
      </c>
      <c r="B356" t="s">
        <v>25</v>
      </c>
      <c r="C356" t="s">
        <v>25</v>
      </c>
      <c r="D356" t="s">
        <v>25</v>
      </c>
      <c r="E356" t="s">
        <v>25</v>
      </c>
      <c r="F356" t="s">
        <v>25</v>
      </c>
      <c r="G356" t="s">
        <v>25</v>
      </c>
      <c r="H356" t="s">
        <v>25</v>
      </c>
      <c r="I356" t="s">
        <v>25</v>
      </c>
      <c r="J356" t="s">
        <v>25</v>
      </c>
      <c r="K356">
        <v>43800</v>
      </c>
      <c r="L356">
        <v>41500</v>
      </c>
      <c r="M356">
        <v>43500</v>
      </c>
      <c r="N356" t="s">
        <v>25</v>
      </c>
      <c r="O356">
        <v>43000</v>
      </c>
      <c r="P356">
        <v>44700</v>
      </c>
      <c r="Q356">
        <v>41450</v>
      </c>
      <c r="R356">
        <v>44000</v>
      </c>
      <c r="S356">
        <v>42500</v>
      </c>
      <c r="T356">
        <v>43700</v>
      </c>
      <c r="U356" t="s">
        <v>25</v>
      </c>
      <c r="V356">
        <v>42150</v>
      </c>
      <c r="W356">
        <v>44300</v>
      </c>
      <c r="X356">
        <v>43600</v>
      </c>
      <c r="Y356">
        <v>40750</v>
      </c>
      <c r="Z356">
        <v>41350</v>
      </c>
      <c r="AA356">
        <v>40500</v>
      </c>
    </row>
    <row r="357" spans="1:27">
      <c r="A357" t="s">
        <v>398</v>
      </c>
      <c r="B357" t="s">
        <v>25</v>
      </c>
      <c r="C357" t="s">
        <v>25</v>
      </c>
      <c r="D357" t="s">
        <v>25</v>
      </c>
      <c r="E357" t="s">
        <v>25</v>
      </c>
      <c r="F357" t="s">
        <v>25</v>
      </c>
      <c r="G357" t="s">
        <v>25</v>
      </c>
      <c r="H357" t="s">
        <v>25</v>
      </c>
      <c r="I357" t="s">
        <v>25</v>
      </c>
      <c r="J357" t="s">
        <v>25</v>
      </c>
      <c r="K357">
        <v>43700</v>
      </c>
      <c r="L357">
        <v>41200</v>
      </c>
      <c r="M357">
        <v>43200</v>
      </c>
      <c r="N357" t="s">
        <v>25</v>
      </c>
      <c r="O357">
        <v>42700</v>
      </c>
      <c r="P357">
        <v>44500</v>
      </c>
      <c r="Q357">
        <v>41150</v>
      </c>
      <c r="R357">
        <v>43500</v>
      </c>
      <c r="S357">
        <v>42500</v>
      </c>
      <c r="T357">
        <v>43600</v>
      </c>
      <c r="U357" t="s">
        <v>25</v>
      </c>
      <c r="V357">
        <v>41850</v>
      </c>
      <c r="W357">
        <v>44100</v>
      </c>
      <c r="X357">
        <v>43300</v>
      </c>
      <c r="Y357">
        <v>40350</v>
      </c>
      <c r="Z357">
        <v>41100</v>
      </c>
      <c r="AA357">
        <v>40350</v>
      </c>
    </row>
    <row r="358" spans="1:27">
      <c r="A358" t="s">
        <v>399</v>
      </c>
      <c r="B358" t="s">
        <v>25</v>
      </c>
      <c r="C358" t="s">
        <v>25</v>
      </c>
      <c r="D358" t="s">
        <v>25</v>
      </c>
      <c r="E358" t="s">
        <v>25</v>
      </c>
      <c r="F358" t="s">
        <v>25</v>
      </c>
      <c r="G358" t="s">
        <v>25</v>
      </c>
      <c r="H358" t="s">
        <v>25</v>
      </c>
      <c r="I358" t="s">
        <v>25</v>
      </c>
      <c r="J358" t="s">
        <v>25</v>
      </c>
      <c r="K358">
        <v>43500</v>
      </c>
      <c r="L358">
        <v>41250</v>
      </c>
      <c r="M358">
        <v>43100</v>
      </c>
      <c r="N358" t="s">
        <v>25</v>
      </c>
      <c r="O358">
        <v>42700</v>
      </c>
      <c r="P358">
        <v>44300</v>
      </c>
      <c r="Q358">
        <v>41100</v>
      </c>
      <c r="R358">
        <v>43500</v>
      </c>
      <c r="S358">
        <v>42000</v>
      </c>
      <c r="T358">
        <v>43300</v>
      </c>
      <c r="U358" t="s">
        <v>25</v>
      </c>
      <c r="V358">
        <v>41800</v>
      </c>
      <c r="W358">
        <v>44100</v>
      </c>
      <c r="X358">
        <v>42800</v>
      </c>
      <c r="Y358">
        <v>40400</v>
      </c>
      <c r="Z358">
        <v>41000</v>
      </c>
      <c r="AA358">
        <v>40350</v>
      </c>
    </row>
    <row r="359" spans="1:27">
      <c r="A359" t="s">
        <v>400</v>
      </c>
      <c r="B359" t="s">
        <v>25</v>
      </c>
      <c r="C359" t="s">
        <v>25</v>
      </c>
      <c r="D359" t="s">
        <v>25</v>
      </c>
      <c r="E359" t="s">
        <v>25</v>
      </c>
      <c r="F359" t="s">
        <v>25</v>
      </c>
      <c r="G359" t="s">
        <v>25</v>
      </c>
      <c r="H359" t="s">
        <v>25</v>
      </c>
      <c r="I359" t="s">
        <v>25</v>
      </c>
      <c r="J359" t="s">
        <v>25</v>
      </c>
      <c r="K359">
        <v>43500</v>
      </c>
      <c r="L359">
        <v>41000</v>
      </c>
      <c r="M359">
        <v>43000</v>
      </c>
      <c r="N359" t="s">
        <v>25</v>
      </c>
      <c r="O359">
        <v>42500</v>
      </c>
      <c r="P359">
        <v>44300</v>
      </c>
      <c r="Q359">
        <v>40750</v>
      </c>
      <c r="R359">
        <v>43500</v>
      </c>
      <c r="S359">
        <v>42000</v>
      </c>
      <c r="T359">
        <v>43300</v>
      </c>
      <c r="U359" t="s">
        <v>25</v>
      </c>
      <c r="V359">
        <v>41450</v>
      </c>
      <c r="W359">
        <v>44000</v>
      </c>
      <c r="X359">
        <v>43000</v>
      </c>
      <c r="Y359">
        <v>40250</v>
      </c>
      <c r="Z359">
        <v>40850</v>
      </c>
      <c r="AA359">
        <v>40250</v>
      </c>
    </row>
    <row r="360" spans="1:27">
      <c r="A360" t="s">
        <v>401</v>
      </c>
      <c r="B360" t="s">
        <v>24</v>
      </c>
      <c r="C360" t="s">
        <v>24</v>
      </c>
      <c r="D360" t="s">
        <v>24</v>
      </c>
      <c r="E360" t="s">
        <v>24</v>
      </c>
      <c r="F360" t="s">
        <v>24</v>
      </c>
      <c r="G360" t="s">
        <v>24</v>
      </c>
      <c r="H360" t="s">
        <v>24</v>
      </c>
      <c r="I360" t="s">
        <v>24</v>
      </c>
      <c r="J360" t="s">
        <v>24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24</v>
      </c>
      <c r="Q360" t="s">
        <v>24</v>
      </c>
      <c r="R360" t="s">
        <v>24</v>
      </c>
      <c r="S360" t="s">
        <v>24</v>
      </c>
      <c r="T360" t="s">
        <v>24</v>
      </c>
      <c r="U360" t="s">
        <v>24</v>
      </c>
      <c r="V360" t="s">
        <v>24</v>
      </c>
      <c r="W360" t="s">
        <v>24</v>
      </c>
      <c r="X360" t="s">
        <v>24</v>
      </c>
      <c r="Y360" t="s">
        <v>24</v>
      </c>
      <c r="Z360" t="s">
        <v>24</v>
      </c>
      <c r="AA360" t="s">
        <v>24</v>
      </c>
    </row>
    <row r="361" spans="1:27">
      <c r="A361" t="s">
        <v>402</v>
      </c>
      <c r="B361" t="s">
        <v>25</v>
      </c>
      <c r="C361" t="s">
        <v>25</v>
      </c>
      <c r="D361" t="s">
        <v>25</v>
      </c>
      <c r="E361" t="s">
        <v>25</v>
      </c>
      <c r="F361" t="s">
        <v>25</v>
      </c>
      <c r="G361" t="s">
        <v>25</v>
      </c>
      <c r="H361" t="s">
        <v>25</v>
      </c>
      <c r="I361" t="s">
        <v>25</v>
      </c>
      <c r="J361" t="s">
        <v>25</v>
      </c>
      <c r="K361">
        <v>42700</v>
      </c>
      <c r="L361">
        <v>40250</v>
      </c>
      <c r="M361">
        <v>42300</v>
      </c>
      <c r="N361" t="s">
        <v>25</v>
      </c>
      <c r="O361">
        <v>41800</v>
      </c>
      <c r="P361">
        <v>43500</v>
      </c>
      <c r="Q361">
        <v>40050</v>
      </c>
      <c r="R361">
        <v>41500</v>
      </c>
      <c r="S361">
        <v>41000</v>
      </c>
      <c r="T361">
        <v>42800</v>
      </c>
      <c r="U361" t="s">
        <v>25</v>
      </c>
      <c r="V361">
        <v>40750</v>
      </c>
      <c r="W361">
        <v>43550</v>
      </c>
      <c r="X361">
        <v>42600</v>
      </c>
      <c r="Y361">
        <v>39850</v>
      </c>
      <c r="Z361">
        <v>40100</v>
      </c>
      <c r="AA361">
        <v>39500</v>
      </c>
    </row>
    <row r="362" spans="1:27">
      <c r="A362" t="s">
        <v>403</v>
      </c>
      <c r="B362" t="s">
        <v>25</v>
      </c>
      <c r="C362" t="s">
        <v>25</v>
      </c>
      <c r="D362" t="s">
        <v>25</v>
      </c>
      <c r="E362" t="s">
        <v>25</v>
      </c>
      <c r="F362" t="s">
        <v>25</v>
      </c>
      <c r="G362" t="s">
        <v>25</v>
      </c>
      <c r="H362" t="s">
        <v>25</v>
      </c>
      <c r="I362" t="s">
        <v>25</v>
      </c>
      <c r="J362" t="s">
        <v>25</v>
      </c>
      <c r="K362">
        <v>42000</v>
      </c>
      <c r="L362">
        <v>39700</v>
      </c>
      <c r="M362">
        <v>41800</v>
      </c>
      <c r="N362" t="s">
        <v>25</v>
      </c>
      <c r="O362">
        <v>41300</v>
      </c>
      <c r="P362">
        <v>43000</v>
      </c>
      <c r="Q362">
        <v>39650</v>
      </c>
      <c r="R362">
        <v>41500</v>
      </c>
      <c r="S362">
        <v>40000</v>
      </c>
      <c r="T362">
        <v>42300</v>
      </c>
      <c r="U362" t="s">
        <v>25</v>
      </c>
      <c r="V362">
        <v>40350</v>
      </c>
      <c r="W362">
        <v>43050</v>
      </c>
      <c r="X362">
        <v>41700</v>
      </c>
      <c r="Y362">
        <v>39200</v>
      </c>
      <c r="Z362">
        <v>39600</v>
      </c>
      <c r="AA362">
        <v>39050</v>
      </c>
    </row>
    <row r="363" spans="1:27">
      <c r="A363" t="s">
        <v>404</v>
      </c>
      <c r="B363" t="s">
        <v>25</v>
      </c>
      <c r="C363" t="s">
        <v>25</v>
      </c>
      <c r="D363" t="s">
        <v>25</v>
      </c>
      <c r="E363" t="s">
        <v>25</v>
      </c>
      <c r="F363" t="s">
        <v>25</v>
      </c>
      <c r="G363" t="s">
        <v>25</v>
      </c>
      <c r="H363" t="s">
        <v>25</v>
      </c>
      <c r="I363" t="s">
        <v>25</v>
      </c>
      <c r="J363" t="s">
        <v>25</v>
      </c>
      <c r="K363">
        <v>41600</v>
      </c>
      <c r="L363">
        <v>39550</v>
      </c>
      <c r="M363">
        <v>41700</v>
      </c>
      <c r="N363" t="s">
        <v>25</v>
      </c>
      <c r="O363">
        <v>41300</v>
      </c>
      <c r="P363">
        <v>42500</v>
      </c>
      <c r="Q363">
        <v>39300</v>
      </c>
      <c r="R363">
        <v>41000</v>
      </c>
      <c r="S363">
        <v>40500</v>
      </c>
      <c r="T363">
        <v>41800</v>
      </c>
      <c r="U363" t="s">
        <v>25</v>
      </c>
      <c r="V363">
        <v>40000</v>
      </c>
      <c r="W363">
        <v>42700</v>
      </c>
      <c r="X363">
        <v>41400</v>
      </c>
      <c r="Y363">
        <v>39000</v>
      </c>
      <c r="Z363">
        <v>39400</v>
      </c>
      <c r="AA363">
        <v>38800</v>
      </c>
    </row>
    <row r="364" spans="1:27">
      <c r="A364" t="s">
        <v>405</v>
      </c>
      <c r="B364" t="s">
        <v>25</v>
      </c>
      <c r="C364" t="s">
        <v>25</v>
      </c>
      <c r="D364" t="s">
        <v>25</v>
      </c>
      <c r="E364" t="s">
        <v>25</v>
      </c>
      <c r="F364" t="s">
        <v>25</v>
      </c>
      <c r="G364" t="s">
        <v>25</v>
      </c>
      <c r="H364" t="s">
        <v>25</v>
      </c>
      <c r="I364" t="s">
        <v>25</v>
      </c>
      <c r="J364" t="s">
        <v>25</v>
      </c>
      <c r="K364">
        <v>41600</v>
      </c>
      <c r="L364">
        <v>39350</v>
      </c>
      <c r="M364">
        <v>41400</v>
      </c>
      <c r="N364" t="s">
        <v>25</v>
      </c>
      <c r="O364">
        <v>41000</v>
      </c>
      <c r="P364">
        <v>42500</v>
      </c>
      <c r="Q364">
        <v>39250</v>
      </c>
      <c r="R364">
        <v>41000</v>
      </c>
      <c r="S364">
        <v>40000</v>
      </c>
      <c r="T364">
        <v>41700</v>
      </c>
      <c r="U364" t="s">
        <v>25</v>
      </c>
      <c r="V364">
        <v>39950</v>
      </c>
      <c r="W364">
        <v>42700</v>
      </c>
      <c r="X364">
        <v>41400</v>
      </c>
      <c r="Y364">
        <v>39000</v>
      </c>
      <c r="Z364">
        <v>39350</v>
      </c>
      <c r="AA364">
        <v>38500</v>
      </c>
    </row>
    <row r="365" spans="1:27">
      <c r="A365" t="s">
        <v>406</v>
      </c>
      <c r="B365" t="s">
        <v>25</v>
      </c>
      <c r="C365" t="s">
        <v>25</v>
      </c>
      <c r="D365" t="s">
        <v>25</v>
      </c>
      <c r="E365" t="s">
        <v>25</v>
      </c>
      <c r="F365" t="s">
        <v>25</v>
      </c>
      <c r="G365" t="s">
        <v>25</v>
      </c>
      <c r="H365" t="s">
        <v>25</v>
      </c>
      <c r="I365" t="s">
        <v>25</v>
      </c>
      <c r="J365" t="s">
        <v>25</v>
      </c>
      <c r="K365">
        <v>41600</v>
      </c>
      <c r="L365">
        <v>39500</v>
      </c>
      <c r="M365">
        <v>41400</v>
      </c>
      <c r="N365" t="s">
        <v>25</v>
      </c>
      <c r="O365">
        <v>41000</v>
      </c>
      <c r="P365">
        <v>42500</v>
      </c>
      <c r="Q365">
        <v>39400</v>
      </c>
      <c r="R365">
        <v>41000</v>
      </c>
      <c r="S365">
        <v>40500</v>
      </c>
      <c r="T365">
        <v>41700</v>
      </c>
      <c r="U365" t="s">
        <v>25</v>
      </c>
      <c r="V365">
        <v>40100</v>
      </c>
      <c r="W365">
        <v>42500</v>
      </c>
      <c r="X365">
        <v>41500</v>
      </c>
      <c r="Y365">
        <v>39200</v>
      </c>
      <c r="Z365">
        <v>39400</v>
      </c>
      <c r="AA365">
        <v>38500</v>
      </c>
    </row>
    <row r="366" spans="1:27">
      <c r="A366" t="s">
        <v>407</v>
      </c>
      <c r="B366" t="s">
        <v>25</v>
      </c>
      <c r="C366" t="s">
        <v>25</v>
      </c>
      <c r="D366" t="s">
        <v>25</v>
      </c>
      <c r="E366" t="s">
        <v>25</v>
      </c>
      <c r="F366" t="s">
        <v>25</v>
      </c>
      <c r="G366" t="s">
        <v>25</v>
      </c>
      <c r="H366" t="s">
        <v>25</v>
      </c>
      <c r="I366" t="s">
        <v>25</v>
      </c>
      <c r="J366" t="s">
        <v>25</v>
      </c>
      <c r="K366">
        <v>41600</v>
      </c>
      <c r="L366">
        <v>39250</v>
      </c>
      <c r="M366">
        <v>41300</v>
      </c>
      <c r="N366" t="s">
        <v>25</v>
      </c>
      <c r="O366">
        <v>41000</v>
      </c>
      <c r="P366">
        <v>42500</v>
      </c>
      <c r="Q366">
        <v>39250</v>
      </c>
      <c r="R366">
        <v>41000</v>
      </c>
      <c r="S366">
        <v>40500</v>
      </c>
      <c r="T366">
        <v>41700</v>
      </c>
      <c r="U366" t="s">
        <v>25</v>
      </c>
      <c r="V366">
        <v>39950</v>
      </c>
      <c r="W366">
        <v>42300</v>
      </c>
      <c r="X366">
        <v>41500</v>
      </c>
      <c r="Y366">
        <v>38900</v>
      </c>
      <c r="Z366">
        <v>39150</v>
      </c>
      <c r="AA366">
        <v>38300</v>
      </c>
    </row>
    <row r="367" spans="1:27">
      <c r="A367" t="s">
        <v>408</v>
      </c>
      <c r="B367" t="s">
        <v>24</v>
      </c>
      <c r="C367" t="s">
        <v>24</v>
      </c>
      <c r="D367" t="s">
        <v>24</v>
      </c>
      <c r="E367" t="s">
        <v>24</v>
      </c>
      <c r="F367" t="s">
        <v>24</v>
      </c>
      <c r="G367" t="s">
        <v>24</v>
      </c>
      <c r="H367" t="s">
        <v>24</v>
      </c>
      <c r="I367" t="s">
        <v>24</v>
      </c>
      <c r="J367" t="s">
        <v>24</v>
      </c>
      <c r="K367" t="s">
        <v>24</v>
      </c>
      <c r="L367" t="s">
        <v>24</v>
      </c>
      <c r="M367" t="s">
        <v>24</v>
      </c>
      <c r="N367" t="s">
        <v>24</v>
      </c>
      <c r="O367" t="s">
        <v>24</v>
      </c>
      <c r="P367" t="s">
        <v>24</v>
      </c>
      <c r="Q367" t="s">
        <v>24</v>
      </c>
      <c r="R367" t="s">
        <v>24</v>
      </c>
      <c r="S367" t="s">
        <v>24</v>
      </c>
      <c r="T367" t="s">
        <v>24</v>
      </c>
      <c r="U367" t="s">
        <v>24</v>
      </c>
      <c r="V367" t="s">
        <v>24</v>
      </c>
      <c r="W367" t="s">
        <v>24</v>
      </c>
      <c r="X367" t="s">
        <v>24</v>
      </c>
      <c r="Y367" t="s">
        <v>24</v>
      </c>
      <c r="Z367" t="s">
        <v>24</v>
      </c>
      <c r="AA367" t="s">
        <v>24</v>
      </c>
    </row>
    <row r="368" spans="1:27">
      <c r="A368" t="s">
        <v>409</v>
      </c>
      <c r="B368" t="s">
        <v>25</v>
      </c>
      <c r="C368" t="s">
        <v>25</v>
      </c>
      <c r="D368" t="s">
        <v>25</v>
      </c>
      <c r="E368" t="s">
        <v>25</v>
      </c>
      <c r="F368" t="s">
        <v>25</v>
      </c>
      <c r="G368" t="s">
        <v>25</v>
      </c>
      <c r="H368" t="s">
        <v>25</v>
      </c>
      <c r="I368" t="s">
        <v>25</v>
      </c>
      <c r="J368" t="s">
        <v>25</v>
      </c>
      <c r="K368">
        <v>41600</v>
      </c>
      <c r="L368">
        <v>39000</v>
      </c>
      <c r="M368">
        <v>41500</v>
      </c>
      <c r="N368" t="s">
        <v>25</v>
      </c>
      <c r="O368">
        <v>41000</v>
      </c>
      <c r="P368">
        <v>42500</v>
      </c>
      <c r="Q368">
        <v>39000</v>
      </c>
      <c r="R368">
        <v>41000</v>
      </c>
      <c r="S368">
        <v>40000</v>
      </c>
      <c r="T368">
        <v>41700</v>
      </c>
      <c r="U368" t="s">
        <v>25</v>
      </c>
      <c r="V368">
        <v>39700</v>
      </c>
      <c r="W368">
        <v>42200</v>
      </c>
      <c r="X368">
        <v>41700</v>
      </c>
      <c r="Y368">
        <v>39000</v>
      </c>
      <c r="Z368">
        <v>39400</v>
      </c>
      <c r="AA368">
        <v>38450</v>
      </c>
    </row>
    <row r="369" spans="1:28">
      <c r="A369" t="s">
        <v>410</v>
      </c>
      <c r="B369" t="s">
        <v>25</v>
      </c>
      <c r="C369" t="s">
        <v>25</v>
      </c>
      <c r="D369" t="s">
        <v>25</v>
      </c>
      <c r="E369" t="s">
        <v>25</v>
      </c>
      <c r="F369" t="s">
        <v>25</v>
      </c>
      <c r="G369" t="s">
        <v>25</v>
      </c>
      <c r="H369" t="s">
        <v>25</v>
      </c>
      <c r="I369" t="s">
        <v>25</v>
      </c>
      <c r="J369" t="s">
        <v>25</v>
      </c>
      <c r="K369">
        <v>41300</v>
      </c>
      <c r="L369">
        <v>38800</v>
      </c>
      <c r="M369">
        <v>41300</v>
      </c>
      <c r="N369" t="s">
        <v>25</v>
      </c>
      <c r="O369">
        <v>40900</v>
      </c>
      <c r="P369">
        <v>42500</v>
      </c>
      <c r="Q369">
        <v>38800</v>
      </c>
      <c r="R369">
        <v>41000</v>
      </c>
      <c r="S369">
        <v>40000</v>
      </c>
      <c r="T369">
        <v>41700</v>
      </c>
      <c r="U369" t="s">
        <v>25</v>
      </c>
      <c r="V369">
        <v>39500</v>
      </c>
      <c r="W369">
        <v>41900</v>
      </c>
      <c r="X369">
        <v>41700</v>
      </c>
      <c r="Y369">
        <v>38850</v>
      </c>
      <c r="Z369">
        <v>39250</v>
      </c>
      <c r="AA369">
        <v>38100</v>
      </c>
    </row>
    <row r="370" spans="1:28">
      <c r="A370" t="s">
        <v>411</v>
      </c>
      <c r="B370" t="s">
        <v>25</v>
      </c>
      <c r="C370" t="s">
        <v>25</v>
      </c>
      <c r="D370" t="s">
        <v>25</v>
      </c>
      <c r="E370" t="s">
        <v>25</v>
      </c>
      <c r="F370" t="s">
        <v>25</v>
      </c>
      <c r="G370" t="s">
        <v>25</v>
      </c>
      <c r="H370" t="s">
        <v>25</v>
      </c>
      <c r="I370" t="s">
        <v>25</v>
      </c>
      <c r="J370" t="s">
        <v>25</v>
      </c>
      <c r="K370">
        <v>41300</v>
      </c>
      <c r="L370">
        <v>38800</v>
      </c>
      <c r="M370">
        <v>41300</v>
      </c>
      <c r="N370" t="s">
        <v>25</v>
      </c>
      <c r="O370">
        <v>40900</v>
      </c>
      <c r="P370">
        <v>42500</v>
      </c>
      <c r="Q370">
        <v>38700</v>
      </c>
      <c r="R370">
        <v>41000</v>
      </c>
      <c r="S370">
        <v>40000</v>
      </c>
      <c r="T370">
        <v>41700</v>
      </c>
      <c r="U370" t="s">
        <v>25</v>
      </c>
      <c r="V370">
        <v>39400</v>
      </c>
      <c r="W370">
        <v>41700</v>
      </c>
      <c r="X370">
        <v>41600</v>
      </c>
      <c r="Y370">
        <v>38650</v>
      </c>
      <c r="Z370">
        <v>39050</v>
      </c>
      <c r="AA370">
        <v>38000</v>
      </c>
    </row>
    <row r="371" spans="1:28">
      <c r="A371" t="s">
        <v>412</v>
      </c>
      <c r="B371" t="s">
        <v>24</v>
      </c>
      <c r="C371" t="s">
        <v>24</v>
      </c>
      <c r="D371" t="s">
        <v>24</v>
      </c>
      <c r="E371" t="s">
        <v>24</v>
      </c>
      <c r="F371" t="s">
        <v>24</v>
      </c>
      <c r="G371" t="s">
        <v>24</v>
      </c>
      <c r="H371" t="s">
        <v>24</v>
      </c>
      <c r="I371" t="s">
        <v>24</v>
      </c>
      <c r="J371" t="s">
        <v>24</v>
      </c>
      <c r="K371" t="s">
        <v>24</v>
      </c>
      <c r="L371" t="s">
        <v>24</v>
      </c>
      <c r="M371" t="s">
        <v>24</v>
      </c>
      <c r="N371" t="s">
        <v>24</v>
      </c>
      <c r="O371" t="s">
        <v>24</v>
      </c>
      <c r="P371" t="s">
        <v>24</v>
      </c>
      <c r="Q371" t="s">
        <v>24</v>
      </c>
      <c r="R371" t="s">
        <v>24</v>
      </c>
      <c r="S371" t="s">
        <v>24</v>
      </c>
      <c r="T371" t="s">
        <v>24</v>
      </c>
      <c r="U371" t="s">
        <v>24</v>
      </c>
      <c r="V371" t="s">
        <v>24</v>
      </c>
      <c r="W371" t="s">
        <v>24</v>
      </c>
      <c r="X371" t="s">
        <v>24</v>
      </c>
      <c r="Y371" t="s">
        <v>24</v>
      </c>
      <c r="Z371" t="s">
        <v>24</v>
      </c>
      <c r="AA371" t="s">
        <v>24</v>
      </c>
    </row>
    <row r="372" spans="1:28">
      <c r="A372" t="s">
        <v>413</v>
      </c>
      <c r="B372" t="s">
        <v>24</v>
      </c>
      <c r="C372" t="s">
        <v>24</v>
      </c>
      <c r="D372" t="s">
        <v>24</v>
      </c>
      <c r="E372" t="s">
        <v>24</v>
      </c>
      <c r="F372" t="s">
        <v>24</v>
      </c>
      <c r="G372" t="s">
        <v>24</v>
      </c>
      <c r="H372" t="s">
        <v>24</v>
      </c>
      <c r="I372" t="s">
        <v>24</v>
      </c>
      <c r="J372" t="s">
        <v>24</v>
      </c>
      <c r="K372" t="s">
        <v>24</v>
      </c>
      <c r="L372" t="s">
        <v>24</v>
      </c>
      <c r="M372" t="s">
        <v>24</v>
      </c>
      <c r="N372" t="s">
        <v>24</v>
      </c>
      <c r="O372" t="s">
        <v>24</v>
      </c>
      <c r="P372" t="s">
        <v>24</v>
      </c>
      <c r="Q372" t="s">
        <v>24</v>
      </c>
      <c r="R372" t="s">
        <v>24</v>
      </c>
      <c r="S372" t="s">
        <v>24</v>
      </c>
      <c r="T372" t="s">
        <v>24</v>
      </c>
      <c r="U372" t="s">
        <v>24</v>
      </c>
      <c r="V372" t="s">
        <v>24</v>
      </c>
      <c r="W372" t="s">
        <v>24</v>
      </c>
      <c r="X372" t="s">
        <v>24</v>
      </c>
      <c r="Y372" t="s">
        <v>24</v>
      </c>
      <c r="Z372" t="s">
        <v>24</v>
      </c>
      <c r="AA372" t="s">
        <v>24</v>
      </c>
    </row>
    <row r="373" spans="1:28">
      <c r="A373" t="s">
        <v>414</v>
      </c>
      <c r="B373" t="s">
        <v>25</v>
      </c>
      <c r="C373" t="s">
        <v>25</v>
      </c>
      <c r="D373" t="s">
        <v>25</v>
      </c>
      <c r="E373" t="s">
        <v>25</v>
      </c>
      <c r="F373" t="s">
        <v>25</v>
      </c>
      <c r="G373" t="s">
        <v>25</v>
      </c>
      <c r="H373" t="s">
        <v>25</v>
      </c>
      <c r="I373" t="s">
        <v>25</v>
      </c>
      <c r="J373" t="s">
        <v>25</v>
      </c>
      <c r="K373">
        <v>41300</v>
      </c>
      <c r="L373" t="s">
        <v>25</v>
      </c>
      <c r="M373" t="s">
        <v>25</v>
      </c>
      <c r="N373" t="s">
        <v>25</v>
      </c>
      <c r="O373" t="s">
        <v>25</v>
      </c>
      <c r="P373">
        <v>42500</v>
      </c>
      <c r="Q373" t="s">
        <v>25</v>
      </c>
      <c r="R373">
        <v>41000</v>
      </c>
      <c r="S373">
        <v>40000</v>
      </c>
      <c r="T373">
        <v>41600</v>
      </c>
      <c r="U373" t="s">
        <v>25</v>
      </c>
      <c r="V373" t="s">
        <v>25</v>
      </c>
      <c r="W373" t="s">
        <v>25</v>
      </c>
      <c r="X373">
        <v>41500</v>
      </c>
      <c r="Y373">
        <v>38600</v>
      </c>
      <c r="Z373" t="s">
        <v>25</v>
      </c>
      <c r="AA373">
        <v>37800</v>
      </c>
    </row>
    <row r="374" spans="1:28">
      <c r="A374" t="s">
        <v>415</v>
      </c>
      <c r="B374" t="s">
        <v>24</v>
      </c>
      <c r="C374" t="s">
        <v>24</v>
      </c>
      <c r="D374" t="s">
        <v>24</v>
      </c>
      <c r="E374" t="s">
        <v>24</v>
      </c>
      <c r="F374" t="s">
        <v>24</v>
      </c>
      <c r="G374" t="s">
        <v>24</v>
      </c>
      <c r="H374" t="s">
        <v>24</v>
      </c>
      <c r="I374" t="s">
        <v>24</v>
      </c>
      <c r="J374" t="s">
        <v>24</v>
      </c>
      <c r="K374" t="s">
        <v>24</v>
      </c>
      <c r="L374" t="s">
        <v>24</v>
      </c>
      <c r="M374" t="s">
        <v>24</v>
      </c>
      <c r="N374" t="s">
        <v>24</v>
      </c>
      <c r="O374" t="s">
        <v>24</v>
      </c>
      <c r="P374" t="s">
        <v>24</v>
      </c>
      <c r="Q374" t="s">
        <v>24</v>
      </c>
      <c r="R374" t="s">
        <v>24</v>
      </c>
      <c r="S374" t="s">
        <v>24</v>
      </c>
      <c r="T374" t="s">
        <v>24</v>
      </c>
      <c r="U374" t="s">
        <v>24</v>
      </c>
      <c r="V374" t="s">
        <v>24</v>
      </c>
      <c r="W374" t="s">
        <v>24</v>
      </c>
      <c r="X374" t="s">
        <v>24</v>
      </c>
      <c r="Y374" t="s">
        <v>24</v>
      </c>
      <c r="Z374" t="s">
        <v>24</v>
      </c>
      <c r="AA374" t="s">
        <v>24</v>
      </c>
    </row>
    <row r="375" spans="1:28">
      <c r="A375" t="s">
        <v>416</v>
      </c>
      <c r="B375" t="s">
        <v>25</v>
      </c>
      <c r="C375" t="s">
        <v>25</v>
      </c>
      <c r="D375" t="s">
        <v>25</v>
      </c>
      <c r="E375" t="s">
        <v>25</v>
      </c>
      <c r="F375" t="s">
        <v>25</v>
      </c>
      <c r="G375" t="s">
        <v>25</v>
      </c>
      <c r="H375" t="s">
        <v>25</v>
      </c>
      <c r="I375" t="s">
        <v>25</v>
      </c>
      <c r="J375" t="s">
        <v>25</v>
      </c>
      <c r="K375">
        <v>41300</v>
      </c>
      <c r="L375">
        <v>38450</v>
      </c>
      <c r="M375">
        <v>41300</v>
      </c>
      <c r="N375" t="s">
        <v>25</v>
      </c>
      <c r="O375">
        <v>40900</v>
      </c>
      <c r="P375">
        <v>42500</v>
      </c>
      <c r="Q375">
        <v>38300</v>
      </c>
      <c r="R375">
        <v>40500</v>
      </c>
      <c r="S375">
        <v>40000</v>
      </c>
      <c r="T375">
        <v>41500</v>
      </c>
      <c r="U375" t="s">
        <v>25</v>
      </c>
      <c r="V375">
        <v>39000</v>
      </c>
      <c r="W375">
        <v>41600</v>
      </c>
      <c r="X375">
        <v>41300</v>
      </c>
      <c r="Y375">
        <v>38300</v>
      </c>
      <c r="Z375">
        <v>38950</v>
      </c>
      <c r="AA375">
        <v>37500</v>
      </c>
    </row>
    <row r="376" spans="1:28">
      <c r="A376" t="s">
        <v>417</v>
      </c>
      <c r="B376" t="s">
        <v>25</v>
      </c>
      <c r="C376" t="s">
        <v>25</v>
      </c>
      <c r="D376" t="s">
        <v>25</v>
      </c>
      <c r="E376" t="s">
        <v>25</v>
      </c>
      <c r="F376" t="s">
        <v>25</v>
      </c>
      <c r="G376" t="s">
        <v>25</v>
      </c>
      <c r="H376" t="s">
        <v>25</v>
      </c>
      <c r="I376" t="s">
        <v>25</v>
      </c>
      <c r="J376" t="s">
        <v>25</v>
      </c>
      <c r="K376">
        <v>41800</v>
      </c>
      <c r="L376">
        <v>38850</v>
      </c>
      <c r="M376">
        <v>41700</v>
      </c>
      <c r="N376" t="s">
        <v>25</v>
      </c>
      <c r="O376">
        <v>41200</v>
      </c>
      <c r="P376">
        <v>42300</v>
      </c>
      <c r="Q376">
        <v>38800</v>
      </c>
      <c r="R376">
        <v>40500</v>
      </c>
      <c r="S376">
        <v>40500</v>
      </c>
      <c r="T376">
        <v>41800</v>
      </c>
      <c r="U376" t="s">
        <v>25</v>
      </c>
      <c r="V376">
        <v>39500</v>
      </c>
      <c r="W376">
        <v>42000</v>
      </c>
      <c r="X376">
        <v>41500</v>
      </c>
      <c r="Y376">
        <v>38750</v>
      </c>
      <c r="Z376">
        <v>39350</v>
      </c>
      <c r="AA376">
        <v>37900</v>
      </c>
    </row>
    <row r="377" spans="1:28">
      <c r="A377" t="s">
        <v>418</v>
      </c>
      <c r="B377" t="s">
        <v>25</v>
      </c>
      <c r="C377" t="s">
        <v>25</v>
      </c>
      <c r="D377" t="s">
        <v>25</v>
      </c>
      <c r="E377" t="s">
        <v>25</v>
      </c>
      <c r="F377" t="s">
        <v>25</v>
      </c>
      <c r="G377" t="s">
        <v>25</v>
      </c>
      <c r="H377" t="s">
        <v>25</v>
      </c>
      <c r="I377" t="s">
        <v>25</v>
      </c>
      <c r="J377" t="s">
        <v>25</v>
      </c>
      <c r="K377">
        <v>42100</v>
      </c>
      <c r="L377">
        <v>39150</v>
      </c>
      <c r="M377">
        <v>42000</v>
      </c>
      <c r="N377" t="s">
        <v>25</v>
      </c>
      <c r="O377">
        <v>41500</v>
      </c>
      <c r="P377">
        <v>42300</v>
      </c>
      <c r="Q377">
        <v>39100</v>
      </c>
      <c r="R377">
        <v>40500</v>
      </c>
      <c r="S377">
        <v>41000</v>
      </c>
      <c r="T377">
        <v>41800</v>
      </c>
      <c r="U377" t="s">
        <v>25</v>
      </c>
      <c r="V377">
        <v>39800</v>
      </c>
      <c r="W377">
        <v>42100</v>
      </c>
      <c r="X377">
        <v>41700</v>
      </c>
      <c r="Y377">
        <v>38800</v>
      </c>
      <c r="Z377">
        <v>39450</v>
      </c>
      <c r="AA377">
        <v>38200</v>
      </c>
    </row>
    <row r="378" spans="1:28">
      <c r="A378" s="92">
        <v>45603</v>
      </c>
      <c r="B378" s="91" t="s">
        <v>25</v>
      </c>
      <c r="C378" s="91" t="s">
        <v>25</v>
      </c>
      <c r="D378" s="91" t="s">
        <v>25</v>
      </c>
      <c r="E378" s="91" t="s">
        <v>25</v>
      </c>
      <c r="F378" s="91" t="s">
        <v>25</v>
      </c>
      <c r="G378" s="91" t="s">
        <v>25</v>
      </c>
      <c r="H378" s="91" t="s">
        <v>25</v>
      </c>
      <c r="I378" s="91" t="s">
        <v>25</v>
      </c>
      <c r="J378" s="91" t="s">
        <v>25</v>
      </c>
      <c r="K378" s="90">
        <v>42200</v>
      </c>
      <c r="L378" s="90">
        <v>39300</v>
      </c>
      <c r="M378" s="90">
        <v>42000</v>
      </c>
      <c r="N378" s="91" t="s">
        <v>25</v>
      </c>
      <c r="O378" s="90">
        <v>41500</v>
      </c>
      <c r="P378" s="90">
        <v>42800</v>
      </c>
      <c r="Q378" s="90">
        <v>39150</v>
      </c>
      <c r="R378" s="90">
        <v>40500</v>
      </c>
      <c r="S378" s="90">
        <v>41000</v>
      </c>
      <c r="T378" s="90">
        <v>41800</v>
      </c>
      <c r="U378" s="91" t="s">
        <v>25</v>
      </c>
      <c r="V378" s="90">
        <v>39850</v>
      </c>
      <c r="W378" s="90">
        <v>42400</v>
      </c>
      <c r="X378" s="90">
        <v>41800</v>
      </c>
      <c r="Y378" s="90">
        <v>39250</v>
      </c>
      <c r="Z378" s="90">
        <v>39550</v>
      </c>
      <c r="AA378" s="90">
        <v>38400</v>
      </c>
      <c r="AB378" s="90"/>
    </row>
    <row r="379" spans="1:28">
      <c r="A379" s="93">
        <v>45604</v>
      </c>
      <c r="B379" s="91" t="s">
        <v>25</v>
      </c>
      <c r="C379" s="91" t="s">
        <v>25</v>
      </c>
      <c r="D379" s="91" t="s">
        <v>25</v>
      </c>
      <c r="E379" s="91" t="s">
        <v>25</v>
      </c>
      <c r="F379" s="91" t="s">
        <v>25</v>
      </c>
      <c r="G379" s="91" t="s">
        <v>25</v>
      </c>
      <c r="H379" s="91" t="s">
        <v>25</v>
      </c>
      <c r="I379" s="91" t="s">
        <v>25</v>
      </c>
      <c r="J379" s="91" t="s">
        <v>25</v>
      </c>
      <c r="K379" s="90">
        <v>42700</v>
      </c>
      <c r="L379" s="90">
        <v>40300</v>
      </c>
      <c r="M379" s="90">
        <v>42800</v>
      </c>
      <c r="N379" s="91" t="s">
        <v>25</v>
      </c>
      <c r="O379" s="90">
        <v>42400</v>
      </c>
      <c r="P379" s="90">
        <v>43000</v>
      </c>
      <c r="Q379" s="90">
        <v>40100</v>
      </c>
      <c r="R379" s="90">
        <v>40500</v>
      </c>
      <c r="S379" s="90">
        <v>41500</v>
      </c>
      <c r="T379" s="90">
        <v>42700</v>
      </c>
      <c r="U379" s="91" t="s">
        <v>25</v>
      </c>
      <c r="V379" s="90">
        <v>40800</v>
      </c>
      <c r="W379" s="90">
        <v>42700</v>
      </c>
      <c r="X379" s="90">
        <v>42800</v>
      </c>
      <c r="Y379" s="90">
        <v>39700</v>
      </c>
      <c r="Z379" s="90">
        <v>40050</v>
      </c>
      <c r="AA379" s="90">
        <v>38850</v>
      </c>
      <c r="AB379" s="90"/>
    </row>
    <row r="380" spans="1:28">
      <c r="A380" s="93">
        <v>45605</v>
      </c>
      <c r="B380" s="91" t="s">
        <v>25</v>
      </c>
      <c r="C380" s="91" t="s">
        <v>25</v>
      </c>
      <c r="D380" s="91" t="s">
        <v>25</v>
      </c>
      <c r="E380" s="91" t="s">
        <v>25</v>
      </c>
      <c r="F380" s="91" t="s">
        <v>25</v>
      </c>
      <c r="G380" s="91" t="s">
        <v>25</v>
      </c>
      <c r="H380" s="91" t="s">
        <v>25</v>
      </c>
      <c r="I380" s="91" t="s">
        <v>25</v>
      </c>
      <c r="J380" s="91" t="s">
        <v>25</v>
      </c>
      <c r="K380" s="90">
        <v>42700</v>
      </c>
      <c r="L380" s="90">
        <v>40200</v>
      </c>
      <c r="M380" s="90">
        <v>42800</v>
      </c>
      <c r="N380" s="91" t="s">
        <v>25</v>
      </c>
      <c r="O380" s="90">
        <v>42400</v>
      </c>
      <c r="P380" s="90">
        <v>43000</v>
      </c>
      <c r="Q380" s="90">
        <v>39900</v>
      </c>
      <c r="R380" s="90">
        <v>41500</v>
      </c>
      <c r="S380" s="90">
        <v>41500</v>
      </c>
      <c r="T380" s="90">
        <v>42700</v>
      </c>
      <c r="U380" s="91" t="s">
        <v>25</v>
      </c>
      <c r="V380" s="90">
        <v>40600</v>
      </c>
      <c r="W380" s="90">
        <v>42700</v>
      </c>
      <c r="X380" s="90">
        <v>43500</v>
      </c>
      <c r="Y380" s="90">
        <v>39300</v>
      </c>
      <c r="Z380" s="90">
        <v>39850</v>
      </c>
      <c r="AA380" s="90">
        <v>38750</v>
      </c>
      <c r="AB380" s="90"/>
    </row>
    <row r="381" spans="1:28">
      <c r="A381" s="93">
        <v>45606</v>
      </c>
      <c r="B381" s="90" t="s">
        <v>24</v>
      </c>
      <c r="C381" s="90" t="s">
        <v>24</v>
      </c>
      <c r="D381" s="90" t="s">
        <v>24</v>
      </c>
      <c r="E381" s="90" t="s">
        <v>24</v>
      </c>
      <c r="F381" s="90" t="s">
        <v>24</v>
      </c>
      <c r="G381" s="90" t="s">
        <v>24</v>
      </c>
      <c r="H381" s="90" t="s">
        <v>24</v>
      </c>
      <c r="I381" s="90" t="s">
        <v>24</v>
      </c>
      <c r="J381" s="90" t="s">
        <v>24</v>
      </c>
      <c r="K381" s="90" t="s">
        <v>24</v>
      </c>
      <c r="L381" s="90" t="s">
        <v>24</v>
      </c>
      <c r="M381" s="90" t="s">
        <v>24</v>
      </c>
      <c r="N381" s="90" t="s">
        <v>24</v>
      </c>
      <c r="O381" s="90" t="s">
        <v>24</v>
      </c>
      <c r="P381" s="90" t="s">
        <v>24</v>
      </c>
      <c r="Q381" s="90" t="s">
        <v>24</v>
      </c>
      <c r="R381" s="90" t="s">
        <v>24</v>
      </c>
      <c r="S381" s="90" t="s">
        <v>24</v>
      </c>
      <c r="T381" s="90" t="s">
        <v>24</v>
      </c>
      <c r="U381" s="90" t="s">
        <v>24</v>
      </c>
      <c r="V381" s="90" t="s">
        <v>24</v>
      </c>
      <c r="W381" s="90" t="s">
        <v>24</v>
      </c>
      <c r="X381" s="90" t="s">
        <v>24</v>
      </c>
      <c r="Y381" s="90" t="s">
        <v>24</v>
      </c>
      <c r="Z381" s="90" t="s">
        <v>24</v>
      </c>
      <c r="AA381" s="90" t="s">
        <v>24</v>
      </c>
      <c r="AB381" s="90"/>
    </row>
    <row r="382" spans="1:28">
      <c r="A382" s="93">
        <v>45607</v>
      </c>
      <c r="B382" s="91" t="s">
        <v>25</v>
      </c>
      <c r="C382" s="91" t="s">
        <v>25</v>
      </c>
      <c r="D382" s="91" t="s">
        <v>25</v>
      </c>
      <c r="E382" s="91" t="s">
        <v>25</v>
      </c>
      <c r="F382" s="91" t="s">
        <v>25</v>
      </c>
      <c r="G382" s="91" t="s">
        <v>25</v>
      </c>
      <c r="H382" s="91" t="s">
        <v>25</v>
      </c>
      <c r="I382" s="91" t="s">
        <v>25</v>
      </c>
      <c r="J382" s="91" t="s">
        <v>25</v>
      </c>
      <c r="K382" s="90">
        <v>42700</v>
      </c>
      <c r="L382" s="90">
        <v>40300</v>
      </c>
      <c r="M382" s="90">
        <v>42800</v>
      </c>
      <c r="N382" s="91" t="s">
        <v>25</v>
      </c>
      <c r="O382" s="90">
        <v>42500</v>
      </c>
      <c r="P382" s="90">
        <v>43500</v>
      </c>
      <c r="Q382" s="90">
        <v>40150</v>
      </c>
      <c r="R382" s="90">
        <v>41500</v>
      </c>
      <c r="S382" s="90">
        <v>41500</v>
      </c>
      <c r="T382" s="90">
        <v>42500</v>
      </c>
      <c r="U382" s="91" t="s">
        <v>25</v>
      </c>
      <c r="V382" s="90">
        <v>40850</v>
      </c>
      <c r="W382" s="90">
        <v>43000</v>
      </c>
      <c r="X382" s="90">
        <v>43000</v>
      </c>
      <c r="Y382" s="90">
        <v>39750</v>
      </c>
      <c r="Z382" s="90">
        <v>40100</v>
      </c>
      <c r="AA382" s="90">
        <v>38950</v>
      </c>
      <c r="AB382" s="90"/>
    </row>
    <row r="383" spans="1:28">
      <c r="A383" s="93">
        <v>45607</v>
      </c>
      <c r="B383" s="91" t="s">
        <v>25</v>
      </c>
      <c r="C383" s="91" t="s">
        <v>25</v>
      </c>
      <c r="D383" s="91" t="s">
        <v>25</v>
      </c>
      <c r="E383" s="91" t="s">
        <v>25</v>
      </c>
      <c r="F383" s="91" t="s">
        <v>25</v>
      </c>
      <c r="G383" s="91" t="s">
        <v>25</v>
      </c>
      <c r="H383" s="91" t="s">
        <v>25</v>
      </c>
      <c r="I383" s="91" t="s">
        <v>25</v>
      </c>
      <c r="J383" s="91" t="s">
        <v>25</v>
      </c>
      <c r="K383" s="90">
        <v>42700</v>
      </c>
      <c r="L383" s="90">
        <v>40300</v>
      </c>
      <c r="M383" s="90">
        <v>42800</v>
      </c>
      <c r="N383" s="91" t="s">
        <v>25</v>
      </c>
      <c r="O383" s="90">
        <v>42500</v>
      </c>
      <c r="P383" s="90">
        <v>43500</v>
      </c>
      <c r="Q383" s="90">
        <v>40150</v>
      </c>
      <c r="R383" s="90">
        <v>41500</v>
      </c>
      <c r="S383" s="90">
        <v>41500</v>
      </c>
      <c r="T383" s="90">
        <v>42500</v>
      </c>
      <c r="U383" s="91" t="s">
        <v>25</v>
      </c>
      <c r="V383" s="90">
        <v>40850</v>
      </c>
      <c r="W383" s="90">
        <v>43000</v>
      </c>
      <c r="X383" s="90">
        <v>43000</v>
      </c>
      <c r="Y383" s="90">
        <v>39750</v>
      </c>
      <c r="Z383" s="90">
        <v>40100</v>
      </c>
      <c r="AA383" s="90">
        <v>38950</v>
      </c>
      <c r="AB383" s="90"/>
    </row>
    <row r="384" spans="1:28">
      <c r="A384" s="93">
        <v>45608</v>
      </c>
      <c r="B384" s="91" t="s">
        <v>25</v>
      </c>
      <c r="C384" s="91" t="s">
        <v>25</v>
      </c>
      <c r="D384" s="91" t="s">
        <v>25</v>
      </c>
      <c r="E384" s="91" t="s">
        <v>25</v>
      </c>
      <c r="F384" s="91" t="s">
        <v>25</v>
      </c>
      <c r="G384" s="91" t="s">
        <v>25</v>
      </c>
      <c r="H384" s="91" t="s">
        <v>25</v>
      </c>
      <c r="I384" s="91" t="s">
        <v>25</v>
      </c>
      <c r="J384" s="91" t="s">
        <v>25</v>
      </c>
      <c r="K384" s="90">
        <v>42700</v>
      </c>
      <c r="L384" s="90">
        <v>40200</v>
      </c>
      <c r="M384" s="90">
        <v>42800</v>
      </c>
      <c r="N384" s="91" t="s">
        <v>25</v>
      </c>
      <c r="O384" s="90">
        <v>42500</v>
      </c>
      <c r="P384" s="90">
        <v>43500</v>
      </c>
      <c r="Q384" s="90">
        <v>40000</v>
      </c>
      <c r="R384" s="90">
        <v>41500</v>
      </c>
      <c r="S384" s="90">
        <v>41500</v>
      </c>
      <c r="T384" s="90">
        <v>42300</v>
      </c>
      <c r="U384" s="91" t="s">
        <v>25</v>
      </c>
      <c r="V384" s="90">
        <v>40700</v>
      </c>
      <c r="W384" s="90">
        <v>43000</v>
      </c>
      <c r="X384" s="90">
        <v>42800</v>
      </c>
      <c r="Y384" s="90">
        <v>39650</v>
      </c>
      <c r="Z384" s="90">
        <v>39950</v>
      </c>
      <c r="AA384" s="90">
        <v>38900</v>
      </c>
      <c r="AB384" s="90"/>
    </row>
    <row r="385" spans="1:28">
      <c r="A385" s="93">
        <v>45609</v>
      </c>
      <c r="B385" s="91" t="s">
        <v>25</v>
      </c>
      <c r="C385" s="91" t="s">
        <v>25</v>
      </c>
      <c r="D385" s="91" t="s">
        <v>25</v>
      </c>
      <c r="E385" s="91" t="s">
        <v>25</v>
      </c>
      <c r="F385" s="91" t="s">
        <v>25</v>
      </c>
      <c r="G385" s="91" t="s">
        <v>25</v>
      </c>
      <c r="H385" s="91" t="s">
        <v>25</v>
      </c>
      <c r="I385" s="91" t="s">
        <v>25</v>
      </c>
      <c r="J385" s="91" t="s">
        <v>25</v>
      </c>
      <c r="K385" s="90">
        <v>42300</v>
      </c>
      <c r="L385" s="90">
        <v>39800</v>
      </c>
      <c r="M385" s="90">
        <v>42400</v>
      </c>
      <c r="N385" s="91" t="s">
        <v>25</v>
      </c>
      <c r="O385" s="90">
        <v>41900</v>
      </c>
      <c r="P385" s="90">
        <v>43000</v>
      </c>
      <c r="Q385" s="90">
        <v>39300</v>
      </c>
      <c r="R385" s="90">
        <v>41500</v>
      </c>
      <c r="S385" s="90">
        <v>41000</v>
      </c>
      <c r="T385" s="90">
        <v>42100</v>
      </c>
      <c r="U385" s="91" t="s">
        <v>25</v>
      </c>
      <c r="V385" s="90">
        <v>40000</v>
      </c>
      <c r="W385" s="90">
        <v>42650</v>
      </c>
      <c r="X385" s="90">
        <v>42600</v>
      </c>
      <c r="Y385" s="90">
        <v>39000</v>
      </c>
      <c r="Z385" s="90">
        <v>39450</v>
      </c>
      <c r="AA385" s="90">
        <v>38600</v>
      </c>
      <c r="AB385" s="90"/>
    </row>
    <row r="386" spans="1:28">
      <c r="A386" s="93">
        <v>45610</v>
      </c>
      <c r="B386" s="91" t="s">
        <v>25</v>
      </c>
      <c r="C386" s="91" t="s">
        <v>25</v>
      </c>
      <c r="D386" s="91" t="s">
        <v>25</v>
      </c>
      <c r="E386" s="91" t="s">
        <v>25</v>
      </c>
      <c r="F386" s="91" t="s">
        <v>25</v>
      </c>
      <c r="G386" s="91" t="s">
        <v>25</v>
      </c>
      <c r="H386" s="91" t="s">
        <v>25</v>
      </c>
      <c r="I386" s="91" t="s">
        <v>25</v>
      </c>
      <c r="J386" s="91" t="s">
        <v>25</v>
      </c>
      <c r="K386" s="90">
        <v>42000</v>
      </c>
      <c r="L386" s="90">
        <v>39200</v>
      </c>
      <c r="M386" s="90">
        <v>42200</v>
      </c>
      <c r="N386" s="91" t="s">
        <v>25</v>
      </c>
      <c r="O386" s="90">
        <v>41800</v>
      </c>
      <c r="P386" s="90">
        <v>42500</v>
      </c>
      <c r="Q386" s="90">
        <v>39100</v>
      </c>
      <c r="R386" s="90">
        <v>41500</v>
      </c>
      <c r="S386" s="90">
        <v>40500</v>
      </c>
      <c r="T386" s="90">
        <v>42100</v>
      </c>
      <c r="U386" s="91" t="s">
        <v>25</v>
      </c>
      <c r="V386" s="90">
        <v>39800</v>
      </c>
      <c r="W386" s="90">
        <v>42500</v>
      </c>
      <c r="X386" s="90">
        <v>42300</v>
      </c>
      <c r="Y386" s="90">
        <v>38800</v>
      </c>
      <c r="Z386" s="90">
        <v>39300</v>
      </c>
      <c r="AA386" s="90">
        <v>38250</v>
      </c>
      <c r="AB386" s="90"/>
    </row>
    <row r="387" spans="1:28">
      <c r="A387" s="93">
        <v>45611</v>
      </c>
      <c r="B387" s="91" t="s">
        <v>25</v>
      </c>
      <c r="C387" s="91" t="s">
        <v>25</v>
      </c>
      <c r="D387" s="91" t="s">
        <v>25</v>
      </c>
      <c r="E387" s="91" t="s">
        <v>25</v>
      </c>
      <c r="F387" s="91" t="s">
        <v>25</v>
      </c>
      <c r="G387" s="91" t="s">
        <v>25</v>
      </c>
      <c r="H387" s="91" t="s">
        <v>25</v>
      </c>
      <c r="I387" s="91" t="s">
        <v>25</v>
      </c>
      <c r="J387" s="91" t="s">
        <v>25</v>
      </c>
      <c r="K387" s="90">
        <v>41800</v>
      </c>
      <c r="L387" s="90">
        <v>39000</v>
      </c>
      <c r="M387" s="90">
        <v>42000</v>
      </c>
      <c r="N387" s="91" t="s">
        <v>25</v>
      </c>
      <c r="O387" s="90">
        <v>41500</v>
      </c>
      <c r="P387" s="90">
        <v>42500</v>
      </c>
      <c r="Q387" s="90">
        <v>38800</v>
      </c>
      <c r="R387" s="90">
        <v>41500</v>
      </c>
      <c r="S387" s="90">
        <v>40500</v>
      </c>
      <c r="T387" s="90">
        <v>42000</v>
      </c>
      <c r="U387" s="91" t="s">
        <v>25</v>
      </c>
      <c r="V387" s="90">
        <v>39500</v>
      </c>
      <c r="W387" s="90">
        <v>42250</v>
      </c>
      <c r="X387" s="90">
        <v>42300</v>
      </c>
      <c r="Y387" s="90">
        <v>38550</v>
      </c>
      <c r="Z387" s="90">
        <v>39000</v>
      </c>
      <c r="AA387" s="90">
        <v>38000</v>
      </c>
    </row>
    <row r="388" spans="1:28">
      <c r="A388" s="93">
        <v>45612</v>
      </c>
      <c r="B388" s="91" t="s">
        <v>25</v>
      </c>
      <c r="C388" s="91" t="s">
        <v>25</v>
      </c>
      <c r="D388" s="91" t="s">
        <v>25</v>
      </c>
      <c r="E388" s="91" t="s">
        <v>25</v>
      </c>
      <c r="F388" s="91" t="s">
        <v>25</v>
      </c>
      <c r="G388" s="91" t="s">
        <v>25</v>
      </c>
      <c r="H388" s="91" t="s">
        <v>25</v>
      </c>
      <c r="I388" s="91" t="s">
        <v>25</v>
      </c>
      <c r="J388" s="91" t="s">
        <v>25</v>
      </c>
      <c r="K388" s="90">
        <v>41500</v>
      </c>
      <c r="L388" s="90">
        <v>39000</v>
      </c>
      <c r="M388" s="90">
        <v>41900</v>
      </c>
      <c r="N388" s="91" t="s">
        <v>25</v>
      </c>
      <c r="O388" s="90">
        <v>41500</v>
      </c>
      <c r="P388" s="90">
        <v>42000</v>
      </c>
      <c r="Q388" s="90">
        <v>38800</v>
      </c>
      <c r="R388" s="90">
        <v>41000</v>
      </c>
      <c r="S388" s="90">
        <v>40500</v>
      </c>
      <c r="T388" s="90">
        <v>41800</v>
      </c>
      <c r="U388" s="91" t="s">
        <v>25</v>
      </c>
      <c r="V388" s="90">
        <v>39500</v>
      </c>
      <c r="W388" s="90">
        <v>42100</v>
      </c>
      <c r="X388" s="90">
        <v>42000</v>
      </c>
      <c r="Y388" s="90">
        <v>38400</v>
      </c>
      <c r="Z388" s="90">
        <v>39000</v>
      </c>
      <c r="AA388" s="90">
        <v>37750</v>
      </c>
    </row>
    <row r="389" spans="1:28">
      <c r="A389" s="93">
        <v>45613</v>
      </c>
      <c r="B389" s="90" t="s">
        <v>24</v>
      </c>
      <c r="C389" s="90" t="s">
        <v>24</v>
      </c>
      <c r="D389" s="90" t="s">
        <v>24</v>
      </c>
      <c r="E389" s="90" t="s">
        <v>24</v>
      </c>
      <c r="F389" s="90" t="s">
        <v>24</v>
      </c>
      <c r="G389" s="90" t="s">
        <v>24</v>
      </c>
      <c r="H389" s="90" t="s">
        <v>24</v>
      </c>
      <c r="I389" s="90" t="s">
        <v>24</v>
      </c>
      <c r="J389" s="90" t="s">
        <v>24</v>
      </c>
      <c r="K389" s="90" t="s">
        <v>24</v>
      </c>
      <c r="L389" s="90" t="s">
        <v>24</v>
      </c>
      <c r="M389" s="90" t="s">
        <v>24</v>
      </c>
      <c r="N389" s="90" t="s">
        <v>24</v>
      </c>
      <c r="O389" s="90" t="s">
        <v>24</v>
      </c>
      <c r="P389" s="90" t="s">
        <v>24</v>
      </c>
      <c r="Q389" s="90" t="s">
        <v>24</v>
      </c>
      <c r="R389" s="90" t="s">
        <v>24</v>
      </c>
      <c r="S389" s="90" t="s">
        <v>24</v>
      </c>
      <c r="T389" s="90" t="s">
        <v>24</v>
      </c>
      <c r="U389" s="90" t="s">
        <v>24</v>
      </c>
      <c r="V389" s="90" t="s">
        <v>24</v>
      </c>
      <c r="W389" s="90" t="s">
        <v>24</v>
      </c>
      <c r="X389" s="90" t="s">
        <v>24</v>
      </c>
      <c r="Y389" s="90" t="s">
        <v>24</v>
      </c>
      <c r="Z389" s="90" t="s">
        <v>24</v>
      </c>
      <c r="AA389" s="90" t="s">
        <v>24</v>
      </c>
    </row>
    <row r="390" spans="1:28">
      <c r="A390" s="93">
        <v>45614</v>
      </c>
      <c r="B390" s="91" t="s">
        <v>25</v>
      </c>
      <c r="C390" s="91" t="s">
        <v>25</v>
      </c>
      <c r="D390" s="91" t="s">
        <v>25</v>
      </c>
      <c r="E390" s="91" t="s">
        <v>25</v>
      </c>
      <c r="F390" s="91" t="s">
        <v>25</v>
      </c>
      <c r="G390" s="91" t="s">
        <v>25</v>
      </c>
      <c r="H390" s="91" t="s">
        <v>25</v>
      </c>
      <c r="I390" s="91" t="s">
        <v>25</v>
      </c>
      <c r="J390" s="91" t="s">
        <v>25</v>
      </c>
      <c r="K390" s="90">
        <v>41300</v>
      </c>
      <c r="L390" s="90">
        <v>38900</v>
      </c>
      <c r="M390" s="90">
        <v>41900</v>
      </c>
      <c r="N390" s="91" t="s">
        <v>25</v>
      </c>
      <c r="O390" s="90">
        <v>41500</v>
      </c>
      <c r="P390" s="90">
        <v>42000</v>
      </c>
      <c r="Q390" s="90">
        <v>38800</v>
      </c>
      <c r="R390" s="90">
        <v>40500</v>
      </c>
      <c r="S390" s="90">
        <v>40000</v>
      </c>
      <c r="T390" s="90">
        <v>41600</v>
      </c>
      <c r="U390" s="91" t="s">
        <v>25</v>
      </c>
      <c r="V390" s="90">
        <v>39500</v>
      </c>
      <c r="W390" s="90">
        <v>42000</v>
      </c>
      <c r="X390" s="90">
        <v>42500</v>
      </c>
      <c r="Y390" s="90">
        <v>38500</v>
      </c>
      <c r="Z390" s="90">
        <v>39050</v>
      </c>
      <c r="AA390" s="90">
        <v>37800</v>
      </c>
    </row>
    <row r="391" spans="1:28">
      <c r="A391" s="93">
        <v>45615</v>
      </c>
      <c r="B391" s="91" t="s">
        <v>25</v>
      </c>
      <c r="C391" s="91" t="s">
        <v>25</v>
      </c>
      <c r="D391" s="91" t="s">
        <v>25</v>
      </c>
      <c r="E391" s="91" t="s">
        <v>25</v>
      </c>
      <c r="F391" s="91" t="s">
        <v>25</v>
      </c>
      <c r="G391" s="91" t="s">
        <v>25</v>
      </c>
      <c r="H391" s="91" t="s">
        <v>25</v>
      </c>
      <c r="I391" s="91" t="s">
        <v>25</v>
      </c>
      <c r="J391" s="91" t="s">
        <v>25</v>
      </c>
      <c r="K391" s="90">
        <v>41300</v>
      </c>
      <c r="L391" s="90">
        <v>38650</v>
      </c>
      <c r="M391" s="90">
        <v>42100</v>
      </c>
      <c r="N391" s="91" t="s">
        <v>25</v>
      </c>
      <c r="O391" s="90">
        <v>41700</v>
      </c>
      <c r="P391" s="90">
        <v>42000</v>
      </c>
      <c r="Q391" s="90">
        <v>38800</v>
      </c>
      <c r="R391" s="90">
        <v>40500</v>
      </c>
      <c r="S391" s="90">
        <v>40000</v>
      </c>
      <c r="T391" s="90">
        <v>41500</v>
      </c>
      <c r="U391" s="91" t="s">
        <v>25</v>
      </c>
      <c r="V391" s="90">
        <v>39500</v>
      </c>
      <c r="W391" s="90">
        <v>42000</v>
      </c>
      <c r="X391" s="90">
        <v>42300</v>
      </c>
      <c r="Y391" s="90">
        <v>38450</v>
      </c>
      <c r="Z391" s="90">
        <v>39200</v>
      </c>
      <c r="AA391" s="90">
        <v>37700</v>
      </c>
    </row>
    <row r="392" spans="1:28">
      <c r="A392" s="93">
        <v>45616</v>
      </c>
      <c r="B392" s="91" t="s">
        <v>25</v>
      </c>
      <c r="C392" s="91" t="s">
        <v>25</v>
      </c>
      <c r="D392" s="91" t="s">
        <v>25</v>
      </c>
      <c r="E392" s="91" t="s">
        <v>25</v>
      </c>
      <c r="F392" s="91" t="s">
        <v>25</v>
      </c>
      <c r="G392" s="91" t="s">
        <v>25</v>
      </c>
      <c r="H392" s="91" t="s">
        <v>25</v>
      </c>
      <c r="I392" s="91" t="s">
        <v>25</v>
      </c>
      <c r="J392" s="91" t="s">
        <v>25</v>
      </c>
      <c r="K392" s="90">
        <v>41300</v>
      </c>
      <c r="L392" s="90">
        <v>38750</v>
      </c>
      <c r="M392" s="90">
        <v>42100</v>
      </c>
      <c r="N392" s="91" t="s">
        <v>25</v>
      </c>
      <c r="O392" s="90">
        <v>41700</v>
      </c>
      <c r="P392" s="90">
        <v>41800</v>
      </c>
      <c r="Q392" s="90">
        <v>38750</v>
      </c>
      <c r="R392" s="90">
        <v>40500</v>
      </c>
      <c r="S392" s="90">
        <v>40000</v>
      </c>
      <c r="T392" s="90">
        <v>41500</v>
      </c>
      <c r="U392" s="91" t="s">
        <v>25</v>
      </c>
      <c r="V392" s="90">
        <v>39450</v>
      </c>
      <c r="W392" s="90">
        <v>41900</v>
      </c>
      <c r="X392" s="91" t="s">
        <v>25</v>
      </c>
      <c r="Y392" s="90">
        <v>38400</v>
      </c>
      <c r="Z392" s="90">
        <v>39050</v>
      </c>
      <c r="AA392" s="90">
        <v>37800</v>
      </c>
      <c r="AB392" s="90"/>
    </row>
    <row r="393" spans="1:28">
      <c r="A393" s="93">
        <v>45617</v>
      </c>
      <c r="B393" s="91" t="s">
        <v>25</v>
      </c>
      <c r="C393" s="91" t="s">
        <v>25</v>
      </c>
      <c r="D393" s="91" t="s">
        <v>25</v>
      </c>
      <c r="E393" s="91" t="s">
        <v>25</v>
      </c>
      <c r="F393" s="91" t="s">
        <v>25</v>
      </c>
      <c r="G393" s="91" t="s">
        <v>25</v>
      </c>
      <c r="H393" s="91" t="s">
        <v>25</v>
      </c>
      <c r="I393" s="91" t="s">
        <v>25</v>
      </c>
      <c r="J393" s="91" t="s">
        <v>25</v>
      </c>
      <c r="K393" s="90">
        <v>41300</v>
      </c>
      <c r="L393" s="90">
        <v>39000</v>
      </c>
      <c r="M393" s="90">
        <v>42500</v>
      </c>
      <c r="N393" s="91" t="s">
        <v>25</v>
      </c>
      <c r="O393" s="90">
        <v>42000</v>
      </c>
      <c r="P393" s="90">
        <v>41800</v>
      </c>
      <c r="Q393" s="90">
        <v>39100</v>
      </c>
      <c r="R393" s="90">
        <v>40500</v>
      </c>
      <c r="S393" s="90">
        <v>40500</v>
      </c>
      <c r="T393" s="90">
        <v>42300</v>
      </c>
      <c r="U393" s="91" t="s">
        <v>25</v>
      </c>
      <c r="V393" s="90">
        <v>39800</v>
      </c>
      <c r="W393" s="90">
        <v>42200</v>
      </c>
      <c r="X393" s="90">
        <v>42600</v>
      </c>
      <c r="Y393" s="90">
        <v>38950</v>
      </c>
      <c r="Z393" s="90">
        <v>39550</v>
      </c>
      <c r="AA393" s="90">
        <v>38200</v>
      </c>
      <c r="AB393" s="90"/>
    </row>
    <row r="394" spans="1:28">
      <c r="A394" s="93">
        <v>45618</v>
      </c>
      <c r="B394" s="91" t="s">
        <v>25</v>
      </c>
      <c r="C394" s="91" t="s">
        <v>25</v>
      </c>
      <c r="D394" s="91" t="s">
        <v>25</v>
      </c>
      <c r="E394" s="91" t="s">
        <v>25</v>
      </c>
      <c r="F394" s="91" t="s">
        <v>25</v>
      </c>
      <c r="G394" s="91" t="s">
        <v>25</v>
      </c>
      <c r="H394" s="91" t="s">
        <v>25</v>
      </c>
      <c r="I394" s="91" t="s">
        <v>25</v>
      </c>
      <c r="J394" s="91" t="s">
        <v>25</v>
      </c>
      <c r="K394" s="90">
        <v>41700</v>
      </c>
      <c r="L394" s="90">
        <v>39200</v>
      </c>
      <c r="M394" s="90">
        <v>42600</v>
      </c>
      <c r="N394" s="91" t="s">
        <v>25</v>
      </c>
      <c r="O394" s="90">
        <v>42200</v>
      </c>
      <c r="P394" s="90">
        <v>41800</v>
      </c>
      <c r="Q394" s="90">
        <v>39150</v>
      </c>
      <c r="R394" s="90">
        <v>40500</v>
      </c>
      <c r="S394" s="90">
        <v>40500</v>
      </c>
      <c r="T394" s="90">
        <v>42200</v>
      </c>
      <c r="U394" s="91" t="s">
        <v>25</v>
      </c>
      <c r="V394" s="90">
        <v>39850</v>
      </c>
      <c r="W394" s="90">
        <v>42200</v>
      </c>
      <c r="X394" s="90">
        <v>42600</v>
      </c>
      <c r="Y394" s="90">
        <v>38750</v>
      </c>
      <c r="Z394" s="90">
        <v>39400</v>
      </c>
      <c r="AA394" s="90">
        <v>38250</v>
      </c>
      <c r="AB394" s="90"/>
    </row>
    <row r="395" spans="1:28">
      <c r="A395" s="93">
        <v>45619</v>
      </c>
      <c r="B395" s="91" t="s">
        <v>25</v>
      </c>
      <c r="C395" s="91" t="s">
        <v>25</v>
      </c>
      <c r="D395" s="91" t="s">
        <v>25</v>
      </c>
      <c r="E395" s="91" t="s">
        <v>25</v>
      </c>
      <c r="F395" s="91" t="s">
        <v>25</v>
      </c>
      <c r="G395" s="91" t="s">
        <v>25</v>
      </c>
      <c r="H395" s="91" t="s">
        <v>25</v>
      </c>
      <c r="I395" s="91" t="s">
        <v>25</v>
      </c>
      <c r="J395" s="91" t="s">
        <v>25</v>
      </c>
      <c r="K395" s="90">
        <v>41300</v>
      </c>
      <c r="L395" s="90">
        <v>39100</v>
      </c>
      <c r="M395" s="90">
        <v>42500</v>
      </c>
      <c r="N395" s="91" t="s">
        <v>25</v>
      </c>
      <c r="O395" s="90">
        <v>42100</v>
      </c>
      <c r="P395" s="90">
        <v>41800</v>
      </c>
      <c r="Q395" s="90">
        <v>38900</v>
      </c>
      <c r="R395" s="91" t="s">
        <v>25</v>
      </c>
      <c r="S395" s="90">
        <v>40000</v>
      </c>
      <c r="T395" s="90">
        <v>42100</v>
      </c>
      <c r="U395" s="91" t="s">
        <v>25</v>
      </c>
      <c r="V395" s="90">
        <v>39600</v>
      </c>
      <c r="W395" s="90">
        <v>42100</v>
      </c>
      <c r="X395" s="90">
        <v>42500</v>
      </c>
      <c r="Y395" s="90">
        <v>38700</v>
      </c>
      <c r="Z395" s="90">
        <v>39300</v>
      </c>
      <c r="AA395" s="90">
        <v>38200</v>
      </c>
      <c r="AB395" s="90"/>
    </row>
    <row r="396" spans="1:28">
      <c r="A396" s="93">
        <v>45620</v>
      </c>
      <c r="B396" s="90" t="s">
        <v>24</v>
      </c>
      <c r="C396" s="90" t="s">
        <v>24</v>
      </c>
      <c r="D396" s="90" t="s">
        <v>24</v>
      </c>
      <c r="E396" s="90" t="s">
        <v>24</v>
      </c>
      <c r="F396" s="90" t="s">
        <v>24</v>
      </c>
      <c r="G396" s="90" t="s">
        <v>24</v>
      </c>
      <c r="H396" s="90" t="s">
        <v>24</v>
      </c>
      <c r="I396" s="90" t="s">
        <v>24</v>
      </c>
      <c r="J396" s="90" t="s">
        <v>24</v>
      </c>
      <c r="K396" s="90" t="s">
        <v>24</v>
      </c>
      <c r="L396" s="90" t="s">
        <v>24</v>
      </c>
      <c r="M396" s="90" t="s">
        <v>24</v>
      </c>
      <c r="N396" s="90" t="s">
        <v>24</v>
      </c>
      <c r="O396" s="90" t="s">
        <v>24</v>
      </c>
      <c r="P396" s="90" t="s">
        <v>24</v>
      </c>
      <c r="Q396" s="90" t="s">
        <v>24</v>
      </c>
      <c r="R396" s="90" t="s">
        <v>24</v>
      </c>
      <c r="S396" s="90" t="s">
        <v>24</v>
      </c>
      <c r="T396" s="90" t="s">
        <v>24</v>
      </c>
      <c r="U396" s="90" t="s">
        <v>24</v>
      </c>
      <c r="V396" s="90" t="s">
        <v>24</v>
      </c>
      <c r="W396" s="90" t="s">
        <v>24</v>
      </c>
      <c r="X396" s="90" t="s">
        <v>24</v>
      </c>
      <c r="Y396" s="90" t="s">
        <v>24</v>
      </c>
      <c r="Z396" s="90" t="s">
        <v>24</v>
      </c>
      <c r="AA396" s="90" t="s">
        <v>24</v>
      </c>
      <c r="AB396" s="90"/>
    </row>
    <row r="397" spans="1:28">
      <c r="A397" s="93">
        <v>45621</v>
      </c>
      <c r="B397" s="91" t="s">
        <v>25</v>
      </c>
      <c r="C397" s="91" t="s">
        <v>25</v>
      </c>
      <c r="D397" s="91" t="s">
        <v>25</v>
      </c>
      <c r="E397" s="91" t="s">
        <v>25</v>
      </c>
      <c r="F397" s="91" t="s">
        <v>25</v>
      </c>
      <c r="G397" s="91" t="s">
        <v>25</v>
      </c>
      <c r="H397" s="91" t="s">
        <v>25</v>
      </c>
      <c r="I397" s="91" t="s">
        <v>25</v>
      </c>
      <c r="J397" s="91" t="s">
        <v>25</v>
      </c>
      <c r="K397" s="90">
        <v>41300</v>
      </c>
      <c r="L397" s="90">
        <v>38900</v>
      </c>
      <c r="M397" s="90">
        <v>42200</v>
      </c>
      <c r="N397" s="91" t="s">
        <v>25</v>
      </c>
      <c r="O397" s="90">
        <v>41900</v>
      </c>
      <c r="P397" s="90">
        <v>41800</v>
      </c>
      <c r="Q397" s="90">
        <v>38600</v>
      </c>
      <c r="R397" s="90">
        <v>40500</v>
      </c>
      <c r="S397" s="90">
        <v>40000</v>
      </c>
      <c r="T397" s="90">
        <v>41500</v>
      </c>
      <c r="U397" s="91" t="s">
        <v>25</v>
      </c>
      <c r="V397" s="90">
        <v>39300</v>
      </c>
      <c r="W397" s="90">
        <v>41800</v>
      </c>
      <c r="X397" s="90">
        <v>42300</v>
      </c>
      <c r="Y397" s="90">
        <v>38200</v>
      </c>
      <c r="Z397" s="90">
        <v>38850</v>
      </c>
      <c r="AA397" s="90">
        <v>37900</v>
      </c>
      <c r="AB397" s="90"/>
    </row>
    <row r="398" spans="1:28">
      <c r="A398" s="93">
        <v>45622</v>
      </c>
      <c r="B398" s="91" t="s">
        <v>25</v>
      </c>
      <c r="C398" s="91" t="s">
        <v>25</v>
      </c>
      <c r="D398" s="91" t="s">
        <v>25</v>
      </c>
      <c r="E398" s="91" t="s">
        <v>25</v>
      </c>
      <c r="F398" s="91" t="s">
        <v>25</v>
      </c>
      <c r="G398" s="91" t="s">
        <v>25</v>
      </c>
      <c r="H398" s="91" t="s">
        <v>25</v>
      </c>
      <c r="I398" s="91" t="s">
        <v>25</v>
      </c>
      <c r="J398" s="91" t="s">
        <v>25</v>
      </c>
      <c r="K398" s="90">
        <v>41200</v>
      </c>
      <c r="L398" s="90">
        <v>38800</v>
      </c>
      <c r="M398" s="90">
        <v>41900</v>
      </c>
      <c r="N398" s="91" t="s">
        <v>25</v>
      </c>
      <c r="O398" s="90">
        <v>41500</v>
      </c>
      <c r="P398" s="90">
        <v>41500</v>
      </c>
      <c r="Q398" s="90">
        <v>38400</v>
      </c>
      <c r="R398" s="90">
        <v>40500</v>
      </c>
      <c r="S398" s="90">
        <v>40000</v>
      </c>
      <c r="T398" s="90">
        <v>41500</v>
      </c>
      <c r="U398" s="91" t="s">
        <v>25</v>
      </c>
      <c r="V398" s="90">
        <v>39100</v>
      </c>
      <c r="W398" s="90">
        <v>41700</v>
      </c>
      <c r="X398" s="90">
        <v>42200</v>
      </c>
      <c r="Y398" s="90">
        <v>38150</v>
      </c>
      <c r="Z398" s="90">
        <v>38750</v>
      </c>
      <c r="AA398" s="90">
        <v>37500</v>
      </c>
      <c r="AB398" s="90"/>
    </row>
    <row r="399" spans="1:28">
      <c r="A399" s="93">
        <v>45623</v>
      </c>
      <c r="B399" s="91" t="s">
        <v>25</v>
      </c>
      <c r="C399" s="91" t="s">
        <v>25</v>
      </c>
      <c r="D399" s="91" t="s">
        <v>25</v>
      </c>
      <c r="E399" s="91" t="s">
        <v>25</v>
      </c>
      <c r="F399" s="91" t="s">
        <v>25</v>
      </c>
      <c r="G399" s="91" t="s">
        <v>25</v>
      </c>
      <c r="H399" s="91" t="s">
        <v>25</v>
      </c>
      <c r="I399" s="91" t="s">
        <v>25</v>
      </c>
      <c r="J399" s="91" t="s">
        <v>25</v>
      </c>
      <c r="K399" s="90">
        <v>41300</v>
      </c>
      <c r="L399" s="90">
        <v>38450</v>
      </c>
      <c r="M399" s="90">
        <v>41800</v>
      </c>
      <c r="N399" s="91" t="s">
        <v>25</v>
      </c>
      <c r="O399" s="90">
        <v>41400</v>
      </c>
      <c r="P399" s="90">
        <v>41800</v>
      </c>
      <c r="Q399" s="90">
        <v>38300</v>
      </c>
      <c r="R399" s="90">
        <v>40500</v>
      </c>
      <c r="S399" s="90">
        <v>40000</v>
      </c>
      <c r="T399" s="90">
        <v>41300</v>
      </c>
      <c r="U399" s="91" t="s">
        <v>25</v>
      </c>
      <c r="V399" s="90">
        <v>39000</v>
      </c>
      <c r="W399" s="90">
        <v>41700</v>
      </c>
      <c r="X399" s="90">
        <v>41800</v>
      </c>
      <c r="Y399" s="90">
        <v>37900</v>
      </c>
      <c r="Z399" s="90">
        <v>38500</v>
      </c>
      <c r="AA399" s="90">
        <v>37350</v>
      </c>
      <c r="AB399" s="90"/>
    </row>
    <row r="400" spans="1:28">
      <c r="A400" s="93">
        <v>45624</v>
      </c>
      <c r="B400" s="91" t="s">
        <v>25</v>
      </c>
      <c r="C400" s="91" t="s">
        <v>25</v>
      </c>
      <c r="D400" s="91" t="s">
        <v>25</v>
      </c>
      <c r="E400" s="91" t="s">
        <v>25</v>
      </c>
      <c r="F400" s="91" t="s">
        <v>25</v>
      </c>
      <c r="G400" s="91" t="s">
        <v>25</v>
      </c>
      <c r="H400" s="91" t="s">
        <v>25</v>
      </c>
      <c r="I400" s="91" t="s">
        <v>25</v>
      </c>
      <c r="J400" s="91" t="s">
        <v>25</v>
      </c>
      <c r="K400" s="90">
        <v>41200</v>
      </c>
      <c r="L400" s="90">
        <v>38500</v>
      </c>
      <c r="M400" s="90">
        <v>42100</v>
      </c>
      <c r="N400" s="91" t="s">
        <v>25</v>
      </c>
      <c r="O400" s="90">
        <v>41500</v>
      </c>
      <c r="P400" s="90">
        <v>41800</v>
      </c>
      <c r="Q400" s="90">
        <v>38550</v>
      </c>
      <c r="R400" s="90">
        <v>40500</v>
      </c>
      <c r="S400" s="90">
        <v>40000</v>
      </c>
      <c r="T400" s="90">
        <v>41200</v>
      </c>
      <c r="U400" s="91" t="s">
        <v>25</v>
      </c>
      <c r="V400" s="90">
        <v>39250</v>
      </c>
      <c r="W400" s="90">
        <v>41800</v>
      </c>
      <c r="X400" s="90">
        <v>41900</v>
      </c>
      <c r="Y400" s="90">
        <v>38200</v>
      </c>
      <c r="Z400" s="90">
        <v>38700</v>
      </c>
      <c r="AA400" s="90">
        <v>37700</v>
      </c>
      <c r="AB400" s="90"/>
    </row>
    <row r="401" spans="1:27">
      <c r="A401" s="93">
        <v>45625</v>
      </c>
      <c r="B401" s="91" t="s">
        <v>25</v>
      </c>
      <c r="C401" s="91" t="s">
        <v>25</v>
      </c>
      <c r="D401" s="91" t="s">
        <v>25</v>
      </c>
      <c r="E401" s="91" t="s">
        <v>25</v>
      </c>
      <c r="F401" s="91" t="s">
        <v>25</v>
      </c>
      <c r="G401" s="91" t="s">
        <v>25</v>
      </c>
      <c r="H401" s="91" t="s">
        <v>25</v>
      </c>
      <c r="I401" s="91" t="s">
        <v>25</v>
      </c>
      <c r="J401" s="91" t="s">
        <v>25</v>
      </c>
      <c r="K401" s="90">
        <v>41200</v>
      </c>
      <c r="L401" s="90">
        <v>38350</v>
      </c>
      <c r="M401" s="90">
        <v>42000</v>
      </c>
      <c r="N401" s="91" t="s">
        <v>25</v>
      </c>
      <c r="O401" s="90">
        <v>41400</v>
      </c>
      <c r="P401" s="90">
        <v>41800</v>
      </c>
      <c r="Q401" s="90">
        <v>38250</v>
      </c>
      <c r="R401" s="90">
        <v>40500</v>
      </c>
      <c r="S401" s="90">
        <v>40000</v>
      </c>
      <c r="T401" s="90">
        <v>41000</v>
      </c>
      <c r="U401" s="91" t="s">
        <v>25</v>
      </c>
      <c r="V401" s="90">
        <v>38950</v>
      </c>
      <c r="W401" s="90">
        <v>41600</v>
      </c>
      <c r="X401" s="90">
        <v>41600</v>
      </c>
      <c r="Y401" s="90">
        <v>37900</v>
      </c>
      <c r="Z401" s="90">
        <v>38200</v>
      </c>
      <c r="AA401" s="90">
        <v>37300</v>
      </c>
    </row>
    <row r="402" spans="1:27">
      <c r="A402" s="93">
        <v>45626</v>
      </c>
      <c r="B402" s="91" t="s">
        <v>25</v>
      </c>
      <c r="C402" s="91" t="s">
        <v>25</v>
      </c>
      <c r="D402" s="91" t="s">
        <v>25</v>
      </c>
      <c r="E402" s="91" t="s">
        <v>25</v>
      </c>
      <c r="F402" s="91" t="s">
        <v>25</v>
      </c>
      <c r="G402" s="91" t="s">
        <v>25</v>
      </c>
      <c r="H402" s="91" t="s">
        <v>25</v>
      </c>
      <c r="I402" s="91" t="s">
        <v>25</v>
      </c>
      <c r="J402" s="91" t="s">
        <v>25</v>
      </c>
      <c r="K402" s="90">
        <v>40800</v>
      </c>
      <c r="L402" s="90">
        <v>38200</v>
      </c>
      <c r="M402" s="90">
        <v>41900</v>
      </c>
      <c r="N402" s="91" t="s">
        <v>25</v>
      </c>
      <c r="O402" s="90">
        <v>41400</v>
      </c>
      <c r="P402" s="90">
        <v>41800</v>
      </c>
      <c r="Q402" s="90">
        <v>38100</v>
      </c>
      <c r="R402" s="90">
        <v>40500</v>
      </c>
      <c r="S402" s="90">
        <v>39500</v>
      </c>
      <c r="T402" s="90">
        <v>40700</v>
      </c>
      <c r="U402" s="91" t="s">
        <v>25</v>
      </c>
      <c r="V402" s="90">
        <v>38800</v>
      </c>
      <c r="W402" s="90">
        <v>41350</v>
      </c>
      <c r="X402" s="90">
        <v>41300</v>
      </c>
      <c r="Y402" s="90">
        <v>37800</v>
      </c>
      <c r="Z402" s="90">
        <v>38200</v>
      </c>
      <c r="AA402" s="90">
        <v>37200</v>
      </c>
    </row>
    <row r="403" spans="1:27">
      <c r="A403" s="93">
        <v>45627</v>
      </c>
      <c r="B403" s="90" t="s">
        <v>24</v>
      </c>
      <c r="C403" s="90" t="s">
        <v>24</v>
      </c>
      <c r="D403" s="90" t="s">
        <v>24</v>
      </c>
      <c r="E403" s="90" t="s">
        <v>24</v>
      </c>
      <c r="F403" s="90" t="s">
        <v>24</v>
      </c>
      <c r="G403" s="90" t="s">
        <v>24</v>
      </c>
      <c r="H403" s="90" t="s">
        <v>24</v>
      </c>
      <c r="I403" s="90" t="s">
        <v>24</v>
      </c>
      <c r="J403" s="90" t="s">
        <v>24</v>
      </c>
      <c r="K403" s="90" t="s">
        <v>24</v>
      </c>
      <c r="L403" s="90" t="s">
        <v>24</v>
      </c>
      <c r="M403" s="90" t="s">
        <v>24</v>
      </c>
      <c r="N403" s="90" t="s">
        <v>24</v>
      </c>
      <c r="O403" s="90" t="s">
        <v>24</v>
      </c>
      <c r="P403" s="90" t="s">
        <v>24</v>
      </c>
      <c r="Q403" s="90" t="s">
        <v>24</v>
      </c>
      <c r="R403" s="90" t="s">
        <v>24</v>
      </c>
      <c r="S403" s="90" t="s">
        <v>24</v>
      </c>
      <c r="T403" s="90" t="s">
        <v>24</v>
      </c>
      <c r="U403" s="90" t="s">
        <v>24</v>
      </c>
      <c r="V403" s="90" t="s">
        <v>24</v>
      </c>
      <c r="W403" s="90" t="s">
        <v>24</v>
      </c>
      <c r="X403" s="90" t="s">
        <v>24</v>
      </c>
      <c r="Y403" s="90" t="s">
        <v>24</v>
      </c>
      <c r="Z403" s="90" t="s">
        <v>24</v>
      </c>
      <c r="AA403" s="90" t="s">
        <v>24</v>
      </c>
    </row>
    <row r="404" spans="1:27">
      <c r="A404" s="93">
        <v>45628</v>
      </c>
      <c r="B404" s="91" t="s">
        <v>25</v>
      </c>
      <c r="C404" s="91" t="s">
        <v>25</v>
      </c>
      <c r="D404" s="91" t="s">
        <v>25</v>
      </c>
      <c r="E404" s="91" t="s">
        <v>25</v>
      </c>
      <c r="F404" s="91" t="s">
        <v>25</v>
      </c>
      <c r="G404" s="91" t="s">
        <v>25</v>
      </c>
      <c r="H404" s="91" t="s">
        <v>25</v>
      </c>
      <c r="I404" s="91" t="s">
        <v>25</v>
      </c>
      <c r="J404" s="91" t="s">
        <v>25</v>
      </c>
      <c r="K404" s="90">
        <v>40800</v>
      </c>
      <c r="L404" s="90">
        <v>37750</v>
      </c>
      <c r="M404" s="90">
        <v>41500</v>
      </c>
      <c r="N404" s="91" t="s">
        <v>25</v>
      </c>
      <c r="O404" s="90">
        <v>41100</v>
      </c>
      <c r="P404" s="90">
        <v>41800</v>
      </c>
      <c r="Q404" s="90">
        <v>37800</v>
      </c>
      <c r="R404" s="90">
        <v>40500</v>
      </c>
      <c r="S404" s="90">
        <v>39300</v>
      </c>
      <c r="T404" s="90">
        <v>40500</v>
      </c>
      <c r="U404" s="91" t="s">
        <v>25</v>
      </c>
      <c r="V404" s="90">
        <v>38500</v>
      </c>
      <c r="W404" s="90">
        <v>41000</v>
      </c>
      <c r="X404" s="90">
        <v>41100</v>
      </c>
      <c r="Y404" s="90">
        <v>37700</v>
      </c>
      <c r="Z404" s="90">
        <v>38050</v>
      </c>
      <c r="AA404" s="90">
        <v>36900</v>
      </c>
    </row>
    <row r="405" spans="1:27">
      <c r="A405" s="93">
        <v>45629</v>
      </c>
      <c r="B405" s="91" t="s">
        <v>25</v>
      </c>
      <c r="C405" s="91" t="s">
        <v>25</v>
      </c>
      <c r="D405" s="91" t="s">
        <v>25</v>
      </c>
      <c r="E405" s="91" t="s">
        <v>25</v>
      </c>
      <c r="F405" s="91" t="s">
        <v>25</v>
      </c>
      <c r="G405" s="91" t="s">
        <v>25</v>
      </c>
      <c r="H405" s="91" t="s">
        <v>25</v>
      </c>
      <c r="I405" s="91" t="s">
        <v>25</v>
      </c>
      <c r="J405" s="91" t="s">
        <v>25</v>
      </c>
      <c r="K405" s="90">
        <v>40800</v>
      </c>
      <c r="L405" s="90">
        <v>38200</v>
      </c>
      <c r="M405" s="90">
        <v>42200</v>
      </c>
      <c r="N405" s="91" t="s">
        <v>25</v>
      </c>
      <c r="O405" s="90">
        <v>41600</v>
      </c>
      <c r="P405" s="90">
        <v>41300</v>
      </c>
      <c r="Q405" s="90">
        <v>38300</v>
      </c>
      <c r="R405" s="90">
        <v>40500</v>
      </c>
      <c r="S405" s="90">
        <v>39500</v>
      </c>
      <c r="T405" s="90">
        <v>40500</v>
      </c>
      <c r="U405" s="91" t="s">
        <v>25</v>
      </c>
      <c r="V405" s="90">
        <v>39000</v>
      </c>
      <c r="W405" s="90">
        <v>41300</v>
      </c>
      <c r="X405" s="90">
        <v>41500</v>
      </c>
      <c r="Y405" s="90">
        <v>37900</v>
      </c>
      <c r="Z405" s="90">
        <v>38350</v>
      </c>
      <c r="AA405" s="90">
        <v>37300</v>
      </c>
    </row>
    <row r="406" spans="1:27">
      <c r="A406" s="93">
        <v>45630</v>
      </c>
      <c r="B406" s="91" t="s">
        <v>25</v>
      </c>
      <c r="C406" s="91" t="s">
        <v>25</v>
      </c>
      <c r="D406" s="91" t="s">
        <v>25</v>
      </c>
      <c r="E406" s="91" t="s">
        <v>25</v>
      </c>
      <c r="F406" s="91" t="s">
        <v>25</v>
      </c>
      <c r="G406" s="91" t="s">
        <v>25</v>
      </c>
      <c r="H406" s="91" t="s">
        <v>25</v>
      </c>
      <c r="I406" s="91" t="s">
        <v>25</v>
      </c>
      <c r="J406" s="91" t="s">
        <v>25</v>
      </c>
      <c r="K406" s="90">
        <v>40800</v>
      </c>
      <c r="L406" s="90">
        <v>38500</v>
      </c>
      <c r="M406" s="90">
        <v>42500</v>
      </c>
      <c r="N406" s="91" t="s">
        <v>25</v>
      </c>
      <c r="O406" s="90">
        <v>42000</v>
      </c>
      <c r="P406" s="90">
        <v>41300</v>
      </c>
      <c r="Q406" s="90">
        <v>38400</v>
      </c>
      <c r="R406" s="90">
        <v>40500</v>
      </c>
      <c r="S406" s="90">
        <v>39800</v>
      </c>
      <c r="T406" s="90">
        <v>40700</v>
      </c>
      <c r="U406" s="91" t="s">
        <v>25</v>
      </c>
      <c r="V406" s="90">
        <v>39100</v>
      </c>
      <c r="W406" s="90">
        <v>41600</v>
      </c>
      <c r="X406" s="90">
        <v>41600</v>
      </c>
      <c r="Y406" s="90">
        <v>38150</v>
      </c>
      <c r="Z406" s="90">
        <v>38650</v>
      </c>
      <c r="AA406" s="90">
        <v>37500</v>
      </c>
    </row>
    <row r="407" spans="1:27">
      <c r="A407" s="93">
        <v>45631</v>
      </c>
      <c r="B407" s="91" t="s">
        <v>25</v>
      </c>
      <c r="C407" s="91" t="s">
        <v>25</v>
      </c>
      <c r="D407" s="91" t="s">
        <v>25</v>
      </c>
      <c r="E407" s="91" t="s">
        <v>25</v>
      </c>
      <c r="F407" s="91" t="s">
        <v>25</v>
      </c>
      <c r="G407" s="91" t="s">
        <v>25</v>
      </c>
      <c r="H407" s="91" t="s">
        <v>25</v>
      </c>
      <c r="I407" s="91" t="s">
        <v>25</v>
      </c>
      <c r="J407" s="91" t="s">
        <v>25</v>
      </c>
      <c r="K407" s="90">
        <v>41500</v>
      </c>
      <c r="L407" s="90">
        <v>39000</v>
      </c>
      <c r="M407" s="90">
        <v>42850</v>
      </c>
      <c r="N407" s="91" t="s">
        <v>25</v>
      </c>
      <c r="O407" s="90">
        <v>42300</v>
      </c>
      <c r="P407" s="90">
        <v>41800</v>
      </c>
      <c r="Q407" s="90">
        <v>38800</v>
      </c>
      <c r="R407" s="90">
        <v>40500</v>
      </c>
      <c r="S407" s="90">
        <v>40000</v>
      </c>
      <c r="T407" s="90">
        <v>41300</v>
      </c>
      <c r="U407" s="91" t="s">
        <v>25</v>
      </c>
      <c r="V407" s="90">
        <v>39500</v>
      </c>
      <c r="W407" s="90">
        <v>42000</v>
      </c>
      <c r="X407" s="90">
        <v>42000</v>
      </c>
      <c r="Y407" s="90">
        <v>38500</v>
      </c>
      <c r="Z407" s="90">
        <v>39100</v>
      </c>
      <c r="AA407" s="90">
        <v>37800</v>
      </c>
    </row>
    <row r="408" spans="1:27">
      <c r="A408" s="93">
        <v>45632</v>
      </c>
      <c r="B408" s="91" t="s">
        <v>25</v>
      </c>
      <c r="C408" s="91" t="s">
        <v>25</v>
      </c>
      <c r="D408" s="91" t="s">
        <v>25</v>
      </c>
      <c r="E408" s="91" t="s">
        <v>25</v>
      </c>
      <c r="F408" s="91" t="s">
        <v>25</v>
      </c>
      <c r="G408" s="91" t="s">
        <v>25</v>
      </c>
      <c r="H408" s="91" t="s">
        <v>25</v>
      </c>
      <c r="I408" s="91" t="s">
        <v>25</v>
      </c>
      <c r="J408" s="91" t="s">
        <v>25</v>
      </c>
      <c r="K408" s="90">
        <v>41500</v>
      </c>
      <c r="L408" s="90">
        <v>39200</v>
      </c>
      <c r="M408" s="90">
        <v>42700</v>
      </c>
      <c r="N408" s="91" t="s">
        <v>25</v>
      </c>
      <c r="O408" s="90">
        <v>42000</v>
      </c>
      <c r="P408" s="90">
        <v>41800</v>
      </c>
      <c r="Q408" s="90">
        <v>39000</v>
      </c>
      <c r="R408" s="90">
        <v>40500</v>
      </c>
      <c r="S408" s="90">
        <v>40000</v>
      </c>
      <c r="T408" s="90">
        <v>41500</v>
      </c>
      <c r="U408" s="91" t="s">
        <v>25</v>
      </c>
      <c r="V408" s="90">
        <v>39700</v>
      </c>
      <c r="W408" s="90">
        <v>41900</v>
      </c>
      <c r="X408" s="90">
        <v>42100</v>
      </c>
      <c r="Y408" s="90">
        <v>38350</v>
      </c>
      <c r="Z408" s="90">
        <v>38900</v>
      </c>
      <c r="AA408" s="90">
        <v>37950</v>
      </c>
    </row>
    <row r="409" spans="1:27">
      <c r="A409" s="93">
        <v>45633</v>
      </c>
      <c r="B409" s="91" t="s">
        <v>25</v>
      </c>
      <c r="C409" s="91" t="s">
        <v>25</v>
      </c>
      <c r="D409" s="91" t="s">
        <v>25</v>
      </c>
      <c r="E409" s="91" t="s">
        <v>25</v>
      </c>
      <c r="F409" s="91" t="s">
        <v>25</v>
      </c>
      <c r="G409" s="91" t="s">
        <v>25</v>
      </c>
      <c r="H409" s="91" t="s">
        <v>25</v>
      </c>
      <c r="I409" s="91" t="s">
        <v>25</v>
      </c>
      <c r="J409" s="91" t="s">
        <v>25</v>
      </c>
      <c r="K409" s="90">
        <v>41400</v>
      </c>
      <c r="L409" s="90">
        <v>38800</v>
      </c>
      <c r="M409" s="90">
        <v>42600</v>
      </c>
      <c r="N409" s="91" t="s">
        <v>25</v>
      </c>
      <c r="O409" s="90">
        <v>41900</v>
      </c>
      <c r="P409" s="90">
        <v>41800</v>
      </c>
      <c r="Q409" s="90">
        <v>38800</v>
      </c>
      <c r="R409" s="90">
        <v>40500</v>
      </c>
      <c r="S409" s="90">
        <v>40000</v>
      </c>
      <c r="T409" s="90">
        <v>41300</v>
      </c>
      <c r="U409" s="91" t="s">
        <v>25</v>
      </c>
      <c r="V409" s="90">
        <v>39500</v>
      </c>
      <c r="W409" s="90">
        <v>41700</v>
      </c>
      <c r="X409" s="90">
        <v>41900</v>
      </c>
      <c r="Y409" s="90">
        <v>38000</v>
      </c>
      <c r="Z409" s="90">
        <v>38750</v>
      </c>
      <c r="AA409" s="90">
        <v>37750</v>
      </c>
    </row>
    <row r="410" spans="1:27">
      <c r="A410" s="93">
        <v>45634</v>
      </c>
      <c r="B410" s="90" t="s">
        <v>24</v>
      </c>
      <c r="C410" s="90" t="s">
        <v>24</v>
      </c>
      <c r="D410" s="90" t="s">
        <v>24</v>
      </c>
      <c r="E410" s="90" t="s">
        <v>24</v>
      </c>
      <c r="F410" s="90" t="s">
        <v>24</v>
      </c>
      <c r="G410" s="90" t="s">
        <v>24</v>
      </c>
      <c r="H410" s="90" t="s">
        <v>24</v>
      </c>
      <c r="I410" s="90" t="s">
        <v>24</v>
      </c>
      <c r="J410" s="90" t="s">
        <v>24</v>
      </c>
      <c r="K410" s="90" t="s">
        <v>24</v>
      </c>
      <c r="L410" s="90" t="s">
        <v>24</v>
      </c>
      <c r="M410" s="90" t="s">
        <v>24</v>
      </c>
      <c r="N410" s="90" t="s">
        <v>24</v>
      </c>
      <c r="O410" s="90" t="s">
        <v>24</v>
      </c>
      <c r="P410" s="90" t="s">
        <v>24</v>
      </c>
      <c r="Q410" s="90" t="s">
        <v>24</v>
      </c>
      <c r="R410" s="90" t="s">
        <v>24</v>
      </c>
      <c r="S410" s="90" t="s">
        <v>24</v>
      </c>
      <c r="T410" s="90" t="s">
        <v>24</v>
      </c>
      <c r="U410" s="90" t="s">
        <v>24</v>
      </c>
      <c r="V410" s="90" t="s">
        <v>24</v>
      </c>
      <c r="W410" s="90" t="s">
        <v>24</v>
      </c>
      <c r="X410" s="90" t="s">
        <v>24</v>
      </c>
      <c r="Y410" s="90" t="s">
        <v>24</v>
      </c>
      <c r="Z410" s="90" t="s">
        <v>24</v>
      </c>
      <c r="AA410" s="90" t="s">
        <v>24</v>
      </c>
    </row>
    <row r="411" spans="1:27">
      <c r="A411" s="93">
        <v>45635</v>
      </c>
      <c r="B411" s="91" t="s">
        <v>25</v>
      </c>
      <c r="C411" s="91" t="s">
        <v>25</v>
      </c>
      <c r="D411" s="91" t="s">
        <v>25</v>
      </c>
      <c r="E411" s="91" t="s">
        <v>25</v>
      </c>
      <c r="F411" s="91" t="s">
        <v>25</v>
      </c>
      <c r="G411" s="91" t="s">
        <v>25</v>
      </c>
      <c r="H411" s="91" t="s">
        <v>25</v>
      </c>
      <c r="I411" s="91" t="s">
        <v>25</v>
      </c>
      <c r="J411" s="91" t="s">
        <v>25</v>
      </c>
      <c r="K411" s="90">
        <v>41500</v>
      </c>
      <c r="L411" s="90">
        <v>38550</v>
      </c>
      <c r="M411" s="90">
        <v>42200</v>
      </c>
      <c r="N411" s="91" t="s">
        <v>25</v>
      </c>
      <c r="O411" s="90">
        <v>41800</v>
      </c>
      <c r="P411" s="90">
        <v>41800</v>
      </c>
      <c r="Q411" s="90">
        <v>38600</v>
      </c>
      <c r="R411" s="90">
        <v>40500</v>
      </c>
      <c r="S411" s="90">
        <v>40000</v>
      </c>
      <c r="T411" s="90">
        <v>40900</v>
      </c>
      <c r="U411" s="91" t="s">
        <v>25</v>
      </c>
      <c r="V411" s="90">
        <v>39300</v>
      </c>
      <c r="W411" s="90">
        <v>41900</v>
      </c>
      <c r="X411" s="90">
        <v>41800</v>
      </c>
      <c r="Y411" s="90">
        <v>38150</v>
      </c>
      <c r="Z411" s="90">
        <v>38650</v>
      </c>
      <c r="AA411" s="90">
        <v>37600</v>
      </c>
    </row>
    <row r="412" spans="1:27">
      <c r="A412" s="93">
        <v>45636</v>
      </c>
      <c r="B412" s="91" t="s">
        <v>25</v>
      </c>
      <c r="C412" s="91" t="s">
        <v>25</v>
      </c>
      <c r="D412" s="91" t="s">
        <v>25</v>
      </c>
      <c r="E412" s="91" t="s">
        <v>25</v>
      </c>
      <c r="F412" s="91" t="s">
        <v>25</v>
      </c>
      <c r="G412" s="91" t="s">
        <v>25</v>
      </c>
      <c r="H412" s="91" t="s">
        <v>25</v>
      </c>
      <c r="I412" s="91" t="s">
        <v>25</v>
      </c>
      <c r="J412" s="91" t="s">
        <v>25</v>
      </c>
      <c r="K412" s="90">
        <v>41500</v>
      </c>
      <c r="L412" s="90">
        <v>38400</v>
      </c>
      <c r="M412" s="90">
        <v>41900</v>
      </c>
      <c r="N412" s="91" t="s">
        <v>25</v>
      </c>
      <c r="O412" s="90">
        <v>41500</v>
      </c>
      <c r="P412" s="90">
        <v>41500</v>
      </c>
      <c r="Q412" s="90">
        <v>38300</v>
      </c>
      <c r="R412" s="90">
        <v>40500</v>
      </c>
      <c r="S412" s="90">
        <v>40000</v>
      </c>
      <c r="T412" s="90">
        <v>40700</v>
      </c>
      <c r="U412" s="91" t="s">
        <v>25</v>
      </c>
      <c r="V412" s="90">
        <v>39000</v>
      </c>
      <c r="W412" s="90">
        <v>41600</v>
      </c>
      <c r="X412" s="90">
        <v>41500</v>
      </c>
      <c r="Y412" s="90">
        <v>37800</v>
      </c>
      <c r="Z412" s="90">
        <v>38450</v>
      </c>
      <c r="AA412" s="90">
        <v>37450</v>
      </c>
    </row>
    <row r="413" spans="1:27">
      <c r="A413" s="93">
        <v>45637</v>
      </c>
      <c r="B413" s="91" t="s">
        <v>25</v>
      </c>
      <c r="C413" s="91" t="s">
        <v>25</v>
      </c>
      <c r="D413" s="91" t="s">
        <v>25</v>
      </c>
      <c r="E413" s="91" t="s">
        <v>25</v>
      </c>
      <c r="F413" s="91" t="s">
        <v>25</v>
      </c>
      <c r="G413" s="91" t="s">
        <v>25</v>
      </c>
      <c r="H413" s="91" t="s">
        <v>25</v>
      </c>
      <c r="I413" s="91" t="s">
        <v>25</v>
      </c>
      <c r="J413" s="91" t="s">
        <v>25</v>
      </c>
      <c r="K413" s="90">
        <v>41000</v>
      </c>
      <c r="L413" s="90">
        <v>38200</v>
      </c>
      <c r="M413" s="90">
        <v>42200</v>
      </c>
      <c r="N413" s="91" t="s">
        <v>25</v>
      </c>
      <c r="O413" s="90">
        <v>41900</v>
      </c>
      <c r="P413" s="90">
        <v>41500</v>
      </c>
      <c r="Q413" s="90">
        <v>38250</v>
      </c>
      <c r="R413" s="90">
        <v>40500</v>
      </c>
      <c r="S413" s="90">
        <v>39500</v>
      </c>
      <c r="T413" s="90">
        <v>40700</v>
      </c>
      <c r="U413" s="91" t="s">
        <v>25</v>
      </c>
      <c r="V413" s="90">
        <v>38950</v>
      </c>
      <c r="W413" s="90">
        <v>41700</v>
      </c>
      <c r="X413" s="90">
        <v>41300</v>
      </c>
      <c r="Y413" s="90">
        <v>37750</v>
      </c>
      <c r="Z413" s="90">
        <v>38450</v>
      </c>
      <c r="AA413" s="90">
        <v>37200</v>
      </c>
    </row>
    <row r="414" spans="1:27">
      <c r="A414" s="93">
        <v>45638</v>
      </c>
      <c r="B414" s="91" t="s">
        <v>25</v>
      </c>
      <c r="C414" s="91" t="s">
        <v>25</v>
      </c>
      <c r="D414" s="91" t="s">
        <v>25</v>
      </c>
      <c r="E414" s="91" t="s">
        <v>25</v>
      </c>
      <c r="F414" s="91" t="s">
        <v>25</v>
      </c>
      <c r="G414" s="91" t="s">
        <v>25</v>
      </c>
      <c r="H414" s="91" t="s">
        <v>25</v>
      </c>
      <c r="I414" s="91" t="s">
        <v>25</v>
      </c>
      <c r="J414" s="91" t="s">
        <v>25</v>
      </c>
      <c r="K414" s="90">
        <v>41000</v>
      </c>
      <c r="L414" s="90">
        <v>38400</v>
      </c>
      <c r="M414" s="90">
        <v>42400</v>
      </c>
      <c r="N414" s="91" t="s">
        <v>25</v>
      </c>
      <c r="O414" s="90">
        <v>42100</v>
      </c>
      <c r="P414" s="90">
        <v>41500</v>
      </c>
      <c r="Q414" s="90">
        <v>38400</v>
      </c>
      <c r="R414" s="90">
        <v>40500</v>
      </c>
      <c r="S414" s="90">
        <v>40000</v>
      </c>
      <c r="T414" s="90">
        <v>40700</v>
      </c>
      <c r="U414" s="91" t="s">
        <v>25</v>
      </c>
      <c r="V414" s="90">
        <v>39100</v>
      </c>
      <c r="W414" s="90">
        <v>41800</v>
      </c>
      <c r="X414" s="90">
        <v>41700</v>
      </c>
      <c r="Y414" s="90">
        <v>37900</v>
      </c>
      <c r="Z414" s="90">
        <v>38400</v>
      </c>
      <c r="AA414" s="90">
        <v>37350</v>
      </c>
    </row>
    <row r="415" spans="1:27">
      <c r="A415" s="93">
        <v>45639</v>
      </c>
      <c r="B415" s="91" t="s">
        <v>25</v>
      </c>
      <c r="C415" s="91" t="s">
        <v>25</v>
      </c>
      <c r="D415" s="91" t="s">
        <v>25</v>
      </c>
      <c r="E415" s="91" t="s">
        <v>25</v>
      </c>
      <c r="F415" s="91" t="s">
        <v>25</v>
      </c>
      <c r="G415" s="91" t="s">
        <v>25</v>
      </c>
      <c r="H415" s="91" t="s">
        <v>25</v>
      </c>
      <c r="I415" s="91" t="s">
        <v>25</v>
      </c>
      <c r="J415" s="91" t="s">
        <v>25</v>
      </c>
      <c r="K415" s="90">
        <v>41000</v>
      </c>
      <c r="L415" s="90">
        <v>38250</v>
      </c>
      <c r="M415" s="90">
        <v>42300</v>
      </c>
      <c r="N415" s="91" t="s">
        <v>25</v>
      </c>
      <c r="O415" s="90">
        <v>42000</v>
      </c>
      <c r="P415" s="90">
        <v>41500</v>
      </c>
      <c r="Q415" s="90">
        <v>38300</v>
      </c>
      <c r="R415" s="90">
        <v>40500</v>
      </c>
      <c r="S415" s="90">
        <v>40000</v>
      </c>
      <c r="T415" s="90">
        <v>40600</v>
      </c>
      <c r="U415" s="91" t="s">
        <v>25</v>
      </c>
      <c r="V415" s="90">
        <v>39000</v>
      </c>
      <c r="W415" s="90">
        <v>41900</v>
      </c>
      <c r="X415" s="90">
        <v>41800</v>
      </c>
      <c r="Y415" s="90">
        <v>38150</v>
      </c>
      <c r="Z415" s="90">
        <v>38650</v>
      </c>
      <c r="AA415" s="90">
        <v>37200</v>
      </c>
    </row>
    <row r="416" spans="1:27">
      <c r="A416" s="93">
        <v>45640</v>
      </c>
      <c r="B416" s="91" t="s">
        <v>25</v>
      </c>
      <c r="C416" s="91" t="s">
        <v>25</v>
      </c>
      <c r="D416" s="91" t="s">
        <v>25</v>
      </c>
      <c r="E416" s="91" t="s">
        <v>25</v>
      </c>
      <c r="F416" s="91" t="s">
        <v>25</v>
      </c>
      <c r="G416" s="91" t="s">
        <v>25</v>
      </c>
      <c r="H416" s="91" t="s">
        <v>25</v>
      </c>
      <c r="I416" s="91" t="s">
        <v>25</v>
      </c>
      <c r="J416" s="91" t="s">
        <v>25</v>
      </c>
      <c r="K416" s="90">
        <v>41200</v>
      </c>
      <c r="L416" s="90">
        <v>38600</v>
      </c>
      <c r="M416" s="90">
        <v>42400</v>
      </c>
      <c r="N416" s="91" t="s">
        <v>25</v>
      </c>
      <c r="O416" s="90">
        <v>42200</v>
      </c>
      <c r="P416" s="90">
        <v>41500</v>
      </c>
      <c r="Q416" s="90">
        <v>38500</v>
      </c>
      <c r="R416" s="90">
        <v>40500</v>
      </c>
      <c r="S416" s="90">
        <v>40000</v>
      </c>
      <c r="T416" s="90">
        <v>40700</v>
      </c>
      <c r="U416" s="91" t="s">
        <v>25</v>
      </c>
      <c r="V416" s="90">
        <v>39200</v>
      </c>
      <c r="W416" s="90">
        <v>42000</v>
      </c>
      <c r="X416" s="90">
        <v>41800</v>
      </c>
      <c r="Y416" s="90">
        <v>38250</v>
      </c>
      <c r="Z416" s="90">
        <v>38750</v>
      </c>
      <c r="AA416" s="90">
        <v>37400</v>
      </c>
    </row>
    <row r="417" spans="1:27">
      <c r="A417" s="93">
        <v>45641</v>
      </c>
      <c r="B417" s="90" t="s">
        <v>24</v>
      </c>
      <c r="C417" s="90" t="s">
        <v>24</v>
      </c>
      <c r="D417" s="90" t="s">
        <v>24</v>
      </c>
      <c r="E417" s="90" t="s">
        <v>24</v>
      </c>
      <c r="F417" s="90" t="s">
        <v>24</v>
      </c>
      <c r="G417" s="90" t="s">
        <v>24</v>
      </c>
      <c r="H417" s="90" t="s">
        <v>24</v>
      </c>
      <c r="I417" s="90" t="s">
        <v>24</v>
      </c>
      <c r="J417" s="90" t="s">
        <v>24</v>
      </c>
      <c r="K417" s="90" t="s">
        <v>24</v>
      </c>
      <c r="L417" s="90" t="s">
        <v>24</v>
      </c>
      <c r="M417" s="90" t="s">
        <v>24</v>
      </c>
      <c r="N417" s="90" t="s">
        <v>24</v>
      </c>
      <c r="O417" s="90" t="s">
        <v>24</v>
      </c>
      <c r="P417" s="90" t="s">
        <v>24</v>
      </c>
      <c r="Q417" s="90" t="s">
        <v>24</v>
      </c>
      <c r="R417" s="90" t="s">
        <v>24</v>
      </c>
      <c r="S417" s="90" t="s">
        <v>24</v>
      </c>
      <c r="T417" s="90" t="s">
        <v>24</v>
      </c>
      <c r="U417" s="90" t="s">
        <v>24</v>
      </c>
      <c r="V417" s="90" t="s">
        <v>24</v>
      </c>
      <c r="W417" s="90" t="s">
        <v>24</v>
      </c>
      <c r="X417" s="90" t="s">
        <v>24</v>
      </c>
      <c r="Y417" s="90" t="s">
        <v>24</v>
      </c>
      <c r="Z417" s="90" t="s">
        <v>24</v>
      </c>
      <c r="AA417" s="90" t="s">
        <v>24</v>
      </c>
    </row>
    <row r="418" spans="1:27">
      <c r="A418" s="93">
        <v>45642</v>
      </c>
      <c r="B418" s="91" t="s">
        <v>25</v>
      </c>
      <c r="C418" s="91" t="s">
        <v>25</v>
      </c>
      <c r="D418" s="91" t="s">
        <v>25</v>
      </c>
      <c r="E418" s="91" t="s">
        <v>25</v>
      </c>
      <c r="F418" s="91" t="s">
        <v>25</v>
      </c>
      <c r="G418" s="91" t="s">
        <v>25</v>
      </c>
      <c r="H418" s="91" t="s">
        <v>25</v>
      </c>
      <c r="I418" s="91" t="s">
        <v>25</v>
      </c>
      <c r="J418" s="91" t="s">
        <v>25</v>
      </c>
      <c r="K418" s="90">
        <v>41200</v>
      </c>
      <c r="L418" s="90">
        <v>39000</v>
      </c>
      <c r="M418" s="90">
        <v>43000</v>
      </c>
      <c r="N418" s="91" t="s">
        <v>25</v>
      </c>
      <c r="O418" s="90">
        <v>42500</v>
      </c>
      <c r="P418" s="90">
        <v>41500</v>
      </c>
      <c r="Q418" s="90">
        <v>38750</v>
      </c>
      <c r="R418" s="90">
        <v>40500</v>
      </c>
      <c r="S418" s="90">
        <v>40500</v>
      </c>
      <c r="T418" s="90">
        <v>41200</v>
      </c>
      <c r="U418" s="91" t="s">
        <v>25</v>
      </c>
      <c r="V418" s="90">
        <v>39350</v>
      </c>
      <c r="W418" s="90">
        <v>42250</v>
      </c>
      <c r="X418" s="90">
        <v>42000</v>
      </c>
      <c r="Y418" s="90">
        <v>38500</v>
      </c>
      <c r="Z418" s="90">
        <v>39050</v>
      </c>
      <c r="AA418" s="90">
        <v>38000</v>
      </c>
    </row>
    <row r="419" spans="1:27">
      <c r="A419" s="93">
        <v>45643</v>
      </c>
      <c r="B419" s="91" t="s">
        <v>25</v>
      </c>
      <c r="C419" s="91" t="s">
        <v>25</v>
      </c>
      <c r="D419" s="91" t="s">
        <v>25</v>
      </c>
      <c r="E419" s="91" t="s">
        <v>25</v>
      </c>
      <c r="F419" s="91" t="s">
        <v>25</v>
      </c>
      <c r="G419" s="91" t="s">
        <v>25</v>
      </c>
      <c r="H419" s="91" t="s">
        <v>25</v>
      </c>
      <c r="I419" s="91" t="s">
        <v>25</v>
      </c>
      <c r="J419" s="91" t="s">
        <v>25</v>
      </c>
      <c r="K419" s="90">
        <v>41200</v>
      </c>
      <c r="L419" s="90">
        <v>38800</v>
      </c>
      <c r="M419" s="90">
        <v>43100</v>
      </c>
      <c r="N419" s="91" t="s">
        <v>25</v>
      </c>
      <c r="O419" s="90">
        <v>42700</v>
      </c>
      <c r="P419" s="90">
        <v>41800</v>
      </c>
      <c r="Q419" s="90">
        <v>38750</v>
      </c>
      <c r="R419" s="90">
        <v>40500</v>
      </c>
      <c r="S419" s="90">
        <v>40500</v>
      </c>
      <c r="T419" s="90">
        <v>41500</v>
      </c>
      <c r="U419" s="91" t="s">
        <v>25</v>
      </c>
      <c r="V419" s="90">
        <v>39350</v>
      </c>
      <c r="W419" s="90">
        <v>42200</v>
      </c>
      <c r="X419" s="90">
        <v>42200</v>
      </c>
      <c r="Y419" s="90">
        <v>38500</v>
      </c>
      <c r="Z419" s="90">
        <v>39000</v>
      </c>
      <c r="AA419" s="90">
        <v>37800</v>
      </c>
    </row>
    <row r="420" spans="1:27">
      <c r="A420" s="93">
        <v>45644</v>
      </c>
      <c r="B420" s="91" t="s">
        <v>25</v>
      </c>
      <c r="C420" s="91" t="s">
        <v>25</v>
      </c>
      <c r="D420" s="91" t="s">
        <v>25</v>
      </c>
      <c r="E420" s="91" t="s">
        <v>25</v>
      </c>
      <c r="F420" s="91" t="s">
        <v>25</v>
      </c>
      <c r="G420" s="91" t="s">
        <v>25</v>
      </c>
      <c r="H420" s="91" t="s">
        <v>25</v>
      </c>
      <c r="I420" s="91" t="s">
        <v>25</v>
      </c>
      <c r="J420" s="91" t="s">
        <v>25</v>
      </c>
      <c r="K420" s="90">
        <v>41800</v>
      </c>
      <c r="L420" s="90">
        <v>39200</v>
      </c>
      <c r="M420" s="90">
        <v>43500</v>
      </c>
      <c r="N420" s="91" t="s">
        <v>25</v>
      </c>
      <c r="O420" s="90">
        <v>43100</v>
      </c>
      <c r="P420" s="90">
        <v>41800</v>
      </c>
      <c r="Q420" s="90">
        <v>39200</v>
      </c>
      <c r="R420" s="90">
        <v>40500</v>
      </c>
      <c r="S420" s="90">
        <v>40500</v>
      </c>
      <c r="T420" s="90">
        <v>41500</v>
      </c>
      <c r="U420" s="91" t="s">
        <v>25</v>
      </c>
      <c r="V420" s="90">
        <v>39800</v>
      </c>
      <c r="W420" s="90">
        <v>42600</v>
      </c>
      <c r="X420" s="90">
        <v>42700</v>
      </c>
      <c r="Y420" s="90">
        <v>39150</v>
      </c>
      <c r="Z420" s="90">
        <v>39500</v>
      </c>
      <c r="AA420" s="90">
        <v>38300</v>
      </c>
    </row>
    <row r="421" spans="1:27">
      <c r="A421" s="93">
        <v>45645</v>
      </c>
      <c r="B421" s="91" t="s">
        <v>25</v>
      </c>
      <c r="C421" s="91" t="s">
        <v>25</v>
      </c>
      <c r="D421" s="91" t="s">
        <v>25</v>
      </c>
      <c r="E421" s="91" t="s">
        <v>25</v>
      </c>
      <c r="F421" s="91" t="s">
        <v>25</v>
      </c>
      <c r="G421" s="91" t="s">
        <v>25</v>
      </c>
      <c r="H421" s="91" t="s">
        <v>25</v>
      </c>
      <c r="I421" s="91" t="s">
        <v>25</v>
      </c>
      <c r="J421" s="91" t="s">
        <v>25</v>
      </c>
      <c r="K421" s="90">
        <v>42200</v>
      </c>
      <c r="L421" s="90">
        <v>39350</v>
      </c>
      <c r="M421" s="90">
        <v>43500</v>
      </c>
      <c r="N421" s="91" t="s">
        <v>25</v>
      </c>
      <c r="O421" s="90">
        <v>43200</v>
      </c>
      <c r="P421" s="90">
        <v>41900</v>
      </c>
      <c r="Q421" s="90">
        <v>39200</v>
      </c>
      <c r="R421" s="90">
        <v>40500</v>
      </c>
      <c r="S421" s="90">
        <v>41000</v>
      </c>
      <c r="T421" s="90">
        <v>41800</v>
      </c>
      <c r="U421" s="91" t="s">
        <v>25</v>
      </c>
      <c r="V421" s="90">
        <v>39900</v>
      </c>
      <c r="W421" s="90">
        <v>42650</v>
      </c>
      <c r="X421" s="90">
        <v>42800</v>
      </c>
      <c r="Y421" s="90">
        <v>39200</v>
      </c>
      <c r="Z421" s="90">
        <v>39600</v>
      </c>
      <c r="AA421" s="90">
        <v>38300</v>
      </c>
    </row>
    <row r="422" spans="1:27">
      <c r="A422" s="93">
        <v>45646</v>
      </c>
      <c r="B422" s="91" t="s">
        <v>25</v>
      </c>
      <c r="C422" s="91" t="s">
        <v>25</v>
      </c>
      <c r="D422" s="91" t="s">
        <v>25</v>
      </c>
      <c r="E422" s="91" t="s">
        <v>25</v>
      </c>
      <c r="F422" s="91" t="s">
        <v>25</v>
      </c>
      <c r="G422" s="91" t="s">
        <v>25</v>
      </c>
      <c r="H422" s="91" t="s">
        <v>25</v>
      </c>
      <c r="I422" s="91" t="s">
        <v>25</v>
      </c>
      <c r="J422" s="91" t="s">
        <v>25</v>
      </c>
      <c r="K422" s="90">
        <v>42200</v>
      </c>
      <c r="L422" s="90">
        <v>39200</v>
      </c>
      <c r="M422" s="90">
        <v>43400</v>
      </c>
      <c r="N422" s="91" t="s">
        <v>25</v>
      </c>
      <c r="O422" s="90">
        <v>43000</v>
      </c>
      <c r="P422" s="90">
        <v>41900</v>
      </c>
      <c r="Q422" s="90">
        <v>39200</v>
      </c>
      <c r="R422" s="90">
        <v>42000</v>
      </c>
      <c r="S422" s="90">
        <v>41000</v>
      </c>
      <c r="T422" s="90">
        <v>41800</v>
      </c>
      <c r="U422" s="91" t="s">
        <v>25</v>
      </c>
      <c r="V422" s="90">
        <v>39900</v>
      </c>
      <c r="W422" s="90">
        <v>42500</v>
      </c>
      <c r="X422" s="90">
        <v>42700</v>
      </c>
      <c r="Y422" s="90">
        <v>39000</v>
      </c>
      <c r="Z422" s="90">
        <v>39350</v>
      </c>
      <c r="AA422" s="90">
        <v>38400</v>
      </c>
    </row>
    <row r="423" spans="1:27">
      <c r="A423" s="93">
        <v>45647</v>
      </c>
      <c r="B423" s="91" t="s">
        <v>25</v>
      </c>
      <c r="C423" s="91" t="s">
        <v>25</v>
      </c>
      <c r="D423" s="91" t="s">
        <v>25</v>
      </c>
      <c r="E423" s="91" t="s">
        <v>25</v>
      </c>
      <c r="F423" s="91" t="s">
        <v>25</v>
      </c>
      <c r="G423" s="91" t="s">
        <v>25</v>
      </c>
      <c r="H423" s="91" t="s">
        <v>25</v>
      </c>
      <c r="I423" s="91" t="s">
        <v>25</v>
      </c>
      <c r="J423" s="91" t="s">
        <v>25</v>
      </c>
      <c r="K423" s="90">
        <v>42200</v>
      </c>
      <c r="L423" s="90">
        <v>39000</v>
      </c>
      <c r="M423" s="90">
        <v>43300</v>
      </c>
      <c r="N423" s="91" t="s">
        <v>25</v>
      </c>
      <c r="O423" s="90">
        <v>42900</v>
      </c>
      <c r="P423" s="90">
        <v>41900</v>
      </c>
      <c r="Q423" s="90">
        <v>38850</v>
      </c>
      <c r="R423" s="90">
        <v>42000</v>
      </c>
      <c r="S423" s="90">
        <v>41000</v>
      </c>
      <c r="T423" s="90">
        <v>41800</v>
      </c>
      <c r="U423" s="91" t="s">
        <v>25</v>
      </c>
      <c r="V423" s="90">
        <v>39550</v>
      </c>
      <c r="W423" s="90">
        <v>42300</v>
      </c>
      <c r="X423" s="90">
        <v>42500</v>
      </c>
      <c r="Y423" s="90">
        <v>38500</v>
      </c>
      <c r="Z423" s="90">
        <v>39250</v>
      </c>
      <c r="AA423" s="90">
        <v>38200</v>
      </c>
    </row>
    <row r="424" spans="1:27">
      <c r="A424" s="93">
        <v>45648</v>
      </c>
      <c r="B424" s="90" t="s">
        <v>24</v>
      </c>
      <c r="C424" s="90" t="s">
        <v>24</v>
      </c>
      <c r="D424" s="90" t="s">
        <v>24</v>
      </c>
      <c r="E424" s="90" t="s">
        <v>24</v>
      </c>
      <c r="F424" s="90" t="s">
        <v>24</v>
      </c>
      <c r="G424" s="90" t="s">
        <v>24</v>
      </c>
      <c r="H424" s="90" t="s">
        <v>24</v>
      </c>
      <c r="I424" s="90" t="s">
        <v>24</v>
      </c>
      <c r="J424" s="90" t="s">
        <v>24</v>
      </c>
      <c r="K424" s="90" t="s">
        <v>24</v>
      </c>
      <c r="L424" s="90" t="s">
        <v>24</v>
      </c>
      <c r="M424" s="90" t="s">
        <v>24</v>
      </c>
      <c r="N424" s="90" t="s">
        <v>24</v>
      </c>
      <c r="O424" s="90" t="s">
        <v>24</v>
      </c>
      <c r="P424" s="90" t="s">
        <v>24</v>
      </c>
      <c r="Q424" s="90" t="s">
        <v>24</v>
      </c>
      <c r="R424" s="90" t="s">
        <v>24</v>
      </c>
      <c r="S424" s="90" t="s">
        <v>24</v>
      </c>
      <c r="T424" s="90" t="s">
        <v>24</v>
      </c>
      <c r="U424" s="90" t="s">
        <v>24</v>
      </c>
      <c r="V424" s="90" t="s">
        <v>24</v>
      </c>
      <c r="W424" s="90" t="s">
        <v>24</v>
      </c>
      <c r="X424" s="90" t="s">
        <v>24</v>
      </c>
      <c r="Y424" s="90" t="s">
        <v>24</v>
      </c>
      <c r="Z424" s="90" t="s">
        <v>24</v>
      </c>
      <c r="AA424" s="90" t="s">
        <v>24</v>
      </c>
    </row>
    <row r="425" spans="1:27">
      <c r="A425" s="93">
        <v>45649</v>
      </c>
      <c r="B425" s="91" t="s">
        <v>25</v>
      </c>
      <c r="C425" s="91" t="s">
        <v>25</v>
      </c>
      <c r="D425" s="91" t="s">
        <v>25</v>
      </c>
      <c r="E425" s="91" t="s">
        <v>25</v>
      </c>
      <c r="F425" s="91" t="s">
        <v>25</v>
      </c>
      <c r="G425" s="91" t="s">
        <v>25</v>
      </c>
      <c r="H425" s="91" t="s">
        <v>25</v>
      </c>
      <c r="I425" s="91" t="s">
        <v>25</v>
      </c>
      <c r="J425" s="91" t="s">
        <v>25</v>
      </c>
      <c r="K425" s="90">
        <v>42200</v>
      </c>
      <c r="L425" s="90">
        <v>39300</v>
      </c>
      <c r="M425" s="90">
        <v>43500</v>
      </c>
      <c r="N425" s="91" t="s">
        <v>25</v>
      </c>
      <c r="O425" s="90">
        <v>43000</v>
      </c>
      <c r="P425" s="90">
        <v>42000</v>
      </c>
      <c r="Q425" s="90">
        <v>39400</v>
      </c>
      <c r="R425" s="90">
        <v>42000</v>
      </c>
      <c r="S425" s="90">
        <v>41000</v>
      </c>
      <c r="T425" s="90">
        <v>41800</v>
      </c>
      <c r="U425" s="91" t="s">
        <v>25</v>
      </c>
      <c r="V425" s="90">
        <v>40050</v>
      </c>
      <c r="W425" s="90">
        <v>42600</v>
      </c>
      <c r="X425" s="90">
        <v>42600</v>
      </c>
      <c r="Y425" s="90">
        <v>38900</v>
      </c>
      <c r="Z425" s="90">
        <v>39300</v>
      </c>
      <c r="AA425" s="90">
        <v>38000</v>
      </c>
    </row>
    <row r="426" spans="1:27">
      <c r="A426" s="93">
        <v>45650</v>
      </c>
      <c r="B426" s="91" t="s">
        <v>25</v>
      </c>
      <c r="C426" s="91" t="s">
        <v>25</v>
      </c>
      <c r="D426" s="91" t="s">
        <v>25</v>
      </c>
      <c r="E426" s="91" t="s">
        <v>25</v>
      </c>
      <c r="F426" s="91" t="s">
        <v>25</v>
      </c>
      <c r="G426" s="91" t="s">
        <v>25</v>
      </c>
      <c r="H426" s="91" t="s">
        <v>25</v>
      </c>
      <c r="I426" s="91" t="s">
        <v>25</v>
      </c>
      <c r="J426" s="91" t="s">
        <v>25</v>
      </c>
      <c r="K426" s="90">
        <v>42200</v>
      </c>
      <c r="L426" s="90">
        <v>39200</v>
      </c>
      <c r="M426" s="90">
        <v>43800</v>
      </c>
      <c r="N426" s="91" t="s">
        <v>25</v>
      </c>
      <c r="O426" s="90">
        <v>43400</v>
      </c>
      <c r="P426" s="90">
        <v>42000</v>
      </c>
      <c r="Q426" s="90">
        <v>39300</v>
      </c>
      <c r="R426" s="90">
        <v>41500</v>
      </c>
      <c r="S426" s="90">
        <v>41000</v>
      </c>
      <c r="T426" s="90">
        <v>41800</v>
      </c>
      <c r="U426" s="91" t="s">
        <v>25</v>
      </c>
      <c r="V426" s="90">
        <v>39950</v>
      </c>
      <c r="W426" s="90">
        <v>42350</v>
      </c>
      <c r="X426" s="90">
        <v>42700</v>
      </c>
      <c r="Y426" s="90">
        <v>38500</v>
      </c>
      <c r="Z426" s="90">
        <v>39000</v>
      </c>
      <c r="AA426" s="90">
        <v>37900</v>
      </c>
    </row>
    <row r="427" spans="1:27">
      <c r="A427" s="93">
        <v>45651</v>
      </c>
      <c r="B427" s="90" t="s">
        <v>24</v>
      </c>
      <c r="C427" s="90" t="s">
        <v>24</v>
      </c>
      <c r="D427" s="90" t="s">
        <v>24</v>
      </c>
      <c r="E427" s="90" t="s">
        <v>24</v>
      </c>
      <c r="F427" s="90" t="s">
        <v>24</v>
      </c>
      <c r="G427" s="90" t="s">
        <v>24</v>
      </c>
      <c r="H427" s="90" t="s">
        <v>24</v>
      </c>
      <c r="I427" s="90" t="s">
        <v>24</v>
      </c>
      <c r="J427" s="90" t="s">
        <v>24</v>
      </c>
      <c r="K427" s="90" t="s">
        <v>24</v>
      </c>
      <c r="L427" s="90" t="s">
        <v>24</v>
      </c>
      <c r="M427" s="90" t="s">
        <v>24</v>
      </c>
      <c r="N427" s="90" t="s">
        <v>24</v>
      </c>
      <c r="O427" s="90" t="s">
        <v>24</v>
      </c>
      <c r="P427" s="90" t="s">
        <v>24</v>
      </c>
      <c r="Q427" s="90" t="s">
        <v>24</v>
      </c>
      <c r="R427" s="90" t="s">
        <v>24</v>
      </c>
      <c r="S427" s="90" t="s">
        <v>24</v>
      </c>
      <c r="T427" s="90" t="s">
        <v>24</v>
      </c>
      <c r="U427" s="90" t="s">
        <v>24</v>
      </c>
      <c r="V427" s="90" t="s">
        <v>24</v>
      </c>
      <c r="W427" s="90" t="s">
        <v>24</v>
      </c>
      <c r="X427" s="90" t="s">
        <v>24</v>
      </c>
      <c r="Y427" s="90" t="s">
        <v>24</v>
      </c>
      <c r="Z427" s="90" t="s">
        <v>24</v>
      </c>
      <c r="AA427" s="90" t="s">
        <v>24</v>
      </c>
    </row>
    <row r="428" spans="1:27">
      <c r="A428" s="93">
        <v>45652</v>
      </c>
      <c r="B428" s="91" t="s">
        <v>25</v>
      </c>
      <c r="C428" s="91" t="s">
        <v>25</v>
      </c>
      <c r="D428" s="91" t="s">
        <v>25</v>
      </c>
      <c r="E428" s="91" t="s">
        <v>25</v>
      </c>
      <c r="F428" s="91" t="s">
        <v>25</v>
      </c>
      <c r="G428" s="91" t="s">
        <v>25</v>
      </c>
      <c r="H428" s="91" t="s">
        <v>25</v>
      </c>
      <c r="I428" s="91" t="s">
        <v>25</v>
      </c>
      <c r="J428" s="91" t="s">
        <v>25</v>
      </c>
      <c r="K428" s="90">
        <v>42200</v>
      </c>
      <c r="L428" s="90">
        <v>39000</v>
      </c>
      <c r="M428" s="90">
        <v>43500</v>
      </c>
      <c r="N428" s="91" t="s">
        <v>25</v>
      </c>
      <c r="O428" s="90">
        <v>43200</v>
      </c>
      <c r="P428" s="90">
        <v>41500</v>
      </c>
      <c r="Q428" s="90">
        <v>39250</v>
      </c>
      <c r="R428" s="90">
        <v>41500</v>
      </c>
      <c r="S428" s="90">
        <v>40500</v>
      </c>
      <c r="T428" s="90">
        <v>41700</v>
      </c>
      <c r="U428" s="91" t="s">
        <v>25</v>
      </c>
      <c r="V428" s="90">
        <v>39900</v>
      </c>
      <c r="W428" s="90">
        <v>42300</v>
      </c>
      <c r="X428" s="90">
        <v>42500</v>
      </c>
      <c r="Y428" s="90">
        <v>38450</v>
      </c>
      <c r="Z428" s="90">
        <v>38950</v>
      </c>
      <c r="AA428" s="90">
        <v>37850</v>
      </c>
    </row>
    <row r="429" spans="1:27">
      <c r="A429" s="93">
        <v>45653</v>
      </c>
      <c r="B429" s="91" t="s">
        <v>25</v>
      </c>
      <c r="C429" s="91" t="s">
        <v>25</v>
      </c>
      <c r="D429" s="91" t="s">
        <v>25</v>
      </c>
      <c r="E429" s="91" t="s">
        <v>25</v>
      </c>
      <c r="F429" s="91" t="s">
        <v>25</v>
      </c>
      <c r="G429" s="91" t="s">
        <v>25</v>
      </c>
      <c r="H429" s="91" t="s">
        <v>25</v>
      </c>
      <c r="I429" s="91" t="s">
        <v>25</v>
      </c>
      <c r="J429" s="91" t="s">
        <v>25</v>
      </c>
      <c r="K429" s="90">
        <v>41800</v>
      </c>
      <c r="L429" s="90">
        <v>39000</v>
      </c>
      <c r="M429" s="90">
        <v>43600</v>
      </c>
      <c r="N429" s="91" t="s">
        <v>25</v>
      </c>
      <c r="O429" s="90">
        <v>43400</v>
      </c>
      <c r="P429" s="90">
        <v>41500</v>
      </c>
      <c r="Q429" s="90">
        <v>39200</v>
      </c>
      <c r="R429" s="90">
        <v>41500</v>
      </c>
      <c r="S429" s="90">
        <v>40500</v>
      </c>
      <c r="T429" s="90">
        <v>41700</v>
      </c>
      <c r="U429" s="91" t="s">
        <v>25</v>
      </c>
      <c r="V429" s="90">
        <v>39850</v>
      </c>
      <c r="W429" s="90">
        <v>42350</v>
      </c>
      <c r="X429" s="90">
        <v>42500</v>
      </c>
      <c r="Y429" s="90">
        <v>38500</v>
      </c>
      <c r="Z429" s="90">
        <v>38900</v>
      </c>
      <c r="AA429" s="90">
        <v>37850</v>
      </c>
    </row>
    <row r="430" spans="1:27">
      <c r="A430" s="93">
        <v>45654</v>
      </c>
      <c r="B430" s="91" t="s">
        <v>25</v>
      </c>
      <c r="C430" s="91" t="s">
        <v>25</v>
      </c>
      <c r="D430" s="91" t="s">
        <v>25</v>
      </c>
      <c r="E430" s="91" t="s">
        <v>25</v>
      </c>
      <c r="F430" s="91" t="s">
        <v>25</v>
      </c>
      <c r="G430" s="91" t="s">
        <v>25</v>
      </c>
      <c r="H430" s="91" t="s">
        <v>25</v>
      </c>
      <c r="I430" s="91" t="s">
        <v>25</v>
      </c>
      <c r="J430" s="91" t="s">
        <v>25</v>
      </c>
      <c r="K430" s="90">
        <v>41600</v>
      </c>
      <c r="L430" s="90">
        <v>39200</v>
      </c>
      <c r="M430" s="90">
        <v>43600</v>
      </c>
      <c r="N430" s="91" t="s">
        <v>25</v>
      </c>
      <c r="O430" s="90">
        <v>43400</v>
      </c>
      <c r="P430" s="90">
        <v>41500</v>
      </c>
      <c r="Q430" s="90">
        <v>39500</v>
      </c>
      <c r="R430" s="90">
        <v>41500</v>
      </c>
      <c r="S430" s="90">
        <v>40500</v>
      </c>
      <c r="T430" s="90">
        <v>41700</v>
      </c>
      <c r="U430" s="91" t="s">
        <v>25</v>
      </c>
      <c r="V430" s="90">
        <v>40200</v>
      </c>
      <c r="W430" s="90">
        <v>42600</v>
      </c>
      <c r="X430" s="90">
        <v>42500</v>
      </c>
      <c r="Y430" s="90">
        <v>38650</v>
      </c>
      <c r="Z430" s="90">
        <v>39200</v>
      </c>
      <c r="AA430" s="90">
        <v>37800</v>
      </c>
    </row>
    <row r="431" spans="1:27">
      <c r="A431" s="93">
        <v>45655</v>
      </c>
      <c r="B431" s="90" t="s">
        <v>24</v>
      </c>
      <c r="C431" s="90" t="s">
        <v>24</v>
      </c>
      <c r="D431" s="90" t="s">
        <v>24</v>
      </c>
      <c r="E431" s="90" t="s">
        <v>24</v>
      </c>
      <c r="F431" s="90" t="s">
        <v>24</v>
      </c>
      <c r="G431" s="90" t="s">
        <v>24</v>
      </c>
      <c r="H431" s="90" t="s">
        <v>24</v>
      </c>
      <c r="I431" s="90" t="s">
        <v>24</v>
      </c>
      <c r="J431" s="90" t="s">
        <v>24</v>
      </c>
      <c r="K431" s="90" t="s">
        <v>24</v>
      </c>
      <c r="L431" s="90" t="s">
        <v>24</v>
      </c>
      <c r="M431" s="90" t="s">
        <v>24</v>
      </c>
      <c r="N431" s="90" t="s">
        <v>24</v>
      </c>
      <c r="O431" s="90" t="s">
        <v>24</v>
      </c>
      <c r="P431" s="90" t="s">
        <v>24</v>
      </c>
      <c r="Q431" s="90" t="s">
        <v>24</v>
      </c>
      <c r="R431" s="90" t="s">
        <v>24</v>
      </c>
      <c r="S431" s="90" t="s">
        <v>24</v>
      </c>
      <c r="T431" s="90" t="s">
        <v>24</v>
      </c>
      <c r="U431" s="90" t="s">
        <v>24</v>
      </c>
      <c r="V431" s="90" t="s">
        <v>24</v>
      </c>
      <c r="W431" s="90" t="s">
        <v>24</v>
      </c>
      <c r="X431" s="90" t="s">
        <v>24</v>
      </c>
      <c r="Y431" s="90" t="s">
        <v>24</v>
      </c>
      <c r="Z431" s="90" t="s">
        <v>24</v>
      </c>
      <c r="AA431" s="90" t="s">
        <v>24</v>
      </c>
    </row>
    <row r="432" spans="1:27">
      <c r="A432" s="93">
        <v>45656</v>
      </c>
      <c r="B432" s="91" t="s">
        <v>25</v>
      </c>
      <c r="C432" s="91" t="s">
        <v>25</v>
      </c>
      <c r="D432" s="91" t="s">
        <v>25</v>
      </c>
      <c r="E432" s="91" t="s">
        <v>25</v>
      </c>
      <c r="F432" s="91" t="s">
        <v>25</v>
      </c>
      <c r="G432" s="91" t="s">
        <v>25</v>
      </c>
      <c r="H432" s="91" t="s">
        <v>25</v>
      </c>
      <c r="I432" s="91" t="s">
        <v>25</v>
      </c>
      <c r="J432" s="91" t="s">
        <v>25</v>
      </c>
      <c r="K432" s="90">
        <v>41600</v>
      </c>
      <c r="L432" s="90">
        <v>39500</v>
      </c>
      <c r="M432" s="90">
        <v>43800</v>
      </c>
      <c r="N432" s="91" t="s">
        <v>25</v>
      </c>
      <c r="O432" s="90">
        <v>43600</v>
      </c>
      <c r="P432" s="90">
        <v>41500</v>
      </c>
      <c r="Q432" s="90">
        <v>39750</v>
      </c>
      <c r="R432" s="90">
        <v>41000</v>
      </c>
      <c r="S432" s="90">
        <v>40500</v>
      </c>
      <c r="T432" s="90">
        <v>41900</v>
      </c>
      <c r="U432" s="91" t="s">
        <v>25</v>
      </c>
      <c r="V432" s="90">
        <v>40450</v>
      </c>
      <c r="W432" s="90">
        <v>42900</v>
      </c>
      <c r="X432" s="90">
        <v>42600</v>
      </c>
      <c r="Y432" s="90">
        <v>39200</v>
      </c>
      <c r="Z432" s="90">
        <v>39500</v>
      </c>
      <c r="AA432" s="90">
        <v>38250</v>
      </c>
    </row>
    <row r="433" spans="1:27">
      <c r="A433" s="93">
        <v>45657</v>
      </c>
      <c r="B433" s="91" t="s">
        <v>25</v>
      </c>
      <c r="C433" s="91" t="s">
        <v>25</v>
      </c>
      <c r="D433" s="91" t="s">
        <v>25</v>
      </c>
      <c r="E433" s="91" t="s">
        <v>25</v>
      </c>
      <c r="F433" s="91" t="s">
        <v>25</v>
      </c>
      <c r="G433" s="91" t="s">
        <v>25</v>
      </c>
      <c r="H433" s="91" t="s">
        <v>25</v>
      </c>
      <c r="I433" s="91" t="s">
        <v>25</v>
      </c>
      <c r="J433" s="91" t="s">
        <v>25</v>
      </c>
      <c r="K433" s="90">
        <v>41800</v>
      </c>
      <c r="L433" s="90">
        <v>39600</v>
      </c>
      <c r="M433" s="90">
        <v>44000</v>
      </c>
      <c r="N433" s="91" t="s">
        <v>25</v>
      </c>
      <c r="O433" s="90">
        <v>43700</v>
      </c>
      <c r="P433" s="90">
        <v>41500</v>
      </c>
      <c r="Q433" s="90">
        <v>39900</v>
      </c>
      <c r="R433" s="90">
        <v>41000</v>
      </c>
      <c r="S433" s="90">
        <v>40700</v>
      </c>
      <c r="T433" s="90">
        <v>42100</v>
      </c>
      <c r="U433" s="91" t="s">
        <v>25</v>
      </c>
      <c r="V433" s="90">
        <v>40600</v>
      </c>
      <c r="W433" s="90">
        <v>42800</v>
      </c>
      <c r="X433" s="90">
        <v>42800</v>
      </c>
      <c r="Y433" s="90">
        <v>39350</v>
      </c>
      <c r="Z433" s="90">
        <v>39550</v>
      </c>
      <c r="AA433" s="90">
        <v>38500</v>
      </c>
    </row>
    <row r="434" spans="1:27">
      <c r="A434" s="93">
        <v>45658</v>
      </c>
      <c r="B434" s="91" t="s">
        <v>25</v>
      </c>
      <c r="C434" s="91" t="s">
        <v>25</v>
      </c>
      <c r="D434" s="91" t="s">
        <v>25</v>
      </c>
      <c r="E434" s="91" t="s">
        <v>25</v>
      </c>
      <c r="F434" s="91" t="s">
        <v>25</v>
      </c>
      <c r="G434" s="91" t="s">
        <v>25</v>
      </c>
      <c r="H434" s="91" t="s">
        <v>25</v>
      </c>
      <c r="I434" s="91" t="s">
        <v>25</v>
      </c>
      <c r="J434" s="91" t="s">
        <v>25</v>
      </c>
      <c r="K434" s="90">
        <v>41800</v>
      </c>
      <c r="L434" s="90">
        <v>39500</v>
      </c>
      <c r="M434" s="90">
        <v>43800</v>
      </c>
      <c r="N434" s="91" t="s">
        <v>25</v>
      </c>
      <c r="O434" s="90">
        <v>43500</v>
      </c>
      <c r="P434" s="90">
        <v>41500</v>
      </c>
      <c r="Q434" s="90">
        <v>39800</v>
      </c>
      <c r="R434" s="91" t="s">
        <v>25</v>
      </c>
      <c r="S434" s="90">
        <v>40700</v>
      </c>
      <c r="T434" s="90">
        <v>42100</v>
      </c>
      <c r="U434" s="91" t="s">
        <v>25</v>
      </c>
      <c r="V434" s="90">
        <v>40500</v>
      </c>
      <c r="W434" s="90">
        <v>42850</v>
      </c>
      <c r="X434" s="90">
        <v>42800</v>
      </c>
      <c r="Y434" s="90">
        <v>39200</v>
      </c>
      <c r="Z434" s="90">
        <v>39650</v>
      </c>
      <c r="AA434" s="90">
        <v>38300</v>
      </c>
    </row>
    <row r="435" spans="1:27">
      <c r="A435" s="93">
        <v>45659</v>
      </c>
      <c r="B435" s="91" t="s">
        <v>25</v>
      </c>
      <c r="C435" s="91" t="s">
        <v>25</v>
      </c>
      <c r="D435" s="91" t="s">
        <v>25</v>
      </c>
      <c r="E435" s="91" t="s">
        <v>25</v>
      </c>
      <c r="F435" s="91" t="s">
        <v>25</v>
      </c>
      <c r="G435" s="91" t="s">
        <v>25</v>
      </c>
      <c r="H435" s="91" t="s">
        <v>25</v>
      </c>
      <c r="I435" s="91" t="s">
        <v>25</v>
      </c>
      <c r="J435" s="91" t="s">
        <v>25</v>
      </c>
      <c r="K435" s="90">
        <v>42000</v>
      </c>
      <c r="L435" s="90">
        <v>39600</v>
      </c>
      <c r="M435" s="90">
        <v>44000</v>
      </c>
      <c r="N435" s="91" t="s">
        <v>25</v>
      </c>
      <c r="O435" s="90">
        <v>43700</v>
      </c>
      <c r="P435" s="90">
        <v>42000</v>
      </c>
      <c r="Q435" s="90">
        <v>39900</v>
      </c>
      <c r="R435" s="91" t="s">
        <v>25</v>
      </c>
      <c r="S435" s="90">
        <v>41000</v>
      </c>
      <c r="T435" s="90">
        <v>42100</v>
      </c>
      <c r="U435" s="91" t="s">
        <v>25</v>
      </c>
      <c r="V435" s="90">
        <v>40600</v>
      </c>
      <c r="W435" s="90">
        <v>42900</v>
      </c>
      <c r="X435" s="90">
        <v>42900</v>
      </c>
      <c r="Y435" s="90">
        <v>39400</v>
      </c>
      <c r="Z435" s="90">
        <v>39750</v>
      </c>
      <c r="AA435" s="90">
        <v>38550</v>
      </c>
    </row>
    <row r="436" spans="1:27">
      <c r="A436" s="93">
        <v>45660</v>
      </c>
      <c r="B436" s="91" t="s">
        <v>25</v>
      </c>
      <c r="C436" s="91" t="s">
        <v>25</v>
      </c>
      <c r="D436" s="91" t="s">
        <v>25</v>
      </c>
      <c r="E436" s="91" t="s">
        <v>25</v>
      </c>
      <c r="F436" s="91" t="s">
        <v>25</v>
      </c>
      <c r="G436" s="91" t="s">
        <v>25</v>
      </c>
      <c r="H436" s="91" t="s">
        <v>25</v>
      </c>
      <c r="I436" s="91" t="s">
        <v>25</v>
      </c>
      <c r="J436" s="91" t="s">
        <v>25</v>
      </c>
      <c r="K436" s="90">
        <v>41800</v>
      </c>
      <c r="L436" s="90">
        <v>39300</v>
      </c>
      <c r="M436" s="90">
        <v>43800</v>
      </c>
      <c r="N436" s="91" t="s">
        <v>25</v>
      </c>
      <c r="O436" s="90">
        <v>43400</v>
      </c>
      <c r="P436" s="90">
        <v>42000</v>
      </c>
      <c r="Q436" s="90">
        <v>39650</v>
      </c>
      <c r="R436" s="90">
        <v>41000</v>
      </c>
      <c r="S436" s="90">
        <v>41000</v>
      </c>
      <c r="T436" s="90">
        <v>42200</v>
      </c>
      <c r="U436" s="91" t="s">
        <v>25</v>
      </c>
      <c r="V436" s="90">
        <v>40350</v>
      </c>
      <c r="W436" s="90">
        <v>42700</v>
      </c>
      <c r="X436" s="90">
        <v>42800</v>
      </c>
      <c r="Y436" s="90">
        <v>39100</v>
      </c>
      <c r="Z436" s="90">
        <v>39550</v>
      </c>
      <c r="AA436" s="90">
        <v>38400</v>
      </c>
    </row>
    <row r="437" spans="1:27">
      <c r="A437" s="93">
        <v>45661</v>
      </c>
      <c r="B437" s="91" t="s">
        <v>25</v>
      </c>
      <c r="C437" s="91" t="s">
        <v>25</v>
      </c>
      <c r="D437" s="91" t="s">
        <v>25</v>
      </c>
      <c r="E437" s="91" t="s">
        <v>25</v>
      </c>
      <c r="F437" s="91" t="s">
        <v>25</v>
      </c>
      <c r="G437" s="91" t="s">
        <v>25</v>
      </c>
      <c r="H437" s="91" t="s">
        <v>25</v>
      </c>
      <c r="I437" s="91" t="s">
        <v>25</v>
      </c>
      <c r="J437" s="91" t="s">
        <v>25</v>
      </c>
      <c r="K437" s="90">
        <v>41800</v>
      </c>
      <c r="L437" s="90">
        <v>39300</v>
      </c>
      <c r="M437" s="90">
        <v>43600</v>
      </c>
      <c r="N437" s="91" t="s">
        <v>25</v>
      </c>
      <c r="O437" s="90">
        <v>43200</v>
      </c>
      <c r="P437" s="90">
        <v>42000</v>
      </c>
      <c r="Q437" s="90">
        <v>39650</v>
      </c>
      <c r="R437" s="90">
        <v>41000</v>
      </c>
      <c r="S437" s="90">
        <v>40500</v>
      </c>
      <c r="T437" s="90">
        <v>42200</v>
      </c>
      <c r="U437" s="91" t="s">
        <v>25</v>
      </c>
      <c r="V437" s="90">
        <v>40350</v>
      </c>
      <c r="W437" s="90">
        <v>42600</v>
      </c>
      <c r="X437" s="90">
        <v>42600</v>
      </c>
      <c r="Y437" s="90">
        <v>39000</v>
      </c>
      <c r="Z437" s="90">
        <v>39450</v>
      </c>
      <c r="AA437" s="90">
        <v>38300</v>
      </c>
    </row>
    <row r="438" spans="1:27">
      <c r="A438" s="93">
        <v>45662</v>
      </c>
      <c r="B438" s="90" t="s">
        <v>24</v>
      </c>
      <c r="C438" s="90" t="s">
        <v>24</v>
      </c>
      <c r="D438" s="90" t="s">
        <v>24</v>
      </c>
      <c r="E438" s="90" t="s">
        <v>24</v>
      </c>
      <c r="F438" s="90" t="s">
        <v>24</v>
      </c>
      <c r="G438" s="90" t="s">
        <v>24</v>
      </c>
      <c r="H438" s="90" t="s">
        <v>24</v>
      </c>
      <c r="I438" s="90" t="s">
        <v>24</v>
      </c>
      <c r="J438" s="90" t="s">
        <v>24</v>
      </c>
      <c r="K438" s="90" t="s">
        <v>24</v>
      </c>
      <c r="L438" s="90" t="s">
        <v>24</v>
      </c>
      <c r="M438" s="90" t="s">
        <v>24</v>
      </c>
      <c r="N438" s="90" t="s">
        <v>24</v>
      </c>
      <c r="O438" s="90" t="s">
        <v>24</v>
      </c>
      <c r="P438" s="90" t="s">
        <v>24</v>
      </c>
      <c r="Q438" s="90" t="s">
        <v>24</v>
      </c>
      <c r="R438" s="90" t="s">
        <v>24</v>
      </c>
      <c r="S438" s="90" t="s">
        <v>24</v>
      </c>
      <c r="T438" s="90" t="s">
        <v>24</v>
      </c>
      <c r="U438" s="90" t="s">
        <v>24</v>
      </c>
      <c r="V438" s="90" t="s">
        <v>24</v>
      </c>
      <c r="W438" s="90" t="s">
        <v>24</v>
      </c>
      <c r="X438" s="90" t="s">
        <v>24</v>
      </c>
      <c r="Y438" s="90" t="s">
        <v>24</v>
      </c>
      <c r="Z438" s="90" t="s">
        <v>24</v>
      </c>
      <c r="AA438" s="90" t="s">
        <v>24</v>
      </c>
    </row>
    <row r="439" spans="1:27">
      <c r="A439" s="93">
        <v>45663</v>
      </c>
      <c r="B439" s="91" t="s">
        <v>25</v>
      </c>
      <c r="C439" s="91" t="s">
        <v>25</v>
      </c>
      <c r="D439" s="91" t="s">
        <v>25</v>
      </c>
      <c r="E439" s="91" t="s">
        <v>25</v>
      </c>
      <c r="F439" s="91" t="s">
        <v>25</v>
      </c>
      <c r="G439" s="91" t="s">
        <v>25</v>
      </c>
      <c r="H439" s="91" t="s">
        <v>25</v>
      </c>
      <c r="I439" s="91" t="s">
        <v>25</v>
      </c>
      <c r="J439" s="91" t="s">
        <v>25</v>
      </c>
      <c r="K439" s="90">
        <v>41800</v>
      </c>
      <c r="L439" s="90">
        <v>39200</v>
      </c>
      <c r="M439" s="90">
        <v>43500</v>
      </c>
      <c r="N439" s="91" t="s">
        <v>25</v>
      </c>
      <c r="O439" s="90">
        <v>43000</v>
      </c>
      <c r="P439" s="90">
        <v>42000</v>
      </c>
      <c r="Q439" s="90">
        <v>39200</v>
      </c>
      <c r="R439" s="90">
        <v>40800</v>
      </c>
      <c r="S439" s="90">
        <v>40500</v>
      </c>
      <c r="T439" s="90">
        <v>41800</v>
      </c>
      <c r="U439" s="91" t="s">
        <v>25</v>
      </c>
      <c r="V439" s="90">
        <v>39900</v>
      </c>
      <c r="W439" s="90">
        <v>42400</v>
      </c>
      <c r="X439" s="90">
        <v>42300</v>
      </c>
      <c r="Y439" s="90">
        <v>38800</v>
      </c>
      <c r="Z439" s="90">
        <v>39300</v>
      </c>
      <c r="AA439" s="90">
        <v>38000</v>
      </c>
    </row>
    <row r="440" spans="1:27">
      <c r="A440" s="93">
        <v>45664</v>
      </c>
      <c r="B440" s="91" t="s">
        <v>25</v>
      </c>
      <c r="C440" s="91" t="s">
        <v>25</v>
      </c>
      <c r="D440" s="91" t="s">
        <v>25</v>
      </c>
      <c r="E440" s="91" t="s">
        <v>25</v>
      </c>
      <c r="F440" s="91" t="s">
        <v>25</v>
      </c>
      <c r="G440" s="91" t="s">
        <v>25</v>
      </c>
      <c r="H440" s="91" t="s">
        <v>25</v>
      </c>
      <c r="I440" s="91" t="s">
        <v>25</v>
      </c>
      <c r="J440" s="91" t="s">
        <v>25</v>
      </c>
      <c r="K440" s="90">
        <v>41300</v>
      </c>
      <c r="L440" s="90">
        <v>39000</v>
      </c>
      <c r="M440" s="90">
        <v>43400</v>
      </c>
      <c r="N440" s="91" t="s">
        <v>25</v>
      </c>
      <c r="O440" s="90">
        <v>43000</v>
      </c>
      <c r="P440" s="90">
        <v>42000</v>
      </c>
      <c r="Q440" s="90">
        <v>39250</v>
      </c>
      <c r="R440" s="90">
        <v>40800</v>
      </c>
      <c r="S440" s="90">
        <v>40000</v>
      </c>
      <c r="T440" s="90">
        <v>41700</v>
      </c>
      <c r="U440" s="91" t="s">
        <v>25</v>
      </c>
      <c r="V440" s="90">
        <v>39950</v>
      </c>
      <c r="W440" s="90">
        <v>42400</v>
      </c>
      <c r="X440" s="90">
        <v>42300</v>
      </c>
      <c r="Y440" s="90">
        <v>38800</v>
      </c>
      <c r="Z440" s="90">
        <v>39250</v>
      </c>
      <c r="AA440" s="90">
        <v>38000</v>
      </c>
    </row>
    <row r="441" spans="1:27">
      <c r="A441" s="93">
        <v>45665</v>
      </c>
      <c r="B441" s="91" t="s">
        <v>25</v>
      </c>
      <c r="C441" s="91" t="s">
        <v>25</v>
      </c>
      <c r="D441" s="91" t="s">
        <v>25</v>
      </c>
      <c r="E441" s="91" t="s">
        <v>25</v>
      </c>
      <c r="F441" s="91" t="s">
        <v>25</v>
      </c>
      <c r="G441" s="91" t="s">
        <v>25</v>
      </c>
      <c r="H441" s="91" t="s">
        <v>25</v>
      </c>
      <c r="I441" s="91" t="s">
        <v>25</v>
      </c>
      <c r="J441" s="91" t="s">
        <v>25</v>
      </c>
      <c r="K441" s="90">
        <v>41300</v>
      </c>
      <c r="L441" s="90">
        <v>39000</v>
      </c>
      <c r="M441" s="90">
        <v>43000</v>
      </c>
      <c r="N441" s="91" t="s">
        <v>25</v>
      </c>
      <c r="O441" s="90">
        <v>42700</v>
      </c>
      <c r="P441" s="90">
        <v>42000</v>
      </c>
      <c r="Q441" s="90">
        <v>39000</v>
      </c>
      <c r="R441" s="90">
        <v>40800</v>
      </c>
      <c r="S441" s="90">
        <v>40000</v>
      </c>
      <c r="T441" s="90">
        <v>41500</v>
      </c>
      <c r="U441" s="91" t="s">
        <v>25</v>
      </c>
      <c r="V441" s="90">
        <v>39700</v>
      </c>
      <c r="W441" s="90">
        <v>42000</v>
      </c>
      <c r="X441" s="90">
        <v>42100</v>
      </c>
      <c r="Y441" s="90">
        <v>38550</v>
      </c>
      <c r="Z441" s="90">
        <v>39000</v>
      </c>
      <c r="AA441" s="90">
        <v>38000</v>
      </c>
    </row>
    <row r="442" spans="1:27">
      <c r="A442" s="93">
        <v>45666</v>
      </c>
      <c r="B442" s="91" t="s">
        <v>25</v>
      </c>
      <c r="C442" s="91" t="s">
        <v>25</v>
      </c>
      <c r="D442" s="91" t="s">
        <v>25</v>
      </c>
      <c r="E442" s="91" t="s">
        <v>25</v>
      </c>
      <c r="F442" s="91" t="s">
        <v>25</v>
      </c>
      <c r="G442" s="91" t="s">
        <v>25</v>
      </c>
      <c r="H442" s="91" t="s">
        <v>25</v>
      </c>
      <c r="I442" s="91" t="s">
        <v>25</v>
      </c>
      <c r="J442" s="91" t="s">
        <v>25</v>
      </c>
      <c r="K442" s="90">
        <v>40900</v>
      </c>
      <c r="L442" s="90">
        <v>38800</v>
      </c>
      <c r="M442" s="90">
        <v>42400</v>
      </c>
      <c r="N442" s="91" t="s">
        <v>25</v>
      </c>
      <c r="O442" s="90">
        <v>42000</v>
      </c>
      <c r="P442" s="90">
        <v>42000</v>
      </c>
      <c r="Q442" s="90">
        <v>38900</v>
      </c>
      <c r="R442" s="90">
        <v>40500</v>
      </c>
      <c r="S442" s="90">
        <v>40000</v>
      </c>
      <c r="T442" s="90">
        <v>41300</v>
      </c>
      <c r="U442" s="91" t="s">
        <v>25</v>
      </c>
      <c r="V442" s="90">
        <v>39600</v>
      </c>
      <c r="W442" s="90">
        <v>42000</v>
      </c>
      <c r="X442" s="90">
        <v>41800</v>
      </c>
      <c r="Y442" s="90">
        <v>38500</v>
      </c>
      <c r="Z442" s="90">
        <v>38900</v>
      </c>
      <c r="AA442" s="90">
        <v>37800</v>
      </c>
    </row>
    <row r="443" spans="1:27">
      <c r="A443" s="93">
        <v>45667</v>
      </c>
      <c r="B443" s="91" t="s">
        <v>25</v>
      </c>
      <c r="C443" s="91" t="s">
        <v>25</v>
      </c>
      <c r="D443" s="91" t="s">
        <v>25</v>
      </c>
      <c r="E443" s="91" t="s">
        <v>25</v>
      </c>
      <c r="F443" s="91" t="s">
        <v>25</v>
      </c>
      <c r="G443" s="91" t="s">
        <v>25</v>
      </c>
      <c r="H443" s="91" t="s">
        <v>25</v>
      </c>
      <c r="I443" s="91" t="s">
        <v>25</v>
      </c>
      <c r="J443" s="91" t="s">
        <v>25</v>
      </c>
      <c r="K443" s="90">
        <v>40800</v>
      </c>
      <c r="L443" s="90">
        <v>39000</v>
      </c>
      <c r="M443" s="90">
        <v>42300</v>
      </c>
      <c r="N443" s="91" t="s">
        <v>25</v>
      </c>
      <c r="O443" s="90">
        <v>42000</v>
      </c>
      <c r="P443" s="90">
        <v>42000</v>
      </c>
      <c r="Q443" s="90">
        <v>39000</v>
      </c>
      <c r="R443" s="90">
        <v>40500</v>
      </c>
      <c r="S443" s="90">
        <v>40000</v>
      </c>
      <c r="T443" s="90">
        <v>41300</v>
      </c>
      <c r="U443" s="91" t="s">
        <v>25</v>
      </c>
      <c r="V443" s="90">
        <v>39700</v>
      </c>
      <c r="W443" s="90">
        <v>41900</v>
      </c>
      <c r="X443" s="90">
        <v>41900</v>
      </c>
      <c r="Y443" s="90">
        <v>38350</v>
      </c>
      <c r="Z443" s="90">
        <v>38850</v>
      </c>
      <c r="AA443" s="90">
        <v>37800</v>
      </c>
    </row>
    <row r="444" spans="1:27">
      <c r="A444" s="93">
        <v>45668</v>
      </c>
      <c r="B444" s="91" t="s">
        <v>25</v>
      </c>
      <c r="C444" s="91" t="s">
        <v>25</v>
      </c>
      <c r="D444" s="91" t="s">
        <v>25</v>
      </c>
      <c r="E444" s="91" t="s">
        <v>25</v>
      </c>
      <c r="F444" s="91" t="s">
        <v>25</v>
      </c>
      <c r="G444" s="91" t="s">
        <v>25</v>
      </c>
      <c r="H444" s="91" t="s">
        <v>25</v>
      </c>
      <c r="I444" s="91" t="s">
        <v>25</v>
      </c>
      <c r="J444" s="91" t="s">
        <v>25</v>
      </c>
      <c r="K444" s="90">
        <v>40800</v>
      </c>
      <c r="L444" s="90">
        <v>39000</v>
      </c>
      <c r="M444" s="90">
        <v>42300</v>
      </c>
      <c r="N444" s="91" t="s">
        <v>25</v>
      </c>
      <c r="O444" s="90">
        <v>42000</v>
      </c>
      <c r="P444" s="90">
        <v>42000</v>
      </c>
      <c r="Q444" s="90">
        <v>39000</v>
      </c>
      <c r="R444" s="90">
        <v>40500</v>
      </c>
      <c r="S444" s="90">
        <v>40000</v>
      </c>
      <c r="T444" s="90">
        <v>41300</v>
      </c>
      <c r="U444" s="91" t="s">
        <v>25</v>
      </c>
      <c r="V444" s="90">
        <v>39700</v>
      </c>
      <c r="W444" s="90">
        <v>41800</v>
      </c>
      <c r="X444" s="90">
        <v>42000</v>
      </c>
      <c r="Y444" s="90">
        <v>38300</v>
      </c>
      <c r="Z444" s="90">
        <v>38700</v>
      </c>
      <c r="AA444" s="90">
        <v>37700</v>
      </c>
    </row>
    <row r="445" spans="1:27">
      <c r="A445" s="93">
        <v>45669</v>
      </c>
      <c r="B445" s="90" t="s">
        <v>24</v>
      </c>
      <c r="C445" s="90" t="s">
        <v>24</v>
      </c>
      <c r="D445" s="90" t="s">
        <v>24</v>
      </c>
      <c r="E445" s="90" t="s">
        <v>24</v>
      </c>
      <c r="F445" s="90" t="s">
        <v>24</v>
      </c>
      <c r="G445" s="90" t="s">
        <v>24</v>
      </c>
      <c r="H445" s="90" t="s">
        <v>24</v>
      </c>
      <c r="I445" s="90" t="s">
        <v>24</v>
      </c>
      <c r="J445" s="90" t="s">
        <v>24</v>
      </c>
      <c r="K445" s="90" t="s">
        <v>24</v>
      </c>
      <c r="L445" s="90" t="s">
        <v>24</v>
      </c>
      <c r="M445" s="90" t="s">
        <v>24</v>
      </c>
      <c r="N445" s="90" t="s">
        <v>24</v>
      </c>
      <c r="O445" s="90" t="s">
        <v>24</v>
      </c>
      <c r="P445" s="90" t="s">
        <v>24</v>
      </c>
      <c r="Q445" s="90" t="s">
        <v>24</v>
      </c>
      <c r="R445" s="90" t="s">
        <v>24</v>
      </c>
      <c r="S445" s="90" t="s">
        <v>24</v>
      </c>
      <c r="T445" s="90" t="s">
        <v>24</v>
      </c>
      <c r="U445" s="90" t="s">
        <v>24</v>
      </c>
      <c r="V445" s="90" t="s">
        <v>24</v>
      </c>
      <c r="W445" s="90" t="s">
        <v>24</v>
      </c>
      <c r="X445" s="90" t="s">
        <v>24</v>
      </c>
      <c r="Y445" s="90" t="s">
        <v>24</v>
      </c>
      <c r="Z445" s="90" t="s">
        <v>24</v>
      </c>
      <c r="AA445" s="90" t="s">
        <v>24</v>
      </c>
    </row>
    <row r="446" spans="1:27">
      <c r="A446" s="93">
        <v>45670</v>
      </c>
      <c r="B446" s="91" t="s">
        <v>25</v>
      </c>
      <c r="C446" s="91" t="s">
        <v>25</v>
      </c>
      <c r="D446" s="91" t="s">
        <v>25</v>
      </c>
      <c r="E446" s="91" t="s">
        <v>25</v>
      </c>
      <c r="F446" s="91" t="s">
        <v>25</v>
      </c>
      <c r="G446" s="91" t="s">
        <v>25</v>
      </c>
      <c r="H446" s="91" t="s">
        <v>25</v>
      </c>
      <c r="I446" s="91" t="s">
        <v>25</v>
      </c>
      <c r="J446" s="91" t="s">
        <v>25</v>
      </c>
      <c r="K446" s="90">
        <v>40800</v>
      </c>
      <c r="L446" s="90">
        <v>39000</v>
      </c>
      <c r="M446" s="90">
        <v>42500</v>
      </c>
      <c r="N446" s="91" t="s">
        <v>25</v>
      </c>
      <c r="O446" s="90">
        <v>42100</v>
      </c>
      <c r="P446" s="90">
        <v>42000</v>
      </c>
      <c r="Q446" s="90">
        <v>39100</v>
      </c>
      <c r="R446" s="90">
        <v>40500</v>
      </c>
      <c r="S446" s="90">
        <v>40000</v>
      </c>
      <c r="T446" s="90">
        <v>41200</v>
      </c>
      <c r="U446" s="91" t="s">
        <v>25</v>
      </c>
      <c r="V446" s="90">
        <v>39800</v>
      </c>
      <c r="W446" s="90">
        <v>42100</v>
      </c>
      <c r="X446" s="90">
        <v>42100</v>
      </c>
      <c r="Y446" s="90">
        <v>38500</v>
      </c>
      <c r="Z446" s="90">
        <v>38900</v>
      </c>
      <c r="AA446" s="90">
        <v>37700</v>
      </c>
    </row>
    <row r="447" spans="1:27">
      <c r="A447" s="93">
        <v>45671</v>
      </c>
      <c r="B447" s="91" t="s">
        <v>25</v>
      </c>
      <c r="C447" s="91" t="s">
        <v>25</v>
      </c>
      <c r="D447" s="91" t="s">
        <v>25</v>
      </c>
      <c r="E447" s="91" t="s">
        <v>25</v>
      </c>
      <c r="F447" s="91" t="s">
        <v>25</v>
      </c>
      <c r="G447" s="91" t="s">
        <v>25</v>
      </c>
      <c r="H447" s="91" t="s">
        <v>25</v>
      </c>
      <c r="I447" s="91" t="s">
        <v>25</v>
      </c>
      <c r="J447" s="91" t="s">
        <v>25</v>
      </c>
      <c r="K447" s="91" t="s">
        <v>25</v>
      </c>
      <c r="L447" s="90">
        <v>39000</v>
      </c>
      <c r="M447" s="91" t="s">
        <v>25</v>
      </c>
      <c r="N447" s="91" t="s">
        <v>25</v>
      </c>
      <c r="O447" s="91" t="s">
        <v>25</v>
      </c>
      <c r="P447" s="91" t="s">
        <v>25</v>
      </c>
      <c r="Q447" s="90">
        <v>39200</v>
      </c>
      <c r="R447" s="90">
        <v>40500</v>
      </c>
      <c r="S447" s="91" t="s">
        <v>25</v>
      </c>
      <c r="T447" s="90">
        <v>41200</v>
      </c>
      <c r="U447" s="91" t="s">
        <v>25</v>
      </c>
      <c r="V447" s="90">
        <v>39900</v>
      </c>
      <c r="W447" s="90">
        <v>42200</v>
      </c>
      <c r="X447" s="90">
        <v>42100</v>
      </c>
      <c r="Y447" s="90">
        <v>38600</v>
      </c>
      <c r="Z447" s="90">
        <v>39000</v>
      </c>
      <c r="AA447" s="90">
        <v>38000</v>
      </c>
    </row>
    <row r="448" spans="1:27">
      <c r="A448" s="93">
        <v>45672</v>
      </c>
      <c r="B448" s="91" t="s">
        <v>25</v>
      </c>
      <c r="C448" s="91" t="s">
        <v>25</v>
      </c>
      <c r="D448" s="91" t="s">
        <v>25</v>
      </c>
      <c r="E448" s="91" t="s">
        <v>25</v>
      </c>
      <c r="F448" s="91" t="s">
        <v>25</v>
      </c>
      <c r="G448" s="91" t="s">
        <v>25</v>
      </c>
      <c r="H448" s="91" t="s">
        <v>25</v>
      </c>
      <c r="I448" s="91" t="s">
        <v>25</v>
      </c>
      <c r="J448" s="91" t="s">
        <v>25</v>
      </c>
      <c r="K448" s="90">
        <v>40800</v>
      </c>
      <c r="L448" s="90">
        <v>38900</v>
      </c>
      <c r="M448" s="90">
        <v>42500</v>
      </c>
      <c r="N448" s="91" t="s">
        <v>25</v>
      </c>
      <c r="O448" s="90">
        <v>42100</v>
      </c>
      <c r="P448" s="91" t="s">
        <v>25</v>
      </c>
      <c r="Q448" s="90">
        <v>39100</v>
      </c>
      <c r="R448" s="90">
        <v>40500</v>
      </c>
      <c r="S448" s="90">
        <v>40000</v>
      </c>
      <c r="T448" s="90">
        <v>41200</v>
      </c>
      <c r="U448" s="91" t="s">
        <v>25</v>
      </c>
      <c r="V448" s="90">
        <v>39800</v>
      </c>
      <c r="W448" s="90">
        <v>42000</v>
      </c>
      <c r="X448" s="90">
        <v>42100</v>
      </c>
      <c r="Y448" s="90">
        <v>38450</v>
      </c>
      <c r="Z448" s="90">
        <v>38850</v>
      </c>
      <c r="AA448" s="90">
        <v>37800</v>
      </c>
    </row>
    <row r="449" spans="1:27">
      <c r="A449" s="93">
        <v>45673</v>
      </c>
      <c r="B449" s="91" t="s">
        <v>25</v>
      </c>
      <c r="C449" s="91" t="s">
        <v>25</v>
      </c>
      <c r="D449" s="91" t="s">
        <v>25</v>
      </c>
      <c r="E449" s="91" t="s">
        <v>25</v>
      </c>
      <c r="F449" s="91" t="s">
        <v>25</v>
      </c>
      <c r="G449" s="91" t="s">
        <v>25</v>
      </c>
      <c r="H449" s="91" t="s">
        <v>25</v>
      </c>
      <c r="I449" s="91" t="s">
        <v>25</v>
      </c>
      <c r="J449" s="91" t="s">
        <v>25</v>
      </c>
      <c r="K449" s="90">
        <v>40800</v>
      </c>
      <c r="L449" s="90">
        <v>39000</v>
      </c>
      <c r="M449" s="90">
        <v>42400</v>
      </c>
      <c r="N449" s="91" t="s">
        <v>25</v>
      </c>
      <c r="O449" s="90">
        <v>42100</v>
      </c>
      <c r="P449" s="90">
        <v>42000</v>
      </c>
      <c r="Q449" s="90">
        <v>39100</v>
      </c>
      <c r="R449" s="90">
        <v>40500</v>
      </c>
      <c r="S449" s="90">
        <v>40000</v>
      </c>
      <c r="T449" s="90">
        <v>41300</v>
      </c>
      <c r="U449" s="91" t="s">
        <v>25</v>
      </c>
      <c r="V449" s="90">
        <v>39800</v>
      </c>
      <c r="W449" s="90">
        <v>42050</v>
      </c>
      <c r="X449" s="90">
        <v>42000</v>
      </c>
      <c r="Y449" s="90">
        <v>38400</v>
      </c>
      <c r="Z449" s="90">
        <v>38800</v>
      </c>
      <c r="AA449" s="90">
        <v>37900</v>
      </c>
    </row>
    <row r="450" spans="1:27">
      <c r="A450" s="93">
        <v>45674</v>
      </c>
      <c r="B450" s="91" t="s">
        <v>25</v>
      </c>
      <c r="C450" s="91" t="s">
        <v>25</v>
      </c>
      <c r="D450" s="91" t="s">
        <v>25</v>
      </c>
      <c r="E450" s="91" t="s">
        <v>25</v>
      </c>
      <c r="F450" s="91" t="s">
        <v>25</v>
      </c>
      <c r="G450" s="91" t="s">
        <v>25</v>
      </c>
      <c r="H450" s="91" t="s">
        <v>25</v>
      </c>
      <c r="I450" s="91" t="s">
        <v>25</v>
      </c>
      <c r="J450" s="91" t="s">
        <v>25</v>
      </c>
      <c r="K450" s="90">
        <v>40800</v>
      </c>
      <c r="L450" s="90">
        <v>39000</v>
      </c>
      <c r="M450" s="90">
        <v>42000</v>
      </c>
      <c r="N450" s="91" t="s">
        <v>25</v>
      </c>
      <c r="O450" s="90">
        <v>41700</v>
      </c>
      <c r="P450" s="90">
        <v>41500</v>
      </c>
      <c r="Q450" s="90">
        <v>39100</v>
      </c>
      <c r="R450" s="90">
        <v>40500</v>
      </c>
      <c r="S450" s="90">
        <v>40000</v>
      </c>
      <c r="T450" s="90">
        <v>41300</v>
      </c>
      <c r="U450" s="91" t="s">
        <v>25</v>
      </c>
      <c r="V450" s="90">
        <v>39800</v>
      </c>
      <c r="W450" s="90">
        <v>41900</v>
      </c>
      <c r="X450" s="90">
        <v>41800</v>
      </c>
      <c r="Y450" s="90">
        <v>38300</v>
      </c>
      <c r="Z450" s="90">
        <v>38700</v>
      </c>
      <c r="AA450" s="90">
        <v>37800</v>
      </c>
    </row>
    <row r="451" spans="1:27">
      <c r="A451" s="93">
        <v>45675</v>
      </c>
      <c r="B451" s="91" t="s">
        <v>25</v>
      </c>
      <c r="C451" s="91" t="s">
        <v>25</v>
      </c>
      <c r="D451" s="91" t="s">
        <v>25</v>
      </c>
      <c r="E451" s="91" t="s">
        <v>25</v>
      </c>
      <c r="F451" s="91" t="s">
        <v>25</v>
      </c>
      <c r="G451" s="91" t="s">
        <v>25</v>
      </c>
      <c r="H451" s="91" t="s">
        <v>25</v>
      </c>
      <c r="I451" s="91" t="s">
        <v>25</v>
      </c>
      <c r="J451" s="91" t="s">
        <v>25</v>
      </c>
      <c r="K451" s="90">
        <v>40800</v>
      </c>
      <c r="L451" s="90">
        <v>39000</v>
      </c>
      <c r="M451" s="90">
        <v>41800</v>
      </c>
      <c r="N451" s="91" t="s">
        <v>25</v>
      </c>
      <c r="O451" s="90">
        <v>41600</v>
      </c>
      <c r="P451" s="90">
        <v>41500</v>
      </c>
      <c r="Q451" s="90">
        <v>39100</v>
      </c>
      <c r="R451" s="90">
        <v>40500</v>
      </c>
      <c r="S451" s="90">
        <v>40000</v>
      </c>
      <c r="T451" s="90">
        <v>41200</v>
      </c>
      <c r="U451" s="91" t="s">
        <v>25</v>
      </c>
      <c r="V451" s="90">
        <v>39800</v>
      </c>
      <c r="W451" s="90">
        <v>41800</v>
      </c>
      <c r="X451" s="90">
        <v>41800</v>
      </c>
      <c r="Y451" s="90">
        <v>38000</v>
      </c>
      <c r="Z451" s="90">
        <v>38600</v>
      </c>
      <c r="AA451" s="90">
        <v>37600</v>
      </c>
    </row>
    <row r="452" spans="1:27">
      <c r="A452" s="93">
        <v>45676</v>
      </c>
      <c r="B452" s="90" t="s">
        <v>24</v>
      </c>
      <c r="C452" s="90" t="s">
        <v>24</v>
      </c>
      <c r="D452" s="90" t="s">
        <v>24</v>
      </c>
      <c r="E452" s="90" t="s">
        <v>24</v>
      </c>
      <c r="F452" s="90" t="s">
        <v>24</v>
      </c>
      <c r="G452" s="90" t="s">
        <v>24</v>
      </c>
      <c r="H452" s="90" t="s">
        <v>24</v>
      </c>
      <c r="I452" s="90" t="s">
        <v>24</v>
      </c>
      <c r="J452" s="90" t="s">
        <v>24</v>
      </c>
      <c r="K452" s="90" t="s">
        <v>24</v>
      </c>
      <c r="L452" s="90" t="s">
        <v>24</v>
      </c>
      <c r="M452" s="90" t="s">
        <v>24</v>
      </c>
      <c r="N452" s="90" t="s">
        <v>24</v>
      </c>
      <c r="O452" s="90" t="s">
        <v>24</v>
      </c>
      <c r="P452" s="90" t="s">
        <v>24</v>
      </c>
      <c r="Q452" s="90" t="s">
        <v>24</v>
      </c>
      <c r="R452" s="90" t="s">
        <v>24</v>
      </c>
      <c r="S452" s="90" t="s">
        <v>24</v>
      </c>
      <c r="T452" s="90" t="s">
        <v>24</v>
      </c>
      <c r="U452" s="90" t="s">
        <v>24</v>
      </c>
      <c r="V452" s="90" t="s">
        <v>24</v>
      </c>
      <c r="W452" s="90" t="s">
        <v>24</v>
      </c>
      <c r="X452" s="90" t="s">
        <v>24</v>
      </c>
      <c r="Y452" s="90" t="s">
        <v>24</v>
      </c>
      <c r="Z452" s="90" t="s">
        <v>24</v>
      </c>
      <c r="AA452" s="90" t="s">
        <v>24</v>
      </c>
    </row>
    <row r="453" spans="1:27">
      <c r="A453" s="93">
        <v>45677</v>
      </c>
      <c r="B453" s="91" t="s">
        <v>25</v>
      </c>
      <c r="C453" s="91" t="s">
        <v>25</v>
      </c>
      <c r="D453" s="91" t="s">
        <v>25</v>
      </c>
      <c r="E453" s="91" t="s">
        <v>25</v>
      </c>
      <c r="F453" s="91" t="s">
        <v>25</v>
      </c>
      <c r="G453" s="91" t="s">
        <v>25</v>
      </c>
      <c r="H453" s="91" t="s">
        <v>25</v>
      </c>
      <c r="I453" s="91" t="s">
        <v>25</v>
      </c>
      <c r="J453" s="91" t="s">
        <v>25</v>
      </c>
      <c r="K453" s="90">
        <v>40800</v>
      </c>
      <c r="L453" s="90">
        <v>38850</v>
      </c>
      <c r="M453" s="90">
        <v>41800</v>
      </c>
      <c r="N453" s="91" t="s">
        <v>25</v>
      </c>
      <c r="O453" s="90">
        <v>41600</v>
      </c>
      <c r="P453" s="90">
        <v>41500</v>
      </c>
      <c r="Q453" s="90">
        <v>39100</v>
      </c>
      <c r="R453" s="90">
        <v>40500</v>
      </c>
      <c r="S453" s="90">
        <v>39500</v>
      </c>
      <c r="T453" s="90">
        <v>41200</v>
      </c>
      <c r="U453" s="91" t="s">
        <v>25</v>
      </c>
      <c r="V453" s="90">
        <v>39800</v>
      </c>
      <c r="W453" s="90">
        <v>41900</v>
      </c>
      <c r="X453" s="90">
        <v>41700</v>
      </c>
      <c r="Y453" s="90">
        <v>38150</v>
      </c>
      <c r="Z453" s="90">
        <v>38750</v>
      </c>
      <c r="AA453" s="90">
        <v>37650</v>
      </c>
    </row>
    <row r="454" spans="1:27">
      <c r="A454" s="93">
        <v>45678</v>
      </c>
      <c r="B454" s="91" t="s">
        <v>25</v>
      </c>
      <c r="C454" s="91" t="s">
        <v>25</v>
      </c>
      <c r="D454" s="91" t="s">
        <v>25</v>
      </c>
      <c r="E454" s="91" t="s">
        <v>25</v>
      </c>
      <c r="F454" s="91" t="s">
        <v>25</v>
      </c>
      <c r="G454" s="91" t="s">
        <v>25</v>
      </c>
      <c r="H454" s="91" t="s">
        <v>25</v>
      </c>
      <c r="I454" s="91" t="s">
        <v>25</v>
      </c>
      <c r="J454" s="91" t="s">
        <v>25</v>
      </c>
      <c r="K454" s="90">
        <v>40800</v>
      </c>
      <c r="L454" s="90">
        <v>38800</v>
      </c>
      <c r="M454" s="90">
        <v>41800</v>
      </c>
      <c r="N454" s="91" t="s">
        <v>25</v>
      </c>
      <c r="O454" s="90">
        <v>41500</v>
      </c>
      <c r="P454" s="90">
        <v>41500</v>
      </c>
      <c r="Q454" s="90">
        <v>39050</v>
      </c>
      <c r="R454" s="90">
        <v>40500</v>
      </c>
      <c r="S454" s="90">
        <v>39500</v>
      </c>
      <c r="T454" s="90">
        <v>41200</v>
      </c>
      <c r="U454" s="91" t="s">
        <v>25</v>
      </c>
      <c r="V454" s="90">
        <v>39750</v>
      </c>
      <c r="W454" s="90">
        <v>41850</v>
      </c>
      <c r="X454" s="90">
        <v>41500</v>
      </c>
      <c r="Y454" s="90">
        <v>38050</v>
      </c>
      <c r="Z454" s="90">
        <v>38600</v>
      </c>
      <c r="AA454" s="90">
        <v>37550</v>
      </c>
    </row>
    <row r="455" spans="1:27">
      <c r="A455" s="93">
        <v>45679</v>
      </c>
      <c r="B455" s="91" t="s">
        <v>25</v>
      </c>
      <c r="C455" s="91" t="s">
        <v>25</v>
      </c>
      <c r="D455" s="91" t="s">
        <v>25</v>
      </c>
      <c r="E455" s="91" t="s">
        <v>25</v>
      </c>
      <c r="F455" s="91" t="s">
        <v>25</v>
      </c>
      <c r="G455" s="91" t="s">
        <v>25</v>
      </c>
      <c r="H455" s="91" t="s">
        <v>25</v>
      </c>
      <c r="I455" s="91" t="s">
        <v>25</v>
      </c>
      <c r="J455" s="91" t="s">
        <v>25</v>
      </c>
      <c r="K455" s="90">
        <v>40800</v>
      </c>
      <c r="L455" s="90">
        <v>38800</v>
      </c>
      <c r="M455" s="90">
        <v>41500</v>
      </c>
      <c r="N455" s="91" t="s">
        <v>25</v>
      </c>
      <c r="O455" s="90">
        <v>41100</v>
      </c>
      <c r="P455" s="90">
        <v>41300</v>
      </c>
      <c r="Q455" s="90">
        <v>38900</v>
      </c>
      <c r="R455" s="90">
        <v>40500</v>
      </c>
      <c r="S455" s="90">
        <v>39500</v>
      </c>
      <c r="T455" s="90">
        <v>41200</v>
      </c>
      <c r="U455" s="91" t="s">
        <v>25</v>
      </c>
      <c r="V455" s="90">
        <v>39600</v>
      </c>
      <c r="W455" s="90">
        <v>41900</v>
      </c>
      <c r="X455" s="90">
        <v>41500</v>
      </c>
      <c r="Y455" s="90">
        <v>38000</v>
      </c>
      <c r="Z455" s="90">
        <v>38500</v>
      </c>
      <c r="AA455" s="90">
        <v>37500</v>
      </c>
    </row>
    <row r="456" spans="1:27">
      <c r="A456" s="93">
        <v>45680</v>
      </c>
      <c r="B456" s="91" t="s">
        <v>25</v>
      </c>
      <c r="C456" s="91" t="s">
        <v>25</v>
      </c>
      <c r="D456" s="91" t="s">
        <v>25</v>
      </c>
      <c r="E456" s="91" t="s">
        <v>25</v>
      </c>
      <c r="F456" s="91" t="s">
        <v>25</v>
      </c>
      <c r="G456" s="91" t="s">
        <v>25</v>
      </c>
      <c r="H456" s="91" t="s">
        <v>25</v>
      </c>
      <c r="I456" s="91" t="s">
        <v>25</v>
      </c>
      <c r="J456" s="91" t="s">
        <v>25</v>
      </c>
      <c r="K456" s="90">
        <v>40900</v>
      </c>
      <c r="L456" s="90">
        <v>39000</v>
      </c>
      <c r="M456" s="90">
        <v>41700</v>
      </c>
      <c r="N456" s="91" t="s">
        <v>25</v>
      </c>
      <c r="O456" s="90">
        <v>41300</v>
      </c>
      <c r="P456" s="90">
        <v>41300</v>
      </c>
      <c r="Q456" s="90">
        <v>39150</v>
      </c>
      <c r="R456" s="90">
        <v>40500</v>
      </c>
      <c r="S456" s="90">
        <v>40000</v>
      </c>
      <c r="T456" s="90">
        <v>41300</v>
      </c>
      <c r="U456" s="91" t="s">
        <v>25</v>
      </c>
      <c r="V456" s="90">
        <v>39850</v>
      </c>
      <c r="W456" s="90">
        <v>42100</v>
      </c>
      <c r="X456" s="90">
        <v>41800</v>
      </c>
      <c r="Y456" s="90">
        <v>38300</v>
      </c>
      <c r="Z456" s="90">
        <v>38750</v>
      </c>
      <c r="AA456" s="90">
        <v>37750</v>
      </c>
    </row>
    <row r="457" spans="1:27">
      <c r="A457" s="93">
        <v>45681</v>
      </c>
      <c r="B457" s="91" t="s">
        <v>25</v>
      </c>
      <c r="C457" s="91" t="s">
        <v>25</v>
      </c>
      <c r="D457" s="91" t="s">
        <v>25</v>
      </c>
      <c r="E457" s="91" t="s">
        <v>25</v>
      </c>
      <c r="F457" s="91" t="s">
        <v>25</v>
      </c>
      <c r="G457" s="91" t="s">
        <v>25</v>
      </c>
      <c r="H457" s="91" t="s">
        <v>25</v>
      </c>
      <c r="I457" s="91" t="s">
        <v>25</v>
      </c>
      <c r="J457" s="91" t="s">
        <v>25</v>
      </c>
      <c r="K457" s="90">
        <v>41000</v>
      </c>
      <c r="L457" s="90">
        <v>39200</v>
      </c>
      <c r="M457" s="90">
        <v>42000</v>
      </c>
      <c r="N457" s="91" t="s">
        <v>25</v>
      </c>
      <c r="O457" s="90">
        <v>41500</v>
      </c>
      <c r="P457" s="90">
        <v>41300</v>
      </c>
      <c r="Q457" s="90">
        <v>39300</v>
      </c>
      <c r="R457" s="90">
        <v>40500</v>
      </c>
      <c r="S457" s="90">
        <v>40000</v>
      </c>
      <c r="T457" s="90">
        <v>41300</v>
      </c>
      <c r="U457" s="91" t="s">
        <v>25</v>
      </c>
      <c r="V457" s="90">
        <v>40000</v>
      </c>
      <c r="W457" s="90">
        <v>42300</v>
      </c>
      <c r="X457" s="90">
        <v>41800</v>
      </c>
      <c r="Y457" s="90">
        <v>38500</v>
      </c>
      <c r="Z457" s="90">
        <v>39000</v>
      </c>
      <c r="AA457" s="90">
        <v>37900</v>
      </c>
    </row>
    <row r="458" spans="1:27">
      <c r="A458" s="93">
        <v>45682</v>
      </c>
      <c r="B458" s="91" t="s">
        <v>25</v>
      </c>
      <c r="C458" s="91" t="s">
        <v>25</v>
      </c>
      <c r="D458" s="91" t="s">
        <v>25</v>
      </c>
      <c r="E458" s="91" t="s">
        <v>25</v>
      </c>
      <c r="F458" s="91" t="s">
        <v>25</v>
      </c>
      <c r="G458" s="91" t="s">
        <v>25</v>
      </c>
      <c r="H458" s="91" t="s">
        <v>25</v>
      </c>
      <c r="I458" s="91" t="s">
        <v>25</v>
      </c>
      <c r="J458" s="91" t="s">
        <v>25</v>
      </c>
      <c r="K458" s="90">
        <v>41000</v>
      </c>
      <c r="L458" s="90">
        <v>39200</v>
      </c>
      <c r="M458" s="90">
        <v>42000</v>
      </c>
      <c r="N458" s="91" t="s">
        <v>25</v>
      </c>
      <c r="O458" s="90">
        <v>41500</v>
      </c>
      <c r="P458" s="90">
        <v>41300</v>
      </c>
      <c r="Q458" s="90">
        <v>39300</v>
      </c>
      <c r="R458" s="90">
        <v>40500</v>
      </c>
      <c r="S458" s="90">
        <v>40000</v>
      </c>
      <c r="T458" s="90">
        <v>41300</v>
      </c>
      <c r="U458" s="91" t="s">
        <v>25</v>
      </c>
      <c r="V458" s="90">
        <v>40000</v>
      </c>
      <c r="W458" s="90">
        <v>42100</v>
      </c>
      <c r="X458" s="90">
        <v>41800</v>
      </c>
      <c r="Y458" s="90">
        <v>38400</v>
      </c>
      <c r="Z458" s="90">
        <v>38800</v>
      </c>
      <c r="AA458" s="90">
        <v>37750</v>
      </c>
    </row>
    <row r="459" spans="1:27">
      <c r="A459" s="265">
        <v>45683</v>
      </c>
      <c r="B459" t="s">
        <v>24</v>
      </c>
      <c r="C459" t="s">
        <v>24</v>
      </c>
      <c r="D459" t="s">
        <v>24</v>
      </c>
      <c r="E459" t="s">
        <v>24</v>
      </c>
      <c r="F459" t="s">
        <v>24</v>
      </c>
      <c r="G459" t="s">
        <v>24</v>
      </c>
      <c r="H459" t="s">
        <v>24</v>
      </c>
      <c r="I459" t="s">
        <v>24</v>
      </c>
      <c r="J459" t="s">
        <v>24</v>
      </c>
      <c r="K459" t="s">
        <v>24</v>
      </c>
      <c r="L459" t="s">
        <v>24</v>
      </c>
      <c r="M459" t="s">
        <v>24</v>
      </c>
      <c r="N459" t="s">
        <v>24</v>
      </c>
      <c r="O459" t="s">
        <v>24</v>
      </c>
      <c r="P459" t="s">
        <v>24</v>
      </c>
      <c r="Q459" t="s">
        <v>24</v>
      </c>
      <c r="R459" t="s">
        <v>24</v>
      </c>
      <c r="S459" t="s">
        <v>24</v>
      </c>
      <c r="T459" t="s">
        <v>24</v>
      </c>
      <c r="U459" t="s">
        <v>24</v>
      </c>
      <c r="V459" t="s">
        <v>24</v>
      </c>
      <c r="W459" t="s">
        <v>24</v>
      </c>
      <c r="X459" t="s">
        <v>24</v>
      </c>
      <c r="Y459" t="s">
        <v>24</v>
      </c>
      <c r="Z459" t="s">
        <v>24</v>
      </c>
      <c r="AA459" t="s">
        <v>24</v>
      </c>
    </row>
    <row r="460" spans="1:27">
      <c r="A460" s="265">
        <v>45684</v>
      </c>
      <c r="B460" t="s">
        <v>25</v>
      </c>
      <c r="C460" t="s">
        <v>25</v>
      </c>
      <c r="D460" t="s">
        <v>25</v>
      </c>
      <c r="E460" t="s">
        <v>25</v>
      </c>
      <c r="F460" t="s">
        <v>25</v>
      </c>
      <c r="G460" t="s">
        <v>25</v>
      </c>
      <c r="H460" t="s">
        <v>25</v>
      </c>
      <c r="I460" t="s">
        <v>25</v>
      </c>
      <c r="J460" t="s">
        <v>25</v>
      </c>
      <c r="K460">
        <v>41700</v>
      </c>
      <c r="L460">
        <v>39500</v>
      </c>
      <c r="M460">
        <v>42500</v>
      </c>
      <c r="N460" t="s">
        <v>25</v>
      </c>
      <c r="O460">
        <v>42000</v>
      </c>
      <c r="P460">
        <v>41300</v>
      </c>
      <c r="Q460">
        <v>39850</v>
      </c>
      <c r="R460">
        <v>40500</v>
      </c>
      <c r="S460">
        <v>40500</v>
      </c>
      <c r="T460">
        <v>41800</v>
      </c>
      <c r="U460" t="s">
        <v>25</v>
      </c>
      <c r="V460">
        <v>40550</v>
      </c>
      <c r="W460">
        <v>42700</v>
      </c>
      <c r="X460">
        <v>42100</v>
      </c>
      <c r="Y460">
        <v>38800</v>
      </c>
      <c r="Z460">
        <v>39400</v>
      </c>
      <c r="AA460">
        <v>38300</v>
      </c>
    </row>
    <row r="461" spans="1:27">
      <c r="A461" s="265">
        <v>45685</v>
      </c>
      <c r="B461" t="s">
        <v>25</v>
      </c>
      <c r="C461" t="s">
        <v>25</v>
      </c>
      <c r="D461" t="s">
        <v>25</v>
      </c>
      <c r="E461" t="s">
        <v>25</v>
      </c>
      <c r="F461" t="s">
        <v>25</v>
      </c>
      <c r="G461" t="s">
        <v>25</v>
      </c>
      <c r="H461" t="s">
        <v>25</v>
      </c>
      <c r="I461" t="s">
        <v>25</v>
      </c>
      <c r="J461" t="s">
        <v>25</v>
      </c>
      <c r="K461">
        <v>41900</v>
      </c>
      <c r="L461">
        <v>39700</v>
      </c>
      <c r="M461">
        <v>42800</v>
      </c>
      <c r="N461" t="s">
        <v>25</v>
      </c>
      <c r="O461">
        <v>42300</v>
      </c>
      <c r="P461">
        <v>41500</v>
      </c>
      <c r="Q461">
        <v>39800</v>
      </c>
      <c r="R461">
        <v>40500</v>
      </c>
      <c r="S461">
        <v>40750</v>
      </c>
      <c r="T461">
        <v>41800</v>
      </c>
      <c r="U461" t="s">
        <v>25</v>
      </c>
      <c r="V461">
        <v>40500</v>
      </c>
      <c r="W461">
        <v>42700</v>
      </c>
      <c r="X461">
        <v>42200</v>
      </c>
      <c r="Y461">
        <v>38850</v>
      </c>
      <c r="Z461">
        <v>39500</v>
      </c>
      <c r="AA461">
        <v>38200</v>
      </c>
    </row>
    <row r="462" spans="1:27">
      <c r="A462" s="265">
        <v>45686</v>
      </c>
      <c r="B462" t="s">
        <v>25</v>
      </c>
      <c r="C462" t="s">
        <v>25</v>
      </c>
      <c r="D462" t="s">
        <v>25</v>
      </c>
      <c r="E462" t="s">
        <v>25</v>
      </c>
      <c r="F462" t="s">
        <v>25</v>
      </c>
      <c r="G462" t="s">
        <v>25</v>
      </c>
      <c r="H462" t="s">
        <v>25</v>
      </c>
      <c r="I462" t="s">
        <v>25</v>
      </c>
      <c r="J462" t="s">
        <v>25</v>
      </c>
      <c r="K462">
        <v>41800</v>
      </c>
      <c r="L462">
        <v>39600</v>
      </c>
      <c r="M462">
        <v>42800</v>
      </c>
      <c r="N462" t="s">
        <v>25</v>
      </c>
      <c r="O462">
        <v>42300</v>
      </c>
      <c r="P462">
        <v>41500</v>
      </c>
      <c r="Q462">
        <v>39850</v>
      </c>
      <c r="R462">
        <v>40500</v>
      </c>
      <c r="S462">
        <v>40700</v>
      </c>
      <c r="T462">
        <v>41800</v>
      </c>
      <c r="U462" t="s">
        <v>25</v>
      </c>
      <c r="V462">
        <v>40550</v>
      </c>
      <c r="W462">
        <v>42800</v>
      </c>
      <c r="X462">
        <v>42300</v>
      </c>
      <c r="Y462">
        <v>38900</v>
      </c>
      <c r="Z462">
        <v>39500</v>
      </c>
      <c r="AA462">
        <v>38500</v>
      </c>
    </row>
    <row r="463" spans="1:27">
      <c r="A463" s="93">
        <v>45687</v>
      </c>
      <c r="B463" s="91" t="s">
        <v>25</v>
      </c>
      <c r="C463" s="91" t="s">
        <v>25</v>
      </c>
      <c r="D463" s="91" t="s">
        <v>25</v>
      </c>
      <c r="E463" s="91" t="s">
        <v>25</v>
      </c>
      <c r="F463" s="91" t="s">
        <v>25</v>
      </c>
      <c r="G463" s="91" t="s">
        <v>25</v>
      </c>
      <c r="H463" s="91" t="s">
        <v>25</v>
      </c>
      <c r="I463" s="91" t="s">
        <v>25</v>
      </c>
      <c r="J463" s="91" t="s">
        <v>25</v>
      </c>
      <c r="K463" s="90">
        <v>41800</v>
      </c>
      <c r="L463" s="90">
        <v>39400</v>
      </c>
      <c r="M463" s="90">
        <v>42600</v>
      </c>
      <c r="N463" s="91" t="s">
        <v>25</v>
      </c>
      <c r="O463" s="90">
        <v>42200</v>
      </c>
      <c r="P463" s="90">
        <v>41500</v>
      </c>
      <c r="Q463" s="90">
        <v>39800</v>
      </c>
      <c r="R463" s="90">
        <v>40500</v>
      </c>
      <c r="S463" s="90">
        <v>40500</v>
      </c>
      <c r="T463" s="90">
        <v>41800</v>
      </c>
      <c r="U463" s="91" t="s">
        <v>25</v>
      </c>
      <c r="V463" s="90">
        <v>40500</v>
      </c>
      <c r="W463" s="90">
        <v>42800</v>
      </c>
      <c r="X463" s="90">
        <v>42400</v>
      </c>
      <c r="Y463" s="90">
        <v>38700</v>
      </c>
      <c r="Z463" s="90">
        <v>39400</v>
      </c>
      <c r="AA463" s="90">
        <v>38550</v>
      </c>
    </row>
    <row r="464" spans="1:27">
      <c r="A464" s="93">
        <v>45688</v>
      </c>
      <c r="B464" s="91" t="s">
        <v>25</v>
      </c>
      <c r="C464" s="91" t="s">
        <v>25</v>
      </c>
      <c r="D464" s="91" t="s">
        <v>25</v>
      </c>
      <c r="E464" s="91" t="s">
        <v>25</v>
      </c>
      <c r="F464" s="91" t="s">
        <v>25</v>
      </c>
      <c r="G464" s="91" t="s">
        <v>25</v>
      </c>
      <c r="H464" s="91" t="s">
        <v>25</v>
      </c>
      <c r="I464" s="91" t="s">
        <v>25</v>
      </c>
      <c r="J464" s="91" t="s">
        <v>25</v>
      </c>
      <c r="K464" s="90">
        <v>41800</v>
      </c>
      <c r="L464" s="90">
        <v>39550</v>
      </c>
      <c r="M464" s="90">
        <v>42700</v>
      </c>
      <c r="N464" s="91" t="s">
        <v>25</v>
      </c>
      <c r="O464" s="90">
        <v>42400</v>
      </c>
      <c r="P464" s="90">
        <v>41500</v>
      </c>
      <c r="Q464" s="90">
        <v>39900</v>
      </c>
      <c r="R464" s="90">
        <v>40500</v>
      </c>
      <c r="S464" s="90">
        <v>41000</v>
      </c>
      <c r="T464" s="90">
        <v>41800</v>
      </c>
      <c r="U464" s="91" t="s">
        <v>25</v>
      </c>
      <c r="V464" s="90">
        <v>40600</v>
      </c>
      <c r="W464" s="90">
        <v>42800</v>
      </c>
      <c r="X464" s="90">
        <v>42400</v>
      </c>
      <c r="Y464" s="90">
        <v>38900</v>
      </c>
      <c r="Z464" s="90">
        <v>39450</v>
      </c>
      <c r="AA464" s="90">
        <v>38500</v>
      </c>
    </row>
    <row r="465" spans="1:27">
      <c r="A465" s="93">
        <v>45689</v>
      </c>
      <c r="B465" s="91" t="s">
        <v>25</v>
      </c>
      <c r="C465" s="91" t="s">
        <v>25</v>
      </c>
      <c r="D465" s="91" t="s">
        <v>25</v>
      </c>
      <c r="E465" s="91" t="s">
        <v>25</v>
      </c>
      <c r="F465" s="91" t="s">
        <v>25</v>
      </c>
      <c r="G465" s="91" t="s">
        <v>25</v>
      </c>
      <c r="H465" s="91" t="s">
        <v>25</v>
      </c>
      <c r="I465" s="91" t="s">
        <v>25</v>
      </c>
      <c r="J465" s="91" t="s">
        <v>25</v>
      </c>
      <c r="K465" s="90">
        <v>41800</v>
      </c>
      <c r="L465" s="90">
        <v>39450</v>
      </c>
      <c r="M465" s="90">
        <v>42600</v>
      </c>
      <c r="N465" s="91" t="s">
        <v>25</v>
      </c>
      <c r="O465" s="90">
        <v>42200</v>
      </c>
      <c r="P465" s="90">
        <v>41500</v>
      </c>
      <c r="Q465" s="90">
        <v>39750</v>
      </c>
      <c r="R465" s="90">
        <v>40500</v>
      </c>
      <c r="S465" s="90">
        <v>40500</v>
      </c>
      <c r="T465" s="90">
        <v>41700</v>
      </c>
      <c r="U465" s="91" t="s">
        <v>25</v>
      </c>
      <c r="V465" s="90">
        <v>40450</v>
      </c>
      <c r="W465" s="90">
        <v>42600</v>
      </c>
      <c r="X465" s="90">
        <v>42300</v>
      </c>
      <c r="Y465" s="90">
        <v>38750</v>
      </c>
      <c r="Z465" s="90">
        <v>39350</v>
      </c>
      <c r="AA465" s="90">
        <v>38500</v>
      </c>
    </row>
    <row r="466" spans="1:27">
      <c r="A466" s="93">
        <v>45690</v>
      </c>
      <c r="B466" s="90" t="s">
        <v>24</v>
      </c>
      <c r="C466" s="90" t="s">
        <v>24</v>
      </c>
      <c r="D466" s="90" t="s">
        <v>24</v>
      </c>
      <c r="E466" s="90" t="s">
        <v>24</v>
      </c>
      <c r="F466" s="90" t="s">
        <v>24</v>
      </c>
      <c r="G466" s="90" t="s">
        <v>24</v>
      </c>
      <c r="H466" s="90" t="s">
        <v>24</v>
      </c>
      <c r="I466" s="90" t="s">
        <v>24</v>
      </c>
      <c r="J466" s="90" t="s">
        <v>24</v>
      </c>
      <c r="K466" s="90" t="s">
        <v>24</v>
      </c>
      <c r="L466" s="90" t="s">
        <v>24</v>
      </c>
      <c r="M466" s="90" t="s">
        <v>24</v>
      </c>
      <c r="N466" s="90" t="s">
        <v>24</v>
      </c>
      <c r="O466" s="90" t="s">
        <v>24</v>
      </c>
      <c r="P466" s="90" t="s">
        <v>24</v>
      </c>
      <c r="Q466" s="90" t="s">
        <v>24</v>
      </c>
      <c r="R466" s="90" t="s">
        <v>24</v>
      </c>
      <c r="S466" s="90" t="s">
        <v>24</v>
      </c>
      <c r="T466" s="90" t="s">
        <v>24</v>
      </c>
      <c r="U466" s="90" t="s">
        <v>24</v>
      </c>
      <c r="V466" s="90" t="s">
        <v>24</v>
      </c>
      <c r="W466" s="90" t="s">
        <v>24</v>
      </c>
      <c r="X466" s="90" t="s">
        <v>24</v>
      </c>
      <c r="Y466" s="90" t="s">
        <v>24</v>
      </c>
      <c r="Z466" s="90" t="s">
        <v>24</v>
      </c>
      <c r="AA466" s="90" t="s">
        <v>24</v>
      </c>
    </row>
    <row r="467" spans="1:27">
      <c r="A467" s="93">
        <v>45691</v>
      </c>
      <c r="B467" s="91" t="s">
        <v>25</v>
      </c>
      <c r="C467" s="91" t="s">
        <v>25</v>
      </c>
      <c r="D467" s="91" t="s">
        <v>25</v>
      </c>
      <c r="E467" s="91" t="s">
        <v>25</v>
      </c>
      <c r="F467" s="91" t="s">
        <v>25</v>
      </c>
      <c r="G467" s="91" t="s">
        <v>25</v>
      </c>
      <c r="H467" s="91" t="s">
        <v>25</v>
      </c>
      <c r="I467" s="91" t="s">
        <v>25</v>
      </c>
      <c r="J467" s="91" t="s">
        <v>25</v>
      </c>
      <c r="K467" s="90">
        <v>41700</v>
      </c>
      <c r="L467" s="90">
        <v>39300</v>
      </c>
      <c r="M467" s="90">
        <v>42000</v>
      </c>
      <c r="N467" s="91" t="s">
        <v>25</v>
      </c>
      <c r="O467" s="90">
        <v>41500</v>
      </c>
      <c r="P467" s="90">
        <v>41500</v>
      </c>
      <c r="Q467" s="90">
        <v>39600</v>
      </c>
      <c r="R467" s="90">
        <v>41000</v>
      </c>
      <c r="S467" s="90">
        <v>40000</v>
      </c>
      <c r="T467" s="90">
        <v>41600</v>
      </c>
      <c r="U467" s="91" t="s">
        <v>25</v>
      </c>
      <c r="V467" s="90">
        <v>40300</v>
      </c>
      <c r="W467" s="90">
        <v>42600</v>
      </c>
      <c r="X467" s="90">
        <v>42000</v>
      </c>
      <c r="Y467" s="90">
        <v>38550</v>
      </c>
      <c r="Z467" s="90">
        <v>39150</v>
      </c>
      <c r="AA467" s="90">
        <v>38200</v>
      </c>
    </row>
    <row r="468" spans="1:27">
      <c r="A468" s="93">
        <v>45692</v>
      </c>
      <c r="B468" s="91" t="s">
        <v>25</v>
      </c>
      <c r="C468" s="91" t="s">
        <v>25</v>
      </c>
      <c r="D468" s="91" t="s">
        <v>25</v>
      </c>
      <c r="E468" s="91" t="s">
        <v>25</v>
      </c>
      <c r="F468" s="91" t="s">
        <v>25</v>
      </c>
      <c r="G468" s="91" t="s">
        <v>25</v>
      </c>
      <c r="H468" s="91" t="s">
        <v>25</v>
      </c>
      <c r="I468" s="91" t="s">
        <v>25</v>
      </c>
      <c r="J468" s="91" t="s">
        <v>25</v>
      </c>
      <c r="K468" s="90">
        <v>41200</v>
      </c>
      <c r="L468" s="90">
        <v>39200</v>
      </c>
      <c r="M468" s="90">
        <v>42000</v>
      </c>
      <c r="N468" s="91" t="s">
        <v>25</v>
      </c>
      <c r="O468" s="90">
        <v>41500</v>
      </c>
      <c r="P468" s="90">
        <v>41500</v>
      </c>
      <c r="Q468" s="90">
        <v>39500</v>
      </c>
      <c r="R468" s="90">
        <v>41000</v>
      </c>
      <c r="S468" s="90">
        <v>40000</v>
      </c>
      <c r="T468" s="90">
        <v>41600</v>
      </c>
      <c r="U468" s="91" t="s">
        <v>25</v>
      </c>
      <c r="V468" s="90">
        <v>40200</v>
      </c>
      <c r="W468" s="90">
        <v>42400</v>
      </c>
      <c r="X468" s="90">
        <v>41800</v>
      </c>
      <c r="Y468" s="90">
        <v>38350</v>
      </c>
      <c r="Z468" s="90">
        <v>38850</v>
      </c>
      <c r="AA468" s="90">
        <v>37900</v>
      </c>
    </row>
    <row r="469" spans="1:27">
      <c r="A469" s="93">
        <v>45693</v>
      </c>
      <c r="B469" s="91" t="s">
        <v>25</v>
      </c>
      <c r="C469" s="91" t="s">
        <v>25</v>
      </c>
      <c r="D469" s="91" t="s">
        <v>25</v>
      </c>
      <c r="E469" s="91" t="s">
        <v>25</v>
      </c>
      <c r="F469" s="91" t="s">
        <v>25</v>
      </c>
      <c r="G469" s="91" t="s">
        <v>25</v>
      </c>
      <c r="H469" s="91" t="s">
        <v>25</v>
      </c>
      <c r="I469" s="91" t="s">
        <v>25</v>
      </c>
      <c r="J469" s="91" t="s">
        <v>25</v>
      </c>
      <c r="K469" s="90">
        <v>41200</v>
      </c>
      <c r="L469" s="90">
        <v>39000</v>
      </c>
      <c r="M469" s="90">
        <v>41700</v>
      </c>
      <c r="N469" s="91" t="s">
        <v>25</v>
      </c>
      <c r="O469" s="90">
        <v>41300</v>
      </c>
      <c r="P469" s="90">
        <v>41200</v>
      </c>
      <c r="Q469" s="90">
        <v>39300</v>
      </c>
      <c r="R469" s="90">
        <v>40600</v>
      </c>
      <c r="S469" s="90">
        <v>39500</v>
      </c>
      <c r="T469" s="90">
        <v>41400</v>
      </c>
      <c r="U469" s="91" t="s">
        <v>25</v>
      </c>
      <c r="V469" s="90">
        <v>40000</v>
      </c>
      <c r="W469" s="90">
        <v>42300</v>
      </c>
      <c r="X469" s="90">
        <v>41600</v>
      </c>
      <c r="Y469" s="90">
        <v>38150</v>
      </c>
      <c r="Z469" s="90">
        <v>38600</v>
      </c>
      <c r="AA469" s="90">
        <v>37850</v>
      </c>
    </row>
    <row r="470" spans="1:27">
      <c r="A470" s="93">
        <v>45694</v>
      </c>
      <c r="B470" s="91" t="s">
        <v>25</v>
      </c>
      <c r="C470" s="91" t="s">
        <v>25</v>
      </c>
      <c r="D470" s="91" t="s">
        <v>25</v>
      </c>
      <c r="E470" s="91" t="s">
        <v>25</v>
      </c>
      <c r="F470" s="91" t="s">
        <v>25</v>
      </c>
      <c r="G470" s="91" t="s">
        <v>25</v>
      </c>
      <c r="H470" s="91" t="s">
        <v>25</v>
      </c>
      <c r="I470" s="91" t="s">
        <v>25</v>
      </c>
      <c r="J470" s="91" t="s">
        <v>25</v>
      </c>
      <c r="K470" s="90">
        <v>41400</v>
      </c>
      <c r="L470" s="90">
        <v>39150</v>
      </c>
      <c r="M470" s="90">
        <v>42200</v>
      </c>
      <c r="N470" s="91" t="s">
        <v>25</v>
      </c>
      <c r="O470" s="90">
        <v>41600</v>
      </c>
      <c r="P470" s="90">
        <v>41200</v>
      </c>
      <c r="Q470" s="90">
        <v>39500</v>
      </c>
      <c r="R470" s="90">
        <v>40600</v>
      </c>
      <c r="S470" s="90">
        <v>40200</v>
      </c>
      <c r="T470" s="90">
        <v>41600</v>
      </c>
      <c r="U470" s="91" t="s">
        <v>25</v>
      </c>
      <c r="V470" s="90">
        <v>40200</v>
      </c>
      <c r="W470" s="90">
        <v>42500</v>
      </c>
      <c r="X470" s="90">
        <v>42000</v>
      </c>
      <c r="Y470" s="90">
        <v>38400</v>
      </c>
      <c r="Z470" s="90">
        <v>39000</v>
      </c>
      <c r="AA470" s="90">
        <v>38200</v>
      </c>
    </row>
    <row r="471" spans="1:27">
      <c r="A471" s="93">
        <v>45695</v>
      </c>
      <c r="B471" s="91" t="s">
        <v>25</v>
      </c>
      <c r="C471" s="91" t="s">
        <v>25</v>
      </c>
      <c r="D471" s="91" t="s">
        <v>25</v>
      </c>
      <c r="E471" s="91" t="s">
        <v>25</v>
      </c>
      <c r="F471" s="91" t="s">
        <v>25</v>
      </c>
      <c r="G471" s="91" t="s">
        <v>25</v>
      </c>
      <c r="H471" s="91" t="s">
        <v>25</v>
      </c>
      <c r="I471" s="91" t="s">
        <v>25</v>
      </c>
      <c r="J471" s="91" t="s">
        <v>25</v>
      </c>
      <c r="K471" s="90">
        <v>41400</v>
      </c>
      <c r="L471" s="90">
        <v>39200</v>
      </c>
      <c r="M471" s="90">
        <v>42000</v>
      </c>
      <c r="N471" s="91" t="s">
        <v>25</v>
      </c>
      <c r="O471" s="90">
        <v>41500</v>
      </c>
      <c r="P471" s="90">
        <v>41200</v>
      </c>
      <c r="Q471" s="90">
        <v>39500</v>
      </c>
      <c r="R471" s="90">
        <v>40600</v>
      </c>
      <c r="S471" s="90">
        <v>40000</v>
      </c>
      <c r="T471" s="90">
        <v>41600</v>
      </c>
      <c r="U471" s="91" t="s">
        <v>25</v>
      </c>
      <c r="V471" s="90">
        <v>40200</v>
      </c>
      <c r="W471" s="90">
        <v>42350</v>
      </c>
      <c r="X471" s="90">
        <v>42000</v>
      </c>
      <c r="Y471" s="90">
        <v>38200</v>
      </c>
      <c r="Z471" s="90">
        <v>38800</v>
      </c>
      <c r="AA471" s="90">
        <v>37850</v>
      </c>
    </row>
    <row r="472" spans="1:27">
      <c r="A472" s="93">
        <v>45696</v>
      </c>
      <c r="B472" s="91" t="s">
        <v>25</v>
      </c>
      <c r="C472" s="91" t="s">
        <v>25</v>
      </c>
      <c r="D472" s="91" t="s">
        <v>25</v>
      </c>
      <c r="E472" s="91" t="s">
        <v>25</v>
      </c>
      <c r="F472" s="91" t="s">
        <v>25</v>
      </c>
      <c r="G472" s="91" t="s">
        <v>25</v>
      </c>
      <c r="H472" s="91" t="s">
        <v>25</v>
      </c>
      <c r="I472" s="91" t="s">
        <v>25</v>
      </c>
      <c r="J472" s="91" t="s">
        <v>25</v>
      </c>
      <c r="K472" s="90">
        <v>41700</v>
      </c>
      <c r="L472" s="90">
        <v>39300</v>
      </c>
      <c r="M472" s="90">
        <v>42300</v>
      </c>
      <c r="N472" s="91" t="s">
        <v>25</v>
      </c>
      <c r="O472" s="90">
        <v>41800</v>
      </c>
      <c r="P472" s="90">
        <v>41200</v>
      </c>
      <c r="Q472" s="90">
        <v>39700</v>
      </c>
      <c r="R472" s="90">
        <v>40600</v>
      </c>
      <c r="S472" s="90">
        <v>40500</v>
      </c>
      <c r="T472" s="90">
        <v>41600</v>
      </c>
      <c r="U472" s="91" t="s">
        <v>25</v>
      </c>
      <c r="V472" s="90">
        <v>40400</v>
      </c>
      <c r="W472" s="90">
        <v>42600</v>
      </c>
      <c r="X472" s="90">
        <v>42000</v>
      </c>
      <c r="Y472" s="90">
        <v>38500</v>
      </c>
      <c r="Z472" s="90">
        <v>39100</v>
      </c>
      <c r="AA472" s="90">
        <v>38000</v>
      </c>
    </row>
    <row r="473" spans="1:27">
      <c r="A473" s="93">
        <v>45697</v>
      </c>
      <c r="B473" s="90" t="s">
        <v>24</v>
      </c>
      <c r="C473" s="90" t="s">
        <v>24</v>
      </c>
      <c r="D473" s="90" t="s">
        <v>24</v>
      </c>
      <c r="E473" s="90" t="s">
        <v>24</v>
      </c>
      <c r="F473" s="90" t="s">
        <v>24</v>
      </c>
      <c r="G473" s="90" t="s">
        <v>24</v>
      </c>
      <c r="H473" s="90" t="s">
        <v>24</v>
      </c>
      <c r="I473" s="90" t="s">
        <v>24</v>
      </c>
      <c r="J473" s="90" t="s">
        <v>24</v>
      </c>
      <c r="K473" s="90" t="s">
        <v>24</v>
      </c>
      <c r="L473" s="90" t="s">
        <v>24</v>
      </c>
      <c r="M473" s="90" t="s">
        <v>24</v>
      </c>
      <c r="N473" s="90" t="s">
        <v>24</v>
      </c>
      <c r="O473" s="90" t="s">
        <v>24</v>
      </c>
      <c r="P473" s="90" t="s">
        <v>24</v>
      </c>
      <c r="Q473" s="90" t="s">
        <v>24</v>
      </c>
      <c r="R473" s="90" t="s">
        <v>24</v>
      </c>
      <c r="S473" s="90" t="s">
        <v>24</v>
      </c>
      <c r="T473" s="90" t="s">
        <v>24</v>
      </c>
      <c r="U473" s="90" t="s">
        <v>24</v>
      </c>
      <c r="V473" s="90" t="s">
        <v>24</v>
      </c>
      <c r="W473" s="90" t="s">
        <v>24</v>
      </c>
      <c r="X473" s="90" t="s">
        <v>24</v>
      </c>
      <c r="Y473" s="90" t="s">
        <v>24</v>
      </c>
      <c r="Z473" s="90" t="s">
        <v>24</v>
      </c>
      <c r="AA473" s="90" t="s">
        <v>24</v>
      </c>
    </row>
    <row r="474" spans="1:27">
      <c r="A474" s="93">
        <v>45698</v>
      </c>
      <c r="B474" s="91" t="s">
        <v>25</v>
      </c>
      <c r="C474" s="91" t="s">
        <v>25</v>
      </c>
      <c r="D474" s="91" t="s">
        <v>25</v>
      </c>
      <c r="E474" s="91" t="s">
        <v>25</v>
      </c>
      <c r="F474" s="91" t="s">
        <v>25</v>
      </c>
      <c r="G474" s="91" t="s">
        <v>25</v>
      </c>
      <c r="H474" s="91" t="s">
        <v>25</v>
      </c>
      <c r="I474" s="91" t="s">
        <v>25</v>
      </c>
      <c r="J474" s="91" t="s">
        <v>25</v>
      </c>
      <c r="K474" s="90">
        <v>41800</v>
      </c>
      <c r="L474" s="90">
        <v>39400</v>
      </c>
      <c r="M474" s="90">
        <v>42800</v>
      </c>
      <c r="N474" s="91" t="s">
        <v>25</v>
      </c>
      <c r="O474" s="90">
        <v>42300</v>
      </c>
      <c r="P474" s="90">
        <v>41500</v>
      </c>
      <c r="Q474" s="90">
        <v>39800</v>
      </c>
      <c r="R474" s="90">
        <v>41500</v>
      </c>
      <c r="S474" s="90">
        <v>41000</v>
      </c>
      <c r="T474" s="90">
        <v>42200</v>
      </c>
      <c r="U474" s="91" t="s">
        <v>25</v>
      </c>
      <c r="V474" s="90">
        <v>40500</v>
      </c>
      <c r="W474" s="90">
        <v>42650</v>
      </c>
      <c r="X474" s="90">
        <v>42900</v>
      </c>
      <c r="Y474" s="90">
        <v>39100</v>
      </c>
      <c r="Z474" s="90">
        <v>39600</v>
      </c>
      <c r="AA474" s="90">
        <v>38500</v>
      </c>
    </row>
    <row r="475" spans="1:27">
      <c r="A475" s="93">
        <v>45699</v>
      </c>
      <c r="B475" s="91" t="s">
        <v>25</v>
      </c>
      <c r="C475" s="91" t="s">
        <v>25</v>
      </c>
      <c r="D475" s="91" t="s">
        <v>25</v>
      </c>
      <c r="E475" s="91" t="s">
        <v>25</v>
      </c>
      <c r="F475" s="91" t="s">
        <v>25</v>
      </c>
      <c r="G475" s="91" t="s">
        <v>25</v>
      </c>
      <c r="H475" s="91" t="s">
        <v>25</v>
      </c>
      <c r="I475" s="91" t="s">
        <v>25</v>
      </c>
      <c r="J475" s="91" t="s">
        <v>25</v>
      </c>
      <c r="K475" s="90">
        <v>42000</v>
      </c>
      <c r="L475" s="90">
        <v>39300</v>
      </c>
      <c r="M475" s="90">
        <v>42600</v>
      </c>
      <c r="N475" s="91" t="s">
        <v>25</v>
      </c>
      <c r="O475" s="90">
        <v>42100</v>
      </c>
      <c r="P475" s="90">
        <v>41500</v>
      </c>
      <c r="Q475" s="90">
        <v>39500</v>
      </c>
      <c r="R475" s="90">
        <v>41500</v>
      </c>
      <c r="S475" s="90">
        <v>40700</v>
      </c>
      <c r="T475" s="90">
        <v>42300</v>
      </c>
      <c r="U475" s="91" t="s">
        <v>25</v>
      </c>
      <c r="V475" s="90">
        <v>40200</v>
      </c>
      <c r="W475" s="90">
        <v>42600</v>
      </c>
      <c r="X475" s="90">
        <v>42700</v>
      </c>
      <c r="Y475" s="90">
        <v>39000</v>
      </c>
      <c r="Z475" s="90">
        <v>39500</v>
      </c>
      <c r="AA475" s="90">
        <v>38450</v>
      </c>
    </row>
    <row r="476" spans="1:27">
      <c r="A476" s="93">
        <v>45700</v>
      </c>
      <c r="B476" s="91" t="s">
        <v>25</v>
      </c>
      <c r="C476" s="91" t="s">
        <v>25</v>
      </c>
      <c r="D476" s="91" t="s">
        <v>25</v>
      </c>
      <c r="E476" s="91" t="s">
        <v>25</v>
      </c>
      <c r="F476" s="91" t="s">
        <v>25</v>
      </c>
      <c r="G476" s="91" t="s">
        <v>25</v>
      </c>
      <c r="H476" s="91" t="s">
        <v>25</v>
      </c>
      <c r="I476" s="91" t="s">
        <v>25</v>
      </c>
      <c r="J476" s="91" t="s">
        <v>25</v>
      </c>
      <c r="K476" s="90">
        <v>42000</v>
      </c>
      <c r="L476" s="90">
        <v>39100</v>
      </c>
      <c r="M476" s="90">
        <v>42500</v>
      </c>
      <c r="N476" s="91" t="s">
        <v>25</v>
      </c>
      <c r="O476" s="90">
        <v>42000</v>
      </c>
      <c r="P476" s="90">
        <v>41500</v>
      </c>
      <c r="Q476" s="90">
        <v>39250</v>
      </c>
      <c r="R476" s="90">
        <v>41500</v>
      </c>
      <c r="S476" s="90">
        <v>40500</v>
      </c>
      <c r="T476" s="90">
        <v>41800</v>
      </c>
      <c r="U476" s="91" t="s">
        <v>25</v>
      </c>
      <c r="V476" s="90">
        <v>40000</v>
      </c>
      <c r="W476" s="90">
        <v>42400</v>
      </c>
      <c r="X476" s="90">
        <v>42400</v>
      </c>
      <c r="Y476" s="90">
        <v>38800</v>
      </c>
      <c r="Z476" s="90">
        <v>39300</v>
      </c>
      <c r="AA476" s="90">
        <v>38200</v>
      </c>
    </row>
    <row r="477" spans="1:27">
      <c r="A477" s="93">
        <v>45701</v>
      </c>
      <c r="B477" s="91" t="s">
        <v>25</v>
      </c>
      <c r="C477" s="91" t="s">
        <v>25</v>
      </c>
      <c r="D477" s="91" t="s">
        <v>25</v>
      </c>
      <c r="E477" s="91" t="s">
        <v>25</v>
      </c>
      <c r="F477" s="91" t="s">
        <v>25</v>
      </c>
      <c r="G477" s="91" t="s">
        <v>25</v>
      </c>
      <c r="H477" s="91" t="s">
        <v>25</v>
      </c>
      <c r="I477" s="91" t="s">
        <v>25</v>
      </c>
      <c r="J477" s="91" t="s">
        <v>25</v>
      </c>
      <c r="K477" s="90">
        <v>42200</v>
      </c>
      <c r="L477" s="90">
        <v>39300</v>
      </c>
      <c r="M477" s="90">
        <v>42500</v>
      </c>
      <c r="N477" s="91" t="s">
        <v>25</v>
      </c>
      <c r="O477" s="90">
        <v>42000</v>
      </c>
      <c r="P477" s="90">
        <v>42000</v>
      </c>
      <c r="Q477" s="90">
        <v>39500</v>
      </c>
      <c r="R477" s="90">
        <v>41500</v>
      </c>
      <c r="S477" s="90">
        <v>41000</v>
      </c>
      <c r="T477" s="90">
        <v>41900</v>
      </c>
      <c r="U477" s="91" t="s">
        <v>25</v>
      </c>
      <c r="V477" s="90">
        <v>40200</v>
      </c>
      <c r="W477" s="90">
        <v>42450</v>
      </c>
      <c r="X477" s="90">
        <v>42600</v>
      </c>
      <c r="Y477" s="90">
        <v>39000</v>
      </c>
      <c r="Z477" s="90">
        <v>39450</v>
      </c>
      <c r="AA477" s="90">
        <v>38400</v>
      </c>
    </row>
    <row r="478" spans="1:27">
      <c r="A478" s="93">
        <v>45702</v>
      </c>
      <c r="B478" s="91" t="s">
        <v>25</v>
      </c>
      <c r="C478" s="91" t="s">
        <v>25</v>
      </c>
      <c r="D478" s="91" t="s">
        <v>25</v>
      </c>
      <c r="E478" s="91" t="s">
        <v>25</v>
      </c>
      <c r="F478" s="91" t="s">
        <v>25</v>
      </c>
      <c r="G478" s="91" t="s">
        <v>25</v>
      </c>
      <c r="H478" s="91" t="s">
        <v>25</v>
      </c>
      <c r="I478" s="91" t="s">
        <v>25</v>
      </c>
      <c r="J478" s="91" t="s">
        <v>25</v>
      </c>
      <c r="K478" s="90">
        <v>42100</v>
      </c>
      <c r="L478" s="90">
        <v>39250</v>
      </c>
      <c r="M478" s="90">
        <v>42400</v>
      </c>
      <c r="N478" s="91" t="s">
        <v>25</v>
      </c>
      <c r="O478" s="90">
        <v>41900</v>
      </c>
      <c r="P478" s="90">
        <v>42000</v>
      </c>
      <c r="Q478" s="90">
        <v>39250</v>
      </c>
      <c r="R478" s="90">
        <v>41500</v>
      </c>
      <c r="S478" s="90">
        <v>41000</v>
      </c>
      <c r="T478" s="90">
        <v>41900</v>
      </c>
      <c r="U478" s="91" t="s">
        <v>25</v>
      </c>
      <c r="V478" s="90">
        <v>39950</v>
      </c>
      <c r="W478" s="90">
        <v>42200</v>
      </c>
      <c r="X478" s="90">
        <v>42700</v>
      </c>
      <c r="Y478" s="90">
        <v>38850</v>
      </c>
      <c r="Z478" s="90">
        <v>39300</v>
      </c>
      <c r="AA478" s="90">
        <v>38200</v>
      </c>
    </row>
    <row r="479" spans="1:27">
      <c r="A479" s="93">
        <v>45703</v>
      </c>
      <c r="B479" s="91" t="s">
        <v>25</v>
      </c>
      <c r="C479" s="91" t="s">
        <v>25</v>
      </c>
      <c r="D479" s="91" t="s">
        <v>25</v>
      </c>
      <c r="E479" s="91" t="s">
        <v>25</v>
      </c>
      <c r="F479" s="91" t="s">
        <v>25</v>
      </c>
      <c r="G479" s="91" t="s">
        <v>25</v>
      </c>
      <c r="H479" s="91" t="s">
        <v>25</v>
      </c>
      <c r="I479" s="91" t="s">
        <v>25</v>
      </c>
      <c r="J479" s="91" t="s">
        <v>25</v>
      </c>
      <c r="K479" s="90">
        <v>42100</v>
      </c>
      <c r="L479" s="90">
        <v>39250</v>
      </c>
      <c r="M479" s="90">
        <v>42300</v>
      </c>
      <c r="N479" s="91" t="s">
        <v>25</v>
      </c>
      <c r="O479" s="90">
        <v>41800</v>
      </c>
      <c r="P479" s="90">
        <v>42000</v>
      </c>
      <c r="Q479" s="90">
        <v>39250</v>
      </c>
      <c r="R479" s="90">
        <v>41500</v>
      </c>
      <c r="S479" s="90">
        <v>41000</v>
      </c>
      <c r="T479" s="90">
        <v>41800</v>
      </c>
      <c r="U479" s="91" t="s">
        <v>25</v>
      </c>
      <c r="V479" s="90">
        <v>39950</v>
      </c>
      <c r="W479" s="90">
        <v>42100</v>
      </c>
      <c r="X479" s="90">
        <v>42600</v>
      </c>
      <c r="Y479" s="90">
        <v>38800</v>
      </c>
      <c r="Z479" s="90">
        <v>39350</v>
      </c>
      <c r="AA479" s="90">
        <v>38100</v>
      </c>
    </row>
    <row r="480" spans="1:27">
      <c r="A480" s="93">
        <v>45704</v>
      </c>
      <c r="B480" s="90" t="s">
        <v>24</v>
      </c>
      <c r="C480" s="90" t="s">
        <v>24</v>
      </c>
      <c r="D480" s="90" t="s">
        <v>24</v>
      </c>
      <c r="E480" s="90" t="s">
        <v>24</v>
      </c>
      <c r="F480" s="90" t="s">
        <v>24</v>
      </c>
      <c r="G480" s="90" t="s">
        <v>24</v>
      </c>
      <c r="H480" s="90" t="s">
        <v>24</v>
      </c>
      <c r="I480" s="90" t="s">
        <v>24</v>
      </c>
      <c r="J480" s="90" t="s">
        <v>24</v>
      </c>
      <c r="K480" s="90" t="s">
        <v>24</v>
      </c>
      <c r="L480" s="90" t="s">
        <v>24</v>
      </c>
      <c r="M480" s="90" t="s">
        <v>24</v>
      </c>
      <c r="N480" s="90" t="s">
        <v>24</v>
      </c>
      <c r="O480" s="90" t="s">
        <v>24</v>
      </c>
      <c r="P480" s="90" t="s">
        <v>24</v>
      </c>
      <c r="Q480" s="90" t="s">
        <v>24</v>
      </c>
      <c r="R480" s="90" t="s">
        <v>24</v>
      </c>
      <c r="S480" s="90" t="s">
        <v>24</v>
      </c>
      <c r="T480" s="90" t="s">
        <v>24</v>
      </c>
      <c r="U480" s="90" t="s">
        <v>24</v>
      </c>
      <c r="V480" s="90" t="s">
        <v>24</v>
      </c>
      <c r="W480" s="90" t="s">
        <v>24</v>
      </c>
      <c r="X480" s="90" t="s">
        <v>24</v>
      </c>
      <c r="Y480" s="90" t="s">
        <v>24</v>
      </c>
      <c r="Z480" s="90" t="s">
        <v>24</v>
      </c>
      <c r="AA480" s="90" t="s">
        <v>24</v>
      </c>
    </row>
    <row r="481" spans="1:28">
      <c r="A481" s="93">
        <v>45705</v>
      </c>
      <c r="B481" s="91" t="s">
        <v>25</v>
      </c>
      <c r="C481" s="91" t="s">
        <v>25</v>
      </c>
      <c r="D481" s="91" t="s">
        <v>25</v>
      </c>
      <c r="E481" s="91" t="s">
        <v>25</v>
      </c>
      <c r="F481" s="91" t="s">
        <v>25</v>
      </c>
      <c r="G481" s="91" t="s">
        <v>25</v>
      </c>
      <c r="H481" s="91" t="s">
        <v>25</v>
      </c>
      <c r="I481" s="91" t="s">
        <v>25</v>
      </c>
      <c r="J481" s="91" t="s">
        <v>25</v>
      </c>
      <c r="K481" s="90">
        <v>41500</v>
      </c>
      <c r="L481" s="90">
        <v>39000</v>
      </c>
      <c r="M481" s="90">
        <v>42000</v>
      </c>
      <c r="N481" s="91" t="s">
        <v>25</v>
      </c>
      <c r="O481" s="90">
        <v>41700</v>
      </c>
      <c r="P481" s="90">
        <v>42000</v>
      </c>
      <c r="Q481" s="90">
        <v>39000</v>
      </c>
      <c r="R481" s="90">
        <v>41500</v>
      </c>
      <c r="S481" s="90">
        <v>40700</v>
      </c>
      <c r="T481" s="90">
        <v>41600</v>
      </c>
      <c r="U481" s="91" t="s">
        <v>25</v>
      </c>
      <c r="V481" s="90">
        <v>39700</v>
      </c>
      <c r="W481" s="90">
        <v>41900</v>
      </c>
      <c r="X481" s="90">
        <v>42500</v>
      </c>
      <c r="Y481" s="90">
        <v>38600</v>
      </c>
      <c r="Z481" s="90">
        <v>39100</v>
      </c>
      <c r="AA481" s="90">
        <v>37900</v>
      </c>
    </row>
    <row r="482" spans="1:28">
      <c r="A482" s="93">
        <v>45706</v>
      </c>
      <c r="B482" t="s">
        <v>25</v>
      </c>
      <c r="C482" t="s">
        <v>25</v>
      </c>
      <c r="D482" t="s">
        <v>25</v>
      </c>
      <c r="E482" t="s">
        <v>25</v>
      </c>
      <c r="F482" t="s">
        <v>25</v>
      </c>
      <c r="G482" t="s">
        <v>25</v>
      </c>
      <c r="H482" t="s">
        <v>25</v>
      </c>
      <c r="I482" t="s">
        <v>25</v>
      </c>
      <c r="J482" t="s">
        <v>25</v>
      </c>
      <c r="K482">
        <v>41500</v>
      </c>
      <c r="L482">
        <v>39200</v>
      </c>
      <c r="M482">
        <v>42300</v>
      </c>
      <c r="N482" t="s">
        <v>25</v>
      </c>
      <c r="O482">
        <v>42000</v>
      </c>
      <c r="P482">
        <v>41700</v>
      </c>
      <c r="Q482">
        <v>39250</v>
      </c>
      <c r="R482">
        <v>41500</v>
      </c>
      <c r="S482">
        <v>40500</v>
      </c>
      <c r="T482">
        <v>41500</v>
      </c>
      <c r="U482" t="s">
        <v>25</v>
      </c>
      <c r="V482">
        <v>39950</v>
      </c>
      <c r="W482">
        <v>42100</v>
      </c>
      <c r="X482">
        <v>42400</v>
      </c>
      <c r="Y482">
        <v>38700</v>
      </c>
      <c r="Z482">
        <v>39150</v>
      </c>
      <c r="AA482">
        <v>37900</v>
      </c>
    </row>
    <row r="483" spans="1:28">
      <c r="A483" s="265">
        <v>45707</v>
      </c>
      <c r="B483" t="s">
        <v>25</v>
      </c>
      <c r="C483" t="s">
        <v>25</v>
      </c>
      <c r="D483" t="s">
        <v>25</v>
      </c>
      <c r="E483" t="s">
        <v>25</v>
      </c>
      <c r="F483" t="s">
        <v>25</v>
      </c>
      <c r="G483" t="s">
        <v>25</v>
      </c>
      <c r="H483" t="s">
        <v>25</v>
      </c>
      <c r="I483" t="s">
        <v>25</v>
      </c>
      <c r="J483" t="s">
        <v>25</v>
      </c>
      <c r="K483">
        <v>41500</v>
      </c>
      <c r="L483">
        <v>39100</v>
      </c>
      <c r="M483">
        <v>42300</v>
      </c>
      <c r="N483" t="s">
        <v>25</v>
      </c>
      <c r="O483">
        <v>41900</v>
      </c>
      <c r="P483">
        <v>41700</v>
      </c>
      <c r="Q483">
        <v>39100</v>
      </c>
      <c r="R483">
        <v>41500</v>
      </c>
      <c r="S483">
        <v>40500</v>
      </c>
      <c r="T483">
        <v>41500</v>
      </c>
      <c r="U483" t="s">
        <v>25</v>
      </c>
      <c r="V483">
        <v>39800</v>
      </c>
      <c r="W483">
        <v>42000</v>
      </c>
      <c r="X483">
        <v>42600</v>
      </c>
      <c r="Y483">
        <v>38550</v>
      </c>
      <c r="Z483">
        <v>39150</v>
      </c>
      <c r="AA483">
        <v>37800</v>
      </c>
    </row>
    <row r="484" spans="1:28">
      <c r="A484" s="93">
        <v>45708</v>
      </c>
      <c r="B484" s="91" t="s">
        <v>25</v>
      </c>
      <c r="C484" s="91" t="s">
        <v>25</v>
      </c>
      <c r="D484" s="91" t="s">
        <v>25</v>
      </c>
      <c r="E484" s="91" t="s">
        <v>25</v>
      </c>
      <c r="F484" s="91" t="s">
        <v>25</v>
      </c>
      <c r="G484" s="91" t="s">
        <v>25</v>
      </c>
      <c r="H484" s="91" t="s">
        <v>25</v>
      </c>
      <c r="I484" s="91" t="s">
        <v>25</v>
      </c>
      <c r="J484" s="91" t="s">
        <v>25</v>
      </c>
      <c r="K484" s="90">
        <v>41500</v>
      </c>
      <c r="L484" s="90">
        <v>39200</v>
      </c>
      <c r="M484" s="90">
        <v>42400</v>
      </c>
      <c r="N484" s="91" t="s">
        <v>25</v>
      </c>
      <c r="O484" s="90">
        <v>42200</v>
      </c>
      <c r="P484" s="90">
        <v>42000</v>
      </c>
      <c r="Q484" s="90">
        <v>39300</v>
      </c>
      <c r="R484" s="90">
        <v>40800</v>
      </c>
      <c r="S484" s="90">
        <v>40500</v>
      </c>
      <c r="T484" s="90">
        <v>41800</v>
      </c>
      <c r="U484" s="91" t="s">
        <v>25</v>
      </c>
      <c r="V484" s="90">
        <v>40000</v>
      </c>
      <c r="W484" s="90">
        <v>42200</v>
      </c>
      <c r="X484" s="90">
        <v>42700</v>
      </c>
      <c r="Y484" s="90">
        <v>38800</v>
      </c>
      <c r="Z484" s="90">
        <v>39300</v>
      </c>
      <c r="AA484" s="90">
        <v>38000</v>
      </c>
      <c r="AB484" s="90"/>
    </row>
    <row r="485" spans="1:28">
      <c r="A485" s="93">
        <v>45709</v>
      </c>
      <c r="B485" s="91" t="s">
        <v>25</v>
      </c>
      <c r="C485" s="91" t="s">
        <v>25</v>
      </c>
      <c r="D485" s="91" t="s">
        <v>25</v>
      </c>
      <c r="E485" s="91" t="s">
        <v>25</v>
      </c>
      <c r="F485" s="91" t="s">
        <v>25</v>
      </c>
      <c r="G485" s="91" t="s">
        <v>25</v>
      </c>
      <c r="H485" s="91" t="s">
        <v>25</v>
      </c>
      <c r="I485" s="91" t="s">
        <v>25</v>
      </c>
      <c r="J485" s="91" t="s">
        <v>25</v>
      </c>
      <c r="K485" s="90">
        <v>41500</v>
      </c>
      <c r="L485" s="90">
        <v>39050</v>
      </c>
      <c r="M485" s="90">
        <v>42300</v>
      </c>
      <c r="N485" s="91" t="s">
        <v>25</v>
      </c>
      <c r="O485" s="90">
        <v>42100</v>
      </c>
      <c r="P485" s="90">
        <v>41900</v>
      </c>
      <c r="Q485" s="90">
        <v>39100</v>
      </c>
      <c r="R485" s="90">
        <v>40800</v>
      </c>
      <c r="S485" s="90">
        <v>40500</v>
      </c>
      <c r="T485" s="90">
        <v>41800</v>
      </c>
      <c r="U485" s="91" t="s">
        <v>25</v>
      </c>
      <c r="V485" s="90">
        <v>39800</v>
      </c>
      <c r="W485" s="90">
        <v>42000</v>
      </c>
      <c r="X485" s="90">
        <v>42700</v>
      </c>
      <c r="Y485" s="90">
        <v>38750</v>
      </c>
      <c r="Z485" s="90">
        <v>39350</v>
      </c>
      <c r="AA485" s="90">
        <v>37900</v>
      </c>
      <c r="AB485" s="90"/>
    </row>
    <row r="486" spans="1:28">
      <c r="A486" s="93">
        <v>45710</v>
      </c>
      <c r="B486" s="91" t="s">
        <v>25</v>
      </c>
      <c r="C486" s="91" t="s">
        <v>25</v>
      </c>
      <c r="D486" s="91" t="s">
        <v>25</v>
      </c>
      <c r="E486" s="91" t="s">
        <v>25</v>
      </c>
      <c r="F486" s="91" t="s">
        <v>25</v>
      </c>
      <c r="G486" s="91" t="s">
        <v>25</v>
      </c>
      <c r="H486" s="91" t="s">
        <v>25</v>
      </c>
      <c r="I486" s="91" t="s">
        <v>25</v>
      </c>
      <c r="J486" s="91" t="s">
        <v>25</v>
      </c>
      <c r="K486" s="90">
        <v>41500</v>
      </c>
      <c r="L486" s="90">
        <v>39200</v>
      </c>
      <c r="M486" s="90">
        <v>42300</v>
      </c>
      <c r="N486" s="91" t="s">
        <v>25</v>
      </c>
      <c r="O486" s="90">
        <v>42100</v>
      </c>
      <c r="P486" s="90">
        <v>42000</v>
      </c>
      <c r="Q486" s="90">
        <v>39300</v>
      </c>
      <c r="R486" s="90">
        <v>40800</v>
      </c>
      <c r="S486" s="90">
        <v>41000</v>
      </c>
      <c r="T486" s="90">
        <v>41800</v>
      </c>
      <c r="U486" s="91" t="s">
        <v>25</v>
      </c>
      <c r="V486" s="90">
        <v>40000</v>
      </c>
      <c r="W486" s="90">
        <v>42200</v>
      </c>
      <c r="X486" s="90">
        <v>42800</v>
      </c>
      <c r="Y486" s="90">
        <v>38900</v>
      </c>
      <c r="Z486" s="90">
        <v>39350</v>
      </c>
      <c r="AA486" s="90">
        <v>37950</v>
      </c>
      <c r="AB486" s="90"/>
    </row>
    <row r="487" spans="1:28">
      <c r="A487" s="265">
        <v>45711</v>
      </c>
      <c r="B487" t="s">
        <v>24</v>
      </c>
      <c r="C487" t="s">
        <v>24</v>
      </c>
      <c r="D487" t="s">
        <v>24</v>
      </c>
      <c r="E487" t="s">
        <v>24</v>
      </c>
      <c r="F487" t="s">
        <v>24</v>
      </c>
      <c r="G487" t="s">
        <v>24</v>
      </c>
      <c r="H487" t="s">
        <v>24</v>
      </c>
      <c r="I487" t="s">
        <v>24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24</v>
      </c>
      <c r="P487" t="s">
        <v>24</v>
      </c>
      <c r="Q487" t="s">
        <v>24</v>
      </c>
      <c r="R487" t="s">
        <v>24</v>
      </c>
      <c r="S487" t="s">
        <v>24</v>
      </c>
      <c r="T487" t="s">
        <v>24</v>
      </c>
      <c r="U487" t="s">
        <v>24</v>
      </c>
      <c r="V487" t="s">
        <v>24</v>
      </c>
      <c r="W487" t="s">
        <v>24</v>
      </c>
      <c r="X487" t="s">
        <v>24</v>
      </c>
      <c r="Y487" t="s">
        <v>24</v>
      </c>
      <c r="Z487" t="s">
        <v>24</v>
      </c>
      <c r="AA487" t="s">
        <v>24</v>
      </c>
    </row>
    <row r="488" spans="1:28">
      <c r="A488" s="265">
        <v>45712</v>
      </c>
      <c r="B488" t="s">
        <v>25</v>
      </c>
      <c r="C488" t="s">
        <v>25</v>
      </c>
      <c r="D488" t="s">
        <v>25</v>
      </c>
      <c r="E488" t="s">
        <v>25</v>
      </c>
      <c r="F488" t="s">
        <v>25</v>
      </c>
      <c r="G488" t="s">
        <v>25</v>
      </c>
      <c r="H488" t="s">
        <v>25</v>
      </c>
      <c r="I488" t="s">
        <v>25</v>
      </c>
      <c r="J488" t="s">
        <v>25</v>
      </c>
      <c r="K488">
        <v>41800</v>
      </c>
      <c r="L488">
        <v>39500</v>
      </c>
      <c r="M488">
        <v>42800</v>
      </c>
      <c r="N488" t="s">
        <v>25</v>
      </c>
      <c r="O488">
        <v>42400</v>
      </c>
      <c r="P488">
        <v>42000</v>
      </c>
      <c r="Q488">
        <v>39500</v>
      </c>
      <c r="R488">
        <v>40800</v>
      </c>
      <c r="S488">
        <v>41000</v>
      </c>
      <c r="T488">
        <v>42000</v>
      </c>
      <c r="U488" t="s">
        <v>25</v>
      </c>
      <c r="V488">
        <v>40200</v>
      </c>
      <c r="W488">
        <v>42400</v>
      </c>
      <c r="X488">
        <v>42900</v>
      </c>
      <c r="Y488">
        <v>39200</v>
      </c>
      <c r="Z488">
        <v>39800</v>
      </c>
      <c r="AA488">
        <v>38300</v>
      </c>
    </row>
    <row r="489" spans="1:28">
      <c r="A489" s="265">
        <v>45713</v>
      </c>
      <c r="B489" t="s">
        <v>25</v>
      </c>
      <c r="C489" t="s">
        <v>25</v>
      </c>
      <c r="D489" t="s">
        <v>25</v>
      </c>
      <c r="E489" t="s">
        <v>25</v>
      </c>
      <c r="F489" t="s">
        <v>25</v>
      </c>
      <c r="G489" t="s">
        <v>25</v>
      </c>
      <c r="H489" t="s">
        <v>25</v>
      </c>
      <c r="I489" t="s">
        <v>25</v>
      </c>
      <c r="J489" t="s">
        <v>25</v>
      </c>
      <c r="K489">
        <v>41800</v>
      </c>
      <c r="L489">
        <v>39300</v>
      </c>
      <c r="M489">
        <v>42500</v>
      </c>
      <c r="N489" t="s">
        <v>25</v>
      </c>
      <c r="O489">
        <v>42200</v>
      </c>
      <c r="P489">
        <v>42000</v>
      </c>
      <c r="Q489">
        <v>39250</v>
      </c>
      <c r="R489">
        <v>40800</v>
      </c>
      <c r="S489">
        <v>41300</v>
      </c>
      <c r="T489">
        <v>42000</v>
      </c>
      <c r="U489" t="s">
        <v>25</v>
      </c>
      <c r="V489">
        <v>39950</v>
      </c>
      <c r="W489">
        <v>42300</v>
      </c>
      <c r="X489">
        <v>43000</v>
      </c>
      <c r="Y489">
        <v>39050</v>
      </c>
      <c r="Z489">
        <v>39550</v>
      </c>
      <c r="AA489">
        <v>38300</v>
      </c>
    </row>
    <row r="490" spans="1:28">
      <c r="A490" s="265">
        <v>45714</v>
      </c>
      <c r="B490" t="s">
        <v>25</v>
      </c>
      <c r="C490" t="s">
        <v>25</v>
      </c>
      <c r="D490" t="s">
        <v>25</v>
      </c>
      <c r="E490" t="s">
        <v>25</v>
      </c>
      <c r="F490" t="s">
        <v>25</v>
      </c>
      <c r="G490" t="s">
        <v>25</v>
      </c>
      <c r="H490" t="s">
        <v>25</v>
      </c>
      <c r="I490" t="s">
        <v>25</v>
      </c>
      <c r="J490" t="s">
        <v>25</v>
      </c>
      <c r="K490">
        <v>41800</v>
      </c>
      <c r="L490">
        <v>39500</v>
      </c>
      <c r="M490">
        <v>42600</v>
      </c>
      <c r="N490" t="s">
        <v>25</v>
      </c>
      <c r="O490">
        <v>42200</v>
      </c>
      <c r="P490">
        <v>42300</v>
      </c>
      <c r="Q490">
        <v>39500</v>
      </c>
      <c r="R490">
        <v>40800</v>
      </c>
      <c r="S490">
        <v>41300</v>
      </c>
      <c r="T490">
        <v>42000</v>
      </c>
      <c r="U490" t="s">
        <v>25</v>
      </c>
      <c r="V490">
        <v>40200</v>
      </c>
      <c r="W490">
        <v>42500</v>
      </c>
      <c r="X490">
        <v>43000</v>
      </c>
      <c r="Y490">
        <v>39400</v>
      </c>
      <c r="Z490">
        <v>39950</v>
      </c>
      <c r="AA490">
        <v>38500</v>
      </c>
    </row>
    <row r="491" spans="1:28">
      <c r="A491" s="265">
        <v>45715</v>
      </c>
      <c r="B491" t="s">
        <v>25</v>
      </c>
      <c r="C491" t="s">
        <v>25</v>
      </c>
      <c r="D491" t="s">
        <v>25</v>
      </c>
      <c r="E491" t="s">
        <v>25</v>
      </c>
      <c r="F491" t="s">
        <v>25</v>
      </c>
      <c r="G491" t="s">
        <v>25</v>
      </c>
      <c r="H491" t="s">
        <v>25</v>
      </c>
      <c r="I491" t="s">
        <v>25</v>
      </c>
      <c r="J491" t="s">
        <v>25</v>
      </c>
      <c r="K491">
        <v>42300</v>
      </c>
      <c r="L491">
        <v>39750</v>
      </c>
      <c r="M491">
        <v>42800</v>
      </c>
      <c r="N491" t="s">
        <v>25</v>
      </c>
      <c r="O491">
        <v>42500</v>
      </c>
      <c r="P491">
        <v>42500</v>
      </c>
      <c r="Q491">
        <v>39750</v>
      </c>
      <c r="R491">
        <v>41500</v>
      </c>
      <c r="S491">
        <v>41500</v>
      </c>
      <c r="T491">
        <v>42300</v>
      </c>
      <c r="U491" t="s">
        <v>25</v>
      </c>
      <c r="V491">
        <v>40450</v>
      </c>
      <c r="W491">
        <v>42500</v>
      </c>
      <c r="X491">
        <v>43200</v>
      </c>
      <c r="Y491">
        <v>39500</v>
      </c>
      <c r="Z491">
        <v>40000</v>
      </c>
      <c r="AA491">
        <v>39000</v>
      </c>
    </row>
    <row r="492" spans="1:28">
      <c r="A492" s="265">
        <v>45716</v>
      </c>
      <c r="B492" t="s">
        <v>25</v>
      </c>
      <c r="C492" t="s">
        <v>25</v>
      </c>
      <c r="D492" t="s">
        <v>25</v>
      </c>
      <c r="E492" t="s">
        <v>25</v>
      </c>
      <c r="F492" t="s">
        <v>25</v>
      </c>
      <c r="G492" t="s">
        <v>25</v>
      </c>
      <c r="H492" t="s">
        <v>25</v>
      </c>
      <c r="I492" t="s">
        <v>25</v>
      </c>
      <c r="J492" t="s">
        <v>25</v>
      </c>
      <c r="K492">
        <v>42300</v>
      </c>
      <c r="L492">
        <v>39600</v>
      </c>
      <c r="M492">
        <v>42700</v>
      </c>
      <c r="N492" t="s">
        <v>25</v>
      </c>
      <c r="O492">
        <v>42400</v>
      </c>
      <c r="P492">
        <v>42800</v>
      </c>
      <c r="Q492">
        <v>39350</v>
      </c>
      <c r="R492">
        <v>41500</v>
      </c>
      <c r="S492">
        <v>41500</v>
      </c>
      <c r="T492">
        <v>42000</v>
      </c>
      <c r="U492" t="s">
        <v>25</v>
      </c>
      <c r="V492">
        <v>40050</v>
      </c>
      <c r="W492">
        <v>42450</v>
      </c>
      <c r="X492">
        <v>43000</v>
      </c>
      <c r="Y492">
        <v>39400</v>
      </c>
      <c r="Z492">
        <v>40000</v>
      </c>
      <c r="AA492">
        <v>38800</v>
      </c>
    </row>
    <row r="493" spans="1:28">
      <c r="A493" s="265">
        <v>45717</v>
      </c>
      <c r="B493" t="s">
        <v>25</v>
      </c>
      <c r="C493" t="s">
        <v>25</v>
      </c>
      <c r="D493" t="s">
        <v>25</v>
      </c>
      <c r="E493" t="s">
        <v>25</v>
      </c>
      <c r="F493" t="s">
        <v>25</v>
      </c>
      <c r="G493" t="s">
        <v>25</v>
      </c>
      <c r="H493" t="s">
        <v>25</v>
      </c>
      <c r="I493" t="s">
        <v>25</v>
      </c>
      <c r="J493" t="s">
        <v>25</v>
      </c>
      <c r="K493">
        <v>42000</v>
      </c>
      <c r="L493">
        <v>39700</v>
      </c>
      <c r="M493">
        <v>42800</v>
      </c>
      <c r="N493" t="s">
        <v>25</v>
      </c>
      <c r="O493">
        <v>42500</v>
      </c>
      <c r="P493">
        <v>42800</v>
      </c>
      <c r="Q493">
        <v>39600</v>
      </c>
      <c r="R493">
        <v>41500</v>
      </c>
      <c r="S493">
        <v>41500</v>
      </c>
      <c r="T493">
        <v>42000</v>
      </c>
      <c r="U493" t="s">
        <v>25</v>
      </c>
      <c r="V493">
        <v>40300</v>
      </c>
      <c r="W493">
        <v>42600</v>
      </c>
      <c r="X493">
        <v>43000</v>
      </c>
      <c r="Y493">
        <v>39400</v>
      </c>
      <c r="Z493">
        <v>40100</v>
      </c>
      <c r="AA493">
        <v>38750</v>
      </c>
    </row>
    <row r="494" spans="1:28">
      <c r="A494" s="265">
        <v>45718</v>
      </c>
      <c r="B494" t="s">
        <v>24</v>
      </c>
      <c r="C494" t="s">
        <v>24</v>
      </c>
      <c r="D494" t="s">
        <v>24</v>
      </c>
      <c r="E494" t="s">
        <v>24</v>
      </c>
      <c r="F494" t="s">
        <v>24</v>
      </c>
      <c r="G494" t="s">
        <v>24</v>
      </c>
      <c r="H494" t="s">
        <v>24</v>
      </c>
      <c r="I494" t="s">
        <v>24</v>
      </c>
      <c r="J494" t="s">
        <v>24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24</v>
      </c>
      <c r="Q494" t="s">
        <v>24</v>
      </c>
      <c r="R494" t="s">
        <v>24</v>
      </c>
      <c r="S494" t="s">
        <v>24</v>
      </c>
      <c r="T494" t="s">
        <v>24</v>
      </c>
      <c r="U494" t="s">
        <v>24</v>
      </c>
      <c r="V494" t="s">
        <v>24</v>
      </c>
      <c r="W494" t="s">
        <v>24</v>
      </c>
      <c r="X494" t="s">
        <v>24</v>
      </c>
      <c r="Y494" t="s">
        <v>24</v>
      </c>
      <c r="Z494" t="s">
        <v>24</v>
      </c>
      <c r="AA494" t="s">
        <v>24</v>
      </c>
    </row>
    <row r="495" spans="1:28">
      <c r="A495" s="265">
        <v>45719</v>
      </c>
      <c r="B495" t="s">
        <v>25</v>
      </c>
      <c r="C495" t="s">
        <v>25</v>
      </c>
      <c r="D495" t="s">
        <v>25</v>
      </c>
      <c r="E495" t="s">
        <v>25</v>
      </c>
      <c r="F495" t="s">
        <v>25</v>
      </c>
      <c r="G495" t="s">
        <v>25</v>
      </c>
      <c r="H495" t="s">
        <v>25</v>
      </c>
      <c r="I495" t="s">
        <v>25</v>
      </c>
      <c r="J495" t="s">
        <v>25</v>
      </c>
      <c r="K495">
        <v>42000</v>
      </c>
      <c r="L495">
        <v>39700</v>
      </c>
      <c r="M495">
        <v>42700</v>
      </c>
      <c r="N495" t="s">
        <v>25</v>
      </c>
      <c r="O495">
        <v>42400</v>
      </c>
      <c r="P495">
        <v>43000</v>
      </c>
      <c r="Q495">
        <v>39550</v>
      </c>
      <c r="R495">
        <v>41500</v>
      </c>
      <c r="S495">
        <v>41500</v>
      </c>
      <c r="T495">
        <v>42000</v>
      </c>
      <c r="U495" t="s">
        <v>25</v>
      </c>
      <c r="V495">
        <v>40250</v>
      </c>
      <c r="W495">
        <v>42300</v>
      </c>
      <c r="X495">
        <v>42700</v>
      </c>
      <c r="Y495">
        <v>39100</v>
      </c>
      <c r="Z495">
        <v>39800</v>
      </c>
      <c r="AA495">
        <v>38500</v>
      </c>
    </row>
    <row r="496" spans="1:28">
      <c r="A496" s="93">
        <v>45720</v>
      </c>
      <c r="B496" s="91" t="s">
        <v>25</v>
      </c>
      <c r="C496" s="91" t="s">
        <v>25</v>
      </c>
      <c r="D496" s="91" t="s">
        <v>25</v>
      </c>
      <c r="E496" s="91" t="s">
        <v>25</v>
      </c>
      <c r="F496" s="91" t="s">
        <v>25</v>
      </c>
      <c r="G496" s="91" t="s">
        <v>25</v>
      </c>
      <c r="H496" s="91" t="s">
        <v>25</v>
      </c>
      <c r="I496" s="91" t="s">
        <v>25</v>
      </c>
      <c r="J496" s="91" t="s">
        <v>25</v>
      </c>
      <c r="K496" s="90">
        <v>42300</v>
      </c>
      <c r="L496" s="90">
        <v>39650</v>
      </c>
      <c r="M496" s="90">
        <v>42800</v>
      </c>
      <c r="N496" s="91" t="s">
        <v>25</v>
      </c>
      <c r="O496" s="90">
        <v>42500</v>
      </c>
      <c r="P496" s="90">
        <v>43000</v>
      </c>
      <c r="Q496" s="90">
        <v>39500</v>
      </c>
      <c r="R496" s="90">
        <v>41500</v>
      </c>
      <c r="S496" s="90">
        <v>41500</v>
      </c>
      <c r="T496" s="90">
        <v>42000</v>
      </c>
      <c r="U496" s="91" t="s">
        <v>25</v>
      </c>
      <c r="V496" s="90">
        <v>40200</v>
      </c>
      <c r="W496" s="90">
        <v>42400</v>
      </c>
      <c r="X496" s="90">
        <v>42800</v>
      </c>
      <c r="Y496" s="90">
        <v>39500</v>
      </c>
      <c r="Z496" s="90">
        <v>40150</v>
      </c>
      <c r="AA496" s="90">
        <v>38700</v>
      </c>
      <c r="AB496" s="90"/>
    </row>
    <row r="497" spans="1:28">
      <c r="A497" s="93">
        <v>45721</v>
      </c>
      <c r="B497" s="91" t="s">
        <v>25</v>
      </c>
      <c r="C497" s="91" t="s">
        <v>25</v>
      </c>
      <c r="D497" s="91" t="s">
        <v>25</v>
      </c>
      <c r="E497" s="91" t="s">
        <v>25</v>
      </c>
      <c r="F497" s="91" t="s">
        <v>25</v>
      </c>
      <c r="G497" s="91" t="s">
        <v>25</v>
      </c>
      <c r="H497" s="91" t="s">
        <v>25</v>
      </c>
      <c r="I497" s="91" t="s">
        <v>25</v>
      </c>
      <c r="J497" s="91" t="s">
        <v>25</v>
      </c>
      <c r="K497" s="90">
        <v>42700</v>
      </c>
      <c r="L497" s="90">
        <v>39800</v>
      </c>
      <c r="M497" s="90">
        <v>43000</v>
      </c>
      <c r="N497" s="91" t="s">
        <v>25</v>
      </c>
      <c r="O497" s="90">
        <v>42600</v>
      </c>
      <c r="P497" s="90">
        <v>43500</v>
      </c>
      <c r="Q497" s="90">
        <v>39800</v>
      </c>
      <c r="R497" s="90">
        <v>41500</v>
      </c>
      <c r="S497" s="90">
        <v>42000</v>
      </c>
      <c r="T497" s="90">
        <v>42300</v>
      </c>
      <c r="U497" s="91" t="s">
        <v>25</v>
      </c>
      <c r="V497" s="90">
        <v>40500</v>
      </c>
      <c r="W497" s="90">
        <v>42600</v>
      </c>
      <c r="X497" s="90">
        <v>42900</v>
      </c>
      <c r="Y497" s="90">
        <v>39800</v>
      </c>
      <c r="Z497" s="90">
        <v>40400</v>
      </c>
      <c r="AA497" s="90">
        <v>39100</v>
      </c>
      <c r="AB497" s="90"/>
    </row>
    <row r="498" spans="1:28">
      <c r="A498" s="265">
        <v>45722</v>
      </c>
      <c r="B498" t="s">
        <v>25</v>
      </c>
      <c r="C498" t="s">
        <v>25</v>
      </c>
      <c r="D498" t="s">
        <v>25</v>
      </c>
      <c r="E498" t="s">
        <v>25</v>
      </c>
      <c r="F498" t="s">
        <v>25</v>
      </c>
      <c r="G498" t="s">
        <v>25</v>
      </c>
      <c r="H498" t="s">
        <v>25</v>
      </c>
      <c r="I498" t="s">
        <v>25</v>
      </c>
      <c r="J498" t="s">
        <v>25</v>
      </c>
      <c r="K498">
        <v>42600</v>
      </c>
      <c r="L498">
        <v>39800</v>
      </c>
      <c r="M498">
        <v>43000</v>
      </c>
      <c r="N498" t="s">
        <v>25</v>
      </c>
      <c r="O498">
        <v>42500</v>
      </c>
      <c r="P498">
        <v>43500</v>
      </c>
      <c r="Q498">
        <v>39550</v>
      </c>
      <c r="R498">
        <v>42000</v>
      </c>
      <c r="S498">
        <v>42000</v>
      </c>
      <c r="T498">
        <v>42300</v>
      </c>
      <c r="U498" t="s">
        <v>25</v>
      </c>
      <c r="V498">
        <v>40250</v>
      </c>
      <c r="W498">
        <v>42400</v>
      </c>
      <c r="X498">
        <v>43000</v>
      </c>
      <c r="Y498">
        <v>39500</v>
      </c>
      <c r="Z498">
        <v>40050</v>
      </c>
      <c r="AA498">
        <v>38900</v>
      </c>
    </row>
    <row r="499" spans="1:28">
      <c r="A499" s="265">
        <v>45723</v>
      </c>
      <c r="B499" t="s">
        <v>25</v>
      </c>
      <c r="C499" t="s">
        <v>25</v>
      </c>
      <c r="D499" t="s">
        <v>25</v>
      </c>
      <c r="E499" t="s">
        <v>25</v>
      </c>
      <c r="F499" t="s">
        <v>25</v>
      </c>
      <c r="G499" t="s">
        <v>25</v>
      </c>
      <c r="H499" t="s">
        <v>25</v>
      </c>
      <c r="I499" t="s">
        <v>25</v>
      </c>
      <c r="J499" t="s">
        <v>25</v>
      </c>
      <c r="K499">
        <v>42800</v>
      </c>
      <c r="L499">
        <v>40000</v>
      </c>
      <c r="M499">
        <v>43000</v>
      </c>
      <c r="N499" t="s">
        <v>25</v>
      </c>
      <c r="O499">
        <v>42600</v>
      </c>
      <c r="P499">
        <v>43500</v>
      </c>
      <c r="Q499">
        <v>39750</v>
      </c>
      <c r="R499">
        <v>42000</v>
      </c>
      <c r="S499">
        <v>42000</v>
      </c>
      <c r="T499">
        <v>42200</v>
      </c>
      <c r="U499" t="s">
        <v>25</v>
      </c>
      <c r="V499">
        <v>40450</v>
      </c>
      <c r="W499">
        <v>42600</v>
      </c>
      <c r="X499">
        <v>43000</v>
      </c>
      <c r="Y499">
        <v>39600</v>
      </c>
      <c r="Z499">
        <v>40050</v>
      </c>
      <c r="AA499">
        <v>38900</v>
      </c>
    </row>
    <row r="500" spans="1:28">
      <c r="A500" s="265">
        <v>45724</v>
      </c>
      <c r="B500" t="s">
        <v>25</v>
      </c>
      <c r="C500" t="s">
        <v>25</v>
      </c>
      <c r="D500" t="s">
        <v>25</v>
      </c>
      <c r="E500" t="s">
        <v>25</v>
      </c>
      <c r="F500" t="s">
        <v>25</v>
      </c>
      <c r="G500" t="s">
        <v>25</v>
      </c>
      <c r="H500" t="s">
        <v>25</v>
      </c>
      <c r="I500" t="s">
        <v>25</v>
      </c>
      <c r="J500" t="s">
        <v>25</v>
      </c>
      <c r="K500">
        <v>42800</v>
      </c>
      <c r="L500">
        <v>40000</v>
      </c>
      <c r="M500">
        <v>43000</v>
      </c>
      <c r="N500" t="s">
        <v>25</v>
      </c>
      <c r="O500">
        <v>42600</v>
      </c>
      <c r="P500">
        <v>43500</v>
      </c>
      <c r="Q500">
        <v>39800</v>
      </c>
      <c r="R500">
        <v>42000</v>
      </c>
      <c r="S500">
        <v>42000</v>
      </c>
      <c r="T500">
        <v>42300</v>
      </c>
      <c r="U500" t="s">
        <v>25</v>
      </c>
      <c r="V500">
        <v>40500</v>
      </c>
      <c r="W500">
        <v>42600</v>
      </c>
      <c r="X500">
        <v>43100</v>
      </c>
      <c r="Y500">
        <v>39550</v>
      </c>
      <c r="Z500">
        <v>40100</v>
      </c>
      <c r="AA500">
        <v>38900</v>
      </c>
    </row>
    <row r="501" spans="1:28">
      <c r="A501" s="265">
        <v>45725</v>
      </c>
      <c r="B501" t="s">
        <v>24</v>
      </c>
      <c r="C501" t="s">
        <v>24</v>
      </c>
      <c r="D501" t="s">
        <v>24</v>
      </c>
      <c r="E501" t="s">
        <v>24</v>
      </c>
      <c r="F501" t="s">
        <v>24</v>
      </c>
      <c r="G501" t="s">
        <v>24</v>
      </c>
      <c r="H501" t="s">
        <v>24</v>
      </c>
      <c r="I501" t="s">
        <v>24</v>
      </c>
      <c r="J501" t="s">
        <v>24</v>
      </c>
      <c r="K501" t="s">
        <v>24</v>
      </c>
      <c r="L501" t="s">
        <v>24</v>
      </c>
      <c r="M501" t="s">
        <v>24</v>
      </c>
      <c r="N501" t="s">
        <v>24</v>
      </c>
      <c r="O501" t="s">
        <v>24</v>
      </c>
      <c r="P501" t="s">
        <v>24</v>
      </c>
      <c r="Q501" t="s">
        <v>24</v>
      </c>
      <c r="R501" t="s">
        <v>24</v>
      </c>
      <c r="S501" t="s">
        <v>24</v>
      </c>
      <c r="T501" t="s">
        <v>24</v>
      </c>
      <c r="U501" t="s">
        <v>24</v>
      </c>
      <c r="V501" t="s">
        <v>24</v>
      </c>
      <c r="W501" t="s">
        <v>24</v>
      </c>
      <c r="X501" t="s">
        <v>24</v>
      </c>
      <c r="Y501" t="s">
        <v>24</v>
      </c>
      <c r="Z501" t="s">
        <v>24</v>
      </c>
      <c r="AA501" t="s">
        <v>24</v>
      </c>
    </row>
    <row r="502" spans="1:28">
      <c r="A502" s="265">
        <v>45726</v>
      </c>
      <c r="B502" t="s">
        <v>25</v>
      </c>
      <c r="C502" t="s">
        <v>25</v>
      </c>
      <c r="D502" t="s">
        <v>25</v>
      </c>
      <c r="E502" t="s">
        <v>25</v>
      </c>
      <c r="F502" t="s">
        <v>25</v>
      </c>
      <c r="G502" t="s">
        <v>25</v>
      </c>
      <c r="H502" t="s">
        <v>25</v>
      </c>
      <c r="I502" t="s">
        <v>25</v>
      </c>
      <c r="J502" t="s">
        <v>25</v>
      </c>
      <c r="K502">
        <v>42800</v>
      </c>
      <c r="L502">
        <v>39800</v>
      </c>
      <c r="M502">
        <v>42600</v>
      </c>
      <c r="N502" t="s">
        <v>25</v>
      </c>
      <c r="O502">
        <v>42200</v>
      </c>
      <c r="P502">
        <v>43300</v>
      </c>
      <c r="Q502">
        <v>39700</v>
      </c>
      <c r="R502">
        <v>42000</v>
      </c>
      <c r="S502">
        <v>42000</v>
      </c>
      <c r="T502">
        <v>42300</v>
      </c>
      <c r="U502" t="s">
        <v>25</v>
      </c>
      <c r="V502">
        <v>40400</v>
      </c>
      <c r="W502">
        <v>42500</v>
      </c>
      <c r="X502">
        <v>43100</v>
      </c>
      <c r="Y502">
        <v>39550</v>
      </c>
      <c r="Z502">
        <v>40100</v>
      </c>
      <c r="AA502">
        <v>38800</v>
      </c>
    </row>
    <row r="503" spans="1:28">
      <c r="A503" s="265">
        <v>45727</v>
      </c>
      <c r="B503" t="s">
        <v>25</v>
      </c>
      <c r="C503" t="s">
        <v>25</v>
      </c>
      <c r="D503" t="s">
        <v>25</v>
      </c>
      <c r="E503" s="94" t="s">
        <v>25</v>
      </c>
      <c r="F503" s="94" t="s">
        <v>25</v>
      </c>
      <c r="G503" t="s">
        <v>25</v>
      </c>
      <c r="H503" s="94" t="s">
        <v>25</v>
      </c>
      <c r="I503" s="94" t="s">
        <v>25</v>
      </c>
      <c r="J503" s="94" t="s">
        <v>25</v>
      </c>
      <c r="K503">
        <v>42800</v>
      </c>
      <c r="L503">
        <v>39800</v>
      </c>
      <c r="M503">
        <v>42500</v>
      </c>
      <c r="N503" t="s">
        <v>25</v>
      </c>
      <c r="O503">
        <v>42100</v>
      </c>
      <c r="P503">
        <v>43300</v>
      </c>
      <c r="Q503">
        <v>39700</v>
      </c>
      <c r="R503">
        <v>42000</v>
      </c>
      <c r="S503">
        <v>42000</v>
      </c>
      <c r="T503">
        <v>42300</v>
      </c>
      <c r="U503" t="s">
        <v>25</v>
      </c>
      <c r="V503">
        <v>40400</v>
      </c>
      <c r="W503">
        <v>42400</v>
      </c>
      <c r="X503">
        <v>42900</v>
      </c>
      <c r="Y503">
        <v>39500</v>
      </c>
      <c r="Z503">
        <v>40000</v>
      </c>
      <c r="AA503">
        <v>38800</v>
      </c>
    </row>
    <row r="504" spans="1:28">
      <c r="A504" s="265">
        <v>45728</v>
      </c>
      <c r="B504" t="s">
        <v>25</v>
      </c>
      <c r="C504" t="s">
        <v>25</v>
      </c>
      <c r="D504" t="s">
        <v>25</v>
      </c>
      <c r="E504" t="s">
        <v>25</v>
      </c>
      <c r="F504" t="s">
        <v>25</v>
      </c>
      <c r="G504" t="s">
        <v>25</v>
      </c>
      <c r="H504" t="s">
        <v>25</v>
      </c>
      <c r="I504" t="s">
        <v>25</v>
      </c>
      <c r="J504" t="s">
        <v>25</v>
      </c>
      <c r="K504">
        <v>42700</v>
      </c>
      <c r="L504">
        <v>39700</v>
      </c>
      <c r="M504">
        <v>42300</v>
      </c>
      <c r="N504" t="s">
        <v>25</v>
      </c>
      <c r="O504">
        <v>42000</v>
      </c>
      <c r="P504">
        <v>43000</v>
      </c>
      <c r="Q504">
        <v>39500</v>
      </c>
      <c r="R504">
        <v>42000</v>
      </c>
      <c r="S504">
        <v>42000</v>
      </c>
      <c r="T504">
        <v>42200</v>
      </c>
      <c r="U504" t="s">
        <v>25</v>
      </c>
      <c r="V504">
        <v>40200</v>
      </c>
      <c r="W504">
        <v>42300</v>
      </c>
      <c r="X504">
        <v>42700</v>
      </c>
      <c r="Y504">
        <v>39400</v>
      </c>
      <c r="Z504">
        <v>39900</v>
      </c>
      <c r="AA504">
        <v>38800</v>
      </c>
    </row>
    <row r="505" spans="1:28">
      <c r="A505" s="265">
        <v>45729</v>
      </c>
      <c r="B505" t="s">
        <v>25</v>
      </c>
      <c r="C505" t="s">
        <v>25</v>
      </c>
      <c r="D505" t="s">
        <v>25</v>
      </c>
      <c r="E505" t="s">
        <v>25</v>
      </c>
      <c r="F505" t="s">
        <v>25</v>
      </c>
      <c r="G505" t="s">
        <v>25</v>
      </c>
      <c r="H505" t="s">
        <v>25</v>
      </c>
      <c r="I505" t="s">
        <v>25</v>
      </c>
      <c r="J505" t="s">
        <v>25</v>
      </c>
      <c r="K505">
        <v>42700</v>
      </c>
      <c r="L505">
        <v>39800</v>
      </c>
      <c r="M505">
        <v>42300</v>
      </c>
      <c r="N505" t="s">
        <v>25</v>
      </c>
      <c r="O505">
        <v>42000</v>
      </c>
      <c r="P505">
        <v>43000</v>
      </c>
      <c r="Q505">
        <v>39500</v>
      </c>
      <c r="R505">
        <v>42000</v>
      </c>
      <c r="S505">
        <v>41500</v>
      </c>
      <c r="T505">
        <v>42200</v>
      </c>
      <c r="U505" t="s">
        <v>25</v>
      </c>
      <c r="V505">
        <v>40200</v>
      </c>
      <c r="W505">
        <v>42400</v>
      </c>
      <c r="X505">
        <v>42500</v>
      </c>
      <c r="Y505">
        <v>39500</v>
      </c>
      <c r="Z505">
        <v>39950</v>
      </c>
      <c r="AA505">
        <v>38800</v>
      </c>
    </row>
    <row r="506" spans="1:28">
      <c r="A506" s="265">
        <v>45730</v>
      </c>
      <c r="B506" t="s">
        <v>24</v>
      </c>
      <c r="C506" t="s">
        <v>24</v>
      </c>
      <c r="D506" t="s">
        <v>24</v>
      </c>
      <c r="E506" t="s">
        <v>24</v>
      </c>
      <c r="F506" t="s">
        <v>24</v>
      </c>
      <c r="G506" t="s">
        <v>24</v>
      </c>
      <c r="H506" t="s">
        <v>24</v>
      </c>
      <c r="I506" t="s">
        <v>24</v>
      </c>
      <c r="J506" t="s">
        <v>24</v>
      </c>
      <c r="K506" t="s">
        <v>24</v>
      </c>
      <c r="L506" t="s">
        <v>24</v>
      </c>
      <c r="M506" t="s">
        <v>24</v>
      </c>
      <c r="N506" t="s">
        <v>24</v>
      </c>
      <c r="O506" t="s">
        <v>24</v>
      </c>
      <c r="P506" t="s">
        <v>24</v>
      </c>
      <c r="Q506" t="s">
        <v>24</v>
      </c>
      <c r="R506" t="s">
        <v>24</v>
      </c>
      <c r="S506" t="s">
        <v>24</v>
      </c>
      <c r="T506" t="s">
        <v>24</v>
      </c>
      <c r="U506" t="s">
        <v>24</v>
      </c>
      <c r="V506" t="s">
        <v>24</v>
      </c>
      <c r="W506" t="s">
        <v>24</v>
      </c>
      <c r="X506" t="s">
        <v>24</v>
      </c>
      <c r="Y506" t="s">
        <v>24</v>
      </c>
      <c r="Z506" t="s">
        <v>24</v>
      </c>
      <c r="AA506" t="s">
        <v>24</v>
      </c>
    </row>
    <row r="507" spans="1:28">
      <c r="A507" s="265">
        <v>45731</v>
      </c>
      <c r="B507" t="s">
        <v>24</v>
      </c>
      <c r="C507" t="s">
        <v>24</v>
      </c>
      <c r="D507" t="s">
        <v>24</v>
      </c>
      <c r="E507" t="s">
        <v>24</v>
      </c>
      <c r="F507" t="s">
        <v>24</v>
      </c>
      <c r="G507" t="s">
        <v>24</v>
      </c>
      <c r="H507" t="s">
        <v>24</v>
      </c>
      <c r="I507" t="s">
        <v>24</v>
      </c>
      <c r="J507" t="s">
        <v>24</v>
      </c>
      <c r="K507" t="s">
        <v>24</v>
      </c>
      <c r="L507" t="s">
        <v>24</v>
      </c>
      <c r="M507" t="s">
        <v>24</v>
      </c>
      <c r="N507" t="s">
        <v>24</v>
      </c>
      <c r="O507" t="s">
        <v>24</v>
      </c>
      <c r="P507" t="s">
        <v>24</v>
      </c>
      <c r="Q507" t="s">
        <v>24</v>
      </c>
      <c r="R507" t="s">
        <v>24</v>
      </c>
      <c r="S507" t="s">
        <v>24</v>
      </c>
      <c r="T507" t="s">
        <v>24</v>
      </c>
      <c r="U507" t="s">
        <v>24</v>
      </c>
      <c r="V507" t="s">
        <v>24</v>
      </c>
      <c r="W507" t="s">
        <v>24</v>
      </c>
      <c r="X507" t="s">
        <v>24</v>
      </c>
      <c r="Y507" t="s">
        <v>24</v>
      </c>
      <c r="Z507" t="s">
        <v>24</v>
      </c>
      <c r="AA507" t="s">
        <v>24</v>
      </c>
    </row>
    <row r="508" spans="1:28">
      <c r="A508" s="265">
        <v>45732</v>
      </c>
      <c r="B508" t="s">
        <v>24</v>
      </c>
      <c r="C508" t="s">
        <v>24</v>
      </c>
      <c r="D508" t="s">
        <v>24</v>
      </c>
      <c r="E508" t="s">
        <v>24</v>
      </c>
      <c r="F508" t="s">
        <v>24</v>
      </c>
      <c r="G508" t="s">
        <v>24</v>
      </c>
      <c r="H508" t="s">
        <v>24</v>
      </c>
      <c r="I508" t="s">
        <v>24</v>
      </c>
      <c r="J508" t="s">
        <v>24</v>
      </c>
      <c r="K508" t="s">
        <v>24</v>
      </c>
      <c r="L508" t="s">
        <v>24</v>
      </c>
      <c r="M508" t="s">
        <v>24</v>
      </c>
      <c r="N508" t="s">
        <v>24</v>
      </c>
      <c r="O508" t="s">
        <v>24</v>
      </c>
      <c r="P508" t="s">
        <v>24</v>
      </c>
      <c r="Q508" t="s">
        <v>24</v>
      </c>
      <c r="R508" t="s">
        <v>24</v>
      </c>
      <c r="S508" t="s">
        <v>24</v>
      </c>
      <c r="T508" t="s">
        <v>24</v>
      </c>
      <c r="U508" t="s">
        <v>24</v>
      </c>
      <c r="V508" t="s">
        <v>24</v>
      </c>
      <c r="W508" t="s">
        <v>24</v>
      </c>
      <c r="X508" t="s">
        <v>24</v>
      </c>
      <c r="Y508" t="s">
        <v>24</v>
      </c>
      <c r="Z508" t="s">
        <v>24</v>
      </c>
      <c r="AA508" t="s">
        <v>24</v>
      </c>
    </row>
    <row r="509" spans="1:28">
      <c r="A509" s="265">
        <v>45733</v>
      </c>
      <c r="B509" t="s">
        <v>25</v>
      </c>
      <c r="C509" t="s">
        <v>25</v>
      </c>
      <c r="D509" t="s">
        <v>25</v>
      </c>
      <c r="E509" t="s">
        <v>25</v>
      </c>
      <c r="F509" t="s">
        <v>25</v>
      </c>
      <c r="G509" t="s">
        <v>25</v>
      </c>
      <c r="H509" t="s">
        <v>25</v>
      </c>
      <c r="I509" t="s">
        <v>25</v>
      </c>
      <c r="J509" t="s">
        <v>25</v>
      </c>
      <c r="K509">
        <v>42400</v>
      </c>
      <c r="L509">
        <v>39800</v>
      </c>
      <c r="M509">
        <v>42300</v>
      </c>
      <c r="N509" t="s">
        <v>25</v>
      </c>
      <c r="O509">
        <v>42000</v>
      </c>
      <c r="P509">
        <v>43000</v>
      </c>
      <c r="Q509">
        <v>39650</v>
      </c>
      <c r="R509">
        <v>41000</v>
      </c>
      <c r="S509">
        <v>41500</v>
      </c>
      <c r="T509">
        <v>42200</v>
      </c>
      <c r="U509" t="s">
        <v>25</v>
      </c>
      <c r="V509">
        <v>40350</v>
      </c>
      <c r="W509">
        <v>42350</v>
      </c>
      <c r="X509">
        <v>42400</v>
      </c>
      <c r="Y509">
        <v>39650</v>
      </c>
      <c r="Z509">
        <v>40150</v>
      </c>
      <c r="AA509">
        <v>38900</v>
      </c>
    </row>
    <row r="510" spans="1:28">
      <c r="A510" s="265">
        <v>45734</v>
      </c>
      <c r="B510" t="s">
        <v>25</v>
      </c>
      <c r="C510" t="s">
        <v>25</v>
      </c>
      <c r="D510" t="s">
        <v>25</v>
      </c>
      <c r="E510" t="s">
        <v>25</v>
      </c>
      <c r="F510" t="s">
        <v>25</v>
      </c>
      <c r="G510" t="s">
        <v>25</v>
      </c>
      <c r="H510" t="s">
        <v>25</v>
      </c>
      <c r="I510" t="s">
        <v>25</v>
      </c>
      <c r="J510" t="s">
        <v>25</v>
      </c>
      <c r="K510">
        <v>42400</v>
      </c>
      <c r="L510">
        <v>40000</v>
      </c>
      <c r="M510">
        <v>42300</v>
      </c>
      <c r="N510" t="s">
        <v>25</v>
      </c>
      <c r="O510">
        <v>42000</v>
      </c>
      <c r="P510">
        <v>43000</v>
      </c>
      <c r="Q510">
        <v>39750</v>
      </c>
      <c r="R510">
        <v>41000</v>
      </c>
      <c r="S510">
        <v>41800</v>
      </c>
      <c r="T510">
        <v>42300</v>
      </c>
      <c r="U510" t="s">
        <v>25</v>
      </c>
      <c r="V510">
        <v>40450</v>
      </c>
      <c r="W510">
        <v>42350</v>
      </c>
      <c r="X510">
        <v>42700</v>
      </c>
      <c r="Y510">
        <v>39950</v>
      </c>
      <c r="Z510">
        <v>40350</v>
      </c>
      <c r="AA510">
        <v>39000</v>
      </c>
    </row>
    <row r="511" spans="1:28">
      <c r="A511" s="265">
        <v>45735</v>
      </c>
      <c r="B511" t="s">
        <v>25</v>
      </c>
      <c r="C511" t="s">
        <v>25</v>
      </c>
      <c r="D511" t="s">
        <v>25</v>
      </c>
      <c r="E511" t="s">
        <v>25</v>
      </c>
      <c r="F511" t="s">
        <v>25</v>
      </c>
      <c r="G511" t="s">
        <v>25</v>
      </c>
      <c r="H511" t="s">
        <v>25</v>
      </c>
      <c r="I511" t="s">
        <v>25</v>
      </c>
      <c r="J511" t="s">
        <v>25</v>
      </c>
      <c r="K511">
        <v>42800</v>
      </c>
      <c r="L511">
        <v>40450</v>
      </c>
      <c r="M511">
        <v>43000</v>
      </c>
      <c r="N511" t="s">
        <v>25</v>
      </c>
      <c r="O511">
        <v>42500</v>
      </c>
      <c r="P511">
        <v>44000</v>
      </c>
      <c r="Q511">
        <v>40250</v>
      </c>
      <c r="R511">
        <v>41000</v>
      </c>
      <c r="S511">
        <v>42500</v>
      </c>
      <c r="T511">
        <v>42800</v>
      </c>
      <c r="U511" t="s">
        <v>25</v>
      </c>
      <c r="V511">
        <v>40950</v>
      </c>
      <c r="W511">
        <v>42700</v>
      </c>
      <c r="X511">
        <v>43000</v>
      </c>
      <c r="Y511">
        <v>40500</v>
      </c>
      <c r="Z511">
        <v>41050</v>
      </c>
      <c r="AA511">
        <v>39500</v>
      </c>
    </row>
    <row r="512" spans="1:28">
      <c r="A512" s="93">
        <v>45736</v>
      </c>
      <c r="B512" s="91" t="s">
        <v>25</v>
      </c>
      <c r="C512" s="91" t="s">
        <v>25</v>
      </c>
      <c r="D512" s="91" t="s">
        <v>25</v>
      </c>
      <c r="E512" s="91" t="s">
        <v>25</v>
      </c>
      <c r="F512" s="91" t="s">
        <v>25</v>
      </c>
      <c r="G512" s="91" t="s">
        <v>25</v>
      </c>
      <c r="H512" s="91" t="s">
        <v>25</v>
      </c>
      <c r="I512" s="91" t="s">
        <v>25</v>
      </c>
      <c r="J512" s="91" t="s">
        <v>25</v>
      </c>
      <c r="K512" s="90">
        <v>43400</v>
      </c>
      <c r="L512" s="90">
        <v>40500</v>
      </c>
      <c r="M512" s="90">
        <v>43200</v>
      </c>
      <c r="N512" s="91" t="s">
        <v>25</v>
      </c>
      <c r="O512" s="90">
        <v>42700</v>
      </c>
      <c r="P512" s="90">
        <v>44500</v>
      </c>
      <c r="Q512" s="90">
        <v>40500</v>
      </c>
      <c r="R512" s="90">
        <v>41000</v>
      </c>
      <c r="S512" s="90">
        <v>42500</v>
      </c>
      <c r="T512" s="90">
        <v>43100</v>
      </c>
      <c r="U512" s="91" t="s">
        <v>25</v>
      </c>
      <c r="V512" s="90">
        <v>41200</v>
      </c>
      <c r="W512" s="90">
        <v>43000</v>
      </c>
      <c r="X512" s="90">
        <v>43100</v>
      </c>
      <c r="Y512" s="90">
        <v>40700</v>
      </c>
      <c r="Z512" s="90">
        <v>41300</v>
      </c>
      <c r="AA512" s="90">
        <v>39650</v>
      </c>
    </row>
    <row r="513" spans="1:28">
      <c r="A513" s="265">
        <v>45737</v>
      </c>
      <c r="B513" t="s">
        <v>25</v>
      </c>
      <c r="C513" t="s">
        <v>25</v>
      </c>
      <c r="D513" t="s">
        <v>25</v>
      </c>
      <c r="E513" t="s">
        <v>25</v>
      </c>
      <c r="F513" t="s">
        <v>25</v>
      </c>
      <c r="G513" t="s">
        <v>25</v>
      </c>
      <c r="H513" t="s">
        <v>25</v>
      </c>
      <c r="I513" t="s">
        <v>25</v>
      </c>
      <c r="J513" t="s">
        <v>25</v>
      </c>
      <c r="K513">
        <v>43600</v>
      </c>
      <c r="L513">
        <v>41100</v>
      </c>
      <c r="M513">
        <v>43500</v>
      </c>
      <c r="N513" t="s">
        <v>25</v>
      </c>
      <c r="O513">
        <v>43000</v>
      </c>
      <c r="P513">
        <v>44500</v>
      </c>
      <c r="Q513">
        <v>40800</v>
      </c>
      <c r="R513">
        <v>41000</v>
      </c>
      <c r="S513">
        <v>42500</v>
      </c>
      <c r="T513">
        <v>43100</v>
      </c>
      <c r="U513" t="s">
        <v>25</v>
      </c>
      <c r="V513">
        <v>41500</v>
      </c>
      <c r="W513">
        <v>43300</v>
      </c>
      <c r="X513">
        <v>43200</v>
      </c>
      <c r="Y513">
        <v>40850</v>
      </c>
      <c r="Z513">
        <v>41250</v>
      </c>
      <c r="AA513">
        <v>39650</v>
      </c>
    </row>
    <row r="514" spans="1:28">
      <c r="A514" s="265">
        <v>45738</v>
      </c>
      <c r="B514" t="s">
        <v>25</v>
      </c>
      <c r="C514" t="s">
        <v>25</v>
      </c>
      <c r="D514" t="s">
        <v>25</v>
      </c>
      <c r="E514" t="s">
        <v>25</v>
      </c>
      <c r="F514" t="s">
        <v>25</v>
      </c>
      <c r="G514" t="s">
        <v>25</v>
      </c>
      <c r="H514" t="s">
        <v>25</v>
      </c>
      <c r="I514" t="s">
        <v>25</v>
      </c>
      <c r="J514" t="s">
        <v>25</v>
      </c>
      <c r="K514">
        <v>43600</v>
      </c>
      <c r="L514">
        <v>41000</v>
      </c>
      <c r="M514">
        <v>43300</v>
      </c>
      <c r="N514" t="s">
        <v>25</v>
      </c>
      <c r="O514">
        <v>42800</v>
      </c>
      <c r="P514">
        <v>44500</v>
      </c>
      <c r="Q514">
        <v>40900</v>
      </c>
      <c r="R514">
        <v>42000</v>
      </c>
      <c r="S514">
        <v>42500</v>
      </c>
      <c r="T514">
        <v>43100</v>
      </c>
      <c r="U514" t="s">
        <v>25</v>
      </c>
      <c r="V514">
        <v>41600</v>
      </c>
      <c r="W514">
        <v>43200</v>
      </c>
      <c r="X514">
        <v>43100</v>
      </c>
      <c r="Y514">
        <v>40700</v>
      </c>
      <c r="Z514">
        <v>41000</v>
      </c>
      <c r="AA514">
        <v>40000</v>
      </c>
    </row>
    <row r="515" spans="1:28">
      <c r="A515" s="265">
        <v>45739</v>
      </c>
      <c r="B515" t="s">
        <v>24</v>
      </c>
      <c r="C515" t="s">
        <v>24</v>
      </c>
      <c r="D515" t="s">
        <v>24</v>
      </c>
      <c r="E515" t="s">
        <v>24</v>
      </c>
      <c r="F515" t="s">
        <v>24</v>
      </c>
      <c r="G515" t="s">
        <v>24</v>
      </c>
      <c r="H515" t="s">
        <v>24</v>
      </c>
      <c r="I515" t="s">
        <v>24</v>
      </c>
      <c r="J515" t="s">
        <v>24</v>
      </c>
      <c r="K515" t="s">
        <v>24</v>
      </c>
      <c r="L515" t="s">
        <v>24</v>
      </c>
      <c r="M515" t="s">
        <v>24</v>
      </c>
      <c r="N515" t="s">
        <v>24</v>
      </c>
      <c r="O515" t="s">
        <v>24</v>
      </c>
      <c r="P515" t="s">
        <v>24</v>
      </c>
      <c r="Q515" t="s">
        <v>24</v>
      </c>
      <c r="R515" t="s">
        <v>24</v>
      </c>
      <c r="S515" t="s">
        <v>24</v>
      </c>
      <c r="T515" t="s">
        <v>24</v>
      </c>
      <c r="U515" t="s">
        <v>24</v>
      </c>
      <c r="V515" t="s">
        <v>24</v>
      </c>
      <c r="W515" t="s">
        <v>24</v>
      </c>
      <c r="X515" t="s">
        <v>24</v>
      </c>
      <c r="Y515" t="s">
        <v>24</v>
      </c>
      <c r="Z515" t="s">
        <v>24</v>
      </c>
      <c r="AA515" t="s">
        <v>24</v>
      </c>
    </row>
    <row r="516" spans="1:28">
      <c r="A516" s="265">
        <v>45740</v>
      </c>
      <c r="B516" t="s">
        <v>25</v>
      </c>
      <c r="C516" t="s">
        <v>25</v>
      </c>
      <c r="D516" t="s">
        <v>25</v>
      </c>
      <c r="E516" t="s">
        <v>25</v>
      </c>
      <c r="F516" t="s">
        <v>25</v>
      </c>
      <c r="G516" t="s">
        <v>25</v>
      </c>
      <c r="H516" t="s">
        <v>25</v>
      </c>
      <c r="I516" t="s">
        <v>25</v>
      </c>
      <c r="J516" t="s">
        <v>25</v>
      </c>
      <c r="K516">
        <v>43700</v>
      </c>
      <c r="L516">
        <v>41450</v>
      </c>
      <c r="M516">
        <v>43600</v>
      </c>
      <c r="N516" t="s">
        <v>25</v>
      </c>
      <c r="O516">
        <v>43100</v>
      </c>
      <c r="P516">
        <v>44500</v>
      </c>
      <c r="Q516">
        <v>41250</v>
      </c>
      <c r="R516">
        <v>42000</v>
      </c>
      <c r="S516">
        <v>42500</v>
      </c>
      <c r="T516">
        <v>43100</v>
      </c>
      <c r="U516" t="s">
        <v>25</v>
      </c>
      <c r="V516">
        <v>41950</v>
      </c>
      <c r="W516">
        <v>43800</v>
      </c>
      <c r="X516">
        <v>43300</v>
      </c>
      <c r="Y516">
        <v>41250</v>
      </c>
      <c r="Z516">
        <v>41650</v>
      </c>
      <c r="AA516">
        <v>40300</v>
      </c>
    </row>
    <row r="517" spans="1:28">
      <c r="A517" s="265">
        <v>45741</v>
      </c>
      <c r="B517" t="s">
        <v>25</v>
      </c>
      <c r="C517" t="s">
        <v>25</v>
      </c>
      <c r="D517" t="s">
        <v>25</v>
      </c>
      <c r="E517" t="s">
        <v>25</v>
      </c>
      <c r="F517" t="s">
        <v>25</v>
      </c>
      <c r="G517" t="s">
        <v>25</v>
      </c>
      <c r="H517" t="s">
        <v>25</v>
      </c>
      <c r="I517" t="s">
        <v>25</v>
      </c>
      <c r="J517" t="s">
        <v>25</v>
      </c>
      <c r="K517">
        <v>43800</v>
      </c>
      <c r="L517">
        <v>41350</v>
      </c>
      <c r="M517">
        <v>43600</v>
      </c>
      <c r="N517" t="s">
        <v>25</v>
      </c>
      <c r="O517">
        <v>43200</v>
      </c>
      <c r="P517">
        <v>44500</v>
      </c>
      <c r="Q517">
        <v>41250</v>
      </c>
      <c r="R517">
        <v>42000</v>
      </c>
      <c r="S517">
        <v>42500</v>
      </c>
      <c r="T517">
        <v>43100</v>
      </c>
      <c r="U517" t="s">
        <v>25</v>
      </c>
      <c r="V517">
        <v>41950</v>
      </c>
      <c r="W517">
        <v>43700</v>
      </c>
      <c r="X517">
        <v>43200</v>
      </c>
      <c r="Y517">
        <v>41100</v>
      </c>
      <c r="Z517">
        <v>41500</v>
      </c>
      <c r="AA517">
        <v>40300</v>
      </c>
    </row>
    <row r="518" spans="1:28">
      <c r="A518" s="265">
        <v>45742</v>
      </c>
      <c r="B518" t="s">
        <v>25</v>
      </c>
      <c r="C518" t="s">
        <v>25</v>
      </c>
      <c r="D518" t="s">
        <v>25</v>
      </c>
      <c r="E518" t="s">
        <v>25</v>
      </c>
      <c r="F518" t="s">
        <v>25</v>
      </c>
      <c r="G518" t="s">
        <v>25</v>
      </c>
      <c r="H518" t="s">
        <v>25</v>
      </c>
      <c r="I518" t="s">
        <v>25</v>
      </c>
      <c r="J518" t="s">
        <v>25</v>
      </c>
      <c r="K518">
        <v>43500</v>
      </c>
      <c r="L518">
        <v>41200</v>
      </c>
      <c r="M518">
        <v>43300</v>
      </c>
      <c r="N518" t="s">
        <v>25</v>
      </c>
      <c r="O518">
        <v>42900</v>
      </c>
      <c r="P518">
        <v>44500</v>
      </c>
      <c r="Q518">
        <v>41050</v>
      </c>
      <c r="R518">
        <v>42000</v>
      </c>
      <c r="S518">
        <v>42500</v>
      </c>
      <c r="T518">
        <v>43100</v>
      </c>
      <c r="U518" t="s">
        <v>25</v>
      </c>
      <c r="V518">
        <v>41750</v>
      </c>
      <c r="W518">
        <v>43600</v>
      </c>
      <c r="X518">
        <v>43300</v>
      </c>
      <c r="Y518">
        <v>41000</v>
      </c>
      <c r="Z518">
        <v>41350</v>
      </c>
      <c r="AA518">
        <v>40300</v>
      </c>
    </row>
    <row r="519" spans="1:28">
      <c r="A519" s="265">
        <v>45743</v>
      </c>
      <c r="B519" t="s">
        <v>25</v>
      </c>
      <c r="C519" t="s">
        <v>25</v>
      </c>
      <c r="D519" t="s">
        <v>25</v>
      </c>
      <c r="E519" t="s">
        <v>25</v>
      </c>
      <c r="F519" t="s">
        <v>25</v>
      </c>
      <c r="G519" t="s">
        <v>25</v>
      </c>
      <c r="H519" t="s">
        <v>25</v>
      </c>
      <c r="I519" t="s">
        <v>25</v>
      </c>
      <c r="J519" t="s">
        <v>25</v>
      </c>
      <c r="K519">
        <v>43500</v>
      </c>
      <c r="L519">
        <v>41250</v>
      </c>
      <c r="M519">
        <v>43300</v>
      </c>
      <c r="N519" t="s">
        <v>25</v>
      </c>
      <c r="O519">
        <v>42900</v>
      </c>
      <c r="P519">
        <v>44500</v>
      </c>
      <c r="Q519">
        <v>41000</v>
      </c>
      <c r="R519">
        <v>42000</v>
      </c>
      <c r="S519">
        <v>42500</v>
      </c>
      <c r="T519">
        <v>43000</v>
      </c>
      <c r="U519" t="s">
        <v>25</v>
      </c>
      <c r="V519">
        <v>41700</v>
      </c>
      <c r="W519">
        <v>43500</v>
      </c>
      <c r="X519">
        <v>43200</v>
      </c>
      <c r="Y519">
        <v>40750</v>
      </c>
      <c r="Z519">
        <v>41250</v>
      </c>
      <c r="AA519">
        <v>40200</v>
      </c>
    </row>
    <row r="520" spans="1:28">
      <c r="A520" s="93">
        <v>45744</v>
      </c>
      <c r="B520" s="91" t="s">
        <v>25</v>
      </c>
      <c r="C520" s="91" t="s">
        <v>25</v>
      </c>
      <c r="D520" s="91" t="s">
        <v>25</v>
      </c>
      <c r="E520" s="91" t="s">
        <v>25</v>
      </c>
      <c r="F520" s="91" t="s">
        <v>25</v>
      </c>
      <c r="G520" s="91" t="s">
        <v>25</v>
      </c>
      <c r="H520" s="91" t="s">
        <v>25</v>
      </c>
      <c r="I520" s="91" t="s">
        <v>25</v>
      </c>
      <c r="J520" s="91" t="s">
        <v>25</v>
      </c>
      <c r="K520" s="90">
        <v>43400</v>
      </c>
      <c r="L520" s="90">
        <v>41000</v>
      </c>
      <c r="M520" s="90">
        <v>43000</v>
      </c>
      <c r="N520" s="91" t="s">
        <v>25</v>
      </c>
      <c r="O520" s="90">
        <v>42600</v>
      </c>
      <c r="P520" s="90">
        <v>44000</v>
      </c>
      <c r="Q520" s="90">
        <v>40800</v>
      </c>
      <c r="R520" s="90">
        <v>42000</v>
      </c>
      <c r="S520" s="90">
        <v>42000</v>
      </c>
      <c r="T520" s="90">
        <v>43000</v>
      </c>
      <c r="U520" s="91" t="s">
        <v>25</v>
      </c>
      <c r="V520" s="90">
        <v>41500</v>
      </c>
      <c r="W520" s="90">
        <v>43400</v>
      </c>
      <c r="X520" s="90">
        <v>43000</v>
      </c>
      <c r="Y520" s="90">
        <v>40600</v>
      </c>
      <c r="Z520" s="90">
        <v>41200</v>
      </c>
      <c r="AA520" s="90">
        <v>40200</v>
      </c>
      <c r="AB520" s="90"/>
    </row>
    <row r="521" spans="1:28">
      <c r="A521" s="93">
        <v>45745</v>
      </c>
      <c r="B521" s="91" t="s">
        <v>25</v>
      </c>
      <c r="C521" s="91" t="s">
        <v>25</v>
      </c>
      <c r="D521" s="91" t="s">
        <v>25</v>
      </c>
      <c r="E521" s="91" t="s">
        <v>25</v>
      </c>
      <c r="F521" s="91" t="s">
        <v>25</v>
      </c>
      <c r="G521" s="91" t="s">
        <v>25</v>
      </c>
      <c r="H521" s="91" t="s">
        <v>25</v>
      </c>
      <c r="I521" s="91" t="s">
        <v>25</v>
      </c>
      <c r="J521" s="91" t="s">
        <v>25</v>
      </c>
      <c r="K521" s="90">
        <v>43400</v>
      </c>
      <c r="L521" s="90">
        <v>41300</v>
      </c>
      <c r="M521" s="90">
        <v>43100</v>
      </c>
      <c r="N521" s="91" t="s">
        <v>25</v>
      </c>
      <c r="O521" s="90">
        <v>42800</v>
      </c>
      <c r="P521" s="90">
        <v>44000</v>
      </c>
      <c r="Q521" s="90">
        <v>40950</v>
      </c>
      <c r="R521" s="90">
        <v>42000</v>
      </c>
      <c r="S521" s="90">
        <v>42000</v>
      </c>
      <c r="T521" s="90">
        <v>43000</v>
      </c>
      <c r="U521" s="91" t="s">
        <v>25</v>
      </c>
      <c r="V521" s="90">
        <v>41650</v>
      </c>
      <c r="W521" s="90">
        <v>43650</v>
      </c>
      <c r="X521" s="90">
        <v>42900</v>
      </c>
      <c r="Y521" s="90">
        <v>40750</v>
      </c>
      <c r="Z521" s="90">
        <v>41400</v>
      </c>
      <c r="AA521" s="90">
        <v>40100</v>
      </c>
      <c r="AB521" s="90"/>
    </row>
    <row r="522" spans="1:28">
      <c r="A522" s="93">
        <v>45746</v>
      </c>
      <c r="B522" s="90" t="s">
        <v>24</v>
      </c>
      <c r="C522" s="90" t="s">
        <v>24</v>
      </c>
      <c r="D522" s="90" t="s">
        <v>24</v>
      </c>
      <c r="E522" s="90" t="s">
        <v>24</v>
      </c>
      <c r="F522" s="90" t="s">
        <v>24</v>
      </c>
      <c r="G522" s="90" t="s">
        <v>24</v>
      </c>
      <c r="H522" s="90" t="s">
        <v>24</v>
      </c>
      <c r="I522" s="90" t="s">
        <v>24</v>
      </c>
      <c r="J522" s="90" t="s">
        <v>24</v>
      </c>
      <c r="K522" s="90" t="s">
        <v>24</v>
      </c>
      <c r="L522" s="90" t="s">
        <v>24</v>
      </c>
      <c r="M522" s="90" t="s">
        <v>24</v>
      </c>
      <c r="N522" s="90" t="s">
        <v>24</v>
      </c>
      <c r="O522" s="90" t="s">
        <v>24</v>
      </c>
      <c r="P522" s="90" t="s">
        <v>24</v>
      </c>
      <c r="Q522" s="90" t="s">
        <v>24</v>
      </c>
      <c r="R522" s="90" t="s">
        <v>24</v>
      </c>
      <c r="S522" s="90" t="s">
        <v>24</v>
      </c>
      <c r="T522" s="90" t="s">
        <v>24</v>
      </c>
      <c r="U522" s="90" t="s">
        <v>24</v>
      </c>
      <c r="V522" s="90" t="s">
        <v>24</v>
      </c>
      <c r="W522" s="90" t="s">
        <v>24</v>
      </c>
      <c r="X522" s="90" t="s">
        <v>24</v>
      </c>
      <c r="Y522" s="90" t="s">
        <v>24</v>
      </c>
      <c r="Z522" s="90" t="s">
        <v>24</v>
      </c>
      <c r="AA522" s="90" t="s">
        <v>24</v>
      </c>
      <c r="AB522" s="90"/>
    </row>
    <row r="523" spans="1:28">
      <c r="A523" s="93">
        <v>45747</v>
      </c>
      <c r="B523" s="91" t="s">
        <v>25</v>
      </c>
      <c r="C523" s="91" t="s">
        <v>25</v>
      </c>
      <c r="D523" s="91" t="s">
        <v>25</v>
      </c>
      <c r="E523" s="91" t="s">
        <v>25</v>
      </c>
      <c r="F523" s="91" t="s">
        <v>25</v>
      </c>
      <c r="G523" s="91" t="s">
        <v>25</v>
      </c>
      <c r="H523" s="91" t="s">
        <v>25</v>
      </c>
      <c r="I523" s="91" t="s">
        <v>25</v>
      </c>
      <c r="J523" s="91" t="s">
        <v>25</v>
      </c>
      <c r="K523" s="90">
        <v>43400</v>
      </c>
      <c r="L523" s="90">
        <v>41450</v>
      </c>
      <c r="M523" s="90">
        <v>43600</v>
      </c>
      <c r="N523" s="91" t="s">
        <v>25</v>
      </c>
      <c r="O523" s="90">
        <v>43200</v>
      </c>
      <c r="P523" s="90">
        <v>44000</v>
      </c>
      <c r="Q523" s="90">
        <v>41400</v>
      </c>
      <c r="R523" s="90">
        <v>42000</v>
      </c>
      <c r="S523" s="90">
        <v>42500</v>
      </c>
      <c r="T523" s="90">
        <v>43300</v>
      </c>
      <c r="U523" s="91" t="s">
        <v>25</v>
      </c>
      <c r="V523" s="90">
        <v>42100</v>
      </c>
      <c r="W523" s="90">
        <v>44100</v>
      </c>
      <c r="X523" s="90">
        <v>43200</v>
      </c>
      <c r="Y523" s="90">
        <v>41350</v>
      </c>
      <c r="Z523" s="90">
        <v>41850</v>
      </c>
      <c r="AA523" s="90">
        <v>40500</v>
      </c>
      <c r="AB523" s="90"/>
    </row>
    <row r="524" spans="1:28">
      <c r="A524" s="93">
        <v>45748</v>
      </c>
      <c r="B524" s="91" t="s">
        <v>25</v>
      </c>
      <c r="C524" s="91" t="s">
        <v>25</v>
      </c>
      <c r="D524" s="91" t="s">
        <v>25</v>
      </c>
      <c r="E524" s="91" t="s">
        <v>25</v>
      </c>
      <c r="F524" s="91" t="s">
        <v>25</v>
      </c>
      <c r="G524" s="91" t="s">
        <v>25</v>
      </c>
      <c r="H524" s="91" t="s">
        <v>25</v>
      </c>
      <c r="I524" s="91" t="s">
        <v>25</v>
      </c>
      <c r="J524" s="91" t="s">
        <v>25</v>
      </c>
      <c r="K524" s="90">
        <v>44000</v>
      </c>
      <c r="L524" s="90">
        <v>41950</v>
      </c>
      <c r="M524" s="90">
        <v>44100</v>
      </c>
      <c r="N524" s="91" t="s">
        <v>25</v>
      </c>
      <c r="O524" s="90">
        <v>43700</v>
      </c>
      <c r="P524" s="90">
        <v>45000</v>
      </c>
      <c r="Q524" s="90">
        <v>41750</v>
      </c>
      <c r="R524" s="90">
        <v>42000</v>
      </c>
      <c r="S524" s="90">
        <v>43000</v>
      </c>
      <c r="T524" s="90">
        <v>43900</v>
      </c>
      <c r="U524" s="91" t="s">
        <v>25</v>
      </c>
      <c r="V524" s="90">
        <v>42450</v>
      </c>
      <c r="W524" s="90">
        <v>44000</v>
      </c>
      <c r="X524" s="90">
        <v>43800</v>
      </c>
      <c r="Y524" s="90">
        <v>41600</v>
      </c>
      <c r="Z524" s="90">
        <v>42100</v>
      </c>
      <c r="AA524" s="90">
        <v>40800</v>
      </c>
      <c r="AB524" s="90"/>
    </row>
    <row r="525" spans="1:28">
      <c r="A525" s="93">
        <v>45749</v>
      </c>
      <c r="B525" s="91" t="s">
        <v>25</v>
      </c>
      <c r="C525" s="91" t="s">
        <v>25</v>
      </c>
      <c r="D525" s="91" t="s">
        <v>25</v>
      </c>
      <c r="E525" s="91" t="s">
        <v>25</v>
      </c>
      <c r="F525" s="91" t="s">
        <v>25</v>
      </c>
      <c r="G525" s="91" t="s">
        <v>25</v>
      </c>
      <c r="H525" s="91" t="s">
        <v>25</v>
      </c>
      <c r="I525" s="91" t="s">
        <v>25</v>
      </c>
      <c r="J525" s="91" t="s">
        <v>25</v>
      </c>
      <c r="K525" s="90">
        <v>43800</v>
      </c>
      <c r="L525" s="90">
        <v>42100</v>
      </c>
      <c r="M525" s="90">
        <v>44200</v>
      </c>
      <c r="N525" s="91" t="s">
        <v>25</v>
      </c>
      <c r="O525" s="90">
        <v>43700</v>
      </c>
      <c r="P525" s="90">
        <v>44500</v>
      </c>
      <c r="Q525" s="90">
        <v>41950</v>
      </c>
      <c r="R525" s="90">
        <v>42000</v>
      </c>
      <c r="S525" s="90">
        <v>42500</v>
      </c>
      <c r="T525" s="90">
        <v>44100</v>
      </c>
      <c r="U525" s="91" t="s">
        <v>25</v>
      </c>
      <c r="V525" s="90">
        <v>42650</v>
      </c>
      <c r="W525" s="90">
        <v>44300</v>
      </c>
      <c r="X525" s="90">
        <v>44200</v>
      </c>
      <c r="Y525" s="90">
        <v>41950</v>
      </c>
      <c r="Z525" s="90">
        <v>42250</v>
      </c>
      <c r="AA525" s="90">
        <v>41000</v>
      </c>
      <c r="AB525" s="90"/>
    </row>
    <row r="526" spans="1:28">
      <c r="A526" s="265">
        <v>45750</v>
      </c>
      <c r="B526" t="s">
        <v>25</v>
      </c>
      <c r="C526" t="s">
        <v>25</v>
      </c>
      <c r="D526" t="s">
        <v>25</v>
      </c>
      <c r="E526" t="s">
        <v>25</v>
      </c>
      <c r="F526" t="s">
        <v>25</v>
      </c>
      <c r="G526" t="s">
        <v>25</v>
      </c>
      <c r="H526" t="s">
        <v>25</v>
      </c>
      <c r="I526" t="s">
        <v>25</v>
      </c>
      <c r="J526" t="s">
        <v>25</v>
      </c>
      <c r="K526">
        <v>44000</v>
      </c>
      <c r="L526">
        <v>42300</v>
      </c>
      <c r="M526">
        <v>44200</v>
      </c>
      <c r="N526" t="s">
        <v>25</v>
      </c>
      <c r="O526">
        <v>43800</v>
      </c>
      <c r="P526">
        <v>44500</v>
      </c>
      <c r="Q526">
        <v>42100</v>
      </c>
      <c r="R526">
        <v>42500</v>
      </c>
      <c r="S526">
        <v>42500</v>
      </c>
      <c r="T526">
        <v>44500</v>
      </c>
      <c r="U526" t="s">
        <v>25</v>
      </c>
      <c r="V526">
        <v>42800</v>
      </c>
      <c r="W526">
        <v>44500</v>
      </c>
      <c r="X526">
        <v>44500</v>
      </c>
      <c r="Y526">
        <v>41950</v>
      </c>
      <c r="Z526">
        <v>42500</v>
      </c>
      <c r="AA526">
        <v>41200</v>
      </c>
    </row>
    <row r="527" spans="1:28">
      <c r="A527" s="265">
        <v>45751</v>
      </c>
      <c r="B527" t="s">
        <v>25</v>
      </c>
      <c r="C527" t="s">
        <v>25</v>
      </c>
      <c r="D527" t="s">
        <v>25</v>
      </c>
      <c r="E527" t="s">
        <v>25</v>
      </c>
      <c r="F527" t="s">
        <v>25</v>
      </c>
      <c r="G527" t="s">
        <v>25</v>
      </c>
      <c r="H527" t="s">
        <v>25</v>
      </c>
      <c r="I527" t="s">
        <v>25</v>
      </c>
      <c r="J527" t="s">
        <v>25</v>
      </c>
      <c r="K527">
        <v>44000</v>
      </c>
      <c r="L527">
        <v>42350</v>
      </c>
      <c r="M527">
        <v>44400</v>
      </c>
      <c r="N527" t="s">
        <v>25</v>
      </c>
      <c r="O527">
        <v>43900</v>
      </c>
      <c r="P527">
        <v>44500</v>
      </c>
      <c r="Q527">
        <v>42300</v>
      </c>
      <c r="R527">
        <v>42500</v>
      </c>
      <c r="S527">
        <v>43000</v>
      </c>
      <c r="T527">
        <v>44500</v>
      </c>
      <c r="U527" t="s">
        <v>25</v>
      </c>
      <c r="V527">
        <v>43000</v>
      </c>
      <c r="W527">
        <v>44400</v>
      </c>
      <c r="X527">
        <v>44500</v>
      </c>
      <c r="Y527">
        <v>41900</v>
      </c>
      <c r="Z527">
        <v>42450</v>
      </c>
      <c r="AA527">
        <v>41500</v>
      </c>
    </row>
    <row r="528" spans="1:28">
      <c r="A528" s="265">
        <v>45752</v>
      </c>
      <c r="B528" t="s">
        <v>25</v>
      </c>
      <c r="C528" t="s">
        <v>25</v>
      </c>
      <c r="D528" t="s">
        <v>25</v>
      </c>
      <c r="E528" t="s">
        <v>25</v>
      </c>
      <c r="F528" t="s">
        <v>25</v>
      </c>
      <c r="G528" t="s">
        <v>25</v>
      </c>
      <c r="H528" t="s">
        <v>25</v>
      </c>
      <c r="I528" t="s">
        <v>25</v>
      </c>
      <c r="J528" t="s">
        <v>25</v>
      </c>
      <c r="K528">
        <v>44000</v>
      </c>
      <c r="L528">
        <v>42200</v>
      </c>
      <c r="M528">
        <v>44200</v>
      </c>
      <c r="N528" t="s">
        <v>25</v>
      </c>
      <c r="O528">
        <v>43800</v>
      </c>
      <c r="P528">
        <v>44500</v>
      </c>
      <c r="Q528">
        <v>42000</v>
      </c>
      <c r="R528">
        <v>42500</v>
      </c>
      <c r="S528">
        <v>42500</v>
      </c>
      <c r="T528">
        <v>44300</v>
      </c>
      <c r="U528" t="s">
        <v>25</v>
      </c>
      <c r="V528">
        <v>42700</v>
      </c>
      <c r="W528">
        <v>44100</v>
      </c>
      <c r="X528">
        <v>44500</v>
      </c>
      <c r="Y528">
        <v>41500</v>
      </c>
      <c r="Z528">
        <v>42100</v>
      </c>
      <c r="AA528">
        <v>41100</v>
      </c>
    </row>
    <row r="529" spans="1:28">
      <c r="A529" s="265">
        <v>45753</v>
      </c>
      <c r="B529" t="s">
        <v>24</v>
      </c>
      <c r="C529" t="s">
        <v>24</v>
      </c>
      <c r="D529" t="s">
        <v>24</v>
      </c>
      <c r="E529" t="s">
        <v>24</v>
      </c>
      <c r="F529" t="s">
        <v>24</v>
      </c>
      <c r="G529" t="s">
        <v>24</v>
      </c>
      <c r="H529" t="s">
        <v>24</v>
      </c>
      <c r="I529" t="s">
        <v>24</v>
      </c>
      <c r="J529" t="s">
        <v>24</v>
      </c>
      <c r="K529" t="s">
        <v>24</v>
      </c>
      <c r="L529" t="s">
        <v>24</v>
      </c>
      <c r="M529" t="s">
        <v>24</v>
      </c>
      <c r="N529" t="s">
        <v>24</v>
      </c>
      <c r="O529" t="s">
        <v>24</v>
      </c>
      <c r="P529" t="s">
        <v>24</v>
      </c>
      <c r="Q529" t="s">
        <v>24</v>
      </c>
      <c r="R529" t="s">
        <v>24</v>
      </c>
      <c r="S529" t="s">
        <v>24</v>
      </c>
      <c r="T529" t="s">
        <v>24</v>
      </c>
      <c r="U529" t="s">
        <v>24</v>
      </c>
      <c r="V529" t="s">
        <v>24</v>
      </c>
      <c r="W529" t="s">
        <v>24</v>
      </c>
      <c r="X529" t="s">
        <v>24</v>
      </c>
      <c r="Y529" t="s">
        <v>24</v>
      </c>
      <c r="Z529" t="s">
        <v>24</v>
      </c>
      <c r="AA529" t="s">
        <v>24</v>
      </c>
    </row>
    <row r="530" spans="1:28">
      <c r="A530" s="265">
        <v>45754</v>
      </c>
      <c r="B530" t="s">
        <v>25</v>
      </c>
      <c r="C530" t="s">
        <v>25</v>
      </c>
      <c r="D530" t="s">
        <v>25</v>
      </c>
      <c r="E530" t="s">
        <v>25</v>
      </c>
      <c r="F530" t="s">
        <v>25</v>
      </c>
      <c r="G530" t="s">
        <v>25</v>
      </c>
      <c r="H530" t="s">
        <v>25</v>
      </c>
      <c r="I530" t="s">
        <v>25</v>
      </c>
      <c r="J530" t="s">
        <v>25</v>
      </c>
      <c r="K530">
        <v>43300</v>
      </c>
      <c r="L530">
        <v>41700</v>
      </c>
      <c r="M530">
        <v>43700</v>
      </c>
      <c r="N530" t="s">
        <v>25</v>
      </c>
      <c r="O530">
        <v>43300</v>
      </c>
      <c r="P530">
        <v>44000</v>
      </c>
      <c r="Q530">
        <v>41800</v>
      </c>
      <c r="R530">
        <v>42500</v>
      </c>
      <c r="S530">
        <v>42000</v>
      </c>
      <c r="T530">
        <v>44000</v>
      </c>
      <c r="U530" t="s">
        <v>25</v>
      </c>
      <c r="V530">
        <v>42500</v>
      </c>
      <c r="W530">
        <v>43450</v>
      </c>
      <c r="X530">
        <v>43800</v>
      </c>
      <c r="Y530">
        <v>41100</v>
      </c>
      <c r="Z530">
        <v>41500</v>
      </c>
      <c r="AA530">
        <v>40600</v>
      </c>
    </row>
    <row r="531" spans="1:28">
      <c r="A531" s="93">
        <v>45755</v>
      </c>
      <c r="B531" s="91" t="s">
        <v>25</v>
      </c>
      <c r="C531" s="91" t="s">
        <v>25</v>
      </c>
      <c r="D531" s="91" t="s">
        <v>25</v>
      </c>
      <c r="E531" s="91" t="s">
        <v>25</v>
      </c>
      <c r="F531" s="91" t="s">
        <v>25</v>
      </c>
      <c r="G531" s="91" t="s">
        <v>25</v>
      </c>
      <c r="H531" s="91" t="s">
        <v>25</v>
      </c>
      <c r="I531" s="91" t="s">
        <v>25</v>
      </c>
      <c r="J531" s="91" t="s">
        <v>25</v>
      </c>
      <c r="K531" s="90">
        <v>43300</v>
      </c>
      <c r="L531" s="90">
        <v>41750</v>
      </c>
      <c r="M531" s="90">
        <v>43600</v>
      </c>
      <c r="N531" s="91" t="s">
        <v>25</v>
      </c>
      <c r="O531" s="90">
        <v>43200</v>
      </c>
      <c r="P531" s="90">
        <v>43500</v>
      </c>
      <c r="Q531" s="90">
        <v>41500</v>
      </c>
      <c r="R531" s="90">
        <v>42500</v>
      </c>
      <c r="S531" s="90">
        <v>42000</v>
      </c>
      <c r="T531" s="90">
        <v>43500</v>
      </c>
      <c r="U531" s="91" t="s">
        <v>25</v>
      </c>
      <c r="V531" s="90">
        <v>42200</v>
      </c>
      <c r="W531" s="90">
        <v>43700</v>
      </c>
      <c r="X531" s="90">
        <v>43800</v>
      </c>
      <c r="Y531" s="90">
        <v>41200</v>
      </c>
      <c r="Z531" s="90">
        <v>41600</v>
      </c>
      <c r="AA531" s="90">
        <v>40500</v>
      </c>
      <c r="AB531" s="90"/>
    </row>
    <row r="532" spans="1:28">
      <c r="A532" s="265">
        <v>45756</v>
      </c>
      <c r="B532" t="s">
        <v>25</v>
      </c>
      <c r="C532" t="s">
        <v>25</v>
      </c>
      <c r="D532" t="s">
        <v>25</v>
      </c>
      <c r="E532" t="s">
        <v>25</v>
      </c>
      <c r="F532" t="s">
        <v>25</v>
      </c>
      <c r="G532" t="s">
        <v>25</v>
      </c>
      <c r="H532" t="s">
        <v>25</v>
      </c>
      <c r="I532" t="s">
        <v>25</v>
      </c>
      <c r="J532" t="s">
        <v>25</v>
      </c>
      <c r="K532">
        <v>43400</v>
      </c>
      <c r="L532">
        <v>41900</v>
      </c>
      <c r="M532">
        <v>44000</v>
      </c>
      <c r="N532" t="s">
        <v>25</v>
      </c>
      <c r="O532">
        <v>43600</v>
      </c>
      <c r="P532">
        <v>43800</v>
      </c>
      <c r="Q532">
        <v>41850</v>
      </c>
      <c r="R532">
        <v>42500</v>
      </c>
      <c r="S532">
        <v>42300</v>
      </c>
      <c r="T532">
        <v>43700</v>
      </c>
      <c r="U532" t="s">
        <v>25</v>
      </c>
      <c r="V532">
        <v>42550</v>
      </c>
      <c r="W532">
        <v>43600</v>
      </c>
      <c r="X532">
        <v>44000</v>
      </c>
      <c r="Y532">
        <v>41400</v>
      </c>
      <c r="Z532">
        <v>41600</v>
      </c>
      <c r="AA532">
        <v>40700</v>
      </c>
    </row>
    <row r="533" spans="1:28">
      <c r="A533" s="265">
        <v>45757</v>
      </c>
      <c r="B533" t="s">
        <v>25</v>
      </c>
      <c r="C533" t="s">
        <v>25</v>
      </c>
      <c r="D533" t="s">
        <v>25</v>
      </c>
      <c r="E533" t="s">
        <v>25</v>
      </c>
      <c r="F533" t="s">
        <v>25</v>
      </c>
      <c r="G533" t="s">
        <v>25</v>
      </c>
      <c r="H533" t="s">
        <v>25</v>
      </c>
      <c r="I533" t="s">
        <v>25</v>
      </c>
      <c r="J533" t="s">
        <v>25</v>
      </c>
      <c r="K533">
        <v>43400</v>
      </c>
      <c r="L533">
        <v>42100</v>
      </c>
      <c r="M533">
        <v>44200</v>
      </c>
      <c r="N533" t="s">
        <v>25</v>
      </c>
      <c r="O533">
        <v>43800</v>
      </c>
      <c r="P533">
        <v>44000</v>
      </c>
      <c r="Q533">
        <v>42050</v>
      </c>
      <c r="R533">
        <v>42500</v>
      </c>
      <c r="S533">
        <v>42200</v>
      </c>
      <c r="T533">
        <v>43900</v>
      </c>
      <c r="U533" t="s">
        <v>25</v>
      </c>
      <c r="V533">
        <v>42750</v>
      </c>
      <c r="W533">
        <v>43850</v>
      </c>
      <c r="X533">
        <v>44200</v>
      </c>
      <c r="Y533">
        <v>41550</v>
      </c>
      <c r="Z533">
        <v>41800</v>
      </c>
      <c r="AA533">
        <v>41000</v>
      </c>
    </row>
    <row r="534" spans="1:28">
      <c r="A534" s="265">
        <v>45758</v>
      </c>
      <c r="B534" t="s">
        <v>25</v>
      </c>
      <c r="C534" t="s">
        <v>25</v>
      </c>
      <c r="D534" t="s">
        <v>25</v>
      </c>
      <c r="E534" t="s">
        <v>25</v>
      </c>
      <c r="F534" t="s">
        <v>25</v>
      </c>
      <c r="G534" t="s">
        <v>25</v>
      </c>
      <c r="H534" t="s">
        <v>25</v>
      </c>
      <c r="I534" t="s">
        <v>25</v>
      </c>
      <c r="J534" t="s">
        <v>25</v>
      </c>
      <c r="K534">
        <v>43400</v>
      </c>
      <c r="L534">
        <v>42100</v>
      </c>
      <c r="M534">
        <v>44500</v>
      </c>
      <c r="N534" t="s">
        <v>25</v>
      </c>
      <c r="O534">
        <v>44000</v>
      </c>
      <c r="P534">
        <v>44000</v>
      </c>
      <c r="Q534">
        <v>42250</v>
      </c>
      <c r="R534">
        <v>42500</v>
      </c>
      <c r="S534">
        <v>42500</v>
      </c>
      <c r="T534">
        <v>44000</v>
      </c>
      <c r="U534" t="s">
        <v>25</v>
      </c>
      <c r="V534">
        <v>42950</v>
      </c>
      <c r="W534">
        <v>43950</v>
      </c>
      <c r="X534">
        <v>44500</v>
      </c>
      <c r="Y534">
        <v>41600</v>
      </c>
      <c r="Z534">
        <v>41850</v>
      </c>
      <c r="AA534">
        <v>41200</v>
      </c>
    </row>
    <row r="535" spans="1:28">
      <c r="A535" s="265">
        <v>45759</v>
      </c>
      <c r="B535" t="s">
        <v>25</v>
      </c>
      <c r="C535" t="s">
        <v>25</v>
      </c>
      <c r="D535" t="s">
        <v>25</v>
      </c>
      <c r="E535" t="s">
        <v>25</v>
      </c>
      <c r="F535" t="s">
        <v>25</v>
      </c>
      <c r="G535" t="s">
        <v>25</v>
      </c>
      <c r="H535" t="s">
        <v>25</v>
      </c>
      <c r="I535" t="s">
        <v>25</v>
      </c>
      <c r="J535" t="s">
        <v>25</v>
      </c>
      <c r="K535">
        <v>43300</v>
      </c>
      <c r="L535">
        <v>42000</v>
      </c>
      <c r="M535">
        <v>44300</v>
      </c>
      <c r="N535" t="s">
        <v>25</v>
      </c>
      <c r="O535">
        <v>43800</v>
      </c>
      <c r="P535">
        <v>44000</v>
      </c>
      <c r="Q535">
        <v>42000</v>
      </c>
      <c r="R535">
        <v>42500</v>
      </c>
      <c r="S535">
        <v>42000</v>
      </c>
      <c r="T535">
        <v>43900</v>
      </c>
      <c r="U535" t="s">
        <v>25</v>
      </c>
      <c r="V535">
        <v>42700</v>
      </c>
      <c r="W535">
        <v>43900</v>
      </c>
      <c r="X535">
        <v>44300</v>
      </c>
      <c r="Y535">
        <v>41300</v>
      </c>
      <c r="Z535">
        <v>41800</v>
      </c>
      <c r="AA535">
        <v>40900</v>
      </c>
    </row>
    <row r="536" spans="1:28">
      <c r="A536" s="93">
        <v>45760</v>
      </c>
      <c r="B536" s="90" t="s">
        <v>24</v>
      </c>
      <c r="C536" s="90" t="s">
        <v>24</v>
      </c>
      <c r="D536" s="90" t="s">
        <v>24</v>
      </c>
      <c r="E536" s="90" t="s">
        <v>24</v>
      </c>
      <c r="F536" s="90" t="s">
        <v>24</v>
      </c>
      <c r="G536" s="90" t="s">
        <v>24</v>
      </c>
      <c r="H536" s="90" t="s">
        <v>24</v>
      </c>
      <c r="I536" s="90" t="s">
        <v>24</v>
      </c>
      <c r="J536" s="90" t="s">
        <v>24</v>
      </c>
      <c r="K536" s="90" t="s">
        <v>24</v>
      </c>
      <c r="L536" s="90" t="s">
        <v>24</v>
      </c>
      <c r="M536" s="90" t="s">
        <v>24</v>
      </c>
      <c r="N536" s="90" t="s">
        <v>24</v>
      </c>
      <c r="O536" s="90" t="s">
        <v>24</v>
      </c>
      <c r="P536" s="90" t="s">
        <v>24</v>
      </c>
      <c r="Q536" s="90" t="s">
        <v>24</v>
      </c>
      <c r="R536" s="90" t="s">
        <v>24</v>
      </c>
      <c r="S536" s="90" t="s">
        <v>24</v>
      </c>
      <c r="T536" s="90" t="s">
        <v>24</v>
      </c>
      <c r="U536" s="90" t="s">
        <v>24</v>
      </c>
      <c r="V536" s="90" t="s">
        <v>24</v>
      </c>
      <c r="W536" s="90" t="s">
        <v>24</v>
      </c>
      <c r="X536" s="90" t="s">
        <v>24</v>
      </c>
      <c r="Y536" s="90" t="s">
        <v>24</v>
      </c>
      <c r="Z536" s="90" t="s">
        <v>24</v>
      </c>
      <c r="AA536" s="90" t="s">
        <v>24</v>
      </c>
      <c r="AB536" s="90"/>
    </row>
    <row r="537" spans="1:28">
      <c r="A537" s="93">
        <v>45761</v>
      </c>
      <c r="B537" s="91" t="s">
        <v>25</v>
      </c>
      <c r="C537" s="91" t="s">
        <v>25</v>
      </c>
      <c r="D537" s="91" t="s">
        <v>25</v>
      </c>
      <c r="E537" s="91" t="s">
        <v>25</v>
      </c>
      <c r="F537" s="91" t="s">
        <v>25</v>
      </c>
      <c r="G537" s="91" t="s">
        <v>25</v>
      </c>
      <c r="H537" s="91" t="s">
        <v>25</v>
      </c>
      <c r="I537" s="91" t="s">
        <v>25</v>
      </c>
      <c r="J537" s="91" t="s">
        <v>25</v>
      </c>
      <c r="K537" s="90">
        <v>43300</v>
      </c>
      <c r="L537" s="90">
        <v>41900</v>
      </c>
      <c r="M537" s="90">
        <v>44000</v>
      </c>
      <c r="N537" s="91" t="s">
        <v>25</v>
      </c>
      <c r="O537" s="90">
        <v>43600</v>
      </c>
      <c r="P537" s="91" t="s">
        <v>25</v>
      </c>
      <c r="Q537" s="90">
        <v>41700</v>
      </c>
      <c r="R537" s="90">
        <v>42500</v>
      </c>
      <c r="S537" s="90">
        <v>41500</v>
      </c>
      <c r="T537" s="90">
        <v>43800</v>
      </c>
      <c r="U537" s="91" t="s">
        <v>25</v>
      </c>
      <c r="V537" s="90">
        <v>42400</v>
      </c>
      <c r="W537" s="90">
        <v>43600</v>
      </c>
      <c r="X537" s="90">
        <v>44100</v>
      </c>
      <c r="Y537" s="90">
        <v>41000</v>
      </c>
      <c r="Z537" s="90">
        <v>41300</v>
      </c>
      <c r="AA537" s="90">
        <v>40500</v>
      </c>
      <c r="AB537" s="90"/>
    </row>
    <row r="538" spans="1:28">
      <c r="A538" s="265">
        <v>45762</v>
      </c>
      <c r="B538" t="s">
        <v>25</v>
      </c>
      <c r="C538" t="s">
        <v>25</v>
      </c>
      <c r="D538" t="s">
        <v>25</v>
      </c>
      <c r="E538" t="s">
        <v>25</v>
      </c>
      <c r="F538" t="s">
        <v>25</v>
      </c>
      <c r="G538" t="s">
        <v>25</v>
      </c>
      <c r="H538" t="s">
        <v>25</v>
      </c>
      <c r="I538" t="s">
        <v>25</v>
      </c>
      <c r="J538" t="s">
        <v>25</v>
      </c>
      <c r="K538">
        <v>43300</v>
      </c>
      <c r="L538">
        <v>41700</v>
      </c>
      <c r="M538">
        <v>43800</v>
      </c>
      <c r="N538" t="s">
        <v>25</v>
      </c>
      <c r="O538">
        <v>43400</v>
      </c>
      <c r="P538">
        <v>44000</v>
      </c>
      <c r="Q538">
        <v>41700</v>
      </c>
      <c r="R538">
        <v>42500</v>
      </c>
      <c r="S538">
        <v>41700</v>
      </c>
      <c r="T538">
        <v>43500</v>
      </c>
      <c r="U538" t="s">
        <v>25</v>
      </c>
      <c r="V538">
        <v>42400</v>
      </c>
      <c r="W538">
        <v>43600</v>
      </c>
      <c r="X538">
        <v>43900</v>
      </c>
      <c r="Y538">
        <v>40900</v>
      </c>
      <c r="Z538">
        <v>41350</v>
      </c>
      <c r="AA538">
        <v>40300</v>
      </c>
    </row>
    <row r="539" spans="1:28">
      <c r="A539" s="265">
        <v>45763</v>
      </c>
      <c r="B539" t="s">
        <v>25</v>
      </c>
      <c r="C539" t="s">
        <v>25</v>
      </c>
      <c r="D539" t="s">
        <v>25</v>
      </c>
      <c r="E539" t="s">
        <v>25</v>
      </c>
      <c r="F539" t="s">
        <v>25</v>
      </c>
      <c r="G539" t="s">
        <v>25</v>
      </c>
      <c r="H539" t="s">
        <v>25</v>
      </c>
      <c r="I539" t="s">
        <v>25</v>
      </c>
      <c r="J539" t="s">
        <v>25</v>
      </c>
      <c r="K539">
        <v>42800</v>
      </c>
      <c r="L539">
        <v>41800</v>
      </c>
      <c r="M539">
        <v>44000</v>
      </c>
      <c r="N539" t="s">
        <v>25</v>
      </c>
      <c r="O539">
        <v>43800</v>
      </c>
      <c r="P539">
        <v>44000</v>
      </c>
      <c r="Q539">
        <v>41800</v>
      </c>
      <c r="R539">
        <v>42500</v>
      </c>
      <c r="S539">
        <v>42000</v>
      </c>
      <c r="T539">
        <v>43500</v>
      </c>
      <c r="U539" t="s">
        <v>25</v>
      </c>
      <c r="V539">
        <v>42500</v>
      </c>
      <c r="W539">
        <v>43500</v>
      </c>
      <c r="X539">
        <v>44200</v>
      </c>
      <c r="Y539">
        <v>40800</v>
      </c>
      <c r="Z539">
        <v>41400</v>
      </c>
      <c r="AA539">
        <v>40300</v>
      </c>
    </row>
    <row r="540" spans="1:28">
      <c r="A540" s="265">
        <v>45764</v>
      </c>
      <c r="B540" t="s">
        <v>25</v>
      </c>
      <c r="C540" t="s">
        <v>25</v>
      </c>
      <c r="D540" t="s">
        <v>25</v>
      </c>
      <c r="E540" t="s">
        <v>25</v>
      </c>
      <c r="F540" t="s">
        <v>25</v>
      </c>
      <c r="G540" t="s">
        <v>25</v>
      </c>
      <c r="H540" t="s">
        <v>25</v>
      </c>
      <c r="I540" t="s">
        <v>25</v>
      </c>
      <c r="J540" t="s">
        <v>25</v>
      </c>
      <c r="K540">
        <v>42700</v>
      </c>
      <c r="L540">
        <v>41450</v>
      </c>
      <c r="M540">
        <v>43900</v>
      </c>
      <c r="N540" t="s">
        <v>25</v>
      </c>
      <c r="O540">
        <v>43600</v>
      </c>
      <c r="P540">
        <v>44000</v>
      </c>
      <c r="Q540">
        <v>41500</v>
      </c>
      <c r="R540">
        <v>42500</v>
      </c>
      <c r="S540">
        <v>41500</v>
      </c>
      <c r="T540">
        <v>43400</v>
      </c>
      <c r="U540" t="s">
        <v>25</v>
      </c>
      <c r="V540">
        <v>42200</v>
      </c>
      <c r="W540">
        <v>43300</v>
      </c>
      <c r="X540">
        <v>44000</v>
      </c>
      <c r="Y540">
        <v>40550</v>
      </c>
      <c r="Z540">
        <v>41150</v>
      </c>
      <c r="AA540">
        <v>40500</v>
      </c>
    </row>
    <row r="541" spans="1:28">
      <c r="A541" s="265">
        <v>45765</v>
      </c>
      <c r="B541" t="s">
        <v>25</v>
      </c>
      <c r="C541" t="s">
        <v>25</v>
      </c>
      <c r="D541" t="s">
        <v>25</v>
      </c>
      <c r="E541" t="s">
        <v>25</v>
      </c>
      <c r="F541" t="s">
        <v>25</v>
      </c>
      <c r="G541" t="s">
        <v>25</v>
      </c>
      <c r="H541" t="s">
        <v>25</v>
      </c>
      <c r="I541" t="s">
        <v>25</v>
      </c>
      <c r="J541" t="s">
        <v>25</v>
      </c>
      <c r="K541">
        <v>42700</v>
      </c>
      <c r="L541">
        <v>41000</v>
      </c>
      <c r="M541">
        <v>43900</v>
      </c>
      <c r="N541" t="s">
        <v>25</v>
      </c>
      <c r="O541">
        <v>43600</v>
      </c>
      <c r="P541">
        <v>44000</v>
      </c>
      <c r="Q541">
        <v>41500</v>
      </c>
      <c r="R541">
        <v>42500</v>
      </c>
      <c r="S541">
        <v>41500</v>
      </c>
      <c r="T541">
        <v>43300</v>
      </c>
      <c r="U541" t="s">
        <v>25</v>
      </c>
      <c r="V541">
        <v>42200</v>
      </c>
      <c r="W541">
        <v>43300</v>
      </c>
      <c r="X541">
        <v>43700</v>
      </c>
      <c r="Y541">
        <v>40500</v>
      </c>
      <c r="Z541">
        <v>41000</v>
      </c>
      <c r="AA541">
        <v>40350</v>
      </c>
    </row>
    <row r="542" spans="1:28">
      <c r="A542" s="265">
        <v>45766</v>
      </c>
      <c r="B542" t="s">
        <v>25</v>
      </c>
      <c r="C542" t="s">
        <v>25</v>
      </c>
      <c r="D542" t="s">
        <v>25</v>
      </c>
      <c r="E542" t="s">
        <v>25</v>
      </c>
      <c r="F542" t="s">
        <v>25</v>
      </c>
      <c r="G542" t="s">
        <v>25</v>
      </c>
      <c r="H542" t="s">
        <v>25</v>
      </c>
      <c r="I542" t="s">
        <v>25</v>
      </c>
      <c r="J542" t="s">
        <v>25</v>
      </c>
      <c r="K542">
        <v>42500</v>
      </c>
      <c r="L542">
        <v>41000</v>
      </c>
      <c r="M542">
        <v>43800</v>
      </c>
      <c r="N542" t="s">
        <v>25</v>
      </c>
      <c r="O542">
        <v>43500</v>
      </c>
      <c r="P542">
        <v>43800</v>
      </c>
      <c r="Q542">
        <v>41500</v>
      </c>
      <c r="R542">
        <v>42500</v>
      </c>
      <c r="S542">
        <v>41500</v>
      </c>
      <c r="T542">
        <v>43000</v>
      </c>
      <c r="U542" t="s">
        <v>25</v>
      </c>
      <c r="V542">
        <v>42200</v>
      </c>
      <c r="W542">
        <v>43000</v>
      </c>
      <c r="X542">
        <v>43600</v>
      </c>
      <c r="Y542">
        <v>40250</v>
      </c>
      <c r="Z542">
        <v>40950</v>
      </c>
      <c r="AA542">
        <v>40300</v>
      </c>
    </row>
    <row r="543" spans="1:28">
      <c r="A543" s="265">
        <v>45767</v>
      </c>
      <c r="B543" t="s">
        <v>24</v>
      </c>
      <c r="C543" t="s">
        <v>24</v>
      </c>
      <c r="D543" t="s">
        <v>24</v>
      </c>
      <c r="E543" t="s">
        <v>24</v>
      </c>
      <c r="F543" t="s">
        <v>24</v>
      </c>
      <c r="G543" t="s">
        <v>24</v>
      </c>
      <c r="H543" t="s">
        <v>24</v>
      </c>
      <c r="I543" t="s">
        <v>24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24</v>
      </c>
      <c r="P543" t="s">
        <v>24</v>
      </c>
      <c r="Q543" t="s">
        <v>24</v>
      </c>
      <c r="R543" t="s">
        <v>24</v>
      </c>
      <c r="S543" t="s">
        <v>24</v>
      </c>
      <c r="T543" t="s">
        <v>24</v>
      </c>
      <c r="U543" t="s">
        <v>24</v>
      </c>
      <c r="V543" t="s">
        <v>24</v>
      </c>
      <c r="W543" t="s">
        <v>24</v>
      </c>
      <c r="X543" t="s">
        <v>24</v>
      </c>
      <c r="Y543" t="s">
        <v>24</v>
      </c>
      <c r="Z543" t="s">
        <v>24</v>
      </c>
      <c r="AA543" t="s">
        <v>24</v>
      </c>
    </row>
    <row r="544" spans="1:28">
      <c r="A544" s="265">
        <v>45768</v>
      </c>
      <c r="B544" t="s">
        <v>25</v>
      </c>
      <c r="C544" t="s">
        <v>25</v>
      </c>
      <c r="D544" t="s">
        <v>25</v>
      </c>
      <c r="E544" t="s">
        <v>25</v>
      </c>
      <c r="F544" t="s">
        <v>25</v>
      </c>
      <c r="G544" t="s">
        <v>25</v>
      </c>
      <c r="H544" t="s">
        <v>25</v>
      </c>
      <c r="I544" t="s">
        <v>25</v>
      </c>
      <c r="J544" t="s">
        <v>25</v>
      </c>
      <c r="K544">
        <v>42400</v>
      </c>
      <c r="L544">
        <v>40900</v>
      </c>
      <c r="M544">
        <v>43400</v>
      </c>
      <c r="N544" t="s">
        <v>25</v>
      </c>
      <c r="O544">
        <v>43100</v>
      </c>
      <c r="P544">
        <v>43800</v>
      </c>
      <c r="Q544">
        <v>41200</v>
      </c>
      <c r="R544">
        <v>42000</v>
      </c>
      <c r="S544">
        <v>41300</v>
      </c>
      <c r="T544">
        <v>42600</v>
      </c>
      <c r="U544" t="s">
        <v>25</v>
      </c>
      <c r="V544">
        <v>41900</v>
      </c>
      <c r="W544">
        <v>42800</v>
      </c>
      <c r="X544">
        <v>43500</v>
      </c>
      <c r="Y544">
        <v>40150</v>
      </c>
      <c r="Z544">
        <v>40700</v>
      </c>
      <c r="AA544">
        <v>39800</v>
      </c>
    </row>
    <row r="545" spans="1:27">
      <c r="A545" s="265">
        <v>45769</v>
      </c>
      <c r="B545" t="s">
        <v>25</v>
      </c>
      <c r="C545" t="s">
        <v>25</v>
      </c>
      <c r="D545" t="s">
        <v>25</v>
      </c>
      <c r="E545" t="s">
        <v>25</v>
      </c>
      <c r="F545" t="s">
        <v>25</v>
      </c>
      <c r="G545" t="s">
        <v>25</v>
      </c>
      <c r="H545" t="s">
        <v>25</v>
      </c>
      <c r="I545" t="s">
        <v>25</v>
      </c>
      <c r="J545" t="s">
        <v>25</v>
      </c>
      <c r="K545">
        <v>43300</v>
      </c>
      <c r="L545">
        <v>41850</v>
      </c>
      <c r="M545">
        <v>43800</v>
      </c>
      <c r="N545" t="s">
        <v>25</v>
      </c>
      <c r="O545">
        <v>43600</v>
      </c>
      <c r="P545">
        <v>44000</v>
      </c>
      <c r="Q545">
        <v>41650</v>
      </c>
      <c r="R545">
        <v>42000</v>
      </c>
      <c r="S545">
        <v>42300</v>
      </c>
      <c r="T545">
        <v>43500</v>
      </c>
      <c r="U545" t="s">
        <v>25</v>
      </c>
      <c r="V545">
        <v>42350</v>
      </c>
      <c r="W545">
        <v>43500</v>
      </c>
      <c r="X545">
        <v>44300</v>
      </c>
      <c r="Y545">
        <v>40950</v>
      </c>
      <c r="Z545">
        <v>41250</v>
      </c>
      <c r="AA545">
        <v>40600</v>
      </c>
    </row>
    <row r="546" spans="1:27">
      <c r="A546" s="265">
        <v>45770</v>
      </c>
      <c r="B546" t="s">
        <v>25</v>
      </c>
      <c r="C546" t="s">
        <v>25</v>
      </c>
      <c r="D546" t="s">
        <v>25</v>
      </c>
      <c r="E546" t="s">
        <v>25</v>
      </c>
      <c r="F546" t="s">
        <v>25</v>
      </c>
      <c r="G546" t="s">
        <v>25</v>
      </c>
      <c r="H546" t="s">
        <v>25</v>
      </c>
      <c r="I546" t="s">
        <v>25</v>
      </c>
      <c r="J546" t="s">
        <v>25</v>
      </c>
      <c r="K546">
        <v>43300</v>
      </c>
      <c r="L546">
        <v>41550</v>
      </c>
      <c r="M546">
        <v>43600</v>
      </c>
      <c r="N546" t="s">
        <v>25</v>
      </c>
      <c r="O546">
        <v>43300</v>
      </c>
      <c r="P546">
        <v>44000</v>
      </c>
      <c r="Q546">
        <v>41500</v>
      </c>
      <c r="R546">
        <v>42500</v>
      </c>
      <c r="S546">
        <v>41700</v>
      </c>
      <c r="T546">
        <v>43300</v>
      </c>
      <c r="U546" t="s">
        <v>25</v>
      </c>
      <c r="V546">
        <v>42200</v>
      </c>
      <c r="W546">
        <v>43300</v>
      </c>
      <c r="X546">
        <v>43800</v>
      </c>
      <c r="Y546">
        <v>40400</v>
      </c>
      <c r="Z546">
        <v>41000</v>
      </c>
      <c r="AA546">
        <v>40300</v>
      </c>
    </row>
    <row r="547" spans="1:27">
      <c r="A547" s="265">
        <v>45771</v>
      </c>
      <c r="B547" t="s">
        <v>25</v>
      </c>
      <c r="C547" t="s">
        <v>25</v>
      </c>
      <c r="D547" t="s">
        <v>25</v>
      </c>
      <c r="E547" t="s">
        <v>25</v>
      </c>
      <c r="F547" t="s">
        <v>25</v>
      </c>
      <c r="G547" t="s">
        <v>25</v>
      </c>
      <c r="H547" t="s">
        <v>25</v>
      </c>
      <c r="I547" t="s">
        <v>25</v>
      </c>
      <c r="J547" t="s">
        <v>25</v>
      </c>
      <c r="K547">
        <v>43300</v>
      </c>
      <c r="L547">
        <v>41750</v>
      </c>
      <c r="M547">
        <v>43800</v>
      </c>
      <c r="N547" t="s">
        <v>25</v>
      </c>
      <c r="O547">
        <v>43500</v>
      </c>
      <c r="P547">
        <v>44000</v>
      </c>
      <c r="Q547">
        <v>41500</v>
      </c>
      <c r="R547">
        <v>42500</v>
      </c>
      <c r="S547">
        <v>42000</v>
      </c>
      <c r="T547">
        <v>43100</v>
      </c>
      <c r="U547" t="s">
        <v>25</v>
      </c>
      <c r="V547">
        <v>42200</v>
      </c>
      <c r="W547">
        <v>43300</v>
      </c>
      <c r="X547">
        <v>43800</v>
      </c>
      <c r="Y547">
        <v>40500</v>
      </c>
      <c r="Z547">
        <v>41000</v>
      </c>
      <c r="AA547">
        <v>40400</v>
      </c>
    </row>
    <row r="548" spans="1:27">
      <c r="A548" s="265">
        <v>45772</v>
      </c>
      <c r="B548" t="s">
        <v>25</v>
      </c>
      <c r="C548" t="s">
        <v>25</v>
      </c>
      <c r="D548" t="s">
        <v>25</v>
      </c>
      <c r="E548" t="s">
        <v>25</v>
      </c>
      <c r="F548" t="s">
        <v>25</v>
      </c>
      <c r="G548" t="s">
        <v>25</v>
      </c>
      <c r="H548" t="s">
        <v>25</v>
      </c>
      <c r="I548" t="s">
        <v>25</v>
      </c>
      <c r="J548" t="s">
        <v>25</v>
      </c>
      <c r="K548">
        <v>42900</v>
      </c>
      <c r="L548">
        <v>41300</v>
      </c>
      <c r="M548">
        <v>43800</v>
      </c>
      <c r="N548" t="s">
        <v>25</v>
      </c>
      <c r="O548">
        <v>43500</v>
      </c>
      <c r="P548">
        <v>44000</v>
      </c>
      <c r="Q548">
        <v>41300</v>
      </c>
      <c r="R548">
        <v>42500</v>
      </c>
      <c r="S548">
        <v>41500</v>
      </c>
      <c r="T548">
        <v>42900</v>
      </c>
      <c r="U548" t="s">
        <v>25</v>
      </c>
      <c r="V548">
        <v>42000</v>
      </c>
      <c r="W548">
        <v>43100</v>
      </c>
      <c r="X548">
        <v>43600</v>
      </c>
      <c r="Y548">
        <v>40400</v>
      </c>
      <c r="Z548">
        <v>40750</v>
      </c>
      <c r="AA548">
        <v>39900</v>
      </c>
    </row>
    <row r="549" spans="1:27">
      <c r="A549" s="265">
        <v>45773</v>
      </c>
      <c r="B549" t="s">
        <v>25</v>
      </c>
      <c r="C549" t="s">
        <v>25</v>
      </c>
      <c r="D549" t="s">
        <v>25</v>
      </c>
      <c r="E549" t="s">
        <v>25</v>
      </c>
      <c r="F549" t="s">
        <v>25</v>
      </c>
      <c r="G549" t="s">
        <v>25</v>
      </c>
      <c r="H549" t="s">
        <v>25</v>
      </c>
      <c r="I549" t="s">
        <v>25</v>
      </c>
      <c r="J549" t="s">
        <v>25</v>
      </c>
      <c r="K549">
        <v>42900</v>
      </c>
      <c r="L549">
        <v>41500</v>
      </c>
      <c r="M549">
        <v>43800</v>
      </c>
      <c r="N549" t="s">
        <v>25</v>
      </c>
      <c r="O549">
        <v>43500</v>
      </c>
      <c r="P549">
        <v>44000</v>
      </c>
      <c r="Q549">
        <v>41300</v>
      </c>
      <c r="R549">
        <v>42000</v>
      </c>
      <c r="S549">
        <v>41500</v>
      </c>
      <c r="T549">
        <v>42900</v>
      </c>
      <c r="U549" t="s">
        <v>25</v>
      </c>
      <c r="V549">
        <v>42000</v>
      </c>
      <c r="W549">
        <v>43100</v>
      </c>
      <c r="X549">
        <v>43600</v>
      </c>
      <c r="Y549">
        <v>40500</v>
      </c>
      <c r="Z549">
        <v>40900</v>
      </c>
      <c r="AA549">
        <v>39900</v>
      </c>
    </row>
    <row r="550" spans="1:27">
      <c r="A550" s="265">
        <v>45774</v>
      </c>
      <c r="B550" t="s">
        <v>24</v>
      </c>
      <c r="C550" t="s">
        <v>24</v>
      </c>
      <c r="D550" t="s">
        <v>24</v>
      </c>
      <c r="E550" t="s">
        <v>24</v>
      </c>
      <c r="F550" t="s">
        <v>24</v>
      </c>
      <c r="G550" t="s">
        <v>24</v>
      </c>
      <c r="H550" t="s">
        <v>24</v>
      </c>
      <c r="I550" t="s">
        <v>24</v>
      </c>
      <c r="J550" t="s">
        <v>24</v>
      </c>
      <c r="K550" t="s">
        <v>24</v>
      </c>
      <c r="L550" t="s">
        <v>24</v>
      </c>
      <c r="M550" t="s">
        <v>24</v>
      </c>
      <c r="N550" t="s">
        <v>24</v>
      </c>
      <c r="O550" t="s">
        <v>24</v>
      </c>
      <c r="P550" t="s">
        <v>24</v>
      </c>
      <c r="Q550" t="s">
        <v>24</v>
      </c>
      <c r="R550" t="s">
        <v>24</v>
      </c>
      <c r="S550" t="s">
        <v>24</v>
      </c>
      <c r="T550" t="s">
        <v>24</v>
      </c>
      <c r="U550" t="s">
        <v>24</v>
      </c>
      <c r="V550" t="s">
        <v>24</v>
      </c>
      <c r="W550" t="s">
        <v>24</v>
      </c>
      <c r="X550" t="s">
        <v>24</v>
      </c>
      <c r="Y550" t="s">
        <v>24</v>
      </c>
      <c r="Z550" t="s">
        <v>24</v>
      </c>
      <c r="AA550" t="s">
        <v>24</v>
      </c>
    </row>
    <row r="551" spans="1:27">
      <c r="A551" s="265">
        <v>45775</v>
      </c>
      <c r="B551" t="s">
        <v>25</v>
      </c>
      <c r="C551" t="s">
        <v>25</v>
      </c>
      <c r="D551" t="s">
        <v>25</v>
      </c>
      <c r="E551" t="s">
        <v>25</v>
      </c>
      <c r="F551" t="s">
        <v>25</v>
      </c>
      <c r="G551" t="s">
        <v>25</v>
      </c>
      <c r="H551" t="s">
        <v>25</v>
      </c>
      <c r="I551" t="s">
        <v>25</v>
      </c>
      <c r="J551" t="s">
        <v>25</v>
      </c>
      <c r="K551">
        <v>42400</v>
      </c>
      <c r="L551">
        <v>40700</v>
      </c>
      <c r="M551">
        <v>43600</v>
      </c>
      <c r="N551" t="s">
        <v>25</v>
      </c>
      <c r="O551">
        <v>43300</v>
      </c>
      <c r="P551">
        <v>43800</v>
      </c>
      <c r="Q551">
        <v>40800</v>
      </c>
      <c r="R551">
        <v>42000</v>
      </c>
      <c r="S551">
        <v>41000</v>
      </c>
      <c r="T551">
        <v>42900</v>
      </c>
      <c r="U551" t="s">
        <v>25</v>
      </c>
      <c r="V551">
        <v>41500</v>
      </c>
      <c r="W551">
        <v>42800</v>
      </c>
      <c r="X551">
        <v>43300</v>
      </c>
      <c r="Y551">
        <v>40000</v>
      </c>
      <c r="Z551">
        <v>40500</v>
      </c>
      <c r="AA551">
        <v>39800</v>
      </c>
    </row>
    <row r="552" spans="1:27">
      <c r="A552" s="265">
        <v>45776</v>
      </c>
      <c r="B552" t="s">
        <v>25</v>
      </c>
      <c r="C552" t="s">
        <v>25</v>
      </c>
      <c r="D552" t="s">
        <v>25</v>
      </c>
      <c r="E552" t="s">
        <v>25</v>
      </c>
      <c r="F552" t="s">
        <v>25</v>
      </c>
      <c r="G552" t="s">
        <v>25</v>
      </c>
      <c r="H552" t="s">
        <v>25</v>
      </c>
      <c r="I552" t="s">
        <v>25</v>
      </c>
      <c r="J552" t="s">
        <v>25</v>
      </c>
      <c r="K552">
        <v>42500</v>
      </c>
      <c r="L552">
        <v>40750</v>
      </c>
      <c r="M552">
        <v>43600</v>
      </c>
      <c r="N552" t="s">
        <v>25</v>
      </c>
      <c r="O552">
        <v>43300</v>
      </c>
      <c r="P552">
        <v>43800</v>
      </c>
      <c r="Q552">
        <v>40800</v>
      </c>
      <c r="R552">
        <v>42000</v>
      </c>
      <c r="S552">
        <v>41000</v>
      </c>
      <c r="T552">
        <v>42800</v>
      </c>
      <c r="U552" t="s">
        <v>25</v>
      </c>
      <c r="V552">
        <v>41500</v>
      </c>
      <c r="W552">
        <v>42750</v>
      </c>
      <c r="X552">
        <v>43200</v>
      </c>
      <c r="Y552">
        <v>40000</v>
      </c>
      <c r="Z552">
        <v>40500</v>
      </c>
      <c r="AA552">
        <v>39750</v>
      </c>
    </row>
    <row r="553" spans="1:27">
      <c r="A553" s="265">
        <v>45777</v>
      </c>
      <c r="B553" t="s">
        <v>25</v>
      </c>
      <c r="C553" t="s">
        <v>25</v>
      </c>
      <c r="D553" t="s">
        <v>25</v>
      </c>
      <c r="E553" t="s">
        <v>25</v>
      </c>
      <c r="F553" t="s">
        <v>25</v>
      </c>
      <c r="G553" t="s">
        <v>25</v>
      </c>
      <c r="H553" t="s">
        <v>25</v>
      </c>
      <c r="I553" t="s">
        <v>25</v>
      </c>
      <c r="J553" t="s">
        <v>25</v>
      </c>
      <c r="K553">
        <v>42300</v>
      </c>
      <c r="L553">
        <v>40450</v>
      </c>
      <c r="M553">
        <v>43500</v>
      </c>
      <c r="N553" t="s">
        <v>25</v>
      </c>
      <c r="O553">
        <v>43200</v>
      </c>
      <c r="P553">
        <v>43500</v>
      </c>
      <c r="Q553">
        <v>40300</v>
      </c>
      <c r="R553">
        <v>42000</v>
      </c>
      <c r="S553">
        <v>41000</v>
      </c>
      <c r="T553">
        <v>42400</v>
      </c>
      <c r="U553" t="s">
        <v>25</v>
      </c>
      <c r="V553">
        <v>41000</v>
      </c>
      <c r="W553">
        <v>42600</v>
      </c>
      <c r="X553">
        <v>43000</v>
      </c>
      <c r="Y553">
        <v>39750</v>
      </c>
      <c r="Z553">
        <v>40350</v>
      </c>
      <c r="AA553">
        <v>39700</v>
      </c>
    </row>
    <row r="554" spans="1:27">
      <c r="A554" s="93">
        <v>45778</v>
      </c>
      <c r="B554" s="91" t="s">
        <v>25</v>
      </c>
      <c r="C554" s="91" t="s">
        <v>25</v>
      </c>
      <c r="D554" s="91" t="s">
        <v>25</v>
      </c>
      <c r="E554" s="91" t="s">
        <v>25</v>
      </c>
      <c r="F554" s="91" t="s">
        <v>25</v>
      </c>
      <c r="G554" s="91" t="s">
        <v>25</v>
      </c>
      <c r="H554" s="91" t="s">
        <v>25</v>
      </c>
      <c r="I554" s="91" t="s">
        <v>25</v>
      </c>
      <c r="J554" s="91" t="s">
        <v>25</v>
      </c>
      <c r="K554" s="90">
        <v>42300</v>
      </c>
      <c r="L554" s="90">
        <v>40350</v>
      </c>
      <c r="M554" s="90">
        <v>43500</v>
      </c>
      <c r="N554" s="91" t="s">
        <v>25</v>
      </c>
      <c r="O554" s="90">
        <v>43200</v>
      </c>
      <c r="P554" s="90">
        <v>43500</v>
      </c>
      <c r="Q554" s="90">
        <v>40400</v>
      </c>
      <c r="R554" s="90">
        <v>42000</v>
      </c>
      <c r="S554" s="90">
        <v>40800</v>
      </c>
      <c r="T554" s="90">
        <v>42400</v>
      </c>
      <c r="U554" s="91" t="s">
        <v>25</v>
      </c>
      <c r="V554" s="90">
        <v>41100</v>
      </c>
      <c r="W554" s="90">
        <v>42600</v>
      </c>
      <c r="X554" s="90">
        <v>43100</v>
      </c>
      <c r="Y554" s="90">
        <v>40000</v>
      </c>
      <c r="Z554" s="90">
        <v>40300</v>
      </c>
      <c r="AA554" s="90">
        <v>39700</v>
      </c>
    </row>
    <row r="555" spans="1:27">
      <c r="A555" s="93">
        <v>45779</v>
      </c>
      <c r="B555" s="91" t="s">
        <v>25</v>
      </c>
      <c r="C555" s="91" t="s">
        <v>25</v>
      </c>
      <c r="D555" s="91" t="s">
        <v>25</v>
      </c>
      <c r="E555" s="91" t="s">
        <v>25</v>
      </c>
      <c r="F555" s="91" t="s">
        <v>25</v>
      </c>
      <c r="G555" s="91" t="s">
        <v>25</v>
      </c>
      <c r="H555" s="91" t="s">
        <v>25</v>
      </c>
      <c r="I555" s="91" t="s">
        <v>25</v>
      </c>
      <c r="J555" s="91" t="s">
        <v>25</v>
      </c>
      <c r="K555" s="90">
        <v>42300</v>
      </c>
      <c r="L555" s="90">
        <v>40500</v>
      </c>
      <c r="M555" s="90">
        <v>43500</v>
      </c>
      <c r="N555" s="91" t="s">
        <v>25</v>
      </c>
      <c r="O555" s="90">
        <v>43200</v>
      </c>
      <c r="P555" s="90">
        <v>43300</v>
      </c>
      <c r="Q555" s="90">
        <v>40400</v>
      </c>
      <c r="R555" s="90">
        <v>42000</v>
      </c>
      <c r="S555" s="90">
        <v>41000</v>
      </c>
      <c r="T555" s="90">
        <v>42300</v>
      </c>
      <c r="U555" s="91" t="s">
        <v>25</v>
      </c>
      <c r="V555" s="90">
        <v>41100</v>
      </c>
      <c r="W555" s="90">
        <v>42550</v>
      </c>
      <c r="X555" s="90">
        <v>42900</v>
      </c>
      <c r="Y555" s="90">
        <v>40100</v>
      </c>
      <c r="Z555" s="90">
        <v>40300</v>
      </c>
      <c r="AA555" s="90">
        <v>39600</v>
      </c>
    </row>
    <row r="556" spans="1:27">
      <c r="A556" s="93">
        <v>45780</v>
      </c>
      <c r="B556" s="91" t="s">
        <v>25</v>
      </c>
      <c r="C556" s="91" t="s">
        <v>25</v>
      </c>
      <c r="D556" s="91" t="s">
        <v>25</v>
      </c>
      <c r="E556" s="91" t="s">
        <v>25</v>
      </c>
      <c r="F556" s="91" t="s">
        <v>25</v>
      </c>
      <c r="G556" s="91" t="s">
        <v>25</v>
      </c>
      <c r="H556" s="91" t="s">
        <v>25</v>
      </c>
      <c r="I556" s="91" t="s">
        <v>25</v>
      </c>
      <c r="J556" s="91" t="s">
        <v>25</v>
      </c>
      <c r="K556" s="90">
        <v>41800</v>
      </c>
      <c r="L556" s="90">
        <v>40500</v>
      </c>
      <c r="M556" s="90">
        <v>43500</v>
      </c>
      <c r="N556" s="91" t="s">
        <v>25</v>
      </c>
      <c r="O556" s="90">
        <v>43200</v>
      </c>
      <c r="P556" s="90">
        <v>43300</v>
      </c>
      <c r="Q556" s="90">
        <v>40500</v>
      </c>
      <c r="R556" s="90">
        <v>42000</v>
      </c>
      <c r="S556" s="90">
        <v>40500</v>
      </c>
      <c r="T556" s="90">
        <v>42300</v>
      </c>
      <c r="U556" s="91" t="s">
        <v>25</v>
      </c>
      <c r="V556" s="90">
        <v>41200</v>
      </c>
      <c r="W556" s="90">
        <v>42600</v>
      </c>
      <c r="X556" s="90">
        <v>43000</v>
      </c>
      <c r="Y556" s="90">
        <v>40050</v>
      </c>
      <c r="Z556" s="90">
        <v>40300</v>
      </c>
      <c r="AA556" s="90">
        <v>39700</v>
      </c>
    </row>
    <row r="557" spans="1:27">
      <c r="A557" s="93">
        <v>45781</v>
      </c>
      <c r="B557" s="90" t="s">
        <v>24</v>
      </c>
      <c r="C557" s="90" t="s">
        <v>24</v>
      </c>
      <c r="D557" s="90" t="s">
        <v>24</v>
      </c>
      <c r="E557" s="90" t="s">
        <v>24</v>
      </c>
      <c r="F557" s="90" t="s">
        <v>24</v>
      </c>
      <c r="G557" s="90" t="s">
        <v>24</v>
      </c>
      <c r="H557" s="90" t="s">
        <v>24</v>
      </c>
      <c r="I557" s="90" t="s">
        <v>24</v>
      </c>
      <c r="J557" s="90" t="s">
        <v>24</v>
      </c>
      <c r="K557" s="90" t="s">
        <v>24</v>
      </c>
      <c r="L557" s="90" t="s">
        <v>24</v>
      </c>
      <c r="M557" s="90" t="s">
        <v>24</v>
      </c>
      <c r="N557" s="90" t="s">
        <v>24</v>
      </c>
      <c r="O557" s="90" t="s">
        <v>24</v>
      </c>
      <c r="P557" s="90" t="s">
        <v>24</v>
      </c>
      <c r="Q557" s="90" t="s">
        <v>24</v>
      </c>
      <c r="R557" s="90" t="s">
        <v>24</v>
      </c>
      <c r="S557" s="90" t="s">
        <v>24</v>
      </c>
      <c r="T557" s="90" t="s">
        <v>24</v>
      </c>
      <c r="U557" s="90" t="s">
        <v>24</v>
      </c>
      <c r="V557" s="90" t="s">
        <v>24</v>
      </c>
      <c r="W557" s="90" t="s">
        <v>24</v>
      </c>
      <c r="X557" s="90" t="s">
        <v>24</v>
      </c>
      <c r="Y557" s="90" t="s">
        <v>24</v>
      </c>
      <c r="Z557" s="90" t="s">
        <v>24</v>
      </c>
      <c r="AA557" s="90" t="s">
        <v>24</v>
      </c>
    </row>
    <row r="558" spans="1:27">
      <c r="A558" s="93">
        <v>45782</v>
      </c>
      <c r="B558" s="91" t="s">
        <v>25</v>
      </c>
      <c r="C558" s="91" t="s">
        <v>25</v>
      </c>
      <c r="D558" s="91" t="s">
        <v>25</v>
      </c>
      <c r="E558" s="91" t="s">
        <v>25</v>
      </c>
      <c r="F558" s="91" t="s">
        <v>25</v>
      </c>
      <c r="G558" s="91" t="s">
        <v>25</v>
      </c>
      <c r="H558" s="91" t="s">
        <v>25</v>
      </c>
      <c r="I558" s="91" t="s">
        <v>25</v>
      </c>
      <c r="J558" s="91" t="s">
        <v>25</v>
      </c>
      <c r="K558" s="90">
        <v>41800</v>
      </c>
      <c r="L558" s="90">
        <v>40550</v>
      </c>
      <c r="M558" s="90">
        <v>43700</v>
      </c>
      <c r="N558" s="91" t="s">
        <v>25</v>
      </c>
      <c r="O558" s="90">
        <v>43400</v>
      </c>
      <c r="P558" s="90">
        <v>43500</v>
      </c>
      <c r="Q558" s="90">
        <v>40500</v>
      </c>
      <c r="R558" s="90">
        <v>42000</v>
      </c>
      <c r="S558" s="90">
        <v>41000</v>
      </c>
      <c r="T558" s="90">
        <v>42600</v>
      </c>
      <c r="U558" s="91" t="s">
        <v>25</v>
      </c>
      <c r="V558" s="90">
        <v>41200</v>
      </c>
      <c r="W558" s="90">
        <v>42700</v>
      </c>
      <c r="X558" s="90">
        <v>43200</v>
      </c>
      <c r="Y558" s="90">
        <v>40150</v>
      </c>
      <c r="Z558" s="90">
        <v>40450</v>
      </c>
      <c r="AA558" s="90">
        <v>39750</v>
      </c>
    </row>
    <row r="559" spans="1:27">
      <c r="A559" s="93">
        <v>45783</v>
      </c>
      <c r="B559" s="91" t="s">
        <v>25</v>
      </c>
      <c r="C559" s="91" t="s">
        <v>25</v>
      </c>
      <c r="D559" s="91" t="s">
        <v>25</v>
      </c>
      <c r="E559" s="91" t="s">
        <v>25</v>
      </c>
      <c r="F559" s="91" t="s">
        <v>25</v>
      </c>
      <c r="G559" s="91" t="s">
        <v>25</v>
      </c>
      <c r="H559" s="91" t="s">
        <v>25</v>
      </c>
      <c r="I559" s="91" t="s">
        <v>25</v>
      </c>
      <c r="J559" s="91" t="s">
        <v>25</v>
      </c>
      <c r="K559" s="90">
        <v>41800</v>
      </c>
      <c r="L559" s="90">
        <v>40450</v>
      </c>
      <c r="M559" s="90">
        <v>43400</v>
      </c>
      <c r="N559" s="91" t="s">
        <v>25</v>
      </c>
      <c r="O559" s="90">
        <v>43100</v>
      </c>
      <c r="P559" s="90">
        <v>43500</v>
      </c>
      <c r="Q559" s="90">
        <v>40400</v>
      </c>
      <c r="R559" s="90">
        <v>42000</v>
      </c>
      <c r="S559" s="90">
        <v>41000</v>
      </c>
      <c r="T559" s="90">
        <v>42500</v>
      </c>
      <c r="U559" s="91" t="s">
        <v>25</v>
      </c>
      <c r="V559" s="90">
        <v>41100</v>
      </c>
      <c r="W559" s="90">
        <v>42600</v>
      </c>
      <c r="X559" s="90">
        <v>43000</v>
      </c>
      <c r="Y559" s="90">
        <v>39850</v>
      </c>
      <c r="Z559" s="90">
        <v>40250</v>
      </c>
      <c r="AA559" s="90">
        <v>39700</v>
      </c>
    </row>
    <row r="560" spans="1:27">
      <c r="A560" s="93">
        <v>45784</v>
      </c>
      <c r="B560" s="91" t="s">
        <v>25</v>
      </c>
      <c r="C560" s="91" t="s">
        <v>25</v>
      </c>
      <c r="D560" s="91" t="s">
        <v>25</v>
      </c>
      <c r="E560" s="91" t="s">
        <v>25</v>
      </c>
      <c r="F560" s="91" t="s">
        <v>25</v>
      </c>
      <c r="G560" s="91" t="s">
        <v>25</v>
      </c>
      <c r="H560" s="91" t="s">
        <v>25</v>
      </c>
      <c r="I560" s="91" t="s">
        <v>25</v>
      </c>
      <c r="J560" s="91" t="s">
        <v>25</v>
      </c>
      <c r="K560" s="90">
        <v>41800</v>
      </c>
      <c r="L560" s="90">
        <v>40100</v>
      </c>
      <c r="M560" s="90">
        <v>43100</v>
      </c>
      <c r="N560" s="91" t="s">
        <v>25</v>
      </c>
      <c r="O560" s="90">
        <v>42800</v>
      </c>
      <c r="P560" s="90">
        <v>43500</v>
      </c>
      <c r="Q560" s="90">
        <v>40200</v>
      </c>
      <c r="R560" s="90">
        <v>41500</v>
      </c>
      <c r="S560" s="90">
        <v>40500</v>
      </c>
      <c r="T560" s="90">
        <v>42400</v>
      </c>
      <c r="U560" s="91" t="s">
        <v>25</v>
      </c>
      <c r="V560" s="90">
        <v>40800</v>
      </c>
      <c r="W560" s="90">
        <v>42400</v>
      </c>
      <c r="X560" s="90">
        <v>42900</v>
      </c>
      <c r="Y560" s="90">
        <v>39750</v>
      </c>
      <c r="Z560" s="90">
        <v>40100</v>
      </c>
      <c r="AA560" s="90">
        <v>39600</v>
      </c>
    </row>
    <row r="561" spans="1:27">
      <c r="A561" s="93">
        <v>45785</v>
      </c>
      <c r="B561" s="91" t="s">
        <v>25</v>
      </c>
      <c r="C561" s="91" t="s">
        <v>25</v>
      </c>
      <c r="D561" s="91" t="s">
        <v>25</v>
      </c>
      <c r="E561" s="91" t="s">
        <v>25</v>
      </c>
      <c r="F561" s="91" t="s">
        <v>25</v>
      </c>
      <c r="G561" s="91" t="s">
        <v>25</v>
      </c>
      <c r="H561" s="91" t="s">
        <v>25</v>
      </c>
      <c r="I561" s="91" t="s">
        <v>25</v>
      </c>
      <c r="J561" s="91" t="s">
        <v>25</v>
      </c>
      <c r="K561" s="90">
        <v>41800</v>
      </c>
      <c r="L561" s="90">
        <v>40000</v>
      </c>
      <c r="M561" s="90">
        <v>43200</v>
      </c>
      <c r="N561" s="91" t="s">
        <v>25</v>
      </c>
      <c r="O561" s="90">
        <v>42900</v>
      </c>
      <c r="P561" s="90">
        <v>43500</v>
      </c>
      <c r="Q561" s="90">
        <v>40100</v>
      </c>
      <c r="R561" s="90">
        <v>41500</v>
      </c>
      <c r="S561" s="90">
        <v>40500</v>
      </c>
      <c r="T561" s="90">
        <v>42200</v>
      </c>
      <c r="U561" s="91" t="s">
        <v>25</v>
      </c>
      <c r="V561" s="90">
        <v>40700</v>
      </c>
      <c r="W561" s="90">
        <v>42600</v>
      </c>
      <c r="X561" s="90">
        <v>42700</v>
      </c>
      <c r="Y561" s="90">
        <v>39850</v>
      </c>
      <c r="Z561" s="90">
        <v>40200</v>
      </c>
      <c r="AA561" s="90">
        <v>39600</v>
      </c>
    </row>
    <row r="562" spans="1:27">
      <c r="A562" s="93">
        <v>45786</v>
      </c>
      <c r="B562" s="91" t="s">
        <v>25</v>
      </c>
      <c r="C562" s="91" t="s">
        <v>25</v>
      </c>
      <c r="D562" s="91" t="s">
        <v>25</v>
      </c>
      <c r="E562" s="91" t="s">
        <v>25</v>
      </c>
      <c r="F562" s="91" t="s">
        <v>25</v>
      </c>
      <c r="G562" s="91" t="s">
        <v>25</v>
      </c>
      <c r="H562" s="91" t="s">
        <v>25</v>
      </c>
      <c r="I562" s="91" t="s">
        <v>25</v>
      </c>
      <c r="J562" s="91" t="s">
        <v>25</v>
      </c>
      <c r="K562" s="90">
        <v>41800</v>
      </c>
      <c r="L562" s="90">
        <v>40000</v>
      </c>
      <c r="M562" s="90">
        <v>43200</v>
      </c>
      <c r="N562" s="91" t="s">
        <v>25</v>
      </c>
      <c r="O562" s="90">
        <v>42900</v>
      </c>
      <c r="P562" s="90">
        <v>43500</v>
      </c>
      <c r="Q562" s="90">
        <v>40000</v>
      </c>
      <c r="R562" s="90">
        <v>41500</v>
      </c>
      <c r="S562" s="90">
        <v>40500</v>
      </c>
      <c r="T562" s="90">
        <v>42300</v>
      </c>
      <c r="U562" s="91" t="s">
        <v>25</v>
      </c>
      <c r="V562" s="90">
        <v>40600</v>
      </c>
      <c r="W562" s="90">
        <v>42500</v>
      </c>
      <c r="X562" s="90">
        <v>42600</v>
      </c>
      <c r="Y562" s="90">
        <v>39700</v>
      </c>
      <c r="Z562" s="90">
        <v>40000</v>
      </c>
      <c r="AA562" s="90">
        <v>39500</v>
      </c>
    </row>
    <row r="563" spans="1:27">
      <c r="A563" s="93">
        <v>45787</v>
      </c>
      <c r="B563" s="91" t="s">
        <v>25</v>
      </c>
      <c r="C563" s="91" t="s">
        <v>25</v>
      </c>
      <c r="D563" s="91" t="s">
        <v>25</v>
      </c>
      <c r="E563" s="91" t="s">
        <v>25</v>
      </c>
      <c r="F563" s="91" t="s">
        <v>25</v>
      </c>
      <c r="G563" s="91" t="s">
        <v>25</v>
      </c>
      <c r="H563" s="91" t="s">
        <v>25</v>
      </c>
      <c r="I563" s="91" t="s">
        <v>25</v>
      </c>
      <c r="J563" s="91" t="s">
        <v>25</v>
      </c>
      <c r="K563" s="90">
        <v>41500</v>
      </c>
      <c r="L563" s="90">
        <v>39900</v>
      </c>
      <c r="M563" s="90">
        <v>43100</v>
      </c>
      <c r="N563" s="91" t="s">
        <v>25</v>
      </c>
      <c r="O563" s="90">
        <v>42800</v>
      </c>
      <c r="P563" s="90">
        <v>43300</v>
      </c>
      <c r="Q563" s="90">
        <v>39800</v>
      </c>
      <c r="R563" s="90">
        <v>41500</v>
      </c>
      <c r="S563" s="90">
        <v>40500</v>
      </c>
      <c r="T563" s="90">
        <v>42300</v>
      </c>
      <c r="U563" s="91" t="s">
        <v>25</v>
      </c>
      <c r="V563" s="90">
        <v>40400</v>
      </c>
      <c r="W563" s="90">
        <v>42400</v>
      </c>
      <c r="X563" s="90">
        <v>42500</v>
      </c>
      <c r="Y563" s="90">
        <v>39600</v>
      </c>
      <c r="Z563" s="90">
        <v>39850</v>
      </c>
      <c r="AA563" s="90">
        <v>39500</v>
      </c>
    </row>
    <row r="564" spans="1:27">
      <c r="A564" s="93">
        <v>45788</v>
      </c>
      <c r="B564" s="90" t="s">
        <v>24</v>
      </c>
      <c r="C564" s="90" t="s">
        <v>24</v>
      </c>
      <c r="D564" s="90" t="s">
        <v>24</v>
      </c>
      <c r="E564" s="90" t="s">
        <v>24</v>
      </c>
      <c r="F564" s="90" t="s">
        <v>24</v>
      </c>
      <c r="G564" s="90" t="s">
        <v>24</v>
      </c>
      <c r="H564" s="90" t="s">
        <v>24</v>
      </c>
      <c r="I564" s="90" t="s">
        <v>24</v>
      </c>
      <c r="J564" s="90" t="s">
        <v>24</v>
      </c>
      <c r="K564" s="90" t="s">
        <v>24</v>
      </c>
      <c r="L564" s="90" t="s">
        <v>24</v>
      </c>
      <c r="M564" s="90" t="s">
        <v>24</v>
      </c>
      <c r="N564" s="90" t="s">
        <v>24</v>
      </c>
      <c r="O564" s="90" t="s">
        <v>24</v>
      </c>
      <c r="P564" s="90" t="s">
        <v>24</v>
      </c>
      <c r="Q564" s="90" t="s">
        <v>24</v>
      </c>
      <c r="R564" s="90" t="s">
        <v>24</v>
      </c>
      <c r="S564" s="90" t="s">
        <v>24</v>
      </c>
      <c r="T564" s="90" t="s">
        <v>24</v>
      </c>
      <c r="U564" s="90" t="s">
        <v>24</v>
      </c>
      <c r="V564" s="90" t="s">
        <v>24</v>
      </c>
      <c r="W564" s="90" t="s">
        <v>24</v>
      </c>
      <c r="X564" s="90" t="s">
        <v>24</v>
      </c>
      <c r="Y564" s="90" t="s">
        <v>24</v>
      </c>
      <c r="Z564" s="90" t="s">
        <v>24</v>
      </c>
      <c r="AA564" s="90" t="s">
        <v>24</v>
      </c>
    </row>
    <row r="565" spans="1:27">
      <c r="A565" s="93">
        <v>45789</v>
      </c>
      <c r="B565" s="91" t="s">
        <v>25</v>
      </c>
      <c r="C565" s="91" t="s">
        <v>25</v>
      </c>
      <c r="D565" s="91" t="s">
        <v>25</v>
      </c>
      <c r="E565" s="91" t="s">
        <v>25</v>
      </c>
      <c r="F565" s="91" t="s">
        <v>25</v>
      </c>
      <c r="G565" s="91" t="s">
        <v>25</v>
      </c>
      <c r="H565" s="91" t="s">
        <v>25</v>
      </c>
      <c r="I565" s="91" t="s">
        <v>25</v>
      </c>
      <c r="J565" s="91" t="s">
        <v>25</v>
      </c>
      <c r="K565" s="90">
        <v>42000</v>
      </c>
      <c r="L565" s="90">
        <v>40300</v>
      </c>
      <c r="M565" s="90">
        <v>43400</v>
      </c>
      <c r="N565" s="91" t="s">
        <v>25</v>
      </c>
      <c r="O565" s="90">
        <v>43100</v>
      </c>
      <c r="P565" s="90">
        <v>43300</v>
      </c>
      <c r="Q565" s="90">
        <v>40200</v>
      </c>
      <c r="R565" s="90">
        <v>41500</v>
      </c>
      <c r="S565" s="90">
        <v>41000</v>
      </c>
      <c r="T565" s="90">
        <v>42900</v>
      </c>
      <c r="U565" s="91" t="s">
        <v>25</v>
      </c>
      <c r="V565" s="90">
        <v>40900</v>
      </c>
      <c r="W565" s="90">
        <v>42650</v>
      </c>
      <c r="X565" s="90">
        <v>43100</v>
      </c>
      <c r="Y565" s="90">
        <v>40000</v>
      </c>
      <c r="Z565" s="90">
        <v>40350</v>
      </c>
      <c r="AA565" s="90">
        <v>39450</v>
      </c>
    </row>
    <row r="566" spans="1:27">
      <c r="A566" s="93">
        <v>45790</v>
      </c>
      <c r="B566" s="91" t="s">
        <v>25</v>
      </c>
      <c r="C566" s="91" t="s">
        <v>25</v>
      </c>
      <c r="D566" s="91" t="s">
        <v>25</v>
      </c>
      <c r="E566" s="91" t="s">
        <v>25</v>
      </c>
      <c r="F566" s="91" t="s">
        <v>25</v>
      </c>
      <c r="G566" s="91" t="s">
        <v>25</v>
      </c>
      <c r="H566" s="91" t="s">
        <v>25</v>
      </c>
      <c r="I566" s="91" t="s">
        <v>25</v>
      </c>
      <c r="J566" s="91" t="s">
        <v>25</v>
      </c>
      <c r="K566" s="90">
        <v>42000</v>
      </c>
      <c r="L566" s="90">
        <v>39950</v>
      </c>
      <c r="M566" s="90">
        <v>43200</v>
      </c>
      <c r="N566" s="91" t="s">
        <v>25</v>
      </c>
      <c r="O566" s="90">
        <v>42800</v>
      </c>
      <c r="P566" s="90">
        <v>43300</v>
      </c>
      <c r="Q566" s="90">
        <v>39950</v>
      </c>
      <c r="R566" s="90">
        <v>41500</v>
      </c>
      <c r="S566" s="90">
        <v>40800</v>
      </c>
      <c r="T566" s="90">
        <v>42500</v>
      </c>
      <c r="U566" s="91" t="s">
        <v>25</v>
      </c>
      <c r="V566" s="90">
        <v>40650</v>
      </c>
      <c r="W566" s="90">
        <v>42500</v>
      </c>
      <c r="X566" s="90">
        <v>42900</v>
      </c>
      <c r="Y566" s="90">
        <v>39550</v>
      </c>
      <c r="Z566" s="90">
        <v>39900</v>
      </c>
      <c r="AA566" s="90">
        <v>39400</v>
      </c>
    </row>
    <row r="567" spans="1:27">
      <c r="A567" s="93">
        <v>45791</v>
      </c>
      <c r="B567" s="91" t="s">
        <v>25</v>
      </c>
      <c r="C567" s="91" t="s">
        <v>25</v>
      </c>
      <c r="D567" s="91" t="s">
        <v>25</v>
      </c>
      <c r="E567" s="91" t="s">
        <v>25</v>
      </c>
      <c r="F567" s="91" t="s">
        <v>25</v>
      </c>
      <c r="G567" s="91" t="s">
        <v>25</v>
      </c>
      <c r="H567" s="91" t="s">
        <v>25</v>
      </c>
      <c r="I567" s="91" t="s">
        <v>25</v>
      </c>
      <c r="J567" s="91" t="s">
        <v>25</v>
      </c>
      <c r="K567" s="90">
        <v>42000</v>
      </c>
      <c r="L567" s="90">
        <v>39800</v>
      </c>
      <c r="M567" s="90">
        <v>43200</v>
      </c>
      <c r="N567" s="91" t="s">
        <v>25</v>
      </c>
      <c r="O567" s="90">
        <v>42800</v>
      </c>
      <c r="P567" s="90">
        <v>43500</v>
      </c>
      <c r="Q567" s="90">
        <v>39700</v>
      </c>
      <c r="R567" s="90">
        <v>41700</v>
      </c>
      <c r="S567" s="90">
        <v>40800</v>
      </c>
      <c r="T567" s="90">
        <v>42300</v>
      </c>
      <c r="U567" s="91" t="s">
        <v>25</v>
      </c>
      <c r="V567" s="90">
        <v>40400</v>
      </c>
      <c r="W567" s="90">
        <v>42500</v>
      </c>
      <c r="X567" s="90">
        <v>42600</v>
      </c>
      <c r="Y567" s="90">
        <v>39500</v>
      </c>
      <c r="Z567" s="90">
        <v>39800</v>
      </c>
      <c r="AA567" s="90">
        <v>39100</v>
      </c>
    </row>
    <row r="568" spans="1:27">
      <c r="A568" s="93">
        <v>45792</v>
      </c>
      <c r="B568" s="91" t="s">
        <v>25</v>
      </c>
      <c r="C568" s="91" t="s">
        <v>25</v>
      </c>
      <c r="D568" s="91" t="s">
        <v>25</v>
      </c>
      <c r="E568" s="91" t="s">
        <v>25</v>
      </c>
      <c r="F568" s="91" t="s">
        <v>25</v>
      </c>
      <c r="G568" s="91" t="s">
        <v>25</v>
      </c>
      <c r="H568" s="91" t="s">
        <v>25</v>
      </c>
      <c r="I568" s="91" t="s">
        <v>25</v>
      </c>
      <c r="J568" s="91" t="s">
        <v>25</v>
      </c>
      <c r="K568" s="90">
        <v>42000</v>
      </c>
      <c r="L568" s="90">
        <v>39750</v>
      </c>
      <c r="M568" s="90">
        <v>42900</v>
      </c>
      <c r="N568" s="91" t="s">
        <v>25</v>
      </c>
      <c r="O568" s="90">
        <v>42500</v>
      </c>
      <c r="P568" s="90">
        <v>43300</v>
      </c>
      <c r="Q568" s="90">
        <v>39500</v>
      </c>
      <c r="R568" s="90">
        <v>41700</v>
      </c>
      <c r="S568" s="90">
        <v>40800</v>
      </c>
      <c r="T568" s="90">
        <v>42400</v>
      </c>
      <c r="U568" s="91" t="s">
        <v>25</v>
      </c>
      <c r="V568" s="90">
        <v>40200</v>
      </c>
      <c r="W568" s="90">
        <v>42400</v>
      </c>
      <c r="X568" s="90">
        <v>42600</v>
      </c>
      <c r="Y568" s="90">
        <v>39500</v>
      </c>
      <c r="Z568" s="90">
        <v>39900</v>
      </c>
      <c r="AA568" s="90">
        <v>39100</v>
      </c>
    </row>
    <row r="569" spans="1:27">
      <c r="A569" s="265">
        <v>45793</v>
      </c>
      <c r="B569" t="s">
        <v>25</v>
      </c>
      <c r="C569" t="s">
        <v>25</v>
      </c>
      <c r="D569" t="s">
        <v>25</v>
      </c>
      <c r="E569" t="s">
        <v>25</v>
      </c>
      <c r="F569" t="s">
        <v>25</v>
      </c>
      <c r="G569" t="s">
        <v>25</v>
      </c>
      <c r="H569" t="s">
        <v>25</v>
      </c>
      <c r="I569" t="s">
        <v>25</v>
      </c>
      <c r="J569" t="s">
        <v>25</v>
      </c>
      <c r="K569">
        <v>42000</v>
      </c>
      <c r="L569">
        <v>39800</v>
      </c>
      <c r="M569">
        <v>42900</v>
      </c>
      <c r="N569" t="s">
        <v>25</v>
      </c>
      <c r="O569">
        <v>42500</v>
      </c>
      <c r="P569">
        <v>43300</v>
      </c>
      <c r="Q569">
        <v>39600</v>
      </c>
      <c r="R569">
        <v>41700</v>
      </c>
      <c r="S569">
        <v>41000</v>
      </c>
      <c r="T569">
        <v>42200</v>
      </c>
      <c r="U569" t="s">
        <v>25</v>
      </c>
      <c r="V569">
        <v>40300</v>
      </c>
      <c r="W569">
        <v>42450</v>
      </c>
      <c r="X569">
        <v>42700</v>
      </c>
      <c r="Y569">
        <v>39500</v>
      </c>
      <c r="Z569">
        <v>39850</v>
      </c>
      <c r="AA569">
        <v>39100</v>
      </c>
    </row>
    <row r="570" spans="1:27">
      <c r="A570" s="265">
        <v>45794</v>
      </c>
      <c r="B570" t="s">
        <v>25</v>
      </c>
      <c r="C570" t="s">
        <v>25</v>
      </c>
      <c r="D570" t="s">
        <v>25</v>
      </c>
      <c r="E570" t="s">
        <v>25</v>
      </c>
      <c r="F570" t="s">
        <v>25</v>
      </c>
      <c r="G570" t="s">
        <v>25</v>
      </c>
      <c r="H570" t="s">
        <v>25</v>
      </c>
      <c r="I570" t="s">
        <v>25</v>
      </c>
      <c r="J570" t="s">
        <v>25</v>
      </c>
      <c r="K570">
        <v>42000</v>
      </c>
      <c r="L570">
        <v>39800</v>
      </c>
      <c r="M570">
        <v>43000</v>
      </c>
      <c r="N570" t="s">
        <v>25</v>
      </c>
      <c r="O570">
        <v>42500</v>
      </c>
      <c r="P570">
        <v>43100</v>
      </c>
      <c r="Q570">
        <v>39600</v>
      </c>
      <c r="R570">
        <v>41700</v>
      </c>
      <c r="S570">
        <v>41000</v>
      </c>
      <c r="T570">
        <v>42300</v>
      </c>
      <c r="U570" t="s">
        <v>25</v>
      </c>
      <c r="V570">
        <v>40300</v>
      </c>
      <c r="W570">
        <v>42600</v>
      </c>
      <c r="X570">
        <v>42900</v>
      </c>
      <c r="Y570">
        <v>39600</v>
      </c>
      <c r="Z570">
        <v>39900</v>
      </c>
      <c r="AA570">
        <v>39100</v>
      </c>
    </row>
    <row r="571" spans="1:27">
      <c r="A571" s="265">
        <v>45795</v>
      </c>
      <c r="B571" t="s">
        <v>24</v>
      </c>
      <c r="C571" t="s">
        <v>24</v>
      </c>
      <c r="D571" t="s">
        <v>24</v>
      </c>
      <c r="E571" t="s">
        <v>24</v>
      </c>
      <c r="F571" t="s">
        <v>24</v>
      </c>
      <c r="G571" t="s">
        <v>24</v>
      </c>
      <c r="H571" t="s">
        <v>24</v>
      </c>
      <c r="I571" t="s">
        <v>24</v>
      </c>
      <c r="J571" t="s">
        <v>24</v>
      </c>
      <c r="K571" t="s">
        <v>24</v>
      </c>
      <c r="L571" t="s">
        <v>24</v>
      </c>
      <c r="M571" t="s">
        <v>24</v>
      </c>
      <c r="N571" t="s">
        <v>24</v>
      </c>
      <c r="O571" t="s">
        <v>24</v>
      </c>
      <c r="P571" t="s">
        <v>24</v>
      </c>
      <c r="Q571" t="s">
        <v>24</v>
      </c>
      <c r="R571" t="s">
        <v>24</v>
      </c>
      <c r="S571" t="s">
        <v>24</v>
      </c>
      <c r="T571" t="s">
        <v>24</v>
      </c>
      <c r="U571" t="s">
        <v>24</v>
      </c>
      <c r="V571" t="s">
        <v>24</v>
      </c>
      <c r="W571" t="s">
        <v>24</v>
      </c>
      <c r="X571" t="s">
        <v>24</v>
      </c>
      <c r="Y571" t="s">
        <v>24</v>
      </c>
      <c r="Z571" t="s">
        <v>24</v>
      </c>
      <c r="AA571" t="s">
        <v>24</v>
      </c>
    </row>
    <row r="572" spans="1:27">
      <c r="A572" s="265">
        <v>45796</v>
      </c>
      <c r="B572" t="s">
        <v>25</v>
      </c>
      <c r="C572" t="s">
        <v>25</v>
      </c>
      <c r="D572" t="s">
        <v>25</v>
      </c>
      <c r="E572" t="s">
        <v>25</v>
      </c>
      <c r="F572" t="s">
        <v>25</v>
      </c>
      <c r="G572" t="s">
        <v>25</v>
      </c>
      <c r="H572" t="s">
        <v>25</v>
      </c>
      <c r="I572" t="s">
        <v>25</v>
      </c>
      <c r="J572" t="s">
        <v>25</v>
      </c>
      <c r="K572">
        <v>42000</v>
      </c>
      <c r="L572">
        <v>39800</v>
      </c>
      <c r="M572">
        <v>42800</v>
      </c>
      <c r="N572" t="s">
        <v>25</v>
      </c>
      <c r="O572">
        <v>42300</v>
      </c>
      <c r="P572">
        <v>43100</v>
      </c>
      <c r="Q572">
        <v>39500</v>
      </c>
      <c r="R572">
        <v>41700</v>
      </c>
      <c r="S572">
        <v>40800</v>
      </c>
      <c r="T572">
        <v>42300</v>
      </c>
      <c r="U572" t="s">
        <v>25</v>
      </c>
      <c r="V572">
        <v>40200</v>
      </c>
      <c r="W572">
        <v>42450</v>
      </c>
      <c r="X572">
        <v>42800</v>
      </c>
      <c r="Y572">
        <v>39400</v>
      </c>
      <c r="Z572">
        <v>39800</v>
      </c>
      <c r="AA572">
        <v>39000</v>
      </c>
    </row>
    <row r="573" spans="1:27">
      <c r="A573" s="265">
        <v>45797</v>
      </c>
      <c r="B573" t="s">
        <v>25</v>
      </c>
      <c r="C573" t="s">
        <v>25</v>
      </c>
      <c r="D573" t="s">
        <v>25</v>
      </c>
      <c r="E573" t="s">
        <v>25</v>
      </c>
      <c r="F573" t="s">
        <v>25</v>
      </c>
      <c r="G573" t="s">
        <v>25</v>
      </c>
      <c r="H573" t="s">
        <v>25</v>
      </c>
      <c r="I573" t="s">
        <v>25</v>
      </c>
      <c r="J573" t="s">
        <v>25</v>
      </c>
      <c r="K573">
        <v>41800</v>
      </c>
      <c r="L573">
        <v>39900</v>
      </c>
      <c r="M573">
        <v>42800</v>
      </c>
      <c r="N573" t="s">
        <v>25</v>
      </c>
      <c r="O573">
        <v>42400</v>
      </c>
      <c r="P573">
        <v>43000</v>
      </c>
      <c r="Q573">
        <v>39650</v>
      </c>
      <c r="R573">
        <v>41700</v>
      </c>
      <c r="S573">
        <v>40500</v>
      </c>
      <c r="T573">
        <v>42300</v>
      </c>
      <c r="U573" t="s">
        <v>25</v>
      </c>
      <c r="V573">
        <v>40350</v>
      </c>
      <c r="W573">
        <v>42550</v>
      </c>
      <c r="X573">
        <v>42800</v>
      </c>
      <c r="Y573">
        <v>39500</v>
      </c>
      <c r="Z573">
        <v>40000</v>
      </c>
      <c r="AA573">
        <v>38800</v>
      </c>
    </row>
    <row r="574" spans="1:27">
      <c r="A574" s="265">
        <v>45798</v>
      </c>
      <c r="B574" t="s">
        <v>25</v>
      </c>
      <c r="C574" t="s">
        <v>25</v>
      </c>
      <c r="D574" t="s">
        <v>25</v>
      </c>
      <c r="E574" t="s">
        <v>25</v>
      </c>
      <c r="F574" t="s">
        <v>25</v>
      </c>
      <c r="G574" t="s">
        <v>25</v>
      </c>
      <c r="H574" t="s">
        <v>25</v>
      </c>
      <c r="I574" t="s">
        <v>25</v>
      </c>
      <c r="J574" t="s">
        <v>25</v>
      </c>
      <c r="K574">
        <v>41700</v>
      </c>
      <c r="L574">
        <v>40000</v>
      </c>
      <c r="M574">
        <v>42700</v>
      </c>
      <c r="N574" t="s">
        <v>25</v>
      </c>
      <c r="O574">
        <v>42300</v>
      </c>
      <c r="P574">
        <v>42800</v>
      </c>
      <c r="Q574">
        <v>39800</v>
      </c>
      <c r="R574">
        <v>41300</v>
      </c>
      <c r="S574">
        <v>40500</v>
      </c>
      <c r="T574">
        <v>42500</v>
      </c>
      <c r="U574" t="s">
        <v>25</v>
      </c>
      <c r="V574">
        <v>40500</v>
      </c>
      <c r="W574">
        <v>42600</v>
      </c>
      <c r="X574">
        <v>42900</v>
      </c>
      <c r="Y574">
        <v>39600</v>
      </c>
      <c r="Z574">
        <v>40050</v>
      </c>
      <c r="AA574">
        <v>39200</v>
      </c>
    </row>
    <row r="575" spans="1:27">
      <c r="A575" s="265">
        <v>45799</v>
      </c>
      <c r="B575" t="s">
        <v>25</v>
      </c>
      <c r="C575" t="s">
        <v>25</v>
      </c>
      <c r="D575" t="s">
        <v>25</v>
      </c>
      <c r="E575" t="s">
        <v>25</v>
      </c>
      <c r="F575" t="s">
        <v>25</v>
      </c>
      <c r="G575" t="s">
        <v>25</v>
      </c>
      <c r="H575" t="s">
        <v>25</v>
      </c>
      <c r="I575" t="s">
        <v>25</v>
      </c>
      <c r="J575" t="s">
        <v>25</v>
      </c>
      <c r="K575">
        <v>41700</v>
      </c>
      <c r="L575">
        <v>39700</v>
      </c>
      <c r="M575">
        <v>42600</v>
      </c>
      <c r="N575" t="s">
        <v>25</v>
      </c>
      <c r="O575">
        <v>42200</v>
      </c>
      <c r="P575">
        <v>42800</v>
      </c>
      <c r="Q575">
        <v>39400</v>
      </c>
      <c r="R575">
        <v>41300</v>
      </c>
      <c r="S575">
        <v>40500</v>
      </c>
      <c r="T575">
        <v>42300</v>
      </c>
      <c r="U575" t="s">
        <v>25</v>
      </c>
      <c r="V575">
        <v>40100</v>
      </c>
      <c r="W575">
        <v>42450</v>
      </c>
      <c r="X575">
        <v>42800</v>
      </c>
      <c r="Y575">
        <v>39300</v>
      </c>
      <c r="Z575">
        <v>39900</v>
      </c>
      <c r="AA575">
        <v>39000</v>
      </c>
    </row>
    <row r="576" spans="1:27">
      <c r="A576" s="265">
        <v>45800</v>
      </c>
      <c r="B576" t="s">
        <v>25</v>
      </c>
      <c r="C576" t="s">
        <v>25</v>
      </c>
      <c r="D576" t="s">
        <v>25</v>
      </c>
      <c r="E576" t="s">
        <v>25</v>
      </c>
      <c r="F576" t="s">
        <v>25</v>
      </c>
      <c r="G576" t="s">
        <v>25</v>
      </c>
      <c r="H576" t="s">
        <v>25</v>
      </c>
      <c r="I576" t="s">
        <v>25</v>
      </c>
      <c r="J576" t="s">
        <v>25</v>
      </c>
      <c r="K576">
        <v>41600</v>
      </c>
      <c r="L576">
        <v>39500</v>
      </c>
      <c r="M576">
        <v>42500</v>
      </c>
      <c r="N576" t="s">
        <v>25</v>
      </c>
      <c r="O576">
        <v>42000</v>
      </c>
      <c r="P576">
        <v>42500</v>
      </c>
      <c r="Q576">
        <v>39250</v>
      </c>
      <c r="R576">
        <v>41300</v>
      </c>
      <c r="S576">
        <v>40500</v>
      </c>
      <c r="T576">
        <v>42100</v>
      </c>
      <c r="U576" t="s">
        <v>25</v>
      </c>
      <c r="V576">
        <v>39950</v>
      </c>
      <c r="W576">
        <v>42300</v>
      </c>
      <c r="X576">
        <v>42500</v>
      </c>
      <c r="Y576">
        <v>39250</v>
      </c>
      <c r="Z576">
        <v>39850</v>
      </c>
      <c r="AA576">
        <v>38800</v>
      </c>
    </row>
    <row r="577" spans="1:27">
      <c r="A577" s="265">
        <v>45801</v>
      </c>
      <c r="B577" t="s">
        <v>25</v>
      </c>
      <c r="C577" t="s">
        <v>25</v>
      </c>
      <c r="D577" t="s">
        <v>25</v>
      </c>
      <c r="E577" t="s">
        <v>25</v>
      </c>
      <c r="F577" t="s">
        <v>25</v>
      </c>
      <c r="G577" t="s">
        <v>25</v>
      </c>
      <c r="H577" t="s">
        <v>25</v>
      </c>
      <c r="I577" t="s">
        <v>25</v>
      </c>
      <c r="J577" t="s">
        <v>25</v>
      </c>
      <c r="K577">
        <v>41600</v>
      </c>
      <c r="L577">
        <v>39600</v>
      </c>
      <c r="M577">
        <v>42500</v>
      </c>
      <c r="N577" t="s">
        <v>25</v>
      </c>
      <c r="O577">
        <v>42000</v>
      </c>
      <c r="P577">
        <v>42500</v>
      </c>
      <c r="Q577">
        <v>39300</v>
      </c>
      <c r="R577">
        <v>41300</v>
      </c>
      <c r="S577">
        <v>40500</v>
      </c>
      <c r="T577">
        <v>42200</v>
      </c>
      <c r="U577" t="s">
        <v>25</v>
      </c>
      <c r="V577">
        <v>40000</v>
      </c>
      <c r="W577">
        <v>42300</v>
      </c>
      <c r="X577">
        <v>42400</v>
      </c>
      <c r="Y577">
        <v>39300</v>
      </c>
      <c r="Z577">
        <v>39850</v>
      </c>
      <c r="AA577">
        <v>38800</v>
      </c>
    </row>
    <row r="578" spans="1:27">
      <c r="A578" s="265">
        <v>45802</v>
      </c>
      <c r="B578" t="s">
        <v>24</v>
      </c>
      <c r="C578" t="s">
        <v>24</v>
      </c>
      <c r="D578" t="s">
        <v>24</v>
      </c>
      <c r="E578" t="s">
        <v>24</v>
      </c>
      <c r="F578" t="s">
        <v>24</v>
      </c>
      <c r="G578" t="s">
        <v>24</v>
      </c>
      <c r="H578" t="s">
        <v>24</v>
      </c>
      <c r="I578" t="s">
        <v>24</v>
      </c>
      <c r="J578" t="s">
        <v>24</v>
      </c>
      <c r="K578" t="s">
        <v>24</v>
      </c>
      <c r="L578" t="s">
        <v>24</v>
      </c>
      <c r="M578" t="s">
        <v>24</v>
      </c>
      <c r="N578" t="s">
        <v>24</v>
      </c>
      <c r="O578" t="s">
        <v>24</v>
      </c>
      <c r="P578" t="s">
        <v>24</v>
      </c>
      <c r="Q578" t="s">
        <v>24</v>
      </c>
      <c r="R578" t="s">
        <v>24</v>
      </c>
      <c r="S578" t="s">
        <v>24</v>
      </c>
      <c r="T578" t="s">
        <v>24</v>
      </c>
      <c r="U578" t="s">
        <v>24</v>
      </c>
      <c r="V578" t="s">
        <v>24</v>
      </c>
      <c r="W578" t="s">
        <v>24</v>
      </c>
      <c r="X578" t="s">
        <v>24</v>
      </c>
      <c r="Y578" t="s">
        <v>24</v>
      </c>
      <c r="Z578" t="s">
        <v>24</v>
      </c>
      <c r="AA578" t="s">
        <v>24</v>
      </c>
    </row>
    <row r="579" spans="1:27">
      <c r="A579" s="265">
        <v>45803</v>
      </c>
      <c r="B579" t="s">
        <v>25</v>
      </c>
      <c r="C579" t="s">
        <v>25</v>
      </c>
      <c r="D579" t="s">
        <v>25</v>
      </c>
      <c r="E579" t="s">
        <v>25</v>
      </c>
      <c r="F579" t="s">
        <v>25</v>
      </c>
      <c r="G579" t="s">
        <v>25</v>
      </c>
      <c r="H579" t="s">
        <v>25</v>
      </c>
      <c r="I579" t="s">
        <v>25</v>
      </c>
      <c r="J579" t="s">
        <v>25</v>
      </c>
      <c r="K579">
        <v>41200</v>
      </c>
      <c r="L579">
        <v>39500</v>
      </c>
      <c r="M579">
        <v>42100</v>
      </c>
      <c r="N579" t="s">
        <v>25</v>
      </c>
      <c r="O579">
        <v>41700</v>
      </c>
      <c r="P579">
        <v>42500</v>
      </c>
      <c r="Q579">
        <v>38950</v>
      </c>
      <c r="R579">
        <v>41300</v>
      </c>
      <c r="S579">
        <v>40000</v>
      </c>
      <c r="T579">
        <v>42000</v>
      </c>
      <c r="U579" t="s">
        <v>25</v>
      </c>
      <c r="V579">
        <v>39650</v>
      </c>
      <c r="W579">
        <v>42000</v>
      </c>
      <c r="X579">
        <v>42000</v>
      </c>
      <c r="Y579">
        <v>39050</v>
      </c>
      <c r="Z579">
        <v>39700</v>
      </c>
      <c r="AA579">
        <v>38700</v>
      </c>
    </row>
    <row r="580" spans="1:27">
      <c r="A580" s="265">
        <v>45804</v>
      </c>
      <c r="B580" t="s">
        <v>25</v>
      </c>
      <c r="C580" t="s">
        <v>25</v>
      </c>
      <c r="D580" t="s">
        <v>25</v>
      </c>
      <c r="E580" t="s">
        <v>25</v>
      </c>
      <c r="F580" t="s">
        <v>25</v>
      </c>
      <c r="G580" t="s">
        <v>25</v>
      </c>
      <c r="H580" t="s">
        <v>25</v>
      </c>
      <c r="I580" t="s">
        <v>25</v>
      </c>
      <c r="J580" t="s">
        <v>25</v>
      </c>
      <c r="K580">
        <v>41200</v>
      </c>
      <c r="L580">
        <v>39200</v>
      </c>
      <c r="M580">
        <v>41700</v>
      </c>
      <c r="N580" t="s">
        <v>25</v>
      </c>
      <c r="O580">
        <v>41200</v>
      </c>
      <c r="P580">
        <v>42000</v>
      </c>
      <c r="Q580">
        <v>38800</v>
      </c>
      <c r="R580">
        <v>40800</v>
      </c>
      <c r="S580">
        <v>40000</v>
      </c>
      <c r="T580">
        <v>41800</v>
      </c>
      <c r="U580" t="s">
        <v>25</v>
      </c>
      <c r="V580">
        <v>39500</v>
      </c>
      <c r="W580">
        <v>42000</v>
      </c>
      <c r="X580">
        <v>41700</v>
      </c>
      <c r="Y580">
        <v>38950</v>
      </c>
      <c r="Z580">
        <v>39500</v>
      </c>
      <c r="AA580">
        <v>38400</v>
      </c>
    </row>
    <row r="581" spans="1:27">
      <c r="A581" s="265">
        <v>45805</v>
      </c>
      <c r="B581" t="s">
        <v>25</v>
      </c>
      <c r="C581" t="s">
        <v>25</v>
      </c>
      <c r="D581" t="s">
        <v>25</v>
      </c>
      <c r="E581" t="s">
        <v>25</v>
      </c>
      <c r="F581" t="s">
        <v>25</v>
      </c>
      <c r="G581" t="s">
        <v>25</v>
      </c>
      <c r="H581" t="s">
        <v>25</v>
      </c>
      <c r="I581" t="s">
        <v>25</v>
      </c>
      <c r="J581" t="s">
        <v>25</v>
      </c>
      <c r="K581">
        <v>41200</v>
      </c>
      <c r="L581">
        <v>39100</v>
      </c>
      <c r="M581">
        <v>41600</v>
      </c>
      <c r="N581" t="s">
        <v>25</v>
      </c>
      <c r="O581">
        <v>41200</v>
      </c>
      <c r="P581">
        <v>42000</v>
      </c>
      <c r="Q581">
        <v>38750</v>
      </c>
      <c r="R581">
        <v>40800</v>
      </c>
      <c r="S581">
        <v>40000</v>
      </c>
      <c r="T581">
        <v>41700</v>
      </c>
      <c r="U581" t="s">
        <v>25</v>
      </c>
      <c r="V581">
        <v>39450</v>
      </c>
      <c r="W581">
        <v>41900</v>
      </c>
      <c r="X581">
        <v>41800</v>
      </c>
      <c r="Y581">
        <v>38900</v>
      </c>
      <c r="Z581">
        <v>39400</v>
      </c>
      <c r="AA581">
        <v>38400</v>
      </c>
    </row>
    <row r="582" spans="1:27">
      <c r="A582" s="265">
        <v>45806</v>
      </c>
      <c r="B582" t="s">
        <v>25</v>
      </c>
      <c r="C582" t="s">
        <v>25</v>
      </c>
      <c r="D582" t="s">
        <v>25</v>
      </c>
      <c r="E582" t="s">
        <v>25</v>
      </c>
      <c r="F582" t="s">
        <v>25</v>
      </c>
      <c r="G582" t="s">
        <v>25</v>
      </c>
      <c r="H582" t="s">
        <v>25</v>
      </c>
      <c r="I582" t="s">
        <v>25</v>
      </c>
      <c r="J582" t="s">
        <v>25</v>
      </c>
      <c r="K582">
        <v>41000</v>
      </c>
      <c r="L582">
        <v>38950</v>
      </c>
      <c r="M582">
        <v>41500</v>
      </c>
      <c r="N582" t="s">
        <v>25</v>
      </c>
      <c r="O582">
        <v>41000</v>
      </c>
      <c r="P582">
        <v>42000</v>
      </c>
      <c r="Q582">
        <v>38600</v>
      </c>
      <c r="R582">
        <v>40800</v>
      </c>
      <c r="S582">
        <v>40000</v>
      </c>
      <c r="T582">
        <v>41600</v>
      </c>
      <c r="U582" t="s">
        <v>25</v>
      </c>
      <c r="V582">
        <v>39300</v>
      </c>
      <c r="W582">
        <v>41700</v>
      </c>
      <c r="X582">
        <v>41700</v>
      </c>
      <c r="Y582">
        <v>38700</v>
      </c>
      <c r="Z582">
        <v>39050</v>
      </c>
      <c r="AA582">
        <v>38300</v>
      </c>
    </row>
    <row r="583" spans="1:27">
      <c r="A583" s="265">
        <v>45807</v>
      </c>
      <c r="B583" t="s">
        <v>25</v>
      </c>
      <c r="C583" t="s">
        <v>25</v>
      </c>
      <c r="D583" t="s">
        <v>25</v>
      </c>
      <c r="E583" t="s">
        <v>25</v>
      </c>
      <c r="F583" t="s">
        <v>25</v>
      </c>
      <c r="G583" t="s">
        <v>25</v>
      </c>
      <c r="H583" t="s">
        <v>25</v>
      </c>
      <c r="I583" t="s">
        <v>25</v>
      </c>
      <c r="J583" t="s">
        <v>25</v>
      </c>
      <c r="K583">
        <v>41000</v>
      </c>
      <c r="L583">
        <v>38900</v>
      </c>
      <c r="M583">
        <v>41400</v>
      </c>
      <c r="N583" t="s">
        <v>25</v>
      </c>
      <c r="O583">
        <v>40900</v>
      </c>
      <c r="P583">
        <v>42000</v>
      </c>
      <c r="Q583">
        <v>38600</v>
      </c>
      <c r="R583">
        <v>40800</v>
      </c>
      <c r="S583">
        <v>39800</v>
      </c>
      <c r="T583">
        <v>41300</v>
      </c>
      <c r="U583" t="s">
        <v>25</v>
      </c>
      <c r="V583">
        <v>39300</v>
      </c>
      <c r="W583">
        <v>41650</v>
      </c>
      <c r="X583">
        <v>41500</v>
      </c>
      <c r="Y583">
        <v>38600</v>
      </c>
      <c r="Z583">
        <v>38950</v>
      </c>
      <c r="AA583">
        <v>38000</v>
      </c>
    </row>
    <row r="584" spans="1:27">
      <c r="A584" s="265">
        <v>45808</v>
      </c>
      <c r="B584" t="s">
        <v>25</v>
      </c>
      <c r="C584" t="s">
        <v>25</v>
      </c>
      <c r="D584" t="s">
        <v>25</v>
      </c>
      <c r="E584" t="s">
        <v>25</v>
      </c>
      <c r="F584" t="s">
        <v>25</v>
      </c>
      <c r="G584" t="s">
        <v>25</v>
      </c>
      <c r="H584" t="s">
        <v>25</v>
      </c>
      <c r="I584" t="s">
        <v>25</v>
      </c>
      <c r="J584" t="s">
        <v>25</v>
      </c>
      <c r="K584">
        <v>41000</v>
      </c>
      <c r="L584">
        <v>38800</v>
      </c>
      <c r="M584">
        <v>41400</v>
      </c>
      <c r="N584" t="s">
        <v>25</v>
      </c>
      <c r="O584">
        <v>40900</v>
      </c>
      <c r="P584">
        <v>41500</v>
      </c>
      <c r="Q584">
        <v>38700</v>
      </c>
      <c r="R584">
        <v>40800</v>
      </c>
      <c r="S584">
        <v>39800</v>
      </c>
      <c r="T584">
        <v>41100</v>
      </c>
      <c r="U584" t="s">
        <v>25</v>
      </c>
      <c r="V584">
        <v>39400</v>
      </c>
      <c r="W584">
        <v>41700</v>
      </c>
      <c r="X584">
        <v>41300</v>
      </c>
      <c r="Y584">
        <v>38500</v>
      </c>
      <c r="Z584">
        <v>38950</v>
      </c>
      <c r="AA584">
        <v>38000</v>
      </c>
    </row>
    <row r="585" spans="1:27">
      <c r="A585" s="265">
        <v>45809</v>
      </c>
      <c r="B585" t="s">
        <v>24</v>
      </c>
      <c r="C585" t="s">
        <v>24</v>
      </c>
      <c r="D585" t="s">
        <v>24</v>
      </c>
      <c r="E585" t="s">
        <v>24</v>
      </c>
      <c r="F585" t="s">
        <v>24</v>
      </c>
      <c r="G585" t="s">
        <v>24</v>
      </c>
      <c r="H585" t="s">
        <v>24</v>
      </c>
      <c r="I585" t="s">
        <v>24</v>
      </c>
      <c r="J585" t="s">
        <v>24</v>
      </c>
      <c r="K585" t="s">
        <v>24</v>
      </c>
      <c r="L585" t="s">
        <v>24</v>
      </c>
      <c r="M585" t="s">
        <v>24</v>
      </c>
      <c r="N585" t="s">
        <v>24</v>
      </c>
      <c r="O585" t="s">
        <v>24</v>
      </c>
      <c r="P585" t="s">
        <v>24</v>
      </c>
      <c r="Q585" t="s">
        <v>24</v>
      </c>
      <c r="R585" t="s">
        <v>24</v>
      </c>
      <c r="S585" t="s">
        <v>24</v>
      </c>
      <c r="T585" t="s">
        <v>24</v>
      </c>
      <c r="U585" t="s">
        <v>24</v>
      </c>
      <c r="V585" t="s">
        <v>24</v>
      </c>
      <c r="W585" t="s">
        <v>24</v>
      </c>
      <c r="X585" t="s">
        <v>24</v>
      </c>
      <c r="Y585" t="s">
        <v>24</v>
      </c>
      <c r="Z585" t="s">
        <v>24</v>
      </c>
      <c r="AA585" t="s">
        <v>24</v>
      </c>
    </row>
    <row r="586" spans="1:27">
      <c r="A586" s="265">
        <v>45810</v>
      </c>
      <c r="B586" t="s">
        <v>25</v>
      </c>
      <c r="C586" t="s">
        <v>25</v>
      </c>
      <c r="D586" t="s">
        <v>25</v>
      </c>
      <c r="E586" t="s">
        <v>25</v>
      </c>
      <c r="F586" t="s">
        <v>25</v>
      </c>
      <c r="G586" t="s">
        <v>25</v>
      </c>
      <c r="H586" t="s">
        <v>25</v>
      </c>
      <c r="I586" t="s">
        <v>25</v>
      </c>
      <c r="J586" t="s">
        <v>25</v>
      </c>
      <c r="K586">
        <v>41000</v>
      </c>
      <c r="L586">
        <v>39100</v>
      </c>
      <c r="M586">
        <v>41700</v>
      </c>
      <c r="N586" t="s">
        <v>25</v>
      </c>
      <c r="O586">
        <v>41300</v>
      </c>
      <c r="P586">
        <v>41500</v>
      </c>
      <c r="Q586">
        <v>39050</v>
      </c>
      <c r="R586">
        <v>40800</v>
      </c>
      <c r="S586">
        <v>40000</v>
      </c>
      <c r="T586">
        <v>41400</v>
      </c>
      <c r="U586" t="s">
        <v>25</v>
      </c>
      <c r="V586">
        <v>39750</v>
      </c>
      <c r="W586">
        <v>41900</v>
      </c>
      <c r="X586">
        <v>41700</v>
      </c>
      <c r="Y586">
        <v>38600</v>
      </c>
      <c r="Z586">
        <v>39150</v>
      </c>
      <c r="AA586">
        <v>38300</v>
      </c>
    </row>
    <row r="587" spans="1:27">
      <c r="A587" s="93">
        <v>45811</v>
      </c>
      <c r="B587" s="91" t="s">
        <v>25</v>
      </c>
      <c r="C587" s="91" t="s">
        <v>25</v>
      </c>
      <c r="D587" s="91" t="s">
        <v>25</v>
      </c>
      <c r="E587" s="91" t="s">
        <v>25</v>
      </c>
      <c r="F587" s="91" t="s">
        <v>25</v>
      </c>
      <c r="G587" s="91" t="s">
        <v>25</v>
      </c>
      <c r="H587" s="91" t="s">
        <v>25</v>
      </c>
      <c r="I587" s="91" t="s">
        <v>25</v>
      </c>
      <c r="J587" s="91" t="s">
        <v>25</v>
      </c>
      <c r="K587" s="90">
        <v>41000</v>
      </c>
      <c r="L587" s="90">
        <v>39000</v>
      </c>
      <c r="M587" s="90">
        <v>41600</v>
      </c>
      <c r="N587" s="91" t="s">
        <v>25</v>
      </c>
      <c r="O587" s="90">
        <v>41000</v>
      </c>
      <c r="P587" s="90">
        <v>41500</v>
      </c>
      <c r="Q587" s="90">
        <v>38800</v>
      </c>
      <c r="R587" s="90">
        <v>40400</v>
      </c>
      <c r="S587" s="90">
        <v>40000</v>
      </c>
      <c r="T587" s="90">
        <v>41000</v>
      </c>
      <c r="U587" s="91" t="s">
        <v>25</v>
      </c>
      <c r="V587" s="90">
        <v>39500</v>
      </c>
      <c r="W587" s="90">
        <v>41800</v>
      </c>
      <c r="X587" s="90">
        <v>41300</v>
      </c>
      <c r="Y587" s="90">
        <v>38350</v>
      </c>
      <c r="Z587" s="90">
        <v>38900</v>
      </c>
      <c r="AA587" s="90">
        <v>38200</v>
      </c>
    </row>
    <row r="588" spans="1:27">
      <c r="A588" s="265">
        <v>45812</v>
      </c>
      <c r="B588" t="s">
        <v>25</v>
      </c>
      <c r="C588" t="s">
        <v>25</v>
      </c>
      <c r="D588" t="s">
        <v>25</v>
      </c>
      <c r="E588" t="s">
        <v>25</v>
      </c>
      <c r="F588" t="s">
        <v>25</v>
      </c>
      <c r="G588" t="s">
        <v>25</v>
      </c>
      <c r="H588" t="s">
        <v>25</v>
      </c>
      <c r="I588" t="s">
        <v>25</v>
      </c>
      <c r="J588" t="s">
        <v>25</v>
      </c>
      <c r="K588">
        <v>40900</v>
      </c>
      <c r="L588">
        <v>39000</v>
      </c>
      <c r="M588">
        <v>41700</v>
      </c>
      <c r="N588" t="s">
        <v>25</v>
      </c>
      <c r="O588">
        <v>41200</v>
      </c>
      <c r="P588">
        <v>41300</v>
      </c>
      <c r="Q588">
        <v>38900</v>
      </c>
      <c r="R588">
        <v>40400</v>
      </c>
      <c r="S588">
        <v>40000</v>
      </c>
      <c r="T588">
        <v>41000</v>
      </c>
      <c r="U588" t="s">
        <v>25</v>
      </c>
      <c r="V588">
        <v>39600</v>
      </c>
      <c r="W588">
        <v>42100</v>
      </c>
      <c r="X588">
        <v>41200</v>
      </c>
      <c r="Y588">
        <v>38450</v>
      </c>
      <c r="Z588">
        <v>39000</v>
      </c>
      <c r="AA588">
        <v>38000</v>
      </c>
    </row>
    <row r="589" spans="1:27">
      <c r="A589" s="265">
        <v>45813</v>
      </c>
      <c r="B589" t="s">
        <v>25</v>
      </c>
      <c r="C589" t="s">
        <v>25</v>
      </c>
      <c r="D589" t="s">
        <v>25</v>
      </c>
      <c r="E589" t="s">
        <v>25</v>
      </c>
      <c r="F589" t="s">
        <v>25</v>
      </c>
      <c r="G589" t="s">
        <v>25</v>
      </c>
      <c r="H589" t="s">
        <v>25</v>
      </c>
      <c r="I589" t="s">
        <v>25</v>
      </c>
      <c r="J589" t="s">
        <v>25</v>
      </c>
      <c r="K589">
        <v>40900</v>
      </c>
      <c r="L589">
        <v>38950</v>
      </c>
      <c r="M589">
        <v>41600</v>
      </c>
      <c r="N589" t="s">
        <v>25</v>
      </c>
      <c r="O589">
        <v>41100</v>
      </c>
      <c r="P589">
        <v>41300</v>
      </c>
      <c r="Q589">
        <v>38800</v>
      </c>
      <c r="R589">
        <v>40400</v>
      </c>
      <c r="S589">
        <v>40000</v>
      </c>
      <c r="T589">
        <v>40900</v>
      </c>
      <c r="U589" t="s">
        <v>25</v>
      </c>
      <c r="V589">
        <v>39500</v>
      </c>
      <c r="W589">
        <v>41900</v>
      </c>
      <c r="X589">
        <v>41000</v>
      </c>
      <c r="Y589">
        <v>38350</v>
      </c>
      <c r="Z589">
        <v>38800</v>
      </c>
      <c r="AA589">
        <v>38000</v>
      </c>
    </row>
    <row r="590" spans="1:27">
      <c r="A590" s="265">
        <v>45814</v>
      </c>
      <c r="B590" t="s">
        <v>25</v>
      </c>
      <c r="C590" t="s">
        <v>25</v>
      </c>
      <c r="D590" t="s">
        <v>25</v>
      </c>
      <c r="E590" t="s">
        <v>25</v>
      </c>
      <c r="F590" t="s">
        <v>25</v>
      </c>
      <c r="G590" t="s">
        <v>25</v>
      </c>
      <c r="H590" t="s">
        <v>25</v>
      </c>
      <c r="I590" t="s">
        <v>25</v>
      </c>
      <c r="J590" t="s">
        <v>25</v>
      </c>
      <c r="K590">
        <v>40800</v>
      </c>
      <c r="L590">
        <v>38700</v>
      </c>
      <c r="M590">
        <v>41500</v>
      </c>
      <c r="N590" t="s">
        <v>25</v>
      </c>
      <c r="O590">
        <v>41000</v>
      </c>
      <c r="P590">
        <v>41300</v>
      </c>
      <c r="Q590">
        <v>38600</v>
      </c>
      <c r="R590">
        <v>40400</v>
      </c>
      <c r="S590">
        <v>39800</v>
      </c>
      <c r="T590">
        <v>40700</v>
      </c>
      <c r="U590" t="s">
        <v>25</v>
      </c>
      <c r="V590">
        <v>39300</v>
      </c>
      <c r="W590">
        <v>41700</v>
      </c>
      <c r="X590">
        <v>40700</v>
      </c>
      <c r="Y590">
        <v>38000</v>
      </c>
      <c r="Z590">
        <v>38600</v>
      </c>
      <c r="AA590">
        <v>37900</v>
      </c>
    </row>
    <row r="591" spans="1:27">
      <c r="A591" s="265">
        <v>45815</v>
      </c>
      <c r="B591" t="s">
        <v>25</v>
      </c>
      <c r="C591" t="s">
        <v>25</v>
      </c>
      <c r="D591" t="s">
        <v>25</v>
      </c>
      <c r="E591" t="s">
        <v>25</v>
      </c>
      <c r="F591" t="s">
        <v>25</v>
      </c>
      <c r="G591" t="s">
        <v>25</v>
      </c>
      <c r="H591" t="s">
        <v>25</v>
      </c>
      <c r="I591" t="s">
        <v>25</v>
      </c>
      <c r="J591" t="s">
        <v>25</v>
      </c>
      <c r="K591">
        <v>40800</v>
      </c>
      <c r="L591">
        <v>38600</v>
      </c>
      <c r="M591">
        <v>41200</v>
      </c>
      <c r="N591" t="s">
        <v>25</v>
      </c>
      <c r="O591">
        <v>40800</v>
      </c>
      <c r="P591">
        <v>41300</v>
      </c>
      <c r="Q591">
        <v>38400</v>
      </c>
      <c r="R591">
        <v>40400</v>
      </c>
      <c r="S591">
        <v>39800</v>
      </c>
      <c r="T591">
        <v>40500</v>
      </c>
      <c r="U591" t="s">
        <v>25</v>
      </c>
      <c r="V591">
        <v>39100</v>
      </c>
      <c r="W591">
        <v>41550</v>
      </c>
      <c r="X591">
        <v>40500</v>
      </c>
      <c r="Y591">
        <v>38000</v>
      </c>
      <c r="Z591">
        <v>38500</v>
      </c>
      <c r="AA591">
        <v>37800</v>
      </c>
    </row>
    <row r="592" spans="1:27">
      <c r="A592" s="265">
        <v>45816</v>
      </c>
      <c r="B592" t="s">
        <v>24</v>
      </c>
      <c r="C592" t="s">
        <v>24</v>
      </c>
      <c r="D592" t="s">
        <v>24</v>
      </c>
      <c r="E592" t="s">
        <v>24</v>
      </c>
      <c r="F592" t="s">
        <v>24</v>
      </c>
      <c r="G592" t="s">
        <v>24</v>
      </c>
      <c r="H592" t="s">
        <v>24</v>
      </c>
      <c r="I592" t="s">
        <v>24</v>
      </c>
      <c r="J592" t="s">
        <v>24</v>
      </c>
      <c r="K592" t="s">
        <v>24</v>
      </c>
      <c r="L592" t="s">
        <v>24</v>
      </c>
      <c r="M592" t="s">
        <v>24</v>
      </c>
      <c r="N592" t="s">
        <v>24</v>
      </c>
      <c r="O592" t="s">
        <v>24</v>
      </c>
      <c r="P592" t="s">
        <v>24</v>
      </c>
      <c r="Q592" t="s">
        <v>24</v>
      </c>
      <c r="R592" t="s">
        <v>24</v>
      </c>
      <c r="S592" t="s">
        <v>24</v>
      </c>
      <c r="T592" t="s">
        <v>24</v>
      </c>
      <c r="U592" t="s">
        <v>24</v>
      </c>
      <c r="V592" t="s">
        <v>24</v>
      </c>
      <c r="W592" t="s">
        <v>24</v>
      </c>
      <c r="X592" t="s">
        <v>24</v>
      </c>
      <c r="Y592" t="s">
        <v>24</v>
      </c>
      <c r="Z592" t="s">
        <v>24</v>
      </c>
      <c r="AA592" t="s">
        <v>24</v>
      </c>
    </row>
    <row r="593" spans="1:28">
      <c r="A593" s="265">
        <v>45817</v>
      </c>
      <c r="B593" t="s">
        <v>25</v>
      </c>
      <c r="C593" t="s">
        <v>25</v>
      </c>
      <c r="D593" t="s">
        <v>25</v>
      </c>
      <c r="E593" t="s">
        <v>25</v>
      </c>
      <c r="F593" t="s">
        <v>25</v>
      </c>
      <c r="G593" t="s">
        <v>25</v>
      </c>
      <c r="H593" t="s">
        <v>25</v>
      </c>
      <c r="I593" t="s">
        <v>25</v>
      </c>
      <c r="J593" t="s">
        <v>25</v>
      </c>
      <c r="K593">
        <v>40600</v>
      </c>
      <c r="L593">
        <v>38500</v>
      </c>
      <c r="M593">
        <v>41000</v>
      </c>
      <c r="N593" t="s">
        <v>25</v>
      </c>
      <c r="O593">
        <v>40500</v>
      </c>
      <c r="P593">
        <v>41300</v>
      </c>
      <c r="Q593">
        <v>38400</v>
      </c>
      <c r="R593">
        <v>39800</v>
      </c>
      <c r="S593">
        <v>39500</v>
      </c>
      <c r="T593">
        <v>40200</v>
      </c>
      <c r="U593" t="s">
        <v>25</v>
      </c>
      <c r="V593">
        <v>39100</v>
      </c>
      <c r="W593">
        <v>41600</v>
      </c>
      <c r="X593">
        <v>40000</v>
      </c>
      <c r="Y593">
        <v>37650</v>
      </c>
      <c r="Z593">
        <v>38300</v>
      </c>
      <c r="AA593">
        <v>37700</v>
      </c>
    </row>
    <row r="594" spans="1:28">
      <c r="A594" s="265">
        <v>45818</v>
      </c>
      <c r="B594" t="s">
        <v>25</v>
      </c>
      <c r="C594" t="s">
        <v>25</v>
      </c>
      <c r="D594" t="s">
        <v>25</v>
      </c>
      <c r="E594" t="s">
        <v>25</v>
      </c>
      <c r="F594" t="s">
        <v>25</v>
      </c>
      <c r="G594" t="s">
        <v>25</v>
      </c>
      <c r="H594" t="s">
        <v>25</v>
      </c>
      <c r="I594" t="s">
        <v>25</v>
      </c>
      <c r="J594" t="s">
        <v>25</v>
      </c>
      <c r="K594">
        <v>40300</v>
      </c>
      <c r="L594">
        <v>38500</v>
      </c>
      <c r="M594">
        <v>41000</v>
      </c>
      <c r="N594" t="s">
        <v>25</v>
      </c>
      <c r="O594">
        <v>40500</v>
      </c>
      <c r="P594">
        <v>41000</v>
      </c>
      <c r="Q594">
        <v>38500</v>
      </c>
      <c r="R594">
        <v>39800</v>
      </c>
      <c r="S594">
        <v>39500</v>
      </c>
      <c r="T594">
        <v>40200</v>
      </c>
      <c r="U594" t="s">
        <v>25</v>
      </c>
      <c r="V594">
        <v>39200</v>
      </c>
      <c r="W594">
        <v>41600</v>
      </c>
      <c r="X594">
        <v>39900</v>
      </c>
      <c r="Y594">
        <v>37700</v>
      </c>
      <c r="Z594">
        <v>38350</v>
      </c>
      <c r="AA594">
        <v>37700</v>
      </c>
    </row>
    <row r="595" spans="1:28">
      <c r="A595" s="265">
        <v>45819</v>
      </c>
      <c r="B595" t="s">
        <v>25</v>
      </c>
      <c r="C595" t="s">
        <v>25</v>
      </c>
      <c r="D595" t="s">
        <v>25</v>
      </c>
      <c r="E595" t="s">
        <v>25</v>
      </c>
      <c r="F595" t="s">
        <v>25</v>
      </c>
      <c r="G595" t="s">
        <v>25</v>
      </c>
      <c r="H595" t="s">
        <v>25</v>
      </c>
      <c r="I595" t="s">
        <v>25</v>
      </c>
      <c r="J595" t="s">
        <v>25</v>
      </c>
      <c r="K595">
        <v>40300</v>
      </c>
      <c r="L595">
        <v>38450</v>
      </c>
      <c r="M595">
        <v>41000</v>
      </c>
      <c r="N595" t="s">
        <v>25</v>
      </c>
      <c r="O595">
        <v>40500</v>
      </c>
      <c r="P595">
        <v>41000</v>
      </c>
      <c r="Q595">
        <v>38500</v>
      </c>
      <c r="R595">
        <v>39800</v>
      </c>
      <c r="S595">
        <v>39500</v>
      </c>
      <c r="T595">
        <v>40200</v>
      </c>
      <c r="U595" t="s">
        <v>25</v>
      </c>
      <c r="V595">
        <v>39200</v>
      </c>
      <c r="W595">
        <v>41600</v>
      </c>
      <c r="X595">
        <v>40200</v>
      </c>
      <c r="Y595">
        <v>37650</v>
      </c>
      <c r="Z595">
        <v>38300</v>
      </c>
      <c r="AA595">
        <v>37400</v>
      </c>
    </row>
    <row r="596" spans="1:28">
      <c r="A596" s="265">
        <v>45820</v>
      </c>
      <c r="B596" t="s">
        <v>25</v>
      </c>
      <c r="C596" t="s">
        <v>25</v>
      </c>
      <c r="D596" t="s">
        <v>25</v>
      </c>
      <c r="E596" t="s">
        <v>25</v>
      </c>
      <c r="F596" t="s">
        <v>25</v>
      </c>
      <c r="G596" t="s">
        <v>25</v>
      </c>
      <c r="H596" t="s">
        <v>25</v>
      </c>
      <c r="I596" t="s">
        <v>25</v>
      </c>
      <c r="J596" t="s">
        <v>25</v>
      </c>
      <c r="K596">
        <v>40200</v>
      </c>
      <c r="L596">
        <v>38250</v>
      </c>
      <c r="M596">
        <v>40900</v>
      </c>
      <c r="N596" t="s">
        <v>25</v>
      </c>
      <c r="O596">
        <v>40400</v>
      </c>
      <c r="P596">
        <v>41000</v>
      </c>
      <c r="Q596">
        <v>38250</v>
      </c>
      <c r="R596">
        <v>39800</v>
      </c>
      <c r="S596">
        <v>39500</v>
      </c>
      <c r="T596">
        <v>40200</v>
      </c>
      <c r="U596" t="s">
        <v>25</v>
      </c>
      <c r="V596">
        <v>38950</v>
      </c>
      <c r="W596">
        <v>41500</v>
      </c>
      <c r="X596">
        <v>40100</v>
      </c>
      <c r="Y596">
        <v>37350</v>
      </c>
      <c r="Z596">
        <v>38050</v>
      </c>
      <c r="AA596">
        <v>37250</v>
      </c>
    </row>
    <row r="597" spans="1:28">
      <c r="A597" s="93">
        <v>45821</v>
      </c>
      <c r="B597" s="91" t="s">
        <v>25</v>
      </c>
      <c r="C597" s="91" t="s">
        <v>25</v>
      </c>
      <c r="D597" s="91" t="s">
        <v>25</v>
      </c>
      <c r="E597" s="91" t="s">
        <v>25</v>
      </c>
      <c r="F597" s="91" t="s">
        <v>25</v>
      </c>
      <c r="G597" s="91" t="s">
        <v>25</v>
      </c>
      <c r="H597" s="91" t="s">
        <v>25</v>
      </c>
      <c r="I597" s="91" t="s">
        <v>25</v>
      </c>
      <c r="J597" s="91" t="s">
        <v>25</v>
      </c>
      <c r="K597" s="90">
        <v>40200</v>
      </c>
      <c r="L597" s="90">
        <v>38150</v>
      </c>
      <c r="M597" s="90">
        <v>40700</v>
      </c>
      <c r="N597" s="91" t="s">
        <v>25</v>
      </c>
      <c r="O597" s="90">
        <v>40200</v>
      </c>
      <c r="P597" s="90">
        <v>41000</v>
      </c>
      <c r="Q597" s="90">
        <v>38100</v>
      </c>
      <c r="R597" s="90">
        <v>39800</v>
      </c>
      <c r="S597" s="90">
        <v>39300</v>
      </c>
      <c r="T597" s="90">
        <v>39800</v>
      </c>
      <c r="U597" s="91" t="s">
        <v>25</v>
      </c>
      <c r="V597" s="90">
        <v>38800</v>
      </c>
      <c r="W597" s="90">
        <v>41500</v>
      </c>
      <c r="X597" s="90">
        <v>39900</v>
      </c>
      <c r="Y597" s="90">
        <v>37250</v>
      </c>
      <c r="Z597" s="90">
        <v>37900</v>
      </c>
      <c r="AA597" s="90">
        <v>37250</v>
      </c>
      <c r="AB597" s="90"/>
    </row>
    <row r="598" spans="1:28">
      <c r="A598" s="265">
        <v>45822</v>
      </c>
      <c r="B598" t="s">
        <v>25</v>
      </c>
      <c r="C598" t="s">
        <v>25</v>
      </c>
      <c r="D598" t="s">
        <v>25</v>
      </c>
      <c r="E598" t="s">
        <v>25</v>
      </c>
      <c r="F598" t="s">
        <v>25</v>
      </c>
      <c r="G598" t="s">
        <v>25</v>
      </c>
      <c r="H598" t="s">
        <v>25</v>
      </c>
      <c r="I598" t="s">
        <v>25</v>
      </c>
      <c r="J598" t="s">
        <v>25</v>
      </c>
      <c r="K598">
        <v>40200</v>
      </c>
      <c r="L598">
        <v>38000</v>
      </c>
      <c r="M598">
        <v>40700</v>
      </c>
      <c r="N598" t="s">
        <v>25</v>
      </c>
      <c r="O598">
        <v>40200</v>
      </c>
      <c r="P598">
        <v>41000</v>
      </c>
      <c r="Q598">
        <v>38050</v>
      </c>
      <c r="R598">
        <v>39800</v>
      </c>
      <c r="S598">
        <v>39300</v>
      </c>
      <c r="T598">
        <v>39700</v>
      </c>
      <c r="U598" t="s">
        <v>25</v>
      </c>
      <c r="V598">
        <v>38750</v>
      </c>
      <c r="W598">
        <v>41500</v>
      </c>
      <c r="X598">
        <v>39800</v>
      </c>
      <c r="Y598">
        <v>37200</v>
      </c>
      <c r="Z598">
        <v>37800</v>
      </c>
      <c r="AA598">
        <v>37250</v>
      </c>
    </row>
    <row r="599" spans="1:28">
      <c r="A599" s="265">
        <v>45823</v>
      </c>
      <c r="B599" t="s">
        <v>24</v>
      </c>
      <c r="C599" t="s">
        <v>24</v>
      </c>
      <c r="D599" t="s">
        <v>24</v>
      </c>
      <c r="E599" t="s">
        <v>24</v>
      </c>
      <c r="F599" t="s">
        <v>24</v>
      </c>
      <c r="G599" t="s">
        <v>24</v>
      </c>
      <c r="H599" t="s">
        <v>24</v>
      </c>
      <c r="I599" t="s">
        <v>24</v>
      </c>
      <c r="J599" t="s">
        <v>24</v>
      </c>
      <c r="K599" t="s">
        <v>24</v>
      </c>
      <c r="L599" t="s">
        <v>24</v>
      </c>
      <c r="M599" t="s">
        <v>24</v>
      </c>
      <c r="N599" t="s">
        <v>24</v>
      </c>
      <c r="O599" t="s">
        <v>24</v>
      </c>
      <c r="P599" t="s">
        <v>24</v>
      </c>
      <c r="Q599" t="s">
        <v>24</v>
      </c>
      <c r="R599" t="s">
        <v>24</v>
      </c>
      <c r="S599" t="s">
        <v>24</v>
      </c>
      <c r="T599" t="s">
        <v>24</v>
      </c>
      <c r="U599" t="s">
        <v>24</v>
      </c>
      <c r="V599" t="s">
        <v>24</v>
      </c>
      <c r="W599" t="s">
        <v>24</v>
      </c>
      <c r="X599" t="s">
        <v>24</v>
      </c>
      <c r="Y599" t="s">
        <v>24</v>
      </c>
      <c r="Z599" t="s">
        <v>24</v>
      </c>
      <c r="AA599" t="s">
        <v>24</v>
      </c>
    </row>
    <row r="600" spans="1:28">
      <c r="A600" s="265">
        <v>45824</v>
      </c>
      <c r="B600" t="s">
        <v>25</v>
      </c>
      <c r="C600" t="s">
        <v>25</v>
      </c>
      <c r="D600" t="s">
        <v>25</v>
      </c>
      <c r="E600" t="s">
        <v>25</v>
      </c>
      <c r="F600" t="s">
        <v>25</v>
      </c>
      <c r="G600" t="s">
        <v>25</v>
      </c>
      <c r="H600" t="s">
        <v>25</v>
      </c>
      <c r="I600" t="s">
        <v>25</v>
      </c>
      <c r="J600" t="s">
        <v>25</v>
      </c>
      <c r="K600">
        <v>40200</v>
      </c>
      <c r="L600">
        <v>38150</v>
      </c>
      <c r="M600">
        <v>40600</v>
      </c>
      <c r="N600" t="s">
        <v>25</v>
      </c>
      <c r="O600">
        <v>40000</v>
      </c>
      <c r="P600">
        <v>41000</v>
      </c>
      <c r="Q600">
        <v>38150</v>
      </c>
      <c r="R600">
        <v>39800</v>
      </c>
      <c r="S600">
        <v>39500</v>
      </c>
      <c r="T600">
        <v>39700</v>
      </c>
      <c r="U600" t="s">
        <v>25</v>
      </c>
      <c r="V600">
        <v>38850</v>
      </c>
      <c r="W600">
        <v>41700</v>
      </c>
      <c r="X600">
        <v>39600</v>
      </c>
      <c r="Y600">
        <v>37250</v>
      </c>
      <c r="Z600">
        <v>37850</v>
      </c>
      <c r="AA600">
        <v>37000</v>
      </c>
    </row>
    <row r="601" spans="1:28">
      <c r="A601" s="265">
        <v>45825</v>
      </c>
      <c r="B601" t="s">
        <v>25</v>
      </c>
      <c r="C601" t="s">
        <v>25</v>
      </c>
      <c r="D601" t="s">
        <v>25</v>
      </c>
      <c r="E601" t="s">
        <v>25</v>
      </c>
      <c r="F601" t="s">
        <v>25</v>
      </c>
      <c r="G601" t="s">
        <v>25</v>
      </c>
      <c r="H601" t="s">
        <v>25</v>
      </c>
      <c r="I601" t="s">
        <v>25</v>
      </c>
      <c r="J601" t="s">
        <v>25</v>
      </c>
      <c r="K601">
        <v>40200</v>
      </c>
      <c r="L601">
        <v>38200</v>
      </c>
      <c r="M601">
        <v>40400</v>
      </c>
      <c r="N601" t="s">
        <v>25</v>
      </c>
      <c r="O601">
        <v>39900</v>
      </c>
      <c r="P601">
        <v>41000</v>
      </c>
      <c r="Q601">
        <v>38150</v>
      </c>
      <c r="R601">
        <v>39800</v>
      </c>
      <c r="S601">
        <v>39700</v>
      </c>
      <c r="T601">
        <v>39700</v>
      </c>
      <c r="U601" t="s">
        <v>25</v>
      </c>
      <c r="V601">
        <v>38850</v>
      </c>
      <c r="W601">
        <v>41700</v>
      </c>
      <c r="X601">
        <v>39700</v>
      </c>
      <c r="Y601">
        <v>37150</v>
      </c>
      <c r="Z601">
        <v>37800</v>
      </c>
      <c r="AA601">
        <v>36900</v>
      </c>
    </row>
    <row r="602" spans="1:28">
      <c r="A602" s="265">
        <v>45826</v>
      </c>
      <c r="B602" t="s">
        <v>25</v>
      </c>
      <c r="C602" t="s">
        <v>25</v>
      </c>
      <c r="D602" t="s">
        <v>25</v>
      </c>
      <c r="E602" t="s">
        <v>25</v>
      </c>
      <c r="F602" t="s">
        <v>25</v>
      </c>
      <c r="G602" t="s">
        <v>25</v>
      </c>
      <c r="H602" t="s">
        <v>25</v>
      </c>
      <c r="I602" t="s">
        <v>25</v>
      </c>
      <c r="J602" t="s">
        <v>25</v>
      </c>
      <c r="K602">
        <v>40200</v>
      </c>
      <c r="L602">
        <v>38050</v>
      </c>
      <c r="M602">
        <v>40400</v>
      </c>
      <c r="N602" t="s">
        <v>25</v>
      </c>
      <c r="O602">
        <v>39900</v>
      </c>
      <c r="P602">
        <v>41000</v>
      </c>
      <c r="Q602">
        <v>37850</v>
      </c>
      <c r="R602">
        <v>39800</v>
      </c>
      <c r="S602">
        <v>39500</v>
      </c>
      <c r="T602">
        <v>39700</v>
      </c>
      <c r="U602" t="s">
        <v>25</v>
      </c>
      <c r="V602">
        <v>38550</v>
      </c>
      <c r="W602">
        <v>41600</v>
      </c>
      <c r="X602">
        <v>39700</v>
      </c>
      <c r="Y602">
        <v>37050</v>
      </c>
      <c r="Z602">
        <v>37700</v>
      </c>
      <c r="AA602">
        <v>36900</v>
      </c>
    </row>
    <row r="603" spans="1:28">
      <c r="A603" s="265">
        <v>45827</v>
      </c>
      <c r="B603" t="s">
        <v>25</v>
      </c>
      <c r="C603" t="s">
        <v>25</v>
      </c>
      <c r="D603" t="s">
        <v>25</v>
      </c>
      <c r="E603" t="s">
        <v>25</v>
      </c>
      <c r="F603" t="s">
        <v>25</v>
      </c>
      <c r="G603" t="s">
        <v>25</v>
      </c>
      <c r="H603" t="s">
        <v>25</v>
      </c>
      <c r="I603" t="s">
        <v>25</v>
      </c>
      <c r="J603" t="s">
        <v>25</v>
      </c>
      <c r="K603">
        <v>40200</v>
      </c>
      <c r="L603">
        <v>37900</v>
      </c>
      <c r="M603">
        <v>40200</v>
      </c>
      <c r="N603" t="s">
        <v>25</v>
      </c>
      <c r="O603">
        <v>39700</v>
      </c>
      <c r="P603">
        <v>41000</v>
      </c>
      <c r="Q603">
        <v>37700</v>
      </c>
      <c r="R603">
        <v>39800</v>
      </c>
      <c r="S603">
        <v>39500</v>
      </c>
      <c r="T603">
        <v>39600</v>
      </c>
      <c r="U603" t="s">
        <v>25</v>
      </c>
      <c r="V603">
        <v>38400</v>
      </c>
      <c r="W603">
        <v>41400</v>
      </c>
      <c r="X603">
        <v>39500</v>
      </c>
      <c r="Y603">
        <v>36850</v>
      </c>
      <c r="Z603">
        <v>37500</v>
      </c>
      <c r="AA603">
        <v>36600</v>
      </c>
    </row>
    <row r="604" spans="1:28">
      <c r="A604" s="265">
        <v>45828</v>
      </c>
      <c r="B604" t="s">
        <v>25</v>
      </c>
      <c r="C604" t="s">
        <v>25</v>
      </c>
      <c r="D604" t="s">
        <v>25</v>
      </c>
      <c r="E604" t="s">
        <v>25</v>
      </c>
      <c r="F604" t="s">
        <v>25</v>
      </c>
      <c r="G604" t="s">
        <v>25</v>
      </c>
      <c r="H604" t="s">
        <v>25</v>
      </c>
      <c r="I604" t="s">
        <v>25</v>
      </c>
      <c r="J604" t="s">
        <v>25</v>
      </c>
      <c r="K604">
        <v>40200</v>
      </c>
      <c r="L604">
        <v>37600</v>
      </c>
      <c r="M604">
        <v>39700</v>
      </c>
      <c r="N604" t="s">
        <v>25</v>
      </c>
      <c r="O604">
        <v>39400</v>
      </c>
      <c r="P604">
        <v>41000</v>
      </c>
      <c r="Q604">
        <v>37450</v>
      </c>
      <c r="R604">
        <v>39800</v>
      </c>
      <c r="S604">
        <v>39500</v>
      </c>
      <c r="T604">
        <v>39500</v>
      </c>
      <c r="U604" t="s">
        <v>25</v>
      </c>
      <c r="V604">
        <v>38150</v>
      </c>
      <c r="W604">
        <v>41350</v>
      </c>
      <c r="X604">
        <v>39300</v>
      </c>
      <c r="Y604">
        <v>36750</v>
      </c>
      <c r="Z604">
        <v>37350</v>
      </c>
      <c r="AA604">
        <v>36500</v>
      </c>
    </row>
    <row r="605" spans="1:28">
      <c r="A605" s="265">
        <v>45829</v>
      </c>
      <c r="B605" t="s">
        <v>25</v>
      </c>
      <c r="C605" t="s">
        <v>25</v>
      </c>
      <c r="D605" t="s">
        <v>25</v>
      </c>
      <c r="E605" t="s">
        <v>25</v>
      </c>
      <c r="F605" t="s">
        <v>25</v>
      </c>
      <c r="G605" t="s">
        <v>25</v>
      </c>
      <c r="H605" t="s">
        <v>25</v>
      </c>
      <c r="I605" t="s">
        <v>25</v>
      </c>
      <c r="J605" t="s">
        <v>25</v>
      </c>
      <c r="K605">
        <v>40200</v>
      </c>
      <c r="L605">
        <v>37400</v>
      </c>
      <c r="M605">
        <v>39600</v>
      </c>
      <c r="N605" t="s">
        <v>25</v>
      </c>
      <c r="O605">
        <v>39300</v>
      </c>
      <c r="P605">
        <v>41000</v>
      </c>
      <c r="Q605">
        <v>37400</v>
      </c>
      <c r="R605">
        <v>39800</v>
      </c>
      <c r="S605">
        <v>39500</v>
      </c>
      <c r="T605">
        <v>39400</v>
      </c>
      <c r="U605" t="s">
        <v>25</v>
      </c>
      <c r="V605">
        <v>38100</v>
      </c>
      <c r="W605">
        <v>41300</v>
      </c>
      <c r="X605">
        <v>39200</v>
      </c>
      <c r="Y605">
        <v>36700</v>
      </c>
      <c r="Z605">
        <v>37400</v>
      </c>
      <c r="AA605">
        <v>36500</v>
      </c>
    </row>
    <row r="606" spans="1:28">
      <c r="A606" s="265">
        <v>45830</v>
      </c>
      <c r="B606" t="s">
        <v>24</v>
      </c>
      <c r="C606" t="s">
        <v>24</v>
      </c>
      <c r="D606" t="s">
        <v>24</v>
      </c>
      <c r="E606" t="s">
        <v>24</v>
      </c>
      <c r="F606" t="s">
        <v>24</v>
      </c>
      <c r="G606" t="s">
        <v>24</v>
      </c>
      <c r="H606" t="s">
        <v>24</v>
      </c>
      <c r="I606" t="s">
        <v>24</v>
      </c>
      <c r="J606" t="s">
        <v>24</v>
      </c>
      <c r="K606" t="s">
        <v>24</v>
      </c>
      <c r="L606" t="s">
        <v>24</v>
      </c>
      <c r="M606" t="s">
        <v>24</v>
      </c>
      <c r="N606" t="s">
        <v>24</v>
      </c>
      <c r="O606" t="s">
        <v>24</v>
      </c>
      <c r="P606" t="s">
        <v>24</v>
      </c>
      <c r="Q606" t="s">
        <v>24</v>
      </c>
      <c r="R606" t="s">
        <v>24</v>
      </c>
      <c r="S606" t="s">
        <v>24</v>
      </c>
      <c r="T606" t="s">
        <v>24</v>
      </c>
      <c r="U606" t="s">
        <v>24</v>
      </c>
      <c r="V606" t="s">
        <v>24</v>
      </c>
      <c r="W606" t="s">
        <v>24</v>
      </c>
      <c r="X606" t="s">
        <v>24</v>
      </c>
      <c r="Y606" t="s">
        <v>24</v>
      </c>
      <c r="Z606" t="s">
        <v>24</v>
      </c>
      <c r="AA606" t="s">
        <v>24</v>
      </c>
    </row>
    <row r="607" spans="1:28">
      <c r="A607" s="265">
        <v>45831</v>
      </c>
      <c r="B607" t="s">
        <v>25</v>
      </c>
      <c r="C607" t="s">
        <v>25</v>
      </c>
      <c r="D607" t="s">
        <v>25</v>
      </c>
      <c r="E607" t="s">
        <v>25</v>
      </c>
      <c r="F607" t="s">
        <v>25</v>
      </c>
      <c r="G607" t="s">
        <v>25</v>
      </c>
      <c r="H607" t="s">
        <v>25</v>
      </c>
      <c r="I607" t="s">
        <v>25</v>
      </c>
      <c r="J607" t="s">
        <v>25</v>
      </c>
      <c r="K607">
        <v>40200</v>
      </c>
      <c r="L607">
        <v>37500</v>
      </c>
      <c r="M607">
        <v>39200</v>
      </c>
      <c r="N607" t="s">
        <v>25</v>
      </c>
      <c r="O607">
        <v>38900</v>
      </c>
      <c r="P607">
        <v>41000</v>
      </c>
      <c r="Q607">
        <v>37300</v>
      </c>
      <c r="R607">
        <v>39200</v>
      </c>
      <c r="S607">
        <v>39300</v>
      </c>
      <c r="T607">
        <v>39500</v>
      </c>
      <c r="U607" t="s">
        <v>25</v>
      </c>
      <c r="V607">
        <v>38000</v>
      </c>
      <c r="W607">
        <v>41000</v>
      </c>
      <c r="X607">
        <v>39500</v>
      </c>
      <c r="Y607">
        <v>36450</v>
      </c>
      <c r="Z607">
        <v>37100</v>
      </c>
      <c r="AA607">
        <v>36300</v>
      </c>
    </row>
    <row r="608" spans="1:28">
      <c r="A608" s="265">
        <v>45832</v>
      </c>
      <c r="B608" t="s">
        <v>25</v>
      </c>
      <c r="C608" t="s">
        <v>25</v>
      </c>
      <c r="D608" t="s">
        <v>25</v>
      </c>
      <c r="E608" t="s">
        <v>25</v>
      </c>
      <c r="F608" t="s">
        <v>25</v>
      </c>
      <c r="G608" t="s">
        <v>25</v>
      </c>
      <c r="H608" t="s">
        <v>25</v>
      </c>
      <c r="I608" t="s">
        <v>25</v>
      </c>
      <c r="J608" t="s">
        <v>25</v>
      </c>
      <c r="K608">
        <v>40200</v>
      </c>
      <c r="L608">
        <v>37500</v>
      </c>
      <c r="M608">
        <v>38900</v>
      </c>
      <c r="N608" t="s">
        <v>25</v>
      </c>
      <c r="O608">
        <v>38700</v>
      </c>
      <c r="P608">
        <v>41000</v>
      </c>
      <c r="Q608">
        <v>37200</v>
      </c>
      <c r="R608">
        <v>39200</v>
      </c>
      <c r="S608">
        <v>39300</v>
      </c>
      <c r="T608">
        <v>39400</v>
      </c>
      <c r="U608" t="s">
        <v>25</v>
      </c>
      <c r="V608">
        <v>37900</v>
      </c>
      <c r="W608">
        <v>40950</v>
      </c>
      <c r="X608">
        <v>39300</v>
      </c>
      <c r="Y608">
        <v>36400</v>
      </c>
      <c r="Z608">
        <v>37050</v>
      </c>
      <c r="AA608">
        <v>36300</v>
      </c>
    </row>
    <row r="609" spans="1:27">
      <c r="A609" s="265">
        <v>45833</v>
      </c>
      <c r="B609" t="s">
        <v>25</v>
      </c>
      <c r="C609" t="s">
        <v>25</v>
      </c>
      <c r="D609" t="s">
        <v>25</v>
      </c>
      <c r="E609" t="s">
        <v>25</v>
      </c>
      <c r="F609" t="s">
        <v>25</v>
      </c>
      <c r="G609" t="s">
        <v>25</v>
      </c>
      <c r="H609" t="s">
        <v>25</v>
      </c>
      <c r="I609" t="s">
        <v>25</v>
      </c>
      <c r="J609" t="s">
        <v>25</v>
      </c>
      <c r="K609">
        <v>40200</v>
      </c>
      <c r="L609">
        <v>37550</v>
      </c>
      <c r="M609">
        <v>39000</v>
      </c>
      <c r="N609" t="s">
        <v>25</v>
      </c>
      <c r="O609">
        <v>38700</v>
      </c>
      <c r="P609">
        <v>41000</v>
      </c>
      <c r="Q609">
        <v>37450</v>
      </c>
      <c r="R609">
        <v>39200</v>
      </c>
      <c r="S609">
        <v>39000</v>
      </c>
      <c r="T609">
        <v>39300</v>
      </c>
      <c r="U609" t="s">
        <v>25</v>
      </c>
      <c r="V609">
        <v>38150</v>
      </c>
      <c r="W609">
        <v>41200</v>
      </c>
      <c r="X609">
        <v>39400</v>
      </c>
      <c r="Y609">
        <v>36600</v>
      </c>
      <c r="Z609">
        <v>37150</v>
      </c>
      <c r="AA609">
        <v>36300</v>
      </c>
    </row>
    <row r="610" spans="1:27">
      <c r="A610" s="265">
        <v>45834</v>
      </c>
      <c r="B610" t="s">
        <v>25</v>
      </c>
      <c r="C610" t="s">
        <v>25</v>
      </c>
      <c r="D610" t="s">
        <v>25</v>
      </c>
      <c r="E610" t="s">
        <v>25</v>
      </c>
      <c r="F610" t="s">
        <v>25</v>
      </c>
      <c r="G610" t="s">
        <v>25</v>
      </c>
      <c r="H610" t="s">
        <v>25</v>
      </c>
      <c r="I610" t="s">
        <v>25</v>
      </c>
      <c r="J610" t="s">
        <v>25</v>
      </c>
      <c r="K610">
        <v>40000</v>
      </c>
      <c r="L610">
        <v>37700</v>
      </c>
      <c r="M610">
        <v>39200</v>
      </c>
      <c r="N610" t="s">
        <v>25</v>
      </c>
      <c r="O610">
        <v>38900</v>
      </c>
      <c r="P610">
        <v>41000</v>
      </c>
      <c r="Q610">
        <v>37500</v>
      </c>
      <c r="R610">
        <v>39200</v>
      </c>
      <c r="S610">
        <v>39500</v>
      </c>
      <c r="T610">
        <v>39800</v>
      </c>
      <c r="U610" t="s">
        <v>25</v>
      </c>
      <c r="V610">
        <v>38200</v>
      </c>
      <c r="W610">
        <v>41200</v>
      </c>
      <c r="X610">
        <v>40000</v>
      </c>
      <c r="Y610">
        <v>36650</v>
      </c>
      <c r="Z610">
        <v>37300</v>
      </c>
      <c r="AA610">
        <v>36600</v>
      </c>
    </row>
    <row r="611" spans="1:27">
      <c r="A611" s="265">
        <v>45835</v>
      </c>
      <c r="B611" t="s">
        <v>25</v>
      </c>
      <c r="C611" t="s">
        <v>25</v>
      </c>
      <c r="D611" t="s">
        <v>25</v>
      </c>
      <c r="E611" t="s">
        <v>25</v>
      </c>
      <c r="F611" t="s">
        <v>25</v>
      </c>
      <c r="G611" t="s">
        <v>25</v>
      </c>
      <c r="H611" t="s">
        <v>25</v>
      </c>
      <c r="I611" t="s">
        <v>25</v>
      </c>
      <c r="J611" t="s">
        <v>25</v>
      </c>
      <c r="K611">
        <v>40000</v>
      </c>
      <c r="L611">
        <v>37450</v>
      </c>
      <c r="M611">
        <v>39000</v>
      </c>
      <c r="N611" t="s">
        <v>25</v>
      </c>
      <c r="O611">
        <v>38700</v>
      </c>
      <c r="P611">
        <v>41500</v>
      </c>
      <c r="Q611">
        <v>37300</v>
      </c>
      <c r="R611">
        <v>39200</v>
      </c>
      <c r="S611">
        <v>39000</v>
      </c>
      <c r="T611">
        <v>39800</v>
      </c>
      <c r="U611" t="s">
        <v>25</v>
      </c>
      <c r="V611">
        <v>38000</v>
      </c>
      <c r="W611">
        <v>41000</v>
      </c>
      <c r="X611">
        <v>40000</v>
      </c>
      <c r="Y611">
        <v>36550</v>
      </c>
      <c r="Z611">
        <v>37050</v>
      </c>
      <c r="AA611">
        <v>36500</v>
      </c>
    </row>
    <row r="612" spans="1:27">
      <c r="A612" s="265">
        <v>45836</v>
      </c>
      <c r="B612" t="s">
        <v>25</v>
      </c>
      <c r="C612" t="s">
        <v>25</v>
      </c>
      <c r="D612" t="s">
        <v>25</v>
      </c>
      <c r="E612" t="s">
        <v>25</v>
      </c>
      <c r="F612" t="s">
        <v>25</v>
      </c>
      <c r="G612" t="s">
        <v>25</v>
      </c>
      <c r="H612" t="s">
        <v>25</v>
      </c>
      <c r="I612" t="s">
        <v>25</v>
      </c>
      <c r="J612" t="s">
        <v>25</v>
      </c>
      <c r="K612">
        <v>40000</v>
      </c>
      <c r="L612">
        <v>37400</v>
      </c>
      <c r="M612">
        <v>38700</v>
      </c>
      <c r="N612" t="s">
        <v>25</v>
      </c>
      <c r="O612">
        <v>39000</v>
      </c>
      <c r="P612">
        <v>41500</v>
      </c>
      <c r="Q612">
        <v>37300</v>
      </c>
      <c r="R612">
        <v>39200</v>
      </c>
      <c r="S612">
        <v>39000</v>
      </c>
      <c r="T612">
        <v>39600</v>
      </c>
      <c r="U612" t="s">
        <v>25</v>
      </c>
      <c r="V612">
        <v>38000</v>
      </c>
      <c r="W612">
        <v>41000</v>
      </c>
      <c r="X612">
        <v>39800</v>
      </c>
      <c r="Y612">
        <v>36450</v>
      </c>
      <c r="Z612">
        <v>37050</v>
      </c>
      <c r="AA612">
        <v>36400</v>
      </c>
    </row>
    <row r="613" spans="1:27">
      <c r="A613" s="265">
        <v>45837</v>
      </c>
      <c r="B613" t="s">
        <v>24</v>
      </c>
      <c r="C613" t="s">
        <v>24</v>
      </c>
      <c r="D613" t="s">
        <v>24</v>
      </c>
      <c r="E613" t="s">
        <v>24</v>
      </c>
      <c r="F613" t="s">
        <v>24</v>
      </c>
      <c r="G613" t="s">
        <v>24</v>
      </c>
      <c r="H613" t="s">
        <v>24</v>
      </c>
      <c r="I613" t="s">
        <v>24</v>
      </c>
      <c r="J613" t="s">
        <v>24</v>
      </c>
      <c r="K613" t="s">
        <v>24</v>
      </c>
      <c r="L613" t="s">
        <v>24</v>
      </c>
      <c r="M613" t="s">
        <v>24</v>
      </c>
      <c r="N613" t="s">
        <v>24</v>
      </c>
      <c r="O613" t="s">
        <v>24</v>
      </c>
      <c r="P613" t="s">
        <v>24</v>
      </c>
      <c r="Q613" t="s">
        <v>24</v>
      </c>
      <c r="R613" t="s">
        <v>24</v>
      </c>
      <c r="S613" t="s">
        <v>24</v>
      </c>
      <c r="T613" t="s">
        <v>24</v>
      </c>
      <c r="U613" t="s">
        <v>24</v>
      </c>
      <c r="V613" t="s">
        <v>24</v>
      </c>
      <c r="W613" t="s">
        <v>24</v>
      </c>
      <c r="X613" t="s">
        <v>24</v>
      </c>
      <c r="Y613" t="s">
        <v>24</v>
      </c>
      <c r="Z613" t="s">
        <v>24</v>
      </c>
      <c r="AA613" t="s">
        <v>24</v>
      </c>
    </row>
    <row r="614" spans="1:27">
      <c r="A614" s="265">
        <v>45838</v>
      </c>
      <c r="B614" t="s">
        <v>25</v>
      </c>
      <c r="C614" t="s">
        <v>25</v>
      </c>
      <c r="D614" t="s">
        <v>25</v>
      </c>
      <c r="E614" t="s">
        <v>25</v>
      </c>
      <c r="F614" t="s">
        <v>25</v>
      </c>
      <c r="G614" t="s">
        <v>25</v>
      </c>
      <c r="H614" t="s">
        <v>25</v>
      </c>
      <c r="I614" t="s">
        <v>25</v>
      </c>
      <c r="J614" t="s">
        <v>25</v>
      </c>
      <c r="K614">
        <v>40000</v>
      </c>
      <c r="L614">
        <v>37400</v>
      </c>
      <c r="M614">
        <v>38900</v>
      </c>
      <c r="N614" t="s">
        <v>25</v>
      </c>
      <c r="O614">
        <v>38700</v>
      </c>
      <c r="P614">
        <v>41500</v>
      </c>
      <c r="Q614">
        <v>37300</v>
      </c>
      <c r="R614">
        <v>39200</v>
      </c>
      <c r="S614">
        <v>39000</v>
      </c>
      <c r="T614">
        <v>39300</v>
      </c>
      <c r="U614" t="s">
        <v>25</v>
      </c>
      <c r="V614">
        <v>38000</v>
      </c>
      <c r="W614">
        <v>41000</v>
      </c>
      <c r="X614">
        <v>39800</v>
      </c>
      <c r="Y614">
        <v>36600</v>
      </c>
      <c r="Z614">
        <v>37000</v>
      </c>
      <c r="AA614">
        <v>36400</v>
      </c>
    </row>
    <row r="615" spans="1:27">
      <c r="A615" s="265">
        <v>45839</v>
      </c>
      <c r="B615" t="s">
        <v>25</v>
      </c>
      <c r="C615" t="s">
        <v>25</v>
      </c>
      <c r="D615" t="s">
        <v>25</v>
      </c>
      <c r="E615" t="s">
        <v>25</v>
      </c>
      <c r="F615" t="s">
        <v>25</v>
      </c>
      <c r="G615" t="s">
        <v>25</v>
      </c>
      <c r="H615" t="s">
        <v>25</v>
      </c>
      <c r="I615" t="s">
        <v>25</v>
      </c>
      <c r="J615" t="s">
        <v>25</v>
      </c>
      <c r="K615">
        <v>40000</v>
      </c>
      <c r="L615">
        <v>37500</v>
      </c>
      <c r="M615">
        <v>38800</v>
      </c>
      <c r="N615" t="s">
        <v>25</v>
      </c>
      <c r="O615">
        <v>38500</v>
      </c>
      <c r="P615">
        <v>41500</v>
      </c>
      <c r="Q615">
        <v>37450</v>
      </c>
      <c r="R615">
        <v>39200</v>
      </c>
      <c r="S615">
        <v>39000</v>
      </c>
      <c r="T615">
        <v>39200</v>
      </c>
      <c r="U615" t="s">
        <v>25</v>
      </c>
      <c r="V615">
        <v>38150</v>
      </c>
      <c r="W615">
        <v>41000</v>
      </c>
      <c r="X615">
        <v>39600</v>
      </c>
      <c r="Y615">
        <v>36500</v>
      </c>
      <c r="Z615">
        <v>36900</v>
      </c>
      <c r="AA615">
        <v>36450</v>
      </c>
    </row>
    <row r="616" spans="1:27">
      <c r="A616" s="265">
        <v>45840</v>
      </c>
      <c r="B616" t="s">
        <v>25</v>
      </c>
      <c r="C616" t="s">
        <v>25</v>
      </c>
      <c r="D616" t="s">
        <v>25</v>
      </c>
      <c r="E616" t="s">
        <v>25</v>
      </c>
      <c r="F616" t="s">
        <v>25</v>
      </c>
      <c r="G616" t="s">
        <v>25</v>
      </c>
      <c r="H616" t="s">
        <v>25</v>
      </c>
      <c r="I616" t="s">
        <v>25</v>
      </c>
      <c r="J616" t="s">
        <v>25</v>
      </c>
      <c r="K616">
        <v>40000</v>
      </c>
      <c r="L616">
        <v>37400</v>
      </c>
      <c r="M616">
        <v>38700</v>
      </c>
      <c r="N616" t="s">
        <v>25</v>
      </c>
      <c r="O616">
        <v>38500</v>
      </c>
      <c r="P616">
        <v>41500</v>
      </c>
      <c r="Q616">
        <v>37400</v>
      </c>
      <c r="R616">
        <v>39200</v>
      </c>
      <c r="S616">
        <v>39000</v>
      </c>
      <c r="T616">
        <v>39200</v>
      </c>
      <c r="U616" t="s">
        <v>25</v>
      </c>
      <c r="V616">
        <v>38100</v>
      </c>
      <c r="W616">
        <v>40900</v>
      </c>
      <c r="X616">
        <v>39500</v>
      </c>
      <c r="Y616">
        <v>36450</v>
      </c>
      <c r="Z616">
        <v>36800</v>
      </c>
      <c r="AA616">
        <v>36350</v>
      </c>
    </row>
    <row r="617" spans="1:27">
      <c r="A617" s="265">
        <v>45841</v>
      </c>
      <c r="B617" t="s">
        <v>25</v>
      </c>
      <c r="C617" t="s">
        <v>25</v>
      </c>
      <c r="D617" t="s">
        <v>25</v>
      </c>
      <c r="E617" t="s">
        <v>25</v>
      </c>
      <c r="F617" t="s">
        <v>25</v>
      </c>
      <c r="G617" t="s">
        <v>25</v>
      </c>
      <c r="H617" t="s">
        <v>25</v>
      </c>
      <c r="I617" t="s">
        <v>25</v>
      </c>
      <c r="J617" t="s">
        <v>25</v>
      </c>
      <c r="K617">
        <v>40000</v>
      </c>
      <c r="L617">
        <v>37400</v>
      </c>
      <c r="M617">
        <v>38600</v>
      </c>
      <c r="N617" t="s">
        <v>25</v>
      </c>
      <c r="O617">
        <v>38400</v>
      </c>
      <c r="P617">
        <v>41500</v>
      </c>
      <c r="Q617">
        <v>37300</v>
      </c>
      <c r="R617">
        <v>39200</v>
      </c>
      <c r="S617">
        <v>39000</v>
      </c>
      <c r="T617">
        <v>39000</v>
      </c>
      <c r="U617" t="s">
        <v>25</v>
      </c>
      <c r="V617">
        <v>38000</v>
      </c>
      <c r="W617">
        <v>40750</v>
      </c>
      <c r="X617">
        <v>39300</v>
      </c>
      <c r="Y617">
        <v>36400</v>
      </c>
      <c r="Z617">
        <v>36700</v>
      </c>
      <c r="AA617">
        <v>36200</v>
      </c>
    </row>
    <row r="618" spans="1:27">
      <c r="A618" s="265">
        <v>45842</v>
      </c>
      <c r="B618" t="s">
        <v>25</v>
      </c>
      <c r="C618" t="s">
        <v>25</v>
      </c>
      <c r="D618" t="s">
        <v>25</v>
      </c>
      <c r="E618" t="s">
        <v>25</v>
      </c>
      <c r="F618" t="s">
        <v>25</v>
      </c>
      <c r="G618" t="s">
        <v>25</v>
      </c>
      <c r="H618" t="s">
        <v>25</v>
      </c>
      <c r="I618" t="s">
        <v>25</v>
      </c>
      <c r="J618" t="s">
        <v>25</v>
      </c>
      <c r="K618">
        <v>40000</v>
      </c>
      <c r="L618">
        <v>37500</v>
      </c>
      <c r="M618">
        <v>38700</v>
      </c>
      <c r="N618" t="s">
        <v>25</v>
      </c>
      <c r="O618">
        <v>38400</v>
      </c>
      <c r="P618">
        <v>41000</v>
      </c>
      <c r="Q618">
        <v>37400</v>
      </c>
      <c r="R618">
        <v>39200</v>
      </c>
      <c r="S618">
        <v>39000</v>
      </c>
      <c r="T618">
        <v>38800</v>
      </c>
      <c r="U618" t="s">
        <v>25</v>
      </c>
      <c r="V618">
        <v>38100</v>
      </c>
      <c r="W618">
        <v>40900</v>
      </c>
      <c r="X618">
        <v>39000</v>
      </c>
      <c r="Y618">
        <v>36450</v>
      </c>
      <c r="Z618">
        <v>36700</v>
      </c>
      <c r="AA618">
        <v>36400</v>
      </c>
    </row>
    <row r="619" spans="1:27">
      <c r="A619" s="265">
        <v>45843</v>
      </c>
      <c r="B619" t="s">
        <v>25</v>
      </c>
      <c r="C619" t="s">
        <v>25</v>
      </c>
      <c r="D619" t="s">
        <v>25</v>
      </c>
      <c r="E619" t="s">
        <v>25</v>
      </c>
      <c r="F619" t="s">
        <v>25</v>
      </c>
      <c r="G619" t="s">
        <v>25</v>
      </c>
      <c r="H619" t="s">
        <v>25</v>
      </c>
      <c r="I619" t="s">
        <v>25</v>
      </c>
      <c r="J619" t="s">
        <v>25</v>
      </c>
      <c r="K619">
        <v>40000</v>
      </c>
      <c r="L619">
        <v>37500</v>
      </c>
      <c r="M619">
        <v>38700</v>
      </c>
      <c r="N619" t="s">
        <v>25</v>
      </c>
      <c r="O619">
        <v>38300</v>
      </c>
      <c r="P619">
        <v>41000</v>
      </c>
      <c r="Q619">
        <v>37400</v>
      </c>
      <c r="R619">
        <v>39200</v>
      </c>
      <c r="S619">
        <v>39000</v>
      </c>
      <c r="T619">
        <v>38800</v>
      </c>
      <c r="U619" t="s">
        <v>25</v>
      </c>
      <c r="V619">
        <v>38100</v>
      </c>
      <c r="W619">
        <v>40850</v>
      </c>
      <c r="X619">
        <v>38900</v>
      </c>
      <c r="Y619">
        <v>36750</v>
      </c>
      <c r="Z619">
        <v>36850</v>
      </c>
      <c r="AA619">
        <v>36300</v>
      </c>
    </row>
    <row r="620" spans="1:27">
      <c r="A620" s="265">
        <v>45844</v>
      </c>
      <c r="B620" t="s">
        <v>24</v>
      </c>
      <c r="C620" t="s">
        <v>24</v>
      </c>
      <c r="D620" t="s">
        <v>24</v>
      </c>
      <c r="E620" t="s">
        <v>24</v>
      </c>
      <c r="F620" t="s">
        <v>24</v>
      </c>
      <c r="G620" t="s">
        <v>24</v>
      </c>
      <c r="H620" t="s">
        <v>24</v>
      </c>
      <c r="I620" t="s">
        <v>24</v>
      </c>
      <c r="J620" t="s">
        <v>24</v>
      </c>
      <c r="K620" t="s">
        <v>24</v>
      </c>
      <c r="L620" t="s">
        <v>24</v>
      </c>
      <c r="M620" t="s">
        <v>24</v>
      </c>
      <c r="N620" t="s">
        <v>24</v>
      </c>
      <c r="O620" t="s">
        <v>24</v>
      </c>
      <c r="P620" t="s">
        <v>24</v>
      </c>
      <c r="Q620" t="s">
        <v>24</v>
      </c>
      <c r="R620" t="s">
        <v>24</v>
      </c>
      <c r="S620" t="s">
        <v>24</v>
      </c>
      <c r="T620" t="s">
        <v>24</v>
      </c>
      <c r="U620" t="s">
        <v>24</v>
      </c>
      <c r="V620" t="s">
        <v>24</v>
      </c>
      <c r="W620" t="s">
        <v>24</v>
      </c>
      <c r="X620" t="s">
        <v>24</v>
      </c>
      <c r="Y620" t="s">
        <v>24</v>
      </c>
      <c r="Z620" t="s">
        <v>24</v>
      </c>
      <c r="AA620" t="s">
        <v>24</v>
      </c>
    </row>
    <row r="621" spans="1:27">
      <c r="A621" s="265">
        <v>45845</v>
      </c>
      <c r="B621" t="s">
        <v>25</v>
      </c>
      <c r="C621" t="s">
        <v>25</v>
      </c>
      <c r="D621" t="s">
        <v>25</v>
      </c>
      <c r="E621" t="s">
        <v>25</v>
      </c>
      <c r="F621" t="s">
        <v>25</v>
      </c>
      <c r="G621" t="s">
        <v>25</v>
      </c>
      <c r="H621" t="s">
        <v>25</v>
      </c>
      <c r="I621" t="s">
        <v>25</v>
      </c>
      <c r="J621" t="s">
        <v>25</v>
      </c>
      <c r="K621">
        <v>40000</v>
      </c>
      <c r="L621">
        <v>37400</v>
      </c>
      <c r="M621">
        <v>38600</v>
      </c>
      <c r="N621" t="s">
        <v>25</v>
      </c>
      <c r="O621">
        <v>38300</v>
      </c>
      <c r="P621">
        <v>41000</v>
      </c>
      <c r="Q621">
        <v>37200</v>
      </c>
      <c r="R621">
        <v>38800</v>
      </c>
      <c r="S621">
        <v>39000</v>
      </c>
      <c r="T621">
        <v>38800</v>
      </c>
      <c r="U621" t="s">
        <v>25</v>
      </c>
      <c r="V621">
        <v>37900</v>
      </c>
      <c r="W621">
        <v>40700</v>
      </c>
      <c r="X621">
        <v>38900</v>
      </c>
      <c r="Y621">
        <v>36700</v>
      </c>
      <c r="Z621">
        <v>36750</v>
      </c>
      <c r="AA621">
        <v>36250</v>
      </c>
    </row>
    <row r="622" spans="1:27">
      <c r="A622" s="265">
        <v>45846</v>
      </c>
      <c r="B622" t="s">
        <v>25</v>
      </c>
      <c r="C622" t="s">
        <v>25</v>
      </c>
      <c r="D622" t="s">
        <v>25</v>
      </c>
      <c r="E622" t="s">
        <v>25</v>
      </c>
      <c r="F622" t="s">
        <v>25</v>
      </c>
      <c r="G622" t="s">
        <v>25</v>
      </c>
      <c r="H622" t="s">
        <v>25</v>
      </c>
      <c r="I622" t="s">
        <v>25</v>
      </c>
      <c r="J622" t="s">
        <v>25</v>
      </c>
      <c r="K622">
        <v>40000</v>
      </c>
      <c r="L622">
        <v>37500</v>
      </c>
      <c r="M622">
        <v>38800</v>
      </c>
      <c r="N622" t="s">
        <v>25</v>
      </c>
      <c r="O622">
        <v>38500</v>
      </c>
      <c r="P622">
        <v>40800</v>
      </c>
      <c r="Q622">
        <v>37300</v>
      </c>
      <c r="R622">
        <v>38600</v>
      </c>
      <c r="S622">
        <v>39000</v>
      </c>
      <c r="T622">
        <v>39000</v>
      </c>
      <c r="U622" t="s">
        <v>25</v>
      </c>
      <c r="V622">
        <v>38000</v>
      </c>
      <c r="W622">
        <v>40600</v>
      </c>
      <c r="X622">
        <v>39000</v>
      </c>
      <c r="Y622">
        <v>36750</v>
      </c>
      <c r="Z622">
        <v>37000</v>
      </c>
      <c r="AA622">
        <v>36700</v>
      </c>
    </row>
    <row r="623" spans="1:27">
      <c r="A623" s="265">
        <v>45847</v>
      </c>
      <c r="B623" t="s">
        <v>25</v>
      </c>
      <c r="C623" t="s">
        <v>25</v>
      </c>
      <c r="D623" t="s">
        <v>25</v>
      </c>
      <c r="E623" s="94" t="s">
        <v>25</v>
      </c>
      <c r="F623" s="94" t="s">
        <v>25</v>
      </c>
      <c r="G623" t="s">
        <v>25</v>
      </c>
      <c r="H623" s="94" t="s">
        <v>25</v>
      </c>
      <c r="I623" s="94" t="s">
        <v>25</v>
      </c>
      <c r="J623" s="94" t="s">
        <v>25</v>
      </c>
      <c r="K623">
        <v>40000</v>
      </c>
      <c r="L623">
        <v>37750</v>
      </c>
      <c r="M623">
        <v>39200</v>
      </c>
      <c r="N623" t="s">
        <v>25</v>
      </c>
      <c r="O623">
        <v>38700</v>
      </c>
      <c r="P623">
        <v>40800</v>
      </c>
      <c r="Q623">
        <v>37700</v>
      </c>
      <c r="R623">
        <v>38800</v>
      </c>
      <c r="S623">
        <v>39500</v>
      </c>
      <c r="T623">
        <v>39400</v>
      </c>
      <c r="U623" t="s">
        <v>25</v>
      </c>
      <c r="V623">
        <v>38400</v>
      </c>
      <c r="W623">
        <v>40750</v>
      </c>
      <c r="X623">
        <v>39500</v>
      </c>
      <c r="Y623">
        <v>37000</v>
      </c>
      <c r="Z623">
        <v>37200</v>
      </c>
      <c r="AA623">
        <v>36750</v>
      </c>
    </row>
    <row r="624" spans="1:27">
      <c r="A624" s="265">
        <v>45848</v>
      </c>
      <c r="B624" t="s">
        <v>25</v>
      </c>
      <c r="C624" t="s">
        <v>25</v>
      </c>
      <c r="D624" t="s">
        <v>25</v>
      </c>
      <c r="E624" t="s">
        <v>25</v>
      </c>
      <c r="F624" t="s">
        <v>25</v>
      </c>
      <c r="G624" t="s">
        <v>25</v>
      </c>
      <c r="H624" t="s">
        <v>25</v>
      </c>
      <c r="I624" t="s">
        <v>25</v>
      </c>
      <c r="J624" t="s">
        <v>25</v>
      </c>
      <c r="K624">
        <v>40100</v>
      </c>
      <c r="L624">
        <v>37800</v>
      </c>
      <c r="M624">
        <v>39200</v>
      </c>
      <c r="N624" t="s">
        <v>25</v>
      </c>
      <c r="O624">
        <v>38700</v>
      </c>
      <c r="P624">
        <v>40800</v>
      </c>
      <c r="Q624">
        <v>37600</v>
      </c>
      <c r="R624">
        <v>38800</v>
      </c>
      <c r="S624">
        <v>39500</v>
      </c>
      <c r="T624">
        <v>39300</v>
      </c>
      <c r="U624" t="s">
        <v>25</v>
      </c>
      <c r="V624">
        <v>38300</v>
      </c>
      <c r="W624">
        <v>40700</v>
      </c>
      <c r="X624">
        <v>39300</v>
      </c>
      <c r="Y624">
        <v>37000</v>
      </c>
      <c r="Z624">
        <v>37100</v>
      </c>
      <c r="AA624">
        <v>36750</v>
      </c>
    </row>
    <row r="625" spans="1:27">
      <c r="A625" s="265">
        <v>45849</v>
      </c>
      <c r="B625" t="s">
        <v>25</v>
      </c>
      <c r="C625" t="s">
        <v>25</v>
      </c>
      <c r="D625" t="s">
        <v>25</v>
      </c>
      <c r="E625" t="s">
        <v>25</v>
      </c>
      <c r="F625" t="s">
        <v>25</v>
      </c>
      <c r="G625" t="s">
        <v>25</v>
      </c>
      <c r="H625" t="s">
        <v>25</v>
      </c>
      <c r="I625" t="s">
        <v>25</v>
      </c>
      <c r="J625" t="s">
        <v>25</v>
      </c>
      <c r="K625">
        <v>40100</v>
      </c>
      <c r="L625">
        <v>37600</v>
      </c>
      <c r="M625">
        <v>39100</v>
      </c>
      <c r="N625" t="s">
        <v>25</v>
      </c>
      <c r="O625">
        <v>38600</v>
      </c>
      <c r="P625">
        <v>41000</v>
      </c>
      <c r="Q625">
        <v>37550</v>
      </c>
      <c r="R625">
        <v>38800</v>
      </c>
      <c r="S625">
        <v>39500</v>
      </c>
      <c r="T625">
        <v>39200</v>
      </c>
      <c r="U625" t="s">
        <v>25</v>
      </c>
      <c r="V625">
        <v>38250</v>
      </c>
      <c r="W625">
        <v>40500</v>
      </c>
      <c r="X625">
        <v>39200</v>
      </c>
      <c r="Y625">
        <v>36600</v>
      </c>
      <c r="Z625">
        <v>36850</v>
      </c>
      <c r="AA625">
        <v>36700</v>
      </c>
    </row>
    <row r="626" spans="1:27">
      <c r="A626" s="265">
        <v>45850</v>
      </c>
      <c r="B626" t="s">
        <v>25</v>
      </c>
      <c r="C626" t="s">
        <v>25</v>
      </c>
      <c r="D626" t="s">
        <v>25</v>
      </c>
      <c r="E626" t="s">
        <v>25</v>
      </c>
      <c r="F626" t="s">
        <v>25</v>
      </c>
      <c r="G626" t="s">
        <v>25</v>
      </c>
      <c r="H626" t="s">
        <v>25</v>
      </c>
      <c r="I626" t="s">
        <v>25</v>
      </c>
      <c r="J626" t="s">
        <v>25</v>
      </c>
      <c r="K626">
        <v>40100</v>
      </c>
      <c r="L626">
        <v>37500</v>
      </c>
      <c r="M626">
        <v>39100</v>
      </c>
      <c r="N626" t="s">
        <v>25</v>
      </c>
      <c r="O626">
        <v>38500</v>
      </c>
      <c r="P626">
        <v>41000</v>
      </c>
      <c r="Q626">
        <v>37400</v>
      </c>
      <c r="R626">
        <v>38800</v>
      </c>
      <c r="S626">
        <v>39000</v>
      </c>
      <c r="T626">
        <v>39000</v>
      </c>
      <c r="U626" t="s">
        <v>25</v>
      </c>
      <c r="V626">
        <v>38100</v>
      </c>
      <c r="W626">
        <v>40400</v>
      </c>
      <c r="X626">
        <v>39000</v>
      </c>
      <c r="Y626">
        <v>36600</v>
      </c>
      <c r="Z626">
        <v>36800</v>
      </c>
      <c r="AA626">
        <v>36600</v>
      </c>
    </row>
    <row r="627" spans="1:27">
      <c r="A627" s="265">
        <v>45851</v>
      </c>
      <c r="B627" t="s">
        <v>24</v>
      </c>
      <c r="C627" t="s">
        <v>24</v>
      </c>
      <c r="D627" t="s">
        <v>24</v>
      </c>
      <c r="E627" t="s">
        <v>24</v>
      </c>
      <c r="F627" t="s">
        <v>24</v>
      </c>
      <c r="G627" t="s">
        <v>24</v>
      </c>
      <c r="H627" t="s">
        <v>24</v>
      </c>
      <c r="I627" t="s">
        <v>24</v>
      </c>
      <c r="J627" t="s">
        <v>24</v>
      </c>
      <c r="K627" t="s">
        <v>24</v>
      </c>
      <c r="L627" t="s">
        <v>24</v>
      </c>
      <c r="M627" t="s">
        <v>24</v>
      </c>
      <c r="N627" t="s">
        <v>24</v>
      </c>
      <c r="O627" t="s">
        <v>24</v>
      </c>
      <c r="P627" t="s">
        <v>24</v>
      </c>
      <c r="Q627" t="s">
        <v>24</v>
      </c>
      <c r="R627" t="s">
        <v>24</v>
      </c>
      <c r="S627" t="s">
        <v>24</v>
      </c>
      <c r="T627" t="s">
        <v>24</v>
      </c>
      <c r="U627" t="s">
        <v>24</v>
      </c>
      <c r="V627" t="s">
        <v>24</v>
      </c>
      <c r="W627" t="s">
        <v>24</v>
      </c>
      <c r="X627" t="s">
        <v>24</v>
      </c>
      <c r="Y627" t="s">
        <v>24</v>
      </c>
      <c r="Z627" t="s">
        <v>24</v>
      </c>
      <c r="AA627" t="s">
        <v>24</v>
      </c>
    </row>
    <row r="628" spans="1:27">
      <c r="A628" s="265">
        <v>45852</v>
      </c>
      <c r="B628" t="s">
        <v>25</v>
      </c>
      <c r="C628" t="s">
        <v>25</v>
      </c>
      <c r="D628" t="s">
        <v>25</v>
      </c>
      <c r="E628" t="s">
        <v>25</v>
      </c>
      <c r="F628" t="s">
        <v>25</v>
      </c>
      <c r="G628" t="s">
        <v>25</v>
      </c>
      <c r="H628" t="s">
        <v>25</v>
      </c>
      <c r="I628" t="s">
        <v>25</v>
      </c>
      <c r="J628" t="s">
        <v>25</v>
      </c>
      <c r="K628">
        <v>40000</v>
      </c>
      <c r="L628">
        <v>37200</v>
      </c>
      <c r="M628">
        <v>38800</v>
      </c>
      <c r="N628" t="s">
        <v>25</v>
      </c>
      <c r="O628">
        <v>38200</v>
      </c>
      <c r="P628">
        <v>41000</v>
      </c>
      <c r="Q628">
        <v>37250</v>
      </c>
      <c r="R628">
        <v>38800</v>
      </c>
      <c r="S628">
        <v>39000</v>
      </c>
      <c r="T628">
        <v>38700</v>
      </c>
      <c r="U628" t="s">
        <v>25</v>
      </c>
      <c r="V628">
        <v>37950</v>
      </c>
      <c r="W628">
        <v>40000</v>
      </c>
      <c r="X628">
        <v>38600</v>
      </c>
      <c r="Y628">
        <v>36100</v>
      </c>
      <c r="Z628">
        <v>36500</v>
      </c>
      <c r="AA628">
        <v>36000</v>
      </c>
    </row>
    <row r="629" spans="1:27">
      <c r="A629" s="265">
        <v>45853</v>
      </c>
      <c r="B629" t="s">
        <v>25</v>
      </c>
      <c r="C629" t="s">
        <v>25</v>
      </c>
      <c r="D629" t="s">
        <v>25</v>
      </c>
      <c r="E629" t="s">
        <v>25</v>
      </c>
      <c r="F629" t="s">
        <v>25</v>
      </c>
      <c r="G629" t="s">
        <v>25</v>
      </c>
      <c r="H629" t="s">
        <v>25</v>
      </c>
      <c r="I629" t="s">
        <v>25</v>
      </c>
      <c r="J629" t="s">
        <v>25</v>
      </c>
      <c r="K629">
        <v>40000</v>
      </c>
      <c r="L629">
        <v>37200</v>
      </c>
      <c r="M629">
        <v>38600</v>
      </c>
      <c r="N629" t="s">
        <v>25</v>
      </c>
      <c r="O629">
        <v>38100</v>
      </c>
      <c r="P629">
        <v>41000</v>
      </c>
      <c r="Q629">
        <v>37100</v>
      </c>
      <c r="R629">
        <v>38800</v>
      </c>
      <c r="S629">
        <v>39000</v>
      </c>
      <c r="T629">
        <v>38800</v>
      </c>
      <c r="U629" t="s">
        <v>25</v>
      </c>
      <c r="V629">
        <v>37800</v>
      </c>
      <c r="W629">
        <v>40000</v>
      </c>
      <c r="X629">
        <v>38700</v>
      </c>
      <c r="Y629">
        <v>35900</v>
      </c>
      <c r="Z629">
        <v>36400</v>
      </c>
      <c r="AA629">
        <v>36000</v>
      </c>
    </row>
    <row r="630" spans="1:27">
      <c r="A630" s="265">
        <v>45854</v>
      </c>
      <c r="B630" t="s">
        <v>25</v>
      </c>
      <c r="C630" t="s">
        <v>25</v>
      </c>
      <c r="D630" t="s">
        <v>25</v>
      </c>
      <c r="E630" t="s">
        <v>25</v>
      </c>
      <c r="F630" t="s">
        <v>25</v>
      </c>
      <c r="G630" t="s">
        <v>25</v>
      </c>
      <c r="H630" t="s">
        <v>25</v>
      </c>
      <c r="I630" t="s">
        <v>25</v>
      </c>
      <c r="J630" t="s">
        <v>25</v>
      </c>
      <c r="K630">
        <v>40000</v>
      </c>
      <c r="L630">
        <v>37050</v>
      </c>
      <c r="M630">
        <v>38900</v>
      </c>
      <c r="N630" t="s">
        <v>25</v>
      </c>
      <c r="O630">
        <v>38400</v>
      </c>
      <c r="P630">
        <v>41000</v>
      </c>
      <c r="Q630">
        <v>37000</v>
      </c>
      <c r="R630">
        <v>38800</v>
      </c>
      <c r="S630">
        <v>39000</v>
      </c>
      <c r="T630">
        <v>38800</v>
      </c>
      <c r="U630" t="s">
        <v>25</v>
      </c>
      <c r="V630">
        <v>37700</v>
      </c>
      <c r="W630">
        <v>40100</v>
      </c>
      <c r="X630">
        <v>38700</v>
      </c>
      <c r="Y630">
        <v>36100</v>
      </c>
      <c r="Z630">
        <v>36550</v>
      </c>
      <c r="AA630">
        <v>36100</v>
      </c>
    </row>
    <row r="631" spans="1:27">
      <c r="A631" s="265">
        <v>45855</v>
      </c>
      <c r="B631" t="s">
        <v>25</v>
      </c>
      <c r="C631" t="s">
        <v>25</v>
      </c>
      <c r="D631" t="s">
        <v>25</v>
      </c>
      <c r="E631" t="s">
        <v>25</v>
      </c>
      <c r="F631" t="s">
        <v>25</v>
      </c>
      <c r="G631" t="s">
        <v>25</v>
      </c>
      <c r="H631" t="s">
        <v>25</v>
      </c>
      <c r="I631" t="s">
        <v>25</v>
      </c>
      <c r="J631" t="s">
        <v>25</v>
      </c>
      <c r="K631">
        <v>39800</v>
      </c>
      <c r="L631">
        <v>37200</v>
      </c>
      <c r="M631">
        <v>39300</v>
      </c>
      <c r="N631" t="s">
        <v>25</v>
      </c>
      <c r="O631">
        <v>38800</v>
      </c>
      <c r="P631">
        <v>40500</v>
      </c>
      <c r="Q631">
        <v>37250</v>
      </c>
      <c r="R631">
        <v>38800</v>
      </c>
      <c r="S631">
        <v>39000</v>
      </c>
      <c r="T631">
        <v>39000</v>
      </c>
      <c r="U631" t="s">
        <v>25</v>
      </c>
      <c r="V631">
        <v>37950</v>
      </c>
      <c r="W631">
        <v>40250</v>
      </c>
      <c r="X631">
        <v>39100</v>
      </c>
      <c r="Y631">
        <v>36300</v>
      </c>
      <c r="Z631">
        <v>36700</v>
      </c>
      <c r="AA631">
        <v>36200</v>
      </c>
    </row>
    <row r="632" spans="1:27">
      <c r="A632" s="265">
        <v>45856</v>
      </c>
      <c r="B632" t="s">
        <v>25</v>
      </c>
      <c r="C632" t="s">
        <v>25</v>
      </c>
      <c r="D632" t="s">
        <v>25</v>
      </c>
      <c r="E632" t="s">
        <v>25</v>
      </c>
      <c r="F632" t="s">
        <v>25</v>
      </c>
      <c r="G632" t="s">
        <v>25</v>
      </c>
      <c r="H632" t="s">
        <v>25</v>
      </c>
      <c r="I632" t="s">
        <v>25</v>
      </c>
      <c r="J632" t="s">
        <v>25</v>
      </c>
      <c r="K632">
        <v>39800</v>
      </c>
      <c r="L632">
        <v>37150</v>
      </c>
      <c r="M632">
        <v>39400</v>
      </c>
      <c r="N632" t="s">
        <v>25</v>
      </c>
      <c r="O632">
        <v>38900</v>
      </c>
      <c r="P632">
        <v>40500</v>
      </c>
      <c r="Q632">
        <v>37200</v>
      </c>
      <c r="R632">
        <v>38800</v>
      </c>
      <c r="S632">
        <v>39000</v>
      </c>
      <c r="T632">
        <v>39100</v>
      </c>
      <c r="U632" t="s">
        <v>25</v>
      </c>
      <c r="V632">
        <v>37900</v>
      </c>
      <c r="W632">
        <v>40200</v>
      </c>
      <c r="X632">
        <v>39100</v>
      </c>
      <c r="Y632">
        <v>36500</v>
      </c>
      <c r="Z632">
        <v>36700</v>
      </c>
      <c r="AA632">
        <v>36300</v>
      </c>
    </row>
    <row r="633" spans="1:27">
      <c r="A633" s="265">
        <v>45857</v>
      </c>
      <c r="B633" t="s">
        <v>25</v>
      </c>
      <c r="C633" t="s">
        <v>25</v>
      </c>
      <c r="D633" t="s">
        <v>25</v>
      </c>
      <c r="E633" t="s">
        <v>25</v>
      </c>
      <c r="F633" t="s">
        <v>25</v>
      </c>
      <c r="G633" t="s">
        <v>25</v>
      </c>
      <c r="H633" t="s">
        <v>25</v>
      </c>
      <c r="I633" t="s">
        <v>25</v>
      </c>
      <c r="J633" t="s">
        <v>25</v>
      </c>
      <c r="K633">
        <v>39800</v>
      </c>
      <c r="L633">
        <v>37000</v>
      </c>
      <c r="M633">
        <v>39300</v>
      </c>
      <c r="N633" t="s">
        <v>25</v>
      </c>
      <c r="O633">
        <v>38800</v>
      </c>
      <c r="P633">
        <v>40500</v>
      </c>
      <c r="Q633">
        <v>37100</v>
      </c>
      <c r="R633">
        <v>38800</v>
      </c>
      <c r="S633">
        <v>39000</v>
      </c>
      <c r="T633">
        <v>39100</v>
      </c>
      <c r="U633" t="s">
        <v>25</v>
      </c>
      <c r="V633">
        <v>37800</v>
      </c>
      <c r="W633">
        <v>40100</v>
      </c>
      <c r="X633">
        <v>39200</v>
      </c>
      <c r="Y633">
        <v>36350</v>
      </c>
      <c r="Z633">
        <v>36550</v>
      </c>
      <c r="AA633">
        <v>36300</v>
      </c>
    </row>
    <row r="634" spans="1:27">
      <c r="A634" s="265">
        <v>45858</v>
      </c>
      <c r="B634" t="s">
        <v>24</v>
      </c>
      <c r="C634" t="s">
        <v>24</v>
      </c>
      <c r="D634" t="s">
        <v>24</v>
      </c>
      <c r="E634" t="s">
        <v>24</v>
      </c>
      <c r="F634" t="s">
        <v>24</v>
      </c>
      <c r="G634" t="s">
        <v>24</v>
      </c>
      <c r="H634" t="s">
        <v>24</v>
      </c>
      <c r="I634" t="s">
        <v>24</v>
      </c>
      <c r="J634" t="s">
        <v>24</v>
      </c>
      <c r="K634" t="s">
        <v>24</v>
      </c>
      <c r="L634" t="s">
        <v>24</v>
      </c>
      <c r="M634" t="s">
        <v>24</v>
      </c>
      <c r="N634" t="s">
        <v>24</v>
      </c>
      <c r="O634" t="s">
        <v>24</v>
      </c>
      <c r="P634" t="s">
        <v>24</v>
      </c>
      <c r="Q634" t="s">
        <v>24</v>
      </c>
      <c r="R634" t="s">
        <v>24</v>
      </c>
      <c r="S634" t="s">
        <v>24</v>
      </c>
      <c r="T634" t="s">
        <v>24</v>
      </c>
      <c r="U634" t="s">
        <v>24</v>
      </c>
      <c r="V634" t="s">
        <v>24</v>
      </c>
      <c r="W634" t="s">
        <v>24</v>
      </c>
      <c r="X634" t="s">
        <v>24</v>
      </c>
      <c r="Y634" t="s">
        <v>24</v>
      </c>
      <c r="Z634" t="s">
        <v>24</v>
      </c>
      <c r="AA634" t="s">
        <v>24</v>
      </c>
    </row>
    <row r="635" spans="1:27">
      <c r="A635" s="265">
        <v>45859</v>
      </c>
      <c r="B635" t="s">
        <v>25</v>
      </c>
      <c r="C635" t="s">
        <v>25</v>
      </c>
      <c r="D635" t="s">
        <v>25</v>
      </c>
      <c r="E635" t="s">
        <v>25</v>
      </c>
      <c r="F635" t="s">
        <v>25</v>
      </c>
      <c r="G635" t="s">
        <v>25</v>
      </c>
      <c r="H635" t="s">
        <v>25</v>
      </c>
      <c r="I635" t="s">
        <v>25</v>
      </c>
      <c r="J635" t="s">
        <v>25</v>
      </c>
      <c r="K635">
        <v>39800</v>
      </c>
      <c r="L635">
        <v>37000</v>
      </c>
      <c r="M635">
        <v>39100</v>
      </c>
      <c r="N635" t="s">
        <v>25</v>
      </c>
      <c r="O635">
        <v>38700</v>
      </c>
      <c r="P635">
        <v>40500</v>
      </c>
      <c r="Q635">
        <v>37050</v>
      </c>
      <c r="R635">
        <v>38800</v>
      </c>
      <c r="S635">
        <v>39000</v>
      </c>
      <c r="T635">
        <v>39300</v>
      </c>
      <c r="U635" t="s">
        <v>25</v>
      </c>
      <c r="V635">
        <v>37750</v>
      </c>
      <c r="W635">
        <v>39900</v>
      </c>
      <c r="X635">
        <v>39000</v>
      </c>
      <c r="Y635">
        <v>36300</v>
      </c>
      <c r="Z635">
        <v>36700</v>
      </c>
      <c r="AA635">
        <v>36200</v>
      </c>
    </row>
    <row r="636" spans="1:27">
      <c r="A636" s="265">
        <v>45860</v>
      </c>
      <c r="B636" t="s">
        <v>25</v>
      </c>
      <c r="C636" t="s">
        <v>25</v>
      </c>
      <c r="D636" t="s">
        <v>25</v>
      </c>
      <c r="E636" t="s">
        <v>25</v>
      </c>
      <c r="F636" t="s">
        <v>25</v>
      </c>
      <c r="G636" t="s">
        <v>25</v>
      </c>
      <c r="H636" t="s">
        <v>25</v>
      </c>
      <c r="I636" t="s">
        <v>25</v>
      </c>
      <c r="J636" t="s">
        <v>25</v>
      </c>
      <c r="K636">
        <v>39800</v>
      </c>
      <c r="L636">
        <v>36800</v>
      </c>
      <c r="M636">
        <v>39200</v>
      </c>
      <c r="N636" t="s">
        <v>25</v>
      </c>
      <c r="O636">
        <v>38800</v>
      </c>
      <c r="P636">
        <v>40500</v>
      </c>
      <c r="Q636">
        <v>37100</v>
      </c>
      <c r="R636">
        <v>38800</v>
      </c>
      <c r="S636">
        <v>38500</v>
      </c>
      <c r="T636">
        <v>39200</v>
      </c>
      <c r="U636" t="s">
        <v>25</v>
      </c>
      <c r="V636">
        <v>37800</v>
      </c>
      <c r="W636">
        <v>40000</v>
      </c>
      <c r="X636">
        <v>38800</v>
      </c>
      <c r="Y636">
        <v>36400</v>
      </c>
      <c r="Z636">
        <v>36700</v>
      </c>
      <c r="AA636">
        <v>36100</v>
      </c>
    </row>
    <row r="637" spans="1:27">
      <c r="A637" s="265">
        <v>45861</v>
      </c>
      <c r="B637" t="s">
        <v>25</v>
      </c>
      <c r="C637" t="s">
        <v>25</v>
      </c>
      <c r="D637" t="s">
        <v>25</v>
      </c>
      <c r="E637" t="s">
        <v>25</v>
      </c>
      <c r="F637" t="s">
        <v>25</v>
      </c>
      <c r="G637" t="s">
        <v>25</v>
      </c>
      <c r="H637" t="s">
        <v>25</v>
      </c>
      <c r="I637" t="s">
        <v>25</v>
      </c>
      <c r="J637" t="s">
        <v>25</v>
      </c>
      <c r="K637">
        <v>40100</v>
      </c>
      <c r="L637">
        <v>37250</v>
      </c>
      <c r="M637">
        <v>40000</v>
      </c>
      <c r="N637" t="s">
        <v>25</v>
      </c>
      <c r="O637">
        <v>39400</v>
      </c>
      <c r="P637">
        <v>40500</v>
      </c>
      <c r="Q637">
        <v>37500</v>
      </c>
      <c r="R637">
        <v>38800</v>
      </c>
      <c r="S637">
        <v>38800</v>
      </c>
      <c r="T637">
        <v>39400</v>
      </c>
      <c r="U637" t="s">
        <v>25</v>
      </c>
      <c r="V637">
        <v>38200</v>
      </c>
      <c r="W637">
        <v>40300</v>
      </c>
      <c r="X637">
        <v>39400</v>
      </c>
      <c r="Y637">
        <v>36700</v>
      </c>
      <c r="Z637">
        <v>37100</v>
      </c>
      <c r="AA637">
        <v>36450</v>
      </c>
    </row>
    <row r="638" spans="1:27">
      <c r="A638" s="265">
        <v>45862</v>
      </c>
      <c r="B638" t="s">
        <v>25</v>
      </c>
      <c r="C638" t="s">
        <v>25</v>
      </c>
      <c r="D638" t="s">
        <v>25</v>
      </c>
      <c r="E638" t="s">
        <v>25</v>
      </c>
      <c r="F638" t="s">
        <v>25</v>
      </c>
      <c r="G638" t="s">
        <v>25</v>
      </c>
      <c r="H638" t="s">
        <v>25</v>
      </c>
      <c r="I638" t="s">
        <v>25</v>
      </c>
      <c r="J638" t="s">
        <v>25</v>
      </c>
      <c r="K638">
        <v>40300</v>
      </c>
      <c r="L638">
        <v>37250</v>
      </c>
      <c r="M638">
        <v>40500</v>
      </c>
      <c r="N638" t="s">
        <v>25</v>
      </c>
      <c r="O638">
        <v>40000</v>
      </c>
      <c r="P638">
        <v>40500</v>
      </c>
      <c r="Q638">
        <v>37500</v>
      </c>
      <c r="R638">
        <v>38800</v>
      </c>
      <c r="S638">
        <v>39000</v>
      </c>
      <c r="T638">
        <v>39800</v>
      </c>
      <c r="U638" t="s">
        <v>25</v>
      </c>
      <c r="V638">
        <v>38200</v>
      </c>
      <c r="W638">
        <v>40450</v>
      </c>
      <c r="X638">
        <v>40000</v>
      </c>
      <c r="Y638">
        <v>37150</v>
      </c>
      <c r="Z638">
        <v>37500</v>
      </c>
      <c r="AA638">
        <v>36700</v>
      </c>
    </row>
    <row r="639" spans="1:27">
      <c r="A639" s="265">
        <v>45863</v>
      </c>
      <c r="B639" t="s">
        <v>25</v>
      </c>
      <c r="C639" t="s">
        <v>25</v>
      </c>
      <c r="D639" t="s">
        <v>25</v>
      </c>
      <c r="E639" t="s">
        <v>25</v>
      </c>
      <c r="F639" t="s">
        <v>25</v>
      </c>
      <c r="G639" t="s">
        <v>25</v>
      </c>
      <c r="H639" t="s">
        <v>25</v>
      </c>
      <c r="I639" t="s">
        <v>25</v>
      </c>
      <c r="J639" t="s">
        <v>25</v>
      </c>
      <c r="K639">
        <v>40400</v>
      </c>
      <c r="L639">
        <v>38000</v>
      </c>
      <c r="M639">
        <v>41200</v>
      </c>
      <c r="N639" t="s">
        <v>25</v>
      </c>
      <c r="O639">
        <v>40500</v>
      </c>
      <c r="P639">
        <v>41000</v>
      </c>
      <c r="Q639">
        <v>38100</v>
      </c>
      <c r="R639">
        <v>38800</v>
      </c>
      <c r="S639">
        <v>39500</v>
      </c>
      <c r="T639">
        <v>40100</v>
      </c>
      <c r="U639" t="s">
        <v>25</v>
      </c>
      <c r="V639">
        <v>38800</v>
      </c>
      <c r="W639">
        <v>40800</v>
      </c>
      <c r="X639">
        <v>40400</v>
      </c>
      <c r="Y639">
        <v>37800</v>
      </c>
      <c r="Z639">
        <v>38150</v>
      </c>
      <c r="AA639">
        <v>37400</v>
      </c>
    </row>
    <row r="640" spans="1:27">
      <c r="A640" s="265">
        <v>45864</v>
      </c>
      <c r="B640" t="s">
        <v>25</v>
      </c>
      <c r="C640" t="s">
        <v>25</v>
      </c>
      <c r="D640" t="s">
        <v>25</v>
      </c>
      <c r="E640" t="s">
        <v>25</v>
      </c>
      <c r="F640" t="s">
        <v>25</v>
      </c>
      <c r="G640" t="s">
        <v>25</v>
      </c>
      <c r="H640" t="s">
        <v>25</v>
      </c>
      <c r="I640" t="s">
        <v>25</v>
      </c>
      <c r="J640" t="s">
        <v>25</v>
      </c>
      <c r="K640">
        <v>40600</v>
      </c>
      <c r="L640">
        <v>38000</v>
      </c>
      <c r="M640">
        <v>41200</v>
      </c>
      <c r="N640" t="s">
        <v>25</v>
      </c>
      <c r="O640">
        <v>40500</v>
      </c>
      <c r="P640">
        <v>41000</v>
      </c>
      <c r="Q640">
        <v>38000</v>
      </c>
      <c r="R640">
        <v>38800</v>
      </c>
      <c r="S640">
        <v>39500</v>
      </c>
      <c r="T640">
        <v>40300</v>
      </c>
      <c r="U640" t="s">
        <v>25</v>
      </c>
      <c r="V640">
        <v>38700</v>
      </c>
      <c r="W640">
        <v>40800</v>
      </c>
      <c r="X640">
        <v>40500</v>
      </c>
      <c r="Y640">
        <v>37650</v>
      </c>
      <c r="Z640">
        <v>37850</v>
      </c>
      <c r="AA640">
        <v>37400</v>
      </c>
    </row>
    <row r="641" spans="1:27">
      <c r="A641" s="265">
        <v>45865</v>
      </c>
      <c r="B641" t="s">
        <v>24</v>
      </c>
      <c r="C641" t="s">
        <v>24</v>
      </c>
      <c r="D641" t="s">
        <v>24</v>
      </c>
      <c r="E641" t="s">
        <v>24</v>
      </c>
      <c r="F641" t="s">
        <v>24</v>
      </c>
      <c r="G641" t="s">
        <v>24</v>
      </c>
      <c r="H641" t="s">
        <v>24</v>
      </c>
      <c r="I641" t="s">
        <v>24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24</v>
      </c>
      <c r="P641" t="s">
        <v>24</v>
      </c>
      <c r="Q641" t="s">
        <v>24</v>
      </c>
      <c r="R641" t="s">
        <v>24</v>
      </c>
      <c r="S641" t="s">
        <v>24</v>
      </c>
      <c r="T641" t="s">
        <v>24</v>
      </c>
      <c r="U641" t="s">
        <v>24</v>
      </c>
      <c r="V641" t="s">
        <v>24</v>
      </c>
      <c r="W641" t="s">
        <v>24</v>
      </c>
      <c r="X641" t="s">
        <v>24</v>
      </c>
      <c r="Y641" t="s">
        <v>24</v>
      </c>
      <c r="Z641" t="s">
        <v>24</v>
      </c>
      <c r="AA641" t="s">
        <v>24</v>
      </c>
    </row>
    <row r="642" spans="1:27">
      <c r="A642" s="265">
        <v>45866</v>
      </c>
      <c r="B642" t="s">
        <v>25</v>
      </c>
      <c r="C642" t="s">
        <v>25</v>
      </c>
      <c r="D642" t="s">
        <v>25</v>
      </c>
      <c r="E642" t="s">
        <v>25</v>
      </c>
      <c r="F642" t="s">
        <v>25</v>
      </c>
      <c r="G642" t="s">
        <v>25</v>
      </c>
      <c r="H642" t="s">
        <v>25</v>
      </c>
      <c r="I642" t="s">
        <v>25</v>
      </c>
      <c r="J642" t="s">
        <v>25</v>
      </c>
      <c r="K642">
        <v>40600</v>
      </c>
      <c r="L642">
        <v>37800</v>
      </c>
      <c r="M642">
        <v>40800</v>
      </c>
      <c r="N642" t="s">
        <v>25</v>
      </c>
      <c r="O642">
        <v>40200</v>
      </c>
      <c r="P642">
        <v>41000</v>
      </c>
      <c r="Q642">
        <v>37600</v>
      </c>
      <c r="R642">
        <v>38800</v>
      </c>
      <c r="S642">
        <v>39500</v>
      </c>
      <c r="T642">
        <v>40000</v>
      </c>
      <c r="U642" t="s">
        <v>25</v>
      </c>
      <c r="V642">
        <v>38300</v>
      </c>
      <c r="W642">
        <v>40700</v>
      </c>
      <c r="X642">
        <v>40200</v>
      </c>
      <c r="Y642">
        <v>37450</v>
      </c>
      <c r="Z642">
        <v>37800</v>
      </c>
      <c r="AA642">
        <v>37250</v>
      </c>
    </row>
    <row r="643" spans="1:27">
      <c r="A643" s="265">
        <v>45867</v>
      </c>
      <c r="B643" t="s">
        <v>25</v>
      </c>
      <c r="C643" t="s">
        <v>25</v>
      </c>
      <c r="D643" t="s">
        <v>25</v>
      </c>
      <c r="E643" t="s">
        <v>25</v>
      </c>
      <c r="F643" t="s">
        <v>25</v>
      </c>
      <c r="G643" t="s">
        <v>25</v>
      </c>
      <c r="H643" t="s">
        <v>25</v>
      </c>
      <c r="I643" t="s">
        <v>25</v>
      </c>
      <c r="J643" t="s">
        <v>25</v>
      </c>
      <c r="K643">
        <v>40300</v>
      </c>
      <c r="L643">
        <v>37600</v>
      </c>
      <c r="M643">
        <v>40300</v>
      </c>
      <c r="N643" t="s">
        <v>25</v>
      </c>
      <c r="O643">
        <v>39800</v>
      </c>
      <c r="P643">
        <v>41000</v>
      </c>
      <c r="Q643">
        <v>37450</v>
      </c>
      <c r="R643">
        <v>39600</v>
      </c>
      <c r="S643">
        <v>39000</v>
      </c>
      <c r="T643">
        <v>39900</v>
      </c>
      <c r="U643" t="s">
        <v>25</v>
      </c>
      <c r="V643">
        <v>38150</v>
      </c>
      <c r="W643">
        <v>40500</v>
      </c>
      <c r="X643">
        <v>40100</v>
      </c>
      <c r="Y643">
        <v>37100</v>
      </c>
      <c r="Z643">
        <v>37500</v>
      </c>
      <c r="AA643">
        <v>37000</v>
      </c>
    </row>
    <row r="644" spans="1:27">
      <c r="A644" s="265">
        <v>45868</v>
      </c>
      <c r="B644" t="s">
        <v>25</v>
      </c>
      <c r="C644" t="s">
        <v>25</v>
      </c>
      <c r="D644" t="s">
        <v>25</v>
      </c>
      <c r="E644" t="s">
        <v>25</v>
      </c>
      <c r="F644" t="s">
        <v>25</v>
      </c>
      <c r="G644" t="s">
        <v>25</v>
      </c>
      <c r="H644" t="s">
        <v>25</v>
      </c>
      <c r="I644" t="s">
        <v>25</v>
      </c>
      <c r="J644" t="s">
        <v>25</v>
      </c>
      <c r="K644">
        <v>40100</v>
      </c>
      <c r="L644">
        <v>37600</v>
      </c>
      <c r="M644">
        <v>40100</v>
      </c>
      <c r="N644" t="s">
        <v>25</v>
      </c>
      <c r="O644">
        <v>39700</v>
      </c>
      <c r="P644">
        <v>41000</v>
      </c>
      <c r="Q644">
        <v>37350</v>
      </c>
      <c r="R644">
        <v>39600</v>
      </c>
      <c r="S644">
        <v>39000</v>
      </c>
      <c r="T644">
        <v>39800</v>
      </c>
      <c r="U644" t="s">
        <v>25</v>
      </c>
      <c r="V644">
        <v>38050</v>
      </c>
      <c r="W644">
        <v>40600</v>
      </c>
      <c r="X644">
        <v>40000</v>
      </c>
      <c r="Y644">
        <v>37000</v>
      </c>
      <c r="Z644">
        <v>37500</v>
      </c>
      <c r="AA644">
        <v>36900</v>
      </c>
    </row>
    <row r="645" spans="1:27">
      <c r="A645" s="265">
        <v>45869</v>
      </c>
      <c r="B645" t="s">
        <v>25</v>
      </c>
      <c r="C645" t="s">
        <v>25</v>
      </c>
      <c r="D645" t="s">
        <v>25</v>
      </c>
      <c r="E645" t="s">
        <v>25</v>
      </c>
      <c r="F645" t="s">
        <v>25</v>
      </c>
      <c r="G645" t="s">
        <v>25</v>
      </c>
      <c r="H645" t="s">
        <v>25</v>
      </c>
      <c r="I645" t="s">
        <v>25</v>
      </c>
      <c r="J645" t="s">
        <v>25</v>
      </c>
      <c r="K645">
        <v>40300</v>
      </c>
      <c r="L645">
        <v>37400</v>
      </c>
      <c r="M645">
        <v>40400</v>
      </c>
      <c r="N645" t="s">
        <v>25</v>
      </c>
      <c r="O645">
        <v>40100</v>
      </c>
      <c r="P645">
        <v>41000</v>
      </c>
      <c r="Q645">
        <v>37250</v>
      </c>
      <c r="R645">
        <v>39600</v>
      </c>
      <c r="S645">
        <v>39000</v>
      </c>
      <c r="T645">
        <v>39800</v>
      </c>
      <c r="U645" t="s">
        <v>25</v>
      </c>
      <c r="V645">
        <v>37950</v>
      </c>
      <c r="W645">
        <v>40450</v>
      </c>
      <c r="X645">
        <v>40200</v>
      </c>
      <c r="Y645">
        <v>36900</v>
      </c>
      <c r="Z645">
        <v>37400</v>
      </c>
      <c r="AA645">
        <v>36800</v>
      </c>
    </row>
    <row r="646" spans="1:27">
      <c r="A646" s="265">
        <v>45870</v>
      </c>
      <c r="B646" t="s">
        <v>25</v>
      </c>
      <c r="C646" t="s">
        <v>25</v>
      </c>
      <c r="D646" t="s">
        <v>25</v>
      </c>
      <c r="E646" t="s">
        <v>25</v>
      </c>
      <c r="F646" t="s">
        <v>25</v>
      </c>
      <c r="G646" t="s">
        <v>25</v>
      </c>
      <c r="H646" t="s">
        <v>25</v>
      </c>
      <c r="I646" t="s">
        <v>25</v>
      </c>
      <c r="J646" t="s">
        <v>25</v>
      </c>
      <c r="K646">
        <v>40400</v>
      </c>
      <c r="L646">
        <v>37400</v>
      </c>
      <c r="M646">
        <v>40500</v>
      </c>
      <c r="N646" t="s">
        <v>25</v>
      </c>
      <c r="O646">
        <v>40100</v>
      </c>
      <c r="P646">
        <v>41000</v>
      </c>
      <c r="Q646">
        <v>37500</v>
      </c>
      <c r="R646">
        <v>39600</v>
      </c>
      <c r="S646">
        <v>39000</v>
      </c>
      <c r="T646">
        <v>39800</v>
      </c>
      <c r="U646" t="s">
        <v>25</v>
      </c>
      <c r="V646">
        <v>38200</v>
      </c>
      <c r="W646">
        <v>40700</v>
      </c>
      <c r="X646">
        <v>40200</v>
      </c>
      <c r="Y646">
        <v>37100</v>
      </c>
      <c r="Z646">
        <v>37550</v>
      </c>
      <c r="AA646">
        <v>36800</v>
      </c>
    </row>
    <row r="647" spans="1:27">
      <c r="A647" s="265">
        <v>45871</v>
      </c>
      <c r="B647" t="s">
        <v>25</v>
      </c>
      <c r="C647" t="s">
        <v>25</v>
      </c>
      <c r="D647" t="s">
        <v>25</v>
      </c>
      <c r="E647" t="s">
        <v>25</v>
      </c>
      <c r="F647" t="s">
        <v>25</v>
      </c>
      <c r="G647" t="s">
        <v>25</v>
      </c>
      <c r="H647" t="s">
        <v>25</v>
      </c>
      <c r="I647" t="s">
        <v>25</v>
      </c>
      <c r="J647" t="s">
        <v>25</v>
      </c>
      <c r="K647">
        <v>40400</v>
      </c>
      <c r="L647">
        <v>37600</v>
      </c>
      <c r="M647">
        <v>40500</v>
      </c>
      <c r="N647" t="s">
        <v>25</v>
      </c>
      <c r="O647">
        <v>40200</v>
      </c>
      <c r="P647">
        <v>41000</v>
      </c>
      <c r="Q647">
        <v>37700</v>
      </c>
      <c r="R647">
        <v>39600</v>
      </c>
      <c r="S647">
        <v>39000</v>
      </c>
      <c r="T647">
        <v>40000</v>
      </c>
      <c r="U647" t="s">
        <v>25</v>
      </c>
      <c r="V647">
        <v>38400</v>
      </c>
      <c r="W647">
        <v>40850</v>
      </c>
      <c r="X647">
        <v>40500</v>
      </c>
      <c r="Y647">
        <v>37400</v>
      </c>
      <c r="Z647">
        <v>37800</v>
      </c>
      <c r="AA647">
        <v>37000</v>
      </c>
    </row>
    <row r="648" spans="1:27">
      <c r="A648" s="265">
        <v>45872</v>
      </c>
      <c r="B648" t="s">
        <v>24</v>
      </c>
      <c r="C648" t="s">
        <v>24</v>
      </c>
      <c r="D648" t="s">
        <v>24</v>
      </c>
      <c r="E648" t="s">
        <v>24</v>
      </c>
      <c r="F648" t="s">
        <v>24</v>
      </c>
      <c r="G648" t="s">
        <v>24</v>
      </c>
      <c r="H648" t="s">
        <v>24</v>
      </c>
      <c r="I648" t="s">
        <v>24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24</v>
      </c>
      <c r="Q648" t="s">
        <v>24</v>
      </c>
      <c r="R648" t="s">
        <v>24</v>
      </c>
      <c r="S648" t="s">
        <v>24</v>
      </c>
      <c r="T648" t="s">
        <v>24</v>
      </c>
      <c r="U648" t="s">
        <v>24</v>
      </c>
      <c r="V648" t="s">
        <v>24</v>
      </c>
      <c r="W648" t="s">
        <v>24</v>
      </c>
      <c r="X648" t="s">
        <v>24</v>
      </c>
      <c r="Y648" t="s">
        <v>24</v>
      </c>
      <c r="Z648" t="s">
        <v>24</v>
      </c>
      <c r="AA648" t="s">
        <v>24</v>
      </c>
    </row>
    <row r="649" spans="1:27">
      <c r="A649" s="265">
        <v>45873</v>
      </c>
      <c r="B649" t="s">
        <v>25</v>
      </c>
      <c r="C649" t="s">
        <v>25</v>
      </c>
      <c r="D649" t="s">
        <v>25</v>
      </c>
      <c r="E649" t="s">
        <v>25</v>
      </c>
      <c r="F649" t="s">
        <v>25</v>
      </c>
      <c r="G649" t="s">
        <v>25</v>
      </c>
      <c r="H649" t="s">
        <v>25</v>
      </c>
      <c r="I649" t="s">
        <v>25</v>
      </c>
      <c r="J649" t="s">
        <v>25</v>
      </c>
      <c r="K649">
        <v>40500</v>
      </c>
      <c r="L649">
        <v>38000</v>
      </c>
      <c r="M649">
        <v>41000</v>
      </c>
      <c r="N649" t="s">
        <v>25</v>
      </c>
      <c r="O649">
        <v>40600</v>
      </c>
      <c r="P649">
        <v>41500</v>
      </c>
      <c r="Q649">
        <v>37750</v>
      </c>
      <c r="R649">
        <v>39600</v>
      </c>
      <c r="S649">
        <v>39500</v>
      </c>
      <c r="T649">
        <v>40500</v>
      </c>
      <c r="U649" t="s">
        <v>25</v>
      </c>
      <c r="V649">
        <v>38450</v>
      </c>
      <c r="W649">
        <v>41000</v>
      </c>
      <c r="X649">
        <v>40800</v>
      </c>
      <c r="Y649">
        <v>37900</v>
      </c>
      <c r="Z649">
        <v>38100</v>
      </c>
      <c r="AA649">
        <v>37500</v>
      </c>
    </row>
    <row r="650" spans="1:27">
      <c r="A650" s="265">
        <v>45874</v>
      </c>
      <c r="B650" t="s">
        <v>25</v>
      </c>
      <c r="C650" t="s">
        <v>25</v>
      </c>
      <c r="D650" t="s">
        <v>25</v>
      </c>
      <c r="E650" t="s">
        <v>25</v>
      </c>
      <c r="F650" t="s">
        <v>25</v>
      </c>
      <c r="G650" t="s">
        <v>25</v>
      </c>
      <c r="H650" t="s">
        <v>25</v>
      </c>
      <c r="I650" t="s">
        <v>25</v>
      </c>
      <c r="J650" t="s">
        <v>25</v>
      </c>
      <c r="K650">
        <v>40500</v>
      </c>
      <c r="L650">
        <v>37800</v>
      </c>
      <c r="M650">
        <v>40900</v>
      </c>
      <c r="N650" t="s">
        <v>25</v>
      </c>
      <c r="O650">
        <v>40500</v>
      </c>
      <c r="P650">
        <v>41500</v>
      </c>
      <c r="Q650">
        <v>37650</v>
      </c>
      <c r="R650">
        <v>40000</v>
      </c>
      <c r="S650">
        <v>39500</v>
      </c>
      <c r="T650">
        <v>40500</v>
      </c>
      <c r="U650" t="s">
        <v>25</v>
      </c>
      <c r="V650">
        <v>38350</v>
      </c>
      <c r="W650">
        <v>40800</v>
      </c>
      <c r="X650">
        <v>41000</v>
      </c>
      <c r="Y650">
        <v>37650</v>
      </c>
      <c r="Z650">
        <v>38000</v>
      </c>
      <c r="AA650">
        <v>37300</v>
      </c>
    </row>
    <row r="651" spans="1:27">
      <c r="A651" s="265">
        <v>45875</v>
      </c>
      <c r="B651" t="s">
        <v>25</v>
      </c>
      <c r="C651" t="s">
        <v>25</v>
      </c>
      <c r="D651" t="s">
        <v>25</v>
      </c>
      <c r="E651" t="s">
        <v>25</v>
      </c>
      <c r="F651" t="s">
        <v>25</v>
      </c>
      <c r="G651" t="s">
        <v>25</v>
      </c>
      <c r="H651" t="s">
        <v>25</v>
      </c>
      <c r="I651" t="s">
        <v>25</v>
      </c>
      <c r="J651" t="s">
        <v>25</v>
      </c>
      <c r="K651">
        <v>40500</v>
      </c>
      <c r="L651">
        <v>37750</v>
      </c>
      <c r="M651">
        <v>40700</v>
      </c>
      <c r="N651" t="s">
        <v>25</v>
      </c>
      <c r="O651">
        <v>40400</v>
      </c>
      <c r="P651">
        <v>41500</v>
      </c>
      <c r="Q651">
        <v>37500</v>
      </c>
      <c r="R651">
        <v>40000</v>
      </c>
      <c r="S651">
        <v>39500</v>
      </c>
      <c r="T651">
        <v>40400</v>
      </c>
      <c r="U651" t="s">
        <v>25</v>
      </c>
      <c r="V651">
        <v>38200</v>
      </c>
      <c r="W651">
        <v>40700</v>
      </c>
      <c r="X651">
        <v>41000</v>
      </c>
      <c r="Y651">
        <v>37150</v>
      </c>
      <c r="Z651">
        <v>37650</v>
      </c>
      <c r="AA651">
        <v>37250</v>
      </c>
    </row>
    <row r="652" spans="1:27">
      <c r="A652" s="265">
        <v>45876</v>
      </c>
      <c r="B652" t="s">
        <v>25</v>
      </c>
      <c r="C652" t="s">
        <v>25</v>
      </c>
      <c r="D652" t="s">
        <v>25</v>
      </c>
      <c r="E652" t="s">
        <v>25</v>
      </c>
      <c r="F652" t="s">
        <v>25</v>
      </c>
      <c r="G652" t="s">
        <v>25</v>
      </c>
      <c r="H652" t="s">
        <v>25</v>
      </c>
      <c r="I652" t="s">
        <v>25</v>
      </c>
      <c r="J652" t="s">
        <v>25</v>
      </c>
      <c r="K652">
        <v>40400</v>
      </c>
      <c r="L652">
        <v>37400</v>
      </c>
      <c r="M652">
        <v>40500</v>
      </c>
      <c r="N652" t="s">
        <v>25</v>
      </c>
      <c r="O652">
        <v>40100</v>
      </c>
      <c r="P652">
        <v>41500</v>
      </c>
      <c r="Q652">
        <v>37300</v>
      </c>
      <c r="R652">
        <v>40000</v>
      </c>
      <c r="S652">
        <v>39500</v>
      </c>
      <c r="T652">
        <v>40300</v>
      </c>
      <c r="U652" t="s">
        <v>25</v>
      </c>
      <c r="V652">
        <v>38000</v>
      </c>
      <c r="W652">
        <v>40500</v>
      </c>
      <c r="X652">
        <v>40700</v>
      </c>
      <c r="Y652">
        <v>37000</v>
      </c>
      <c r="Z652">
        <v>37550</v>
      </c>
      <c r="AA652">
        <v>37000</v>
      </c>
    </row>
    <row r="653" spans="1:27">
      <c r="A653" s="265">
        <v>45877</v>
      </c>
      <c r="B653" t="s">
        <v>25</v>
      </c>
      <c r="C653" t="s">
        <v>25</v>
      </c>
      <c r="D653" t="s">
        <v>25</v>
      </c>
      <c r="E653" t="s">
        <v>25</v>
      </c>
      <c r="F653" t="s">
        <v>25</v>
      </c>
      <c r="G653" t="s">
        <v>25</v>
      </c>
      <c r="H653" t="s">
        <v>25</v>
      </c>
      <c r="I653" t="s">
        <v>25</v>
      </c>
      <c r="J653" t="s">
        <v>25</v>
      </c>
      <c r="K653">
        <v>40200</v>
      </c>
      <c r="L653">
        <v>37400</v>
      </c>
      <c r="M653">
        <v>40500</v>
      </c>
      <c r="N653" t="s">
        <v>25</v>
      </c>
      <c r="O653">
        <v>40000</v>
      </c>
      <c r="P653">
        <v>41500</v>
      </c>
      <c r="Q653">
        <v>37300</v>
      </c>
      <c r="R653">
        <v>40000</v>
      </c>
      <c r="S653">
        <v>39000</v>
      </c>
      <c r="T653">
        <v>40100</v>
      </c>
      <c r="U653" t="s">
        <v>25</v>
      </c>
      <c r="V653">
        <v>38000</v>
      </c>
      <c r="W653">
        <v>40500</v>
      </c>
      <c r="X653">
        <v>40500</v>
      </c>
      <c r="Y653">
        <v>36900</v>
      </c>
      <c r="Z653">
        <v>37500</v>
      </c>
      <c r="AA653">
        <v>36850</v>
      </c>
    </row>
    <row r="654" spans="1:27">
      <c r="A654" s="265">
        <v>45878</v>
      </c>
      <c r="B654" t="s">
        <v>24</v>
      </c>
      <c r="C654" t="s">
        <v>24</v>
      </c>
      <c r="D654" t="s">
        <v>24</v>
      </c>
      <c r="E654" t="s">
        <v>24</v>
      </c>
      <c r="F654" t="s">
        <v>24</v>
      </c>
      <c r="G654" t="s">
        <v>24</v>
      </c>
      <c r="H654" t="s">
        <v>24</v>
      </c>
      <c r="I654" t="s">
        <v>24</v>
      </c>
      <c r="J654" t="s">
        <v>24</v>
      </c>
      <c r="K654" t="s">
        <v>24</v>
      </c>
      <c r="L654" t="s">
        <v>24</v>
      </c>
      <c r="M654" t="s">
        <v>24</v>
      </c>
      <c r="N654" t="s">
        <v>24</v>
      </c>
      <c r="O654" t="s">
        <v>24</v>
      </c>
      <c r="P654" t="s">
        <v>24</v>
      </c>
      <c r="Q654" t="s">
        <v>24</v>
      </c>
      <c r="R654" t="s">
        <v>24</v>
      </c>
      <c r="S654" t="s">
        <v>24</v>
      </c>
      <c r="T654" t="s">
        <v>24</v>
      </c>
      <c r="U654" t="s">
        <v>24</v>
      </c>
      <c r="V654" t="s">
        <v>24</v>
      </c>
      <c r="W654" t="s">
        <v>24</v>
      </c>
      <c r="X654" t="s">
        <v>24</v>
      </c>
      <c r="Y654" t="s">
        <v>24</v>
      </c>
      <c r="Z654" t="s">
        <v>24</v>
      </c>
      <c r="AA654" t="s">
        <v>24</v>
      </c>
    </row>
    <row r="655" spans="1:27">
      <c r="A655" s="265">
        <v>45879</v>
      </c>
      <c r="B655" t="s">
        <v>24</v>
      </c>
      <c r="C655" t="s">
        <v>24</v>
      </c>
      <c r="D655" t="s">
        <v>24</v>
      </c>
      <c r="E655" t="s">
        <v>24</v>
      </c>
      <c r="F655" t="s">
        <v>24</v>
      </c>
      <c r="G655" t="s">
        <v>24</v>
      </c>
      <c r="H655" t="s">
        <v>24</v>
      </c>
      <c r="I655" t="s">
        <v>24</v>
      </c>
      <c r="J655" t="s">
        <v>24</v>
      </c>
      <c r="K655" t="s">
        <v>24</v>
      </c>
      <c r="L655" t="s">
        <v>24</v>
      </c>
      <c r="M655" t="s">
        <v>24</v>
      </c>
      <c r="N655" t="s">
        <v>24</v>
      </c>
      <c r="O655" t="s">
        <v>24</v>
      </c>
      <c r="P655" t="s">
        <v>24</v>
      </c>
      <c r="Q655" t="s">
        <v>24</v>
      </c>
      <c r="R655" t="s">
        <v>24</v>
      </c>
      <c r="S655" t="s">
        <v>24</v>
      </c>
      <c r="T655" t="s">
        <v>24</v>
      </c>
      <c r="U655" t="s">
        <v>24</v>
      </c>
      <c r="V655" t="s">
        <v>24</v>
      </c>
      <c r="W655" t="s">
        <v>24</v>
      </c>
      <c r="X655" t="s">
        <v>24</v>
      </c>
      <c r="Y655" t="s">
        <v>24</v>
      </c>
      <c r="Z655" t="s">
        <v>24</v>
      </c>
      <c r="AA655" t="s">
        <v>24</v>
      </c>
    </row>
    <row r="656" spans="1:27">
      <c r="A656" s="265">
        <v>45880</v>
      </c>
      <c r="B656" t="s">
        <v>25</v>
      </c>
      <c r="C656" t="s">
        <v>25</v>
      </c>
      <c r="D656" t="s">
        <v>25</v>
      </c>
      <c r="E656" t="s">
        <v>25</v>
      </c>
      <c r="F656" t="s">
        <v>25</v>
      </c>
      <c r="G656" t="s">
        <v>25</v>
      </c>
      <c r="H656" t="s">
        <v>25</v>
      </c>
      <c r="I656" t="s">
        <v>25</v>
      </c>
      <c r="J656" t="s">
        <v>25</v>
      </c>
      <c r="K656">
        <v>40100</v>
      </c>
      <c r="L656">
        <v>37750</v>
      </c>
      <c r="M656">
        <v>40700</v>
      </c>
      <c r="N656" t="s">
        <v>25</v>
      </c>
      <c r="O656">
        <v>40200</v>
      </c>
      <c r="P656">
        <v>41000</v>
      </c>
      <c r="Q656">
        <v>37800</v>
      </c>
      <c r="R656">
        <v>40000</v>
      </c>
      <c r="S656">
        <v>39000</v>
      </c>
      <c r="T656">
        <v>40100</v>
      </c>
      <c r="U656" t="s">
        <v>25</v>
      </c>
      <c r="V656">
        <v>38500</v>
      </c>
      <c r="W656">
        <v>40700</v>
      </c>
      <c r="X656">
        <v>40500</v>
      </c>
      <c r="Y656">
        <v>37150</v>
      </c>
      <c r="Z656">
        <v>37750</v>
      </c>
      <c r="AA656">
        <v>37000</v>
      </c>
    </row>
    <row r="657" spans="1:27">
      <c r="A657" s="265">
        <v>45881</v>
      </c>
      <c r="B657" t="s">
        <v>25</v>
      </c>
      <c r="C657" t="s">
        <v>25</v>
      </c>
      <c r="D657" t="s">
        <v>25</v>
      </c>
      <c r="E657" t="s">
        <v>25</v>
      </c>
      <c r="F657" t="s">
        <v>25</v>
      </c>
      <c r="G657" t="s">
        <v>25</v>
      </c>
      <c r="H657" t="s">
        <v>25</v>
      </c>
      <c r="I657" t="s">
        <v>25</v>
      </c>
      <c r="J657" t="s">
        <v>25</v>
      </c>
      <c r="K657">
        <v>40100</v>
      </c>
      <c r="L657">
        <v>37550</v>
      </c>
      <c r="M657">
        <v>40500</v>
      </c>
      <c r="N657" t="s">
        <v>25</v>
      </c>
      <c r="O657">
        <v>40200</v>
      </c>
      <c r="P657">
        <v>41000</v>
      </c>
      <c r="Q657">
        <v>37700</v>
      </c>
      <c r="R657">
        <v>40000</v>
      </c>
      <c r="S657">
        <v>39000</v>
      </c>
      <c r="T657">
        <v>40100</v>
      </c>
      <c r="U657" t="s">
        <v>25</v>
      </c>
      <c r="V657">
        <v>38400</v>
      </c>
      <c r="W657">
        <v>40450</v>
      </c>
      <c r="X657">
        <v>40500</v>
      </c>
      <c r="Y657">
        <v>36850</v>
      </c>
      <c r="Z657">
        <v>37550</v>
      </c>
      <c r="AA657">
        <v>36900</v>
      </c>
    </row>
    <row r="658" spans="1:27">
      <c r="A658" s="265">
        <v>45882</v>
      </c>
      <c r="B658" t="s">
        <v>25</v>
      </c>
      <c r="C658" t="s">
        <v>25</v>
      </c>
      <c r="D658" t="s">
        <v>25</v>
      </c>
      <c r="E658" t="s">
        <v>25</v>
      </c>
      <c r="F658" t="s">
        <v>25</v>
      </c>
      <c r="G658" t="s">
        <v>25</v>
      </c>
      <c r="H658" t="s">
        <v>25</v>
      </c>
      <c r="I658" t="s">
        <v>25</v>
      </c>
      <c r="J658" t="s">
        <v>25</v>
      </c>
      <c r="K658">
        <v>40000</v>
      </c>
      <c r="L658">
        <v>37400</v>
      </c>
      <c r="M658">
        <v>40400</v>
      </c>
      <c r="N658" t="s">
        <v>25</v>
      </c>
      <c r="O658">
        <v>40000</v>
      </c>
      <c r="P658">
        <v>41000</v>
      </c>
      <c r="Q658">
        <v>37800</v>
      </c>
      <c r="R658">
        <v>40000</v>
      </c>
      <c r="S658">
        <v>38500</v>
      </c>
      <c r="T658">
        <v>40100</v>
      </c>
      <c r="U658" t="s">
        <v>25</v>
      </c>
      <c r="V658">
        <v>38500</v>
      </c>
      <c r="W658">
        <v>40550</v>
      </c>
      <c r="X658">
        <v>40200</v>
      </c>
      <c r="Y658">
        <v>36850</v>
      </c>
      <c r="Z658">
        <v>37550</v>
      </c>
      <c r="AA658">
        <v>37100</v>
      </c>
    </row>
    <row r="659" spans="1:27">
      <c r="A659" s="265">
        <v>45883</v>
      </c>
      <c r="B659" t="s">
        <v>25</v>
      </c>
      <c r="C659" t="s">
        <v>25</v>
      </c>
      <c r="D659" t="s">
        <v>25</v>
      </c>
      <c r="E659" t="s">
        <v>25</v>
      </c>
      <c r="F659" t="s">
        <v>25</v>
      </c>
      <c r="G659" t="s">
        <v>25</v>
      </c>
      <c r="H659" t="s">
        <v>25</v>
      </c>
      <c r="I659" t="s">
        <v>25</v>
      </c>
      <c r="J659" t="s">
        <v>25</v>
      </c>
      <c r="K659">
        <v>40000</v>
      </c>
      <c r="L659">
        <v>37400</v>
      </c>
      <c r="M659">
        <v>40400</v>
      </c>
      <c r="N659" t="s">
        <v>25</v>
      </c>
      <c r="O659">
        <v>40000</v>
      </c>
      <c r="P659">
        <v>41000</v>
      </c>
      <c r="Q659">
        <v>37800</v>
      </c>
      <c r="R659">
        <v>40000</v>
      </c>
      <c r="S659">
        <v>38500</v>
      </c>
      <c r="T659">
        <v>40200</v>
      </c>
      <c r="U659" t="s">
        <v>25</v>
      </c>
      <c r="V659">
        <v>38500</v>
      </c>
      <c r="W659">
        <v>40500</v>
      </c>
      <c r="X659">
        <v>40200</v>
      </c>
      <c r="Y659">
        <v>36900</v>
      </c>
      <c r="Z659">
        <v>37500</v>
      </c>
      <c r="AA659">
        <v>36950</v>
      </c>
    </row>
    <row r="660" spans="1:27">
      <c r="A660" s="265">
        <v>45884</v>
      </c>
      <c r="B660" t="s">
        <v>24</v>
      </c>
      <c r="C660" t="s">
        <v>24</v>
      </c>
      <c r="D660" t="s">
        <v>24</v>
      </c>
      <c r="E660" t="s">
        <v>24</v>
      </c>
      <c r="F660" t="s">
        <v>24</v>
      </c>
      <c r="G660" t="s">
        <v>24</v>
      </c>
      <c r="H660" t="s">
        <v>24</v>
      </c>
      <c r="I660" t="s">
        <v>24</v>
      </c>
      <c r="J660" t="s">
        <v>24</v>
      </c>
      <c r="K660" t="s">
        <v>24</v>
      </c>
      <c r="L660" t="s">
        <v>24</v>
      </c>
      <c r="M660" t="s">
        <v>24</v>
      </c>
      <c r="N660" t="s">
        <v>24</v>
      </c>
      <c r="O660" t="s">
        <v>24</v>
      </c>
      <c r="P660" t="s">
        <v>24</v>
      </c>
      <c r="Q660" t="s">
        <v>24</v>
      </c>
      <c r="R660" t="s">
        <v>24</v>
      </c>
      <c r="S660" t="s">
        <v>24</v>
      </c>
      <c r="T660" t="s">
        <v>24</v>
      </c>
      <c r="U660" t="s">
        <v>24</v>
      </c>
      <c r="V660" t="s">
        <v>24</v>
      </c>
      <c r="W660" t="s">
        <v>24</v>
      </c>
      <c r="X660" t="s">
        <v>24</v>
      </c>
      <c r="Y660" t="s">
        <v>24</v>
      </c>
      <c r="Z660" t="s">
        <v>24</v>
      </c>
      <c r="AA660" t="s">
        <v>24</v>
      </c>
    </row>
    <row r="661" spans="1:27">
      <c r="A661" s="265">
        <v>45885</v>
      </c>
      <c r="B661" t="s">
        <v>24</v>
      </c>
      <c r="C661" t="s">
        <v>24</v>
      </c>
      <c r="D661" t="s">
        <v>24</v>
      </c>
      <c r="E661" t="s">
        <v>24</v>
      </c>
      <c r="F661" t="s">
        <v>24</v>
      </c>
      <c r="G661" t="s">
        <v>24</v>
      </c>
      <c r="H661" t="s">
        <v>24</v>
      </c>
      <c r="I661" t="s">
        <v>24</v>
      </c>
      <c r="J661" t="s">
        <v>24</v>
      </c>
      <c r="K661" t="s">
        <v>24</v>
      </c>
      <c r="L661" t="s">
        <v>24</v>
      </c>
      <c r="M661" t="s">
        <v>24</v>
      </c>
      <c r="N661" t="s">
        <v>24</v>
      </c>
      <c r="O661" t="s">
        <v>24</v>
      </c>
      <c r="P661" t="s">
        <v>24</v>
      </c>
      <c r="Q661" t="s">
        <v>24</v>
      </c>
      <c r="R661" t="s">
        <v>24</v>
      </c>
      <c r="S661" t="s">
        <v>24</v>
      </c>
      <c r="T661" t="s">
        <v>24</v>
      </c>
      <c r="U661" t="s">
        <v>24</v>
      </c>
      <c r="V661" t="s">
        <v>24</v>
      </c>
      <c r="W661" t="s">
        <v>24</v>
      </c>
      <c r="X661" t="s">
        <v>24</v>
      </c>
      <c r="Y661" t="s">
        <v>24</v>
      </c>
      <c r="Z661" t="s">
        <v>24</v>
      </c>
      <c r="AA661" t="s">
        <v>24</v>
      </c>
    </row>
    <row r="662" spans="1:27">
      <c r="A662" s="265">
        <v>45886</v>
      </c>
      <c r="B662" t="s">
        <v>24</v>
      </c>
      <c r="C662" t="s">
        <v>24</v>
      </c>
      <c r="D662" t="s">
        <v>24</v>
      </c>
      <c r="E662" t="s">
        <v>24</v>
      </c>
      <c r="F662" t="s">
        <v>24</v>
      </c>
      <c r="G662" t="s">
        <v>24</v>
      </c>
      <c r="H662" t="s">
        <v>24</v>
      </c>
      <c r="I662" t="s">
        <v>24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24</v>
      </c>
      <c r="Q662" t="s">
        <v>24</v>
      </c>
      <c r="R662" t="s">
        <v>24</v>
      </c>
      <c r="S662" t="s">
        <v>24</v>
      </c>
      <c r="T662" t="s">
        <v>24</v>
      </c>
      <c r="U662" t="s">
        <v>24</v>
      </c>
      <c r="V662" t="s">
        <v>24</v>
      </c>
      <c r="W662" t="s">
        <v>24</v>
      </c>
      <c r="X662" t="s">
        <v>24</v>
      </c>
      <c r="Y662" t="s">
        <v>24</v>
      </c>
      <c r="Z662" t="s">
        <v>24</v>
      </c>
      <c r="AA662" t="s">
        <v>24</v>
      </c>
    </row>
    <row r="663" spans="1:27">
      <c r="A663" s="265">
        <v>45887</v>
      </c>
      <c r="B663" t="s">
        <v>25</v>
      </c>
      <c r="C663" t="s">
        <v>25</v>
      </c>
      <c r="D663" t="s">
        <v>25</v>
      </c>
      <c r="E663" t="s">
        <v>25</v>
      </c>
      <c r="F663" t="s">
        <v>25</v>
      </c>
      <c r="G663" t="s">
        <v>25</v>
      </c>
      <c r="H663" t="s">
        <v>25</v>
      </c>
      <c r="I663" t="s">
        <v>25</v>
      </c>
      <c r="J663" t="s">
        <v>25</v>
      </c>
      <c r="K663">
        <v>40000</v>
      </c>
      <c r="L663">
        <v>37300</v>
      </c>
      <c r="M663">
        <v>40500</v>
      </c>
      <c r="N663" t="s">
        <v>25</v>
      </c>
      <c r="O663">
        <v>40200</v>
      </c>
      <c r="P663">
        <v>40500</v>
      </c>
      <c r="Q663">
        <v>37400</v>
      </c>
      <c r="R663">
        <v>40000</v>
      </c>
      <c r="S663">
        <v>38500</v>
      </c>
      <c r="T663">
        <v>40200</v>
      </c>
      <c r="U663" t="s">
        <v>25</v>
      </c>
      <c r="V663">
        <v>38100</v>
      </c>
      <c r="W663">
        <v>40600</v>
      </c>
      <c r="X663">
        <v>40300</v>
      </c>
      <c r="Y663">
        <v>37300</v>
      </c>
      <c r="Z663">
        <v>37700</v>
      </c>
      <c r="AA663">
        <v>36900</v>
      </c>
    </row>
    <row r="664" spans="1:27">
      <c r="A664" s="265">
        <v>45888</v>
      </c>
      <c r="B664" t="s">
        <v>25</v>
      </c>
      <c r="C664" t="s">
        <v>25</v>
      </c>
      <c r="D664" t="s">
        <v>25</v>
      </c>
      <c r="E664" t="s">
        <v>25</v>
      </c>
      <c r="F664" t="s">
        <v>25</v>
      </c>
      <c r="G664" t="s">
        <v>25</v>
      </c>
      <c r="H664" t="s">
        <v>25</v>
      </c>
      <c r="I664" t="s">
        <v>25</v>
      </c>
      <c r="J664" t="s">
        <v>25</v>
      </c>
      <c r="K664">
        <v>40000</v>
      </c>
      <c r="L664">
        <v>37300</v>
      </c>
      <c r="M664">
        <v>41000</v>
      </c>
      <c r="N664" t="s">
        <v>25</v>
      </c>
      <c r="O664">
        <v>40500</v>
      </c>
      <c r="P664">
        <v>40500</v>
      </c>
      <c r="Q664">
        <v>37600</v>
      </c>
      <c r="R664">
        <v>40000</v>
      </c>
      <c r="S664">
        <v>38500</v>
      </c>
      <c r="T664">
        <v>40200</v>
      </c>
      <c r="U664" t="s">
        <v>25</v>
      </c>
      <c r="V664">
        <v>38300</v>
      </c>
      <c r="W664">
        <v>40650</v>
      </c>
      <c r="X664">
        <v>40300</v>
      </c>
      <c r="Y664">
        <v>37450</v>
      </c>
      <c r="Z664">
        <v>37800</v>
      </c>
      <c r="AA664">
        <v>37000</v>
      </c>
    </row>
    <row r="665" spans="1:27">
      <c r="A665" s="265">
        <v>45889</v>
      </c>
      <c r="B665" t="s">
        <v>25</v>
      </c>
      <c r="C665" t="s">
        <v>25</v>
      </c>
      <c r="D665" t="s">
        <v>25</v>
      </c>
      <c r="E665" t="s">
        <v>25</v>
      </c>
      <c r="F665" t="s">
        <v>25</v>
      </c>
      <c r="G665" t="s">
        <v>25</v>
      </c>
      <c r="H665" t="s">
        <v>25</v>
      </c>
      <c r="I665" t="s">
        <v>25</v>
      </c>
      <c r="J665" t="s">
        <v>25</v>
      </c>
      <c r="K665">
        <v>39800</v>
      </c>
      <c r="L665">
        <v>37200</v>
      </c>
      <c r="M665">
        <v>40700</v>
      </c>
      <c r="N665" t="s">
        <v>25</v>
      </c>
      <c r="O665">
        <v>40300</v>
      </c>
      <c r="P665">
        <v>40300</v>
      </c>
      <c r="Q665">
        <v>37500</v>
      </c>
      <c r="R665">
        <v>40000</v>
      </c>
      <c r="S665">
        <v>38500</v>
      </c>
      <c r="T665">
        <v>40200</v>
      </c>
      <c r="U665" t="s">
        <v>25</v>
      </c>
      <c r="V665">
        <v>38200</v>
      </c>
      <c r="W665">
        <v>40400</v>
      </c>
      <c r="X665">
        <v>40400</v>
      </c>
      <c r="Y665">
        <v>37200</v>
      </c>
      <c r="Z665">
        <v>37700</v>
      </c>
      <c r="AA665">
        <v>37000</v>
      </c>
    </row>
    <row r="666" spans="1:27">
      <c r="A666" s="265">
        <v>45890</v>
      </c>
      <c r="B666" t="s">
        <v>25</v>
      </c>
      <c r="C666" t="s">
        <v>25</v>
      </c>
      <c r="D666" t="s">
        <v>25</v>
      </c>
      <c r="E666" t="s">
        <v>25</v>
      </c>
      <c r="F666" t="s">
        <v>25</v>
      </c>
      <c r="G666" t="s">
        <v>25</v>
      </c>
      <c r="H666" t="s">
        <v>25</v>
      </c>
      <c r="I666" t="s">
        <v>25</v>
      </c>
      <c r="J666" t="s">
        <v>25</v>
      </c>
      <c r="K666">
        <v>39800</v>
      </c>
      <c r="L666">
        <v>37200</v>
      </c>
      <c r="M666">
        <v>40400</v>
      </c>
      <c r="N666" t="s">
        <v>25</v>
      </c>
      <c r="O666">
        <v>40100</v>
      </c>
      <c r="P666">
        <v>40500</v>
      </c>
      <c r="Q666">
        <v>37400</v>
      </c>
      <c r="R666">
        <v>40000</v>
      </c>
      <c r="S666">
        <v>38500</v>
      </c>
      <c r="T666">
        <v>40100</v>
      </c>
      <c r="U666" t="s">
        <v>25</v>
      </c>
      <c r="V666">
        <v>38100</v>
      </c>
      <c r="W666">
        <v>40400</v>
      </c>
      <c r="X666">
        <v>40300</v>
      </c>
      <c r="Y666">
        <v>37050</v>
      </c>
      <c r="Z666">
        <v>37500</v>
      </c>
      <c r="AA666">
        <v>37000</v>
      </c>
    </row>
    <row r="667" spans="1:27">
      <c r="A667" s="265">
        <v>45891</v>
      </c>
      <c r="B667" t="s">
        <v>25</v>
      </c>
      <c r="C667" t="s">
        <v>25</v>
      </c>
      <c r="D667" t="s">
        <v>25</v>
      </c>
      <c r="E667" t="s">
        <v>25</v>
      </c>
      <c r="F667" t="s">
        <v>25</v>
      </c>
      <c r="G667" t="s">
        <v>25</v>
      </c>
      <c r="H667" t="s">
        <v>25</v>
      </c>
      <c r="I667" t="s">
        <v>25</v>
      </c>
      <c r="J667" t="s">
        <v>25</v>
      </c>
      <c r="K667">
        <v>39800</v>
      </c>
      <c r="L667">
        <v>37200</v>
      </c>
      <c r="M667">
        <v>40300</v>
      </c>
      <c r="N667" t="s">
        <v>25</v>
      </c>
      <c r="O667">
        <v>39900</v>
      </c>
      <c r="P667">
        <v>40300</v>
      </c>
      <c r="Q667">
        <v>37400</v>
      </c>
      <c r="R667">
        <v>40000</v>
      </c>
      <c r="S667">
        <v>38000</v>
      </c>
      <c r="T667">
        <v>40000</v>
      </c>
      <c r="U667" t="s">
        <v>25</v>
      </c>
      <c r="V667">
        <v>38100</v>
      </c>
      <c r="W667">
        <v>40200</v>
      </c>
      <c r="X667">
        <v>40100</v>
      </c>
      <c r="Y667">
        <v>36900</v>
      </c>
      <c r="Z667">
        <v>37450</v>
      </c>
      <c r="AA667">
        <v>36750</v>
      </c>
    </row>
    <row r="668" spans="1:27">
      <c r="A668" s="265">
        <v>45892</v>
      </c>
      <c r="B668" t="s">
        <v>25</v>
      </c>
      <c r="C668" t="s">
        <v>25</v>
      </c>
      <c r="D668" t="s">
        <v>25</v>
      </c>
      <c r="E668" t="s">
        <v>25</v>
      </c>
      <c r="F668" t="s">
        <v>25</v>
      </c>
      <c r="G668" t="s">
        <v>25</v>
      </c>
      <c r="H668" t="s">
        <v>25</v>
      </c>
      <c r="I668" t="s">
        <v>25</v>
      </c>
      <c r="J668" t="s">
        <v>25</v>
      </c>
      <c r="K668">
        <v>39500</v>
      </c>
      <c r="L668">
        <v>37200</v>
      </c>
      <c r="M668">
        <v>40200</v>
      </c>
      <c r="N668" t="s">
        <v>25</v>
      </c>
      <c r="O668">
        <v>39800</v>
      </c>
      <c r="P668">
        <v>40300</v>
      </c>
      <c r="Q668">
        <v>37500</v>
      </c>
      <c r="R668">
        <v>40000</v>
      </c>
      <c r="S668">
        <v>38000</v>
      </c>
      <c r="T668">
        <v>39900</v>
      </c>
      <c r="U668" t="s">
        <v>25</v>
      </c>
      <c r="V668">
        <v>38200</v>
      </c>
      <c r="W668">
        <v>40300</v>
      </c>
      <c r="X668">
        <v>40000</v>
      </c>
      <c r="Y668">
        <v>36800</v>
      </c>
      <c r="Z668">
        <v>37300</v>
      </c>
      <c r="AA668">
        <v>36700</v>
      </c>
    </row>
    <row r="669" spans="1:27">
      <c r="A669" s="265">
        <v>45893</v>
      </c>
      <c r="B669" t="s">
        <v>24</v>
      </c>
      <c r="C669" t="s">
        <v>24</v>
      </c>
      <c r="D669" t="s">
        <v>24</v>
      </c>
      <c r="E669" t="s">
        <v>24</v>
      </c>
      <c r="F669" t="s">
        <v>24</v>
      </c>
      <c r="G669" t="s">
        <v>24</v>
      </c>
      <c r="H669" t="s">
        <v>24</v>
      </c>
      <c r="I669" t="s">
        <v>24</v>
      </c>
      <c r="J669" t="s">
        <v>24</v>
      </c>
      <c r="K669" t="s">
        <v>24</v>
      </c>
      <c r="L669" t="s">
        <v>24</v>
      </c>
      <c r="M669" t="s">
        <v>24</v>
      </c>
      <c r="N669" t="s">
        <v>24</v>
      </c>
      <c r="O669" t="s">
        <v>24</v>
      </c>
      <c r="P669" t="s">
        <v>24</v>
      </c>
      <c r="Q669" t="s">
        <v>24</v>
      </c>
      <c r="R669" t="s">
        <v>24</v>
      </c>
      <c r="S669" t="s">
        <v>24</v>
      </c>
      <c r="T669" t="s">
        <v>24</v>
      </c>
      <c r="U669" t="s">
        <v>24</v>
      </c>
      <c r="V669" t="s">
        <v>24</v>
      </c>
      <c r="W669" t="s">
        <v>24</v>
      </c>
      <c r="X669" t="s">
        <v>24</v>
      </c>
      <c r="Y669" t="s">
        <v>24</v>
      </c>
      <c r="Z669" t="s">
        <v>24</v>
      </c>
      <c r="AA669" t="s">
        <v>24</v>
      </c>
    </row>
    <row r="670" spans="1:27">
      <c r="A670" s="265">
        <v>45894</v>
      </c>
      <c r="B670" t="s">
        <v>25</v>
      </c>
      <c r="C670" t="s">
        <v>25</v>
      </c>
      <c r="D670" t="s">
        <v>25</v>
      </c>
      <c r="E670" t="s">
        <v>25</v>
      </c>
      <c r="F670" t="s">
        <v>25</v>
      </c>
      <c r="G670" t="s">
        <v>25</v>
      </c>
      <c r="H670" t="s">
        <v>25</v>
      </c>
      <c r="I670" t="s">
        <v>25</v>
      </c>
      <c r="J670" t="s">
        <v>25</v>
      </c>
      <c r="K670">
        <v>39500</v>
      </c>
      <c r="L670">
        <v>37100</v>
      </c>
      <c r="M670">
        <v>39800</v>
      </c>
      <c r="N670" t="s">
        <v>25</v>
      </c>
      <c r="O670">
        <v>39600</v>
      </c>
      <c r="P670">
        <v>40500</v>
      </c>
      <c r="Q670">
        <v>37300</v>
      </c>
      <c r="R670">
        <v>40000</v>
      </c>
      <c r="S670">
        <v>38000</v>
      </c>
      <c r="T670">
        <v>39700</v>
      </c>
      <c r="U670" t="s">
        <v>25</v>
      </c>
      <c r="V670">
        <v>38000</v>
      </c>
      <c r="W670">
        <v>39900</v>
      </c>
      <c r="X670">
        <v>39500</v>
      </c>
      <c r="Y670">
        <v>36750</v>
      </c>
      <c r="Z670">
        <v>37050</v>
      </c>
      <c r="AA670">
        <v>36500</v>
      </c>
    </row>
    <row r="671" spans="1:27">
      <c r="A671" s="265">
        <v>45895</v>
      </c>
      <c r="B671" t="s">
        <v>25</v>
      </c>
      <c r="C671" t="s">
        <v>25</v>
      </c>
      <c r="D671" t="s">
        <v>25</v>
      </c>
      <c r="E671" t="s">
        <v>25</v>
      </c>
      <c r="F671" t="s">
        <v>25</v>
      </c>
      <c r="G671" t="s">
        <v>25</v>
      </c>
      <c r="H671" t="s">
        <v>25</v>
      </c>
      <c r="I671" t="s">
        <v>25</v>
      </c>
      <c r="J671" t="s">
        <v>25</v>
      </c>
      <c r="K671">
        <v>39300</v>
      </c>
      <c r="L671">
        <v>36750</v>
      </c>
      <c r="M671">
        <v>39500</v>
      </c>
      <c r="N671" t="s">
        <v>25</v>
      </c>
      <c r="O671">
        <v>39300</v>
      </c>
      <c r="P671">
        <v>40500</v>
      </c>
      <c r="Q671">
        <v>37250</v>
      </c>
      <c r="R671">
        <v>40000</v>
      </c>
      <c r="S671">
        <v>37500</v>
      </c>
      <c r="T671">
        <v>39300</v>
      </c>
      <c r="U671" t="s">
        <v>25</v>
      </c>
      <c r="V671">
        <v>37950</v>
      </c>
      <c r="W671">
        <v>39700</v>
      </c>
      <c r="X671">
        <v>39200</v>
      </c>
      <c r="Y671">
        <v>36550</v>
      </c>
      <c r="Z671">
        <v>37000</v>
      </c>
      <c r="AA671">
        <v>36400</v>
      </c>
    </row>
    <row r="672" spans="1:27">
      <c r="A672" s="265">
        <v>45896</v>
      </c>
      <c r="B672" t="s">
        <v>25</v>
      </c>
      <c r="C672" t="s">
        <v>25</v>
      </c>
      <c r="D672" t="s">
        <v>25</v>
      </c>
      <c r="E672" t="s">
        <v>25</v>
      </c>
      <c r="F672" t="s">
        <v>25</v>
      </c>
      <c r="G672" t="s">
        <v>25</v>
      </c>
      <c r="H672" t="s">
        <v>25</v>
      </c>
      <c r="I672" t="s">
        <v>25</v>
      </c>
      <c r="J672" t="s">
        <v>25</v>
      </c>
      <c r="K672">
        <v>39300</v>
      </c>
      <c r="L672">
        <v>36600</v>
      </c>
      <c r="M672">
        <v>39700</v>
      </c>
      <c r="N672" t="s">
        <v>25</v>
      </c>
      <c r="O672">
        <v>39400</v>
      </c>
      <c r="P672" t="s">
        <v>25</v>
      </c>
      <c r="Q672">
        <v>37250</v>
      </c>
      <c r="R672" t="s">
        <v>25</v>
      </c>
      <c r="S672">
        <v>37500</v>
      </c>
      <c r="T672">
        <v>39300</v>
      </c>
      <c r="U672" t="s">
        <v>25</v>
      </c>
      <c r="V672">
        <v>37950</v>
      </c>
      <c r="W672">
        <v>39750</v>
      </c>
      <c r="X672" t="s">
        <v>25</v>
      </c>
      <c r="Y672">
        <v>36550</v>
      </c>
      <c r="Z672">
        <v>37000</v>
      </c>
      <c r="AA672">
        <v>36200</v>
      </c>
    </row>
    <row r="673" spans="1:27">
      <c r="A673" s="265">
        <v>45897</v>
      </c>
      <c r="B673" t="s">
        <v>25</v>
      </c>
      <c r="C673" t="s">
        <v>25</v>
      </c>
      <c r="D673" t="s">
        <v>25</v>
      </c>
      <c r="E673" t="s">
        <v>25</v>
      </c>
      <c r="F673" t="s">
        <v>25</v>
      </c>
      <c r="G673" t="s">
        <v>25</v>
      </c>
      <c r="H673" t="s">
        <v>25</v>
      </c>
      <c r="I673" t="s">
        <v>25</v>
      </c>
      <c r="J673" t="s">
        <v>25</v>
      </c>
      <c r="K673">
        <v>39200</v>
      </c>
      <c r="L673">
        <v>36550</v>
      </c>
      <c r="M673">
        <v>39600</v>
      </c>
      <c r="N673" t="s">
        <v>25</v>
      </c>
      <c r="O673">
        <v>39300</v>
      </c>
      <c r="P673">
        <v>40300</v>
      </c>
      <c r="Q673">
        <v>37250</v>
      </c>
      <c r="R673">
        <v>39500</v>
      </c>
      <c r="S673">
        <v>37500</v>
      </c>
      <c r="T673">
        <v>39400</v>
      </c>
      <c r="U673" t="s">
        <v>25</v>
      </c>
      <c r="V673">
        <v>37950</v>
      </c>
      <c r="W673">
        <v>39700</v>
      </c>
      <c r="X673">
        <v>39300</v>
      </c>
      <c r="Y673">
        <v>36550</v>
      </c>
      <c r="Z673">
        <v>36800</v>
      </c>
      <c r="AA673">
        <v>36200</v>
      </c>
    </row>
    <row r="674" spans="1:27">
      <c r="A674" s="265">
        <v>45898</v>
      </c>
      <c r="B674" t="s">
        <v>25</v>
      </c>
      <c r="C674" t="s">
        <v>25</v>
      </c>
      <c r="D674" t="s">
        <v>25</v>
      </c>
      <c r="E674" t="s">
        <v>25</v>
      </c>
      <c r="F674" t="s">
        <v>25</v>
      </c>
      <c r="G674" t="s">
        <v>25</v>
      </c>
      <c r="H674" t="s">
        <v>25</v>
      </c>
      <c r="I674" t="s">
        <v>25</v>
      </c>
      <c r="J674" t="s">
        <v>25</v>
      </c>
      <c r="K674">
        <v>39200</v>
      </c>
      <c r="L674">
        <v>36400</v>
      </c>
      <c r="M674">
        <v>39500</v>
      </c>
      <c r="N674" t="s">
        <v>25</v>
      </c>
      <c r="O674">
        <v>39200</v>
      </c>
      <c r="P674">
        <v>40200</v>
      </c>
      <c r="Q674">
        <v>37000</v>
      </c>
      <c r="R674">
        <v>39500</v>
      </c>
      <c r="S674">
        <v>37500</v>
      </c>
      <c r="T674">
        <v>39300</v>
      </c>
      <c r="U674" t="s">
        <v>25</v>
      </c>
      <c r="V674">
        <v>37700</v>
      </c>
      <c r="W674">
        <v>39400</v>
      </c>
      <c r="X674">
        <v>39300</v>
      </c>
      <c r="Y674">
        <v>36300</v>
      </c>
      <c r="Z674">
        <v>36600</v>
      </c>
      <c r="AA674">
        <v>36200</v>
      </c>
    </row>
    <row r="675" spans="1:27">
      <c r="A675" s="265">
        <v>45899</v>
      </c>
      <c r="B675" t="s">
        <v>25</v>
      </c>
      <c r="C675" t="s">
        <v>25</v>
      </c>
      <c r="D675" t="s">
        <v>25</v>
      </c>
      <c r="E675" t="s">
        <v>25</v>
      </c>
      <c r="F675" t="s">
        <v>25</v>
      </c>
      <c r="G675" t="s">
        <v>25</v>
      </c>
      <c r="H675" t="s">
        <v>25</v>
      </c>
      <c r="I675" t="s">
        <v>25</v>
      </c>
      <c r="J675" t="s">
        <v>25</v>
      </c>
      <c r="K675">
        <v>39200</v>
      </c>
      <c r="L675">
        <v>36400</v>
      </c>
      <c r="M675">
        <v>39500</v>
      </c>
      <c r="N675" t="s">
        <v>25</v>
      </c>
      <c r="O675">
        <v>39200</v>
      </c>
      <c r="P675">
        <v>40200</v>
      </c>
      <c r="Q675">
        <v>37000</v>
      </c>
      <c r="R675">
        <v>39500</v>
      </c>
      <c r="S675">
        <v>37500</v>
      </c>
      <c r="T675">
        <v>39300</v>
      </c>
      <c r="U675" t="s">
        <v>25</v>
      </c>
      <c r="V675">
        <v>37700</v>
      </c>
      <c r="W675">
        <v>39400</v>
      </c>
      <c r="X675">
        <v>39300</v>
      </c>
      <c r="Y675">
        <v>36250</v>
      </c>
      <c r="Z675">
        <v>36500</v>
      </c>
      <c r="AA675">
        <v>36200</v>
      </c>
    </row>
    <row r="676" spans="1:27">
      <c r="A676" s="265">
        <v>45900</v>
      </c>
      <c r="B676" t="s">
        <v>24</v>
      </c>
      <c r="C676" t="s">
        <v>24</v>
      </c>
      <c r="D676" t="s">
        <v>24</v>
      </c>
      <c r="E676" t="s">
        <v>24</v>
      </c>
      <c r="F676" t="s">
        <v>24</v>
      </c>
      <c r="G676" t="s">
        <v>24</v>
      </c>
      <c r="H676" t="s">
        <v>24</v>
      </c>
      <c r="I676" t="s">
        <v>24</v>
      </c>
      <c r="J676" t="s">
        <v>24</v>
      </c>
      <c r="K676" t="s">
        <v>24</v>
      </c>
      <c r="L676" t="s">
        <v>24</v>
      </c>
      <c r="M676" t="s">
        <v>24</v>
      </c>
      <c r="N676" t="s">
        <v>24</v>
      </c>
      <c r="O676" t="s">
        <v>24</v>
      </c>
      <c r="P676" t="s">
        <v>24</v>
      </c>
      <c r="Q676" t="s">
        <v>24</v>
      </c>
      <c r="R676" t="s">
        <v>24</v>
      </c>
      <c r="S676" t="s">
        <v>24</v>
      </c>
      <c r="T676" t="s">
        <v>24</v>
      </c>
      <c r="U676" t="s">
        <v>24</v>
      </c>
      <c r="V676" t="s">
        <v>24</v>
      </c>
      <c r="W676" t="s">
        <v>24</v>
      </c>
      <c r="X676" t="s">
        <v>24</v>
      </c>
      <c r="Y676" t="s">
        <v>24</v>
      </c>
      <c r="Z676" t="s">
        <v>24</v>
      </c>
      <c r="AA676" t="s">
        <v>24</v>
      </c>
    </row>
    <row r="677" spans="1:27">
      <c r="A677" s="265">
        <v>45901</v>
      </c>
      <c r="B677" t="s">
        <v>25</v>
      </c>
      <c r="C677" t="s">
        <v>25</v>
      </c>
      <c r="D677" t="s">
        <v>25</v>
      </c>
      <c r="E677" t="s">
        <v>25</v>
      </c>
      <c r="F677" t="s">
        <v>25</v>
      </c>
      <c r="G677" t="s">
        <v>25</v>
      </c>
      <c r="H677" t="s">
        <v>25</v>
      </c>
      <c r="I677" t="s">
        <v>25</v>
      </c>
      <c r="J677" t="s">
        <v>25</v>
      </c>
      <c r="K677">
        <v>39200</v>
      </c>
      <c r="L677">
        <v>36400</v>
      </c>
      <c r="M677">
        <v>39400</v>
      </c>
      <c r="N677" t="s">
        <v>25</v>
      </c>
      <c r="O677">
        <v>39000</v>
      </c>
      <c r="P677">
        <v>40200</v>
      </c>
      <c r="Q677">
        <v>36900</v>
      </c>
      <c r="R677">
        <v>39000</v>
      </c>
      <c r="S677">
        <v>37500</v>
      </c>
      <c r="T677">
        <v>39500</v>
      </c>
      <c r="U677" t="s">
        <v>25</v>
      </c>
      <c r="V677">
        <v>37600</v>
      </c>
      <c r="W677">
        <v>39050</v>
      </c>
      <c r="X677">
        <v>39700</v>
      </c>
      <c r="Y677">
        <v>36300</v>
      </c>
      <c r="Z677">
        <v>36600</v>
      </c>
      <c r="AA677">
        <v>36100</v>
      </c>
    </row>
    <row r="678" spans="1:27">
      <c r="A678" s="265">
        <v>45902</v>
      </c>
      <c r="B678" t="s">
        <v>25</v>
      </c>
      <c r="C678" t="s">
        <v>25</v>
      </c>
      <c r="D678" t="s">
        <v>25</v>
      </c>
      <c r="E678" t="s">
        <v>25</v>
      </c>
      <c r="F678" t="s">
        <v>25</v>
      </c>
      <c r="G678" t="s">
        <v>25</v>
      </c>
      <c r="H678" t="s">
        <v>25</v>
      </c>
      <c r="I678" t="s">
        <v>25</v>
      </c>
      <c r="J678" t="s">
        <v>25</v>
      </c>
      <c r="K678">
        <v>39200</v>
      </c>
      <c r="L678">
        <v>36100</v>
      </c>
      <c r="M678">
        <v>39000</v>
      </c>
      <c r="N678" t="s">
        <v>25</v>
      </c>
      <c r="O678">
        <v>38700</v>
      </c>
      <c r="P678">
        <v>40200</v>
      </c>
      <c r="Q678">
        <v>36700</v>
      </c>
      <c r="R678">
        <v>39000</v>
      </c>
      <c r="S678">
        <v>37500</v>
      </c>
      <c r="T678">
        <v>39400</v>
      </c>
      <c r="U678" t="s">
        <v>25</v>
      </c>
      <c r="V678">
        <v>37400</v>
      </c>
      <c r="W678">
        <v>39000</v>
      </c>
      <c r="X678">
        <v>39600</v>
      </c>
      <c r="Y678">
        <v>36000</v>
      </c>
      <c r="Z678">
        <v>36450</v>
      </c>
      <c r="AA678">
        <v>36000</v>
      </c>
    </row>
    <row r="679" spans="1:27">
      <c r="A679" s="265">
        <v>45903</v>
      </c>
      <c r="B679" t="s">
        <v>25</v>
      </c>
      <c r="C679" t="s">
        <v>25</v>
      </c>
      <c r="D679" t="s">
        <v>25</v>
      </c>
      <c r="E679" t="s">
        <v>25</v>
      </c>
      <c r="F679" t="s">
        <v>25</v>
      </c>
      <c r="G679" t="s">
        <v>25</v>
      </c>
      <c r="H679" t="s">
        <v>25</v>
      </c>
      <c r="I679" t="s">
        <v>25</v>
      </c>
      <c r="J679" t="s">
        <v>25</v>
      </c>
      <c r="K679">
        <v>38800</v>
      </c>
      <c r="L679">
        <v>36000</v>
      </c>
      <c r="M679">
        <v>38800</v>
      </c>
      <c r="N679" t="s">
        <v>25</v>
      </c>
      <c r="O679">
        <v>38500</v>
      </c>
      <c r="P679">
        <v>40200</v>
      </c>
      <c r="Q679">
        <v>36550</v>
      </c>
      <c r="R679">
        <v>39000</v>
      </c>
      <c r="S679">
        <v>37000</v>
      </c>
      <c r="T679">
        <v>39200</v>
      </c>
      <c r="U679" t="s">
        <v>25</v>
      </c>
      <c r="V679">
        <v>37350</v>
      </c>
      <c r="W679">
        <v>38800</v>
      </c>
      <c r="X679">
        <v>39200</v>
      </c>
      <c r="Y679">
        <v>35950</v>
      </c>
      <c r="Z679">
        <v>36400</v>
      </c>
      <c r="AA679">
        <v>36000</v>
      </c>
    </row>
    <row r="680" spans="1:27">
      <c r="A680" s="265">
        <v>45904</v>
      </c>
      <c r="B680" t="s">
        <v>25</v>
      </c>
      <c r="C680" t="s">
        <v>25</v>
      </c>
      <c r="D680" t="s">
        <v>25</v>
      </c>
      <c r="E680" t="s">
        <v>25</v>
      </c>
      <c r="F680" t="s">
        <v>25</v>
      </c>
      <c r="G680" t="s">
        <v>25</v>
      </c>
      <c r="H680" t="s">
        <v>25</v>
      </c>
      <c r="I680" t="s">
        <v>25</v>
      </c>
      <c r="J680" t="s">
        <v>25</v>
      </c>
      <c r="K680">
        <v>38800</v>
      </c>
      <c r="L680">
        <v>36350</v>
      </c>
      <c r="M680">
        <v>39200</v>
      </c>
      <c r="N680" t="s">
        <v>25</v>
      </c>
      <c r="O680">
        <v>38900</v>
      </c>
      <c r="P680">
        <v>40200</v>
      </c>
      <c r="Q680">
        <v>36750</v>
      </c>
      <c r="R680">
        <v>39000</v>
      </c>
      <c r="S680">
        <v>37500</v>
      </c>
      <c r="T680">
        <v>39500</v>
      </c>
      <c r="U680" t="s">
        <v>25</v>
      </c>
      <c r="V680">
        <v>37550</v>
      </c>
      <c r="W680">
        <v>39000</v>
      </c>
      <c r="X680">
        <v>39500</v>
      </c>
      <c r="Y680">
        <v>36300</v>
      </c>
      <c r="Z680">
        <v>36850</v>
      </c>
      <c r="AA680">
        <v>36000</v>
      </c>
    </row>
    <row r="681" spans="1:27">
      <c r="A681" s="265">
        <v>45905</v>
      </c>
      <c r="B681" t="s">
        <v>25</v>
      </c>
      <c r="C681" t="s">
        <v>25</v>
      </c>
      <c r="D681" t="s">
        <v>25</v>
      </c>
      <c r="E681" t="s">
        <v>25</v>
      </c>
      <c r="F681" t="s">
        <v>25</v>
      </c>
      <c r="G681" t="s">
        <v>25</v>
      </c>
      <c r="H681" t="s">
        <v>25</v>
      </c>
      <c r="I681" t="s">
        <v>25</v>
      </c>
      <c r="J681" t="s">
        <v>25</v>
      </c>
      <c r="K681">
        <v>38800</v>
      </c>
      <c r="L681">
        <v>36400</v>
      </c>
      <c r="M681">
        <v>39500</v>
      </c>
      <c r="N681" t="s">
        <v>25</v>
      </c>
      <c r="O681">
        <v>39200</v>
      </c>
      <c r="P681">
        <v>40000</v>
      </c>
      <c r="Q681">
        <v>36750</v>
      </c>
      <c r="R681">
        <v>39000</v>
      </c>
      <c r="S681">
        <v>37500</v>
      </c>
      <c r="T681">
        <v>39500</v>
      </c>
      <c r="U681" t="s">
        <v>25</v>
      </c>
      <c r="V681">
        <v>37550</v>
      </c>
      <c r="W681">
        <v>39200</v>
      </c>
      <c r="X681">
        <v>39600</v>
      </c>
      <c r="Y681">
        <v>36500</v>
      </c>
      <c r="Z681">
        <v>36950</v>
      </c>
      <c r="AA681">
        <v>36200</v>
      </c>
    </row>
    <row r="682" spans="1:27">
      <c r="A682" s="265">
        <v>45906</v>
      </c>
      <c r="B682" t="s">
        <v>25</v>
      </c>
      <c r="C682" t="s">
        <v>25</v>
      </c>
      <c r="D682" t="s">
        <v>25</v>
      </c>
      <c r="E682" t="s">
        <v>25</v>
      </c>
      <c r="F682" t="s">
        <v>25</v>
      </c>
      <c r="G682" t="s">
        <v>25</v>
      </c>
      <c r="H682" t="s">
        <v>25</v>
      </c>
      <c r="I682" t="s">
        <v>25</v>
      </c>
      <c r="J682" t="s">
        <v>25</v>
      </c>
      <c r="K682">
        <v>39300</v>
      </c>
      <c r="L682">
        <v>36700</v>
      </c>
      <c r="M682">
        <v>39700</v>
      </c>
      <c r="N682" t="s">
        <v>25</v>
      </c>
      <c r="O682">
        <v>39400</v>
      </c>
      <c r="P682">
        <v>40000</v>
      </c>
      <c r="Q682">
        <v>37050</v>
      </c>
      <c r="R682">
        <v>39000</v>
      </c>
      <c r="S682">
        <v>38000</v>
      </c>
      <c r="T682">
        <v>39500</v>
      </c>
      <c r="U682" t="s">
        <v>25</v>
      </c>
      <c r="V682">
        <v>37750</v>
      </c>
      <c r="W682">
        <v>39450</v>
      </c>
      <c r="X682">
        <v>39600</v>
      </c>
      <c r="Y682">
        <v>36850</v>
      </c>
      <c r="Z682">
        <v>37200</v>
      </c>
      <c r="AA682">
        <v>36400</v>
      </c>
    </row>
    <row r="683" spans="1:27">
      <c r="A683" s="265">
        <v>45907</v>
      </c>
      <c r="B683" t="s">
        <v>24</v>
      </c>
      <c r="C683" t="s">
        <v>24</v>
      </c>
      <c r="D683" t="s">
        <v>24</v>
      </c>
      <c r="E683" t="s">
        <v>24</v>
      </c>
      <c r="F683" t="s">
        <v>24</v>
      </c>
      <c r="G683" t="s">
        <v>24</v>
      </c>
      <c r="H683" t="s">
        <v>24</v>
      </c>
      <c r="I683" t="s">
        <v>24</v>
      </c>
      <c r="J683" t="s">
        <v>24</v>
      </c>
      <c r="K683" t="s">
        <v>24</v>
      </c>
      <c r="L683" t="s">
        <v>24</v>
      </c>
      <c r="M683" t="s">
        <v>24</v>
      </c>
      <c r="N683" t="s">
        <v>24</v>
      </c>
      <c r="O683" t="s">
        <v>24</v>
      </c>
      <c r="P683" t="s">
        <v>24</v>
      </c>
      <c r="Q683" t="s">
        <v>24</v>
      </c>
      <c r="R683" t="s">
        <v>24</v>
      </c>
      <c r="S683" t="s">
        <v>24</v>
      </c>
      <c r="T683" t="s">
        <v>24</v>
      </c>
      <c r="U683" t="s">
        <v>24</v>
      </c>
      <c r="V683" t="s">
        <v>24</v>
      </c>
      <c r="W683" t="s">
        <v>24</v>
      </c>
      <c r="X683" t="s">
        <v>24</v>
      </c>
      <c r="Y683" t="s">
        <v>24</v>
      </c>
      <c r="Z683" t="s">
        <v>24</v>
      </c>
      <c r="AA683" t="s">
        <v>24</v>
      </c>
    </row>
    <row r="684" spans="1:27">
      <c r="A684" s="265">
        <v>45908</v>
      </c>
      <c r="B684" t="s">
        <v>25</v>
      </c>
      <c r="C684" t="s">
        <v>25</v>
      </c>
      <c r="D684" t="s">
        <v>25</v>
      </c>
      <c r="E684" t="s">
        <v>25</v>
      </c>
      <c r="F684" t="s">
        <v>25</v>
      </c>
      <c r="G684" t="s">
        <v>25</v>
      </c>
      <c r="H684" t="s">
        <v>25</v>
      </c>
      <c r="I684" t="s">
        <v>25</v>
      </c>
      <c r="J684" t="s">
        <v>25</v>
      </c>
      <c r="K684">
        <v>39700</v>
      </c>
      <c r="L684">
        <v>36850</v>
      </c>
      <c r="M684">
        <v>40100</v>
      </c>
      <c r="N684" t="s">
        <v>25</v>
      </c>
      <c r="O684">
        <v>39800</v>
      </c>
      <c r="P684">
        <v>40000</v>
      </c>
      <c r="Q684">
        <v>37550</v>
      </c>
      <c r="R684">
        <v>39500</v>
      </c>
      <c r="S684">
        <v>38500</v>
      </c>
      <c r="T684">
        <v>39600</v>
      </c>
      <c r="U684" t="s">
        <v>25</v>
      </c>
      <c r="V684">
        <v>38150</v>
      </c>
      <c r="W684">
        <v>40000</v>
      </c>
      <c r="X684">
        <v>39900</v>
      </c>
      <c r="Y684">
        <v>37300</v>
      </c>
      <c r="Z684">
        <v>37600</v>
      </c>
      <c r="AA684">
        <v>36750</v>
      </c>
    </row>
    <row r="685" spans="1:27">
      <c r="A685" s="265">
        <v>45909</v>
      </c>
      <c r="B685" t="s">
        <v>25</v>
      </c>
      <c r="C685" t="s">
        <v>25</v>
      </c>
      <c r="D685" t="s">
        <v>25</v>
      </c>
      <c r="E685" t="s">
        <v>25</v>
      </c>
      <c r="F685" t="s">
        <v>25</v>
      </c>
      <c r="G685" t="s">
        <v>25</v>
      </c>
      <c r="H685" t="s">
        <v>25</v>
      </c>
      <c r="I685" t="s">
        <v>25</v>
      </c>
      <c r="J685" t="s">
        <v>25</v>
      </c>
      <c r="K685">
        <v>39800</v>
      </c>
      <c r="L685">
        <v>36800</v>
      </c>
      <c r="M685">
        <v>39900</v>
      </c>
      <c r="N685" t="s">
        <v>25</v>
      </c>
      <c r="O685">
        <v>39600</v>
      </c>
      <c r="P685">
        <v>40300</v>
      </c>
      <c r="Q685">
        <v>37500</v>
      </c>
      <c r="R685">
        <v>40000</v>
      </c>
      <c r="S685">
        <v>39000</v>
      </c>
      <c r="T685">
        <v>39800</v>
      </c>
      <c r="U685" t="s">
        <v>25</v>
      </c>
      <c r="V685">
        <v>38100</v>
      </c>
      <c r="W685">
        <v>39850</v>
      </c>
      <c r="X685">
        <v>40100</v>
      </c>
      <c r="Y685">
        <v>37000</v>
      </c>
      <c r="Z685">
        <v>37450</v>
      </c>
      <c r="AA685">
        <v>36800</v>
      </c>
    </row>
    <row r="686" spans="1:27">
      <c r="A686" s="265">
        <v>45910</v>
      </c>
      <c r="B686" t="s">
        <v>25</v>
      </c>
      <c r="C686" t="s">
        <v>25</v>
      </c>
      <c r="D686" t="s">
        <v>25</v>
      </c>
      <c r="E686" t="s">
        <v>25</v>
      </c>
      <c r="F686" t="s">
        <v>25</v>
      </c>
      <c r="G686" t="s">
        <v>25</v>
      </c>
      <c r="H686" t="s">
        <v>25</v>
      </c>
      <c r="I686" t="s">
        <v>25</v>
      </c>
      <c r="J686" t="s">
        <v>25</v>
      </c>
      <c r="K686">
        <v>39800</v>
      </c>
      <c r="L686">
        <v>36750</v>
      </c>
      <c r="M686">
        <v>39600</v>
      </c>
      <c r="N686" t="s">
        <v>25</v>
      </c>
      <c r="O686">
        <v>39200</v>
      </c>
      <c r="P686">
        <v>40300</v>
      </c>
      <c r="Q686">
        <v>37050</v>
      </c>
      <c r="R686">
        <v>40000</v>
      </c>
      <c r="S686">
        <v>38500</v>
      </c>
      <c r="T686">
        <v>39800</v>
      </c>
      <c r="U686" t="s">
        <v>25</v>
      </c>
      <c r="V686">
        <v>37650</v>
      </c>
      <c r="W686">
        <v>39700</v>
      </c>
      <c r="X686">
        <v>39800</v>
      </c>
      <c r="Y686">
        <v>36750</v>
      </c>
      <c r="Z686">
        <v>37100</v>
      </c>
      <c r="AA686">
        <v>36500</v>
      </c>
    </row>
    <row r="687" spans="1:27">
      <c r="A687" s="265">
        <v>45911</v>
      </c>
      <c r="B687" t="s">
        <v>25</v>
      </c>
      <c r="C687" t="s">
        <v>25</v>
      </c>
      <c r="D687" t="s">
        <v>25</v>
      </c>
      <c r="E687" t="s">
        <v>25</v>
      </c>
      <c r="F687" t="s">
        <v>25</v>
      </c>
      <c r="G687" t="s">
        <v>25</v>
      </c>
      <c r="H687" t="s">
        <v>25</v>
      </c>
      <c r="I687" t="s">
        <v>25</v>
      </c>
      <c r="J687" t="s">
        <v>25</v>
      </c>
      <c r="K687">
        <v>39600</v>
      </c>
      <c r="L687">
        <v>36400</v>
      </c>
      <c r="M687">
        <v>39300</v>
      </c>
      <c r="N687" t="s">
        <v>25</v>
      </c>
      <c r="O687">
        <v>38800</v>
      </c>
      <c r="P687">
        <v>40300</v>
      </c>
      <c r="Q687">
        <v>36800</v>
      </c>
      <c r="R687">
        <v>40000</v>
      </c>
      <c r="S687">
        <v>38000</v>
      </c>
      <c r="T687">
        <v>39400</v>
      </c>
      <c r="U687" t="s">
        <v>25</v>
      </c>
      <c r="V687">
        <v>37400</v>
      </c>
      <c r="W687">
        <v>39450</v>
      </c>
      <c r="X687">
        <v>39400</v>
      </c>
      <c r="Y687">
        <v>36300</v>
      </c>
      <c r="Z687">
        <v>36800</v>
      </c>
      <c r="AA687">
        <v>36300</v>
      </c>
    </row>
    <row r="688" spans="1:27">
      <c r="A688" s="265">
        <v>45912</v>
      </c>
      <c r="B688" t="s">
        <v>25</v>
      </c>
      <c r="C688" t="s">
        <v>25</v>
      </c>
      <c r="D688" t="s">
        <v>25</v>
      </c>
      <c r="E688" t="s">
        <v>25</v>
      </c>
      <c r="F688" t="s">
        <v>25</v>
      </c>
      <c r="G688" t="s">
        <v>25</v>
      </c>
      <c r="H688" t="s">
        <v>25</v>
      </c>
      <c r="I688" t="s">
        <v>25</v>
      </c>
      <c r="J688" t="s">
        <v>25</v>
      </c>
      <c r="K688">
        <v>39300</v>
      </c>
      <c r="L688">
        <v>36450</v>
      </c>
      <c r="M688">
        <v>39500</v>
      </c>
      <c r="N688" t="s">
        <v>25</v>
      </c>
      <c r="O688">
        <v>39200</v>
      </c>
      <c r="P688">
        <v>40300</v>
      </c>
      <c r="Q688">
        <v>36900</v>
      </c>
      <c r="R688">
        <v>40000</v>
      </c>
      <c r="S688">
        <v>38000</v>
      </c>
      <c r="T688">
        <v>39200</v>
      </c>
      <c r="U688" t="s">
        <v>25</v>
      </c>
      <c r="V688">
        <v>37500</v>
      </c>
      <c r="W688">
        <v>39600</v>
      </c>
      <c r="X688">
        <v>39500</v>
      </c>
      <c r="Y688">
        <v>36500</v>
      </c>
      <c r="Z688">
        <v>36850</v>
      </c>
      <c r="AA688">
        <v>36250</v>
      </c>
    </row>
    <row r="689" spans="1:27">
      <c r="A689" s="265">
        <v>45914</v>
      </c>
      <c r="B689" t="s">
        <v>24</v>
      </c>
      <c r="C689" t="s">
        <v>24</v>
      </c>
      <c r="D689" t="s">
        <v>24</v>
      </c>
      <c r="E689" t="s">
        <v>24</v>
      </c>
      <c r="F689" t="s">
        <v>24</v>
      </c>
      <c r="G689" t="s">
        <v>24</v>
      </c>
      <c r="H689" t="s">
        <v>24</v>
      </c>
      <c r="I689" t="s">
        <v>24</v>
      </c>
      <c r="J689" t="s">
        <v>24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24</v>
      </c>
      <c r="Q689" t="s">
        <v>24</v>
      </c>
      <c r="R689" t="s">
        <v>24</v>
      </c>
      <c r="S689" t="s">
        <v>24</v>
      </c>
      <c r="T689" t="s">
        <v>24</v>
      </c>
      <c r="U689" t="s">
        <v>24</v>
      </c>
      <c r="V689" t="s">
        <v>24</v>
      </c>
      <c r="W689" t="s">
        <v>24</v>
      </c>
      <c r="X689" t="s">
        <v>24</v>
      </c>
      <c r="Y689" t="s">
        <v>24</v>
      </c>
      <c r="Z689" t="s">
        <v>24</v>
      </c>
      <c r="AA689" t="s">
        <v>24</v>
      </c>
    </row>
    <row r="690" spans="1:27">
      <c r="A690" s="265">
        <v>45915</v>
      </c>
      <c r="B690" t="s">
        <v>25</v>
      </c>
      <c r="C690" t="s">
        <v>25</v>
      </c>
      <c r="D690" t="s">
        <v>25</v>
      </c>
      <c r="E690" t="s">
        <v>25</v>
      </c>
      <c r="F690" t="s">
        <v>25</v>
      </c>
      <c r="G690" t="s">
        <v>25</v>
      </c>
      <c r="H690" t="s">
        <v>25</v>
      </c>
      <c r="I690" t="s">
        <v>25</v>
      </c>
      <c r="J690" t="s">
        <v>25</v>
      </c>
      <c r="K690">
        <v>39300</v>
      </c>
      <c r="L690">
        <v>36350</v>
      </c>
      <c r="M690">
        <v>39400</v>
      </c>
      <c r="N690" t="s">
        <v>25</v>
      </c>
      <c r="O690">
        <v>39000</v>
      </c>
      <c r="P690">
        <v>40300</v>
      </c>
      <c r="Q690">
        <v>36750</v>
      </c>
      <c r="R690">
        <v>39700</v>
      </c>
      <c r="S690">
        <v>38000</v>
      </c>
      <c r="T690">
        <v>39200</v>
      </c>
      <c r="U690" t="s">
        <v>25</v>
      </c>
      <c r="V690">
        <v>37450</v>
      </c>
      <c r="W690">
        <v>39400</v>
      </c>
      <c r="X690">
        <v>39700</v>
      </c>
      <c r="Y690">
        <v>36250</v>
      </c>
      <c r="Z690">
        <v>36750</v>
      </c>
      <c r="AA690">
        <v>36100</v>
      </c>
    </row>
    <row r="691" spans="1:27">
      <c r="A691" s="265">
        <v>45916</v>
      </c>
      <c r="B691" t="s">
        <v>25</v>
      </c>
      <c r="C691" t="s">
        <v>25</v>
      </c>
      <c r="D691" t="s">
        <v>25</v>
      </c>
      <c r="E691" t="s">
        <v>25</v>
      </c>
      <c r="F691" t="s">
        <v>25</v>
      </c>
      <c r="G691" t="s">
        <v>25</v>
      </c>
      <c r="H691" t="s">
        <v>25</v>
      </c>
      <c r="I691" t="s">
        <v>25</v>
      </c>
      <c r="J691" t="s">
        <v>25</v>
      </c>
      <c r="K691">
        <v>39300</v>
      </c>
      <c r="L691">
        <v>36200</v>
      </c>
      <c r="M691">
        <v>39000</v>
      </c>
      <c r="N691" t="s">
        <v>25</v>
      </c>
      <c r="O691">
        <v>38500</v>
      </c>
      <c r="P691">
        <v>40300</v>
      </c>
      <c r="Q691">
        <v>36500</v>
      </c>
      <c r="R691">
        <v>39500</v>
      </c>
      <c r="S691">
        <v>38000</v>
      </c>
      <c r="T691">
        <v>39100</v>
      </c>
      <c r="U691" t="s">
        <v>25</v>
      </c>
      <c r="V691">
        <v>37200</v>
      </c>
      <c r="W691">
        <v>39250</v>
      </c>
      <c r="X691">
        <v>39400</v>
      </c>
      <c r="Y691">
        <v>36100</v>
      </c>
      <c r="Z691">
        <v>36500</v>
      </c>
      <c r="AA691">
        <v>36000</v>
      </c>
    </row>
    <row r="692" spans="1:27">
      <c r="A692" s="265">
        <v>45917</v>
      </c>
      <c r="B692" t="s">
        <v>25</v>
      </c>
      <c r="C692" t="s">
        <v>25</v>
      </c>
      <c r="D692" t="s">
        <v>25</v>
      </c>
      <c r="E692" t="s">
        <v>25</v>
      </c>
      <c r="F692" t="s">
        <v>25</v>
      </c>
      <c r="G692" t="s">
        <v>25</v>
      </c>
      <c r="H692" t="s">
        <v>25</v>
      </c>
      <c r="I692" t="s">
        <v>25</v>
      </c>
      <c r="J692" t="s">
        <v>25</v>
      </c>
      <c r="K692">
        <v>39000</v>
      </c>
      <c r="L692">
        <v>36200</v>
      </c>
      <c r="M692">
        <v>39000</v>
      </c>
      <c r="N692" t="s">
        <v>25</v>
      </c>
      <c r="O692">
        <v>38500</v>
      </c>
      <c r="P692">
        <v>40300</v>
      </c>
      <c r="Q692">
        <v>36500</v>
      </c>
      <c r="R692">
        <v>39500</v>
      </c>
      <c r="S692">
        <v>38000</v>
      </c>
      <c r="T692">
        <v>38900</v>
      </c>
      <c r="U692" t="s">
        <v>25</v>
      </c>
      <c r="V692">
        <v>37200</v>
      </c>
      <c r="W692">
        <v>39300</v>
      </c>
      <c r="X692">
        <v>39200</v>
      </c>
      <c r="Y692">
        <v>36200</v>
      </c>
      <c r="Z692">
        <v>36500</v>
      </c>
      <c r="AA692">
        <f>AA691</f>
        <v>36000</v>
      </c>
    </row>
    <row r="693" spans="1:27">
      <c r="A693" s="265">
        <v>45918</v>
      </c>
      <c r="B693" t="s">
        <v>25</v>
      </c>
      <c r="C693" t="s">
        <v>25</v>
      </c>
      <c r="D693" t="s">
        <v>25</v>
      </c>
      <c r="E693" t="s">
        <v>25</v>
      </c>
      <c r="F693" t="s">
        <v>25</v>
      </c>
      <c r="G693" t="s">
        <v>25</v>
      </c>
      <c r="H693" t="s">
        <v>25</v>
      </c>
      <c r="I693" t="s">
        <v>25</v>
      </c>
      <c r="J693" t="s">
        <v>25</v>
      </c>
      <c r="K693">
        <v>39000</v>
      </c>
      <c r="L693">
        <v>36550</v>
      </c>
      <c r="M693">
        <v>39500</v>
      </c>
      <c r="N693" t="s">
        <v>25</v>
      </c>
      <c r="O693">
        <v>39000</v>
      </c>
      <c r="P693">
        <v>40300</v>
      </c>
      <c r="Q693">
        <v>36800</v>
      </c>
      <c r="R693">
        <v>39500</v>
      </c>
      <c r="S693">
        <v>38200</v>
      </c>
      <c r="T693">
        <v>39000</v>
      </c>
      <c r="U693" t="s">
        <v>25</v>
      </c>
      <c r="V693">
        <v>37500</v>
      </c>
      <c r="W693">
        <v>39450</v>
      </c>
      <c r="X693">
        <v>39600</v>
      </c>
      <c r="Y693">
        <v>36550</v>
      </c>
      <c r="Z693">
        <v>36800</v>
      </c>
      <c r="AA693">
        <v>36100</v>
      </c>
    </row>
    <row r="694" spans="1:27">
      <c r="A694" s="265">
        <v>45919</v>
      </c>
      <c r="B694" t="s">
        <v>25</v>
      </c>
      <c r="C694" t="s">
        <v>25</v>
      </c>
      <c r="D694" t="s">
        <v>25</v>
      </c>
      <c r="E694" t="s">
        <v>25</v>
      </c>
      <c r="F694" t="s">
        <v>25</v>
      </c>
      <c r="G694" t="s">
        <v>25</v>
      </c>
      <c r="H694" t="s">
        <v>25</v>
      </c>
      <c r="I694" t="s">
        <v>25</v>
      </c>
      <c r="J694" t="s">
        <v>25</v>
      </c>
      <c r="K694">
        <v>39000</v>
      </c>
      <c r="L694">
        <v>36650</v>
      </c>
      <c r="M694">
        <v>39600</v>
      </c>
      <c r="N694" t="s">
        <v>25</v>
      </c>
      <c r="O694">
        <v>39100</v>
      </c>
      <c r="P694">
        <v>40000</v>
      </c>
      <c r="Q694">
        <v>36750</v>
      </c>
      <c r="R694">
        <v>39500</v>
      </c>
      <c r="S694">
        <v>38500</v>
      </c>
      <c r="T694">
        <v>39100</v>
      </c>
      <c r="U694" t="s">
        <v>25</v>
      </c>
      <c r="V694">
        <v>37450</v>
      </c>
      <c r="W694">
        <v>39550</v>
      </c>
      <c r="X694">
        <v>39600</v>
      </c>
      <c r="Y694">
        <v>36600</v>
      </c>
      <c r="Z694">
        <v>36950</v>
      </c>
      <c r="AA694">
        <v>36300</v>
      </c>
    </row>
    <row r="695" spans="1:27">
      <c r="A695" s="265">
        <v>45920</v>
      </c>
      <c r="B695" t="s">
        <v>25</v>
      </c>
      <c r="C695" t="s">
        <v>25</v>
      </c>
      <c r="D695" t="s">
        <v>25</v>
      </c>
      <c r="E695" t="s">
        <v>25</v>
      </c>
      <c r="F695" t="s">
        <v>25</v>
      </c>
      <c r="G695" t="s">
        <v>25</v>
      </c>
      <c r="H695" t="s">
        <v>25</v>
      </c>
      <c r="I695" t="s">
        <v>25</v>
      </c>
      <c r="J695" t="s">
        <v>25</v>
      </c>
      <c r="K695">
        <v>39000</v>
      </c>
      <c r="L695">
        <v>36650</v>
      </c>
      <c r="M695">
        <v>39500</v>
      </c>
      <c r="N695" t="s">
        <v>25</v>
      </c>
      <c r="O695">
        <v>39000</v>
      </c>
      <c r="P695">
        <v>40000</v>
      </c>
      <c r="Q695">
        <v>36750</v>
      </c>
      <c r="R695">
        <v>39500</v>
      </c>
      <c r="S695">
        <v>38000</v>
      </c>
      <c r="T695">
        <v>39100</v>
      </c>
      <c r="U695" t="s">
        <v>25</v>
      </c>
      <c r="V695">
        <v>37450</v>
      </c>
      <c r="W695">
        <v>39500</v>
      </c>
      <c r="X695">
        <v>39400</v>
      </c>
      <c r="Y695">
        <v>36400</v>
      </c>
      <c r="Z695">
        <v>36900</v>
      </c>
      <c r="AA695">
        <v>36300</v>
      </c>
    </row>
    <row r="696" spans="1:27">
      <c r="A696" s="265">
        <v>45921</v>
      </c>
      <c r="B696" t="s">
        <v>24</v>
      </c>
      <c r="C696" t="s">
        <v>24</v>
      </c>
      <c r="D696" t="s">
        <v>24</v>
      </c>
      <c r="E696" t="s">
        <v>24</v>
      </c>
      <c r="F696" t="s">
        <v>24</v>
      </c>
      <c r="G696" t="s">
        <v>24</v>
      </c>
      <c r="H696" t="s">
        <v>24</v>
      </c>
      <c r="I696" t="s">
        <v>24</v>
      </c>
      <c r="J696" t="s">
        <v>24</v>
      </c>
      <c r="K696" t="s">
        <v>24</v>
      </c>
      <c r="L696" t="s">
        <v>24</v>
      </c>
      <c r="M696" t="s">
        <v>24</v>
      </c>
      <c r="N696" t="s">
        <v>24</v>
      </c>
      <c r="O696" t="s">
        <v>24</v>
      </c>
      <c r="P696" t="s">
        <v>24</v>
      </c>
      <c r="Q696" t="s">
        <v>24</v>
      </c>
      <c r="R696" t="s">
        <v>24</v>
      </c>
      <c r="S696" t="s">
        <v>24</v>
      </c>
      <c r="T696" t="s">
        <v>24</v>
      </c>
      <c r="U696" t="s">
        <v>24</v>
      </c>
      <c r="V696" t="s">
        <v>24</v>
      </c>
      <c r="W696" t="s">
        <v>24</v>
      </c>
      <c r="X696" t="s">
        <v>24</v>
      </c>
      <c r="Y696" t="s">
        <v>24</v>
      </c>
      <c r="Z696" t="s">
        <v>24</v>
      </c>
      <c r="AA696" t="s">
        <v>24</v>
      </c>
    </row>
    <row r="697" spans="1:27">
      <c r="A697" s="265">
        <v>45922</v>
      </c>
      <c r="B697" t="s">
        <v>25</v>
      </c>
      <c r="C697" t="s">
        <v>25</v>
      </c>
      <c r="D697" t="s">
        <v>25</v>
      </c>
      <c r="E697" t="s">
        <v>25</v>
      </c>
      <c r="F697" t="s">
        <v>25</v>
      </c>
      <c r="G697" t="s">
        <v>25</v>
      </c>
      <c r="H697" t="s">
        <v>25</v>
      </c>
      <c r="I697" t="s">
        <v>25</v>
      </c>
      <c r="J697" t="s">
        <v>25</v>
      </c>
      <c r="K697">
        <v>39000</v>
      </c>
      <c r="L697">
        <v>36650</v>
      </c>
      <c r="M697">
        <v>39400</v>
      </c>
      <c r="N697" t="s">
        <v>25</v>
      </c>
      <c r="O697">
        <v>38800</v>
      </c>
      <c r="P697">
        <v>40000</v>
      </c>
      <c r="Q697">
        <v>36800</v>
      </c>
      <c r="R697">
        <v>39400</v>
      </c>
      <c r="S697">
        <v>38000</v>
      </c>
      <c r="T697">
        <v>38900</v>
      </c>
      <c r="U697" t="s">
        <v>25</v>
      </c>
      <c r="V697">
        <v>37500</v>
      </c>
      <c r="W697">
        <v>39800</v>
      </c>
      <c r="X697">
        <v>39300</v>
      </c>
      <c r="Y697">
        <v>36400</v>
      </c>
      <c r="Z697">
        <v>36950</v>
      </c>
      <c r="AA697">
        <v>36100</v>
      </c>
    </row>
    <row r="698" spans="1:27">
      <c r="A698" s="265">
        <v>45923</v>
      </c>
      <c r="B698" t="s">
        <v>25</v>
      </c>
      <c r="C698" t="s">
        <v>25</v>
      </c>
      <c r="D698" t="s">
        <v>25</v>
      </c>
      <c r="E698" t="s">
        <v>25</v>
      </c>
      <c r="F698" t="s">
        <v>25</v>
      </c>
      <c r="G698" t="s">
        <v>25</v>
      </c>
      <c r="H698" t="s">
        <v>25</v>
      </c>
      <c r="I698" t="s">
        <v>25</v>
      </c>
      <c r="J698" t="s">
        <v>25</v>
      </c>
      <c r="K698">
        <v>39000</v>
      </c>
      <c r="L698">
        <v>36600</v>
      </c>
      <c r="M698">
        <v>39600</v>
      </c>
      <c r="N698" t="s">
        <v>25</v>
      </c>
      <c r="O698">
        <v>39000</v>
      </c>
      <c r="P698">
        <v>40000</v>
      </c>
      <c r="Q698">
        <v>36950</v>
      </c>
      <c r="R698">
        <v>39400</v>
      </c>
      <c r="S698">
        <v>38500</v>
      </c>
      <c r="T698">
        <v>38900</v>
      </c>
      <c r="U698" t="s">
        <v>25</v>
      </c>
      <c r="V698">
        <v>37650</v>
      </c>
      <c r="W698">
        <v>40000</v>
      </c>
      <c r="X698">
        <v>39400</v>
      </c>
      <c r="Y698">
        <v>36500</v>
      </c>
      <c r="Z698">
        <v>37000</v>
      </c>
      <c r="AA698">
        <v>36300</v>
      </c>
    </row>
    <row r="699" spans="1:27">
      <c r="A699" s="265">
        <v>45924</v>
      </c>
      <c r="B699" t="s">
        <v>25</v>
      </c>
      <c r="C699" t="s">
        <v>25</v>
      </c>
      <c r="D699" t="s">
        <v>25</v>
      </c>
      <c r="E699" t="s">
        <v>25</v>
      </c>
      <c r="F699" t="s">
        <v>25</v>
      </c>
      <c r="G699" t="s">
        <v>25</v>
      </c>
      <c r="H699" t="s">
        <v>25</v>
      </c>
      <c r="I699" t="s">
        <v>25</v>
      </c>
      <c r="J699" t="s">
        <v>25</v>
      </c>
      <c r="K699">
        <v>39000</v>
      </c>
      <c r="L699">
        <v>36350</v>
      </c>
      <c r="M699">
        <v>39500</v>
      </c>
      <c r="N699" t="s">
        <v>25</v>
      </c>
      <c r="O699">
        <v>38900</v>
      </c>
      <c r="P699">
        <v>39700</v>
      </c>
      <c r="Q699">
        <v>36750</v>
      </c>
      <c r="R699">
        <v>39400</v>
      </c>
      <c r="S699">
        <v>38500</v>
      </c>
      <c r="T699">
        <v>38800</v>
      </c>
      <c r="U699" t="s">
        <v>25</v>
      </c>
      <c r="V699">
        <v>37450</v>
      </c>
      <c r="W699">
        <v>39800</v>
      </c>
      <c r="X699">
        <v>39400</v>
      </c>
      <c r="Y699">
        <v>36350</v>
      </c>
      <c r="Z699">
        <v>36750</v>
      </c>
      <c r="AA699">
        <v>36200</v>
      </c>
    </row>
    <row r="700" spans="1:27">
      <c r="A700" s="265">
        <v>45925</v>
      </c>
      <c r="B700" t="s">
        <v>25</v>
      </c>
      <c r="C700" t="s">
        <v>25</v>
      </c>
      <c r="D700" t="s">
        <v>25</v>
      </c>
      <c r="E700" t="s">
        <v>25</v>
      </c>
      <c r="F700" t="s">
        <v>25</v>
      </c>
      <c r="G700" t="s">
        <v>25</v>
      </c>
      <c r="H700" t="s">
        <v>25</v>
      </c>
      <c r="I700" t="s">
        <v>25</v>
      </c>
      <c r="J700" t="s">
        <v>25</v>
      </c>
      <c r="K700">
        <v>39100</v>
      </c>
      <c r="L700">
        <v>36600</v>
      </c>
      <c r="M700">
        <v>39500</v>
      </c>
      <c r="N700" t="s">
        <v>25</v>
      </c>
      <c r="O700">
        <v>38900</v>
      </c>
      <c r="P700">
        <v>39700</v>
      </c>
      <c r="Q700">
        <v>36750</v>
      </c>
      <c r="R700">
        <v>39400</v>
      </c>
      <c r="S700">
        <v>38000</v>
      </c>
      <c r="T700">
        <v>38700</v>
      </c>
      <c r="U700" t="s">
        <v>25</v>
      </c>
      <c r="V700">
        <v>37450</v>
      </c>
      <c r="W700">
        <v>39900</v>
      </c>
      <c r="X700">
        <v>39100</v>
      </c>
      <c r="Y700">
        <v>36300</v>
      </c>
      <c r="Z700">
        <v>36700</v>
      </c>
      <c r="AA700">
        <v>36200</v>
      </c>
    </row>
    <row r="701" spans="1:27">
      <c r="A701" s="265">
        <v>45926</v>
      </c>
      <c r="B701" t="s">
        <v>25</v>
      </c>
      <c r="C701" t="s">
        <v>25</v>
      </c>
      <c r="D701" t="s">
        <v>25</v>
      </c>
      <c r="E701" t="s">
        <v>25</v>
      </c>
      <c r="F701" t="s">
        <v>25</v>
      </c>
      <c r="G701" t="s">
        <v>25</v>
      </c>
      <c r="H701" t="s">
        <v>25</v>
      </c>
      <c r="I701" t="s">
        <v>25</v>
      </c>
      <c r="J701" t="s">
        <v>25</v>
      </c>
      <c r="K701">
        <v>39100</v>
      </c>
      <c r="L701">
        <v>36400</v>
      </c>
      <c r="M701">
        <v>39300</v>
      </c>
      <c r="N701" t="s">
        <v>25</v>
      </c>
      <c r="O701">
        <v>38800</v>
      </c>
      <c r="P701">
        <v>39700</v>
      </c>
      <c r="Q701">
        <v>36700</v>
      </c>
      <c r="R701">
        <v>39400</v>
      </c>
      <c r="S701">
        <v>38000</v>
      </c>
      <c r="T701">
        <v>38700</v>
      </c>
      <c r="U701" t="s">
        <v>25</v>
      </c>
      <c r="V701">
        <v>37400</v>
      </c>
      <c r="W701">
        <v>39800</v>
      </c>
      <c r="X701">
        <v>38800</v>
      </c>
      <c r="Y701">
        <v>36000</v>
      </c>
      <c r="Z701">
        <v>36600</v>
      </c>
      <c r="AA701">
        <v>36000</v>
      </c>
    </row>
    <row r="702" spans="1:27">
      <c r="A702" s="265">
        <v>45927</v>
      </c>
      <c r="B702" t="s">
        <v>25</v>
      </c>
      <c r="C702" t="s">
        <v>25</v>
      </c>
      <c r="D702" t="s">
        <v>25</v>
      </c>
      <c r="E702" t="s">
        <v>25</v>
      </c>
      <c r="F702" t="s">
        <v>25</v>
      </c>
      <c r="G702" t="s">
        <v>25</v>
      </c>
      <c r="H702" t="s">
        <v>25</v>
      </c>
      <c r="I702" t="s">
        <v>25</v>
      </c>
      <c r="J702" t="s">
        <v>25</v>
      </c>
      <c r="K702">
        <v>39200</v>
      </c>
      <c r="L702">
        <v>36700</v>
      </c>
      <c r="M702">
        <v>39200</v>
      </c>
      <c r="N702" t="s">
        <v>25</v>
      </c>
      <c r="O702">
        <v>38800</v>
      </c>
      <c r="P702">
        <v>39700</v>
      </c>
      <c r="Q702">
        <v>36800</v>
      </c>
      <c r="R702">
        <v>39400</v>
      </c>
      <c r="S702">
        <v>38000</v>
      </c>
      <c r="T702">
        <v>38600</v>
      </c>
      <c r="U702" t="s">
        <v>25</v>
      </c>
      <c r="V702">
        <v>37500</v>
      </c>
      <c r="W702">
        <v>40100</v>
      </c>
      <c r="X702">
        <v>38700</v>
      </c>
      <c r="Y702">
        <v>36350</v>
      </c>
      <c r="Z702">
        <v>36500</v>
      </c>
      <c r="AA702">
        <v>36000</v>
      </c>
    </row>
    <row r="703" spans="1:27">
      <c r="A703" s="265">
        <v>45928</v>
      </c>
      <c r="B703" t="s">
        <v>24</v>
      </c>
      <c r="C703" t="s">
        <v>24</v>
      </c>
      <c r="D703" t="s">
        <v>24</v>
      </c>
      <c r="E703" t="s">
        <v>24</v>
      </c>
      <c r="F703" t="s">
        <v>24</v>
      </c>
      <c r="G703" t="s">
        <v>24</v>
      </c>
      <c r="H703" t="s">
        <v>24</v>
      </c>
      <c r="I703" t="s">
        <v>24</v>
      </c>
      <c r="J703" t="s">
        <v>24</v>
      </c>
      <c r="K703" t="s">
        <v>24</v>
      </c>
      <c r="L703" t="s">
        <v>24</v>
      </c>
      <c r="M703" t="s">
        <v>24</v>
      </c>
      <c r="N703" t="s">
        <v>24</v>
      </c>
      <c r="O703" t="s">
        <v>24</v>
      </c>
      <c r="P703" t="s">
        <v>24</v>
      </c>
      <c r="Q703" t="s">
        <v>24</v>
      </c>
      <c r="R703" t="s">
        <v>24</v>
      </c>
      <c r="S703" t="s">
        <v>24</v>
      </c>
      <c r="T703" t="s">
        <v>24</v>
      </c>
      <c r="U703" t="s">
        <v>24</v>
      </c>
      <c r="V703" t="s">
        <v>24</v>
      </c>
      <c r="W703" t="s">
        <v>24</v>
      </c>
      <c r="X703" t="s">
        <v>24</v>
      </c>
      <c r="Y703" t="s">
        <v>24</v>
      </c>
      <c r="Z703" t="s">
        <v>24</v>
      </c>
      <c r="AA703" t="s">
        <v>24</v>
      </c>
    </row>
    <row r="704" spans="1:27">
      <c r="A704" s="265">
        <v>45929</v>
      </c>
      <c r="B704" t="s">
        <v>25</v>
      </c>
      <c r="C704" t="s">
        <v>25</v>
      </c>
      <c r="D704" t="s">
        <v>25</v>
      </c>
      <c r="E704" t="s">
        <v>25</v>
      </c>
      <c r="F704" t="s">
        <v>25</v>
      </c>
      <c r="G704" t="s">
        <v>25</v>
      </c>
      <c r="H704" t="s">
        <v>25</v>
      </c>
      <c r="I704" t="s">
        <v>25</v>
      </c>
      <c r="J704" t="s">
        <v>25</v>
      </c>
      <c r="K704">
        <v>39100</v>
      </c>
      <c r="L704" t="s">
        <v>25</v>
      </c>
      <c r="M704">
        <v>39000</v>
      </c>
      <c r="N704" t="s">
        <v>25</v>
      </c>
      <c r="O704">
        <v>38600</v>
      </c>
      <c r="P704">
        <v>39700</v>
      </c>
      <c r="Q704" t="s">
        <v>25</v>
      </c>
      <c r="R704">
        <v>39400</v>
      </c>
      <c r="S704">
        <v>38000</v>
      </c>
      <c r="T704">
        <v>38300</v>
      </c>
      <c r="U704" t="s">
        <v>25</v>
      </c>
      <c r="V704" t="s">
        <v>25</v>
      </c>
      <c r="W704">
        <v>39800</v>
      </c>
      <c r="X704">
        <v>38600</v>
      </c>
      <c r="Y704">
        <v>35950</v>
      </c>
      <c r="Z704">
        <v>36350</v>
      </c>
      <c r="AA704">
        <v>35950</v>
      </c>
    </row>
    <row r="705" spans="1:27">
      <c r="A705" s="265">
        <v>45930</v>
      </c>
      <c r="B705" t="s">
        <v>25</v>
      </c>
      <c r="C705" t="s">
        <v>25</v>
      </c>
      <c r="D705" t="s">
        <v>25</v>
      </c>
      <c r="E705" t="s">
        <v>25</v>
      </c>
      <c r="F705" t="s">
        <v>25</v>
      </c>
      <c r="G705" t="s">
        <v>25</v>
      </c>
      <c r="H705" t="s">
        <v>25</v>
      </c>
      <c r="I705" t="s">
        <v>25</v>
      </c>
      <c r="J705" t="s">
        <v>25</v>
      </c>
      <c r="K705">
        <v>39000</v>
      </c>
      <c r="L705" t="s">
        <v>25</v>
      </c>
      <c r="M705">
        <v>38800</v>
      </c>
      <c r="N705" t="s">
        <v>25</v>
      </c>
      <c r="O705">
        <v>38500</v>
      </c>
      <c r="P705">
        <v>39700</v>
      </c>
      <c r="Q705" t="s">
        <v>25</v>
      </c>
      <c r="R705">
        <v>39400</v>
      </c>
      <c r="S705">
        <v>37500</v>
      </c>
      <c r="T705">
        <v>38300</v>
      </c>
      <c r="U705" t="s">
        <v>25</v>
      </c>
      <c r="V705" t="s">
        <v>25</v>
      </c>
      <c r="W705">
        <v>39600</v>
      </c>
      <c r="X705">
        <v>38800</v>
      </c>
      <c r="Y705">
        <v>35750</v>
      </c>
      <c r="Z705">
        <v>36150</v>
      </c>
      <c r="AA705">
        <v>35750</v>
      </c>
    </row>
    <row r="706" spans="1:27">
      <c r="A706" s="265">
        <v>45932</v>
      </c>
      <c r="B706" t="s">
        <v>24</v>
      </c>
      <c r="C706" t="s">
        <v>24</v>
      </c>
      <c r="D706" t="s">
        <v>24</v>
      </c>
      <c r="E706" t="s">
        <v>24</v>
      </c>
      <c r="F706" t="s">
        <v>24</v>
      </c>
      <c r="G706" t="s">
        <v>24</v>
      </c>
      <c r="H706" t="s">
        <v>24</v>
      </c>
      <c r="I706" t="s">
        <v>24</v>
      </c>
      <c r="J706" t="s">
        <v>24</v>
      </c>
      <c r="K706" t="s">
        <v>24</v>
      </c>
      <c r="L706" t="s">
        <v>24</v>
      </c>
      <c r="M706" t="s">
        <v>24</v>
      </c>
      <c r="N706" t="s">
        <v>24</v>
      </c>
      <c r="O706" t="s">
        <v>24</v>
      </c>
      <c r="P706" t="s">
        <v>24</v>
      </c>
      <c r="Q706" t="s">
        <v>24</v>
      </c>
      <c r="R706" t="s">
        <v>24</v>
      </c>
      <c r="S706" t="s">
        <v>24</v>
      </c>
      <c r="T706" t="s">
        <v>24</v>
      </c>
      <c r="U706" t="s">
        <v>24</v>
      </c>
      <c r="V706" t="s">
        <v>24</v>
      </c>
      <c r="W706" t="s">
        <v>24</v>
      </c>
      <c r="X706" t="s">
        <v>24</v>
      </c>
      <c r="Y706" t="s">
        <v>24</v>
      </c>
      <c r="Z706" t="s">
        <v>24</v>
      </c>
      <c r="AA706" t="s">
        <v>24</v>
      </c>
    </row>
    <row r="707" spans="1:27">
      <c r="A707" s="265">
        <v>45933</v>
      </c>
      <c r="B707" t="s">
        <v>25</v>
      </c>
      <c r="C707" t="s">
        <v>25</v>
      </c>
      <c r="D707" t="s">
        <v>25</v>
      </c>
      <c r="E707" t="s">
        <v>25</v>
      </c>
      <c r="F707" t="s">
        <v>25</v>
      </c>
      <c r="G707" t="s">
        <v>25</v>
      </c>
      <c r="H707" t="s">
        <v>25</v>
      </c>
      <c r="I707" t="s">
        <v>25</v>
      </c>
      <c r="J707" t="s">
        <v>25</v>
      </c>
      <c r="K707">
        <v>38800</v>
      </c>
      <c r="L707">
        <v>36500</v>
      </c>
      <c r="M707">
        <v>38400</v>
      </c>
      <c r="N707" t="s">
        <v>25</v>
      </c>
      <c r="O707">
        <v>38200</v>
      </c>
      <c r="P707">
        <v>39700</v>
      </c>
      <c r="Q707">
        <v>36700</v>
      </c>
      <c r="R707">
        <v>38700</v>
      </c>
      <c r="S707">
        <v>37500</v>
      </c>
      <c r="T707">
        <v>38000</v>
      </c>
      <c r="U707" t="s">
        <v>25</v>
      </c>
      <c r="V707">
        <v>37400</v>
      </c>
      <c r="W707">
        <v>39700</v>
      </c>
      <c r="X707">
        <v>38500</v>
      </c>
      <c r="Y707">
        <v>35650</v>
      </c>
      <c r="Z707">
        <v>36050</v>
      </c>
      <c r="AA707">
        <v>35600</v>
      </c>
    </row>
    <row r="708" spans="1:27">
      <c r="A708" s="265">
        <v>45934</v>
      </c>
      <c r="B708" t="s">
        <v>25</v>
      </c>
      <c r="C708" t="s">
        <v>25</v>
      </c>
      <c r="D708" t="s">
        <v>25</v>
      </c>
      <c r="E708" t="s">
        <v>25</v>
      </c>
      <c r="F708" t="s">
        <v>25</v>
      </c>
      <c r="G708" t="s">
        <v>25</v>
      </c>
      <c r="H708" t="s">
        <v>25</v>
      </c>
      <c r="I708" t="s">
        <v>25</v>
      </c>
      <c r="J708" t="s">
        <v>25</v>
      </c>
      <c r="K708">
        <v>38800</v>
      </c>
      <c r="L708">
        <v>36500</v>
      </c>
      <c r="M708">
        <v>38300</v>
      </c>
      <c r="N708" t="s">
        <v>25</v>
      </c>
      <c r="O708">
        <v>38200</v>
      </c>
      <c r="P708">
        <v>39700</v>
      </c>
      <c r="Q708">
        <v>36500</v>
      </c>
      <c r="R708">
        <v>38700</v>
      </c>
      <c r="S708">
        <v>37500</v>
      </c>
      <c r="T708">
        <v>37800</v>
      </c>
      <c r="U708" t="s">
        <v>25</v>
      </c>
      <c r="V708">
        <v>37200</v>
      </c>
      <c r="W708">
        <v>39500</v>
      </c>
      <c r="X708">
        <v>38300</v>
      </c>
      <c r="Y708">
        <v>35500</v>
      </c>
      <c r="Z708">
        <v>36000</v>
      </c>
      <c r="AA708">
        <v>35500</v>
      </c>
    </row>
    <row r="709" spans="1:27">
      <c r="A709" s="265">
        <v>45935</v>
      </c>
      <c r="B709" t="s">
        <v>24</v>
      </c>
      <c r="C709" t="s">
        <v>24</v>
      </c>
      <c r="D709" t="s">
        <v>24</v>
      </c>
      <c r="E709" t="s">
        <v>24</v>
      </c>
      <c r="F709" t="s">
        <v>24</v>
      </c>
      <c r="G709" t="s">
        <v>24</v>
      </c>
      <c r="H709" t="s">
        <v>24</v>
      </c>
      <c r="I709" t="s">
        <v>24</v>
      </c>
      <c r="J709" t="s">
        <v>24</v>
      </c>
      <c r="K709" t="s">
        <v>24</v>
      </c>
      <c r="L709" t="s">
        <v>24</v>
      </c>
      <c r="M709" t="s">
        <v>24</v>
      </c>
      <c r="N709" t="s">
        <v>24</v>
      </c>
      <c r="O709" t="s">
        <v>24</v>
      </c>
      <c r="P709" t="s">
        <v>24</v>
      </c>
      <c r="Q709" t="s">
        <v>24</v>
      </c>
      <c r="R709" t="s">
        <v>24</v>
      </c>
      <c r="S709" t="s">
        <v>24</v>
      </c>
      <c r="T709" t="s">
        <v>24</v>
      </c>
      <c r="U709" t="s">
        <v>24</v>
      </c>
      <c r="V709" t="s">
        <v>24</v>
      </c>
      <c r="W709" t="s">
        <v>24</v>
      </c>
      <c r="X709" t="s">
        <v>24</v>
      </c>
      <c r="Y709" t="s">
        <v>24</v>
      </c>
      <c r="Z709" t="s">
        <v>24</v>
      </c>
      <c r="AA709" t="s">
        <v>24</v>
      </c>
    </row>
    <row r="710" spans="1:27">
      <c r="A710" s="265">
        <v>45936</v>
      </c>
      <c r="B710" t="s">
        <v>25</v>
      </c>
      <c r="C710" t="s">
        <v>25</v>
      </c>
      <c r="D710" t="s">
        <v>25</v>
      </c>
      <c r="E710" t="s">
        <v>25</v>
      </c>
      <c r="F710" t="s">
        <v>25</v>
      </c>
      <c r="G710" t="s">
        <v>25</v>
      </c>
      <c r="H710" t="s">
        <v>25</v>
      </c>
      <c r="I710" t="s">
        <v>25</v>
      </c>
      <c r="J710" t="s">
        <v>25</v>
      </c>
      <c r="K710">
        <v>38700</v>
      </c>
      <c r="L710">
        <v>36200</v>
      </c>
      <c r="M710">
        <v>38100</v>
      </c>
      <c r="N710" t="s">
        <v>25</v>
      </c>
      <c r="O710">
        <v>37800</v>
      </c>
      <c r="P710">
        <v>39500</v>
      </c>
      <c r="Q710">
        <v>36450</v>
      </c>
      <c r="R710">
        <v>38700</v>
      </c>
      <c r="S710">
        <v>37000</v>
      </c>
      <c r="T710">
        <v>37700</v>
      </c>
      <c r="U710" t="s">
        <v>25</v>
      </c>
      <c r="V710">
        <v>37150</v>
      </c>
      <c r="W710">
        <v>39350</v>
      </c>
      <c r="X710">
        <v>38100</v>
      </c>
      <c r="Y710">
        <v>35250</v>
      </c>
      <c r="Z710">
        <v>35800</v>
      </c>
      <c r="AA710">
        <v>35400</v>
      </c>
    </row>
    <row r="711" spans="1:27">
      <c r="A711" s="265">
        <v>45937</v>
      </c>
      <c r="B711" t="s">
        <v>25</v>
      </c>
      <c r="C711" t="s">
        <v>25</v>
      </c>
      <c r="D711" t="s">
        <v>25</v>
      </c>
      <c r="E711" t="s">
        <v>25</v>
      </c>
      <c r="F711" t="s">
        <v>25</v>
      </c>
      <c r="G711" t="s">
        <v>25</v>
      </c>
      <c r="H711" t="s">
        <v>25</v>
      </c>
      <c r="I711" t="s">
        <v>25</v>
      </c>
      <c r="J711" t="s">
        <v>25</v>
      </c>
      <c r="K711">
        <v>38700</v>
      </c>
      <c r="L711">
        <v>36050</v>
      </c>
      <c r="M711">
        <v>38000</v>
      </c>
      <c r="N711" t="s">
        <v>25</v>
      </c>
      <c r="O711">
        <v>37700</v>
      </c>
      <c r="P711">
        <v>39500</v>
      </c>
      <c r="Q711">
        <v>36100</v>
      </c>
      <c r="R711">
        <v>38700</v>
      </c>
      <c r="S711">
        <v>37000</v>
      </c>
      <c r="T711">
        <v>37700</v>
      </c>
      <c r="U711" t="s">
        <v>25</v>
      </c>
      <c r="V711">
        <v>36800</v>
      </c>
      <c r="W711">
        <v>39150</v>
      </c>
      <c r="X711">
        <v>38000</v>
      </c>
      <c r="Y711">
        <v>35000</v>
      </c>
      <c r="Z711">
        <v>35500</v>
      </c>
      <c r="AA711">
        <v>35000</v>
      </c>
    </row>
    <row r="712" spans="1:27">
      <c r="A712" s="265">
        <v>45938</v>
      </c>
      <c r="B712" t="s">
        <v>25</v>
      </c>
      <c r="C712" t="s">
        <v>25</v>
      </c>
      <c r="D712" t="s">
        <v>25</v>
      </c>
      <c r="E712" t="s">
        <v>25</v>
      </c>
      <c r="F712" t="s">
        <v>25</v>
      </c>
      <c r="G712" t="s">
        <v>25</v>
      </c>
      <c r="H712" t="s">
        <v>25</v>
      </c>
      <c r="I712" t="s">
        <v>25</v>
      </c>
      <c r="J712" t="s">
        <v>25</v>
      </c>
      <c r="K712">
        <v>38600</v>
      </c>
      <c r="L712">
        <v>35900</v>
      </c>
      <c r="M712">
        <v>37900</v>
      </c>
      <c r="N712" t="s">
        <v>25</v>
      </c>
      <c r="O712">
        <v>37500</v>
      </c>
      <c r="P712">
        <v>39300</v>
      </c>
      <c r="Q712">
        <v>36000</v>
      </c>
      <c r="R712">
        <v>38600</v>
      </c>
      <c r="S712">
        <v>37000</v>
      </c>
      <c r="T712">
        <v>37500</v>
      </c>
      <c r="U712" t="s">
        <v>25</v>
      </c>
      <c r="V712">
        <v>36700</v>
      </c>
      <c r="W712">
        <v>39000</v>
      </c>
      <c r="X712">
        <v>37700</v>
      </c>
      <c r="Y712">
        <v>34950</v>
      </c>
      <c r="Z712">
        <v>35450</v>
      </c>
      <c r="AA712">
        <v>35000</v>
      </c>
    </row>
    <row r="713" spans="1:27">
      <c r="A713" s="265">
        <v>45939</v>
      </c>
      <c r="B713" t="s">
        <v>25</v>
      </c>
      <c r="C713" t="s">
        <v>25</v>
      </c>
      <c r="D713" t="s">
        <v>25</v>
      </c>
      <c r="E713" t="s">
        <v>25</v>
      </c>
      <c r="F713" t="s">
        <v>25</v>
      </c>
      <c r="G713" t="s">
        <v>25</v>
      </c>
      <c r="H713" t="s">
        <v>25</v>
      </c>
      <c r="I713" t="s">
        <v>25</v>
      </c>
      <c r="J713" t="s">
        <v>25</v>
      </c>
      <c r="K713">
        <v>38700</v>
      </c>
      <c r="L713">
        <v>36000</v>
      </c>
      <c r="M713">
        <v>38000</v>
      </c>
      <c r="N713" t="s">
        <v>25</v>
      </c>
      <c r="O713">
        <v>37500</v>
      </c>
      <c r="P713">
        <v>39300</v>
      </c>
      <c r="Q713">
        <v>36150</v>
      </c>
      <c r="R713">
        <v>38400</v>
      </c>
      <c r="S713">
        <v>37000</v>
      </c>
      <c r="T713">
        <v>37300</v>
      </c>
      <c r="U713" t="s">
        <v>25</v>
      </c>
      <c r="V713">
        <v>36850</v>
      </c>
      <c r="W713">
        <v>39100</v>
      </c>
      <c r="X713">
        <v>37800</v>
      </c>
      <c r="Y713">
        <v>35100</v>
      </c>
      <c r="Z713">
        <v>35600</v>
      </c>
      <c r="AA713">
        <v>35000</v>
      </c>
    </row>
    <row r="714" spans="1:27">
      <c r="A714" s="265">
        <v>45940</v>
      </c>
      <c r="B714" t="s">
        <v>25</v>
      </c>
      <c r="C714" t="s">
        <v>25</v>
      </c>
      <c r="D714" t="s">
        <v>25</v>
      </c>
      <c r="E714" t="s">
        <v>25</v>
      </c>
      <c r="F714" t="s">
        <v>25</v>
      </c>
      <c r="G714" t="s">
        <v>25</v>
      </c>
      <c r="H714" t="s">
        <v>25</v>
      </c>
      <c r="I714" t="s">
        <v>25</v>
      </c>
      <c r="J714" t="s">
        <v>25</v>
      </c>
      <c r="K714">
        <v>38300</v>
      </c>
      <c r="L714">
        <v>36000</v>
      </c>
      <c r="M714">
        <v>38200</v>
      </c>
      <c r="N714" t="s">
        <v>25</v>
      </c>
      <c r="O714">
        <v>37700</v>
      </c>
      <c r="P714">
        <v>39300</v>
      </c>
      <c r="Q714">
        <v>36200</v>
      </c>
      <c r="R714">
        <v>38400</v>
      </c>
      <c r="S714">
        <v>37000</v>
      </c>
      <c r="T714">
        <v>37300</v>
      </c>
      <c r="U714" t="s">
        <v>25</v>
      </c>
      <c r="V714">
        <v>36900</v>
      </c>
      <c r="W714">
        <v>39200</v>
      </c>
      <c r="X714">
        <v>37800</v>
      </c>
      <c r="Y714">
        <v>35100</v>
      </c>
      <c r="Z714">
        <v>35500</v>
      </c>
      <c r="AA714">
        <v>35200</v>
      </c>
    </row>
    <row r="715" spans="1:27">
      <c r="A715" s="265">
        <v>45941</v>
      </c>
      <c r="B715" t="s">
        <v>25</v>
      </c>
      <c r="C715" t="s">
        <v>25</v>
      </c>
      <c r="D715" t="s">
        <v>25</v>
      </c>
      <c r="E715" t="s">
        <v>25</v>
      </c>
      <c r="F715" t="s">
        <v>25</v>
      </c>
      <c r="G715" t="s">
        <v>25</v>
      </c>
      <c r="H715" t="s">
        <v>25</v>
      </c>
      <c r="I715" t="s">
        <v>25</v>
      </c>
      <c r="J715" t="s">
        <v>25</v>
      </c>
      <c r="K715">
        <v>38200</v>
      </c>
      <c r="L715">
        <v>36000</v>
      </c>
      <c r="M715">
        <v>38200</v>
      </c>
      <c r="N715" t="s">
        <v>25</v>
      </c>
      <c r="O715">
        <v>37700</v>
      </c>
      <c r="P715">
        <v>39300</v>
      </c>
      <c r="Q715">
        <v>36100</v>
      </c>
      <c r="R715">
        <v>38400</v>
      </c>
      <c r="S715">
        <v>37000</v>
      </c>
      <c r="T715">
        <v>37300</v>
      </c>
      <c r="U715" t="s">
        <v>25</v>
      </c>
      <c r="V715">
        <v>36800</v>
      </c>
      <c r="W715">
        <v>39100</v>
      </c>
      <c r="X715">
        <v>37800</v>
      </c>
      <c r="Y715">
        <v>35000</v>
      </c>
      <c r="Z715">
        <v>35450</v>
      </c>
      <c r="AA715">
        <v>35200</v>
      </c>
    </row>
    <row r="716" spans="1:27">
      <c r="A716" s="265">
        <v>45942</v>
      </c>
      <c r="B716" t="s">
        <v>24</v>
      </c>
      <c r="C716" t="s">
        <v>24</v>
      </c>
      <c r="D716" t="s">
        <v>24</v>
      </c>
      <c r="E716" t="s">
        <v>24</v>
      </c>
      <c r="F716" t="s">
        <v>24</v>
      </c>
      <c r="G716" t="s">
        <v>24</v>
      </c>
      <c r="H716" t="s">
        <v>24</v>
      </c>
      <c r="I716" t="s">
        <v>24</v>
      </c>
      <c r="J716" t="s">
        <v>24</v>
      </c>
      <c r="K716" t="s">
        <v>24</v>
      </c>
      <c r="L716" t="s">
        <v>24</v>
      </c>
      <c r="M716" t="s">
        <v>24</v>
      </c>
      <c r="N716" t="s">
        <v>24</v>
      </c>
      <c r="O716" t="s">
        <v>24</v>
      </c>
      <c r="P716" t="s">
        <v>24</v>
      </c>
      <c r="Q716" t="s">
        <v>24</v>
      </c>
      <c r="R716" t="s">
        <v>24</v>
      </c>
      <c r="S716" t="s">
        <v>24</v>
      </c>
      <c r="T716" t="s">
        <v>24</v>
      </c>
      <c r="U716" t="s">
        <v>24</v>
      </c>
      <c r="V716" t="s">
        <v>24</v>
      </c>
      <c r="W716" t="s">
        <v>24</v>
      </c>
      <c r="X716" t="s">
        <v>24</v>
      </c>
      <c r="Y716" t="s">
        <v>24</v>
      </c>
      <c r="Z716" t="s">
        <v>24</v>
      </c>
      <c r="AA716" t="s">
        <v>24</v>
      </c>
    </row>
    <row r="717" spans="1:27">
      <c r="A717" s="265">
        <v>45943</v>
      </c>
      <c r="B717" t="s">
        <v>25</v>
      </c>
      <c r="C717" t="s">
        <v>25</v>
      </c>
      <c r="D717" t="s">
        <v>25</v>
      </c>
      <c r="E717" t="s">
        <v>25</v>
      </c>
      <c r="F717" t="s">
        <v>25</v>
      </c>
      <c r="G717" t="s">
        <v>25</v>
      </c>
      <c r="H717" t="s">
        <v>25</v>
      </c>
      <c r="I717" t="s">
        <v>25</v>
      </c>
      <c r="J717" t="s">
        <v>25</v>
      </c>
      <c r="K717">
        <v>38200</v>
      </c>
      <c r="L717">
        <v>35850</v>
      </c>
      <c r="M717">
        <v>37800</v>
      </c>
      <c r="N717" t="s">
        <v>25</v>
      </c>
      <c r="O717">
        <v>37300</v>
      </c>
      <c r="P717">
        <v>39300</v>
      </c>
      <c r="Q717">
        <v>35700</v>
      </c>
      <c r="R717">
        <v>38400</v>
      </c>
      <c r="S717">
        <v>37000</v>
      </c>
      <c r="T717">
        <v>37200</v>
      </c>
      <c r="U717" t="s">
        <v>25</v>
      </c>
      <c r="V717">
        <v>36400</v>
      </c>
      <c r="W717">
        <v>38850</v>
      </c>
      <c r="X717">
        <v>37600</v>
      </c>
      <c r="Y717">
        <v>34600</v>
      </c>
      <c r="Z717">
        <v>35150</v>
      </c>
      <c r="AA717">
        <v>34800</v>
      </c>
    </row>
    <row r="718" spans="1:27">
      <c r="A718" s="265">
        <v>45944</v>
      </c>
      <c r="B718" t="s">
        <v>25</v>
      </c>
      <c r="C718" t="s">
        <v>25</v>
      </c>
      <c r="D718" t="s">
        <v>25</v>
      </c>
      <c r="E718" t="s">
        <v>25</v>
      </c>
      <c r="F718" t="s">
        <v>25</v>
      </c>
      <c r="G718" t="s">
        <v>25</v>
      </c>
      <c r="H718" t="s">
        <v>25</v>
      </c>
      <c r="I718" t="s">
        <v>25</v>
      </c>
      <c r="J718" t="s">
        <v>25</v>
      </c>
      <c r="K718">
        <v>37800</v>
      </c>
      <c r="L718">
        <v>35500</v>
      </c>
      <c r="M718">
        <v>37700</v>
      </c>
      <c r="N718" t="s">
        <v>25</v>
      </c>
      <c r="O718">
        <v>37200</v>
      </c>
      <c r="P718">
        <v>39000</v>
      </c>
      <c r="Q718">
        <v>35500</v>
      </c>
      <c r="R718">
        <v>38400</v>
      </c>
      <c r="S718">
        <v>36500</v>
      </c>
      <c r="T718">
        <v>37000</v>
      </c>
      <c r="U718" t="s">
        <v>25</v>
      </c>
      <c r="V718">
        <v>36200</v>
      </c>
      <c r="W718">
        <v>38700</v>
      </c>
      <c r="X718">
        <v>37600</v>
      </c>
      <c r="Y718">
        <v>34400</v>
      </c>
      <c r="Z718">
        <v>34900</v>
      </c>
      <c r="AA718">
        <v>34700</v>
      </c>
    </row>
    <row r="719" spans="1:27">
      <c r="A719" s="265">
        <v>45945</v>
      </c>
      <c r="B719" t="s">
        <v>25</v>
      </c>
      <c r="C719" t="s">
        <v>25</v>
      </c>
      <c r="D719" t="s">
        <v>25</v>
      </c>
      <c r="E719" t="s">
        <v>25</v>
      </c>
      <c r="F719" t="s">
        <v>25</v>
      </c>
      <c r="G719" t="s">
        <v>25</v>
      </c>
      <c r="H719" t="s">
        <v>25</v>
      </c>
      <c r="I719" t="s">
        <v>25</v>
      </c>
      <c r="J719" t="s">
        <v>25</v>
      </c>
      <c r="K719">
        <v>37800</v>
      </c>
      <c r="L719">
        <v>35500</v>
      </c>
      <c r="M719">
        <v>37700</v>
      </c>
      <c r="N719" t="s">
        <v>25</v>
      </c>
      <c r="O719">
        <v>37200</v>
      </c>
      <c r="P719">
        <v>39000</v>
      </c>
      <c r="Q719">
        <v>35250</v>
      </c>
      <c r="R719">
        <v>38400</v>
      </c>
      <c r="S719">
        <v>36500</v>
      </c>
      <c r="T719">
        <v>37000</v>
      </c>
      <c r="U719" t="s">
        <v>25</v>
      </c>
      <c r="V719">
        <v>35950</v>
      </c>
      <c r="W719">
        <v>38600</v>
      </c>
      <c r="X719">
        <v>37500</v>
      </c>
      <c r="Y719">
        <v>34350</v>
      </c>
      <c r="Z719">
        <v>34800</v>
      </c>
      <c r="AA719">
        <v>34500</v>
      </c>
    </row>
    <row r="720" spans="1:27">
      <c r="A720" s="265">
        <v>45946</v>
      </c>
      <c r="B720" t="s">
        <v>25</v>
      </c>
      <c r="C720" t="s">
        <v>25</v>
      </c>
      <c r="D720" t="s">
        <v>25</v>
      </c>
      <c r="E720" t="s">
        <v>25</v>
      </c>
      <c r="F720" t="s">
        <v>25</v>
      </c>
      <c r="G720" t="s">
        <v>25</v>
      </c>
      <c r="H720" t="s">
        <v>25</v>
      </c>
      <c r="I720" t="s">
        <v>25</v>
      </c>
      <c r="J720" t="s">
        <v>25</v>
      </c>
      <c r="K720">
        <v>37800</v>
      </c>
      <c r="L720">
        <v>35300</v>
      </c>
      <c r="M720">
        <v>37600</v>
      </c>
      <c r="N720" t="s">
        <v>25</v>
      </c>
      <c r="O720">
        <v>37200</v>
      </c>
      <c r="P720">
        <v>39000</v>
      </c>
      <c r="Q720">
        <v>35150</v>
      </c>
      <c r="R720">
        <v>38000</v>
      </c>
      <c r="S720">
        <v>36500</v>
      </c>
      <c r="T720">
        <v>37000</v>
      </c>
      <c r="U720" t="s">
        <v>25</v>
      </c>
      <c r="V720">
        <v>35850</v>
      </c>
      <c r="W720">
        <v>38800</v>
      </c>
      <c r="X720">
        <v>37300</v>
      </c>
      <c r="Y720">
        <v>34250</v>
      </c>
      <c r="Z720">
        <v>34850</v>
      </c>
      <c r="AA720">
        <v>34500</v>
      </c>
    </row>
    <row r="721" spans="1:27">
      <c r="A721" s="265">
        <v>45947</v>
      </c>
      <c r="B721" t="s">
        <v>25</v>
      </c>
      <c r="C721" t="s">
        <v>25</v>
      </c>
      <c r="D721" t="s">
        <v>25</v>
      </c>
      <c r="E721" t="s">
        <v>25</v>
      </c>
      <c r="F721" t="s">
        <v>25</v>
      </c>
      <c r="G721" t="s">
        <v>25</v>
      </c>
      <c r="H721" t="s">
        <v>25</v>
      </c>
      <c r="I721" t="s">
        <v>25</v>
      </c>
      <c r="J721" t="s">
        <v>25</v>
      </c>
      <c r="K721">
        <v>37800</v>
      </c>
      <c r="L721">
        <v>35300</v>
      </c>
      <c r="M721">
        <v>37500</v>
      </c>
      <c r="N721" t="s">
        <v>25</v>
      </c>
      <c r="O721">
        <v>37300</v>
      </c>
      <c r="P721">
        <v>39000</v>
      </c>
      <c r="Q721">
        <v>35300</v>
      </c>
      <c r="R721">
        <v>38000</v>
      </c>
      <c r="S721">
        <v>36500</v>
      </c>
      <c r="T721">
        <v>37000</v>
      </c>
      <c r="U721" t="s">
        <v>25</v>
      </c>
      <c r="V721">
        <v>36000</v>
      </c>
      <c r="W721">
        <v>38700</v>
      </c>
      <c r="X721">
        <v>37300</v>
      </c>
      <c r="Y721">
        <v>34300</v>
      </c>
      <c r="Z721">
        <v>34800</v>
      </c>
      <c r="AA721">
        <v>34300</v>
      </c>
    </row>
    <row r="722" spans="1:27">
      <c r="A722" s="265">
        <v>45948</v>
      </c>
      <c r="B722" t="s">
        <v>25</v>
      </c>
      <c r="C722" t="s">
        <v>25</v>
      </c>
      <c r="D722" t="s">
        <v>25</v>
      </c>
      <c r="E722" t="s">
        <v>25</v>
      </c>
      <c r="F722" t="s">
        <v>25</v>
      </c>
      <c r="G722" t="s">
        <v>25</v>
      </c>
      <c r="H722" t="s">
        <v>25</v>
      </c>
      <c r="I722" t="s">
        <v>25</v>
      </c>
      <c r="J722" t="s">
        <v>25</v>
      </c>
      <c r="K722">
        <v>37800</v>
      </c>
      <c r="L722">
        <v>35000</v>
      </c>
      <c r="M722">
        <v>37500</v>
      </c>
      <c r="N722" t="s">
        <v>25</v>
      </c>
      <c r="O722">
        <v>37300</v>
      </c>
      <c r="P722">
        <v>39000</v>
      </c>
      <c r="Q722">
        <v>35000</v>
      </c>
      <c r="R722">
        <v>38000</v>
      </c>
      <c r="S722">
        <v>36500</v>
      </c>
      <c r="T722">
        <v>37000</v>
      </c>
      <c r="U722" t="s">
        <v>25</v>
      </c>
      <c r="V722">
        <v>35700</v>
      </c>
      <c r="W722">
        <v>38700</v>
      </c>
      <c r="X722">
        <v>37300</v>
      </c>
      <c r="Y722">
        <v>34300</v>
      </c>
      <c r="Z722">
        <v>34800</v>
      </c>
      <c r="AA722">
        <v>34300</v>
      </c>
    </row>
    <row r="723" spans="1:27">
      <c r="A723" s="265">
        <v>45949</v>
      </c>
      <c r="B723" t="s">
        <v>24</v>
      </c>
      <c r="C723" t="s">
        <v>24</v>
      </c>
      <c r="D723" t="s">
        <v>24</v>
      </c>
      <c r="E723" t="s">
        <v>24</v>
      </c>
      <c r="F723" t="s">
        <v>24</v>
      </c>
      <c r="G723" t="s">
        <v>24</v>
      </c>
      <c r="H723" t="s">
        <v>24</v>
      </c>
      <c r="I723" t="s">
        <v>24</v>
      </c>
      <c r="J723" t="s">
        <v>24</v>
      </c>
      <c r="K723" t="s">
        <v>24</v>
      </c>
      <c r="L723" t="s">
        <v>24</v>
      </c>
      <c r="M723" t="s">
        <v>24</v>
      </c>
      <c r="N723" t="s">
        <v>24</v>
      </c>
      <c r="O723" t="s">
        <v>24</v>
      </c>
      <c r="P723" t="s">
        <v>24</v>
      </c>
      <c r="Q723" t="s">
        <v>24</v>
      </c>
      <c r="R723" t="s">
        <v>24</v>
      </c>
      <c r="S723" t="s">
        <v>24</v>
      </c>
      <c r="T723" t="s">
        <v>24</v>
      </c>
      <c r="U723" t="s">
        <v>24</v>
      </c>
      <c r="V723" t="s">
        <v>24</v>
      </c>
      <c r="W723" t="s">
        <v>24</v>
      </c>
      <c r="X723" t="s">
        <v>24</v>
      </c>
      <c r="Y723" t="s">
        <v>24</v>
      </c>
      <c r="Z723" t="s">
        <v>24</v>
      </c>
      <c r="AA723" t="s">
        <v>24</v>
      </c>
    </row>
    <row r="724" spans="1:27">
      <c r="A724" s="265">
        <v>45950</v>
      </c>
      <c r="B724" t="s">
        <v>24</v>
      </c>
      <c r="C724" t="s">
        <v>24</v>
      </c>
      <c r="D724" t="s">
        <v>24</v>
      </c>
      <c r="E724" t="s">
        <v>24</v>
      </c>
      <c r="F724" t="s">
        <v>24</v>
      </c>
      <c r="G724" t="s">
        <v>24</v>
      </c>
      <c r="H724" t="s">
        <v>24</v>
      </c>
      <c r="I724" t="s">
        <v>24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24</v>
      </c>
      <c r="P724" t="s">
        <v>24</v>
      </c>
      <c r="Q724" t="s">
        <v>24</v>
      </c>
      <c r="R724" t="s">
        <v>24</v>
      </c>
      <c r="S724" t="s">
        <v>24</v>
      </c>
      <c r="T724" t="s">
        <v>24</v>
      </c>
      <c r="U724" t="s">
        <v>24</v>
      </c>
      <c r="V724" t="s">
        <v>24</v>
      </c>
      <c r="W724" t="s">
        <v>24</v>
      </c>
      <c r="X724" t="s">
        <v>24</v>
      </c>
      <c r="Y724" t="s">
        <v>24</v>
      </c>
      <c r="Z724" t="s">
        <v>24</v>
      </c>
      <c r="AA724" t="s">
        <v>24</v>
      </c>
    </row>
    <row r="725" spans="1:27">
      <c r="A725" s="265">
        <v>45951</v>
      </c>
      <c r="B725" t="s">
        <v>24</v>
      </c>
      <c r="C725" t="s">
        <v>24</v>
      </c>
      <c r="D725" t="s">
        <v>24</v>
      </c>
      <c r="E725" t="s">
        <v>24</v>
      </c>
      <c r="F725" t="s">
        <v>24</v>
      </c>
      <c r="G725" t="s">
        <v>24</v>
      </c>
      <c r="H725" t="s">
        <v>24</v>
      </c>
      <c r="I725" t="s">
        <v>24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24</v>
      </c>
      <c r="Q725" t="s">
        <v>24</v>
      </c>
      <c r="R725" t="s">
        <v>24</v>
      </c>
      <c r="S725" t="s">
        <v>24</v>
      </c>
      <c r="T725" t="s">
        <v>24</v>
      </c>
      <c r="U725" t="s">
        <v>24</v>
      </c>
      <c r="V725" t="s">
        <v>24</v>
      </c>
      <c r="W725" t="s">
        <v>24</v>
      </c>
      <c r="X725" t="s">
        <v>24</v>
      </c>
      <c r="Y725" t="s">
        <v>24</v>
      </c>
      <c r="Z725" t="s">
        <v>24</v>
      </c>
      <c r="AA725" t="s">
        <v>24</v>
      </c>
    </row>
    <row r="726" spans="1:27">
      <c r="A726" s="265">
        <v>45952</v>
      </c>
      <c r="B726" t="s">
        <v>24</v>
      </c>
      <c r="C726" t="s">
        <v>24</v>
      </c>
      <c r="D726" t="s">
        <v>24</v>
      </c>
      <c r="E726" t="s">
        <v>24</v>
      </c>
      <c r="F726" t="s">
        <v>24</v>
      </c>
      <c r="G726" t="s">
        <v>24</v>
      </c>
      <c r="H726" t="s">
        <v>24</v>
      </c>
      <c r="I726" t="s">
        <v>24</v>
      </c>
      <c r="J726" t="s">
        <v>24</v>
      </c>
      <c r="K726" t="s">
        <v>24</v>
      </c>
      <c r="L726" t="s">
        <v>24</v>
      </c>
      <c r="M726" t="s">
        <v>24</v>
      </c>
      <c r="N726" t="s">
        <v>24</v>
      </c>
      <c r="O726" t="s">
        <v>24</v>
      </c>
      <c r="P726" t="s">
        <v>24</v>
      </c>
      <c r="Q726" t="s">
        <v>24</v>
      </c>
      <c r="R726" t="s">
        <v>24</v>
      </c>
      <c r="S726" t="s">
        <v>24</v>
      </c>
      <c r="T726" t="s">
        <v>24</v>
      </c>
      <c r="U726" t="s">
        <v>24</v>
      </c>
      <c r="V726" t="s">
        <v>24</v>
      </c>
      <c r="W726" t="s">
        <v>24</v>
      </c>
      <c r="X726" t="s">
        <v>24</v>
      </c>
      <c r="Y726" t="s">
        <v>24</v>
      </c>
      <c r="Z726" t="s">
        <v>24</v>
      </c>
      <c r="AA726" t="s">
        <v>24</v>
      </c>
    </row>
    <row r="727" spans="1:27">
      <c r="A727" s="265">
        <v>45953</v>
      </c>
      <c r="B727" t="s">
        <v>25</v>
      </c>
      <c r="C727" t="s">
        <v>25</v>
      </c>
      <c r="D727" t="s">
        <v>25</v>
      </c>
      <c r="E727" t="s">
        <v>25</v>
      </c>
      <c r="F727" t="s">
        <v>25</v>
      </c>
      <c r="G727" t="s">
        <v>25</v>
      </c>
      <c r="H727" t="s">
        <v>25</v>
      </c>
      <c r="I727" t="s">
        <v>25</v>
      </c>
      <c r="J727" t="s">
        <v>25</v>
      </c>
      <c r="K727">
        <v>37300</v>
      </c>
      <c r="L727">
        <v>34650</v>
      </c>
      <c r="M727" t="s">
        <v>25</v>
      </c>
      <c r="N727" t="s">
        <v>25</v>
      </c>
      <c r="O727" t="s">
        <v>25</v>
      </c>
      <c r="P727">
        <v>38700</v>
      </c>
      <c r="Q727">
        <v>35000</v>
      </c>
      <c r="R727">
        <v>38000</v>
      </c>
      <c r="S727">
        <v>36000</v>
      </c>
      <c r="T727">
        <v>37000</v>
      </c>
      <c r="U727" t="s">
        <v>25</v>
      </c>
      <c r="V727">
        <v>35700</v>
      </c>
      <c r="W727">
        <v>38200</v>
      </c>
      <c r="X727">
        <v>37000</v>
      </c>
      <c r="Y727">
        <v>33900</v>
      </c>
      <c r="Z727">
        <v>34650</v>
      </c>
      <c r="AA727">
        <v>34000</v>
      </c>
    </row>
    <row r="728" spans="1:27">
      <c r="A728" s="265">
        <v>45954</v>
      </c>
      <c r="B728" t="s">
        <v>25</v>
      </c>
      <c r="C728" t="s">
        <v>25</v>
      </c>
      <c r="D728" t="s">
        <v>25</v>
      </c>
      <c r="E728" t="s">
        <v>25</v>
      </c>
      <c r="F728" t="s">
        <v>25</v>
      </c>
      <c r="G728" t="s">
        <v>25</v>
      </c>
      <c r="H728" t="s">
        <v>25</v>
      </c>
      <c r="I728" t="s">
        <v>25</v>
      </c>
      <c r="J728" t="s">
        <v>25</v>
      </c>
      <c r="K728">
        <v>37200</v>
      </c>
      <c r="L728">
        <v>34550</v>
      </c>
      <c r="M728" t="s">
        <v>25</v>
      </c>
      <c r="N728" t="s">
        <v>25</v>
      </c>
      <c r="O728" t="s">
        <v>25</v>
      </c>
      <c r="P728">
        <v>38500</v>
      </c>
      <c r="Q728">
        <v>34850</v>
      </c>
      <c r="R728">
        <v>38000</v>
      </c>
      <c r="S728">
        <v>36000</v>
      </c>
      <c r="T728">
        <v>37000</v>
      </c>
      <c r="U728" t="s">
        <v>25</v>
      </c>
      <c r="V728">
        <v>35550</v>
      </c>
      <c r="W728">
        <v>38200</v>
      </c>
      <c r="X728">
        <v>36800</v>
      </c>
      <c r="Y728">
        <v>34100</v>
      </c>
      <c r="Z728">
        <v>34500</v>
      </c>
      <c r="AA728">
        <v>33900</v>
      </c>
    </row>
    <row r="729" spans="1:27">
      <c r="A729" s="265">
        <v>45955</v>
      </c>
      <c r="B729" t="s">
        <v>25</v>
      </c>
      <c r="C729" t="s">
        <v>25</v>
      </c>
      <c r="D729" t="s">
        <v>25</v>
      </c>
      <c r="E729" t="s">
        <v>25</v>
      </c>
      <c r="F729" t="s">
        <v>25</v>
      </c>
      <c r="G729" t="s">
        <v>25</v>
      </c>
      <c r="H729" t="s">
        <v>25</v>
      </c>
      <c r="I729" t="s">
        <v>25</v>
      </c>
      <c r="J729" t="s">
        <v>25</v>
      </c>
      <c r="K729">
        <v>37200</v>
      </c>
      <c r="L729">
        <v>34800</v>
      </c>
      <c r="M729">
        <v>37400</v>
      </c>
      <c r="N729" t="s">
        <v>25</v>
      </c>
      <c r="O729">
        <v>37200</v>
      </c>
      <c r="P729">
        <v>38300</v>
      </c>
      <c r="Q729">
        <v>35000</v>
      </c>
      <c r="R729">
        <v>38000</v>
      </c>
      <c r="S729">
        <v>36000</v>
      </c>
      <c r="T729">
        <v>36800</v>
      </c>
      <c r="U729" t="s">
        <v>25</v>
      </c>
      <c r="V729">
        <v>35700</v>
      </c>
      <c r="W729">
        <v>38300</v>
      </c>
      <c r="X729">
        <v>36800</v>
      </c>
      <c r="Y729">
        <v>34200</v>
      </c>
      <c r="Z729">
        <v>34650</v>
      </c>
      <c r="AA729">
        <v>34000</v>
      </c>
    </row>
    <row r="730" spans="1:27">
      <c r="A730" s="265">
        <v>45956</v>
      </c>
      <c r="B730" t="s">
        <v>24</v>
      </c>
      <c r="C730" t="s">
        <v>24</v>
      </c>
      <c r="D730" t="s">
        <v>24</v>
      </c>
      <c r="E730" t="s">
        <v>24</v>
      </c>
      <c r="F730" t="s">
        <v>24</v>
      </c>
      <c r="G730" t="s">
        <v>24</v>
      </c>
      <c r="H730" t="s">
        <v>24</v>
      </c>
      <c r="I730" t="s">
        <v>24</v>
      </c>
      <c r="J730" t="s">
        <v>24</v>
      </c>
      <c r="K730" t="s">
        <v>24</v>
      </c>
      <c r="L730" t="s">
        <v>24</v>
      </c>
      <c r="M730" t="s">
        <v>24</v>
      </c>
      <c r="N730" t="s">
        <v>24</v>
      </c>
      <c r="O730" t="s">
        <v>24</v>
      </c>
      <c r="P730" t="s">
        <v>24</v>
      </c>
      <c r="Q730" t="s">
        <v>24</v>
      </c>
      <c r="R730" t="s">
        <v>24</v>
      </c>
      <c r="S730" t="s">
        <v>24</v>
      </c>
      <c r="T730" t="s">
        <v>24</v>
      </c>
      <c r="U730" t="s">
        <v>24</v>
      </c>
      <c r="V730" t="s">
        <v>24</v>
      </c>
      <c r="W730" t="s">
        <v>24</v>
      </c>
      <c r="X730" t="s">
        <v>24</v>
      </c>
      <c r="Y730" t="s">
        <v>24</v>
      </c>
      <c r="Z730" t="s">
        <v>24</v>
      </c>
      <c r="AA730" t="s">
        <v>24</v>
      </c>
    </row>
    <row r="731" spans="1:27">
      <c r="A731" s="265">
        <v>45957</v>
      </c>
      <c r="B731" t="s">
        <v>25</v>
      </c>
      <c r="C731" t="s">
        <v>25</v>
      </c>
      <c r="D731" t="s">
        <v>25</v>
      </c>
      <c r="E731" t="s">
        <v>25</v>
      </c>
      <c r="F731" t="s">
        <v>25</v>
      </c>
      <c r="G731" t="s">
        <v>25</v>
      </c>
      <c r="H731" t="s">
        <v>25</v>
      </c>
      <c r="I731" t="s">
        <v>25</v>
      </c>
      <c r="J731" t="s">
        <v>25</v>
      </c>
      <c r="K731">
        <v>37200</v>
      </c>
      <c r="L731">
        <v>34800</v>
      </c>
      <c r="M731">
        <v>37500</v>
      </c>
      <c r="N731" t="s">
        <v>25</v>
      </c>
      <c r="O731">
        <v>37300</v>
      </c>
      <c r="P731">
        <v>38200</v>
      </c>
      <c r="Q731">
        <v>35000</v>
      </c>
      <c r="R731">
        <v>37300</v>
      </c>
      <c r="S731">
        <v>36000</v>
      </c>
      <c r="T731">
        <v>37000</v>
      </c>
      <c r="U731" t="s">
        <v>25</v>
      </c>
      <c r="V731">
        <v>35700</v>
      </c>
      <c r="W731">
        <v>38000</v>
      </c>
      <c r="X731">
        <v>37300</v>
      </c>
      <c r="Y731">
        <v>34000</v>
      </c>
      <c r="Z731">
        <v>34500</v>
      </c>
      <c r="AA731">
        <v>34000</v>
      </c>
    </row>
    <row r="732" spans="1:27">
      <c r="A732" s="265">
        <v>45958</v>
      </c>
      <c r="B732" t="s">
        <v>25</v>
      </c>
      <c r="C732" t="s">
        <v>25</v>
      </c>
      <c r="D732" t="s">
        <v>25</v>
      </c>
      <c r="E732" t="s">
        <v>25</v>
      </c>
      <c r="F732" t="s">
        <v>25</v>
      </c>
      <c r="G732" t="s">
        <v>25</v>
      </c>
      <c r="H732" t="s">
        <v>25</v>
      </c>
      <c r="I732" t="s">
        <v>25</v>
      </c>
      <c r="J732" t="s">
        <v>25</v>
      </c>
      <c r="K732">
        <v>37000</v>
      </c>
      <c r="L732">
        <v>34600</v>
      </c>
      <c r="M732">
        <v>37300</v>
      </c>
      <c r="N732" t="s">
        <v>25</v>
      </c>
      <c r="O732">
        <v>37200</v>
      </c>
      <c r="P732">
        <v>38000</v>
      </c>
      <c r="Q732">
        <v>34800</v>
      </c>
      <c r="R732">
        <v>37300</v>
      </c>
      <c r="S732">
        <v>36000</v>
      </c>
      <c r="T732">
        <v>37000</v>
      </c>
      <c r="U732" t="s">
        <v>25</v>
      </c>
      <c r="V732">
        <v>35500</v>
      </c>
      <c r="W732">
        <v>38050</v>
      </c>
      <c r="X732">
        <v>37300</v>
      </c>
      <c r="Y732">
        <v>33950</v>
      </c>
      <c r="Z732">
        <v>34450</v>
      </c>
      <c r="AA732">
        <v>33900</v>
      </c>
    </row>
    <row r="733" spans="1:27">
      <c r="A733" s="265">
        <v>45959</v>
      </c>
      <c r="B733" t="s">
        <v>25</v>
      </c>
      <c r="C733" t="s">
        <v>25</v>
      </c>
      <c r="D733" t="s">
        <v>25</v>
      </c>
      <c r="E733" t="s">
        <v>25</v>
      </c>
      <c r="F733" t="s">
        <v>25</v>
      </c>
      <c r="G733" t="s">
        <v>25</v>
      </c>
      <c r="H733" t="s">
        <v>25</v>
      </c>
      <c r="I733" t="s">
        <v>25</v>
      </c>
      <c r="J733" t="s">
        <v>25</v>
      </c>
      <c r="K733">
        <v>37100</v>
      </c>
      <c r="L733">
        <v>34900</v>
      </c>
      <c r="M733">
        <v>37700</v>
      </c>
      <c r="N733" t="s">
        <v>25</v>
      </c>
      <c r="O733">
        <v>37400</v>
      </c>
      <c r="P733">
        <v>38000</v>
      </c>
      <c r="Q733">
        <v>35300</v>
      </c>
      <c r="R733">
        <v>37300</v>
      </c>
      <c r="S733">
        <v>36000</v>
      </c>
      <c r="T733">
        <v>37000</v>
      </c>
      <c r="U733" t="s">
        <v>25</v>
      </c>
      <c r="V733">
        <v>36000</v>
      </c>
      <c r="W733">
        <v>38200</v>
      </c>
      <c r="X733">
        <v>37400</v>
      </c>
      <c r="Y733">
        <v>34400</v>
      </c>
      <c r="Z733">
        <v>34800</v>
      </c>
      <c r="AA733">
        <v>34100</v>
      </c>
    </row>
    <row r="734" spans="1:27">
      <c r="A734" s="265">
        <v>45960</v>
      </c>
      <c r="B734" t="s">
        <v>25</v>
      </c>
      <c r="C734" t="s">
        <v>25</v>
      </c>
      <c r="D734" t="s">
        <v>25</v>
      </c>
      <c r="E734" t="s">
        <v>25</v>
      </c>
      <c r="F734" t="s">
        <v>25</v>
      </c>
      <c r="G734" t="s">
        <v>25</v>
      </c>
      <c r="H734" t="s">
        <v>25</v>
      </c>
      <c r="I734" t="s">
        <v>25</v>
      </c>
      <c r="J734" t="s">
        <v>25</v>
      </c>
      <c r="K734">
        <v>37100</v>
      </c>
      <c r="L734">
        <v>35000</v>
      </c>
      <c r="M734">
        <v>37800</v>
      </c>
      <c r="N734" t="s">
        <v>25</v>
      </c>
      <c r="O734">
        <v>37500</v>
      </c>
      <c r="P734">
        <v>38300</v>
      </c>
      <c r="Q734">
        <v>35400</v>
      </c>
      <c r="R734">
        <v>37300</v>
      </c>
      <c r="S734">
        <v>36000</v>
      </c>
      <c r="T734">
        <v>37300</v>
      </c>
      <c r="U734" t="s">
        <v>25</v>
      </c>
      <c r="V734">
        <v>36100</v>
      </c>
      <c r="W734">
        <v>38400</v>
      </c>
      <c r="X734">
        <v>37800</v>
      </c>
      <c r="Y734">
        <v>34400</v>
      </c>
      <c r="Z734">
        <v>34950</v>
      </c>
      <c r="AA734">
        <v>34200</v>
      </c>
    </row>
    <row r="735" spans="1:27">
      <c r="A735" s="265">
        <v>45961</v>
      </c>
      <c r="B735" t="s">
        <v>25</v>
      </c>
      <c r="C735" t="s">
        <v>25</v>
      </c>
      <c r="D735" t="s">
        <v>25</v>
      </c>
      <c r="E735" t="s">
        <v>25</v>
      </c>
      <c r="F735" t="s">
        <v>25</v>
      </c>
      <c r="G735" t="s">
        <v>25</v>
      </c>
      <c r="H735" t="s">
        <v>25</v>
      </c>
      <c r="I735" t="s">
        <v>25</v>
      </c>
      <c r="J735" t="s">
        <v>25</v>
      </c>
      <c r="K735">
        <v>37600</v>
      </c>
      <c r="L735">
        <v>35200</v>
      </c>
      <c r="M735">
        <v>38300</v>
      </c>
      <c r="N735" t="s">
        <v>25</v>
      </c>
      <c r="O735">
        <v>37800</v>
      </c>
      <c r="P735">
        <v>38300</v>
      </c>
      <c r="Q735">
        <v>35800</v>
      </c>
      <c r="R735">
        <v>37300</v>
      </c>
      <c r="S735">
        <v>36500</v>
      </c>
      <c r="T735">
        <v>37500</v>
      </c>
      <c r="U735" t="s">
        <v>25</v>
      </c>
      <c r="V735">
        <v>36500</v>
      </c>
      <c r="W735">
        <v>38650</v>
      </c>
      <c r="X735">
        <v>38200</v>
      </c>
      <c r="Y735">
        <v>35100</v>
      </c>
      <c r="Z735">
        <v>35550</v>
      </c>
      <c r="AA735">
        <v>34750</v>
      </c>
    </row>
    <row r="736" spans="1:27">
      <c r="A736" s="265">
        <v>45962</v>
      </c>
      <c r="B736" t="s">
        <v>25</v>
      </c>
      <c r="C736" t="s">
        <v>25</v>
      </c>
      <c r="D736" t="s">
        <v>25</v>
      </c>
      <c r="E736" t="s">
        <v>25</v>
      </c>
      <c r="F736" t="s">
        <v>25</v>
      </c>
      <c r="G736" t="s">
        <v>25</v>
      </c>
      <c r="H736" t="s">
        <v>25</v>
      </c>
      <c r="I736" t="s">
        <v>25</v>
      </c>
      <c r="J736" t="s">
        <v>25</v>
      </c>
      <c r="K736">
        <v>37600</v>
      </c>
      <c r="L736">
        <v>35500</v>
      </c>
      <c r="M736">
        <v>38300</v>
      </c>
      <c r="N736" t="s">
        <v>25</v>
      </c>
      <c r="O736">
        <v>37700</v>
      </c>
      <c r="P736">
        <v>38500</v>
      </c>
      <c r="Q736">
        <v>35800</v>
      </c>
      <c r="R736">
        <v>37300</v>
      </c>
      <c r="S736">
        <v>37000</v>
      </c>
      <c r="T736">
        <v>37700</v>
      </c>
      <c r="U736" t="s">
        <v>25</v>
      </c>
      <c r="V736">
        <v>36500</v>
      </c>
      <c r="W736">
        <v>38600</v>
      </c>
      <c r="X736">
        <v>38500</v>
      </c>
      <c r="Y736">
        <v>35100</v>
      </c>
      <c r="Z736">
        <v>35550</v>
      </c>
      <c r="AA736">
        <v>34750</v>
      </c>
    </row>
    <row r="737" spans="1:27">
      <c r="A737" s="265">
        <v>45963</v>
      </c>
      <c r="B737" t="s">
        <v>24</v>
      </c>
      <c r="C737" t="s">
        <v>24</v>
      </c>
      <c r="D737" t="s">
        <v>24</v>
      </c>
      <c r="E737" t="s">
        <v>24</v>
      </c>
      <c r="F737" t="s">
        <v>24</v>
      </c>
      <c r="G737" t="s">
        <v>24</v>
      </c>
      <c r="H737" t="s">
        <v>24</v>
      </c>
      <c r="I737" t="s">
        <v>24</v>
      </c>
      <c r="J737" t="s">
        <v>24</v>
      </c>
      <c r="K737" t="s">
        <v>24</v>
      </c>
      <c r="L737" t="s">
        <v>24</v>
      </c>
      <c r="M737" t="s">
        <v>24</v>
      </c>
      <c r="N737" t="s">
        <v>24</v>
      </c>
      <c r="O737" t="s">
        <v>24</v>
      </c>
      <c r="P737" t="s">
        <v>24</v>
      </c>
      <c r="Q737" t="s">
        <v>24</v>
      </c>
      <c r="R737" t="s">
        <v>24</v>
      </c>
      <c r="S737" t="s">
        <v>24</v>
      </c>
      <c r="T737" t="s">
        <v>24</v>
      </c>
      <c r="U737" t="s">
        <v>24</v>
      </c>
      <c r="V737" t="s">
        <v>24</v>
      </c>
      <c r="W737" t="s">
        <v>24</v>
      </c>
      <c r="X737" t="s">
        <v>24</v>
      </c>
      <c r="Y737" t="s">
        <v>24</v>
      </c>
      <c r="Z737" t="s">
        <v>24</v>
      </c>
      <c r="AA737" t="s">
        <v>24</v>
      </c>
    </row>
    <row r="738" spans="1:27">
      <c r="A738" s="265">
        <v>45964</v>
      </c>
      <c r="B738" t="s">
        <v>25</v>
      </c>
      <c r="C738" t="s">
        <v>25</v>
      </c>
      <c r="D738" t="s">
        <v>25</v>
      </c>
      <c r="E738" t="s">
        <v>25</v>
      </c>
      <c r="F738" t="s">
        <v>25</v>
      </c>
      <c r="G738" t="s">
        <v>25</v>
      </c>
      <c r="H738" t="s">
        <v>25</v>
      </c>
      <c r="I738" t="s">
        <v>25</v>
      </c>
      <c r="J738" t="s">
        <v>25</v>
      </c>
      <c r="K738">
        <v>37800</v>
      </c>
      <c r="L738">
        <v>35300</v>
      </c>
      <c r="M738">
        <v>38100</v>
      </c>
      <c r="N738" t="s">
        <v>25</v>
      </c>
      <c r="O738">
        <v>37500</v>
      </c>
      <c r="P738">
        <v>38500</v>
      </c>
      <c r="Q738">
        <v>35400</v>
      </c>
      <c r="R738">
        <v>37300</v>
      </c>
      <c r="S738">
        <v>36500</v>
      </c>
      <c r="T738">
        <v>37500</v>
      </c>
      <c r="U738" t="s">
        <v>25</v>
      </c>
      <c r="V738">
        <v>36100</v>
      </c>
      <c r="W738">
        <v>38500</v>
      </c>
      <c r="X738">
        <v>38200</v>
      </c>
      <c r="Y738">
        <v>34850</v>
      </c>
      <c r="Z738">
        <v>35400</v>
      </c>
      <c r="AA738">
        <v>34600</v>
      </c>
    </row>
    <row r="739" spans="1:27">
      <c r="A739" s="265">
        <v>45965</v>
      </c>
      <c r="B739" t="s">
        <v>25</v>
      </c>
      <c r="C739" t="s">
        <v>25</v>
      </c>
      <c r="D739" t="s">
        <v>25</v>
      </c>
      <c r="E739" t="s">
        <v>25</v>
      </c>
      <c r="F739" t="s">
        <v>25</v>
      </c>
      <c r="G739" t="s">
        <v>25</v>
      </c>
      <c r="H739" t="s">
        <v>25</v>
      </c>
      <c r="I739" t="s">
        <v>25</v>
      </c>
      <c r="J739" t="s">
        <v>25</v>
      </c>
      <c r="K739">
        <v>37800</v>
      </c>
      <c r="L739">
        <v>35350</v>
      </c>
      <c r="M739">
        <v>38400</v>
      </c>
      <c r="N739" t="s">
        <v>25</v>
      </c>
      <c r="O739">
        <v>37800</v>
      </c>
      <c r="P739">
        <v>38500</v>
      </c>
      <c r="Q739">
        <v>35800</v>
      </c>
      <c r="R739">
        <v>37300</v>
      </c>
      <c r="S739">
        <v>37000</v>
      </c>
      <c r="T739">
        <v>37300</v>
      </c>
      <c r="U739" t="s">
        <v>25</v>
      </c>
      <c r="V739">
        <v>36500</v>
      </c>
      <c r="W739">
        <v>38700</v>
      </c>
      <c r="X739">
        <v>38200</v>
      </c>
      <c r="Y739">
        <v>35100</v>
      </c>
      <c r="Z739">
        <v>35300</v>
      </c>
      <c r="AA739">
        <v>34700</v>
      </c>
    </row>
    <row r="740" spans="1:27">
      <c r="A740" s="265">
        <v>45966</v>
      </c>
      <c r="B740" t="s">
        <v>25</v>
      </c>
      <c r="C740" t="s">
        <v>25</v>
      </c>
      <c r="D740" t="s">
        <v>25</v>
      </c>
      <c r="E740" t="s">
        <v>25</v>
      </c>
      <c r="F740" t="s">
        <v>25</v>
      </c>
      <c r="G740" t="s">
        <v>25</v>
      </c>
      <c r="H740" t="s">
        <v>25</v>
      </c>
      <c r="I740" t="s">
        <v>25</v>
      </c>
      <c r="J740" t="s">
        <v>25</v>
      </c>
      <c r="K740">
        <v>37800</v>
      </c>
      <c r="L740">
        <v>35300</v>
      </c>
      <c r="M740">
        <v>38300</v>
      </c>
      <c r="N740" t="s">
        <v>25</v>
      </c>
      <c r="O740">
        <v>37600</v>
      </c>
      <c r="P740">
        <v>38500</v>
      </c>
      <c r="Q740">
        <v>35600</v>
      </c>
      <c r="R740">
        <v>37500</v>
      </c>
      <c r="S740">
        <v>36500</v>
      </c>
      <c r="T740">
        <v>37000</v>
      </c>
      <c r="U740" t="s">
        <v>25</v>
      </c>
      <c r="V740">
        <v>36300</v>
      </c>
      <c r="W740">
        <v>38600</v>
      </c>
      <c r="X740">
        <v>38200</v>
      </c>
      <c r="Y740">
        <v>34800</v>
      </c>
      <c r="Z740">
        <v>35150</v>
      </c>
      <c r="AA740">
        <v>34600</v>
      </c>
    </row>
    <row r="741" spans="1:27">
      <c r="A741" s="265">
        <v>45967</v>
      </c>
      <c r="B741" t="s">
        <v>25</v>
      </c>
      <c r="C741" t="s">
        <v>25</v>
      </c>
      <c r="D741" t="s">
        <v>25</v>
      </c>
      <c r="E741" t="s">
        <v>25</v>
      </c>
      <c r="F741" t="s">
        <v>25</v>
      </c>
      <c r="G741" t="s">
        <v>25</v>
      </c>
      <c r="H741" t="s">
        <v>25</v>
      </c>
      <c r="I741" t="s">
        <v>25</v>
      </c>
      <c r="J741" t="s">
        <v>25</v>
      </c>
      <c r="K741">
        <v>37700</v>
      </c>
      <c r="L741">
        <v>35300</v>
      </c>
      <c r="M741">
        <v>38200</v>
      </c>
      <c r="N741" t="s">
        <v>25</v>
      </c>
      <c r="O741">
        <v>37500</v>
      </c>
      <c r="P741">
        <v>38300</v>
      </c>
      <c r="Q741">
        <v>35450</v>
      </c>
      <c r="R741">
        <v>37500</v>
      </c>
      <c r="S741">
        <v>36500</v>
      </c>
      <c r="T741">
        <v>37100</v>
      </c>
      <c r="U741" t="s">
        <v>25</v>
      </c>
      <c r="V741">
        <v>36150</v>
      </c>
      <c r="W741">
        <v>38650</v>
      </c>
      <c r="X741">
        <v>38000</v>
      </c>
      <c r="Y741">
        <v>34700</v>
      </c>
      <c r="Z741">
        <v>34950</v>
      </c>
      <c r="AA741">
        <v>34500</v>
      </c>
    </row>
    <row r="742" spans="1:27">
      <c r="A742" s="265">
        <v>45968</v>
      </c>
      <c r="B742" t="s">
        <v>25</v>
      </c>
      <c r="C742" t="s">
        <v>25</v>
      </c>
      <c r="D742" t="s">
        <v>25</v>
      </c>
      <c r="E742" t="s">
        <v>25</v>
      </c>
      <c r="F742" t="s">
        <v>25</v>
      </c>
      <c r="G742" t="s">
        <v>25</v>
      </c>
      <c r="H742" t="s">
        <v>25</v>
      </c>
      <c r="I742" t="s">
        <v>25</v>
      </c>
      <c r="J742" t="s">
        <v>25</v>
      </c>
      <c r="K742">
        <v>37300</v>
      </c>
      <c r="L742">
        <v>35200</v>
      </c>
      <c r="M742">
        <v>38000</v>
      </c>
      <c r="N742" t="s">
        <v>25</v>
      </c>
      <c r="O742">
        <v>37400</v>
      </c>
      <c r="P742">
        <v>38300</v>
      </c>
      <c r="Q742">
        <v>35450</v>
      </c>
      <c r="R742">
        <v>37500</v>
      </c>
      <c r="S742">
        <v>37000</v>
      </c>
      <c r="T742">
        <v>37000</v>
      </c>
      <c r="U742" t="s">
        <v>25</v>
      </c>
      <c r="V742">
        <v>36150</v>
      </c>
      <c r="W742">
        <v>38550</v>
      </c>
      <c r="X742">
        <v>37800</v>
      </c>
      <c r="Y742">
        <v>34550</v>
      </c>
      <c r="Z742">
        <v>34800</v>
      </c>
      <c r="AA742">
        <v>34350</v>
      </c>
    </row>
    <row r="743" spans="1:27">
      <c r="A743" s="265">
        <v>45969</v>
      </c>
      <c r="B743" t="s">
        <v>25</v>
      </c>
      <c r="C743" t="s">
        <v>25</v>
      </c>
      <c r="D743" t="s">
        <v>25</v>
      </c>
      <c r="E743" t="s">
        <v>25</v>
      </c>
      <c r="F743" t="s">
        <v>25</v>
      </c>
      <c r="G743" t="s">
        <v>25</v>
      </c>
      <c r="H743" t="s">
        <v>25</v>
      </c>
      <c r="I743" t="s">
        <v>25</v>
      </c>
      <c r="J743" t="s">
        <v>25</v>
      </c>
      <c r="K743">
        <v>37300</v>
      </c>
      <c r="L743">
        <v>35200</v>
      </c>
      <c r="M743">
        <v>38000</v>
      </c>
      <c r="N743" t="s">
        <v>25</v>
      </c>
      <c r="O743">
        <v>37400</v>
      </c>
      <c r="P743">
        <v>38300</v>
      </c>
      <c r="Q743">
        <v>35400</v>
      </c>
      <c r="R743">
        <v>37500</v>
      </c>
      <c r="S743">
        <v>37000</v>
      </c>
      <c r="T743">
        <v>37000</v>
      </c>
      <c r="U743" t="s">
        <v>25</v>
      </c>
      <c r="V743">
        <v>36100</v>
      </c>
      <c r="W743">
        <v>38600</v>
      </c>
      <c r="X743">
        <v>37800</v>
      </c>
      <c r="Y743">
        <v>34500</v>
      </c>
      <c r="Z743">
        <v>34800</v>
      </c>
      <c r="AA743">
        <v>34300</v>
      </c>
    </row>
    <row r="744" spans="1:27">
      <c r="A744" s="265">
        <v>45970</v>
      </c>
      <c r="B744" t="s">
        <v>24</v>
      </c>
      <c r="C744" t="s">
        <v>24</v>
      </c>
      <c r="D744" t="s">
        <v>24</v>
      </c>
      <c r="E744" t="s">
        <v>24</v>
      </c>
      <c r="F744" t="s">
        <v>24</v>
      </c>
      <c r="G744" t="s">
        <v>24</v>
      </c>
      <c r="H744" t="s">
        <v>24</v>
      </c>
      <c r="I744" t="s">
        <v>24</v>
      </c>
      <c r="J744" t="s">
        <v>24</v>
      </c>
      <c r="K744" t="s">
        <v>24</v>
      </c>
      <c r="L744" t="s">
        <v>24</v>
      </c>
      <c r="M744" t="s">
        <v>24</v>
      </c>
      <c r="N744" t="s">
        <v>24</v>
      </c>
      <c r="O744" t="s">
        <v>24</v>
      </c>
      <c r="P744" t="s">
        <v>24</v>
      </c>
      <c r="Q744" t="s">
        <v>24</v>
      </c>
      <c r="R744" t="s">
        <v>24</v>
      </c>
      <c r="S744" t="s">
        <v>24</v>
      </c>
      <c r="T744" t="s">
        <v>24</v>
      </c>
      <c r="U744" t="s">
        <v>24</v>
      </c>
      <c r="V744" t="s">
        <v>24</v>
      </c>
      <c r="W744" t="s">
        <v>24</v>
      </c>
      <c r="X744" t="s">
        <v>24</v>
      </c>
      <c r="Y744" t="s">
        <v>24</v>
      </c>
      <c r="Z744" t="s">
        <v>24</v>
      </c>
      <c r="AA744" t="s">
        <v>24</v>
      </c>
    </row>
    <row r="745" spans="1:27">
      <c r="A745" s="265">
        <v>45971</v>
      </c>
      <c r="B745" t="s">
        <v>25</v>
      </c>
      <c r="C745" t="s">
        <v>25</v>
      </c>
      <c r="D745" t="s">
        <v>25</v>
      </c>
      <c r="E745" t="s">
        <v>25</v>
      </c>
      <c r="F745" t="s">
        <v>25</v>
      </c>
      <c r="G745" t="s">
        <v>25</v>
      </c>
      <c r="H745" t="s">
        <v>25</v>
      </c>
      <c r="I745" t="s">
        <v>25</v>
      </c>
      <c r="J745" t="s">
        <v>25</v>
      </c>
      <c r="K745">
        <v>37000</v>
      </c>
      <c r="L745">
        <v>35000</v>
      </c>
      <c r="M745">
        <v>37900</v>
      </c>
      <c r="N745" t="s">
        <v>25</v>
      </c>
      <c r="O745">
        <v>37300</v>
      </c>
      <c r="P745">
        <v>38300</v>
      </c>
      <c r="Q745">
        <v>35350</v>
      </c>
      <c r="R745">
        <v>37500</v>
      </c>
      <c r="S745">
        <v>36500</v>
      </c>
      <c r="T745">
        <v>37000</v>
      </c>
      <c r="U745" t="s">
        <v>25</v>
      </c>
      <c r="V745">
        <v>36050</v>
      </c>
      <c r="W745">
        <v>38700</v>
      </c>
      <c r="X745">
        <v>37500</v>
      </c>
      <c r="Y745">
        <v>34600</v>
      </c>
      <c r="Z745">
        <v>34900</v>
      </c>
      <c r="AA745">
        <v>34100</v>
      </c>
    </row>
    <row r="746" spans="1:27">
      <c r="A746" s="265">
        <v>45972</v>
      </c>
      <c r="B746" t="s">
        <v>25</v>
      </c>
      <c r="C746" t="s">
        <v>25</v>
      </c>
      <c r="D746" t="s">
        <v>25</v>
      </c>
      <c r="E746" t="s">
        <v>25</v>
      </c>
      <c r="F746" t="s">
        <v>25</v>
      </c>
      <c r="G746" t="s">
        <v>25</v>
      </c>
      <c r="H746" t="s">
        <v>25</v>
      </c>
      <c r="I746" t="s">
        <v>25</v>
      </c>
      <c r="J746" t="s">
        <v>25</v>
      </c>
      <c r="K746">
        <v>36500</v>
      </c>
      <c r="L746">
        <v>35300</v>
      </c>
      <c r="M746">
        <v>38100</v>
      </c>
      <c r="N746" t="s">
        <v>25</v>
      </c>
      <c r="O746">
        <v>37500</v>
      </c>
      <c r="P746">
        <v>38300</v>
      </c>
      <c r="Q746">
        <v>35650</v>
      </c>
      <c r="R746">
        <v>37500</v>
      </c>
      <c r="S746">
        <v>37000</v>
      </c>
      <c r="T746">
        <v>37100</v>
      </c>
      <c r="U746" t="s">
        <v>25</v>
      </c>
      <c r="V746">
        <v>36350</v>
      </c>
      <c r="W746">
        <v>38950</v>
      </c>
      <c r="X746">
        <v>37700</v>
      </c>
      <c r="Y746">
        <v>34900</v>
      </c>
      <c r="Z746">
        <v>35100</v>
      </c>
      <c r="AA746">
        <v>34350</v>
      </c>
    </row>
    <row r="747" spans="1:27">
      <c r="A747" s="265">
        <v>45973</v>
      </c>
      <c r="B747" t="s">
        <v>25</v>
      </c>
      <c r="C747" t="s">
        <v>25</v>
      </c>
      <c r="D747" t="s">
        <v>25</v>
      </c>
      <c r="E747" t="s">
        <v>25</v>
      </c>
      <c r="F747" t="s">
        <v>25</v>
      </c>
      <c r="G747" t="s">
        <v>25</v>
      </c>
      <c r="H747" t="s">
        <v>25</v>
      </c>
      <c r="I747" t="s">
        <v>25</v>
      </c>
      <c r="J747" t="s">
        <v>25</v>
      </c>
      <c r="K747">
        <v>36400</v>
      </c>
      <c r="L747">
        <v>35150</v>
      </c>
      <c r="M747">
        <v>38000</v>
      </c>
      <c r="N747" t="s">
        <v>25</v>
      </c>
      <c r="O747">
        <v>37500</v>
      </c>
      <c r="P747">
        <v>38300</v>
      </c>
      <c r="Q747">
        <v>35400</v>
      </c>
      <c r="R747">
        <v>37500</v>
      </c>
      <c r="S747">
        <v>37000</v>
      </c>
      <c r="T747">
        <v>37000</v>
      </c>
      <c r="U747" t="s">
        <v>25</v>
      </c>
      <c r="V747">
        <v>36100</v>
      </c>
      <c r="W747">
        <v>38800</v>
      </c>
      <c r="X747">
        <v>37700</v>
      </c>
      <c r="Y747">
        <v>34650</v>
      </c>
      <c r="Z747">
        <v>34950</v>
      </c>
      <c r="AA747">
        <v>34300</v>
      </c>
    </row>
    <row r="748" spans="1:27">
      <c r="A748" s="265">
        <v>45974</v>
      </c>
      <c r="B748" t="s">
        <v>25</v>
      </c>
      <c r="C748" t="s">
        <v>25</v>
      </c>
      <c r="D748" t="s">
        <v>25</v>
      </c>
      <c r="E748" t="s">
        <v>25</v>
      </c>
      <c r="F748" t="s">
        <v>25</v>
      </c>
      <c r="G748" t="s">
        <v>25</v>
      </c>
      <c r="H748" t="s">
        <v>25</v>
      </c>
      <c r="I748" t="s">
        <v>25</v>
      </c>
      <c r="J748" t="s">
        <v>25</v>
      </c>
      <c r="K748">
        <v>36500</v>
      </c>
      <c r="L748">
        <v>35600</v>
      </c>
      <c r="M748">
        <v>38300</v>
      </c>
      <c r="N748" t="s">
        <v>25</v>
      </c>
      <c r="O748">
        <v>37700</v>
      </c>
      <c r="P748">
        <v>38300</v>
      </c>
      <c r="Q748">
        <v>35750</v>
      </c>
      <c r="R748">
        <v>37500</v>
      </c>
      <c r="S748">
        <v>37000</v>
      </c>
      <c r="T748">
        <v>37200</v>
      </c>
      <c r="U748" t="s">
        <v>25</v>
      </c>
      <c r="V748">
        <v>36450</v>
      </c>
      <c r="W748">
        <v>39200</v>
      </c>
      <c r="X748">
        <v>37600</v>
      </c>
      <c r="Y748">
        <v>35100</v>
      </c>
      <c r="Z748">
        <v>35400</v>
      </c>
      <c r="AA748">
        <v>34550</v>
      </c>
    </row>
    <row r="749" spans="1:27">
      <c r="A749" s="265">
        <v>45975</v>
      </c>
      <c r="B749" t="s">
        <v>25</v>
      </c>
      <c r="C749" t="s">
        <v>25</v>
      </c>
      <c r="D749" t="s">
        <v>25</v>
      </c>
      <c r="E749" t="s">
        <v>25</v>
      </c>
      <c r="F749" t="s">
        <v>25</v>
      </c>
      <c r="G749" t="s">
        <v>25</v>
      </c>
      <c r="H749" t="s">
        <v>25</v>
      </c>
      <c r="I749" t="s">
        <v>25</v>
      </c>
      <c r="J749" t="s">
        <v>25</v>
      </c>
      <c r="K749">
        <v>36900</v>
      </c>
      <c r="L749">
        <v>35550</v>
      </c>
      <c r="M749">
        <v>38400</v>
      </c>
      <c r="N749" t="s">
        <v>25</v>
      </c>
      <c r="O749">
        <v>38000</v>
      </c>
      <c r="P749">
        <v>38300</v>
      </c>
      <c r="Q749">
        <v>35750</v>
      </c>
      <c r="R749">
        <v>37500</v>
      </c>
      <c r="S749">
        <v>37000</v>
      </c>
      <c r="T749">
        <v>37400</v>
      </c>
      <c r="U749" t="s">
        <v>25</v>
      </c>
      <c r="V749">
        <v>36450</v>
      </c>
      <c r="W749">
        <v>39300</v>
      </c>
      <c r="X749">
        <v>38000</v>
      </c>
      <c r="Y749">
        <v>35250</v>
      </c>
      <c r="Z749">
        <v>35450</v>
      </c>
      <c r="AA749">
        <v>34650</v>
      </c>
    </row>
    <row r="750" spans="1:27">
      <c r="A750" s="265">
        <v>45976</v>
      </c>
      <c r="B750" t="s">
        <v>25</v>
      </c>
      <c r="C750" t="s">
        <v>25</v>
      </c>
      <c r="D750" t="s">
        <v>25</v>
      </c>
      <c r="E750" t="s">
        <v>25</v>
      </c>
      <c r="F750" t="s">
        <v>25</v>
      </c>
      <c r="G750" t="s">
        <v>25</v>
      </c>
      <c r="H750" t="s">
        <v>25</v>
      </c>
      <c r="I750" t="s">
        <v>25</v>
      </c>
      <c r="J750" t="s">
        <v>25</v>
      </c>
      <c r="K750">
        <v>37300</v>
      </c>
      <c r="L750">
        <v>36000</v>
      </c>
      <c r="M750">
        <v>38600</v>
      </c>
      <c r="N750" t="s">
        <v>25</v>
      </c>
      <c r="O750">
        <v>38200</v>
      </c>
      <c r="P750">
        <v>38300</v>
      </c>
      <c r="Q750">
        <v>36000</v>
      </c>
      <c r="R750">
        <v>37500</v>
      </c>
      <c r="S750">
        <v>37500</v>
      </c>
      <c r="T750">
        <v>37600</v>
      </c>
      <c r="U750" t="s">
        <v>25</v>
      </c>
      <c r="V750">
        <v>36700</v>
      </c>
      <c r="W750">
        <v>39500</v>
      </c>
      <c r="X750">
        <v>38500</v>
      </c>
      <c r="Y750">
        <v>35750</v>
      </c>
      <c r="Z750">
        <v>36000</v>
      </c>
      <c r="AA750">
        <v>35050</v>
      </c>
    </row>
    <row r="751" spans="1:27">
      <c r="A751" s="265">
        <v>45977</v>
      </c>
      <c r="B751" t="s">
        <v>24</v>
      </c>
      <c r="C751" t="s">
        <v>24</v>
      </c>
      <c r="D751" t="s">
        <v>24</v>
      </c>
      <c r="E751" t="s">
        <v>24</v>
      </c>
      <c r="F751" t="s">
        <v>24</v>
      </c>
      <c r="G751" t="s">
        <v>24</v>
      </c>
      <c r="H751" t="s">
        <v>24</v>
      </c>
      <c r="I751" t="s">
        <v>24</v>
      </c>
      <c r="J751" t="s">
        <v>24</v>
      </c>
      <c r="K751" t="s">
        <v>24</v>
      </c>
      <c r="L751" t="s">
        <v>24</v>
      </c>
      <c r="M751" t="s">
        <v>24</v>
      </c>
      <c r="N751" t="s">
        <v>24</v>
      </c>
      <c r="O751" t="s">
        <v>24</v>
      </c>
      <c r="P751" t="s">
        <v>24</v>
      </c>
      <c r="Q751" t="s">
        <v>24</v>
      </c>
      <c r="R751" t="s">
        <v>24</v>
      </c>
      <c r="S751" t="s">
        <v>24</v>
      </c>
      <c r="T751" t="s">
        <v>24</v>
      </c>
      <c r="U751" t="s">
        <v>24</v>
      </c>
      <c r="V751" t="s">
        <v>24</v>
      </c>
      <c r="W751" t="s">
        <v>24</v>
      </c>
      <c r="X751" t="s">
        <v>24</v>
      </c>
      <c r="Y751" t="s">
        <v>24</v>
      </c>
      <c r="Z751" t="s">
        <v>24</v>
      </c>
      <c r="AA751" t="s">
        <v>24</v>
      </c>
    </row>
    <row r="752" spans="1:27">
      <c r="A752" s="265">
        <v>45978</v>
      </c>
      <c r="B752" t="s">
        <v>25</v>
      </c>
      <c r="C752" t="s">
        <v>25</v>
      </c>
      <c r="D752" t="s">
        <v>25</v>
      </c>
      <c r="E752" t="s">
        <v>25</v>
      </c>
      <c r="F752" t="s">
        <v>25</v>
      </c>
      <c r="G752" t="s">
        <v>25</v>
      </c>
      <c r="H752" t="s">
        <v>25</v>
      </c>
      <c r="I752" t="s">
        <v>25</v>
      </c>
      <c r="J752" t="s">
        <v>25</v>
      </c>
      <c r="K752">
        <v>37700</v>
      </c>
      <c r="L752">
        <v>36000</v>
      </c>
      <c r="M752">
        <v>39000</v>
      </c>
      <c r="N752" t="s">
        <v>25</v>
      </c>
      <c r="O752">
        <v>38400</v>
      </c>
      <c r="P752">
        <v>38300</v>
      </c>
      <c r="Q752">
        <v>36250</v>
      </c>
      <c r="R752">
        <v>37500</v>
      </c>
      <c r="S752">
        <v>37500</v>
      </c>
      <c r="T752">
        <v>37600</v>
      </c>
      <c r="U752" t="s">
        <v>25</v>
      </c>
      <c r="V752">
        <v>36950</v>
      </c>
      <c r="W752">
        <v>39650</v>
      </c>
      <c r="X752">
        <v>38400</v>
      </c>
      <c r="Y752">
        <v>35700</v>
      </c>
      <c r="Z752">
        <v>35900</v>
      </c>
      <c r="AA752">
        <v>35300</v>
      </c>
    </row>
    <row r="753" spans="1:27">
      <c r="A753" s="265">
        <v>45979</v>
      </c>
      <c r="B753" t="s">
        <v>25</v>
      </c>
      <c r="C753" t="s">
        <v>25</v>
      </c>
      <c r="D753" t="s">
        <v>25</v>
      </c>
      <c r="E753" t="s">
        <v>25</v>
      </c>
      <c r="F753" t="s">
        <v>25</v>
      </c>
      <c r="G753" t="s">
        <v>25</v>
      </c>
      <c r="H753" t="s">
        <v>25</v>
      </c>
      <c r="I753" t="s">
        <v>25</v>
      </c>
      <c r="J753" t="s">
        <v>25</v>
      </c>
      <c r="K753">
        <v>37700</v>
      </c>
      <c r="L753">
        <v>35950</v>
      </c>
      <c r="M753">
        <v>38800</v>
      </c>
      <c r="N753" t="s">
        <v>25</v>
      </c>
      <c r="O753">
        <v>38200</v>
      </c>
      <c r="P753">
        <v>38300</v>
      </c>
      <c r="Q753">
        <v>36450</v>
      </c>
      <c r="R753">
        <v>37500</v>
      </c>
      <c r="S753">
        <v>37500</v>
      </c>
      <c r="T753">
        <v>37600</v>
      </c>
      <c r="U753" t="s">
        <v>25</v>
      </c>
      <c r="V753">
        <v>37150</v>
      </c>
      <c r="W753">
        <v>39500</v>
      </c>
      <c r="X753">
        <v>38300</v>
      </c>
      <c r="Y753">
        <v>35500</v>
      </c>
      <c r="Z753">
        <v>35700</v>
      </c>
      <c r="AA753">
        <v>35100</v>
      </c>
    </row>
    <row r="754" spans="1:27">
      <c r="A754" s="265">
        <v>45980</v>
      </c>
      <c r="B754" t="s">
        <v>25</v>
      </c>
      <c r="C754" t="s">
        <v>25</v>
      </c>
      <c r="D754" t="s">
        <v>25</v>
      </c>
      <c r="E754" t="s">
        <v>25</v>
      </c>
      <c r="F754" t="s">
        <v>25</v>
      </c>
      <c r="G754" t="s">
        <v>25</v>
      </c>
      <c r="H754" t="s">
        <v>25</v>
      </c>
      <c r="I754" t="s">
        <v>25</v>
      </c>
      <c r="J754" t="s">
        <v>25</v>
      </c>
      <c r="K754">
        <v>37700</v>
      </c>
      <c r="L754">
        <v>35900</v>
      </c>
      <c r="M754">
        <v>38700</v>
      </c>
      <c r="N754" t="s">
        <v>25</v>
      </c>
      <c r="O754">
        <v>38300</v>
      </c>
      <c r="P754">
        <v>38300</v>
      </c>
      <c r="Q754">
        <v>36300</v>
      </c>
      <c r="R754">
        <v>38000</v>
      </c>
      <c r="S754">
        <v>37500</v>
      </c>
      <c r="T754">
        <v>37600</v>
      </c>
      <c r="U754" t="s">
        <v>25</v>
      </c>
      <c r="V754">
        <v>37000</v>
      </c>
      <c r="W754">
        <v>39700</v>
      </c>
      <c r="X754">
        <v>38100</v>
      </c>
      <c r="Y754">
        <v>35400</v>
      </c>
      <c r="Z754">
        <v>35550</v>
      </c>
      <c r="AA754">
        <v>35000</v>
      </c>
    </row>
    <row r="755" spans="1:27">
      <c r="A755" s="265">
        <v>45981</v>
      </c>
      <c r="B755" t="s">
        <v>25</v>
      </c>
      <c r="C755" t="s">
        <v>25</v>
      </c>
      <c r="D755" t="s">
        <v>25</v>
      </c>
      <c r="E755" t="s">
        <v>25</v>
      </c>
      <c r="F755" t="s">
        <v>25</v>
      </c>
      <c r="G755" t="s">
        <v>25</v>
      </c>
      <c r="H755" t="s">
        <v>25</v>
      </c>
      <c r="I755" t="s">
        <v>25</v>
      </c>
      <c r="J755" t="s">
        <v>25</v>
      </c>
      <c r="K755">
        <v>38700</v>
      </c>
      <c r="L755">
        <v>36200</v>
      </c>
      <c r="M755">
        <v>38900</v>
      </c>
      <c r="N755" t="s">
        <v>25</v>
      </c>
      <c r="O755">
        <v>38300</v>
      </c>
      <c r="P755">
        <v>38500</v>
      </c>
      <c r="Q755">
        <v>36500</v>
      </c>
      <c r="R755">
        <v>38000</v>
      </c>
      <c r="S755">
        <v>38000</v>
      </c>
      <c r="T755">
        <v>37600</v>
      </c>
      <c r="U755" t="s">
        <v>25</v>
      </c>
      <c r="V755">
        <v>37200</v>
      </c>
      <c r="W755">
        <v>39800</v>
      </c>
      <c r="X755">
        <v>38200</v>
      </c>
      <c r="Y755">
        <v>35750</v>
      </c>
      <c r="Z755">
        <v>35800</v>
      </c>
      <c r="AA755">
        <v>35300</v>
      </c>
    </row>
    <row r="756" spans="1:27">
      <c r="A756" s="265">
        <v>45982</v>
      </c>
      <c r="B756" t="s">
        <v>25</v>
      </c>
      <c r="C756" t="s">
        <v>25</v>
      </c>
      <c r="D756" t="s">
        <v>25</v>
      </c>
      <c r="E756" t="s">
        <v>25</v>
      </c>
      <c r="F756" t="s">
        <v>25</v>
      </c>
      <c r="G756" t="s">
        <v>25</v>
      </c>
      <c r="H756" t="s">
        <v>25</v>
      </c>
      <c r="I756" t="s">
        <v>25</v>
      </c>
      <c r="J756" t="s">
        <v>25</v>
      </c>
      <c r="K756">
        <v>38500</v>
      </c>
      <c r="L756">
        <v>36100</v>
      </c>
      <c r="M756">
        <v>38800</v>
      </c>
      <c r="N756" t="s">
        <v>25</v>
      </c>
      <c r="O756">
        <v>38300</v>
      </c>
      <c r="P756">
        <v>38500</v>
      </c>
      <c r="Q756">
        <v>36350</v>
      </c>
      <c r="R756">
        <v>38000</v>
      </c>
      <c r="S756">
        <v>38000</v>
      </c>
      <c r="T756">
        <v>37600</v>
      </c>
      <c r="U756" t="s">
        <v>25</v>
      </c>
      <c r="V756">
        <v>37050</v>
      </c>
      <c r="W756">
        <v>39750</v>
      </c>
      <c r="X756">
        <v>38300</v>
      </c>
      <c r="Y756">
        <v>35450</v>
      </c>
      <c r="Z756">
        <v>35600</v>
      </c>
      <c r="AA756">
        <v>35200</v>
      </c>
    </row>
    <row r="757" spans="1:27">
      <c r="A757" s="265">
        <v>45983</v>
      </c>
      <c r="B757" t="s">
        <v>25</v>
      </c>
      <c r="C757" t="s">
        <v>25</v>
      </c>
      <c r="D757" t="s">
        <v>25</v>
      </c>
      <c r="E757" t="s">
        <v>25</v>
      </c>
      <c r="F757" t="s">
        <v>25</v>
      </c>
      <c r="G757" t="s">
        <v>25</v>
      </c>
      <c r="H757" t="s">
        <v>25</v>
      </c>
      <c r="I757" t="s">
        <v>25</v>
      </c>
      <c r="J757" t="s">
        <v>25</v>
      </c>
      <c r="K757">
        <v>38500</v>
      </c>
      <c r="L757">
        <v>36100</v>
      </c>
      <c r="M757">
        <v>38800</v>
      </c>
      <c r="N757" t="s">
        <v>25</v>
      </c>
      <c r="O757">
        <v>38200</v>
      </c>
      <c r="P757">
        <v>38500</v>
      </c>
      <c r="Q757">
        <v>36400</v>
      </c>
      <c r="R757">
        <v>38000</v>
      </c>
      <c r="S757">
        <v>38000</v>
      </c>
      <c r="T757">
        <v>37600</v>
      </c>
      <c r="U757" t="s">
        <v>25</v>
      </c>
      <c r="V757">
        <v>37050</v>
      </c>
      <c r="W757">
        <v>39800</v>
      </c>
      <c r="X757">
        <v>38300</v>
      </c>
      <c r="Y757">
        <v>35450</v>
      </c>
      <c r="Z757">
        <v>35750</v>
      </c>
      <c r="AA757">
        <v>35200</v>
      </c>
    </row>
    <row r="758" spans="1:27">
      <c r="A758" s="265">
        <v>45984</v>
      </c>
      <c r="B758" t="s">
        <v>24</v>
      </c>
      <c r="C758" t="s">
        <v>24</v>
      </c>
      <c r="D758" t="s">
        <v>24</v>
      </c>
      <c r="E758" t="s">
        <v>24</v>
      </c>
      <c r="F758" t="s">
        <v>24</v>
      </c>
      <c r="G758" t="s">
        <v>24</v>
      </c>
      <c r="H758" t="s">
        <v>24</v>
      </c>
      <c r="I758" t="s">
        <v>24</v>
      </c>
      <c r="J758" t="s">
        <v>24</v>
      </c>
      <c r="K758" t="s">
        <v>24</v>
      </c>
      <c r="L758" t="s">
        <v>24</v>
      </c>
      <c r="M758" t="s">
        <v>24</v>
      </c>
      <c r="N758" t="s">
        <v>24</v>
      </c>
      <c r="O758" t="s">
        <v>24</v>
      </c>
      <c r="P758" t="s">
        <v>24</v>
      </c>
      <c r="Q758" t="s">
        <v>24</v>
      </c>
      <c r="R758" t="s">
        <v>24</v>
      </c>
      <c r="S758" t="s">
        <v>24</v>
      </c>
      <c r="T758" t="s">
        <v>24</v>
      </c>
      <c r="U758" t="s">
        <v>24</v>
      </c>
      <c r="V758" t="s">
        <v>24</v>
      </c>
      <c r="W758" t="s">
        <v>24</v>
      </c>
      <c r="X758" t="s">
        <v>24</v>
      </c>
      <c r="Y758" t="s">
        <v>24</v>
      </c>
      <c r="Z758" t="s">
        <v>24</v>
      </c>
      <c r="AA758" t="s">
        <v>24</v>
      </c>
    </row>
    <row r="759" spans="1:27">
      <c r="A759" s="265">
        <v>45985</v>
      </c>
      <c r="B759" t="s">
        <v>25</v>
      </c>
      <c r="C759" t="s">
        <v>25</v>
      </c>
      <c r="D759" t="s">
        <v>25</v>
      </c>
      <c r="E759" t="s">
        <v>25</v>
      </c>
      <c r="F759" t="s">
        <v>25</v>
      </c>
      <c r="G759" t="s">
        <v>25</v>
      </c>
      <c r="H759" t="s">
        <v>25</v>
      </c>
      <c r="I759" t="s">
        <v>25</v>
      </c>
      <c r="J759" t="s">
        <v>25</v>
      </c>
      <c r="K759">
        <v>38300</v>
      </c>
      <c r="L759">
        <v>36000</v>
      </c>
      <c r="M759">
        <v>38800</v>
      </c>
      <c r="N759" t="s">
        <v>25</v>
      </c>
      <c r="O759">
        <v>38300</v>
      </c>
      <c r="P759">
        <v>38500</v>
      </c>
      <c r="Q759">
        <v>36300</v>
      </c>
      <c r="R759">
        <v>38000</v>
      </c>
      <c r="S759">
        <v>38000</v>
      </c>
      <c r="T759">
        <v>37700</v>
      </c>
      <c r="U759" t="s">
        <v>25</v>
      </c>
      <c r="V759">
        <v>37000</v>
      </c>
      <c r="W759">
        <v>39600</v>
      </c>
      <c r="X759">
        <v>38700</v>
      </c>
      <c r="Y759">
        <v>35350</v>
      </c>
      <c r="Z759">
        <v>35850</v>
      </c>
      <c r="AA759">
        <v>35100</v>
      </c>
    </row>
    <row r="760" spans="1:27">
      <c r="A760" s="265">
        <v>45986</v>
      </c>
      <c r="B760" t="s">
        <v>25</v>
      </c>
      <c r="C760" t="s">
        <v>25</v>
      </c>
      <c r="D760" t="s">
        <v>25</v>
      </c>
      <c r="E760" t="s">
        <v>25</v>
      </c>
      <c r="F760" t="s">
        <v>25</v>
      </c>
      <c r="G760" t="s">
        <v>25</v>
      </c>
      <c r="H760" t="s">
        <v>25</v>
      </c>
      <c r="I760" t="s">
        <v>25</v>
      </c>
      <c r="J760" t="s">
        <v>25</v>
      </c>
      <c r="K760">
        <v>38200</v>
      </c>
      <c r="L760">
        <v>35950</v>
      </c>
      <c r="M760">
        <v>38800</v>
      </c>
      <c r="N760" t="s">
        <v>25</v>
      </c>
      <c r="O760">
        <v>38300</v>
      </c>
      <c r="P760">
        <v>38500</v>
      </c>
      <c r="Q760">
        <v>36300</v>
      </c>
      <c r="R760">
        <v>38000</v>
      </c>
      <c r="S760">
        <v>37500</v>
      </c>
      <c r="T760">
        <v>37700</v>
      </c>
      <c r="U760" t="s">
        <v>25</v>
      </c>
      <c r="V760">
        <v>37000</v>
      </c>
      <c r="W760">
        <v>39800</v>
      </c>
      <c r="X760">
        <v>38500</v>
      </c>
      <c r="Y760">
        <v>35500</v>
      </c>
      <c r="Z760">
        <v>35950</v>
      </c>
      <c r="AA760">
        <v>35000</v>
      </c>
    </row>
    <row r="761" spans="1:27">
      <c r="A761" s="265">
        <v>45987</v>
      </c>
      <c r="B761" t="s">
        <v>25</v>
      </c>
      <c r="C761" t="s">
        <v>25</v>
      </c>
      <c r="D761" t="s">
        <v>25</v>
      </c>
      <c r="E761" t="s">
        <v>25</v>
      </c>
      <c r="F761" t="s">
        <v>25</v>
      </c>
      <c r="G761" t="s">
        <v>25</v>
      </c>
      <c r="H761" t="s">
        <v>25</v>
      </c>
      <c r="I761" t="s">
        <v>25</v>
      </c>
      <c r="J761" t="s">
        <v>25</v>
      </c>
      <c r="K761">
        <v>37800</v>
      </c>
      <c r="L761">
        <v>36300</v>
      </c>
      <c r="M761">
        <v>39200</v>
      </c>
      <c r="N761" t="s">
        <v>25</v>
      </c>
      <c r="O761">
        <v>38600</v>
      </c>
      <c r="P761">
        <v>38500</v>
      </c>
      <c r="Q761">
        <v>36750</v>
      </c>
      <c r="R761">
        <v>38000</v>
      </c>
      <c r="S761">
        <v>37500</v>
      </c>
      <c r="T761">
        <v>37800</v>
      </c>
      <c r="U761" t="s">
        <v>25</v>
      </c>
      <c r="V761">
        <v>37450</v>
      </c>
      <c r="W761">
        <v>40100</v>
      </c>
      <c r="X761">
        <v>38700</v>
      </c>
      <c r="Y761">
        <v>35750</v>
      </c>
      <c r="Z761">
        <v>36250</v>
      </c>
      <c r="AA761">
        <v>35350</v>
      </c>
    </row>
    <row r="762" spans="1:27">
      <c r="A762" s="265">
        <v>45988</v>
      </c>
      <c r="B762" t="s">
        <v>25</v>
      </c>
      <c r="C762" t="s">
        <v>25</v>
      </c>
      <c r="D762" t="s">
        <v>25</v>
      </c>
      <c r="E762" t="s">
        <v>25</v>
      </c>
      <c r="F762" t="s">
        <v>25</v>
      </c>
      <c r="G762" t="s">
        <v>25</v>
      </c>
      <c r="H762" t="s">
        <v>25</v>
      </c>
      <c r="I762" t="s">
        <v>25</v>
      </c>
      <c r="J762" t="s">
        <v>25</v>
      </c>
      <c r="K762">
        <v>38200</v>
      </c>
      <c r="L762">
        <v>36600</v>
      </c>
      <c r="M762">
        <v>39400</v>
      </c>
      <c r="N762" t="s">
        <v>25</v>
      </c>
      <c r="O762">
        <v>39000</v>
      </c>
      <c r="P762">
        <v>38500</v>
      </c>
      <c r="Q762">
        <v>36900</v>
      </c>
      <c r="R762">
        <v>38000</v>
      </c>
      <c r="S762">
        <v>38000</v>
      </c>
      <c r="T762">
        <v>38500</v>
      </c>
      <c r="U762" t="s">
        <v>25</v>
      </c>
      <c r="V762">
        <v>37600</v>
      </c>
      <c r="W762">
        <v>40300</v>
      </c>
      <c r="X762">
        <v>38800</v>
      </c>
      <c r="Y762">
        <v>36000</v>
      </c>
      <c r="Z762">
        <v>36350</v>
      </c>
      <c r="AA762">
        <v>35500</v>
      </c>
    </row>
    <row r="763" spans="1:27">
      <c r="A763" s="265">
        <v>45989</v>
      </c>
      <c r="B763" t="s">
        <v>25</v>
      </c>
      <c r="C763" t="s">
        <v>25</v>
      </c>
      <c r="D763" t="s">
        <v>25</v>
      </c>
      <c r="E763" t="s">
        <v>25</v>
      </c>
      <c r="F763" t="s">
        <v>25</v>
      </c>
      <c r="G763" t="s">
        <v>25</v>
      </c>
      <c r="H763" t="s">
        <v>25</v>
      </c>
      <c r="I763" t="s">
        <v>25</v>
      </c>
      <c r="J763" t="s">
        <v>25</v>
      </c>
      <c r="K763">
        <v>37800</v>
      </c>
      <c r="L763">
        <v>36400</v>
      </c>
      <c r="M763">
        <v>39200</v>
      </c>
      <c r="N763" t="s">
        <v>25</v>
      </c>
      <c r="O763">
        <v>38800</v>
      </c>
      <c r="P763">
        <v>38500</v>
      </c>
      <c r="Q763">
        <v>36750</v>
      </c>
      <c r="R763">
        <v>38000</v>
      </c>
      <c r="S763">
        <v>38000</v>
      </c>
      <c r="T763">
        <v>38300</v>
      </c>
      <c r="U763" t="s">
        <v>25</v>
      </c>
      <c r="V763">
        <v>37450</v>
      </c>
      <c r="W763">
        <v>40150</v>
      </c>
      <c r="X763">
        <v>38800</v>
      </c>
      <c r="Y763">
        <v>35800</v>
      </c>
      <c r="Z763">
        <v>36150</v>
      </c>
      <c r="AA763">
        <v>35500</v>
      </c>
    </row>
    <row r="764" spans="1:27">
      <c r="A764" s="265">
        <v>45990</v>
      </c>
      <c r="B764" t="s">
        <v>25</v>
      </c>
      <c r="C764" t="s">
        <v>25</v>
      </c>
      <c r="D764" t="s">
        <v>25</v>
      </c>
      <c r="E764" t="s">
        <v>25</v>
      </c>
      <c r="F764" t="s">
        <v>25</v>
      </c>
      <c r="G764" t="s">
        <v>25</v>
      </c>
      <c r="H764" t="s">
        <v>25</v>
      </c>
      <c r="I764" t="s">
        <v>25</v>
      </c>
      <c r="J764" t="s">
        <v>25</v>
      </c>
      <c r="K764">
        <v>37800</v>
      </c>
      <c r="L764">
        <v>36450</v>
      </c>
      <c r="M764">
        <v>39200</v>
      </c>
      <c r="N764" t="s">
        <v>25</v>
      </c>
      <c r="O764">
        <v>38800</v>
      </c>
      <c r="P764">
        <v>38500</v>
      </c>
      <c r="Q764">
        <v>36800</v>
      </c>
      <c r="R764">
        <v>38300</v>
      </c>
      <c r="S764">
        <v>38000</v>
      </c>
      <c r="T764">
        <v>38200</v>
      </c>
      <c r="U764" t="s">
        <v>25</v>
      </c>
      <c r="V764">
        <v>37500</v>
      </c>
      <c r="W764">
        <v>40300</v>
      </c>
      <c r="X764">
        <v>38800</v>
      </c>
      <c r="Y764">
        <v>35950</v>
      </c>
      <c r="Z764">
        <v>36250</v>
      </c>
      <c r="AA764">
        <v>35500</v>
      </c>
    </row>
    <row r="765" spans="1:27">
      <c r="A765" s="265">
        <v>45991</v>
      </c>
      <c r="B765" t="s">
        <v>24</v>
      </c>
      <c r="C765" t="s">
        <v>24</v>
      </c>
      <c r="D765" t="s">
        <v>24</v>
      </c>
      <c r="E765" t="s">
        <v>24</v>
      </c>
      <c r="F765" t="s">
        <v>24</v>
      </c>
      <c r="G765" t="s">
        <v>24</v>
      </c>
      <c r="H765" t="s">
        <v>24</v>
      </c>
      <c r="I765" t="s">
        <v>24</v>
      </c>
      <c r="J765" t="s">
        <v>24</v>
      </c>
      <c r="K765" t="s">
        <v>24</v>
      </c>
      <c r="L765" t="s">
        <v>24</v>
      </c>
      <c r="M765" t="s">
        <v>24</v>
      </c>
      <c r="N765" t="s">
        <v>24</v>
      </c>
      <c r="O765" t="s">
        <v>24</v>
      </c>
      <c r="P765" t="s">
        <v>24</v>
      </c>
      <c r="Q765" t="s">
        <v>24</v>
      </c>
      <c r="R765" t="s">
        <v>24</v>
      </c>
      <c r="S765" t="s">
        <v>24</v>
      </c>
      <c r="T765" t="s">
        <v>24</v>
      </c>
      <c r="U765" t="s">
        <v>24</v>
      </c>
      <c r="V765" t="s">
        <v>24</v>
      </c>
      <c r="W765" t="s">
        <v>24</v>
      </c>
      <c r="X765" t="s">
        <v>24</v>
      </c>
      <c r="Y765" t="s">
        <v>24</v>
      </c>
      <c r="Z765" t="s">
        <v>24</v>
      </c>
      <c r="AA765" t="s">
        <v>24</v>
      </c>
    </row>
    <row r="766" spans="1:27">
      <c r="A766" s="265">
        <v>45992</v>
      </c>
      <c r="B766" t="s">
        <v>25</v>
      </c>
      <c r="C766" t="s">
        <v>25</v>
      </c>
      <c r="D766" t="s">
        <v>25</v>
      </c>
      <c r="E766" t="s">
        <v>25</v>
      </c>
      <c r="F766" t="s">
        <v>25</v>
      </c>
      <c r="G766" t="s">
        <v>25</v>
      </c>
      <c r="H766" t="s">
        <v>25</v>
      </c>
      <c r="I766" t="s">
        <v>25</v>
      </c>
      <c r="J766" t="s">
        <v>25</v>
      </c>
      <c r="K766">
        <v>37800</v>
      </c>
      <c r="L766">
        <v>36800</v>
      </c>
      <c r="M766">
        <v>39900</v>
      </c>
      <c r="N766" t="s">
        <v>25</v>
      </c>
      <c r="O766">
        <v>39500</v>
      </c>
      <c r="P766">
        <v>38500</v>
      </c>
      <c r="Q766">
        <v>37200</v>
      </c>
      <c r="R766">
        <v>38300</v>
      </c>
      <c r="S766">
        <v>38000</v>
      </c>
      <c r="T766">
        <v>38300</v>
      </c>
      <c r="U766" t="s">
        <v>25</v>
      </c>
      <c r="V766">
        <v>37900</v>
      </c>
      <c r="W766">
        <v>40600</v>
      </c>
      <c r="X766">
        <v>39000</v>
      </c>
      <c r="Y766">
        <v>36200</v>
      </c>
      <c r="Z766">
        <v>36500</v>
      </c>
      <c r="AA766">
        <v>35650</v>
      </c>
    </row>
    <row r="767" spans="1:27">
      <c r="A767" s="265">
        <v>45993</v>
      </c>
      <c r="B767" t="s">
        <v>25</v>
      </c>
      <c r="C767" t="s">
        <v>25</v>
      </c>
      <c r="D767" t="s">
        <v>25</v>
      </c>
      <c r="E767" t="s">
        <v>25</v>
      </c>
      <c r="F767" t="s">
        <v>25</v>
      </c>
      <c r="G767" t="s">
        <v>25</v>
      </c>
      <c r="H767" t="s">
        <v>25</v>
      </c>
      <c r="I767" t="s">
        <v>25</v>
      </c>
      <c r="J767" t="s">
        <v>25</v>
      </c>
      <c r="K767">
        <v>37800</v>
      </c>
      <c r="L767">
        <v>36750</v>
      </c>
      <c r="M767">
        <v>39800</v>
      </c>
      <c r="N767" t="s">
        <v>25</v>
      </c>
      <c r="O767">
        <v>39400</v>
      </c>
      <c r="P767">
        <v>38500</v>
      </c>
      <c r="Q767">
        <v>37150</v>
      </c>
      <c r="R767">
        <v>38300</v>
      </c>
      <c r="S767">
        <v>38300</v>
      </c>
      <c r="T767">
        <v>38700</v>
      </c>
      <c r="U767" t="s">
        <v>25</v>
      </c>
      <c r="V767">
        <v>37850</v>
      </c>
      <c r="W767">
        <v>40500</v>
      </c>
      <c r="X767">
        <v>39400</v>
      </c>
      <c r="Y767">
        <v>36300</v>
      </c>
      <c r="Z767">
        <v>36700</v>
      </c>
      <c r="AA767">
        <v>36000</v>
      </c>
    </row>
    <row r="768" spans="1:27">
      <c r="A768" s="265">
        <v>45994</v>
      </c>
      <c r="B768" t="s">
        <v>25</v>
      </c>
      <c r="C768" t="s">
        <v>25</v>
      </c>
      <c r="D768" t="s">
        <v>25</v>
      </c>
      <c r="E768" t="s">
        <v>25</v>
      </c>
      <c r="F768" t="s">
        <v>25</v>
      </c>
      <c r="G768" t="s">
        <v>25</v>
      </c>
      <c r="H768" t="s">
        <v>25</v>
      </c>
      <c r="I768" t="s">
        <v>25</v>
      </c>
      <c r="J768" t="s">
        <v>25</v>
      </c>
      <c r="K768">
        <v>38200</v>
      </c>
      <c r="L768">
        <v>36850</v>
      </c>
      <c r="M768">
        <v>40000</v>
      </c>
      <c r="N768" t="s">
        <v>25</v>
      </c>
      <c r="O768">
        <v>39600</v>
      </c>
      <c r="P768">
        <v>38500</v>
      </c>
      <c r="Q768">
        <v>37250</v>
      </c>
      <c r="R768">
        <v>38300</v>
      </c>
      <c r="S768">
        <v>38500</v>
      </c>
      <c r="T768">
        <v>38800</v>
      </c>
      <c r="U768" t="s">
        <v>25</v>
      </c>
      <c r="V768">
        <v>37950</v>
      </c>
      <c r="W768">
        <v>40750</v>
      </c>
      <c r="X768">
        <v>39500</v>
      </c>
      <c r="Y768">
        <v>36500</v>
      </c>
      <c r="Z768">
        <v>36900</v>
      </c>
      <c r="AA768">
        <v>36000</v>
      </c>
    </row>
    <row r="769" spans="1:27">
      <c r="A769" s="265">
        <v>45995</v>
      </c>
      <c r="B769" t="s">
        <v>25</v>
      </c>
      <c r="C769" t="s">
        <v>25</v>
      </c>
      <c r="D769" t="s">
        <v>25</v>
      </c>
      <c r="E769" t="s">
        <v>25</v>
      </c>
      <c r="F769" t="s">
        <v>25</v>
      </c>
      <c r="G769" t="s">
        <v>25</v>
      </c>
      <c r="H769" t="s">
        <v>25</v>
      </c>
      <c r="I769" t="s">
        <v>25</v>
      </c>
      <c r="J769" t="s">
        <v>25</v>
      </c>
      <c r="K769">
        <v>38500</v>
      </c>
      <c r="L769">
        <v>36950</v>
      </c>
      <c r="M769">
        <v>40300</v>
      </c>
      <c r="N769" t="s">
        <v>25</v>
      </c>
      <c r="O769">
        <v>39900</v>
      </c>
      <c r="P769">
        <v>39000</v>
      </c>
      <c r="Q769">
        <v>37450</v>
      </c>
      <c r="R769">
        <v>38500</v>
      </c>
      <c r="S769">
        <v>38500</v>
      </c>
      <c r="T769">
        <v>39000</v>
      </c>
      <c r="U769" t="s">
        <v>25</v>
      </c>
      <c r="V769">
        <v>38150</v>
      </c>
      <c r="W769">
        <v>40900</v>
      </c>
      <c r="X769">
        <v>39800</v>
      </c>
      <c r="Y769">
        <v>36900</v>
      </c>
      <c r="Z769">
        <v>37250</v>
      </c>
      <c r="AA769">
        <v>36450</v>
      </c>
    </row>
    <row r="770" spans="1:27">
      <c r="A770" s="265">
        <v>45996</v>
      </c>
      <c r="B770" t="s">
        <v>25</v>
      </c>
      <c r="C770" t="s">
        <v>25</v>
      </c>
      <c r="D770" t="s">
        <v>25</v>
      </c>
      <c r="E770" t="s">
        <v>25</v>
      </c>
      <c r="F770" t="s">
        <v>25</v>
      </c>
      <c r="G770" t="s">
        <v>25</v>
      </c>
      <c r="H770" t="s">
        <v>25</v>
      </c>
      <c r="I770" t="s">
        <v>25</v>
      </c>
      <c r="J770" t="s">
        <v>25</v>
      </c>
      <c r="K770">
        <v>38500</v>
      </c>
      <c r="L770">
        <v>36800</v>
      </c>
      <c r="M770">
        <v>40200</v>
      </c>
      <c r="N770" t="s">
        <v>25</v>
      </c>
      <c r="O770">
        <v>39800</v>
      </c>
      <c r="P770">
        <v>39000</v>
      </c>
      <c r="Q770">
        <v>37250</v>
      </c>
      <c r="R770">
        <v>38900</v>
      </c>
      <c r="S770">
        <v>38700</v>
      </c>
      <c r="T770">
        <v>38900</v>
      </c>
      <c r="U770" t="s">
        <v>25</v>
      </c>
      <c r="V770">
        <v>37950</v>
      </c>
      <c r="W770">
        <v>40750</v>
      </c>
      <c r="X770">
        <v>39800</v>
      </c>
      <c r="Y770">
        <v>36800</v>
      </c>
      <c r="Z770">
        <v>37000</v>
      </c>
      <c r="AA770">
        <v>36300</v>
      </c>
    </row>
    <row r="771" spans="1:27">
      <c r="A771" s="265">
        <v>45997</v>
      </c>
      <c r="B771" t="s">
        <v>25</v>
      </c>
      <c r="C771" t="s">
        <v>25</v>
      </c>
      <c r="D771" t="s">
        <v>25</v>
      </c>
      <c r="E771" t="s">
        <v>25</v>
      </c>
      <c r="F771" t="s">
        <v>25</v>
      </c>
      <c r="G771" t="s">
        <v>25</v>
      </c>
      <c r="H771" t="s">
        <v>25</v>
      </c>
      <c r="I771" t="s">
        <v>25</v>
      </c>
      <c r="J771" t="s">
        <v>25</v>
      </c>
      <c r="K771">
        <v>38500</v>
      </c>
      <c r="L771">
        <v>36950</v>
      </c>
      <c r="M771">
        <v>40100</v>
      </c>
      <c r="N771" t="s">
        <v>25</v>
      </c>
      <c r="O771">
        <v>39700</v>
      </c>
      <c r="P771">
        <v>39000</v>
      </c>
      <c r="Q771">
        <v>37100</v>
      </c>
      <c r="R771">
        <v>38900</v>
      </c>
      <c r="S771">
        <v>38500</v>
      </c>
      <c r="T771">
        <v>38900</v>
      </c>
      <c r="U771" t="s">
        <v>25</v>
      </c>
      <c r="V771">
        <v>37800</v>
      </c>
      <c r="W771">
        <v>40600</v>
      </c>
      <c r="X771">
        <v>39700</v>
      </c>
      <c r="Y771">
        <v>36700</v>
      </c>
      <c r="Z771">
        <v>36950</v>
      </c>
      <c r="AA771">
        <v>36200</v>
      </c>
    </row>
    <row r="772" spans="1:27">
      <c r="A772" s="265">
        <v>45998</v>
      </c>
      <c r="B772" t="s">
        <v>24</v>
      </c>
      <c r="C772" t="s">
        <v>24</v>
      </c>
      <c r="D772" t="s">
        <v>24</v>
      </c>
      <c r="E772" t="s">
        <v>24</v>
      </c>
      <c r="F772" t="s">
        <v>24</v>
      </c>
      <c r="G772" t="s">
        <v>24</v>
      </c>
      <c r="H772" t="s">
        <v>24</v>
      </c>
      <c r="I772" t="s">
        <v>24</v>
      </c>
      <c r="J772" t="s">
        <v>24</v>
      </c>
      <c r="K772" t="s">
        <v>24</v>
      </c>
      <c r="L772" t="s">
        <v>24</v>
      </c>
      <c r="M772" t="s">
        <v>24</v>
      </c>
      <c r="N772" t="s">
        <v>24</v>
      </c>
      <c r="O772" t="s">
        <v>24</v>
      </c>
      <c r="P772" t="s">
        <v>24</v>
      </c>
      <c r="Q772" t="s">
        <v>24</v>
      </c>
      <c r="R772" t="s">
        <v>24</v>
      </c>
      <c r="S772" t="s">
        <v>24</v>
      </c>
      <c r="T772" t="s">
        <v>24</v>
      </c>
      <c r="U772" t="s">
        <v>24</v>
      </c>
      <c r="V772" t="s">
        <v>24</v>
      </c>
      <c r="W772" t="s">
        <v>24</v>
      </c>
      <c r="X772" t="s">
        <v>24</v>
      </c>
      <c r="Y772" t="s">
        <v>24</v>
      </c>
      <c r="Z772" t="s">
        <v>24</v>
      </c>
      <c r="AA772" t="s">
        <v>24</v>
      </c>
    </row>
    <row r="773" spans="1:27">
      <c r="A773" s="265">
        <v>45999</v>
      </c>
      <c r="B773" t="s">
        <v>25</v>
      </c>
      <c r="C773" t="s">
        <v>25</v>
      </c>
      <c r="D773" t="s">
        <v>25</v>
      </c>
      <c r="E773" t="s">
        <v>25</v>
      </c>
      <c r="F773" t="s">
        <v>25</v>
      </c>
      <c r="G773" t="s">
        <v>25</v>
      </c>
      <c r="H773" t="s">
        <v>25</v>
      </c>
      <c r="I773" t="s">
        <v>25</v>
      </c>
      <c r="J773" t="s">
        <v>25</v>
      </c>
      <c r="K773">
        <v>38300</v>
      </c>
      <c r="L773">
        <v>36800</v>
      </c>
      <c r="M773">
        <v>39900</v>
      </c>
      <c r="N773" t="s">
        <v>25</v>
      </c>
      <c r="O773">
        <v>39400</v>
      </c>
      <c r="P773">
        <v>39000</v>
      </c>
      <c r="Q773">
        <v>36800</v>
      </c>
      <c r="R773">
        <v>38900</v>
      </c>
      <c r="S773">
        <v>38500</v>
      </c>
      <c r="T773">
        <v>38800</v>
      </c>
      <c r="U773" t="s">
        <v>25</v>
      </c>
      <c r="V773">
        <v>37500</v>
      </c>
      <c r="W773">
        <v>40350</v>
      </c>
      <c r="X773">
        <v>39400</v>
      </c>
      <c r="Y773">
        <v>36200</v>
      </c>
      <c r="Z773">
        <v>36650</v>
      </c>
      <c r="AA773">
        <v>36000</v>
      </c>
    </row>
    <row r="774" spans="1:27">
      <c r="A774" s="265">
        <v>46000</v>
      </c>
      <c r="B774" t="s">
        <v>25</v>
      </c>
      <c r="C774" t="s">
        <v>25</v>
      </c>
      <c r="D774" t="s">
        <v>25</v>
      </c>
      <c r="E774" t="s">
        <v>25</v>
      </c>
      <c r="F774" t="s">
        <v>25</v>
      </c>
      <c r="G774" t="s">
        <v>25</v>
      </c>
      <c r="H774" t="s">
        <v>25</v>
      </c>
      <c r="I774" t="s">
        <v>25</v>
      </c>
      <c r="J774" t="s">
        <v>25</v>
      </c>
      <c r="K774">
        <v>38200</v>
      </c>
      <c r="L774">
        <v>36700</v>
      </c>
      <c r="M774">
        <v>39800</v>
      </c>
      <c r="N774" t="s">
        <v>25</v>
      </c>
      <c r="O774">
        <v>39300</v>
      </c>
      <c r="P774">
        <v>39000</v>
      </c>
      <c r="Q774">
        <v>36650</v>
      </c>
      <c r="R774">
        <v>38900</v>
      </c>
      <c r="S774">
        <v>38000</v>
      </c>
      <c r="T774">
        <v>38600</v>
      </c>
      <c r="U774" t="s">
        <v>25</v>
      </c>
      <c r="V774">
        <v>37350</v>
      </c>
      <c r="W774">
        <v>40200</v>
      </c>
      <c r="X774">
        <v>39400</v>
      </c>
      <c r="Y774">
        <v>36000</v>
      </c>
      <c r="Z774">
        <v>36450</v>
      </c>
      <c r="AA774">
        <v>35700</v>
      </c>
    </row>
    <row r="775" spans="1:27">
      <c r="A775" s="265">
        <v>46001</v>
      </c>
      <c r="B775" t="s">
        <v>25</v>
      </c>
      <c r="C775" t="s">
        <v>25</v>
      </c>
      <c r="D775" t="s">
        <v>25</v>
      </c>
      <c r="E775" t="s">
        <v>25</v>
      </c>
      <c r="F775" t="s">
        <v>25</v>
      </c>
      <c r="G775" t="s">
        <v>25</v>
      </c>
      <c r="H775" t="s">
        <v>25</v>
      </c>
      <c r="I775" t="s">
        <v>25</v>
      </c>
      <c r="J775" t="s">
        <v>25</v>
      </c>
      <c r="K775">
        <v>38100</v>
      </c>
      <c r="L775">
        <v>36800</v>
      </c>
      <c r="M775">
        <v>40100</v>
      </c>
      <c r="N775" t="s">
        <v>25</v>
      </c>
      <c r="O775">
        <v>39500</v>
      </c>
      <c r="P775">
        <v>39000</v>
      </c>
      <c r="Q775">
        <v>36800</v>
      </c>
      <c r="R775">
        <v>38900</v>
      </c>
      <c r="S775">
        <v>38000</v>
      </c>
      <c r="T775">
        <v>38500</v>
      </c>
      <c r="U775" t="s">
        <v>25</v>
      </c>
      <c r="V775">
        <v>37500</v>
      </c>
      <c r="W775">
        <v>40300</v>
      </c>
      <c r="X775">
        <v>39200</v>
      </c>
      <c r="Y775">
        <v>36250</v>
      </c>
      <c r="Z775">
        <v>36550</v>
      </c>
      <c r="AA775">
        <v>35700</v>
      </c>
    </row>
    <row r="776" spans="1:27">
      <c r="A776" s="265">
        <v>46002</v>
      </c>
      <c r="B776" t="s">
        <v>25</v>
      </c>
      <c r="C776" t="s">
        <v>25</v>
      </c>
      <c r="D776" t="s">
        <v>25</v>
      </c>
      <c r="E776" t="s">
        <v>25</v>
      </c>
      <c r="F776" t="s">
        <v>25</v>
      </c>
      <c r="G776" t="s">
        <v>25</v>
      </c>
      <c r="H776" t="s">
        <v>25</v>
      </c>
      <c r="I776" t="s">
        <v>25</v>
      </c>
      <c r="J776" t="s">
        <v>25</v>
      </c>
      <c r="K776">
        <v>38000</v>
      </c>
      <c r="L776">
        <v>36700</v>
      </c>
      <c r="M776">
        <v>39900</v>
      </c>
      <c r="N776" t="s">
        <v>25</v>
      </c>
      <c r="O776">
        <v>39300</v>
      </c>
      <c r="P776">
        <v>39000</v>
      </c>
      <c r="Q776">
        <v>36750</v>
      </c>
      <c r="R776">
        <v>38900</v>
      </c>
      <c r="S776">
        <v>38000</v>
      </c>
      <c r="T776">
        <v>38500</v>
      </c>
      <c r="U776" t="s">
        <v>25</v>
      </c>
      <c r="V776">
        <v>37350</v>
      </c>
      <c r="W776">
        <v>40000</v>
      </c>
      <c r="X776">
        <v>39400</v>
      </c>
      <c r="Y776">
        <v>36000</v>
      </c>
      <c r="Z776">
        <v>36350</v>
      </c>
      <c r="AA776">
        <v>35450</v>
      </c>
    </row>
    <row r="777" spans="1:27">
      <c r="A777" s="265">
        <v>46003</v>
      </c>
      <c r="B777" t="s">
        <v>25</v>
      </c>
      <c r="C777" t="s">
        <v>25</v>
      </c>
      <c r="D777" t="s">
        <v>25</v>
      </c>
      <c r="E777" t="s">
        <v>25</v>
      </c>
      <c r="F777" t="s">
        <v>25</v>
      </c>
      <c r="G777" t="s">
        <v>25</v>
      </c>
      <c r="H777" t="s">
        <v>25</v>
      </c>
      <c r="I777" t="s">
        <v>25</v>
      </c>
      <c r="J777" t="s">
        <v>25</v>
      </c>
      <c r="K777">
        <v>38000</v>
      </c>
      <c r="L777">
        <v>36500</v>
      </c>
      <c r="M777">
        <v>39800</v>
      </c>
      <c r="N777" t="s">
        <v>25</v>
      </c>
      <c r="O777">
        <v>39300</v>
      </c>
      <c r="P777">
        <v>39000</v>
      </c>
      <c r="Q777">
        <v>36650</v>
      </c>
      <c r="R777">
        <v>38900</v>
      </c>
      <c r="S777">
        <v>38000</v>
      </c>
      <c r="T777">
        <v>38500</v>
      </c>
      <c r="U777" t="s">
        <v>25</v>
      </c>
      <c r="V777">
        <v>37300</v>
      </c>
      <c r="W777">
        <v>39750</v>
      </c>
      <c r="X777">
        <v>39200</v>
      </c>
      <c r="Y777">
        <v>35800</v>
      </c>
      <c r="Z777">
        <v>36150</v>
      </c>
      <c r="AA777">
        <v>35300</v>
      </c>
    </row>
    <row r="778" spans="1:27">
      <c r="A778" s="265">
        <v>46004</v>
      </c>
      <c r="B778" t="s">
        <v>25</v>
      </c>
      <c r="C778" t="s">
        <v>25</v>
      </c>
      <c r="D778" t="s">
        <v>25</v>
      </c>
      <c r="E778" t="s">
        <v>25</v>
      </c>
      <c r="F778" t="s">
        <v>25</v>
      </c>
      <c r="G778" t="s">
        <v>25</v>
      </c>
      <c r="H778" t="s">
        <v>25</v>
      </c>
      <c r="I778" t="s">
        <v>25</v>
      </c>
      <c r="J778" t="s">
        <v>25</v>
      </c>
      <c r="K778">
        <v>37800</v>
      </c>
      <c r="L778">
        <v>36400</v>
      </c>
      <c r="M778">
        <v>39800</v>
      </c>
      <c r="N778" t="s">
        <v>25</v>
      </c>
      <c r="O778">
        <v>39200</v>
      </c>
      <c r="P778">
        <v>39000</v>
      </c>
      <c r="Q778">
        <v>36500</v>
      </c>
      <c r="R778">
        <v>38900</v>
      </c>
      <c r="S778">
        <v>38000</v>
      </c>
      <c r="T778">
        <v>38200</v>
      </c>
      <c r="U778" t="s">
        <v>25</v>
      </c>
      <c r="V778">
        <v>37150</v>
      </c>
      <c r="W778">
        <v>39600</v>
      </c>
      <c r="X778">
        <v>39000</v>
      </c>
      <c r="Y778">
        <v>35600</v>
      </c>
      <c r="Z778">
        <v>36050</v>
      </c>
      <c r="AA778">
        <v>35200</v>
      </c>
    </row>
    <row r="779" spans="1:27">
      <c r="A779" s="265">
        <v>46005</v>
      </c>
      <c r="B779" t="s">
        <v>24</v>
      </c>
      <c r="C779" t="s">
        <v>24</v>
      </c>
      <c r="D779" t="s">
        <v>24</v>
      </c>
      <c r="E779" t="s">
        <v>24</v>
      </c>
      <c r="F779" t="s">
        <v>24</v>
      </c>
      <c r="G779" t="s">
        <v>24</v>
      </c>
      <c r="H779" t="s">
        <v>24</v>
      </c>
      <c r="I779" t="s">
        <v>24</v>
      </c>
      <c r="J779" t="s">
        <v>24</v>
      </c>
      <c r="K779" t="s">
        <v>24</v>
      </c>
      <c r="L779" t="s">
        <v>24</v>
      </c>
      <c r="M779" t="s">
        <v>24</v>
      </c>
      <c r="N779" t="s">
        <v>24</v>
      </c>
      <c r="O779" t="s">
        <v>24</v>
      </c>
      <c r="P779" t="s">
        <v>24</v>
      </c>
      <c r="Q779" t="s">
        <v>24</v>
      </c>
      <c r="R779" t="s">
        <v>24</v>
      </c>
      <c r="S779" t="s">
        <v>24</v>
      </c>
      <c r="T779" t="s">
        <v>24</v>
      </c>
      <c r="U779" t="s">
        <v>24</v>
      </c>
      <c r="V779" t="s">
        <v>24</v>
      </c>
      <c r="W779" t="s">
        <v>24</v>
      </c>
      <c r="X779" t="s">
        <v>24</v>
      </c>
      <c r="Y779" t="s">
        <v>24</v>
      </c>
      <c r="Z779" t="s">
        <v>24</v>
      </c>
      <c r="AA779" t="s">
        <v>24</v>
      </c>
    </row>
    <row r="780" spans="1:27">
      <c r="A780" s="265">
        <v>46006</v>
      </c>
      <c r="B780" t="s">
        <v>25</v>
      </c>
      <c r="C780" t="s">
        <v>25</v>
      </c>
      <c r="D780" t="s">
        <v>25</v>
      </c>
      <c r="E780" t="s">
        <v>25</v>
      </c>
      <c r="F780" t="s">
        <v>25</v>
      </c>
      <c r="G780" t="s">
        <v>25</v>
      </c>
      <c r="H780" t="s">
        <v>25</v>
      </c>
      <c r="I780" t="s">
        <v>25</v>
      </c>
      <c r="J780" t="s">
        <v>25</v>
      </c>
      <c r="K780">
        <v>37800</v>
      </c>
      <c r="L780">
        <v>36400</v>
      </c>
      <c r="M780">
        <v>39800</v>
      </c>
      <c r="N780" t="s">
        <v>25</v>
      </c>
      <c r="O780">
        <v>39200</v>
      </c>
      <c r="P780">
        <v>38800</v>
      </c>
      <c r="Q780">
        <v>36550</v>
      </c>
      <c r="R780">
        <v>38900</v>
      </c>
      <c r="S780">
        <v>38000</v>
      </c>
      <c r="T780">
        <v>38300</v>
      </c>
      <c r="U780" t="s">
        <v>25</v>
      </c>
      <c r="V780">
        <v>37200</v>
      </c>
      <c r="W780">
        <v>39700</v>
      </c>
      <c r="X780">
        <v>39100</v>
      </c>
      <c r="Y780">
        <v>36000</v>
      </c>
      <c r="Z780">
        <v>36350</v>
      </c>
      <c r="AA780">
        <v>35400</v>
      </c>
    </row>
    <row r="781" spans="1:27">
      <c r="A781" s="265">
        <v>46007</v>
      </c>
      <c r="B781" t="s">
        <v>25</v>
      </c>
      <c r="C781" t="s">
        <v>25</v>
      </c>
      <c r="D781" t="s">
        <v>25</v>
      </c>
      <c r="E781" t="s">
        <v>25</v>
      </c>
      <c r="F781" t="s">
        <v>25</v>
      </c>
      <c r="G781" t="s">
        <v>25</v>
      </c>
      <c r="H781" t="s">
        <v>25</v>
      </c>
      <c r="I781" t="s">
        <v>25</v>
      </c>
      <c r="J781" t="s">
        <v>25</v>
      </c>
      <c r="K781">
        <v>37800</v>
      </c>
      <c r="L781">
        <v>36750</v>
      </c>
      <c r="M781">
        <v>40300</v>
      </c>
      <c r="N781" t="s">
        <v>25</v>
      </c>
      <c r="O781">
        <v>39700</v>
      </c>
      <c r="P781">
        <v>39000</v>
      </c>
      <c r="Q781">
        <v>36700</v>
      </c>
      <c r="R781">
        <v>38900</v>
      </c>
      <c r="S781">
        <v>38000</v>
      </c>
      <c r="T781">
        <v>38900</v>
      </c>
      <c r="U781" t="s">
        <v>25</v>
      </c>
      <c r="V781">
        <v>37350</v>
      </c>
      <c r="W781">
        <v>39950</v>
      </c>
      <c r="X781">
        <v>39600</v>
      </c>
      <c r="Y781">
        <v>36200</v>
      </c>
      <c r="Z781">
        <v>36600</v>
      </c>
      <c r="AA781">
        <v>35600</v>
      </c>
    </row>
    <row r="782" spans="1:27">
      <c r="A782" s="265">
        <v>46008</v>
      </c>
      <c r="B782" t="s">
        <v>25</v>
      </c>
      <c r="C782" t="s">
        <v>25</v>
      </c>
      <c r="D782" t="s">
        <v>25</v>
      </c>
      <c r="E782" t="s">
        <v>25</v>
      </c>
      <c r="F782" t="s">
        <v>25</v>
      </c>
      <c r="G782" t="s">
        <v>25</v>
      </c>
      <c r="H782" t="s">
        <v>25</v>
      </c>
      <c r="I782" t="s">
        <v>25</v>
      </c>
      <c r="J782" t="s">
        <v>25</v>
      </c>
      <c r="K782">
        <v>37800</v>
      </c>
      <c r="L782">
        <v>36950</v>
      </c>
      <c r="M782">
        <v>40400</v>
      </c>
      <c r="N782" t="s">
        <v>25</v>
      </c>
      <c r="O782">
        <v>39700</v>
      </c>
      <c r="P782">
        <v>39000</v>
      </c>
      <c r="Q782">
        <v>36900</v>
      </c>
      <c r="R782">
        <v>39100</v>
      </c>
      <c r="S782">
        <v>38500</v>
      </c>
      <c r="T782">
        <v>39300</v>
      </c>
      <c r="U782" t="s">
        <v>25</v>
      </c>
      <c r="V782">
        <v>37500</v>
      </c>
      <c r="W782">
        <v>39950</v>
      </c>
      <c r="X782">
        <v>39900</v>
      </c>
      <c r="Y782">
        <v>36300</v>
      </c>
      <c r="Z782">
        <v>36750</v>
      </c>
      <c r="AA782">
        <v>35700</v>
      </c>
    </row>
    <row r="783" spans="1:27">
      <c r="A783" s="265">
        <v>46009</v>
      </c>
      <c r="B783" t="s">
        <v>25</v>
      </c>
      <c r="C783" t="s">
        <v>25</v>
      </c>
      <c r="D783" t="s">
        <v>25</v>
      </c>
      <c r="E783" t="s">
        <v>25</v>
      </c>
      <c r="F783" t="s">
        <v>25</v>
      </c>
      <c r="G783" t="s">
        <v>25</v>
      </c>
      <c r="H783" t="s">
        <v>25</v>
      </c>
      <c r="I783" t="s">
        <v>25</v>
      </c>
      <c r="J783" t="s">
        <v>25</v>
      </c>
      <c r="K783">
        <v>38200</v>
      </c>
      <c r="L783">
        <v>36750</v>
      </c>
      <c r="M783">
        <v>40100</v>
      </c>
      <c r="N783" t="s">
        <v>25</v>
      </c>
      <c r="O783">
        <v>39500</v>
      </c>
      <c r="P783">
        <v>39000</v>
      </c>
      <c r="Q783">
        <v>36700</v>
      </c>
      <c r="R783">
        <v>39100</v>
      </c>
      <c r="S783">
        <v>38500</v>
      </c>
      <c r="T783">
        <v>39200</v>
      </c>
      <c r="U783" t="s">
        <v>25</v>
      </c>
      <c r="V783">
        <v>37300</v>
      </c>
      <c r="W783">
        <v>39900</v>
      </c>
      <c r="X783">
        <v>39700</v>
      </c>
      <c r="Y783">
        <v>36200</v>
      </c>
      <c r="Z783">
        <v>36800</v>
      </c>
      <c r="AA783">
        <v>35850</v>
      </c>
    </row>
    <row r="784" spans="1:27">
      <c r="A784" s="265">
        <v>46010</v>
      </c>
      <c r="B784" t="s">
        <v>25</v>
      </c>
      <c r="C784" t="s">
        <v>25</v>
      </c>
      <c r="D784" t="s">
        <v>25</v>
      </c>
      <c r="E784" t="s">
        <v>25</v>
      </c>
      <c r="F784" t="s">
        <v>25</v>
      </c>
      <c r="G784" t="s">
        <v>25</v>
      </c>
      <c r="H784" t="s">
        <v>25</v>
      </c>
      <c r="I784" t="s">
        <v>25</v>
      </c>
      <c r="J784" t="s">
        <v>25</v>
      </c>
      <c r="K784">
        <v>38600</v>
      </c>
      <c r="L784">
        <v>37250</v>
      </c>
      <c r="M784">
        <v>40500</v>
      </c>
      <c r="N784" t="s">
        <v>25</v>
      </c>
      <c r="O784">
        <v>40000</v>
      </c>
      <c r="P784">
        <v>39500</v>
      </c>
      <c r="Q784">
        <v>37200</v>
      </c>
      <c r="R784">
        <v>39100</v>
      </c>
      <c r="S784">
        <v>39000</v>
      </c>
      <c r="T784">
        <v>39700</v>
      </c>
      <c r="U784" t="s">
        <v>25</v>
      </c>
      <c r="V784">
        <v>37800</v>
      </c>
      <c r="W784">
        <v>40300</v>
      </c>
      <c r="X784">
        <v>40000</v>
      </c>
      <c r="Y784">
        <v>36800</v>
      </c>
      <c r="Z784">
        <v>37350</v>
      </c>
      <c r="AA784">
        <v>36450</v>
      </c>
    </row>
    <row r="785" spans="1:27">
      <c r="A785" s="265">
        <v>46012</v>
      </c>
      <c r="B785" t="s">
        <v>24</v>
      </c>
      <c r="C785" t="s">
        <v>24</v>
      </c>
      <c r="D785" t="s">
        <v>24</v>
      </c>
      <c r="E785" t="s">
        <v>24</v>
      </c>
      <c r="F785" t="s">
        <v>24</v>
      </c>
      <c r="G785" t="s">
        <v>24</v>
      </c>
      <c r="H785" t="s">
        <v>24</v>
      </c>
      <c r="I785" t="s">
        <v>24</v>
      </c>
      <c r="J785" t="s">
        <v>24</v>
      </c>
      <c r="K785" t="s">
        <v>24</v>
      </c>
      <c r="L785" t="s">
        <v>24</v>
      </c>
      <c r="M785" t="s">
        <v>24</v>
      </c>
      <c r="N785" t="s">
        <v>24</v>
      </c>
      <c r="O785" t="s">
        <v>24</v>
      </c>
      <c r="P785" t="s">
        <v>24</v>
      </c>
      <c r="Q785" t="s">
        <v>24</v>
      </c>
      <c r="R785" t="s">
        <v>24</v>
      </c>
      <c r="S785" t="s">
        <v>24</v>
      </c>
      <c r="T785" t="s">
        <v>24</v>
      </c>
      <c r="U785" t="s">
        <v>24</v>
      </c>
      <c r="V785" t="s">
        <v>24</v>
      </c>
      <c r="W785" t="s">
        <v>24</v>
      </c>
      <c r="X785" t="s">
        <v>24</v>
      </c>
      <c r="Y785" t="s">
        <v>24</v>
      </c>
      <c r="Z785" t="s">
        <v>24</v>
      </c>
      <c r="AA785" t="s">
        <v>24</v>
      </c>
    </row>
    <row r="786" spans="1:27">
      <c r="A786" s="265">
        <v>46013</v>
      </c>
      <c r="B786" t="s">
        <v>25</v>
      </c>
      <c r="C786" t="s">
        <v>25</v>
      </c>
      <c r="D786" t="s">
        <v>25</v>
      </c>
      <c r="E786" t="s">
        <v>25</v>
      </c>
      <c r="F786" t="s">
        <v>25</v>
      </c>
      <c r="G786" t="s">
        <v>25</v>
      </c>
      <c r="H786" t="s">
        <v>25</v>
      </c>
      <c r="I786" t="s">
        <v>25</v>
      </c>
      <c r="J786" t="s">
        <v>25</v>
      </c>
      <c r="K786">
        <v>39100</v>
      </c>
      <c r="L786">
        <v>37500</v>
      </c>
      <c r="M786">
        <v>41000</v>
      </c>
      <c r="N786" t="s">
        <v>25</v>
      </c>
      <c r="O786">
        <v>40500</v>
      </c>
      <c r="P786">
        <v>40000</v>
      </c>
      <c r="Q786">
        <v>37550</v>
      </c>
      <c r="R786">
        <v>39400</v>
      </c>
      <c r="S786">
        <v>39500</v>
      </c>
      <c r="T786">
        <v>40000</v>
      </c>
      <c r="U786" t="s">
        <v>25</v>
      </c>
      <c r="V786">
        <v>38150</v>
      </c>
      <c r="W786">
        <v>40700</v>
      </c>
      <c r="X786">
        <v>40300</v>
      </c>
      <c r="Y786">
        <v>37450</v>
      </c>
      <c r="Z786">
        <v>37900</v>
      </c>
      <c r="AA786">
        <v>37000</v>
      </c>
    </row>
    <row r="787" spans="1:27">
      <c r="A787" s="265">
        <v>46015</v>
      </c>
      <c r="B787" t="s">
        <v>25</v>
      </c>
      <c r="C787" t="s">
        <v>25</v>
      </c>
      <c r="D787" t="s">
        <v>25</v>
      </c>
      <c r="E787" t="s">
        <v>25</v>
      </c>
      <c r="F787" t="s">
        <v>25</v>
      </c>
      <c r="G787" t="s">
        <v>25</v>
      </c>
      <c r="H787" t="s">
        <v>25</v>
      </c>
      <c r="I787" t="s">
        <v>25</v>
      </c>
      <c r="J787" t="s">
        <v>25</v>
      </c>
      <c r="K787">
        <v>39600</v>
      </c>
      <c r="L787">
        <v>37500</v>
      </c>
      <c r="M787">
        <v>41500</v>
      </c>
      <c r="N787" t="s">
        <v>25</v>
      </c>
      <c r="O787">
        <v>40800</v>
      </c>
      <c r="P787">
        <v>40000</v>
      </c>
      <c r="Q787">
        <v>37600</v>
      </c>
      <c r="R787">
        <v>40200</v>
      </c>
      <c r="S787">
        <v>39500</v>
      </c>
      <c r="T787">
        <v>40100</v>
      </c>
      <c r="U787" t="s">
        <v>25</v>
      </c>
      <c r="V787">
        <v>38200</v>
      </c>
      <c r="W787">
        <v>40800</v>
      </c>
      <c r="X787">
        <v>40700</v>
      </c>
      <c r="Y787">
        <v>37500</v>
      </c>
      <c r="Z787">
        <v>37800</v>
      </c>
      <c r="AA787">
        <v>37100</v>
      </c>
    </row>
    <row r="788" spans="1:27">
      <c r="A788" s="265">
        <v>46016</v>
      </c>
      <c r="B788" t="s">
        <v>24</v>
      </c>
      <c r="C788" t="s">
        <v>24</v>
      </c>
      <c r="D788" t="s">
        <v>24</v>
      </c>
      <c r="E788" t="s">
        <v>24</v>
      </c>
      <c r="F788" t="s">
        <v>24</v>
      </c>
      <c r="G788" t="s">
        <v>24</v>
      </c>
      <c r="H788" t="s">
        <v>24</v>
      </c>
      <c r="I788" t="s">
        <v>24</v>
      </c>
      <c r="J788" t="s">
        <v>24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24</v>
      </c>
      <c r="Q788" t="s">
        <v>24</v>
      </c>
      <c r="R788" t="s">
        <v>24</v>
      </c>
      <c r="S788" t="s">
        <v>24</v>
      </c>
      <c r="T788" t="s">
        <v>24</v>
      </c>
      <c r="U788" t="s">
        <v>24</v>
      </c>
      <c r="V788" t="s">
        <v>24</v>
      </c>
      <c r="W788" t="s">
        <v>24</v>
      </c>
      <c r="X788" t="s">
        <v>24</v>
      </c>
      <c r="Y788" t="s">
        <v>24</v>
      </c>
      <c r="Z788" t="s">
        <v>24</v>
      </c>
      <c r="AA788" t="s">
        <v>24</v>
      </c>
    </row>
    <row r="789" spans="1:27">
      <c r="A789" s="265">
        <v>46017</v>
      </c>
      <c r="B789" t="s">
        <v>25</v>
      </c>
      <c r="C789" t="s">
        <v>25</v>
      </c>
      <c r="D789" t="s">
        <v>25</v>
      </c>
      <c r="E789" t="s">
        <v>25</v>
      </c>
      <c r="F789" t="s">
        <v>25</v>
      </c>
      <c r="G789" t="s">
        <v>25</v>
      </c>
      <c r="H789" t="s">
        <v>25</v>
      </c>
      <c r="I789" t="s">
        <v>25</v>
      </c>
      <c r="J789" t="s">
        <v>25</v>
      </c>
      <c r="K789">
        <v>39300</v>
      </c>
      <c r="L789">
        <v>37800</v>
      </c>
      <c r="M789">
        <v>41600</v>
      </c>
      <c r="N789" t="s">
        <v>25</v>
      </c>
      <c r="O789">
        <v>40800</v>
      </c>
      <c r="P789">
        <v>39800</v>
      </c>
      <c r="Q789">
        <v>37800</v>
      </c>
      <c r="R789">
        <v>40200</v>
      </c>
      <c r="S789">
        <v>39500</v>
      </c>
      <c r="T789">
        <v>40300</v>
      </c>
      <c r="U789" t="s">
        <v>25</v>
      </c>
      <c r="V789">
        <v>38400</v>
      </c>
      <c r="W789">
        <v>41000</v>
      </c>
      <c r="X789">
        <v>40800</v>
      </c>
      <c r="Y789">
        <v>37250</v>
      </c>
      <c r="Z789">
        <v>37700</v>
      </c>
      <c r="AA789">
        <v>37050</v>
      </c>
    </row>
    <row r="790" spans="1:27">
      <c r="A790" s="265">
        <v>46018</v>
      </c>
      <c r="B790" t="s">
        <v>25</v>
      </c>
      <c r="C790" t="s">
        <v>25</v>
      </c>
      <c r="D790" t="s">
        <v>25</v>
      </c>
      <c r="E790" t="s">
        <v>25</v>
      </c>
      <c r="F790" t="s">
        <v>25</v>
      </c>
      <c r="G790" t="s">
        <v>25</v>
      </c>
      <c r="H790" t="s">
        <v>25</v>
      </c>
      <c r="I790" t="s">
        <v>25</v>
      </c>
      <c r="J790" t="s">
        <v>25</v>
      </c>
      <c r="K790">
        <v>39400</v>
      </c>
      <c r="L790">
        <v>37800</v>
      </c>
      <c r="M790">
        <v>41600</v>
      </c>
      <c r="N790" t="s">
        <v>25</v>
      </c>
      <c r="O790">
        <v>40800</v>
      </c>
      <c r="P790">
        <v>39800</v>
      </c>
      <c r="Q790">
        <v>37800</v>
      </c>
      <c r="R790">
        <v>40200</v>
      </c>
      <c r="S790">
        <v>39500</v>
      </c>
      <c r="T790">
        <v>40300</v>
      </c>
      <c r="U790" t="s">
        <v>25</v>
      </c>
      <c r="V790">
        <v>38300</v>
      </c>
      <c r="W790">
        <v>41050</v>
      </c>
      <c r="X790">
        <v>40800</v>
      </c>
      <c r="Y790">
        <v>37250</v>
      </c>
      <c r="Z790">
        <v>37700</v>
      </c>
      <c r="AA790">
        <v>37050</v>
      </c>
    </row>
    <row r="791" spans="1:27">
      <c r="A791" s="265">
        <v>46019</v>
      </c>
      <c r="B791" t="s">
        <v>24</v>
      </c>
      <c r="C791" t="s">
        <v>24</v>
      </c>
      <c r="D791" t="s">
        <v>24</v>
      </c>
      <c r="E791" t="s">
        <v>24</v>
      </c>
      <c r="F791" t="s">
        <v>24</v>
      </c>
      <c r="G791" t="s">
        <v>24</v>
      </c>
      <c r="H791" t="s">
        <v>24</v>
      </c>
      <c r="I791" t="s">
        <v>24</v>
      </c>
      <c r="J791" t="s">
        <v>24</v>
      </c>
      <c r="K791" t="s">
        <v>24</v>
      </c>
      <c r="L791" t="s">
        <v>24</v>
      </c>
      <c r="M791" t="s">
        <v>24</v>
      </c>
      <c r="N791" t="s">
        <v>24</v>
      </c>
      <c r="O791" t="s">
        <v>24</v>
      </c>
      <c r="P791" t="s">
        <v>24</v>
      </c>
      <c r="Q791" t="s">
        <v>24</v>
      </c>
      <c r="R791" t="s">
        <v>24</v>
      </c>
      <c r="S791" t="s">
        <v>24</v>
      </c>
      <c r="T791" t="s">
        <v>24</v>
      </c>
      <c r="U791" t="s">
        <v>24</v>
      </c>
      <c r="V791" t="s">
        <v>24</v>
      </c>
      <c r="W791" t="s">
        <v>24</v>
      </c>
      <c r="X791" t="s">
        <v>24</v>
      </c>
      <c r="Y791" t="s">
        <v>24</v>
      </c>
      <c r="Z791" t="s">
        <v>24</v>
      </c>
      <c r="AA791" t="s">
        <v>24</v>
      </c>
    </row>
    <row r="792" spans="1:27">
      <c r="A792" s="265">
        <v>46020</v>
      </c>
      <c r="B792" t="s">
        <v>25</v>
      </c>
      <c r="C792" t="s">
        <v>25</v>
      </c>
      <c r="D792" t="s">
        <v>25</v>
      </c>
      <c r="E792" t="s">
        <v>25</v>
      </c>
      <c r="F792" t="s">
        <v>25</v>
      </c>
      <c r="G792" t="s">
        <v>25</v>
      </c>
      <c r="H792" t="s">
        <v>25</v>
      </c>
      <c r="I792" t="s">
        <v>25</v>
      </c>
      <c r="J792" t="s">
        <v>25</v>
      </c>
      <c r="K792">
        <v>41300</v>
      </c>
      <c r="L792">
        <v>38800</v>
      </c>
      <c r="M792">
        <v>42700</v>
      </c>
      <c r="N792" t="s">
        <v>25</v>
      </c>
      <c r="O792">
        <v>42200</v>
      </c>
      <c r="P792">
        <v>41500</v>
      </c>
      <c r="Q792">
        <v>39050</v>
      </c>
      <c r="R792">
        <v>40200</v>
      </c>
      <c r="S792">
        <v>40500</v>
      </c>
      <c r="T792">
        <v>41700</v>
      </c>
      <c r="U792" t="s">
        <v>25</v>
      </c>
      <c r="V792">
        <v>39550</v>
      </c>
      <c r="W792">
        <v>41700</v>
      </c>
      <c r="X792">
        <v>42100</v>
      </c>
      <c r="Y792">
        <v>38800</v>
      </c>
      <c r="Z792">
        <v>39100</v>
      </c>
      <c r="AA792">
        <v>38250</v>
      </c>
    </row>
    <row r="793" spans="1:27">
      <c r="A793" s="265">
        <v>46021</v>
      </c>
      <c r="B793" t="s">
        <v>25</v>
      </c>
      <c r="C793" t="s">
        <v>25</v>
      </c>
      <c r="D793" t="s">
        <v>25</v>
      </c>
      <c r="E793" t="s">
        <v>25</v>
      </c>
      <c r="F793" t="s">
        <v>25</v>
      </c>
      <c r="G793" t="s">
        <v>25</v>
      </c>
      <c r="H793" t="s">
        <v>25</v>
      </c>
      <c r="I793" t="s">
        <v>25</v>
      </c>
      <c r="J793" t="s">
        <v>25</v>
      </c>
      <c r="K793">
        <v>41300</v>
      </c>
      <c r="L793">
        <v>38650</v>
      </c>
      <c r="M793">
        <v>43500</v>
      </c>
      <c r="N793" t="s">
        <v>25</v>
      </c>
      <c r="O793">
        <v>43000</v>
      </c>
      <c r="P793">
        <v>41500</v>
      </c>
      <c r="Q793">
        <v>38900</v>
      </c>
      <c r="R793">
        <v>42000</v>
      </c>
      <c r="S793">
        <v>40500</v>
      </c>
      <c r="T793">
        <v>41800</v>
      </c>
      <c r="U793" t="s">
        <v>25</v>
      </c>
      <c r="V793">
        <v>39400</v>
      </c>
      <c r="W793">
        <v>42000</v>
      </c>
      <c r="X793">
        <v>42700</v>
      </c>
      <c r="Y793">
        <v>38600</v>
      </c>
      <c r="Z793">
        <v>39000</v>
      </c>
      <c r="AA793">
        <v>38400</v>
      </c>
    </row>
    <row r="794" spans="1:27">
      <c r="A794" s="265">
        <v>46022</v>
      </c>
      <c r="B794" t="s">
        <v>25</v>
      </c>
      <c r="C794" t="s">
        <v>25</v>
      </c>
      <c r="D794" t="s">
        <v>25</v>
      </c>
      <c r="E794" t="s">
        <v>25</v>
      </c>
      <c r="F794" t="s">
        <v>25</v>
      </c>
      <c r="G794" t="s">
        <v>25</v>
      </c>
      <c r="H794" t="s">
        <v>25</v>
      </c>
      <c r="I794" t="s">
        <v>25</v>
      </c>
      <c r="J794" t="s">
        <v>25</v>
      </c>
      <c r="K794">
        <v>41000</v>
      </c>
      <c r="L794">
        <v>39000</v>
      </c>
      <c r="M794">
        <v>43500</v>
      </c>
      <c r="N794" t="s">
        <v>25</v>
      </c>
      <c r="O794">
        <v>43000</v>
      </c>
      <c r="P794">
        <v>41000</v>
      </c>
      <c r="Q794">
        <v>39000</v>
      </c>
      <c r="R794">
        <v>42000</v>
      </c>
      <c r="S794">
        <v>40000</v>
      </c>
      <c r="T794">
        <v>41800</v>
      </c>
      <c r="U794" t="s">
        <v>25</v>
      </c>
      <c r="V794">
        <v>39500</v>
      </c>
      <c r="W794">
        <v>42200</v>
      </c>
      <c r="X794">
        <v>42700</v>
      </c>
      <c r="Y794">
        <v>39150</v>
      </c>
      <c r="Z794">
        <v>39150</v>
      </c>
      <c r="AA794">
        <v>38400</v>
      </c>
    </row>
    <row r="795" spans="1:27">
      <c r="A795" s="265">
        <v>46023</v>
      </c>
      <c r="B795" t="s">
        <v>25</v>
      </c>
      <c r="C795" t="s">
        <v>25</v>
      </c>
      <c r="D795" t="s">
        <v>25</v>
      </c>
      <c r="E795" t="s">
        <v>25</v>
      </c>
      <c r="F795" t="s">
        <v>25</v>
      </c>
      <c r="G795" t="s">
        <v>25</v>
      </c>
      <c r="H795" t="s">
        <v>25</v>
      </c>
      <c r="I795" t="s">
        <v>25</v>
      </c>
      <c r="J795" t="s">
        <v>25</v>
      </c>
      <c r="K795">
        <v>41400</v>
      </c>
      <c r="L795">
        <v>39600</v>
      </c>
      <c r="M795">
        <v>44400</v>
      </c>
      <c r="N795" t="s">
        <v>25</v>
      </c>
      <c r="O795">
        <v>43800</v>
      </c>
      <c r="P795">
        <v>41000</v>
      </c>
      <c r="Q795">
        <v>39550</v>
      </c>
      <c r="R795">
        <v>42000</v>
      </c>
      <c r="S795">
        <v>41000</v>
      </c>
      <c r="T795">
        <v>42800</v>
      </c>
      <c r="U795" t="s">
        <v>25</v>
      </c>
      <c r="V795">
        <v>40050</v>
      </c>
      <c r="W795">
        <v>42900</v>
      </c>
      <c r="X795">
        <v>43200</v>
      </c>
      <c r="Y795">
        <v>40500</v>
      </c>
      <c r="Z795">
        <v>40450</v>
      </c>
      <c r="AA795">
        <v>39000</v>
      </c>
    </row>
    <row r="796" spans="1:27">
      <c r="A796" s="265">
        <v>46024</v>
      </c>
      <c r="B796" t="s">
        <v>25</v>
      </c>
      <c r="C796" t="s">
        <v>25</v>
      </c>
      <c r="D796" t="s">
        <v>25</v>
      </c>
      <c r="E796" t="s">
        <v>25</v>
      </c>
      <c r="F796" t="s">
        <v>25</v>
      </c>
      <c r="G796" t="s">
        <v>25</v>
      </c>
      <c r="H796" t="s">
        <v>25</v>
      </c>
      <c r="I796" t="s">
        <v>25</v>
      </c>
      <c r="J796" t="s">
        <v>25</v>
      </c>
      <c r="K796">
        <v>42700</v>
      </c>
      <c r="L796">
        <v>40350</v>
      </c>
      <c r="M796">
        <v>45500</v>
      </c>
      <c r="N796" t="s">
        <v>25</v>
      </c>
      <c r="O796">
        <v>45000</v>
      </c>
      <c r="P796">
        <v>41500</v>
      </c>
      <c r="Q796">
        <v>40300</v>
      </c>
      <c r="R796">
        <v>42500</v>
      </c>
      <c r="S796">
        <v>41500</v>
      </c>
      <c r="T796">
        <v>43800</v>
      </c>
      <c r="U796" t="s">
        <v>25</v>
      </c>
      <c r="V796">
        <v>40800</v>
      </c>
      <c r="W796">
        <v>43500</v>
      </c>
      <c r="X796">
        <v>44100</v>
      </c>
      <c r="Y796">
        <v>41100</v>
      </c>
      <c r="Z796">
        <v>41250</v>
      </c>
      <c r="AA796">
        <v>40300</v>
      </c>
    </row>
    <row r="797" spans="1:27">
      <c r="A797" s="265">
        <v>46025</v>
      </c>
      <c r="B797" t="s">
        <v>25</v>
      </c>
      <c r="C797" t="s">
        <v>25</v>
      </c>
      <c r="D797" t="s">
        <v>25</v>
      </c>
      <c r="E797" t="s">
        <v>25</v>
      </c>
      <c r="F797" t="s">
        <v>25</v>
      </c>
      <c r="G797" t="s">
        <v>25</v>
      </c>
      <c r="H797" t="s">
        <v>25</v>
      </c>
      <c r="I797" t="s">
        <v>25</v>
      </c>
      <c r="J797" t="s">
        <v>25</v>
      </c>
      <c r="K797">
        <v>42700</v>
      </c>
      <c r="L797">
        <v>40350</v>
      </c>
      <c r="M797">
        <v>45500</v>
      </c>
      <c r="N797" t="s">
        <v>25</v>
      </c>
      <c r="O797">
        <v>45000</v>
      </c>
      <c r="P797">
        <v>41500</v>
      </c>
      <c r="Q797">
        <v>40300</v>
      </c>
      <c r="R797">
        <v>42500</v>
      </c>
      <c r="S797">
        <v>42300</v>
      </c>
      <c r="T797">
        <v>43800</v>
      </c>
      <c r="U797" t="s">
        <v>25</v>
      </c>
      <c r="V797">
        <v>40800</v>
      </c>
      <c r="W797">
        <v>43500</v>
      </c>
      <c r="X797">
        <v>44200</v>
      </c>
      <c r="Y797">
        <v>41100</v>
      </c>
      <c r="Z797">
        <v>41000</v>
      </c>
      <c r="AA797">
        <v>40500</v>
      </c>
    </row>
    <row r="798" spans="1:27">
      <c r="A798" s="265">
        <v>46026</v>
      </c>
      <c r="B798" t="s">
        <v>24</v>
      </c>
      <c r="C798" t="s">
        <v>24</v>
      </c>
      <c r="D798" t="s">
        <v>24</v>
      </c>
      <c r="E798" t="s">
        <v>24</v>
      </c>
      <c r="F798" t="s">
        <v>24</v>
      </c>
      <c r="G798" t="s">
        <v>24</v>
      </c>
      <c r="H798" t="s">
        <v>24</v>
      </c>
      <c r="I798" t="s">
        <v>24</v>
      </c>
      <c r="J798" t="s">
        <v>24</v>
      </c>
      <c r="K798" t="s">
        <v>24</v>
      </c>
      <c r="L798" t="s">
        <v>24</v>
      </c>
      <c r="M798" t="s">
        <v>24</v>
      </c>
      <c r="N798" t="s">
        <v>24</v>
      </c>
      <c r="O798" t="s">
        <v>24</v>
      </c>
      <c r="P798" t="s">
        <v>24</v>
      </c>
      <c r="Q798" t="s">
        <v>24</v>
      </c>
      <c r="R798" t="s">
        <v>24</v>
      </c>
      <c r="S798" t="s">
        <v>24</v>
      </c>
      <c r="T798" t="s">
        <v>24</v>
      </c>
      <c r="U798" t="s">
        <v>24</v>
      </c>
      <c r="V798" t="s">
        <v>24</v>
      </c>
      <c r="W798" t="s">
        <v>24</v>
      </c>
      <c r="X798" t="s">
        <v>24</v>
      </c>
      <c r="Y798" t="s">
        <v>24</v>
      </c>
      <c r="Z798" t="s">
        <v>24</v>
      </c>
      <c r="AA798" t="s">
        <v>24</v>
      </c>
    </row>
    <row r="799" spans="1:27">
      <c r="A799" s="265">
        <v>46027</v>
      </c>
      <c r="B799" t="s">
        <v>25</v>
      </c>
      <c r="C799" t="s">
        <v>25</v>
      </c>
      <c r="D799" t="s">
        <v>25</v>
      </c>
      <c r="E799" t="s">
        <v>25</v>
      </c>
      <c r="F799" t="s">
        <v>25</v>
      </c>
      <c r="G799" t="s">
        <v>25</v>
      </c>
      <c r="H799" t="s">
        <v>25</v>
      </c>
      <c r="I799" t="s">
        <v>25</v>
      </c>
      <c r="J799" t="s">
        <v>25</v>
      </c>
      <c r="K799">
        <v>42100</v>
      </c>
      <c r="L799">
        <v>40200</v>
      </c>
      <c r="M799">
        <v>44800</v>
      </c>
      <c r="N799" t="s">
        <v>25</v>
      </c>
      <c r="O799">
        <v>44300</v>
      </c>
      <c r="P799">
        <v>42000</v>
      </c>
      <c r="Q799">
        <v>39800</v>
      </c>
      <c r="R799">
        <v>42500</v>
      </c>
      <c r="S799">
        <v>41000</v>
      </c>
      <c r="T799">
        <v>43500</v>
      </c>
      <c r="U799" t="s">
        <v>25</v>
      </c>
      <c r="V799">
        <v>40300</v>
      </c>
      <c r="W799">
        <v>43000</v>
      </c>
      <c r="X799">
        <v>43600</v>
      </c>
      <c r="Y799">
        <v>40000</v>
      </c>
      <c r="Z799">
        <v>40400</v>
      </c>
      <c r="AA799">
        <v>39900</v>
      </c>
    </row>
    <row r="800" spans="1:27">
      <c r="A800" s="265">
        <v>46028</v>
      </c>
      <c r="B800" t="s">
        <v>25</v>
      </c>
      <c r="C800" t="s">
        <v>25</v>
      </c>
      <c r="D800" t="s">
        <v>25</v>
      </c>
      <c r="E800" t="s">
        <v>25</v>
      </c>
      <c r="F800" t="s">
        <v>25</v>
      </c>
      <c r="G800" t="s">
        <v>25</v>
      </c>
      <c r="H800" t="s">
        <v>25</v>
      </c>
      <c r="I800" t="s">
        <v>25</v>
      </c>
      <c r="J800" t="s">
        <v>25</v>
      </c>
      <c r="K800">
        <v>42100</v>
      </c>
      <c r="L800">
        <v>39950</v>
      </c>
      <c r="M800">
        <v>44000</v>
      </c>
      <c r="N800" t="s">
        <v>25</v>
      </c>
      <c r="O800">
        <v>43600</v>
      </c>
      <c r="P800">
        <v>42000</v>
      </c>
      <c r="Q800">
        <v>39800</v>
      </c>
      <c r="R800">
        <v>42500</v>
      </c>
      <c r="S800">
        <v>41000</v>
      </c>
      <c r="T800">
        <v>42900</v>
      </c>
      <c r="U800" t="s">
        <v>25</v>
      </c>
      <c r="V800">
        <v>40300</v>
      </c>
      <c r="W800">
        <v>42800</v>
      </c>
      <c r="X800">
        <v>43500</v>
      </c>
      <c r="Y800">
        <v>39600</v>
      </c>
      <c r="Z800">
        <v>40100</v>
      </c>
      <c r="AA800">
        <v>39350</v>
      </c>
    </row>
    <row r="801" spans="1:27">
      <c r="A801" s="265">
        <v>46029</v>
      </c>
      <c r="B801" t="s">
        <v>25</v>
      </c>
      <c r="C801" t="s">
        <v>25</v>
      </c>
      <c r="D801" t="s">
        <v>25</v>
      </c>
      <c r="E801" t="s">
        <v>25</v>
      </c>
      <c r="F801" t="s">
        <v>25</v>
      </c>
      <c r="G801" t="s">
        <v>25</v>
      </c>
      <c r="H801" t="s">
        <v>25</v>
      </c>
      <c r="I801" t="s">
        <v>25</v>
      </c>
      <c r="J801" t="s">
        <v>25</v>
      </c>
      <c r="K801">
        <v>42000</v>
      </c>
      <c r="L801">
        <v>39800</v>
      </c>
      <c r="M801">
        <v>44000</v>
      </c>
      <c r="N801" t="s">
        <v>25</v>
      </c>
      <c r="O801">
        <v>43500</v>
      </c>
      <c r="P801">
        <v>41800</v>
      </c>
      <c r="Q801">
        <v>39700</v>
      </c>
      <c r="R801">
        <v>42500</v>
      </c>
      <c r="S801">
        <v>41000</v>
      </c>
      <c r="T801">
        <v>42900</v>
      </c>
      <c r="U801" t="s">
        <v>25</v>
      </c>
      <c r="V801">
        <v>40200</v>
      </c>
      <c r="W801">
        <v>42600</v>
      </c>
      <c r="X801">
        <v>43000</v>
      </c>
      <c r="Y801">
        <v>39500</v>
      </c>
      <c r="Z801">
        <v>39900</v>
      </c>
      <c r="AA801">
        <v>39300</v>
      </c>
    </row>
    <row r="802" spans="1:27">
      <c r="A802" s="265">
        <v>46030</v>
      </c>
      <c r="B802" t="s">
        <v>25</v>
      </c>
      <c r="C802" t="s">
        <v>25</v>
      </c>
      <c r="D802" t="s">
        <v>25</v>
      </c>
      <c r="E802" t="s">
        <v>25</v>
      </c>
      <c r="F802" t="s">
        <v>25</v>
      </c>
      <c r="G802" t="s">
        <v>25</v>
      </c>
      <c r="H802" t="s">
        <v>25</v>
      </c>
      <c r="I802" t="s">
        <v>25</v>
      </c>
      <c r="J802" t="s">
        <v>25</v>
      </c>
      <c r="K802">
        <v>41500</v>
      </c>
      <c r="L802">
        <v>39350</v>
      </c>
      <c r="M802">
        <v>43500</v>
      </c>
      <c r="N802" t="s">
        <v>25</v>
      </c>
      <c r="O802">
        <v>43000</v>
      </c>
      <c r="P802">
        <v>41500</v>
      </c>
      <c r="Q802">
        <v>39450</v>
      </c>
      <c r="R802">
        <v>42500</v>
      </c>
      <c r="S802">
        <v>41000</v>
      </c>
      <c r="T802">
        <v>42500</v>
      </c>
      <c r="U802" t="s">
        <v>25</v>
      </c>
      <c r="V802">
        <v>39950</v>
      </c>
      <c r="W802">
        <v>42450</v>
      </c>
      <c r="X802">
        <v>42500</v>
      </c>
      <c r="Y802">
        <v>39200</v>
      </c>
      <c r="Z802">
        <v>39500</v>
      </c>
      <c r="AA802">
        <v>39000</v>
      </c>
    </row>
    <row r="803" spans="1:27">
      <c r="A803" s="265">
        <v>46031</v>
      </c>
      <c r="B803" t="s">
        <v>25</v>
      </c>
      <c r="C803" t="s">
        <v>25</v>
      </c>
      <c r="D803" t="s">
        <v>25</v>
      </c>
      <c r="E803" t="s">
        <v>25</v>
      </c>
      <c r="F803" t="s">
        <v>25</v>
      </c>
      <c r="G803" t="s">
        <v>25</v>
      </c>
      <c r="H803" t="s">
        <v>25</v>
      </c>
      <c r="I803" t="s">
        <v>25</v>
      </c>
      <c r="J803" t="s">
        <v>25</v>
      </c>
      <c r="K803">
        <v>41300</v>
      </c>
      <c r="L803">
        <v>39500</v>
      </c>
      <c r="M803">
        <v>43300</v>
      </c>
      <c r="N803" t="s">
        <v>25</v>
      </c>
      <c r="O803">
        <v>42900</v>
      </c>
      <c r="P803">
        <v>41500</v>
      </c>
      <c r="Q803">
        <v>39500</v>
      </c>
      <c r="R803">
        <v>41500</v>
      </c>
      <c r="S803">
        <v>41000</v>
      </c>
      <c r="T803">
        <v>42000</v>
      </c>
      <c r="U803" t="s">
        <v>25</v>
      </c>
      <c r="V803">
        <v>40000</v>
      </c>
      <c r="W803">
        <v>42600</v>
      </c>
      <c r="X803">
        <v>42300</v>
      </c>
      <c r="Y803">
        <v>39400</v>
      </c>
      <c r="Z803">
        <v>39700</v>
      </c>
      <c r="AA803">
        <v>38900</v>
      </c>
    </row>
    <row r="804" spans="1:27">
      <c r="A804" s="265">
        <v>46032</v>
      </c>
      <c r="B804" t="s">
        <v>25</v>
      </c>
      <c r="C804" t="s">
        <v>25</v>
      </c>
      <c r="D804" t="s">
        <v>25</v>
      </c>
      <c r="E804" t="s">
        <v>25</v>
      </c>
      <c r="F804" t="s">
        <v>25</v>
      </c>
      <c r="G804" t="s">
        <v>25</v>
      </c>
      <c r="H804" t="s">
        <v>25</v>
      </c>
      <c r="I804" t="s">
        <v>25</v>
      </c>
      <c r="J804" t="s">
        <v>25</v>
      </c>
      <c r="K804">
        <v>41300</v>
      </c>
      <c r="L804">
        <v>39500</v>
      </c>
      <c r="M804">
        <v>43300</v>
      </c>
      <c r="N804" t="s">
        <v>25</v>
      </c>
      <c r="O804">
        <v>43000</v>
      </c>
      <c r="P804">
        <v>41500</v>
      </c>
      <c r="Q804">
        <v>39500</v>
      </c>
      <c r="R804">
        <v>41500</v>
      </c>
      <c r="S804">
        <v>41000</v>
      </c>
      <c r="T804">
        <v>42100</v>
      </c>
      <c r="U804" t="s">
        <v>25</v>
      </c>
      <c r="V804">
        <v>40000</v>
      </c>
      <c r="W804">
        <v>42650</v>
      </c>
      <c r="X804">
        <v>42500</v>
      </c>
      <c r="Y804">
        <v>39400</v>
      </c>
      <c r="Z804">
        <v>39700</v>
      </c>
      <c r="AA804">
        <v>38900</v>
      </c>
    </row>
    <row r="805" spans="1:27">
      <c r="A805" s="265">
        <v>46033</v>
      </c>
      <c r="B805" t="s">
        <v>24</v>
      </c>
      <c r="C805" t="s">
        <v>24</v>
      </c>
      <c r="D805" t="s">
        <v>24</v>
      </c>
      <c r="E805" t="s">
        <v>24</v>
      </c>
      <c r="F805" t="s">
        <v>24</v>
      </c>
      <c r="G805" t="s">
        <v>24</v>
      </c>
      <c r="H805" t="s">
        <v>24</v>
      </c>
      <c r="I805" t="s">
        <v>24</v>
      </c>
      <c r="J805" t="s">
        <v>24</v>
      </c>
      <c r="K805" t="s">
        <v>24</v>
      </c>
      <c r="L805" t="s">
        <v>24</v>
      </c>
      <c r="M805" t="s">
        <v>24</v>
      </c>
      <c r="N805" t="s">
        <v>24</v>
      </c>
      <c r="O805" t="s">
        <v>24</v>
      </c>
      <c r="P805" t="s">
        <v>24</v>
      </c>
      <c r="Q805" t="s">
        <v>24</v>
      </c>
      <c r="R805" t="s">
        <v>24</v>
      </c>
      <c r="S805" t="s">
        <v>24</v>
      </c>
      <c r="T805" t="s">
        <v>24</v>
      </c>
      <c r="U805" t="s">
        <v>24</v>
      </c>
      <c r="V805" t="s">
        <v>24</v>
      </c>
      <c r="W805" t="s">
        <v>24</v>
      </c>
      <c r="X805" t="s">
        <v>24</v>
      </c>
      <c r="Y805" t="s">
        <v>24</v>
      </c>
      <c r="Z805" t="s">
        <v>24</v>
      </c>
      <c r="AA805" t="s">
        <v>24</v>
      </c>
    </row>
    <row r="806" spans="1:27">
      <c r="A806" s="265">
        <v>46034</v>
      </c>
      <c r="B806" t="s">
        <v>25</v>
      </c>
      <c r="C806" t="s">
        <v>25</v>
      </c>
      <c r="D806" t="s">
        <v>25</v>
      </c>
      <c r="E806" t="s">
        <v>25</v>
      </c>
      <c r="F806" t="s">
        <v>25</v>
      </c>
      <c r="G806" t="s">
        <v>25</v>
      </c>
      <c r="H806" t="s">
        <v>25</v>
      </c>
      <c r="I806" t="s">
        <v>25</v>
      </c>
      <c r="J806" t="s">
        <v>25</v>
      </c>
      <c r="K806">
        <v>41700</v>
      </c>
      <c r="L806">
        <v>39200</v>
      </c>
      <c r="M806">
        <v>43300</v>
      </c>
      <c r="N806" t="s">
        <v>25</v>
      </c>
      <c r="O806">
        <v>43000</v>
      </c>
      <c r="P806">
        <v>41300</v>
      </c>
      <c r="Q806">
        <v>39300</v>
      </c>
      <c r="R806">
        <v>41500</v>
      </c>
      <c r="S806">
        <v>41000</v>
      </c>
      <c r="T806">
        <v>42100</v>
      </c>
      <c r="U806" t="s">
        <v>25</v>
      </c>
      <c r="V806">
        <v>39800</v>
      </c>
      <c r="W806">
        <v>42500</v>
      </c>
      <c r="X806">
        <v>42500</v>
      </c>
      <c r="Y806">
        <v>39100</v>
      </c>
      <c r="Z806">
        <v>39500</v>
      </c>
      <c r="AA806">
        <v>38750</v>
      </c>
    </row>
    <row r="807" spans="1:27">
      <c r="A807" s="265">
        <v>46035</v>
      </c>
      <c r="B807" t="s">
        <v>25</v>
      </c>
      <c r="C807" t="s">
        <v>25</v>
      </c>
      <c r="D807" t="s">
        <v>25</v>
      </c>
      <c r="E807" t="s">
        <v>25</v>
      </c>
      <c r="F807" t="s">
        <v>25</v>
      </c>
      <c r="G807" t="s">
        <v>25</v>
      </c>
      <c r="H807" t="s">
        <v>25</v>
      </c>
      <c r="I807" t="s">
        <v>25</v>
      </c>
      <c r="J807" t="s">
        <v>25</v>
      </c>
      <c r="K807">
        <v>41700</v>
      </c>
      <c r="L807">
        <v>39100</v>
      </c>
      <c r="M807">
        <v>43100</v>
      </c>
      <c r="N807" t="s">
        <v>25</v>
      </c>
      <c r="O807">
        <v>42700</v>
      </c>
      <c r="P807">
        <v>41300</v>
      </c>
      <c r="Q807">
        <v>39200</v>
      </c>
      <c r="R807">
        <v>41500</v>
      </c>
      <c r="S807">
        <v>41000</v>
      </c>
      <c r="T807">
        <v>41800</v>
      </c>
      <c r="U807" t="s">
        <v>25</v>
      </c>
      <c r="V807">
        <v>39650</v>
      </c>
      <c r="W807">
        <v>42400</v>
      </c>
      <c r="X807">
        <v>42500</v>
      </c>
      <c r="Y807">
        <v>38900</v>
      </c>
      <c r="Z807">
        <v>39300</v>
      </c>
      <c r="AA807">
        <v>38550</v>
      </c>
    </row>
    <row r="808" spans="1:27">
      <c r="A808" s="265">
        <v>46036</v>
      </c>
      <c r="B808" t="s">
        <v>25</v>
      </c>
      <c r="C808" t="s">
        <v>25</v>
      </c>
      <c r="D808" t="s">
        <v>25</v>
      </c>
      <c r="E808" t="s">
        <v>25</v>
      </c>
      <c r="F808" t="s">
        <v>25</v>
      </c>
      <c r="G808" t="s">
        <v>25</v>
      </c>
      <c r="H808" t="s">
        <v>25</v>
      </c>
      <c r="I808" t="s">
        <v>25</v>
      </c>
      <c r="J808" t="s">
        <v>25</v>
      </c>
      <c r="K808">
        <v>42500</v>
      </c>
      <c r="L808">
        <v>40000</v>
      </c>
      <c r="M808" t="s">
        <v>25</v>
      </c>
      <c r="N808" t="s">
        <v>25</v>
      </c>
      <c r="O808" t="s">
        <v>25</v>
      </c>
      <c r="P808" t="s">
        <v>25</v>
      </c>
      <c r="Q808">
        <v>40000</v>
      </c>
      <c r="R808">
        <v>41500</v>
      </c>
      <c r="S808">
        <v>42000</v>
      </c>
      <c r="T808">
        <v>42300</v>
      </c>
      <c r="U808" t="s">
        <v>25</v>
      </c>
      <c r="V808">
        <v>40400</v>
      </c>
      <c r="W808">
        <v>42900</v>
      </c>
      <c r="X808">
        <v>43500</v>
      </c>
      <c r="Y808">
        <v>40000</v>
      </c>
      <c r="Z808">
        <v>40450</v>
      </c>
      <c r="AA808">
        <v>39350</v>
      </c>
    </row>
    <row r="809" spans="1:27">
      <c r="A809" s="265">
        <v>46037</v>
      </c>
      <c r="B809" t="s">
        <v>25</v>
      </c>
      <c r="C809" t="s">
        <v>25</v>
      </c>
      <c r="D809" t="s">
        <v>25</v>
      </c>
      <c r="E809" t="s">
        <v>25</v>
      </c>
      <c r="F809" t="s">
        <v>25</v>
      </c>
      <c r="G809" t="s">
        <v>25</v>
      </c>
      <c r="H809" t="s">
        <v>25</v>
      </c>
      <c r="I809" t="s">
        <v>25</v>
      </c>
      <c r="J809" t="s">
        <v>25</v>
      </c>
      <c r="K809" t="s">
        <v>25</v>
      </c>
      <c r="L809">
        <v>40700</v>
      </c>
      <c r="M809">
        <v>44700</v>
      </c>
      <c r="N809" t="s">
        <v>25</v>
      </c>
      <c r="O809">
        <v>44200</v>
      </c>
      <c r="P809" t="s">
        <v>25</v>
      </c>
      <c r="Q809">
        <v>40850</v>
      </c>
      <c r="R809">
        <v>41500</v>
      </c>
      <c r="S809" t="s">
        <v>25</v>
      </c>
      <c r="T809">
        <v>43100</v>
      </c>
      <c r="U809" t="s">
        <v>25</v>
      </c>
      <c r="V809">
        <v>41250</v>
      </c>
      <c r="W809">
        <v>43500</v>
      </c>
      <c r="X809" t="s">
        <v>25</v>
      </c>
      <c r="Y809">
        <v>40450</v>
      </c>
      <c r="Z809">
        <v>40650</v>
      </c>
      <c r="AA809">
        <v>40000</v>
      </c>
    </row>
    <row r="810" spans="1:27">
      <c r="A810" s="265">
        <v>46038</v>
      </c>
      <c r="B810" t="s">
        <v>25</v>
      </c>
      <c r="C810" t="s">
        <v>25</v>
      </c>
      <c r="D810" t="s">
        <v>25</v>
      </c>
      <c r="E810" t="s">
        <v>25</v>
      </c>
      <c r="F810" t="s">
        <v>25</v>
      </c>
      <c r="G810" t="s">
        <v>25</v>
      </c>
      <c r="H810" t="s">
        <v>25</v>
      </c>
      <c r="I810" t="s">
        <v>25</v>
      </c>
      <c r="J810" t="s">
        <v>25</v>
      </c>
      <c r="K810" t="s">
        <v>25</v>
      </c>
      <c r="L810">
        <v>40950</v>
      </c>
      <c r="M810">
        <v>45300</v>
      </c>
      <c r="N810" t="s">
        <v>25</v>
      </c>
      <c r="O810">
        <v>44700</v>
      </c>
      <c r="P810" t="s">
        <v>25</v>
      </c>
      <c r="Q810">
        <v>40950</v>
      </c>
      <c r="R810">
        <v>42000</v>
      </c>
      <c r="S810" t="s">
        <v>25</v>
      </c>
      <c r="T810">
        <v>43700</v>
      </c>
      <c r="U810" t="s">
        <v>25</v>
      </c>
      <c r="V810">
        <v>41350</v>
      </c>
      <c r="W810">
        <v>43500</v>
      </c>
      <c r="X810">
        <v>44500</v>
      </c>
      <c r="Y810">
        <v>40750</v>
      </c>
      <c r="Z810">
        <v>40750</v>
      </c>
      <c r="AA810">
        <v>40100</v>
      </c>
    </row>
    <row r="811" spans="1:27">
      <c r="A811" s="265">
        <v>46039</v>
      </c>
      <c r="B811" t="s">
        <v>25</v>
      </c>
      <c r="C811" t="s">
        <v>25</v>
      </c>
      <c r="D811" t="s">
        <v>25</v>
      </c>
      <c r="E811" t="s">
        <v>25</v>
      </c>
      <c r="F811" t="s">
        <v>25</v>
      </c>
      <c r="G811" t="s">
        <v>25</v>
      </c>
      <c r="H811" t="s">
        <v>25</v>
      </c>
      <c r="I811" t="s">
        <v>25</v>
      </c>
      <c r="J811" t="s">
        <v>25</v>
      </c>
      <c r="K811">
        <v>43700</v>
      </c>
      <c r="L811">
        <v>41200</v>
      </c>
      <c r="M811">
        <v>45500</v>
      </c>
      <c r="N811" t="s">
        <v>25</v>
      </c>
      <c r="O811">
        <v>45000</v>
      </c>
      <c r="P811" t="s">
        <v>25</v>
      </c>
      <c r="Q811">
        <v>41200</v>
      </c>
      <c r="R811">
        <v>42100</v>
      </c>
      <c r="S811">
        <v>42800</v>
      </c>
      <c r="T811">
        <v>44000</v>
      </c>
      <c r="U811" t="s">
        <v>25</v>
      </c>
      <c r="V811">
        <v>41600</v>
      </c>
      <c r="W811">
        <v>43800</v>
      </c>
      <c r="X811">
        <v>44700</v>
      </c>
      <c r="Y811">
        <v>41300</v>
      </c>
      <c r="Z811">
        <v>41500</v>
      </c>
      <c r="AA811">
        <v>40450</v>
      </c>
    </row>
    <row r="812" spans="1:27">
      <c r="A812" s="265">
        <v>46040</v>
      </c>
      <c r="B812" t="s">
        <v>24</v>
      </c>
      <c r="C812" t="s">
        <v>24</v>
      </c>
      <c r="D812" t="s">
        <v>24</v>
      </c>
      <c r="E812" t="s">
        <v>24</v>
      </c>
      <c r="F812" t="s">
        <v>24</v>
      </c>
      <c r="G812" t="s">
        <v>24</v>
      </c>
      <c r="H812" t="s">
        <v>24</v>
      </c>
      <c r="I812" t="s">
        <v>24</v>
      </c>
      <c r="J812" t="s">
        <v>24</v>
      </c>
      <c r="K812" t="s">
        <v>24</v>
      </c>
      <c r="L812" t="s">
        <v>24</v>
      </c>
      <c r="M812" t="s">
        <v>24</v>
      </c>
      <c r="N812" t="s">
        <v>24</v>
      </c>
      <c r="O812" t="s">
        <v>24</v>
      </c>
      <c r="P812" t="s">
        <v>24</v>
      </c>
      <c r="Q812" t="s">
        <v>24</v>
      </c>
      <c r="R812" t="s">
        <v>24</v>
      </c>
      <c r="S812" t="s">
        <v>24</v>
      </c>
      <c r="T812" t="s">
        <v>24</v>
      </c>
      <c r="U812" t="s">
        <v>24</v>
      </c>
      <c r="V812" t="s">
        <v>24</v>
      </c>
      <c r="W812" t="s">
        <v>24</v>
      </c>
      <c r="X812" t="s">
        <v>24</v>
      </c>
      <c r="Y812" t="s">
        <v>24</v>
      </c>
      <c r="Z812" t="s">
        <v>24</v>
      </c>
      <c r="AA812" t="s">
        <v>24</v>
      </c>
    </row>
    <row r="813" spans="1:27">
      <c r="A813" s="265">
        <v>46041</v>
      </c>
      <c r="B813" t="s">
        <v>25</v>
      </c>
      <c r="C813" t="s">
        <v>25</v>
      </c>
      <c r="D813" t="s">
        <v>25</v>
      </c>
      <c r="E813" t="s">
        <v>25</v>
      </c>
      <c r="F813" t="s">
        <v>25</v>
      </c>
      <c r="G813" t="s">
        <v>25</v>
      </c>
      <c r="H813" t="s">
        <v>25</v>
      </c>
      <c r="I813" t="s">
        <v>25</v>
      </c>
      <c r="J813" t="s">
        <v>25</v>
      </c>
      <c r="K813">
        <v>43800</v>
      </c>
      <c r="L813">
        <v>41400</v>
      </c>
      <c r="M813">
        <v>45400</v>
      </c>
      <c r="N813" t="s">
        <v>25</v>
      </c>
      <c r="O813">
        <v>44900</v>
      </c>
      <c r="P813">
        <v>43300</v>
      </c>
      <c r="Q813">
        <v>41350</v>
      </c>
      <c r="R813">
        <v>42800</v>
      </c>
      <c r="S813">
        <v>43000</v>
      </c>
      <c r="T813">
        <v>44200</v>
      </c>
      <c r="U813" t="s">
        <v>25</v>
      </c>
      <c r="V813">
        <v>41750</v>
      </c>
      <c r="W813">
        <v>44300</v>
      </c>
      <c r="X813">
        <v>45000</v>
      </c>
      <c r="Y813">
        <v>41100</v>
      </c>
      <c r="Z813">
        <v>41150</v>
      </c>
      <c r="AA813">
        <v>40850</v>
      </c>
    </row>
    <row r="814" spans="1:27">
      <c r="A814" s="265">
        <v>46042</v>
      </c>
      <c r="B814" t="s">
        <v>25</v>
      </c>
      <c r="C814" t="s">
        <v>25</v>
      </c>
      <c r="D814" t="s">
        <v>25</v>
      </c>
      <c r="E814" t="s">
        <v>25</v>
      </c>
      <c r="F814" t="s">
        <v>25</v>
      </c>
      <c r="G814" t="s">
        <v>25</v>
      </c>
      <c r="H814" t="s">
        <v>25</v>
      </c>
      <c r="I814" t="s">
        <v>25</v>
      </c>
      <c r="J814" t="s">
        <v>25</v>
      </c>
      <c r="K814">
        <v>43500</v>
      </c>
      <c r="L814">
        <v>40800</v>
      </c>
      <c r="M814">
        <v>44500</v>
      </c>
      <c r="N814" t="s">
        <v>25</v>
      </c>
      <c r="O814">
        <v>44000</v>
      </c>
      <c r="P814">
        <v>43000</v>
      </c>
      <c r="Q814">
        <v>40800</v>
      </c>
      <c r="R814">
        <v>42800</v>
      </c>
      <c r="S814">
        <v>42500</v>
      </c>
      <c r="T814">
        <v>43700</v>
      </c>
      <c r="U814" t="s">
        <v>25</v>
      </c>
      <c r="V814">
        <v>41200</v>
      </c>
      <c r="W814">
        <v>44000</v>
      </c>
      <c r="X814">
        <v>44100</v>
      </c>
      <c r="Y814">
        <v>40350</v>
      </c>
      <c r="Z814">
        <v>40850</v>
      </c>
      <c r="AA814">
        <v>40300</v>
      </c>
    </row>
    <row r="815" spans="1:27">
      <c r="A815" s="265">
        <v>46043</v>
      </c>
      <c r="B815" t="s">
        <v>25</v>
      </c>
      <c r="C815" t="s">
        <v>25</v>
      </c>
      <c r="D815" t="s">
        <v>25</v>
      </c>
      <c r="E815" t="s">
        <v>25</v>
      </c>
      <c r="F815" t="s">
        <v>25</v>
      </c>
      <c r="G815" t="s">
        <v>25</v>
      </c>
      <c r="H815" t="s">
        <v>25</v>
      </c>
      <c r="I815" t="s">
        <v>25</v>
      </c>
      <c r="J815" t="s">
        <v>25</v>
      </c>
      <c r="K815">
        <v>43100</v>
      </c>
      <c r="L815">
        <v>40800</v>
      </c>
      <c r="M815">
        <v>44000</v>
      </c>
      <c r="N815" t="s">
        <v>25</v>
      </c>
      <c r="O815">
        <v>43500</v>
      </c>
      <c r="P815">
        <v>42700</v>
      </c>
      <c r="Q815">
        <v>40800</v>
      </c>
      <c r="R815">
        <v>43000</v>
      </c>
      <c r="S815">
        <v>42000</v>
      </c>
      <c r="T815">
        <v>43600</v>
      </c>
      <c r="U815" t="s">
        <v>25</v>
      </c>
      <c r="V815">
        <v>41200</v>
      </c>
      <c r="W815">
        <v>44000</v>
      </c>
      <c r="X815">
        <v>43800</v>
      </c>
      <c r="Y815">
        <v>40250</v>
      </c>
      <c r="Z815">
        <v>40650</v>
      </c>
      <c r="AA815">
        <v>40100</v>
      </c>
    </row>
    <row r="816" spans="1:27">
      <c r="A816" s="265">
        <v>46044</v>
      </c>
      <c r="B816" t="s">
        <v>25</v>
      </c>
      <c r="C816" t="s">
        <v>25</v>
      </c>
      <c r="D816" t="s">
        <v>25</v>
      </c>
      <c r="E816" t="s">
        <v>25</v>
      </c>
      <c r="F816" t="s">
        <v>25</v>
      </c>
      <c r="G816" t="s">
        <v>25</v>
      </c>
      <c r="H816" t="s">
        <v>25</v>
      </c>
      <c r="I816" t="s">
        <v>25</v>
      </c>
      <c r="J816" t="s">
        <v>25</v>
      </c>
      <c r="K816">
        <v>43000</v>
      </c>
      <c r="L816">
        <v>40500</v>
      </c>
      <c r="M816">
        <v>44000</v>
      </c>
      <c r="N816" t="s">
        <v>25</v>
      </c>
      <c r="O816">
        <v>43400</v>
      </c>
      <c r="P816">
        <v>42500</v>
      </c>
      <c r="Q816">
        <v>40800</v>
      </c>
      <c r="R816">
        <v>43000</v>
      </c>
      <c r="S816">
        <v>42000</v>
      </c>
      <c r="T816">
        <v>43300</v>
      </c>
      <c r="U816" t="s">
        <v>25</v>
      </c>
      <c r="V816">
        <v>41200</v>
      </c>
      <c r="W816">
        <v>44250</v>
      </c>
      <c r="X816">
        <v>43500</v>
      </c>
      <c r="Y816">
        <v>40200</v>
      </c>
      <c r="Z816">
        <v>40600</v>
      </c>
      <c r="AA816">
        <v>40050</v>
      </c>
    </row>
    <row r="817" spans="1:27">
      <c r="A817" s="265">
        <v>46045</v>
      </c>
      <c r="B817" t="s">
        <v>25</v>
      </c>
      <c r="C817" t="s">
        <v>25</v>
      </c>
      <c r="D817" t="s">
        <v>25</v>
      </c>
      <c r="E817" t="s">
        <v>25</v>
      </c>
      <c r="F817" t="s">
        <v>25</v>
      </c>
      <c r="G817" t="s">
        <v>25</v>
      </c>
      <c r="H817" t="s">
        <v>25</v>
      </c>
      <c r="I817" t="s">
        <v>25</v>
      </c>
      <c r="J817" t="s">
        <v>25</v>
      </c>
      <c r="K817">
        <v>43200</v>
      </c>
      <c r="L817">
        <v>41100</v>
      </c>
      <c r="M817">
        <v>44300</v>
      </c>
      <c r="N817" t="s">
        <v>25</v>
      </c>
      <c r="O817">
        <v>43800</v>
      </c>
      <c r="P817">
        <v>42800</v>
      </c>
      <c r="Q817">
        <v>41000</v>
      </c>
      <c r="R817">
        <v>42500</v>
      </c>
      <c r="S817">
        <v>42000</v>
      </c>
      <c r="T817">
        <v>43400</v>
      </c>
      <c r="U817" t="s">
        <v>25</v>
      </c>
      <c r="V817">
        <v>41400</v>
      </c>
      <c r="W817">
        <v>44600</v>
      </c>
      <c r="X817">
        <v>44000</v>
      </c>
      <c r="Y817">
        <v>40600</v>
      </c>
      <c r="Z817">
        <v>41000</v>
      </c>
      <c r="AA817">
        <v>40300</v>
      </c>
    </row>
    <row r="818" spans="1:27">
      <c r="A818" s="265">
        <v>46046</v>
      </c>
      <c r="B818" t="s">
        <v>25</v>
      </c>
      <c r="C818" t="s">
        <v>25</v>
      </c>
      <c r="D818" t="s">
        <v>25</v>
      </c>
      <c r="E818" t="s">
        <v>25</v>
      </c>
      <c r="F818" t="s">
        <v>25</v>
      </c>
      <c r="G818" t="s">
        <v>25</v>
      </c>
      <c r="H818" t="s">
        <v>25</v>
      </c>
      <c r="I818" t="s">
        <v>25</v>
      </c>
      <c r="J818" t="s">
        <v>25</v>
      </c>
      <c r="K818">
        <v>43200</v>
      </c>
      <c r="L818">
        <v>41300</v>
      </c>
      <c r="M818">
        <v>44300</v>
      </c>
      <c r="N818" t="s">
        <v>25</v>
      </c>
      <c r="O818">
        <v>43800</v>
      </c>
      <c r="P818">
        <v>43000</v>
      </c>
      <c r="Q818">
        <v>41250</v>
      </c>
      <c r="R818">
        <v>42500</v>
      </c>
      <c r="S818">
        <v>42500</v>
      </c>
      <c r="T818">
        <v>43700</v>
      </c>
      <c r="U818" t="s">
        <v>25</v>
      </c>
      <c r="V818">
        <v>41650</v>
      </c>
      <c r="W818">
        <v>44800</v>
      </c>
      <c r="X818">
        <v>44000</v>
      </c>
      <c r="Y818">
        <v>40650</v>
      </c>
      <c r="Z818">
        <v>41000</v>
      </c>
      <c r="AA818">
        <v>40450</v>
      </c>
    </row>
    <row r="819" spans="1:27">
      <c r="A819" s="265">
        <v>46047</v>
      </c>
      <c r="B819" t="s">
        <v>24</v>
      </c>
      <c r="C819" t="s">
        <v>24</v>
      </c>
      <c r="D819" t="s">
        <v>24</v>
      </c>
      <c r="E819" t="s">
        <v>24</v>
      </c>
      <c r="F819" t="s">
        <v>24</v>
      </c>
      <c r="G819" t="s">
        <v>24</v>
      </c>
      <c r="H819" t="s">
        <v>24</v>
      </c>
      <c r="I819" t="s">
        <v>24</v>
      </c>
      <c r="J819" t="s">
        <v>24</v>
      </c>
      <c r="K819" t="s">
        <v>24</v>
      </c>
      <c r="L819" t="s">
        <v>24</v>
      </c>
      <c r="M819" t="s">
        <v>24</v>
      </c>
      <c r="N819" t="s">
        <v>24</v>
      </c>
      <c r="O819" t="s">
        <v>24</v>
      </c>
      <c r="P819" t="s">
        <v>24</v>
      </c>
      <c r="Q819" t="s">
        <v>24</v>
      </c>
      <c r="R819" t="s">
        <v>24</v>
      </c>
      <c r="S819" t="s">
        <v>24</v>
      </c>
      <c r="T819" t="s">
        <v>24</v>
      </c>
      <c r="U819" t="s">
        <v>24</v>
      </c>
      <c r="V819" t="s">
        <v>24</v>
      </c>
      <c r="W819" t="s">
        <v>24</v>
      </c>
      <c r="X819" t="s">
        <v>24</v>
      </c>
      <c r="Y819" t="s">
        <v>24</v>
      </c>
      <c r="Z819" t="s">
        <v>24</v>
      </c>
      <c r="AA819" t="s">
        <v>24</v>
      </c>
    </row>
    <row r="820" spans="1:27">
      <c r="A820" s="265">
        <v>46048</v>
      </c>
      <c r="B820" t="s">
        <v>24</v>
      </c>
      <c r="C820" t="s">
        <v>24</v>
      </c>
      <c r="D820" t="s">
        <v>24</v>
      </c>
      <c r="E820" t="s">
        <v>24</v>
      </c>
      <c r="F820" t="s">
        <v>24</v>
      </c>
      <c r="G820" t="s">
        <v>24</v>
      </c>
      <c r="H820" t="s">
        <v>24</v>
      </c>
      <c r="I820" t="s">
        <v>24</v>
      </c>
      <c r="J820" t="s">
        <v>24</v>
      </c>
      <c r="K820" t="s">
        <v>24</v>
      </c>
      <c r="L820" t="s">
        <v>24</v>
      </c>
      <c r="M820" t="s">
        <v>24</v>
      </c>
      <c r="N820" t="s">
        <v>24</v>
      </c>
      <c r="O820" t="s">
        <v>24</v>
      </c>
      <c r="P820" t="s">
        <v>24</v>
      </c>
      <c r="Q820" t="s">
        <v>24</v>
      </c>
      <c r="R820" t="s">
        <v>24</v>
      </c>
      <c r="S820" t="s">
        <v>24</v>
      </c>
      <c r="T820" t="s">
        <v>24</v>
      </c>
      <c r="U820" t="s">
        <v>24</v>
      </c>
      <c r="V820" t="s">
        <v>24</v>
      </c>
      <c r="W820" t="s">
        <v>24</v>
      </c>
      <c r="X820" t="s">
        <v>24</v>
      </c>
      <c r="Y820" t="s">
        <v>24</v>
      </c>
      <c r="Z820" t="s">
        <v>24</v>
      </c>
      <c r="AA820" t="s">
        <v>24</v>
      </c>
    </row>
    <row r="821" spans="1:27">
      <c r="A821" s="265">
        <v>46049</v>
      </c>
      <c r="B821" t="s">
        <v>25</v>
      </c>
      <c r="C821" t="s">
        <v>25</v>
      </c>
      <c r="D821" t="s">
        <v>25</v>
      </c>
      <c r="E821" t="s">
        <v>25</v>
      </c>
      <c r="F821" t="s">
        <v>25</v>
      </c>
      <c r="G821" t="s">
        <v>25</v>
      </c>
      <c r="H821" t="s">
        <v>25</v>
      </c>
      <c r="I821" t="s">
        <v>25</v>
      </c>
      <c r="J821" t="s">
        <v>25</v>
      </c>
      <c r="K821">
        <v>43200</v>
      </c>
      <c r="L821">
        <v>40750</v>
      </c>
      <c r="M821">
        <v>43800</v>
      </c>
      <c r="N821" t="s">
        <v>25</v>
      </c>
      <c r="O821">
        <v>43300</v>
      </c>
      <c r="P821">
        <v>43000</v>
      </c>
      <c r="Q821">
        <v>40750</v>
      </c>
      <c r="R821">
        <v>42500</v>
      </c>
      <c r="S821">
        <v>42500</v>
      </c>
      <c r="T821">
        <v>43500</v>
      </c>
      <c r="U821" t="s">
        <v>25</v>
      </c>
      <c r="V821">
        <v>41150</v>
      </c>
      <c r="W821">
        <v>44400</v>
      </c>
      <c r="X821">
        <v>43700</v>
      </c>
      <c r="Y821">
        <v>40400</v>
      </c>
      <c r="Z821">
        <v>40650</v>
      </c>
      <c r="AA821">
        <v>40250</v>
      </c>
    </row>
    <row r="822" spans="1:27">
      <c r="A822" s="265">
        <v>46050</v>
      </c>
      <c r="B822" t="s">
        <v>25</v>
      </c>
      <c r="C822" t="s">
        <v>25</v>
      </c>
      <c r="D822" t="s">
        <v>25</v>
      </c>
      <c r="E822" t="s">
        <v>25</v>
      </c>
      <c r="F822" t="s">
        <v>25</v>
      </c>
      <c r="G822" t="s">
        <v>25</v>
      </c>
      <c r="H822" t="s">
        <v>25</v>
      </c>
      <c r="I822" t="s">
        <v>25</v>
      </c>
      <c r="J822" t="s">
        <v>25</v>
      </c>
      <c r="K822">
        <v>43200</v>
      </c>
      <c r="L822">
        <v>40650</v>
      </c>
      <c r="M822">
        <v>43300</v>
      </c>
      <c r="N822" t="s">
        <v>25</v>
      </c>
      <c r="O822">
        <v>42900</v>
      </c>
      <c r="P822">
        <v>43000</v>
      </c>
      <c r="Q822">
        <v>40700</v>
      </c>
      <c r="R822">
        <v>42500</v>
      </c>
      <c r="S822">
        <v>42000</v>
      </c>
      <c r="T822">
        <v>43400</v>
      </c>
      <c r="U822" t="s">
        <v>25</v>
      </c>
      <c r="V822">
        <v>41100</v>
      </c>
      <c r="W822">
        <v>44400</v>
      </c>
      <c r="X822">
        <v>43500</v>
      </c>
      <c r="Y822">
        <v>40200</v>
      </c>
      <c r="Z822">
        <v>40650</v>
      </c>
      <c r="AA822">
        <v>40000</v>
      </c>
    </row>
    <row r="823" spans="1:27">
      <c r="A823" s="265">
        <v>46051</v>
      </c>
      <c r="B823" t="s">
        <v>25</v>
      </c>
      <c r="C823" t="s">
        <v>25</v>
      </c>
      <c r="D823" t="s">
        <v>25</v>
      </c>
      <c r="E823" t="s">
        <v>25</v>
      </c>
      <c r="F823" t="s">
        <v>25</v>
      </c>
      <c r="G823" t="s">
        <v>25</v>
      </c>
      <c r="H823" t="s">
        <v>25</v>
      </c>
      <c r="I823" t="s">
        <v>25</v>
      </c>
      <c r="J823" t="s">
        <v>25</v>
      </c>
      <c r="K823">
        <v>43200</v>
      </c>
      <c r="L823">
        <v>41000</v>
      </c>
      <c r="M823">
        <v>43800</v>
      </c>
      <c r="N823" t="s">
        <v>25</v>
      </c>
      <c r="O823">
        <v>43300</v>
      </c>
      <c r="P823">
        <v>43000</v>
      </c>
      <c r="Q823">
        <v>41000</v>
      </c>
      <c r="R823">
        <v>43000</v>
      </c>
      <c r="S823">
        <v>42500</v>
      </c>
      <c r="T823">
        <v>43500</v>
      </c>
      <c r="U823" t="s">
        <v>25</v>
      </c>
      <c r="V823">
        <v>41400</v>
      </c>
      <c r="W823">
        <v>44700</v>
      </c>
      <c r="X823">
        <v>43600</v>
      </c>
      <c r="Y823">
        <v>40700</v>
      </c>
      <c r="Z823">
        <v>40950</v>
      </c>
      <c r="AA823">
        <v>40250</v>
      </c>
    </row>
    <row r="824" spans="1:27">
      <c r="A824" s="265">
        <v>46052</v>
      </c>
      <c r="B824" t="s">
        <v>25</v>
      </c>
      <c r="C824" t="s">
        <v>25</v>
      </c>
      <c r="D824" t="s">
        <v>25</v>
      </c>
      <c r="E824" t="s">
        <v>25</v>
      </c>
      <c r="F824" t="s">
        <v>25</v>
      </c>
      <c r="G824" t="s">
        <v>25</v>
      </c>
      <c r="H824" t="s">
        <v>25</v>
      </c>
      <c r="I824" t="s">
        <v>25</v>
      </c>
      <c r="J824" t="s">
        <v>25</v>
      </c>
      <c r="K824">
        <v>43500</v>
      </c>
      <c r="L824">
        <v>40850</v>
      </c>
      <c r="M824">
        <v>43600</v>
      </c>
      <c r="N824" t="s">
        <v>25</v>
      </c>
      <c r="O824">
        <v>43200</v>
      </c>
      <c r="P824">
        <v>43500</v>
      </c>
      <c r="Q824">
        <v>40800</v>
      </c>
      <c r="R824">
        <v>43000</v>
      </c>
      <c r="S824">
        <v>42500</v>
      </c>
      <c r="T824">
        <v>43500</v>
      </c>
      <c r="U824" t="s">
        <v>25</v>
      </c>
      <c r="V824">
        <v>41200</v>
      </c>
      <c r="W824">
        <v>44600</v>
      </c>
      <c r="X824">
        <v>43650</v>
      </c>
      <c r="Y824">
        <v>40600</v>
      </c>
      <c r="Z824">
        <v>40800</v>
      </c>
      <c r="AA824">
        <v>40300</v>
      </c>
    </row>
    <row r="825" spans="1:27">
      <c r="A825" s="265">
        <v>46053</v>
      </c>
      <c r="B825" t="s">
        <v>25</v>
      </c>
      <c r="C825" t="s">
        <v>25</v>
      </c>
      <c r="D825" t="s">
        <v>25</v>
      </c>
      <c r="E825" t="s">
        <v>25</v>
      </c>
      <c r="F825" t="s">
        <v>25</v>
      </c>
      <c r="G825" t="s">
        <v>25</v>
      </c>
      <c r="H825" t="s">
        <v>25</v>
      </c>
      <c r="I825" t="s">
        <v>25</v>
      </c>
      <c r="J825" t="s">
        <v>25</v>
      </c>
      <c r="K825">
        <v>43500</v>
      </c>
      <c r="L825">
        <v>40600</v>
      </c>
      <c r="M825">
        <v>43500</v>
      </c>
      <c r="N825" t="s">
        <v>25</v>
      </c>
      <c r="O825">
        <v>43100</v>
      </c>
      <c r="P825">
        <v>43500</v>
      </c>
      <c r="Q825">
        <v>40500</v>
      </c>
      <c r="R825">
        <v>43000</v>
      </c>
      <c r="S825">
        <v>42500</v>
      </c>
      <c r="T825">
        <v>43500</v>
      </c>
      <c r="U825" t="s">
        <v>25</v>
      </c>
      <c r="V825">
        <v>40900</v>
      </c>
      <c r="W825">
        <v>44400</v>
      </c>
      <c r="X825">
        <v>43500</v>
      </c>
      <c r="Y825">
        <v>40400</v>
      </c>
      <c r="Z825">
        <v>40650</v>
      </c>
      <c r="AA825">
        <v>40100</v>
      </c>
    </row>
    <row r="826" spans="1:27">
      <c r="A826" s="265">
        <v>46054</v>
      </c>
      <c r="B826" t="s">
        <v>24</v>
      </c>
      <c r="C826" t="s">
        <v>24</v>
      </c>
      <c r="D826" t="s">
        <v>24</v>
      </c>
      <c r="E826" t="s">
        <v>24</v>
      </c>
      <c r="F826" t="s">
        <v>24</v>
      </c>
      <c r="G826" t="s">
        <v>24</v>
      </c>
      <c r="H826" t="s">
        <v>24</v>
      </c>
      <c r="I826" t="s">
        <v>24</v>
      </c>
      <c r="J826" t="s">
        <v>24</v>
      </c>
      <c r="K826" t="s">
        <v>24</v>
      </c>
      <c r="L826" t="s">
        <v>24</v>
      </c>
      <c r="M826" t="s">
        <v>24</v>
      </c>
      <c r="N826" t="s">
        <v>24</v>
      </c>
      <c r="O826" t="s">
        <v>24</v>
      </c>
      <c r="P826" t="s">
        <v>24</v>
      </c>
      <c r="Q826" t="s">
        <v>24</v>
      </c>
      <c r="R826" t="s">
        <v>24</v>
      </c>
      <c r="S826" t="s">
        <v>24</v>
      </c>
      <c r="T826" t="s">
        <v>24</v>
      </c>
      <c r="U826" t="s">
        <v>24</v>
      </c>
      <c r="V826" t="s">
        <v>24</v>
      </c>
      <c r="W826" t="s">
        <v>24</v>
      </c>
      <c r="X826" t="s">
        <v>24</v>
      </c>
      <c r="Y826" t="s">
        <v>24</v>
      </c>
      <c r="Z826" t="s">
        <v>24</v>
      </c>
      <c r="AA826" t="s">
        <v>24</v>
      </c>
    </row>
    <row r="827" spans="1:27">
      <c r="A827" s="265">
        <v>46055</v>
      </c>
      <c r="B827" t="s">
        <v>25</v>
      </c>
      <c r="C827" t="s">
        <v>25</v>
      </c>
      <c r="D827" t="s">
        <v>25</v>
      </c>
      <c r="E827" t="s">
        <v>25</v>
      </c>
      <c r="F827" t="s">
        <v>25</v>
      </c>
      <c r="G827" t="s">
        <v>25</v>
      </c>
      <c r="H827" t="s">
        <v>25</v>
      </c>
      <c r="I827" t="s">
        <v>25</v>
      </c>
      <c r="J827" t="s">
        <v>25</v>
      </c>
      <c r="K827">
        <v>43500</v>
      </c>
      <c r="L827">
        <v>40650</v>
      </c>
      <c r="M827">
        <v>43200</v>
      </c>
      <c r="N827" t="s">
        <v>25</v>
      </c>
      <c r="O827">
        <v>42900</v>
      </c>
      <c r="P827">
        <v>43500</v>
      </c>
      <c r="Q827">
        <v>40700</v>
      </c>
      <c r="R827">
        <v>43000</v>
      </c>
      <c r="S827">
        <v>42500</v>
      </c>
      <c r="T827">
        <v>43000</v>
      </c>
      <c r="U827" t="s">
        <v>25</v>
      </c>
      <c r="V827">
        <v>41100</v>
      </c>
      <c r="W827">
        <v>44500</v>
      </c>
      <c r="X827">
        <v>43300</v>
      </c>
      <c r="Y827">
        <v>40200</v>
      </c>
      <c r="Z827">
        <v>40650</v>
      </c>
      <c r="AA827">
        <v>40000</v>
      </c>
    </row>
    <row r="828" spans="1:27">
      <c r="A828" s="265">
        <v>46056</v>
      </c>
      <c r="B828" t="s">
        <v>25</v>
      </c>
      <c r="C828" t="s">
        <v>25</v>
      </c>
      <c r="D828" t="s">
        <v>25</v>
      </c>
      <c r="E828" t="s">
        <v>25</v>
      </c>
      <c r="F828" t="s">
        <v>25</v>
      </c>
      <c r="G828" t="s">
        <v>25</v>
      </c>
      <c r="H828" t="s">
        <v>25</v>
      </c>
      <c r="I828" t="s">
        <v>25</v>
      </c>
      <c r="J828" t="s">
        <v>25</v>
      </c>
      <c r="K828">
        <v>43500</v>
      </c>
      <c r="L828">
        <v>40950</v>
      </c>
      <c r="M828">
        <v>43500</v>
      </c>
      <c r="N828" t="s">
        <v>25</v>
      </c>
      <c r="O828">
        <v>43100</v>
      </c>
      <c r="P828">
        <v>44000</v>
      </c>
      <c r="Q828">
        <v>40900</v>
      </c>
      <c r="R828">
        <v>42500</v>
      </c>
      <c r="S828">
        <v>42800</v>
      </c>
      <c r="T828">
        <v>43300</v>
      </c>
      <c r="U828" t="s">
        <v>25</v>
      </c>
      <c r="V828">
        <v>41300</v>
      </c>
      <c r="W828">
        <v>44600</v>
      </c>
      <c r="X828">
        <v>43000</v>
      </c>
      <c r="Y828">
        <v>40650</v>
      </c>
      <c r="Z828">
        <v>40950</v>
      </c>
      <c r="AA828">
        <v>40200</v>
      </c>
    </row>
    <row r="829" spans="1:27">
      <c r="A829" s="265">
        <v>46057</v>
      </c>
      <c r="B829" t="s">
        <v>25</v>
      </c>
      <c r="C829" t="s">
        <v>25</v>
      </c>
      <c r="D829" t="s">
        <v>25</v>
      </c>
      <c r="E829" t="s">
        <v>25</v>
      </c>
      <c r="F829" t="s">
        <v>25</v>
      </c>
      <c r="G829" t="s">
        <v>25</v>
      </c>
      <c r="H829" t="s">
        <v>25</v>
      </c>
      <c r="I829" t="s">
        <v>25</v>
      </c>
      <c r="J829" t="s">
        <v>25</v>
      </c>
      <c r="K829">
        <v>43500</v>
      </c>
      <c r="L829">
        <v>41400</v>
      </c>
      <c r="M829">
        <v>44000</v>
      </c>
      <c r="N829" t="s">
        <v>25</v>
      </c>
      <c r="O829">
        <v>43600</v>
      </c>
      <c r="P829">
        <v>44000</v>
      </c>
      <c r="Q829">
        <v>41300</v>
      </c>
      <c r="R829">
        <v>42500</v>
      </c>
      <c r="S829">
        <v>43000</v>
      </c>
      <c r="T829">
        <v>43500</v>
      </c>
      <c r="U829" t="s">
        <v>25</v>
      </c>
      <c r="V829">
        <v>41700</v>
      </c>
      <c r="W829">
        <v>45000</v>
      </c>
      <c r="X829">
        <v>43600</v>
      </c>
      <c r="Y829">
        <v>41000</v>
      </c>
      <c r="Z829">
        <v>41250</v>
      </c>
      <c r="AA829">
        <v>40650</v>
      </c>
    </row>
    <row r="830" spans="1:27">
      <c r="A830" s="265">
        <v>46058</v>
      </c>
      <c r="B830" t="s">
        <v>25</v>
      </c>
      <c r="C830" t="s">
        <v>25</v>
      </c>
      <c r="D830" t="s">
        <v>25</v>
      </c>
      <c r="E830" t="s">
        <v>25</v>
      </c>
      <c r="F830" t="s">
        <v>25</v>
      </c>
      <c r="G830" t="s">
        <v>25</v>
      </c>
      <c r="H830" t="s">
        <v>25</v>
      </c>
      <c r="I830" t="s">
        <v>25</v>
      </c>
      <c r="J830" t="s">
        <v>25</v>
      </c>
      <c r="K830">
        <v>43500</v>
      </c>
      <c r="L830">
        <v>41200</v>
      </c>
      <c r="M830">
        <v>44000</v>
      </c>
      <c r="N830" t="s">
        <v>25</v>
      </c>
      <c r="O830">
        <v>43600</v>
      </c>
      <c r="P830">
        <v>44500</v>
      </c>
      <c r="Q830">
        <v>41250</v>
      </c>
      <c r="R830">
        <v>42500</v>
      </c>
      <c r="S830">
        <v>43000</v>
      </c>
      <c r="T830">
        <v>43500</v>
      </c>
      <c r="U830" t="s">
        <v>25</v>
      </c>
      <c r="V830">
        <v>41650</v>
      </c>
      <c r="W830">
        <v>44800</v>
      </c>
      <c r="X830">
        <v>43550</v>
      </c>
      <c r="Y830">
        <v>40700</v>
      </c>
      <c r="Z830">
        <v>41000</v>
      </c>
      <c r="AA830">
        <v>40700</v>
      </c>
    </row>
    <row r="831" spans="1:27">
      <c r="A831" s="265">
        <v>46059</v>
      </c>
      <c r="B831" t="s">
        <v>25</v>
      </c>
      <c r="C831" t="s">
        <v>25</v>
      </c>
      <c r="D831" t="s">
        <v>25</v>
      </c>
      <c r="E831" t="s">
        <v>25</v>
      </c>
      <c r="F831" t="s">
        <v>25</v>
      </c>
      <c r="G831" t="s">
        <v>25</v>
      </c>
      <c r="H831" t="s">
        <v>25</v>
      </c>
      <c r="I831" t="s">
        <v>25</v>
      </c>
      <c r="J831" t="s">
        <v>25</v>
      </c>
      <c r="K831">
        <v>43500</v>
      </c>
      <c r="L831">
        <v>41300</v>
      </c>
      <c r="M831">
        <v>43900</v>
      </c>
      <c r="N831" t="s">
        <v>25</v>
      </c>
      <c r="O831">
        <v>43500</v>
      </c>
      <c r="P831">
        <v>44500</v>
      </c>
      <c r="Q831">
        <v>41200</v>
      </c>
      <c r="R831">
        <v>43000</v>
      </c>
      <c r="S831">
        <v>43000</v>
      </c>
      <c r="T831">
        <v>43200</v>
      </c>
      <c r="U831" t="s">
        <v>25</v>
      </c>
      <c r="V831">
        <v>41600</v>
      </c>
      <c r="W831">
        <v>45000</v>
      </c>
      <c r="X831">
        <v>43300</v>
      </c>
      <c r="Y831">
        <v>40800</v>
      </c>
      <c r="Z831">
        <v>41150</v>
      </c>
      <c r="AA831">
        <v>40550</v>
      </c>
    </row>
    <row r="832" spans="1:27">
      <c r="A832" s="265">
        <v>46060</v>
      </c>
      <c r="B832" t="s">
        <v>25</v>
      </c>
      <c r="C832" t="s">
        <v>25</v>
      </c>
      <c r="D832" t="s">
        <v>25</v>
      </c>
      <c r="E832" t="s">
        <v>25</v>
      </c>
      <c r="F832" t="s">
        <v>25</v>
      </c>
      <c r="G832" t="s">
        <v>25</v>
      </c>
      <c r="H832" t="s">
        <v>25</v>
      </c>
      <c r="I832" t="s">
        <v>25</v>
      </c>
      <c r="J832" t="s">
        <v>25</v>
      </c>
      <c r="K832">
        <v>43700</v>
      </c>
      <c r="L832">
        <v>41600</v>
      </c>
      <c r="M832">
        <v>44000</v>
      </c>
      <c r="N832" t="s">
        <v>25</v>
      </c>
      <c r="O832">
        <v>43600</v>
      </c>
      <c r="P832">
        <v>44500</v>
      </c>
      <c r="Q832">
        <v>41650</v>
      </c>
      <c r="R832">
        <v>43000</v>
      </c>
      <c r="S832">
        <v>43500</v>
      </c>
      <c r="T832">
        <v>43500</v>
      </c>
      <c r="U832" t="s">
        <v>25</v>
      </c>
      <c r="V832">
        <v>41900</v>
      </c>
      <c r="W832">
        <v>45300</v>
      </c>
      <c r="X832">
        <v>44000</v>
      </c>
      <c r="Y832">
        <v>41500</v>
      </c>
      <c r="Z832">
        <v>41800</v>
      </c>
      <c r="AA832">
        <v>41000</v>
      </c>
    </row>
    <row r="833" spans="1:28">
      <c r="A833" s="265">
        <v>46061</v>
      </c>
      <c r="B833" t="s">
        <v>24</v>
      </c>
      <c r="C833" t="s">
        <v>24</v>
      </c>
      <c r="D833" t="s">
        <v>24</v>
      </c>
      <c r="E833" t="s">
        <v>24</v>
      </c>
      <c r="F833" t="s">
        <v>24</v>
      </c>
      <c r="G833" t="s">
        <v>24</v>
      </c>
      <c r="H833" t="s">
        <v>24</v>
      </c>
      <c r="I833" t="s">
        <v>24</v>
      </c>
      <c r="J833" t="s">
        <v>24</v>
      </c>
      <c r="K833" t="s">
        <v>24</v>
      </c>
      <c r="L833" t="s">
        <v>24</v>
      </c>
      <c r="M833" t="s">
        <v>24</v>
      </c>
      <c r="N833" t="s">
        <v>24</v>
      </c>
      <c r="O833" t="s">
        <v>24</v>
      </c>
      <c r="P833" t="s">
        <v>24</v>
      </c>
      <c r="Q833" t="s">
        <v>24</v>
      </c>
      <c r="R833" t="s">
        <v>24</v>
      </c>
      <c r="S833" t="s">
        <v>24</v>
      </c>
      <c r="T833" t="s">
        <v>24</v>
      </c>
      <c r="U833" t="s">
        <v>24</v>
      </c>
      <c r="V833" t="s">
        <v>24</v>
      </c>
      <c r="W833" t="s">
        <v>24</v>
      </c>
      <c r="X833" t="s">
        <v>24</v>
      </c>
      <c r="Y833" t="s">
        <v>24</v>
      </c>
      <c r="Z833" t="s">
        <v>24</v>
      </c>
      <c r="AA833" t="s">
        <v>24</v>
      </c>
    </row>
    <row r="834" spans="1:28">
      <c r="A834" s="265">
        <v>46062</v>
      </c>
      <c r="B834" t="s">
        <v>25</v>
      </c>
      <c r="C834" t="s">
        <v>25</v>
      </c>
      <c r="D834" t="s">
        <v>25</v>
      </c>
      <c r="E834" t="s">
        <v>25</v>
      </c>
      <c r="F834" t="s">
        <v>25</v>
      </c>
      <c r="G834" t="s">
        <v>25</v>
      </c>
      <c r="H834" t="s">
        <v>25</v>
      </c>
      <c r="I834" t="s">
        <v>25</v>
      </c>
      <c r="J834" t="s">
        <v>25</v>
      </c>
      <c r="K834">
        <v>44200</v>
      </c>
      <c r="L834">
        <v>41800</v>
      </c>
      <c r="M834">
        <v>44500</v>
      </c>
      <c r="N834" t="s">
        <v>25</v>
      </c>
      <c r="O834">
        <v>43800</v>
      </c>
      <c r="P834">
        <v>44500</v>
      </c>
      <c r="Q834">
        <v>41800</v>
      </c>
      <c r="R834">
        <v>43000</v>
      </c>
      <c r="S834">
        <v>44000</v>
      </c>
      <c r="T834">
        <v>44200</v>
      </c>
      <c r="U834" t="s">
        <v>25</v>
      </c>
      <c r="V834">
        <v>42050</v>
      </c>
      <c r="W834">
        <v>45150</v>
      </c>
      <c r="X834">
        <v>44500</v>
      </c>
      <c r="Y834">
        <v>41400</v>
      </c>
      <c r="Z834">
        <v>41750</v>
      </c>
      <c r="AA834">
        <v>41200</v>
      </c>
    </row>
    <row r="835" spans="1:28">
      <c r="A835" s="265">
        <v>46063</v>
      </c>
      <c r="B835" t="s">
        <v>25</v>
      </c>
      <c r="C835" t="s">
        <v>25</v>
      </c>
      <c r="D835" t="s">
        <v>25</v>
      </c>
      <c r="E835" t="s">
        <v>25</v>
      </c>
      <c r="F835" t="s">
        <v>25</v>
      </c>
      <c r="G835" t="s">
        <v>25</v>
      </c>
      <c r="H835" t="s">
        <v>25</v>
      </c>
      <c r="I835" t="s">
        <v>25</v>
      </c>
      <c r="J835" t="s">
        <v>25</v>
      </c>
      <c r="K835">
        <v>44000</v>
      </c>
      <c r="L835">
        <v>41900</v>
      </c>
      <c r="M835">
        <v>44500</v>
      </c>
      <c r="N835" t="s">
        <v>25</v>
      </c>
      <c r="O835">
        <v>43800</v>
      </c>
      <c r="P835">
        <v>45000</v>
      </c>
      <c r="Q835">
        <v>41900</v>
      </c>
      <c r="R835">
        <v>43000</v>
      </c>
      <c r="S835">
        <v>44000</v>
      </c>
      <c r="T835">
        <v>44300</v>
      </c>
      <c r="U835" t="s">
        <v>25</v>
      </c>
      <c r="V835">
        <v>42150</v>
      </c>
      <c r="W835">
        <v>45400</v>
      </c>
      <c r="X835">
        <v>44500</v>
      </c>
      <c r="Y835">
        <v>41750</v>
      </c>
      <c r="Z835">
        <v>42200</v>
      </c>
      <c r="AA835">
        <v>41300</v>
      </c>
    </row>
    <row r="836" spans="1:28">
      <c r="A836" s="265">
        <v>46064</v>
      </c>
      <c r="B836" t="s">
        <v>25</v>
      </c>
      <c r="C836" t="s">
        <v>25</v>
      </c>
      <c r="D836" t="s">
        <v>25</v>
      </c>
      <c r="E836" t="s">
        <v>25</v>
      </c>
      <c r="F836" t="s">
        <v>25</v>
      </c>
      <c r="G836" t="s">
        <v>25</v>
      </c>
      <c r="H836" t="s">
        <v>25</v>
      </c>
      <c r="I836" t="s">
        <v>25</v>
      </c>
      <c r="J836" t="s">
        <v>25</v>
      </c>
      <c r="K836">
        <v>44000</v>
      </c>
      <c r="L836">
        <v>41800</v>
      </c>
      <c r="M836">
        <v>43800</v>
      </c>
      <c r="N836" t="s">
        <v>25</v>
      </c>
      <c r="O836">
        <v>43400</v>
      </c>
      <c r="P836">
        <v>45000</v>
      </c>
      <c r="Q836">
        <v>41650</v>
      </c>
      <c r="R836">
        <v>43000</v>
      </c>
      <c r="S836">
        <v>44000</v>
      </c>
      <c r="T836">
        <v>44000</v>
      </c>
      <c r="U836" t="s">
        <v>25</v>
      </c>
      <c r="V836">
        <v>41800</v>
      </c>
      <c r="W836">
        <v>45000</v>
      </c>
      <c r="X836">
        <v>43800</v>
      </c>
      <c r="Y836">
        <v>41200</v>
      </c>
      <c r="Z836">
        <v>41700</v>
      </c>
      <c r="AA836">
        <v>41100</v>
      </c>
    </row>
    <row r="837" spans="1:28">
      <c r="A837" s="265">
        <v>46065</v>
      </c>
      <c r="B837" t="s">
        <v>25</v>
      </c>
      <c r="C837" t="s">
        <v>25</v>
      </c>
      <c r="D837" t="s">
        <v>25</v>
      </c>
      <c r="E837" t="s">
        <v>25</v>
      </c>
      <c r="F837" t="s">
        <v>25</v>
      </c>
      <c r="G837" t="s">
        <v>25</v>
      </c>
      <c r="H837" t="s">
        <v>25</v>
      </c>
      <c r="I837" t="s">
        <v>25</v>
      </c>
      <c r="J837" t="s">
        <v>25</v>
      </c>
      <c r="K837">
        <v>43800</v>
      </c>
      <c r="L837">
        <v>41550</v>
      </c>
      <c r="M837">
        <v>43700</v>
      </c>
      <c r="N837" t="s">
        <v>25</v>
      </c>
      <c r="O837">
        <v>43300</v>
      </c>
      <c r="P837">
        <v>45000</v>
      </c>
      <c r="Q837">
        <v>41550</v>
      </c>
      <c r="R837">
        <v>43000</v>
      </c>
      <c r="S837">
        <v>43500</v>
      </c>
      <c r="T837">
        <v>43800</v>
      </c>
      <c r="U837" t="s">
        <v>25</v>
      </c>
      <c r="V837">
        <v>41700</v>
      </c>
      <c r="W837">
        <v>44750</v>
      </c>
      <c r="X837">
        <v>43600</v>
      </c>
      <c r="Y837">
        <v>41000</v>
      </c>
      <c r="Z837">
        <v>41550</v>
      </c>
      <c r="AA837">
        <v>41000</v>
      </c>
    </row>
    <row r="838" spans="1:28">
      <c r="A838" s="265">
        <v>46066</v>
      </c>
      <c r="B838" t="s">
        <v>25</v>
      </c>
      <c r="C838" t="s">
        <v>25</v>
      </c>
      <c r="D838" t="s">
        <v>25</v>
      </c>
      <c r="E838" t="s">
        <v>25</v>
      </c>
      <c r="F838" t="s">
        <v>25</v>
      </c>
      <c r="G838" t="s">
        <v>25</v>
      </c>
      <c r="H838" t="s">
        <v>25</v>
      </c>
      <c r="I838" t="s">
        <v>25</v>
      </c>
      <c r="J838" t="s">
        <v>25</v>
      </c>
      <c r="K838">
        <v>43500</v>
      </c>
      <c r="L838">
        <v>41400</v>
      </c>
      <c r="M838">
        <v>43700</v>
      </c>
      <c r="N838" t="s">
        <v>25</v>
      </c>
      <c r="O838">
        <v>43200</v>
      </c>
      <c r="P838">
        <v>44800</v>
      </c>
      <c r="Q838">
        <v>41400</v>
      </c>
      <c r="R838">
        <v>43000</v>
      </c>
      <c r="S838">
        <v>43500</v>
      </c>
      <c r="T838">
        <v>43400</v>
      </c>
      <c r="U838" t="s">
        <v>25</v>
      </c>
      <c r="V838">
        <v>41550</v>
      </c>
      <c r="W838">
        <v>44800</v>
      </c>
      <c r="X838">
        <v>43500</v>
      </c>
      <c r="Y838">
        <v>40800</v>
      </c>
      <c r="Z838">
        <v>41650</v>
      </c>
      <c r="AA838">
        <v>40800</v>
      </c>
    </row>
    <row r="839" spans="1:28">
      <c r="A839" s="93">
        <v>46067</v>
      </c>
      <c r="B839" s="91" t="s">
        <v>25</v>
      </c>
      <c r="C839" s="91" t="s">
        <v>25</v>
      </c>
      <c r="D839" s="91" t="s">
        <v>25</v>
      </c>
      <c r="E839" s="91" t="s">
        <v>25</v>
      </c>
      <c r="F839" s="91" t="s">
        <v>25</v>
      </c>
      <c r="G839" s="91" t="s">
        <v>25</v>
      </c>
      <c r="H839" s="91" t="s">
        <v>25</v>
      </c>
      <c r="I839" s="91" t="s">
        <v>25</v>
      </c>
      <c r="J839" s="91" t="s">
        <v>25</v>
      </c>
      <c r="K839" s="90">
        <v>44000</v>
      </c>
      <c r="L839" s="90">
        <v>41600</v>
      </c>
      <c r="M839" s="90">
        <v>44000</v>
      </c>
      <c r="N839" s="91" t="s">
        <v>25</v>
      </c>
      <c r="O839" s="90">
        <v>43500</v>
      </c>
      <c r="P839" s="90">
        <v>44800</v>
      </c>
      <c r="Q839" s="90">
        <v>41650</v>
      </c>
      <c r="R839" s="90">
        <v>43000</v>
      </c>
      <c r="S839" s="90">
        <v>43800</v>
      </c>
      <c r="T839" s="90">
        <v>43500</v>
      </c>
      <c r="U839" s="91" t="s">
        <v>25</v>
      </c>
      <c r="V839" s="90">
        <v>41800</v>
      </c>
      <c r="W839" s="90">
        <v>44900</v>
      </c>
      <c r="X839" s="90">
        <v>43800</v>
      </c>
      <c r="Y839" s="90">
        <v>40900</v>
      </c>
      <c r="Z839" s="90">
        <v>41700</v>
      </c>
      <c r="AA839" s="90">
        <v>40700</v>
      </c>
      <c r="AB839" s="90"/>
    </row>
    <row r="840" spans="1:28">
      <c r="A840" s="265">
        <v>46068</v>
      </c>
      <c r="B840" t="s">
        <v>24</v>
      </c>
      <c r="C840" t="s">
        <v>24</v>
      </c>
      <c r="D840" t="s">
        <v>24</v>
      </c>
      <c r="E840" t="s">
        <v>24</v>
      </c>
      <c r="F840" t="s">
        <v>24</v>
      </c>
      <c r="G840" t="s">
        <v>24</v>
      </c>
      <c r="H840" t="s">
        <v>24</v>
      </c>
      <c r="I840" t="s">
        <v>24</v>
      </c>
      <c r="J840" t="s">
        <v>24</v>
      </c>
      <c r="K840" t="s">
        <v>24</v>
      </c>
      <c r="L840" t="s">
        <v>24</v>
      </c>
      <c r="M840" t="s">
        <v>24</v>
      </c>
      <c r="N840" t="s">
        <v>24</v>
      </c>
      <c r="O840" t="s">
        <v>24</v>
      </c>
      <c r="P840" t="s">
        <v>24</v>
      </c>
      <c r="Q840" t="s">
        <v>24</v>
      </c>
      <c r="R840" t="s">
        <v>24</v>
      </c>
      <c r="S840" t="s">
        <v>24</v>
      </c>
      <c r="T840" t="s">
        <v>24</v>
      </c>
      <c r="U840" t="s">
        <v>24</v>
      </c>
      <c r="V840" t="s">
        <v>24</v>
      </c>
      <c r="W840" t="s">
        <v>24</v>
      </c>
      <c r="X840" t="s">
        <v>24</v>
      </c>
      <c r="Y840" t="s">
        <v>24</v>
      </c>
      <c r="Z840" t="s">
        <v>24</v>
      </c>
      <c r="AA840" t="s">
        <v>24</v>
      </c>
    </row>
    <row r="841" spans="1:28">
      <c r="A841" s="265">
        <v>46069</v>
      </c>
      <c r="B841" t="s">
        <v>25</v>
      </c>
      <c r="C841" t="s">
        <v>25</v>
      </c>
      <c r="D841" t="s">
        <v>25</v>
      </c>
      <c r="E841" t="s">
        <v>25</v>
      </c>
      <c r="F841" t="s">
        <v>25</v>
      </c>
      <c r="G841" t="s">
        <v>25</v>
      </c>
      <c r="H841" t="s">
        <v>25</v>
      </c>
      <c r="I841" t="s">
        <v>25</v>
      </c>
      <c r="J841" t="s">
        <v>25</v>
      </c>
      <c r="K841">
        <v>44000</v>
      </c>
      <c r="L841">
        <v>41400</v>
      </c>
      <c r="M841">
        <v>43800</v>
      </c>
      <c r="N841" t="s">
        <v>25</v>
      </c>
      <c r="O841">
        <v>43300</v>
      </c>
      <c r="P841">
        <v>44800</v>
      </c>
      <c r="Q841">
        <v>41300</v>
      </c>
      <c r="R841">
        <v>43000</v>
      </c>
      <c r="S841">
        <v>43500</v>
      </c>
      <c r="T841">
        <v>43300</v>
      </c>
      <c r="U841" t="s">
        <v>25</v>
      </c>
      <c r="V841">
        <v>41450</v>
      </c>
      <c r="W841">
        <v>44500</v>
      </c>
      <c r="X841">
        <v>43600</v>
      </c>
      <c r="Y841">
        <v>40600</v>
      </c>
      <c r="Z841">
        <v>41300</v>
      </c>
      <c r="AA841">
        <v>40600</v>
      </c>
    </row>
    <row r="842" spans="1:28">
      <c r="A842" s="265">
        <v>46070</v>
      </c>
      <c r="B842" t="s">
        <v>25</v>
      </c>
      <c r="C842" t="s">
        <v>25</v>
      </c>
      <c r="D842" t="s">
        <v>25</v>
      </c>
      <c r="E842" t="s">
        <v>25</v>
      </c>
      <c r="F842" t="s">
        <v>25</v>
      </c>
      <c r="G842" t="s">
        <v>25</v>
      </c>
      <c r="H842" t="s">
        <v>25</v>
      </c>
      <c r="I842" t="s">
        <v>25</v>
      </c>
      <c r="J842" t="s">
        <v>25</v>
      </c>
      <c r="K842">
        <v>43500</v>
      </c>
      <c r="L842">
        <v>41050</v>
      </c>
      <c r="M842">
        <v>43500</v>
      </c>
      <c r="N842" t="s">
        <v>25</v>
      </c>
      <c r="O842">
        <v>43200</v>
      </c>
      <c r="P842">
        <v>44500</v>
      </c>
      <c r="Q842">
        <v>41200</v>
      </c>
      <c r="R842">
        <v>43000</v>
      </c>
      <c r="S842">
        <v>43000</v>
      </c>
      <c r="T842">
        <v>42900</v>
      </c>
      <c r="U842" t="s">
        <v>25</v>
      </c>
      <c r="V842">
        <v>41350</v>
      </c>
      <c r="W842">
        <v>44450</v>
      </c>
      <c r="X842">
        <v>43300</v>
      </c>
      <c r="Y842">
        <v>40400</v>
      </c>
      <c r="Z842">
        <v>41000</v>
      </c>
      <c r="AA842">
        <v>40350</v>
      </c>
    </row>
    <row r="843" spans="1:28">
      <c r="A843" s="93">
        <v>46071</v>
      </c>
      <c r="B843" s="91" t="s">
        <v>25</v>
      </c>
      <c r="C843" s="91" t="s">
        <v>25</v>
      </c>
      <c r="D843" s="91" t="s">
        <v>25</v>
      </c>
      <c r="E843" s="91" t="s">
        <v>25</v>
      </c>
      <c r="F843" s="91" t="s">
        <v>25</v>
      </c>
      <c r="G843" s="91" t="s">
        <v>25</v>
      </c>
      <c r="H843" s="91" t="s">
        <v>25</v>
      </c>
      <c r="I843" s="91" t="s">
        <v>25</v>
      </c>
      <c r="J843" s="91" t="s">
        <v>25</v>
      </c>
      <c r="K843" s="90">
        <v>43500</v>
      </c>
      <c r="L843" s="90">
        <v>41000</v>
      </c>
      <c r="M843" s="90">
        <v>43400</v>
      </c>
      <c r="N843" s="91" t="s">
        <v>25</v>
      </c>
      <c r="O843" s="90">
        <v>43100</v>
      </c>
      <c r="P843" s="90">
        <v>44500</v>
      </c>
      <c r="Q843" s="90">
        <v>41150</v>
      </c>
      <c r="R843" s="90">
        <v>42500</v>
      </c>
      <c r="S843" s="90">
        <v>43000</v>
      </c>
      <c r="T843" s="90">
        <v>42900</v>
      </c>
      <c r="U843" s="91" t="s">
        <v>25</v>
      </c>
      <c r="V843" s="90">
        <v>41300</v>
      </c>
      <c r="W843" s="90">
        <v>44300</v>
      </c>
      <c r="X843" s="90">
        <v>43300</v>
      </c>
      <c r="Y843" s="90">
        <v>40250</v>
      </c>
      <c r="Z843" s="90">
        <v>40800</v>
      </c>
      <c r="AA843" s="90">
        <v>40250</v>
      </c>
      <c r="AB843" s="90"/>
    </row>
    <row r="844" spans="1:28">
      <c r="A844" s="265">
        <v>46072</v>
      </c>
      <c r="B844" t="s">
        <v>25</v>
      </c>
      <c r="C844" t="s">
        <v>25</v>
      </c>
      <c r="D844" t="s">
        <v>25</v>
      </c>
      <c r="E844" t="s">
        <v>25</v>
      </c>
      <c r="F844" t="s">
        <v>25</v>
      </c>
      <c r="G844" t="s">
        <v>25</v>
      </c>
      <c r="H844" t="s">
        <v>25</v>
      </c>
      <c r="I844" t="s">
        <v>25</v>
      </c>
      <c r="J844" t="s">
        <v>25</v>
      </c>
      <c r="K844">
        <v>43000</v>
      </c>
      <c r="L844">
        <v>40750</v>
      </c>
      <c r="M844">
        <v>43200</v>
      </c>
      <c r="N844" t="s">
        <v>25</v>
      </c>
      <c r="O844">
        <v>42800</v>
      </c>
      <c r="P844">
        <v>44200</v>
      </c>
      <c r="Q844">
        <v>40800</v>
      </c>
      <c r="R844">
        <v>42500</v>
      </c>
      <c r="S844">
        <v>42000</v>
      </c>
      <c r="T844">
        <v>42700</v>
      </c>
      <c r="U844" t="s">
        <v>25</v>
      </c>
      <c r="V844">
        <v>40950</v>
      </c>
      <c r="W844">
        <v>43900</v>
      </c>
      <c r="X844">
        <v>43000</v>
      </c>
      <c r="Y844">
        <v>39900</v>
      </c>
      <c r="Z844">
        <v>40500</v>
      </c>
      <c r="AA844">
        <v>40100</v>
      </c>
    </row>
    <row r="845" spans="1:28">
      <c r="A845" s="265">
        <v>46073</v>
      </c>
      <c r="B845" t="s">
        <v>25</v>
      </c>
      <c r="C845" t="s">
        <v>25</v>
      </c>
      <c r="D845" t="s">
        <v>25</v>
      </c>
      <c r="E845" t="s">
        <v>25</v>
      </c>
      <c r="F845" t="s">
        <v>25</v>
      </c>
      <c r="G845" t="s">
        <v>25</v>
      </c>
      <c r="H845" t="s">
        <v>25</v>
      </c>
      <c r="I845" t="s">
        <v>25</v>
      </c>
      <c r="J845" t="s">
        <v>25</v>
      </c>
      <c r="K845">
        <v>42700</v>
      </c>
      <c r="L845">
        <v>40600</v>
      </c>
      <c r="M845">
        <v>43100</v>
      </c>
      <c r="N845" t="s">
        <v>25</v>
      </c>
      <c r="O845">
        <v>42800</v>
      </c>
      <c r="P845">
        <v>43500</v>
      </c>
      <c r="Q845">
        <v>40800</v>
      </c>
      <c r="R845">
        <v>42500</v>
      </c>
      <c r="S845">
        <v>42000</v>
      </c>
      <c r="T845">
        <v>42600</v>
      </c>
      <c r="U845" t="s">
        <v>25</v>
      </c>
      <c r="V845">
        <v>40950</v>
      </c>
      <c r="W845">
        <v>43800</v>
      </c>
      <c r="X845">
        <v>43000</v>
      </c>
      <c r="Y845">
        <v>39850</v>
      </c>
      <c r="Z845">
        <v>40550</v>
      </c>
      <c r="AA845">
        <v>40000</v>
      </c>
    </row>
    <row r="846" spans="1:28">
      <c r="A846" s="265">
        <v>46074</v>
      </c>
      <c r="B846" t="s">
        <v>25</v>
      </c>
      <c r="C846" t="s">
        <v>25</v>
      </c>
      <c r="D846" t="s">
        <v>25</v>
      </c>
      <c r="E846" t="s">
        <v>25</v>
      </c>
      <c r="F846" t="s">
        <v>25</v>
      </c>
      <c r="G846" t="s">
        <v>25</v>
      </c>
      <c r="H846" t="s">
        <v>25</v>
      </c>
      <c r="I846" t="s">
        <v>25</v>
      </c>
      <c r="J846" t="s">
        <v>25</v>
      </c>
      <c r="K846">
        <v>42800</v>
      </c>
      <c r="L846">
        <v>40700</v>
      </c>
      <c r="M846">
        <v>43200</v>
      </c>
      <c r="N846" t="s">
        <v>25</v>
      </c>
      <c r="O846">
        <v>42900</v>
      </c>
      <c r="P846">
        <v>43500</v>
      </c>
      <c r="Q846">
        <v>40900</v>
      </c>
      <c r="R846">
        <v>42500</v>
      </c>
      <c r="S846">
        <v>42000</v>
      </c>
      <c r="T846">
        <v>42700</v>
      </c>
      <c r="U846" t="s">
        <v>25</v>
      </c>
      <c r="V846">
        <v>41050</v>
      </c>
      <c r="W846">
        <v>44000</v>
      </c>
      <c r="X846">
        <v>43200</v>
      </c>
      <c r="Y846">
        <v>40150</v>
      </c>
      <c r="Z846">
        <v>40750</v>
      </c>
      <c r="AA846">
        <v>40000</v>
      </c>
    </row>
    <row r="847" spans="1:28">
      <c r="A847" s="265">
        <v>46075</v>
      </c>
      <c r="B847" t="s">
        <v>24</v>
      </c>
      <c r="C847" t="s">
        <v>24</v>
      </c>
      <c r="D847" t="s">
        <v>24</v>
      </c>
      <c r="E847" t="s">
        <v>24</v>
      </c>
      <c r="F847" t="s">
        <v>24</v>
      </c>
      <c r="G847" t="s">
        <v>24</v>
      </c>
      <c r="H847" t="s">
        <v>24</v>
      </c>
      <c r="I847" t="s">
        <v>24</v>
      </c>
      <c r="J847" t="s">
        <v>24</v>
      </c>
      <c r="K847" t="s">
        <v>24</v>
      </c>
      <c r="L847" t="s">
        <v>24</v>
      </c>
      <c r="M847" t="s">
        <v>24</v>
      </c>
      <c r="N847" t="s">
        <v>24</v>
      </c>
      <c r="O847" t="s">
        <v>24</v>
      </c>
      <c r="P847" t="s">
        <v>24</v>
      </c>
      <c r="Q847" t="s">
        <v>24</v>
      </c>
      <c r="R847" t="s">
        <v>24</v>
      </c>
      <c r="S847" t="s">
        <v>24</v>
      </c>
      <c r="T847" t="s">
        <v>24</v>
      </c>
      <c r="U847" t="s">
        <v>24</v>
      </c>
      <c r="V847" t="s">
        <v>24</v>
      </c>
      <c r="W847" t="s">
        <v>24</v>
      </c>
      <c r="X847" t="s">
        <v>24</v>
      </c>
      <c r="Y847" t="s">
        <v>24</v>
      </c>
      <c r="Z847" t="s">
        <v>24</v>
      </c>
      <c r="AA847" t="s">
        <v>24</v>
      </c>
    </row>
    <row r="848" spans="1:28">
      <c r="A848" s="265">
        <v>46076</v>
      </c>
      <c r="B848" t="s">
        <v>25</v>
      </c>
      <c r="C848" t="s">
        <v>25</v>
      </c>
      <c r="D848" t="s">
        <v>25</v>
      </c>
      <c r="E848" t="s">
        <v>25</v>
      </c>
      <c r="F848" t="s">
        <v>25</v>
      </c>
      <c r="G848" t="s">
        <v>25</v>
      </c>
      <c r="H848" t="s">
        <v>25</v>
      </c>
      <c r="I848" t="s">
        <v>25</v>
      </c>
      <c r="J848" t="s">
        <v>25</v>
      </c>
      <c r="K848">
        <v>42500</v>
      </c>
      <c r="L848">
        <v>40500</v>
      </c>
      <c r="M848">
        <v>43000</v>
      </c>
      <c r="N848" t="s">
        <v>25</v>
      </c>
      <c r="O848">
        <v>42700</v>
      </c>
      <c r="P848">
        <v>43500</v>
      </c>
      <c r="Q848">
        <v>40750</v>
      </c>
      <c r="R848">
        <v>42500</v>
      </c>
      <c r="S848">
        <v>42000</v>
      </c>
      <c r="T848">
        <v>42600</v>
      </c>
      <c r="U848" t="s">
        <v>25</v>
      </c>
      <c r="V848">
        <v>40900</v>
      </c>
      <c r="W848">
        <v>43650</v>
      </c>
      <c r="X848">
        <v>43300</v>
      </c>
      <c r="Y848">
        <v>39700</v>
      </c>
      <c r="Z848">
        <v>40500</v>
      </c>
      <c r="AA848">
        <v>39800</v>
      </c>
    </row>
    <row r="849" spans="1:27">
      <c r="A849" s="265">
        <v>46077</v>
      </c>
      <c r="B849" t="s">
        <v>25</v>
      </c>
      <c r="C849" t="s">
        <v>25</v>
      </c>
      <c r="D849" t="s">
        <v>25</v>
      </c>
      <c r="E849" t="s">
        <v>25</v>
      </c>
      <c r="F849" t="s">
        <v>25</v>
      </c>
      <c r="G849" t="s">
        <v>25</v>
      </c>
      <c r="H849" t="s">
        <v>25</v>
      </c>
      <c r="I849" t="s">
        <v>25</v>
      </c>
      <c r="J849" t="s">
        <v>25</v>
      </c>
      <c r="K849">
        <v>42300</v>
      </c>
      <c r="L849">
        <v>40350</v>
      </c>
      <c r="M849">
        <v>42800</v>
      </c>
      <c r="N849" t="s">
        <v>25</v>
      </c>
      <c r="O849">
        <v>42500</v>
      </c>
      <c r="P849">
        <v>43500</v>
      </c>
      <c r="Q849">
        <v>40550</v>
      </c>
      <c r="R849">
        <v>42500</v>
      </c>
      <c r="S849">
        <v>42000</v>
      </c>
      <c r="T849">
        <v>42500</v>
      </c>
      <c r="U849" t="s">
        <v>25</v>
      </c>
      <c r="V849">
        <v>40700</v>
      </c>
      <c r="W849">
        <v>43400</v>
      </c>
      <c r="X849">
        <v>43000</v>
      </c>
      <c r="Y849">
        <v>39250</v>
      </c>
      <c r="Z849">
        <v>40000</v>
      </c>
      <c r="AA849">
        <v>39400</v>
      </c>
    </row>
    <row r="850" spans="1:27">
      <c r="A850" s="265">
        <v>46078</v>
      </c>
      <c r="B850" t="s">
        <v>25</v>
      </c>
      <c r="C850" t="s">
        <v>25</v>
      </c>
      <c r="D850" t="s">
        <v>25</v>
      </c>
      <c r="E850" t="s">
        <v>25</v>
      </c>
      <c r="F850" t="s">
        <v>25</v>
      </c>
      <c r="G850" t="s">
        <v>25</v>
      </c>
      <c r="H850" t="s">
        <v>25</v>
      </c>
      <c r="I850" t="s">
        <v>25</v>
      </c>
      <c r="J850" t="s">
        <v>25</v>
      </c>
      <c r="K850">
        <v>42000</v>
      </c>
      <c r="L850">
        <v>40000</v>
      </c>
      <c r="M850">
        <v>42700</v>
      </c>
      <c r="N850" t="s">
        <v>25</v>
      </c>
      <c r="O850">
        <v>42400</v>
      </c>
      <c r="P850">
        <v>43200</v>
      </c>
      <c r="Q850">
        <v>40400</v>
      </c>
      <c r="R850">
        <v>42500</v>
      </c>
      <c r="S850">
        <v>41800</v>
      </c>
      <c r="T850">
        <v>42400</v>
      </c>
      <c r="U850" t="s">
        <v>25</v>
      </c>
      <c r="V850">
        <v>40550</v>
      </c>
      <c r="W850">
        <v>43300</v>
      </c>
      <c r="X850">
        <v>42700</v>
      </c>
      <c r="Y850">
        <v>39200</v>
      </c>
      <c r="Z850">
        <v>39900</v>
      </c>
      <c r="AA850">
        <v>39250</v>
      </c>
    </row>
    <row r="851" spans="1:27">
      <c r="A851" s="265">
        <v>46079</v>
      </c>
      <c r="B851" t="s">
        <v>25</v>
      </c>
      <c r="C851" t="s">
        <v>25</v>
      </c>
      <c r="D851" t="s">
        <v>25</v>
      </c>
      <c r="E851" t="s">
        <v>25</v>
      </c>
      <c r="F851" t="s">
        <v>25</v>
      </c>
      <c r="G851" t="s">
        <v>25</v>
      </c>
      <c r="H851" t="s">
        <v>25</v>
      </c>
      <c r="I851" t="s">
        <v>25</v>
      </c>
      <c r="J851" t="s">
        <v>25</v>
      </c>
      <c r="K851">
        <v>42000</v>
      </c>
      <c r="L851">
        <v>40050</v>
      </c>
      <c r="M851">
        <v>42700</v>
      </c>
      <c r="N851" t="s">
        <v>25</v>
      </c>
      <c r="O851">
        <v>42500</v>
      </c>
      <c r="P851">
        <v>43500</v>
      </c>
      <c r="Q851">
        <v>40700</v>
      </c>
      <c r="R851">
        <v>42000</v>
      </c>
      <c r="S851">
        <v>41500</v>
      </c>
      <c r="T851">
        <v>42000</v>
      </c>
      <c r="U851" t="s">
        <v>25</v>
      </c>
      <c r="V851">
        <v>40850</v>
      </c>
      <c r="W851">
        <v>43350</v>
      </c>
      <c r="X851">
        <v>42700</v>
      </c>
      <c r="Y851">
        <v>39400</v>
      </c>
      <c r="Z851">
        <v>39950</v>
      </c>
      <c r="AA851">
        <v>39150</v>
      </c>
    </row>
    <row r="852" spans="1:27">
      <c r="A852" s="265">
        <v>46080</v>
      </c>
      <c r="B852" t="s">
        <v>25</v>
      </c>
      <c r="C852" t="s">
        <v>25</v>
      </c>
      <c r="D852" t="s">
        <v>25</v>
      </c>
      <c r="E852" t="s">
        <v>25</v>
      </c>
      <c r="F852" t="s">
        <v>25</v>
      </c>
      <c r="G852" t="s">
        <v>25</v>
      </c>
      <c r="H852" t="s">
        <v>25</v>
      </c>
      <c r="I852" t="s">
        <v>25</v>
      </c>
      <c r="J852" t="s">
        <v>25</v>
      </c>
      <c r="K852">
        <v>42000</v>
      </c>
      <c r="L852">
        <v>39850</v>
      </c>
      <c r="M852">
        <v>42500</v>
      </c>
      <c r="N852" t="s">
        <v>25</v>
      </c>
      <c r="O852">
        <v>42200</v>
      </c>
      <c r="P852">
        <v>43000</v>
      </c>
      <c r="Q852">
        <v>40400</v>
      </c>
      <c r="R852">
        <v>42000</v>
      </c>
      <c r="S852">
        <v>41000</v>
      </c>
      <c r="T852">
        <v>42000</v>
      </c>
      <c r="U852" t="s">
        <v>25</v>
      </c>
      <c r="V852">
        <v>40550</v>
      </c>
      <c r="W852">
        <v>42900</v>
      </c>
      <c r="X852">
        <v>42600</v>
      </c>
      <c r="Y852">
        <v>39150</v>
      </c>
      <c r="Z852">
        <v>39750</v>
      </c>
      <c r="AA852">
        <v>39100</v>
      </c>
    </row>
    <row r="853" spans="1:27">
      <c r="A853" s="265">
        <v>46081</v>
      </c>
      <c r="B853" t="s">
        <v>25</v>
      </c>
      <c r="C853" t="s">
        <v>25</v>
      </c>
      <c r="D853" t="s">
        <v>25</v>
      </c>
      <c r="E853" t="s">
        <v>25</v>
      </c>
      <c r="F853" t="s">
        <v>25</v>
      </c>
      <c r="G853" t="s">
        <v>25</v>
      </c>
      <c r="H853" t="s">
        <v>25</v>
      </c>
      <c r="I853" t="s">
        <v>25</v>
      </c>
      <c r="J853" t="s">
        <v>25</v>
      </c>
      <c r="K853">
        <v>41700</v>
      </c>
      <c r="L853">
        <v>39900</v>
      </c>
      <c r="M853">
        <v>42500</v>
      </c>
      <c r="N853" t="s">
        <v>25</v>
      </c>
      <c r="O853">
        <v>42100</v>
      </c>
      <c r="P853">
        <v>43000</v>
      </c>
      <c r="Q853">
        <v>40450</v>
      </c>
      <c r="R853">
        <v>42000</v>
      </c>
      <c r="S853">
        <v>41000</v>
      </c>
      <c r="T853">
        <v>42000</v>
      </c>
      <c r="U853" t="s">
        <v>25</v>
      </c>
      <c r="V853">
        <v>40600</v>
      </c>
      <c r="W853">
        <v>42750</v>
      </c>
      <c r="X853">
        <v>42500</v>
      </c>
      <c r="Y853">
        <v>39200</v>
      </c>
      <c r="Z853">
        <v>39800</v>
      </c>
      <c r="AA853">
        <v>38950</v>
      </c>
    </row>
    <row r="854" spans="1:27">
      <c r="A854" s="265">
        <v>46082</v>
      </c>
      <c r="B854" t="s">
        <v>24</v>
      </c>
      <c r="C854" t="s">
        <v>24</v>
      </c>
      <c r="D854" t="s">
        <v>24</v>
      </c>
      <c r="E854" t="s">
        <v>24</v>
      </c>
      <c r="F854" t="s">
        <v>24</v>
      </c>
      <c r="G854" t="s">
        <v>24</v>
      </c>
      <c r="H854" t="s">
        <v>24</v>
      </c>
      <c r="I854" t="s">
        <v>24</v>
      </c>
      <c r="J854" t="s">
        <v>24</v>
      </c>
      <c r="K854" t="s">
        <v>24</v>
      </c>
      <c r="L854" t="s">
        <v>24</v>
      </c>
      <c r="M854" t="s">
        <v>24</v>
      </c>
      <c r="N854" t="s">
        <v>24</v>
      </c>
      <c r="O854" t="s">
        <v>24</v>
      </c>
      <c r="P854" t="s">
        <v>24</v>
      </c>
      <c r="Q854" t="s">
        <v>24</v>
      </c>
      <c r="R854" t="s">
        <v>24</v>
      </c>
      <c r="S854" t="s">
        <v>24</v>
      </c>
      <c r="T854" t="s">
        <v>24</v>
      </c>
      <c r="U854" t="s">
        <v>24</v>
      </c>
      <c r="V854" t="s">
        <v>24</v>
      </c>
      <c r="W854" t="s">
        <v>24</v>
      </c>
      <c r="X854" t="s">
        <v>24</v>
      </c>
      <c r="Y854" t="s">
        <v>24</v>
      </c>
      <c r="Z854" t="s">
        <v>24</v>
      </c>
      <c r="AA854" t="s">
        <v>24</v>
      </c>
    </row>
    <row r="855" spans="1:27">
      <c r="A855" s="265">
        <v>46083</v>
      </c>
      <c r="B855" t="s">
        <v>25</v>
      </c>
      <c r="C855" t="s">
        <v>25</v>
      </c>
      <c r="D855" t="s">
        <v>25</v>
      </c>
      <c r="E855" t="s">
        <v>25</v>
      </c>
      <c r="F855" t="s">
        <v>25</v>
      </c>
      <c r="G855" t="s">
        <v>25</v>
      </c>
      <c r="H855" t="s">
        <v>25</v>
      </c>
      <c r="I855" t="s">
        <v>25</v>
      </c>
      <c r="J855" t="s">
        <v>25</v>
      </c>
      <c r="K855">
        <v>43700</v>
      </c>
      <c r="L855">
        <v>41500</v>
      </c>
      <c r="M855">
        <v>44000</v>
      </c>
      <c r="N855" t="s">
        <v>25</v>
      </c>
      <c r="O855">
        <v>43000</v>
      </c>
      <c r="P855">
        <v>43800</v>
      </c>
      <c r="Q855">
        <v>41300</v>
      </c>
      <c r="R855">
        <v>44200</v>
      </c>
      <c r="S855">
        <v>43000</v>
      </c>
      <c r="T855">
        <v>44000</v>
      </c>
      <c r="U855" t="s">
        <v>25</v>
      </c>
      <c r="V855">
        <v>41450</v>
      </c>
      <c r="W855">
        <v>43800</v>
      </c>
      <c r="X855">
        <v>44500</v>
      </c>
      <c r="Y855">
        <v>41400</v>
      </c>
      <c r="Z855">
        <v>41500</v>
      </c>
      <c r="AA855">
        <v>41000</v>
      </c>
    </row>
    <row r="856" spans="1:27">
      <c r="A856" s="265">
        <v>46084</v>
      </c>
      <c r="B856" t="s">
        <v>25</v>
      </c>
      <c r="C856" t="s">
        <v>25</v>
      </c>
      <c r="D856" t="s">
        <v>25</v>
      </c>
      <c r="E856" t="s">
        <v>25</v>
      </c>
      <c r="F856" t="s">
        <v>25</v>
      </c>
      <c r="G856" t="s">
        <v>25</v>
      </c>
      <c r="H856" t="s">
        <v>25</v>
      </c>
      <c r="I856" t="s">
        <v>25</v>
      </c>
      <c r="J856" t="s">
        <v>25</v>
      </c>
      <c r="K856">
        <v>43700</v>
      </c>
      <c r="L856">
        <v>41250</v>
      </c>
      <c r="M856">
        <v>43800</v>
      </c>
      <c r="N856" t="s">
        <v>25</v>
      </c>
      <c r="O856">
        <v>43000</v>
      </c>
      <c r="P856">
        <v>43700</v>
      </c>
      <c r="Q856">
        <v>40800</v>
      </c>
      <c r="R856">
        <v>42200</v>
      </c>
      <c r="S856">
        <v>43000</v>
      </c>
      <c r="T856" t="s">
        <v>25</v>
      </c>
      <c r="U856" t="s">
        <v>25</v>
      </c>
      <c r="V856">
        <v>40950</v>
      </c>
      <c r="W856">
        <v>43600</v>
      </c>
      <c r="X856">
        <v>44500</v>
      </c>
      <c r="Y856">
        <v>41300</v>
      </c>
      <c r="Z856">
        <v>41250</v>
      </c>
      <c r="AA856">
        <v>40500</v>
      </c>
    </row>
    <row r="857" spans="1:27">
      <c r="A857" s="265">
        <v>46085</v>
      </c>
      <c r="B857" t="s">
        <v>24</v>
      </c>
      <c r="C857" t="s">
        <v>24</v>
      </c>
      <c r="D857" t="s">
        <v>24</v>
      </c>
      <c r="E857" t="s">
        <v>24</v>
      </c>
      <c r="F857" t="s">
        <v>24</v>
      </c>
      <c r="G857" t="s">
        <v>24</v>
      </c>
      <c r="H857" t="s">
        <v>24</v>
      </c>
      <c r="I857" t="s">
        <v>24</v>
      </c>
      <c r="J857" t="s">
        <v>24</v>
      </c>
      <c r="K857" t="s">
        <v>24</v>
      </c>
      <c r="L857" t="s">
        <v>24</v>
      </c>
      <c r="M857" t="s">
        <v>24</v>
      </c>
      <c r="N857" t="s">
        <v>24</v>
      </c>
      <c r="O857" t="s">
        <v>24</v>
      </c>
      <c r="P857" t="s">
        <v>24</v>
      </c>
      <c r="Q857" t="s">
        <v>24</v>
      </c>
      <c r="R857" t="s">
        <v>24</v>
      </c>
      <c r="S857" t="s">
        <v>24</v>
      </c>
      <c r="T857" t="s">
        <v>24</v>
      </c>
      <c r="U857" t="s">
        <v>24</v>
      </c>
      <c r="V857" t="s">
        <v>24</v>
      </c>
      <c r="W857" t="s">
        <v>24</v>
      </c>
      <c r="X857" t="s">
        <v>24</v>
      </c>
      <c r="Y857" t="s">
        <v>24</v>
      </c>
      <c r="Z857" t="s">
        <v>24</v>
      </c>
      <c r="AA857" t="s">
        <v>24</v>
      </c>
    </row>
    <row r="858" spans="1:27">
      <c r="A858" s="265">
        <v>46086</v>
      </c>
      <c r="B858" t="s">
        <v>25</v>
      </c>
      <c r="C858" t="s">
        <v>25</v>
      </c>
      <c r="D858" t="s">
        <v>25</v>
      </c>
      <c r="E858" t="s">
        <v>25</v>
      </c>
      <c r="F858" t="s">
        <v>25</v>
      </c>
      <c r="G858" t="s">
        <v>25</v>
      </c>
      <c r="H858" t="s">
        <v>25</v>
      </c>
      <c r="I858" t="s">
        <v>25</v>
      </c>
      <c r="J858" t="s">
        <v>25</v>
      </c>
      <c r="K858">
        <v>44500</v>
      </c>
      <c r="L858">
        <v>41350</v>
      </c>
      <c r="M858">
        <v>44300</v>
      </c>
      <c r="N858" t="s">
        <v>25</v>
      </c>
      <c r="O858">
        <v>43600</v>
      </c>
      <c r="P858">
        <v>44500</v>
      </c>
      <c r="Q858">
        <v>41300</v>
      </c>
      <c r="R858">
        <v>43000</v>
      </c>
      <c r="S858">
        <v>44000</v>
      </c>
      <c r="T858">
        <v>44200</v>
      </c>
      <c r="U858" t="s">
        <v>25</v>
      </c>
      <c r="V858">
        <v>41450</v>
      </c>
      <c r="W858">
        <v>44200</v>
      </c>
      <c r="X858">
        <v>45000</v>
      </c>
      <c r="Y858">
        <v>41800</v>
      </c>
      <c r="Z858">
        <v>42200</v>
      </c>
      <c r="AA858">
        <v>41250</v>
      </c>
    </row>
    <row r="859" spans="1:27">
      <c r="A859" s="265">
        <v>46087</v>
      </c>
      <c r="B859" t="s">
        <v>25</v>
      </c>
      <c r="C859" t="s">
        <v>25</v>
      </c>
      <c r="D859" t="s">
        <v>25</v>
      </c>
      <c r="E859" t="s">
        <v>25</v>
      </c>
      <c r="F859" t="s">
        <v>25</v>
      </c>
      <c r="G859" t="s">
        <v>25</v>
      </c>
      <c r="H859" t="s">
        <v>25</v>
      </c>
      <c r="I859" t="s">
        <v>25</v>
      </c>
      <c r="J859" t="s">
        <v>25</v>
      </c>
      <c r="K859">
        <v>44800</v>
      </c>
      <c r="L859">
        <v>41500</v>
      </c>
      <c r="M859">
        <v>44800</v>
      </c>
      <c r="N859" t="s">
        <v>25</v>
      </c>
      <c r="O859">
        <v>44200</v>
      </c>
      <c r="P859">
        <v>45000</v>
      </c>
      <c r="Q859">
        <v>41600</v>
      </c>
      <c r="R859">
        <v>43000</v>
      </c>
      <c r="S859">
        <v>44000</v>
      </c>
      <c r="T859">
        <v>44700</v>
      </c>
      <c r="U859" t="s">
        <v>25</v>
      </c>
      <c r="V859">
        <v>41750</v>
      </c>
      <c r="W859">
        <v>44300</v>
      </c>
      <c r="X859">
        <v>45000</v>
      </c>
      <c r="Y859">
        <v>41900</v>
      </c>
      <c r="Z859">
        <v>42150</v>
      </c>
      <c r="AA859">
        <v>41400</v>
      </c>
    </row>
    <row r="860" spans="1:27">
      <c r="A860" s="265">
        <v>46088</v>
      </c>
      <c r="B860" t="s">
        <v>25</v>
      </c>
      <c r="C860" t="s">
        <v>25</v>
      </c>
      <c r="D860" t="s">
        <v>25</v>
      </c>
      <c r="E860" t="s">
        <v>25</v>
      </c>
      <c r="F860" t="s">
        <v>25</v>
      </c>
      <c r="G860" t="s">
        <v>25</v>
      </c>
      <c r="H860" t="s">
        <v>25</v>
      </c>
      <c r="I860" t="s">
        <v>25</v>
      </c>
      <c r="J860" t="s">
        <v>25</v>
      </c>
      <c r="K860">
        <v>44800</v>
      </c>
      <c r="L860">
        <v>41300</v>
      </c>
      <c r="M860">
        <v>44800</v>
      </c>
      <c r="N860" t="s">
        <v>25</v>
      </c>
      <c r="O860">
        <v>44200</v>
      </c>
      <c r="P860">
        <v>45000</v>
      </c>
      <c r="Q860">
        <v>41300</v>
      </c>
      <c r="R860">
        <v>43000</v>
      </c>
      <c r="S860">
        <v>44000</v>
      </c>
      <c r="T860">
        <v>44500</v>
      </c>
      <c r="U860" t="s">
        <v>25</v>
      </c>
      <c r="V860">
        <v>41450</v>
      </c>
      <c r="W860">
        <v>44050</v>
      </c>
      <c r="X860">
        <v>45000</v>
      </c>
      <c r="Y860">
        <v>41700</v>
      </c>
      <c r="Z860">
        <v>41950</v>
      </c>
      <c r="AA860">
        <v>41250</v>
      </c>
    </row>
    <row r="861" spans="1:27">
      <c r="A861" s="265">
        <v>46089</v>
      </c>
      <c r="B861" t="s">
        <v>24</v>
      </c>
      <c r="C861" t="s">
        <v>24</v>
      </c>
      <c r="D861" t="s">
        <v>24</v>
      </c>
      <c r="E861" t="s">
        <v>24</v>
      </c>
      <c r="F861" t="s">
        <v>24</v>
      </c>
      <c r="G861" t="s">
        <v>24</v>
      </c>
      <c r="H861" t="s">
        <v>24</v>
      </c>
      <c r="I861" t="s">
        <v>24</v>
      </c>
      <c r="J861" t="s">
        <v>24</v>
      </c>
      <c r="K861" t="s">
        <v>24</v>
      </c>
      <c r="L861" t="s">
        <v>24</v>
      </c>
      <c r="M861" t="s">
        <v>24</v>
      </c>
      <c r="N861" t="s">
        <v>24</v>
      </c>
      <c r="O861" t="s">
        <v>24</v>
      </c>
      <c r="P861" t="s">
        <v>24</v>
      </c>
      <c r="Q861" t="s">
        <v>24</v>
      </c>
      <c r="R861" t="s">
        <v>24</v>
      </c>
      <c r="S861" t="s">
        <v>24</v>
      </c>
      <c r="T861" t="s">
        <v>24</v>
      </c>
      <c r="U861" t="s">
        <v>24</v>
      </c>
      <c r="V861" t="s">
        <v>24</v>
      </c>
      <c r="W861" t="s">
        <v>24</v>
      </c>
      <c r="X861" t="s">
        <v>24</v>
      </c>
      <c r="Y861" t="s">
        <v>24</v>
      </c>
      <c r="Z861" t="s">
        <v>24</v>
      </c>
      <c r="AA861" t="s">
        <v>24</v>
      </c>
    </row>
    <row r="862" spans="1:27">
      <c r="A862" s="265">
        <v>46090</v>
      </c>
      <c r="B862" t="s">
        <v>25</v>
      </c>
      <c r="C862" t="s">
        <v>25</v>
      </c>
      <c r="D862" t="s">
        <v>25</v>
      </c>
      <c r="E862" t="s">
        <v>25</v>
      </c>
      <c r="F862" t="s">
        <v>25</v>
      </c>
      <c r="G862" t="s">
        <v>25</v>
      </c>
      <c r="H862" t="s">
        <v>25</v>
      </c>
      <c r="I862" t="s">
        <v>25</v>
      </c>
      <c r="J862" t="s">
        <v>25</v>
      </c>
      <c r="K862">
        <v>45000</v>
      </c>
      <c r="L862">
        <v>41700</v>
      </c>
      <c r="M862">
        <v>45000</v>
      </c>
      <c r="N862" t="s">
        <v>25</v>
      </c>
      <c r="O862">
        <v>44400</v>
      </c>
      <c r="P862">
        <v>45500</v>
      </c>
      <c r="Q862">
        <v>41600</v>
      </c>
      <c r="R862">
        <v>43800</v>
      </c>
      <c r="S862">
        <v>44000</v>
      </c>
      <c r="T862">
        <v>45000</v>
      </c>
      <c r="U862" t="s">
        <v>25</v>
      </c>
      <c r="V862">
        <v>41750</v>
      </c>
      <c r="W862">
        <v>44500</v>
      </c>
      <c r="X862">
        <v>45000</v>
      </c>
      <c r="Y862">
        <v>42100</v>
      </c>
      <c r="Z862">
        <v>42400</v>
      </c>
      <c r="AA862">
        <v>41400</v>
      </c>
    </row>
    <row r="863" spans="1:27">
      <c r="A863" s="265">
        <v>46090</v>
      </c>
      <c r="B863" t="s">
        <v>25</v>
      </c>
      <c r="C863" t="s">
        <v>25</v>
      </c>
      <c r="D863" t="s">
        <v>25</v>
      </c>
      <c r="E863" t="s">
        <v>25</v>
      </c>
      <c r="F863" t="s">
        <v>25</v>
      </c>
      <c r="G863" t="s">
        <v>25</v>
      </c>
      <c r="H863" t="s">
        <v>25</v>
      </c>
      <c r="I863" t="s">
        <v>25</v>
      </c>
      <c r="J863" t="s">
        <v>25</v>
      </c>
      <c r="K863">
        <v>45000</v>
      </c>
      <c r="L863">
        <v>41700</v>
      </c>
      <c r="M863">
        <v>45000</v>
      </c>
      <c r="N863" t="s">
        <v>25</v>
      </c>
      <c r="O863">
        <v>44400</v>
      </c>
      <c r="P863">
        <v>45500</v>
      </c>
      <c r="Q863">
        <v>41600</v>
      </c>
      <c r="R863">
        <v>43800</v>
      </c>
      <c r="S863">
        <v>44000</v>
      </c>
      <c r="T863">
        <v>45000</v>
      </c>
      <c r="U863" t="s">
        <v>25</v>
      </c>
      <c r="V863">
        <v>41750</v>
      </c>
      <c r="W863">
        <v>44500</v>
      </c>
      <c r="X863">
        <v>45000</v>
      </c>
      <c r="Y863">
        <v>42100</v>
      </c>
      <c r="Z863">
        <v>42400</v>
      </c>
      <c r="AA863">
        <v>41400</v>
      </c>
    </row>
    <row r="864" spans="1:27">
      <c r="A864" s="265">
        <v>46091</v>
      </c>
      <c r="B864" t="s">
        <v>25</v>
      </c>
      <c r="C864" t="s">
        <v>25</v>
      </c>
      <c r="D864" t="s">
        <v>25</v>
      </c>
      <c r="E864" t="s">
        <v>25</v>
      </c>
      <c r="F864" t="s">
        <v>25</v>
      </c>
      <c r="G864" t="s">
        <v>25</v>
      </c>
      <c r="H864" t="s">
        <v>25</v>
      </c>
      <c r="I864" t="s">
        <v>25</v>
      </c>
      <c r="J864" t="s">
        <v>25</v>
      </c>
      <c r="K864">
        <v>45000</v>
      </c>
      <c r="L864">
        <v>41700</v>
      </c>
      <c r="M864">
        <v>45100</v>
      </c>
      <c r="N864" t="s">
        <v>25</v>
      </c>
      <c r="O864">
        <v>44600</v>
      </c>
      <c r="P864">
        <v>45500</v>
      </c>
      <c r="Q864">
        <v>41700</v>
      </c>
      <c r="R864">
        <v>43800</v>
      </c>
      <c r="S864">
        <v>44000</v>
      </c>
      <c r="T864">
        <v>45100</v>
      </c>
      <c r="U864" t="s">
        <v>25</v>
      </c>
      <c r="V864">
        <v>41850</v>
      </c>
      <c r="W864">
        <v>44550</v>
      </c>
      <c r="X864">
        <v>45500</v>
      </c>
      <c r="Y864">
        <v>41700</v>
      </c>
      <c r="Z864">
        <v>42200</v>
      </c>
      <c r="AA864">
        <v>41500</v>
      </c>
    </row>
    <row r="865" spans="1:28">
      <c r="A865" s="265">
        <v>46092</v>
      </c>
      <c r="B865" t="s">
        <v>25</v>
      </c>
      <c r="C865" t="s">
        <v>25</v>
      </c>
      <c r="D865" t="s">
        <v>25</v>
      </c>
      <c r="E865" t="s">
        <v>25</v>
      </c>
      <c r="F865" t="s">
        <v>25</v>
      </c>
      <c r="G865" t="s">
        <v>25</v>
      </c>
      <c r="H865" t="s">
        <v>25</v>
      </c>
      <c r="I865" t="s">
        <v>25</v>
      </c>
      <c r="J865" t="s">
        <v>25</v>
      </c>
      <c r="K865">
        <v>44800</v>
      </c>
      <c r="L865">
        <v>41350</v>
      </c>
      <c r="M865">
        <v>44700</v>
      </c>
      <c r="N865" t="s">
        <v>25</v>
      </c>
      <c r="O865">
        <v>44200</v>
      </c>
      <c r="P865">
        <v>45500</v>
      </c>
      <c r="Q865">
        <v>41400</v>
      </c>
      <c r="R865">
        <v>43800</v>
      </c>
      <c r="S865">
        <v>43500</v>
      </c>
      <c r="T865">
        <v>44700</v>
      </c>
      <c r="U865" t="s">
        <v>25</v>
      </c>
      <c r="V865">
        <v>41600</v>
      </c>
      <c r="W865">
        <v>44300</v>
      </c>
      <c r="X865">
        <v>45000</v>
      </c>
      <c r="Y865">
        <v>41200</v>
      </c>
      <c r="Z865">
        <v>41850</v>
      </c>
      <c r="AA865">
        <v>41000</v>
      </c>
    </row>
    <row r="866" spans="1:28">
      <c r="A866" s="265">
        <v>46093</v>
      </c>
      <c r="B866" t="s">
        <v>25</v>
      </c>
      <c r="C866" t="s">
        <v>25</v>
      </c>
      <c r="D866" t="s">
        <v>25</v>
      </c>
      <c r="E866" t="s">
        <v>25</v>
      </c>
      <c r="F866" t="s">
        <v>25</v>
      </c>
      <c r="G866" t="s">
        <v>25</v>
      </c>
      <c r="H866" t="s">
        <v>25</v>
      </c>
      <c r="I866" t="s">
        <v>25</v>
      </c>
      <c r="J866" t="s">
        <v>25</v>
      </c>
      <c r="K866">
        <v>45000</v>
      </c>
      <c r="L866">
        <v>41550</v>
      </c>
      <c r="M866">
        <v>45000</v>
      </c>
      <c r="N866" t="s">
        <v>25</v>
      </c>
      <c r="O866">
        <v>44500</v>
      </c>
      <c r="P866">
        <v>45500</v>
      </c>
      <c r="Q866">
        <v>41550</v>
      </c>
      <c r="R866">
        <v>44000</v>
      </c>
      <c r="S866">
        <v>44000</v>
      </c>
      <c r="T866">
        <v>44500</v>
      </c>
      <c r="U866" t="s">
        <v>25</v>
      </c>
      <c r="V866">
        <v>41750</v>
      </c>
      <c r="W866">
        <v>44400</v>
      </c>
      <c r="X866">
        <v>45100</v>
      </c>
      <c r="Y866">
        <v>41500</v>
      </c>
      <c r="Z866">
        <v>42150</v>
      </c>
      <c r="AA866">
        <v>41150</v>
      </c>
    </row>
    <row r="867" spans="1:28">
      <c r="A867" s="265">
        <v>46094</v>
      </c>
      <c r="B867" t="s">
        <v>25</v>
      </c>
      <c r="C867" t="s">
        <v>25</v>
      </c>
      <c r="D867" t="s">
        <v>25</v>
      </c>
      <c r="E867" t="s">
        <v>25</v>
      </c>
      <c r="F867" t="s">
        <v>25</v>
      </c>
      <c r="G867" t="s">
        <v>25</v>
      </c>
      <c r="H867" t="s">
        <v>25</v>
      </c>
      <c r="I867" t="s">
        <v>25</v>
      </c>
      <c r="J867" t="s">
        <v>25</v>
      </c>
      <c r="K867">
        <v>45000</v>
      </c>
      <c r="L867">
        <v>41200</v>
      </c>
      <c r="M867">
        <v>44700</v>
      </c>
      <c r="N867" t="s">
        <v>25</v>
      </c>
      <c r="O867">
        <v>44400</v>
      </c>
      <c r="P867">
        <v>45500</v>
      </c>
      <c r="Q867">
        <v>41300</v>
      </c>
      <c r="R867">
        <v>44000</v>
      </c>
      <c r="S867">
        <v>44000</v>
      </c>
      <c r="T867">
        <v>44300</v>
      </c>
      <c r="U867" t="s">
        <v>25</v>
      </c>
      <c r="V867">
        <v>41500</v>
      </c>
      <c r="W867">
        <v>44250</v>
      </c>
      <c r="X867">
        <v>45000</v>
      </c>
      <c r="Y867">
        <v>41400</v>
      </c>
      <c r="Z867">
        <v>41850</v>
      </c>
      <c r="AA867">
        <v>41000</v>
      </c>
    </row>
    <row r="868" spans="1:28">
      <c r="A868" s="265">
        <v>46095</v>
      </c>
      <c r="B868" t="s">
        <v>25</v>
      </c>
      <c r="C868" t="s">
        <v>25</v>
      </c>
      <c r="D868" t="s">
        <v>25</v>
      </c>
      <c r="E868" t="s">
        <v>25</v>
      </c>
      <c r="F868" t="s">
        <v>25</v>
      </c>
      <c r="G868" t="s">
        <v>25</v>
      </c>
      <c r="H868" t="s">
        <v>25</v>
      </c>
      <c r="I868" t="s">
        <v>25</v>
      </c>
      <c r="J868" t="s">
        <v>25</v>
      </c>
      <c r="K868">
        <v>44600</v>
      </c>
      <c r="L868">
        <v>41000</v>
      </c>
      <c r="M868">
        <v>44600</v>
      </c>
      <c r="N868" t="s">
        <v>25</v>
      </c>
      <c r="O868">
        <v>44300</v>
      </c>
      <c r="P868">
        <v>45500</v>
      </c>
      <c r="Q868">
        <v>41100</v>
      </c>
      <c r="R868">
        <v>44000</v>
      </c>
      <c r="S868">
        <v>43500</v>
      </c>
      <c r="T868">
        <v>44000</v>
      </c>
      <c r="U868" t="s">
        <v>25</v>
      </c>
      <c r="V868">
        <v>41300</v>
      </c>
      <c r="W868">
        <v>44000</v>
      </c>
      <c r="X868">
        <v>44500</v>
      </c>
      <c r="Y868">
        <v>41250</v>
      </c>
      <c r="Z868">
        <v>41700</v>
      </c>
      <c r="AA868">
        <v>40900</v>
      </c>
    </row>
    <row r="869" spans="1:28">
      <c r="A869" s="265">
        <v>46096</v>
      </c>
      <c r="B869" t="s">
        <v>24</v>
      </c>
      <c r="C869" t="s">
        <v>24</v>
      </c>
      <c r="D869" t="s">
        <v>24</v>
      </c>
      <c r="E869" t="s">
        <v>24</v>
      </c>
      <c r="F869" t="s">
        <v>24</v>
      </c>
      <c r="G869" t="s">
        <v>24</v>
      </c>
      <c r="H869" t="s">
        <v>24</v>
      </c>
      <c r="I869" t="s">
        <v>24</v>
      </c>
      <c r="J869" t="s">
        <v>24</v>
      </c>
      <c r="K869" t="s">
        <v>24</v>
      </c>
      <c r="L869" t="s">
        <v>24</v>
      </c>
      <c r="M869" t="s">
        <v>24</v>
      </c>
      <c r="N869" t="s">
        <v>24</v>
      </c>
      <c r="O869" t="s">
        <v>24</v>
      </c>
      <c r="P869" t="s">
        <v>24</v>
      </c>
      <c r="Q869" t="s">
        <v>24</v>
      </c>
      <c r="R869" t="s">
        <v>24</v>
      </c>
      <c r="S869" t="s">
        <v>24</v>
      </c>
      <c r="T869" t="s">
        <v>24</v>
      </c>
      <c r="U869" t="s">
        <v>24</v>
      </c>
      <c r="V869" t="s">
        <v>24</v>
      </c>
      <c r="W869" t="s">
        <v>24</v>
      </c>
      <c r="X869" t="s">
        <v>24</v>
      </c>
      <c r="Y869" t="s">
        <v>24</v>
      </c>
      <c r="Z869" t="s">
        <v>24</v>
      </c>
      <c r="AA869" t="s">
        <v>24</v>
      </c>
    </row>
    <row r="870" spans="1:28">
      <c r="A870" s="265">
        <v>46097</v>
      </c>
      <c r="B870" t="s">
        <v>25</v>
      </c>
      <c r="C870" t="s">
        <v>25</v>
      </c>
      <c r="D870" t="s">
        <v>25</v>
      </c>
      <c r="E870" t="s">
        <v>25</v>
      </c>
      <c r="F870" t="s">
        <v>25</v>
      </c>
      <c r="G870" t="s">
        <v>25</v>
      </c>
      <c r="H870" t="s">
        <v>25</v>
      </c>
      <c r="I870" t="s">
        <v>25</v>
      </c>
      <c r="J870" t="s">
        <v>25</v>
      </c>
      <c r="K870">
        <v>44800</v>
      </c>
      <c r="L870">
        <v>41300</v>
      </c>
      <c r="M870">
        <v>44800</v>
      </c>
      <c r="N870" t="s">
        <v>25</v>
      </c>
      <c r="O870">
        <v>44300</v>
      </c>
      <c r="P870">
        <v>45500</v>
      </c>
      <c r="Q870">
        <v>41300</v>
      </c>
      <c r="R870">
        <v>44000</v>
      </c>
      <c r="S870">
        <v>44000</v>
      </c>
      <c r="T870">
        <v>44000</v>
      </c>
      <c r="U870" t="s">
        <v>25</v>
      </c>
      <c r="V870">
        <v>41500</v>
      </c>
      <c r="W870">
        <v>44400</v>
      </c>
      <c r="X870">
        <v>44500</v>
      </c>
      <c r="Y870">
        <v>41500</v>
      </c>
      <c r="Z870">
        <v>41900</v>
      </c>
      <c r="AA870">
        <v>41000</v>
      </c>
    </row>
    <row r="871" spans="1:28">
      <c r="A871" s="265">
        <v>46098</v>
      </c>
      <c r="B871" t="s">
        <v>25</v>
      </c>
      <c r="C871" t="s">
        <v>25</v>
      </c>
      <c r="D871" t="s">
        <v>25</v>
      </c>
      <c r="E871" t="s">
        <v>25</v>
      </c>
      <c r="F871" t="s">
        <v>25</v>
      </c>
      <c r="G871" t="s">
        <v>25</v>
      </c>
      <c r="H871" t="s">
        <v>25</v>
      </c>
      <c r="I871" t="s">
        <v>25</v>
      </c>
      <c r="J871" t="s">
        <v>25</v>
      </c>
      <c r="K871">
        <v>44700</v>
      </c>
      <c r="L871">
        <v>41150</v>
      </c>
      <c r="M871">
        <v>44900</v>
      </c>
      <c r="N871" t="s">
        <v>25</v>
      </c>
      <c r="O871">
        <v>44400</v>
      </c>
      <c r="P871">
        <v>45500</v>
      </c>
      <c r="Q871">
        <v>41300</v>
      </c>
      <c r="R871">
        <v>44000</v>
      </c>
      <c r="S871">
        <v>43500</v>
      </c>
      <c r="T871">
        <v>44000</v>
      </c>
      <c r="U871" t="s">
        <v>25</v>
      </c>
      <c r="V871">
        <v>41500</v>
      </c>
      <c r="W871">
        <v>44300</v>
      </c>
      <c r="X871">
        <v>44500</v>
      </c>
      <c r="Y871">
        <v>41100</v>
      </c>
      <c r="Z871">
        <v>41750</v>
      </c>
      <c r="AA871">
        <v>40800</v>
      </c>
    </row>
    <row r="872" spans="1:28">
      <c r="A872" s="265">
        <v>46099</v>
      </c>
      <c r="B872" t="s">
        <v>25</v>
      </c>
      <c r="C872" t="s">
        <v>25</v>
      </c>
      <c r="D872" t="s">
        <v>25</v>
      </c>
      <c r="E872" t="s">
        <v>25</v>
      </c>
      <c r="F872" t="s">
        <v>25</v>
      </c>
      <c r="G872" t="s">
        <v>25</v>
      </c>
      <c r="H872" t="s">
        <v>25</v>
      </c>
      <c r="I872" t="s">
        <v>25</v>
      </c>
      <c r="J872" t="s">
        <v>25</v>
      </c>
      <c r="K872">
        <v>44600</v>
      </c>
      <c r="L872">
        <v>41050</v>
      </c>
      <c r="M872">
        <v>44700</v>
      </c>
      <c r="N872" t="s">
        <v>25</v>
      </c>
      <c r="O872">
        <v>44200</v>
      </c>
      <c r="P872">
        <v>45500</v>
      </c>
      <c r="Q872">
        <v>41200</v>
      </c>
      <c r="R872">
        <v>44000</v>
      </c>
      <c r="S872">
        <v>43500</v>
      </c>
      <c r="T872">
        <v>43800</v>
      </c>
      <c r="U872" t="s">
        <v>25</v>
      </c>
      <c r="V872">
        <v>41400</v>
      </c>
      <c r="W872">
        <v>44000</v>
      </c>
      <c r="X872">
        <v>44250</v>
      </c>
      <c r="Y872">
        <v>40750</v>
      </c>
      <c r="Z872">
        <v>41450</v>
      </c>
      <c r="AA872">
        <v>40500</v>
      </c>
    </row>
    <row r="873" spans="1:28">
      <c r="A873" s="265">
        <v>46100</v>
      </c>
      <c r="B873" t="s">
        <v>25</v>
      </c>
      <c r="C873" t="s">
        <v>25</v>
      </c>
      <c r="D873" t="s">
        <v>25</v>
      </c>
      <c r="E873" t="s">
        <v>25</v>
      </c>
      <c r="F873" t="s">
        <v>25</v>
      </c>
      <c r="G873" t="s">
        <v>25</v>
      </c>
      <c r="H873" t="s">
        <v>25</v>
      </c>
      <c r="I873" t="s">
        <v>25</v>
      </c>
      <c r="J873" t="s">
        <v>25</v>
      </c>
      <c r="K873">
        <v>44600</v>
      </c>
      <c r="L873">
        <v>41000</v>
      </c>
      <c r="M873">
        <v>44600</v>
      </c>
      <c r="N873" t="s">
        <v>25</v>
      </c>
      <c r="O873">
        <v>44000</v>
      </c>
      <c r="P873">
        <v>45500</v>
      </c>
      <c r="Q873">
        <v>41100</v>
      </c>
      <c r="R873">
        <v>44000</v>
      </c>
      <c r="S873">
        <v>43000</v>
      </c>
      <c r="T873">
        <v>43700</v>
      </c>
      <c r="U873" t="s">
        <v>25</v>
      </c>
      <c r="V873">
        <v>41300</v>
      </c>
      <c r="W873">
        <v>44200</v>
      </c>
      <c r="X873">
        <v>44400</v>
      </c>
      <c r="Y873">
        <v>40900</v>
      </c>
      <c r="Z873">
        <v>41500</v>
      </c>
      <c r="AA873">
        <v>40350</v>
      </c>
    </row>
    <row r="874" spans="1:28">
      <c r="A874" s="265">
        <v>46101</v>
      </c>
      <c r="B874" t="s">
        <v>25</v>
      </c>
      <c r="C874" t="s">
        <v>25</v>
      </c>
      <c r="D874" t="s">
        <v>25</v>
      </c>
      <c r="E874" t="s">
        <v>25</v>
      </c>
      <c r="F874" t="s">
        <v>25</v>
      </c>
      <c r="G874" t="s">
        <v>25</v>
      </c>
      <c r="H874" t="s">
        <v>25</v>
      </c>
      <c r="I874" t="s">
        <v>25</v>
      </c>
      <c r="J874" t="s">
        <v>25</v>
      </c>
      <c r="K874">
        <v>44500</v>
      </c>
      <c r="L874">
        <v>41000</v>
      </c>
      <c r="M874">
        <v>44600</v>
      </c>
      <c r="N874" t="s">
        <v>25</v>
      </c>
      <c r="O874">
        <v>44100</v>
      </c>
      <c r="P874">
        <v>45500</v>
      </c>
      <c r="Q874">
        <v>41000</v>
      </c>
      <c r="R874">
        <v>43300</v>
      </c>
      <c r="S874">
        <v>43500</v>
      </c>
      <c r="T874">
        <v>43700</v>
      </c>
      <c r="U874" t="s">
        <v>25</v>
      </c>
      <c r="V874">
        <v>41200</v>
      </c>
      <c r="W874">
        <v>44300</v>
      </c>
      <c r="X874">
        <v>44600</v>
      </c>
      <c r="Y874">
        <v>41000</v>
      </c>
      <c r="Z874">
        <v>41550</v>
      </c>
      <c r="AA874">
        <v>40350</v>
      </c>
    </row>
    <row r="875" spans="1:28">
      <c r="A875" s="265">
        <v>46102</v>
      </c>
      <c r="B875" t="s">
        <v>24</v>
      </c>
      <c r="C875" t="s">
        <v>24</v>
      </c>
      <c r="D875" t="s">
        <v>24</v>
      </c>
      <c r="E875" t="s">
        <v>24</v>
      </c>
      <c r="F875" t="s">
        <v>24</v>
      </c>
      <c r="G875" t="s">
        <v>24</v>
      </c>
      <c r="H875" t="s">
        <v>24</v>
      </c>
      <c r="I875" t="s">
        <v>24</v>
      </c>
      <c r="J875" t="s">
        <v>24</v>
      </c>
      <c r="K875" t="s">
        <v>24</v>
      </c>
      <c r="L875" t="s">
        <v>24</v>
      </c>
      <c r="M875" t="s">
        <v>24</v>
      </c>
      <c r="N875" t="s">
        <v>24</v>
      </c>
      <c r="O875" t="s">
        <v>24</v>
      </c>
      <c r="P875" t="s">
        <v>24</v>
      </c>
      <c r="Q875" t="s">
        <v>24</v>
      </c>
      <c r="R875" t="s">
        <v>24</v>
      </c>
      <c r="S875" t="s">
        <v>24</v>
      </c>
      <c r="T875" t="s">
        <v>24</v>
      </c>
      <c r="U875" t="s">
        <v>24</v>
      </c>
      <c r="V875" t="s">
        <v>24</v>
      </c>
      <c r="W875" t="s">
        <v>24</v>
      </c>
      <c r="X875" t="s">
        <v>24</v>
      </c>
      <c r="Y875" t="s">
        <v>24</v>
      </c>
      <c r="Z875" t="s">
        <v>24</v>
      </c>
      <c r="AA875" t="s">
        <v>24</v>
      </c>
    </row>
    <row r="876" spans="1:28">
      <c r="A876" s="265">
        <v>46103</v>
      </c>
      <c r="B876" t="s">
        <v>24</v>
      </c>
      <c r="C876" t="s">
        <v>24</v>
      </c>
      <c r="D876" t="s">
        <v>24</v>
      </c>
      <c r="E876" t="s">
        <v>24</v>
      </c>
      <c r="F876" t="s">
        <v>24</v>
      </c>
      <c r="G876" t="s">
        <v>24</v>
      </c>
      <c r="H876" t="s">
        <v>24</v>
      </c>
      <c r="I876" t="s">
        <v>24</v>
      </c>
      <c r="J876" t="s">
        <v>24</v>
      </c>
      <c r="K876" t="s">
        <v>24</v>
      </c>
      <c r="L876" t="s">
        <v>24</v>
      </c>
      <c r="M876" t="s">
        <v>24</v>
      </c>
      <c r="N876" t="s">
        <v>24</v>
      </c>
      <c r="O876" t="s">
        <v>24</v>
      </c>
      <c r="P876" t="s">
        <v>24</v>
      </c>
      <c r="Q876" t="s">
        <v>24</v>
      </c>
      <c r="R876" t="s">
        <v>24</v>
      </c>
      <c r="S876" t="s">
        <v>24</v>
      </c>
      <c r="T876" t="s">
        <v>24</v>
      </c>
      <c r="U876" t="s">
        <v>24</v>
      </c>
      <c r="V876" t="s">
        <v>24</v>
      </c>
      <c r="W876" t="s">
        <v>24</v>
      </c>
      <c r="X876" t="s">
        <v>24</v>
      </c>
      <c r="Y876" t="s">
        <v>24</v>
      </c>
      <c r="Z876" t="s">
        <v>24</v>
      </c>
      <c r="AA876" t="s">
        <v>24</v>
      </c>
    </row>
    <row r="877" spans="1:28">
      <c r="A877" s="265">
        <v>46104</v>
      </c>
      <c r="B877" t="s">
        <v>25</v>
      </c>
      <c r="C877" t="s">
        <v>25</v>
      </c>
      <c r="D877" t="s">
        <v>25</v>
      </c>
      <c r="E877" t="s">
        <v>25</v>
      </c>
      <c r="F877" t="s">
        <v>25</v>
      </c>
      <c r="G877" t="s">
        <v>25</v>
      </c>
      <c r="H877" t="s">
        <v>25</v>
      </c>
      <c r="I877" t="s">
        <v>25</v>
      </c>
      <c r="J877" t="s">
        <v>25</v>
      </c>
      <c r="K877">
        <v>44500</v>
      </c>
      <c r="L877">
        <v>40900</v>
      </c>
      <c r="M877">
        <v>44600</v>
      </c>
      <c r="N877" t="s">
        <v>25</v>
      </c>
      <c r="O877">
        <v>44000</v>
      </c>
      <c r="P877">
        <v>46000</v>
      </c>
      <c r="Q877">
        <v>40950</v>
      </c>
      <c r="R877">
        <v>43300</v>
      </c>
      <c r="S877">
        <v>43000</v>
      </c>
      <c r="T877">
        <v>43500</v>
      </c>
      <c r="U877" t="s">
        <v>25</v>
      </c>
      <c r="V877">
        <v>41150</v>
      </c>
      <c r="W877">
        <v>44400</v>
      </c>
      <c r="X877">
        <v>44700</v>
      </c>
      <c r="Y877">
        <v>40650</v>
      </c>
      <c r="Z877">
        <v>41250</v>
      </c>
      <c r="AA877">
        <v>40300</v>
      </c>
    </row>
    <row r="878" spans="1:28">
      <c r="A878" s="265">
        <v>46105</v>
      </c>
      <c r="B878" t="s">
        <v>25</v>
      </c>
      <c r="C878" t="s">
        <v>25</v>
      </c>
      <c r="D878" t="s">
        <v>25</v>
      </c>
      <c r="E878" t="s">
        <v>25</v>
      </c>
      <c r="F878" t="s">
        <v>25</v>
      </c>
      <c r="G878" t="s">
        <v>25</v>
      </c>
      <c r="H878" t="s">
        <v>25</v>
      </c>
      <c r="I878" t="s">
        <v>25</v>
      </c>
      <c r="J878" t="s">
        <v>25</v>
      </c>
      <c r="K878">
        <v>44500</v>
      </c>
      <c r="L878">
        <v>40800</v>
      </c>
      <c r="M878">
        <v>44700</v>
      </c>
      <c r="N878" t="s">
        <v>25</v>
      </c>
      <c r="O878">
        <v>44100</v>
      </c>
      <c r="P878">
        <v>46000</v>
      </c>
      <c r="Q878">
        <v>40800</v>
      </c>
      <c r="R878">
        <v>43300</v>
      </c>
      <c r="S878">
        <v>43000</v>
      </c>
      <c r="T878">
        <v>43500</v>
      </c>
      <c r="U878" t="s">
        <v>25</v>
      </c>
      <c r="V878">
        <v>41000</v>
      </c>
      <c r="W878">
        <v>44000</v>
      </c>
      <c r="X878">
        <v>44600</v>
      </c>
      <c r="Y878">
        <v>40150</v>
      </c>
      <c r="Z878">
        <v>40850</v>
      </c>
      <c r="AA878">
        <v>40100</v>
      </c>
    </row>
    <row r="879" spans="1:28">
      <c r="A879" s="265">
        <v>46106</v>
      </c>
      <c r="B879" t="s">
        <v>25</v>
      </c>
      <c r="C879" t="s">
        <v>25</v>
      </c>
      <c r="D879" t="s">
        <v>25</v>
      </c>
      <c r="E879" t="s">
        <v>25</v>
      </c>
      <c r="F879" t="s">
        <v>25</v>
      </c>
      <c r="G879" t="s">
        <v>25</v>
      </c>
      <c r="H879" t="s">
        <v>25</v>
      </c>
      <c r="I879" t="s">
        <v>25</v>
      </c>
      <c r="J879" t="s">
        <v>25</v>
      </c>
      <c r="K879">
        <v>44300</v>
      </c>
      <c r="L879">
        <v>40400</v>
      </c>
      <c r="M879">
        <v>44500</v>
      </c>
      <c r="N879" t="s">
        <v>25</v>
      </c>
      <c r="O879">
        <v>44000</v>
      </c>
      <c r="P879">
        <v>45300</v>
      </c>
      <c r="Q879">
        <v>40550</v>
      </c>
      <c r="R879">
        <v>43300</v>
      </c>
      <c r="S879">
        <v>43000</v>
      </c>
      <c r="T879">
        <v>43300</v>
      </c>
      <c r="U879" t="s">
        <v>25</v>
      </c>
      <c r="V879">
        <v>40750</v>
      </c>
      <c r="W879">
        <v>43750</v>
      </c>
      <c r="X879">
        <v>44050</v>
      </c>
      <c r="Y879">
        <v>39600</v>
      </c>
      <c r="Z879">
        <v>40400</v>
      </c>
      <c r="AA879">
        <v>39700</v>
      </c>
    </row>
    <row r="880" spans="1:28">
      <c r="A880" s="93">
        <v>46107</v>
      </c>
      <c r="B880" s="91" t="s">
        <v>25</v>
      </c>
      <c r="C880" s="91" t="s">
        <v>25</v>
      </c>
      <c r="D880" s="91" t="s">
        <v>25</v>
      </c>
      <c r="E880" s="91" t="s">
        <v>25</v>
      </c>
      <c r="F880" s="91" t="s">
        <v>25</v>
      </c>
      <c r="G880" s="91" t="s">
        <v>25</v>
      </c>
      <c r="H880" s="91" t="s">
        <v>25</v>
      </c>
      <c r="I880" s="91" t="s">
        <v>25</v>
      </c>
      <c r="J880" s="91" t="s">
        <v>25</v>
      </c>
      <c r="K880" s="90">
        <v>44300</v>
      </c>
      <c r="L880" s="90">
        <v>40350</v>
      </c>
      <c r="M880" s="90">
        <v>44500</v>
      </c>
      <c r="N880" s="91" t="s">
        <v>25</v>
      </c>
      <c r="O880" s="90">
        <v>44000</v>
      </c>
      <c r="P880" s="90">
        <v>45200</v>
      </c>
      <c r="Q880" s="90">
        <v>40350</v>
      </c>
      <c r="R880" s="90">
        <v>43300</v>
      </c>
      <c r="S880" s="90">
        <v>43000</v>
      </c>
      <c r="T880" s="90">
        <v>43000</v>
      </c>
      <c r="U880" s="91" t="s">
        <v>25</v>
      </c>
      <c r="V880" s="90">
        <v>40550</v>
      </c>
      <c r="W880" s="90">
        <v>43700</v>
      </c>
      <c r="X880" s="90">
        <v>44000</v>
      </c>
      <c r="Y880" s="90">
        <v>40150</v>
      </c>
      <c r="Z880" s="90">
        <v>40650</v>
      </c>
      <c r="AA880" s="90">
        <v>39850</v>
      </c>
      <c r="AB880" s="90"/>
    </row>
    <row r="881" spans="1:28">
      <c r="A881" s="93">
        <v>46108</v>
      </c>
      <c r="B881" s="91" t="s">
        <v>25</v>
      </c>
      <c r="C881" s="91" t="s">
        <v>25</v>
      </c>
      <c r="D881" s="91" t="s">
        <v>25</v>
      </c>
      <c r="E881" s="91" t="s">
        <v>25</v>
      </c>
      <c r="F881" s="91" t="s">
        <v>25</v>
      </c>
      <c r="G881" s="91" t="s">
        <v>25</v>
      </c>
      <c r="H881" s="91" t="s">
        <v>25</v>
      </c>
      <c r="I881" s="91" t="s">
        <v>25</v>
      </c>
      <c r="J881" s="91" t="s">
        <v>25</v>
      </c>
      <c r="K881" s="90">
        <v>44800</v>
      </c>
      <c r="L881" s="90">
        <v>40600</v>
      </c>
      <c r="M881" s="90">
        <v>45300</v>
      </c>
      <c r="N881" s="91" t="s">
        <v>25</v>
      </c>
      <c r="O881" s="90">
        <v>44700</v>
      </c>
      <c r="P881" s="90">
        <v>45500</v>
      </c>
      <c r="Q881" s="90">
        <v>40700</v>
      </c>
      <c r="R881" s="90">
        <v>43300</v>
      </c>
      <c r="S881" s="90">
        <v>43500</v>
      </c>
      <c r="T881" s="90">
        <v>43200</v>
      </c>
      <c r="U881" s="91" t="s">
        <v>25</v>
      </c>
      <c r="V881" s="90">
        <v>40900</v>
      </c>
      <c r="W881" s="90">
        <v>44000</v>
      </c>
      <c r="X881" s="90">
        <v>44400</v>
      </c>
      <c r="Y881" s="90">
        <v>40400</v>
      </c>
      <c r="Z881" s="90">
        <v>40950</v>
      </c>
      <c r="AA881" s="90">
        <v>40000</v>
      </c>
      <c r="AB881" s="90"/>
    </row>
    <row r="882" spans="1:28">
      <c r="A882" s="93">
        <v>46109</v>
      </c>
      <c r="B882" s="91" t="s">
        <v>25</v>
      </c>
      <c r="C882" s="91" t="s">
        <v>25</v>
      </c>
      <c r="D882" s="91" t="s">
        <v>25</v>
      </c>
      <c r="E882" s="91" t="s">
        <v>25</v>
      </c>
      <c r="F882" s="91" t="s">
        <v>25</v>
      </c>
      <c r="G882" s="91" t="s">
        <v>25</v>
      </c>
      <c r="H882" s="91" t="s">
        <v>25</v>
      </c>
      <c r="I882" s="91" t="s">
        <v>25</v>
      </c>
      <c r="J882" s="91" t="s">
        <v>25</v>
      </c>
      <c r="K882" s="90">
        <v>45000</v>
      </c>
      <c r="L882" s="90">
        <v>41000</v>
      </c>
      <c r="M882" s="90">
        <v>45500</v>
      </c>
      <c r="N882" s="91" t="s">
        <v>25</v>
      </c>
      <c r="O882" s="90">
        <v>44900</v>
      </c>
      <c r="P882" s="90">
        <v>46000</v>
      </c>
      <c r="Q882" s="90">
        <v>41000</v>
      </c>
      <c r="R882" s="90">
        <v>43300</v>
      </c>
      <c r="S882" s="90">
        <v>43800</v>
      </c>
      <c r="T882" s="90">
        <v>43200</v>
      </c>
      <c r="U882" s="91" t="s">
        <v>25</v>
      </c>
      <c r="V882" s="90">
        <v>41200</v>
      </c>
      <c r="W882" s="90">
        <v>44100</v>
      </c>
      <c r="X882" s="90">
        <v>44850</v>
      </c>
      <c r="Y882" s="90">
        <v>40200</v>
      </c>
      <c r="Z882" s="90">
        <v>40800</v>
      </c>
      <c r="AA882" s="90">
        <v>39900</v>
      </c>
      <c r="AB882" s="90"/>
    </row>
    <row r="883" spans="1:28">
      <c r="A883" s="265">
        <v>46110</v>
      </c>
      <c r="B883" t="s">
        <v>24</v>
      </c>
      <c r="C883" t="s">
        <v>24</v>
      </c>
      <c r="D883" t="s">
        <v>24</v>
      </c>
      <c r="E883" t="s">
        <v>24</v>
      </c>
      <c r="F883" t="s">
        <v>24</v>
      </c>
      <c r="G883" t="s">
        <v>24</v>
      </c>
      <c r="H883" t="s">
        <v>24</v>
      </c>
      <c r="I883" t="s">
        <v>24</v>
      </c>
      <c r="J883" t="s">
        <v>24</v>
      </c>
      <c r="K883" t="s">
        <v>24</v>
      </c>
      <c r="L883" t="s">
        <v>24</v>
      </c>
      <c r="M883" t="s">
        <v>24</v>
      </c>
      <c r="N883" t="s">
        <v>24</v>
      </c>
      <c r="O883" t="s">
        <v>24</v>
      </c>
      <c r="P883" t="s">
        <v>24</v>
      </c>
      <c r="Q883" t="s">
        <v>24</v>
      </c>
      <c r="R883" t="s">
        <v>24</v>
      </c>
      <c r="S883" t="s">
        <v>24</v>
      </c>
      <c r="T883" t="s">
        <v>24</v>
      </c>
      <c r="U883" t="s">
        <v>24</v>
      </c>
      <c r="V883" t="s">
        <v>24</v>
      </c>
      <c r="W883" t="s">
        <v>24</v>
      </c>
      <c r="X883" t="s">
        <v>24</v>
      </c>
      <c r="Y883" t="s">
        <v>24</v>
      </c>
      <c r="Z883" t="s">
        <v>24</v>
      </c>
      <c r="AA883" t="s">
        <v>24</v>
      </c>
    </row>
    <row r="884" spans="1:28">
      <c r="A884" s="265">
        <v>46111</v>
      </c>
      <c r="B884" t="s">
        <v>25</v>
      </c>
      <c r="C884" t="s">
        <v>25</v>
      </c>
      <c r="D884" t="s">
        <v>25</v>
      </c>
      <c r="E884" t="s">
        <v>25</v>
      </c>
      <c r="F884" t="s">
        <v>25</v>
      </c>
      <c r="G884" t="s">
        <v>25</v>
      </c>
      <c r="H884" t="s">
        <v>25</v>
      </c>
      <c r="I884" t="s">
        <v>25</v>
      </c>
      <c r="J884" t="s">
        <v>25</v>
      </c>
      <c r="K884">
        <v>45500</v>
      </c>
      <c r="L884">
        <v>41800</v>
      </c>
      <c r="M884">
        <v>46500</v>
      </c>
      <c r="N884" t="s">
        <v>25</v>
      </c>
      <c r="O884">
        <v>46000</v>
      </c>
      <c r="P884">
        <v>46500</v>
      </c>
      <c r="Q884">
        <v>41700</v>
      </c>
      <c r="R884">
        <v>44400</v>
      </c>
      <c r="S884">
        <v>44300</v>
      </c>
      <c r="T884">
        <v>45500</v>
      </c>
      <c r="U884" t="s">
        <v>25</v>
      </c>
      <c r="V884">
        <v>41900</v>
      </c>
      <c r="W884">
        <v>45000</v>
      </c>
      <c r="X884">
        <v>46200</v>
      </c>
      <c r="Y884">
        <v>42000</v>
      </c>
      <c r="Z884">
        <v>42350</v>
      </c>
      <c r="AA884">
        <v>41300</v>
      </c>
    </row>
    <row r="885" spans="1:28">
      <c r="A885" s="265">
        <v>46112</v>
      </c>
      <c r="B885" t="s">
        <v>25</v>
      </c>
      <c r="C885" t="s">
        <v>25</v>
      </c>
      <c r="D885" t="s">
        <v>25</v>
      </c>
      <c r="E885" t="s">
        <v>25</v>
      </c>
      <c r="F885" t="s">
        <v>25</v>
      </c>
      <c r="G885" t="s">
        <v>25</v>
      </c>
      <c r="H885" t="s">
        <v>25</v>
      </c>
      <c r="I885" t="s">
        <v>25</v>
      </c>
      <c r="J885" t="s">
        <v>25</v>
      </c>
      <c r="K885">
        <v>46300</v>
      </c>
      <c r="L885">
        <v>41500</v>
      </c>
      <c r="M885">
        <v>47000</v>
      </c>
      <c r="N885" t="s">
        <v>25</v>
      </c>
      <c r="O885">
        <v>46300</v>
      </c>
      <c r="P885">
        <v>46500</v>
      </c>
      <c r="Q885">
        <v>41600</v>
      </c>
      <c r="R885">
        <v>45400</v>
      </c>
      <c r="S885">
        <v>44500</v>
      </c>
      <c r="T885">
        <v>45400</v>
      </c>
      <c r="U885" t="s">
        <v>25</v>
      </c>
      <c r="V885">
        <v>41800</v>
      </c>
      <c r="W885">
        <v>44950</v>
      </c>
      <c r="X885">
        <v>46500</v>
      </c>
      <c r="Y885">
        <v>41400</v>
      </c>
      <c r="Z885">
        <v>41800</v>
      </c>
      <c r="AA885">
        <v>41050</v>
      </c>
    </row>
    <row r="886" spans="1:28">
      <c r="A886" s="265">
        <v>46113</v>
      </c>
      <c r="B886" t="s">
        <v>25</v>
      </c>
      <c r="C886" t="s">
        <v>25</v>
      </c>
      <c r="D886" t="s">
        <v>25</v>
      </c>
      <c r="E886" t="s">
        <v>25</v>
      </c>
      <c r="F886" t="s">
        <v>25</v>
      </c>
      <c r="G886" t="s">
        <v>25</v>
      </c>
      <c r="H886" t="s">
        <v>25</v>
      </c>
      <c r="I886" t="s">
        <v>25</v>
      </c>
      <c r="J886" t="s">
        <v>25</v>
      </c>
      <c r="K886">
        <v>46800</v>
      </c>
      <c r="L886">
        <v>42850</v>
      </c>
      <c r="M886">
        <v>48000</v>
      </c>
      <c r="N886" t="s">
        <v>25</v>
      </c>
      <c r="O886">
        <v>47500</v>
      </c>
      <c r="P886">
        <v>47000</v>
      </c>
      <c r="Q886">
        <v>42200</v>
      </c>
      <c r="R886">
        <v>45400</v>
      </c>
      <c r="S886">
        <v>45000</v>
      </c>
      <c r="T886">
        <v>45900</v>
      </c>
      <c r="U886" t="s">
        <v>25</v>
      </c>
      <c r="V886">
        <v>42400</v>
      </c>
      <c r="W886">
        <v>46000</v>
      </c>
      <c r="X886">
        <v>46900</v>
      </c>
      <c r="Y886">
        <v>42600</v>
      </c>
      <c r="Z886">
        <v>42850</v>
      </c>
      <c r="AA886">
        <v>42250</v>
      </c>
    </row>
    <row r="887" spans="1:28">
      <c r="A887" s="265">
        <v>46114</v>
      </c>
      <c r="B887" t="s">
        <v>25</v>
      </c>
      <c r="C887" t="s">
        <v>25</v>
      </c>
      <c r="D887" t="s">
        <v>25</v>
      </c>
      <c r="E887" t="s">
        <v>25</v>
      </c>
      <c r="F887" t="s">
        <v>25</v>
      </c>
      <c r="G887" t="s">
        <v>25</v>
      </c>
      <c r="H887" t="s">
        <v>25</v>
      </c>
      <c r="I887" t="s">
        <v>25</v>
      </c>
      <c r="J887" t="s">
        <v>25</v>
      </c>
      <c r="K887">
        <v>46900</v>
      </c>
      <c r="L887">
        <v>42750</v>
      </c>
      <c r="M887">
        <v>47800</v>
      </c>
      <c r="N887" t="s">
        <v>25</v>
      </c>
      <c r="O887">
        <v>47300</v>
      </c>
      <c r="P887">
        <v>47500</v>
      </c>
      <c r="Q887">
        <v>42100</v>
      </c>
      <c r="R887">
        <v>45400</v>
      </c>
      <c r="S887">
        <v>45000</v>
      </c>
      <c r="T887">
        <v>46300</v>
      </c>
      <c r="U887" t="s">
        <v>25</v>
      </c>
      <c r="V887">
        <v>42300</v>
      </c>
      <c r="W887">
        <v>45900</v>
      </c>
      <c r="X887">
        <v>47700</v>
      </c>
      <c r="Y887">
        <v>42200</v>
      </c>
      <c r="Z887">
        <v>42850</v>
      </c>
      <c r="AA887">
        <v>41800</v>
      </c>
    </row>
    <row r="888" spans="1:28">
      <c r="A888" s="265">
        <v>46115</v>
      </c>
      <c r="B888" t="s">
        <v>25</v>
      </c>
      <c r="C888" t="s">
        <v>25</v>
      </c>
      <c r="D888" t="s">
        <v>25</v>
      </c>
      <c r="E888" t="s">
        <v>25</v>
      </c>
      <c r="F888" t="s">
        <v>25</v>
      </c>
      <c r="G888" t="s">
        <v>25</v>
      </c>
      <c r="H888" t="s">
        <v>25</v>
      </c>
      <c r="I888" t="s">
        <v>25</v>
      </c>
      <c r="J888" t="s">
        <v>25</v>
      </c>
      <c r="K888">
        <v>46700</v>
      </c>
      <c r="L888">
        <v>42200</v>
      </c>
      <c r="M888">
        <v>47600</v>
      </c>
      <c r="N888" t="s">
        <v>25</v>
      </c>
      <c r="O888">
        <v>47100</v>
      </c>
      <c r="P888">
        <v>47600</v>
      </c>
      <c r="Q888">
        <v>42000</v>
      </c>
      <c r="R888">
        <v>45400</v>
      </c>
      <c r="S888">
        <v>44500</v>
      </c>
      <c r="T888">
        <v>46200</v>
      </c>
      <c r="U888" t="s">
        <v>25</v>
      </c>
      <c r="V888">
        <v>42200</v>
      </c>
      <c r="W888">
        <v>46000</v>
      </c>
      <c r="X888">
        <v>47100</v>
      </c>
      <c r="Y888">
        <v>42300</v>
      </c>
      <c r="Z888">
        <v>42950</v>
      </c>
      <c r="AA888">
        <v>41700</v>
      </c>
    </row>
    <row r="889" spans="1:28">
      <c r="A889" s="265">
        <v>46116</v>
      </c>
      <c r="B889" t="s">
        <v>24</v>
      </c>
      <c r="C889" t="s">
        <v>24</v>
      </c>
      <c r="D889" t="s">
        <v>24</v>
      </c>
      <c r="E889" t="s">
        <v>24</v>
      </c>
      <c r="F889" t="s">
        <v>24</v>
      </c>
      <c r="G889" t="s">
        <v>24</v>
      </c>
      <c r="H889" t="s">
        <v>24</v>
      </c>
      <c r="I889" t="s">
        <v>24</v>
      </c>
      <c r="J889" t="s">
        <v>24</v>
      </c>
      <c r="K889" t="s">
        <v>24</v>
      </c>
      <c r="L889" t="s">
        <v>24</v>
      </c>
      <c r="M889" t="s">
        <v>24</v>
      </c>
      <c r="N889" t="s">
        <v>24</v>
      </c>
      <c r="O889" t="s">
        <v>24</v>
      </c>
      <c r="P889" t="s">
        <v>24</v>
      </c>
      <c r="Q889" t="s">
        <v>24</v>
      </c>
      <c r="R889" t="s">
        <v>24</v>
      </c>
      <c r="S889" t="s">
        <v>24</v>
      </c>
      <c r="T889" t="s">
        <v>24</v>
      </c>
      <c r="U889" t="s">
        <v>24</v>
      </c>
      <c r="V889" t="s">
        <v>24</v>
      </c>
      <c r="W889" t="s">
        <v>24</v>
      </c>
      <c r="X889" t="s">
        <v>24</v>
      </c>
      <c r="Y889" t="s">
        <v>24</v>
      </c>
      <c r="Z889" t="s">
        <v>24</v>
      </c>
      <c r="AA889" t="s">
        <v>24</v>
      </c>
    </row>
    <row r="890" spans="1:28">
      <c r="A890" s="265">
        <v>46117</v>
      </c>
      <c r="B890" t="s">
        <v>24</v>
      </c>
      <c r="C890" t="s">
        <v>24</v>
      </c>
      <c r="D890" t="s">
        <v>24</v>
      </c>
      <c r="E890" t="s">
        <v>24</v>
      </c>
      <c r="F890" t="s">
        <v>24</v>
      </c>
      <c r="G890" t="s">
        <v>24</v>
      </c>
      <c r="H890" t="s">
        <v>24</v>
      </c>
      <c r="I890" t="s">
        <v>24</v>
      </c>
      <c r="J890" t="s">
        <v>24</v>
      </c>
      <c r="K890" t="s">
        <v>24</v>
      </c>
      <c r="L890" t="s">
        <v>24</v>
      </c>
      <c r="M890" t="s">
        <v>24</v>
      </c>
      <c r="N890" t="s">
        <v>24</v>
      </c>
      <c r="O890" t="s">
        <v>24</v>
      </c>
      <c r="P890" t="s">
        <v>24</v>
      </c>
      <c r="Q890" t="s">
        <v>24</v>
      </c>
      <c r="R890" t="s">
        <v>24</v>
      </c>
      <c r="S890" t="s">
        <v>24</v>
      </c>
      <c r="T890" t="s">
        <v>24</v>
      </c>
      <c r="U890" t="s">
        <v>24</v>
      </c>
      <c r="V890" t="s">
        <v>24</v>
      </c>
      <c r="W890" t="s">
        <v>24</v>
      </c>
      <c r="X890" t="s">
        <v>24</v>
      </c>
      <c r="Y890" t="s">
        <v>24</v>
      </c>
      <c r="Z890" t="s">
        <v>24</v>
      </c>
      <c r="AA890" t="s">
        <v>24</v>
      </c>
    </row>
    <row r="891" spans="1:28">
      <c r="A891" s="265">
        <v>46118</v>
      </c>
      <c r="B891" t="s">
        <v>25</v>
      </c>
      <c r="C891" t="s">
        <v>25</v>
      </c>
      <c r="D891" t="s">
        <v>25</v>
      </c>
      <c r="E891" t="s">
        <v>25</v>
      </c>
      <c r="F891" t="s">
        <v>25</v>
      </c>
      <c r="G891" t="s">
        <v>25</v>
      </c>
      <c r="H891" t="s">
        <v>25</v>
      </c>
      <c r="I891" t="s">
        <v>25</v>
      </c>
      <c r="J891" t="s">
        <v>25</v>
      </c>
      <c r="K891">
        <v>46800</v>
      </c>
      <c r="L891">
        <v>43050</v>
      </c>
      <c r="M891">
        <v>48800</v>
      </c>
      <c r="N891" t="s">
        <v>25</v>
      </c>
      <c r="O891">
        <v>48300</v>
      </c>
      <c r="P891">
        <v>48000</v>
      </c>
      <c r="Q891">
        <v>42850</v>
      </c>
      <c r="R891">
        <v>45400</v>
      </c>
      <c r="S891">
        <v>45500</v>
      </c>
      <c r="T891">
        <v>47500</v>
      </c>
      <c r="U891" t="s">
        <v>25</v>
      </c>
      <c r="V891">
        <v>43050</v>
      </c>
      <c r="W891">
        <v>46850</v>
      </c>
      <c r="X891">
        <v>48300</v>
      </c>
      <c r="Y891">
        <v>42950</v>
      </c>
      <c r="Z891">
        <v>43150</v>
      </c>
      <c r="AA891">
        <v>42500</v>
      </c>
    </row>
    <row r="892" spans="1:28">
      <c r="A892" s="265">
        <v>46119</v>
      </c>
      <c r="B892" t="s">
        <v>25</v>
      </c>
      <c r="C892" t="s">
        <v>25</v>
      </c>
      <c r="D892" t="s">
        <v>25</v>
      </c>
      <c r="E892" t="s">
        <v>25</v>
      </c>
      <c r="F892" t="s">
        <v>25</v>
      </c>
      <c r="G892" t="s">
        <v>25</v>
      </c>
      <c r="H892" t="s">
        <v>25</v>
      </c>
      <c r="I892" t="s">
        <v>25</v>
      </c>
      <c r="J892" t="s">
        <v>25</v>
      </c>
      <c r="K892">
        <v>47300</v>
      </c>
      <c r="L892">
        <v>43050</v>
      </c>
      <c r="M892">
        <v>49700</v>
      </c>
      <c r="N892" t="s">
        <v>25</v>
      </c>
      <c r="O892">
        <v>49200</v>
      </c>
      <c r="P892">
        <v>48000</v>
      </c>
      <c r="Q892">
        <v>43300</v>
      </c>
      <c r="R892">
        <v>45400</v>
      </c>
      <c r="S892">
        <v>45700</v>
      </c>
      <c r="T892">
        <v>47500</v>
      </c>
      <c r="U892" t="s">
        <v>25</v>
      </c>
      <c r="V892">
        <v>43500</v>
      </c>
      <c r="W892">
        <v>47500</v>
      </c>
      <c r="X892">
        <v>48500</v>
      </c>
      <c r="Y892">
        <v>43800</v>
      </c>
      <c r="Z892">
        <v>43550</v>
      </c>
      <c r="AA892">
        <v>42700</v>
      </c>
    </row>
    <row r="893" spans="1:28">
      <c r="A893" s="265">
        <v>46120</v>
      </c>
      <c r="B893" t="s">
        <v>25</v>
      </c>
      <c r="C893" t="s">
        <v>25</v>
      </c>
      <c r="D893" t="s">
        <v>25</v>
      </c>
      <c r="E893" t="s">
        <v>25</v>
      </c>
      <c r="F893" t="s">
        <v>25</v>
      </c>
      <c r="G893" t="s">
        <v>25</v>
      </c>
      <c r="H893" t="s">
        <v>25</v>
      </c>
      <c r="I893" t="s">
        <v>25</v>
      </c>
      <c r="J893" t="s">
        <v>25</v>
      </c>
      <c r="K893">
        <v>47300</v>
      </c>
      <c r="L893">
        <v>42700</v>
      </c>
      <c r="M893">
        <v>48500</v>
      </c>
      <c r="N893" t="s">
        <v>25</v>
      </c>
      <c r="O893">
        <v>48000</v>
      </c>
      <c r="P893">
        <v>48000</v>
      </c>
      <c r="Q893">
        <v>42900</v>
      </c>
      <c r="R893">
        <v>46000</v>
      </c>
      <c r="S893">
        <v>45500</v>
      </c>
      <c r="T893">
        <v>47000</v>
      </c>
      <c r="U893" t="s">
        <v>25</v>
      </c>
      <c r="V893">
        <v>43100</v>
      </c>
      <c r="W893">
        <v>46800</v>
      </c>
      <c r="X893">
        <v>47700</v>
      </c>
      <c r="Y893">
        <v>42600</v>
      </c>
      <c r="Z893">
        <v>42900</v>
      </c>
      <c r="AA893">
        <v>42200</v>
      </c>
    </row>
    <row r="894" spans="1:28">
      <c r="A894" s="265">
        <v>46121</v>
      </c>
      <c r="B894" t="s">
        <v>25</v>
      </c>
      <c r="C894" t="s">
        <v>25</v>
      </c>
      <c r="D894" t="s">
        <v>25</v>
      </c>
      <c r="E894" t="s">
        <v>25</v>
      </c>
      <c r="F894" t="s">
        <v>25</v>
      </c>
      <c r="G894" t="s">
        <v>25</v>
      </c>
      <c r="H894" t="s">
        <v>25</v>
      </c>
      <c r="I894" t="s">
        <v>25</v>
      </c>
      <c r="J894" t="s">
        <v>25</v>
      </c>
      <c r="K894">
        <v>47300</v>
      </c>
      <c r="L894">
        <v>42850</v>
      </c>
      <c r="M894">
        <v>48000</v>
      </c>
      <c r="N894" t="s">
        <v>25</v>
      </c>
      <c r="O894">
        <v>47000</v>
      </c>
      <c r="P894">
        <v>48000</v>
      </c>
      <c r="Q894">
        <v>43000</v>
      </c>
      <c r="R894">
        <v>46000</v>
      </c>
      <c r="S894">
        <v>45500</v>
      </c>
      <c r="T894">
        <v>47000</v>
      </c>
      <c r="U894" t="s">
        <v>25</v>
      </c>
      <c r="V894">
        <v>43300</v>
      </c>
      <c r="W894">
        <v>46900</v>
      </c>
      <c r="X894">
        <v>47500</v>
      </c>
      <c r="Y894">
        <v>43000</v>
      </c>
      <c r="Z894">
        <v>43100</v>
      </c>
      <c r="AA894">
        <v>42300</v>
      </c>
    </row>
  </sheetData>
  <mergeCells count="5">
    <mergeCell ref="B7:C7"/>
    <mergeCell ref="E7:G7"/>
    <mergeCell ref="H7:J7"/>
    <mergeCell ref="K7:L7"/>
    <mergeCell ref="M7:AA7"/>
  </mergeCells>
  <phoneticPr fontId="2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DDC90-D234-4B94-89F8-3FF688670FDD}"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defaultColWidth="11.42578125" defaultRowHeight="15"/>
  <cols>
    <col min="2" max="2" width="27.5703125" customWidth="1"/>
    <col min="3" max="3" width="11.7109375" customWidth="1"/>
    <col min="4" max="4" width="9.28515625" customWidth="1"/>
    <col min="5" max="5" width="11.7109375" customWidth="1"/>
    <col min="6" max="6" width="10.42578125" customWidth="1"/>
    <col min="7" max="7" width="7" customWidth="1"/>
    <col min="8" max="8" width="10.42578125" customWidth="1"/>
    <col min="9" max="9" width="11.7109375" customWidth="1"/>
    <col min="10" max="10" width="8.140625" customWidth="1"/>
    <col min="11" max="11" width="7" customWidth="1"/>
    <col min="12" max="12" width="11.7109375" customWidth="1"/>
    <col min="13" max="13" width="20" customWidth="1"/>
    <col min="14" max="14" width="8.140625" customWidth="1"/>
    <col min="15" max="15" width="16.42578125" customWidth="1"/>
    <col min="16" max="16" width="7" customWidth="1"/>
    <col min="17" max="17" width="9.28515625" customWidth="1"/>
    <col min="18" max="18" width="8.140625" customWidth="1"/>
    <col min="19" max="20" width="10.42578125" customWidth="1"/>
    <col min="21" max="21" width="8.140625" customWidth="1"/>
    <col min="22" max="22" width="10.42578125" customWidth="1"/>
    <col min="23" max="23" width="48.28515625" customWidth="1"/>
    <col min="24" max="24" width="49.28515625" customWidth="1"/>
    <col min="25" max="25" width="9.140625" customWidth="1"/>
    <col min="26" max="257" width="8.85546875" customWidth="1"/>
  </cols>
  <sheetData>
    <row r="1" spans="2:22" hidden="1">
      <c r="B1" s="5"/>
    </row>
    <row r="2" spans="2:22" hidden="1">
      <c r="B2" s="5"/>
    </row>
    <row r="3" spans="2:22" hidden="1">
      <c r="B3" s="5"/>
    </row>
    <row r="4" spans="2:22" hidden="1">
      <c r="B4" s="5"/>
    </row>
    <row r="5" spans="2:22" hidden="1">
      <c r="B5" s="94"/>
    </row>
    <row r="6" spans="2:22" hidden="1">
      <c r="C6" s="5"/>
      <c r="D6" s="5"/>
    </row>
    <row r="7" spans="2:22" hidden="1">
      <c r="B7" s="5"/>
    </row>
    <row r="8" spans="2:22" hidden="1">
      <c r="B8" s="5"/>
    </row>
    <row r="9" spans="2:22" hidden="1">
      <c r="B9" s="5"/>
    </row>
    <row r="10" spans="2:22" hidden="1">
      <c r="E10" s="89" t="s">
        <v>419</v>
      </c>
      <c r="F10" s="89">
        <f>M18-R18</f>
        <v>4474.0131578947403</v>
      </c>
      <c r="G10" t="s">
        <v>420</v>
      </c>
      <c r="H10">
        <f>M1608-R1608</f>
        <v>5900</v>
      </c>
      <c r="K10" s="89">
        <f>E18-R18</f>
        <v>3604.8209663503003</v>
      </c>
      <c r="L10">
        <f>E1608-R1608</f>
        <v>5100</v>
      </c>
      <c r="M10" s="89">
        <f>L10-K10</f>
        <v>1495.1790336496997</v>
      </c>
      <c r="Q10" s="89"/>
    </row>
    <row r="11" spans="2:22" ht="30.75" hidden="1">
      <c r="B11" s="94" t="s">
        <v>421</v>
      </c>
      <c r="C11">
        <f>AVERAGE(C1026:C1391)</f>
        <v>47572.847682119209</v>
      </c>
      <c r="F11" s="89">
        <f>E18-R18</f>
        <v>3604.8209663503003</v>
      </c>
      <c r="K11">
        <f>AVERAGE(K1026:K1391)</f>
        <v>48278.618421052633</v>
      </c>
      <c r="L11">
        <f>K11-C11</f>
        <v>705.77073893342458</v>
      </c>
      <c r="N11">
        <f>AVERAGE(N1026:N1391)</f>
        <v>48403.960396039605</v>
      </c>
      <c r="O11">
        <f>N11-C11</f>
        <v>831.11271392039635</v>
      </c>
    </row>
    <row r="12" spans="2:22" ht="30.75" hidden="1">
      <c r="B12" s="94" t="s">
        <v>421</v>
      </c>
      <c r="C12" s="89">
        <f>(C1481-$Q$1481)</f>
        <v>3300</v>
      </c>
      <c r="D12" s="89">
        <f t="shared" ref="D12:S12" si="0">(D1481-$Q$1481)</f>
        <v>3100</v>
      </c>
      <c r="E12" s="89">
        <f t="shared" si="0"/>
        <v>4200</v>
      </c>
      <c r="F12" s="89">
        <f t="shared" si="0"/>
        <v>800</v>
      </c>
      <c r="G12" s="89">
        <f t="shared" si="0"/>
        <v>6300</v>
      </c>
      <c r="H12" s="89"/>
      <c r="I12" s="89">
        <f t="shared" si="0"/>
        <v>2600</v>
      </c>
      <c r="J12" s="89">
        <f t="shared" si="0"/>
        <v>2500</v>
      </c>
      <c r="K12" s="89">
        <f t="shared" si="0"/>
        <v>4600</v>
      </c>
      <c r="L12" s="89"/>
      <c r="M12" s="89">
        <f t="shared" si="0"/>
        <v>3400</v>
      </c>
      <c r="N12" s="89">
        <f t="shared" si="0"/>
        <v>4600</v>
      </c>
      <c r="O12" s="89">
        <f t="shared" si="0"/>
        <v>2800</v>
      </c>
      <c r="P12" s="89">
        <f t="shared" si="0"/>
        <v>1100</v>
      </c>
      <c r="Q12" s="89">
        <f t="shared" si="0"/>
        <v>0</v>
      </c>
      <c r="R12" s="89">
        <f t="shared" si="0"/>
        <v>300</v>
      </c>
      <c r="S12" s="89">
        <f t="shared" si="0"/>
        <v>700</v>
      </c>
      <c r="T12" s="89"/>
      <c r="U12" s="89"/>
      <c r="V12" s="89"/>
    </row>
    <row r="13" spans="2:22" ht="30.75" hidden="1">
      <c r="B13" s="274" t="s">
        <v>422</v>
      </c>
      <c r="C13" s="89">
        <f>(C1360-$Q$1360)</f>
        <v>4700</v>
      </c>
      <c r="D13" s="89">
        <f t="shared" ref="D13:S13" si="1">(D1360-$Q$1360)</f>
        <v>5200</v>
      </c>
      <c r="E13" s="89">
        <f t="shared" si="1"/>
        <v>4000</v>
      </c>
      <c r="F13" s="89">
        <f t="shared" si="1"/>
        <v>-200</v>
      </c>
      <c r="G13" s="89">
        <f t="shared" si="1"/>
        <v>6100</v>
      </c>
      <c r="H13" s="89"/>
      <c r="I13" s="89">
        <f t="shared" si="1"/>
        <v>3200</v>
      </c>
      <c r="J13" s="89">
        <f t="shared" si="1"/>
        <v>3000</v>
      </c>
      <c r="K13" s="89">
        <f t="shared" si="1"/>
        <v>5000</v>
      </c>
      <c r="L13" s="89"/>
      <c r="M13" s="89">
        <f t="shared" si="1"/>
        <v>5300</v>
      </c>
      <c r="N13" s="89">
        <f t="shared" si="1"/>
        <v>5700</v>
      </c>
      <c r="O13" s="89">
        <f t="shared" si="1"/>
        <v>2400</v>
      </c>
      <c r="P13" s="89">
        <f t="shared" si="1"/>
        <v>300</v>
      </c>
      <c r="Q13" s="89">
        <f t="shared" si="1"/>
        <v>0</v>
      </c>
      <c r="R13" s="89">
        <f t="shared" si="1"/>
        <v>800</v>
      </c>
      <c r="S13" s="89">
        <f t="shared" si="1"/>
        <v>600</v>
      </c>
      <c r="T13" s="89"/>
      <c r="U13" s="89"/>
      <c r="V13" s="89"/>
    </row>
    <row r="14" spans="2:22" hidden="1">
      <c r="B14" s="5"/>
      <c r="U14" s="89"/>
    </row>
    <row r="15" spans="2:22" hidden="1">
      <c r="B15" s="5" t="s">
        <v>0</v>
      </c>
      <c r="C15">
        <f t="shared" ref="C15:D15" si="2">C16-$E16</f>
        <v>0</v>
      </c>
      <c r="E15">
        <f>E16-$E16</f>
        <v>0</v>
      </c>
      <c r="J15">
        <f>J16-$E16</f>
        <v>-1000</v>
      </c>
      <c r="M15">
        <f>M16-$E16</f>
        <v>1000</v>
      </c>
      <c r="O15">
        <f>O16-$E16</f>
        <v>-1000</v>
      </c>
      <c r="P15">
        <f>P16-$E16</f>
        <v>-3000</v>
      </c>
    </row>
    <row r="16" spans="2:22" hidden="1">
      <c r="B16" s="5" t="s">
        <v>1</v>
      </c>
      <c r="C16">
        <f t="shared" ref="C16:P16" si="3">MROUND(C17,500)</f>
        <v>4000</v>
      </c>
      <c r="D16">
        <f t="shared" si="3"/>
        <v>4500</v>
      </c>
      <c r="E16">
        <f t="shared" si="3"/>
        <v>4000</v>
      </c>
      <c r="F16">
        <f t="shared" si="3"/>
        <v>0</v>
      </c>
      <c r="G16">
        <f t="shared" si="3"/>
        <v>5000</v>
      </c>
      <c r="I16">
        <f t="shared" si="3"/>
        <v>2500</v>
      </c>
      <c r="J16">
        <f t="shared" si="3"/>
        <v>3000</v>
      </c>
      <c r="K16">
        <f t="shared" si="3"/>
        <v>4500</v>
      </c>
      <c r="M16">
        <f t="shared" si="3"/>
        <v>5000</v>
      </c>
      <c r="N16">
        <f t="shared" si="3"/>
        <v>4500</v>
      </c>
      <c r="O16">
        <f t="shared" si="3"/>
        <v>3000</v>
      </c>
      <c r="P16">
        <f t="shared" si="3"/>
        <v>1000</v>
      </c>
      <c r="Q16">
        <f>MROUND(Q17,500)</f>
        <v>0</v>
      </c>
      <c r="R16">
        <f>MROUND(R17,500)</f>
        <v>500</v>
      </c>
      <c r="S16">
        <f>MROUND(S17,500)</f>
        <v>500</v>
      </c>
      <c r="T16">
        <f t="shared" ref="T16:V16" si="4">MROUND(T17,500)</f>
        <v>7000</v>
      </c>
      <c r="U16">
        <f t="shared" si="4"/>
        <v>7500</v>
      </c>
      <c r="V16">
        <f t="shared" si="4"/>
        <v>8500</v>
      </c>
    </row>
    <row r="17" spans="1:34" hidden="1">
      <c r="B17" s="5"/>
      <c r="C17" s="89">
        <f t="shared" ref="C17:P17" si="5">C18-$Q18</f>
        <v>4136.1090001085686</v>
      </c>
      <c r="D17" s="89">
        <f t="shared" si="5"/>
        <v>4554.320920638369</v>
      </c>
      <c r="E17" s="89">
        <f t="shared" si="5"/>
        <v>3932.7868852458996</v>
      </c>
      <c r="F17" s="89">
        <f t="shared" si="5"/>
        <v>60.281185539031867</v>
      </c>
      <c r="G17" s="89">
        <f t="shared" si="5"/>
        <v>4965.5737704918065</v>
      </c>
      <c r="H17" s="89"/>
      <c r="I17" s="89">
        <f>I18-$Q18</f>
        <v>2646.2154412162563</v>
      </c>
      <c r="J17" s="89">
        <f t="shared" si="5"/>
        <v>2780.7038900611369</v>
      </c>
      <c r="K17" s="89">
        <f t="shared" si="5"/>
        <v>4488.1967213114767</v>
      </c>
      <c r="L17" s="89"/>
      <c r="M17" s="89">
        <f t="shared" si="5"/>
        <v>4801.9790767903396</v>
      </c>
      <c r="N17" s="89">
        <f t="shared" si="5"/>
        <v>4731.5843399482328</v>
      </c>
      <c r="O17" s="89">
        <f t="shared" si="5"/>
        <v>2940.9781054021369</v>
      </c>
      <c r="P17" s="89">
        <f t="shared" si="5"/>
        <v>883.0141210842412</v>
      </c>
      <c r="Q17" s="89">
        <f>Q18-$Q18</f>
        <v>0</v>
      </c>
      <c r="R17" s="89">
        <f t="shared" ref="R17:V17" si="6">R18-$Q18</f>
        <v>327.96591889559932</v>
      </c>
      <c r="S17" s="89">
        <f t="shared" si="6"/>
        <v>404.11723468507262</v>
      </c>
      <c r="T17" s="89">
        <f t="shared" si="6"/>
        <v>7019.6477844505789</v>
      </c>
      <c r="U17" s="89">
        <f t="shared" si="6"/>
        <v>7684.0163934426237</v>
      </c>
      <c r="V17" s="89">
        <f t="shared" si="6"/>
        <v>8575.6939890710419</v>
      </c>
    </row>
    <row r="18" spans="1:34" hidden="1">
      <c r="C18" s="89">
        <f>AVERAGE(C1243:C1608)</f>
        <v>46337.748344370862</v>
      </c>
      <c r="D18" s="89">
        <f>AVERAGE(D1243:D1608)</f>
        <v>46755.960264900663</v>
      </c>
      <c r="E18" s="89">
        <f>AVERAGE(E1243:E1608)</f>
        <v>46134.426229508194</v>
      </c>
      <c r="F18" s="89">
        <f>AVERAGE(F1243:F1608)</f>
        <v>42261.920529801326</v>
      </c>
      <c r="G18" s="89">
        <f>AVERAGE(G1243:G1608)</f>
        <v>47167.2131147541</v>
      </c>
      <c r="H18" s="89"/>
      <c r="I18" s="89">
        <f>AVERAGE(I1243:I1608)</f>
        <v>44847.85478547855</v>
      </c>
      <c r="J18" s="89">
        <f>AVERAGE(J1243:J1608)</f>
        <v>44982.343234323431</v>
      </c>
      <c r="K18" s="89">
        <f>AVERAGE(K1243:K1608)</f>
        <v>46689.836065573771</v>
      </c>
      <c r="L18" s="89"/>
      <c r="M18" s="89">
        <f>AVERAGE(M1243:M1608)</f>
        <v>47003.618421052633</v>
      </c>
      <c r="N18" s="89">
        <f>AVERAGE(N1243:N1608)</f>
        <v>46933.223684210527</v>
      </c>
      <c r="O18" s="89">
        <f>AVERAGE(O1243:O1608)</f>
        <v>45142.617449664431</v>
      </c>
      <c r="P18" s="89">
        <f>AVERAGE(P1243:P1608)</f>
        <v>43084.653465346535</v>
      </c>
      <c r="Q18" s="89">
        <f>AVERAGE(Q1243:Q1608)</f>
        <v>42201.639344262294</v>
      </c>
      <c r="R18" s="89">
        <f>AVERAGE(R1243:R1608)</f>
        <v>42529.605263157893</v>
      </c>
      <c r="S18" s="89">
        <f>AVERAGE(S1243:S1608)</f>
        <v>42605.756578947367</v>
      </c>
      <c r="T18" s="89">
        <f t="shared" ref="T18:AN18" si="7">AVERAGE(T21:T14232)</f>
        <v>49221.287128712873</v>
      </c>
      <c r="U18" s="89">
        <f t="shared" si="7"/>
        <v>49885.655737704918</v>
      </c>
      <c r="V18" s="89">
        <f t="shared" si="7"/>
        <v>50777.333333333336</v>
      </c>
      <c r="W18" s="89">
        <f t="shared" si="7"/>
        <v>51155.431547619046</v>
      </c>
      <c r="X18" s="89">
        <f t="shared" si="7"/>
        <v>54005.569205569205</v>
      </c>
    </row>
    <row r="19" spans="1:34">
      <c r="B19" s="1" t="s">
        <v>30</v>
      </c>
      <c r="C19" s="411" t="s">
        <v>423</v>
      </c>
      <c r="D19" s="411"/>
      <c r="E19" s="411"/>
      <c r="F19" s="411"/>
      <c r="G19" s="411"/>
      <c r="H19" s="411"/>
      <c r="I19" s="411"/>
      <c r="J19" s="411"/>
      <c r="K19" s="411"/>
      <c r="L19" s="411"/>
      <c r="M19" s="411"/>
      <c r="N19" s="411"/>
      <c r="O19" s="411"/>
      <c r="P19" s="411"/>
      <c r="Q19" s="411"/>
      <c r="R19" s="411"/>
      <c r="S19" s="411"/>
      <c r="T19" s="411" t="s">
        <v>424</v>
      </c>
      <c r="U19" s="411"/>
      <c r="V19" s="411"/>
      <c r="W19" s="2" t="s">
        <v>425</v>
      </c>
      <c r="X19" s="2" t="s">
        <v>426</v>
      </c>
    </row>
    <row r="20" spans="1:34">
      <c r="B20" s="1"/>
      <c r="C20" s="2" t="s">
        <v>40</v>
      </c>
      <c r="D20" s="2" t="s">
        <v>13</v>
      </c>
      <c r="E20" s="2" t="s">
        <v>14</v>
      </c>
      <c r="F20" s="2" t="s">
        <v>15</v>
      </c>
      <c r="G20" s="2" t="s">
        <v>43</v>
      </c>
      <c r="H20" s="2" t="s">
        <v>427</v>
      </c>
      <c r="I20" s="2" t="s">
        <v>16</v>
      </c>
      <c r="J20" s="2" t="s">
        <v>428</v>
      </c>
      <c r="K20" s="2" t="s">
        <v>44</v>
      </c>
      <c r="L20" s="2" t="s">
        <v>45</v>
      </c>
      <c r="M20" s="2" t="s">
        <v>47</v>
      </c>
      <c r="N20" s="2" t="s">
        <v>17</v>
      </c>
      <c r="O20" s="2" t="s">
        <v>429</v>
      </c>
      <c r="P20" s="2" t="s">
        <v>430</v>
      </c>
      <c r="Q20" s="2" t="s">
        <v>48</v>
      </c>
      <c r="R20" s="2" t="s">
        <v>37</v>
      </c>
      <c r="S20" s="2" t="s">
        <v>49</v>
      </c>
      <c r="T20" s="2" t="s">
        <v>15</v>
      </c>
      <c r="U20" s="2" t="s">
        <v>37</v>
      </c>
      <c r="V20" s="2" t="s">
        <v>49</v>
      </c>
      <c r="W20" s="2" t="s">
        <v>12</v>
      </c>
      <c r="X20" s="2" t="s">
        <v>12</v>
      </c>
    </row>
    <row r="21" spans="1:34">
      <c r="A21" t="str">
        <f>TEXT(B21,"MMM-YY")</f>
        <v>Apr-21</v>
      </c>
      <c r="B21" s="93">
        <v>44287</v>
      </c>
      <c r="C21" s="90">
        <v>47200</v>
      </c>
      <c r="D21" s="90">
        <v>47900</v>
      </c>
      <c r="E21" s="90">
        <v>45700</v>
      </c>
      <c r="F21" s="90">
        <v>45750</v>
      </c>
      <c r="G21" s="90">
        <v>48600</v>
      </c>
      <c r="H21" s="91" t="s">
        <v>25</v>
      </c>
      <c r="I21" s="90">
        <v>47500</v>
      </c>
      <c r="J21" s="91" t="s">
        <v>25</v>
      </c>
      <c r="K21" s="90">
        <v>48100</v>
      </c>
      <c r="L21" s="91" t="s">
        <v>25</v>
      </c>
      <c r="M21" s="90">
        <v>47100</v>
      </c>
      <c r="N21" s="90">
        <v>47500</v>
      </c>
      <c r="O21" s="90">
        <v>45500</v>
      </c>
      <c r="P21" s="91" t="s">
        <v>25</v>
      </c>
      <c r="Q21" s="90">
        <v>45400</v>
      </c>
      <c r="R21" s="90">
        <v>44800</v>
      </c>
      <c r="S21" s="90">
        <v>45600</v>
      </c>
      <c r="T21" s="91" t="s">
        <v>25</v>
      </c>
      <c r="U21" s="91" t="s">
        <v>25</v>
      </c>
      <c r="V21" s="91" t="s">
        <v>25</v>
      </c>
      <c r="W21" s="90">
        <v>47900</v>
      </c>
      <c r="X21" s="91" t="s">
        <v>25</v>
      </c>
    </row>
    <row r="22" spans="1:34">
      <c r="A22" t="str">
        <f t="shared" ref="A22:A85" si="8">TEXT(B22,"MMM-YY")</f>
        <v>Apr-21</v>
      </c>
      <c r="B22" s="93">
        <v>44288</v>
      </c>
      <c r="C22" s="90">
        <v>47500</v>
      </c>
      <c r="D22" s="90">
        <v>48300</v>
      </c>
      <c r="E22" s="90">
        <v>46300</v>
      </c>
      <c r="F22" s="90">
        <v>46000</v>
      </c>
      <c r="G22" s="90">
        <v>49300</v>
      </c>
      <c r="H22" s="91" t="s">
        <v>25</v>
      </c>
      <c r="I22" s="90">
        <v>47600</v>
      </c>
      <c r="J22" s="91" t="s">
        <v>25</v>
      </c>
      <c r="K22" s="90">
        <v>48400</v>
      </c>
      <c r="L22" s="91" t="s">
        <v>25</v>
      </c>
      <c r="M22" s="90">
        <v>47500</v>
      </c>
      <c r="N22" s="90">
        <v>47800</v>
      </c>
      <c r="O22" s="90">
        <v>45600</v>
      </c>
      <c r="P22" s="91" t="s">
        <v>25</v>
      </c>
      <c r="Q22" s="90">
        <v>45500</v>
      </c>
      <c r="R22" s="90">
        <v>45100</v>
      </c>
      <c r="S22" s="90">
        <v>45800</v>
      </c>
      <c r="T22" s="91" t="s">
        <v>25</v>
      </c>
      <c r="U22" s="91" t="s">
        <v>25</v>
      </c>
      <c r="V22" s="91" t="s">
        <v>25</v>
      </c>
      <c r="W22" s="90">
        <v>48500</v>
      </c>
      <c r="X22" s="91" t="s">
        <v>25</v>
      </c>
      <c r="AG22" t="str" cm="1">
        <f t="array" ref="AG22:AG74">_xlfn.UNIQUE(A21:A1631)</f>
        <v>Apr-21</v>
      </c>
      <c r="AH22">
        <f>AVERAGEIFS(E21:E1631,A21:A1631,AG22)</f>
        <v>47434.615384615383</v>
      </c>
    </row>
    <row r="23" spans="1:34">
      <c r="A23" t="str">
        <f t="shared" si="8"/>
        <v>Apr-21</v>
      </c>
      <c r="B23" s="93">
        <v>44289</v>
      </c>
      <c r="C23" s="90">
        <v>47600</v>
      </c>
      <c r="D23" s="90">
        <v>48700</v>
      </c>
      <c r="E23" s="90">
        <v>46300</v>
      </c>
      <c r="F23" s="90">
        <v>46500</v>
      </c>
      <c r="G23" s="90">
        <v>49700</v>
      </c>
      <c r="H23" s="91" t="s">
        <v>25</v>
      </c>
      <c r="I23" s="90">
        <v>47900</v>
      </c>
      <c r="J23" s="91" t="s">
        <v>25</v>
      </c>
      <c r="K23" s="90">
        <v>48400</v>
      </c>
      <c r="L23" s="91" t="s">
        <v>25</v>
      </c>
      <c r="M23" s="90">
        <v>47800</v>
      </c>
      <c r="N23" s="90">
        <v>47800</v>
      </c>
      <c r="O23" s="90">
        <v>45600</v>
      </c>
      <c r="P23" s="91" t="s">
        <v>25</v>
      </c>
      <c r="Q23" s="90">
        <v>45300</v>
      </c>
      <c r="R23" s="90">
        <v>44900</v>
      </c>
      <c r="S23" s="90">
        <v>45700</v>
      </c>
      <c r="T23" s="91" t="s">
        <v>25</v>
      </c>
      <c r="U23" s="91" t="s">
        <v>25</v>
      </c>
      <c r="V23" s="91" t="s">
        <v>25</v>
      </c>
      <c r="W23" s="90">
        <v>48600</v>
      </c>
      <c r="X23" s="91" t="s">
        <v>25</v>
      </c>
      <c r="AG23" t="str">
        <v>May-21</v>
      </c>
      <c r="AH23">
        <f t="shared" ref="AH23:AH74" si="9">AVERAGEIFS(E22:E1632,A22:A1632,AG23)</f>
        <v>49307.692307692305</v>
      </c>
    </row>
    <row r="24" spans="1:34">
      <c r="A24" t="str">
        <f t="shared" si="8"/>
        <v>Apr-21</v>
      </c>
      <c r="B24" s="93">
        <v>44290</v>
      </c>
      <c r="C24" s="90" t="s">
        <v>24</v>
      </c>
      <c r="D24" s="90" t="s">
        <v>24</v>
      </c>
      <c r="E24" s="90" t="s">
        <v>24</v>
      </c>
      <c r="F24" s="90" t="s">
        <v>24</v>
      </c>
      <c r="G24" s="90" t="s">
        <v>24</v>
      </c>
      <c r="H24" s="90" t="s">
        <v>24</v>
      </c>
      <c r="I24" s="90" t="s">
        <v>24</v>
      </c>
      <c r="J24" s="90" t="s">
        <v>24</v>
      </c>
      <c r="K24" s="90" t="s">
        <v>24</v>
      </c>
      <c r="L24" s="90" t="s">
        <v>24</v>
      </c>
      <c r="M24" s="90" t="s">
        <v>24</v>
      </c>
      <c r="N24" s="90" t="s">
        <v>24</v>
      </c>
      <c r="O24" s="90" t="s">
        <v>24</v>
      </c>
      <c r="P24" s="90" t="s">
        <v>24</v>
      </c>
      <c r="Q24" s="90" t="s">
        <v>24</v>
      </c>
      <c r="R24" s="90" t="s">
        <v>24</v>
      </c>
      <c r="S24" s="90" t="s">
        <v>24</v>
      </c>
      <c r="T24" s="90" t="s">
        <v>24</v>
      </c>
      <c r="U24" s="90" t="s">
        <v>24</v>
      </c>
      <c r="V24" s="90" t="s">
        <v>24</v>
      </c>
      <c r="W24" s="90" t="s">
        <v>24</v>
      </c>
      <c r="X24" s="90" t="s">
        <v>24</v>
      </c>
      <c r="AG24" t="str">
        <v>Jun-21</v>
      </c>
      <c r="AH24">
        <f t="shared" si="9"/>
        <v>48511.538461538461</v>
      </c>
    </row>
    <row r="25" spans="1:34">
      <c r="A25" t="str">
        <f t="shared" si="8"/>
        <v>Apr-21</v>
      </c>
      <c r="B25" s="93">
        <v>44291</v>
      </c>
      <c r="C25" s="90">
        <v>48100</v>
      </c>
      <c r="D25" s="90">
        <v>49100</v>
      </c>
      <c r="E25" s="90">
        <v>46500</v>
      </c>
      <c r="F25" s="90">
        <v>46500</v>
      </c>
      <c r="G25" s="90">
        <v>49700</v>
      </c>
      <c r="H25" s="91" t="s">
        <v>25</v>
      </c>
      <c r="I25" s="90">
        <v>47800</v>
      </c>
      <c r="J25" s="91" t="s">
        <v>25</v>
      </c>
      <c r="K25" s="90">
        <v>48400</v>
      </c>
      <c r="L25" s="91" t="s">
        <v>25</v>
      </c>
      <c r="M25" s="90">
        <v>48000</v>
      </c>
      <c r="N25" s="90">
        <v>47800</v>
      </c>
      <c r="O25" s="90">
        <v>45600</v>
      </c>
      <c r="P25" s="91" t="s">
        <v>25</v>
      </c>
      <c r="Q25" s="90">
        <v>45000</v>
      </c>
      <c r="R25" s="90">
        <v>44900</v>
      </c>
      <c r="S25" s="90">
        <v>45600</v>
      </c>
      <c r="T25" s="91" t="s">
        <v>25</v>
      </c>
      <c r="U25" s="91" t="s">
        <v>25</v>
      </c>
      <c r="V25" s="91" t="s">
        <v>25</v>
      </c>
      <c r="W25" s="90">
        <v>48600</v>
      </c>
      <c r="X25" s="91" t="s">
        <v>25</v>
      </c>
      <c r="AG25" t="str">
        <v>Jul-21</v>
      </c>
      <c r="AH25">
        <f t="shared" si="9"/>
        <v>46374.074074074073</v>
      </c>
    </row>
    <row r="26" spans="1:34">
      <c r="A26" t="str">
        <f t="shared" si="8"/>
        <v>Apr-21</v>
      </c>
      <c r="B26" s="93">
        <v>44292</v>
      </c>
      <c r="C26" s="90">
        <v>48600</v>
      </c>
      <c r="D26" s="91" t="s">
        <v>25</v>
      </c>
      <c r="E26" s="90">
        <v>47100</v>
      </c>
      <c r="F26" s="90">
        <v>46500</v>
      </c>
      <c r="G26" s="90">
        <v>49700</v>
      </c>
      <c r="H26" s="91" t="s">
        <v>25</v>
      </c>
      <c r="I26" s="90">
        <v>48300</v>
      </c>
      <c r="J26" s="91" t="s">
        <v>25</v>
      </c>
      <c r="K26" s="90">
        <v>48400</v>
      </c>
      <c r="L26" s="91" t="s">
        <v>25</v>
      </c>
      <c r="M26" s="90">
        <v>48400</v>
      </c>
      <c r="N26" s="90">
        <v>47700</v>
      </c>
      <c r="O26" s="90">
        <v>46300</v>
      </c>
      <c r="P26" s="91" t="s">
        <v>25</v>
      </c>
      <c r="Q26" s="90">
        <v>45200</v>
      </c>
      <c r="R26" s="90">
        <v>45100</v>
      </c>
      <c r="S26" s="90">
        <v>45800</v>
      </c>
      <c r="T26" s="91" t="s">
        <v>25</v>
      </c>
      <c r="U26" s="91" t="s">
        <v>25</v>
      </c>
      <c r="V26" s="91" t="s">
        <v>25</v>
      </c>
      <c r="W26" s="90">
        <v>48600</v>
      </c>
      <c r="X26" s="91" t="s">
        <v>25</v>
      </c>
      <c r="AG26" t="str">
        <v>Aug-21</v>
      </c>
      <c r="AH26">
        <f t="shared" si="9"/>
        <v>47653.846153846156</v>
      </c>
    </row>
    <row r="27" spans="1:34">
      <c r="A27" t="str">
        <f t="shared" si="8"/>
        <v>Apr-21</v>
      </c>
      <c r="B27" s="93">
        <v>44293</v>
      </c>
      <c r="C27" s="90">
        <v>48600</v>
      </c>
      <c r="D27" s="90">
        <v>49100</v>
      </c>
      <c r="E27" s="90">
        <v>47100</v>
      </c>
      <c r="F27" s="90">
        <v>46500</v>
      </c>
      <c r="G27" s="90">
        <v>49700</v>
      </c>
      <c r="H27" s="91" t="s">
        <v>25</v>
      </c>
      <c r="I27" s="90">
        <v>48000</v>
      </c>
      <c r="J27" s="91" t="s">
        <v>25</v>
      </c>
      <c r="K27" s="90">
        <v>48400</v>
      </c>
      <c r="L27" s="91" t="s">
        <v>25</v>
      </c>
      <c r="M27" s="90">
        <v>48300</v>
      </c>
      <c r="N27" s="90">
        <v>47700</v>
      </c>
      <c r="O27" s="90">
        <v>46000</v>
      </c>
      <c r="P27" s="91" t="s">
        <v>25</v>
      </c>
      <c r="Q27" s="90">
        <v>45100</v>
      </c>
      <c r="R27" s="90">
        <v>44900</v>
      </c>
      <c r="S27" s="90">
        <v>45700</v>
      </c>
      <c r="T27" s="91" t="s">
        <v>25</v>
      </c>
      <c r="U27" s="91" t="s">
        <v>25</v>
      </c>
      <c r="V27" s="91" t="s">
        <v>25</v>
      </c>
      <c r="W27" s="90">
        <v>48700</v>
      </c>
      <c r="X27" s="91" t="s">
        <v>25</v>
      </c>
      <c r="AG27" t="str">
        <v>Sep-21</v>
      </c>
      <c r="AH27">
        <f t="shared" si="9"/>
        <v>47569.230769230766</v>
      </c>
    </row>
    <row r="28" spans="1:34">
      <c r="A28" t="str">
        <f t="shared" si="8"/>
        <v>Apr-21</v>
      </c>
      <c r="B28" s="93">
        <v>44294</v>
      </c>
      <c r="C28" s="90">
        <v>48600</v>
      </c>
      <c r="D28" s="90">
        <v>49100</v>
      </c>
      <c r="E28" s="90">
        <v>47000</v>
      </c>
      <c r="F28" s="90">
        <v>46500</v>
      </c>
      <c r="G28" s="90">
        <v>49400</v>
      </c>
      <c r="H28" s="91" t="s">
        <v>25</v>
      </c>
      <c r="I28" s="90">
        <v>47900</v>
      </c>
      <c r="J28" s="91" t="s">
        <v>25</v>
      </c>
      <c r="K28" s="90">
        <v>48400</v>
      </c>
      <c r="L28" s="91" t="s">
        <v>25</v>
      </c>
      <c r="M28" s="90">
        <v>48300</v>
      </c>
      <c r="N28" s="90">
        <v>47700</v>
      </c>
      <c r="O28" s="90">
        <v>46000</v>
      </c>
      <c r="P28" s="91" t="s">
        <v>25</v>
      </c>
      <c r="Q28" s="90">
        <v>44800</v>
      </c>
      <c r="R28" s="90">
        <v>44700</v>
      </c>
      <c r="S28" s="90">
        <v>45700</v>
      </c>
      <c r="T28" s="91" t="s">
        <v>25</v>
      </c>
      <c r="U28" s="91" t="s">
        <v>25</v>
      </c>
      <c r="V28" s="91" t="s">
        <v>25</v>
      </c>
      <c r="W28" s="90">
        <v>48600</v>
      </c>
      <c r="X28" s="91" t="s">
        <v>25</v>
      </c>
      <c r="AG28" t="str">
        <v>Oct-21</v>
      </c>
      <c r="AH28">
        <f t="shared" si="9"/>
        <v>54050</v>
      </c>
    </row>
    <row r="29" spans="1:34">
      <c r="A29" t="str">
        <f t="shared" si="8"/>
        <v>Apr-21</v>
      </c>
      <c r="B29" s="93">
        <v>44295</v>
      </c>
      <c r="C29" s="90">
        <v>48200</v>
      </c>
      <c r="D29" s="90">
        <v>49000</v>
      </c>
      <c r="E29" s="90">
        <v>46400</v>
      </c>
      <c r="F29" s="90">
        <v>46300</v>
      </c>
      <c r="G29" s="90">
        <v>49100</v>
      </c>
      <c r="H29" s="91" t="s">
        <v>25</v>
      </c>
      <c r="I29" s="90">
        <v>47500</v>
      </c>
      <c r="J29" s="91" t="s">
        <v>25</v>
      </c>
      <c r="K29" s="90">
        <v>48300</v>
      </c>
      <c r="L29" s="91" t="s">
        <v>25</v>
      </c>
      <c r="M29" s="90">
        <v>48000</v>
      </c>
      <c r="N29" s="90">
        <v>47700</v>
      </c>
      <c r="O29" s="90">
        <v>45500</v>
      </c>
      <c r="P29" s="91" t="s">
        <v>25</v>
      </c>
      <c r="Q29" s="90">
        <v>44000</v>
      </c>
      <c r="R29" s="90">
        <v>44300</v>
      </c>
      <c r="S29" s="90">
        <v>45200</v>
      </c>
      <c r="T29" s="91" t="s">
        <v>25</v>
      </c>
      <c r="U29" s="91" t="s">
        <v>25</v>
      </c>
      <c r="V29" s="91" t="s">
        <v>25</v>
      </c>
      <c r="W29" s="90">
        <v>48100</v>
      </c>
      <c r="X29" s="91" t="s">
        <v>25</v>
      </c>
      <c r="AG29" t="str">
        <v>Nov-21</v>
      </c>
      <c r="AH29">
        <f t="shared" si="9"/>
        <v>49869.565217391304</v>
      </c>
    </row>
    <row r="30" spans="1:34">
      <c r="A30" t="str">
        <f t="shared" si="8"/>
        <v>Apr-21</v>
      </c>
      <c r="B30" s="93">
        <v>44296</v>
      </c>
      <c r="C30" s="90">
        <v>48200</v>
      </c>
      <c r="D30" s="90">
        <v>49100</v>
      </c>
      <c r="E30" s="90">
        <v>46300</v>
      </c>
      <c r="F30" s="90">
        <v>45750</v>
      </c>
      <c r="G30" s="90">
        <v>48500</v>
      </c>
      <c r="H30" s="91" t="s">
        <v>25</v>
      </c>
      <c r="I30" s="90">
        <v>47000</v>
      </c>
      <c r="J30" s="91" t="s">
        <v>25</v>
      </c>
      <c r="K30" s="90">
        <v>48200</v>
      </c>
      <c r="L30" s="91" t="s">
        <v>25</v>
      </c>
      <c r="M30" s="90">
        <v>48200</v>
      </c>
      <c r="N30" s="90">
        <v>47200</v>
      </c>
      <c r="O30" s="90">
        <v>45600</v>
      </c>
      <c r="P30" s="91" t="s">
        <v>25</v>
      </c>
      <c r="Q30" s="90">
        <v>44000</v>
      </c>
      <c r="R30" s="90">
        <v>44300</v>
      </c>
      <c r="S30" s="90">
        <v>45100</v>
      </c>
      <c r="T30" s="91" t="s">
        <v>25</v>
      </c>
      <c r="U30" s="91" t="s">
        <v>25</v>
      </c>
      <c r="V30" s="91" t="s">
        <v>25</v>
      </c>
      <c r="W30" s="90">
        <v>48000</v>
      </c>
      <c r="X30" s="91" t="s">
        <v>25</v>
      </c>
      <c r="AG30" t="str">
        <v>Dec-21</v>
      </c>
      <c r="AH30">
        <f t="shared" si="9"/>
        <v>48346.153846153844</v>
      </c>
    </row>
    <row r="31" spans="1:34">
      <c r="A31" t="str">
        <f t="shared" si="8"/>
        <v>Apr-21</v>
      </c>
      <c r="B31" s="93">
        <v>44297</v>
      </c>
      <c r="C31" s="90" t="s">
        <v>24</v>
      </c>
      <c r="D31" s="90" t="s">
        <v>24</v>
      </c>
      <c r="E31" s="90" t="s">
        <v>24</v>
      </c>
      <c r="F31" s="90" t="s">
        <v>24</v>
      </c>
      <c r="G31" s="90" t="s">
        <v>24</v>
      </c>
      <c r="H31" s="90" t="s">
        <v>24</v>
      </c>
      <c r="I31" s="90" t="s">
        <v>24</v>
      </c>
      <c r="J31" s="90" t="s">
        <v>24</v>
      </c>
      <c r="K31" s="90" t="s">
        <v>24</v>
      </c>
      <c r="L31" s="90" t="s">
        <v>24</v>
      </c>
      <c r="M31" s="90" t="s">
        <v>24</v>
      </c>
      <c r="N31" s="90" t="s">
        <v>24</v>
      </c>
      <c r="O31" s="90" t="s">
        <v>24</v>
      </c>
      <c r="P31" s="90" t="s">
        <v>24</v>
      </c>
      <c r="Q31" s="90" t="s">
        <v>24</v>
      </c>
      <c r="R31" s="90" t="s">
        <v>24</v>
      </c>
      <c r="S31" s="90" t="s">
        <v>24</v>
      </c>
      <c r="T31" s="90" t="s">
        <v>24</v>
      </c>
      <c r="U31" s="90" t="s">
        <v>24</v>
      </c>
      <c r="V31" s="90" t="s">
        <v>24</v>
      </c>
      <c r="W31" s="90" t="s">
        <v>24</v>
      </c>
      <c r="X31" s="90" t="s">
        <v>24</v>
      </c>
      <c r="AG31" t="str">
        <v>Jan-22</v>
      </c>
      <c r="AH31">
        <f t="shared" si="9"/>
        <v>51372</v>
      </c>
    </row>
    <row r="32" spans="1:34">
      <c r="A32" t="str">
        <f t="shared" si="8"/>
        <v>Apr-21</v>
      </c>
      <c r="B32" s="93">
        <v>44298</v>
      </c>
      <c r="C32" s="90">
        <v>48400</v>
      </c>
      <c r="D32" s="90">
        <v>49300</v>
      </c>
      <c r="E32" s="90">
        <v>46600</v>
      </c>
      <c r="F32" s="90">
        <v>46000</v>
      </c>
      <c r="G32" s="90">
        <v>48800</v>
      </c>
      <c r="H32" s="91" t="s">
        <v>25</v>
      </c>
      <c r="I32" s="90">
        <v>47600</v>
      </c>
      <c r="J32" s="91" t="s">
        <v>25</v>
      </c>
      <c r="K32" s="90">
        <v>48900</v>
      </c>
      <c r="L32" s="91" t="s">
        <v>25</v>
      </c>
      <c r="M32" s="90">
        <v>48500</v>
      </c>
      <c r="N32" s="90">
        <v>47300</v>
      </c>
      <c r="O32" s="90">
        <v>46100</v>
      </c>
      <c r="P32" s="91" t="s">
        <v>25</v>
      </c>
      <c r="Q32" s="90">
        <v>44800</v>
      </c>
      <c r="R32" s="90">
        <v>44900</v>
      </c>
      <c r="S32" s="90">
        <v>45400</v>
      </c>
      <c r="T32" s="91" t="s">
        <v>25</v>
      </c>
      <c r="U32" s="91" t="s">
        <v>25</v>
      </c>
      <c r="V32" s="91" t="s">
        <v>25</v>
      </c>
      <c r="W32" s="90">
        <v>48100</v>
      </c>
      <c r="X32" s="91" t="s">
        <v>25</v>
      </c>
      <c r="AG32" t="str">
        <v>Feb-22</v>
      </c>
      <c r="AH32">
        <f t="shared" si="9"/>
        <v>55108.333333333336</v>
      </c>
    </row>
    <row r="33" spans="1:34">
      <c r="A33" t="str">
        <f t="shared" si="8"/>
        <v>Apr-21</v>
      </c>
      <c r="B33" s="93">
        <v>44299</v>
      </c>
      <c r="C33" s="90">
        <v>48300</v>
      </c>
      <c r="D33" s="90">
        <v>49100</v>
      </c>
      <c r="E33" s="90">
        <v>46300</v>
      </c>
      <c r="F33" s="90">
        <v>45700</v>
      </c>
      <c r="G33" s="90">
        <v>48900</v>
      </c>
      <c r="H33" s="91" t="s">
        <v>25</v>
      </c>
      <c r="I33" s="90">
        <v>47500</v>
      </c>
      <c r="J33" s="91" t="s">
        <v>25</v>
      </c>
      <c r="K33" s="90">
        <v>48900</v>
      </c>
      <c r="L33" s="91" t="s">
        <v>25</v>
      </c>
      <c r="M33" s="90">
        <v>48400</v>
      </c>
      <c r="N33" s="90">
        <v>47300</v>
      </c>
      <c r="O33" s="90">
        <v>45500</v>
      </c>
      <c r="P33" s="91" t="s">
        <v>25</v>
      </c>
      <c r="Q33" s="90">
        <v>44900</v>
      </c>
      <c r="R33" s="90">
        <v>44900</v>
      </c>
      <c r="S33" s="90">
        <v>45400</v>
      </c>
      <c r="T33" s="91" t="s">
        <v>25</v>
      </c>
      <c r="U33" s="91" t="s">
        <v>25</v>
      </c>
      <c r="V33" s="91" t="s">
        <v>25</v>
      </c>
      <c r="W33" s="90">
        <v>48100</v>
      </c>
      <c r="X33" s="91" t="s">
        <v>25</v>
      </c>
      <c r="AG33" t="str">
        <v>Mar-22</v>
      </c>
      <c r="AH33">
        <f t="shared" si="9"/>
        <v>67845.833333333328</v>
      </c>
    </row>
    <row r="34" spans="1:34">
      <c r="A34" t="str">
        <f t="shared" si="8"/>
        <v>Apr-21</v>
      </c>
      <c r="B34" s="93">
        <v>44300</v>
      </c>
      <c r="C34" s="90">
        <v>48400</v>
      </c>
      <c r="D34" s="90">
        <v>49100</v>
      </c>
      <c r="E34" s="90">
        <v>46400</v>
      </c>
      <c r="F34" s="90">
        <v>45750</v>
      </c>
      <c r="G34" s="90">
        <v>49000</v>
      </c>
      <c r="H34" s="91" t="s">
        <v>25</v>
      </c>
      <c r="I34" s="90">
        <v>47400</v>
      </c>
      <c r="J34" s="91" t="s">
        <v>25</v>
      </c>
      <c r="K34" s="90">
        <v>49000</v>
      </c>
      <c r="L34" s="91" t="s">
        <v>25</v>
      </c>
      <c r="M34" s="90">
        <v>48500</v>
      </c>
      <c r="N34" s="90">
        <v>47500</v>
      </c>
      <c r="O34" s="90">
        <v>45700</v>
      </c>
      <c r="P34" s="91" t="s">
        <v>25</v>
      </c>
      <c r="Q34" s="90">
        <v>45200</v>
      </c>
      <c r="R34" s="90">
        <v>44900</v>
      </c>
      <c r="S34" s="90">
        <v>45600</v>
      </c>
      <c r="T34" s="91" t="s">
        <v>25</v>
      </c>
      <c r="U34" s="91" t="s">
        <v>25</v>
      </c>
      <c r="V34" s="91" t="s">
        <v>25</v>
      </c>
      <c r="W34" s="90">
        <v>48100</v>
      </c>
      <c r="X34" s="91" t="s">
        <v>25</v>
      </c>
      <c r="AG34" t="str">
        <v>Apr-22</v>
      </c>
      <c r="AH34">
        <f t="shared" si="9"/>
        <v>64253.846153846156</v>
      </c>
    </row>
    <row r="35" spans="1:34">
      <c r="A35" t="str">
        <f t="shared" si="8"/>
        <v>Apr-21</v>
      </c>
      <c r="B35" s="93">
        <v>44301</v>
      </c>
      <c r="C35" s="90">
        <v>48900</v>
      </c>
      <c r="D35" s="90">
        <v>49200</v>
      </c>
      <c r="E35" s="90">
        <v>46900</v>
      </c>
      <c r="F35" s="90">
        <v>46300</v>
      </c>
      <c r="G35" s="90">
        <v>49400</v>
      </c>
      <c r="H35" s="91" t="s">
        <v>25</v>
      </c>
      <c r="I35" s="90">
        <v>47700</v>
      </c>
      <c r="J35" s="91" t="s">
        <v>25</v>
      </c>
      <c r="K35" s="90">
        <v>50600</v>
      </c>
      <c r="L35" s="91" t="s">
        <v>25</v>
      </c>
      <c r="M35" s="90">
        <v>48900</v>
      </c>
      <c r="N35" s="90">
        <v>48400</v>
      </c>
      <c r="O35" s="90">
        <v>46300</v>
      </c>
      <c r="P35" s="91" t="s">
        <v>25</v>
      </c>
      <c r="Q35" s="90">
        <v>46100</v>
      </c>
      <c r="R35" s="90">
        <v>46400</v>
      </c>
      <c r="S35" s="90">
        <v>46500</v>
      </c>
      <c r="T35" s="91" t="s">
        <v>25</v>
      </c>
      <c r="U35" s="91" t="s">
        <v>25</v>
      </c>
      <c r="V35" s="91" t="s">
        <v>25</v>
      </c>
      <c r="W35" s="90">
        <v>48300</v>
      </c>
      <c r="X35" s="91" t="s">
        <v>25</v>
      </c>
      <c r="AG35" t="str">
        <v>May-22</v>
      </c>
      <c r="AH35">
        <f t="shared" si="9"/>
        <v>60084.615384615383</v>
      </c>
    </row>
    <row r="36" spans="1:34">
      <c r="A36" t="str">
        <f t="shared" si="8"/>
        <v>Apr-21</v>
      </c>
      <c r="B36" s="93">
        <v>44302</v>
      </c>
      <c r="C36" s="90">
        <v>50800</v>
      </c>
      <c r="D36" s="90">
        <v>50000</v>
      </c>
      <c r="E36" s="90">
        <v>47500</v>
      </c>
      <c r="F36" s="90">
        <v>47000</v>
      </c>
      <c r="G36" s="90">
        <v>50800</v>
      </c>
      <c r="H36" s="91" t="s">
        <v>25</v>
      </c>
      <c r="I36" s="90">
        <v>48300</v>
      </c>
      <c r="J36" s="91" t="s">
        <v>25</v>
      </c>
      <c r="K36" s="90">
        <v>52700</v>
      </c>
      <c r="L36" s="91" t="s">
        <v>25</v>
      </c>
      <c r="M36" s="90">
        <v>49100</v>
      </c>
      <c r="N36" s="90">
        <v>49700</v>
      </c>
      <c r="O36" s="90">
        <v>47000</v>
      </c>
      <c r="P36" s="91" t="s">
        <v>25</v>
      </c>
      <c r="Q36" s="90">
        <v>46900</v>
      </c>
      <c r="R36" s="90">
        <v>47300</v>
      </c>
      <c r="S36" s="90">
        <v>47400</v>
      </c>
      <c r="T36" s="91" t="s">
        <v>25</v>
      </c>
      <c r="U36" s="91" t="s">
        <v>25</v>
      </c>
      <c r="V36" s="91" t="s">
        <v>25</v>
      </c>
      <c r="W36" s="90">
        <v>49700</v>
      </c>
      <c r="X36" s="91" t="s">
        <v>25</v>
      </c>
      <c r="AG36" t="str">
        <v>Jun-22</v>
      </c>
      <c r="AH36">
        <f t="shared" si="9"/>
        <v>55915.384615384617</v>
      </c>
    </row>
    <row r="37" spans="1:34">
      <c r="A37" t="str">
        <f t="shared" si="8"/>
        <v>Apr-21</v>
      </c>
      <c r="B37" s="93">
        <v>44303</v>
      </c>
      <c r="C37" s="90">
        <v>51300</v>
      </c>
      <c r="D37" s="90">
        <v>50200</v>
      </c>
      <c r="E37" s="90">
        <v>47800</v>
      </c>
      <c r="F37" s="90">
        <v>47000</v>
      </c>
      <c r="G37" s="90">
        <v>52200</v>
      </c>
      <c r="H37" s="91" t="s">
        <v>25</v>
      </c>
      <c r="I37" s="90">
        <v>48400</v>
      </c>
      <c r="J37" s="91" t="s">
        <v>25</v>
      </c>
      <c r="K37" s="90">
        <v>52700</v>
      </c>
      <c r="L37" s="91" t="s">
        <v>25</v>
      </c>
      <c r="M37" s="90">
        <v>49300</v>
      </c>
      <c r="N37" s="90">
        <v>50900</v>
      </c>
      <c r="O37" s="90">
        <v>46700</v>
      </c>
      <c r="P37" s="91" t="s">
        <v>25</v>
      </c>
      <c r="Q37" s="90">
        <v>46800</v>
      </c>
      <c r="R37" s="90">
        <v>47300</v>
      </c>
      <c r="S37" s="90">
        <v>47300</v>
      </c>
      <c r="T37" s="91" t="s">
        <v>25</v>
      </c>
      <c r="U37" s="91" t="s">
        <v>25</v>
      </c>
      <c r="V37" s="91" t="s">
        <v>25</v>
      </c>
      <c r="W37" s="90">
        <v>50000</v>
      </c>
      <c r="X37" s="91" t="s">
        <v>25</v>
      </c>
      <c r="AG37" t="str">
        <v>Jul-22</v>
      </c>
      <c r="AH37">
        <f t="shared" si="9"/>
        <v>57638.461538461539</v>
      </c>
    </row>
    <row r="38" spans="1:34">
      <c r="A38" t="str">
        <f t="shared" si="8"/>
        <v>Apr-21</v>
      </c>
      <c r="B38" s="93">
        <v>44304</v>
      </c>
      <c r="C38" s="90" t="s">
        <v>24</v>
      </c>
      <c r="D38" s="90" t="s">
        <v>24</v>
      </c>
      <c r="E38" s="90" t="s">
        <v>24</v>
      </c>
      <c r="F38" s="90" t="s">
        <v>24</v>
      </c>
      <c r="G38" s="90" t="s">
        <v>24</v>
      </c>
      <c r="H38" s="90" t="s">
        <v>24</v>
      </c>
      <c r="I38" s="90" t="s">
        <v>24</v>
      </c>
      <c r="J38" s="90" t="s">
        <v>24</v>
      </c>
      <c r="K38" s="90" t="s">
        <v>24</v>
      </c>
      <c r="L38" s="90" t="s">
        <v>24</v>
      </c>
      <c r="M38" s="90" t="s">
        <v>24</v>
      </c>
      <c r="N38" s="90" t="s">
        <v>24</v>
      </c>
      <c r="O38" s="90" t="s">
        <v>24</v>
      </c>
      <c r="P38" s="90" t="s">
        <v>24</v>
      </c>
      <c r="Q38" s="90" t="s">
        <v>24</v>
      </c>
      <c r="R38" s="90" t="s">
        <v>24</v>
      </c>
      <c r="S38" s="90" t="s">
        <v>24</v>
      </c>
      <c r="T38" s="90" t="s">
        <v>24</v>
      </c>
      <c r="U38" s="90" t="s">
        <v>24</v>
      </c>
      <c r="V38" s="90" t="s">
        <v>24</v>
      </c>
      <c r="W38" s="90" t="s">
        <v>24</v>
      </c>
      <c r="X38" s="90" t="s">
        <v>24</v>
      </c>
      <c r="AG38" t="str">
        <v>Aug-22</v>
      </c>
      <c r="AH38">
        <f t="shared" si="9"/>
        <v>56836</v>
      </c>
    </row>
    <row r="39" spans="1:34">
      <c r="A39" t="str">
        <f t="shared" si="8"/>
        <v>Apr-21</v>
      </c>
      <c r="B39" s="93">
        <v>44305</v>
      </c>
      <c r="C39" s="90">
        <v>51200</v>
      </c>
      <c r="D39" s="90">
        <v>50700</v>
      </c>
      <c r="E39" s="90">
        <v>48500</v>
      </c>
      <c r="F39" s="90">
        <v>46500</v>
      </c>
      <c r="G39" s="90">
        <v>52100</v>
      </c>
      <c r="H39" s="91" t="s">
        <v>25</v>
      </c>
      <c r="I39" s="90">
        <v>48000</v>
      </c>
      <c r="J39" s="91" t="s">
        <v>25</v>
      </c>
      <c r="K39" s="90">
        <v>52600</v>
      </c>
      <c r="L39" s="91" t="s">
        <v>25</v>
      </c>
      <c r="M39" s="90">
        <v>49100</v>
      </c>
      <c r="N39" s="90">
        <v>50900</v>
      </c>
      <c r="O39" s="90">
        <v>46000</v>
      </c>
      <c r="P39" s="91" t="s">
        <v>25</v>
      </c>
      <c r="Q39" s="90">
        <v>46200</v>
      </c>
      <c r="R39" s="90">
        <v>47000</v>
      </c>
      <c r="S39" s="90">
        <v>47100</v>
      </c>
      <c r="T39" s="91" t="s">
        <v>25</v>
      </c>
      <c r="U39" s="91" t="s">
        <v>25</v>
      </c>
      <c r="V39" s="91" t="s">
        <v>25</v>
      </c>
      <c r="W39" s="90">
        <v>50100</v>
      </c>
      <c r="X39" s="91" t="s">
        <v>25</v>
      </c>
      <c r="AG39" t="str">
        <v>Sep-22</v>
      </c>
      <c r="AH39">
        <f t="shared" si="9"/>
        <v>55051.923076923078</v>
      </c>
    </row>
    <row r="40" spans="1:34">
      <c r="A40" t="str">
        <f t="shared" si="8"/>
        <v>Apr-21</v>
      </c>
      <c r="B40" s="93">
        <v>44306</v>
      </c>
      <c r="C40" s="90">
        <v>50400</v>
      </c>
      <c r="D40" s="90">
        <v>50700</v>
      </c>
      <c r="E40" s="90">
        <v>48300</v>
      </c>
      <c r="F40" s="90">
        <v>45800</v>
      </c>
      <c r="G40" s="90">
        <v>50200</v>
      </c>
      <c r="H40" s="91" t="s">
        <v>25</v>
      </c>
      <c r="I40" s="90">
        <v>47000</v>
      </c>
      <c r="J40" s="91" t="s">
        <v>25</v>
      </c>
      <c r="K40" s="90">
        <v>50600</v>
      </c>
      <c r="L40" s="91" t="s">
        <v>25</v>
      </c>
      <c r="M40" s="90">
        <v>48500</v>
      </c>
      <c r="N40" s="90">
        <v>49900</v>
      </c>
      <c r="O40" s="90">
        <v>45500</v>
      </c>
      <c r="P40" s="91" t="s">
        <v>25</v>
      </c>
      <c r="Q40" s="90">
        <v>45100</v>
      </c>
      <c r="R40" s="90">
        <v>46000</v>
      </c>
      <c r="S40" s="90">
        <v>46500</v>
      </c>
      <c r="T40" s="91" t="s">
        <v>25</v>
      </c>
      <c r="U40" s="91" t="s">
        <v>25</v>
      </c>
      <c r="V40" s="91" t="s">
        <v>25</v>
      </c>
      <c r="W40" s="90">
        <v>49900</v>
      </c>
      <c r="X40" s="91" t="s">
        <v>25</v>
      </c>
      <c r="AG40" t="str">
        <v>Oct-22</v>
      </c>
      <c r="AH40">
        <f t="shared" si="9"/>
        <v>54273.913043478264</v>
      </c>
    </row>
    <row r="41" spans="1:34">
      <c r="A41" t="str">
        <f t="shared" si="8"/>
        <v>Apr-21</v>
      </c>
      <c r="B41" s="93">
        <v>44307</v>
      </c>
      <c r="C41" s="90">
        <v>49900</v>
      </c>
      <c r="D41" s="90">
        <v>50700</v>
      </c>
      <c r="E41" s="90">
        <v>48300</v>
      </c>
      <c r="F41" s="90">
        <v>45800</v>
      </c>
      <c r="G41" s="90">
        <v>50200</v>
      </c>
      <c r="H41" s="91" t="s">
        <v>25</v>
      </c>
      <c r="I41" s="90">
        <v>47500</v>
      </c>
      <c r="J41" s="91" t="s">
        <v>25</v>
      </c>
      <c r="K41" s="90">
        <v>49600</v>
      </c>
      <c r="L41" s="91" t="s">
        <v>25</v>
      </c>
      <c r="M41" s="90">
        <v>48500</v>
      </c>
      <c r="N41" s="90">
        <v>48900</v>
      </c>
      <c r="O41" s="90">
        <v>46000</v>
      </c>
      <c r="P41" s="91" t="s">
        <v>25</v>
      </c>
      <c r="Q41" s="90">
        <v>45000</v>
      </c>
      <c r="R41" s="90">
        <v>45900</v>
      </c>
      <c r="S41" s="90">
        <v>46500</v>
      </c>
      <c r="T41" s="91" t="s">
        <v>25</v>
      </c>
      <c r="U41" s="91" t="s">
        <v>25</v>
      </c>
      <c r="V41" s="91" t="s">
        <v>25</v>
      </c>
      <c r="W41" s="90">
        <v>49800</v>
      </c>
      <c r="X41" s="91" t="s">
        <v>25</v>
      </c>
      <c r="AG41" t="str">
        <v>Nov-22</v>
      </c>
      <c r="AH41">
        <f t="shared" si="9"/>
        <v>51250</v>
      </c>
    </row>
    <row r="42" spans="1:34">
      <c r="A42" t="str">
        <f t="shared" si="8"/>
        <v>Apr-21</v>
      </c>
      <c r="B42" s="93">
        <v>44308</v>
      </c>
      <c r="C42" s="90">
        <v>50200</v>
      </c>
      <c r="D42" s="90">
        <v>50900</v>
      </c>
      <c r="E42" s="90">
        <v>47800</v>
      </c>
      <c r="F42" s="90">
        <v>46500</v>
      </c>
      <c r="G42" s="90">
        <v>50500</v>
      </c>
      <c r="H42" s="91" t="s">
        <v>25</v>
      </c>
      <c r="I42" s="90">
        <v>47800</v>
      </c>
      <c r="J42" s="91" t="s">
        <v>25</v>
      </c>
      <c r="K42" s="90">
        <v>49600</v>
      </c>
      <c r="L42" s="91" t="s">
        <v>25</v>
      </c>
      <c r="M42" s="90">
        <v>48800</v>
      </c>
      <c r="N42" s="90">
        <v>48900</v>
      </c>
      <c r="O42" s="90">
        <v>46700</v>
      </c>
      <c r="P42" s="91" t="s">
        <v>25</v>
      </c>
      <c r="Q42" s="90">
        <v>45400</v>
      </c>
      <c r="R42" s="90">
        <v>46000</v>
      </c>
      <c r="S42" s="90">
        <v>46600</v>
      </c>
      <c r="T42" s="91" t="s">
        <v>25</v>
      </c>
      <c r="U42" s="91" t="s">
        <v>25</v>
      </c>
      <c r="V42" s="91" t="s">
        <v>25</v>
      </c>
      <c r="W42" s="90">
        <v>49800</v>
      </c>
      <c r="X42" s="91" t="s">
        <v>25</v>
      </c>
      <c r="AG42" t="str">
        <v>Dec-22</v>
      </c>
      <c r="AH42">
        <f t="shared" si="9"/>
        <v>52379.629629629628</v>
      </c>
    </row>
    <row r="43" spans="1:34">
      <c r="A43" t="str">
        <f t="shared" si="8"/>
        <v>Apr-21</v>
      </c>
      <c r="B43" s="93">
        <v>44309</v>
      </c>
      <c r="C43" s="90">
        <v>50400</v>
      </c>
      <c r="D43" s="90">
        <v>50900</v>
      </c>
      <c r="E43" s="90">
        <v>48600</v>
      </c>
      <c r="F43" s="90">
        <v>46800</v>
      </c>
      <c r="G43" s="90">
        <v>51100</v>
      </c>
      <c r="H43" s="91" t="s">
        <v>25</v>
      </c>
      <c r="I43" s="90">
        <v>47800</v>
      </c>
      <c r="J43" s="91" t="s">
        <v>25</v>
      </c>
      <c r="K43" s="90">
        <v>49800</v>
      </c>
      <c r="L43" s="91" t="s">
        <v>25</v>
      </c>
      <c r="M43" s="90">
        <v>49500</v>
      </c>
      <c r="N43" s="90">
        <v>49100</v>
      </c>
      <c r="O43" s="90">
        <v>46800</v>
      </c>
      <c r="P43" s="91" t="s">
        <v>25</v>
      </c>
      <c r="Q43" s="90">
        <v>45900</v>
      </c>
      <c r="R43" s="90">
        <v>46200</v>
      </c>
      <c r="S43" s="90">
        <v>46600</v>
      </c>
      <c r="T43" s="91" t="s">
        <v>25</v>
      </c>
      <c r="U43" s="91" t="s">
        <v>25</v>
      </c>
      <c r="V43" s="91" t="s">
        <v>25</v>
      </c>
      <c r="W43" s="90">
        <v>49800</v>
      </c>
      <c r="X43" s="91" t="s">
        <v>25</v>
      </c>
      <c r="AG43" t="str">
        <v>Jan-23</v>
      </c>
      <c r="AH43">
        <f t="shared" si="9"/>
        <v>55332</v>
      </c>
    </row>
    <row r="44" spans="1:34">
      <c r="A44" t="str">
        <f t="shared" si="8"/>
        <v>Apr-21</v>
      </c>
      <c r="B44" s="93">
        <v>44310</v>
      </c>
      <c r="C44" s="90">
        <v>50400</v>
      </c>
      <c r="D44" s="90">
        <v>50900</v>
      </c>
      <c r="E44" s="90">
        <v>48500</v>
      </c>
      <c r="F44" s="90">
        <v>46500</v>
      </c>
      <c r="G44" s="90">
        <v>51500</v>
      </c>
      <c r="H44" s="91" t="s">
        <v>25</v>
      </c>
      <c r="I44" s="90">
        <v>47500</v>
      </c>
      <c r="J44" s="91" t="s">
        <v>25</v>
      </c>
      <c r="K44" s="90">
        <v>49800</v>
      </c>
      <c r="L44" s="91" t="s">
        <v>25</v>
      </c>
      <c r="M44" s="90">
        <v>49300</v>
      </c>
      <c r="N44" s="90">
        <v>49100</v>
      </c>
      <c r="O44" s="90">
        <v>47000</v>
      </c>
      <c r="P44" s="91" t="s">
        <v>25</v>
      </c>
      <c r="Q44" s="90">
        <v>45600</v>
      </c>
      <c r="R44" s="90">
        <v>46100</v>
      </c>
      <c r="S44" s="90">
        <v>46400</v>
      </c>
      <c r="T44" s="91" t="s">
        <v>25</v>
      </c>
      <c r="U44" s="91" t="s">
        <v>25</v>
      </c>
      <c r="V44" s="91" t="s">
        <v>25</v>
      </c>
      <c r="W44" s="90">
        <v>49800</v>
      </c>
      <c r="X44" s="91" t="s">
        <v>25</v>
      </c>
      <c r="AG44" t="str">
        <v>Feb-23</v>
      </c>
      <c r="AH44">
        <f t="shared" si="9"/>
        <v>53391.666666666664</v>
      </c>
    </row>
    <row r="45" spans="1:34">
      <c r="A45" t="str">
        <f t="shared" si="8"/>
        <v>Apr-21</v>
      </c>
      <c r="B45" s="93">
        <v>44311</v>
      </c>
      <c r="C45" s="90" t="s">
        <v>24</v>
      </c>
      <c r="D45" s="90" t="s">
        <v>24</v>
      </c>
      <c r="E45" s="90" t="s">
        <v>24</v>
      </c>
      <c r="F45" s="90" t="s">
        <v>24</v>
      </c>
      <c r="G45" s="90" t="s">
        <v>24</v>
      </c>
      <c r="H45" s="90" t="s">
        <v>24</v>
      </c>
      <c r="I45" s="90" t="s">
        <v>24</v>
      </c>
      <c r="J45" s="90" t="s">
        <v>24</v>
      </c>
      <c r="K45" s="90" t="s">
        <v>24</v>
      </c>
      <c r="L45" s="90" t="s">
        <v>24</v>
      </c>
      <c r="M45" s="90" t="s">
        <v>24</v>
      </c>
      <c r="N45" s="90" t="s">
        <v>24</v>
      </c>
      <c r="O45" s="90" t="s">
        <v>24</v>
      </c>
      <c r="P45" s="90" t="s">
        <v>24</v>
      </c>
      <c r="Q45" s="90" t="s">
        <v>24</v>
      </c>
      <c r="R45" s="90" t="s">
        <v>24</v>
      </c>
      <c r="S45" s="90" t="s">
        <v>24</v>
      </c>
      <c r="T45" s="90" t="s">
        <v>24</v>
      </c>
      <c r="U45" s="90" t="s">
        <v>24</v>
      </c>
      <c r="V45" s="90" t="s">
        <v>24</v>
      </c>
      <c r="W45" s="90" t="s">
        <v>24</v>
      </c>
      <c r="X45" s="90" t="s">
        <v>24</v>
      </c>
      <c r="AG45" t="str">
        <v>Mar-23</v>
      </c>
      <c r="AH45">
        <f t="shared" si="9"/>
        <v>52668</v>
      </c>
    </row>
    <row r="46" spans="1:34">
      <c r="A46" t="str">
        <f t="shared" si="8"/>
        <v>Apr-21</v>
      </c>
      <c r="B46" s="93">
        <v>44312</v>
      </c>
      <c r="C46" s="90">
        <v>49900</v>
      </c>
      <c r="D46" s="90">
        <v>51200</v>
      </c>
      <c r="E46" s="90">
        <v>48500</v>
      </c>
      <c r="F46" s="90">
        <v>46500</v>
      </c>
      <c r="G46" s="90">
        <v>51500</v>
      </c>
      <c r="H46" s="91" t="s">
        <v>25</v>
      </c>
      <c r="I46" s="90">
        <v>47000</v>
      </c>
      <c r="J46" s="91" t="s">
        <v>25</v>
      </c>
      <c r="K46" s="90">
        <v>49700</v>
      </c>
      <c r="L46" s="91" t="s">
        <v>25</v>
      </c>
      <c r="M46" s="90">
        <v>49400</v>
      </c>
      <c r="N46" s="90">
        <v>49100</v>
      </c>
      <c r="O46" s="90">
        <v>46500</v>
      </c>
      <c r="P46" s="91" t="s">
        <v>25</v>
      </c>
      <c r="Q46" s="90">
        <v>45300</v>
      </c>
      <c r="R46" s="90">
        <v>45800</v>
      </c>
      <c r="S46" s="90">
        <v>46200</v>
      </c>
      <c r="T46" s="91" t="s">
        <v>25</v>
      </c>
      <c r="U46" s="91" t="s">
        <v>25</v>
      </c>
      <c r="V46" s="91" t="s">
        <v>25</v>
      </c>
      <c r="W46" s="90">
        <v>49700</v>
      </c>
      <c r="X46" s="91" t="s">
        <v>25</v>
      </c>
      <c r="AG46" t="str">
        <v>Apr-23</v>
      </c>
      <c r="AH46">
        <f t="shared" si="9"/>
        <v>52452</v>
      </c>
    </row>
    <row r="47" spans="1:34">
      <c r="A47" t="str">
        <f t="shared" si="8"/>
        <v>Apr-21</v>
      </c>
      <c r="B47" s="93">
        <v>44313</v>
      </c>
      <c r="C47" s="90">
        <v>49600</v>
      </c>
      <c r="D47" s="90">
        <v>51200</v>
      </c>
      <c r="E47" s="90">
        <v>48500</v>
      </c>
      <c r="F47" s="90">
        <v>46500</v>
      </c>
      <c r="G47" s="90">
        <v>50700</v>
      </c>
      <c r="H47" s="91" t="s">
        <v>25</v>
      </c>
      <c r="I47" s="90">
        <v>47300</v>
      </c>
      <c r="J47" s="91" t="s">
        <v>25</v>
      </c>
      <c r="K47" s="90">
        <v>49700</v>
      </c>
      <c r="L47" s="91" t="s">
        <v>25</v>
      </c>
      <c r="M47" s="90">
        <v>49300</v>
      </c>
      <c r="N47" s="90">
        <v>49100</v>
      </c>
      <c r="O47" s="90">
        <v>46500</v>
      </c>
      <c r="P47" s="91" t="s">
        <v>25</v>
      </c>
      <c r="Q47" s="90">
        <v>45000</v>
      </c>
      <c r="R47" s="90">
        <v>45600</v>
      </c>
      <c r="S47" s="90">
        <v>45500</v>
      </c>
      <c r="T47" s="91" t="s">
        <v>25</v>
      </c>
      <c r="U47" s="91" t="s">
        <v>25</v>
      </c>
      <c r="V47" s="91" t="s">
        <v>25</v>
      </c>
      <c r="W47" s="90">
        <v>49600</v>
      </c>
      <c r="X47" s="91" t="s">
        <v>25</v>
      </c>
      <c r="AG47" t="str">
        <v>May-23</v>
      </c>
      <c r="AH47">
        <f t="shared" si="9"/>
        <v>51518.518518518518</v>
      </c>
    </row>
    <row r="48" spans="1:34">
      <c r="A48" t="str">
        <f t="shared" si="8"/>
        <v>Apr-21</v>
      </c>
      <c r="B48" s="93">
        <v>44314</v>
      </c>
      <c r="C48" s="90">
        <v>49300</v>
      </c>
      <c r="D48" s="90">
        <v>51200</v>
      </c>
      <c r="E48" s="90">
        <v>48600</v>
      </c>
      <c r="F48" s="90">
        <v>47000</v>
      </c>
      <c r="G48" s="90">
        <v>50100</v>
      </c>
      <c r="H48" s="91" t="s">
        <v>25</v>
      </c>
      <c r="I48" s="90">
        <v>47700</v>
      </c>
      <c r="J48" s="91" t="s">
        <v>25</v>
      </c>
      <c r="K48" s="90">
        <v>49700</v>
      </c>
      <c r="L48" s="91" t="s">
        <v>25</v>
      </c>
      <c r="M48" s="90">
        <v>49700</v>
      </c>
      <c r="N48" s="90">
        <v>48800</v>
      </c>
      <c r="O48" s="90">
        <v>47100</v>
      </c>
      <c r="P48" s="91" t="s">
        <v>25</v>
      </c>
      <c r="Q48" s="90">
        <v>45300</v>
      </c>
      <c r="R48" s="90">
        <v>45600</v>
      </c>
      <c r="S48" s="90">
        <v>45700</v>
      </c>
      <c r="T48" s="91" t="s">
        <v>25</v>
      </c>
      <c r="U48" s="91" t="s">
        <v>25</v>
      </c>
      <c r="V48" s="91" t="s">
        <v>25</v>
      </c>
      <c r="W48" s="90">
        <v>49400</v>
      </c>
      <c r="X48" s="91" t="s">
        <v>25</v>
      </c>
      <c r="AG48" t="str">
        <v>Jun-23</v>
      </c>
      <c r="AH48">
        <f t="shared" si="9"/>
        <v>51015.384615384617</v>
      </c>
    </row>
    <row r="49" spans="1:34">
      <c r="A49" t="str">
        <f t="shared" si="8"/>
        <v>Apr-21</v>
      </c>
      <c r="B49" s="93">
        <v>44315</v>
      </c>
      <c r="C49" s="90">
        <v>49300</v>
      </c>
      <c r="D49" s="90">
        <v>51000</v>
      </c>
      <c r="E49" s="90">
        <v>48700</v>
      </c>
      <c r="F49" s="90">
        <v>47500</v>
      </c>
      <c r="G49" s="90">
        <v>50400</v>
      </c>
      <c r="H49" s="91" t="s">
        <v>25</v>
      </c>
      <c r="I49" s="90">
        <v>48000</v>
      </c>
      <c r="J49" s="91" t="s">
        <v>25</v>
      </c>
      <c r="K49" s="90">
        <v>49700</v>
      </c>
      <c r="L49" s="91" t="s">
        <v>25</v>
      </c>
      <c r="M49" s="90">
        <v>49800</v>
      </c>
      <c r="N49" s="90">
        <v>49000</v>
      </c>
      <c r="O49" s="90">
        <v>47800</v>
      </c>
      <c r="P49" s="91" t="s">
        <v>25</v>
      </c>
      <c r="Q49" s="90">
        <v>45400</v>
      </c>
      <c r="R49" s="90">
        <v>45800</v>
      </c>
      <c r="S49" s="90">
        <v>45800</v>
      </c>
      <c r="T49" s="91" t="s">
        <v>25</v>
      </c>
      <c r="U49" s="91" t="s">
        <v>25</v>
      </c>
      <c r="V49" s="91" t="s">
        <v>25</v>
      </c>
      <c r="W49" s="90">
        <v>49400</v>
      </c>
      <c r="X49" s="91" t="s">
        <v>25</v>
      </c>
      <c r="AG49" t="str">
        <v>Jul-23</v>
      </c>
      <c r="AH49">
        <f t="shared" si="9"/>
        <v>48396.153846153844</v>
      </c>
    </row>
    <row r="50" spans="1:34">
      <c r="A50" t="str">
        <f t="shared" si="8"/>
        <v>Apr-21</v>
      </c>
      <c r="B50" s="93">
        <v>44316</v>
      </c>
      <c r="C50" s="90">
        <v>49200</v>
      </c>
      <c r="D50" s="90">
        <v>51300</v>
      </c>
      <c r="E50" s="90">
        <v>48800</v>
      </c>
      <c r="F50" s="90">
        <v>47300</v>
      </c>
      <c r="G50" s="90">
        <v>51000</v>
      </c>
      <c r="H50" s="91" t="s">
        <v>25</v>
      </c>
      <c r="I50" s="90">
        <v>48300</v>
      </c>
      <c r="J50" s="91" t="s">
        <v>25</v>
      </c>
      <c r="K50" s="90">
        <v>49700</v>
      </c>
      <c r="L50" s="91" t="s">
        <v>25</v>
      </c>
      <c r="M50" s="90">
        <v>49900</v>
      </c>
      <c r="N50" s="90">
        <v>49000</v>
      </c>
      <c r="O50" s="90">
        <v>47900</v>
      </c>
      <c r="P50" s="91" t="s">
        <v>25</v>
      </c>
      <c r="Q50" s="90">
        <v>45400</v>
      </c>
      <c r="R50" s="90">
        <v>45700</v>
      </c>
      <c r="S50" s="90">
        <v>45800</v>
      </c>
      <c r="T50" s="91" t="s">
        <v>25</v>
      </c>
      <c r="U50" s="91" t="s">
        <v>25</v>
      </c>
      <c r="V50" s="91" t="s">
        <v>25</v>
      </c>
      <c r="W50" s="90">
        <v>49400</v>
      </c>
      <c r="X50" s="91" t="s">
        <v>25</v>
      </c>
      <c r="AG50" t="str">
        <v>Aug-23</v>
      </c>
      <c r="AH50">
        <f t="shared" si="9"/>
        <v>48576</v>
      </c>
    </row>
    <row r="51" spans="1:34">
      <c r="A51" t="str">
        <f t="shared" si="8"/>
        <v>May-21</v>
      </c>
      <c r="B51" s="93">
        <v>44317</v>
      </c>
      <c r="C51" s="90">
        <v>49200</v>
      </c>
      <c r="D51" s="90">
        <v>51300</v>
      </c>
      <c r="E51" s="90">
        <v>49000</v>
      </c>
      <c r="F51" s="90">
        <v>47500</v>
      </c>
      <c r="G51" s="90">
        <v>52000</v>
      </c>
      <c r="H51" s="91" t="s">
        <v>25</v>
      </c>
      <c r="I51" s="90">
        <v>48500</v>
      </c>
      <c r="J51" s="91" t="s">
        <v>25</v>
      </c>
      <c r="K51" s="90">
        <v>49700</v>
      </c>
      <c r="L51" s="91" t="s">
        <v>25</v>
      </c>
      <c r="M51" s="90">
        <v>50300</v>
      </c>
      <c r="N51" s="90">
        <v>49000</v>
      </c>
      <c r="O51" s="90">
        <v>48000</v>
      </c>
      <c r="P51" s="91" t="s">
        <v>25</v>
      </c>
      <c r="Q51" s="90">
        <v>45900</v>
      </c>
      <c r="R51" s="90">
        <v>46100</v>
      </c>
      <c r="S51" s="90">
        <v>45800</v>
      </c>
      <c r="T51" s="91" t="s">
        <v>25</v>
      </c>
      <c r="U51" s="91" t="s">
        <v>25</v>
      </c>
      <c r="V51" s="91" t="s">
        <v>25</v>
      </c>
      <c r="W51" s="90">
        <v>49400</v>
      </c>
      <c r="X51" s="91" t="s">
        <v>25</v>
      </c>
      <c r="AG51" t="str">
        <v>Sep-23</v>
      </c>
      <c r="AH51">
        <f t="shared" si="9"/>
        <v>50476.923076923078</v>
      </c>
    </row>
    <row r="52" spans="1:34">
      <c r="A52" t="str">
        <f t="shared" si="8"/>
        <v>May-21</v>
      </c>
      <c r="B52" s="93">
        <v>44318</v>
      </c>
      <c r="C52" s="90" t="s">
        <v>24</v>
      </c>
      <c r="D52" s="90" t="s">
        <v>24</v>
      </c>
      <c r="E52" s="90" t="s">
        <v>24</v>
      </c>
      <c r="F52" s="90" t="s">
        <v>24</v>
      </c>
      <c r="G52" s="90" t="s">
        <v>24</v>
      </c>
      <c r="H52" s="90" t="s">
        <v>24</v>
      </c>
      <c r="I52" s="90" t="s">
        <v>24</v>
      </c>
      <c r="J52" s="90" t="s">
        <v>24</v>
      </c>
      <c r="K52" s="90" t="s">
        <v>24</v>
      </c>
      <c r="L52" s="90" t="s">
        <v>24</v>
      </c>
      <c r="M52" s="90" t="s">
        <v>24</v>
      </c>
      <c r="N52" s="90" t="s">
        <v>24</v>
      </c>
      <c r="O52" s="90" t="s">
        <v>24</v>
      </c>
      <c r="P52" s="90" t="s">
        <v>24</v>
      </c>
      <c r="Q52" s="90" t="s">
        <v>24</v>
      </c>
      <c r="R52" s="90" t="s">
        <v>24</v>
      </c>
      <c r="S52" s="90" t="s">
        <v>24</v>
      </c>
      <c r="T52" s="90" t="s">
        <v>24</v>
      </c>
      <c r="U52" s="90" t="s">
        <v>24</v>
      </c>
      <c r="V52" s="90" t="s">
        <v>24</v>
      </c>
      <c r="W52" s="90" t="s">
        <v>24</v>
      </c>
      <c r="X52" s="90" t="s">
        <v>24</v>
      </c>
      <c r="AG52" t="str">
        <v>Oct-23</v>
      </c>
      <c r="AH52">
        <f t="shared" si="9"/>
        <v>48189.583333333336</v>
      </c>
    </row>
    <row r="53" spans="1:34">
      <c r="A53" t="str">
        <f t="shared" si="8"/>
        <v>May-21</v>
      </c>
      <c r="B53" s="93">
        <v>44319</v>
      </c>
      <c r="C53" s="90">
        <v>49300</v>
      </c>
      <c r="D53" s="90">
        <v>51500</v>
      </c>
      <c r="E53" s="90">
        <v>49500</v>
      </c>
      <c r="F53" s="90">
        <v>48500</v>
      </c>
      <c r="G53" s="90">
        <v>52200</v>
      </c>
      <c r="H53" s="91" t="s">
        <v>25</v>
      </c>
      <c r="I53" s="90">
        <v>49000</v>
      </c>
      <c r="J53" s="91" t="s">
        <v>25</v>
      </c>
      <c r="K53" s="90">
        <v>49900</v>
      </c>
      <c r="L53" s="91" t="s">
        <v>25</v>
      </c>
      <c r="M53" s="90">
        <v>50800</v>
      </c>
      <c r="N53" s="90">
        <v>49600</v>
      </c>
      <c r="O53" s="90">
        <v>48500</v>
      </c>
      <c r="P53" s="91" t="s">
        <v>25</v>
      </c>
      <c r="Q53" s="90">
        <v>46200</v>
      </c>
      <c r="R53" s="90">
        <v>46600</v>
      </c>
      <c r="S53" s="90">
        <v>46500</v>
      </c>
      <c r="T53" s="91" t="s">
        <v>25</v>
      </c>
      <c r="U53" s="91" t="s">
        <v>25</v>
      </c>
      <c r="V53" s="91" t="s">
        <v>25</v>
      </c>
      <c r="W53" s="90">
        <v>49600</v>
      </c>
      <c r="X53" s="91" t="s">
        <v>25</v>
      </c>
      <c r="AG53" t="str">
        <v>Nov-23</v>
      </c>
      <c r="AH53">
        <f t="shared" si="9"/>
        <v>46992</v>
      </c>
    </row>
    <row r="54" spans="1:34">
      <c r="A54" t="str">
        <f t="shared" si="8"/>
        <v>May-21</v>
      </c>
      <c r="B54" s="93">
        <v>44320</v>
      </c>
      <c r="C54" s="90">
        <v>49800</v>
      </c>
      <c r="D54" s="90">
        <v>51700</v>
      </c>
      <c r="E54" s="90">
        <v>49500</v>
      </c>
      <c r="F54" s="90">
        <v>48800</v>
      </c>
      <c r="G54" s="90">
        <v>52200</v>
      </c>
      <c r="H54" s="91" t="s">
        <v>25</v>
      </c>
      <c r="I54" s="90">
        <v>49000</v>
      </c>
      <c r="J54" s="91" t="s">
        <v>25</v>
      </c>
      <c r="K54" s="90">
        <v>49900</v>
      </c>
      <c r="L54" s="91" t="s">
        <v>25</v>
      </c>
      <c r="M54" s="90">
        <v>51500</v>
      </c>
      <c r="N54" s="90">
        <v>49800</v>
      </c>
      <c r="O54" s="90">
        <v>48800</v>
      </c>
      <c r="P54" s="91" t="s">
        <v>25</v>
      </c>
      <c r="Q54" s="90">
        <v>46200</v>
      </c>
      <c r="R54" s="90">
        <v>46600</v>
      </c>
      <c r="S54" s="90">
        <v>46600</v>
      </c>
      <c r="T54" s="91" t="s">
        <v>25</v>
      </c>
      <c r="U54" s="91" t="s">
        <v>25</v>
      </c>
      <c r="V54" s="91" t="s">
        <v>25</v>
      </c>
      <c r="W54" s="90">
        <v>49800</v>
      </c>
      <c r="X54" s="91" t="s">
        <v>25</v>
      </c>
      <c r="AG54" t="str">
        <v>Dec-23</v>
      </c>
      <c r="AH54">
        <f t="shared" si="9"/>
        <v>46604</v>
      </c>
    </row>
    <row r="55" spans="1:34">
      <c r="A55" t="str">
        <f t="shared" si="8"/>
        <v>May-21</v>
      </c>
      <c r="B55" s="93">
        <v>44321</v>
      </c>
      <c r="C55" s="90">
        <v>50100</v>
      </c>
      <c r="D55" s="90">
        <v>51700</v>
      </c>
      <c r="E55" s="90">
        <v>49600</v>
      </c>
      <c r="F55" s="90">
        <v>48500</v>
      </c>
      <c r="G55" s="90">
        <v>52200</v>
      </c>
      <c r="H55" s="91" t="s">
        <v>25</v>
      </c>
      <c r="I55" s="90">
        <v>49000</v>
      </c>
      <c r="J55" s="91" t="s">
        <v>25</v>
      </c>
      <c r="K55" s="90">
        <v>49900</v>
      </c>
      <c r="L55" s="91" t="s">
        <v>25</v>
      </c>
      <c r="M55" s="90">
        <v>51600</v>
      </c>
      <c r="N55" s="90">
        <v>49800</v>
      </c>
      <c r="O55" s="90">
        <v>49000</v>
      </c>
      <c r="P55" s="91" t="s">
        <v>25</v>
      </c>
      <c r="Q55" s="90">
        <v>46000</v>
      </c>
      <c r="R55" s="90">
        <v>46300</v>
      </c>
      <c r="S55" s="90">
        <v>46300</v>
      </c>
      <c r="T55" s="91" t="s">
        <v>25</v>
      </c>
      <c r="U55" s="91" t="s">
        <v>25</v>
      </c>
      <c r="V55" s="91" t="s">
        <v>25</v>
      </c>
      <c r="W55" s="90">
        <v>49800</v>
      </c>
      <c r="X55" s="91" t="s">
        <v>25</v>
      </c>
      <c r="AG55" t="str">
        <v>Jan-24</v>
      </c>
      <c r="AH55">
        <f t="shared" si="9"/>
        <v>46880.769230769234</v>
      </c>
    </row>
    <row r="56" spans="1:34">
      <c r="A56" t="str">
        <f t="shared" si="8"/>
        <v>May-21</v>
      </c>
      <c r="B56" s="93">
        <v>44322</v>
      </c>
      <c r="C56" s="90">
        <v>50100</v>
      </c>
      <c r="D56" s="90">
        <v>51500</v>
      </c>
      <c r="E56" s="90">
        <v>49500</v>
      </c>
      <c r="F56" s="90">
        <v>47700</v>
      </c>
      <c r="G56" s="90">
        <v>51900</v>
      </c>
      <c r="H56" s="91" t="s">
        <v>25</v>
      </c>
      <c r="I56" s="90">
        <v>48500</v>
      </c>
      <c r="J56" s="91" t="s">
        <v>25</v>
      </c>
      <c r="K56" s="90">
        <v>49800</v>
      </c>
      <c r="L56" s="91" t="s">
        <v>25</v>
      </c>
      <c r="M56" s="90">
        <v>51400</v>
      </c>
      <c r="N56" s="90">
        <v>50200</v>
      </c>
      <c r="O56" s="90">
        <v>48800</v>
      </c>
      <c r="P56" s="91" t="s">
        <v>25</v>
      </c>
      <c r="Q56" s="90">
        <v>45500</v>
      </c>
      <c r="R56" s="90">
        <v>45800</v>
      </c>
      <c r="S56" s="90">
        <v>46000</v>
      </c>
      <c r="T56" s="91" t="s">
        <v>25</v>
      </c>
      <c r="U56" s="91" t="s">
        <v>25</v>
      </c>
      <c r="V56" s="91" t="s">
        <v>25</v>
      </c>
      <c r="W56" s="90">
        <v>49900</v>
      </c>
      <c r="X56" s="91" t="s">
        <v>25</v>
      </c>
      <c r="AG56" t="str">
        <v>Feb-24</v>
      </c>
      <c r="AH56">
        <f t="shared" si="9"/>
        <v>46275</v>
      </c>
    </row>
    <row r="57" spans="1:34">
      <c r="A57" t="str">
        <f t="shared" si="8"/>
        <v>May-21</v>
      </c>
      <c r="B57" s="93">
        <v>44323</v>
      </c>
      <c r="C57" s="90">
        <v>49900</v>
      </c>
      <c r="D57" s="90">
        <v>51500</v>
      </c>
      <c r="E57" s="90">
        <v>49600</v>
      </c>
      <c r="F57" s="90">
        <v>48200</v>
      </c>
      <c r="G57" s="90">
        <v>51900</v>
      </c>
      <c r="H57" s="91" t="s">
        <v>25</v>
      </c>
      <c r="I57" s="90">
        <v>48500</v>
      </c>
      <c r="J57" s="91" t="s">
        <v>25</v>
      </c>
      <c r="K57" s="90">
        <v>49800</v>
      </c>
      <c r="L57" s="91" t="s">
        <v>25</v>
      </c>
      <c r="M57" s="90">
        <v>51600</v>
      </c>
      <c r="N57" s="90">
        <v>50300</v>
      </c>
      <c r="O57" s="90">
        <v>48800</v>
      </c>
      <c r="P57" s="91" t="s">
        <v>25</v>
      </c>
      <c r="Q57" s="90">
        <v>45800</v>
      </c>
      <c r="R57" s="90">
        <v>45800</v>
      </c>
      <c r="S57" s="90">
        <v>46200</v>
      </c>
      <c r="T57" s="91" t="s">
        <v>25</v>
      </c>
      <c r="U57" s="91" t="s">
        <v>25</v>
      </c>
      <c r="V57" s="91" t="s">
        <v>25</v>
      </c>
      <c r="W57" s="90">
        <v>50000</v>
      </c>
      <c r="X57" s="91" t="s">
        <v>25</v>
      </c>
      <c r="AG57" t="str">
        <v>Mar-24</v>
      </c>
      <c r="AH57">
        <f t="shared" si="9"/>
        <v>45941.666666666664</v>
      </c>
    </row>
    <row r="58" spans="1:34">
      <c r="A58" t="str">
        <f t="shared" si="8"/>
        <v>May-21</v>
      </c>
      <c r="B58" s="93">
        <v>44324</v>
      </c>
      <c r="C58" s="90">
        <v>50200</v>
      </c>
      <c r="D58" s="90">
        <v>51500</v>
      </c>
      <c r="E58" s="90">
        <v>50300</v>
      </c>
      <c r="F58" s="90">
        <v>48800</v>
      </c>
      <c r="G58" s="90">
        <v>52000</v>
      </c>
      <c r="H58" s="91" t="s">
        <v>25</v>
      </c>
      <c r="I58" s="90">
        <v>49000</v>
      </c>
      <c r="J58" s="91" t="s">
        <v>25</v>
      </c>
      <c r="K58" s="90">
        <v>49800</v>
      </c>
      <c r="L58" s="91" t="s">
        <v>25</v>
      </c>
      <c r="M58" s="90">
        <v>52000</v>
      </c>
      <c r="N58" s="90">
        <v>50500</v>
      </c>
      <c r="O58" s="90">
        <v>49100</v>
      </c>
      <c r="P58" s="91" t="s">
        <v>25</v>
      </c>
      <c r="Q58" s="90">
        <v>46500</v>
      </c>
      <c r="R58" s="90">
        <v>46300</v>
      </c>
      <c r="S58" s="90">
        <v>47000</v>
      </c>
      <c r="T58" s="91" t="s">
        <v>25</v>
      </c>
      <c r="U58" s="91" t="s">
        <v>25</v>
      </c>
      <c r="V58" s="91" t="s">
        <v>25</v>
      </c>
      <c r="W58" s="90">
        <v>50000</v>
      </c>
      <c r="X58" s="91" t="s">
        <v>25</v>
      </c>
      <c r="AG58" t="str">
        <v>Apr-24</v>
      </c>
      <c r="AH58">
        <f t="shared" si="9"/>
        <v>50065.384615384617</v>
      </c>
    </row>
    <row r="59" spans="1:34">
      <c r="A59" t="str">
        <f t="shared" si="8"/>
        <v>May-21</v>
      </c>
      <c r="B59" s="93">
        <v>44325</v>
      </c>
      <c r="C59" s="90" t="s">
        <v>24</v>
      </c>
      <c r="D59" s="90" t="s">
        <v>24</v>
      </c>
      <c r="E59" s="90" t="s">
        <v>24</v>
      </c>
      <c r="F59" s="90" t="s">
        <v>24</v>
      </c>
      <c r="G59" s="90" t="s">
        <v>24</v>
      </c>
      <c r="H59" s="90" t="s">
        <v>24</v>
      </c>
      <c r="I59" s="90" t="s">
        <v>24</v>
      </c>
      <c r="J59" s="90" t="s">
        <v>24</v>
      </c>
      <c r="K59" s="90" t="s">
        <v>24</v>
      </c>
      <c r="L59" s="90" t="s">
        <v>24</v>
      </c>
      <c r="M59" s="90" t="s">
        <v>24</v>
      </c>
      <c r="N59" s="90" t="s">
        <v>24</v>
      </c>
      <c r="O59" s="90" t="s">
        <v>24</v>
      </c>
      <c r="P59" s="90" t="s">
        <v>24</v>
      </c>
      <c r="Q59" s="90" t="s">
        <v>24</v>
      </c>
      <c r="R59" s="90" t="s">
        <v>24</v>
      </c>
      <c r="S59" s="90" t="s">
        <v>24</v>
      </c>
      <c r="T59" s="90" t="s">
        <v>24</v>
      </c>
      <c r="U59" s="90" t="s">
        <v>24</v>
      </c>
      <c r="V59" s="90" t="s">
        <v>24</v>
      </c>
      <c r="W59" s="90" t="s">
        <v>24</v>
      </c>
      <c r="X59" s="90" t="s">
        <v>24</v>
      </c>
      <c r="AG59" t="str">
        <v>May-24</v>
      </c>
      <c r="AH59">
        <f t="shared" si="9"/>
        <v>51085.185185185182</v>
      </c>
    </row>
    <row r="60" spans="1:34">
      <c r="A60" t="str">
        <f t="shared" si="8"/>
        <v>May-21</v>
      </c>
      <c r="B60" s="93">
        <v>44326</v>
      </c>
      <c r="C60" s="90">
        <v>50900</v>
      </c>
      <c r="D60" s="90">
        <v>51500</v>
      </c>
      <c r="E60" s="90">
        <v>50300</v>
      </c>
      <c r="F60" s="90">
        <v>49300</v>
      </c>
      <c r="G60" s="90">
        <v>52000</v>
      </c>
      <c r="H60" s="91" t="s">
        <v>25</v>
      </c>
      <c r="I60" s="90">
        <v>49000</v>
      </c>
      <c r="J60" s="91" t="s">
        <v>25</v>
      </c>
      <c r="K60" s="90">
        <v>49800</v>
      </c>
      <c r="L60" s="91" t="s">
        <v>25</v>
      </c>
      <c r="M60" s="90">
        <v>52100</v>
      </c>
      <c r="N60" s="90">
        <v>50400</v>
      </c>
      <c r="O60" s="90">
        <v>49300</v>
      </c>
      <c r="P60" s="91" t="s">
        <v>25</v>
      </c>
      <c r="Q60" s="90">
        <v>46600</v>
      </c>
      <c r="R60" s="90">
        <v>46400</v>
      </c>
      <c r="S60" s="90">
        <v>47400</v>
      </c>
      <c r="T60" s="91" t="s">
        <v>25</v>
      </c>
      <c r="U60" s="91" t="s">
        <v>25</v>
      </c>
      <c r="V60" s="91" t="s">
        <v>25</v>
      </c>
      <c r="W60" s="90">
        <v>50000</v>
      </c>
      <c r="X60" s="91" t="s">
        <v>25</v>
      </c>
      <c r="AG60" t="str">
        <v>Jun-24</v>
      </c>
      <c r="AH60">
        <f t="shared" si="9"/>
        <v>49652</v>
      </c>
    </row>
    <row r="61" spans="1:34">
      <c r="A61" t="str">
        <f t="shared" si="8"/>
        <v>May-21</v>
      </c>
      <c r="B61" s="93">
        <v>44327</v>
      </c>
      <c r="C61" s="90">
        <v>51500</v>
      </c>
      <c r="D61" s="90">
        <v>51900</v>
      </c>
      <c r="E61" s="90">
        <v>50700</v>
      </c>
      <c r="F61" s="90">
        <v>49600</v>
      </c>
      <c r="G61" s="90">
        <v>52300</v>
      </c>
      <c r="H61" s="91" t="s">
        <v>25</v>
      </c>
      <c r="I61" s="90">
        <v>49500</v>
      </c>
      <c r="J61" s="91" t="s">
        <v>25</v>
      </c>
      <c r="K61" s="90">
        <v>50300</v>
      </c>
      <c r="L61" s="91" t="s">
        <v>25</v>
      </c>
      <c r="M61" s="90">
        <v>52400</v>
      </c>
      <c r="N61" s="90">
        <v>50400</v>
      </c>
      <c r="O61" s="90">
        <v>50000</v>
      </c>
      <c r="P61" s="91" t="s">
        <v>25</v>
      </c>
      <c r="Q61" s="90">
        <v>47500</v>
      </c>
      <c r="R61" s="90">
        <v>47400</v>
      </c>
      <c r="S61" s="90">
        <v>47500</v>
      </c>
      <c r="T61" s="91" t="s">
        <v>25</v>
      </c>
      <c r="U61" s="91" t="s">
        <v>25</v>
      </c>
      <c r="V61" s="91" t="s">
        <v>25</v>
      </c>
      <c r="W61" s="90">
        <v>50200</v>
      </c>
      <c r="X61" s="91" t="s">
        <v>25</v>
      </c>
      <c r="AG61" t="str">
        <v>Jul-24</v>
      </c>
      <c r="AH61">
        <f t="shared" si="9"/>
        <v>46862.962962962964</v>
      </c>
    </row>
    <row r="62" spans="1:34">
      <c r="A62" t="str">
        <f t="shared" si="8"/>
        <v>May-21</v>
      </c>
      <c r="B62" s="93">
        <v>44328</v>
      </c>
      <c r="C62" s="90">
        <v>51800</v>
      </c>
      <c r="D62" s="90">
        <v>52200</v>
      </c>
      <c r="E62" s="90">
        <v>50800</v>
      </c>
      <c r="F62" s="90">
        <v>50000</v>
      </c>
      <c r="G62" s="90">
        <v>52300</v>
      </c>
      <c r="H62" s="91" t="s">
        <v>25</v>
      </c>
      <c r="I62" s="90">
        <v>49600</v>
      </c>
      <c r="J62" s="91" t="s">
        <v>25</v>
      </c>
      <c r="K62" s="90">
        <v>50500</v>
      </c>
      <c r="L62" s="91" t="s">
        <v>25</v>
      </c>
      <c r="M62" s="90">
        <v>52400</v>
      </c>
      <c r="N62" s="90">
        <v>50700</v>
      </c>
      <c r="O62" s="90">
        <v>50200</v>
      </c>
      <c r="P62" s="91" t="s">
        <v>25</v>
      </c>
      <c r="Q62" s="90">
        <v>48000</v>
      </c>
      <c r="R62" s="90">
        <v>47600</v>
      </c>
      <c r="S62" s="90">
        <v>47850</v>
      </c>
      <c r="T62" s="91" t="s">
        <v>25</v>
      </c>
      <c r="U62" s="91" t="s">
        <v>25</v>
      </c>
      <c r="V62" s="91" t="s">
        <v>25</v>
      </c>
      <c r="W62" s="90">
        <v>50600</v>
      </c>
      <c r="X62" s="91" t="s">
        <v>25</v>
      </c>
      <c r="AG62" t="str">
        <v>Aug-24</v>
      </c>
      <c r="AH62">
        <f t="shared" si="9"/>
        <v>45752</v>
      </c>
    </row>
    <row r="63" spans="1:34">
      <c r="A63" t="str">
        <f t="shared" si="8"/>
        <v>May-21</v>
      </c>
      <c r="B63" s="93">
        <v>44329</v>
      </c>
      <c r="C63" s="90">
        <v>52100</v>
      </c>
      <c r="D63" s="90">
        <v>52300</v>
      </c>
      <c r="E63" s="90">
        <v>50800</v>
      </c>
      <c r="F63" s="90">
        <v>50250</v>
      </c>
      <c r="G63" s="90">
        <v>52300</v>
      </c>
      <c r="H63" s="91" t="s">
        <v>25</v>
      </c>
      <c r="I63" s="90">
        <v>50000</v>
      </c>
      <c r="J63" s="91" t="s">
        <v>25</v>
      </c>
      <c r="K63" s="90">
        <v>50500</v>
      </c>
      <c r="L63" s="91" t="s">
        <v>25</v>
      </c>
      <c r="M63" s="90">
        <v>52600</v>
      </c>
      <c r="N63" s="90">
        <v>50900</v>
      </c>
      <c r="O63" s="90">
        <v>50200</v>
      </c>
      <c r="P63" s="91" t="s">
        <v>25</v>
      </c>
      <c r="Q63" s="90">
        <v>48500</v>
      </c>
      <c r="R63" s="90">
        <v>48000</v>
      </c>
      <c r="S63" s="90">
        <v>48000</v>
      </c>
      <c r="T63" s="91" t="s">
        <v>25</v>
      </c>
      <c r="U63" s="91" t="s">
        <v>25</v>
      </c>
      <c r="V63" s="91" t="s">
        <v>25</v>
      </c>
      <c r="W63" s="90">
        <v>51100</v>
      </c>
      <c r="X63" s="91" t="s">
        <v>25</v>
      </c>
      <c r="AG63" t="str">
        <v>Sep-24</v>
      </c>
      <c r="AH63">
        <f t="shared" si="9"/>
        <v>44928</v>
      </c>
    </row>
    <row r="64" spans="1:34">
      <c r="A64" t="str">
        <f t="shared" si="8"/>
        <v>May-21</v>
      </c>
      <c r="B64" s="93">
        <v>44330</v>
      </c>
      <c r="C64" s="90">
        <v>52100</v>
      </c>
      <c r="D64" s="90">
        <v>52300</v>
      </c>
      <c r="E64" s="90">
        <v>50600</v>
      </c>
      <c r="F64" s="90">
        <v>49250</v>
      </c>
      <c r="G64" s="90">
        <v>52200</v>
      </c>
      <c r="H64" s="91" t="s">
        <v>25</v>
      </c>
      <c r="I64" s="90">
        <v>49500</v>
      </c>
      <c r="J64" s="91" t="s">
        <v>25</v>
      </c>
      <c r="K64" s="90">
        <v>50500</v>
      </c>
      <c r="L64" s="91" t="s">
        <v>25</v>
      </c>
      <c r="M64" s="90">
        <v>52200</v>
      </c>
      <c r="N64" s="90">
        <v>50900</v>
      </c>
      <c r="O64" s="90">
        <v>49800</v>
      </c>
      <c r="P64" s="91" t="s">
        <v>25</v>
      </c>
      <c r="Q64" s="90">
        <v>47700</v>
      </c>
      <c r="R64" s="90">
        <v>47600</v>
      </c>
      <c r="S64" s="90">
        <v>47500</v>
      </c>
      <c r="T64" s="91" t="s">
        <v>25</v>
      </c>
      <c r="U64" s="91" t="s">
        <v>25</v>
      </c>
      <c r="V64" s="91" t="s">
        <v>25</v>
      </c>
      <c r="W64" s="90">
        <v>51100</v>
      </c>
      <c r="X64" s="91" t="s">
        <v>25</v>
      </c>
      <c r="AG64" t="str">
        <v>Oct-24</v>
      </c>
      <c r="AH64" s="89">
        <f t="shared" si="9"/>
        <v>47904.166666666664</v>
      </c>
    </row>
    <row r="65" spans="1:34">
      <c r="A65" t="str">
        <f t="shared" si="8"/>
        <v>May-21</v>
      </c>
      <c r="B65" s="93">
        <v>44331</v>
      </c>
      <c r="C65" s="90">
        <v>52100</v>
      </c>
      <c r="D65" s="90">
        <v>52300</v>
      </c>
      <c r="E65" s="90">
        <v>50200</v>
      </c>
      <c r="F65" s="90">
        <v>48750</v>
      </c>
      <c r="G65" s="90">
        <v>52200</v>
      </c>
      <c r="H65" s="91" t="s">
        <v>25</v>
      </c>
      <c r="I65" s="90">
        <v>49500</v>
      </c>
      <c r="J65" s="91" t="s">
        <v>25</v>
      </c>
      <c r="K65" s="90">
        <v>50400</v>
      </c>
      <c r="L65" s="91" t="s">
        <v>25</v>
      </c>
      <c r="M65" s="90">
        <v>52200</v>
      </c>
      <c r="N65" s="90">
        <v>50900</v>
      </c>
      <c r="O65" s="90">
        <v>50000</v>
      </c>
      <c r="P65" s="91" t="s">
        <v>25</v>
      </c>
      <c r="Q65" s="90">
        <v>48000</v>
      </c>
      <c r="R65" s="90">
        <v>47600</v>
      </c>
      <c r="S65" s="90">
        <v>47800</v>
      </c>
      <c r="T65" s="91" t="s">
        <v>25</v>
      </c>
      <c r="U65" s="91" t="s">
        <v>25</v>
      </c>
      <c r="V65" s="91" t="s">
        <v>25</v>
      </c>
      <c r="W65" s="90">
        <v>51200</v>
      </c>
      <c r="X65" s="91" t="s">
        <v>25</v>
      </c>
      <c r="AG65" t="str">
        <v>Nov-24</v>
      </c>
      <c r="AH65" s="89">
        <f t="shared" si="9"/>
        <v>45836</v>
      </c>
    </row>
    <row r="66" spans="1:34">
      <c r="A66" t="str">
        <f t="shared" si="8"/>
        <v>May-21</v>
      </c>
      <c r="B66" s="93">
        <v>44332</v>
      </c>
      <c r="C66" s="90" t="s">
        <v>24</v>
      </c>
      <c r="D66" s="90" t="s">
        <v>24</v>
      </c>
      <c r="E66" s="90" t="s">
        <v>24</v>
      </c>
      <c r="F66" s="90" t="s">
        <v>24</v>
      </c>
      <c r="G66" s="90" t="s">
        <v>24</v>
      </c>
      <c r="H66" s="90" t="s">
        <v>24</v>
      </c>
      <c r="I66" s="90" t="s">
        <v>24</v>
      </c>
      <c r="J66" s="90" t="s">
        <v>24</v>
      </c>
      <c r="K66" s="90" t="s">
        <v>24</v>
      </c>
      <c r="L66" s="90" t="s">
        <v>24</v>
      </c>
      <c r="M66" s="90" t="s">
        <v>24</v>
      </c>
      <c r="N66" s="90" t="s">
        <v>24</v>
      </c>
      <c r="O66" s="90" t="s">
        <v>24</v>
      </c>
      <c r="P66" s="90" t="s">
        <v>24</v>
      </c>
      <c r="Q66" s="90" t="s">
        <v>24</v>
      </c>
      <c r="R66" s="90" t="s">
        <v>24</v>
      </c>
      <c r="S66" s="90" t="s">
        <v>24</v>
      </c>
      <c r="T66" s="90" t="s">
        <v>24</v>
      </c>
      <c r="U66" s="90" t="s">
        <v>24</v>
      </c>
      <c r="V66" s="90" t="s">
        <v>24</v>
      </c>
      <c r="W66" s="90" t="s">
        <v>24</v>
      </c>
      <c r="X66" s="90" t="s">
        <v>24</v>
      </c>
      <c r="AG66" t="str">
        <v>Dec-24</v>
      </c>
      <c r="AH66" s="89">
        <f t="shared" si="9"/>
        <v>45432</v>
      </c>
    </row>
    <row r="67" spans="1:34">
      <c r="A67" t="str">
        <f t="shared" si="8"/>
        <v>May-21</v>
      </c>
      <c r="B67" s="93">
        <v>44333</v>
      </c>
      <c r="C67" s="90">
        <v>51700</v>
      </c>
      <c r="D67" s="90">
        <v>52300</v>
      </c>
      <c r="E67" s="90">
        <v>50000</v>
      </c>
      <c r="F67" s="90">
        <v>48750</v>
      </c>
      <c r="G67" s="90">
        <v>52000</v>
      </c>
      <c r="H67" s="91" t="s">
        <v>25</v>
      </c>
      <c r="I67" s="90">
        <v>49500</v>
      </c>
      <c r="J67" s="91" t="s">
        <v>25</v>
      </c>
      <c r="K67" s="90">
        <v>50400</v>
      </c>
      <c r="L67" s="91" t="s">
        <v>25</v>
      </c>
      <c r="M67" s="90">
        <v>52200</v>
      </c>
      <c r="N67" s="90">
        <v>50600</v>
      </c>
      <c r="O67" s="90">
        <v>50000</v>
      </c>
      <c r="P67" s="91" t="s">
        <v>25</v>
      </c>
      <c r="Q67" s="90">
        <v>48000</v>
      </c>
      <c r="R67" s="90">
        <v>47600</v>
      </c>
      <c r="S67" s="90">
        <v>47900</v>
      </c>
      <c r="T67" s="91" t="s">
        <v>25</v>
      </c>
      <c r="U67" s="91" t="s">
        <v>25</v>
      </c>
      <c r="V67" s="91" t="s">
        <v>25</v>
      </c>
      <c r="W67" s="90">
        <v>51300</v>
      </c>
      <c r="X67" s="91" t="s">
        <v>25</v>
      </c>
      <c r="AG67" t="str">
        <v>Jan-25</v>
      </c>
      <c r="AH67" s="89">
        <f t="shared" si="9"/>
        <v>45200</v>
      </c>
    </row>
    <row r="68" spans="1:34">
      <c r="A68" t="str">
        <f t="shared" si="8"/>
        <v>May-21</v>
      </c>
      <c r="B68" s="93">
        <v>44334</v>
      </c>
      <c r="C68" s="90">
        <v>51400</v>
      </c>
      <c r="D68" s="90">
        <v>52300</v>
      </c>
      <c r="E68" s="90">
        <v>50000</v>
      </c>
      <c r="F68" s="90">
        <v>48250</v>
      </c>
      <c r="G68" s="90">
        <v>51900</v>
      </c>
      <c r="H68" s="91" t="s">
        <v>25</v>
      </c>
      <c r="I68" s="90">
        <v>49000</v>
      </c>
      <c r="J68" s="91" t="s">
        <v>25</v>
      </c>
      <c r="K68" s="90">
        <v>50400</v>
      </c>
      <c r="L68" s="91" t="s">
        <v>25</v>
      </c>
      <c r="M68" s="90">
        <v>52000</v>
      </c>
      <c r="N68" s="90">
        <v>50300</v>
      </c>
      <c r="O68" s="90">
        <v>49700</v>
      </c>
      <c r="P68" s="91" t="s">
        <v>25</v>
      </c>
      <c r="Q68" s="90">
        <v>47300</v>
      </c>
      <c r="R68" s="90">
        <v>47000</v>
      </c>
      <c r="S68" s="90">
        <v>47500</v>
      </c>
      <c r="T68" s="91" t="s">
        <v>25</v>
      </c>
      <c r="U68" s="91" t="s">
        <v>25</v>
      </c>
      <c r="V68" s="91" t="s">
        <v>25</v>
      </c>
      <c r="W68" s="90">
        <v>51300</v>
      </c>
      <c r="X68" s="91" t="s">
        <v>25</v>
      </c>
      <c r="AG68" t="str">
        <v>Feb-25</v>
      </c>
      <c r="AH68" s="89">
        <f t="shared" si="9"/>
        <v>46220.833333333336</v>
      </c>
    </row>
    <row r="69" spans="1:34">
      <c r="A69" t="str">
        <f t="shared" si="8"/>
        <v>May-21</v>
      </c>
      <c r="B69" s="93">
        <v>44335</v>
      </c>
      <c r="C69" s="90">
        <v>51400</v>
      </c>
      <c r="D69" s="90">
        <v>52100</v>
      </c>
      <c r="E69" s="90">
        <v>49500</v>
      </c>
      <c r="F69" s="90">
        <v>47750</v>
      </c>
      <c r="G69" s="90">
        <v>51400</v>
      </c>
      <c r="H69" s="91" t="s">
        <v>25</v>
      </c>
      <c r="I69" s="90">
        <v>48500</v>
      </c>
      <c r="J69" s="91" t="s">
        <v>25</v>
      </c>
      <c r="K69" s="90">
        <v>50200</v>
      </c>
      <c r="L69" s="91" t="s">
        <v>25</v>
      </c>
      <c r="M69" s="90">
        <v>51700</v>
      </c>
      <c r="N69" s="90">
        <v>50100</v>
      </c>
      <c r="O69" s="90">
        <v>49300</v>
      </c>
      <c r="P69" s="91" t="s">
        <v>25</v>
      </c>
      <c r="Q69" s="90">
        <v>46700</v>
      </c>
      <c r="R69" s="90">
        <v>46200</v>
      </c>
      <c r="S69" s="90">
        <v>47300</v>
      </c>
      <c r="T69" s="91" t="s">
        <v>25</v>
      </c>
      <c r="U69" s="91" t="s">
        <v>25</v>
      </c>
      <c r="V69" s="91" t="s">
        <v>25</v>
      </c>
      <c r="W69" s="90">
        <v>51300</v>
      </c>
      <c r="X69" s="91" t="s">
        <v>25</v>
      </c>
      <c r="AG69" t="str">
        <v>Mar-25</v>
      </c>
      <c r="AH69" s="89">
        <f t="shared" si="9"/>
        <v>47750</v>
      </c>
    </row>
    <row r="70" spans="1:34">
      <c r="A70" t="str">
        <f t="shared" si="8"/>
        <v>May-21</v>
      </c>
      <c r="B70" s="93">
        <v>44336</v>
      </c>
      <c r="C70" s="90">
        <v>50700</v>
      </c>
      <c r="D70" s="90">
        <v>52200</v>
      </c>
      <c r="E70" s="90">
        <v>49300</v>
      </c>
      <c r="F70" s="90">
        <v>47700</v>
      </c>
      <c r="G70" s="90">
        <v>51100</v>
      </c>
      <c r="H70" s="91" t="s">
        <v>25</v>
      </c>
      <c r="I70" s="90">
        <v>48500</v>
      </c>
      <c r="J70" s="91" t="s">
        <v>25</v>
      </c>
      <c r="K70" s="90">
        <v>50200</v>
      </c>
      <c r="L70" s="91" t="s">
        <v>25</v>
      </c>
      <c r="M70" s="90">
        <v>51700</v>
      </c>
      <c r="N70" s="90">
        <v>49800</v>
      </c>
      <c r="O70" s="90">
        <v>49200</v>
      </c>
      <c r="P70" s="91" t="s">
        <v>25</v>
      </c>
      <c r="Q70" s="90">
        <v>46600</v>
      </c>
      <c r="R70" s="90">
        <v>46300</v>
      </c>
      <c r="S70" s="90">
        <v>46800</v>
      </c>
      <c r="T70" s="91" t="s">
        <v>25</v>
      </c>
      <c r="U70" s="91" t="s">
        <v>25</v>
      </c>
      <c r="V70" s="91" t="s">
        <v>25</v>
      </c>
      <c r="W70" s="90">
        <v>50900</v>
      </c>
      <c r="X70" s="91" t="s">
        <v>25</v>
      </c>
      <c r="AG70" t="str">
        <v>Apr-25</v>
      </c>
      <c r="AH70" s="89">
        <f t="shared" si="9"/>
        <v>48803.846153846156</v>
      </c>
    </row>
    <row r="71" spans="1:34">
      <c r="A71" t="str">
        <f t="shared" si="8"/>
        <v>May-21</v>
      </c>
      <c r="B71" s="93">
        <v>44337</v>
      </c>
      <c r="C71" s="90">
        <v>50200</v>
      </c>
      <c r="D71" s="90">
        <v>51800</v>
      </c>
      <c r="E71" s="90">
        <v>48700</v>
      </c>
      <c r="F71" s="90">
        <v>47000</v>
      </c>
      <c r="G71" s="90">
        <v>50900</v>
      </c>
      <c r="H71" s="91" t="s">
        <v>25</v>
      </c>
      <c r="I71" s="90">
        <v>48500</v>
      </c>
      <c r="J71" s="91" t="s">
        <v>25</v>
      </c>
      <c r="K71" s="90">
        <v>50000</v>
      </c>
      <c r="L71" s="91" t="s">
        <v>25</v>
      </c>
      <c r="M71" s="90">
        <v>51000</v>
      </c>
      <c r="N71" s="90">
        <v>49300</v>
      </c>
      <c r="O71" s="90">
        <v>48300</v>
      </c>
      <c r="P71" s="91" t="s">
        <v>25</v>
      </c>
      <c r="Q71" s="90">
        <v>45700</v>
      </c>
      <c r="R71" s="90">
        <v>45500</v>
      </c>
      <c r="S71" s="90">
        <v>46300</v>
      </c>
      <c r="T71" s="91" t="s">
        <v>25</v>
      </c>
      <c r="U71" s="91" t="s">
        <v>25</v>
      </c>
      <c r="V71" s="91" t="s">
        <v>25</v>
      </c>
      <c r="W71" s="90">
        <v>50600</v>
      </c>
      <c r="X71" s="91" t="s">
        <v>25</v>
      </c>
      <c r="AG71" t="str">
        <v>May-25</v>
      </c>
      <c r="AH71" s="89">
        <f t="shared" si="9"/>
        <v>46788.888888888891</v>
      </c>
    </row>
    <row r="72" spans="1:34">
      <c r="A72" t="str">
        <f t="shared" si="8"/>
        <v>May-21</v>
      </c>
      <c r="B72" s="93">
        <v>44338</v>
      </c>
      <c r="C72" s="90">
        <v>49900</v>
      </c>
      <c r="D72" s="90">
        <v>51800</v>
      </c>
      <c r="E72" s="90">
        <v>49300</v>
      </c>
      <c r="F72" s="90">
        <v>47700</v>
      </c>
      <c r="G72" s="90">
        <v>50900</v>
      </c>
      <c r="H72" s="91" t="s">
        <v>25</v>
      </c>
      <c r="I72" s="90">
        <v>48500</v>
      </c>
      <c r="J72" s="91" t="s">
        <v>25</v>
      </c>
      <c r="K72" s="90">
        <v>49700</v>
      </c>
      <c r="L72" s="91" t="s">
        <v>25</v>
      </c>
      <c r="M72" s="90">
        <v>51100</v>
      </c>
      <c r="N72" s="90">
        <v>48800</v>
      </c>
      <c r="O72" s="90">
        <v>48600</v>
      </c>
      <c r="P72" s="91" t="s">
        <v>25</v>
      </c>
      <c r="Q72" s="90">
        <v>46200</v>
      </c>
      <c r="R72" s="90">
        <v>45600</v>
      </c>
      <c r="S72" s="90">
        <v>46900</v>
      </c>
      <c r="T72" s="91" t="s">
        <v>25</v>
      </c>
      <c r="U72" s="91" t="s">
        <v>25</v>
      </c>
      <c r="V72" s="91" t="s">
        <v>25</v>
      </c>
      <c r="W72" s="90">
        <v>50500</v>
      </c>
      <c r="X72" s="91" t="s">
        <v>25</v>
      </c>
      <c r="AG72" t="str">
        <v>Jun-25</v>
      </c>
      <c r="AH72" s="89">
        <f t="shared" si="9"/>
        <v>45244</v>
      </c>
    </row>
    <row r="73" spans="1:34">
      <c r="A73" t="str">
        <f t="shared" si="8"/>
        <v>May-21</v>
      </c>
      <c r="B73" s="93">
        <v>44339</v>
      </c>
      <c r="C73" s="90" t="s">
        <v>24</v>
      </c>
      <c r="D73" s="90" t="s">
        <v>24</v>
      </c>
      <c r="E73" s="90" t="s">
        <v>24</v>
      </c>
      <c r="F73" s="90" t="s">
        <v>24</v>
      </c>
      <c r="G73" s="90" t="s">
        <v>24</v>
      </c>
      <c r="H73" s="90" t="s">
        <v>24</v>
      </c>
      <c r="I73" s="90" t="s">
        <v>24</v>
      </c>
      <c r="J73" s="90" t="s">
        <v>24</v>
      </c>
      <c r="K73" s="90" t="s">
        <v>24</v>
      </c>
      <c r="L73" s="90" t="s">
        <v>24</v>
      </c>
      <c r="M73" s="90" t="s">
        <v>24</v>
      </c>
      <c r="N73" s="90" t="s">
        <v>24</v>
      </c>
      <c r="O73" s="90" t="s">
        <v>24</v>
      </c>
      <c r="P73" s="90" t="s">
        <v>24</v>
      </c>
      <c r="Q73" s="90" t="s">
        <v>24</v>
      </c>
      <c r="R73" s="90" t="s">
        <v>24</v>
      </c>
      <c r="S73" s="90" t="s">
        <v>24</v>
      </c>
      <c r="T73" s="90" t="s">
        <v>24</v>
      </c>
      <c r="U73" s="90" t="s">
        <v>24</v>
      </c>
      <c r="V73" s="90" t="s">
        <v>24</v>
      </c>
      <c r="W73" s="90" t="s">
        <v>24</v>
      </c>
      <c r="X73" s="90" t="s">
        <v>24</v>
      </c>
      <c r="AG73" t="str">
        <v>Jul-25</v>
      </c>
      <c r="AH73" s="89">
        <f t="shared" si="9"/>
        <v>44233.333333333336</v>
      </c>
    </row>
    <row r="74" spans="1:34">
      <c r="A74" t="str">
        <f t="shared" si="8"/>
        <v>May-21</v>
      </c>
      <c r="B74" s="93">
        <v>44340</v>
      </c>
      <c r="C74" s="90">
        <v>49900</v>
      </c>
      <c r="D74" s="90">
        <v>51500</v>
      </c>
      <c r="E74" s="90">
        <v>49000</v>
      </c>
      <c r="F74" s="90">
        <v>47000</v>
      </c>
      <c r="G74" s="90">
        <v>50900</v>
      </c>
      <c r="H74" s="91" t="s">
        <v>25</v>
      </c>
      <c r="I74" s="90">
        <v>48000</v>
      </c>
      <c r="J74" s="91" t="s">
        <v>25</v>
      </c>
      <c r="K74" s="90">
        <v>49700</v>
      </c>
      <c r="L74" s="91" t="s">
        <v>25</v>
      </c>
      <c r="M74" s="90">
        <v>50800</v>
      </c>
      <c r="N74" s="90">
        <v>48800</v>
      </c>
      <c r="O74" s="90">
        <v>48300</v>
      </c>
      <c r="P74" s="91" t="s">
        <v>25</v>
      </c>
      <c r="Q74" s="90">
        <v>45600</v>
      </c>
      <c r="R74" s="90">
        <v>45400</v>
      </c>
      <c r="S74" s="90">
        <v>45800</v>
      </c>
      <c r="T74" s="91" t="s">
        <v>25</v>
      </c>
      <c r="U74" s="91" t="s">
        <v>25</v>
      </c>
      <c r="V74" s="91" t="s">
        <v>25</v>
      </c>
      <c r="W74" s="90">
        <v>49800</v>
      </c>
      <c r="X74" s="91" t="s">
        <v>25</v>
      </c>
      <c r="AG74" t="str">
        <v>Aug-25</v>
      </c>
      <c r="AH74" s="89">
        <f t="shared" si="9"/>
        <v>43719.047619047618</v>
      </c>
    </row>
    <row r="75" spans="1:34">
      <c r="A75" t="str">
        <f t="shared" si="8"/>
        <v>May-21</v>
      </c>
      <c r="B75" s="93">
        <v>44341</v>
      </c>
      <c r="C75" s="90">
        <v>49700</v>
      </c>
      <c r="D75" s="90">
        <v>51200</v>
      </c>
      <c r="E75" s="90">
        <v>48400</v>
      </c>
      <c r="F75" s="90">
        <v>46750</v>
      </c>
      <c r="G75" s="90">
        <v>50400</v>
      </c>
      <c r="H75" s="91" t="s">
        <v>25</v>
      </c>
      <c r="I75" s="90">
        <v>47500</v>
      </c>
      <c r="J75" s="91" t="s">
        <v>25</v>
      </c>
      <c r="K75" s="90">
        <v>49700</v>
      </c>
      <c r="L75" s="91" t="s">
        <v>25</v>
      </c>
      <c r="M75" s="90">
        <v>50500</v>
      </c>
      <c r="N75" s="90">
        <v>48800</v>
      </c>
      <c r="O75" s="90">
        <v>47500</v>
      </c>
      <c r="P75" s="91" t="s">
        <v>25</v>
      </c>
      <c r="Q75" s="90">
        <v>45600</v>
      </c>
      <c r="R75" s="90">
        <v>45200</v>
      </c>
      <c r="S75" s="90">
        <v>45800</v>
      </c>
      <c r="T75" s="91" t="s">
        <v>25</v>
      </c>
      <c r="U75" s="91" t="s">
        <v>25</v>
      </c>
      <c r="V75" s="91" t="s">
        <v>25</v>
      </c>
      <c r="W75" s="90">
        <v>49700</v>
      </c>
      <c r="X75" s="91" t="s">
        <v>25</v>
      </c>
    </row>
    <row r="76" spans="1:34">
      <c r="A76" t="str">
        <f t="shared" si="8"/>
        <v>May-21</v>
      </c>
      <c r="B76" s="93">
        <v>44342</v>
      </c>
      <c r="C76" s="90">
        <v>48800</v>
      </c>
      <c r="D76" s="90">
        <v>51000</v>
      </c>
      <c r="E76" s="90">
        <v>47500</v>
      </c>
      <c r="F76" s="90">
        <v>45750</v>
      </c>
      <c r="G76" s="90">
        <v>50100</v>
      </c>
      <c r="H76" s="91" t="s">
        <v>25</v>
      </c>
      <c r="I76" s="90">
        <v>47000</v>
      </c>
      <c r="J76" s="91" t="s">
        <v>25</v>
      </c>
      <c r="K76" s="90">
        <v>48800</v>
      </c>
      <c r="L76" s="91" t="s">
        <v>25</v>
      </c>
      <c r="M76" s="90">
        <v>49900</v>
      </c>
      <c r="N76" s="90">
        <v>47900</v>
      </c>
      <c r="O76" s="90">
        <v>47100</v>
      </c>
      <c r="P76" s="91" t="s">
        <v>25</v>
      </c>
      <c r="Q76" s="90">
        <v>44700</v>
      </c>
      <c r="R76" s="90">
        <v>44900</v>
      </c>
      <c r="S76" s="90">
        <v>45500</v>
      </c>
      <c r="T76" s="91" t="s">
        <v>25</v>
      </c>
      <c r="U76" s="91" t="s">
        <v>25</v>
      </c>
      <c r="V76" s="91" t="s">
        <v>25</v>
      </c>
      <c r="W76" s="90">
        <v>49000</v>
      </c>
      <c r="X76" s="91" t="s">
        <v>25</v>
      </c>
    </row>
    <row r="77" spans="1:34">
      <c r="A77" t="str">
        <f t="shared" si="8"/>
        <v>May-21</v>
      </c>
      <c r="B77" s="93">
        <v>44343</v>
      </c>
      <c r="C77" s="90">
        <v>48500</v>
      </c>
      <c r="D77" s="90">
        <v>51000</v>
      </c>
      <c r="E77" s="90">
        <v>47200</v>
      </c>
      <c r="F77" s="90">
        <v>45500</v>
      </c>
      <c r="G77" s="90">
        <v>49500</v>
      </c>
      <c r="H77" s="91" t="s">
        <v>25</v>
      </c>
      <c r="I77" s="90">
        <v>47000</v>
      </c>
      <c r="J77" s="91" t="s">
        <v>25</v>
      </c>
      <c r="K77" s="90">
        <v>48700</v>
      </c>
      <c r="L77" s="91" t="s">
        <v>25</v>
      </c>
      <c r="M77" s="90">
        <v>49500</v>
      </c>
      <c r="N77" s="90">
        <v>47600</v>
      </c>
      <c r="O77" s="90">
        <v>46500</v>
      </c>
      <c r="P77" s="91" t="s">
        <v>25</v>
      </c>
      <c r="Q77" s="90">
        <v>44400</v>
      </c>
      <c r="R77" s="90">
        <v>44300</v>
      </c>
      <c r="S77" s="90">
        <v>45400</v>
      </c>
      <c r="T77" s="91" t="s">
        <v>25</v>
      </c>
      <c r="U77" s="91" t="s">
        <v>25</v>
      </c>
      <c r="V77" s="91" t="s">
        <v>25</v>
      </c>
      <c r="W77" s="90">
        <v>48700</v>
      </c>
      <c r="X77" s="91" t="s">
        <v>25</v>
      </c>
    </row>
    <row r="78" spans="1:34">
      <c r="A78" t="str">
        <f t="shared" si="8"/>
        <v>May-21</v>
      </c>
      <c r="B78" s="93">
        <v>44344</v>
      </c>
      <c r="C78" s="90">
        <v>48600</v>
      </c>
      <c r="D78" s="90">
        <v>50800</v>
      </c>
      <c r="E78" s="90">
        <v>47600</v>
      </c>
      <c r="F78" s="90">
        <v>45750</v>
      </c>
      <c r="G78" s="90">
        <v>48800</v>
      </c>
      <c r="H78" s="91" t="s">
        <v>25</v>
      </c>
      <c r="I78" s="90">
        <v>47200</v>
      </c>
      <c r="J78" s="91" t="s">
        <v>25</v>
      </c>
      <c r="K78" s="90">
        <v>48700</v>
      </c>
      <c r="L78" s="91" t="s">
        <v>25</v>
      </c>
      <c r="M78" s="90">
        <v>50000</v>
      </c>
      <c r="N78" s="90">
        <v>47600</v>
      </c>
      <c r="O78" s="90">
        <v>46900</v>
      </c>
      <c r="P78" s="91" t="s">
        <v>25</v>
      </c>
      <c r="Q78" s="90">
        <v>45200</v>
      </c>
      <c r="R78" s="90">
        <v>44700</v>
      </c>
      <c r="S78" s="90">
        <v>45500</v>
      </c>
      <c r="T78" s="91" t="s">
        <v>25</v>
      </c>
      <c r="U78" s="91" t="s">
        <v>25</v>
      </c>
      <c r="V78" s="91" t="s">
        <v>25</v>
      </c>
      <c r="W78" s="90">
        <v>48700</v>
      </c>
      <c r="X78" s="91" t="s">
        <v>25</v>
      </c>
    </row>
    <row r="79" spans="1:34">
      <c r="A79" t="str">
        <f t="shared" si="8"/>
        <v>May-21</v>
      </c>
      <c r="B79" s="93">
        <v>44345</v>
      </c>
      <c r="C79" s="90">
        <v>48500</v>
      </c>
      <c r="D79" s="90">
        <v>50800</v>
      </c>
      <c r="E79" s="90">
        <v>47500</v>
      </c>
      <c r="F79" s="90">
        <v>45500</v>
      </c>
      <c r="G79" s="90">
        <v>48700</v>
      </c>
      <c r="H79" s="91" t="s">
        <v>25</v>
      </c>
      <c r="I79" s="90">
        <v>47500</v>
      </c>
      <c r="J79" s="91" t="s">
        <v>25</v>
      </c>
      <c r="K79" s="90">
        <v>48700</v>
      </c>
      <c r="L79" s="91" t="s">
        <v>25</v>
      </c>
      <c r="M79" s="90">
        <v>49700</v>
      </c>
      <c r="N79" s="90">
        <v>47800</v>
      </c>
      <c r="O79" s="90">
        <v>46800</v>
      </c>
      <c r="P79" s="91" t="s">
        <v>25</v>
      </c>
      <c r="Q79" s="90">
        <v>45300</v>
      </c>
      <c r="R79" s="90">
        <v>44700</v>
      </c>
      <c r="S79" s="90">
        <v>45200</v>
      </c>
      <c r="T79" s="91" t="s">
        <v>25</v>
      </c>
      <c r="U79" s="91" t="s">
        <v>25</v>
      </c>
      <c r="V79" s="91" t="s">
        <v>25</v>
      </c>
      <c r="W79" s="90">
        <v>48600</v>
      </c>
      <c r="X79" s="91" t="s">
        <v>25</v>
      </c>
    </row>
    <row r="80" spans="1:34">
      <c r="A80" t="str">
        <f t="shared" si="8"/>
        <v>May-21</v>
      </c>
      <c r="B80" s="93">
        <v>44346</v>
      </c>
      <c r="C80" s="90" t="s">
        <v>24</v>
      </c>
      <c r="D80" s="90" t="s">
        <v>24</v>
      </c>
      <c r="E80" s="90" t="s">
        <v>24</v>
      </c>
      <c r="F80" s="90" t="s">
        <v>24</v>
      </c>
      <c r="G80" s="90" t="s">
        <v>24</v>
      </c>
      <c r="H80" s="90" t="s">
        <v>24</v>
      </c>
      <c r="I80" s="90" t="s">
        <v>24</v>
      </c>
      <c r="J80" s="90" t="s">
        <v>24</v>
      </c>
      <c r="K80" s="90" t="s">
        <v>24</v>
      </c>
      <c r="L80" s="90" t="s">
        <v>24</v>
      </c>
      <c r="M80" s="90" t="s">
        <v>24</v>
      </c>
      <c r="N80" s="90" t="s">
        <v>24</v>
      </c>
      <c r="O80" s="90" t="s">
        <v>24</v>
      </c>
      <c r="P80" s="90" t="s">
        <v>24</v>
      </c>
      <c r="Q80" s="90" t="s">
        <v>24</v>
      </c>
      <c r="R80" s="90" t="s">
        <v>24</v>
      </c>
      <c r="S80" s="90" t="s">
        <v>24</v>
      </c>
      <c r="T80" s="90" t="s">
        <v>24</v>
      </c>
      <c r="U80" s="90" t="s">
        <v>24</v>
      </c>
      <c r="V80" s="90" t="s">
        <v>24</v>
      </c>
      <c r="W80" s="90" t="s">
        <v>24</v>
      </c>
      <c r="X80" s="90" t="s">
        <v>24</v>
      </c>
    </row>
    <row r="81" spans="1:24">
      <c r="A81" t="str">
        <f t="shared" si="8"/>
        <v>May-21</v>
      </c>
      <c r="B81" s="93">
        <v>44347</v>
      </c>
      <c r="C81" s="90">
        <v>48600</v>
      </c>
      <c r="D81" s="90">
        <v>50800</v>
      </c>
      <c r="E81" s="90">
        <v>47600</v>
      </c>
      <c r="F81" s="90">
        <v>45700</v>
      </c>
      <c r="G81" s="90">
        <v>48700</v>
      </c>
      <c r="H81" s="91" t="s">
        <v>25</v>
      </c>
      <c r="I81" s="90">
        <v>47500</v>
      </c>
      <c r="J81" s="91" t="s">
        <v>25</v>
      </c>
      <c r="K81" s="90">
        <v>48700</v>
      </c>
      <c r="L81" s="91" t="s">
        <v>25</v>
      </c>
      <c r="M81" s="90">
        <v>49800</v>
      </c>
      <c r="N81" s="90">
        <v>47800</v>
      </c>
      <c r="O81" s="90">
        <v>47000</v>
      </c>
      <c r="P81" s="91" t="s">
        <v>25</v>
      </c>
      <c r="Q81" s="90">
        <v>45100</v>
      </c>
      <c r="R81" s="90">
        <v>44900</v>
      </c>
      <c r="S81" s="90">
        <v>45300</v>
      </c>
      <c r="T81" s="91" t="s">
        <v>25</v>
      </c>
      <c r="U81" s="91" t="s">
        <v>25</v>
      </c>
      <c r="V81" s="91" t="s">
        <v>25</v>
      </c>
      <c r="W81" s="90">
        <v>48700</v>
      </c>
      <c r="X81" s="91" t="s">
        <v>25</v>
      </c>
    </row>
    <row r="82" spans="1:24">
      <c r="A82" t="str">
        <f t="shared" si="8"/>
        <v>Jun-21</v>
      </c>
      <c r="B82" s="93">
        <v>44348</v>
      </c>
      <c r="C82" s="90">
        <v>48700</v>
      </c>
      <c r="D82" s="90">
        <v>50800</v>
      </c>
      <c r="E82" s="90">
        <v>47800</v>
      </c>
      <c r="F82" s="90">
        <v>46100</v>
      </c>
      <c r="G82" s="90">
        <v>48700</v>
      </c>
      <c r="H82" s="91" t="s">
        <v>25</v>
      </c>
      <c r="I82" s="90">
        <v>48000</v>
      </c>
      <c r="J82" s="91" t="s">
        <v>25</v>
      </c>
      <c r="K82" s="90">
        <v>48700</v>
      </c>
      <c r="L82" s="91" t="s">
        <v>25</v>
      </c>
      <c r="M82" s="90">
        <v>50300</v>
      </c>
      <c r="N82" s="90">
        <v>47800</v>
      </c>
      <c r="O82" s="90">
        <v>47600</v>
      </c>
      <c r="P82" s="91" t="s">
        <v>25</v>
      </c>
      <c r="Q82" s="90">
        <v>45600</v>
      </c>
      <c r="R82" s="90">
        <v>45300</v>
      </c>
      <c r="S82" s="90">
        <v>45500</v>
      </c>
      <c r="T82" s="91" t="s">
        <v>25</v>
      </c>
      <c r="U82" s="91" t="s">
        <v>25</v>
      </c>
      <c r="V82" s="91" t="s">
        <v>25</v>
      </c>
      <c r="W82" s="90">
        <v>48800</v>
      </c>
      <c r="X82" s="91" t="s">
        <v>25</v>
      </c>
    </row>
    <row r="83" spans="1:24">
      <c r="A83" t="str">
        <f t="shared" si="8"/>
        <v>Jun-21</v>
      </c>
      <c r="B83" s="93">
        <v>44349</v>
      </c>
      <c r="C83" s="90">
        <v>48900</v>
      </c>
      <c r="D83" s="90">
        <v>50800</v>
      </c>
      <c r="E83" s="90">
        <v>48500</v>
      </c>
      <c r="F83" s="90">
        <v>46500</v>
      </c>
      <c r="G83" s="90">
        <v>48700</v>
      </c>
      <c r="H83" s="91" t="s">
        <v>25</v>
      </c>
      <c r="I83" s="90">
        <v>48500</v>
      </c>
      <c r="J83" s="91" t="s">
        <v>25</v>
      </c>
      <c r="K83" s="90">
        <v>48700</v>
      </c>
      <c r="L83" s="91" t="s">
        <v>25</v>
      </c>
      <c r="M83" s="90">
        <v>50800</v>
      </c>
      <c r="N83" s="90">
        <v>47800</v>
      </c>
      <c r="O83" s="90">
        <v>48050</v>
      </c>
      <c r="P83" s="91" t="s">
        <v>25</v>
      </c>
      <c r="Q83" s="90">
        <v>46500</v>
      </c>
      <c r="R83" s="90">
        <v>46200</v>
      </c>
      <c r="S83" s="90">
        <v>46600</v>
      </c>
      <c r="T83" s="91" t="s">
        <v>25</v>
      </c>
      <c r="U83" s="91" t="s">
        <v>25</v>
      </c>
      <c r="V83" s="91" t="s">
        <v>25</v>
      </c>
      <c r="W83" s="90">
        <v>49100</v>
      </c>
      <c r="X83" s="91" t="s">
        <v>25</v>
      </c>
    </row>
    <row r="84" spans="1:24">
      <c r="A84" t="str">
        <f t="shared" si="8"/>
        <v>Jun-21</v>
      </c>
      <c r="B84" s="93">
        <v>44350</v>
      </c>
      <c r="C84" s="90">
        <v>49300</v>
      </c>
      <c r="D84" s="90">
        <v>50800</v>
      </c>
      <c r="E84" s="90">
        <v>48900</v>
      </c>
      <c r="F84" s="90">
        <v>47000</v>
      </c>
      <c r="G84" s="90">
        <v>49000</v>
      </c>
      <c r="H84" s="91" t="s">
        <v>25</v>
      </c>
      <c r="I84" s="90">
        <v>49000</v>
      </c>
      <c r="J84" s="91" t="s">
        <v>25</v>
      </c>
      <c r="K84" s="90">
        <v>48700</v>
      </c>
      <c r="L84" s="91" t="s">
        <v>25</v>
      </c>
      <c r="M84" s="90">
        <v>51500</v>
      </c>
      <c r="N84" s="90">
        <v>47800</v>
      </c>
      <c r="O84" s="90">
        <v>48600</v>
      </c>
      <c r="P84" s="91" t="s">
        <v>25</v>
      </c>
      <c r="Q84" s="90">
        <v>47000</v>
      </c>
      <c r="R84" s="90">
        <v>46600</v>
      </c>
      <c r="S84" s="90">
        <v>47100</v>
      </c>
      <c r="T84" s="91" t="s">
        <v>25</v>
      </c>
      <c r="U84" s="91" t="s">
        <v>25</v>
      </c>
      <c r="V84" s="91" t="s">
        <v>25</v>
      </c>
      <c r="W84" s="90">
        <v>49400</v>
      </c>
      <c r="X84" s="91" t="s">
        <v>25</v>
      </c>
    </row>
    <row r="85" spans="1:24">
      <c r="A85" t="str">
        <f t="shared" si="8"/>
        <v>Jun-21</v>
      </c>
      <c r="B85" s="93">
        <v>44351</v>
      </c>
      <c r="C85" s="90">
        <v>49400</v>
      </c>
      <c r="D85" s="90">
        <v>51000</v>
      </c>
      <c r="E85" s="90">
        <v>49600</v>
      </c>
      <c r="F85" s="90">
        <v>47800</v>
      </c>
      <c r="G85" s="90">
        <v>49200</v>
      </c>
      <c r="H85" s="91" t="s">
        <v>25</v>
      </c>
      <c r="I85" s="90">
        <v>49000</v>
      </c>
      <c r="J85" s="91" t="s">
        <v>25</v>
      </c>
      <c r="K85" s="90">
        <v>48800</v>
      </c>
      <c r="L85" s="91" t="s">
        <v>25</v>
      </c>
      <c r="M85" s="90">
        <v>51900</v>
      </c>
      <c r="N85" s="90">
        <v>48000</v>
      </c>
      <c r="O85" s="90">
        <v>49200</v>
      </c>
      <c r="P85" s="91" t="s">
        <v>25</v>
      </c>
      <c r="Q85" s="90">
        <v>47000</v>
      </c>
      <c r="R85" s="90">
        <v>46700</v>
      </c>
      <c r="S85" s="90">
        <v>47400</v>
      </c>
      <c r="T85" s="91" t="s">
        <v>25</v>
      </c>
      <c r="U85" s="91" t="s">
        <v>25</v>
      </c>
      <c r="V85" s="91" t="s">
        <v>25</v>
      </c>
      <c r="W85" s="90">
        <v>49600</v>
      </c>
      <c r="X85" s="91" t="s">
        <v>25</v>
      </c>
    </row>
    <row r="86" spans="1:24">
      <c r="A86" t="str">
        <f t="shared" ref="A86:A149" si="10">TEXT(B86,"MMM-YY")</f>
        <v>Jun-21</v>
      </c>
      <c r="B86" s="93">
        <v>44352</v>
      </c>
      <c r="C86" s="90">
        <v>49600</v>
      </c>
      <c r="D86" s="90">
        <v>51300</v>
      </c>
      <c r="E86" s="90">
        <v>50300</v>
      </c>
      <c r="F86" s="90">
        <v>48000</v>
      </c>
      <c r="G86" s="90">
        <v>49200</v>
      </c>
      <c r="H86" s="91" t="s">
        <v>25</v>
      </c>
      <c r="I86" s="90">
        <v>48700</v>
      </c>
      <c r="J86" s="91" t="s">
        <v>25</v>
      </c>
      <c r="K86" s="90">
        <v>48900</v>
      </c>
      <c r="L86" s="91" t="s">
        <v>25</v>
      </c>
      <c r="M86" s="90">
        <v>52200</v>
      </c>
      <c r="N86" s="90">
        <v>48200</v>
      </c>
      <c r="O86" s="90">
        <v>49250</v>
      </c>
      <c r="P86" s="91" t="s">
        <v>25</v>
      </c>
      <c r="Q86" s="90">
        <v>46800</v>
      </c>
      <c r="R86" s="90">
        <v>46800</v>
      </c>
      <c r="S86" s="90">
        <v>47000</v>
      </c>
      <c r="T86" s="91" t="s">
        <v>25</v>
      </c>
      <c r="U86" s="91" t="s">
        <v>25</v>
      </c>
      <c r="V86" s="91" t="s">
        <v>25</v>
      </c>
      <c r="W86" s="90">
        <v>49800</v>
      </c>
      <c r="X86" s="91" t="s">
        <v>25</v>
      </c>
    </row>
    <row r="87" spans="1:24">
      <c r="A87" t="str">
        <f t="shared" si="10"/>
        <v>Jun-21</v>
      </c>
      <c r="B87" s="93">
        <v>44353</v>
      </c>
      <c r="C87" s="90" t="s">
        <v>24</v>
      </c>
      <c r="D87" s="90" t="s">
        <v>24</v>
      </c>
      <c r="E87" s="90" t="s">
        <v>24</v>
      </c>
      <c r="F87" s="90" t="s">
        <v>24</v>
      </c>
      <c r="G87" s="90" t="s">
        <v>24</v>
      </c>
      <c r="H87" s="90" t="s">
        <v>24</v>
      </c>
      <c r="I87" s="90" t="s">
        <v>24</v>
      </c>
      <c r="J87" s="90" t="s">
        <v>24</v>
      </c>
      <c r="K87" s="90" t="s">
        <v>24</v>
      </c>
      <c r="L87" s="90" t="s">
        <v>24</v>
      </c>
      <c r="M87" s="90" t="s">
        <v>24</v>
      </c>
      <c r="N87" s="90" t="s">
        <v>24</v>
      </c>
      <c r="O87" s="90" t="s">
        <v>24</v>
      </c>
      <c r="P87" s="90" t="s">
        <v>24</v>
      </c>
      <c r="Q87" s="90" t="s">
        <v>24</v>
      </c>
      <c r="R87" s="90" t="s">
        <v>24</v>
      </c>
      <c r="S87" s="90" t="s">
        <v>24</v>
      </c>
      <c r="T87" s="90" t="s">
        <v>24</v>
      </c>
      <c r="U87" s="90" t="s">
        <v>24</v>
      </c>
      <c r="V87" s="90" t="s">
        <v>24</v>
      </c>
      <c r="W87" s="90" t="s">
        <v>24</v>
      </c>
      <c r="X87" s="90" t="s">
        <v>24</v>
      </c>
    </row>
    <row r="88" spans="1:24">
      <c r="A88" t="str">
        <f t="shared" si="10"/>
        <v>Jun-21</v>
      </c>
      <c r="B88" s="93">
        <v>44354</v>
      </c>
      <c r="C88" s="90">
        <v>49600</v>
      </c>
      <c r="D88" s="90">
        <v>51300</v>
      </c>
      <c r="E88" s="90">
        <v>50000</v>
      </c>
      <c r="F88" s="90">
        <v>47500</v>
      </c>
      <c r="G88" s="90">
        <v>49100</v>
      </c>
      <c r="H88" s="91" t="s">
        <v>25</v>
      </c>
      <c r="I88" s="90">
        <v>48000</v>
      </c>
      <c r="J88" s="91" t="s">
        <v>25</v>
      </c>
      <c r="K88" s="90">
        <v>48900</v>
      </c>
      <c r="L88" s="91" t="s">
        <v>25</v>
      </c>
      <c r="M88" s="90">
        <v>52100</v>
      </c>
      <c r="N88" s="90">
        <v>48200</v>
      </c>
      <c r="O88" s="90">
        <v>49000</v>
      </c>
      <c r="P88" s="91" t="s">
        <v>25</v>
      </c>
      <c r="Q88" s="90">
        <v>46600</v>
      </c>
      <c r="R88" s="90">
        <v>46600</v>
      </c>
      <c r="S88" s="90">
        <v>46600</v>
      </c>
      <c r="T88" s="91" t="s">
        <v>25</v>
      </c>
      <c r="U88" s="91" t="s">
        <v>25</v>
      </c>
      <c r="V88" s="91" t="s">
        <v>25</v>
      </c>
      <c r="W88" s="90">
        <v>49800</v>
      </c>
      <c r="X88" s="91" t="s">
        <v>25</v>
      </c>
    </row>
    <row r="89" spans="1:24">
      <c r="A89" t="str">
        <f t="shared" si="10"/>
        <v>Jun-21</v>
      </c>
      <c r="B89" s="93">
        <v>44355</v>
      </c>
      <c r="C89" s="90">
        <v>49300</v>
      </c>
      <c r="D89" s="90">
        <v>51200</v>
      </c>
      <c r="E89" s="90">
        <v>49900</v>
      </c>
      <c r="F89" s="90">
        <v>47500</v>
      </c>
      <c r="G89" s="90">
        <v>49000</v>
      </c>
      <c r="H89" s="91" t="s">
        <v>25</v>
      </c>
      <c r="I89" s="90">
        <v>47500</v>
      </c>
      <c r="J89" s="91" t="s">
        <v>25</v>
      </c>
      <c r="K89" s="90">
        <v>48800</v>
      </c>
      <c r="L89" s="91" t="s">
        <v>25</v>
      </c>
      <c r="M89" s="90">
        <v>51800</v>
      </c>
      <c r="N89" s="90">
        <v>47600</v>
      </c>
      <c r="O89" s="90">
        <v>49000</v>
      </c>
      <c r="P89" s="91" t="s">
        <v>25</v>
      </c>
      <c r="Q89" s="90">
        <v>46400</v>
      </c>
      <c r="R89" s="90">
        <v>46000</v>
      </c>
      <c r="S89" s="90">
        <v>46450</v>
      </c>
      <c r="T89" s="91" t="s">
        <v>25</v>
      </c>
      <c r="U89" s="91" t="s">
        <v>25</v>
      </c>
      <c r="V89" s="91" t="s">
        <v>25</v>
      </c>
      <c r="W89" s="90">
        <v>49600</v>
      </c>
      <c r="X89" s="91" t="s">
        <v>25</v>
      </c>
    </row>
    <row r="90" spans="1:24">
      <c r="A90" t="str">
        <f t="shared" si="10"/>
        <v>Jun-21</v>
      </c>
      <c r="B90" s="93">
        <v>44356</v>
      </c>
      <c r="C90" s="90">
        <v>49100</v>
      </c>
      <c r="D90" s="90">
        <v>51100</v>
      </c>
      <c r="E90" s="90">
        <v>49500</v>
      </c>
      <c r="F90" s="90">
        <v>47000</v>
      </c>
      <c r="G90" s="90">
        <v>48700</v>
      </c>
      <c r="H90" s="91" t="s">
        <v>25</v>
      </c>
      <c r="I90" s="90">
        <v>47500</v>
      </c>
      <c r="J90" s="91" t="s">
        <v>25</v>
      </c>
      <c r="K90" s="90">
        <v>48200</v>
      </c>
      <c r="L90" s="91" t="s">
        <v>25</v>
      </c>
      <c r="M90" s="90">
        <v>51600</v>
      </c>
      <c r="N90" s="90">
        <v>47300</v>
      </c>
      <c r="O90" s="90">
        <v>48500</v>
      </c>
      <c r="P90" s="91" t="s">
        <v>25</v>
      </c>
      <c r="Q90" s="90">
        <v>46000</v>
      </c>
      <c r="R90" s="90">
        <v>46000</v>
      </c>
      <c r="S90" s="90">
        <v>46500</v>
      </c>
      <c r="T90" s="91" t="s">
        <v>25</v>
      </c>
      <c r="U90" s="91" t="s">
        <v>25</v>
      </c>
      <c r="V90" s="91" t="s">
        <v>25</v>
      </c>
      <c r="W90" s="90">
        <v>49300</v>
      </c>
      <c r="X90" s="91" t="s">
        <v>25</v>
      </c>
    </row>
    <row r="91" spans="1:24">
      <c r="A91" t="str">
        <f t="shared" si="10"/>
        <v>Jun-21</v>
      </c>
      <c r="B91" s="93">
        <v>44357</v>
      </c>
      <c r="C91" s="90">
        <v>49200</v>
      </c>
      <c r="D91" s="90">
        <v>51200</v>
      </c>
      <c r="E91" s="90">
        <v>49700</v>
      </c>
      <c r="F91" s="90">
        <v>47250</v>
      </c>
      <c r="G91" s="90">
        <v>48400</v>
      </c>
      <c r="H91" s="91" t="s">
        <v>25</v>
      </c>
      <c r="I91" s="90">
        <v>47500</v>
      </c>
      <c r="J91" s="91" t="s">
        <v>25</v>
      </c>
      <c r="K91" s="90">
        <v>48200</v>
      </c>
      <c r="L91" s="91" t="s">
        <v>25</v>
      </c>
      <c r="M91" s="90">
        <v>51800</v>
      </c>
      <c r="N91" s="90">
        <v>47300</v>
      </c>
      <c r="O91" s="90">
        <v>48800</v>
      </c>
      <c r="P91" s="91" t="s">
        <v>25</v>
      </c>
      <c r="Q91" s="90">
        <v>46400</v>
      </c>
      <c r="R91" s="90">
        <v>46100</v>
      </c>
      <c r="S91" s="90">
        <v>46500</v>
      </c>
      <c r="T91" s="91" t="s">
        <v>25</v>
      </c>
      <c r="U91" s="91" t="s">
        <v>25</v>
      </c>
      <c r="V91" s="91" t="s">
        <v>25</v>
      </c>
      <c r="W91" s="90">
        <v>49100</v>
      </c>
      <c r="X91" s="91" t="s">
        <v>25</v>
      </c>
    </row>
    <row r="92" spans="1:24">
      <c r="A92" t="str">
        <f t="shared" si="10"/>
        <v>Jun-21</v>
      </c>
      <c r="B92" s="93">
        <v>44358</v>
      </c>
      <c r="C92" s="90">
        <v>49500</v>
      </c>
      <c r="D92" s="90">
        <v>51700</v>
      </c>
      <c r="E92" s="90">
        <v>49800</v>
      </c>
      <c r="F92" s="90">
        <v>47250</v>
      </c>
      <c r="G92" s="90">
        <v>48400</v>
      </c>
      <c r="H92" s="91" t="s">
        <v>25</v>
      </c>
      <c r="I92" s="90">
        <v>48000</v>
      </c>
      <c r="J92" s="91" t="s">
        <v>25</v>
      </c>
      <c r="K92" s="90">
        <v>48300</v>
      </c>
      <c r="L92" s="91" t="s">
        <v>25</v>
      </c>
      <c r="M92" s="90">
        <v>52100</v>
      </c>
      <c r="N92" s="90">
        <v>47500</v>
      </c>
      <c r="O92" s="90">
        <v>49200</v>
      </c>
      <c r="P92" s="91" t="s">
        <v>25</v>
      </c>
      <c r="Q92" s="90">
        <v>46900</v>
      </c>
      <c r="R92" s="90">
        <v>46600</v>
      </c>
      <c r="S92" s="90">
        <v>46700</v>
      </c>
      <c r="T92" s="91" t="s">
        <v>25</v>
      </c>
      <c r="U92" s="91" t="s">
        <v>25</v>
      </c>
      <c r="V92" s="91" t="s">
        <v>25</v>
      </c>
      <c r="W92" s="90">
        <v>48800</v>
      </c>
      <c r="X92" s="91" t="s">
        <v>25</v>
      </c>
    </row>
    <row r="93" spans="1:24">
      <c r="A93" t="str">
        <f t="shared" si="10"/>
        <v>Jun-21</v>
      </c>
      <c r="B93" s="93">
        <v>44359</v>
      </c>
      <c r="C93" s="90">
        <v>49500</v>
      </c>
      <c r="D93" s="90">
        <v>51700</v>
      </c>
      <c r="E93" s="90">
        <v>49800</v>
      </c>
      <c r="F93" s="90">
        <v>47250</v>
      </c>
      <c r="G93" s="90">
        <v>48400</v>
      </c>
      <c r="H93" s="91" t="s">
        <v>25</v>
      </c>
      <c r="I93" s="90">
        <v>48500</v>
      </c>
      <c r="J93" s="91" t="s">
        <v>25</v>
      </c>
      <c r="K93" s="90">
        <v>48300</v>
      </c>
      <c r="L93" s="91" t="s">
        <v>25</v>
      </c>
      <c r="M93" s="90">
        <v>51900</v>
      </c>
      <c r="N93" s="90">
        <v>47500</v>
      </c>
      <c r="O93" s="90">
        <v>49100</v>
      </c>
      <c r="P93" s="91" t="s">
        <v>25</v>
      </c>
      <c r="Q93" s="90">
        <v>46500</v>
      </c>
      <c r="R93" s="90">
        <v>46600</v>
      </c>
      <c r="S93" s="90">
        <v>46600</v>
      </c>
      <c r="T93" s="91" t="s">
        <v>25</v>
      </c>
      <c r="U93" s="91" t="s">
        <v>25</v>
      </c>
      <c r="V93" s="91" t="s">
        <v>25</v>
      </c>
      <c r="W93" s="90">
        <v>48800</v>
      </c>
      <c r="X93" s="91" t="s">
        <v>25</v>
      </c>
    </row>
    <row r="94" spans="1:24">
      <c r="A94" t="str">
        <f t="shared" si="10"/>
        <v>Jun-21</v>
      </c>
      <c r="B94" s="93">
        <v>44360</v>
      </c>
      <c r="C94" s="90" t="s">
        <v>24</v>
      </c>
      <c r="D94" s="90" t="s">
        <v>24</v>
      </c>
      <c r="E94" s="90" t="s">
        <v>24</v>
      </c>
      <c r="F94" s="90" t="s">
        <v>24</v>
      </c>
      <c r="G94" s="90" t="s">
        <v>24</v>
      </c>
      <c r="H94" s="90" t="s">
        <v>24</v>
      </c>
      <c r="I94" s="90" t="s">
        <v>24</v>
      </c>
      <c r="J94" s="90" t="s">
        <v>24</v>
      </c>
      <c r="K94" s="90" t="s">
        <v>24</v>
      </c>
      <c r="L94" s="90" t="s">
        <v>24</v>
      </c>
      <c r="M94" s="90" t="s">
        <v>24</v>
      </c>
      <c r="N94" s="90" t="s">
        <v>24</v>
      </c>
      <c r="O94" s="90" t="s">
        <v>24</v>
      </c>
      <c r="P94" s="90" t="s">
        <v>24</v>
      </c>
      <c r="Q94" s="90" t="s">
        <v>24</v>
      </c>
      <c r="R94" s="90" t="s">
        <v>24</v>
      </c>
      <c r="S94" s="90" t="s">
        <v>24</v>
      </c>
      <c r="T94" s="90" t="s">
        <v>24</v>
      </c>
      <c r="U94" s="90" t="s">
        <v>24</v>
      </c>
      <c r="V94" s="90" t="s">
        <v>24</v>
      </c>
      <c r="W94" s="90" t="s">
        <v>24</v>
      </c>
      <c r="X94" s="90" t="s">
        <v>24</v>
      </c>
    </row>
    <row r="95" spans="1:24">
      <c r="A95" t="str">
        <f t="shared" si="10"/>
        <v>Jun-21</v>
      </c>
      <c r="B95" s="93">
        <v>44361</v>
      </c>
      <c r="C95" s="90">
        <v>49300</v>
      </c>
      <c r="D95" s="90">
        <v>51500</v>
      </c>
      <c r="E95" s="90">
        <v>49100</v>
      </c>
      <c r="F95" s="90">
        <v>47000</v>
      </c>
      <c r="G95" s="90">
        <v>48400</v>
      </c>
      <c r="H95" s="91" t="s">
        <v>25</v>
      </c>
      <c r="I95" s="90">
        <v>48000</v>
      </c>
      <c r="J95" s="91" t="s">
        <v>25</v>
      </c>
      <c r="K95" s="90">
        <v>48300</v>
      </c>
      <c r="L95" s="91" t="s">
        <v>25</v>
      </c>
      <c r="M95" s="90">
        <v>51600</v>
      </c>
      <c r="N95" s="90">
        <v>47500</v>
      </c>
      <c r="O95" s="90">
        <v>48600</v>
      </c>
      <c r="P95" s="91" t="s">
        <v>25</v>
      </c>
      <c r="Q95" s="90">
        <v>46000</v>
      </c>
      <c r="R95" s="90">
        <v>46200</v>
      </c>
      <c r="S95" s="90">
        <v>46500</v>
      </c>
      <c r="T95" s="91" t="s">
        <v>25</v>
      </c>
      <c r="U95" s="91" t="s">
        <v>25</v>
      </c>
      <c r="V95" s="91" t="s">
        <v>25</v>
      </c>
      <c r="W95" s="90">
        <v>49100</v>
      </c>
      <c r="X95" s="91" t="s">
        <v>25</v>
      </c>
    </row>
    <row r="96" spans="1:24">
      <c r="A96" t="str">
        <f t="shared" si="10"/>
        <v>Jun-21</v>
      </c>
      <c r="B96" s="93">
        <v>44362</v>
      </c>
      <c r="C96" s="90">
        <v>49200</v>
      </c>
      <c r="D96" s="90">
        <v>51300</v>
      </c>
      <c r="E96" s="90">
        <v>49100</v>
      </c>
      <c r="F96" s="90">
        <v>46750</v>
      </c>
      <c r="G96" s="90">
        <v>48400</v>
      </c>
      <c r="H96" s="91" t="s">
        <v>25</v>
      </c>
      <c r="I96" s="90">
        <v>47500</v>
      </c>
      <c r="J96" s="91" t="s">
        <v>25</v>
      </c>
      <c r="K96" s="90">
        <v>48300</v>
      </c>
      <c r="L96" s="91" t="s">
        <v>25</v>
      </c>
      <c r="M96" s="90">
        <v>51500</v>
      </c>
      <c r="N96" s="90">
        <v>47500</v>
      </c>
      <c r="O96" s="90">
        <v>48400</v>
      </c>
      <c r="P96" s="91" t="s">
        <v>25</v>
      </c>
      <c r="Q96" s="90">
        <v>46300</v>
      </c>
      <c r="R96" s="90">
        <v>46200</v>
      </c>
      <c r="S96" s="90">
        <v>46400</v>
      </c>
      <c r="T96" s="91" t="s">
        <v>25</v>
      </c>
      <c r="U96" s="91" t="s">
        <v>25</v>
      </c>
      <c r="V96" s="91" t="s">
        <v>25</v>
      </c>
      <c r="W96" s="90">
        <v>49100</v>
      </c>
      <c r="X96" s="91" t="s">
        <v>25</v>
      </c>
    </row>
    <row r="97" spans="1:24">
      <c r="A97" t="str">
        <f t="shared" si="10"/>
        <v>Jun-21</v>
      </c>
      <c r="B97" s="93">
        <v>44363</v>
      </c>
      <c r="C97" s="90">
        <v>49200</v>
      </c>
      <c r="D97" s="90">
        <v>51200</v>
      </c>
      <c r="E97" s="90">
        <v>49000</v>
      </c>
      <c r="F97" s="90">
        <v>46000</v>
      </c>
      <c r="G97" s="90">
        <v>48300</v>
      </c>
      <c r="H97" s="91" t="s">
        <v>25</v>
      </c>
      <c r="I97" s="90">
        <v>47500</v>
      </c>
      <c r="J97" s="91" t="s">
        <v>25</v>
      </c>
      <c r="K97" s="90">
        <v>47800</v>
      </c>
      <c r="L97" s="91" t="s">
        <v>25</v>
      </c>
      <c r="M97" s="90">
        <v>51300</v>
      </c>
      <c r="N97" s="90">
        <v>47500</v>
      </c>
      <c r="O97" s="90">
        <v>47900</v>
      </c>
      <c r="P97" s="91" t="s">
        <v>25</v>
      </c>
      <c r="Q97" s="90">
        <v>45600</v>
      </c>
      <c r="R97" s="90">
        <v>46000</v>
      </c>
      <c r="S97" s="90">
        <v>46000</v>
      </c>
      <c r="T97" s="91" t="s">
        <v>25</v>
      </c>
      <c r="U97" s="91" t="s">
        <v>25</v>
      </c>
      <c r="V97" s="91" t="s">
        <v>25</v>
      </c>
      <c r="W97" s="90">
        <v>49100</v>
      </c>
      <c r="X97" s="91" t="s">
        <v>25</v>
      </c>
    </row>
    <row r="98" spans="1:24">
      <c r="A98" t="str">
        <f t="shared" si="10"/>
        <v>Jun-21</v>
      </c>
      <c r="B98" s="93">
        <v>44364</v>
      </c>
      <c r="C98" s="90">
        <v>48800</v>
      </c>
      <c r="D98" s="90">
        <v>50800</v>
      </c>
      <c r="E98" s="90">
        <v>48900</v>
      </c>
      <c r="F98" s="90">
        <v>45500</v>
      </c>
      <c r="G98" s="90">
        <v>48100</v>
      </c>
      <c r="H98" s="91" t="s">
        <v>25</v>
      </c>
      <c r="I98" s="90">
        <v>47000</v>
      </c>
      <c r="J98" s="91" t="s">
        <v>25</v>
      </c>
      <c r="K98" s="90">
        <v>47700</v>
      </c>
      <c r="L98" s="91" t="s">
        <v>25</v>
      </c>
      <c r="M98" s="90">
        <v>50900</v>
      </c>
      <c r="N98" s="90">
        <v>47000</v>
      </c>
      <c r="O98" s="90">
        <v>47500</v>
      </c>
      <c r="P98" s="91" t="s">
        <v>25</v>
      </c>
      <c r="Q98" s="90">
        <v>45550</v>
      </c>
      <c r="R98" s="90">
        <v>45600</v>
      </c>
      <c r="S98" s="90">
        <v>45700</v>
      </c>
      <c r="T98" s="91" t="s">
        <v>25</v>
      </c>
      <c r="U98" s="91" t="s">
        <v>25</v>
      </c>
      <c r="V98" s="91" t="s">
        <v>25</v>
      </c>
      <c r="W98" s="90">
        <v>49000</v>
      </c>
      <c r="X98" s="91" t="s">
        <v>25</v>
      </c>
    </row>
    <row r="99" spans="1:24">
      <c r="A99" t="str">
        <f t="shared" si="10"/>
        <v>Jun-21</v>
      </c>
      <c r="B99" s="93">
        <v>44365</v>
      </c>
      <c r="C99" s="90">
        <v>48400</v>
      </c>
      <c r="D99" s="90">
        <v>50800</v>
      </c>
      <c r="E99" s="90">
        <v>48200</v>
      </c>
      <c r="F99" s="90">
        <v>45200</v>
      </c>
      <c r="G99" s="90">
        <v>47900</v>
      </c>
      <c r="H99" s="91" t="s">
        <v>25</v>
      </c>
      <c r="I99" s="90">
        <v>46800</v>
      </c>
      <c r="J99" s="91" t="s">
        <v>25</v>
      </c>
      <c r="K99" s="90">
        <v>47700</v>
      </c>
      <c r="L99" s="91" t="s">
        <v>25</v>
      </c>
      <c r="M99" s="90">
        <v>50400</v>
      </c>
      <c r="N99" s="90">
        <v>46800</v>
      </c>
      <c r="O99" s="90">
        <v>47100</v>
      </c>
      <c r="P99" s="91" t="s">
        <v>25</v>
      </c>
      <c r="Q99" s="90">
        <v>45500</v>
      </c>
      <c r="R99" s="90">
        <v>45600</v>
      </c>
      <c r="S99" s="90">
        <v>45500</v>
      </c>
      <c r="T99" s="91" t="s">
        <v>25</v>
      </c>
      <c r="U99" s="91" t="s">
        <v>25</v>
      </c>
      <c r="V99" s="91" t="s">
        <v>25</v>
      </c>
      <c r="W99" s="90">
        <v>48800</v>
      </c>
      <c r="X99" s="91" t="s">
        <v>25</v>
      </c>
    </row>
    <row r="100" spans="1:24">
      <c r="A100" t="str">
        <f t="shared" si="10"/>
        <v>Jun-21</v>
      </c>
      <c r="B100" s="93">
        <v>44366</v>
      </c>
      <c r="C100" s="90">
        <v>48400</v>
      </c>
      <c r="D100" s="90">
        <v>51000</v>
      </c>
      <c r="E100" s="90">
        <v>48200</v>
      </c>
      <c r="F100" s="90">
        <v>45750</v>
      </c>
      <c r="G100" s="90">
        <v>47700</v>
      </c>
      <c r="H100" s="91" t="s">
        <v>25</v>
      </c>
      <c r="I100" s="90">
        <v>46800</v>
      </c>
      <c r="J100" s="91" t="s">
        <v>25</v>
      </c>
      <c r="K100" s="90">
        <v>47600</v>
      </c>
      <c r="L100" s="91" t="s">
        <v>25</v>
      </c>
      <c r="M100" s="90">
        <v>50500</v>
      </c>
      <c r="N100" s="90">
        <v>46500</v>
      </c>
      <c r="O100" s="90">
        <v>47300</v>
      </c>
      <c r="P100" s="91" t="s">
        <v>25</v>
      </c>
      <c r="Q100" s="90">
        <v>45500</v>
      </c>
      <c r="R100" s="90">
        <v>45700</v>
      </c>
      <c r="S100" s="90">
        <v>45800</v>
      </c>
      <c r="T100" s="91" t="s">
        <v>25</v>
      </c>
      <c r="U100" s="91" t="s">
        <v>25</v>
      </c>
      <c r="V100" s="91" t="s">
        <v>25</v>
      </c>
      <c r="W100" s="90">
        <v>48600</v>
      </c>
      <c r="X100" s="91" t="s">
        <v>25</v>
      </c>
    </row>
    <row r="101" spans="1:24">
      <c r="A101" t="str">
        <f t="shared" si="10"/>
        <v>Jun-21</v>
      </c>
      <c r="B101" s="93">
        <v>44367</v>
      </c>
      <c r="C101" s="90" t="s">
        <v>24</v>
      </c>
      <c r="D101" s="90" t="s">
        <v>24</v>
      </c>
      <c r="E101" s="90" t="s">
        <v>24</v>
      </c>
      <c r="F101" s="90" t="s">
        <v>24</v>
      </c>
      <c r="G101" s="90" t="s">
        <v>24</v>
      </c>
      <c r="H101" s="90" t="s">
        <v>24</v>
      </c>
      <c r="I101" s="90" t="s">
        <v>24</v>
      </c>
      <c r="J101" s="90" t="s">
        <v>24</v>
      </c>
      <c r="K101" s="90" t="s">
        <v>24</v>
      </c>
      <c r="L101" s="90" t="s">
        <v>24</v>
      </c>
      <c r="M101" s="90" t="s">
        <v>24</v>
      </c>
      <c r="N101" s="90" t="s">
        <v>24</v>
      </c>
      <c r="O101" s="90" t="s">
        <v>24</v>
      </c>
      <c r="P101" s="90" t="s">
        <v>24</v>
      </c>
      <c r="Q101" s="90" t="s">
        <v>24</v>
      </c>
      <c r="R101" s="90" t="s">
        <v>24</v>
      </c>
      <c r="S101" s="90" t="s">
        <v>24</v>
      </c>
      <c r="T101" s="90" t="s">
        <v>24</v>
      </c>
      <c r="U101" s="90" t="s">
        <v>24</v>
      </c>
      <c r="V101" s="90" t="s">
        <v>24</v>
      </c>
      <c r="W101" s="90" t="s">
        <v>24</v>
      </c>
      <c r="X101" s="90" t="s">
        <v>24</v>
      </c>
    </row>
    <row r="102" spans="1:24">
      <c r="A102" t="str">
        <f t="shared" si="10"/>
        <v>Jun-21</v>
      </c>
      <c r="B102" s="93">
        <v>44368</v>
      </c>
      <c r="C102" s="90">
        <v>48300</v>
      </c>
      <c r="D102" s="90">
        <v>50600</v>
      </c>
      <c r="E102" s="90">
        <v>48400</v>
      </c>
      <c r="F102" s="90">
        <v>45250</v>
      </c>
      <c r="G102" s="90">
        <v>47600</v>
      </c>
      <c r="H102" s="91" t="s">
        <v>25</v>
      </c>
      <c r="I102" s="90">
        <v>46800</v>
      </c>
      <c r="J102" s="91" t="s">
        <v>25</v>
      </c>
      <c r="K102" s="90">
        <v>47200</v>
      </c>
      <c r="L102" s="91" t="s">
        <v>25</v>
      </c>
      <c r="M102" s="90">
        <v>50200</v>
      </c>
      <c r="N102" s="90">
        <v>46200</v>
      </c>
      <c r="O102" s="90">
        <v>46700</v>
      </c>
      <c r="P102" s="91" t="s">
        <v>25</v>
      </c>
      <c r="Q102" s="90">
        <v>45400</v>
      </c>
      <c r="R102" s="90">
        <v>45300</v>
      </c>
      <c r="S102" s="90">
        <v>45450</v>
      </c>
      <c r="T102" s="91" t="s">
        <v>25</v>
      </c>
      <c r="U102" s="91" t="s">
        <v>25</v>
      </c>
      <c r="V102" s="91" t="s">
        <v>25</v>
      </c>
      <c r="W102" s="90">
        <v>48400</v>
      </c>
      <c r="X102" s="91" t="s">
        <v>25</v>
      </c>
    </row>
    <row r="103" spans="1:24">
      <c r="A103" t="str">
        <f t="shared" si="10"/>
        <v>Jun-21</v>
      </c>
      <c r="B103" s="93">
        <v>44369</v>
      </c>
      <c r="C103" s="90">
        <v>48100</v>
      </c>
      <c r="D103" s="90">
        <v>50000</v>
      </c>
      <c r="E103" s="90">
        <v>47800</v>
      </c>
      <c r="F103" s="90">
        <v>44500</v>
      </c>
      <c r="G103" s="90">
        <v>47500</v>
      </c>
      <c r="H103" s="91" t="s">
        <v>25</v>
      </c>
      <c r="I103" s="90">
        <v>46800</v>
      </c>
      <c r="J103" s="91" t="s">
        <v>25</v>
      </c>
      <c r="K103" s="90">
        <v>47100</v>
      </c>
      <c r="L103" s="91" t="s">
        <v>25</v>
      </c>
      <c r="M103" s="90">
        <v>49800</v>
      </c>
      <c r="N103" s="90">
        <v>46000</v>
      </c>
      <c r="O103" s="90">
        <v>46700</v>
      </c>
      <c r="P103" s="91" t="s">
        <v>25</v>
      </c>
      <c r="Q103" s="90">
        <v>44600</v>
      </c>
      <c r="R103" s="90">
        <v>45000</v>
      </c>
      <c r="S103" s="90">
        <v>45500</v>
      </c>
      <c r="T103" s="91" t="s">
        <v>25</v>
      </c>
      <c r="U103" s="91" t="s">
        <v>25</v>
      </c>
      <c r="V103" s="91" t="s">
        <v>25</v>
      </c>
      <c r="W103" s="90">
        <v>48400</v>
      </c>
      <c r="X103" s="91" t="s">
        <v>25</v>
      </c>
    </row>
    <row r="104" spans="1:24">
      <c r="A104" t="str">
        <f t="shared" si="10"/>
        <v>Jun-21</v>
      </c>
      <c r="B104" s="93">
        <v>44370</v>
      </c>
      <c r="C104" s="90">
        <v>47800</v>
      </c>
      <c r="D104" s="90">
        <v>50000</v>
      </c>
      <c r="E104" s="90">
        <v>47600</v>
      </c>
      <c r="F104" s="90">
        <v>44500</v>
      </c>
      <c r="G104" s="90">
        <v>47500</v>
      </c>
      <c r="H104" s="91" t="s">
        <v>25</v>
      </c>
      <c r="I104" s="90">
        <v>46500</v>
      </c>
      <c r="J104" s="91" t="s">
        <v>25</v>
      </c>
      <c r="K104" s="90">
        <v>47000</v>
      </c>
      <c r="L104" s="91" t="s">
        <v>25</v>
      </c>
      <c r="M104" s="90">
        <v>49400</v>
      </c>
      <c r="N104" s="90">
        <v>45700</v>
      </c>
      <c r="O104" s="90">
        <v>46500</v>
      </c>
      <c r="P104" s="91" t="s">
        <v>25</v>
      </c>
      <c r="Q104" s="90">
        <v>44400</v>
      </c>
      <c r="R104" s="90">
        <v>44600</v>
      </c>
      <c r="S104" s="90">
        <v>44700</v>
      </c>
      <c r="T104" s="91" t="s">
        <v>25</v>
      </c>
      <c r="U104" s="91" t="s">
        <v>25</v>
      </c>
      <c r="V104" s="91" t="s">
        <v>25</v>
      </c>
      <c r="W104" s="90">
        <v>48100</v>
      </c>
      <c r="X104" s="91" t="s">
        <v>25</v>
      </c>
    </row>
    <row r="105" spans="1:24">
      <c r="A105" t="str">
        <f t="shared" si="10"/>
        <v>Jun-21</v>
      </c>
      <c r="B105" s="93">
        <v>44371</v>
      </c>
      <c r="C105" s="90">
        <v>47800</v>
      </c>
      <c r="D105" s="90">
        <v>49500</v>
      </c>
      <c r="E105" s="90">
        <v>47500</v>
      </c>
      <c r="F105" s="90">
        <v>44500</v>
      </c>
      <c r="G105" s="90">
        <v>47200</v>
      </c>
      <c r="H105" s="91" t="s">
        <v>25</v>
      </c>
      <c r="I105" s="90">
        <v>46500</v>
      </c>
      <c r="J105" s="91" t="s">
        <v>25</v>
      </c>
      <c r="K105" s="90">
        <v>46700</v>
      </c>
      <c r="L105" s="91" t="s">
        <v>25</v>
      </c>
      <c r="M105" s="90">
        <v>49200</v>
      </c>
      <c r="N105" s="90">
        <v>45500</v>
      </c>
      <c r="O105" s="90">
        <v>46600</v>
      </c>
      <c r="P105" s="91" t="s">
        <v>25</v>
      </c>
      <c r="Q105" s="90">
        <v>44200</v>
      </c>
      <c r="R105" s="90">
        <v>44500</v>
      </c>
      <c r="S105" s="90">
        <v>44600</v>
      </c>
      <c r="T105" s="91" t="s">
        <v>25</v>
      </c>
      <c r="U105" s="91" t="s">
        <v>25</v>
      </c>
      <c r="V105" s="91" t="s">
        <v>25</v>
      </c>
      <c r="W105" s="90">
        <v>48100</v>
      </c>
      <c r="X105" s="91" t="s">
        <v>25</v>
      </c>
    </row>
    <row r="106" spans="1:24">
      <c r="A106" t="str">
        <f t="shared" si="10"/>
        <v>Jun-21</v>
      </c>
      <c r="B106" s="93">
        <v>44372</v>
      </c>
      <c r="C106" s="90">
        <v>47700</v>
      </c>
      <c r="D106" s="90">
        <v>49300</v>
      </c>
      <c r="E106" s="90">
        <v>47000</v>
      </c>
      <c r="F106" s="90">
        <v>44000</v>
      </c>
      <c r="G106" s="90">
        <v>46800</v>
      </c>
      <c r="H106" s="91" t="s">
        <v>25</v>
      </c>
      <c r="I106" s="90">
        <v>46200</v>
      </c>
      <c r="J106" s="91" t="s">
        <v>25</v>
      </c>
      <c r="K106" s="90">
        <v>46600</v>
      </c>
      <c r="L106" s="91" t="s">
        <v>25</v>
      </c>
      <c r="M106" s="90">
        <v>49000</v>
      </c>
      <c r="N106" s="90">
        <v>45400</v>
      </c>
      <c r="O106" s="90">
        <v>46100</v>
      </c>
      <c r="P106" s="91" t="s">
        <v>25</v>
      </c>
      <c r="Q106" s="90">
        <v>44000</v>
      </c>
      <c r="R106" s="90">
        <v>44300</v>
      </c>
      <c r="S106" s="90">
        <v>44400</v>
      </c>
      <c r="T106" s="91" t="s">
        <v>25</v>
      </c>
      <c r="U106" s="91" t="s">
        <v>25</v>
      </c>
      <c r="V106" s="91" t="s">
        <v>25</v>
      </c>
      <c r="W106" s="90">
        <v>48000</v>
      </c>
      <c r="X106" s="91" t="s">
        <v>25</v>
      </c>
    </row>
    <row r="107" spans="1:24">
      <c r="A107" t="str">
        <f t="shared" si="10"/>
        <v>Jun-21</v>
      </c>
      <c r="B107" s="93">
        <v>44373</v>
      </c>
      <c r="C107" s="90">
        <v>47500</v>
      </c>
      <c r="D107" s="90">
        <v>49100</v>
      </c>
      <c r="E107" s="90">
        <v>47000</v>
      </c>
      <c r="F107" s="90">
        <v>44000</v>
      </c>
      <c r="G107" s="90">
        <v>46700</v>
      </c>
      <c r="H107" s="91" t="s">
        <v>25</v>
      </c>
      <c r="I107" s="90">
        <v>46000</v>
      </c>
      <c r="J107" s="91" t="s">
        <v>25</v>
      </c>
      <c r="K107" s="90">
        <v>46500</v>
      </c>
      <c r="L107" s="91" t="s">
        <v>25</v>
      </c>
      <c r="M107" s="90">
        <v>48700</v>
      </c>
      <c r="N107" s="90">
        <v>45400</v>
      </c>
      <c r="O107" s="90">
        <v>46100</v>
      </c>
      <c r="P107" s="91" t="s">
        <v>25</v>
      </c>
      <c r="Q107" s="90">
        <v>43800</v>
      </c>
      <c r="R107" s="90">
        <v>44100</v>
      </c>
      <c r="S107" s="90">
        <v>44200</v>
      </c>
      <c r="T107" s="91" t="s">
        <v>25</v>
      </c>
      <c r="U107" s="91" t="s">
        <v>25</v>
      </c>
      <c r="V107" s="91" t="s">
        <v>25</v>
      </c>
      <c r="W107" s="90">
        <v>47900</v>
      </c>
      <c r="X107" s="91" t="s">
        <v>25</v>
      </c>
    </row>
    <row r="108" spans="1:24">
      <c r="A108" t="str">
        <f t="shared" si="10"/>
        <v>Jun-21</v>
      </c>
      <c r="B108" s="93">
        <v>44374</v>
      </c>
      <c r="C108" s="90" t="s">
        <v>24</v>
      </c>
      <c r="D108" s="90" t="s">
        <v>24</v>
      </c>
      <c r="E108" s="90" t="s">
        <v>24</v>
      </c>
      <c r="F108" s="90" t="s">
        <v>24</v>
      </c>
      <c r="G108" s="90" t="s">
        <v>24</v>
      </c>
      <c r="H108" s="90" t="s">
        <v>24</v>
      </c>
      <c r="I108" s="90" t="s">
        <v>24</v>
      </c>
      <c r="J108" s="90" t="s">
        <v>24</v>
      </c>
      <c r="K108" s="90" t="s">
        <v>24</v>
      </c>
      <c r="L108" s="90" t="s">
        <v>24</v>
      </c>
      <c r="M108" s="90" t="s">
        <v>24</v>
      </c>
      <c r="N108" s="90" t="s">
        <v>24</v>
      </c>
      <c r="O108" s="90" t="s">
        <v>24</v>
      </c>
      <c r="P108" s="90" t="s">
        <v>24</v>
      </c>
      <c r="Q108" s="90" t="s">
        <v>24</v>
      </c>
      <c r="R108" s="90" t="s">
        <v>24</v>
      </c>
      <c r="S108" s="90" t="s">
        <v>24</v>
      </c>
      <c r="T108" s="90" t="s">
        <v>24</v>
      </c>
      <c r="U108" s="90" t="s">
        <v>24</v>
      </c>
      <c r="V108" s="90" t="s">
        <v>24</v>
      </c>
      <c r="W108" s="90" t="s">
        <v>24</v>
      </c>
      <c r="X108" s="90" t="s">
        <v>24</v>
      </c>
    </row>
    <row r="109" spans="1:24">
      <c r="A109" t="str">
        <f t="shared" si="10"/>
        <v>Jun-21</v>
      </c>
      <c r="B109" s="93">
        <v>44375</v>
      </c>
      <c r="C109" s="90">
        <v>47300</v>
      </c>
      <c r="D109" s="90">
        <v>49000</v>
      </c>
      <c r="E109" s="90">
        <v>46800</v>
      </c>
      <c r="F109" s="90">
        <v>43750</v>
      </c>
      <c r="G109" s="90">
        <v>46400</v>
      </c>
      <c r="H109" s="91" t="s">
        <v>25</v>
      </c>
      <c r="I109" s="90">
        <v>46000</v>
      </c>
      <c r="J109" s="91" t="s">
        <v>25</v>
      </c>
      <c r="K109" s="90">
        <v>46400</v>
      </c>
      <c r="L109" s="91" t="s">
        <v>25</v>
      </c>
      <c r="M109" s="90">
        <v>48400</v>
      </c>
      <c r="N109" s="90">
        <v>45300</v>
      </c>
      <c r="O109" s="90">
        <v>46000</v>
      </c>
      <c r="P109" s="91" t="s">
        <v>25</v>
      </c>
      <c r="Q109" s="90">
        <v>43650</v>
      </c>
      <c r="R109" s="90">
        <v>43800</v>
      </c>
      <c r="S109" s="90">
        <v>44200</v>
      </c>
      <c r="T109" s="91" t="s">
        <v>25</v>
      </c>
      <c r="U109" s="91" t="s">
        <v>25</v>
      </c>
      <c r="V109" s="91" t="s">
        <v>25</v>
      </c>
      <c r="W109" s="90">
        <v>47500</v>
      </c>
      <c r="X109" s="91" t="s">
        <v>25</v>
      </c>
    </row>
    <row r="110" spans="1:24">
      <c r="A110" t="str">
        <f t="shared" si="10"/>
        <v>Jun-21</v>
      </c>
      <c r="B110" s="93">
        <v>44376</v>
      </c>
      <c r="C110" s="90">
        <v>47000</v>
      </c>
      <c r="D110" s="90">
        <v>48500</v>
      </c>
      <c r="E110" s="90">
        <v>46400</v>
      </c>
      <c r="F110" s="90">
        <v>43700</v>
      </c>
      <c r="G110" s="90">
        <v>46300</v>
      </c>
      <c r="H110" s="91" t="s">
        <v>25</v>
      </c>
      <c r="I110" s="90">
        <v>45500</v>
      </c>
      <c r="J110" s="91" t="s">
        <v>25</v>
      </c>
      <c r="K110" s="90">
        <v>46300</v>
      </c>
      <c r="L110" s="91" t="s">
        <v>25</v>
      </c>
      <c r="M110" s="90">
        <v>47900</v>
      </c>
      <c r="N110" s="90">
        <v>45200</v>
      </c>
      <c r="O110" s="90">
        <v>45400</v>
      </c>
      <c r="P110" s="91" t="s">
        <v>25</v>
      </c>
      <c r="Q110" s="90">
        <v>43200</v>
      </c>
      <c r="R110" s="90">
        <v>43500</v>
      </c>
      <c r="S110" s="90">
        <v>44100</v>
      </c>
      <c r="T110" s="91" t="s">
        <v>25</v>
      </c>
      <c r="U110" s="91" t="s">
        <v>25</v>
      </c>
      <c r="V110" s="91" t="s">
        <v>25</v>
      </c>
      <c r="W110" s="90">
        <v>47300</v>
      </c>
      <c r="X110" s="91" t="s">
        <v>25</v>
      </c>
    </row>
    <row r="111" spans="1:24">
      <c r="A111" t="str">
        <f t="shared" si="10"/>
        <v>Jun-21</v>
      </c>
      <c r="B111" s="93">
        <v>44377</v>
      </c>
      <c r="C111" s="90">
        <v>46800</v>
      </c>
      <c r="D111" s="90">
        <v>48300</v>
      </c>
      <c r="E111" s="90">
        <v>46500</v>
      </c>
      <c r="F111" s="90">
        <v>43750</v>
      </c>
      <c r="G111" s="90">
        <v>45800</v>
      </c>
      <c r="H111" s="91" t="s">
        <v>25</v>
      </c>
      <c r="I111" s="90">
        <v>45500</v>
      </c>
      <c r="J111" s="91" t="s">
        <v>25</v>
      </c>
      <c r="K111" s="90">
        <v>46100</v>
      </c>
      <c r="L111" s="91" t="s">
        <v>25</v>
      </c>
      <c r="M111" s="90">
        <v>47600</v>
      </c>
      <c r="N111" s="90">
        <v>45200</v>
      </c>
      <c r="O111" s="90">
        <v>45700</v>
      </c>
      <c r="P111" s="91" t="s">
        <v>25</v>
      </c>
      <c r="Q111" s="90">
        <v>43500</v>
      </c>
      <c r="R111" s="90">
        <v>43600</v>
      </c>
      <c r="S111" s="90">
        <v>44300</v>
      </c>
      <c r="T111" s="91" t="s">
        <v>25</v>
      </c>
      <c r="U111" s="91" t="s">
        <v>25</v>
      </c>
      <c r="V111" s="91" t="s">
        <v>25</v>
      </c>
      <c r="W111" s="90">
        <v>47000</v>
      </c>
      <c r="X111" s="91" t="s">
        <v>25</v>
      </c>
    </row>
    <row r="112" spans="1:24">
      <c r="A112" t="str">
        <f t="shared" si="10"/>
        <v>Jul-21</v>
      </c>
      <c r="B112" s="93">
        <v>44378</v>
      </c>
      <c r="C112" s="90">
        <v>46600</v>
      </c>
      <c r="D112" s="90">
        <v>48000</v>
      </c>
      <c r="E112" s="90">
        <v>46400</v>
      </c>
      <c r="F112" s="90">
        <v>43500</v>
      </c>
      <c r="G112" s="90">
        <v>45700</v>
      </c>
      <c r="H112" s="91" t="s">
        <v>25</v>
      </c>
      <c r="I112" s="90">
        <v>45500</v>
      </c>
      <c r="J112" s="91" t="s">
        <v>25</v>
      </c>
      <c r="K112" s="90">
        <v>45800</v>
      </c>
      <c r="L112" s="91" t="s">
        <v>25</v>
      </c>
      <c r="M112" s="90">
        <v>47300</v>
      </c>
      <c r="N112" s="90">
        <v>45200</v>
      </c>
      <c r="O112" s="90">
        <v>45400</v>
      </c>
      <c r="P112" s="91" t="s">
        <v>25</v>
      </c>
      <c r="Q112" s="90">
        <v>43300</v>
      </c>
      <c r="R112" s="90">
        <v>43300</v>
      </c>
      <c r="S112" s="90">
        <v>44100</v>
      </c>
      <c r="T112" s="91" t="s">
        <v>25</v>
      </c>
      <c r="U112" s="91" t="s">
        <v>25</v>
      </c>
      <c r="V112" s="91" t="s">
        <v>25</v>
      </c>
      <c r="W112" s="90">
        <v>46800</v>
      </c>
      <c r="X112" s="91" t="s">
        <v>25</v>
      </c>
    </row>
    <row r="113" spans="1:24">
      <c r="A113" t="str">
        <f t="shared" si="10"/>
        <v>Jul-21</v>
      </c>
      <c r="B113" s="93">
        <v>44379</v>
      </c>
      <c r="C113" s="90">
        <v>46600</v>
      </c>
      <c r="D113" s="90">
        <v>47800</v>
      </c>
      <c r="E113" s="90">
        <v>46400</v>
      </c>
      <c r="F113" s="90">
        <v>43200</v>
      </c>
      <c r="G113" s="90">
        <v>45700</v>
      </c>
      <c r="H113" s="91" t="s">
        <v>25</v>
      </c>
      <c r="I113" s="90">
        <v>45200</v>
      </c>
      <c r="J113" s="91" t="s">
        <v>25</v>
      </c>
      <c r="K113" s="90">
        <v>45700</v>
      </c>
      <c r="L113" s="91" t="s">
        <v>25</v>
      </c>
      <c r="M113" s="90">
        <v>47200</v>
      </c>
      <c r="N113" s="90">
        <v>45200</v>
      </c>
      <c r="O113" s="90">
        <v>45400</v>
      </c>
      <c r="P113" s="91" t="s">
        <v>25</v>
      </c>
      <c r="Q113" s="90">
        <v>43100</v>
      </c>
      <c r="R113" s="90">
        <v>43200</v>
      </c>
      <c r="S113" s="90">
        <v>43900</v>
      </c>
      <c r="T113" s="91" t="s">
        <v>25</v>
      </c>
      <c r="U113" s="91" t="s">
        <v>25</v>
      </c>
      <c r="V113" s="91" t="s">
        <v>25</v>
      </c>
      <c r="W113" s="90">
        <v>46800</v>
      </c>
      <c r="X113" s="91" t="s">
        <v>25</v>
      </c>
    </row>
    <row r="114" spans="1:24">
      <c r="A114" t="str">
        <f t="shared" si="10"/>
        <v>Jul-21</v>
      </c>
      <c r="B114" s="93">
        <v>44380</v>
      </c>
      <c r="C114" s="90">
        <v>46600</v>
      </c>
      <c r="D114" s="90">
        <v>47500</v>
      </c>
      <c r="E114" s="90">
        <v>46200</v>
      </c>
      <c r="F114" s="90">
        <v>43200</v>
      </c>
      <c r="G114" s="90">
        <v>45500</v>
      </c>
      <c r="H114" s="91" t="s">
        <v>25</v>
      </c>
      <c r="I114" s="90">
        <v>45000</v>
      </c>
      <c r="J114" s="91" t="s">
        <v>25</v>
      </c>
      <c r="K114" s="90">
        <v>45600</v>
      </c>
      <c r="L114" s="91" t="s">
        <v>25</v>
      </c>
      <c r="M114" s="90">
        <v>47400</v>
      </c>
      <c r="N114" s="90">
        <v>45200</v>
      </c>
      <c r="O114" s="90">
        <v>45400</v>
      </c>
      <c r="P114" s="91" t="s">
        <v>25</v>
      </c>
      <c r="Q114" s="90">
        <v>43100</v>
      </c>
      <c r="R114" s="90">
        <v>43200</v>
      </c>
      <c r="S114" s="90">
        <v>43900</v>
      </c>
      <c r="T114" s="91" t="s">
        <v>25</v>
      </c>
      <c r="U114" s="91" t="s">
        <v>25</v>
      </c>
      <c r="V114" s="91" t="s">
        <v>25</v>
      </c>
      <c r="W114" s="90">
        <v>46800</v>
      </c>
      <c r="X114" s="91" t="s">
        <v>25</v>
      </c>
    </row>
    <row r="115" spans="1:24">
      <c r="A115" t="str">
        <f t="shared" si="10"/>
        <v>Jul-21</v>
      </c>
      <c r="B115" s="93">
        <v>44381</v>
      </c>
      <c r="C115" s="90" t="s">
        <v>24</v>
      </c>
      <c r="D115" s="90" t="s">
        <v>24</v>
      </c>
      <c r="E115" s="90" t="s">
        <v>24</v>
      </c>
      <c r="F115" s="90" t="s">
        <v>24</v>
      </c>
      <c r="G115" s="90" t="s">
        <v>24</v>
      </c>
      <c r="H115" s="90" t="s">
        <v>24</v>
      </c>
      <c r="I115" s="90" t="s">
        <v>24</v>
      </c>
      <c r="J115" s="90" t="s">
        <v>24</v>
      </c>
      <c r="K115" s="90" t="s">
        <v>24</v>
      </c>
      <c r="L115" s="90" t="s">
        <v>24</v>
      </c>
      <c r="M115" s="90" t="s">
        <v>24</v>
      </c>
      <c r="N115" s="90" t="s">
        <v>24</v>
      </c>
      <c r="O115" s="90" t="s">
        <v>24</v>
      </c>
      <c r="P115" s="90" t="s">
        <v>24</v>
      </c>
      <c r="Q115" s="90" t="s">
        <v>24</v>
      </c>
      <c r="R115" s="90" t="s">
        <v>24</v>
      </c>
      <c r="S115" s="90" t="s">
        <v>24</v>
      </c>
      <c r="T115" s="90" t="s">
        <v>24</v>
      </c>
      <c r="U115" s="90" t="s">
        <v>24</v>
      </c>
      <c r="V115" s="90" t="s">
        <v>24</v>
      </c>
      <c r="W115" s="90" t="s">
        <v>24</v>
      </c>
      <c r="X115" s="90" t="s">
        <v>24</v>
      </c>
    </row>
    <row r="116" spans="1:24">
      <c r="A116" t="str">
        <f t="shared" si="10"/>
        <v>Jul-21</v>
      </c>
      <c r="B116" s="93">
        <v>44382</v>
      </c>
      <c r="C116" s="90">
        <v>46700</v>
      </c>
      <c r="D116" s="90">
        <v>47300</v>
      </c>
      <c r="E116" s="90">
        <v>46200</v>
      </c>
      <c r="F116" s="90">
        <v>43250</v>
      </c>
      <c r="G116" s="90">
        <v>45500</v>
      </c>
      <c r="H116" s="91" t="s">
        <v>25</v>
      </c>
      <c r="I116" s="90">
        <v>45000</v>
      </c>
      <c r="J116" s="91" t="s">
        <v>25</v>
      </c>
      <c r="K116" s="90">
        <v>45600</v>
      </c>
      <c r="L116" s="91" t="s">
        <v>25</v>
      </c>
      <c r="M116" s="90">
        <v>47800</v>
      </c>
      <c r="N116" s="90">
        <v>45200</v>
      </c>
      <c r="O116" s="90">
        <v>45500</v>
      </c>
      <c r="P116" s="91" t="s">
        <v>25</v>
      </c>
      <c r="Q116" s="90">
        <v>43150</v>
      </c>
      <c r="R116" s="90">
        <v>43300</v>
      </c>
      <c r="S116" s="90">
        <v>43900</v>
      </c>
      <c r="T116" s="91" t="s">
        <v>25</v>
      </c>
      <c r="U116" s="91" t="s">
        <v>25</v>
      </c>
      <c r="V116" s="91" t="s">
        <v>25</v>
      </c>
      <c r="W116" s="90">
        <v>46600</v>
      </c>
      <c r="X116" s="91" t="s">
        <v>25</v>
      </c>
    </row>
    <row r="117" spans="1:24">
      <c r="A117" t="str">
        <f t="shared" si="10"/>
        <v>Jul-21</v>
      </c>
      <c r="B117" s="93">
        <v>44383</v>
      </c>
      <c r="C117" s="90">
        <v>46600</v>
      </c>
      <c r="D117" s="90">
        <v>47000</v>
      </c>
      <c r="E117" s="90">
        <v>46100</v>
      </c>
      <c r="F117" s="90">
        <v>42750</v>
      </c>
      <c r="G117" s="90">
        <v>45400</v>
      </c>
      <c r="H117" s="91" t="s">
        <v>25</v>
      </c>
      <c r="I117" s="90">
        <v>45000</v>
      </c>
      <c r="J117" s="91" t="s">
        <v>25</v>
      </c>
      <c r="K117" s="90">
        <v>45600</v>
      </c>
      <c r="L117" s="91" t="s">
        <v>25</v>
      </c>
      <c r="M117" s="90">
        <v>47800</v>
      </c>
      <c r="N117" s="90">
        <v>45200</v>
      </c>
      <c r="O117" s="90">
        <v>45100</v>
      </c>
      <c r="P117" s="91" t="s">
        <v>25</v>
      </c>
      <c r="Q117" s="90">
        <v>43000</v>
      </c>
      <c r="R117" s="90">
        <v>43200</v>
      </c>
      <c r="S117" s="90">
        <v>43700</v>
      </c>
      <c r="T117" s="91" t="s">
        <v>25</v>
      </c>
      <c r="U117" s="91" t="s">
        <v>25</v>
      </c>
      <c r="V117" s="91" t="s">
        <v>25</v>
      </c>
      <c r="W117" s="90">
        <v>46200</v>
      </c>
      <c r="X117" s="91" t="s">
        <v>25</v>
      </c>
    </row>
    <row r="118" spans="1:24">
      <c r="A118" t="str">
        <f t="shared" si="10"/>
        <v>Jul-21</v>
      </c>
      <c r="B118" s="93">
        <v>44384</v>
      </c>
      <c r="C118" s="90">
        <v>46400</v>
      </c>
      <c r="D118" s="90">
        <v>47000</v>
      </c>
      <c r="E118" s="90">
        <v>46100</v>
      </c>
      <c r="F118" s="90">
        <v>42750</v>
      </c>
      <c r="G118" s="90">
        <v>45400</v>
      </c>
      <c r="H118" s="91" t="s">
        <v>25</v>
      </c>
      <c r="I118" s="90">
        <v>45000</v>
      </c>
      <c r="J118" s="91" t="s">
        <v>25</v>
      </c>
      <c r="K118" s="90">
        <v>45700</v>
      </c>
      <c r="L118" s="91" t="s">
        <v>25</v>
      </c>
      <c r="M118" s="90">
        <v>48000</v>
      </c>
      <c r="N118" s="90">
        <v>45400</v>
      </c>
      <c r="O118" s="90">
        <v>45100</v>
      </c>
      <c r="P118" s="91" t="s">
        <v>25</v>
      </c>
      <c r="Q118" s="90">
        <v>43000</v>
      </c>
      <c r="R118" s="90">
        <v>43100</v>
      </c>
      <c r="S118" s="90">
        <v>43500</v>
      </c>
      <c r="T118" s="91" t="s">
        <v>25</v>
      </c>
      <c r="U118" s="91" t="s">
        <v>25</v>
      </c>
      <c r="V118" s="91" t="s">
        <v>25</v>
      </c>
      <c r="W118" s="90">
        <v>46000</v>
      </c>
      <c r="X118" s="91" t="s">
        <v>25</v>
      </c>
    </row>
    <row r="119" spans="1:24">
      <c r="A119" t="str">
        <f t="shared" si="10"/>
        <v>Jul-21</v>
      </c>
      <c r="B119" s="93">
        <v>44385</v>
      </c>
      <c r="C119" s="90">
        <v>46500</v>
      </c>
      <c r="D119" s="90">
        <v>47000</v>
      </c>
      <c r="E119" s="90">
        <v>46000</v>
      </c>
      <c r="F119" s="90">
        <v>42750</v>
      </c>
      <c r="G119" s="90">
        <v>45400</v>
      </c>
      <c r="H119" s="91" t="s">
        <v>25</v>
      </c>
      <c r="I119" s="90">
        <v>44800</v>
      </c>
      <c r="J119" s="91" t="s">
        <v>25</v>
      </c>
      <c r="K119" s="90">
        <v>45700</v>
      </c>
      <c r="L119" s="91" t="s">
        <v>25</v>
      </c>
      <c r="M119" s="90">
        <v>48100</v>
      </c>
      <c r="N119" s="90">
        <v>45700</v>
      </c>
      <c r="O119" s="90">
        <v>45100</v>
      </c>
      <c r="P119" s="91" t="s">
        <v>25</v>
      </c>
      <c r="Q119" s="90">
        <v>42800</v>
      </c>
      <c r="R119" s="90">
        <v>43000</v>
      </c>
      <c r="S119" s="90">
        <v>43500</v>
      </c>
      <c r="T119" s="91" t="s">
        <v>25</v>
      </c>
      <c r="U119" s="91" t="s">
        <v>25</v>
      </c>
      <c r="V119" s="91" t="s">
        <v>25</v>
      </c>
      <c r="W119" s="90">
        <v>46000</v>
      </c>
      <c r="X119" s="91" t="s">
        <v>25</v>
      </c>
    </row>
    <row r="120" spans="1:24">
      <c r="A120" t="str">
        <f t="shared" si="10"/>
        <v>Jul-21</v>
      </c>
      <c r="B120" s="93">
        <v>44386</v>
      </c>
      <c r="C120" s="90">
        <v>46500</v>
      </c>
      <c r="D120" s="90">
        <v>47000</v>
      </c>
      <c r="E120" s="90">
        <v>46100</v>
      </c>
      <c r="F120" s="90">
        <v>42750</v>
      </c>
      <c r="G120" s="90">
        <v>45400</v>
      </c>
      <c r="H120" s="91" t="s">
        <v>25</v>
      </c>
      <c r="I120" s="90">
        <v>44500</v>
      </c>
      <c r="J120" s="91" t="s">
        <v>25</v>
      </c>
      <c r="K120" s="90">
        <v>45700</v>
      </c>
      <c r="L120" s="91" t="s">
        <v>25</v>
      </c>
      <c r="M120" s="90">
        <v>48200</v>
      </c>
      <c r="N120" s="90">
        <v>46100</v>
      </c>
      <c r="O120" s="90">
        <v>45200</v>
      </c>
      <c r="P120" s="91" t="s">
        <v>25</v>
      </c>
      <c r="Q120" s="90">
        <v>42700</v>
      </c>
      <c r="R120" s="90">
        <v>43000</v>
      </c>
      <c r="S120" s="90">
        <v>43300</v>
      </c>
      <c r="T120" s="91" t="s">
        <v>25</v>
      </c>
      <c r="U120" s="91" t="s">
        <v>25</v>
      </c>
      <c r="V120" s="91" t="s">
        <v>25</v>
      </c>
      <c r="W120" s="90">
        <v>46000</v>
      </c>
      <c r="X120" s="91" t="s">
        <v>25</v>
      </c>
    </row>
    <row r="121" spans="1:24">
      <c r="A121" t="str">
        <f t="shared" si="10"/>
        <v>Jul-21</v>
      </c>
      <c r="B121" s="93">
        <v>44387</v>
      </c>
      <c r="C121" s="90">
        <v>46900</v>
      </c>
      <c r="D121" s="90">
        <v>47700</v>
      </c>
      <c r="E121" s="90">
        <v>46300</v>
      </c>
      <c r="F121" s="90">
        <v>43150</v>
      </c>
      <c r="G121" s="90">
        <v>45500</v>
      </c>
      <c r="H121" s="91" t="s">
        <v>25</v>
      </c>
      <c r="I121" s="90">
        <v>45300</v>
      </c>
      <c r="J121" s="91" t="s">
        <v>25</v>
      </c>
      <c r="K121" s="90">
        <v>45900</v>
      </c>
      <c r="L121" s="91" t="s">
        <v>25</v>
      </c>
      <c r="M121" s="90">
        <v>48800</v>
      </c>
      <c r="N121" s="90">
        <v>46400</v>
      </c>
      <c r="O121" s="90">
        <v>45700</v>
      </c>
      <c r="P121" s="91" t="s">
        <v>25</v>
      </c>
      <c r="Q121" s="90">
        <v>43400</v>
      </c>
      <c r="R121" s="90">
        <v>43500</v>
      </c>
      <c r="S121" s="90">
        <v>43700</v>
      </c>
      <c r="T121" s="91" t="s">
        <v>25</v>
      </c>
      <c r="U121" s="91" t="s">
        <v>25</v>
      </c>
      <c r="V121" s="91" t="s">
        <v>25</v>
      </c>
      <c r="W121" s="90">
        <v>46000</v>
      </c>
      <c r="X121" s="91" t="s">
        <v>25</v>
      </c>
    </row>
    <row r="122" spans="1:24">
      <c r="A122" t="str">
        <f t="shared" si="10"/>
        <v>Jul-21</v>
      </c>
      <c r="B122" s="93">
        <v>44388</v>
      </c>
      <c r="C122" s="90" t="s">
        <v>24</v>
      </c>
      <c r="D122" s="90" t="s">
        <v>24</v>
      </c>
      <c r="E122" s="90" t="s">
        <v>24</v>
      </c>
      <c r="F122" s="90" t="s">
        <v>24</v>
      </c>
      <c r="G122" s="90" t="s">
        <v>24</v>
      </c>
      <c r="H122" s="90" t="s">
        <v>24</v>
      </c>
      <c r="I122" s="90" t="s">
        <v>24</v>
      </c>
      <c r="J122" s="90" t="s">
        <v>24</v>
      </c>
      <c r="K122" s="90" t="s">
        <v>24</v>
      </c>
      <c r="L122" s="90" t="s">
        <v>24</v>
      </c>
      <c r="M122" s="90" t="s">
        <v>24</v>
      </c>
      <c r="N122" s="90" t="s">
        <v>24</v>
      </c>
      <c r="O122" s="90" t="s">
        <v>24</v>
      </c>
      <c r="P122" s="90" t="s">
        <v>24</v>
      </c>
      <c r="Q122" s="90" t="s">
        <v>24</v>
      </c>
      <c r="R122" s="90" t="s">
        <v>24</v>
      </c>
      <c r="S122" s="90" t="s">
        <v>24</v>
      </c>
      <c r="T122" s="90" t="s">
        <v>24</v>
      </c>
      <c r="U122" s="90" t="s">
        <v>24</v>
      </c>
      <c r="V122" s="90" t="s">
        <v>24</v>
      </c>
      <c r="W122" s="90" t="s">
        <v>24</v>
      </c>
      <c r="X122" s="90" t="s">
        <v>24</v>
      </c>
    </row>
    <row r="123" spans="1:24">
      <c r="A123" t="str">
        <f t="shared" si="10"/>
        <v>Jul-21</v>
      </c>
      <c r="B123" s="93">
        <v>44389</v>
      </c>
      <c r="C123" s="90">
        <v>47500</v>
      </c>
      <c r="D123" s="90">
        <v>48300</v>
      </c>
      <c r="E123" s="90">
        <v>46400</v>
      </c>
      <c r="F123" s="90">
        <v>43750</v>
      </c>
      <c r="G123" s="90">
        <v>46300</v>
      </c>
      <c r="H123" s="91" t="s">
        <v>25</v>
      </c>
      <c r="I123" s="90">
        <v>46000</v>
      </c>
      <c r="J123" s="91" t="s">
        <v>25</v>
      </c>
      <c r="K123" s="90">
        <v>46400</v>
      </c>
      <c r="L123" s="91" t="s">
        <v>25</v>
      </c>
      <c r="M123" s="90">
        <v>49300</v>
      </c>
      <c r="N123" s="90">
        <v>46900</v>
      </c>
      <c r="O123" s="90">
        <v>45700</v>
      </c>
      <c r="P123" s="91" t="s">
        <v>25</v>
      </c>
      <c r="Q123" s="90">
        <v>44200</v>
      </c>
      <c r="R123" s="90">
        <v>44100</v>
      </c>
      <c r="S123" s="90">
        <v>44100</v>
      </c>
      <c r="T123" s="91" t="s">
        <v>25</v>
      </c>
      <c r="U123" s="91" t="s">
        <v>25</v>
      </c>
      <c r="V123" s="91" t="s">
        <v>25</v>
      </c>
      <c r="W123" s="90">
        <v>46500</v>
      </c>
      <c r="X123" s="91" t="s">
        <v>25</v>
      </c>
    </row>
    <row r="124" spans="1:24">
      <c r="A124" t="str">
        <f t="shared" si="10"/>
        <v>Jul-21</v>
      </c>
      <c r="B124" s="93">
        <v>44390</v>
      </c>
      <c r="C124" s="90">
        <v>47300</v>
      </c>
      <c r="D124" s="90">
        <v>48300</v>
      </c>
      <c r="E124" s="90">
        <v>46200</v>
      </c>
      <c r="F124" s="90">
        <v>43400</v>
      </c>
      <c r="G124" s="90">
        <v>46300</v>
      </c>
      <c r="H124" s="91" t="s">
        <v>25</v>
      </c>
      <c r="I124" s="90">
        <v>46000</v>
      </c>
      <c r="J124" s="91" t="s">
        <v>25</v>
      </c>
      <c r="K124" s="90">
        <v>46400</v>
      </c>
      <c r="L124" s="91" t="s">
        <v>25</v>
      </c>
      <c r="M124" s="90">
        <v>48800</v>
      </c>
      <c r="N124" s="90">
        <v>47500</v>
      </c>
      <c r="O124" s="90">
        <v>45100</v>
      </c>
      <c r="P124" s="91" t="s">
        <v>25</v>
      </c>
      <c r="Q124" s="90">
        <v>43900</v>
      </c>
      <c r="R124" s="90">
        <v>43900</v>
      </c>
      <c r="S124" s="90">
        <v>44000</v>
      </c>
      <c r="T124" s="91" t="s">
        <v>25</v>
      </c>
      <c r="U124" s="91" t="s">
        <v>25</v>
      </c>
      <c r="V124" s="91" t="s">
        <v>25</v>
      </c>
      <c r="W124" s="90">
        <v>46500</v>
      </c>
      <c r="X124" s="91" t="s">
        <v>25</v>
      </c>
    </row>
    <row r="125" spans="1:24">
      <c r="A125" t="str">
        <f t="shared" si="10"/>
        <v>Jul-21</v>
      </c>
      <c r="B125" s="93">
        <v>44391</v>
      </c>
      <c r="C125" s="90">
        <v>47200</v>
      </c>
      <c r="D125" s="90">
        <v>48000</v>
      </c>
      <c r="E125" s="90">
        <v>45800</v>
      </c>
      <c r="F125" s="90">
        <v>43300</v>
      </c>
      <c r="G125" s="90">
        <v>46000</v>
      </c>
      <c r="H125" s="91" t="s">
        <v>25</v>
      </c>
      <c r="I125" s="90">
        <v>45500</v>
      </c>
      <c r="J125" s="91" t="s">
        <v>25</v>
      </c>
      <c r="K125" s="90">
        <v>46300</v>
      </c>
      <c r="L125" s="91" t="s">
        <v>25</v>
      </c>
      <c r="M125" s="90">
        <v>48200</v>
      </c>
      <c r="N125" s="90">
        <v>47500</v>
      </c>
      <c r="O125" s="90">
        <v>44800</v>
      </c>
      <c r="P125" s="91" t="s">
        <v>25</v>
      </c>
      <c r="Q125" s="90">
        <v>43100</v>
      </c>
      <c r="R125" s="90">
        <v>43500</v>
      </c>
      <c r="S125" s="90">
        <v>43300</v>
      </c>
      <c r="T125" s="91" t="s">
        <v>25</v>
      </c>
      <c r="U125" s="91" t="s">
        <v>25</v>
      </c>
      <c r="V125" s="91" t="s">
        <v>25</v>
      </c>
      <c r="W125" s="90">
        <v>46400</v>
      </c>
      <c r="X125" s="91" t="s">
        <v>25</v>
      </c>
    </row>
    <row r="126" spans="1:24">
      <c r="A126" t="str">
        <f t="shared" si="10"/>
        <v>Jul-21</v>
      </c>
      <c r="B126" s="93">
        <v>44392</v>
      </c>
      <c r="C126" s="90">
        <v>47200</v>
      </c>
      <c r="D126" s="90">
        <v>47900</v>
      </c>
      <c r="E126" s="90">
        <v>45600</v>
      </c>
      <c r="F126" s="90">
        <v>43300</v>
      </c>
      <c r="G126" s="90">
        <v>46000</v>
      </c>
      <c r="H126" s="91" t="s">
        <v>25</v>
      </c>
      <c r="I126" s="90">
        <v>45500</v>
      </c>
      <c r="J126" s="91" t="s">
        <v>25</v>
      </c>
      <c r="K126" s="90">
        <v>46200</v>
      </c>
      <c r="L126" s="91" t="s">
        <v>25</v>
      </c>
      <c r="M126" s="90">
        <v>48200</v>
      </c>
      <c r="N126" s="90">
        <v>47500</v>
      </c>
      <c r="O126" s="90">
        <v>44500</v>
      </c>
      <c r="P126" s="91" t="s">
        <v>25</v>
      </c>
      <c r="Q126" s="90">
        <v>43200</v>
      </c>
      <c r="R126" s="90">
        <v>43800</v>
      </c>
      <c r="S126" s="90">
        <v>43650</v>
      </c>
      <c r="T126" s="91" t="s">
        <v>25</v>
      </c>
      <c r="U126" s="91" t="s">
        <v>25</v>
      </c>
      <c r="V126" s="91" t="s">
        <v>25</v>
      </c>
      <c r="W126" s="90">
        <v>46200</v>
      </c>
      <c r="X126" s="91" t="s">
        <v>25</v>
      </c>
    </row>
    <row r="127" spans="1:24">
      <c r="A127" t="str">
        <f t="shared" si="10"/>
        <v>Jul-21</v>
      </c>
      <c r="B127" s="93">
        <v>44393</v>
      </c>
      <c r="C127" s="90">
        <v>47200</v>
      </c>
      <c r="D127" s="90">
        <v>47900</v>
      </c>
      <c r="E127" s="90">
        <v>45500</v>
      </c>
      <c r="F127" s="90">
        <v>43200</v>
      </c>
      <c r="G127" s="90">
        <v>46000</v>
      </c>
      <c r="H127" s="91" t="s">
        <v>25</v>
      </c>
      <c r="I127" s="90">
        <v>45500</v>
      </c>
      <c r="J127" s="91" t="s">
        <v>25</v>
      </c>
      <c r="K127" s="90">
        <v>46000</v>
      </c>
      <c r="L127" s="91" t="s">
        <v>25</v>
      </c>
      <c r="M127" s="90">
        <v>47700</v>
      </c>
      <c r="N127" s="90">
        <v>47200</v>
      </c>
      <c r="O127" s="90">
        <v>44200</v>
      </c>
      <c r="P127" s="91" t="s">
        <v>25</v>
      </c>
      <c r="Q127" s="90">
        <v>43300</v>
      </c>
      <c r="R127" s="90">
        <v>43800</v>
      </c>
      <c r="S127" s="90">
        <v>43650</v>
      </c>
      <c r="T127" s="91" t="s">
        <v>25</v>
      </c>
      <c r="U127" s="91" t="s">
        <v>25</v>
      </c>
      <c r="V127" s="91" t="s">
        <v>25</v>
      </c>
      <c r="W127" s="90">
        <v>46000</v>
      </c>
      <c r="X127" s="91" t="s">
        <v>25</v>
      </c>
    </row>
    <row r="128" spans="1:24">
      <c r="A128" t="str">
        <f t="shared" si="10"/>
        <v>Jul-21</v>
      </c>
      <c r="B128" s="93">
        <v>44394</v>
      </c>
      <c r="C128" s="90">
        <v>47500</v>
      </c>
      <c r="D128" s="90">
        <v>47500</v>
      </c>
      <c r="E128" s="90">
        <v>46000</v>
      </c>
      <c r="F128" s="90">
        <v>43500</v>
      </c>
      <c r="G128" s="90">
        <v>46000</v>
      </c>
      <c r="H128" s="91" t="s">
        <v>25</v>
      </c>
      <c r="I128" s="90">
        <v>46500</v>
      </c>
      <c r="J128" s="91" t="s">
        <v>25</v>
      </c>
      <c r="K128" s="90">
        <v>46200</v>
      </c>
      <c r="L128" s="91" t="s">
        <v>25</v>
      </c>
      <c r="M128" s="90">
        <v>48300</v>
      </c>
      <c r="N128" s="90">
        <v>47200</v>
      </c>
      <c r="O128" s="90">
        <v>44500</v>
      </c>
      <c r="P128" s="91" t="s">
        <v>25</v>
      </c>
      <c r="Q128" s="90">
        <v>43800</v>
      </c>
      <c r="R128" s="90">
        <v>44100</v>
      </c>
      <c r="S128" s="90">
        <v>44100</v>
      </c>
      <c r="T128" s="91" t="s">
        <v>25</v>
      </c>
      <c r="U128" s="91" t="s">
        <v>25</v>
      </c>
      <c r="V128" s="91" t="s">
        <v>25</v>
      </c>
      <c r="W128" s="90">
        <v>46000</v>
      </c>
      <c r="X128" s="91" t="s">
        <v>25</v>
      </c>
    </row>
    <row r="129" spans="1:24">
      <c r="A129" t="str">
        <f t="shared" si="10"/>
        <v>Jul-21</v>
      </c>
      <c r="B129" s="93">
        <v>44395</v>
      </c>
      <c r="C129" s="90" t="s">
        <v>24</v>
      </c>
      <c r="D129" s="90" t="s">
        <v>24</v>
      </c>
      <c r="E129" s="90" t="s">
        <v>24</v>
      </c>
      <c r="F129" s="90" t="s">
        <v>24</v>
      </c>
      <c r="G129" s="90" t="s">
        <v>24</v>
      </c>
      <c r="H129" s="90" t="s">
        <v>24</v>
      </c>
      <c r="I129" s="90" t="s">
        <v>24</v>
      </c>
      <c r="J129" s="90" t="s">
        <v>24</v>
      </c>
      <c r="K129" s="90" t="s">
        <v>24</v>
      </c>
      <c r="L129" s="90" t="s">
        <v>24</v>
      </c>
      <c r="M129" s="90" t="s">
        <v>24</v>
      </c>
      <c r="N129" s="90" t="s">
        <v>24</v>
      </c>
      <c r="O129" s="90" t="s">
        <v>24</v>
      </c>
      <c r="P129" s="90" t="s">
        <v>24</v>
      </c>
      <c r="Q129" s="90" t="s">
        <v>24</v>
      </c>
      <c r="R129" s="90" t="s">
        <v>24</v>
      </c>
      <c r="S129" s="90" t="s">
        <v>24</v>
      </c>
      <c r="T129" s="90" t="s">
        <v>24</v>
      </c>
      <c r="U129" s="90" t="s">
        <v>24</v>
      </c>
      <c r="V129" s="90" t="s">
        <v>24</v>
      </c>
      <c r="W129" s="90" t="s">
        <v>24</v>
      </c>
      <c r="X129" s="90" t="s">
        <v>24</v>
      </c>
    </row>
    <row r="130" spans="1:24">
      <c r="A130" t="str">
        <f t="shared" si="10"/>
        <v>Jul-21</v>
      </c>
      <c r="B130" s="93">
        <v>44396</v>
      </c>
      <c r="C130" s="90">
        <v>47800</v>
      </c>
      <c r="D130" s="90">
        <v>47500</v>
      </c>
      <c r="E130" s="90">
        <v>46100</v>
      </c>
      <c r="F130" s="90">
        <v>44100</v>
      </c>
      <c r="G130" s="90">
        <v>46000</v>
      </c>
      <c r="H130" s="91" t="s">
        <v>25</v>
      </c>
      <c r="I130" s="90">
        <v>46500</v>
      </c>
      <c r="J130" s="91" t="s">
        <v>25</v>
      </c>
      <c r="K130" s="90">
        <v>46500</v>
      </c>
      <c r="L130" s="91" t="s">
        <v>25</v>
      </c>
      <c r="M130" s="90">
        <v>48600</v>
      </c>
      <c r="N130" s="90">
        <v>47200</v>
      </c>
      <c r="O130" s="90">
        <v>44700</v>
      </c>
      <c r="P130" s="91" t="s">
        <v>25</v>
      </c>
      <c r="Q130" s="90">
        <v>44000</v>
      </c>
      <c r="R130" s="90">
        <v>44300</v>
      </c>
      <c r="S130" s="90">
        <v>44000</v>
      </c>
      <c r="T130" s="91" t="s">
        <v>25</v>
      </c>
      <c r="U130" s="91" t="s">
        <v>25</v>
      </c>
      <c r="V130" s="91" t="s">
        <v>25</v>
      </c>
      <c r="W130" s="90">
        <v>46000</v>
      </c>
      <c r="X130" s="91" t="s">
        <v>25</v>
      </c>
    </row>
    <row r="131" spans="1:24">
      <c r="A131" t="str">
        <f t="shared" si="10"/>
        <v>Jul-21</v>
      </c>
      <c r="B131" s="93">
        <v>44397</v>
      </c>
      <c r="C131" s="90">
        <v>48500</v>
      </c>
      <c r="D131" s="90">
        <v>47200</v>
      </c>
      <c r="E131" s="90">
        <v>46300</v>
      </c>
      <c r="F131" s="90">
        <v>44300</v>
      </c>
      <c r="G131" s="90">
        <v>46300</v>
      </c>
      <c r="H131" s="91" t="s">
        <v>25</v>
      </c>
      <c r="I131" s="90">
        <v>47000</v>
      </c>
      <c r="J131" s="91" t="s">
        <v>25</v>
      </c>
      <c r="K131" s="90">
        <v>47200</v>
      </c>
      <c r="L131" s="91" t="s">
        <v>25</v>
      </c>
      <c r="M131" s="90">
        <v>49200</v>
      </c>
      <c r="N131" s="90">
        <v>47700</v>
      </c>
      <c r="O131" s="90">
        <v>45500</v>
      </c>
      <c r="P131" s="91" t="s">
        <v>25</v>
      </c>
      <c r="Q131" s="90">
        <v>44400</v>
      </c>
      <c r="R131" s="90">
        <v>44700</v>
      </c>
      <c r="S131" s="90">
        <v>44750</v>
      </c>
      <c r="T131" s="91" t="s">
        <v>25</v>
      </c>
      <c r="U131" s="91" t="s">
        <v>25</v>
      </c>
      <c r="V131" s="91" t="s">
        <v>25</v>
      </c>
      <c r="W131" s="90">
        <v>46300</v>
      </c>
      <c r="X131" s="91" t="s">
        <v>25</v>
      </c>
    </row>
    <row r="132" spans="1:24">
      <c r="A132" t="str">
        <f t="shared" si="10"/>
        <v>Jul-21</v>
      </c>
      <c r="B132" s="93">
        <v>44398</v>
      </c>
      <c r="C132" s="90">
        <v>48600</v>
      </c>
      <c r="D132" s="90">
        <v>47200</v>
      </c>
      <c r="E132" s="90">
        <v>46300</v>
      </c>
      <c r="F132" s="90">
        <v>44500</v>
      </c>
      <c r="G132" s="90">
        <v>46300</v>
      </c>
      <c r="H132" s="91" t="s">
        <v>25</v>
      </c>
      <c r="I132" s="90">
        <v>47000</v>
      </c>
      <c r="J132" s="91" t="s">
        <v>25</v>
      </c>
      <c r="K132" s="90">
        <v>47200</v>
      </c>
      <c r="L132" s="91" t="s">
        <v>25</v>
      </c>
      <c r="M132" s="90">
        <v>49800</v>
      </c>
      <c r="N132" s="90">
        <v>47700</v>
      </c>
      <c r="O132" s="90">
        <v>45500</v>
      </c>
      <c r="P132" s="91" t="s">
        <v>25</v>
      </c>
      <c r="Q132" s="90">
        <v>44500</v>
      </c>
      <c r="R132" s="90">
        <v>45000</v>
      </c>
      <c r="S132" s="90">
        <v>44900</v>
      </c>
      <c r="T132" s="91" t="s">
        <v>25</v>
      </c>
      <c r="U132" s="91" t="s">
        <v>25</v>
      </c>
      <c r="V132" s="91" t="s">
        <v>25</v>
      </c>
      <c r="W132" s="90">
        <v>46300</v>
      </c>
      <c r="X132" s="91" t="s">
        <v>25</v>
      </c>
    </row>
    <row r="133" spans="1:24">
      <c r="A133" t="str">
        <f t="shared" si="10"/>
        <v>Jul-21</v>
      </c>
      <c r="B133" s="93">
        <v>44399</v>
      </c>
      <c r="C133" s="90">
        <v>48900</v>
      </c>
      <c r="D133" s="90">
        <v>47200</v>
      </c>
      <c r="E133" s="90">
        <v>46300</v>
      </c>
      <c r="F133" s="90">
        <v>44700</v>
      </c>
      <c r="G133" s="90">
        <v>46700</v>
      </c>
      <c r="H133" s="91" t="s">
        <v>25</v>
      </c>
      <c r="I133" s="90">
        <v>47000</v>
      </c>
      <c r="J133" s="91" t="s">
        <v>25</v>
      </c>
      <c r="K133" s="90">
        <v>47200</v>
      </c>
      <c r="L133" s="91" t="s">
        <v>25</v>
      </c>
      <c r="M133" s="90">
        <v>49900</v>
      </c>
      <c r="N133" s="90">
        <v>47700</v>
      </c>
      <c r="O133" s="90">
        <v>45900</v>
      </c>
      <c r="P133" s="91" t="s">
        <v>25</v>
      </c>
      <c r="Q133" s="90">
        <v>44600</v>
      </c>
      <c r="R133" s="90">
        <v>44700</v>
      </c>
      <c r="S133" s="90">
        <v>44900</v>
      </c>
      <c r="T133" s="91" t="s">
        <v>25</v>
      </c>
      <c r="U133" s="91" t="s">
        <v>25</v>
      </c>
      <c r="V133" s="91" t="s">
        <v>25</v>
      </c>
      <c r="W133" s="90">
        <v>46300</v>
      </c>
      <c r="X133" s="91" t="s">
        <v>25</v>
      </c>
    </row>
    <row r="134" spans="1:24">
      <c r="A134" t="str">
        <f t="shared" si="10"/>
        <v>Jul-21</v>
      </c>
      <c r="B134" s="93">
        <v>44400</v>
      </c>
      <c r="C134" s="90">
        <v>48800</v>
      </c>
      <c r="D134" s="90">
        <v>47200</v>
      </c>
      <c r="E134" s="90">
        <v>46200</v>
      </c>
      <c r="F134" s="90">
        <v>44250</v>
      </c>
      <c r="G134" s="90">
        <v>46700</v>
      </c>
      <c r="H134" s="91" t="s">
        <v>25</v>
      </c>
      <c r="I134" s="90">
        <v>47000</v>
      </c>
      <c r="J134" s="91" t="s">
        <v>25</v>
      </c>
      <c r="K134" s="90">
        <v>47200</v>
      </c>
      <c r="L134" s="91" t="s">
        <v>25</v>
      </c>
      <c r="M134" s="90">
        <v>49800</v>
      </c>
      <c r="N134" s="90">
        <v>47700</v>
      </c>
      <c r="O134" s="90">
        <v>45800</v>
      </c>
      <c r="P134" s="91" t="s">
        <v>25</v>
      </c>
      <c r="Q134" s="90">
        <v>44500</v>
      </c>
      <c r="R134" s="90">
        <v>44700</v>
      </c>
      <c r="S134" s="90">
        <v>44500</v>
      </c>
      <c r="T134" s="91" t="s">
        <v>25</v>
      </c>
      <c r="U134" s="91" t="s">
        <v>25</v>
      </c>
      <c r="V134" s="91" t="s">
        <v>25</v>
      </c>
      <c r="W134" s="90">
        <v>46300</v>
      </c>
      <c r="X134" s="91" t="s">
        <v>25</v>
      </c>
    </row>
    <row r="135" spans="1:24">
      <c r="A135" t="str">
        <f t="shared" si="10"/>
        <v>Jul-21</v>
      </c>
      <c r="B135" s="93">
        <v>44401</v>
      </c>
      <c r="C135" s="90">
        <v>48800</v>
      </c>
      <c r="D135" s="90">
        <v>47000</v>
      </c>
      <c r="E135" s="90">
        <v>46700</v>
      </c>
      <c r="F135" s="90">
        <v>44000</v>
      </c>
      <c r="G135" s="90">
        <v>46700</v>
      </c>
      <c r="H135" s="91" t="s">
        <v>25</v>
      </c>
      <c r="I135" s="90">
        <v>46500</v>
      </c>
      <c r="J135" s="91" t="s">
        <v>25</v>
      </c>
      <c r="K135" s="90">
        <v>47200</v>
      </c>
      <c r="L135" s="91" t="s">
        <v>25</v>
      </c>
      <c r="M135" s="90">
        <v>50000</v>
      </c>
      <c r="N135" s="90">
        <v>47700</v>
      </c>
      <c r="O135" s="90">
        <v>45500</v>
      </c>
      <c r="P135" s="91" t="s">
        <v>25</v>
      </c>
      <c r="Q135" s="90">
        <v>44300</v>
      </c>
      <c r="R135" s="90">
        <v>44700</v>
      </c>
      <c r="S135" s="90">
        <v>44500</v>
      </c>
      <c r="T135" s="91" t="s">
        <v>25</v>
      </c>
      <c r="U135" s="91" t="s">
        <v>25</v>
      </c>
      <c r="V135" s="91" t="s">
        <v>25</v>
      </c>
      <c r="W135" s="90">
        <v>46300</v>
      </c>
      <c r="X135" s="91" t="s">
        <v>25</v>
      </c>
    </row>
    <row r="136" spans="1:24">
      <c r="A136" t="str">
        <f t="shared" si="10"/>
        <v>Jul-21</v>
      </c>
      <c r="B136" s="93">
        <v>44402</v>
      </c>
      <c r="C136" s="90" t="s">
        <v>24</v>
      </c>
      <c r="D136" s="90" t="s">
        <v>24</v>
      </c>
      <c r="E136" s="90" t="s">
        <v>24</v>
      </c>
      <c r="F136" s="90" t="s">
        <v>24</v>
      </c>
      <c r="G136" s="90" t="s">
        <v>24</v>
      </c>
      <c r="H136" s="90" t="s">
        <v>24</v>
      </c>
      <c r="I136" s="90" t="s">
        <v>24</v>
      </c>
      <c r="J136" s="90" t="s">
        <v>24</v>
      </c>
      <c r="K136" s="90" t="s">
        <v>24</v>
      </c>
      <c r="L136" s="90" t="s">
        <v>24</v>
      </c>
      <c r="M136" s="90" t="s">
        <v>24</v>
      </c>
      <c r="N136" s="90" t="s">
        <v>24</v>
      </c>
      <c r="O136" s="90" t="s">
        <v>24</v>
      </c>
      <c r="P136" s="90" t="s">
        <v>24</v>
      </c>
      <c r="Q136" s="90" t="s">
        <v>24</v>
      </c>
      <c r="R136" s="90" t="s">
        <v>24</v>
      </c>
      <c r="S136" s="90" t="s">
        <v>24</v>
      </c>
      <c r="T136" s="90" t="s">
        <v>24</v>
      </c>
      <c r="U136" s="90" t="s">
        <v>24</v>
      </c>
      <c r="V136" s="90" t="s">
        <v>24</v>
      </c>
      <c r="W136" s="90" t="s">
        <v>24</v>
      </c>
      <c r="X136" s="90" t="s">
        <v>24</v>
      </c>
    </row>
    <row r="137" spans="1:24">
      <c r="A137" t="str">
        <f t="shared" si="10"/>
        <v>Jul-21</v>
      </c>
      <c r="B137" s="93">
        <v>44403</v>
      </c>
      <c r="C137" s="90">
        <v>48900</v>
      </c>
      <c r="D137" s="90">
        <v>47000</v>
      </c>
      <c r="E137" s="90">
        <v>46800</v>
      </c>
      <c r="F137" s="90">
        <v>44250</v>
      </c>
      <c r="G137" s="90">
        <v>46700</v>
      </c>
      <c r="H137" s="91" t="s">
        <v>25</v>
      </c>
      <c r="I137" s="90">
        <v>46500</v>
      </c>
      <c r="J137" s="91" t="s">
        <v>25</v>
      </c>
      <c r="K137" s="90">
        <v>47300</v>
      </c>
      <c r="L137" s="91" t="s">
        <v>25</v>
      </c>
      <c r="M137" s="90">
        <v>50100</v>
      </c>
      <c r="N137" s="90">
        <v>47900</v>
      </c>
      <c r="O137" s="90">
        <v>45700</v>
      </c>
      <c r="P137" s="91" t="s">
        <v>25</v>
      </c>
      <c r="Q137" s="90">
        <v>44450</v>
      </c>
      <c r="R137" s="90">
        <v>44600</v>
      </c>
      <c r="S137" s="90">
        <v>44750</v>
      </c>
      <c r="T137" s="91" t="s">
        <v>25</v>
      </c>
      <c r="U137" s="91" t="s">
        <v>25</v>
      </c>
      <c r="V137" s="91" t="s">
        <v>25</v>
      </c>
      <c r="W137" s="90">
        <v>46200</v>
      </c>
      <c r="X137" s="91" t="s">
        <v>25</v>
      </c>
    </row>
    <row r="138" spans="1:24">
      <c r="A138" t="str">
        <f t="shared" si="10"/>
        <v>Jul-21</v>
      </c>
      <c r="B138" s="93">
        <v>44404</v>
      </c>
      <c r="C138" s="90">
        <v>48900</v>
      </c>
      <c r="D138" s="90">
        <v>46800</v>
      </c>
      <c r="E138" s="90">
        <v>46700</v>
      </c>
      <c r="F138" s="90">
        <v>44500</v>
      </c>
      <c r="G138" s="90">
        <v>46700</v>
      </c>
      <c r="H138" s="91" t="s">
        <v>25</v>
      </c>
      <c r="I138" s="90">
        <v>46300</v>
      </c>
      <c r="J138" s="91" t="s">
        <v>25</v>
      </c>
      <c r="K138" s="90">
        <v>47400</v>
      </c>
      <c r="L138" s="91" t="s">
        <v>25</v>
      </c>
      <c r="M138" s="90">
        <v>49800</v>
      </c>
      <c r="N138" s="90">
        <v>48300</v>
      </c>
      <c r="O138" s="90">
        <v>45800</v>
      </c>
      <c r="P138" s="91" t="s">
        <v>25</v>
      </c>
      <c r="Q138" s="90">
        <v>44400</v>
      </c>
      <c r="R138" s="90">
        <v>44500</v>
      </c>
      <c r="S138" s="90">
        <v>44500</v>
      </c>
      <c r="T138" s="91" t="s">
        <v>25</v>
      </c>
      <c r="U138" s="91" t="s">
        <v>25</v>
      </c>
      <c r="V138" s="91" t="s">
        <v>25</v>
      </c>
      <c r="W138" s="90">
        <v>46200</v>
      </c>
      <c r="X138" s="91" t="s">
        <v>25</v>
      </c>
    </row>
    <row r="139" spans="1:24">
      <c r="A139" t="str">
        <f t="shared" si="10"/>
        <v>Jul-21</v>
      </c>
      <c r="B139" s="93">
        <v>44405</v>
      </c>
      <c r="C139" s="90">
        <v>49000</v>
      </c>
      <c r="D139" s="90">
        <v>47000</v>
      </c>
      <c r="E139" s="90">
        <v>47000</v>
      </c>
      <c r="F139" s="90">
        <v>44500</v>
      </c>
      <c r="G139" s="90">
        <v>47100</v>
      </c>
      <c r="H139" s="91" t="s">
        <v>25</v>
      </c>
      <c r="I139" s="90">
        <v>46500</v>
      </c>
      <c r="J139" s="91" t="s">
        <v>25</v>
      </c>
      <c r="K139" s="90">
        <v>47600</v>
      </c>
      <c r="L139" s="91" t="s">
        <v>25</v>
      </c>
      <c r="M139" s="90">
        <v>49900</v>
      </c>
      <c r="N139" s="90">
        <v>48500</v>
      </c>
      <c r="O139" s="90">
        <v>45800</v>
      </c>
      <c r="P139" s="91" t="s">
        <v>25</v>
      </c>
      <c r="Q139" s="90">
        <v>44500</v>
      </c>
      <c r="R139" s="90">
        <v>44500</v>
      </c>
      <c r="S139" s="90">
        <v>44750</v>
      </c>
      <c r="T139" s="91" t="s">
        <v>25</v>
      </c>
      <c r="U139" s="91" t="s">
        <v>25</v>
      </c>
      <c r="V139" s="91" t="s">
        <v>25</v>
      </c>
      <c r="W139" s="90">
        <v>46300</v>
      </c>
      <c r="X139" s="91" t="s">
        <v>25</v>
      </c>
    </row>
    <row r="140" spans="1:24">
      <c r="A140" t="str">
        <f t="shared" si="10"/>
        <v>Jul-21</v>
      </c>
      <c r="B140" s="93">
        <v>44406</v>
      </c>
      <c r="C140" s="90">
        <v>49400</v>
      </c>
      <c r="D140" s="90">
        <v>47000</v>
      </c>
      <c r="E140" s="90">
        <v>47500</v>
      </c>
      <c r="F140" s="90">
        <v>45000</v>
      </c>
      <c r="G140" s="90">
        <v>47200</v>
      </c>
      <c r="H140" s="91" t="s">
        <v>25</v>
      </c>
      <c r="I140" s="90">
        <v>47000</v>
      </c>
      <c r="J140" s="91" t="s">
        <v>25</v>
      </c>
      <c r="K140" s="90">
        <v>48200</v>
      </c>
      <c r="L140" s="91" t="s">
        <v>25</v>
      </c>
      <c r="M140" s="90">
        <v>50200</v>
      </c>
      <c r="N140" s="90">
        <v>48700</v>
      </c>
      <c r="O140" s="90">
        <v>46500</v>
      </c>
      <c r="P140" s="91" t="s">
        <v>25</v>
      </c>
      <c r="Q140" s="90">
        <v>45000</v>
      </c>
      <c r="R140" s="90">
        <v>45100</v>
      </c>
      <c r="S140" s="90">
        <v>45300</v>
      </c>
      <c r="T140" s="91" t="s">
        <v>25</v>
      </c>
      <c r="U140" s="91" t="s">
        <v>25</v>
      </c>
      <c r="V140" s="91" t="s">
        <v>25</v>
      </c>
      <c r="W140" s="90">
        <v>46700</v>
      </c>
      <c r="X140" s="91" t="s">
        <v>25</v>
      </c>
    </row>
    <row r="141" spans="1:24">
      <c r="A141" t="str">
        <f t="shared" si="10"/>
        <v>Jul-21</v>
      </c>
      <c r="B141" s="93">
        <v>44407</v>
      </c>
      <c r="C141" s="90">
        <v>49400</v>
      </c>
      <c r="D141" s="90">
        <v>47200</v>
      </c>
      <c r="E141" s="90">
        <v>47300</v>
      </c>
      <c r="F141" s="90">
        <v>45000</v>
      </c>
      <c r="G141" s="90">
        <v>47700</v>
      </c>
      <c r="H141" s="91" t="s">
        <v>25</v>
      </c>
      <c r="I141" s="90">
        <v>47000</v>
      </c>
      <c r="J141" s="91" t="s">
        <v>25</v>
      </c>
      <c r="K141" s="90">
        <v>48200</v>
      </c>
      <c r="L141" s="91" t="s">
        <v>25</v>
      </c>
      <c r="M141" s="90">
        <v>50200</v>
      </c>
      <c r="N141" s="90">
        <v>48700</v>
      </c>
      <c r="O141" s="90">
        <v>46500</v>
      </c>
      <c r="P141" s="91" t="s">
        <v>25</v>
      </c>
      <c r="Q141" s="90">
        <v>44800</v>
      </c>
      <c r="R141" s="90">
        <v>45000</v>
      </c>
      <c r="S141" s="90">
        <v>45200</v>
      </c>
      <c r="T141" s="91" t="s">
        <v>25</v>
      </c>
      <c r="U141" s="91" t="s">
        <v>25</v>
      </c>
      <c r="V141" s="91" t="s">
        <v>25</v>
      </c>
      <c r="W141" s="90">
        <v>46700</v>
      </c>
      <c r="X141" s="91" t="s">
        <v>25</v>
      </c>
    </row>
    <row r="142" spans="1:24">
      <c r="A142" t="str">
        <f t="shared" si="10"/>
        <v>Jul-21</v>
      </c>
      <c r="B142" s="93">
        <v>44408</v>
      </c>
      <c r="C142" s="90">
        <v>49700</v>
      </c>
      <c r="D142" s="90">
        <v>47500</v>
      </c>
      <c r="E142" s="90">
        <v>47600</v>
      </c>
      <c r="F142" s="90">
        <v>45800</v>
      </c>
      <c r="G142" s="90">
        <v>47800</v>
      </c>
      <c r="H142" s="91" t="s">
        <v>25</v>
      </c>
      <c r="I142" s="90">
        <v>47300</v>
      </c>
      <c r="J142" s="91" t="s">
        <v>25</v>
      </c>
      <c r="K142" s="90">
        <v>48300</v>
      </c>
      <c r="L142" s="91" t="s">
        <v>25</v>
      </c>
      <c r="M142" s="90">
        <v>50500</v>
      </c>
      <c r="N142" s="90">
        <v>48900</v>
      </c>
      <c r="O142" s="90">
        <v>46800</v>
      </c>
      <c r="P142" s="91" t="s">
        <v>25</v>
      </c>
      <c r="Q142" s="90">
        <v>45450</v>
      </c>
      <c r="R142" s="90">
        <v>45200</v>
      </c>
      <c r="S142" s="90">
        <v>45300</v>
      </c>
      <c r="T142" s="91" t="s">
        <v>25</v>
      </c>
      <c r="U142" s="91" t="s">
        <v>25</v>
      </c>
      <c r="V142" s="91" t="s">
        <v>25</v>
      </c>
      <c r="W142" s="90">
        <v>46800</v>
      </c>
      <c r="X142" s="91" t="s">
        <v>25</v>
      </c>
    </row>
    <row r="143" spans="1:24">
      <c r="A143" t="str">
        <f t="shared" si="10"/>
        <v>Aug-21</v>
      </c>
      <c r="B143" s="93">
        <v>44409</v>
      </c>
      <c r="C143" s="90" t="s">
        <v>24</v>
      </c>
      <c r="D143" s="90" t="s">
        <v>24</v>
      </c>
      <c r="E143" s="90" t="s">
        <v>24</v>
      </c>
      <c r="F143" s="90" t="s">
        <v>24</v>
      </c>
      <c r="G143" s="90" t="s">
        <v>24</v>
      </c>
      <c r="H143" s="90" t="s">
        <v>24</v>
      </c>
      <c r="I143" s="90" t="s">
        <v>24</v>
      </c>
      <c r="J143" s="90" t="s">
        <v>24</v>
      </c>
      <c r="K143" s="90" t="s">
        <v>24</v>
      </c>
      <c r="L143" s="90" t="s">
        <v>24</v>
      </c>
      <c r="M143" s="90" t="s">
        <v>24</v>
      </c>
      <c r="N143" s="90" t="s">
        <v>24</v>
      </c>
      <c r="O143" s="90" t="s">
        <v>24</v>
      </c>
      <c r="P143" s="90" t="s">
        <v>24</v>
      </c>
      <c r="Q143" s="90" t="s">
        <v>24</v>
      </c>
      <c r="R143" s="90" t="s">
        <v>24</v>
      </c>
      <c r="S143" s="90" t="s">
        <v>24</v>
      </c>
      <c r="T143" s="90" t="s">
        <v>24</v>
      </c>
      <c r="U143" s="90" t="s">
        <v>24</v>
      </c>
      <c r="V143" s="90" t="s">
        <v>24</v>
      </c>
      <c r="W143" s="90" t="s">
        <v>24</v>
      </c>
      <c r="X143" s="90" t="s">
        <v>24</v>
      </c>
    </row>
    <row r="144" spans="1:24">
      <c r="A144" t="str">
        <f t="shared" si="10"/>
        <v>Aug-21</v>
      </c>
      <c r="B144" s="93">
        <v>44410</v>
      </c>
      <c r="C144" s="90">
        <v>49800</v>
      </c>
      <c r="D144" s="90">
        <v>47700</v>
      </c>
      <c r="E144" s="90">
        <v>47800</v>
      </c>
      <c r="F144" s="90">
        <v>45800</v>
      </c>
      <c r="G144" s="90">
        <v>47800</v>
      </c>
      <c r="H144" s="91" t="s">
        <v>25</v>
      </c>
      <c r="I144" s="90">
        <v>47500</v>
      </c>
      <c r="J144" s="91" t="s">
        <v>25</v>
      </c>
      <c r="K144" s="90">
        <v>48400</v>
      </c>
      <c r="L144" s="91" t="s">
        <v>25</v>
      </c>
      <c r="M144" s="90">
        <v>50600</v>
      </c>
      <c r="N144" s="90">
        <v>49200</v>
      </c>
      <c r="O144" s="90">
        <v>47000</v>
      </c>
      <c r="P144" s="91" t="s">
        <v>25</v>
      </c>
      <c r="Q144" s="90">
        <v>45450</v>
      </c>
      <c r="R144" s="90">
        <v>45400</v>
      </c>
      <c r="S144" s="90">
        <v>45650</v>
      </c>
      <c r="T144" s="91" t="s">
        <v>25</v>
      </c>
      <c r="U144" s="91" t="s">
        <v>25</v>
      </c>
      <c r="V144" s="91" t="s">
        <v>25</v>
      </c>
      <c r="W144" s="90">
        <v>47200</v>
      </c>
      <c r="X144" s="91" t="s">
        <v>25</v>
      </c>
    </row>
    <row r="145" spans="1:24">
      <c r="A145" t="str">
        <f t="shared" si="10"/>
        <v>Aug-21</v>
      </c>
      <c r="B145" s="93">
        <v>44411</v>
      </c>
      <c r="C145" s="90">
        <v>49700</v>
      </c>
      <c r="D145" s="90">
        <v>47700</v>
      </c>
      <c r="E145" s="90">
        <v>47400</v>
      </c>
      <c r="F145" s="90">
        <v>45500</v>
      </c>
      <c r="G145" s="90">
        <v>47800</v>
      </c>
      <c r="H145" s="91" t="s">
        <v>25</v>
      </c>
      <c r="I145" s="90">
        <v>47300</v>
      </c>
      <c r="J145" s="91" t="s">
        <v>25</v>
      </c>
      <c r="K145" s="90">
        <v>48300</v>
      </c>
      <c r="L145" s="91" t="s">
        <v>25</v>
      </c>
      <c r="M145" s="90">
        <v>50300</v>
      </c>
      <c r="N145" s="90">
        <v>49300</v>
      </c>
      <c r="O145" s="90">
        <v>47000</v>
      </c>
      <c r="P145" s="91" t="s">
        <v>25</v>
      </c>
      <c r="Q145" s="90">
        <v>45200</v>
      </c>
      <c r="R145" s="90">
        <v>45400</v>
      </c>
      <c r="S145" s="90">
        <v>45600</v>
      </c>
      <c r="T145" s="91" t="s">
        <v>25</v>
      </c>
      <c r="U145" s="91" t="s">
        <v>25</v>
      </c>
      <c r="V145" s="91" t="s">
        <v>25</v>
      </c>
      <c r="W145" s="90">
        <v>47500</v>
      </c>
      <c r="X145" s="91" t="s">
        <v>25</v>
      </c>
    </row>
    <row r="146" spans="1:24">
      <c r="A146" t="str">
        <f t="shared" si="10"/>
        <v>Aug-21</v>
      </c>
      <c r="B146" s="93">
        <v>44412</v>
      </c>
      <c r="C146" s="90">
        <v>49900</v>
      </c>
      <c r="D146" s="90">
        <v>47700</v>
      </c>
      <c r="E146" s="90">
        <v>47600</v>
      </c>
      <c r="F146" s="90">
        <v>45500</v>
      </c>
      <c r="G146" s="90">
        <v>47800</v>
      </c>
      <c r="H146" s="91" t="s">
        <v>25</v>
      </c>
      <c r="I146" s="90">
        <v>47500</v>
      </c>
      <c r="J146" s="91" t="s">
        <v>25</v>
      </c>
      <c r="K146" s="90">
        <v>48500</v>
      </c>
      <c r="L146" s="91" t="s">
        <v>25</v>
      </c>
      <c r="M146" s="90">
        <v>50400</v>
      </c>
      <c r="N146" s="90">
        <v>49600</v>
      </c>
      <c r="O146" s="90">
        <v>47200</v>
      </c>
      <c r="P146" s="91" t="s">
        <v>25</v>
      </c>
      <c r="Q146" s="90">
        <v>45100</v>
      </c>
      <c r="R146" s="90">
        <v>45500</v>
      </c>
      <c r="S146" s="90">
        <v>45750</v>
      </c>
      <c r="T146" s="91" t="s">
        <v>25</v>
      </c>
      <c r="U146" s="91" t="s">
        <v>25</v>
      </c>
      <c r="V146" s="91" t="s">
        <v>25</v>
      </c>
      <c r="W146" s="90">
        <v>47600</v>
      </c>
      <c r="X146" s="91" t="s">
        <v>25</v>
      </c>
    </row>
    <row r="147" spans="1:24">
      <c r="A147" t="str">
        <f t="shared" si="10"/>
        <v>Aug-21</v>
      </c>
      <c r="B147" s="93">
        <v>44413</v>
      </c>
      <c r="C147" s="90">
        <v>49800</v>
      </c>
      <c r="D147" s="90">
        <v>47500</v>
      </c>
      <c r="E147" s="90">
        <v>47600</v>
      </c>
      <c r="F147" s="90">
        <v>45500</v>
      </c>
      <c r="G147" s="90">
        <v>47900</v>
      </c>
      <c r="H147" s="91" t="s">
        <v>25</v>
      </c>
      <c r="I147" s="90">
        <v>47300</v>
      </c>
      <c r="J147" s="91" t="s">
        <v>25</v>
      </c>
      <c r="K147" s="90">
        <v>48500</v>
      </c>
      <c r="L147" s="91" t="s">
        <v>25</v>
      </c>
      <c r="M147" s="90">
        <v>50400</v>
      </c>
      <c r="N147" s="90">
        <v>49600</v>
      </c>
      <c r="O147" s="90">
        <v>47200</v>
      </c>
      <c r="P147" s="91" t="s">
        <v>25</v>
      </c>
      <c r="Q147" s="90">
        <v>45000</v>
      </c>
      <c r="R147" s="90">
        <v>45400</v>
      </c>
      <c r="S147" s="90">
        <v>45600</v>
      </c>
      <c r="T147" s="91" t="s">
        <v>25</v>
      </c>
      <c r="U147" s="91" t="s">
        <v>25</v>
      </c>
      <c r="V147" s="91" t="s">
        <v>25</v>
      </c>
      <c r="W147" s="90">
        <v>47700</v>
      </c>
      <c r="X147" s="91" t="s">
        <v>25</v>
      </c>
    </row>
    <row r="148" spans="1:24">
      <c r="A148" t="str">
        <f t="shared" si="10"/>
        <v>Aug-21</v>
      </c>
      <c r="B148" s="93">
        <v>44414</v>
      </c>
      <c r="C148" s="90">
        <v>49700</v>
      </c>
      <c r="D148" s="90">
        <v>47500</v>
      </c>
      <c r="E148" s="90">
        <v>47300</v>
      </c>
      <c r="F148" s="90">
        <v>45300</v>
      </c>
      <c r="G148" s="90">
        <v>47900</v>
      </c>
      <c r="H148" s="91" t="s">
        <v>25</v>
      </c>
      <c r="I148" s="90">
        <v>47000</v>
      </c>
      <c r="J148" s="91" t="s">
        <v>25</v>
      </c>
      <c r="K148" s="90">
        <v>48500</v>
      </c>
      <c r="L148" s="91" t="s">
        <v>25</v>
      </c>
      <c r="M148" s="90">
        <v>49900</v>
      </c>
      <c r="N148" s="90">
        <v>49600</v>
      </c>
      <c r="O148" s="90">
        <v>46900</v>
      </c>
      <c r="P148" s="91" t="s">
        <v>25</v>
      </c>
      <c r="Q148" s="90">
        <v>44900</v>
      </c>
      <c r="R148" s="90">
        <v>45100</v>
      </c>
      <c r="S148" s="90">
        <v>45300</v>
      </c>
      <c r="T148" s="91" t="s">
        <v>25</v>
      </c>
      <c r="U148" s="91" t="s">
        <v>25</v>
      </c>
      <c r="V148" s="91" t="s">
        <v>25</v>
      </c>
      <c r="W148" s="90">
        <v>47700</v>
      </c>
      <c r="X148" s="91" t="s">
        <v>25</v>
      </c>
    </row>
    <row r="149" spans="1:24">
      <c r="A149" t="str">
        <f t="shared" si="10"/>
        <v>Aug-21</v>
      </c>
      <c r="B149" s="93">
        <v>44415</v>
      </c>
      <c r="C149" s="90">
        <v>49600</v>
      </c>
      <c r="D149" s="90">
        <v>47300</v>
      </c>
      <c r="E149" s="90">
        <v>47300</v>
      </c>
      <c r="F149" s="90">
        <v>45000</v>
      </c>
      <c r="G149" s="90">
        <v>47800</v>
      </c>
      <c r="H149" s="91" t="s">
        <v>25</v>
      </c>
      <c r="I149" s="90">
        <v>47000</v>
      </c>
      <c r="J149" s="91" t="s">
        <v>25</v>
      </c>
      <c r="K149" s="90">
        <v>48500</v>
      </c>
      <c r="L149" s="91" t="s">
        <v>25</v>
      </c>
      <c r="M149" s="90">
        <v>49600</v>
      </c>
      <c r="N149" s="90">
        <v>49600</v>
      </c>
      <c r="O149" s="90">
        <v>46700</v>
      </c>
      <c r="P149" s="91" t="s">
        <v>25</v>
      </c>
      <c r="Q149" s="90">
        <v>44800</v>
      </c>
      <c r="R149" s="90">
        <v>44900</v>
      </c>
      <c r="S149" s="90">
        <v>45300</v>
      </c>
      <c r="T149" s="91" t="s">
        <v>25</v>
      </c>
      <c r="U149" s="91" t="s">
        <v>25</v>
      </c>
      <c r="V149" s="91" t="s">
        <v>25</v>
      </c>
      <c r="W149" s="90">
        <v>47800</v>
      </c>
      <c r="X149" s="91" t="s">
        <v>25</v>
      </c>
    </row>
    <row r="150" spans="1:24">
      <c r="A150" t="str">
        <f t="shared" ref="A150:A213" si="11">TEXT(B150,"MMM-YY")</f>
        <v>Aug-21</v>
      </c>
      <c r="B150" s="93">
        <v>44416</v>
      </c>
      <c r="C150" s="90" t="s">
        <v>24</v>
      </c>
      <c r="D150" s="90" t="s">
        <v>24</v>
      </c>
      <c r="E150" s="90" t="s">
        <v>24</v>
      </c>
      <c r="F150" s="90" t="s">
        <v>24</v>
      </c>
      <c r="G150" s="90" t="s">
        <v>24</v>
      </c>
      <c r="H150" s="90" t="s">
        <v>24</v>
      </c>
      <c r="I150" s="90" t="s">
        <v>24</v>
      </c>
      <c r="J150" s="90" t="s">
        <v>24</v>
      </c>
      <c r="K150" s="90" t="s">
        <v>24</v>
      </c>
      <c r="L150" s="90" t="s">
        <v>24</v>
      </c>
      <c r="M150" s="90" t="s">
        <v>24</v>
      </c>
      <c r="N150" s="90" t="s">
        <v>24</v>
      </c>
      <c r="O150" s="90" t="s">
        <v>24</v>
      </c>
      <c r="P150" s="90" t="s">
        <v>24</v>
      </c>
      <c r="Q150" s="90" t="s">
        <v>24</v>
      </c>
      <c r="R150" s="90" t="s">
        <v>24</v>
      </c>
      <c r="S150" s="90" t="s">
        <v>24</v>
      </c>
      <c r="T150" s="90" t="s">
        <v>24</v>
      </c>
      <c r="U150" s="90" t="s">
        <v>24</v>
      </c>
      <c r="V150" s="90" t="s">
        <v>24</v>
      </c>
      <c r="W150" s="90" t="s">
        <v>24</v>
      </c>
      <c r="X150" s="90" t="s">
        <v>24</v>
      </c>
    </row>
    <row r="151" spans="1:24">
      <c r="A151" t="str">
        <f t="shared" si="11"/>
        <v>Aug-21</v>
      </c>
      <c r="B151" s="93">
        <v>44417</v>
      </c>
      <c r="C151" s="90">
        <v>49600</v>
      </c>
      <c r="D151" s="90">
        <v>47000</v>
      </c>
      <c r="E151" s="90">
        <v>47300</v>
      </c>
      <c r="F151" s="90">
        <v>45000</v>
      </c>
      <c r="G151" s="90">
        <v>47800</v>
      </c>
      <c r="H151" s="91" t="s">
        <v>25</v>
      </c>
      <c r="I151" s="90">
        <v>47300</v>
      </c>
      <c r="J151" s="91" t="s">
        <v>25</v>
      </c>
      <c r="K151" s="90">
        <v>48100</v>
      </c>
      <c r="L151" s="91" t="s">
        <v>25</v>
      </c>
      <c r="M151" s="90">
        <v>49400</v>
      </c>
      <c r="N151" s="90">
        <v>49200</v>
      </c>
      <c r="O151" s="90">
        <v>46400</v>
      </c>
      <c r="P151" s="91" t="s">
        <v>25</v>
      </c>
      <c r="Q151" s="90">
        <v>44800</v>
      </c>
      <c r="R151" s="90">
        <v>44700</v>
      </c>
      <c r="S151" s="90">
        <v>44900</v>
      </c>
      <c r="T151" s="91" t="s">
        <v>25</v>
      </c>
      <c r="U151" s="91" t="s">
        <v>25</v>
      </c>
      <c r="V151" s="91" t="s">
        <v>25</v>
      </c>
      <c r="W151" s="90">
        <v>47700</v>
      </c>
      <c r="X151" s="91" t="s">
        <v>25</v>
      </c>
    </row>
    <row r="152" spans="1:24">
      <c r="A152" t="str">
        <f t="shared" si="11"/>
        <v>Aug-21</v>
      </c>
      <c r="B152" s="93">
        <v>44418</v>
      </c>
      <c r="C152" s="90">
        <v>49400</v>
      </c>
      <c r="D152" s="90">
        <v>47000</v>
      </c>
      <c r="E152" s="90">
        <v>47500</v>
      </c>
      <c r="F152" s="90">
        <v>44800</v>
      </c>
      <c r="G152" s="90">
        <v>47800</v>
      </c>
      <c r="H152" s="91" t="s">
        <v>25</v>
      </c>
      <c r="I152" s="90">
        <v>46500</v>
      </c>
      <c r="J152" s="91" t="s">
        <v>25</v>
      </c>
      <c r="K152" s="90">
        <v>48300</v>
      </c>
      <c r="L152" s="91" t="s">
        <v>25</v>
      </c>
      <c r="M152" s="90">
        <v>49300</v>
      </c>
      <c r="N152" s="90">
        <v>49400</v>
      </c>
      <c r="O152" s="90">
        <v>46300</v>
      </c>
      <c r="P152" s="91" t="s">
        <v>25</v>
      </c>
      <c r="Q152" s="90">
        <v>44650</v>
      </c>
      <c r="R152" s="90">
        <v>44600</v>
      </c>
      <c r="S152" s="90">
        <v>44900</v>
      </c>
      <c r="T152" s="91" t="s">
        <v>25</v>
      </c>
      <c r="U152" s="91" t="s">
        <v>25</v>
      </c>
      <c r="V152" s="91" t="s">
        <v>25</v>
      </c>
      <c r="W152" s="90">
        <v>47500</v>
      </c>
      <c r="X152" s="91" t="s">
        <v>25</v>
      </c>
    </row>
    <row r="153" spans="1:24">
      <c r="A153" t="str">
        <f t="shared" si="11"/>
        <v>Aug-21</v>
      </c>
      <c r="B153" s="93">
        <v>44419</v>
      </c>
      <c r="C153" s="90">
        <v>49700</v>
      </c>
      <c r="D153" s="90">
        <v>47000</v>
      </c>
      <c r="E153" s="90">
        <v>47800</v>
      </c>
      <c r="F153" s="90">
        <v>45000</v>
      </c>
      <c r="G153" s="90">
        <v>47700</v>
      </c>
      <c r="H153" s="91" t="s">
        <v>25</v>
      </c>
      <c r="I153" s="90">
        <v>46800</v>
      </c>
      <c r="J153" s="91" t="s">
        <v>25</v>
      </c>
      <c r="K153" s="90">
        <v>48600</v>
      </c>
      <c r="L153" s="91" t="s">
        <v>25</v>
      </c>
      <c r="M153" s="90">
        <v>49700</v>
      </c>
      <c r="N153" s="90">
        <v>49600</v>
      </c>
      <c r="O153" s="90">
        <v>46650</v>
      </c>
      <c r="P153" s="91" t="s">
        <v>25</v>
      </c>
      <c r="Q153" s="90">
        <v>45250</v>
      </c>
      <c r="R153" s="90">
        <v>45200</v>
      </c>
      <c r="S153" s="90">
        <v>45300</v>
      </c>
      <c r="T153" s="91" t="s">
        <v>25</v>
      </c>
      <c r="U153" s="91" t="s">
        <v>25</v>
      </c>
      <c r="V153" s="91" t="s">
        <v>25</v>
      </c>
      <c r="W153" s="90">
        <v>47500</v>
      </c>
      <c r="X153" s="91" t="s">
        <v>25</v>
      </c>
    </row>
    <row r="154" spans="1:24">
      <c r="A154" t="str">
        <f t="shared" si="11"/>
        <v>Aug-21</v>
      </c>
      <c r="B154" s="93">
        <v>44420</v>
      </c>
      <c r="C154" s="90">
        <v>49900</v>
      </c>
      <c r="D154" s="90">
        <v>47000</v>
      </c>
      <c r="E154" s="90">
        <v>48000</v>
      </c>
      <c r="F154" s="90">
        <v>45300</v>
      </c>
      <c r="G154" s="90">
        <v>47700</v>
      </c>
      <c r="H154" s="91" t="s">
        <v>25</v>
      </c>
      <c r="I154" s="90">
        <v>47000</v>
      </c>
      <c r="J154" s="91" t="s">
        <v>25</v>
      </c>
      <c r="K154" s="90">
        <v>48600</v>
      </c>
      <c r="L154" s="91" t="s">
        <v>25</v>
      </c>
      <c r="M154" s="90">
        <v>49900</v>
      </c>
      <c r="N154" s="90">
        <v>49600</v>
      </c>
      <c r="O154" s="90">
        <v>46700</v>
      </c>
      <c r="P154" s="91" t="s">
        <v>25</v>
      </c>
      <c r="Q154" s="90">
        <v>45600</v>
      </c>
      <c r="R154" s="90">
        <v>45400</v>
      </c>
      <c r="S154" s="90">
        <v>45750</v>
      </c>
      <c r="T154" s="91" t="s">
        <v>25</v>
      </c>
      <c r="U154" s="91" t="s">
        <v>25</v>
      </c>
      <c r="V154" s="91" t="s">
        <v>25</v>
      </c>
      <c r="W154" s="90">
        <v>47500</v>
      </c>
      <c r="X154" s="91" t="s">
        <v>25</v>
      </c>
    </row>
    <row r="155" spans="1:24">
      <c r="A155" t="str">
        <f t="shared" si="11"/>
        <v>Aug-21</v>
      </c>
      <c r="B155" s="93">
        <v>44421</v>
      </c>
      <c r="C155" s="90">
        <v>49900</v>
      </c>
      <c r="D155" s="90">
        <v>47200</v>
      </c>
      <c r="E155" s="90">
        <v>48200</v>
      </c>
      <c r="F155" s="90">
        <v>45300</v>
      </c>
      <c r="G155" s="90">
        <v>47700</v>
      </c>
      <c r="H155" s="91" t="s">
        <v>25</v>
      </c>
      <c r="I155" s="90">
        <v>47000</v>
      </c>
      <c r="J155" s="91" t="s">
        <v>25</v>
      </c>
      <c r="K155" s="90">
        <v>48600</v>
      </c>
      <c r="L155" s="91" t="s">
        <v>25</v>
      </c>
      <c r="M155" s="90">
        <v>50000</v>
      </c>
      <c r="N155" s="90">
        <v>49600</v>
      </c>
      <c r="O155" s="90">
        <v>46700</v>
      </c>
      <c r="P155" s="91" t="s">
        <v>25</v>
      </c>
      <c r="Q155" s="90">
        <v>45350</v>
      </c>
      <c r="R155" s="90">
        <v>45600</v>
      </c>
      <c r="S155" s="90">
        <v>45750</v>
      </c>
      <c r="T155" s="91" t="s">
        <v>25</v>
      </c>
      <c r="U155" s="91" t="s">
        <v>25</v>
      </c>
      <c r="V155" s="91" t="s">
        <v>25</v>
      </c>
      <c r="W155" s="90">
        <v>47500</v>
      </c>
      <c r="X155" s="91" t="s">
        <v>25</v>
      </c>
    </row>
    <row r="156" spans="1:24">
      <c r="A156" t="str">
        <f t="shared" si="11"/>
        <v>Aug-21</v>
      </c>
      <c r="B156" s="93">
        <v>44422</v>
      </c>
      <c r="C156" s="90">
        <v>50100</v>
      </c>
      <c r="D156" s="90">
        <v>47200</v>
      </c>
      <c r="E156" s="90">
        <v>48200</v>
      </c>
      <c r="F156" s="90">
        <v>45500</v>
      </c>
      <c r="G156" s="90">
        <v>47700</v>
      </c>
      <c r="H156" s="91" t="s">
        <v>25</v>
      </c>
      <c r="I156" s="90">
        <v>47000</v>
      </c>
      <c r="J156" s="91" t="s">
        <v>25</v>
      </c>
      <c r="K156" s="90">
        <v>48600</v>
      </c>
      <c r="L156" s="91" t="s">
        <v>25</v>
      </c>
      <c r="M156" s="90">
        <v>50300</v>
      </c>
      <c r="N156" s="90">
        <v>49600</v>
      </c>
      <c r="O156" s="90">
        <v>47000</v>
      </c>
      <c r="P156" s="91" t="s">
        <v>25</v>
      </c>
      <c r="Q156" s="90">
        <v>45500</v>
      </c>
      <c r="R156" s="90">
        <v>45600</v>
      </c>
      <c r="S156" s="90">
        <v>45750</v>
      </c>
      <c r="T156" s="91" t="s">
        <v>25</v>
      </c>
      <c r="U156" s="91" t="s">
        <v>25</v>
      </c>
      <c r="V156" s="91" t="s">
        <v>25</v>
      </c>
      <c r="W156" s="90">
        <v>47500</v>
      </c>
      <c r="X156" s="91" t="s">
        <v>25</v>
      </c>
    </row>
    <row r="157" spans="1:24">
      <c r="A157" t="str">
        <f t="shared" si="11"/>
        <v>Aug-21</v>
      </c>
      <c r="B157" s="93">
        <v>44423</v>
      </c>
      <c r="C157" s="90" t="s">
        <v>24</v>
      </c>
      <c r="D157" s="90" t="s">
        <v>24</v>
      </c>
      <c r="E157" s="90" t="s">
        <v>24</v>
      </c>
      <c r="F157" s="90" t="s">
        <v>24</v>
      </c>
      <c r="G157" s="90" t="s">
        <v>24</v>
      </c>
      <c r="H157" s="90" t="s">
        <v>24</v>
      </c>
      <c r="I157" s="90" t="s">
        <v>24</v>
      </c>
      <c r="J157" s="90" t="s">
        <v>24</v>
      </c>
      <c r="K157" s="90" t="s">
        <v>24</v>
      </c>
      <c r="L157" s="90" t="s">
        <v>24</v>
      </c>
      <c r="M157" s="90" t="s">
        <v>24</v>
      </c>
      <c r="N157" s="90" t="s">
        <v>24</v>
      </c>
      <c r="O157" s="90" t="s">
        <v>24</v>
      </c>
      <c r="P157" s="90" t="s">
        <v>24</v>
      </c>
      <c r="Q157" s="90" t="s">
        <v>24</v>
      </c>
      <c r="R157" s="90" t="s">
        <v>24</v>
      </c>
      <c r="S157" s="90" t="s">
        <v>24</v>
      </c>
      <c r="T157" s="90" t="s">
        <v>24</v>
      </c>
      <c r="U157" s="90" t="s">
        <v>24</v>
      </c>
      <c r="V157" s="90" t="s">
        <v>24</v>
      </c>
      <c r="W157" s="90" t="s">
        <v>24</v>
      </c>
      <c r="X157" s="90" t="s">
        <v>24</v>
      </c>
    </row>
    <row r="158" spans="1:24">
      <c r="A158" t="str">
        <f t="shared" si="11"/>
        <v>Aug-21</v>
      </c>
      <c r="B158" s="93">
        <v>44424</v>
      </c>
      <c r="C158" s="90">
        <v>50200</v>
      </c>
      <c r="D158" s="90">
        <v>47300</v>
      </c>
      <c r="E158" s="90">
        <v>48400</v>
      </c>
      <c r="F158" s="90">
        <v>45700</v>
      </c>
      <c r="G158" s="90">
        <v>47700</v>
      </c>
      <c r="H158" s="91" t="s">
        <v>25</v>
      </c>
      <c r="I158" s="90">
        <v>47500</v>
      </c>
      <c r="J158" s="91" t="s">
        <v>25</v>
      </c>
      <c r="K158" s="90">
        <v>49200</v>
      </c>
      <c r="L158" s="91" t="s">
        <v>25</v>
      </c>
      <c r="M158" s="90">
        <v>50500</v>
      </c>
      <c r="N158" s="90">
        <v>50200</v>
      </c>
      <c r="O158" s="90">
        <v>47200</v>
      </c>
      <c r="P158" s="91" t="s">
        <v>25</v>
      </c>
      <c r="Q158" s="90">
        <v>45600</v>
      </c>
      <c r="R158" s="90">
        <v>45700</v>
      </c>
      <c r="S158" s="90">
        <v>45750</v>
      </c>
      <c r="T158" s="91" t="s">
        <v>25</v>
      </c>
      <c r="U158" s="91" t="s">
        <v>25</v>
      </c>
      <c r="V158" s="91" t="s">
        <v>25</v>
      </c>
      <c r="W158" s="90">
        <v>47300</v>
      </c>
      <c r="X158" s="91" t="s">
        <v>25</v>
      </c>
    </row>
    <row r="159" spans="1:24">
      <c r="A159" t="str">
        <f t="shared" si="11"/>
        <v>Aug-21</v>
      </c>
      <c r="B159" s="93">
        <v>44425</v>
      </c>
      <c r="C159" s="90">
        <v>50200</v>
      </c>
      <c r="D159" s="90">
        <v>47500</v>
      </c>
      <c r="E159" s="90">
        <v>48400</v>
      </c>
      <c r="F159" s="90">
        <v>45800</v>
      </c>
      <c r="G159" s="90">
        <v>47700</v>
      </c>
      <c r="H159" s="91" t="s">
        <v>25</v>
      </c>
      <c r="I159" s="90">
        <v>47500</v>
      </c>
      <c r="J159" s="91" t="s">
        <v>25</v>
      </c>
      <c r="K159" s="90">
        <v>49200</v>
      </c>
      <c r="L159" s="91" t="s">
        <v>25</v>
      </c>
      <c r="M159" s="90">
        <v>50500</v>
      </c>
      <c r="N159" s="90">
        <v>50300</v>
      </c>
      <c r="O159" s="90">
        <v>47300</v>
      </c>
      <c r="P159" s="91" t="s">
        <v>25</v>
      </c>
      <c r="Q159" s="90">
        <v>45800</v>
      </c>
      <c r="R159" s="90">
        <v>45800</v>
      </c>
      <c r="S159" s="90">
        <v>45750</v>
      </c>
      <c r="T159" s="91" t="s">
        <v>25</v>
      </c>
      <c r="U159" s="91" t="s">
        <v>25</v>
      </c>
      <c r="V159" s="91" t="s">
        <v>25</v>
      </c>
      <c r="W159" s="90">
        <v>47200</v>
      </c>
      <c r="X159" s="91" t="s">
        <v>25</v>
      </c>
    </row>
    <row r="160" spans="1:24">
      <c r="A160" t="str">
        <f t="shared" si="11"/>
        <v>Aug-21</v>
      </c>
      <c r="B160" s="93">
        <v>44426</v>
      </c>
      <c r="C160" s="90">
        <v>50100</v>
      </c>
      <c r="D160" s="90">
        <v>47500</v>
      </c>
      <c r="E160" s="90">
        <v>48100</v>
      </c>
      <c r="F160" s="90">
        <v>45500</v>
      </c>
      <c r="G160" s="90">
        <v>47700</v>
      </c>
      <c r="H160" s="91" t="s">
        <v>25</v>
      </c>
      <c r="I160" s="90">
        <v>47300</v>
      </c>
      <c r="J160" s="91" t="s">
        <v>25</v>
      </c>
      <c r="K160" s="90">
        <v>49100</v>
      </c>
      <c r="L160" s="91" t="s">
        <v>25</v>
      </c>
      <c r="M160" s="90">
        <v>50300</v>
      </c>
      <c r="N160" s="90">
        <v>50300</v>
      </c>
      <c r="O160" s="90">
        <v>47100</v>
      </c>
      <c r="P160" s="91" t="s">
        <v>25</v>
      </c>
      <c r="Q160" s="90">
        <v>45800</v>
      </c>
      <c r="R160" s="90">
        <v>45700</v>
      </c>
      <c r="S160" s="90">
        <v>45750</v>
      </c>
      <c r="T160" s="91" t="s">
        <v>25</v>
      </c>
      <c r="U160" s="91" t="s">
        <v>25</v>
      </c>
      <c r="V160" s="91" t="s">
        <v>25</v>
      </c>
      <c r="W160" s="90">
        <v>47200</v>
      </c>
      <c r="X160" s="91" t="s">
        <v>25</v>
      </c>
    </row>
    <row r="161" spans="1:24">
      <c r="A161" t="str">
        <f t="shared" si="11"/>
        <v>Aug-21</v>
      </c>
      <c r="B161" s="93">
        <v>44427</v>
      </c>
      <c r="C161" s="90">
        <v>50100</v>
      </c>
      <c r="D161" s="90">
        <v>47500</v>
      </c>
      <c r="E161" s="90">
        <v>48100</v>
      </c>
      <c r="F161" s="90">
        <v>45300</v>
      </c>
      <c r="G161" s="90">
        <v>47700</v>
      </c>
      <c r="H161" s="91" t="s">
        <v>25</v>
      </c>
      <c r="I161" s="90">
        <v>47000</v>
      </c>
      <c r="J161" s="91" t="s">
        <v>25</v>
      </c>
      <c r="K161" s="90">
        <v>49100</v>
      </c>
      <c r="L161" s="91" t="s">
        <v>25</v>
      </c>
      <c r="M161" s="90">
        <v>50200</v>
      </c>
      <c r="N161" s="90">
        <v>50300</v>
      </c>
      <c r="O161" s="90">
        <v>47250</v>
      </c>
      <c r="P161" s="91" t="s">
        <v>25</v>
      </c>
      <c r="Q161" s="90">
        <v>45600</v>
      </c>
      <c r="R161" s="90">
        <v>45700</v>
      </c>
      <c r="S161" s="90">
        <v>45750</v>
      </c>
      <c r="T161" s="91" t="s">
        <v>25</v>
      </c>
      <c r="U161" s="91" t="s">
        <v>25</v>
      </c>
      <c r="V161" s="91" t="s">
        <v>25</v>
      </c>
      <c r="W161" s="90">
        <v>47200</v>
      </c>
      <c r="X161" s="91" t="s">
        <v>25</v>
      </c>
    </row>
    <row r="162" spans="1:24">
      <c r="A162" t="str">
        <f t="shared" si="11"/>
        <v>Aug-21</v>
      </c>
      <c r="B162" s="93">
        <v>44428</v>
      </c>
      <c r="C162" s="90">
        <v>49900</v>
      </c>
      <c r="D162" s="90">
        <v>47500</v>
      </c>
      <c r="E162" s="90">
        <v>48100</v>
      </c>
      <c r="F162" s="90">
        <v>45200</v>
      </c>
      <c r="G162" s="90">
        <v>47600</v>
      </c>
      <c r="H162" s="91" t="s">
        <v>25</v>
      </c>
      <c r="I162" s="90">
        <v>47000</v>
      </c>
      <c r="J162" s="91" t="s">
        <v>25</v>
      </c>
      <c r="K162" s="90">
        <v>49100</v>
      </c>
      <c r="L162" s="91" t="s">
        <v>25</v>
      </c>
      <c r="M162" s="90">
        <v>50100</v>
      </c>
      <c r="N162" s="90">
        <v>50000</v>
      </c>
      <c r="O162" s="90">
        <v>47200</v>
      </c>
      <c r="P162" s="91" t="s">
        <v>25</v>
      </c>
      <c r="Q162" s="90">
        <v>45550</v>
      </c>
      <c r="R162" s="90">
        <v>45600</v>
      </c>
      <c r="S162" s="90">
        <v>45700</v>
      </c>
      <c r="T162" s="90">
        <v>48700</v>
      </c>
      <c r="U162" s="90">
        <v>48200</v>
      </c>
      <c r="V162" s="90">
        <v>47000</v>
      </c>
      <c r="W162" s="90">
        <v>47200</v>
      </c>
      <c r="X162" s="90">
        <v>50000</v>
      </c>
    </row>
    <row r="163" spans="1:24">
      <c r="A163" t="str">
        <f t="shared" si="11"/>
        <v>Aug-21</v>
      </c>
      <c r="B163" s="93">
        <v>44429</v>
      </c>
      <c r="C163" s="90">
        <v>49800</v>
      </c>
      <c r="D163" s="90">
        <v>47300</v>
      </c>
      <c r="E163" s="90">
        <v>47800</v>
      </c>
      <c r="F163" s="90">
        <v>45000</v>
      </c>
      <c r="G163" s="90">
        <v>47400</v>
      </c>
      <c r="H163" s="91" t="s">
        <v>25</v>
      </c>
      <c r="I163" s="90">
        <v>47000</v>
      </c>
      <c r="J163" s="91" t="s">
        <v>25</v>
      </c>
      <c r="K163" s="90">
        <v>48900</v>
      </c>
      <c r="L163" s="91" t="s">
        <v>25</v>
      </c>
      <c r="M163" s="90">
        <v>49700</v>
      </c>
      <c r="N163" s="90">
        <v>49800</v>
      </c>
      <c r="O163" s="90">
        <v>47000</v>
      </c>
      <c r="P163" s="91" t="s">
        <v>25</v>
      </c>
      <c r="Q163" s="90">
        <v>45200</v>
      </c>
      <c r="R163" s="90">
        <v>45500</v>
      </c>
      <c r="S163" s="90">
        <v>45500</v>
      </c>
      <c r="T163" s="90">
        <v>48500</v>
      </c>
      <c r="U163" s="90">
        <v>47700</v>
      </c>
      <c r="V163" s="90">
        <v>47500</v>
      </c>
      <c r="W163" s="90">
        <v>47100</v>
      </c>
      <c r="X163" s="90">
        <v>49900</v>
      </c>
    </row>
    <row r="164" spans="1:24">
      <c r="A164" t="str">
        <f t="shared" si="11"/>
        <v>Aug-21</v>
      </c>
      <c r="B164" s="93">
        <v>44430</v>
      </c>
      <c r="C164" s="90" t="s">
        <v>24</v>
      </c>
      <c r="D164" s="90" t="s">
        <v>24</v>
      </c>
      <c r="E164" s="90" t="s">
        <v>24</v>
      </c>
      <c r="F164" s="90" t="s">
        <v>24</v>
      </c>
      <c r="G164" s="90" t="s">
        <v>24</v>
      </c>
      <c r="H164" s="90" t="s">
        <v>24</v>
      </c>
      <c r="I164" s="90" t="s">
        <v>24</v>
      </c>
      <c r="J164" s="90" t="s">
        <v>24</v>
      </c>
      <c r="K164" s="90" t="s">
        <v>24</v>
      </c>
      <c r="L164" s="90" t="s">
        <v>24</v>
      </c>
      <c r="M164" s="90" t="s">
        <v>24</v>
      </c>
      <c r="N164" s="90" t="s">
        <v>24</v>
      </c>
      <c r="O164" s="90" t="s">
        <v>24</v>
      </c>
      <c r="P164" s="90" t="s">
        <v>24</v>
      </c>
      <c r="Q164" s="90" t="s">
        <v>24</v>
      </c>
      <c r="R164" s="90" t="s">
        <v>24</v>
      </c>
      <c r="S164" s="90" t="s">
        <v>24</v>
      </c>
      <c r="T164" s="90" t="s">
        <v>24</v>
      </c>
      <c r="U164" s="90" t="s">
        <v>24</v>
      </c>
      <c r="V164" s="90" t="s">
        <v>24</v>
      </c>
      <c r="W164" s="90" t="s">
        <v>24</v>
      </c>
      <c r="X164" s="90" t="s">
        <v>24</v>
      </c>
    </row>
    <row r="165" spans="1:24">
      <c r="A165" t="str">
        <f t="shared" si="11"/>
        <v>Aug-21</v>
      </c>
      <c r="B165" s="93">
        <v>44431</v>
      </c>
      <c r="C165" s="90">
        <v>49700</v>
      </c>
      <c r="D165" s="90">
        <v>47000</v>
      </c>
      <c r="E165" s="90">
        <v>47800</v>
      </c>
      <c r="F165" s="90">
        <v>44500</v>
      </c>
      <c r="G165" s="90">
        <v>47300</v>
      </c>
      <c r="H165" s="91" t="s">
        <v>25</v>
      </c>
      <c r="I165" s="90">
        <v>46500</v>
      </c>
      <c r="J165" s="91" t="s">
        <v>25</v>
      </c>
      <c r="K165" s="90">
        <v>48700</v>
      </c>
      <c r="L165" s="91" t="s">
        <v>25</v>
      </c>
      <c r="M165" s="90">
        <v>49400</v>
      </c>
      <c r="N165" s="90">
        <v>49400</v>
      </c>
      <c r="O165" s="90">
        <v>46600</v>
      </c>
      <c r="P165" s="91" t="s">
        <v>25</v>
      </c>
      <c r="Q165" s="90">
        <v>44850</v>
      </c>
      <c r="R165" s="90">
        <v>45300</v>
      </c>
      <c r="S165" s="90">
        <v>45300</v>
      </c>
      <c r="T165" s="90">
        <v>47950</v>
      </c>
      <c r="U165" s="90">
        <v>47500</v>
      </c>
      <c r="V165" s="90">
        <v>47500</v>
      </c>
      <c r="W165" s="90">
        <v>47000</v>
      </c>
      <c r="X165" s="90">
        <v>49700</v>
      </c>
    </row>
    <row r="166" spans="1:24">
      <c r="A166" t="str">
        <f t="shared" si="11"/>
        <v>Aug-21</v>
      </c>
      <c r="B166" s="93">
        <v>44432</v>
      </c>
      <c r="C166" s="90">
        <v>49600</v>
      </c>
      <c r="D166" s="90">
        <v>47000</v>
      </c>
      <c r="E166" s="90">
        <v>47600</v>
      </c>
      <c r="F166" s="90">
        <v>44500</v>
      </c>
      <c r="G166" s="90">
        <v>47000</v>
      </c>
      <c r="H166" s="91" t="s">
        <v>25</v>
      </c>
      <c r="I166" s="90">
        <v>46500</v>
      </c>
      <c r="J166" s="91" t="s">
        <v>25</v>
      </c>
      <c r="K166" s="90">
        <v>48700</v>
      </c>
      <c r="L166" s="91" t="s">
        <v>25</v>
      </c>
      <c r="M166" s="90">
        <v>49400</v>
      </c>
      <c r="N166" s="90">
        <v>49000</v>
      </c>
      <c r="O166" s="90">
        <v>46500</v>
      </c>
      <c r="P166" s="91" t="s">
        <v>25</v>
      </c>
      <c r="Q166" s="90">
        <v>44650</v>
      </c>
      <c r="R166" s="90">
        <v>44800</v>
      </c>
      <c r="S166" s="90">
        <v>45300</v>
      </c>
      <c r="T166" s="90">
        <v>48000</v>
      </c>
      <c r="U166" s="90">
        <v>47000</v>
      </c>
      <c r="V166" s="90">
        <v>47000</v>
      </c>
      <c r="W166" s="90">
        <v>46800</v>
      </c>
      <c r="X166" s="90">
        <v>49600</v>
      </c>
    </row>
    <row r="167" spans="1:24">
      <c r="A167" t="str">
        <f t="shared" si="11"/>
        <v>Aug-21</v>
      </c>
      <c r="B167" s="93">
        <v>44433</v>
      </c>
      <c r="C167" s="90">
        <v>49700</v>
      </c>
      <c r="D167" s="90">
        <v>47000</v>
      </c>
      <c r="E167" s="90">
        <v>47600</v>
      </c>
      <c r="F167" s="90">
        <v>44700</v>
      </c>
      <c r="G167" s="90">
        <v>47000</v>
      </c>
      <c r="H167" s="91" t="s">
        <v>25</v>
      </c>
      <c r="I167" s="90">
        <v>46500</v>
      </c>
      <c r="J167" s="91" t="s">
        <v>25</v>
      </c>
      <c r="K167" s="90">
        <v>48800</v>
      </c>
      <c r="L167" s="91" t="s">
        <v>25</v>
      </c>
      <c r="M167" s="90">
        <v>49400</v>
      </c>
      <c r="N167" s="90">
        <v>49000</v>
      </c>
      <c r="O167" s="90">
        <v>46500</v>
      </c>
      <c r="P167" s="91" t="s">
        <v>25</v>
      </c>
      <c r="Q167" s="90">
        <v>44650</v>
      </c>
      <c r="R167" s="90">
        <v>44800</v>
      </c>
      <c r="S167" s="90">
        <v>45300</v>
      </c>
      <c r="T167" s="90">
        <v>48000</v>
      </c>
      <c r="U167" s="90">
        <v>47200</v>
      </c>
      <c r="V167" s="90">
        <v>47000</v>
      </c>
      <c r="W167" s="90">
        <v>46800</v>
      </c>
      <c r="X167" s="90">
        <v>49600</v>
      </c>
    </row>
    <row r="168" spans="1:24">
      <c r="A168" t="str">
        <f t="shared" si="11"/>
        <v>Aug-21</v>
      </c>
      <c r="B168" s="93">
        <v>44434</v>
      </c>
      <c r="C168" s="90">
        <v>49700</v>
      </c>
      <c r="D168" s="90">
        <v>46800</v>
      </c>
      <c r="E168" s="90">
        <v>47200</v>
      </c>
      <c r="F168" s="90">
        <v>44250</v>
      </c>
      <c r="G168" s="90">
        <v>47000</v>
      </c>
      <c r="H168" s="91" t="s">
        <v>25</v>
      </c>
      <c r="I168" s="90">
        <v>46500</v>
      </c>
      <c r="J168" s="91" t="s">
        <v>25</v>
      </c>
      <c r="K168" s="90">
        <v>48700</v>
      </c>
      <c r="L168" s="91" t="s">
        <v>25</v>
      </c>
      <c r="M168" s="90">
        <v>49200</v>
      </c>
      <c r="N168" s="90">
        <v>49200</v>
      </c>
      <c r="O168" s="90">
        <v>46300</v>
      </c>
      <c r="P168" s="91" t="s">
        <v>25</v>
      </c>
      <c r="Q168" s="90">
        <v>44200</v>
      </c>
      <c r="R168" s="90">
        <v>44400</v>
      </c>
      <c r="S168" s="90">
        <v>44900</v>
      </c>
      <c r="T168" s="90">
        <v>47700</v>
      </c>
      <c r="U168" s="90">
        <v>47000</v>
      </c>
      <c r="V168" s="90">
        <v>46700</v>
      </c>
      <c r="W168" s="90">
        <v>46800</v>
      </c>
      <c r="X168" s="90">
        <v>49300</v>
      </c>
    </row>
    <row r="169" spans="1:24">
      <c r="A169" t="str">
        <f t="shared" si="11"/>
        <v>Aug-21</v>
      </c>
      <c r="B169" s="93">
        <v>44435</v>
      </c>
      <c r="C169" s="90">
        <v>49500</v>
      </c>
      <c r="D169" s="90">
        <v>46800</v>
      </c>
      <c r="E169" s="90">
        <v>47000</v>
      </c>
      <c r="F169" s="90">
        <v>43850</v>
      </c>
      <c r="G169" s="90">
        <v>46700</v>
      </c>
      <c r="H169" s="91" t="s">
        <v>25</v>
      </c>
      <c r="I169" s="90">
        <v>46500</v>
      </c>
      <c r="J169" s="91" t="s">
        <v>25</v>
      </c>
      <c r="K169" s="90">
        <v>48600</v>
      </c>
      <c r="L169" s="91" t="s">
        <v>25</v>
      </c>
      <c r="M169" s="90">
        <v>48800</v>
      </c>
      <c r="N169" s="90">
        <v>49100</v>
      </c>
      <c r="O169" s="90">
        <v>46100</v>
      </c>
      <c r="P169" s="91" t="s">
        <v>25</v>
      </c>
      <c r="Q169" s="90">
        <v>43800</v>
      </c>
      <c r="R169" s="90">
        <v>44200</v>
      </c>
      <c r="S169" s="90">
        <v>44500</v>
      </c>
      <c r="T169" s="90">
        <v>47300</v>
      </c>
      <c r="U169" s="90">
        <v>46800</v>
      </c>
      <c r="V169" s="90">
        <v>45500</v>
      </c>
      <c r="W169" s="90">
        <v>46600</v>
      </c>
      <c r="X169" s="90">
        <v>49100</v>
      </c>
    </row>
    <row r="170" spans="1:24">
      <c r="A170" t="str">
        <f t="shared" si="11"/>
        <v>Aug-21</v>
      </c>
      <c r="B170" s="93">
        <v>44436</v>
      </c>
      <c r="C170" s="90">
        <v>49500</v>
      </c>
      <c r="D170" s="90">
        <v>46800</v>
      </c>
      <c r="E170" s="90">
        <v>47000</v>
      </c>
      <c r="F170" s="90">
        <v>43750</v>
      </c>
      <c r="G170" s="90">
        <v>46500</v>
      </c>
      <c r="H170" s="91" t="s">
        <v>25</v>
      </c>
      <c r="I170" s="90">
        <v>46500</v>
      </c>
      <c r="J170" s="91" t="s">
        <v>25</v>
      </c>
      <c r="K170" s="90">
        <v>48400</v>
      </c>
      <c r="L170" s="91" t="s">
        <v>25</v>
      </c>
      <c r="M170" s="90">
        <v>48700</v>
      </c>
      <c r="N170" s="90">
        <v>48800</v>
      </c>
      <c r="O170" s="90">
        <v>46000</v>
      </c>
      <c r="P170" s="91" t="s">
        <v>25</v>
      </c>
      <c r="Q170" s="90">
        <v>43700</v>
      </c>
      <c r="R170" s="90">
        <v>44300</v>
      </c>
      <c r="S170" s="90">
        <v>44300</v>
      </c>
      <c r="T170" s="90">
        <v>47000</v>
      </c>
      <c r="U170" s="90">
        <v>46800</v>
      </c>
      <c r="V170" s="90">
        <v>45200</v>
      </c>
      <c r="W170" s="90">
        <v>46300</v>
      </c>
      <c r="X170" s="90">
        <v>48900</v>
      </c>
    </row>
    <row r="171" spans="1:24">
      <c r="A171" t="str">
        <f t="shared" si="11"/>
        <v>Aug-21</v>
      </c>
      <c r="B171" s="93">
        <v>44437</v>
      </c>
      <c r="C171" s="90" t="s">
        <v>24</v>
      </c>
      <c r="D171" s="90" t="s">
        <v>24</v>
      </c>
      <c r="E171" s="90" t="s">
        <v>24</v>
      </c>
      <c r="F171" s="90" t="s">
        <v>24</v>
      </c>
      <c r="G171" s="90" t="s">
        <v>24</v>
      </c>
      <c r="H171" s="90" t="s">
        <v>24</v>
      </c>
      <c r="I171" s="90" t="s">
        <v>24</v>
      </c>
      <c r="J171" s="90" t="s">
        <v>24</v>
      </c>
      <c r="K171" s="90" t="s">
        <v>24</v>
      </c>
      <c r="L171" s="90" t="s">
        <v>24</v>
      </c>
      <c r="M171" s="90" t="s">
        <v>24</v>
      </c>
      <c r="N171" s="90" t="s">
        <v>24</v>
      </c>
      <c r="O171" s="90" t="s">
        <v>24</v>
      </c>
      <c r="P171" s="90" t="s">
        <v>24</v>
      </c>
      <c r="Q171" s="90" t="s">
        <v>24</v>
      </c>
      <c r="R171" s="90" t="s">
        <v>24</v>
      </c>
      <c r="S171" s="90" t="s">
        <v>24</v>
      </c>
      <c r="T171" s="90" t="s">
        <v>24</v>
      </c>
      <c r="U171" s="90" t="s">
        <v>24</v>
      </c>
      <c r="V171" s="90" t="s">
        <v>24</v>
      </c>
      <c r="W171" s="90" t="s">
        <v>24</v>
      </c>
      <c r="X171" s="90" t="s">
        <v>24</v>
      </c>
    </row>
    <row r="172" spans="1:24">
      <c r="A172" t="str">
        <f t="shared" si="11"/>
        <v>Aug-21</v>
      </c>
      <c r="B172" s="93">
        <v>44438</v>
      </c>
      <c r="C172" s="91" t="s">
        <v>25</v>
      </c>
      <c r="D172" s="90">
        <v>46800</v>
      </c>
      <c r="E172" s="90">
        <v>47000</v>
      </c>
      <c r="F172" s="90">
        <v>43500</v>
      </c>
      <c r="G172" s="90">
        <v>46500</v>
      </c>
      <c r="H172" s="91" t="s">
        <v>25</v>
      </c>
      <c r="I172" s="90">
        <v>46000</v>
      </c>
      <c r="J172" s="91" t="s">
        <v>25</v>
      </c>
      <c r="K172" s="90">
        <v>48300</v>
      </c>
      <c r="L172" s="91" t="s">
        <v>25</v>
      </c>
      <c r="M172" s="90">
        <v>49000</v>
      </c>
      <c r="N172" s="90">
        <v>48800</v>
      </c>
      <c r="O172" s="90">
        <v>46000</v>
      </c>
      <c r="P172" s="91" t="s">
        <v>25</v>
      </c>
      <c r="Q172" s="90">
        <v>43800</v>
      </c>
      <c r="R172" s="90">
        <v>44200</v>
      </c>
      <c r="S172" s="90">
        <v>44200</v>
      </c>
      <c r="T172" s="90">
        <v>46800</v>
      </c>
      <c r="U172" s="90">
        <v>46600</v>
      </c>
      <c r="V172" s="90">
        <v>45200</v>
      </c>
      <c r="W172" s="90">
        <v>45900</v>
      </c>
      <c r="X172" s="90">
        <v>48300</v>
      </c>
    </row>
    <row r="173" spans="1:24">
      <c r="A173" t="str">
        <f t="shared" si="11"/>
        <v>Aug-21</v>
      </c>
      <c r="B173" s="93">
        <v>44439</v>
      </c>
      <c r="C173" s="90">
        <v>49500</v>
      </c>
      <c r="D173" s="90">
        <v>47000</v>
      </c>
      <c r="E173" s="90">
        <v>46900</v>
      </c>
      <c r="F173" s="90">
        <v>43500</v>
      </c>
      <c r="G173" s="90">
        <v>46500</v>
      </c>
      <c r="H173" s="91" t="s">
        <v>25</v>
      </c>
      <c r="I173" s="90">
        <v>46000</v>
      </c>
      <c r="J173" s="91" t="s">
        <v>25</v>
      </c>
      <c r="K173" s="90">
        <v>48200</v>
      </c>
      <c r="L173" s="91" t="s">
        <v>25</v>
      </c>
      <c r="M173" s="90">
        <v>49000</v>
      </c>
      <c r="N173" s="90">
        <v>48400</v>
      </c>
      <c r="O173" s="90">
        <v>46200</v>
      </c>
      <c r="P173" s="91" t="s">
        <v>25</v>
      </c>
      <c r="Q173" s="90">
        <v>44000</v>
      </c>
      <c r="R173" s="90">
        <v>44400</v>
      </c>
      <c r="S173" s="90">
        <v>44300</v>
      </c>
      <c r="T173" s="90">
        <v>46800</v>
      </c>
      <c r="U173" s="90">
        <v>46600</v>
      </c>
      <c r="V173" s="90">
        <v>45200</v>
      </c>
      <c r="W173" s="90">
        <v>45800</v>
      </c>
      <c r="X173" s="90">
        <v>48300</v>
      </c>
    </row>
    <row r="174" spans="1:24">
      <c r="A174" t="str">
        <f t="shared" si="11"/>
        <v>Sep-21</v>
      </c>
      <c r="B174" s="93">
        <v>44440</v>
      </c>
      <c r="C174" s="90">
        <v>49900</v>
      </c>
      <c r="D174" s="90">
        <v>47000</v>
      </c>
      <c r="E174" s="90">
        <v>47300</v>
      </c>
      <c r="F174" s="90">
        <v>44000</v>
      </c>
      <c r="G174" s="90">
        <v>46400</v>
      </c>
      <c r="H174" s="91" t="s">
        <v>25</v>
      </c>
      <c r="I174" s="90">
        <v>46500</v>
      </c>
      <c r="J174" s="91" t="s">
        <v>25</v>
      </c>
      <c r="K174" s="90">
        <v>48200</v>
      </c>
      <c r="L174" s="91" t="s">
        <v>25</v>
      </c>
      <c r="M174" s="90">
        <v>49300</v>
      </c>
      <c r="N174" s="90">
        <v>48100</v>
      </c>
      <c r="O174" s="90">
        <v>46500</v>
      </c>
      <c r="P174" s="91" t="s">
        <v>25</v>
      </c>
      <c r="Q174" s="90">
        <v>44600</v>
      </c>
      <c r="R174" s="90">
        <v>44700</v>
      </c>
      <c r="S174" s="90">
        <v>44600</v>
      </c>
      <c r="T174" s="90">
        <v>46900</v>
      </c>
      <c r="U174" s="90">
        <v>47000</v>
      </c>
      <c r="V174" s="90">
        <v>45800</v>
      </c>
      <c r="W174" s="90">
        <v>45900</v>
      </c>
      <c r="X174" s="90">
        <v>48300</v>
      </c>
    </row>
    <row r="175" spans="1:24">
      <c r="A175" t="str">
        <f t="shared" si="11"/>
        <v>Sep-21</v>
      </c>
      <c r="B175" s="93">
        <v>44441</v>
      </c>
      <c r="C175" s="90">
        <v>50000</v>
      </c>
      <c r="D175" s="90">
        <v>47200</v>
      </c>
      <c r="E175" s="90">
        <v>47000</v>
      </c>
      <c r="F175" s="90">
        <v>43800</v>
      </c>
      <c r="G175" s="90">
        <v>46400</v>
      </c>
      <c r="H175" s="91" t="s">
        <v>25</v>
      </c>
      <c r="I175" s="90">
        <v>46500</v>
      </c>
      <c r="J175" s="91" t="s">
        <v>25</v>
      </c>
      <c r="K175" s="90">
        <v>48000</v>
      </c>
      <c r="L175" s="91" t="s">
        <v>25</v>
      </c>
      <c r="M175" s="90">
        <v>49200</v>
      </c>
      <c r="N175" s="90">
        <v>47900</v>
      </c>
      <c r="O175" s="90">
        <v>46500</v>
      </c>
      <c r="P175" s="91" t="s">
        <v>25</v>
      </c>
      <c r="Q175" s="90">
        <v>44300</v>
      </c>
      <c r="R175" s="90">
        <v>44700</v>
      </c>
      <c r="S175" s="90">
        <v>44500</v>
      </c>
      <c r="T175" s="90">
        <v>46600</v>
      </c>
      <c r="U175" s="90">
        <v>47000</v>
      </c>
      <c r="V175" s="90">
        <v>45800</v>
      </c>
      <c r="W175" s="90">
        <v>45900</v>
      </c>
      <c r="X175" s="90">
        <v>48000</v>
      </c>
    </row>
    <row r="176" spans="1:24">
      <c r="A176" t="str">
        <f t="shared" si="11"/>
        <v>Sep-21</v>
      </c>
      <c r="B176" s="93">
        <v>44442</v>
      </c>
      <c r="C176" s="90">
        <v>49700</v>
      </c>
      <c r="D176" s="90">
        <v>47000</v>
      </c>
      <c r="E176" s="90">
        <v>47300</v>
      </c>
      <c r="F176" s="90">
        <v>43800</v>
      </c>
      <c r="G176" s="90">
        <v>46400</v>
      </c>
      <c r="H176" s="91" t="s">
        <v>25</v>
      </c>
      <c r="I176" s="90">
        <v>46000</v>
      </c>
      <c r="J176" s="91" t="s">
        <v>25</v>
      </c>
      <c r="K176" s="90">
        <v>48000</v>
      </c>
      <c r="L176" s="91" t="s">
        <v>25</v>
      </c>
      <c r="M176" s="90">
        <v>49200</v>
      </c>
      <c r="N176" s="90">
        <v>47600</v>
      </c>
      <c r="O176" s="90">
        <v>46300</v>
      </c>
      <c r="P176" s="91" t="s">
        <v>25</v>
      </c>
      <c r="Q176" s="90">
        <v>44400</v>
      </c>
      <c r="R176" s="90">
        <v>44700</v>
      </c>
      <c r="S176" s="90">
        <v>44300</v>
      </c>
      <c r="T176" s="90">
        <v>46500</v>
      </c>
      <c r="U176" s="90">
        <v>47000</v>
      </c>
      <c r="V176" s="90">
        <v>45800</v>
      </c>
      <c r="W176" s="90">
        <v>46100</v>
      </c>
      <c r="X176" s="90">
        <v>48000</v>
      </c>
    </row>
    <row r="177" spans="1:24">
      <c r="A177" t="str">
        <f t="shared" si="11"/>
        <v>Sep-21</v>
      </c>
      <c r="B177" s="93">
        <v>44443</v>
      </c>
      <c r="C177" s="90">
        <v>49500</v>
      </c>
      <c r="D177" s="90">
        <v>47000</v>
      </c>
      <c r="E177" s="90">
        <v>47600</v>
      </c>
      <c r="F177" s="90">
        <v>43750</v>
      </c>
      <c r="G177" s="90">
        <v>46300</v>
      </c>
      <c r="H177" s="91" t="s">
        <v>25</v>
      </c>
      <c r="I177" s="90">
        <v>46000</v>
      </c>
      <c r="J177" s="91" t="s">
        <v>25</v>
      </c>
      <c r="K177" s="90">
        <v>47400</v>
      </c>
      <c r="L177" s="91" t="s">
        <v>25</v>
      </c>
      <c r="M177" s="90">
        <v>49200</v>
      </c>
      <c r="N177" s="90">
        <v>47400</v>
      </c>
      <c r="O177" s="90">
        <v>46200</v>
      </c>
      <c r="P177" s="91" t="s">
        <v>25</v>
      </c>
      <c r="Q177" s="90">
        <v>44200</v>
      </c>
      <c r="R177" s="90">
        <v>44400</v>
      </c>
      <c r="S177" s="90">
        <v>44100</v>
      </c>
      <c r="T177" s="90">
        <v>46300</v>
      </c>
      <c r="U177" s="90">
        <v>46800</v>
      </c>
      <c r="V177" s="90">
        <v>45800</v>
      </c>
      <c r="W177" s="90">
        <v>46100</v>
      </c>
      <c r="X177" s="90">
        <v>47900</v>
      </c>
    </row>
    <row r="178" spans="1:24">
      <c r="A178" t="str">
        <f t="shared" si="11"/>
        <v>Sep-21</v>
      </c>
      <c r="B178" s="93">
        <v>44444</v>
      </c>
      <c r="C178" s="90" t="s">
        <v>24</v>
      </c>
      <c r="D178" s="90" t="s">
        <v>24</v>
      </c>
      <c r="E178" s="90" t="s">
        <v>24</v>
      </c>
      <c r="F178" s="90" t="s">
        <v>24</v>
      </c>
      <c r="G178" s="90" t="s">
        <v>24</v>
      </c>
      <c r="H178" s="90" t="s">
        <v>24</v>
      </c>
      <c r="I178" s="90" t="s">
        <v>24</v>
      </c>
      <c r="J178" s="90" t="s">
        <v>24</v>
      </c>
      <c r="K178" s="90" t="s">
        <v>24</v>
      </c>
      <c r="L178" s="90" t="s">
        <v>24</v>
      </c>
      <c r="M178" s="90" t="s">
        <v>24</v>
      </c>
      <c r="N178" s="90" t="s">
        <v>24</v>
      </c>
      <c r="O178" s="90" t="s">
        <v>24</v>
      </c>
      <c r="P178" s="90" t="s">
        <v>24</v>
      </c>
      <c r="Q178" s="90" t="s">
        <v>24</v>
      </c>
      <c r="R178" s="90" t="s">
        <v>24</v>
      </c>
      <c r="S178" s="90" t="s">
        <v>24</v>
      </c>
      <c r="T178" s="90" t="s">
        <v>24</v>
      </c>
      <c r="U178" s="90" t="s">
        <v>24</v>
      </c>
      <c r="V178" s="90" t="s">
        <v>24</v>
      </c>
      <c r="W178" s="90" t="s">
        <v>24</v>
      </c>
      <c r="X178" s="90" t="s">
        <v>24</v>
      </c>
    </row>
    <row r="179" spans="1:24">
      <c r="A179" t="str">
        <f t="shared" si="11"/>
        <v>Sep-21</v>
      </c>
      <c r="B179" s="93">
        <v>44445</v>
      </c>
      <c r="C179" s="90">
        <v>49200</v>
      </c>
      <c r="D179" s="90">
        <v>47000</v>
      </c>
      <c r="E179" s="90">
        <v>47400</v>
      </c>
      <c r="F179" s="90">
        <v>43500</v>
      </c>
      <c r="G179" s="90">
        <v>46300</v>
      </c>
      <c r="H179" s="91" t="s">
        <v>25</v>
      </c>
      <c r="I179" s="90">
        <v>46000</v>
      </c>
      <c r="J179" s="91" t="s">
        <v>25</v>
      </c>
      <c r="K179" s="90">
        <v>47200</v>
      </c>
      <c r="L179" s="91" t="s">
        <v>25</v>
      </c>
      <c r="M179" s="90">
        <v>49100</v>
      </c>
      <c r="N179" s="90">
        <v>47400</v>
      </c>
      <c r="O179" s="90">
        <v>45900</v>
      </c>
      <c r="P179" s="91" t="s">
        <v>25</v>
      </c>
      <c r="Q179" s="90">
        <v>43800</v>
      </c>
      <c r="R179" s="90">
        <v>44200</v>
      </c>
      <c r="S179" s="90">
        <v>44000</v>
      </c>
      <c r="T179" s="90">
        <v>46000</v>
      </c>
      <c r="U179" s="90">
        <v>46500</v>
      </c>
      <c r="V179" s="90">
        <v>45800</v>
      </c>
      <c r="W179" s="90">
        <v>46100</v>
      </c>
      <c r="X179" s="90">
        <v>47900</v>
      </c>
    </row>
    <row r="180" spans="1:24">
      <c r="A180" t="str">
        <f t="shared" si="11"/>
        <v>Sep-21</v>
      </c>
      <c r="B180" s="93">
        <v>44446</v>
      </c>
      <c r="C180" s="90">
        <v>48900</v>
      </c>
      <c r="D180" s="90">
        <v>47000</v>
      </c>
      <c r="E180" s="90">
        <v>47200</v>
      </c>
      <c r="F180" s="90">
        <v>43250</v>
      </c>
      <c r="G180" s="90">
        <v>46200</v>
      </c>
      <c r="H180" s="91" t="s">
        <v>25</v>
      </c>
      <c r="I180" s="90">
        <v>45500</v>
      </c>
      <c r="J180" s="91" t="s">
        <v>25</v>
      </c>
      <c r="K180" s="90">
        <v>47000</v>
      </c>
      <c r="L180" s="91" t="s">
        <v>25</v>
      </c>
      <c r="M180" s="90">
        <v>48900</v>
      </c>
      <c r="N180" s="90">
        <v>46900</v>
      </c>
      <c r="O180" s="90">
        <v>45700</v>
      </c>
      <c r="P180" s="91" t="s">
        <v>25</v>
      </c>
      <c r="Q180" s="90">
        <v>43700</v>
      </c>
      <c r="R180" s="90">
        <v>44100</v>
      </c>
      <c r="S180" s="90">
        <v>43650</v>
      </c>
      <c r="T180" s="90">
        <v>46000</v>
      </c>
      <c r="U180" s="90">
        <v>46500</v>
      </c>
      <c r="V180" s="90">
        <v>45800</v>
      </c>
      <c r="W180" s="90">
        <v>46000</v>
      </c>
      <c r="X180" s="90">
        <v>47700</v>
      </c>
    </row>
    <row r="181" spans="1:24">
      <c r="A181" t="str">
        <f t="shared" si="11"/>
        <v>Sep-21</v>
      </c>
      <c r="B181" s="93">
        <v>44447</v>
      </c>
      <c r="C181" s="90">
        <v>48200</v>
      </c>
      <c r="D181" s="90">
        <v>47000</v>
      </c>
      <c r="E181" s="90">
        <v>47100</v>
      </c>
      <c r="F181" s="90">
        <v>43100</v>
      </c>
      <c r="G181" s="90">
        <v>45800</v>
      </c>
      <c r="H181" s="91" t="s">
        <v>25</v>
      </c>
      <c r="I181" s="90">
        <v>45500</v>
      </c>
      <c r="J181" s="91" t="s">
        <v>25</v>
      </c>
      <c r="K181" s="90">
        <v>46700</v>
      </c>
      <c r="L181" s="91" t="s">
        <v>25</v>
      </c>
      <c r="M181" s="90">
        <v>48500</v>
      </c>
      <c r="N181" s="90">
        <v>46100</v>
      </c>
      <c r="O181" s="90">
        <v>45400</v>
      </c>
      <c r="P181" s="91" t="s">
        <v>25</v>
      </c>
      <c r="Q181" s="90">
        <v>43400</v>
      </c>
      <c r="R181" s="90">
        <v>43900</v>
      </c>
      <c r="S181" s="90">
        <v>43650</v>
      </c>
      <c r="T181" s="90">
        <v>45800</v>
      </c>
      <c r="U181" s="90">
        <v>46100</v>
      </c>
      <c r="V181" s="90">
        <v>45800</v>
      </c>
      <c r="W181" s="90">
        <v>46000</v>
      </c>
      <c r="X181" s="90">
        <v>47700</v>
      </c>
    </row>
    <row r="182" spans="1:24">
      <c r="A182" t="str">
        <f t="shared" si="11"/>
        <v>Sep-21</v>
      </c>
      <c r="B182" s="93">
        <v>44448</v>
      </c>
      <c r="C182" s="90">
        <v>47600</v>
      </c>
      <c r="D182" s="90">
        <v>46800</v>
      </c>
      <c r="E182" s="90">
        <v>47100</v>
      </c>
      <c r="F182" s="90">
        <v>43250</v>
      </c>
      <c r="G182" s="90">
        <v>45700</v>
      </c>
      <c r="H182" s="91" t="s">
        <v>25</v>
      </c>
      <c r="I182" s="90">
        <v>45500</v>
      </c>
      <c r="J182" s="91" t="s">
        <v>25</v>
      </c>
      <c r="K182" s="90">
        <v>45800</v>
      </c>
      <c r="L182" s="91" t="s">
        <v>25</v>
      </c>
      <c r="M182" s="90">
        <v>48600</v>
      </c>
      <c r="N182" s="90">
        <v>45700</v>
      </c>
      <c r="O182" s="90">
        <v>45400</v>
      </c>
      <c r="P182" s="91" t="s">
        <v>25</v>
      </c>
      <c r="Q182" s="90">
        <v>43800</v>
      </c>
      <c r="R182" s="90">
        <v>44100</v>
      </c>
      <c r="S182" s="90">
        <v>43650</v>
      </c>
      <c r="T182" s="90">
        <v>46000</v>
      </c>
      <c r="U182" s="90">
        <v>46200</v>
      </c>
      <c r="V182" s="90">
        <v>45600</v>
      </c>
      <c r="W182" s="90">
        <v>46000</v>
      </c>
      <c r="X182" s="90">
        <v>47700</v>
      </c>
    </row>
    <row r="183" spans="1:24">
      <c r="A183" t="str">
        <f t="shared" si="11"/>
        <v>Sep-21</v>
      </c>
      <c r="B183" s="93">
        <v>44449</v>
      </c>
      <c r="C183" s="90">
        <v>47800</v>
      </c>
      <c r="D183" s="90">
        <v>46800</v>
      </c>
      <c r="E183" s="90">
        <v>47400</v>
      </c>
      <c r="F183" s="90">
        <v>43600</v>
      </c>
      <c r="G183" s="90">
        <v>45700</v>
      </c>
      <c r="H183" s="91" t="s">
        <v>25</v>
      </c>
      <c r="I183" s="90">
        <v>45500</v>
      </c>
      <c r="J183" s="91" t="s">
        <v>25</v>
      </c>
      <c r="K183" s="90">
        <v>45900</v>
      </c>
      <c r="L183" s="91" t="s">
        <v>25</v>
      </c>
      <c r="M183" s="90">
        <v>49000</v>
      </c>
      <c r="N183" s="91" t="s">
        <v>25</v>
      </c>
      <c r="O183" s="90">
        <v>46000</v>
      </c>
      <c r="P183" s="91" t="s">
        <v>25</v>
      </c>
      <c r="Q183" s="90">
        <v>44300</v>
      </c>
      <c r="R183" s="90">
        <v>44500</v>
      </c>
      <c r="S183" s="90">
        <v>44200</v>
      </c>
      <c r="T183" s="90">
        <v>46300</v>
      </c>
      <c r="U183" s="90">
        <v>46700</v>
      </c>
      <c r="V183" s="90">
        <v>45700</v>
      </c>
      <c r="W183" s="90">
        <v>46200</v>
      </c>
      <c r="X183" s="90">
        <v>47900</v>
      </c>
    </row>
    <row r="184" spans="1:24">
      <c r="A184" t="str">
        <f t="shared" si="11"/>
        <v>Sep-21</v>
      </c>
      <c r="B184" s="93">
        <v>44450</v>
      </c>
      <c r="C184" s="90">
        <v>47900</v>
      </c>
      <c r="D184" s="90">
        <v>47000</v>
      </c>
      <c r="E184" s="90">
        <v>47000</v>
      </c>
      <c r="F184" s="90">
        <v>43700</v>
      </c>
      <c r="G184" s="90">
        <v>45900</v>
      </c>
      <c r="H184" s="91" t="s">
        <v>25</v>
      </c>
      <c r="I184" s="90">
        <v>46200</v>
      </c>
      <c r="J184" s="91" t="s">
        <v>25</v>
      </c>
      <c r="K184" s="90">
        <v>45900</v>
      </c>
      <c r="L184" s="91" t="s">
        <v>25</v>
      </c>
      <c r="M184" s="90">
        <v>49000</v>
      </c>
      <c r="N184" s="90">
        <v>45700</v>
      </c>
      <c r="O184" s="90">
        <v>45800</v>
      </c>
      <c r="P184" s="91" t="s">
        <v>25</v>
      </c>
      <c r="Q184" s="90">
        <v>44200</v>
      </c>
      <c r="R184" s="90">
        <v>44500</v>
      </c>
      <c r="S184" s="90">
        <v>44400</v>
      </c>
      <c r="T184" s="90">
        <v>46300</v>
      </c>
      <c r="U184" s="90">
        <v>46700</v>
      </c>
      <c r="V184" s="90">
        <v>45800</v>
      </c>
      <c r="W184" s="90">
        <v>46400</v>
      </c>
      <c r="X184" s="90">
        <v>48400</v>
      </c>
    </row>
    <row r="185" spans="1:24">
      <c r="A185" t="str">
        <f t="shared" si="11"/>
        <v>Sep-21</v>
      </c>
      <c r="B185" s="93">
        <v>44451</v>
      </c>
      <c r="C185" s="90" t="s">
        <v>24</v>
      </c>
      <c r="D185" s="90" t="s">
        <v>24</v>
      </c>
      <c r="E185" s="90" t="s">
        <v>24</v>
      </c>
      <c r="F185" s="90" t="s">
        <v>24</v>
      </c>
      <c r="G185" s="90" t="s">
        <v>24</v>
      </c>
      <c r="H185" s="90" t="s">
        <v>24</v>
      </c>
      <c r="I185" s="90" t="s">
        <v>24</v>
      </c>
      <c r="J185" s="90" t="s">
        <v>24</v>
      </c>
      <c r="K185" s="90" t="s">
        <v>24</v>
      </c>
      <c r="L185" s="90" t="s">
        <v>24</v>
      </c>
      <c r="M185" s="90" t="s">
        <v>24</v>
      </c>
      <c r="N185" s="90" t="s">
        <v>24</v>
      </c>
      <c r="O185" s="90" t="s">
        <v>24</v>
      </c>
      <c r="P185" s="90" t="s">
        <v>24</v>
      </c>
      <c r="Q185" s="90" t="s">
        <v>24</v>
      </c>
      <c r="R185" s="90" t="s">
        <v>24</v>
      </c>
      <c r="S185" s="90" t="s">
        <v>24</v>
      </c>
      <c r="T185" s="90" t="s">
        <v>24</v>
      </c>
      <c r="U185" s="90" t="s">
        <v>24</v>
      </c>
      <c r="V185" s="90" t="s">
        <v>24</v>
      </c>
      <c r="W185" s="90" t="s">
        <v>24</v>
      </c>
      <c r="X185" s="90" t="s">
        <v>24</v>
      </c>
    </row>
    <row r="186" spans="1:24">
      <c r="A186" t="str">
        <f t="shared" si="11"/>
        <v>Sep-21</v>
      </c>
      <c r="B186" s="93">
        <v>44452</v>
      </c>
      <c r="C186" s="90">
        <v>47500</v>
      </c>
      <c r="D186" s="90">
        <v>47200</v>
      </c>
      <c r="E186" s="90">
        <v>47000</v>
      </c>
      <c r="F186" s="90">
        <v>44200</v>
      </c>
      <c r="G186" s="90">
        <v>45900</v>
      </c>
      <c r="H186" s="91" t="s">
        <v>25</v>
      </c>
      <c r="I186" s="90">
        <v>45500</v>
      </c>
      <c r="J186" s="91" t="s">
        <v>25</v>
      </c>
      <c r="K186" s="90">
        <v>45900</v>
      </c>
      <c r="L186" s="91" t="s">
        <v>25</v>
      </c>
      <c r="M186" s="90">
        <v>49000</v>
      </c>
      <c r="N186" s="90">
        <v>45700</v>
      </c>
      <c r="O186" s="90">
        <v>45500</v>
      </c>
      <c r="P186" s="91" t="s">
        <v>25</v>
      </c>
      <c r="Q186" s="90">
        <v>44000</v>
      </c>
      <c r="R186" s="90">
        <v>44200</v>
      </c>
      <c r="S186" s="90">
        <v>44200</v>
      </c>
      <c r="T186" s="90">
        <v>46800</v>
      </c>
      <c r="U186" s="90">
        <v>46500</v>
      </c>
      <c r="V186" s="90">
        <v>46000</v>
      </c>
      <c r="W186" s="90">
        <v>46300</v>
      </c>
      <c r="X186" s="90">
        <v>48400</v>
      </c>
    </row>
    <row r="187" spans="1:24">
      <c r="A187" t="str">
        <f t="shared" si="11"/>
        <v>Sep-21</v>
      </c>
      <c r="B187" s="93">
        <v>44453</v>
      </c>
      <c r="C187" s="90">
        <v>47200</v>
      </c>
      <c r="D187" s="90">
        <v>47200</v>
      </c>
      <c r="E187" s="90">
        <v>47400</v>
      </c>
      <c r="F187" s="90">
        <v>44500</v>
      </c>
      <c r="G187" s="90">
        <v>46000</v>
      </c>
      <c r="H187" s="91" t="s">
        <v>25</v>
      </c>
      <c r="I187" s="90">
        <v>46000</v>
      </c>
      <c r="J187" s="91" t="s">
        <v>25</v>
      </c>
      <c r="K187" s="90">
        <v>45800</v>
      </c>
      <c r="L187" s="91" t="s">
        <v>25</v>
      </c>
      <c r="M187" s="90">
        <v>49200</v>
      </c>
      <c r="N187" s="90">
        <v>45700</v>
      </c>
      <c r="O187" s="90">
        <v>46000</v>
      </c>
      <c r="P187" s="91" t="s">
        <v>25</v>
      </c>
      <c r="Q187" s="90">
        <v>44200</v>
      </c>
      <c r="R187" s="90">
        <v>44400</v>
      </c>
      <c r="S187" s="90">
        <v>44200</v>
      </c>
      <c r="T187" s="90">
        <v>47000</v>
      </c>
      <c r="U187" s="90">
        <v>46500</v>
      </c>
      <c r="V187" s="90">
        <v>46200</v>
      </c>
      <c r="W187" s="90">
        <v>46600</v>
      </c>
      <c r="X187" s="90">
        <v>48600</v>
      </c>
    </row>
    <row r="188" spans="1:24">
      <c r="A188" t="str">
        <f t="shared" si="11"/>
        <v>Sep-21</v>
      </c>
      <c r="B188" s="93">
        <v>44454</v>
      </c>
      <c r="C188" s="90">
        <v>47200</v>
      </c>
      <c r="D188" s="90">
        <v>47600</v>
      </c>
      <c r="E188" s="90">
        <v>47400</v>
      </c>
      <c r="F188" s="90">
        <v>44500</v>
      </c>
      <c r="G188" s="90">
        <v>46200</v>
      </c>
      <c r="H188" s="91" t="s">
        <v>25</v>
      </c>
      <c r="I188" s="90">
        <v>46200</v>
      </c>
      <c r="J188" s="91" t="s">
        <v>25</v>
      </c>
      <c r="K188" s="90">
        <v>45800</v>
      </c>
      <c r="L188" s="91" t="s">
        <v>25</v>
      </c>
      <c r="M188" s="90">
        <v>49200</v>
      </c>
      <c r="N188" s="90">
        <v>45700</v>
      </c>
      <c r="O188" s="90">
        <v>45800</v>
      </c>
      <c r="P188" s="91" t="s">
        <v>25</v>
      </c>
      <c r="Q188" s="90">
        <v>44400</v>
      </c>
      <c r="R188" s="90">
        <v>44400</v>
      </c>
      <c r="S188" s="90">
        <v>44300</v>
      </c>
      <c r="T188" s="90">
        <v>47000</v>
      </c>
      <c r="U188" s="90">
        <v>46500</v>
      </c>
      <c r="V188" s="90">
        <v>46400</v>
      </c>
      <c r="W188" s="90">
        <v>46900</v>
      </c>
      <c r="X188" s="90">
        <v>48700</v>
      </c>
    </row>
    <row r="189" spans="1:24">
      <c r="A189" t="str">
        <f t="shared" si="11"/>
        <v>Sep-21</v>
      </c>
      <c r="B189" s="93">
        <v>44455</v>
      </c>
      <c r="C189" s="90">
        <v>47100</v>
      </c>
      <c r="D189" s="90">
        <v>48000</v>
      </c>
      <c r="E189" s="90">
        <v>47200</v>
      </c>
      <c r="F189" s="90">
        <v>44500</v>
      </c>
      <c r="G189" s="90">
        <v>46200</v>
      </c>
      <c r="H189" s="91" t="s">
        <v>25</v>
      </c>
      <c r="I189" s="90">
        <v>46000</v>
      </c>
      <c r="J189" s="91" t="s">
        <v>25</v>
      </c>
      <c r="K189" s="90">
        <v>45700</v>
      </c>
      <c r="L189" s="91" t="s">
        <v>25</v>
      </c>
      <c r="M189" s="90">
        <v>49000</v>
      </c>
      <c r="N189" s="90">
        <v>45700</v>
      </c>
      <c r="O189" s="90">
        <v>45700</v>
      </c>
      <c r="P189" s="91" t="s">
        <v>25</v>
      </c>
      <c r="Q189" s="90">
        <v>44100</v>
      </c>
      <c r="R189" s="90">
        <v>44100</v>
      </c>
      <c r="S189" s="90">
        <v>44400</v>
      </c>
      <c r="T189" s="90">
        <v>47000</v>
      </c>
      <c r="U189" s="90">
        <v>46400</v>
      </c>
      <c r="V189" s="90">
        <v>46500</v>
      </c>
      <c r="W189" s="90">
        <v>46900</v>
      </c>
      <c r="X189" s="90">
        <v>48700</v>
      </c>
    </row>
    <row r="190" spans="1:24">
      <c r="A190" t="str">
        <f t="shared" si="11"/>
        <v>Sep-21</v>
      </c>
      <c r="B190" s="93">
        <v>44456</v>
      </c>
      <c r="C190" s="90">
        <v>47000</v>
      </c>
      <c r="D190" s="90">
        <v>48000</v>
      </c>
      <c r="E190" s="90">
        <v>47200</v>
      </c>
      <c r="F190" s="90">
        <v>44800</v>
      </c>
      <c r="G190" s="90">
        <v>46200</v>
      </c>
      <c r="H190" s="91" t="s">
        <v>25</v>
      </c>
      <c r="I190" s="90">
        <v>46000</v>
      </c>
      <c r="J190" s="91" t="s">
        <v>25</v>
      </c>
      <c r="K190" s="90">
        <v>46000</v>
      </c>
      <c r="L190" s="91" t="s">
        <v>25</v>
      </c>
      <c r="M190" s="90">
        <v>49200</v>
      </c>
      <c r="N190" s="90">
        <v>45700</v>
      </c>
      <c r="O190" s="90">
        <v>45700</v>
      </c>
      <c r="P190" s="91" t="s">
        <v>25</v>
      </c>
      <c r="Q190" s="90">
        <v>44100</v>
      </c>
      <c r="R190" s="90">
        <v>44300</v>
      </c>
      <c r="S190" s="90">
        <v>44200</v>
      </c>
      <c r="T190" s="90">
        <v>47500</v>
      </c>
      <c r="U190" s="90">
        <v>46400</v>
      </c>
      <c r="V190" s="90">
        <v>46000</v>
      </c>
      <c r="W190" s="90">
        <v>46900</v>
      </c>
      <c r="X190" s="90">
        <v>48800</v>
      </c>
    </row>
    <row r="191" spans="1:24">
      <c r="A191" t="str">
        <f t="shared" si="11"/>
        <v>Sep-21</v>
      </c>
      <c r="B191" s="93">
        <v>44457</v>
      </c>
      <c r="C191" s="90">
        <v>47000</v>
      </c>
      <c r="D191" s="90">
        <v>48500</v>
      </c>
      <c r="E191" s="90">
        <v>47200</v>
      </c>
      <c r="F191" s="90">
        <v>44800</v>
      </c>
      <c r="G191" s="90">
        <v>46700</v>
      </c>
      <c r="H191" s="91" t="s">
        <v>25</v>
      </c>
      <c r="I191" s="90">
        <v>46000</v>
      </c>
      <c r="J191" s="91" t="s">
        <v>25</v>
      </c>
      <c r="K191" s="90">
        <v>46000</v>
      </c>
      <c r="L191" s="91" t="s">
        <v>25</v>
      </c>
      <c r="M191" s="90">
        <v>49200</v>
      </c>
      <c r="N191" s="90">
        <v>45700</v>
      </c>
      <c r="O191" s="90">
        <v>45700</v>
      </c>
      <c r="P191" s="91" t="s">
        <v>25</v>
      </c>
      <c r="Q191" s="90">
        <v>43900</v>
      </c>
      <c r="R191" s="90">
        <v>44400</v>
      </c>
      <c r="S191" s="90">
        <v>44200</v>
      </c>
      <c r="T191" s="90">
        <v>47500</v>
      </c>
      <c r="U191" s="90">
        <v>46600</v>
      </c>
      <c r="V191" s="90">
        <v>46000</v>
      </c>
      <c r="W191" s="90">
        <v>47100</v>
      </c>
      <c r="X191" s="90">
        <v>48800</v>
      </c>
    </row>
    <row r="192" spans="1:24">
      <c r="A192" t="str">
        <f t="shared" si="11"/>
        <v>Sep-21</v>
      </c>
      <c r="B192" s="93">
        <v>44458</v>
      </c>
      <c r="C192" s="90" t="s">
        <v>24</v>
      </c>
      <c r="D192" s="90" t="s">
        <v>24</v>
      </c>
      <c r="E192" s="90" t="s">
        <v>24</v>
      </c>
      <c r="F192" s="90" t="s">
        <v>24</v>
      </c>
      <c r="G192" s="90" t="s">
        <v>24</v>
      </c>
      <c r="H192" s="90" t="s">
        <v>24</v>
      </c>
      <c r="I192" s="90" t="s">
        <v>24</v>
      </c>
      <c r="J192" s="90" t="s">
        <v>24</v>
      </c>
      <c r="K192" s="90" t="s">
        <v>24</v>
      </c>
      <c r="L192" s="90" t="s">
        <v>24</v>
      </c>
      <c r="M192" s="90" t="s">
        <v>24</v>
      </c>
      <c r="N192" s="90" t="s">
        <v>24</v>
      </c>
      <c r="O192" s="90" t="s">
        <v>24</v>
      </c>
      <c r="P192" s="90" t="s">
        <v>24</v>
      </c>
      <c r="Q192" s="90" t="s">
        <v>24</v>
      </c>
      <c r="R192" s="90" t="s">
        <v>24</v>
      </c>
      <c r="S192" s="90" t="s">
        <v>24</v>
      </c>
      <c r="T192" s="90" t="s">
        <v>24</v>
      </c>
      <c r="U192" s="90" t="s">
        <v>24</v>
      </c>
      <c r="V192" s="90" t="s">
        <v>24</v>
      </c>
      <c r="W192" s="90" t="s">
        <v>24</v>
      </c>
      <c r="X192" s="90" t="s">
        <v>24</v>
      </c>
    </row>
    <row r="193" spans="1:24">
      <c r="A193" t="str">
        <f t="shared" si="11"/>
        <v>Sep-21</v>
      </c>
      <c r="B193" s="93">
        <v>44459</v>
      </c>
      <c r="C193" s="90">
        <v>47000</v>
      </c>
      <c r="D193" s="90">
        <v>48700</v>
      </c>
      <c r="E193" s="90">
        <v>47400</v>
      </c>
      <c r="F193" s="90">
        <v>45000</v>
      </c>
      <c r="G193" s="90">
        <v>46700</v>
      </c>
      <c r="H193" s="91" t="s">
        <v>25</v>
      </c>
      <c r="I193" s="90">
        <v>46000</v>
      </c>
      <c r="J193" s="91" t="s">
        <v>25</v>
      </c>
      <c r="K193" s="90">
        <v>46000</v>
      </c>
      <c r="L193" s="91" t="s">
        <v>25</v>
      </c>
      <c r="M193" s="90">
        <v>49200</v>
      </c>
      <c r="N193" s="90">
        <v>45700</v>
      </c>
      <c r="O193" s="90">
        <v>46000</v>
      </c>
      <c r="P193" s="91" t="s">
        <v>25</v>
      </c>
      <c r="Q193" s="90">
        <v>44700</v>
      </c>
      <c r="R193" s="90">
        <v>45000</v>
      </c>
      <c r="S193" s="90">
        <v>44300</v>
      </c>
      <c r="T193" s="90">
        <v>47700</v>
      </c>
      <c r="U193" s="90">
        <v>47100</v>
      </c>
      <c r="V193" s="90">
        <v>46500</v>
      </c>
      <c r="W193" s="90">
        <v>47500</v>
      </c>
      <c r="X193" s="90">
        <v>49200</v>
      </c>
    </row>
    <row r="194" spans="1:24">
      <c r="A194" t="str">
        <f t="shared" si="11"/>
        <v>Sep-21</v>
      </c>
      <c r="B194" s="93">
        <v>44460</v>
      </c>
      <c r="C194" s="90">
        <v>47200</v>
      </c>
      <c r="D194" s="90">
        <v>48700</v>
      </c>
      <c r="E194" s="90">
        <v>47800</v>
      </c>
      <c r="F194" s="90">
        <v>44800</v>
      </c>
      <c r="G194" s="90">
        <v>46700</v>
      </c>
      <c r="H194" s="91" t="s">
        <v>25</v>
      </c>
      <c r="I194" s="90">
        <v>46000</v>
      </c>
      <c r="J194" s="91" t="s">
        <v>25</v>
      </c>
      <c r="K194" s="90">
        <v>46400</v>
      </c>
      <c r="L194" s="91" t="s">
        <v>25</v>
      </c>
      <c r="M194" s="90">
        <v>49100</v>
      </c>
      <c r="N194" s="90">
        <v>46000</v>
      </c>
      <c r="O194" s="90">
        <v>46300</v>
      </c>
      <c r="P194" s="91" t="s">
        <v>25</v>
      </c>
      <c r="Q194" s="90">
        <v>45000</v>
      </c>
      <c r="R194" s="90">
        <v>45100</v>
      </c>
      <c r="S194" s="90">
        <v>44300</v>
      </c>
      <c r="T194" s="90">
        <v>47700</v>
      </c>
      <c r="U194" s="90">
        <v>47300</v>
      </c>
      <c r="V194" s="90">
        <v>46400</v>
      </c>
      <c r="W194" s="90">
        <v>47500</v>
      </c>
      <c r="X194" s="90">
        <v>49300</v>
      </c>
    </row>
    <row r="195" spans="1:24">
      <c r="A195" t="str">
        <f t="shared" si="11"/>
        <v>Sep-21</v>
      </c>
      <c r="B195" s="93">
        <v>44461</v>
      </c>
      <c r="C195" s="90">
        <v>47200</v>
      </c>
      <c r="D195" s="90">
        <v>48700</v>
      </c>
      <c r="E195" s="90">
        <v>47600</v>
      </c>
      <c r="F195" s="90">
        <v>44500</v>
      </c>
      <c r="G195" s="90">
        <v>46700</v>
      </c>
      <c r="H195" s="91" t="s">
        <v>25</v>
      </c>
      <c r="I195" s="90">
        <v>46000</v>
      </c>
      <c r="J195" s="91" t="s">
        <v>25</v>
      </c>
      <c r="K195" s="90">
        <v>46400</v>
      </c>
      <c r="L195" s="91" t="s">
        <v>25</v>
      </c>
      <c r="M195" s="90">
        <v>49100</v>
      </c>
      <c r="N195" s="90">
        <v>46500</v>
      </c>
      <c r="O195" s="90">
        <v>46300</v>
      </c>
      <c r="P195" s="91" t="s">
        <v>25</v>
      </c>
      <c r="Q195" s="90">
        <v>44850</v>
      </c>
      <c r="R195" s="90">
        <v>45000</v>
      </c>
      <c r="S195" s="90">
        <v>44500</v>
      </c>
      <c r="T195" s="90">
        <v>47500</v>
      </c>
      <c r="U195" s="90">
        <v>47400</v>
      </c>
      <c r="V195" s="90">
        <v>46500</v>
      </c>
      <c r="W195" s="90">
        <v>47500</v>
      </c>
      <c r="X195" s="90">
        <v>49300</v>
      </c>
    </row>
    <row r="196" spans="1:24">
      <c r="A196" t="str">
        <f t="shared" si="11"/>
        <v>Sep-21</v>
      </c>
      <c r="B196" s="93">
        <v>44462</v>
      </c>
      <c r="C196" s="90">
        <v>47000</v>
      </c>
      <c r="D196" s="90">
        <v>48500</v>
      </c>
      <c r="E196" s="90">
        <v>47800</v>
      </c>
      <c r="F196" s="90">
        <v>44300</v>
      </c>
      <c r="G196" s="90">
        <v>46700</v>
      </c>
      <c r="H196" s="91" t="s">
        <v>25</v>
      </c>
      <c r="I196" s="90">
        <v>45500</v>
      </c>
      <c r="J196" s="91" t="s">
        <v>25</v>
      </c>
      <c r="K196" s="90">
        <v>46300</v>
      </c>
      <c r="L196" s="91" t="s">
        <v>25</v>
      </c>
      <c r="M196" s="90">
        <v>48800</v>
      </c>
      <c r="N196" s="90">
        <v>46500</v>
      </c>
      <c r="O196" s="90">
        <v>46100</v>
      </c>
      <c r="P196" s="91" t="s">
        <v>25</v>
      </c>
      <c r="Q196" s="90">
        <v>44500</v>
      </c>
      <c r="R196" s="90">
        <v>44500</v>
      </c>
      <c r="S196" s="90">
        <v>44400</v>
      </c>
      <c r="T196" s="90">
        <v>47300</v>
      </c>
      <c r="U196" s="90">
        <v>47000</v>
      </c>
      <c r="V196" s="90">
        <v>46400</v>
      </c>
      <c r="W196" s="90">
        <v>47500</v>
      </c>
      <c r="X196" s="90">
        <v>49300</v>
      </c>
    </row>
    <row r="197" spans="1:24">
      <c r="A197" t="str">
        <f t="shared" si="11"/>
        <v>Sep-21</v>
      </c>
      <c r="B197" s="93">
        <v>44463</v>
      </c>
      <c r="C197" s="90">
        <v>46800</v>
      </c>
      <c r="D197" s="90">
        <v>48700</v>
      </c>
      <c r="E197" s="90">
        <v>48000</v>
      </c>
      <c r="F197" s="90">
        <v>44700</v>
      </c>
      <c r="G197" s="90">
        <v>46700</v>
      </c>
      <c r="H197" s="91" t="s">
        <v>25</v>
      </c>
      <c r="I197" s="90">
        <v>45500</v>
      </c>
      <c r="J197" s="91" t="s">
        <v>25</v>
      </c>
      <c r="K197" s="90">
        <v>46100</v>
      </c>
      <c r="L197" s="91" t="s">
        <v>25</v>
      </c>
      <c r="M197" s="90">
        <v>48900</v>
      </c>
      <c r="N197" s="90">
        <v>46500</v>
      </c>
      <c r="O197" s="90">
        <v>46300</v>
      </c>
      <c r="P197" s="91" t="s">
        <v>25</v>
      </c>
      <c r="Q197" s="90">
        <v>44700</v>
      </c>
      <c r="R197" s="90">
        <v>44700</v>
      </c>
      <c r="S197" s="90">
        <v>44400</v>
      </c>
      <c r="T197" s="90">
        <v>47600</v>
      </c>
      <c r="U197" s="90">
        <v>47100</v>
      </c>
      <c r="V197" s="90">
        <v>46000</v>
      </c>
      <c r="W197" s="90">
        <v>47500</v>
      </c>
      <c r="X197" s="90">
        <v>49300</v>
      </c>
    </row>
    <row r="198" spans="1:24">
      <c r="A198" t="str">
        <f t="shared" si="11"/>
        <v>Sep-21</v>
      </c>
      <c r="B198" s="93">
        <v>44464</v>
      </c>
      <c r="C198" s="90">
        <v>46800</v>
      </c>
      <c r="D198" s="90">
        <v>48750</v>
      </c>
      <c r="E198" s="90">
        <v>47800</v>
      </c>
      <c r="F198" s="90">
        <v>44500</v>
      </c>
      <c r="G198" s="90">
        <v>46700</v>
      </c>
      <c r="H198" s="91" t="s">
        <v>25</v>
      </c>
      <c r="I198" s="90">
        <v>45500</v>
      </c>
      <c r="J198" s="91" t="s">
        <v>25</v>
      </c>
      <c r="K198" s="90">
        <v>46000</v>
      </c>
      <c r="L198" s="91" t="s">
        <v>25</v>
      </c>
      <c r="M198" s="90">
        <v>48800</v>
      </c>
      <c r="N198" s="90">
        <v>46200</v>
      </c>
      <c r="O198" s="90">
        <v>46300</v>
      </c>
      <c r="P198" s="91" t="s">
        <v>25</v>
      </c>
      <c r="Q198" s="90">
        <v>44700</v>
      </c>
      <c r="R198" s="90">
        <v>44700</v>
      </c>
      <c r="S198" s="90">
        <v>44300</v>
      </c>
      <c r="T198" s="90">
        <v>47400</v>
      </c>
      <c r="U198" s="90">
        <v>47100</v>
      </c>
      <c r="V198" s="90">
        <v>46000</v>
      </c>
      <c r="W198" s="90">
        <v>47500</v>
      </c>
      <c r="X198" s="90">
        <v>49300</v>
      </c>
    </row>
    <row r="199" spans="1:24">
      <c r="A199" t="str">
        <f t="shared" si="11"/>
        <v>Sep-21</v>
      </c>
      <c r="B199" s="93">
        <v>44465</v>
      </c>
      <c r="C199" s="90" t="s">
        <v>24</v>
      </c>
      <c r="D199" s="90" t="s">
        <v>24</v>
      </c>
      <c r="E199" s="90" t="s">
        <v>24</v>
      </c>
      <c r="F199" s="90" t="s">
        <v>24</v>
      </c>
      <c r="G199" s="90" t="s">
        <v>24</v>
      </c>
      <c r="H199" s="90" t="s">
        <v>24</v>
      </c>
      <c r="I199" s="90" t="s">
        <v>24</v>
      </c>
      <c r="J199" s="90" t="s">
        <v>24</v>
      </c>
      <c r="K199" s="90" t="s">
        <v>24</v>
      </c>
      <c r="L199" s="90" t="s">
        <v>24</v>
      </c>
      <c r="M199" s="90" t="s">
        <v>24</v>
      </c>
      <c r="N199" s="90" t="s">
        <v>24</v>
      </c>
      <c r="O199" s="90" t="s">
        <v>24</v>
      </c>
      <c r="P199" s="90" t="s">
        <v>24</v>
      </c>
      <c r="Q199" s="90" t="s">
        <v>24</v>
      </c>
      <c r="R199" s="90" t="s">
        <v>24</v>
      </c>
      <c r="S199" s="90" t="s">
        <v>24</v>
      </c>
      <c r="T199" s="90" t="s">
        <v>24</v>
      </c>
      <c r="U199" s="90" t="s">
        <v>24</v>
      </c>
      <c r="V199" s="90" t="s">
        <v>24</v>
      </c>
      <c r="W199" s="90" t="s">
        <v>24</v>
      </c>
      <c r="X199" s="90" t="s">
        <v>24</v>
      </c>
    </row>
    <row r="200" spans="1:24">
      <c r="A200" t="str">
        <f t="shared" si="11"/>
        <v>Sep-21</v>
      </c>
      <c r="B200" s="93">
        <v>44466</v>
      </c>
      <c r="C200" s="90">
        <v>46600</v>
      </c>
      <c r="D200" s="90">
        <v>48800</v>
      </c>
      <c r="E200" s="90">
        <v>48000</v>
      </c>
      <c r="F200" s="90">
        <v>44800</v>
      </c>
      <c r="G200" s="90">
        <v>46700</v>
      </c>
      <c r="H200" s="91" t="s">
        <v>25</v>
      </c>
      <c r="I200" s="90">
        <v>45500</v>
      </c>
      <c r="J200" s="91" t="s">
        <v>25</v>
      </c>
      <c r="K200" s="90">
        <v>45900</v>
      </c>
      <c r="L200" s="91" t="s">
        <v>25</v>
      </c>
      <c r="M200" s="90">
        <v>49000</v>
      </c>
      <c r="N200" s="90">
        <v>46200</v>
      </c>
      <c r="O200" s="90">
        <v>46500</v>
      </c>
      <c r="P200" s="91" t="s">
        <v>25</v>
      </c>
      <c r="Q200" s="90">
        <v>44600</v>
      </c>
      <c r="R200" s="90">
        <v>44700</v>
      </c>
      <c r="S200" s="90">
        <v>44400</v>
      </c>
      <c r="T200" s="90">
        <v>47800</v>
      </c>
      <c r="U200" s="90">
        <v>47100</v>
      </c>
      <c r="V200" s="90">
        <v>46400</v>
      </c>
      <c r="W200" s="90">
        <v>47500</v>
      </c>
      <c r="X200" s="90">
        <v>49500</v>
      </c>
    </row>
    <row r="201" spans="1:24">
      <c r="A201" t="str">
        <f t="shared" si="11"/>
        <v>Sep-21</v>
      </c>
      <c r="B201" s="93">
        <v>44467</v>
      </c>
      <c r="C201" s="90">
        <v>46900</v>
      </c>
      <c r="D201" s="90">
        <v>48800</v>
      </c>
      <c r="E201" s="90">
        <v>48500</v>
      </c>
      <c r="F201" s="90">
        <v>45200</v>
      </c>
      <c r="G201" s="90">
        <v>46600</v>
      </c>
      <c r="H201" s="91" t="s">
        <v>25</v>
      </c>
      <c r="I201" s="90">
        <v>46000</v>
      </c>
      <c r="J201" s="91" t="s">
        <v>25</v>
      </c>
      <c r="K201" s="90">
        <v>46100</v>
      </c>
      <c r="L201" s="91" t="s">
        <v>25</v>
      </c>
      <c r="M201" s="90">
        <v>49100</v>
      </c>
      <c r="N201" s="90">
        <v>46200</v>
      </c>
      <c r="O201" s="90">
        <v>46800</v>
      </c>
      <c r="P201" s="91" t="s">
        <v>25</v>
      </c>
      <c r="Q201" s="90">
        <v>45200</v>
      </c>
      <c r="R201" s="90">
        <v>45200</v>
      </c>
      <c r="S201" s="90">
        <v>44800</v>
      </c>
      <c r="T201" s="90">
        <v>48000</v>
      </c>
      <c r="U201" s="90">
        <v>47600</v>
      </c>
      <c r="V201" s="90">
        <v>46600</v>
      </c>
      <c r="W201" s="90">
        <v>47800</v>
      </c>
      <c r="X201" s="90">
        <v>49700</v>
      </c>
    </row>
    <row r="202" spans="1:24">
      <c r="A202" t="str">
        <f t="shared" si="11"/>
        <v>Sep-21</v>
      </c>
      <c r="B202" s="93">
        <v>44468</v>
      </c>
      <c r="C202" s="90">
        <v>47500</v>
      </c>
      <c r="D202" s="90">
        <v>49000</v>
      </c>
      <c r="E202" s="90">
        <v>48800</v>
      </c>
      <c r="F202" s="90">
        <v>45500</v>
      </c>
      <c r="G202" s="90">
        <v>47200</v>
      </c>
      <c r="H202" s="91" t="s">
        <v>25</v>
      </c>
      <c r="I202" s="90">
        <v>46500</v>
      </c>
      <c r="J202" s="91" t="s">
        <v>25</v>
      </c>
      <c r="K202" s="90">
        <v>47700</v>
      </c>
      <c r="L202" s="91" t="s">
        <v>25</v>
      </c>
      <c r="M202" s="90">
        <v>49400</v>
      </c>
      <c r="N202" s="90">
        <v>46600</v>
      </c>
      <c r="O202" s="90">
        <v>47300</v>
      </c>
      <c r="P202" s="91" t="s">
        <v>25</v>
      </c>
      <c r="Q202" s="90">
        <v>45600</v>
      </c>
      <c r="R202" s="90">
        <v>45700</v>
      </c>
      <c r="S202" s="90">
        <v>45000</v>
      </c>
      <c r="T202" s="90">
        <v>48600</v>
      </c>
      <c r="U202" s="90">
        <v>48200</v>
      </c>
      <c r="V202" s="90">
        <v>47200</v>
      </c>
      <c r="W202" s="90">
        <v>48500</v>
      </c>
      <c r="X202" s="90">
        <v>50300</v>
      </c>
    </row>
    <row r="203" spans="1:24">
      <c r="A203" t="str">
        <f t="shared" si="11"/>
        <v>Sep-21</v>
      </c>
      <c r="B203" s="93">
        <v>44469</v>
      </c>
      <c r="C203" s="90">
        <v>48800</v>
      </c>
      <c r="D203" s="90">
        <v>50000</v>
      </c>
      <c r="E203" s="90">
        <v>49300</v>
      </c>
      <c r="F203" s="90">
        <v>47500</v>
      </c>
      <c r="G203" s="90">
        <v>48200</v>
      </c>
      <c r="H203" s="91" t="s">
        <v>25</v>
      </c>
      <c r="I203" s="90">
        <v>48500</v>
      </c>
      <c r="J203" s="91" t="s">
        <v>25</v>
      </c>
      <c r="K203" s="90">
        <v>49400</v>
      </c>
      <c r="L203" s="91" t="s">
        <v>25</v>
      </c>
      <c r="M203" s="90">
        <v>50800</v>
      </c>
      <c r="N203" s="90">
        <v>47900</v>
      </c>
      <c r="O203" s="90">
        <v>48200</v>
      </c>
      <c r="P203" s="91" t="s">
        <v>25</v>
      </c>
      <c r="Q203" s="90">
        <v>48000</v>
      </c>
      <c r="R203" s="90">
        <v>47700</v>
      </c>
      <c r="S203" s="90">
        <v>47000</v>
      </c>
      <c r="T203" s="90">
        <v>50500</v>
      </c>
      <c r="U203" s="90">
        <v>49900</v>
      </c>
      <c r="V203" s="90">
        <v>48600</v>
      </c>
      <c r="W203" s="90">
        <v>49600</v>
      </c>
      <c r="X203" s="90">
        <v>51300</v>
      </c>
    </row>
    <row r="204" spans="1:24">
      <c r="A204" t="str">
        <f t="shared" si="11"/>
        <v>Oct-21</v>
      </c>
      <c r="B204" s="93">
        <v>44470</v>
      </c>
      <c r="C204" s="90">
        <v>49900</v>
      </c>
      <c r="D204" s="90">
        <v>52000</v>
      </c>
      <c r="E204" s="90">
        <v>51200</v>
      </c>
      <c r="F204" s="90">
        <v>49700</v>
      </c>
      <c r="G204" s="90">
        <v>50500</v>
      </c>
      <c r="H204" s="91" t="s">
        <v>25</v>
      </c>
      <c r="I204" s="90">
        <v>50500</v>
      </c>
      <c r="J204" s="91" t="s">
        <v>25</v>
      </c>
      <c r="K204" s="90">
        <v>50300</v>
      </c>
      <c r="L204" s="91" t="s">
        <v>25</v>
      </c>
      <c r="M204" s="90">
        <v>52600</v>
      </c>
      <c r="N204" s="90">
        <v>49300</v>
      </c>
      <c r="O204" s="90">
        <v>50000</v>
      </c>
      <c r="P204" s="91" t="s">
        <v>25</v>
      </c>
      <c r="Q204" s="90">
        <v>49200</v>
      </c>
      <c r="R204" s="90">
        <v>49800</v>
      </c>
      <c r="S204" s="90">
        <v>48700</v>
      </c>
      <c r="T204" s="90">
        <v>52500</v>
      </c>
      <c r="U204" s="90">
        <v>51500</v>
      </c>
      <c r="V204" s="90">
        <v>50200</v>
      </c>
      <c r="W204" s="90">
        <v>50900</v>
      </c>
      <c r="X204" s="90">
        <v>52600</v>
      </c>
    </row>
    <row r="205" spans="1:24">
      <c r="A205" t="str">
        <f t="shared" si="11"/>
        <v>Oct-21</v>
      </c>
      <c r="B205" s="93">
        <v>44471</v>
      </c>
      <c r="C205" s="90" t="s">
        <v>24</v>
      </c>
      <c r="D205" s="90" t="s">
        <v>24</v>
      </c>
      <c r="E205" s="90" t="s">
        <v>24</v>
      </c>
      <c r="F205" s="90" t="s">
        <v>24</v>
      </c>
      <c r="G205" s="90" t="s">
        <v>24</v>
      </c>
      <c r="H205" s="90" t="s">
        <v>24</v>
      </c>
      <c r="I205" s="90" t="s">
        <v>24</v>
      </c>
      <c r="J205" s="90" t="s">
        <v>24</v>
      </c>
      <c r="K205" s="90" t="s">
        <v>24</v>
      </c>
      <c r="L205" s="90" t="s">
        <v>24</v>
      </c>
      <c r="M205" s="90" t="s">
        <v>24</v>
      </c>
      <c r="N205" s="90" t="s">
        <v>24</v>
      </c>
      <c r="O205" s="90" t="s">
        <v>24</v>
      </c>
      <c r="P205" s="90" t="s">
        <v>24</v>
      </c>
      <c r="Q205" s="90" t="s">
        <v>24</v>
      </c>
      <c r="R205" s="90" t="s">
        <v>24</v>
      </c>
      <c r="S205" s="90" t="s">
        <v>24</v>
      </c>
      <c r="T205" s="90" t="s">
        <v>24</v>
      </c>
      <c r="U205" s="90" t="s">
        <v>24</v>
      </c>
      <c r="V205" s="90" t="s">
        <v>24</v>
      </c>
      <c r="W205" s="90" t="s">
        <v>24</v>
      </c>
      <c r="X205" s="90" t="s">
        <v>24</v>
      </c>
    </row>
    <row r="206" spans="1:24">
      <c r="A206" t="str">
        <f t="shared" si="11"/>
        <v>Oct-21</v>
      </c>
      <c r="B206" s="93">
        <v>44472</v>
      </c>
      <c r="C206" s="90" t="s">
        <v>24</v>
      </c>
      <c r="D206" s="90" t="s">
        <v>24</v>
      </c>
      <c r="E206" s="90" t="s">
        <v>24</v>
      </c>
      <c r="F206" s="90" t="s">
        <v>24</v>
      </c>
      <c r="G206" s="90" t="s">
        <v>24</v>
      </c>
      <c r="H206" s="90" t="s">
        <v>24</v>
      </c>
      <c r="I206" s="90" t="s">
        <v>24</v>
      </c>
      <c r="J206" s="90" t="s">
        <v>24</v>
      </c>
      <c r="K206" s="90" t="s">
        <v>24</v>
      </c>
      <c r="L206" s="90" t="s">
        <v>24</v>
      </c>
      <c r="M206" s="90" t="s">
        <v>24</v>
      </c>
      <c r="N206" s="90" t="s">
        <v>24</v>
      </c>
      <c r="O206" s="90" t="s">
        <v>24</v>
      </c>
      <c r="P206" s="90" t="s">
        <v>24</v>
      </c>
      <c r="Q206" s="90" t="s">
        <v>24</v>
      </c>
      <c r="R206" s="90" t="s">
        <v>24</v>
      </c>
      <c r="S206" s="90" t="s">
        <v>24</v>
      </c>
      <c r="T206" s="90" t="s">
        <v>24</v>
      </c>
      <c r="U206" s="90" t="s">
        <v>24</v>
      </c>
      <c r="V206" s="90" t="s">
        <v>24</v>
      </c>
      <c r="W206" s="90" t="s">
        <v>24</v>
      </c>
      <c r="X206" s="90" t="s">
        <v>24</v>
      </c>
    </row>
    <row r="207" spans="1:24">
      <c r="A207" t="str">
        <f t="shared" si="11"/>
        <v>Oct-21</v>
      </c>
      <c r="B207" s="93">
        <v>44473</v>
      </c>
      <c r="C207" s="90">
        <v>51200</v>
      </c>
      <c r="D207" s="90">
        <v>54000</v>
      </c>
      <c r="E207" s="90">
        <v>52500</v>
      </c>
      <c r="F207" s="90">
        <v>50200</v>
      </c>
      <c r="G207" s="91" t="s">
        <v>25</v>
      </c>
      <c r="H207" s="91" t="s">
        <v>25</v>
      </c>
      <c r="I207" s="90">
        <v>51000</v>
      </c>
      <c r="J207" s="91" t="s">
        <v>25</v>
      </c>
      <c r="K207" s="90">
        <v>50300</v>
      </c>
      <c r="L207" s="91" t="s">
        <v>25</v>
      </c>
      <c r="M207" s="90">
        <v>53200</v>
      </c>
      <c r="N207" s="90">
        <v>49800</v>
      </c>
      <c r="O207" s="90">
        <v>50600</v>
      </c>
      <c r="P207" s="91" t="s">
        <v>25</v>
      </c>
      <c r="Q207" s="90">
        <v>49600</v>
      </c>
      <c r="R207" s="90">
        <v>49800</v>
      </c>
      <c r="S207" s="90">
        <v>49000</v>
      </c>
      <c r="T207" s="90">
        <v>52800</v>
      </c>
      <c r="U207" s="90">
        <v>52100</v>
      </c>
      <c r="V207" s="90">
        <v>50800</v>
      </c>
      <c r="W207" s="90">
        <v>51700</v>
      </c>
      <c r="X207" s="90">
        <v>53200</v>
      </c>
    </row>
    <row r="208" spans="1:24">
      <c r="A208" t="str">
        <f t="shared" si="11"/>
        <v>Oct-21</v>
      </c>
      <c r="B208" s="93">
        <v>44474</v>
      </c>
      <c r="C208" s="90">
        <v>51400</v>
      </c>
      <c r="D208" s="90">
        <v>55200</v>
      </c>
      <c r="E208" s="90">
        <v>52800</v>
      </c>
      <c r="F208" s="90">
        <v>50200</v>
      </c>
      <c r="G208" s="90">
        <v>54500</v>
      </c>
      <c r="H208" s="91" t="s">
        <v>25</v>
      </c>
      <c r="I208" s="90">
        <v>51500</v>
      </c>
      <c r="J208" s="91" t="s">
        <v>25</v>
      </c>
      <c r="K208" s="90">
        <v>50300</v>
      </c>
      <c r="L208" s="91" t="s">
        <v>25</v>
      </c>
      <c r="M208" s="90">
        <v>53700</v>
      </c>
      <c r="N208" s="90">
        <v>50500</v>
      </c>
      <c r="O208" s="90">
        <v>51000</v>
      </c>
      <c r="P208" s="91" t="s">
        <v>25</v>
      </c>
      <c r="Q208" s="90">
        <v>49600</v>
      </c>
      <c r="R208" s="90">
        <v>49700</v>
      </c>
      <c r="S208" s="90">
        <v>49700</v>
      </c>
      <c r="T208" s="90">
        <v>52800</v>
      </c>
      <c r="U208" s="90">
        <v>52300</v>
      </c>
      <c r="V208" s="90">
        <v>51500</v>
      </c>
      <c r="W208" s="90">
        <v>53900</v>
      </c>
      <c r="X208" s="90">
        <v>55500</v>
      </c>
    </row>
    <row r="209" spans="1:24">
      <c r="A209" t="str">
        <f t="shared" si="11"/>
        <v>Oct-21</v>
      </c>
      <c r="B209" s="93">
        <v>44475</v>
      </c>
      <c r="C209" s="90">
        <v>51900</v>
      </c>
      <c r="D209" s="90">
        <v>55000</v>
      </c>
      <c r="E209" s="90">
        <v>52600</v>
      </c>
      <c r="F209" s="90">
        <v>49700</v>
      </c>
      <c r="G209" s="90">
        <v>55000</v>
      </c>
      <c r="H209" s="91" t="s">
        <v>25</v>
      </c>
      <c r="I209" s="90">
        <v>51500</v>
      </c>
      <c r="J209" s="91" t="s">
        <v>25</v>
      </c>
      <c r="K209" s="90">
        <v>50300</v>
      </c>
      <c r="L209" s="91" t="s">
        <v>25</v>
      </c>
      <c r="M209" s="90">
        <v>53600</v>
      </c>
      <c r="N209" s="90">
        <v>50500</v>
      </c>
      <c r="O209" s="90">
        <v>51100</v>
      </c>
      <c r="P209" s="91" t="s">
        <v>25</v>
      </c>
      <c r="Q209" s="90">
        <v>49200</v>
      </c>
      <c r="R209" s="90">
        <v>49800</v>
      </c>
      <c r="S209" s="90">
        <v>49700</v>
      </c>
      <c r="T209" s="90">
        <v>52200</v>
      </c>
      <c r="U209" s="90">
        <v>52300</v>
      </c>
      <c r="V209" s="90">
        <v>51800</v>
      </c>
      <c r="W209" s="90">
        <v>54300</v>
      </c>
      <c r="X209" s="90">
        <v>56100</v>
      </c>
    </row>
    <row r="210" spans="1:24">
      <c r="A210" t="str">
        <f t="shared" si="11"/>
        <v>Oct-21</v>
      </c>
      <c r="B210" s="93">
        <v>44476</v>
      </c>
      <c r="C210" s="90">
        <v>51900</v>
      </c>
      <c r="D210" s="90">
        <v>55000</v>
      </c>
      <c r="E210" s="90">
        <v>52600</v>
      </c>
      <c r="F210" s="90">
        <v>49500</v>
      </c>
      <c r="G210" s="90">
        <v>55000</v>
      </c>
      <c r="H210" s="91" t="s">
        <v>25</v>
      </c>
      <c r="I210" s="90">
        <v>51000</v>
      </c>
      <c r="J210" s="91" t="s">
        <v>25</v>
      </c>
      <c r="K210" s="90">
        <v>50300</v>
      </c>
      <c r="L210" s="91" t="s">
        <v>25</v>
      </c>
      <c r="M210" s="90">
        <v>53400</v>
      </c>
      <c r="N210" s="90">
        <v>50500</v>
      </c>
      <c r="O210" s="90">
        <v>51100</v>
      </c>
      <c r="P210" s="91" t="s">
        <v>25</v>
      </c>
      <c r="Q210" s="90">
        <v>49000</v>
      </c>
      <c r="R210" s="90">
        <v>49200</v>
      </c>
      <c r="S210" s="90">
        <v>49150</v>
      </c>
      <c r="T210" s="90">
        <v>52000</v>
      </c>
      <c r="U210" s="90">
        <v>52200</v>
      </c>
      <c r="V210" s="90">
        <v>51800</v>
      </c>
      <c r="W210" s="90">
        <v>54300</v>
      </c>
      <c r="X210" s="90">
        <v>56100</v>
      </c>
    </row>
    <row r="211" spans="1:24">
      <c r="A211" t="str">
        <f t="shared" si="11"/>
        <v>Oct-21</v>
      </c>
      <c r="B211" s="93">
        <v>44477</v>
      </c>
      <c r="C211" s="90">
        <v>51300</v>
      </c>
      <c r="D211" s="90">
        <v>54700</v>
      </c>
      <c r="E211" s="90">
        <v>51800</v>
      </c>
      <c r="F211" s="90">
        <v>48900</v>
      </c>
      <c r="G211" s="90">
        <v>53800</v>
      </c>
      <c r="H211" s="91" t="s">
        <v>25</v>
      </c>
      <c r="I211" s="90">
        <v>51000</v>
      </c>
      <c r="J211" s="91" t="s">
        <v>25</v>
      </c>
      <c r="K211" s="90">
        <v>50300</v>
      </c>
      <c r="L211" s="91" t="s">
        <v>25</v>
      </c>
      <c r="M211" s="90">
        <v>52700</v>
      </c>
      <c r="N211" s="90">
        <v>50500</v>
      </c>
      <c r="O211" s="90">
        <v>50200</v>
      </c>
      <c r="P211" s="91" t="s">
        <v>25</v>
      </c>
      <c r="Q211" s="90">
        <v>48400</v>
      </c>
      <c r="R211" s="90">
        <v>48500</v>
      </c>
      <c r="S211" s="90">
        <v>48300</v>
      </c>
      <c r="T211" s="90">
        <v>51500</v>
      </c>
      <c r="U211" s="90">
        <v>51400</v>
      </c>
      <c r="V211" s="90">
        <v>51300</v>
      </c>
      <c r="W211" s="90">
        <v>54100</v>
      </c>
      <c r="X211" s="90">
        <v>56000</v>
      </c>
    </row>
    <row r="212" spans="1:24">
      <c r="A212" t="str">
        <f t="shared" si="11"/>
        <v>Oct-21</v>
      </c>
      <c r="B212" s="93">
        <v>44478</v>
      </c>
      <c r="C212" s="90">
        <v>51500</v>
      </c>
      <c r="D212" s="90">
        <v>54800</v>
      </c>
      <c r="E212" s="90">
        <v>52700</v>
      </c>
      <c r="F212" s="90">
        <v>49200</v>
      </c>
      <c r="G212" s="90">
        <v>53300</v>
      </c>
      <c r="H212" s="91" t="s">
        <v>25</v>
      </c>
      <c r="I212" s="90">
        <v>51000</v>
      </c>
      <c r="J212" s="91" t="s">
        <v>25</v>
      </c>
      <c r="K212" s="90">
        <v>50300</v>
      </c>
      <c r="L212" s="91" t="s">
        <v>25</v>
      </c>
      <c r="M212" s="90">
        <v>52800</v>
      </c>
      <c r="N212" s="90">
        <v>50700</v>
      </c>
      <c r="O212" s="90">
        <v>50600</v>
      </c>
      <c r="P212" s="91" t="s">
        <v>25</v>
      </c>
      <c r="Q212" s="90">
        <v>48600</v>
      </c>
      <c r="R212" s="90">
        <v>48800</v>
      </c>
      <c r="S212" s="90">
        <v>48300</v>
      </c>
      <c r="T212" s="90">
        <v>51700</v>
      </c>
      <c r="U212" s="90">
        <v>51400</v>
      </c>
      <c r="V212" s="90">
        <v>51300</v>
      </c>
      <c r="W212" s="90">
        <v>53900</v>
      </c>
      <c r="X212" s="90">
        <v>55800</v>
      </c>
    </row>
    <row r="213" spans="1:24">
      <c r="A213" t="str">
        <f t="shared" si="11"/>
        <v>Oct-21</v>
      </c>
      <c r="B213" s="93">
        <v>44479</v>
      </c>
      <c r="C213" s="90" t="s">
        <v>24</v>
      </c>
      <c r="D213" s="90" t="s">
        <v>24</v>
      </c>
      <c r="E213" s="90" t="s">
        <v>24</v>
      </c>
      <c r="F213" s="90" t="s">
        <v>24</v>
      </c>
      <c r="G213" s="90" t="s">
        <v>24</v>
      </c>
      <c r="H213" s="90" t="s">
        <v>24</v>
      </c>
      <c r="I213" s="90" t="s">
        <v>24</v>
      </c>
      <c r="J213" s="90" t="s">
        <v>24</v>
      </c>
      <c r="K213" s="90" t="s">
        <v>24</v>
      </c>
      <c r="L213" s="90" t="s">
        <v>24</v>
      </c>
      <c r="M213" s="90" t="s">
        <v>24</v>
      </c>
      <c r="N213" s="90" t="s">
        <v>24</v>
      </c>
      <c r="O213" s="90" t="s">
        <v>24</v>
      </c>
      <c r="P213" s="90" t="s">
        <v>24</v>
      </c>
      <c r="Q213" s="90" t="s">
        <v>24</v>
      </c>
      <c r="R213" s="90" t="s">
        <v>24</v>
      </c>
      <c r="S213" s="90" t="s">
        <v>24</v>
      </c>
      <c r="T213" s="90" t="s">
        <v>24</v>
      </c>
      <c r="U213" s="90" t="s">
        <v>24</v>
      </c>
      <c r="V213" s="90" t="s">
        <v>24</v>
      </c>
      <c r="W213" s="90" t="s">
        <v>24</v>
      </c>
      <c r="X213" s="90" t="s">
        <v>24</v>
      </c>
    </row>
    <row r="214" spans="1:24">
      <c r="A214" t="str">
        <f t="shared" ref="A214:A277" si="12">TEXT(B214,"MMM-YY")</f>
        <v>Oct-21</v>
      </c>
      <c r="B214" s="93">
        <v>44480</v>
      </c>
      <c r="C214" s="90">
        <v>54000</v>
      </c>
      <c r="D214" s="90">
        <v>55500</v>
      </c>
      <c r="E214" s="90">
        <v>54600</v>
      </c>
      <c r="F214" s="90">
        <v>51000</v>
      </c>
      <c r="G214" s="90">
        <v>54300</v>
      </c>
      <c r="H214" s="91" t="s">
        <v>25</v>
      </c>
      <c r="I214" s="90">
        <v>53000</v>
      </c>
      <c r="J214" s="91" t="s">
        <v>25</v>
      </c>
      <c r="K214" s="90">
        <v>52600</v>
      </c>
      <c r="L214" s="91" t="s">
        <v>25</v>
      </c>
      <c r="M214" s="90">
        <v>54200</v>
      </c>
      <c r="N214" s="90">
        <v>52200</v>
      </c>
      <c r="O214" s="90">
        <v>53400</v>
      </c>
      <c r="P214" s="91" t="s">
        <v>25</v>
      </c>
      <c r="Q214" s="90">
        <v>51000</v>
      </c>
      <c r="R214" s="90">
        <v>51800</v>
      </c>
      <c r="S214" s="90">
        <v>50900</v>
      </c>
      <c r="T214" s="90">
        <v>53500</v>
      </c>
      <c r="U214" s="90">
        <v>53300</v>
      </c>
      <c r="V214" s="90">
        <v>52300</v>
      </c>
      <c r="W214" s="90">
        <v>54800</v>
      </c>
      <c r="X214" s="90">
        <v>57200</v>
      </c>
    </row>
    <row r="215" spans="1:24">
      <c r="A215" t="str">
        <f t="shared" si="12"/>
        <v>Oct-21</v>
      </c>
      <c r="B215" s="93">
        <v>44481</v>
      </c>
      <c r="C215" s="90">
        <v>54400</v>
      </c>
      <c r="D215" s="90">
        <v>56000</v>
      </c>
      <c r="E215" s="90">
        <v>55000</v>
      </c>
      <c r="F215" s="90">
        <v>51000</v>
      </c>
      <c r="G215" s="90">
        <v>55300</v>
      </c>
      <c r="H215" s="91" t="s">
        <v>25</v>
      </c>
      <c r="I215" s="90">
        <v>53700</v>
      </c>
      <c r="J215" s="91" t="s">
        <v>25</v>
      </c>
      <c r="K215" s="90">
        <v>53300</v>
      </c>
      <c r="L215" s="91" t="s">
        <v>25</v>
      </c>
      <c r="M215" s="90">
        <v>54500</v>
      </c>
      <c r="N215" s="90">
        <v>53900</v>
      </c>
      <c r="O215" s="90">
        <v>53400</v>
      </c>
      <c r="P215" s="91" t="s">
        <v>25</v>
      </c>
      <c r="Q215" s="90">
        <v>52000</v>
      </c>
      <c r="R215" s="90">
        <v>52200</v>
      </c>
      <c r="S215" s="90">
        <v>51500</v>
      </c>
      <c r="T215" s="90">
        <v>53500</v>
      </c>
      <c r="U215" s="90">
        <v>54300</v>
      </c>
      <c r="V215" s="90">
        <v>53600</v>
      </c>
      <c r="W215" s="90">
        <v>55200</v>
      </c>
      <c r="X215" s="90">
        <v>58000</v>
      </c>
    </row>
    <row r="216" spans="1:24">
      <c r="A216" t="str">
        <f t="shared" si="12"/>
        <v>Oct-21</v>
      </c>
      <c r="B216" s="93">
        <v>44482</v>
      </c>
      <c r="C216" s="90">
        <v>54400</v>
      </c>
      <c r="D216" s="90">
        <v>56500</v>
      </c>
      <c r="E216" s="90">
        <v>54600</v>
      </c>
      <c r="F216" s="91" t="s">
        <v>25</v>
      </c>
      <c r="G216" s="90">
        <v>55300</v>
      </c>
      <c r="H216" s="91" t="s">
        <v>25</v>
      </c>
      <c r="I216" s="90">
        <v>53500</v>
      </c>
      <c r="J216" s="91" t="s">
        <v>25</v>
      </c>
      <c r="K216" s="90">
        <v>53300</v>
      </c>
      <c r="L216" s="91" t="s">
        <v>25</v>
      </c>
      <c r="M216" s="90">
        <v>54300</v>
      </c>
      <c r="N216" s="90">
        <v>54100</v>
      </c>
      <c r="O216" s="90">
        <v>53200</v>
      </c>
      <c r="P216" s="91" t="s">
        <v>25</v>
      </c>
      <c r="Q216" s="90">
        <v>51300</v>
      </c>
      <c r="R216" s="90">
        <v>52100</v>
      </c>
      <c r="S216" s="90">
        <v>51300</v>
      </c>
      <c r="T216" s="91" t="s">
        <v>25</v>
      </c>
      <c r="U216" s="90">
        <v>54300</v>
      </c>
      <c r="V216" s="90">
        <v>54300</v>
      </c>
      <c r="W216" s="90">
        <v>55200</v>
      </c>
      <c r="X216" s="90">
        <v>57800</v>
      </c>
    </row>
    <row r="217" spans="1:24">
      <c r="A217" t="str">
        <f t="shared" si="12"/>
        <v>Oct-21</v>
      </c>
      <c r="B217" s="93">
        <v>44483</v>
      </c>
      <c r="C217" s="90">
        <v>54400</v>
      </c>
      <c r="D217" s="91" t="s">
        <v>25</v>
      </c>
      <c r="E217" s="90">
        <v>55200</v>
      </c>
      <c r="F217" s="91" t="s">
        <v>25</v>
      </c>
      <c r="G217" s="90">
        <v>55300</v>
      </c>
      <c r="H217" s="91" t="s">
        <v>25</v>
      </c>
      <c r="I217" s="90">
        <v>53500</v>
      </c>
      <c r="J217" s="91" t="s">
        <v>25</v>
      </c>
      <c r="K217" s="90">
        <v>53700</v>
      </c>
      <c r="L217" s="91" t="s">
        <v>25</v>
      </c>
      <c r="M217" s="90">
        <v>54400</v>
      </c>
      <c r="N217" s="90">
        <v>54300</v>
      </c>
      <c r="O217" s="90">
        <v>53800</v>
      </c>
      <c r="P217" s="91" t="s">
        <v>25</v>
      </c>
      <c r="Q217" s="90">
        <v>51300</v>
      </c>
      <c r="R217" s="90">
        <v>51900</v>
      </c>
      <c r="S217" s="91" t="s">
        <v>25</v>
      </c>
      <c r="T217" s="91" t="s">
        <v>25</v>
      </c>
      <c r="U217" s="90">
        <v>54300</v>
      </c>
      <c r="V217" s="91" t="s">
        <v>25</v>
      </c>
      <c r="W217" s="90">
        <v>55200</v>
      </c>
      <c r="X217" s="91" t="s">
        <v>25</v>
      </c>
    </row>
    <row r="218" spans="1:24">
      <c r="A218" t="str">
        <f t="shared" si="12"/>
        <v>Oct-21</v>
      </c>
      <c r="B218" s="93">
        <v>44484</v>
      </c>
      <c r="C218" s="90" t="s">
        <v>24</v>
      </c>
      <c r="D218" s="90" t="s">
        <v>24</v>
      </c>
      <c r="E218" s="90" t="s">
        <v>24</v>
      </c>
      <c r="F218" s="90" t="s">
        <v>24</v>
      </c>
      <c r="G218" s="90" t="s">
        <v>24</v>
      </c>
      <c r="H218" s="90" t="s">
        <v>24</v>
      </c>
      <c r="I218" s="90" t="s">
        <v>24</v>
      </c>
      <c r="J218" s="90" t="s">
        <v>24</v>
      </c>
      <c r="K218" s="90" t="s">
        <v>24</v>
      </c>
      <c r="L218" s="90" t="s">
        <v>24</v>
      </c>
      <c r="M218" s="90" t="s">
        <v>24</v>
      </c>
      <c r="N218" s="90" t="s">
        <v>24</v>
      </c>
      <c r="O218" s="90" t="s">
        <v>24</v>
      </c>
      <c r="P218" s="90" t="s">
        <v>24</v>
      </c>
      <c r="Q218" s="90" t="s">
        <v>24</v>
      </c>
      <c r="R218" s="90" t="s">
        <v>24</v>
      </c>
      <c r="S218" s="90" t="s">
        <v>24</v>
      </c>
      <c r="T218" s="90" t="s">
        <v>24</v>
      </c>
      <c r="U218" s="90" t="s">
        <v>24</v>
      </c>
      <c r="V218" s="90" t="s">
        <v>24</v>
      </c>
      <c r="W218" s="90" t="s">
        <v>24</v>
      </c>
      <c r="X218" s="90" t="s">
        <v>24</v>
      </c>
    </row>
    <row r="219" spans="1:24">
      <c r="A219" t="str">
        <f t="shared" si="12"/>
        <v>Oct-21</v>
      </c>
      <c r="B219" s="93">
        <v>44485</v>
      </c>
      <c r="C219" s="90">
        <v>55200</v>
      </c>
      <c r="D219" s="90">
        <v>57000</v>
      </c>
      <c r="E219" s="90">
        <v>56500</v>
      </c>
      <c r="F219" s="90">
        <v>51500</v>
      </c>
      <c r="G219" s="90">
        <v>55300</v>
      </c>
      <c r="H219" s="91" t="s">
        <v>25</v>
      </c>
      <c r="I219" s="90">
        <v>54000</v>
      </c>
      <c r="J219" s="91" t="s">
        <v>25</v>
      </c>
      <c r="K219" s="90">
        <v>53700</v>
      </c>
      <c r="L219" s="91" t="s">
        <v>25</v>
      </c>
      <c r="M219" s="90">
        <v>54600</v>
      </c>
      <c r="N219" s="90">
        <v>54500</v>
      </c>
      <c r="O219" s="90">
        <v>54800</v>
      </c>
      <c r="P219" s="91" t="s">
        <v>25</v>
      </c>
      <c r="Q219" s="90">
        <v>52000</v>
      </c>
      <c r="R219" s="90">
        <v>52500</v>
      </c>
      <c r="S219" s="90">
        <v>51700</v>
      </c>
      <c r="T219" s="90">
        <v>54200</v>
      </c>
      <c r="U219" s="90">
        <v>54800</v>
      </c>
      <c r="V219" s="90">
        <v>55300</v>
      </c>
      <c r="W219" s="90">
        <v>55200</v>
      </c>
      <c r="X219" s="91" t="s">
        <v>25</v>
      </c>
    </row>
    <row r="220" spans="1:24">
      <c r="A220" t="str">
        <f t="shared" si="12"/>
        <v>Oct-21</v>
      </c>
      <c r="B220" s="93">
        <v>44486</v>
      </c>
      <c r="C220" s="90" t="s">
        <v>24</v>
      </c>
      <c r="D220" s="90" t="s">
        <v>24</v>
      </c>
      <c r="E220" s="90" t="s">
        <v>24</v>
      </c>
      <c r="F220" s="90" t="s">
        <v>24</v>
      </c>
      <c r="G220" s="90" t="s">
        <v>24</v>
      </c>
      <c r="H220" s="90" t="s">
        <v>24</v>
      </c>
      <c r="I220" s="90" t="s">
        <v>24</v>
      </c>
      <c r="J220" s="90" t="s">
        <v>24</v>
      </c>
      <c r="K220" s="90" t="s">
        <v>24</v>
      </c>
      <c r="L220" s="90" t="s">
        <v>24</v>
      </c>
      <c r="M220" s="90" t="s">
        <v>24</v>
      </c>
      <c r="N220" s="90" t="s">
        <v>24</v>
      </c>
      <c r="O220" s="90" t="s">
        <v>24</v>
      </c>
      <c r="P220" s="90" t="s">
        <v>24</v>
      </c>
      <c r="Q220" s="90" t="s">
        <v>24</v>
      </c>
      <c r="R220" s="90" t="s">
        <v>24</v>
      </c>
      <c r="S220" s="90" t="s">
        <v>24</v>
      </c>
      <c r="T220" s="90" t="s">
        <v>24</v>
      </c>
      <c r="U220" s="90" t="s">
        <v>24</v>
      </c>
      <c r="V220" s="90" t="s">
        <v>24</v>
      </c>
      <c r="W220" s="90" t="s">
        <v>24</v>
      </c>
      <c r="X220" s="90" t="s">
        <v>24</v>
      </c>
    </row>
    <row r="221" spans="1:24">
      <c r="A221" t="str">
        <f t="shared" si="12"/>
        <v>Oct-21</v>
      </c>
      <c r="B221" s="93">
        <v>44487</v>
      </c>
      <c r="C221" s="90">
        <v>55200</v>
      </c>
      <c r="D221" s="90">
        <v>57500</v>
      </c>
      <c r="E221" s="90">
        <v>56500</v>
      </c>
      <c r="F221" s="90">
        <v>51500</v>
      </c>
      <c r="G221" s="90">
        <v>55300</v>
      </c>
      <c r="H221" s="91" t="s">
        <v>25</v>
      </c>
      <c r="I221" s="90">
        <v>54000</v>
      </c>
      <c r="J221" s="91" t="s">
        <v>25</v>
      </c>
      <c r="K221" s="90">
        <v>53600</v>
      </c>
      <c r="L221" s="91" t="s">
        <v>25</v>
      </c>
      <c r="M221" s="90">
        <v>54400</v>
      </c>
      <c r="N221" s="90">
        <v>54500</v>
      </c>
      <c r="O221" s="90">
        <v>54000</v>
      </c>
      <c r="P221" s="91" t="s">
        <v>25</v>
      </c>
      <c r="Q221" s="90">
        <v>51800</v>
      </c>
      <c r="R221" s="90">
        <v>52500</v>
      </c>
      <c r="S221" s="90">
        <v>51700</v>
      </c>
      <c r="T221" s="90">
        <v>54200</v>
      </c>
      <c r="U221" s="90">
        <v>54800</v>
      </c>
      <c r="V221" s="90">
        <v>55300</v>
      </c>
      <c r="W221" s="90">
        <v>55600</v>
      </c>
      <c r="X221" s="90">
        <v>58100</v>
      </c>
    </row>
    <row r="222" spans="1:24">
      <c r="A222" t="str">
        <f t="shared" si="12"/>
        <v>Oct-21</v>
      </c>
      <c r="B222" s="93">
        <v>44488</v>
      </c>
      <c r="C222" s="90">
        <v>55200</v>
      </c>
      <c r="D222" s="90">
        <v>57300</v>
      </c>
      <c r="E222" s="90">
        <v>56500</v>
      </c>
      <c r="F222" s="90">
        <v>51700</v>
      </c>
      <c r="G222" s="90">
        <v>55200</v>
      </c>
      <c r="H222" s="91" t="s">
        <v>25</v>
      </c>
      <c r="I222" s="90">
        <v>54000</v>
      </c>
      <c r="J222" s="91" t="s">
        <v>25</v>
      </c>
      <c r="K222" s="90">
        <v>53600</v>
      </c>
      <c r="L222" s="91" t="s">
        <v>25</v>
      </c>
      <c r="M222" s="90">
        <v>54600</v>
      </c>
      <c r="N222" s="90">
        <v>54500</v>
      </c>
      <c r="O222" s="90">
        <v>54200</v>
      </c>
      <c r="P222" s="91" t="s">
        <v>25</v>
      </c>
      <c r="Q222" s="90">
        <v>51300</v>
      </c>
      <c r="R222" s="90">
        <v>51900</v>
      </c>
      <c r="S222" s="90">
        <v>51300</v>
      </c>
      <c r="T222" s="90">
        <v>54300</v>
      </c>
      <c r="U222" s="90">
        <v>54400</v>
      </c>
      <c r="V222" s="90">
        <v>54800</v>
      </c>
      <c r="W222" s="90">
        <v>55300</v>
      </c>
      <c r="X222" s="90">
        <v>57900</v>
      </c>
    </row>
    <row r="223" spans="1:24">
      <c r="A223" t="str">
        <f t="shared" si="12"/>
        <v>Oct-21</v>
      </c>
      <c r="B223" s="93">
        <v>44489</v>
      </c>
      <c r="C223" s="90">
        <v>55100</v>
      </c>
      <c r="D223" s="90">
        <v>57300</v>
      </c>
      <c r="E223" s="90">
        <v>55500</v>
      </c>
      <c r="F223" s="90">
        <v>51700</v>
      </c>
      <c r="G223" s="90">
        <v>55000</v>
      </c>
      <c r="H223" s="91" t="s">
        <v>25</v>
      </c>
      <c r="I223" s="90">
        <v>53500</v>
      </c>
      <c r="J223" s="91" t="s">
        <v>25</v>
      </c>
      <c r="K223" s="90">
        <v>53500</v>
      </c>
      <c r="L223" s="91" t="s">
        <v>25</v>
      </c>
      <c r="M223" s="90">
        <v>54400</v>
      </c>
      <c r="N223" s="90">
        <v>53500</v>
      </c>
      <c r="O223" s="90">
        <v>54000</v>
      </c>
      <c r="P223" s="91" t="s">
        <v>25</v>
      </c>
      <c r="Q223" s="90">
        <v>50600</v>
      </c>
      <c r="R223" s="90">
        <v>51400</v>
      </c>
      <c r="S223" s="90">
        <v>50850</v>
      </c>
      <c r="T223" s="90">
        <v>54300</v>
      </c>
      <c r="U223" s="90">
        <v>53800</v>
      </c>
      <c r="V223" s="90">
        <v>53800</v>
      </c>
      <c r="W223" s="90">
        <v>55300</v>
      </c>
      <c r="X223" s="90">
        <v>57900</v>
      </c>
    </row>
    <row r="224" spans="1:24">
      <c r="A224" t="str">
        <f t="shared" si="12"/>
        <v>Oct-21</v>
      </c>
      <c r="B224" s="93">
        <v>44490</v>
      </c>
      <c r="C224" s="90">
        <v>54900</v>
      </c>
      <c r="D224" s="90">
        <v>57100</v>
      </c>
      <c r="E224" s="90">
        <v>55500</v>
      </c>
      <c r="F224" s="90">
        <v>51500</v>
      </c>
      <c r="G224" s="90">
        <v>54800</v>
      </c>
      <c r="H224" s="91" t="s">
        <v>25</v>
      </c>
      <c r="I224" s="90">
        <v>53500</v>
      </c>
      <c r="J224" s="91" t="s">
        <v>25</v>
      </c>
      <c r="K224" s="90">
        <v>53400</v>
      </c>
      <c r="L224" s="91" t="s">
        <v>25</v>
      </c>
      <c r="M224" s="90">
        <v>54400</v>
      </c>
      <c r="N224" s="90">
        <v>53700</v>
      </c>
      <c r="O224" s="90">
        <v>53500</v>
      </c>
      <c r="P224" s="91" t="s">
        <v>25</v>
      </c>
      <c r="Q224" s="90">
        <v>50500</v>
      </c>
      <c r="R224" s="90">
        <v>50800</v>
      </c>
      <c r="S224" s="90">
        <v>50700</v>
      </c>
      <c r="T224" s="90">
        <v>54300</v>
      </c>
      <c r="U224" s="90">
        <v>53300</v>
      </c>
      <c r="V224" s="90">
        <v>52100</v>
      </c>
      <c r="W224" s="90">
        <v>55100</v>
      </c>
      <c r="X224" s="90">
        <v>57700</v>
      </c>
    </row>
    <row r="225" spans="1:24">
      <c r="A225" t="str">
        <f t="shared" si="12"/>
        <v>Oct-21</v>
      </c>
      <c r="B225" s="93">
        <v>44491</v>
      </c>
      <c r="C225" s="90">
        <v>54200</v>
      </c>
      <c r="D225" s="90">
        <v>56700</v>
      </c>
      <c r="E225" s="90">
        <v>55100</v>
      </c>
      <c r="F225" s="90">
        <v>51200</v>
      </c>
      <c r="G225" s="90">
        <v>54300</v>
      </c>
      <c r="H225" s="91" t="s">
        <v>25</v>
      </c>
      <c r="I225" s="90">
        <v>52500</v>
      </c>
      <c r="J225" s="91" t="s">
        <v>25</v>
      </c>
      <c r="K225" s="90">
        <v>53200</v>
      </c>
      <c r="L225" s="91" t="s">
        <v>25</v>
      </c>
      <c r="M225" s="90">
        <v>54000</v>
      </c>
      <c r="N225" s="90">
        <v>53700</v>
      </c>
      <c r="O225" s="90">
        <v>52900</v>
      </c>
      <c r="P225" s="91" t="s">
        <v>25</v>
      </c>
      <c r="Q225" s="90">
        <v>49600</v>
      </c>
      <c r="R225" s="90">
        <v>50800</v>
      </c>
      <c r="S225" s="90">
        <v>50000</v>
      </c>
      <c r="T225" s="90">
        <v>54000</v>
      </c>
      <c r="U225" s="90">
        <v>52600</v>
      </c>
      <c r="V225" s="90">
        <v>52300</v>
      </c>
      <c r="W225" s="90">
        <v>54400</v>
      </c>
      <c r="X225" s="90">
        <v>57000</v>
      </c>
    </row>
    <row r="226" spans="1:24">
      <c r="A226" t="str">
        <f t="shared" si="12"/>
        <v>Oct-21</v>
      </c>
      <c r="B226" s="93">
        <v>44492</v>
      </c>
      <c r="C226" s="90">
        <v>54100</v>
      </c>
      <c r="D226" s="90">
        <v>56200</v>
      </c>
      <c r="E226" s="90">
        <v>55000</v>
      </c>
      <c r="F226" s="90">
        <v>50500</v>
      </c>
      <c r="G226" s="90">
        <v>53900</v>
      </c>
      <c r="H226" s="91" t="s">
        <v>25</v>
      </c>
      <c r="I226" s="90">
        <v>52000</v>
      </c>
      <c r="J226" s="91" t="s">
        <v>25</v>
      </c>
      <c r="K226" s="90">
        <v>52200</v>
      </c>
      <c r="L226" s="91" t="s">
        <v>25</v>
      </c>
      <c r="M226" s="90">
        <v>53700</v>
      </c>
      <c r="N226" s="90">
        <v>53400</v>
      </c>
      <c r="O226" s="90">
        <v>52000</v>
      </c>
      <c r="P226" s="91" t="s">
        <v>25</v>
      </c>
      <c r="Q226" s="90">
        <v>49500</v>
      </c>
      <c r="R226" s="90">
        <v>50000</v>
      </c>
      <c r="S226" s="90">
        <v>50000</v>
      </c>
      <c r="T226" s="90">
        <v>53200</v>
      </c>
      <c r="U226" s="90">
        <v>52400</v>
      </c>
      <c r="V226" s="90">
        <v>51800</v>
      </c>
      <c r="W226" s="90">
        <v>54000</v>
      </c>
      <c r="X226" s="90">
        <v>56800</v>
      </c>
    </row>
    <row r="227" spans="1:24">
      <c r="A227" t="str">
        <f t="shared" si="12"/>
        <v>Oct-21</v>
      </c>
      <c r="B227" s="93">
        <v>44493</v>
      </c>
      <c r="C227" s="90" t="s">
        <v>24</v>
      </c>
      <c r="D227" s="90" t="s">
        <v>24</v>
      </c>
      <c r="E227" s="90" t="s">
        <v>24</v>
      </c>
      <c r="F227" s="90" t="s">
        <v>24</v>
      </c>
      <c r="G227" s="90" t="s">
        <v>24</v>
      </c>
      <c r="H227" s="90" t="s">
        <v>24</v>
      </c>
      <c r="I227" s="90" t="s">
        <v>24</v>
      </c>
      <c r="J227" s="90" t="s">
        <v>24</v>
      </c>
      <c r="K227" s="90" t="s">
        <v>24</v>
      </c>
      <c r="L227" s="90" t="s">
        <v>24</v>
      </c>
      <c r="M227" s="90" t="s">
        <v>24</v>
      </c>
      <c r="N227" s="90" t="s">
        <v>24</v>
      </c>
      <c r="O227" s="90" t="s">
        <v>24</v>
      </c>
      <c r="P227" s="90" t="s">
        <v>24</v>
      </c>
      <c r="Q227" s="90" t="s">
        <v>24</v>
      </c>
      <c r="R227" s="90" t="s">
        <v>24</v>
      </c>
      <c r="S227" s="90" t="s">
        <v>24</v>
      </c>
      <c r="T227" s="90" t="s">
        <v>24</v>
      </c>
      <c r="U227" s="90" t="s">
        <v>24</v>
      </c>
      <c r="V227" s="90" t="s">
        <v>24</v>
      </c>
      <c r="W227" s="90" t="s">
        <v>24</v>
      </c>
      <c r="X227" s="90" t="s">
        <v>24</v>
      </c>
    </row>
    <row r="228" spans="1:24">
      <c r="A228" t="str">
        <f t="shared" si="12"/>
        <v>Oct-21</v>
      </c>
      <c r="B228" s="93">
        <v>44494</v>
      </c>
      <c r="C228" s="90">
        <v>53900</v>
      </c>
      <c r="D228" s="90">
        <v>55800</v>
      </c>
      <c r="E228" s="90">
        <v>53800</v>
      </c>
      <c r="F228" s="90">
        <v>49500</v>
      </c>
      <c r="G228" s="90">
        <v>53100</v>
      </c>
      <c r="H228" s="91" t="s">
        <v>25</v>
      </c>
      <c r="I228" s="90">
        <v>51500</v>
      </c>
      <c r="J228" s="91" t="s">
        <v>25</v>
      </c>
      <c r="K228" s="90">
        <v>51700</v>
      </c>
      <c r="L228" s="91" t="s">
        <v>25</v>
      </c>
      <c r="M228" s="90">
        <v>53000</v>
      </c>
      <c r="N228" s="90">
        <v>52800</v>
      </c>
      <c r="O228" s="90">
        <v>51500</v>
      </c>
      <c r="P228" s="91" t="s">
        <v>25</v>
      </c>
      <c r="Q228" s="90">
        <v>49800</v>
      </c>
      <c r="R228" s="90">
        <v>50000</v>
      </c>
      <c r="S228" s="90">
        <v>49400</v>
      </c>
      <c r="T228" s="90">
        <v>52000</v>
      </c>
      <c r="U228" s="90">
        <v>52200</v>
      </c>
      <c r="V228" s="90">
        <v>51300</v>
      </c>
      <c r="W228" s="90">
        <v>53400</v>
      </c>
      <c r="X228" s="90">
        <v>56400</v>
      </c>
    </row>
    <row r="229" spans="1:24">
      <c r="A229" t="str">
        <f t="shared" si="12"/>
        <v>Oct-21</v>
      </c>
      <c r="B229" s="93">
        <v>44495</v>
      </c>
      <c r="C229" s="90">
        <v>53500</v>
      </c>
      <c r="D229" s="90">
        <v>55300</v>
      </c>
      <c r="E229" s="90">
        <v>53500</v>
      </c>
      <c r="F229" s="90">
        <v>48800</v>
      </c>
      <c r="G229" s="90">
        <v>52800</v>
      </c>
      <c r="H229" s="91" t="s">
        <v>25</v>
      </c>
      <c r="I229" s="90">
        <v>51300</v>
      </c>
      <c r="J229" s="91" t="s">
        <v>25</v>
      </c>
      <c r="K229" s="90">
        <v>51700</v>
      </c>
      <c r="L229" s="91" t="s">
        <v>25</v>
      </c>
      <c r="M229" s="90">
        <v>52700</v>
      </c>
      <c r="N229" s="90">
        <v>52400</v>
      </c>
      <c r="O229" s="90">
        <v>51000</v>
      </c>
      <c r="P229" s="91" t="s">
        <v>25</v>
      </c>
      <c r="Q229" s="90">
        <v>49200</v>
      </c>
      <c r="R229" s="90">
        <v>49500</v>
      </c>
      <c r="S229" s="90">
        <v>49000</v>
      </c>
      <c r="T229" s="90">
        <v>51300</v>
      </c>
      <c r="U229" s="90">
        <v>52200</v>
      </c>
      <c r="V229" s="90">
        <v>50300</v>
      </c>
      <c r="W229" s="90">
        <v>53200</v>
      </c>
      <c r="X229" s="90">
        <v>55900</v>
      </c>
    </row>
    <row r="230" spans="1:24">
      <c r="A230" t="str">
        <f t="shared" si="12"/>
        <v>Oct-21</v>
      </c>
      <c r="B230" s="93">
        <v>44496</v>
      </c>
      <c r="C230" s="90">
        <v>53300</v>
      </c>
      <c r="D230" s="90">
        <v>54500</v>
      </c>
      <c r="E230" s="90">
        <v>53700</v>
      </c>
      <c r="F230" s="90">
        <v>49900</v>
      </c>
      <c r="G230" s="90">
        <v>51600</v>
      </c>
      <c r="H230" s="91" t="s">
        <v>25</v>
      </c>
      <c r="I230" s="90">
        <v>51000</v>
      </c>
      <c r="J230" s="91" t="s">
        <v>25</v>
      </c>
      <c r="K230" s="90">
        <v>52100</v>
      </c>
      <c r="L230" s="91" t="s">
        <v>25</v>
      </c>
      <c r="M230" s="90">
        <v>52900</v>
      </c>
      <c r="N230" s="90">
        <v>52400</v>
      </c>
      <c r="O230" s="90">
        <v>51400</v>
      </c>
      <c r="P230" s="91" t="s">
        <v>25</v>
      </c>
      <c r="Q230" s="90">
        <v>49500</v>
      </c>
      <c r="R230" s="90">
        <v>49800</v>
      </c>
      <c r="S230" s="90">
        <v>49000</v>
      </c>
      <c r="T230" s="90">
        <v>52300</v>
      </c>
      <c r="U230" s="90">
        <v>52200</v>
      </c>
      <c r="V230" s="90">
        <v>50300</v>
      </c>
      <c r="W230" s="90">
        <v>53200</v>
      </c>
      <c r="X230" s="90">
        <v>55600</v>
      </c>
    </row>
    <row r="231" spans="1:24">
      <c r="A231" t="str">
        <f t="shared" si="12"/>
        <v>Oct-21</v>
      </c>
      <c r="B231" s="93">
        <v>44497</v>
      </c>
      <c r="C231" s="90">
        <v>53200</v>
      </c>
      <c r="D231" s="90">
        <v>54300</v>
      </c>
      <c r="E231" s="90">
        <v>53400</v>
      </c>
      <c r="F231" s="90">
        <v>49900</v>
      </c>
      <c r="G231" s="90">
        <v>51800</v>
      </c>
      <c r="H231" s="91" t="s">
        <v>25</v>
      </c>
      <c r="I231" s="90">
        <v>51500</v>
      </c>
      <c r="J231" s="91" t="s">
        <v>25</v>
      </c>
      <c r="K231" s="90">
        <v>52200</v>
      </c>
      <c r="L231" s="91" t="s">
        <v>25</v>
      </c>
      <c r="M231" s="90">
        <v>52600</v>
      </c>
      <c r="N231" s="90">
        <v>52400</v>
      </c>
      <c r="O231" s="90">
        <v>51400</v>
      </c>
      <c r="P231" s="91" t="s">
        <v>25</v>
      </c>
      <c r="Q231" s="90">
        <v>49500</v>
      </c>
      <c r="R231" s="90">
        <v>50000</v>
      </c>
      <c r="S231" s="90">
        <v>49500</v>
      </c>
      <c r="T231" s="90">
        <v>52300</v>
      </c>
      <c r="U231" s="90">
        <v>52500</v>
      </c>
      <c r="V231" s="90">
        <v>50800</v>
      </c>
      <c r="W231" s="90">
        <v>53200</v>
      </c>
      <c r="X231" s="90">
        <v>55600</v>
      </c>
    </row>
    <row r="232" spans="1:24">
      <c r="A232" t="str">
        <f t="shared" si="12"/>
        <v>Oct-21</v>
      </c>
      <c r="B232" s="93">
        <v>44498</v>
      </c>
      <c r="C232" s="90">
        <v>53100</v>
      </c>
      <c r="D232" s="90">
        <v>54100</v>
      </c>
      <c r="E232" s="90">
        <v>53400</v>
      </c>
      <c r="F232" s="90">
        <v>50000</v>
      </c>
      <c r="G232" s="90">
        <v>51800</v>
      </c>
      <c r="H232" s="91" t="s">
        <v>25</v>
      </c>
      <c r="I232" s="90">
        <v>51200</v>
      </c>
      <c r="J232" s="91" t="s">
        <v>25</v>
      </c>
      <c r="K232" s="90">
        <v>52200</v>
      </c>
      <c r="L232" s="91" t="s">
        <v>25</v>
      </c>
      <c r="M232" s="90">
        <v>53200</v>
      </c>
      <c r="N232" s="90">
        <v>52400</v>
      </c>
      <c r="O232" s="90">
        <v>51500</v>
      </c>
      <c r="P232" s="91" t="s">
        <v>25</v>
      </c>
      <c r="Q232" s="90">
        <v>49500</v>
      </c>
      <c r="R232" s="90">
        <v>50100</v>
      </c>
      <c r="S232" s="90">
        <v>49500</v>
      </c>
      <c r="T232" s="90">
        <v>52400</v>
      </c>
      <c r="U232" s="90">
        <v>52700</v>
      </c>
      <c r="V232" s="90">
        <v>50800</v>
      </c>
      <c r="W232" s="90">
        <v>52900</v>
      </c>
      <c r="X232" s="90">
        <v>55600</v>
      </c>
    </row>
    <row r="233" spans="1:24">
      <c r="A233" t="str">
        <f t="shared" si="12"/>
        <v>Oct-21</v>
      </c>
      <c r="B233" s="93">
        <v>44499</v>
      </c>
      <c r="C233" s="90">
        <v>53100</v>
      </c>
      <c r="D233" s="90">
        <v>54100</v>
      </c>
      <c r="E233" s="90">
        <v>53200</v>
      </c>
      <c r="F233" s="90">
        <v>50000</v>
      </c>
      <c r="G233" s="90">
        <v>51900</v>
      </c>
      <c r="H233" s="91" t="s">
        <v>25</v>
      </c>
      <c r="I233" s="90">
        <v>51000</v>
      </c>
      <c r="J233" s="91" t="s">
        <v>25</v>
      </c>
      <c r="K233" s="90">
        <v>52600</v>
      </c>
      <c r="L233" s="91" t="s">
        <v>25</v>
      </c>
      <c r="M233" s="90">
        <v>53100</v>
      </c>
      <c r="N233" s="90">
        <v>52800</v>
      </c>
      <c r="O233" s="90">
        <v>51400</v>
      </c>
      <c r="P233" s="91" t="s">
        <v>25</v>
      </c>
      <c r="Q233" s="90">
        <v>49400</v>
      </c>
      <c r="R233" s="90">
        <v>50000</v>
      </c>
      <c r="S233" s="90">
        <v>49300</v>
      </c>
      <c r="T233" s="90">
        <v>52400</v>
      </c>
      <c r="U233" s="90">
        <v>52700</v>
      </c>
      <c r="V233" s="90">
        <v>50800</v>
      </c>
      <c r="W233" s="90">
        <v>52900</v>
      </c>
      <c r="X233" s="90">
        <v>55600</v>
      </c>
    </row>
    <row r="234" spans="1:24">
      <c r="A234" t="str">
        <f t="shared" si="12"/>
        <v>Oct-21</v>
      </c>
      <c r="B234" s="93">
        <v>44500</v>
      </c>
      <c r="C234" s="90" t="s">
        <v>24</v>
      </c>
      <c r="D234" s="90" t="s">
        <v>24</v>
      </c>
      <c r="E234" s="90" t="s">
        <v>24</v>
      </c>
      <c r="F234" s="90" t="s">
        <v>24</v>
      </c>
      <c r="G234" s="90" t="s">
        <v>24</v>
      </c>
      <c r="H234" s="90" t="s">
        <v>24</v>
      </c>
      <c r="I234" s="90" t="s">
        <v>24</v>
      </c>
      <c r="J234" s="90" t="s">
        <v>24</v>
      </c>
      <c r="K234" s="90" t="s">
        <v>24</v>
      </c>
      <c r="L234" s="90" t="s">
        <v>24</v>
      </c>
      <c r="M234" s="90" t="s">
        <v>24</v>
      </c>
      <c r="N234" s="90" t="s">
        <v>24</v>
      </c>
      <c r="O234" s="90" t="s">
        <v>24</v>
      </c>
      <c r="P234" s="90" t="s">
        <v>24</v>
      </c>
      <c r="Q234" s="90" t="s">
        <v>24</v>
      </c>
      <c r="R234" s="90" t="s">
        <v>24</v>
      </c>
      <c r="S234" s="90" t="s">
        <v>24</v>
      </c>
      <c r="T234" s="90" t="s">
        <v>24</v>
      </c>
      <c r="U234" s="90" t="s">
        <v>24</v>
      </c>
      <c r="V234" s="90" t="s">
        <v>24</v>
      </c>
      <c r="W234" s="90" t="s">
        <v>24</v>
      </c>
      <c r="X234" s="90" t="s">
        <v>24</v>
      </c>
    </row>
    <row r="235" spans="1:24">
      <c r="A235" t="str">
        <f t="shared" si="12"/>
        <v>Nov-21</v>
      </c>
      <c r="B235" s="93">
        <v>44501</v>
      </c>
      <c r="C235" s="90">
        <v>52900</v>
      </c>
      <c r="D235" s="90">
        <v>54000</v>
      </c>
      <c r="E235" s="90">
        <v>53500</v>
      </c>
      <c r="F235" s="90">
        <v>49800</v>
      </c>
      <c r="G235" s="90">
        <v>52000</v>
      </c>
      <c r="H235" s="91" t="s">
        <v>25</v>
      </c>
      <c r="I235" s="90">
        <v>51000</v>
      </c>
      <c r="J235" s="91" t="s">
        <v>25</v>
      </c>
      <c r="K235" s="90">
        <v>52600</v>
      </c>
      <c r="L235" s="91" t="s">
        <v>25</v>
      </c>
      <c r="M235" s="90">
        <v>53300</v>
      </c>
      <c r="N235" s="90">
        <v>52800</v>
      </c>
      <c r="O235" s="90">
        <v>51100</v>
      </c>
      <c r="P235" s="91" t="s">
        <v>25</v>
      </c>
      <c r="Q235" s="90">
        <v>49400</v>
      </c>
      <c r="R235" s="90">
        <v>50000</v>
      </c>
      <c r="S235" s="90">
        <v>49200</v>
      </c>
      <c r="T235" s="90">
        <v>52000</v>
      </c>
      <c r="U235" s="90">
        <v>52700</v>
      </c>
      <c r="V235" s="90">
        <v>50800</v>
      </c>
      <c r="W235" s="90">
        <v>52400</v>
      </c>
      <c r="X235" s="90">
        <v>55200</v>
      </c>
    </row>
    <row r="236" spans="1:24">
      <c r="A236" t="str">
        <f t="shared" si="12"/>
        <v>Nov-21</v>
      </c>
      <c r="B236" s="93">
        <v>44502</v>
      </c>
      <c r="C236" s="90">
        <v>52900</v>
      </c>
      <c r="D236" s="90">
        <v>54300</v>
      </c>
      <c r="E236" s="90">
        <v>53500</v>
      </c>
      <c r="F236" s="90">
        <v>49500</v>
      </c>
      <c r="G236" s="90">
        <v>52400</v>
      </c>
      <c r="H236" s="91" t="s">
        <v>25</v>
      </c>
      <c r="I236" s="90">
        <v>51000</v>
      </c>
      <c r="J236" s="91" t="s">
        <v>25</v>
      </c>
      <c r="K236" s="90">
        <v>52600</v>
      </c>
      <c r="L236" s="91" t="s">
        <v>25</v>
      </c>
      <c r="M236" s="90">
        <v>53200</v>
      </c>
      <c r="N236" s="90">
        <v>52800</v>
      </c>
      <c r="O236" s="90">
        <v>51000</v>
      </c>
      <c r="P236" s="91" t="s">
        <v>25</v>
      </c>
      <c r="Q236" s="90">
        <v>49400</v>
      </c>
      <c r="R236" s="90">
        <v>50000</v>
      </c>
      <c r="S236" s="90">
        <v>49300</v>
      </c>
      <c r="T236" s="90">
        <v>52000</v>
      </c>
      <c r="U236" s="90">
        <v>52700</v>
      </c>
      <c r="V236" s="90">
        <v>50800</v>
      </c>
      <c r="W236" s="90">
        <v>52100</v>
      </c>
      <c r="X236" s="90">
        <v>54800</v>
      </c>
    </row>
    <row r="237" spans="1:24">
      <c r="A237" t="str">
        <f t="shared" si="12"/>
        <v>Nov-21</v>
      </c>
      <c r="B237" s="93">
        <v>44503</v>
      </c>
      <c r="C237" s="90">
        <v>53100</v>
      </c>
      <c r="D237" s="90">
        <v>54300</v>
      </c>
      <c r="E237" s="90">
        <v>53300</v>
      </c>
      <c r="F237" s="90">
        <v>49300</v>
      </c>
      <c r="G237" s="90">
        <v>52400</v>
      </c>
      <c r="H237" s="91" t="s">
        <v>25</v>
      </c>
      <c r="I237" s="90">
        <v>50500</v>
      </c>
      <c r="J237" s="91" t="s">
        <v>25</v>
      </c>
      <c r="K237" s="90">
        <v>52600</v>
      </c>
      <c r="L237" s="91" t="s">
        <v>25</v>
      </c>
      <c r="M237" s="90">
        <v>52800</v>
      </c>
      <c r="N237" s="90">
        <v>52700</v>
      </c>
      <c r="O237" s="90">
        <v>50500</v>
      </c>
      <c r="P237" s="91" t="s">
        <v>25</v>
      </c>
      <c r="Q237" s="90">
        <v>49100</v>
      </c>
      <c r="R237" s="90">
        <v>49900</v>
      </c>
      <c r="S237" s="90">
        <v>49300</v>
      </c>
      <c r="T237" s="90">
        <v>51800</v>
      </c>
      <c r="U237" s="90">
        <v>52700</v>
      </c>
      <c r="V237" s="90">
        <v>50600</v>
      </c>
      <c r="W237" s="90">
        <v>52100</v>
      </c>
      <c r="X237" s="90">
        <v>54800</v>
      </c>
    </row>
    <row r="238" spans="1:24">
      <c r="A238" t="str">
        <f t="shared" si="12"/>
        <v>Nov-21</v>
      </c>
      <c r="B238" s="93">
        <v>44504</v>
      </c>
      <c r="C238" s="90" t="s">
        <v>24</v>
      </c>
      <c r="D238" s="90" t="s">
        <v>24</v>
      </c>
      <c r="E238" s="90" t="s">
        <v>24</v>
      </c>
      <c r="F238" s="90" t="s">
        <v>24</v>
      </c>
      <c r="G238" s="90" t="s">
        <v>24</v>
      </c>
      <c r="H238" s="90" t="s">
        <v>24</v>
      </c>
      <c r="I238" s="90" t="s">
        <v>24</v>
      </c>
      <c r="J238" s="90" t="s">
        <v>24</v>
      </c>
      <c r="K238" s="90" t="s">
        <v>24</v>
      </c>
      <c r="L238" s="90" t="s">
        <v>24</v>
      </c>
      <c r="M238" s="90" t="s">
        <v>24</v>
      </c>
      <c r="N238" s="90" t="s">
        <v>24</v>
      </c>
      <c r="O238" s="90" t="s">
        <v>24</v>
      </c>
      <c r="P238" s="90" t="s">
        <v>24</v>
      </c>
      <c r="Q238" s="90" t="s">
        <v>24</v>
      </c>
      <c r="R238" s="90" t="s">
        <v>24</v>
      </c>
      <c r="S238" s="90" t="s">
        <v>24</v>
      </c>
      <c r="T238" s="90" t="s">
        <v>24</v>
      </c>
      <c r="U238" s="90" t="s">
        <v>24</v>
      </c>
      <c r="V238" s="90" t="s">
        <v>24</v>
      </c>
      <c r="W238" s="90" t="s">
        <v>24</v>
      </c>
      <c r="X238" s="90" t="s">
        <v>24</v>
      </c>
    </row>
    <row r="239" spans="1:24">
      <c r="A239" t="str">
        <f t="shared" si="12"/>
        <v>Nov-21</v>
      </c>
      <c r="B239" s="93">
        <v>44505</v>
      </c>
      <c r="C239" s="90" t="s">
        <v>24</v>
      </c>
      <c r="D239" s="90" t="s">
        <v>24</v>
      </c>
      <c r="E239" s="90" t="s">
        <v>24</v>
      </c>
      <c r="F239" s="90" t="s">
        <v>24</v>
      </c>
      <c r="G239" s="90" t="s">
        <v>24</v>
      </c>
      <c r="H239" s="90" t="s">
        <v>24</v>
      </c>
      <c r="I239" s="90" t="s">
        <v>24</v>
      </c>
      <c r="J239" s="90" t="s">
        <v>24</v>
      </c>
      <c r="K239" s="90" t="s">
        <v>24</v>
      </c>
      <c r="L239" s="90" t="s">
        <v>24</v>
      </c>
      <c r="M239" s="90" t="s">
        <v>24</v>
      </c>
      <c r="N239" s="90" t="s">
        <v>24</v>
      </c>
      <c r="O239" s="90" t="s">
        <v>24</v>
      </c>
      <c r="P239" s="90" t="s">
        <v>24</v>
      </c>
      <c r="Q239" s="90" t="s">
        <v>24</v>
      </c>
      <c r="R239" s="90" t="s">
        <v>24</v>
      </c>
      <c r="S239" s="90" t="s">
        <v>24</v>
      </c>
      <c r="T239" s="90" t="s">
        <v>24</v>
      </c>
      <c r="U239" s="90" t="s">
        <v>24</v>
      </c>
      <c r="V239" s="90" t="s">
        <v>24</v>
      </c>
      <c r="W239" s="90" t="s">
        <v>24</v>
      </c>
      <c r="X239" s="90" t="s">
        <v>24</v>
      </c>
    </row>
    <row r="240" spans="1:24">
      <c r="A240" t="str">
        <f t="shared" si="12"/>
        <v>Nov-21</v>
      </c>
      <c r="B240" s="93">
        <v>44506</v>
      </c>
      <c r="C240" s="91" t="s">
        <v>25</v>
      </c>
      <c r="D240" s="90">
        <v>54300</v>
      </c>
      <c r="E240" s="90">
        <v>52400</v>
      </c>
      <c r="F240" s="90">
        <v>49000</v>
      </c>
      <c r="G240" s="90">
        <v>52300</v>
      </c>
      <c r="H240" s="91" t="s">
        <v>25</v>
      </c>
      <c r="I240" s="90">
        <v>51000</v>
      </c>
      <c r="J240" s="91" t="s">
        <v>25</v>
      </c>
      <c r="K240" s="90">
        <v>51700</v>
      </c>
      <c r="L240" s="91" t="s">
        <v>25</v>
      </c>
      <c r="M240" s="90">
        <v>52700</v>
      </c>
      <c r="N240" s="90">
        <v>52600</v>
      </c>
      <c r="O240" s="90">
        <v>50400</v>
      </c>
      <c r="P240" s="91" t="s">
        <v>25</v>
      </c>
      <c r="Q240" s="90">
        <v>48700</v>
      </c>
      <c r="R240" s="90">
        <v>49900</v>
      </c>
      <c r="S240" s="90">
        <v>48900</v>
      </c>
      <c r="T240" s="90">
        <v>51500</v>
      </c>
      <c r="U240" s="90">
        <v>52700</v>
      </c>
      <c r="V240" s="90">
        <v>50300</v>
      </c>
      <c r="W240" s="90">
        <v>52400</v>
      </c>
      <c r="X240" s="90">
        <v>54800</v>
      </c>
    </row>
    <row r="241" spans="1:24">
      <c r="A241" t="str">
        <f t="shared" si="12"/>
        <v>Nov-21</v>
      </c>
      <c r="B241" s="93">
        <v>44507</v>
      </c>
      <c r="C241" s="90" t="s">
        <v>24</v>
      </c>
      <c r="D241" s="90" t="s">
        <v>24</v>
      </c>
      <c r="E241" s="90" t="s">
        <v>24</v>
      </c>
      <c r="F241" s="90" t="s">
        <v>24</v>
      </c>
      <c r="G241" s="90" t="s">
        <v>24</v>
      </c>
      <c r="H241" s="90" t="s">
        <v>24</v>
      </c>
      <c r="I241" s="90" t="s">
        <v>24</v>
      </c>
      <c r="J241" s="90" t="s">
        <v>24</v>
      </c>
      <c r="K241" s="90" t="s">
        <v>24</v>
      </c>
      <c r="L241" s="90" t="s">
        <v>24</v>
      </c>
      <c r="M241" s="90" t="s">
        <v>24</v>
      </c>
      <c r="N241" s="90" t="s">
        <v>24</v>
      </c>
      <c r="O241" s="90" t="s">
        <v>24</v>
      </c>
      <c r="P241" s="90" t="s">
        <v>24</v>
      </c>
      <c r="Q241" s="90" t="s">
        <v>24</v>
      </c>
      <c r="R241" s="90" t="s">
        <v>24</v>
      </c>
      <c r="S241" s="90" t="s">
        <v>24</v>
      </c>
      <c r="T241" s="90" t="s">
        <v>24</v>
      </c>
      <c r="U241" s="90" t="s">
        <v>24</v>
      </c>
      <c r="V241" s="90" t="s">
        <v>24</v>
      </c>
      <c r="W241" s="90" t="s">
        <v>24</v>
      </c>
      <c r="X241" s="90" t="s">
        <v>24</v>
      </c>
    </row>
    <row r="242" spans="1:24">
      <c r="A242" t="str">
        <f t="shared" si="12"/>
        <v>Nov-21</v>
      </c>
      <c r="B242" s="93">
        <v>44508</v>
      </c>
      <c r="C242" s="91" t="s">
        <v>25</v>
      </c>
      <c r="D242" s="91" t="s">
        <v>25</v>
      </c>
      <c r="E242" s="90">
        <v>52000</v>
      </c>
      <c r="F242" s="90">
        <v>48500</v>
      </c>
      <c r="G242" s="90">
        <v>52000</v>
      </c>
      <c r="H242" s="91" t="s">
        <v>25</v>
      </c>
      <c r="I242" s="90">
        <v>50500</v>
      </c>
      <c r="J242" s="91" t="s">
        <v>25</v>
      </c>
      <c r="K242" s="90">
        <v>51200</v>
      </c>
      <c r="L242" s="91" t="s">
        <v>25</v>
      </c>
      <c r="M242" s="90">
        <v>52400</v>
      </c>
      <c r="N242" s="90">
        <v>51600</v>
      </c>
      <c r="O242" s="90">
        <v>49800</v>
      </c>
      <c r="P242" s="91" t="s">
        <v>25</v>
      </c>
      <c r="Q242" s="90">
        <v>48600</v>
      </c>
      <c r="R242" s="90">
        <v>49500</v>
      </c>
      <c r="S242" s="90">
        <v>48600</v>
      </c>
      <c r="T242" s="90">
        <v>51000</v>
      </c>
      <c r="U242" s="90">
        <v>52700</v>
      </c>
      <c r="V242" s="90">
        <v>50000</v>
      </c>
      <c r="W242" s="90">
        <v>52400</v>
      </c>
      <c r="X242" s="90">
        <v>54800</v>
      </c>
    </row>
    <row r="243" spans="1:24">
      <c r="A243" t="str">
        <f t="shared" si="12"/>
        <v>Nov-21</v>
      </c>
      <c r="B243" s="93">
        <v>44509</v>
      </c>
      <c r="C243" s="90">
        <v>53100</v>
      </c>
      <c r="D243" s="91" t="s">
        <v>25</v>
      </c>
      <c r="E243" s="90">
        <v>52000</v>
      </c>
      <c r="F243" s="90">
        <v>47500</v>
      </c>
      <c r="G243" s="90">
        <v>51800</v>
      </c>
      <c r="H243" s="91" t="s">
        <v>25</v>
      </c>
      <c r="I243" s="90">
        <v>49500</v>
      </c>
      <c r="J243" s="91" t="s">
        <v>25</v>
      </c>
      <c r="K243" s="90">
        <v>50800</v>
      </c>
      <c r="L243" s="91" t="s">
        <v>25</v>
      </c>
      <c r="M243" s="90">
        <v>51900</v>
      </c>
      <c r="N243" s="90">
        <v>50900</v>
      </c>
      <c r="O243" s="90">
        <v>48800</v>
      </c>
      <c r="P243" s="91" t="s">
        <v>25</v>
      </c>
      <c r="Q243" s="90">
        <v>47800</v>
      </c>
      <c r="R243" s="90">
        <v>48700</v>
      </c>
      <c r="S243" s="90">
        <v>48100</v>
      </c>
      <c r="T243" s="90">
        <v>50200</v>
      </c>
      <c r="U243" s="90">
        <v>52400</v>
      </c>
      <c r="V243" s="91" t="s">
        <v>25</v>
      </c>
      <c r="W243" s="90">
        <v>52200</v>
      </c>
      <c r="X243" s="90">
        <v>54400</v>
      </c>
    </row>
    <row r="244" spans="1:24">
      <c r="A244" t="str">
        <f t="shared" si="12"/>
        <v>Nov-21</v>
      </c>
      <c r="B244" s="93">
        <v>44510</v>
      </c>
      <c r="C244" s="90">
        <v>52200</v>
      </c>
      <c r="D244" s="90">
        <v>53500</v>
      </c>
      <c r="E244" s="90">
        <v>51000</v>
      </c>
      <c r="F244" s="90">
        <v>47500</v>
      </c>
      <c r="G244" s="90">
        <v>51400</v>
      </c>
      <c r="H244" s="91" t="s">
        <v>25</v>
      </c>
      <c r="I244" s="90">
        <v>49500</v>
      </c>
      <c r="J244" s="91" t="s">
        <v>25</v>
      </c>
      <c r="K244" s="90">
        <v>51100</v>
      </c>
      <c r="L244" s="91" t="s">
        <v>25</v>
      </c>
      <c r="M244" s="90">
        <v>51000</v>
      </c>
      <c r="N244" s="90">
        <v>51200</v>
      </c>
      <c r="O244" s="90">
        <v>48800</v>
      </c>
      <c r="P244" s="91" t="s">
        <v>25</v>
      </c>
      <c r="Q244" s="90">
        <v>47300</v>
      </c>
      <c r="R244" s="90">
        <v>47800</v>
      </c>
      <c r="S244" s="90">
        <v>47700</v>
      </c>
      <c r="T244" s="90">
        <v>50200</v>
      </c>
      <c r="U244" s="90">
        <v>51900</v>
      </c>
      <c r="V244" s="90">
        <v>49000</v>
      </c>
      <c r="W244" s="90">
        <v>51700</v>
      </c>
      <c r="X244" s="90">
        <v>54400</v>
      </c>
    </row>
    <row r="245" spans="1:24">
      <c r="A245" t="str">
        <f t="shared" si="12"/>
        <v>Nov-21</v>
      </c>
      <c r="B245" s="93">
        <v>44511</v>
      </c>
      <c r="C245" s="90">
        <v>51700</v>
      </c>
      <c r="D245" s="90">
        <v>53300</v>
      </c>
      <c r="E245" s="90">
        <v>51000</v>
      </c>
      <c r="F245" s="90">
        <v>46800</v>
      </c>
      <c r="G245" s="90">
        <v>51100</v>
      </c>
      <c r="H245" s="91" t="s">
        <v>25</v>
      </c>
      <c r="I245" s="90">
        <v>49000</v>
      </c>
      <c r="J245" s="91" t="s">
        <v>25</v>
      </c>
      <c r="K245" s="90">
        <v>51100</v>
      </c>
      <c r="L245" s="91" t="s">
        <v>25</v>
      </c>
      <c r="M245" s="90">
        <v>50700</v>
      </c>
      <c r="N245" s="90">
        <v>51200</v>
      </c>
      <c r="O245" s="90">
        <v>48300</v>
      </c>
      <c r="P245" s="91" t="s">
        <v>25</v>
      </c>
      <c r="Q245" s="90">
        <v>47000</v>
      </c>
      <c r="R245" s="90">
        <v>47800</v>
      </c>
      <c r="S245" s="90">
        <v>47500</v>
      </c>
      <c r="T245" s="90">
        <v>49500</v>
      </c>
      <c r="U245" s="91" t="s">
        <v>25</v>
      </c>
      <c r="V245" s="91" t="s">
        <v>25</v>
      </c>
      <c r="W245" s="90">
        <v>51300</v>
      </c>
      <c r="X245" s="90">
        <v>54200</v>
      </c>
    </row>
    <row r="246" spans="1:24">
      <c r="A246" t="str">
        <f t="shared" si="12"/>
        <v>Nov-21</v>
      </c>
      <c r="B246" s="93">
        <v>44512</v>
      </c>
      <c r="C246" s="90">
        <v>51200</v>
      </c>
      <c r="D246" s="90">
        <v>53000</v>
      </c>
      <c r="E246" s="90">
        <v>50300</v>
      </c>
      <c r="F246" s="90">
        <v>47000</v>
      </c>
      <c r="G246" s="90">
        <v>51100</v>
      </c>
      <c r="H246" s="91" t="s">
        <v>25</v>
      </c>
      <c r="I246" s="90">
        <v>49000</v>
      </c>
      <c r="J246" s="91" t="s">
        <v>25</v>
      </c>
      <c r="K246" s="90">
        <v>51100</v>
      </c>
      <c r="L246" s="91" t="s">
        <v>25</v>
      </c>
      <c r="M246" s="90">
        <v>50600</v>
      </c>
      <c r="N246" s="90">
        <v>51200</v>
      </c>
      <c r="O246" s="90">
        <v>48200</v>
      </c>
      <c r="P246" s="91" t="s">
        <v>25</v>
      </c>
      <c r="Q246" s="90">
        <v>46700</v>
      </c>
      <c r="R246" s="90">
        <v>47400</v>
      </c>
      <c r="S246" s="90">
        <v>47300</v>
      </c>
      <c r="T246" s="90">
        <v>49700</v>
      </c>
      <c r="U246" s="90">
        <v>51900</v>
      </c>
      <c r="V246" s="90">
        <v>48500</v>
      </c>
      <c r="W246" s="90">
        <v>51100</v>
      </c>
      <c r="X246" s="90">
        <v>54000</v>
      </c>
    </row>
    <row r="247" spans="1:24">
      <c r="A247" t="str">
        <f t="shared" si="12"/>
        <v>Nov-21</v>
      </c>
      <c r="B247" s="93">
        <v>44513</v>
      </c>
      <c r="C247" s="90">
        <v>51200</v>
      </c>
      <c r="D247" s="90">
        <v>53000</v>
      </c>
      <c r="E247" s="90">
        <v>50300</v>
      </c>
      <c r="F247" s="90">
        <v>46700</v>
      </c>
      <c r="G247" s="90">
        <v>51100</v>
      </c>
      <c r="H247" s="91" t="s">
        <v>25</v>
      </c>
      <c r="I247" s="90">
        <v>48500</v>
      </c>
      <c r="J247" s="91" t="s">
        <v>25</v>
      </c>
      <c r="K247" s="90">
        <v>51100</v>
      </c>
      <c r="L247" s="91" t="s">
        <v>25</v>
      </c>
      <c r="M247" s="90">
        <v>50800</v>
      </c>
      <c r="N247" s="90">
        <v>51200</v>
      </c>
      <c r="O247" s="90">
        <v>47800</v>
      </c>
      <c r="P247" s="91" t="s">
        <v>25</v>
      </c>
      <c r="Q247" s="90">
        <v>46300</v>
      </c>
      <c r="R247" s="90">
        <v>47200</v>
      </c>
      <c r="S247" s="90">
        <v>47200</v>
      </c>
      <c r="T247" s="90">
        <v>49300</v>
      </c>
      <c r="U247" s="90">
        <v>51200</v>
      </c>
      <c r="V247" s="90">
        <v>48400</v>
      </c>
      <c r="W247" s="90">
        <v>51100</v>
      </c>
      <c r="X247" s="90">
        <v>54000</v>
      </c>
    </row>
    <row r="248" spans="1:24">
      <c r="A248" t="str">
        <f t="shared" si="12"/>
        <v>Nov-21</v>
      </c>
      <c r="B248" s="93">
        <v>44514</v>
      </c>
      <c r="C248" s="90" t="s">
        <v>24</v>
      </c>
      <c r="D248" s="90" t="s">
        <v>24</v>
      </c>
      <c r="E248" s="90" t="s">
        <v>24</v>
      </c>
      <c r="F248" s="90" t="s">
        <v>24</v>
      </c>
      <c r="G248" s="90" t="s">
        <v>24</v>
      </c>
      <c r="H248" s="90" t="s">
        <v>24</v>
      </c>
      <c r="I248" s="90" t="s">
        <v>24</v>
      </c>
      <c r="J248" s="90" t="s">
        <v>24</v>
      </c>
      <c r="K248" s="90" t="s">
        <v>24</v>
      </c>
      <c r="L248" s="90" t="s">
        <v>24</v>
      </c>
      <c r="M248" s="90" t="s">
        <v>24</v>
      </c>
      <c r="N248" s="90" t="s">
        <v>24</v>
      </c>
      <c r="O248" s="90" t="s">
        <v>24</v>
      </c>
      <c r="P248" s="90" t="s">
        <v>24</v>
      </c>
      <c r="Q248" s="90" t="s">
        <v>24</v>
      </c>
      <c r="R248" s="90" t="s">
        <v>24</v>
      </c>
      <c r="S248" s="90" t="s">
        <v>24</v>
      </c>
      <c r="T248" s="90" t="s">
        <v>24</v>
      </c>
      <c r="U248" s="90" t="s">
        <v>24</v>
      </c>
      <c r="V248" s="90" t="s">
        <v>24</v>
      </c>
      <c r="W248" s="90" t="s">
        <v>24</v>
      </c>
      <c r="X248" s="90" t="s">
        <v>24</v>
      </c>
    </row>
    <row r="249" spans="1:24">
      <c r="A249" t="str">
        <f t="shared" si="12"/>
        <v>Nov-21</v>
      </c>
      <c r="B249" s="93">
        <v>44515</v>
      </c>
      <c r="C249" s="90">
        <v>50700</v>
      </c>
      <c r="D249" s="90">
        <v>51500</v>
      </c>
      <c r="E249" s="91" t="s">
        <v>25</v>
      </c>
      <c r="F249" s="90">
        <v>45500</v>
      </c>
      <c r="G249" s="90">
        <v>50000</v>
      </c>
      <c r="H249" s="91" t="s">
        <v>25</v>
      </c>
      <c r="I249" s="90">
        <v>48000</v>
      </c>
      <c r="J249" s="91" t="s">
        <v>25</v>
      </c>
      <c r="K249" s="90">
        <v>50100</v>
      </c>
      <c r="L249" s="91" t="s">
        <v>25</v>
      </c>
      <c r="M249" s="90">
        <v>49900</v>
      </c>
      <c r="N249" s="90">
        <v>50200</v>
      </c>
      <c r="O249" s="90">
        <v>46700</v>
      </c>
      <c r="P249" s="91" t="s">
        <v>25</v>
      </c>
      <c r="Q249" s="90">
        <v>45200</v>
      </c>
      <c r="R249" s="90">
        <v>46200</v>
      </c>
      <c r="S249" s="90">
        <v>46600</v>
      </c>
      <c r="T249" s="90">
        <v>48200</v>
      </c>
      <c r="U249" s="90">
        <v>50500</v>
      </c>
      <c r="V249" s="90">
        <v>47800</v>
      </c>
      <c r="W249" s="90">
        <v>50700</v>
      </c>
      <c r="X249" s="90">
        <v>53000</v>
      </c>
    </row>
    <row r="250" spans="1:24">
      <c r="A250" t="str">
        <f t="shared" si="12"/>
        <v>Nov-21</v>
      </c>
      <c r="B250" s="93">
        <v>44516</v>
      </c>
      <c r="C250" s="90">
        <v>50700</v>
      </c>
      <c r="D250" s="90">
        <v>51000</v>
      </c>
      <c r="E250" s="90">
        <v>48200</v>
      </c>
      <c r="F250" s="90">
        <v>45100</v>
      </c>
      <c r="G250" s="90">
        <v>49700</v>
      </c>
      <c r="H250" s="91" t="s">
        <v>25</v>
      </c>
      <c r="I250" s="90">
        <v>47500</v>
      </c>
      <c r="J250" s="91" t="s">
        <v>25</v>
      </c>
      <c r="K250" s="90">
        <v>50100</v>
      </c>
      <c r="L250" s="91" t="s">
        <v>25</v>
      </c>
      <c r="M250" s="90">
        <v>48900</v>
      </c>
      <c r="N250" s="90">
        <v>49700</v>
      </c>
      <c r="O250" s="90">
        <v>46500</v>
      </c>
      <c r="P250" s="91" t="s">
        <v>25</v>
      </c>
      <c r="Q250" s="90">
        <v>44700</v>
      </c>
      <c r="R250" s="90">
        <v>45700</v>
      </c>
      <c r="S250" s="90">
        <v>45400</v>
      </c>
      <c r="T250" s="90">
        <v>47800</v>
      </c>
      <c r="U250" s="90">
        <v>49500</v>
      </c>
      <c r="V250" s="90">
        <v>47500</v>
      </c>
      <c r="W250" s="90">
        <v>50300</v>
      </c>
      <c r="X250" s="90">
        <v>53000</v>
      </c>
    </row>
    <row r="251" spans="1:24">
      <c r="A251" t="str">
        <f t="shared" si="12"/>
        <v>Nov-21</v>
      </c>
      <c r="B251" s="93">
        <v>44517</v>
      </c>
      <c r="C251" s="90">
        <v>50700</v>
      </c>
      <c r="D251" s="90">
        <v>50700</v>
      </c>
      <c r="E251" s="90">
        <v>48200</v>
      </c>
      <c r="F251" s="90">
        <v>45600</v>
      </c>
      <c r="G251" s="90">
        <v>49700</v>
      </c>
      <c r="H251" s="91" t="s">
        <v>25</v>
      </c>
      <c r="I251" s="90">
        <v>47500</v>
      </c>
      <c r="J251" s="91" t="s">
        <v>25</v>
      </c>
      <c r="K251" s="90">
        <v>50100</v>
      </c>
      <c r="L251" s="91" t="s">
        <v>25</v>
      </c>
      <c r="M251" s="90">
        <v>48800</v>
      </c>
      <c r="N251" s="90">
        <v>49700</v>
      </c>
      <c r="O251" s="90">
        <v>46600</v>
      </c>
      <c r="P251" s="91" t="s">
        <v>25</v>
      </c>
      <c r="Q251" s="90">
        <v>45300</v>
      </c>
      <c r="R251" s="90">
        <v>45700</v>
      </c>
      <c r="S251" s="90">
        <v>45500</v>
      </c>
      <c r="T251" s="90">
        <v>48300</v>
      </c>
      <c r="U251" s="90">
        <v>49500</v>
      </c>
      <c r="V251" s="90">
        <v>47500</v>
      </c>
      <c r="W251" s="90">
        <v>50300</v>
      </c>
      <c r="X251" s="90">
        <v>53000</v>
      </c>
    </row>
    <row r="252" spans="1:24">
      <c r="A252" t="str">
        <f t="shared" si="12"/>
        <v>Nov-21</v>
      </c>
      <c r="B252" s="93">
        <v>44518</v>
      </c>
      <c r="C252" s="90">
        <v>51000</v>
      </c>
      <c r="D252" s="90">
        <v>50700</v>
      </c>
      <c r="E252" s="90">
        <v>48000</v>
      </c>
      <c r="F252" s="90">
        <v>45600</v>
      </c>
      <c r="G252" s="90">
        <v>49700</v>
      </c>
      <c r="H252" s="91" t="s">
        <v>25</v>
      </c>
      <c r="I252" s="90">
        <v>48000</v>
      </c>
      <c r="J252" s="91" t="s">
        <v>25</v>
      </c>
      <c r="K252" s="90">
        <v>50600</v>
      </c>
      <c r="L252" s="91" t="s">
        <v>25</v>
      </c>
      <c r="M252" s="90">
        <v>49300</v>
      </c>
      <c r="N252" s="90">
        <v>49900</v>
      </c>
      <c r="O252" s="90">
        <v>46800</v>
      </c>
      <c r="P252" s="91" t="s">
        <v>25</v>
      </c>
      <c r="Q252" s="90">
        <v>45500</v>
      </c>
      <c r="R252" s="90">
        <v>45700</v>
      </c>
      <c r="S252" s="90">
        <v>45700</v>
      </c>
      <c r="T252" s="90">
        <v>48300</v>
      </c>
      <c r="U252" s="90">
        <v>49200</v>
      </c>
      <c r="V252" s="90">
        <v>48100</v>
      </c>
      <c r="W252" s="90">
        <v>50000</v>
      </c>
      <c r="X252" s="90">
        <v>53000</v>
      </c>
    </row>
    <row r="253" spans="1:24">
      <c r="A253" t="str">
        <f t="shared" si="12"/>
        <v>Nov-21</v>
      </c>
      <c r="B253" s="93">
        <v>44519</v>
      </c>
      <c r="C253" s="90">
        <v>51000</v>
      </c>
      <c r="D253" s="90">
        <v>50500</v>
      </c>
      <c r="E253" s="90">
        <v>48500</v>
      </c>
      <c r="F253" s="90">
        <v>45500</v>
      </c>
      <c r="G253" s="90">
        <v>49700</v>
      </c>
      <c r="H253" s="91" t="s">
        <v>25</v>
      </c>
      <c r="I253" s="90">
        <v>47500</v>
      </c>
      <c r="J253" s="91" t="s">
        <v>25</v>
      </c>
      <c r="K253" s="90">
        <v>50600</v>
      </c>
      <c r="L253" s="91" t="s">
        <v>25</v>
      </c>
      <c r="M253" s="90">
        <v>49500</v>
      </c>
      <c r="N253" s="90">
        <v>49900</v>
      </c>
      <c r="O253" s="90">
        <v>46700</v>
      </c>
      <c r="P253" s="91" t="s">
        <v>25</v>
      </c>
      <c r="Q253" s="90">
        <v>45500</v>
      </c>
      <c r="R253" s="90">
        <v>45800</v>
      </c>
      <c r="S253" s="90">
        <v>45700</v>
      </c>
      <c r="T253" s="90">
        <v>48300</v>
      </c>
      <c r="U253" s="90">
        <v>49200</v>
      </c>
      <c r="V253" s="90">
        <v>48100</v>
      </c>
      <c r="W253" s="90">
        <v>50000</v>
      </c>
      <c r="X253" s="90">
        <v>53000</v>
      </c>
    </row>
    <row r="254" spans="1:24">
      <c r="A254" t="str">
        <f t="shared" si="12"/>
        <v>Nov-21</v>
      </c>
      <c r="B254" s="93">
        <v>44520</v>
      </c>
      <c r="C254" s="90">
        <v>51200</v>
      </c>
      <c r="D254" s="90">
        <v>50500</v>
      </c>
      <c r="E254" s="90">
        <v>48700</v>
      </c>
      <c r="F254" s="90">
        <v>45800</v>
      </c>
      <c r="G254" s="90">
        <v>49700</v>
      </c>
      <c r="H254" s="91" t="s">
        <v>25</v>
      </c>
      <c r="I254" s="90">
        <v>48000</v>
      </c>
      <c r="J254" s="91" t="s">
        <v>25</v>
      </c>
      <c r="K254" s="90">
        <v>50600</v>
      </c>
      <c r="L254" s="91" t="s">
        <v>25</v>
      </c>
      <c r="M254" s="90">
        <v>49700</v>
      </c>
      <c r="N254" s="90">
        <v>49900</v>
      </c>
      <c r="O254" s="90">
        <v>47000</v>
      </c>
      <c r="P254" s="91" t="s">
        <v>25</v>
      </c>
      <c r="Q254" s="90">
        <v>45900</v>
      </c>
      <c r="R254" s="90">
        <v>46000</v>
      </c>
      <c r="S254" s="90">
        <v>45700</v>
      </c>
      <c r="T254" s="90">
        <v>48500</v>
      </c>
      <c r="U254" s="90">
        <v>49300</v>
      </c>
      <c r="V254" s="90">
        <v>48100</v>
      </c>
      <c r="W254" s="90">
        <v>50000</v>
      </c>
      <c r="X254" s="90">
        <v>53000</v>
      </c>
    </row>
    <row r="255" spans="1:24">
      <c r="A255" t="str">
        <f t="shared" si="12"/>
        <v>Nov-21</v>
      </c>
      <c r="B255" s="93">
        <v>44521</v>
      </c>
      <c r="C255" s="90" t="s">
        <v>24</v>
      </c>
      <c r="D255" s="90" t="s">
        <v>24</v>
      </c>
      <c r="E255" s="90" t="s">
        <v>24</v>
      </c>
      <c r="F255" s="90" t="s">
        <v>24</v>
      </c>
      <c r="G255" s="90" t="s">
        <v>24</v>
      </c>
      <c r="H255" s="90" t="s">
        <v>24</v>
      </c>
      <c r="I255" s="90" t="s">
        <v>24</v>
      </c>
      <c r="J255" s="90" t="s">
        <v>24</v>
      </c>
      <c r="K255" s="90" t="s">
        <v>24</v>
      </c>
      <c r="L255" s="90" t="s">
        <v>24</v>
      </c>
      <c r="M255" s="90" t="s">
        <v>24</v>
      </c>
      <c r="N255" s="90" t="s">
        <v>24</v>
      </c>
      <c r="O255" s="90" t="s">
        <v>24</v>
      </c>
      <c r="P255" s="90" t="s">
        <v>24</v>
      </c>
      <c r="Q255" s="90" t="s">
        <v>24</v>
      </c>
      <c r="R255" s="90" t="s">
        <v>24</v>
      </c>
      <c r="S255" s="90" t="s">
        <v>24</v>
      </c>
      <c r="T255" s="90" t="s">
        <v>24</v>
      </c>
      <c r="U255" s="90" t="s">
        <v>24</v>
      </c>
      <c r="V255" s="90" t="s">
        <v>24</v>
      </c>
      <c r="W255" s="90" t="s">
        <v>24</v>
      </c>
      <c r="X255" s="90" t="s">
        <v>24</v>
      </c>
    </row>
    <row r="256" spans="1:24">
      <c r="A256" t="str">
        <f t="shared" si="12"/>
        <v>Nov-21</v>
      </c>
      <c r="B256" s="93">
        <v>44522</v>
      </c>
      <c r="C256" s="90">
        <v>51000</v>
      </c>
      <c r="D256" s="90">
        <v>50000</v>
      </c>
      <c r="E256" s="90">
        <v>48200</v>
      </c>
      <c r="F256" s="90">
        <v>45400</v>
      </c>
      <c r="G256" s="90">
        <v>49600</v>
      </c>
      <c r="H256" s="91" t="s">
        <v>25</v>
      </c>
      <c r="I256" s="90">
        <v>47500</v>
      </c>
      <c r="J256" s="91" t="s">
        <v>25</v>
      </c>
      <c r="K256" s="90">
        <v>50500</v>
      </c>
      <c r="L256" s="91" t="s">
        <v>25</v>
      </c>
      <c r="M256" s="90">
        <v>49400</v>
      </c>
      <c r="N256" s="90">
        <v>49900</v>
      </c>
      <c r="O256" s="90">
        <v>46300</v>
      </c>
      <c r="P256" s="91" t="s">
        <v>25</v>
      </c>
      <c r="Q256" s="90">
        <v>45000</v>
      </c>
      <c r="R256" s="90">
        <v>45500</v>
      </c>
      <c r="S256" s="90">
        <v>45500</v>
      </c>
      <c r="T256" s="90">
        <v>48100</v>
      </c>
      <c r="U256" s="90">
        <v>48300</v>
      </c>
      <c r="V256" s="90">
        <v>47800</v>
      </c>
      <c r="W256" s="90">
        <v>49500</v>
      </c>
      <c r="X256" s="90">
        <v>51700</v>
      </c>
    </row>
    <row r="257" spans="1:24">
      <c r="A257" t="str">
        <f t="shared" si="12"/>
        <v>Nov-21</v>
      </c>
      <c r="B257" s="93">
        <v>44523</v>
      </c>
      <c r="C257" s="90">
        <v>50800</v>
      </c>
      <c r="D257" s="90">
        <v>49500</v>
      </c>
      <c r="E257" s="90">
        <v>48000</v>
      </c>
      <c r="F257" s="90">
        <v>45000</v>
      </c>
      <c r="G257" s="90">
        <v>49500</v>
      </c>
      <c r="H257" s="91" t="s">
        <v>25</v>
      </c>
      <c r="I257" s="90">
        <v>47000</v>
      </c>
      <c r="J257" s="91" t="s">
        <v>25</v>
      </c>
      <c r="K257" s="90">
        <v>49200</v>
      </c>
      <c r="L257" s="91" t="s">
        <v>25</v>
      </c>
      <c r="M257" s="90">
        <v>48700</v>
      </c>
      <c r="N257" s="90">
        <v>48900</v>
      </c>
      <c r="O257" s="90">
        <v>45900</v>
      </c>
      <c r="P257" s="91" t="s">
        <v>25</v>
      </c>
      <c r="Q257" s="90">
        <v>44200</v>
      </c>
      <c r="R257" s="90">
        <v>44900</v>
      </c>
      <c r="S257" s="90">
        <v>45000</v>
      </c>
      <c r="T257" s="90">
        <v>47700</v>
      </c>
      <c r="U257" s="90">
        <v>47300</v>
      </c>
      <c r="V257" s="90">
        <v>47300</v>
      </c>
      <c r="W257" s="90">
        <v>49200</v>
      </c>
      <c r="X257" s="90">
        <v>51500</v>
      </c>
    </row>
    <row r="258" spans="1:24">
      <c r="A258" t="str">
        <f t="shared" si="12"/>
        <v>Nov-21</v>
      </c>
      <c r="B258" s="93">
        <v>44524</v>
      </c>
      <c r="C258" s="90">
        <v>50800</v>
      </c>
      <c r="D258" s="90">
        <v>49000</v>
      </c>
      <c r="E258" s="90">
        <v>48000</v>
      </c>
      <c r="F258" s="90">
        <v>45400</v>
      </c>
      <c r="G258" s="90">
        <v>49000</v>
      </c>
      <c r="H258" s="91" t="s">
        <v>25</v>
      </c>
      <c r="I258" s="90">
        <v>47000</v>
      </c>
      <c r="J258" s="91" t="s">
        <v>25</v>
      </c>
      <c r="K258" s="90">
        <v>49200</v>
      </c>
      <c r="L258" s="91" t="s">
        <v>25</v>
      </c>
      <c r="M258" s="90">
        <v>48800</v>
      </c>
      <c r="N258" s="90">
        <v>48900</v>
      </c>
      <c r="O258" s="90">
        <v>46100</v>
      </c>
      <c r="P258" s="91" t="s">
        <v>25</v>
      </c>
      <c r="Q258" s="90">
        <v>44600</v>
      </c>
      <c r="R258" s="90">
        <v>44900</v>
      </c>
      <c r="S258" s="90">
        <v>44700</v>
      </c>
      <c r="T258" s="90">
        <v>48200</v>
      </c>
      <c r="U258" s="90">
        <v>47300</v>
      </c>
      <c r="V258" s="90">
        <v>47300</v>
      </c>
      <c r="W258" s="90">
        <v>49000</v>
      </c>
      <c r="X258" s="90">
        <v>51400</v>
      </c>
    </row>
    <row r="259" spans="1:24">
      <c r="A259" t="str">
        <f t="shared" si="12"/>
        <v>Nov-21</v>
      </c>
      <c r="B259" s="93">
        <v>44525</v>
      </c>
      <c r="C259" s="90">
        <v>50600</v>
      </c>
      <c r="D259" s="90">
        <v>49000</v>
      </c>
      <c r="E259" s="90">
        <v>48000</v>
      </c>
      <c r="F259" s="90">
        <v>45000</v>
      </c>
      <c r="G259" s="90">
        <v>49000</v>
      </c>
      <c r="H259" s="91" t="s">
        <v>25</v>
      </c>
      <c r="I259" s="90">
        <v>46500</v>
      </c>
      <c r="J259" s="91" t="s">
        <v>25</v>
      </c>
      <c r="K259" s="90">
        <v>49200</v>
      </c>
      <c r="L259" s="91" t="s">
        <v>25</v>
      </c>
      <c r="M259" s="90">
        <v>48600</v>
      </c>
      <c r="N259" s="90">
        <v>48900</v>
      </c>
      <c r="O259" s="90">
        <v>45400</v>
      </c>
      <c r="P259" s="91" t="s">
        <v>25</v>
      </c>
      <c r="Q259" s="90">
        <v>44000</v>
      </c>
      <c r="R259" s="90">
        <v>44500</v>
      </c>
      <c r="S259" s="90">
        <v>44700</v>
      </c>
      <c r="T259" s="90">
        <v>47700</v>
      </c>
      <c r="U259" s="90">
        <v>47300</v>
      </c>
      <c r="V259" s="90">
        <v>46800</v>
      </c>
      <c r="W259" s="90">
        <v>48600</v>
      </c>
      <c r="X259" s="90">
        <v>51000</v>
      </c>
    </row>
    <row r="260" spans="1:24">
      <c r="A260" t="str">
        <f t="shared" si="12"/>
        <v>Nov-21</v>
      </c>
      <c r="B260" s="93">
        <v>44526</v>
      </c>
      <c r="C260" s="90">
        <v>50600</v>
      </c>
      <c r="D260" s="90">
        <v>49000</v>
      </c>
      <c r="E260" s="90">
        <v>48200</v>
      </c>
      <c r="F260" s="90">
        <v>45300</v>
      </c>
      <c r="G260" s="90">
        <v>48500</v>
      </c>
      <c r="H260" s="91" t="s">
        <v>25</v>
      </c>
      <c r="I260" s="90">
        <v>47000</v>
      </c>
      <c r="J260" s="91" t="s">
        <v>25</v>
      </c>
      <c r="K260" s="90">
        <v>48700</v>
      </c>
      <c r="L260" s="91" t="s">
        <v>25</v>
      </c>
      <c r="M260" s="90">
        <v>48900</v>
      </c>
      <c r="N260" s="90">
        <v>48800</v>
      </c>
      <c r="O260" s="90">
        <v>45800</v>
      </c>
      <c r="P260" s="91" t="s">
        <v>25</v>
      </c>
      <c r="Q260" s="90">
        <v>44600</v>
      </c>
      <c r="R260" s="90">
        <v>45000</v>
      </c>
      <c r="S260" s="90">
        <v>44700</v>
      </c>
      <c r="T260" s="90">
        <v>47700</v>
      </c>
      <c r="U260" s="90">
        <v>47400</v>
      </c>
      <c r="V260" s="90">
        <v>47300</v>
      </c>
      <c r="W260" s="90">
        <v>48600</v>
      </c>
      <c r="X260" s="90">
        <v>51000</v>
      </c>
    </row>
    <row r="261" spans="1:24">
      <c r="A261" t="str">
        <f t="shared" si="12"/>
        <v>Nov-21</v>
      </c>
      <c r="B261" s="93">
        <v>44527</v>
      </c>
      <c r="C261" s="90">
        <v>50300</v>
      </c>
      <c r="D261" s="90">
        <v>48500</v>
      </c>
      <c r="E261" s="90">
        <v>48200</v>
      </c>
      <c r="F261" s="90">
        <v>45100</v>
      </c>
      <c r="G261" s="90">
        <v>48500</v>
      </c>
      <c r="H261" s="91" t="s">
        <v>25</v>
      </c>
      <c r="I261" s="90">
        <v>47000</v>
      </c>
      <c r="J261" s="91" t="s">
        <v>25</v>
      </c>
      <c r="K261" s="90">
        <v>48700</v>
      </c>
      <c r="L261" s="91" t="s">
        <v>25</v>
      </c>
      <c r="M261" s="90">
        <v>49000</v>
      </c>
      <c r="N261" s="90">
        <v>48900</v>
      </c>
      <c r="O261" s="90">
        <v>45700</v>
      </c>
      <c r="P261" s="91" t="s">
        <v>25</v>
      </c>
      <c r="Q261" s="90">
        <v>44500</v>
      </c>
      <c r="R261" s="90">
        <v>45000</v>
      </c>
      <c r="S261" s="90">
        <v>44600</v>
      </c>
      <c r="T261" s="90">
        <v>47500</v>
      </c>
      <c r="U261" s="90">
        <v>47400</v>
      </c>
      <c r="V261" s="90">
        <v>47000</v>
      </c>
      <c r="W261" s="90">
        <v>48600</v>
      </c>
      <c r="X261" s="90">
        <v>51000</v>
      </c>
    </row>
    <row r="262" spans="1:24">
      <c r="A262" t="str">
        <f t="shared" si="12"/>
        <v>Nov-21</v>
      </c>
      <c r="B262" s="93">
        <v>44528</v>
      </c>
      <c r="C262" s="90" t="s">
        <v>24</v>
      </c>
      <c r="D262" s="90" t="s">
        <v>24</v>
      </c>
      <c r="E262" s="90" t="s">
        <v>24</v>
      </c>
      <c r="F262" s="90" t="s">
        <v>24</v>
      </c>
      <c r="G262" s="90" t="s">
        <v>24</v>
      </c>
      <c r="H262" s="90" t="s">
        <v>24</v>
      </c>
      <c r="I262" s="90" t="s">
        <v>24</v>
      </c>
      <c r="J262" s="90" t="s">
        <v>24</v>
      </c>
      <c r="K262" s="90" t="s">
        <v>24</v>
      </c>
      <c r="L262" s="90" t="s">
        <v>24</v>
      </c>
      <c r="M262" s="90" t="s">
        <v>24</v>
      </c>
      <c r="N262" s="90" t="s">
        <v>24</v>
      </c>
      <c r="O262" s="90" t="s">
        <v>24</v>
      </c>
      <c r="P262" s="90" t="s">
        <v>24</v>
      </c>
      <c r="Q262" s="90" t="s">
        <v>24</v>
      </c>
      <c r="R262" s="90" t="s">
        <v>24</v>
      </c>
      <c r="S262" s="90" t="s">
        <v>24</v>
      </c>
      <c r="T262" s="90" t="s">
        <v>24</v>
      </c>
      <c r="U262" s="90" t="s">
        <v>24</v>
      </c>
      <c r="V262" s="90" t="s">
        <v>24</v>
      </c>
      <c r="W262" s="90" t="s">
        <v>24</v>
      </c>
      <c r="X262" s="90" t="s">
        <v>24</v>
      </c>
    </row>
    <row r="263" spans="1:24">
      <c r="A263" t="str">
        <f t="shared" si="12"/>
        <v>Nov-21</v>
      </c>
      <c r="B263" s="93">
        <v>44529</v>
      </c>
      <c r="C263" s="90">
        <v>50300</v>
      </c>
      <c r="D263" s="90">
        <v>48300</v>
      </c>
      <c r="E263" s="90">
        <v>48300</v>
      </c>
      <c r="F263" s="90">
        <v>45200</v>
      </c>
      <c r="G263" s="90">
        <v>48300</v>
      </c>
      <c r="H263" s="91" t="s">
        <v>25</v>
      </c>
      <c r="I263" s="90">
        <v>47000</v>
      </c>
      <c r="J263" s="91" t="s">
        <v>25</v>
      </c>
      <c r="K263" s="90">
        <v>48700</v>
      </c>
      <c r="L263" s="91" t="s">
        <v>25</v>
      </c>
      <c r="M263" s="90">
        <v>49100</v>
      </c>
      <c r="N263" s="90">
        <v>48900</v>
      </c>
      <c r="O263" s="90">
        <v>46000</v>
      </c>
      <c r="P263" s="91" t="s">
        <v>25</v>
      </c>
      <c r="Q263" s="90">
        <v>44400</v>
      </c>
      <c r="R263" s="90">
        <v>45000</v>
      </c>
      <c r="S263" s="90">
        <v>44700</v>
      </c>
      <c r="T263" s="90">
        <v>47700</v>
      </c>
      <c r="U263" s="90">
        <v>47400</v>
      </c>
      <c r="V263" s="90">
        <v>47200</v>
      </c>
      <c r="W263" s="90">
        <v>48300</v>
      </c>
      <c r="X263" s="90">
        <v>50300</v>
      </c>
    </row>
    <row r="264" spans="1:24">
      <c r="A264" t="str">
        <f t="shared" si="12"/>
        <v>Nov-21</v>
      </c>
      <c r="B264" s="93">
        <v>44530</v>
      </c>
      <c r="C264" s="90">
        <v>50300</v>
      </c>
      <c r="D264" s="90">
        <v>48000</v>
      </c>
      <c r="E264" s="90">
        <v>49200</v>
      </c>
      <c r="F264" s="90">
        <v>45500</v>
      </c>
      <c r="G264" s="90">
        <v>48300</v>
      </c>
      <c r="H264" s="91" t="s">
        <v>25</v>
      </c>
      <c r="I264" s="90">
        <v>47500</v>
      </c>
      <c r="J264" s="91" t="s">
        <v>25</v>
      </c>
      <c r="K264" s="90">
        <v>48700</v>
      </c>
      <c r="L264" s="91" t="s">
        <v>25</v>
      </c>
      <c r="M264" s="90">
        <v>49400</v>
      </c>
      <c r="N264" s="90">
        <v>48900</v>
      </c>
      <c r="O264" s="90">
        <v>46800</v>
      </c>
      <c r="P264" s="91" t="s">
        <v>25</v>
      </c>
      <c r="Q264" s="90">
        <v>45000</v>
      </c>
      <c r="R264" s="90">
        <v>45400</v>
      </c>
      <c r="S264" s="90">
        <v>44700</v>
      </c>
      <c r="T264" s="90">
        <v>48000</v>
      </c>
      <c r="U264" s="90">
        <v>47500</v>
      </c>
      <c r="V264" s="90">
        <v>47200</v>
      </c>
      <c r="W264" s="90">
        <v>48300</v>
      </c>
      <c r="X264" s="90">
        <v>50300</v>
      </c>
    </row>
    <row r="265" spans="1:24">
      <c r="A265" t="str">
        <f t="shared" si="12"/>
        <v>Dec-21</v>
      </c>
      <c r="B265" s="93">
        <v>44531</v>
      </c>
      <c r="C265" s="90">
        <v>50300</v>
      </c>
      <c r="D265" s="90">
        <v>48000</v>
      </c>
      <c r="E265" s="90">
        <v>49200</v>
      </c>
      <c r="F265" s="90">
        <v>45500</v>
      </c>
      <c r="G265" s="90">
        <v>48300</v>
      </c>
      <c r="H265" s="91" t="s">
        <v>25</v>
      </c>
      <c r="I265" s="90">
        <v>47000</v>
      </c>
      <c r="J265" s="91" t="s">
        <v>25</v>
      </c>
      <c r="K265" s="90">
        <v>48700</v>
      </c>
      <c r="L265" s="91" t="s">
        <v>25</v>
      </c>
      <c r="M265" s="90">
        <v>49700</v>
      </c>
      <c r="N265" s="90">
        <v>49100</v>
      </c>
      <c r="O265" s="90">
        <v>46600</v>
      </c>
      <c r="P265" s="91" t="s">
        <v>25</v>
      </c>
      <c r="Q265" s="90">
        <v>45000</v>
      </c>
      <c r="R265" s="90">
        <v>45200</v>
      </c>
      <c r="S265" s="90">
        <v>44600</v>
      </c>
      <c r="T265" s="90">
        <v>48000</v>
      </c>
      <c r="U265" s="90">
        <v>47500</v>
      </c>
      <c r="V265" s="91" t="s">
        <v>25</v>
      </c>
      <c r="W265" s="90">
        <v>48100</v>
      </c>
      <c r="X265" s="90">
        <v>50300</v>
      </c>
    </row>
    <row r="266" spans="1:24">
      <c r="A266" t="str">
        <f t="shared" si="12"/>
        <v>Dec-21</v>
      </c>
      <c r="B266" s="93">
        <v>44532</v>
      </c>
      <c r="C266" s="90">
        <v>50300</v>
      </c>
      <c r="D266" s="90">
        <v>48000</v>
      </c>
      <c r="E266" s="90">
        <v>49200</v>
      </c>
      <c r="F266" s="90">
        <v>45300</v>
      </c>
      <c r="G266" s="90">
        <v>48300</v>
      </c>
      <c r="H266" s="91" t="s">
        <v>25</v>
      </c>
      <c r="I266" s="90">
        <v>47000</v>
      </c>
      <c r="J266" s="91" t="s">
        <v>25</v>
      </c>
      <c r="K266" s="90">
        <v>48700</v>
      </c>
      <c r="L266" s="91" t="s">
        <v>25</v>
      </c>
      <c r="M266" s="90">
        <v>49800</v>
      </c>
      <c r="N266" s="90">
        <v>49100</v>
      </c>
      <c r="O266" s="90">
        <v>46300</v>
      </c>
      <c r="P266" s="91" t="s">
        <v>25</v>
      </c>
      <c r="Q266" s="90">
        <v>44500</v>
      </c>
      <c r="R266" s="90">
        <v>45200</v>
      </c>
      <c r="S266" s="90">
        <v>44500</v>
      </c>
      <c r="T266" s="90">
        <v>48000</v>
      </c>
      <c r="U266" s="90">
        <v>47600</v>
      </c>
      <c r="V266" s="90">
        <v>46800</v>
      </c>
      <c r="W266" s="90">
        <v>48100</v>
      </c>
      <c r="X266" s="90">
        <v>50300</v>
      </c>
    </row>
    <row r="267" spans="1:24">
      <c r="A267" t="str">
        <f t="shared" si="12"/>
        <v>Dec-21</v>
      </c>
      <c r="B267" s="93">
        <v>44533</v>
      </c>
      <c r="C267" s="90">
        <v>50300</v>
      </c>
      <c r="D267" s="90">
        <v>47500</v>
      </c>
      <c r="E267" s="90">
        <v>48500</v>
      </c>
      <c r="F267" s="90">
        <v>45000</v>
      </c>
      <c r="G267" s="90">
        <v>48000</v>
      </c>
      <c r="H267" s="91" t="s">
        <v>25</v>
      </c>
      <c r="I267" s="90">
        <v>47000</v>
      </c>
      <c r="J267" s="91" t="s">
        <v>25</v>
      </c>
      <c r="K267" s="90">
        <v>48100</v>
      </c>
      <c r="L267" s="91" t="s">
        <v>25</v>
      </c>
      <c r="M267" s="90">
        <v>49400</v>
      </c>
      <c r="N267" s="90">
        <v>48600</v>
      </c>
      <c r="O267" s="90">
        <v>45400</v>
      </c>
      <c r="P267" s="91" t="s">
        <v>25</v>
      </c>
      <c r="Q267" s="90">
        <v>43800</v>
      </c>
      <c r="R267" s="90">
        <v>44500</v>
      </c>
      <c r="S267" s="90">
        <v>44300</v>
      </c>
      <c r="T267" s="90">
        <v>47700</v>
      </c>
      <c r="U267" s="90">
        <v>47100</v>
      </c>
      <c r="V267" s="90">
        <v>46600</v>
      </c>
      <c r="W267" s="90">
        <v>48100</v>
      </c>
      <c r="X267" s="90">
        <v>50300</v>
      </c>
    </row>
    <row r="268" spans="1:24">
      <c r="A268" t="str">
        <f t="shared" si="12"/>
        <v>Dec-21</v>
      </c>
      <c r="B268" s="93">
        <v>44534</v>
      </c>
      <c r="C268" s="90">
        <v>49600</v>
      </c>
      <c r="D268" s="90">
        <v>47500</v>
      </c>
      <c r="E268" s="90">
        <v>47800</v>
      </c>
      <c r="F268" s="90">
        <v>44500</v>
      </c>
      <c r="G268" s="90">
        <v>47300</v>
      </c>
      <c r="H268" s="91" t="s">
        <v>25</v>
      </c>
      <c r="I268" s="90">
        <v>46500</v>
      </c>
      <c r="J268" s="91" t="s">
        <v>25</v>
      </c>
      <c r="K268" s="90">
        <v>47000</v>
      </c>
      <c r="L268" s="91" t="s">
        <v>25</v>
      </c>
      <c r="M268" s="90">
        <v>48800</v>
      </c>
      <c r="N268" s="90">
        <v>47900</v>
      </c>
      <c r="O268" s="90">
        <v>45250</v>
      </c>
      <c r="P268" s="91" t="s">
        <v>25</v>
      </c>
      <c r="Q268" s="90">
        <v>43400</v>
      </c>
      <c r="R268" s="90">
        <v>44000</v>
      </c>
      <c r="S268" s="90">
        <v>43800</v>
      </c>
      <c r="T268" s="90">
        <v>47200</v>
      </c>
      <c r="U268" s="90">
        <v>46400</v>
      </c>
      <c r="V268" s="90">
        <v>46300</v>
      </c>
      <c r="W268" s="90">
        <v>47700</v>
      </c>
      <c r="X268" s="90">
        <v>50100</v>
      </c>
    </row>
    <row r="269" spans="1:24">
      <c r="A269" t="str">
        <f t="shared" si="12"/>
        <v>Dec-21</v>
      </c>
      <c r="B269" s="93">
        <v>44535</v>
      </c>
      <c r="C269" s="90" t="s">
        <v>24</v>
      </c>
      <c r="D269" s="90" t="s">
        <v>24</v>
      </c>
      <c r="E269" s="90" t="s">
        <v>24</v>
      </c>
      <c r="F269" s="90" t="s">
        <v>24</v>
      </c>
      <c r="G269" s="90" t="s">
        <v>24</v>
      </c>
      <c r="H269" s="90" t="s">
        <v>24</v>
      </c>
      <c r="I269" s="90" t="s">
        <v>24</v>
      </c>
      <c r="J269" s="90" t="s">
        <v>24</v>
      </c>
      <c r="K269" s="90" t="s">
        <v>24</v>
      </c>
      <c r="L269" s="90" t="s">
        <v>24</v>
      </c>
      <c r="M269" s="90" t="s">
        <v>24</v>
      </c>
      <c r="N269" s="90" t="s">
        <v>24</v>
      </c>
      <c r="O269" s="90" t="s">
        <v>24</v>
      </c>
      <c r="P269" s="90" t="s">
        <v>24</v>
      </c>
      <c r="Q269" s="90" t="s">
        <v>24</v>
      </c>
      <c r="R269" s="90" t="s">
        <v>24</v>
      </c>
      <c r="S269" s="90" t="s">
        <v>24</v>
      </c>
      <c r="T269" s="90" t="s">
        <v>24</v>
      </c>
      <c r="U269" s="90" t="s">
        <v>24</v>
      </c>
      <c r="V269" s="90" t="s">
        <v>24</v>
      </c>
      <c r="W269" s="90" t="s">
        <v>24</v>
      </c>
      <c r="X269" s="90" t="s">
        <v>24</v>
      </c>
    </row>
    <row r="270" spans="1:24">
      <c r="A270" t="str">
        <f t="shared" si="12"/>
        <v>Dec-21</v>
      </c>
      <c r="B270" s="93">
        <v>44536</v>
      </c>
      <c r="C270" s="90">
        <v>49200</v>
      </c>
      <c r="D270" s="90">
        <v>47000</v>
      </c>
      <c r="E270" s="90">
        <v>47400</v>
      </c>
      <c r="F270" s="90">
        <v>44000</v>
      </c>
      <c r="G270" s="90">
        <v>46800</v>
      </c>
      <c r="H270" s="91" t="s">
        <v>25</v>
      </c>
      <c r="I270" s="90">
        <v>46500</v>
      </c>
      <c r="J270" s="91" t="s">
        <v>25</v>
      </c>
      <c r="K270" s="90">
        <v>47000</v>
      </c>
      <c r="L270" s="91" t="s">
        <v>25</v>
      </c>
      <c r="M270" s="90">
        <v>48400</v>
      </c>
      <c r="N270" s="90">
        <v>47900</v>
      </c>
      <c r="O270" s="90">
        <v>44800</v>
      </c>
      <c r="P270" s="91" t="s">
        <v>25</v>
      </c>
      <c r="Q270" s="90">
        <v>43100</v>
      </c>
      <c r="R270" s="90">
        <v>43400</v>
      </c>
      <c r="S270" s="90">
        <v>43500</v>
      </c>
      <c r="T270" s="90">
        <v>46600</v>
      </c>
      <c r="U270" s="90">
        <v>46100</v>
      </c>
      <c r="V270" s="91" t="s">
        <v>25</v>
      </c>
      <c r="W270" s="90">
        <v>47300</v>
      </c>
      <c r="X270" s="90">
        <v>49600</v>
      </c>
    </row>
    <row r="271" spans="1:24">
      <c r="A271" t="str">
        <f t="shared" si="12"/>
        <v>Dec-21</v>
      </c>
      <c r="B271" s="93">
        <v>44537</v>
      </c>
      <c r="C271" s="90">
        <v>48500</v>
      </c>
      <c r="D271" s="90">
        <v>46500</v>
      </c>
      <c r="E271" s="90">
        <v>47400</v>
      </c>
      <c r="F271" s="90">
        <v>44300</v>
      </c>
      <c r="G271" s="90">
        <v>46800</v>
      </c>
      <c r="H271" s="91" t="s">
        <v>25</v>
      </c>
      <c r="I271" s="90">
        <v>46500</v>
      </c>
      <c r="J271" s="91" t="s">
        <v>25</v>
      </c>
      <c r="K271" s="90">
        <v>47000</v>
      </c>
      <c r="L271" s="91" t="s">
        <v>25</v>
      </c>
      <c r="M271" s="90">
        <v>48400</v>
      </c>
      <c r="N271" s="90">
        <v>47900</v>
      </c>
      <c r="O271" s="90">
        <v>45200</v>
      </c>
      <c r="P271" s="91" t="s">
        <v>25</v>
      </c>
      <c r="Q271" s="90">
        <v>43400</v>
      </c>
      <c r="R271" s="90">
        <v>43700</v>
      </c>
      <c r="S271" s="90">
        <v>43750</v>
      </c>
      <c r="T271" s="90">
        <v>47000</v>
      </c>
      <c r="U271" s="90">
        <v>46100</v>
      </c>
      <c r="V271" s="90">
        <v>45800</v>
      </c>
      <c r="W271" s="90">
        <v>47300</v>
      </c>
      <c r="X271" s="90">
        <v>49600</v>
      </c>
    </row>
    <row r="272" spans="1:24">
      <c r="A272" t="str">
        <f t="shared" si="12"/>
        <v>Dec-21</v>
      </c>
      <c r="B272" s="93">
        <v>44538</v>
      </c>
      <c r="C272" s="90">
        <v>48900</v>
      </c>
      <c r="D272" s="90">
        <v>47000</v>
      </c>
      <c r="E272" s="90">
        <v>47400</v>
      </c>
      <c r="F272" s="90">
        <v>44500</v>
      </c>
      <c r="G272" s="90">
        <v>47000</v>
      </c>
      <c r="H272" s="91" t="s">
        <v>25</v>
      </c>
      <c r="I272" s="90">
        <v>47000</v>
      </c>
      <c r="J272" s="91" t="s">
        <v>25</v>
      </c>
      <c r="K272" s="90">
        <v>47200</v>
      </c>
      <c r="L272" s="91" t="s">
        <v>25</v>
      </c>
      <c r="M272" s="90">
        <v>48600</v>
      </c>
      <c r="N272" s="90">
        <v>48300</v>
      </c>
      <c r="O272" s="90">
        <v>45600</v>
      </c>
      <c r="P272" s="91" t="s">
        <v>25</v>
      </c>
      <c r="Q272" s="90">
        <v>43900</v>
      </c>
      <c r="R272" s="90">
        <v>44800</v>
      </c>
      <c r="S272" s="90">
        <v>43700</v>
      </c>
      <c r="T272" s="90">
        <v>47300</v>
      </c>
      <c r="U272" s="90">
        <v>46400</v>
      </c>
      <c r="V272" s="90">
        <v>46000</v>
      </c>
      <c r="W272" s="90">
        <v>47300</v>
      </c>
      <c r="X272" s="90">
        <v>49600</v>
      </c>
    </row>
    <row r="273" spans="1:24">
      <c r="A273" t="str">
        <f t="shared" si="12"/>
        <v>Dec-21</v>
      </c>
      <c r="B273" s="93">
        <v>44539</v>
      </c>
      <c r="C273" s="90">
        <v>49400</v>
      </c>
      <c r="D273" s="90">
        <v>47700</v>
      </c>
      <c r="E273" s="90">
        <v>47700</v>
      </c>
      <c r="F273" s="90">
        <v>45200</v>
      </c>
      <c r="G273" s="90">
        <v>47700</v>
      </c>
      <c r="H273" s="91" t="s">
        <v>25</v>
      </c>
      <c r="I273" s="90">
        <v>47500</v>
      </c>
      <c r="J273" s="91" t="s">
        <v>25</v>
      </c>
      <c r="K273" s="90">
        <v>47800</v>
      </c>
      <c r="L273" s="91" t="s">
        <v>25</v>
      </c>
      <c r="M273" s="90">
        <v>49200</v>
      </c>
      <c r="N273" s="90">
        <v>48900</v>
      </c>
      <c r="O273" s="90">
        <v>46000</v>
      </c>
      <c r="P273" s="91" t="s">
        <v>25</v>
      </c>
      <c r="Q273" s="90">
        <v>45000</v>
      </c>
      <c r="R273" s="90">
        <v>45300</v>
      </c>
      <c r="S273" s="90">
        <v>44400</v>
      </c>
      <c r="T273" s="90">
        <v>48000</v>
      </c>
      <c r="U273" s="90">
        <v>46900</v>
      </c>
      <c r="V273" s="90">
        <v>46600</v>
      </c>
      <c r="W273" s="90">
        <v>47500</v>
      </c>
      <c r="X273" s="90">
        <v>49600</v>
      </c>
    </row>
    <row r="274" spans="1:24">
      <c r="A274" t="str">
        <f t="shared" si="12"/>
        <v>Dec-21</v>
      </c>
      <c r="B274" s="93">
        <v>44540</v>
      </c>
      <c r="C274" s="90">
        <v>49400</v>
      </c>
      <c r="D274" s="90">
        <v>48000</v>
      </c>
      <c r="E274" s="90">
        <v>47700</v>
      </c>
      <c r="F274" s="90">
        <v>44800</v>
      </c>
      <c r="G274" s="90">
        <v>48200</v>
      </c>
      <c r="H274" s="91" t="s">
        <v>25</v>
      </c>
      <c r="I274" s="90">
        <v>47500</v>
      </c>
      <c r="J274" s="91" t="s">
        <v>25</v>
      </c>
      <c r="K274" s="90">
        <v>47900</v>
      </c>
      <c r="L274" s="91" t="s">
        <v>25</v>
      </c>
      <c r="M274" s="90">
        <v>49200</v>
      </c>
      <c r="N274" s="90">
        <v>49300</v>
      </c>
      <c r="O274" s="90">
        <v>45500</v>
      </c>
      <c r="P274" s="91" t="s">
        <v>25</v>
      </c>
      <c r="Q274" s="90">
        <v>44300</v>
      </c>
      <c r="R274" s="90">
        <v>45300</v>
      </c>
      <c r="S274" s="90">
        <v>44100</v>
      </c>
      <c r="T274" s="90">
        <v>47600</v>
      </c>
      <c r="U274" s="90">
        <v>46900</v>
      </c>
      <c r="V274" s="90">
        <v>46600</v>
      </c>
      <c r="W274" s="90">
        <v>47900</v>
      </c>
      <c r="X274" s="90">
        <v>50000</v>
      </c>
    </row>
    <row r="275" spans="1:24">
      <c r="A275" t="str">
        <f t="shared" si="12"/>
        <v>Dec-21</v>
      </c>
      <c r="B275" s="93">
        <v>44541</v>
      </c>
      <c r="C275" s="90">
        <v>49400</v>
      </c>
      <c r="D275" s="90">
        <v>48000</v>
      </c>
      <c r="E275" s="90">
        <v>47700</v>
      </c>
      <c r="F275" s="90">
        <v>45000</v>
      </c>
      <c r="G275" s="90">
        <v>48100</v>
      </c>
      <c r="H275" s="91" t="s">
        <v>25</v>
      </c>
      <c r="I275" s="90">
        <v>47500</v>
      </c>
      <c r="J275" s="91" t="s">
        <v>25</v>
      </c>
      <c r="K275" s="90">
        <v>47900</v>
      </c>
      <c r="L275" s="91" t="s">
        <v>25</v>
      </c>
      <c r="M275" s="90">
        <v>49200</v>
      </c>
      <c r="N275" s="90">
        <v>49300</v>
      </c>
      <c r="O275" s="90">
        <v>45550</v>
      </c>
      <c r="P275" s="91" t="s">
        <v>25</v>
      </c>
      <c r="Q275" s="90">
        <v>44700</v>
      </c>
      <c r="R275" s="90">
        <v>45100</v>
      </c>
      <c r="S275" s="90">
        <v>44300</v>
      </c>
      <c r="T275" s="90">
        <v>47800</v>
      </c>
      <c r="U275" s="90">
        <v>46900</v>
      </c>
      <c r="V275" s="90">
        <v>46600</v>
      </c>
      <c r="W275" s="90">
        <v>47900</v>
      </c>
      <c r="X275" s="90">
        <v>50000</v>
      </c>
    </row>
    <row r="276" spans="1:24">
      <c r="A276" t="str">
        <f t="shared" si="12"/>
        <v>Dec-21</v>
      </c>
      <c r="B276" s="93">
        <v>44542</v>
      </c>
      <c r="C276" s="90" t="s">
        <v>24</v>
      </c>
      <c r="D276" s="90" t="s">
        <v>24</v>
      </c>
      <c r="E276" s="90" t="s">
        <v>24</v>
      </c>
      <c r="F276" s="90" t="s">
        <v>24</v>
      </c>
      <c r="G276" s="90" t="s">
        <v>24</v>
      </c>
      <c r="H276" s="90" t="s">
        <v>24</v>
      </c>
      <c r="I276" s="90" t="s">
        <v>24</v>
      </c>
      <c r="J276" s="90" t="s">
        <v>24</v>
      </c>
      <c r="K276" s="90" t="s">
        <v>24</v>
      </c>
      <c r="L276" s="90" t="s">
        <v>24</v>
      </c>
      <c r="M276" s="90" t="s">
        <v>24</v>
      </c>
      <c r="N276" s="90" t="s">
        <v>24</v>
      </c>
      <c r="O276" s="90" t="s">
        <v>24</v>
      </c>
      <c r="P276" s="90" t="s">
        <v>24</v>
      </c>
      <c r="Q276" s="90" t="s">
        <v>24</v>
      </c>
      <c r="R276" s="90" t="s">
        <v>24</v>
      </c>
      <c r="S276" s="90" t="s">
        <v>24</v>
      </c>
      <c r="T276" s="90" t="s">
        <v>24</v>
      </c>
      <c r="U276" s="90" t="s">
        <v>24</v>
      </c>
      <c r="V276" s="90" t="s">
        <v>24</v>
      </c>
      <c r="W276" s="90" t="s">
        <v>24</v>
      </c>
      <c r="X276" s="90" t="s">
        <v>24</v>
      </c>
    </row>
    <row r="277" spans="1:24">
      <c r="A277" t="str">
        <f t="shared" si="12"/>
        <v>Dec-21</v>
      </c>
      <c r="B277" s="93">
        <v>44543</v>
      </c>
      <c r="C277" s="90">
        <v>50100</v>
      </c>
      <c r="D277" s="90">
        <v>48400</v>
      </c>
      <c r="E277" s="90">
        <v>47800</v>
      </c>
      <c r="F277" s="90">
        <v>45500</v>
      </c>
      <c r="G277" s="90">
        <v>48300</v>
      </c>
      <c r="H277" s="91" t="s">
        <v>25</v>
      </c>
      <c r="I277" s="90">
        <v>48500</v>
      </c>
      <c r="J277" s="91" t="s">
        <v>25</v>
      </c>
      <c r="K277" s="90">
        <v>48600</v>
      </c>
      <c r="L277" s="91" t="s">
        <v>25</v>
      </c>
      <c r="M277" s="90">
        <v>49500</v>
      </c>
      <c r="N277" s="90">
        <v>49500</v>
      </c>
      <c r="O277" s="90">
        <v>46000</v>
      </c>
      <c r="P277" s="91" t="s">
        <v>25</v>
      </c>
      <c r="Q277" s="90">
        <v>45800</v>
      </c>
      <c r="R277" s="90">
        <v>46000</v>
      </c>
      <c r="S277" s="90">
        <v>45700</v>
      </c>
      <c r="T277" s="90">
        <v>48500</v>
      </c>
      <c r="U277" s="90">
        <v>48000</v>
      </c>
      <c r="V277" s="90">
        <v>47200</v>
      </c>
      <c r="W277" s="90">
        <v>48300</v>
      </c>
      <c r="X277" s="90">
        <v>50500</v>
      </c>
    </row>
    <row r="278" spans="1:24">
      <c r="A278" t="str">
        <f t="shared" ref="A278:A341" si="13">TEXT(B278,"MMM-YY")</f>
        <v>Dec-21</v>
      </c>
      <c r="B278" s="93">
        <v>44544</v>
      </c>
      <c r="C278" s="90">
        <v>50900</v>
      </c>
      <c r="D278" s="90">
        <v>48400</v>
      </c>
      <c r="E278" s="90">
        <v>47800</v>
      </c>
      <c r="F278" s="90">
        <v>46000</v>
      </c>
      <c r="G278" s="90">
        <v>48800</v>
      </c>
      <c r="H278" s="91" t="s">
        <v>25</v>
      </c>
      <c r="I278" s="90">
        <v>48700</v>
      </c>
      <c r="J278" s="91" t="s">
        <v>25</v>
      </c>
      <c r="K278" s="90">
        <v>48800</v>
      </c>
      <c r="L278" s="91" t="s">
        <v>25</v>
      </c>
      <c r="M278" s="90">
        <v>49700</v>
      </c>
      <c r="N278" s="90">
        <v>49900</v>
      </c>
      <c r="O278" s="90">
        <v>46000</v>
      </c>
      <c r="P278" s="91" t="s">
        <v>25</v>
      </c>
      <c r="Q278" s="90">
        <v>45500</v>
      </c>
      <c r="R278" s="90">
        <v>46000</v>
      </c>
      <c r="S278" s="90">
        <v>45600</v>
      </c>
      <c r="T278" s="90">
        <v>49000</v>
      </c>
      <c r="U278" s="90">
        <v>48300</v>
      </c>
      <c r="V278" s="90">
        <v>47300</v>
      </c>
      <c r="W278" s="90">
        <v>48500</v>
      </c>
      <c r="X278" s="90">
        <v>51000</v>
      </c>
    </row>
    <row r="279" spans="1:24">
      <c r="A279" t="str">
        <f t="shared" si="13"/>
        <v>Dec-21</v>
      </c>
      <c r="B279" s="93">
        <v>44545</v>
      </c>
      <c r="C279" s="90">
        <v>50900</v>
      </c>
      <c r="D279" s="90">
        <v>48200</v>
      </c>
      <c r="E279" s="90">
        <v>47600</v>
      </c>
      <c r="F279" s="90">
        <v>46000</v>
      </c>
      <c r="G279" s="90">
        <v>49300</v>
      </c>
      <c r="H279" s="91" t="s">
        <v>25</v>
      </c>
      <c r="I279" s="90">
        <v>49000</v>
      </c>
      <c r="J279" s="91" t="s">
        <v>25</v>
      </c>
      <c r="K279" s="90">
        <v>49100</v>
      </c>
      <c r="L279" s="91" t="s">
        <v>25</v>
      </c>
      <c r="M279" s="90">
        <v>49500</v>
      </c>
      <c r="N279" s="90">
        <v>50200</v>
      </c>
      <c r="O279" s="90">
        <v>46000</v>
      </c>
      <c r="P279" s="91" t="s">
        <v>25</v>
      </c>
      <c r="Q279" s="90">
        <v>45400</v>
      </c>
      <c r="R279" s="90">
        <v>45700</v>
      </c>
      <c r="S279" s="90">
        <v>45200</v>
      </c>
      <c r="T279" s="90">
        <v>49000</v>
      </c>
      <c r="U279" s="90">
        <v>48300</v>
      </c>
      <c r="V279" s="90">
        <v>47000</v>
      </c>
      <c r="W279" s="90">
        <v>48500</v>
      </c>
      <c r="X279" s="90">
        <v>51000</v>
      </c>
    </row>
    <row r="280" spans="1:24">
      <c r="A280" t="str">
        <f t="shared" si="13"/>
        <v>Dec-21</v>
      </c>
      <c r="B280" s="93">
        <v>44546</v>
      </c>
      <c r="C280" s="90">
        <v>50900</v>
      </c>
      <c r="D280" s="90">
        <v>48200</v>
      </c>
      <c r="E280" s="90">
        <v>47600</v>
      </c>
      <c r="F280" s="90">
        <v>46000</v>
      </c>
      <c r="G280" s="90">
        <v>49300</v>
      </c>
      <c r="H280" s="91" t="s">
        <v>25</v>
      </c>
      <c r="I280" s="90">
        <v>48700</v>
      </c>
      <c r="J280" s="91" t="s">
        <v>25</v>
      </c>
      <c r="K280" s="90">
        <v>49100</v>
      </c>
      <c r="L280" s="91" t="s">
        <v>25</v>
      </c>
      <c r="M280" s="90">
        <v>49600</v>
      </c>
      <c r="N280" s="90">
        <v>50300</v>
      </c>
      <c r="O280" s="90">
        <v>46200</v>
      </c>
      <c r="P280" s="91" t="s">
        <v>25</v>
      </c>
      <c r="Q280" s="90">
        <v>45300</v>
      </c>
      <c r="R280" s="90">
        <v>45600</v>
      </c>
      <c r="S280" s="90">
        <v>45200</v>
      </c>
      <c r="T280" s="90">
        <v>49000</v>
      </c>
      <c r="U280" s="90">
        <v>48300</v>
      </c>
      <c r="V280" s="90">
        <v>47600</v>
      </c>
      <c r="W280" s="90">
        <v>48500</v>
      </c>
      <c r="X280" s="90">
        <v>51000</v>
      </c>
    </row>
    <row r="281" spans="1:24">
      <c r="A281" t="str">
        <f t="shared" si="13"/>
        <v>Dec-21</v>
      </c>
      <c r="B281" s="93">
        <v>44547</v>
      </c>
      <c r="C281" s="90">
        <v>50900</v>
      </c>
      <c r="D281" s="90">
        <v>48000</v>
      </c>
      <c r="E281" s="90">
        <v>48200</v>
      </c>
      <c r="F281" s="90">
        <v>45800</v>
      </c>
      <c r="G281" s="90">
        <v>49300</v>
      </c>
      <c r="H281" s="91" t="s">
        <v>25</v>
      </c>
      <c r="I281" s="90">
        <v>49000</v>
      </c>
      <c r="J281" s="91" t="s">
        <v>25</v>
      </c>
      <c r="K281" s="90">
        <v>49000</v>
      </c>
      <c r="L281" s="91" t="s">
        <v>25</v>
      </c>
      <c r="M281" s="90">
        <v>49500</v>
      </c>
      <c r="N281" s="90">
        <v>50300</v>
      </c>
      <c r="O281" s="90">
        <v>45800</v>
      </c>
      <c r="P281" s="91" t="s">
        <v>25</v>
      </c>
      <c r="Q281" s="90">
        <v>44700</v>
      </c>
      <c r="R281" s="90">
        <v>45400</v>
      </c>
      <c r="S281" s="90">
        <v>45000</v>
      </c>
      <c r="T281" s="90">
        <v>48800</v>
      </c>
      <c r="U281" s="90">
        <v>48000</v>
      </c>
      <c r="V281" s="90">
        <v>47600</v>
      </c>
      <c r="W281" s="90">
        <v>48500</v>
      </c>
      <c r="X281" s="90">
        <v>51000</v>
      </c>
    </row>
    <row r="282" spans="1:24">
      <c r="A282" t="str">
        <f t="shared" si="13"/>
        <v>Dec-21</v>
      </c>
      <c r="B282" s="93">
        <v>44548</v>
      </c>
      <c r="C282" s="90">
        <v>50800</v>
      </c>
      <c r="D282" s="90">
        <v>48000</v>
      </c>
      <c r="E282" s="90">
        <v>48000</v>
      </c>
      <c r="F282" s="90">
        <v>45600</v>
      </c>
      <c r="G282" s="90">
        <v>49300</v>
      </c>
      <c r="H282" s="91" t="s">
        <v>25</v>
      </c>
      <c r="I282" s="90">
        <v>49000</v>
      </c>
      <c r="J282" s="91" t="s">
        <v>25</v>
      </c>
      <c r="K282" s="90">
        <v>49000</v>
      </c>
      <c r="L282" s="91" t="s">
        <v>25</v>
      </c>
      <c r="M282" s="90">
        <v>49400</v>
      </c>
      <c r="N282" s="90">
        <v>49900</v>
      </c>
      <c r="O282" s="90">
        <v>45800</v>
      </c>
      <c r="P282" s="91" t="s">
        <v>25</v>
      </c>
      <c r="Q282" s="90">
        <v>44700</v>
      </c>
      <c r="R282" s="90">
        <v>45000</v>
      </c>
      <c r="S282" s="90">
        <v>44900</v>
      </c>
      <c r="T282" s="90">
        <v>48500</v>
      </c>
      <c r="U282" s="90">
        <v>48000</v>
      </c>
      <c r="V282" s="90">
        <v>47600</v>
      </c>
      <c r="W282" s="90">
        <v>48500</v>
      </c>
      <c r="X282" s="90">
        <v>51000</v>
      </c>
    </row>
    <row r="283" spans="1:24">
      <c r="A283" t="str">
        <f t="shared" si="13"/>
        <v>Dec-21</v>
      </c>
      <c r="B283" s="93">
        <v>44549</v>
      </c>
      <c r="C283" s="90" t="s">
        <v>24</v>
      </c>
      <c r="D283" s="90" t="s">
        <v>24</v>
      </c>
      <c r="E283" s="90" t="s">
        <v>24</v>
      </c>
      <c r="F283" s="90" t="s">
        <v>24</v>
      </c>
      <c r="G283" s="90" t="s">
        <v>24</v>
      </c>
      <c r="H283" s="90" t="s">
        <v>24</v>
      </c>
      <c r="I283" s="90" t="s">
        <v>24</v>
      </c>
      <c r="J283" s="90" t="s">
        <v>24</v>
      </c>
      <c r="K283" s="90" t="s">
        <v>24</v>
      </c>
      <c r="L283" s="90" t="s">
        <v>24</v>
      </c>
      <c r="M283" s="90" t="s">
        <v>24</v>
      </c>
      <c r="N283" s="90" t="s">
        <v>24</v>
      </c>
      <c r="O283" s="90" t="s">
        <v>24</v>
      </c>
      <c r="P283" s="90" t="s">
        <v>24</v>
      </c>
      <c r="Q283" s="90" t="s">
        <v>24</v>
      </c>
      <c r="R283" s="90" t="s">
        <v>24</v>
      </c>
      <c r="S283" s="90" t="s">
        <v>24</v>
      </c>
      <c r="T283" s="90" t="s">
        <v>24</v>
      </c>
      <c r="U283" s="90" t="s">
        <v>24</v>
      </c>
      <c r="V283" s="90" t="s">
        <v>24</v>
      </c>
      <c r="W283" s="90" t="s">
        <v>24</v>
      </c>
      <c r="X283" s="90" t="s">
        <v>24</v>
      </c>
    </row>
    <row r="284" spans="1:24">
      <c r="A284" t="str">
        <f t="shared" si="13"/>
        <v>Dec-21</v>
      </c>
      <c r="B284" s="93">
        <v>44550</v>
      </c>
      <c r="C284" s="90">
        <v>50700</v>
      </c>
      <c r="D284" s="90">
        <v>47750</v>
      </c>
      <c r="E284" s="90">
        <v>48000</v>
      </c>
      <c r="F284" s="90">
        <v>45300</v>
      </c>
      <c r="G284" s="90">
        <v>48900</v>
      </c>
      <c r="H284" s="91" t="s">
        <v>25</v>
      </c>
      <c r="I284" s="90">
        <v>48500</v>
      </c>
      <c r="J284" s="91" t="s">
        <v>25</v>
      </c>
      <c r="K284" s="90">
        <v>48900</v>
      </c>
      <c r="L284" s="91" t="s">
        <v>25</v>
      </c>
      <c r="M284" s="90">
        <v>49400</v>
      </c>
      <c r="N284" s="90">
        <v>49700</v>
      </c>
      <c r="O284" s="90">
        <v>45500</v>
      </c>
      <c r="P284" s="91" t="s">
        <v>25</v>
      </c>
      <c r="Q284" s="90">
        <v>44500</v>
      </c>
      <c r="R284" s="90">
        <v>44800</v>
      </c>
      <c r="S284" s="90">
        <v>44300</v>
      </c>
      <c r="T284" s="90">
        <v>48100</v>
      </c>
      <c r="U284" s="90">
        <v>47400</v>
      </c>
      <c r="V284" s="90">
        <v>46800</v>
      </c>
      <c r="W284" s="90">
        <v>48200</v>
      </c>
      <c r="X284" s="90">
        <v>50600</v>
      </c>
    </row>
    <row r="285" spans="1:24">
      <c r="A285" t="str">
        <f t="shared" si="13"/>
        <v>Dec-21</v>
      </c>
      <c r="B285" s="93">
        <v>44551</v>
      </c>
      <c r="C285" s="90">
        <v>50100</v>
      </c>
      <c r="D285" s="90">
        <v>47750</v>
      </c>
      <c r="E285" s="90">
        <v>47700</v>
      </c>
      <c r="F285" s="90">
        <v>45000</v>
      </c>
      <c r="G285" s="90">
        <v>48800</v>
      </c>
      <c r="H285" s="91" t="s">
        <v>25</v>
      </c>
      <c r="I285" s="90">
        <v>48000</v>
      </c>
      <c r="J285" s="91" t="s">
        <v>25</v>
      </c>
      <c r="K285" s="90">
        <v>48700</v>
      </c>
      <c r="L285" s="91" t="s">
        <v>25</v>
      </c>
      <c r="M285" s="90">
        <v>48900</v>
      </c>
      <c r="N285" s="90">
        <v>49500</v>
      </c>
      <c r="O285" s="90">
        <v>45500</v>
      </c>
      <c r="P285" s="91" t="s">
        <v>25</v>
      </c>
      <c r="Q285" s="90">
        <v>43800</v>
      </c>
      <c r="R285" s="90">
        <v>44300</v>
      </c>
      <c r="S285" s="90">
        <v>44000</v>
      </c>
      <c r="T285" s="90">
        <v>47800</v>
      </c>
      <c r="U285" s="90">
        <v>47400</v>
      </c>
      <c r="V285" s="91" t="s">
        <v>25</v>
      </c>
      <c r="W285" s="90">
        <v>48200</v>
      </c>
      <c r="X285" s="90">
        <v>50600</v>
      </c>
    </row>
    <row r="286" spans="1:24">
      <c r="A286" t="str">
        <f t="shared" si="13"/>
        <v>Dec-21</v>
      </c>
      <c r="B286" s="93">
        <v>44552</v>
      </c>
      <c r="C286" s="90">
        <v>49400</v>
      </c>
      <c r="D286" s="90">
        <v>47000</v>
      </c>
      <c r="E286" s="90">
        <v>47700</v>
      </c>
      <c r="F286" s="90">
        <v>45200</v>
      </c>
      <c r="G286" s="90">
        <v>48800</v>
      </c>
      <c r="H286" s="91" t="s">
        <v>25</v>
      </c>
      <c r="I286" s="90">
        <v>48500</v>
      </c>
      <c r="J286" s="91" t="s">
        <v>25</v>
      </c>
      <c r="K286" s="90">
        <v>48500</v>
      </c>
      <c r="L286" s="91" t="s">
        <v>25</v>
      </c>
      <c r="M286" s="90">
        <v>48600</v>
      </c>
      <c r="N286" s="90">
        <v>49300</v>
      </c>
      <c r="O286" s="90">
        <v>45700</v>
      </c>
      <c r="P286" s="91" t="s">
        <v>25</v>
      </c>
      <c r="Q286" s="90">
        <v>44400</v>
      </c>
      <c r="R286" s="90">
        <v>44700</v>
      </c>
      <c r="S286" s="90">
        <v>43800</v>
      </c>
      <c r="T286" s="90">
        <v>48000</v>
      </c>
      <c r="U286" s="90">
        <v>47300</v>
      </c>
      <c r="V286" s="90">
        <v>46800</v>
      </c>
      <c r="W286" s="90">
        <v>48200</v>
      </c>
      <c r="X286" s="90">
        <v>50300</v>
      </c>
    </row>
    <row r="287" spans="1:24">
      <c r="A287" t="str">
        <f t="shared" si="13"/>
        <v>Dec-21</v>
      </c>
      <c r="B287" s="93">
        <v>44553</v>
      </c>
      <c r="C287" s="90">
        <v>49400</v>
      </c>
      <c r="D287" s="90">
        <v>47000</v>
      </c>
      <c r="E287" s="90">
        <v>47700</v>
      </c>
      <c r="F287" s="90">
        <v>45600</v>
      </c>
      <c r="G287" s="90">
        <v>49000</v>
      </c>
      <c r="H287" s="91" t="s">
        <v>25</v>
      </c>
      <c r="I287" s="90">
        <v>48500</v>
      </c>
      <c r="J287" s="91" t="s">
        <v>25</v>
      </c>
      <c r="K287" s="90">
        <v>48500</v>
      </c>
      <c r="L287" s="91" t="s">
        <v>25</v>
      </c>
      <c r="M287" s="90">
        <v>48600</v>
      </c>
      <c r="N287" s="90">
        <v>49500</v>
      </c>
      <c r="O287" s="90">
        <v>45700</v>
      </c>
      <c r="P287" s="91" t="s">
        <v>25</v>
      </c>
      <c r="Q287" s="90">
        <v>44400</v>
      </c>
      <c r="R287" s="90">
        <v>44700</v>
      </c>
      <c r="S287" s="90">
        <v>44100</v>
      </c>
      <c r="T287" s="90">
        <v>48500</v>
      </c>
      <c r="U287" s="90">
        <v>47600</v>
      </c>
      <c r="V287" s="90">
        <v>46900</v>
      </c>
      <c r="W287" s="90">
        <v>48200</v>
      </c>
      <c r="X287" s="90">
        <v>50300</v>
      </c>
    </row>
    <row r="288" spans="1:24">
      <c r="A288" t="str">
        <f t="shared" si="13"/>
        <v>Dec-21</v>
      </c>
      <c r="B288" s="93">
        <v>44554</v>
      </c>
      <c r="C288" s="90">
        <v>49500</v>
      </c>
      <c r="D288" s="90">
        <v>47200</v>
      </c>
      <c r="E288" s="90">
        <v>48300</v>
      </c>
      <c r="F288" s="90">
        <v>46300</v>
      </c>
      <c r="G288" s="90">
        <v>49100</v>
      </c>
      <c r="H288" s="91" t="s">
        <v>25</v>
      </c>
      <c r="I288" s="90">
        <v>49000</v>
      </c>
      <c r="J288" s="91" t="s">
        <v>25</v>
      </c>
      <c r="K288" s="90">
        <v>48900</v>
      </c>
      <c r="L288" s="91" t="s">
        <v>25</v>
      </c>
      <c r="M288" s="90">
        <v>49000</v>
      </c>
      <c r="N288" s="90">
        <v>49700</v>
      </c>
      <c r="O288" s="90">
        <v>46000</v>
      </c>
      <c r="P288" s="91" t="s">
        <v>25</v>
      </c>
      <c r="Q288" s="90">
        <v>45500</v>
      </c>
      <c r="R288" s="90">
        <v>45300</v>
      </c>
      <c r="S288" s="90">
        <v>45300</v>
      </c>
      <c r="T288" s="90">
        <v>49000</v>
      </c>
      <c r="U288" s="90">
        <v>48200</v>
      </c>
      <c r="V288" s="90">
        <v>48300</v>
      </c>
      <c r="W288" s="90">
        <v>49000</v>
      </c>
      <c r="X288" s="90">
        <v>51100</v>
      </c>
    </row>
    <row r="289" spans="1:24">
      <c r="A289" t="str">
        <f t="shared" si="13"/>
        <v>Dec-21</v>
      </c>
      <c r="B289" s="93">
        <v>44555</v>
      </c>
      <c r="C289" s="90" t="s">
        <v>24</v>
      </c>
      <c r="D289" s="90" t="s">
        <v>24</v>
      </c>
      <c r="E289" s="90" t="s">
        <v>24</v>
      </c>
      <c r="F289" s="90" t="s">
        <v>24</v>
      </c>
      <c r="G289" s="90" t="s">
        <v>24</v>
      </c>
      <c r="H289" s="90" t="s">
        <v>24</v>
      </c>
      <c r="I289" s="90" t="s">
        <v>24</v>
      </c>
      <c r="J289" s="90" t="s">
        <v>24</v>
      </c>
      <c r="K289" s="90" t="s">
        <v>24</v>
      </c>
      <c r="L289" s="90" t="s">
        <v>24</v>
      </c>
      <c r="M289" s="90" t="s">
        <v>24</v>
      </c>
      <c r="N289" s="90" t="s">
        <v>24</v>
      </c>
      <c r="O289" s="90" t="s">
        <v>24</v>
      </c>
      <c r="P289" s="90" t="s">
        <v>24</v>
      </c>
      <c r="Q289" s="90" t="s">
        <v>24</v>
      </c>
      <c r="R289" s="90" t="s">
        <v>24</v>
      </c>
      <c r="S289" s="90" t="s">
        <v>24</v>
      </c>
      <c r="T289" s="90" t="s">
        <v>24</v>
      </c>
      <c r="U289" s="90" t="s">
        <v>24</v>
      </c>
      <c r="V289" s="90" t="s">
        <v>24</v>
      </c>
      <c r="W289" s="90" t="s">
        <v>24</v>
      </c>
      <c r="X289" s="90" t="s">
        <v>24</v>
      </c>
    </row>
    <row r="290" spans="1:24">
      <c r="A290" t="str">
        <f t="shared" si="13"/>
        <v>Dec-21</v>
      </c>
      <c r="B290" s="93">
        <v>44556</v>
      </c>
      <c r="C290" s="90" t="s">
        <v>24</v>
      </c>
      <c r="D290" s="90" t="s">
        <v>24</v>
      </c>
      <c r="E290" s="90" t="s">
        <v>24</v>
      </c>
      <c r="F290" s="90" t="s">
        <v>24</v>
      </c>
      <c r="G290" s="90" t="s">
        <v>24</v>
      </c>
      <c r="H290" s="90" t="s">
        <v>24</v>
      </c>
      <c r="I290" s="90" t="s">
        <v>24</v>
      </c>
      <c r="J290" s="90" t="s">
        <v>24</v>
      </c>
      <c r="K290" s="90" t="s">
        <v>24</v>
      </c>
      <c r="L290" s="90" t="s">
        <v>24</v>
      </c>
      <c r="M290" s="90" t="s">
        <v>24</v>
      </c>
      <c r="N290" s="90" t="s">
        <v>24</v>
      </c>
      <c r="O290" s="90" t="s">
        <v>24</v>
      </c>
      <c r="P290" s="90" t="s">
        <v>24</v>
      </c>
      <c r="Q290" s="90" t="s">
        <v>24</v>
      </c>
      <c r="R290" s="90" t="s">
        <v>24</v>
      </c>
      <c r="S290" s="90" t="s">
        <v>24</v>
      </c>
      <c r="T290" s="90" t="s">
        <v>24</v>
      </c>
      <c r="U290" s="90" t="s">
        <v>24</v>
      </c>
      <c r="V290" s="90" t="s">
        <v>24</v>
      </c>
      <c r="W290" s="90" t="s">
        <v>24</v>
      </c>
      <c r="X290" s="90" t="s">
        <v>24</v>
      </c>
    </row>
    <row r="291" spans="1:24">
      <c r="A291" t="str">
        <f t="shared" si="13"/>
        <v>Dec-21</v>
      </c>
      <c r="B291" s="93">
        <v>44557</v>
      </c>
      <c r="C291" s="90">
        <v>49900</v>
      </c>
      <c r="D291" s="90">
        <v>48000</v>
      </c>
      <c r="E291" s="90">
        <v>49700</v>
      </c>
      <c r="F291" s="90">
        <v>47200</v>
      </c>
      <c r="G291" s="90">
        <v>49800</v>
      </c>
      <c r="H291" s="91" t="s">
        <v>25</v>
      </c>
      <c r="I291" s="90">
        <v>50000</v>
      </c>
      <c r="J291" s="91" t="s">
        <v>25</v>
      </c>
      <c r="K291" s="90">
        <v>49600</v>
      </c>
      <c r="L291" s="91" t="s">
        <v>25</v>
      </c>
      <c r="M291" s="90">
        <v>49700</v>
      </c>
      <c r="N291" s="90">
        <v>50300</v>
      </c>
      <c r="O291" s="90">
        <v>47000</v>
      </c>
      <c r="P291" s="91" t="s">
        <v>25</v>
      </c>
      <c r="Q291" s="90">
        <v>46800</v>
      </c>
      <c r="R291" s="90">
        <v>46800</v>
      </c>
      <c r="S291" s="90">
        <v>46600</v>
      </c>
      <c r="T291" s="90">
        <v>50000</v>
      </c>
      <c r="U291" s="90">
        <v>49200</v>
      </c>
      <c r="V291" s="90">
        <v>49300</v>
      </c>
      <c r="W291" s="90">
        <v>49500</v>
      </c>
      <c r="X291" s="90">
        <v>51700</v>
      </c>
    </row>
    <row r="292" spans="1:24">
      <c r="A292" t="str">
        <f t="shared" si="13"/>
        <v>Dec-21</v>
      </c>
      <c r="B292" s="93">
        <v>44558</v>
      </c>
      <c r="C292" s="90">
        <v>50400</v>
      </c>
      <c r="D292" s="90">
        <v>48500</v>
      </c>
      <c r="E292" s="90">
        <v>49700</v>
      </c>
      <c r="F292" s="90">
        <v>47200</v>
      </c>
      <c r="G292" s="90">
        <v>50200</v>
      </c>
      <c r="H292" s="91" t="s">
        <v>25</v>
      </c>
      <c r="I292" s="90">
        <v>50000</v>
      </c>
      <c r="J292" s="91" t="s">
        <v>25</v>
      </c>
      <c r="K292" s="90">
        <v>49600</v>
      </c>
      <c r="L292" s="91" t="s">
        <v>25</v>
      </c>
      <c r="M292" s="90">
        <v>50000</v>
      </c>
      <c r="N292" s="90">
        <v>50600</v>
      </c>
      <c r="O292" s="90">
        <v>47300</v>
      </c>
      <c r="P292" s="91" t="s">
        <v>25</v>
      </c>
      <c r="Q292" s="90">
        <v>46200</v>
      </c>
      <c r="R292" s="90">
        <v>46200</v>
      </c>
      <c r="S292" s="90">
        <v>46400</v>
      </c>
      <c r="T292" s="90">
        <v>50000</v>
      </c>
      <c r="U292" s="90">
        <v>49200</v>
      </c>
      <c r="V292" s="90">
        <v>49300</v>
      </c>
      <c r="W292" s="90">
        <v>50000</v>
      </c>
      <c r="X292" s="90">
        <v>52300</v>
      </c>
    </row>
    <row r="293" spans="1:24">
      <c r="A293" t="str">
        <f t="shared" si="13"/>
        <v>Dec-21</v>
      </c>
      <c r="B293" s="93">
        <v>44559</v>
      </c>
      <c r="C293" s="90">
        <v>50400</v>
      </c>
      <c r="D293" s="90">
        <v>48250</v>
      </c>
      <c r="E293" s="90">
        <v>50000</v>
      </c>
      <c r="F293" s="90">
        <v>47000</v>
      </c>
      <c r="G293" s="90">
        <v>50200</v>
      </c>
      <c r="H293" s="91" t="s">
        <v>25</v>
      </c>
      <c r="I293" s="90">
        <v>49500</v>
      </c>
      <c r="J293" s="91" t="s">
        <v>25</v>
      </c>
      <c r="K293" s="90">
        <v>49600</v>
      </c>
      <c r="L293" s="91" t="s">
        <v>25</v>
      </c>
      <c r="M293" s="90">
        <v>49900</v>
      </c>
      <c r="N293" s="90">
        <v>50600</v>
      </c>
      <c r="O293" s="90">
        <v>47100</v>
      </c>
      <c r="P293" s="91" t="s">
        <v>25</v>
      </c>
      <c r="Q293" s="90">
        <v>45700</v>
      </c>
      <c r="R293" s="90">
        <v>46000</v>
      </c>
      <c r="S293" s="90">
        <v>46000</v>
      </c>
      <c r="T293" s="90">
        <v>49800</v>
      </c>
      <c r="U293" s="90">
        <v>49000</v>
      </c>
      <c r="V293" s="90">
        <v>48300</v>
      </c>
      <c r="W293" s="90">
        <v>50000</v>
      </c>
      <c r="X293" s="90">
        <v>52300</v>
      </c>
    </row>
    <row r="294" spans="1:24">
      <c r="A294" t="str">
        <f t="shared" si="13"/>
        <v>Dec-21</v>
      </c>
      <c r="B294" s="93">
        <v>44560</v>
      </c>
      <c r="C294" s="90">
        <v>50400</v>
      </c>
      <c r="D294" s="90">
        <v>48250</v>
      </c>
      <c r="E294" s="90">
        <v>50200</v>
      </c>
      <c r="F294" s="90">
        <v>47000</v>
      </c>
      <c r="G294" s="90">
        <v>50200</v>
      </c>
      <c r="H294" s="91" t="s">
        <v>25</v>
      </c>
      <c r="I294" s="90">
        <v>49500</v>
      </c>
      <c r="J294" s="91" t="s">
        <v>25</v>
      </c>
      <c r="K294" s="90">
        <v>49600</v>
      </c>
      <c r="L294" s="91" t="s">
        <v>25</v>
      </c>
      <c r="M294" s="90">
        <v>50000</v>
      </c>
      <c r="N294" s="90">
        <v>50600</v>
      </c>
      <c r="O294" s="90">
        <v>47500</v>
      </c>
      <c r="P294" s="91" t="s">
        <v>25</v>
      </c>
      <c r="Q294" s="90">
        <v>46000</v>
      </c>
      <c r="R294" s="90">
        <v>46000</v>
      </c>
      <c r="S294" s="90">
        <v>45800</v>
      </c>
      <c r="T294" s="90">
        <v>50000</v>
      </c>
      <c r="U294" s="90">
        <v>49000</v>
      </c>
      <c r="V294" s="90">
        <v>48300</v>
      </c>
      <c r="W294" s="90">
        <v>50000</v>
      </c>
      <c r="X294" s="90">
        <v>52300</v>
      </c>
    </row>
    <row r="295" spans="1:24">
      <c r="A295" t="str">
        <f t="shared" si="13"/>
        <v>Dec-21</v>
      </c>
      <c r="B295" s="93">
        <v>44561</v>
      </c>
      <c r="C295" s="90">
        <v>50400</v>
      </c>
      <c r="D295" s="90">
        <v>48250</v>
      </c>
      <c r="E295" s="90">
        <v>51000</v>
      </c>
      <c r="F295" s="90">
        <v>47500</v>
      </c>
      <c r="G295" s="90">
        <v>50200</v>
      </c>
      <c r="H295" s="91" t="s">
        <v>25</v>
      </c>
      <c r="I295" s="90">
        <v>50000</v>
      </c>
      <c r="J295" s="91" t="s">
        <v>25</v>
      </c>
      <c r="K295" s="90">
        <v>49800</v>
      </c>
      <c r="L295" s="91" t="s">
        <v>25</v>
      </c>
      <c r="M295" s="90">
        <v>50500</v>
      </c>
      <c r="N295" s="90">
        <v>50600</v>
      </c>
      <c r="O295" s="90">
        <v>47800</v>
      </c>
      <c r="P295" s="91" t="s">
        <v>25</v>
      </c>
      <c r="Q295" s="90">
        <v>46400</v>
      </c>
      <c r="R295" s="90">
        <v>46500</v>
      </c>
      <c r="S295" s="90">
        <v>46400</v>
      </c>
      <c r="T295" s="90">
        <v>50500</v>
      </c>
      <c r="U295" s="90">
        <v>49300</v>
      </c>
      <c r="V295" s="90">
        <v>48800</v>
      </c>
      <c r="W295" s="90">
        <v>50000</v>
      </c>
      <c r="X295" s="90">
        <v>52300</v>
      </c>
    </row>
    <row r="296" spans="1:24">
      <c r="A296" t="str">
        <f t="shared" si="13"/>
        <v>Jan-22</v>
      </c>
      <c r="B296" s="93">
        <v>44562</v>
      </c>
      <c r="C296" s="90">
        <v>50300</v>
      </c>
      <c r="D296" s="90">
        <v>48250</v>
      </c>
      <c r="E296" s="90">
        <v>51000</v>
      </c>
      <c r="F296" s="90">
        <v>47500</v>
      </c>
      <c r="G296" s="90">
        <v>50600</v>
      </c>
      <c r="H296" s="91" t="s">
        <v>25</v>
      </c>
      <c r="I296" s="90">
        <v>50000</v>
      </c>
      <c r="J296" s="90">
        <v>49400</v>
      </c>
      <c r="K296" s="90">
        <v>49800</v>
      </c>
      <c r="L296" s="91" t="s">
        <v>25</v>
      </c>
      <c r="M296" s="90">
        <v>50400</v>
      </c>
      <c r="N296" s="90">
        <v>50600</v>
      </c>
      <c r="O296" s="90">
        <v>47800</v>
      </c>
      <c r="P296" s="91" t="s">
        <v>25</v>
      </c>
      <c r="Q296" s="90">
        <v>46300</v>
      </c>
      <c r="R296" s="90">
        <v>46400</v>
      </c>
      <c r="S296" s="90">
        <v>46300</v>
      </c>
      <c r="T296" s="90">
        <v>50500</v>
      </c>
      <c r="U296" s="90">
        <v>49300</v>
      </c>
      <c r="V296" s="90">
        <v>48800</v>
      </c>
      <c r="W296" s="90">
        <v>50000</v>
      </c>
      <c r="X296" s="90">
        <v>52300</v>
      </c>
    </row>
    <row r="297" spans="1:24">
      <c r="A297" t="str">
        <f t="shared" si="13"/>
        <v>Jan-22</v>
      </c>
      <c r="B297" s="93">
        <v>44563</v>
      </c>
      <c r="C297" s="90" t="s">
        <v>24</v>
      </c>
      <c r="D297" s="90" t="s">
        <v>24</v>
      </c>
      <c r="E297" s="90" t="s">
        <v>24</v>
      </c>
      <c r="F297" s="90" t="s">
        <v>24</v>
      </c>
      <c r="G297" s="90" t="s">
        <v>24</v>
      </c>
      <c r="H297" s="90" t="s">
        <v>24</v>
      </c>
      <c r="I297" s="90" t="s">
        <v>24</v>
      </c>
      <c r="J297" s="90" t="s">
        <v>24</v>
      </c>
      <c r="K297" s="90" t="s">
        <v>24</v>
      </c>
      <c r="L297" s="90" t="s">
        <v>24</v>
      </c>
      <c r="M297" s="90" t="s">
        <v>24</v>
      </c>
      <c r="N297" s="90" t="s">
        <v>24</v>
      </c>
      <c r="O297" s="90" t="s">
        <v>24</v>
      </c>
      <c r="P297" s="90" t="s">
        <v>24</v>
      </c>
      <c r="Q297" s="90" t="s">
        <v>24</v>
      </c>
      <c r="R297" s="90" t="s">
        <v>24</v>
      </c>
      <c r="S297" s="90" t="s">
        <v>24</v>
      </c>
      <c r="T297" s="90" t="s">
        <v>24</v>
      </c>
      <c r="U297" s="90" t="s">
        <v>24</v>
      </c>
      <c r="V297" s="90" t="s">
        <v>24</v>
      </c>
      <c r="W297" s="90" t="s">
        <v>24</v>
      </c>
      <c r="X297" s="90" t="s">
        <v>24</v>
      </c>
    </row>
    <row r="298" spans="1:24">
      <c r="A298" t="str">
        <f t="shared" si="13"/>
        <v>Jan-22</v>
      </c>
      <c r="B298" s="93">
        <v>44564</v>
      </c>
      <c r="C298" s="90">
        <v>50800</v>
      </c>
      <c r="D298" s="90">
        <v>48500</v>
      </c>
      <c r="E298" s="90">
        <v>51200</v>
      </c>
      <c r="F298" s="90">
        <v>48000</v>
      </c>
      <c r="G298" s="90">
        <v>50700</v>
      </c>
      <c r="H298" s="91" t="s">
        <v>25</v>
      </c>
      <c r="I298" s="90">
        <v>50000</v>
      </c>
      <c r="J298" s="90">
        <v>49400</v>
      </c>
      <c r="K298" s="90">
        <v>50200</v>
      </c>
      <c r="L298" s="91" t="s">
        <v>25</v>
      </c>
      <c r="M298" s="90">
        <v>50600</v>
      </c>
      <c r="N298" s="90">
        <v>50600</v>
      </c>
      <c r="O298" s="90">
        <v>48000</v>
      </c>
      <c r="P298" s="91" t="s">
        <v>25</v>
      </c>
      <c r="Q298" s="90">
        <v>46500</v>
      </c>
      <c r="R298" s="90">
        <v>46600</v>
      </c>
      <c r="S298" s="90">
        <v>46500</v>
      </c>
      <c r="T298" s="90">
        <v>50800</v>
      </c>
      <c r="U298" s="90">
        <v>49500</v>
      </c>
      <c r="V298" s="90">
        <v>49100</v>
      </c>
      <c r="W298" s="90">
        <v>50200</v>
      </c>
      <c r="X298" s="90">
        <v>52500</v>
      </c>
    </row>
    <row r="299" spans="1:24">
      <c r="A299" t="str">
        <f t="shared" si="13"/>
        <v>Jan-22</v>
      </c>
      <c r="B299" s="93">
        <v>44565</v>
      </c>
      <c r="C299" s="90">
        <v>50800</v>
      </c>
      <c r="D299" s="90">
        <v>48500</v>
      </c>
      <c r="E299" s="90">
        <v>51000</v>
      </c>
      <c r="F299" s="90">
        <v>47700</v>
      </c>
      <c r="G299" s="90">
        <v>50800</v>
      </c>
      <c r="H299" s="91" t="s">
        <v>25</v>
      </c>
      <c r="I299" s="90">
        <v>50000</v>
      </c>
      <c r="J299" s="90">
        <v>49300</v>
      </c>
      <c r="K299" s="90">
        <v>50500</v>
      </c>
      <c r="L299" s="91" t="s">
        <v>25</v>
      </c>
      <c r="M299" s="90">
        <v>50500</v>
      </c>
      <c r="N299" s="90">
        <v>50800</v>
      </c>
      <c r="O299" s="90">
        <v>48000</v>
      </c>
      <c r="P299" s="91" t="s">
        <v>25</v>
      </c>
      <c r="Q299" s="90">
        <v>46500</v>
      </c>
      <c r="R299" s="90">
        <v>46600</v>
      </c>
      <c r="S299" s="90">
        <v>46500</v>
      </c>
      <c r="T299" s="90">
        <v>50500</v>
      </c>
      <c r="U299" s="90">
        <v>49500</v>
      </c>
      <c r="V299" s="90">
        <v>49100</v>
      </c>
      <c r="W299" s="90">
        <v>50200</v>
      </c>
      <c r="X299" s="90">
        <v>52500</v>
      </c>
    </row>
    <row r="300" spans="1:24">
      <c r="A300" t="str">
        <f t="shared" si="13"/>
        <v>Jan-22</v>
      </c>
      <c r="B300" s="93">
        <v>44566</v>
      </c>
      <c r="C300" s="90">
        <v>50300</v>
      </c>
      <c r="D300" s="90">
        <v>48500</v>
      </c>
      <c r="E300" s="90">
        <v>50200</v>
      </c>
      <c r="F300" s="90">
        <v>47000</v>
      </c>
      <c r="G300" s="90">
        <v>50800</v>
      </c>
      <c r="H300" s="91" t="s">
        <v>25</v>
      </c>
      <c r="I300" s="90">
        <v>49500</v>
      </c>
      <c r="J300" s="90">
        <v>49200</v>
      </c>
      <c r="K300" s="90">
        <v>50500</v>
      </c>
      <c r="L300" s="91" t="s">
        <v>25</v>
      </c>
      <c r="M300" s="90">
        <v>50300</v>
      </c>
      <c r="N300" s="90">
        <v>50800</v>
      </c>
      <c r="O300" s="90">
        <v>47500</v>
      </c>
      <c r="P300" s="91" t="s">
        <v>25</v>
      </c>
      <c r="Q300" s="90">
        <v>45600</v>
      </c>
      <c r="R300" s="90">
        <v>45800</v>
      </c>
      <c r="S300" s="90">
        <v>46200</v>
      </c>
      <c r="T300" s="90">
        <v>50000</v>
      </c>
      <c r="U300" s="90">
        <v>49500</v>
      </c>
      <c r="V300" s="90">
        <v>49100</v>
      </c>
      <c r="W300" s="90">
        <v>50200</v>
      </c>
      <c r="X300" s="90">
        <v>52500</v>
      </c>
    </row>
    <row r="301" spans="1:24">
      <c r="A301" t="str">
        <f t="shared" si="13"/>
        <v>Jan-22</v>
      </c>
      <c r="B301" s="93">
        <v>44567</v>
      </c>
      <c r="C301" s="90">
        <v>50300</v>
      </c>
      <c r="D301" s="90">
        <v>48500</v>
      </c>
      <c r="E301" s="90">
        <v>49700</v>
      </c>
      <c r="F301" s="90">
        <v>46800</v>
      </c>
      <c r="G301" s="90">
        <v>50800</v>
      </c>
      <c r="H301" s="91" t="s">
        <v>25</v>
      </c>
      <c r="I301" s="90">
        <v>49500</v>
      </c>
      <c r="J301" s="90">
        <v>48700</v>
      </c>
      <c r="K301" s="90">
        <v>50500</v>
      </c>
      <c r="L301" s="91" t="s">
        <v>25</v>
      </c>
      <c r="M301" s="90">
        <v>49900</v>
      </c>
      <c r="N301" s="90">
        <v>50800</v>
      </c>
      <c r="O301" s="90">
        <v>47400</v>
      </c>
      <c r="P301" s="91" t="s">
        <v>25</v>
      </c>
      <c r="Q301" s="90">
        <v>46000</v>
      </c>
      <c r="R301" s="90">
        <v>46000</v>
      </c>
      <c r="S301" s="90">
        <v>46000</v>
      </c>
      <c r="T301" s="90">
        <v>49800</v>
      </c>
      <c r="U301" s="90">
        <v>49000</v>
      </c>
      <c r="V301" s="90">
        <v>48800</v>
      </c>
      <c r="W301" s="90">
        <v>50200</v>
      </c>
      <c r="X301" s="90">
        <v>52500</v>
      </c>
    </row>
    <row r="302" spans="1:24">
      <c r="A302" t="str">
        <f t="shared" si="13"/>
        <v>Jan-22</v>
      </c>
      <c r="B302" s="93">
        <v>44568</v>
      </c>
      <c r="C302" s="90">
        <v>51000</v>
      </c>
      <c r="D302" s="90">
        <v>48700</v>
      </c>
      <c r="E302" s="90">
        <v>50200</v>
      </c>
      <c r="F302" s="90">
        <v>47300</v>
      </c>
      <c r="G302" s="90">
        <v>50800</v>
      </c>
      <c r="H302" s="91" t="s">
        <v>25</v>
      </c>
      <c r="I302" s="90">
        <v>50000</v>
      </c>
      <c r="J302" s="90">
        <v>49100</v>
      </c>
      <c r="K302" s="90">
        <v>50500</v>
      </c>
      <c r="L302" s="91" t="s">
        <v>25</v>
      </c>
      <c r="M302" s="90">
        <v>49900</v>
      </c>
      <c r="N302" s="90">
        <v>50800</v>
      </c>
      <c r="O302" s="90">
        <v>47600</v>
      </c>
      <c r="P302" s="91" t="s">
        <v>25</v>
      </c>
      <c r="Q302" s="90">
        <v>46800</v>
      </c>
      <c r="R302" s="90">
        <v>46800</v>
      </c>
      <c r="S302" s="90">
        <v>46400</v>
      </c>
      <c r="T302" s="90">
        <v>50300</v>
      </c>
      <c r="U302" s="90">
        <v>49600</v>
      </c>
      <c r="V302" s="90">
        <v>48800</v>
      </c>
      <c r="W302" s="90">
        <v>50200</v>
      </c>
      <c r="X302" s="90">
        <v>52500</v>
      </c>
    </row>
    <row r="303" spans="1:24">
      <c r="A303" t="str">
        <f t="shared" si="13"/>
        <v>Jan-22</v>
      </c>
      <c r="B303" s="93">
        <v>44569</v>
      </c>
      <c r="C303" s="90">
        <v>51300</v>
      </c>
      <c r="D303" s="90">
        <v>49000</v>
      </c>
      <c r="E303" s="90">
        <v>50700</v>
      </c>
      <c r="F303" s="90">
        <v>48000</v>
      </c>
      <c r="G303" s="90">
        <v>51100</v>
      </c>
      <c r="H303" s="91" t="s">
        <v>25</v>
      </c>
      <c r="I303" s="90">
        <v>50000</v>
      </c>
      <c r="J303" s="90">
        <v>49500</v>
      </c>
      <c r="K303" s="90">
        <v>50900</v>
      </c>
      <c r="L303" s="91" t="s">
        <v>25</v>
      </c>
      <c r="M303" s="90">
        <v>50200</v>
      </c>
      <c r="N303" s="90">
        <v>51200</v>
      </c>
      <c r="O303" s="90">
        <v>48000</v>
      </c>
      <c r="P303" s="91" t="s">
        <v>25</v>
      </c>
      <c r="Q303" s="90">
        <v>46800</v>
      </c>
      <c r="R303" s="90">
        <v>46900</v>
      </c>
      <c r="S303" s="90">
        <v>46700</v>
      </c>
      <c r="T303" s="90">
        <v>50800</v>
      </c>
      <c r="U303" s="90">
        <v>49600</v>
      </c>
      <c r="V303" s="90">
        <v>49100</v>
      </c>
      <c r="W303" s="90">
        <v>50500</v>
      </c>
      <c r="X303" s="90">
        <v>52900</v>
      </c>
    </row>
    <row r="304" spans="1:24">
      <c r="A304" t="str">
        <f t="shared" si="13"/>
        <v>Jan-22</v>
      </c>
      <c r="B304" s="93">
        <v>44570</v>
      </c>
      <c r="C304" s="90" t="s">
        <v>24</v>
      </c>
      <c r="D304" s="90" t="s">
        <v>24</v>
      </c>
      <c r="E304" s="90" t="s">
        <v>24</v>
      </c>
      <c r="F304" s="90" t="s">
        <v>24</v>
      </c>
      <c r="G304" s="90" t="s">
        <v>24</v>
      </c>
      <c r="H304" s="90" t="s">
        <v>24</v>
      </c>
      <c r="I304" s="90" t="s">
        <v>24</v>
      </c>
      <c r="J304" s="90" t="s">
        <v>24</v>
      </c>
      <c r="K304" s="90" t="s">
        <v>24</v>
      </c>
      <c r="L304" s="90" t="s">
        <v>24</v>
      </c>
      <c r="M304" s="90" t="s">
        <v>24</v>
      </c>
      <c r="N304" s="90" t="s">
        <v>24</v>
      </c>
      <c r="O304" s="90" t="s">
        <v>24</v>
      </c>
      <c r="P304" s="90" t="s">
        <v>24</v>
      </c>
      <c r="Q304" s="90" t="s">
        <v>24</v>
      </c>
      <c r="R304" s="90" t="s">
        <v>24</v>
      </c>
      <c r="S304" s="90" t="s">
        <v>24</v>
      </c>
      <c r="T304" s="90" t="s">
        <v>24</v>
      </c>
      <c r="U304" s="90" t="s">
        <v>24</v>
      </c>
      <c r="V304" s="90" t="s">
        <v>24</v>
      </c>
      <c r="W304" s="90" t="s">
        <v>24</v>
      </c>
      <c r="X304" s="90" t="s">
        <v>24</v>
      </c>
    </row>
    <row r="305" spans="1:24">
      <c r="A305" t="str">
        <f t="shared" si="13"/>
        <v>Jan-22</v>
      </c>
      <c r="B305" s="93">
        <v>44571</v>
      </c>
      <c r="C305" s="90">
        <v>51300</v>
      </c>
      <c r="D305" s="90">
        <v>49000</v>
      </c>
      <c r="E305" s="90">
        <v>50700</v>
      </c>
      <c r="F305" s="90">
        <v>48000</v>
      </c>
      <c r="G305" s="90">
        <v>51300</v>
      </c>
      <c r="H305" s="91" t="s">
        <v>25</v>
      </c>
      <c r="I305" s="90">
        <v>50000</v>
      </c>
      <c r="J305" s="90">
        <v>49500</v>
      </c>
      <c r="K305" s="90">
        <v>50900</v>
      </c>
      <c r="L305" s="91" t="s">
        <v>25</v>
      </c>
      <c r="M305" s="90">
        <v>50300</v>
      </c>
      <c r="N305" s="90">
        <v>51200</v>
      </c>
      <c r="O305" s="90">
        <v>47700</v>
      </c>
      <c r="P305" s="91" t="s">
        <v>25</v>
      </c>
      <c r="Q305" s="90">
        <v>46800</v>
      </c>
      <c r="R305" s="90">
        <v>47100</v>
      </c>
      <c r="S305" s="90">
        <v>46500</v>
      </c>
      <c r="T305" s="90">
        <v>50800</v>
      </c>
      <c r="U305" s="90">
        <v>49800</v>
      </c>
      <c r="V305" s="90">
        <v>49100</v>
      </c>
      <c r="W305" s="90">
        <v>50900</v>
      </c>
      <c r="X305" s="90">
        <v>53200</v>
      </c>
    </row>
    <row r="306" spans="1:24">
      <c r="A306" t="str">
        <f t="shared" si="13"/>
        <v>Jan-22</v>
      </c>
      <c r="B306" s="93">
        <v>44572</v>
      </c>
      <c r="C306" s="90">
        <v>51700</v>
      </c>
      <c r="D306" s="90">
        <v>49000</v>
      </c>
      <c r="E306" s="90">
        <v>50800</v>
      </c>
      <c r="F306" s="90">
        <v>48500</v>
      </c>
      <c r="G306" s="90">
        <v>51400</v>
      </c>
      <c r="H306" s="91" t="s">
        <v>25</v>
      </c>
      <c r="I306" s="90">
        <v>50500</v>
      </c>
      <c r="J306" s="90">
        <v>50200</v>
      </c>
      <c r="K306" s="90">
        <v>51300</v>
      </c>
      <c r="L306" s="91" t="s">
        <v>25</v>
      </c>
      <c r="M306" s="90">
        <v>50700</v>
      </c>
      <c r="N306" s="90">
        <v>51400</v>
      </c>
      <c r="O306" s="90">
        <v>47800</v>
      </c>
      <c r="P306" s="91" t="s">
        <v>25</v>
      </c>
      <c r="Q306" s="90">
        <v>47200</v>
      </c>
      <c r="R306" s="90">
        <v>47600</v>
      </c>
      <c r="S306" s="90">
        <v>47400</v>
      </c>
      <c r="T306" s="90">
        <v>51300</v>
      </c>
      <c r="U306" s="90">
        <v>50500</v>
      </c>
      <c r="V306" s="90">
        <v>49600</v>
      </c>
      <c r="W306" s="90">
        <v>51100</v>
      </c>
      <c r="X306" s="90">
        <v>53500</v>
      </c>
    </row>
    <row r="307" spans="1:24">
      <c r="A307" t="str">
        <f t="shared" si="13"/>
        <v>Jan-22</v>
      </c>
      <c r="B307" s="93">
        <v>44573</v>
      </c>
      <c r="C307" s="90">
        <v>51700</v>
      </c>
      <c r="D307" s="90">
        <v>49200</v>
      </c>
      <c r="E307" s="90">
        <v>50800</v>
      </c>
      <c r="F307" s="90">
        <v>49000</v>
      </c>
      <c r="G307" s="90">
        <v>51800</v>
      </c>
      <c r="H307" s="91" t="s">
        <v>25</v>
      </c>
      <c r="I307" s="90">
        <v>50700</v>
      </c>
      <c r="J307" s="90">
        <v>50200</v>
      </c>
      <c r="K307" s="90">
        <v>51500</v>
      </c>
      <c r="L307" s="91" t="s">
        <v>25</v>
      </c>
      <c r="M307" s="90">
        <v>50700</v>
      </c>
      <c r="N307" s="90">
        <v>51600</v>
      </c>
      <c r="O307" s="90">
        <v>48000</v>
      </c>
      <c r="P307" s="91" t="s">
        <v>25</v>
      </c>
      <c r="Q307" s="90">
        <v>47400</v>
      </c>
      <c r="R307" s="90">
        <v>47700</v>
      </c>
      <c r="S307" s="90">
        <v>48000</v>
      </c>
      <c r="T307" s="90">
        <v>51800</v>
      </c>
      <c r="U307" s="90">
        <v>50700</v>
      </c>
      <c r="V307" s="90">
        <v>49600</v>
      </c>
      <c r="W307" s="90">
        <v>51200</v>
      </c>
      <c r="X307" s="90">
        <v>53600</v>
      </c>
    </row>
    <row r="308" spans="1:24">
      <c r="A308" t="str">
        <f t="shared" si="13"/>
        <v>Jan-22</v>
      </c>
      <c r="B308" s="93">
        <v>44574</v>
      </c>
      <c r="C308" s="90">
        <v>52100</v>
      </c>
      <c r="D308" s="90">
        <v>49200</v>
      </c>
      <c r="E308" s="90">
        <v>51000</v>
      </c>
      <c r="F308" s="90">
        <v>49300</v>
      </c>
      <c r="G308" s="90">
        <v>51900</v>
      </c>
      <c r="H308" s="91" t="s">
        <v>25</v>
      </c>
      <c r="I308" s="90">
        <v>51500</v>
      </c>
      <c r="J308" s="90">
        <v>50300</v>
      </c>
      <c r="K308" s="90">
        <v>51600</v>
      </c>
      <c r="L308" s="91" t="s">
        <v>25</v>
      </c>
      <c r="M308" s="90">
        <v>51100</v>
      </c>
      <c r="N308" s="90">
        <v>51800</v>
      </c>
      <c r="O308" s="90">
        <v>48500</v>
      </c>
      <c r="P308" s="91" t="s">
        <v>25</v>
      </c>
      <c r="Q308" s="90">
        <v>48000</v>
      </c>
      <c r="R308" s="90">
        <v>48300</v>
      </c>
      <c r="S308" s="90">
        <v>48400</v>
      </c>
      <c r="T308" s="90">
        <v>52200</v>
      </c>
      <c r="U308" s="90">
        <v>51000</v>
      </c>
      <c r="V308" s="90">
        <v>50300</v>
      </c>
      <c r="W308" s="90">
        <v>51500</v>
      </c>
      <c r="X308" s="90">
        <v>53900</v>
      </c>
    </row>
    <row r="309" spans="1:24">
      <c r="A309" t="str">
        <f t="shared" si="13"/>
        <v>Jan-22</v>
      </c>
      <c r="B309" s="93">
        <v>44575</v>
      </c>
      <c r="C309" s="91" t="s">
        <v>25</v>
      </c>
      <c r="D309" s="91" t="s">
        <v>25</v>
      </c>
      <c r="E309" s="90">
        <v>51000</v>
      </c>
      <c r="F309" s="90">
        <v>49500</v>
      </c>
      <c r="G309" s="90">
        <v>51900</v>
      </c>
      <c r="H309" s="91" t="s">
        <v>25</v>
      </c>
      <c r="I309" s="90">
        <v>51500</v>
      </c>
      <c r="J309" s="91" t="s">
        <v>25</v>
      </c>
      <c r="K309" s="90">
        <v>51800</v>
      </c>
      <c r="L309" s="91" t="s">
        <v>25</v>
      </c>
      <c r="M309" s="90">
        <v>51100</v>
      </c>
      <c r="N309" s="90">
        <v>52200</v>
      </c>
      <c r="O309" s="90">
        <v>48500</v>
      </c>
      <c r="P309" s="91" t="s">
        <v>25</v>
      </c>
      <c r="Q309" s="90">
        <v>47800</v>
      </c>
      <c r="R309" s="90">
        <v>48300</v>
      </c>
      <c r="S309" s="90">
        <v>48300</v>
      </c>
      <c r="T309" s="90">
        <v>52500</v>
      </c>
      <c r="U309" s="90">
        <v>51200</v>
      </c>
      <c r="V309" s="90">
        <v>50300</v>
      </c>
      <c r="W309" s="90">
        <v>51700</v>
      </c>
      <c r="X309" s="90">
        <v>54100</v>
      </c>
    </row>
    <row r="310" spans="1:24">
      <c r="A310" t="str">
        <f t="shared" si="13"/>
        <v>Jan-22</v>
      </c>
      <c r="B310" s="93">
        <v>44576</v>
      </c>
      <c r="C310" s="90">
        <v>52100</v>
      </c>
      <c r="D310" s="91" t="s">
        <v>25</v>
      </c>
      <c r="E310" s="90">
        <v>51200</v>
      </c>
      <c r="F310" s="90">
        <v>49300</v>
      </c>
      <c r="G310" s="90">
        <v>51900</v>
      </c>
      <c r="H310" s="91" t="s">
        <v>25</v>
      </c>
      <c r="I310" s="90">
        <v>51500</v>
      </c>
      <c r="J310" s="90">
        <v>50300</v>
      </c>
      <c r="K310" s="90">
        <v>51800</v>
      </c>
      <c r="L310" s="91" t="s">
        <v>25</v>
      </c>
      <c r="M310" s="90">
        <v>51100</v>
      </c>
      <c r="N310" s="90">
        <v>52200</v>
      </c>
      <c r="O310" s="90">
        <v>48000</v>
      </c>
      <c r="P310" s="91" t="s">
        <v>25</v>
      </c>
      <c r="Q310" s="90">
        <v>47400</v>
      </c>
      <c r="R310" s="90">
        <v>48200</v>
      </c>
      <c r="S310" s="90">
        <v>48000</v>
      </c>
      <c r="T310" s="90">
        <v>52200</v>
      </c>
      <c r="U310" s="90">
        <v>51200</v>
      </c>
      <c r="V310" s="90">
        <v>50300</v>
      </c>
      <c r="W310" s="90">
        <v>51700</v>
      </c>
      <c r="X310" s="90">
        <v>54100</v>
      </c>
    </row>
    <row r="311" spans="1:24">
      <c r="A311" t="str">
        <f t="shared" si="13"/>
        <v>Jan-22</v>
      </c>
      <c r="B311" s="93">
        <v>44577</v>
      </c>
      <c r="C311" s="90" t="s">
        <v>24</v>
      </c>
      <c r="D311" s="90" t="s">
        <v>24</v>
      </c>
      <c r="E311" s="90" t="s">
        <v>24</v>
      </c>
      <c r="F311" s="90" t="s">
        <v>24</v>
      </c>
      <c r="G311" s="90" t="s">
        <v>24</v>
      </c>
      <c r="H311" s="90" t="s">
        <v>24</v>
      </c>
      <c r="I311" s="90" t="s">
        <v>24</v>
      </c>
      <c r="J311" s="90" t="s">
        <v>24</v>
      </c>
      <c r="K311" s="90" t="s">
        <v>24</v>
      </c>
      <c r="L311" s="90" t="s">
        <v>24</v>
      </c>
      <c r="M311" s="90" t="s">
        <v>24</v>
      </c>
      <c r="N311" s="90" t="s">
        <v>24</v>
      </c>
      <c r="O311" s="90" t="s">
        <v>24</v>
      </c>
      <c r="P311" s="90" t="s">
        <v>24</v>
      </c>
      <c r="Q311" s="90" t="s">
        <v>24</v>
      </c>
      <c r="R311" s="90" t="s">
        <v>24</v>
      </c>
      <c r="S311" s="90" t="s">
        <v>24</v>
      </c>
      <c r="T311" s="90" t="s">
        <v>24</v>
      </c>
      <c r="U311" s="90" t="s">
        <v>24</v>
      </c>
      <c r="V311" s="90" t="s">
        <v>24</v>
      </c>
      <c r="W311" s="90" t="s">
        <v>24</v>
      </c>
      <c r="X311" s="90" t="s">
        <v>24</v>
      </c>
    </row>
    <row r="312" spans="1:24">
      <c r="A312" t="str">
        <f t="shared" si="13"/>
        <v>Jan-22</v>
      </c>
      <c r="B312" s="93">
        <v>44578</v>
      </c>
      <c r="C312" s="90">
        <v>53100</v>
      </c>
      <c r="D312" s="90">
        <v>50000</v>
      </c>
      <c r="E312" s="90">
        <v>51200</v>
      </c>
      <c r="F312" s="90">
        <v>50500</v>
      </c>
      <c r="G312" s="90">
        <v>51900</v>
      </c>
      <c r="H312" s="91" t="s">
        <v>25</v>
      </c>
      <c r="I312" s="90">
        <v>52000</v>
      </c>
      <c r="J312" s="90">
        <v>50700</v>
      </c>
      <c r="K312" s="90">
        <v>52200</v>
      </c>
      <c r="L312" s="91" t="s">
        <v>25</v>
      </c>
      <c r="M312" s="90">
        <v>51400</v>
      </c>
      <c r="N312" s="90">
        <v>52600</v>
      </c>
      <c r="O312" s="90">
        <v>48500</v>
      </c>
      <c r="P312" s="91" t="s">
        <v>25</v>
      </c>
      <c r="Q312" s="90">
        <v>48300</v>
      </c>
      <c r="R312" s="90">
        <v>48600</v>
      </c>
      <c r="S312" s="90">
        <v>48500</v>
      </c>
      <c r="T312" s="90">
        <v>53300</v>
      </c>
      <c r="U312" s="90">
        <v>51600</v>
      </c>
      <c r="V312" s="90">
        <v>50800</v>
      </c>
      <c r="W312" s="90">
        <v>52200</v>
      </c>
      <c r="X312" s="90">
        <v>54600</v>
      </c>
    </row>
    <row r="313" spans="1:24">
      <c r="A313" t="str">
        <f t="shared" si="13"/>
        <v>Jan-22</v>
      </c>
      <c r="B313" s="93">
        <v>44579</v>
      </c>
      <c r="C313" s="90">
        <v>53400</v>
      </c>
      <c r="D313" s="90">
        <v>50500</v>
      </c>
      <c r="E313" s="90">
        <v>51000</v>
      </c>
      <c r="F313" s="90">
        <v>50500</v>
      </c>
      <c r="G313" s="90">
        <v>52700</v>
      </c>
      <c r="H313" s="91" t="s">
        <v>25</v>
      </c>
      <c r="I313" s="90">
        <v>52000</v>
      </c>
      <c r="J313" s="90">
        <v>50600</v>
      </c>
      <c r="K313" s="90">
        <v>52400</v>
      </c>
      <c r="L313" s="91" t="s">
        <v>25</v>
      </c>
      <c r="M313" s="90">
        <v>51400</v>
      </c>
      <c r="N313" s="90">
        <v>52700</v>
      </c>
      <c r="O313" s="90">
        <v>48500</v>
      </c>
      <c r="P313" s="91" t="s">
        <v>25</v>
      </c>
      <c r="Q313" s="90">
        <v>48000</v>
      </c>
      <c r="R313" s="90">
        <v>48500</v>
      </c>
      <c r="S313" s="90">
        <v>48800</v>
      </c>
      <c r="T313" s="90">
        <v>53300</v>
      </c>
      <c r="U313" s="90">
        <v>51800</v>
      </c>
      <c r="V313" s="90">
        <v>50800</v>
      </c>
      <c r="W313" s="90">
        <v>52200</v>
      </c>
      <c r="X313" s="90">
        <v>54600</v>
      </c>
    </row>
    <row r="314" spans="1:24">
      <c r="A314" t="str">
        <f t="shared" si="13"/>
        <v>Jan-22</v>
      </c>
      <c r="B314" s="93">
        <v>44580</v>
      </c>
      <c r="C314" s="90">
        <v>53100</v>
      </c>
      <c r="D314" s="90">
        <v>50500</v>
      </c>
      <c r="E314" s="90">
        <v>51500</v>
      </c>
      <c r="F314" s="90">
        <v>50200</v>
      </c>
      <c r="G314" s="90">
        <v>52700</v>
      </c>
      <c r="H314" s="91" t="s">
        <v>25</v>
      </c>
      <c r="I314" s="90">
        <v>51500</v>
      </c>
      <c r="J314" s="90">
        <v>50600</v>
      </c>
      <c r="K314" s="90">
        <v>52400</v>
      </c>
      <c r="L314" s="91" t="s">
        <v>25</v>
      </c>
      <c r="M314" s="90">
        <v>51600</v>
      </c>
      <c r="N314" s="90">
        <v>52700</v>
      </c>
      <c r="O314" s="90">
        <v>48300</v>
      </c>
      <c r="P314" s="91" t="s">
        <v>25</v>
      </c>
      <c r="Q314" s="90">
        <v>48100</v>
      </c>
      <c r="R314" s="90">
        <v>48200</v>
      </c>
      <c r="S314" s="90">
        <v>48500</v>
      </c>
      <c r="T314" s="90">
        <v>53000</v>
      </c>
      <c r="U314" s="90">
        <v>51800</v>
      </c>
      <c r="V314" s="90">
        <v>50800</v>
      </c>
      <c r="W314" s="90">
        <v>52200</v>
      </c>
      <c r="X314" s="90">
        <v>54600</v>
      </c>
    </row>
    <row r="315" spans="1:24">
      <c r="A315" t="str">
        <f t="shared" si="13"/>
        <v>Jan-22</v>
      </c>
      <c r="B315" s="93">
        <v>44581</v>
      </c>
      <c r="C315" s="90">
        <v>53600</v>
      </c>
      <c r="D315" s="90">
        <v>50700</v>
      </c>
      <c r="E315" s="90">
        <v>51500</v>
      </c>
      <c r="F315" s="90">
        <v>50500</v>
      </c>
      <c r="G315" s="90">
        <v>52900</v>
      </c>
      <c r="H315" s="91" t="s">
        <v>25</v>
      </c>
      <c r="I315" s="90">
        <v>52000</v>
      </c>
      <c r="J315" s="90">
        <v>51200</v>
      </c>
      <c r="K315" s="90">
        <v>52600</v>
      </c>
      <c r="L315" s="91" t="s">
        <v>25</v>
      </c>
      <c r="M315" s="90">
        <v>51900</v>
      </c>
      <c r="N315" s="90">
        <v>52900</v>
      </c>
      <c r="O315" s="90">
        <v>48800</v>
      </c>
      <c r="P315" s="91" t="s">
        <v>25</v>
      </c>
      <c r="Q315" s="90">
        <v>48400</v>
      </c>
      <c r="R315" s="90">
        <v>48800</v>
      </c>
      <c r="S315" s="90">
        <v>49000</v>
      </c>
      <c r="T315" s="90">
        <v>53300</v>
      </c>
      <c r="U315" s="90">
        <v>51800</v>
      </c>
      <c r="V315" s="90">
        <v>50800</v>
      </c>
      <c r="W315" s="90">
        <v>52200</v>
      </c>
      <c r="X315" s="90">
        <v>54600</v>
      </c>
    </row>
    <row r="316" spans="1:24">
      <c r="A316" t="str">
        <f t="shared" si="13"/>
        <v>Jan-22</v>
      </c>
      <c r="B316" s="93">
        <v>44582</v>
      </c>
      <c r="C316" s="90">
        <v>53600</v>
      </c>
      <c r="D316" s="90">
        <v>50700</v>
      </c>
      <c r="E316" s="90">
        <v>51500</v>
      </c>
      <c r="F316" s="90">
        <v>50500</v>
      </c>
      <c r="G316" s="90">
        <v>53000</v>
      </c>
      <c r="H316" s="91" t="s">
        <v>25</v>
      </c>
      <c r="I316" s="90">
        <v>52000</v>
      </c>
      <c r="J316" s="90">
        <v>51200</v>
      </c>
      <c r="K316" s="90">
        <v>52600</v>
      </c>
      <c r="L316" s="91" t="s">
        <v>25</v>
      </c>
      <c r="M316" s="90">
        <v>51900</v>
      </c>
      <c r="N316" s="90">
        <v>53000</v>
      </c>
      <c r="O316" s="90">
        <v>49000</v>
      </c>
      <c r="P316" s="91" t="s">
        <v>25</v>
      </c>
      <c r="Q316" s="90">
        <v>48400</v>
      </c>
      <c r="R316" s="90">
        <v>48800</v>
      </c>
      <c r="S316" s="90">
        <v>48800</v>
      </c>
      <c r="T316" s="90">
        <v>53300</v>
      </c>
      <c r="U316" s="90">
        <v>51600</v>
      </c>
      <c r="V316" s="90">
        <v>51600</v>
      </c>
      <c r="W316" s="90">
        <v>52200</v>
      </c>
      <c r="X316" s="90">
        <v>54600</v>
      </c>
    </row>
    <row r="317" spans="1:24">
      <c r="A317" t="str">
        <f t="shared" si="13"/>
        <v>Jan-22</v>
      </c>
      <c r="B317" s="93">
        <v>44583</v>
      </c>
      <c r="C317" s="90">
        <v>53600</v>
      </c>
      <c r="D317" s="90">
        <v>50500</v>
      </c>
      <c r="E317" s="90">
        <v>51500</v>
      </c>
      <c r="F317" s="90">
        <v>50700</v>
      </c>
      <c r="G317" s="90">
        <v>53000</v>
      </c>
      <c r="H317" s="91" t="s">
        <v>25</v>
      </c>
      <c r="I317" s="90">
        <v>52000</v>
      </c>
      <c r="J317" s="90">
        <v>51100</v>
      </c>
      <c r="K317" s="90">
        <v>52600</v>
      </c>
      <c r="L317" s="91" t="s">
        <v>25</v>
      </c>
      <c r="M317" s="90">
        <v>51900</v>
      </c>
      <c r="N317" s="90">
        <v>53000</v>
      </c>
      <c r="O317" s="90">
        <v>49000</v>
      </c>
      <c r="P317" s="91" t="s">
        <v>25</v>
      </c>
      <c r="Q317" s="90">
        <v>48300</v>
      </c>
      <c r="R317" s="90">
        <v>48600</v>
      </c>
      <c r="S317" s="90">
        <v>48500</v>
      </c>
      <c r="T317" s="90">
        <v>53500</v>
      </c>
      <c r="U317" s="90">
        <v>51600</v>
      </c>
      <c r="V317" s="90">
        <v>51100</v>
      </c>
      <c r="W317" s="90">
        <v>52200</v>
      </c>
      <c r="X317" s="90">
        <v>54600</v>
      </c>
    </row>
    <row r="318" spans="1:24">
      <c r="A318" t="str">
        <f t="shared" si="13"/>
        <v>Jan-22</v>
      </c>
      <c r="B318" s="93">
        <v>44584</v>
      </c>
      <c r="C318" s="90" t="s">
        <v>24</v>
      </c>
      <c r="D318" s="90" t="s">
        <v>24</v>
      </c>
      <c r="E318" s="90" t="s">
        <v>24</v>
      </c>
      <c r="F318" s="90" t="s">
        <v>24</v>
      </c>
      <c r="G318" s="90" t="s">
        <v>24</v>
      </c>
      <c r="H318" s="90" t="s">
        <v>24</v>
      </c>
      <c r="I318" s="90" t="s">
        <v>24</v>
      </c>
      <c r="J318" s="90" t="s">
        <v>24</v>
      </c>
      <c r="K318" s="90" t="s">
        <v>24</v>
      </c>
      <c r="L318" s="90" t="s">
        <v>24</v>
      </c>
      <c r="M318" s="90" t="s">
        <v>24</v>
      </c>
      <c r="N318" s="90" t="s">
        <v>24</v>
      </c>
      <c r="O318" s="90" t="s">
        <v>24</v>
      </c>
      <c r="P318" s="90" t="s">
        <v>24</v>
      </c>
      <c r="Q318" s="90" t="s">
        <v>24</v>
      </c>
      <c r="R318" s="90" t="s">
        <v>24</v>
      </c>
      <c r="S318" s="90" t="s">
        <v>24</v>
      </c>
      <c r="T318" s="90" t="s">
        <v>24</v>
      </c>
      <c r="U318" s="90" t="s">
        <v>24</v>
      </c>
      <c r="V318" s="90" t="s">
        <v>24</v>
      </c>
      <c r="W318" s="90" t="s">
        <v>24</v>
      </c>
      <c r="X318" s="90" t="s">
        <v>24</v>
      </c>
    </row>
    <row r="319" spans="1:24">
      <c r="A319" t="str">
        <f t="shared" si="13"/>
        <v>Jan-22</v>
      </c>
      <c r="B319" s="93">
        <v>44585</v>
      </c>
      <c r="C319" s="90">
        <v>53900</v>
      </c>
      <c r="D319" s="90">
        <v>51000</v>
      </c>
      <c r="E319" s="90">
        <v>51700</v>
      </c>
      <c r="F319" s="90">
        <v>50700</v>
      </c>
      <c r="G319" s="90">
        <v>53100</v>
      </c>
      <c r="H319" s="91" t="s">
        <v>25</v>
      </c>
      <c r="I319" s="90">
        <v>52000</v>
      </c>
      <c r="J319" s="90">
        <v>51400</v>
      </c>
      <c r="K319" s="90">
        <v>52800</v>
      </c>
      <c r="L319" s="91" t="s">
        <v>25</v>
      </c>
      <c r="M319" s="90">
        <v>52000</v>
      </c>
      <c r="N319" s="90">
        <v>53200</v>
      </c>
      <c r="O319" s="90">
        <v>49400</v>
      </c>
      <c r="P319" s="91" t="s">
        <v>25</v>
      </c>
      <c r="Q319" s="90">
        <v>49100</v>
      </c>
      <c r="R319" s="90">
        <v>49500</v>
      </c>
      <c r="S319" s="90">
        <v>49100</v>
      </c>
      <c r="T319" s="90">
        <v>53500</v>
      </c>
      <c r="U319" s="90">
        <v>52400</v>
      </c>
      <c r="V319" s="90">
        <v>51600</v>
      </c>
      <c r="W319" s="90">
        <v>52200</v>
      </c>
      <c r="X319" s="90">
        <v>54600</v>
      </c>
    </row>
    <row r="320" spans="1:24">
      <c r="A320" t="str">
        <f t="shared" si="13"/>
        <v>Jan-22</v>
      </c>
      <c r="B320" s="93">
        <v>44586</v>
      </c>
      <c r="C320" s="90">
        <v>54200</v>
      </c>
      <c r="D320" s="90">
        <v>51000</v>
      </c>
      <c r="E320" s="90">
        <v>52200</v>
      </c>
      <c r="F320" s="90">
        <v>51000</v>
      </c>
      <c r="G320" s="90">
        <v>53400</v>
      </c>
      <c r="H320" s="91" t="s">
        <v>25</v>
      </c>
      <c r="I320" s="90">
        <v>52500</v>
      </c>
      <c r="J320" s="90">
        <v>51900</v>
      </c>
      <c r="K320" s="90">
        <v>53200</v>
      </c>
      <c r="L320" s="91" t="s">
        <v>25</v>
      </c>
      <c r="M320" s="90">
        <v>52300</v>
      </c>
      <c r="N320" s="90">
        <v>53600</v>
      </c>
      <c r="O320" s="90">
        <v>50000</v>
      </c>
      <c r="P320" s="91" t="s">
        <v>25</v>
      </c>
      <c r="Q320" s="90">
        <v>49400</v>
      </c>
      <c r="R320" s="90">
        <v>49800</v>
      </c>
      <c r="S320" s="90">
        <v>49500</v>
      </c>
      <c r="T320" s="90">
        <v>53800</v>
      </c>
      <c r="U320" s="90">
        <v>52600</v>
      </c>
      <c r="V320" s="90">
        <v>52100</v>
      </c>
      <c r="W320" s="90">
        <v>52400</v>
      </c>
      <c r="X320" s="90">
        <v>54600</v>
      </c>
    </row>
    <row r="321" spans="1:24">
      <c r="A321" t="str">
        <f t="shared" si="13"/>
        <v>Jan-22</v>
      </c>
      <c r="B321" s="93">
        <v>44587</v>
      </c>
      <c r="C321" s="90" t="s">
        <v>24</v>
      </c>
      <c r="D321" s="90" t="s">
        <v>24</v>
      </c>
      <c r="E321" s="90" t="s">
        <v>24</v>
      </c>
      <c r="F321" s="90" t="s">
        <v>24</v>
      </c>
      <c r="G321" s="90" t="s">
        <v>24</v>
      </c>
      <c r="H321" s="90" t="s">
        <v>24</v>
      </c>
      <c r="I321" s="90" t="s">
        <v>24</v>
      </c>
      <c r="J321" s="90" t="s">
        <v>24</v>
      </c>
      <c r="K321" s="90" t="s">
        <v>24</v>
      </c>
      <c r="L321" s="90" t="s">
        <v>24</v>
      </c>
      <c r="M321" s="90" t="s">
        <v>24</v>
      </c>
      <c r="N321" s="90" t="s">
        <v>24</v>
      </c>
      <c r="O321" s="90" t="s">
        <v>24</v>
      </c>
      <c r="P321" s="90" t="s">
        <v>24</v>
      </c>
      <c r="Q321" s="90" t="s">
        <v>24</v>
      </c>
      <c r="R321" s="90" t="s">
        <v>24</v>
      </c>
      <c r="S321" s="90" t="s">
        <v>24</v>
      </c>
      <c r="T321" s="90" t="s">
        <v>24</v>
      </c>
      <c r="U321" s="90" t="s">
        <v>24</v>
      </c>
      <c r="V321" s="90" t="s">
        <v>24</v>
      </c>
      <c r="W321" s="90" t="s">
        <v>24</v>
      </c>
      <c r="X321" s="90" t="s">
        <v>24</v>
      </c>
    </row>
    <row r="322" spans="1:24">
      <c r="A322" t="str">
        <f t="shared" si="13"/>
        <v>Jan-22</v>
      </c>
      <c r="B322" s="93">
        <v>44588</v>
      </c>
      <c r="C322" s="90">
        <v>55200</v>
      </c>
      <c r="D322" s="90">
        <v>51700</v>
      </c>
      <c r="E322" s="90">
        <v>52600</v>
      </c>
      <c r="F322" s="90">
        <v>51500</v>
      </c>
      <c r="G322" s="90">
        <v>53700</v>
      </c>
      <c r="H322" s="91" t="s">
        <v>25</v>
      </c>
      <c r="I322" s="90">
        <v>53500</v>
      </c>
      <c r="J322" s="90">
        <v>52700</v>
      </c>
      <c r="K322" s="90">
        <v>53800</v>
      </c>
      <c r="L322" s="91" t="s">
        <v>25</v>
      </c>
      <c r="M322" s="90">
        <v>53300</v>
      </c>
      <c r="N322" s="90">
        <v>54200</v>
      </c>
      <c r="O322" s="90">
        <v>51000</v>
      </c>
      <c r="P322" s="91" t="s">
        <v>25</v>
      </c>
      <c r="Q322" s="90">
        <v>50300</v>
      </c>
      <c r="R322" s="90">
        <v>50800</v>
      </c>
      <c r="S322" s="90">
        <v>50400</v>
      </c>
      <c r="T322" s="90">
        <v>54300</v>
      </c>
      <c r="U322" s="90">
        <v>53600</v>
      </c>
      <c r="V322" s="90">
        <v>52800</v>
      </c>
      <c r="W322" s="90">
        <v>53500</v>
      </c>
      <c r="X322" s="90">
        <v>55600</v>
      </c>
    </row>
    <row r="323" spans="1:24">
      <c r="A323" t="str">
        <f t="shared" si="13"/>
        <v>Jan-22</v>
      </c>
      <c r="B323" s="93">
        <v>44589</v>
      </c>
      <c r="C323" s="90">
        <v>55400</v>
      </c>
      <c r="D323" s="90">
        <v>52300</v>
      </c>
      <c r="E323" s="90">
        <v>52600</v>
      </c>
      <c r="F323" s="90">
        <v>51500</v>
      </c>
      <c r="G323" s="90">
        <v>53700</v>
      </c>
      <c r="H323" s="91" t="s">
        <v>25</v>
      </c>
      <c r="I323" s="90">
        <v>53500</v>
      </c>
      <c r="J323" s="90">
        <v>52700</v>
      </c>
      <c r="K323" s="90">
        <v>53800</v>
      </c>
      <c r="L323" s="91" t="s">
        <v>25</v>
      </c>
      <c r="M323" s="90">
        <v>53300</v>
      </c>
      <c r="N323" s="90">
        <v>54600</v>
      </c>
      <c r="O323" s="90">
        <v>51000</v>
      </c>
      <c r="P323" s="91" t="s">
        <v>25</v>
      </c>
      <c r="Q323" s="90">
        <v>50200</v>
      </c>
      <c r="R323" s="90">
        <v>50800</v>
      </c>
      <c r="S323" s="90">
        <v>50400</v>
      </c>
      <c r="T323" s="90">
        <v>54300</v>
      </c>
      <c r="U323" s="90">
        <v>53600</v>
      </c>
      <c r="V323" s="90">
        <v>52800</v>
      </c>
      <c r="W323" s="90">
        <v>53800</v>
      </c>
      <c r="X323" s="90">
        <v>56100</v>
      </c>
    </row>
    <row r="324" spans="1:24">
      <c r="A324" t="str">
        <f t="shared" si="13"/>
        <v>Jan-22</v>
      </c>
      <c r="B324" s="93">
        <v>44590</v>
      </c>
      <c r="C324" s="90">
        <v>56000</v>
      </c>
      <c r="D324" s="90">
        <v>53300</v>
      </c>
      <c r="E324" s="90">
        <v>53500</v>
      </c>
      <c r="F324" s="90">
        <v>52000</v>
      </c>
      <c r="G324" s="90">
        <v>54300</v>
      </c>
      <c r="H324" s="91" t="s">
        <v>25</v>
      </c>
      <c r="I324" s="90">
        <v>54500</v>
      </c>
      <c r="J324" s="90">
        <v>53400</v>
      </c>
      <c r="K324" s="90">
        <v>55200</v>
      </c>
      <c r="L324" s="91" t="s">
        <v>25</v>
      </c>
      <c r="M324" s="90">
        <v>53900</v>
      </c>
      <c r="N324" s="90">
        <v>55300</v>
      </c>
      <c r="O324" s="90">
        <v>51500</v>
      </c>
      <c r="P324" s="91" t="s">
        <v>25</v>
      </c>
      <c r="Q324" s="90">
        <v>51400</v>
      </c>
      <c r="R324" s="90">
        <v>51900</v>
      </c>
      <c r="S324" s="90">
        <v>51700</v>
      </c>
      <c r="T324" s="90">
        <v>54800</v>
      </c>
      <c r="U324" s="90">
        <v>54800</v>
      </c>
      <c r="V324" s="90">
        <v>53300</v>
      </c>
      <c r="W324" s="90">
        <v>54700</v>
      </c>
      <c r="X324" s="90">
        <v>56800</v>
      </c>
    </row>
    <row r="325" spans="1:24">
      <c r="A325" t="str">
        <f t="shared" si="13"/>
        <v>Jan-22</v>
      </c>
      <c r="B325" s="93">
        <v>44591</v>
      </c>
      <c r="C325" s="90" t="s">
        <v>24</v>
      </c>
      <c r="D325" s="90" t="s">
        <v>24</v>
      </c>
      <c r="E325" s="90" t="s">
        <v>24</v>
      </c>
      <c r="F325" s="90" t="s">
        <v>24</v>
      </c>
      <c r="G325" s="90" t="s">
        <v>24</v>
      </c>
      <c r="H325" s="90" t="s">
        <v>24</v>
      </c>
      <c r="I325" s="90" t="s">
        <v>24</v>
      </c>
      <c r="J325" s="90" t="s">
        <v>24</v>
      </c>
      <c r="K325" s="90" t="s">
        <v>24</v>
      </c>
      <c r="L325" s="90" t="s">
        <v>24</v>
      </c>
      <c r="M325" s="90" t="s">
        <v>24</v>
      </c>
      <c r="N325" s="90" t="s">
        <v>24</v>
      </c>
      <c r="O325" s="90" t="s">
        <v>24</v>
      </c>
      <c r="P325" s="90" t="s">
        <v>24</v>
      </c>
      <c r="Q325" s="90" t="s">
        <v>24</v>
      </c>
      <c r="R325" s="90" t="s">
        <v>24</v>
      </c>
      <c r="S325" s="90" t="s">
        <v>24</v>
      </c>
      <c r="T325" s="90" t="s">
        <v>24</v>
      </c>
      <c r="U325" s="90" t="s">
        <v>24</v>
      </c>
      <c r="V325" s="90" t="s">
        <v>24</v>
      </c>
      <c r="W325" s="90" t="s">
        <v>24</v>
      </c>
      <c r="X325" s="90" t="s">
        <v>24</v>
      </c>
    </row>
    <row r="326" spans="1:24">
      <c r="A326" t="str">
        <f t="shared" si="13"/>
        <v>Jan-22</v>
      </c>
      <c r="B326" s="93">
        <v>44592</v>
      </c>
      <c r="C326" s="90">
        <v>56000</v>
      </c>
      <c r="D326" s="90">
        <v>53500</v>
      </c>
      <c r="E326" s="90">
        <v>54000</v>
      </c>
      <c r="F326" s="90">
        <v>51800</v>
      </c>
      <c r="G326" s="90">
        <v>54300</v>
      </c>
      <c r="H326" s="91" t="s">
        <v>25</v>
      </c>
      <c r="I326" s="90">
        <v>55000</v>
      </c>
      <c r="J326" s="90">
        <v>53200</v>
      </c>
      <c r="K326" s="90">
        <v>55200</v>
      </c>
      <c r="L326" s="91" t="s">
        <v>25</v>
      </c>
      <c r="M326" s="90">
        <v>53800</v>
      </c>
      <c r="N326" s="90">
        <v>55800</v>
      </c>
      <c r="O326" s="90">
        <v>51800</v>
      </c>
      <c r="P326" s="91" t="s">
        <v>25</v>
      </c>
      <c r="Q326" s="90">
        <v>51200</v>
      </c>
      <c r="R326" s="90">
        <v>51800</v>
      </c>
      <c r="S326" s="90">
        <v>51700</v>
      </c>
      <c r="T326" s="90">
        <v>54600</v>
      </c>
      <c r="U326" s="90">
        <v>54800</v>
      </c>
      <c r="V326" s="90">
        <v>53300</v>
      </c>
      <c r="W326" s="90">
        <v>54900</v>
      </c>
      <c r="X326" s="90">
        <v>57100</v>
      </c>
    </row>
    <row r="327" spans="1:24">
      <c r="A327" t="str">
        <f t="shared" si="13"/>
        <v>Feb-22</v>
      </c>
      <c r="B327" s="93">
        <v>44593</v>
      </c>
      <c r="C327" s="90">
        <v>56100</v>
      </c>
      <c r="D327" s="90">
        <v>54000</v>
      </c>
      <c r="E327" s="90">
        <v>54200</v>
      </c>
      <c r="F327" s="90">
        <v>52100</v>
      </c>
      <c r="G327" s="90">
        <v>55100</v>
      </c>
      <c r="H327" s="91" t="s">
        <v>25</v>
      </c>
      <c r="I327" s="90">
        <v>54500</v>
      </c>
      <c r="J327" s="90">
        <v>53200</v>
      </c>
      <c r="K327" s="90">
        <v>55200</v>
      </c>
      <c r="L327" s="91" t="s">
        <v>25</v>
      </c>
      <c r="M327" s="90">
        <v>53600</v>
      </c>
      <c r="N327" s="90">
        <v>55900</v>
      </c>
      <c r="O327" s="90">
        <v>52000</v>
      </c>
      <c r="P327" s="91" t="s">
        <v>25</v>
      </c>
      <c r="Q327" s="90">
        <v>50800</v>
      </c>
      <c r="R327" s="90">
        <v>51200</v>
      </c>
      <c r="S327" s="90">
        <v>51200</v>
      </c>
      <c r="T327" s="90">
        <v>54900</v>
      </c>
      <c r="U327" s="90">
        <v>54300</v>
      </c>
      <c r="V327" s="90">
        <v>53300</v>
      </c>
      <c r="W327" s="90">
        <v>54900</v>
      </c>
      <c r="X327" s="90">
        <v>57100</v>
      </c>
    </row>
    <row r="328" spans="1:24">
      <c r="A328" t="str">
        <f t="shared" si="13"/>
        <v>Feb-22</v>
      </c>
      <c r="B328" s="93">
        <v>44594</v>
      </c>
      <c r="C328" s="90">
        <v>56600</v>
      </c>
      <c r="D328" s="90">
        <v>54000</v>
      </c>
      <c r="E328" s="90">
        <v>54500</v>
      </c>
      <c r="F328" s="90">
        <v>52500</v>
      </c>
      <c r="G328" s="90">
        <v>55100</v>
      </c>
      <c r="H328" s="91" t="s">
        <v>25</v>
      </c>
      <c r="I328" s="90">
        <v>55000</v>
      </c>
      <c r="J328" s="90">
        <v>53300</v>
      </c>
      <c r="K328" s="90">
        <v>55200</v>
      </c>
      <c r="L328" s="91" t="s">
        <v>25</v>
      </c>
      <c r="M328" s="90">
        <v>54100</v>
      </c>
      <c r="N328" s="90">
        <v>55900</v>
      </c>
      <c r="O328" s="90">
        <v>52300</v>
      </c>
      <c r="P328" s="91" t="s">
        <v>25</v>
      </c>
      <c r="Q328" s="90">
        <v>51200</v>
      </c>
      <c r="R328" s="90">
        <v>51500</v>
      </c>
      <c r="S328" s="90">
        <v>51600</v>
      </c>
      <c r="T328" s="90">
        <v>55300</v>
      </c>
      <c r="U328" s="90">
        <v>54500</v>
      </c>
      <c r="V328" s="90">
        <v>53500</v>
      </c>
      <c r="W328" s="90">
        <v>54900</v>
      </c>
      <c r="X328" s="90">
        <v>57100</v>
      </c>
    </row>
    <row r="329" spans="1:24">
      <c r="A329" t="str">
        <f t="shared" si="13"/>
        <v>Feb-22</v>
      </c>
      <c r="B329" s="93">
        <v>44595</v>
      </c>
      <c r="C329" s="90">
        <v>56600</v>
      </c>
      <c r="D329" s="90">
        <v>54000</v>
      </c>
      <c r="E329" s="90">
        <v>54700</v>
      </c>
      <c r="F329" s="90">
        <v>52500</v>
      </c>
      <c r="G329" s="90">
        <v>55000</v>
      </c>
      <c r="H329" s="91" t="s">
        <v>25</v>
      </c>
      <c r="I329" s="90">
        <v>54500</v>
      </c>
      <c r="J329" s="90">
        <v>53300</v>
      </c>
      <c r="K329" s="90">
        <v>55400</v>
      </c>
      <c r="L329" s="91" t="s">
        <v>25</v>
      </c>
      <c r="M329" s="90">
        <v>54000</v>
      </c>
      <c r="N329" s="90">
        <v>56100</v>
      </c>
      <c r="O329" s="90">
        <v>52300</v>
      </c>
      <c r="P329" s="91" t="s">
        <v>25</v>
      </c>
      <c r="Q329" s="90">
        <v>51000</v>
      </c>
      <c r="R329" s="90">
        <v>51300</v>
      </c>
      <c r="S329" s="90">
        <v>51300</v>
      </c>
      <c r="T329" s="90">
        <v>55300</v>
      </c>
      <c r="U329" s="90">
        <v>54500</v>
      </c>
      <c r="V329" s="90">
        <v>53800</v>
      </c>
      <c r="W329" s="90">
        <v>54900</v>
      </c>
      <c r="X329" s="90">
        <v>57100</v>
      </c>
    </row>
    <row r="330" spans="1:24">
      <c r="A330" t="str">
        <f t="shared" si="13"/>
        <v>Feb-22</v>
      </c>
      <c r="B330" s="93">
        <v>44596</v>
      </c>
      <c r="C330" s="90">
        <v>56700</v>
      </c>
      <c r="D330" s="90">
        <v>54000</v>
      </c>
      <c r="E330" s="90">
        <v>54700</v>
      </c>
      <c r="F330" s="90">
        <v>52500</v>
      </c>
      <c r="G330" s="90">
        <v>54900</v>
      </c>
      <c r="H330" s="91" t="s">
        <v>25</v>
      </c>
      <c r="I330" s="90">
        <v>54500</v>
      </c>
      <c r="J330" s="90">
        <v>53900</v>
      </c>
      <c r="K330" s="90">
        <v>55400</v>
      </c>
      <c r="L330" s="91" t="s">
        <v>25</v>
      </c>
      <c r="M330" s="90">
        <v>54400</v>
      </c>
      <c r="N330" s="90">
        <v>56400</v>
      </c>
      <c r="O330" s="90">
        <v>52500</v>
      </c>
      <c r="P330" s="91" t="s">
        <v>25</v>
      </c>
      <c r="Q330" s="90">
        <v>51400</v>
      </c>
      <c r="R330" s="90">
        <v>51800</v>
      </c>
      <c r="S330" s="90">
        <v>51700</v>
      </c>
      <c r="T330" s="90">
        <v>55300</v>
      </c>
      <c r="U330" s="90">
        <v>54700</v>
      </c>
      <c r="V330" s="90">
        <v>53800</v>
      </c>
      <c r="W330" s="90">
        <v>54900</v>
      </c>
      <c r="X330" s="90">
        <v>57100</v>
      </c>
    </row>
    <row r="331" spans="1:24">
      <c r="A331" t="str">
        <f t="shared" si="13"/>
        <v>Feb-22</v>
      </c>
      <c r="B331" s="93">
        <v>44597</v>
      </c>
      <c r="C331" s="90">
        <v>57100</v>
      </c>
      <c r="D331" s="90">
        <v>54000</v>
      </c>
      <c r="E331" s="90">
        <v>55200</v>
      </c>
      <c r="F331" s="90">
        <v>52800</v>
      </c>
      <c r="G331" s="90">
        <v>54900</v>
      </c>
      <c r="H331" s="91" t="s">
        <v>25</v>
      </c>
      <c r="I331" s="90">
        <v>54500</v>
      </c>
      <c r="J331" s="90">
        <v>54400</v>
      </c>
      <c r="K331" s="90">
        <v>55400</v>
      </c>
      <c r="L331" s="91" t="s">
        <v>25</v>
      </c>
      <c r="M331" s="90">
        <v>54500</v>
      </c>
      <c r="N331" s="90">
        <v>56500</v>
      </c>
      <c r="O331" s="90">
        <v>52800</v>
      </c>
      <c r="P331" s="91" t="s">
        <v>25</v>
      </c>
      <c r="Q331" s="90">
        <v>51200</v>
      </c>
      <c r="R331" s="90">
        <v>51800</v>
      </c>
      <c r="S331" s="90">
        <v>51700</v>
      </c>
      <c r="T331" s="90">
        <v>55600</v>
      </c>
      <c r="U331" s="90">
        <v>54700</v>
      </c>
      <c r="V331" s="90">
        <v>53800</v>
      </c>
      <c r="W331" s="90">
        <v>54900</v>
      </c>
      <c r="X331" s="90">
        <v>57100</v>
      </c>
    </row>
    <row r="332" spans="1:24">
      <c r="A332" t="str">
        <f t="shared" si="13"/>
        <v>Feb-22</v>
      </c>
      <c r="B332" s="93">
        <v>44598</v>
      </c>
      <c r="C332" s="90" t="s">
        <v>24</v>
      </c>
      <c r="D332" s="90" t="s">
        <v>24</v>
      </c>
      <c r="E332" s="90" t="s">
        <v>24</v>
      </c>
      <c r="F332" s="90" t="s">
        <v>24</v>
      </c>
      <c r="G332" s="90" t="s">
        <v>24</v>
      </c>
      <c r="H332" s="90" t="s">
        <v>24</v>
      </c>
      <c r="I332" s="90" t="s">
        <v>24</v>
      </c>
      <c r="J332" s="90" t="s">
        <v>24</v>
      </c>
      <c r="K332" s="90" t="s">
        <v>24</v>
      </c>
      <c r="L332" s="90" t="s">
        <v>24</v>
      </c>
      <c r="M332" s="90" t="s">
        <v>24</v>
      </c>
      <c r="N332" s="90" t="s">
        <v>24</v>
      </c>
      <c r="O332" s="90" t="s">
        <v>24</v>
      </c>
      <c r="P332" s="90" t="s">
        <v>24</v>
      </c>
      <c r="Q332" s="90" t="s">
        <v>24</v>
      </c>
      <c r="R332" s="90" t="s">
        <v>24</v>
      </c>
      <c r="S332" s="90" t="s">
        <v>24</v>
      </c>
      <c r="T332" s="90" t="s">
        <v>24</v>
      </c>
      <c r="U332" s="90" t="s">
        <v>24</v>
      </c>
      <c r="V332" s="90" t="s">
        <v>24</v>
      </c>
      <c r="W332" s="90" t="s">
        <v>24</v>
      </c>
      <c r="X332" s="90" t="s">
        <v>24</v>
      </c>
    </row>
    <row r="333" spans="1:24">
      <c r="A333" t="str">
        <f t="shared" si="13"/>
        <v>Feb-22</v>
      </c>
      <c r="B333" s="93">
        <v>44599</v>
      </c>
      <c r="C333" s="90">
        <v>56700</v>
      </c>
      <c r="D333" s="90">
        <v>54200</v>
      </c>
      <c r="E333" s="90">
        <v>55200</v>
      </c>
      <c r="F333" s="90">
        <v>52800</v>
      </c>
      <c r="G333" s="90">
        <v>54800</v>
      </c>
      <c r="H333" s="91" t="s">
        <v>25</v>
      </c>
      <c r="I333" s="90">
        <v>54500</v>
      </c>
      <c r="J333" s="90">
        <v>54400</v>
      </c>
      <c r="K333" s="90">
        <v>55400</v>
      </c>
      <c r="L333" s="91" t="s">
        <v>25</v>
      </c>
      <c r="M333" s="90">
        <v>54900</v>
      </c>
      <c r="N333" s="90">
        <v>56500</v>
      </c>
      <c r="O333" s="90">
        <v>52600</v>
      </c>
      <c r="P333" s="91" t="s">
        <v>25</v>
      </c>
      <c r="Q333" s="90">
        <v>51200</v>
      </c>
      <c r="R333" s="90">
        <v>51700</v>
      </c>
      <c r="S333" s="90">
        <v>51400</v>
      </c>
      <c r="T333" s="90">
        <v>55600</v>
      </c>
      <c r="U333" s="90">
        <v>54700</v>
      </c>
      <c r="V333" s="90">
        <v>53600</v>
      </c>
      <c r="W333" s="90">
        <v>54900</v>
      </c>
      <c r="X333" s="90">
        <v>57100</v>
      </c>
    </row>
    <row r="334" spans="1:24">
      <c r="A334" t="str">
        <f t="shared" si="13"/>
        <v>Feb-22</v>
      </c>
      <c r="B334" s="93">
        <v>44600</v>
      </c>
      <c r="C334" s="90">
        <v>56500</v>
      </c>
      <c r="D334" s="90">
        <v>54000</v>
      </c>
      <c r="E334" s="90">
        <v>55500</v>
      </c>
      <c r="F334" s="90">
        <v>52500</v>
      </c>
      <c r="G334" s="90">
        <v>54600</v>
      </c>
      <c r="H334" s="91" t="s">
        <v>25</v>
      </c>
      <c r="I334" s="90">
        <v>54500</v>
      </c>
      <c r="J334" s="90">
        <v>54500</v>
      </c>
      <c r="K334" s="90">
        <v>55400</v>
      </c>
      <c r="L334" s="91" t="s">
        <v>25</v>
      </c>
      <c r="M334" s="90">
        <v>55000</v>
      </c>
      <c r="N334" s="90">
        <v>56500</v>
      </c>
      <c r="O334" s="90">
        <v>52400</v>
      </c>
      <c r="P334" s="91" t="s">
        <v>25</v>
      </c>
      <c r="Q334" s="90">
        <v>51400</v>
      </c>
      <c r="R334" s="90">
        <v>52000</v>
      </c>
      <c r="S334" s="90">
        <v>51400</v>
      </c>
      <c r="T334" s="90">
        <v>55300</v>
      </c>
      <c r="U334" s="90">
        <v>54800</v>
      </c>
      <c r="V334" s="90">
        <v>53600</v>
      </c>
      <c r="W334" s="90">
        <v>54800</v>
      </c>
      <c r="X334" s="90">
        <v>56900</v>
      </c>
    </row>
    <row r="335" spans="1:24">
      <c r="A335" t="str">
        <f t="shared" si="13"/>
        <v>Feb-22</v>
      </c>
      <c r="B335" s="93">
        <v>44601</v>
      </c>
      <c r="C335" s="90">
        <v>56500</v>
      </c>
      <c r="D335" s="90">
        <v>54000</v>
      </c>
      <c r="E335" s="90">
        <v>55200</v>
      </c>
      <c r="F335" s="90">
        <v>52200</v>
      </c>
      <c r="G335" s="90">
        <v>54400</v>
      </c>
      <c r="H335" s="91" t="s">
        <v>25</v>
      </c>
      <c r="I335" s="90">
        <v>54500</v>
      </c>
      <c r="J335" s="90">
        <v>54200</v>
      </c>
      <c r="K335" s="90">
        <v>55400</v>
      </c>
      <c r="L335" s="91" t="s">
        <v>25</v>
      </c>
      <c r="M335" s="90">
        <v>54500</v>
      </c>
      <c r="N335" s="90">
        <v>56500</v>
      </c>
      <c r="O335" s="90">
        <v>52600</v>
      </c>
      <c r="P335" s="91" t="s">
        <v>25</v>
      </c>
      <c r="Q335" s="90">
        <v>50800</v>
      </c>
      <c r="R335" s="90">
        <v>51900</v>
      </c>
      <c r="S335" s="90">
        <v>51200</v>
      </c>
      <c r="T335" s="90">
        <v>55100</v>
      </c>
      <c r="U335" s="90">
        <v>54800</v>
      </c>
      <c r="V335" s="90">
        <v>53500</v>
      </c>
      <c r="W335" s="90">
        <v>54600</v>
      </c>
      <c r="X335" s="90">
        <v>56900</v>
      </c>
    </row>
    <row r="336" spans="1:24">
      <c r="A336" t="str">
        <f t="shared" si="13"/>
        <v>Feb-22</v>
      </c>
      <c r="B336" s="93">
        <v>44602</v>
      </c>
      <c r="C336" s="90">
        <v>56000</v>
      </c>
      <c r="D336" s="90">
        <v>54000</v>
      </c>
      <c r="E336" s="90">
        <v>55000</v>
      </c>
      <c r="F336" s="90">
        <v>51800</v>
      </c>
      <c r="G336" s="90">
        <v>54400</v>
      </c>
      <c r="H336" s="91" t="s">
        <v>25</v>
      </c>
      <c r="I336" s="90">
        <v>54000</v>
      </c>
      <c r="J336" s="90">
        <v>53900</v>
      </c>
      <c r="K336" s="90">
        <v>55300</v>
      </c>
      <c r="L336" s="91" t="s">
        <v>25</v>
      </c>
      <c r="M336" s="90">
        <v>54300</v>
      </c>
      <c r="N336" s="90">
        <v>56500</v>
      </c>
      <c r="O336" s="90">
        <v>52200</v>
      </c>
      <c r="P336" s="91" t="s">
        <v>25</v>
      </c>
      <c r="Q336" s="90">
        <v>51000</v>
      </c>
      <c r="R336" s="90">
        <v>51600</v>
      </c>
      <c r="S336" s="90">
        <v>51100</v>
      </c>
      <c r="T336" s="90">
        <v>54700</v>
      </c>
      <c r="U336" s="90">
        <v>54400</v>
      </c>
      <c r="V336" s="90">
        <v>53800</v>
      </c>
      <c r="W336" s="90">
        <v>54600</v>
      </c>
      <c r="X336" s="90">
        <v>56900</v>
      </c>
    </row>
    <row r="337" spans="1:24">
      <c r="A337" t="str">
        <f t="shared" si="13"/>
        <v>Feb-22</v>
      </c>
      <c r="B337" s="93">
        <v>44603</v>
      </c>
      <c r="C337" s="90">
        <v>55600</v>
      </c>
      <c r="D337" s="90">
        <v>53800</v>
      </c>
      <c r="E337" s="90">
        <v>54500</v>
      </c>
      <c r="F337" s="90">
        <v>51500</v>
      </c>
      <c r="G337" s="90">
        <v>54200</v>
      </c>
      <c r="H337" s="91" t="s">
        <v>25</v>
      </c>
      <c r="I337" s="90">
        <v>54000</v>
      </c>
      <c r="J337" s="90">
        <v>53500</v>
      </c>
      <c r="K337" s="90">
        <v>55200</v>
      </c>
      <c r="L337" s="91" t="s">
        <v>25</v>
      </c>
      <c r="M337" s="90">
        <v>53900</v>
      </c>
      <c r="N337" s="90">
        <v>56400</v>
      </c>
      <c r="O337" s="90">
        <v>51700</v>
      </c>
      <c r="P337" s="91" t="s">
        <v>25</v>
      </c>
      <c r="Q337" s="90">
        <v>50600</v>
      </c>
      <c r="R337" s="90">
        <v>51300</v>
      </c>
      <c r="S337" s="90">
        <v>51000</v>
      </c>
      <c r="T337" s="90">
        <v>54400</v>
      </c>
      <c r="U337" s="90">
        <v>53800</v>
      </c>
      <c r="V337" s="90">
        <v>53800</v>
      </c>
      <c r="W337" s="90">
        <v>54100</v>
      </c>
      <c r="X337" s="90">
        <v>56500</v>
      </c>
    </row>
    <row r="338" spans="1:24">
      <c r="A338" t="str">
        <f t="shared" si="13"/>
        <v>Feb-22</v>
      </c>
      <c r="B338" s="93">
        <v>44604</v>
      </c>
      <c r="C338" s="90">
        <v>55400</v>
      </c>
      <c r="D338" s="90">
        <v>53500</v>
      </c>
      <c r="E338" s="90">
        <v>54200</v>
      </c>
      <c r="F338" s="90">
        <v>51200</v>
      </c>
      <c r="G338" s="90">
        <v>54200</v>
      </c>
      <c r="H338" s="91" t="s">
        <v>25</v>
      </c>
      <c r="I338" s="90">
        <v>53500</v>
      </c>
      <c r="J338" s="90">
        <v>53300</v>
      </c>
      <c r="K338" s="90">
        <v>55200</v>
      </c>
      <c r="L338" s="91" t="s">
        <v>25</v>
      </c>
      <c r="M338" s="90">
        <v>53800</v>
      </c>
      <c r="N338" s="90">
        <v>56100</v>
      </c>
      <c r="O338" s="90">
        <v>51500</v>
      </c>
      <c r="P338" s="91" t="s">
        <v>25</v>
      </c>
      <c r="Q338" s="90">
        <v>50300</v>
      </c>
      <c r="R338" s="90">
        <v>51200</v>
      </c>
      <c r="S338" s="90">
        <v>50800</v>
      </c>
      <c r="T338" s="90">
        <v>54100</v>
      </c>
      <c r="U338" s="90">
        <v>53800</v>
      </c>
      <c r="V338" s="90">
        <v>53800</v>
      </c>
      <c r="W338" s="90">
        <v>53900</v>
      </c>
      <c r="X338" s="90">
        <v>56100</v>
      </c>
    </row>
    <row r="339" spans="1:24">
      <c r="A339" t="str">
        <f t="shared" si="13"/>
        <v>Feb-22</v>
      </c>
      <c r="B339" s="93">
        <v>44605</v>
      </c>
      <c r="C339" s="90" t="s">
        <v>24</v>
      </c>
      <c r="D339" s="90" t="s">
        <v>24</v>
      </c>
      <c r="E339" s="90" t="s">
        <v>24</v>
      </c>
      <c r="F339" s="90" t="s">
        <v>24</v>
      </c>
      <c r="G339" s="90" t="s">
        <v>24</v>
      </c>
      <c r="H339" s="90" t="s">
        <v>24</v>
      </c>
      <c r="I339" s="90" t="s">
        <v>24</v>
      </c>
      <c r="J339" s="90" t="s">
        <v>24</v>
      </c>
      <c r="K339" s="90" t="s">
        <v>24</v>
      </c>
      <c r="L339" s="90" t="s">
        <v>24</v>
      </c>
      <c r="M339" s="90" t="s">
        <v>24</v>
      </c>
      <c r="N339" s="90" t="s">
        <v>24</v>
      </c>
      <c r="O339" s="90" t="s">
        <v>24</v>
      </c>
      <c r="P339" s="90" t="s">
        <v>24</v>
      </c>
      <c r="Q339" s="90" t="s">
        <v>24</v>
      </c>
      <c r="R339" s="90" t="s">
        <v>24</v>
      </c>
      <c r="S339" s="90" t="s">
        <v>24</v>
      </c>
      <c r="T339" s="90" t="s">
        <v>24</v>
      </c>
      <c r="U339" s="90" t="s">
        <v>24</v>
      </c>
      <c r="V339" s="90" t="s">
        <v>24</v>
      </c>
      <c r="W339" s="90" t="s">
        <v>24</v>
      </c>
      <c r="X339" s="90" t="s">
        <v>24</v>
      </c>
    </row>
    <row r="340" spans="1:24">
      <c r="A340" t="str">
        <f t="shared" si="13"/>
        <v>Feb-22</v>
      </c>
      <c r="B340" s="93">
        <v>44606</v>
      </c>
      <c r="C340" s="90">
        <v>55400</v>
      </c>
      <c r="D340" s="90">
        <v>53500</v>
      </c>
      <c r="E340" s="90">
        <v>53800</v>
      </c>
      <c r="F340" s="90">
        <v>51200</v>
      </c>
      <c r="G340" s="90">
        <v>53800</v>
      </c>
      <c r="H340" s="91" t="s">
        <v>25</v>
      </c>
      <c r="I340" s="90">
        <v>54000</v>
      </c>
      <c r="J340" s="90">
        <v>53000</v>
      </c>
      <c r="K340" s="90">
        <v>55200</v>
      </c>
      <c r="L340" s="91" t="s">
        <v>25</v>
      </c>
      <c r="M340" s="90">
        <v>53800</v>
      </c>
      <c r="N340" s="90">
        <v>55900</v>
      </c>
      <c r="O340" s="90">
        <v>51700</v>
      </c>
      <c r="P340" s="91" t="s">
        <v>25</v>
      </c>
      <c r="Q340" s="90">
        <v>50800</v>
      </c>
      <c r="R340" s="90">
        <v>51300</v>
      </c>
      <c r="S340" s="90">
        <v>51000</v>
      </c>
      <c r="T340" s="90">
        <v>54100</v>
      </c>
      <c r="U340" s="90">
        <v>53900</v>
      </c>
      <c r="V340" s="90">
        <v>53800</v>
      </c>
      <c r="W340" s="90">
        <v>53400</v>
      </c>
      <c r="X340" s="90">
        <v>55600</v>
      </c>
    </row>
    <row r="341" spans="1:24">
      <c r="A341" t="str">
        <f t="shared" si="13"/>
        <v>Feb-22</v>
      </c>
      <c r="B341" s="93">
        <v>44607</v>
      </c>
      <c r="C341" s="90">
        <v>55500</v>
      </c>
      <c r="D341" s="90">
        <v>53300</v>
      </c>
      <c r="E341" s="90">
        <v>53600</v>
      </c>
      <c r="F341" s="90">
        <v>51100</v>
      </c>
      <c r="G341" s="90">
        <v>53700</v>
      </c>
      <c r="H341" s="91" t="s">
        <v>25</v>
      </c>
      <c r="I341" s="90">
        <v>54000</v>
      </c>
      <c r="J341" s="90">
        <v>52900</v>
      </c>
      <c r="K341" s="90">
        <v>55200</v>
      </c>
      <c r="L341" s="91" t="s">
        <v>25</v>
      </c>
      <c r="M341" s="90">
        <v>53400</v>
      </c>
      <c r="N341" s="90">
        <v>55900</v>
      </c>
      <c r="O341" s="90">
        <v>51000</v>
      </c>
      <c r="P341" s="91" t="s">
        <v>25</v>
      </c>
      <c r="Q341" s="90">
        <v>50800</v>
      </c>
      <c r="R341" s="90">
        <v>51400</v>
      </c>
      <c r="S341" s="90">
        <v>50800</v>
      </c>
      <c r="T341" s="90">
        <v>54100</v>
      </c>
      <c r="U341" s="90">
        <v>53900</v>
      </c>
      <c r="V341" s="90">
        <v>53300</v>
      </c>
      <c r="W341" s="90">
        <v>53400</v>
      </c>
      <c r="X341" s="90">
        <v>55600</v>
      </c>
    </row>
    <row r="342" spans="1:24">
      <c r="A342" t="str">
        <f t="shared" ref="A342:A405" si="14">TEXT(B342,"MMM-YY")</f>
        <v>Feb-22</v>
      </c>
      <c r="B342" s="93">
        <v>44608</v>
      </c>
      <c r="C342" s="90">
        <v>55900</v>
      </c>
      <c r="D342" s="90">
        <v>53200</v>
      </c>
      <c r="E342" s="90">
        <v>54000</v>
      </c>
      <c r="F342" s="90">
        <v>51300</v>
      </c>
      <c r="G342" s="90">
        <v>54200</v>
      </c>
      <c r="H342" s="91" t="s">
        <v>25</v>
      </c>
      <c r="I342" s="90">
        <v>55000</v>
      </c>
      <c r="J342" s="90">
        <v>53100</v>
      </c>
      <c r="K342" s="90">
        <v>55500</v>
      </c>
      <c r="L342" s="91" t="s">
        <v>25</v>
      </c>
      <c r="M342" s="90">
        <v>53600</v>
      </c>
      <c r="N342" s="90">
        <v>56100</v>
      </c>
      <c r="O342" s="90">
        <v>51500</v>
      </c>
      <c r="P342" s="91" t="s">
        <v>25</v>
      </c>
      <c r="Q342" s="90">
        <v>51700</v>
      </c>
      <c r="R342" s="90">
        <v>52500</v>
      </c>
      <c r="S342" s="90">
        <v>51700</v>
      </c>
      <c r="T342" s="90">
        <v>54100</v>
      </c>
      <c r="U342" s="90">
        <v>54600</v>
      </c>
      <c r="V342" s="90">
        <v>53300</v>
      </c>
      <c r="W342" s="90">
        <v>53400</v>
      </c>
      <c r="X342" s="90">
        <v>55600</v>
      </c>
    </row>
    <row r="343" spans="1:24">
      <c r="A343" t="str">
        <f t="shared" si="14"/>
        <v>Feb-22</v>
      </c>
      <c r="B343" s="93">
        <v>44609</v>
      </c>
      <c r="C343" s="90">
        <v>56200</v>
      </c>
      <c r="D343" s="90">
        <v>54000</v>
      </c>
      <c r="E343" s="90">
        <v>54500</v>
      </c>
      <c r="F343" s="90">
        <v>52000</v>
      </c>
      <c r="G343" s="90">
        <v>55000</v>
      </c>
      <c r="H343" s="91" t="s">
        <v>25</v>
      </c>
      <c r="I343" s="90">
        <v>55000</v>
      </c>
      <c r="J343" s="90">
        <v>53800</v>
      </c>
      <c r="K343" s="90">
        <v>56300</v>
      </c>
      <c r="L343" s="91" t="s">
        <v>25</v>
      </c>
      <c r="M343" s="90">
        <v>54100</v>
      </c>
      <c r="N343" s="90">
        <v>56500</v>
      </c>
      <c r="O343" s="90">
        <v>52400</v>
      </c>
      <c r="P343" s="91" t="s">
        <v>25</v>
      </c>
      <c r="Q343" s="90">
        <v>52000</v>
      </c>
      <c r="R343" s="90">
        <v>52800</v>
      </c>
      <c r="S343" s="90">
        <v>52200</v>
      </c>
      <c r="T343" s="90">
        <v>54800</v>
      </c>
      <c r="U343" s="90">
        <v>55200</v>
      </c>
      <c r="V343" s="90">
        <v>53800</v>
      </c>
      <c r="W343" s="90">
        <v>54600</v>
      </c>
      <c r="X343" s="90">
        <v>56700</v>
      </c>
    </row>
    <row r="344" spans="1:24">
      <c r="A344" t="str">
        <f t="shared" si="14"/>
        <v>Feb-22</v>
      </c>
      <c r="B344" s="93">
        <v>44610</v>
      </c>
      <c r="C344" s="90">
        <v>56200</v>
      </c>
      <c r="D344" s="90">
        <v>54000</v>
      </c>
      <c r="E344" s="90">
        <v>54500</v>
      </c>
      <c r="F344" s="90">
        <v>52500</v>
      </c>
      <c r="G344" s="90">
        <v>55100</v>
      </c>
      <c r="H344" s="91" t="s">
        <v>25</v>
      </c>
      <c r="I344" s="90">
        <v>55000</v>
      </c>
      <c r="J344" s="90">
        <v>53700</v>
      </c>
      <c r="K344" s="90">
        <v>56300</v>
      </c>
      <c r="L344" s="91" t="s">
        <v>25</v>
      </c>
      <c r="M344" s="90">
        <v>54100</v>
      </c>
      <c r="N344" s="90">
        <v>56500</v>
      </c>
      <c r="O344" s="90">
        <v>52000</v>
      </c>
      <c r="P344" s="91" t="s">
        <v>25</v>
      </c>
      <c r="Q344" s="90">
        <v>52000</v>
      </c>
      <c r="R344" s="90">
        <v>52800</v>
      </c>
      <c r="S344" s="90">
        <v>52300</v>
      </c>
      <c r="T344" s="90">
        <v>55300</v>
      </c>
      <c r="U344" s="90">
        <v>55200</v>
      </c>
      <c r="V344" s="90">
        <v>53800</v>
      </c>
      <c r="W344" s="90">
        <v>54600</v>
      </c>
      <c r="X344" s="90">
        <v>56900</v>
      </c>
    </row>
    <row r="345" spans="1:24">
      <c r="A345" t="str">
        <f t="shared" si="14"/>
        <v>Feb-22</v>
      </c>
      <c r="B345" s="93">
        <v>44611</v>
      </c>
      <c r="C345" s="90">
        <v>56500</v>
      </c>
      <c r="D345" s="90">
        <v>54000</v>
      </c>
      <c r="E345" s="90">
        <v>54500</v>
      </c>
      <c r="F345" s="90">
        <v>53200</v>
      </c>
      <c r="G345" s="90">
        <v>55100</v>
      </c>
      <c r="H345" s="91" t="s">
        <v>25</v>
      </c>
      <c r="I345" s="90">
        <v>55500</v>
      </c>
      <c r="J345" s="90">
        <v>54500</v>
      </c>
      <c r="K345" s="90">
        <v>56300</v>
      </c>
      <c r="L345" s="91" t="s">
        <v>25</v>
      </c>
      <c r="M345" s="90">
        <v>54700</v>
      </c>
      <c r="N345" s="90">
        <v>56500</v>
      </c>
      <c r="O345" s="90">
        <v>52400</v>
      </c>
      <c r="P345" s="91" t="s">
        <v>25</v>
      </c>
      <c r="Q345" s="90">
        <v>52500</v>
      </c>
      <c r="R345" s="90">
        <v>53100</v>
      </c>
      <c r="S345" s="90">
        <v>52700</v>
      </c>
      <c r="T345" s="90">
        <v>55500</v>
      </c>
      <c r="U345" s="90">
        <v>55400</v>
      </c>
      <c r="V345" s="90">
        <v>54100</v>
      </c>
      <c r="W345" s="90">
        <v>54700</v>
      </c>
      <c r="X345" s="90">
        <v>56900</v>
      </c>
    </row>
    <row r="346" spans="1:24">
      <c r="A346" t="str">
        <f t="shared" si="14"/>
        <v>Feb-22</v>
      </c>
      <c r="B346" s="93">
        <v>44612</v>
      </c>
      <c r="C346" s="90" t="s">
        <v>24</v>
      </c>
      <c r="D346" s="90" t="s">
        <v>24</v>
      </c>
      <c r="E346" s="90" t="s">
        <v>24</v>
      </c>
      <c r="F346" s="90" t="s">
        <v>24</v>
      </c>
      <c r="G346" s="90" t="s">
        <v>24</v>
      </c>
      <c r="H346" s="90" t="s">
        <v>24</v>
      </c>
      <c r="I346" s="90" t="s">
        <v>24</v>
      </c>
      <c r="J346" s="90" t="s">
        <v>24</v>
      </c>
      <c r="K346" s="90" t="s">
        <v>24</v>
      </c>
      <c r="L346" s="90" t="s">
        <v>24</v>
      </c>
      <c r="M346" s="90" t="s">
        <v>24</v>
      </c>
      <c r="N346" s="90" t="s">
        <v>24</v>
      </c>
      <c r="O346" s="90" t="s">
        <v>24</v>
      </c>
      <c r="P346" s="90" t="s">
        <v>24</v>
      </c>
      <c r="Q346" s="90" t="s">
        <v>24</v>
      </c>
      <c r="R346" s="90" t="s">
        <v>24</v>
      </c>
      <c r="S346" s="90" t="s">
        <v>24</v>
      </c>
      <c r="T346" s="90" t="s">
        <v>24</v>
      </c>
      <c r="U346" s="90" t="s">
        <v>24</v>
      </c>
      <c r="V346" s="90" t="s">
        <v>24</v>
      </c>
      <c r="W346" s="90" t="s">
        <v>24</v>
      </c>
      <c r="X346" s="90" t="s">
        <v>24</v>
      </c>
    </row>
    <row r="347" spans="1:24">
      <c r="A347" t="str">
        <f t="shared" si="14"/>
        <v>Feb-22</v>
      </c>
      <c r="B347" s="93">
        <v>44613</v>
      </c>
      <c r="C347" s="90">
        <v>56800</v>
      </c>
      <c r="D347" s="90">
        <v>54500</v>
      </c>
      <c r="E347" s="90">
        <v>54700</v>
      </c>
      <c r="F347" s="90">
        <v>53500</v>
      </c>
      <c r="G347" s="90">
        <v>55100</v>
      </c>
      <c r="H347" s="91" t="s">
        <v>25</v>
      </c>
      <c r="I347" s="90">
        <v>55500</v>
      </c>
      <c r="J347" s="90">
        <v>54500</v>
      </c>
      <c r="K347" s="90">
        <v>56300</v>
      </c>
      <c r="L347" s="91" t="s">
        <v>25</v>
      </c>
      <c r="M347" s="90">
        <v>55000</v>
      </c>
      <c r="N347" s="90">
        <v>56500</v>
      </c>
      <c r="O347" s="90">
        <v>53000</v>
      </c>
      <c r="P347" s="91" t="s">
        <v>25</v>
      </c>
      <c r="Q347" s="90">
        <v>52300</v>
      </c>
      <c r="R347" s="90">
        <v>53000</v>
      </c>
      <c r="S347" s="90">
        <v>52700</v>
      </c>
      <c r="T347" s="90">
        <v>55800</v>
      </c>
      <c r="U347" s="90">
        <v>55400</v>
      </c>
      <c r="V347" s="90">
        <v>54300</v>
      </c>
      <c r="W347" s="90">
        <v>54800</v>
      </c>
      <c r="X347" s="90">
        <v>56900</v>
      </c>
    </row>
    <row r="348" spans="1:24">
      <c r="A348" t="str">
        <f t="shared" si="14"/>
        <v>Feb-22</v>
      </c>
      <c r="B348" s="93">
        <v>44614</v>
      </c>
      <c r="C348" s="90">
        <v>57000</v>
      </c>
      <c r="D348" s="90">
        <v>54800</v>
      </c>
      <c r="E348" s="90">
        <v>55700</v>
      </c>
      <c r="F348" s="90">
        <v>53100</v>
      </c>
      <c r="G348" s="90">
        <v>55100</v>
      </c>
      <c r="H348" s="91" t="s">
        <v>25</v>
      </c>
      <c r="I348" s="90">
        <v>55500</v>
      </c>
      <c r="J348" s="90">
        <v>54900</v>
      </c>
      <c r="K348" s="90">
        <v>56700</v>
      </c>
      <c r="L348" s="91" t="s">
        <v>25</v>
      </c>
      <c r="M348" s="90">
        <v>55200</v>
      </c>
      <c r="N348" s="90">
        <v>56900</v>
      </c>
      <c r="O348" s="90">
        <v>53500</v>
      </c>
      <c r="P348" s="91" t="s">
        <v>25</v>
      </c>
      <c r="Q348" s="90">
        <v>52500</v>
      </c>
      <c r="R348" s="90">
        <v>52900</v>
      </c>
      <c r="S348" s="90">
        <v>53000</v>
      </c>
      <c r="T348" s="90">
        <v>55800</v>
      </c>
      <c r="U348" s="90">
        <v>55400</v>
      </c>
      <c r="V348" s="90">
        <v>54300</v>
      </c>
      <c r="W348" s="90">
        <v>55100</v>
      </c>
      <c r="X348" s="90">
        <v>57200</v>
      </c>
    </row>
    <row r="349" spans="1:24">
      <c r="A349" t="str">
        <f t="shared" si="14"/>
        <v>Feb-22</v>
      </c>
      <c r="B349" s="93">
        <v>44615</v>
      </c>
      <c r="C349" s="90">
        <v>57700</v>
      </c>
      <c r="D349" s="90">
        <v>55000</v>
      </c>
      <c r="E349" s="90">
        <v>56200</v>
      </c>
      <c r="F349" s="90">
        <v>53000</v>
      </c>
      <c r="G349" s="90">
        <v>55500</v>
      </c>
      <c r="H349" s="91" t="s">
        <v>25</v>
      </c>
      <c r="I349" s="90">
        <v>55500</v>
      </c>
      <c r="J349" s="90">
        <v>54900</v>
      </c>
      <c r="K349" s="90">
        <v>57300</v>
      </c>
      <c r="L349" s="91" t="s">
        <v>25</v>
      </c>
      <c r="M349" s="90">
        <v>55300</v>
      </c>
      <c r="N349" s="90">
        <v>57100</v>
      </c>
      <c r="O349" s="90">
        <v>54000</v>
      </c>
      <c r="P349" s="91" t="s">
        <v>25</v>
      </c>
      <c r="Q349" s="90">
        <v>52500</v>
      </c>
      <c r="R349" s="90">
        <v>53000</v>
      </c>
      <c r="S349" s="90">
        <v>53000</v>
      </c>
      <c r="T349" s="90">
        <v>55700</v>
      </c>
      <c r="U349" s="90">
        <v>55500</v>
      </c>
      <c r="V349" s="90">
        <v>54300</v>
      </c>
      <c r="W349" s="90">
        <v>55400</v>
      </c>
      <c r="X349" s="90">
        <v>57400</v>
      </c>
    </row>
    <row r="350" spans="1:24">
      <c r="A350" t="str">
        <f t="shared" si="14"/>
        <v>Feb-22</v>
      </c>
      <c r="B350" s="93">
        <v>44616</v>
      </c>
      <c r="C350" s="90">
        <v>58200</v>
      </c>
      <c r="D350" s="90">
        <v>55500</v>
      </c>
      <c r="E350" s="90">
        <v>56400</v>
      </c>
      <c r="F350" s="90">
        <v>53500</v>
      </c>
      <c r="G350" s="90">
        <v>56300</v>
      </c>
      <c r="H350" s="91" t="s">
        <v>25</v>
      </c>
      <c r="I350" s="90">
        <v>57000</v>
      </c>
      <c r="J350" s="90">
        <v>55300</v>
      </c>
      <c r="K350" s="90">
        <v>58700</v>
      </c>
      <c r="L350" s="91" t="s">
        <v>25</v>
      </c>
      <c r="M350" s="90">
        <v>55500</v>
      </c>
      <c r="N350" s="90">
        <v>57900</v>
      </c>
      <c r="O350" s="90">
        <v>54800</v>
      </c>
      <c r="P350" s="91" t="s">
        <v>25</v>
      </c>
      <c r="Q350" s="90">
        <v>53500</v>
      </c>
      <c r="R350" s="90">
        <v>53800</v>
      </c>
      <c r="S350" s="90">
        <v>53300</v>
      </c>
      <c r="T350" s="90">
        <v>56200</v>
      </c>
      <c r="U350" s="90">
        <v>56100</v>
      </c>
      <c r="V350" s="90">
        <v>54800</v>
      </c>
      <c r="W350" s="90">
        <v>55800</v>
      </c>
      <c r="X350" s="90">
        <v>57900</v>
      </c>
    </row>
    <row r="351" spans="1:24">
      <c r="A351" t="str">
        <f t="shared" si="14"/>
        <v>Feb-22</v>
      </c>
      <c r="B351" s="93">
        <v>44617</v>
      </c>
      <c r="C351" s="90">
        <v>58400</v>
      </c>
      <c r="D351" s="90">
        <v>56000</v>
      </c>
      <c r="E351" s="90">
        <v>56400</v>
      </c>
      <c r="F351" s="90">
        <v>53800</v>
      </c>
      <c r="G351" s="90">
        <v>57800</v>
      </c>
      <c r="H351" s="91" t="s">
        <v>25</v>
      </c>
      <c r="I351" s="90">
        <v>58000</v>
      </c>
      <c r="J351" s="90">
        <v>55800</v>
      </c>
      <c r="K351" s="90">
        <v>59300</v>
      </c>
      <c r="L351" s="91" t="s">
        <v>25</v>
      </c>
      <c r="M351" s="90">
        <v>55700</v>
      </c>
      <c r="N351" s="90">
        <v>58300</v>
      </c>
      <c r="O351" s="90">
        <v>54800</v>
      </c>
      <c r="P351" s="91" t="s">
        <v>25</v>
      </c>
      <c r="Q351" s="90">
        <v>54500</v>
      </c>
      <c r="R351" s="90">
        <v>54700</v>
      </c>
      <c r="S351" s="90">
        <v>54300</v>
      </c>
      <c r="T351" s="90">
        <v>56500</v>
      </c>
      <c r="U351" s="90">
        <v>57100</v>
      </c>
      <c r="V351" s="90">
        <v>55800</v>
      </c>
      <c r="W351" s="90">
        <v>56400</v>
      </c>
      <c r="X351" s="90">
        <v>58900</v>
      </c>
    </row>
    <row r="352" spans="1:24">
      <c r="A352" t="str">
        <f t="shared" si="14"/>
        <v>Feb-22</v>
      </c>
      <c r="B352" s="93">
        <v>44618</v>
      </c>
      <c r="C352" s="90">
        <v>58600</v>
      </c>
      <c r="D352" s="90">
        <v>56800</v>
      </c>
      <c r="E352" s="90">
        <v>56900</v>
      </c>
      <c r="F352" s="90">
        <v>54500</v>
      </c>
      <c r="G352" s="90">
        <v>57800</v>
      </c>
      <c r="H352" s="91" t="s">
        <v>25</v>
      </c>
      <c r="I352" s="90">
        <v>57500</v>
      </c>
      <c r="J352" s="90">
        <v>55800</v>
      </c>
      <c r="K352" s="90">
        <v>59300</v>
      </c>
      <c r="L352" s="91" t="s">
        <v>25</v>
      </c>
      <c r="M352" s="90">
        <v>56100</v>
      </c>
      <c r="N352" s="90">
        <v>58600</v>
      </c>
      <c r="O352" s="90">
        <v>54600</v>
      </c>
      <c r="P352" s="91" t="s">
        <v>25</v>
      </c>
      <c r="Q352" s="90">
        <v>54600</v>
      </c>
      <c r="R352" s="90">
        <v>54700</v>
      </c>
      <c r="S352" s="90">
        <v>54800</v>
      </c>
      <c r="T352" s="90">
        <v>57300</v>
      </c>
      <c r="U352" s="90">
        <v>57100</v>
      </c>
      <c r="V352" s="90">
        <v>55800</v>
      </c>
      <c r="W352" s="90">
        <v>56400</v>
      </c>
      <c r="X352" s="90">
        <v>59100</v>
      </c>
    </row>
    <row r="353" spans="1:24">
      <c r="A353" t="str">
        <f t="shared" si="14"/>
        <v>Feb-22</v>
      </c>
      <c r="B353" s="93">
        <v>44619</v>
      </c>
      <c r="C353" s="90" t="s">
        <v>24</v>
      </c>
      <c r="D353" s="90" t="s">
        <v>24</v>
      </c>
      <c r="E353" s="90" t="s">
        <v>24</v>
      </c>
      <c r="F353" s="90" t="s">
        <v>24</v>
      </c>
      <c r="G353" s="90" t="s">
        <v>24</v>
      </c>
      <c r="H353" s="90" t="s">
        <v>24</v>
      </c>
      <c r="I353" s="90" t="s">
        <v>24</v>
      </c>
      <c r="J353" s="90" t="s">
        <v>24</v>
      </c>
      <c r="K353" s="90" t="s">
        <v>24</v>
      </c>
      <c r="L353" s="90" t="s">
        <v>24</v>
      </c>
      <c r="M353" s="90" t="s">
        <v>24</v>
      </c>
      <c r="N353" s="90" t="s">
        <v>24</v>
      </c>
      <c r="O353" s="90" t="s">
        <v>24</v>
      </c>
      <c r="P353" s="90" t="s">
        <v>24</v>
      </c>
      <c r="Q353" s="90" t="s">
        <v>24</v>
      </c>
      <c r="R353" s="90" t="s">
        <v>24</v>
      </c>
      <c r="S353" s="90" t="s">
        <v>24</v>
      </c>
      <c r="T353" s="90" t="s">
        <v>24</v>
      </c>
      <c r="U353" s="90" t="s">
        <v>24</v>
      </c>
      <c r="V353" s="90" t="s">
        <v>24</v>
      </c>
      <c r="W353" s="90" t="s">
        <v>24</v>
      </c>
      <c r="X353" s="90" t="s">
        <v>24</v>
      </c>
    </row>
    <row r="354" spans="1:24">
      <c r="A354" t="str">
        <f t="shared" si="14"/>
        <v>Feb-22</v>
      </c>
      <c r="B354" s="93">
        <v>44620</v>
      </c>
      <c r="C354" s="90">
        <v>59900</v>
      </c>
      <c r="D354" s="90">
        <v>57500</v>
      </c>
      <c r="E354" s="90">
        <v>58500</v>
      </c>
      <c r="F354" s="90">
        <v>56000</v>
      </c>
      <c r="G354" s="90">
        <v>59800</v>
      </c>
      <c r="H354" s="91" t="s">
        <v>25</v>
      </c>
      <c r="I354" s="90">
        <v>60000</v>
      </c>
      <c r="J354" s="90">
        <v>58000</v>
      </c>
      <c r="K354" s="90">
        <v>61500</v>
      </c>
      <c r="L354" s="91" t="s">
        <v>25</v>
      </c>
      <c r="M354" s="90">
        <v>57400</v>
      </c>
      <c r="N354" s="90">
        <v>59900</v>
      </c>
      <c r="O354" s="90">
        <v>56500</v>
      </c>
      <c r="P354" s="91" t="s">
        <v>25</v>
      </c>
      <c r="Q354" s="90">
        <v>57400</v>
      </c>
      <c r="R354" s="90">
        <v>57300</v>
      </c>
      <c r="S354" s="90">
        <v>57000</v>
      </c>
      <c r="T354" s="90">
        <v>58800</v>
      </c>
      <c r="U354" s="90">
        <v>59700</v>
      </c>
      <c r="V354" s="90">
        <v>58800</v>
      </c>
      <c r="W354" s="90">
        <v>58500</v>
      </c>
      <c r="X354" s="90">
        <v>60600</v>
      </c>
    </row>
    <row r="355" spans="1:24">
      <c r="A355" t="str">
        <f t="shared" si="14"/>
        <v>Mar-22</v>
      </c>
      <c r="B355" s="93">
        <v>44621</v>
      </c>
      <c r="C355" s="90">
        <v>61500</v>
      </c>
      <c r="D355" s="90">
        <v>58000</v>
      </c>
      <c r="E355" s="90">
        <v>59200</v>
      </c>
      <c r="F355" s="90">
        <v>56500</v>
      </c>
      <c r="G355" s="90">
        <v>62800</v>
      </c>
      <c r="H355" s="91" t="s">
        <v>25</v>
      </c>
      <c r="I355" s="90">
        <v>60500</v>
      </c>
      <c r="J355" s="90">
        <v>58600</v>
      </c>
      <c r="K355" s="90">
        <v>63200</v>
      </c>
      <c r="L355" s="91" t="s">
        <v>25</v>
      </c>
      <c r="M355" s="90">
        <v>58300</v>
      </c>
      <c r="N355" s="90">
        <v>62500</v>
      </c>
      <c r="O355" s="90">
        <v>57000</v>
      </c>
      <c r="P355" s="91" t="s">
        <v>25</v>
      </c>
      <c r="Q355" s="90">
        <v>57700</v>
      </c>
      <c r="R355" s="90">
        <v>58000</v>
      </c>
      <c r="S355" s="90">
        <v>57800</v>
      </c>
      <c r="T355" s="90">
        <v>59300</v>
      </c>
      <c r="U355" s="90">
        <v>60300</v>
      </c>
      <c r="V355" s="90">
        <v>59300</v>
      </c>
      <c r="W355" s="90">
        <v>60000</v>
      </c>
      <c r="X355" s="90">
        <v>62100</v>
      </c>
    </row>
    <row r="356" spans="1:24">
      <c r="A356" t="str">
        <f t="shared" si="14"/>
        <v>Mar-22</v>
      </c>
      <c r="B356" s="93">
        <v>44622</v>
      </c>
      <c r="C356" s="90">
        <v>62000</v>
      </c>
      <c r="D356" s="90">
        <v>58500</v>
      </c>
      <c r="E356" s="90">
        <v>59500</v>
      </c>
      <c r="F356" s="90">
        <v>57000</v>
      </c>
      <c r="G356" s="90">
        <v>63800</v>
      </c>
      <c r="H356" s="91" t="s">
        <v>25</v>
      </c>
      <c r="I356" s="90">
        <v>61000</v>
      </c>
      <c r="J356" s="90">
        <v>59000</v>
      </c>
      <c r="K356" s="90">
        <v>64200</v>
      </c>
      <c r="L356" s="91" t="s">
        <v>25</v>
      </c>
      <c r="M356" s="90">
        <v>59100</v>
      </c>
      <c r="N356" s="90">
        <v>62600</v>
      </c>
      <c r="O356" s="90">
        <v>57800</v>
      </c>
      <c r="P356" s="91" t="s">
        <v>25</v>
      </c>
      <c r="Q356" s="90">
        <v>58000</v>
      </c>
      <c r="R356" s="90">
        <v>58700</v>
      </c>
      <c r="S356" s="90">
        <v>58100</v>
      </c>
      <c r="T356" s="90">
        <v>59800</v>
      </c>
      <c r="U356" s="90">
        <v>60800</v>
      </c>
      <c r="V356" s="90">
        <v>60300</v>
      </c>
      <c r="W356" s="90">
        <v>60700</v>
      </c>
      <c r="X356" s="90">
        <v>63100</v>
      </c>
    </row>
    <row r="357" spans="1:24">
      <c r="A357" t="str">
        <f t="shared" si="14"/>
        <v>Mar-22</v>
      </c>
      <c r="B357" s="93">
        <v>44623</v>
      </c>
      <c r="C357" s="90">
        <v>64600</v>
      </c>
      <c r="D357" s="90">
        <v>60500</v>
      </c>
      <c r="E357" s="90">
        <v>61500</v>
      </c>
      <c r="F357" s="90">
        <v>59000</v>
      </c>
      <c r="G357" s="90">
        <v>65500</v>
      </c>
      <c r="H357" s="91" t="s">
        <v>25</v>
      </c>
      <c r="I357" s="90">
        <v>63000</v>
      </c>
      <c r="J357" s="90">
        <v>59900</v>
      </c>
      <c r="K357" s="90">
        <v>65800</v>
      </c>
      <c r="L357" s="91" t="s">
        <v>25</v>
      </c>
      <c r="M357" s="90">
        <v>60000</v>
      </c>
      <c r="N357" s="90">
        <v>64600</v>
      </c>
      <c r="O357" s="90">
        <v>59000</v>
      </c>
      <c r="P357" s="91" t="s">
        <v>25</v>
      </c>
      <c r="Q357" s="90">
        <v>60000</v>
      </c>
      <c r="R357" s="90">
        <v>60000</v>
      </c>
      <c r="S357" s="90">
        <v>60000</v>
      </c>
      <c r="T357" s="90">
        <v>61800</v>
      </c>
      <c r="U357" s="90">
        <v>62600</v>
      </c>
      <c r="V357" s="90">
        <v>64300</v>
      </c>
      <c r="W357" s="90">
        <v>63200</v>
      </c>
      <c r="X357" s="90">
        <v>65300</v>
      </c>
    </row>
    <row r="358" spans="1:24">
      <c r="A358" t="str">
        <f t="shared" si="14"/>
        <v>Mar-22</v>
      </c>
      <c r="B358" s="93">
        <v>44624</v>
      </c>
      <c r="C358" s="90">
        <v>66100</v>
      </c>
      <c r="D358" s="90">
        <v>61500</v>
      </c>
      <c r="E358" s="90">
        <v>62100</v>
      </c>
      <c r="F358" s="90">
        <v>60000</v>
      </c>
      <c r="G358" s="90">
        <v>66000</v>
      </c>
      <c r="H358" s="91" t="s">
        <v>25</v>
      </c>
      <c r="I358" s="90">
        <v>63000</v>
      </c>
      <c r="J358" s="90">
        <v>62400</v>
      </c>
      <c r="K358" s="90">
        <v>67300</v>
      </c>
      <c r="L358" s="91" t="s">
        <v>25</v>
      </c>
      <c r="M358" s="90">
        <v>61500</v>
      </c>
      <c r="N358" s="90">
        <v>67500</v>
      </c>
      <c r="O358" s="90">
        <v>61000</v>
      </c>
      <c r="P358" s="91" t="s">
        <v>25</v>
      </c>
      <c r="Q358" s="90">
        <v>61000</v>
      </c>
      <c r="R358" s="90">
        <v>62000</v>
      </c>
      <c r="S358" s="90">
        <v>61200</v>
      </c>
      <c r="T358" s="90">
        <v>62800</v>
      </c>
      <c r="U358" s="90">
        <v>64000</v>
      </c>
      <c r="V358" s="90">
        <v>65300</v>
      </c>
      <c r="W358" s="90">
        <v>64400</v>
      </c>
      <c r="X358" s="90">
        <v>66400</v>
      </c>
    </row>
    <row r="359" spans="1:24">
      <c r="A359" t="str">
        <f t="shared" si="14"/>
        <v>Mar-22</v>
      </c>
      <c r="B359" s="93">
        <v>44625</v>
      </c>
      <c r="C359" s="90">
        <v>66600</v>
      </c>
      <c r="D359" s="90">
        <v>62000</v>
      </c>
      <c r="E359" s="90">
        <v>62500</v>
      </c>
      <c r="F359" s="90">
        <v>61500</v>
      </c>
      <c r="G359" s="90">
        <v>66500</v>
      </c>
      <c r="H359" s="91" t="s">
        <v>25</v>
      </c>
      <c r="I359" s="90">
        <v>64500</v>
      </c>
      <c r="J359" s="90">
        <v>64200</v>
      </c>
      <c r="K359" s="90">
        <v>70100</v>
      </c>
      <c r="L359" s="91" t="s">
        <v>25</v>
      </c>
      <c r="M359" s="90">
        <v>63800</v>
      </c>
      <c r="N359" s="91" t="s">
        <v>25</v>
      </c>
      <c r="O359" s="90">
        <v>62800</v>
      </c>
      <c r="P359" s="91" t="s">
        <v>25</v>
      </c>
      <c r="Q359" s="90">
        <v>62500</v>
      </c>
      <c r="R359" s="90">
        <v>63000</v>
      </c>
      <c r="S359" s="90">
        <v>62300</v>
      </c>
      <c r="T359" s="90">
        <v>64300</v>
      </c>
      <c r="U359" s="90">
        <v>65300</v>
      </c>
      <c r="V359" s="90">
        <v>65300</v>
      </c>
      <c r="W359" s="90">
        <v>65000</v>
      </c>
      <c r="X359" s="90">
        <v>67400</v>
      </c>
    </row>
    <row r="360" spans="1:24">
      <c r="A360" t="str">
        <f t="shared" si="14"/>
        <v>Mar-22</v>
      </c>
      <c r="B360" s="93">
        <v>44626</v>
      </c>
      <c r="C360" s="90" t="s">
        <v>24</v>
      </c>
      <c r="D360" s="90" t="s">
        <v>24</v>
      </c>
      <c r="E360" s="90" t="s">
        <v>24</v>
      </c>
      <c r="F360" s="90" t="s">
        <v>24</v>
      </c>
      <c r="G360" s="90" t="s">
        <v>24</v>
      </c>
      <c r="H360" s="90" t="s">
        <v>24</v>
      </c>
      <c r="I360" s="90" t="s">
        <v>24</v>
      </c>
      <c r="J360" s="90" t="s">
        <v>24</v>
      </c>
      <c r="K360" s="90" t="s">
        <v>24</v>
      </c>
      <c r="L360" s="90" t="s">
        <v>24</v>
      </c>
      <c r="M360" s="90" t="s">
        <v>24</v>
      </c>
      <c r="N360" s="90" t="s">
        <v>24</v>
      </c>
      <c r="O360" s="90" t="s">
        <v>24</v>
      </c>
      <c r="P360" s="90" t="s">
        <v>24</v>
      </c>
      <c r="Q360" s="90" t="s">
        <v>24</v>
      </c>
      <c r="R360" s="90" t="s">
        <v>24</v>
      </c>
      <c r="S360" s="90" t="s">
        <v>24</v>
      </c>
      <c r="T360" s="90" t="s">
        <v>24</v>
      </c>
      <c r="U360" s="90" t="s">
        <v>24</v>
      </c>
      <c r="V360" s="90" t="s">
        <v>24</v>
      </c>
      <c r="W360" s="90" t="s">
        <v>24</v>
      </c>
      <c r="X360" s="90" t="s">
        <v>24</v>
      </c>
    </row>
    <row r="361" spans="1:24">
      <c r="A361" t="str">
        <f t="shared" si="14"/>
        <v>Mar-22</v>
      </c>
      <c r="B361" s="93">
        <v>44627</v>
      </c>
      <c r="C361" s="90">
        <v>67900</v>
      </c>
      <c r="D361" s="90">
        <v>64500</v>
      </c>
      <c r="E361" s="90">
        <v>64000</v>
      </c>
      <c r="F361" s="90">
        <v>64000</v>
      </c>
      <c r="G361" s="90">
        <v>70500</v>
      </c>
      <c r="H361" s="91" t="s">
        <v>25</v>
      </c>
      <c r="I361" s="90">
        <v>68500</v>
      </c>
      <c r="J361" s="90">
        <v>66900</v>
      </c>
      <c r="K361" s="90">
        <v>71600</v>
      </c>
      <c r="L361" s="91" t="s">
        <v>25</v>
      </c>
      <c r="M361" s="90">
        <v>66200</v>
      </c>
      <c r="N361" s="90">
        <v>70700</v>
      </c>
      <c r="O361" s="90">
        <v>66700</v>
      </c>
      <c r="P361" s="91" t="s">
        <v>25</v>
      </c>
      <c r="Q361" s="90">
        <v>64900</v>
      </c>
      <c r="R361" s="90">
        <v>65200</v>
      </c>
      <c r="S361" s="90">
        <v>65000</v>
      </c>
      <c r="T361" s="90">
        <v>66700</v>
      </c>
      <c r="U361" s="90">
        <v>67600</v>
      </c>
      <c r="V361" s="90">
        <v>68300</v>
      </c>
      <c r="W361" s="90">
        <v>68500</v>
      </c>
      <c r="X361" s="90">
        <v>70600</v>
      </c>
    </row>
    <row r="362" spans="1:24">
      <c r="A362" t="str">
        <f t="shared" si="14"/>
        <v>Mar-22</v>
      </c>
      <c r="B362" s="93">
        <v>44628</v>
      </c>
      <c r="C362" s="90">
        <v>68800</v>
      </c>
      <c r="D362" s="90">
        <v>65000</v>
      </c>
      <c r="E362" s="90">
        <v>68500</v>
      </c>
      <c r="F362" s="90">
        <v>64000</v>
      </c>
      <c r="G362" s="90">
        <v>72000</v>
      </c>
      <c r="H362" s="91" t="s">
        <v>25</v>
      </c>
      <c r="I362" s="90">
        <v>68500</v>
      </c>
      <c r="J362" s="90">
        <v>67900</v>
      </c>
      <c r="K362" s="90">
        <v>71700</v>
      </c>
      <c r="L362" s="91" t="s">
        <v>25</v>
      </c>
      <c r="M362" s="90">
        <v>66200</v>
      </c>
      <c r="N362" s="90">
        <v>72100</v>
      </c>
      <c r="O362" s="90">
        <v>66500</v>
      </c>
      <c r="P362" s="91" t="s">
        <v>25</v>
      </c>
      <c r="Q362" s="90">
        <v>64500</v>
      </c>
      <c r="R362" s="90">
        <v>65000</v>
      </c>
      <c r="S362" s="90">
        <v>64800</v>
      </c>
      <c r="T362" s="90">
        <v>66800</v>
      </c>
      <c r="U362" s="90">
        <v>67600</v>
      </c>
      <c r="V362" s="90">
        <v>67800</v>
      </c>
      <c r="W362" s="90">
        <v>68900</v>
      </c>
      <c r="X362" s="90">
        <v>71000</v>
      </c>
    </row>
    <row r="363" spans="1:24">
      <c r="A363" t="str">
        <f t="shared" si="14"/>
        <v>Mar-22</v>
      </c>
      <c r="B363" s="93">
        <v>44629</v>
      </c>
      <c r="C363" s="90">
        <v>69100</v>
      </c>
      <c r="D363" s="90">
        <v>66200</v>
      </c>
      <c r="E363" s="90">
        <v>71200</v>
      </c>
      <c r="F363" s="90">
        <v>66500</v>
      </c>
      <c r="G363" s="90">
        <v>72300</v>
      </c>
      <c r="H363" s="91" t="s">
        <v>25</v>
      </c>
      <c r="I363" s="90">
        <v>69500</v>
      </c>
      <c r="J363" s="90">
        <v>69300</v>
      </c>
      <c r="K363" s="90">
        <v>71700</v>
      </c>
      <c r="L363" s="91" t="s">
        <v>25</v>
      </c>
      <c r="M363" s="90">
        <v>67900</v>
      </c>
      <c r="N363" s="90">
        <v>72100</v>
      </c>
      <c r="O363" s="90">
        <v>68000</v>
      </c>
      <c r="P363" s="91" t="s">
        <v>25</v>
      </c>
      <c r="Q363" s="90">
        <v>66000</v>
      </c>
      <c r="R363" s="90">
        <v>65800</v>
      </c>
      <c r="S363" s="90">
        <v>66500</v>
      </c>
      <c r="T363" s="90">
        <v>69300</v>
      </c>
      <c r="U363" s="90">
        <v>68600</v>
      </c>
      <c r="V363" s="90">
        <v>68800</v>
      </c>
      <c r="W363" s="90">
        <v>69300</v>
      </c>
      <c r="X363" s="90">
        <v>71400</v>
      </c>
    </row>
    <row r="364" spans="1:24">
      <c r="A364" t="str">
        <f t="shared" si="14"/>
        <v>Mar-22</v>
      </c>
      <c r="B364" s="93">
        <v>44630</v>
      </c>
      <c r="C364" s="90">
        <v>69100</v>
      </c>
      <c r="D364" s="90">
        <v>66500</v>
      </c>
      <c r="E364" s="90">
        <v>72000</v>
      </c>
      <c r="F364" s="90">
        <v>66500</v>
      </c>
      <c r="G364" s="90">
        <v>72300</v>
      </c>
      <c r="H364" s="91" t="s">
        <v>25</v>
      </c>
      <c r="I364" s="90">
        <v>70500</v>
      </c>
      <c r="J364" s="90">
        <v>71000</v>
      </c>
      <c r="K364" s="90">
        <v>71700</v>
      </c>
      <c r="L364" s="91" t="s">
        <v>25</v>
      </c>
      <c r="M364" s="90">
        <v>68500</v>
      </c>
      <c r="N364" s="90">
        <v>72100</v>
      </c>
      <c r="O364" s="91" t="s">
        <v>25</v>
      </c>
      <c r="P364" s="91" t="s">
        <v>25</v>
      </c>
      <c r="Q364" s="90">
        <v>65500</v>
      </c>
      <c r="R364" s="90">
        <v>66100</v>
      </c>
      <c r="S364" s="90">
        <v>66100</v>
      </c>
      <c r="T364" s="90">
        <v>69300</v>
      </c>
      <c r="U364" s="90">
        <v>68600</v>
      </c>
      <c r="V364" s="90">
        <v>68800</v>
      </c>
      <c r="W364" s="90">
        <v>69400</v>
      </c>
      <c r="X364" s="90">
        <v>71500</v>
      </c>
    </row>
    <row r="365" spans="1:24">
      <c r="A365" t="str">
        <f t="shared" si="14"/>
        <v>Mar-22</v>
      </c>
      <c r="B365" s="93">
        <v>44631</v>
      </c>
      <c r="C365" s="90">
        <v>68000</v>
      </c>
      <c r="D365" s="90">
        <v>66500</v>
      </c>
      <c r="E365" s="90">
        <v>72300</v>
      </c>
      <c r="F365" s="90">
        <v>66000</v>
      </c>
      <c r="G365" s="90">
        <v>72300</v>
      </c>
      <c r="H365" s="91" t="s">
        <v>25</v>
      </c>
      <c r="I365" s="90">
        <v>69500</v>
      </c>
      <c r="J365" s="90">
        <v>71000</v>
      </c>
      <c r="K365" s="90">
        <v>71700</v>
      </c>
      <c r="L365" s="91" t="s">
        <v>25</v>
      </c>
      <c r="M365" s="90">
        <v>68500</v>
      </c>
      <c r="N365" s="90">
        <v>72000</v>
      </c>
      <c r="O365" s="90">
        <v>69000</v>
      </c>
      <c r="P365" s="91" t="s">
        <v>25</v>
      </c>
      <c r="Q365" s="90">
        <v>65300</v>
      </c>
      <c r="R365" s="90">
        <v>66100</v>
      </c>
      <c r="S365" s="90">
        <v>65700</v>
      </c>
      <c r="T365" s="90">
        <v>68800</v>
      </c>
      <c r="U365" s="90">
        <v>68500</v>
      </c>
      <c r="V365" s="90">
        <v>68800</v>
      </c>
      <c r="W365" s="90">
        <v>69400</v>
      </c>
      <c r="X365" s="90">
        <v>71500</v>
      </c>
    </row>
    <row r="366" spans="1:24">
      <c r="A366" t="str">
        <f t="shared" si="14"/>
        <v>Mar-22</v>
      </c>
      <c r="B366" s="93">
        <v>44632</v>
      </c>
      <c r="C366" s="90">
        <v>67100</v>
      </c>
      <c r="D366" s="90">
        <v>66300</v>
      </c>
      <c r="E366" s="90">
        <v>72000</v>
      </c>
      <c r="F366" s="90">
        <v>65000</v>
      </c>
      <c r="G366" s="90">
        <v>71600</v>
      </c>
      <c r="H366" s="91" t="s">
        <v>25</v>
      </c>
      <c r="I366" s="90">
        <v>68500</v>
      </c>
      <c r="J366" s="90">
        <v>70600</v>
      </c>
      <c r="K366" s="90">
        <v>71000</v>
      </c>
      <c r="L366" s="91" t="s">
        <v>25</v>
      </c>
      <c r="M366" s="90">
        <v>67500</v>
      </c>
      <c r="N366" s="90">
        <v>72000</v>
      </c>
      <c r="O366" s="90">
        <v>67500</v>
      </c>
      <c r="P366" s="91" t="s">
        <v>25</v>
      </c>
      <c r="Q366" s="90">
        <v>63500</v>
      </c>
      <c r="R366" s="90">
        <v>65000</v>
      </c>
      <c r="S366" s="90">
        <v>64600</v>
      </c>
      <c r="T366" s="90">
        <v>67800</v>
      </c>
      <c r="U366" s="90">
        <v>68000</v>
      </c>
      <c r="V366" s="90">
        <v>67800</v>
      </c>
      <c r="W366" s="90">
        <v>69400</v>
      </c>
      <c r="X366" s="90">
        <v>71500</v>
      </c>
    </row>
    <row r="367" spans="1:24">
      <c r="A367" t="str">
        <f t="shared" si="14"/>
        <v>Mar-22</v>
      </c>
      <c r="B367" s="93">
        <v>44633</v>
      </c>
      <c r="C367" s="90" t="s">
        <v>24</v>
      </c>
      <c r="D367" s="90" t="s">
        <v>24</v>
      </c>
      <c r="E367" s="90" t="s">
        <v>24</v>
      </c>
      <c r="F367" s="90" t="s">
        <v>24</v>
      </c>
      <c r="G367" s="90" t="s">
        <v>24</v>
      </c>
      <c r="H367" s="90" t="s">
        <v>24</v>
      </c>
      <c r="I367" s="90" t="s">
        <v>24</v>
      </c>
      <c r="J367" s="90" t="s">
        <v>24</v>
      </c>
      <c r="K367" s="90" t="s">
        <v>24</v>
      </c>
      <c r="L367" s="90" t="s">
        <v>24</v>
      </c>
      <c r="M367" s="90" t="s">
        <v>24</v>
      </c>
      <c r="N367" s="90" t="s">
        <v>24</v>
      </c>
      <c r="O367" s="90" t="s">
        <v>24</v>
      </c>
      <c r="P367" s="90" t="s">
        <v>24</v>
      </c>
      <c r="Q367" s="90" t="s">
        <v>24</v>
      </c>
      <c r="R367" s="90" t="s">
        <v>24</v>
      </c>
      <c r="S367" s="90" t="s">
        <v>24</v>
      </c>
      <c r="T367" s="90" t="s">
        <v>24</v>
      </c>
      <c r="U367" s="90" t="s">
        <v>24</v>
      </c>
      <c r="V367" s="90" t="s">
        <v>24</v>
      </c>
      <c r="W367" s="90" t="s">
        <v>24</v>
      </c>
      <c r="X367" s="90" t="s">
        <v>24</v>
      </c>
    </row>
    <row r="368" spans="1:24">
      <c r="A368" t="str">
        <f t="shared" si="14"/>
        <v>Mar-22</v>
      </c>
      <c r="B368" s="93">
        <v>44634</v>
      </c>
      <c r="C368" s="90">
        <v>65400</v>
      </c>
      <c r="D368" s="90">
        <v>66000</v>
      </c>
      <c r="E368" s="90">
        <v>71500</v>
      </c>
      <c r="F368" s="90">
        <v>62500</v>
      </c>
      <c r="G368" s="90">
        <v>70000</v>
      </c>
      <c r="H368" s="91" t="s">
        <v>25</v>
      </c>
      <c r="I368" s="90">
        <v>66500</v>
      </c>
      <c r="J368" s="90">
        <v>68000</v>
      </c>
      <c r="K368" s="90">
        <v>70100</v>
      </c>
      <c r="L368" s="91" t="s">
        <v>25</v>
      </c>
      <c r="M368" s="90">
        <v>65000</v>
      </c>
      <c r="N368" s="90">
        <v>69100</v>
      </c>
      <c r="O368" s="90">
        <v>66000</v>
      </c>
      <c r="P368" s="91" t="s">
        <v>25</v>
      </c>
      <c r="Q368" s="90">
        <v>62000</v>
      </c>
      <c r="R368" s="90">
        <v>64000</v>
      </c>
      <c r="S368" s="90">
        <v>64000</v>
      </c>
      <c r="T368" s="90">
        <v>65300</v>
      </c>
      <c r="U368" s="90">
        <v>66500</v>
      </c>
      <c r="V368" s="91" t="s">
        <v>25</v>
      </c>
      <c r="W368" s="90">
        <v>68000</v>
      </c>
      <c r="X368" s="90">
        <v>70200</v>
      </c>
    </row>
    <row r="369" spans="1:24">
      <c r="A369" t="str">
        <f t="shared" si="14"/>
        <v>Mar-22</v>
      </c>
      <c r="B369" s="93">
        <v>44635</v>
      </c>
      <c r="C369" s="90">
        <v>63600</v>
      </c>
      <c r="D369" s="90">
        <v>65000</v>
      </c>
      <c r="E369" s="90">
        <v>71000</v>
      </c>
      <c r="F369" s="90">
        <v>61000</v>
      </c>
      <c r="G369" s="90">
        <v>67800</v>
      </c>
      <c r="H369" s="91" t="s">
        <v>25</v>
      </c>
      <c r="I369" s="90">
        <v>66000</v>
      </c>
      <c r="J369" s="90">
        <v>66000</v>
      </c>
      <c r="K369" s="90">
        <v>68100</v>
      </c>
      <c r="L369" s="91" t="s">
        <v>25</v>
      </c>
      <c r="M369" s="90">
        <v>61700</v>
      </c>
      <c r="N369" s="90">
        <v>67100</v>
      </c>
      <c r="O369" s="90">
        <v>62000</v>
      </c>
      <c r="P369" s="91" t="s">
        <v>25</v>
      </c>
      <c r="Q369" s="90">
        <v>60500</v>
      </c>
      <c r="R369" s="90">
        <v>62000</v>
      </c>
      <c r="S369" s="90">
        <v>62200</v>
      </c>
      <c r="T369" s="90">
        <v>63800</v>
      </c>
      <c r="U369" s="90">
        <v>65000</v>
      </c>
      <c r="V369" s="90">
        <v>65300</v>
      </c>
      <c r="W369" s="90">
        <v>66000</v>
      </c>
      <c r="X369" s="90">
        <v>68300</v>
      </c>
    </row>
    <row r="370" spans="1:24">
      <c r="A370" t="str">
        <f t="shared" si="14"/>
        <v>Mar-22</v>
      </c>
      <c r="B370" s="93">
        <v>44636</v>
      </c>
      <c r="C370" s="90">
        <v>64600</v>
      </c>
      <c r="D370" s="90">
        <v>65000</v>
      </c>
      <c r="E370" s="91" t="s">
        <v>25</v>
      </c>
      <c r="F370" s="90">
        <v>63000</v>
      </c>
      <c r="G370" s="90">
        <v>67300</v>
      </c>
      <c r="H370" s="91" t="s">
        <v>25</v>
      </c>
      <c r="I370" s="90">
        <v>66000</v>
      </c>
      <c r="J370" s="90">
        <v>66000</v>
      </c>
      <c r="K370" s="90">
        <v>68100</v>
      </c>
      <c r="L370" s="91" t="s">
        <v>25</v>
      </c>
      <c r="M370" s="90">
        <v>62500</v>
      </c>
      <c r="N370" s="90">
        <v>67600</v>
      </c>
      <c r="O370" s="90">
        <v>63500</v>
      </c>
      <c r="P370" s="91" t="s">
        <v>25</v>
      </c>
      <c r="Q370" s="90">
        <v>62500</v>
      </c>
      <c r="R370" s="90">
        <v>62500</v>
      </c>
      <c r="S370" s="90">
        <v>62300</v>
      </c>
      <c r="T370" s="90">
        <v>65800</v>
      </c>
      <c r="U370" s="90">
        <v>65200</v>
      </c>
      <c r="V370" s="90">
        <v>65300</v>
      </c>
      <c r="W370" s="90">
        <v>66300</v>
      </c>
      <c r="X370" s="90">
        <v>68600</v>
      </c>
    </row>
    <row r="371" spans="1:24">
      <c r="A371" t="str">
        <f t="shared" si="14"/>
        <v>Mar-22</v>
      </c>
      <c r="B371" s="93">
        <v>44637</v>
      </c>
      <c r="C371" s="90">
        <v>64600</v>
      </c>
      <c r="D371" s="90">
        <v>65000</v>
      </c>
      <c r="E371" s="90">
        <v>70000</v>
      </c>
      <c r="F371" s="90">
        <v>62500</v>
      </c>
      <c r="G371" s="90">
        <v>68200</v>
      </c>
      <c r="H371" s="91" t="s">
        <v>25</v>
      </c>
      <c r="I371" s="90">
        <v>66000</v>
      </c>
      <c r="J371" s="90">
        <v>66500</v>
      </c>
      <c r="K371" s="90">
        <v>68100</v>
      </c>
      <c r="L371" s="91" t="s">
        <v>25</v>
      </c>
      <c r="M371" s="90">
        <v>63000</v>
      </c>
      <c r="N371" s="90">
        <v>67600</v>
      </c>
      <c r="O371" s="90">
        <v>63500</v>
      </c>
      <c r="P371" s="91" t="s">
        <v>25</v>
      </c>
      <c r="Q371" s="90">
        <v>61500</v>
      </c>
      <c r="R371" s="90">
        <v>62800</v>
      </c>
      <c r="S371" s="90">
        <v>62300</v>
      </c>
      <c r="T371" s="90">
        <v>65300</v>
      </c>
      <c r="U371" s="90">
        <v>65200</v>
      </c>
      <c r="V371" s="90">
        <v>65300</v>
      </c>
      <c r="W371" s="90">
        <v>66700</v>
      </c>
      <c r="X371" s="90">
        <v>69000</v>
      </c>
    </row>
    <row r="372" spans="1:24">
      <c r="A372" t="str">
        <f t="shared" si="14"/>
        <v>Mar-22</v>
      </c>
      <c r="B372" s="93">
        <v>44638</v>
      </c>
      <c r="C372" s="90" t="s">
        <v>24</v>
      </c>
      <c r="D372" s="90" t="s">
        <v>24</v>
      </c>
      <c r="E372" s="90" t="s">
        <v>24</v>
      </c>
      <c r="F372" s="90" t="s">
        <v>24</v>
      </c>
      <c r="G372" s="90" t="s">
        <v>24</v>
      </c>
      <c r="H372" s="90" t="s">
        <v>24</v>
      </c>
      <c r="I372" s="90" t="s">
        <v>24</v>
      </c>
      <c r="J372" s="90" t="s">
        <v>24</v>
      </c>
      <c r="K372" s="90" t="s">
        <v>24</v>
      </c>
      <c r="L372" s="90" t="s">
        <v>24</v>
      </c>
      <c r="M372" s="90" t="s">
        <v>24</v>
      </c>
      <c r="N372" s="90" t="s">
        <v>24</v>
      </c>
      <c r="O372" s="90" t="s">
        <v>24</v>
      </c>
      <c r="P372" s="90" t="s">
        <v>24</v>
      </c>
      <c r="Q372" s="90" t="s">
        <v>24</v>
      </c>
      <c r="R372" s="90" t="s">
        <v>24</v>
      </c>
      <c r="S372" s="90" t="s">
        <v>24</v>
      </c>
      <c r="T372" s="90" t="s">
        <v>24</v>
      </c>
      <c r="U372" s="90" t="s">
        <v>24</v>
      </c>
      <c r="V372" s="90" t="s">
        <v>24</v>
      </c>
      <c r="W372" s="90" t="s">
        <v>24</v>
      </c>
      <c r="X372" s="90" t="s">
        <v>24</v>
      </c>
    </row>
    <row r="373" spans="1:24">
      <c r="A373" t="str">
        <f t="shared" si="14"/>
        <v>Mar-22</v>
      </c>
      <c r="B373" s="93">
        <v>44639</v>
      </c>
      <c r="C373" s="90" t="s">
        <v>24</v>
      </c>
      <c r="D373" s="90" t="s">
        <v>24</v>
      </c>
      <c r="E373" s="90" t="s">
        <v>24</v>
      </c>
      <c r="F373" s="90" t="s">
        <v>24</v>
      </c>
      <c r="G373" s="90" t="s">
        <v>24</v>
      </c>
      <c r="H373" s="90" t="s">
        <v>24</v>
      </c>
      <c r="I373" s="90" t="s">
        <v>24</v>
      </c>
      <c r="J373" s="90" t="s">
        <v>24</v>
      </c>
      <c r="K373" s="90" t="s">
        <v>24</v>
      </c>
      <c r="L373" s="90" t="s">
        <v>24</v>
      </c>
      <c r="M373" s="90" t="s">
        <v>24</v>
      </c>
      <c r="N373" s="90" t="s">
        <v>24</v>
      </c>
      <c r="O373" s="90" t="s">
        <v>24</v>
      </c>
      <c r="P373" s="90" t="s">
        <v>24</v>
      </c>
      <c r="Q373" s="90" t="s">
        <v>24</v>
      </c>
      <c r="R373" s="90" t="s">
        <v>24</v>
      </c>
      <c r="S373" s="90" t="s">
        <v>24</v>
      </c>
      <c r="T373" s="90" t="s">
        <v>24</v>
      </c>
      <c r="U373" s="90" t="s">
        <v>24</v>
      </c>
      <c r="V373" s="90" t="s">
        <v>24</v>
      </c>
      <c r="W373" s="90" t="s">
        <v>24</v>
      </c>
      <c r="X373" s="90" t="s">
        <v>24</v>
      </c>
    </row>
    <row r="374" spans="1:24">
      <c r="A374" t="str">
        <f t="shared" si="14"/>
        <v>Mar-22</v>
      </c>
      <c r="B374" s="93">
        <v>44640</v>
      </c>
      <c r="C374" s="90" t="s">
        <v>24</v>
      </c>
      <c r="D374" s="90" t="s">
        <v>24</v>
      </c>
      <c r="E374" s="90" t="s">
        <v>24</v>
      </c>
      <c r="F374" s="90" t="s">
        <v>24</v>
      </c>
      <c r="G374" s="90" t="s">
        <v>24</v>
      </c>
      <c r="H374" s="90" t="s">
        <v>24</v>
      </c>
      <c r="I374" s="90" t="s">
        <v>24</v>
      </c>
      <c r="J374" s="90" t="s">
        <v>24</v>
      </c>
      <c r="K374" s="90" t="s">
        <v>24</v>
      </c>
      <c r="L374" s="90" t="s">
        <v>24</v>
      </c>
      <c r="M374" s="90" t="s">
        <v>24</v>
      </c>
      <c r="N374" s="90" t="s">
        <v>24</v>
      </c>
      <c r="O374" s="90" t="s">
        <v>24</v>
      </c>
      <c r="P374" s="90" t="s">
        <v>24</v>
      </c>
      <c r="Q374" s="90" t="s">
        <v>24</v>
      </c>
      <c r="R374" s="90" t="s">
        <v>24</v>
      </c>
      <c r="S374" s="90" t="s">
        <v>24</v>
      </c>
      <c r="T374" s="90" t="s">
        <v>24</v>
      </c>
      <c r="U374" s="90" t="s">
        <v>24</v>
      </c>
      <c r="V374" s="90" t="s">
        <v>24</v>
      </c>
      <c r="W374" s="90" t="s">
        <v>24</v>
      </c>
      <c r="X374" s="90" t="s">
        <v>24</v>
      </c>
    </row>
    <row r="375" spans="1:24">
      <c r="A375" t="str">
        <f t="shared" si="14"/>
        <v>Mar-22</v>
      </c>
      <c r="B375" s="93">
        <v>44641</v>
      </c>
      <c r="C375" s="90">
        <v>65400</v>
      </c>
      <c r="D375" s="90">
        <v>66000</v>
      </c>
      <c r="E375" s="90">
        <v>70000</v>
      </c>
      <c r="F375" s="90">
        <v>65000</v>
      </c>
      <c r="G375" s="90">
        <v>69700</v>
      </c>
      <c r="H375" s="91" t="s">
        <v>25</v>
      </c>
      <c r="I375" s="90">
        <v>67000</v>
      </c>
      <c r="J375" s="90">
        <v>68000</v>
      </c>
      <c r="K375" s="90">
        <v>69700</v>
      </c>
      <c r="L375" s="91" t="s">
        <v>25</v>
      </c>
      <c r="M375" s="90">
        <v>65500</v>
      </c>
      <c r="N375" s="90">
        <v>69000</v>
      </c>
      <c r="O375" s="90">
        <v>66000</v>
      </c>
      <c r="P375" s="91" t="s">
        <v>25</v>
      </c>
      <c r="Q375" s="90">
        <v>63700</v>
      </c>
      <c r="R375" s="90">
        <v>64300</v>
      </c>
      <c r="S375" s="90">
        <v>64000</v>
      </c>
      <c r="T375" s="90">
        <v>67800</v>
      </c>
      <c r="U375" s="90">
        <v>66800</v>
      </c>
      <c r="V375" s="90">
        <v>68300</v>
      </c>
      <c r="W375" s="90">
        <v>67600</v>
      </c>
      <c r="X375" s="90">
        <v>70100</v>
      </c>
    </row>
    <row r="376" spans="1:24">
      <c r="A376" t="str">
        <f t="shared" si="14"/>
        <v>Mar-22</v>
      </c>
      <c r="B376" s="93">
        <v>44642</v>
      </c>
      <c r="C376" s="90">
        <v>65400</v>
      </c>
      <c r="D376" s="90">
        <v>67000</v>
      </c>
      <c r="E376" s="90">
        <v>71000</v>
      </c>
      <c r="F376" s="90">
        <v>65200</v>
      </c>
      <c r="G376" s="90">
        <v>69700</v>
      </c>
      <c r="H376" s="91" t="s">
        <v>25</v>
      </c>
      <c r="I376" s="90">
        <v>67500</v>
      </c>
      <c r="J376" s="90">
        <v>68200</v>
      </c>
      <c r="K376" s="90">
        <v>69700</v>
      </c>
      <c r="L376" s="91" t="s">
        <v>25</v>
      </c>
      <c r="M376" s="90">
        <v>66300</v>
      </c>
      <c r="N376" s="90">
        <v>69100</v>
      </c>
      <c r="O376" s="90">
        <v>66500</v>
      </c>
      <c r="P376" s="91" t="s">
        <v>25</v>
      </c>
      <c r="Q376" s="90">
        <v>64000</v>
      </c>
      <c r="R376" s="90">
        <v>64600</v>
      </c>
      <c r="S376" s="90">
        <v>64500</v>
      </c>
      <c r="T376" s="90">
        <v>68000</v>
      </c>
      <c r="U376" s="90">
        <v>67200</v>
      </c>
      <c r="V376" s="90">
        <v>68300</v>
      </c>
      <c r="W376" s="90">
        <v>67600</v>
      </c>
      <c r="X376" s="90">
        <v>70100</v>
      </c>
    </row>
    <row r="377" spans="1:24">
      <c r="A377" t="str">
        <f t="shared" si="14"/>
        <v>Mar-22</v>
      </c>
      <c r="B377" s="93">
        <v>44643</v>
      </c>
      <c r="C377" s="90">
        <v>65400</v>
      </c>
      <c r="D377" s="90">
        <v>66500</v>
      </c>
      <c r="E377" s="90">
        <v>71000</v>
      </c>
      <c r="F377" s="90">
        <v>64700</v>
      </c>
      <c r="G377" s="90">
        <v>69800</v>
      </c>
      <c r="H377" s="91" t="s">
        <v>25</v>
      </c>
      <c r="I377" s="90">
        <v>67000</v>
      </c>
      <c r="J377" s="90">
        <v>67800</v>
      </c>
      <c r="K377" s="90">
        <v>69300</v>
      </c>
      <c r="L377" s="91" t="s">
        <v>25</v>
      </c>
      <c r="M377" s="90">
        <v>66000</v>
      </c>
      <c r="N377" s="90">
        <v>69100</v>
      </c>
      <c r="O377" s="90">
        <v>66500</v>
      </c>
      <c r="P377" s="91" t="s">
        <v>25</v>
      </c>
      <c r="Q377" s="90">
        <v>63700</v>
      </c>
      <c r="R377" s="90">
        <v>64500</v>
      </c>
      <c r="S377" s="90">
        <v>64200</v>
      </c>
      <c r="T377" s="90">
        <v>67500</v>
      </c>
      <c r="U377" s="90">
        <v>67200</v>
      </c>
      <c r="V377" s="90">
        <v>67300</v>
      </c>
      <c r="W377" s="90">
        <v>68400</v>
      </c>
      <c r="X377" s="90">
        <v>70700</v>
      </c>
    </row>
    <row r="378" spans="1:24">
      <c r="A378" t="str">
        <f t="shared" si="14"/>
        <v>Mar-22</v>
      </c>
      <c r="B378" s="93">
        <v>44644</v>
      </c>
      <c r="C378" s="90">
        <v>65400</v>
      </c>
      <c r="D378" s="90">
        <v>66500</v>
      </c>
      <c r="E378" s="90">
        <v>69700</v>
      </c>
      <c r="F378" s="90">
        <v>64800</v>
      </c>
      <c r="G378" s="90">
        <v>69400</v>
      </c>
      <c r="H378" s="91" t="s">
        <v>25</v>
      </c>
      <c r="I378" s="90">
        <v>66500</v>
      </c>
      <c r="J378" s="90">
        <v>67500</v>
      </c>
      <c r="K378" s="90">
        <v>69300</v>
      </c>
      <c r="L378" s="91" t="s">
        <v>25</v>
      </c>
      <c r="M378" s="90">
        <v>66300</v>
      </c>
      <c r="N378" s="90">
        <v>69100</v>
      </c>
      <c r="O378" s="90">
        <v>66500</v>
      </c>
      <c r="P378" s="91" t="s">
        <v>25</v>
      </c>
      <c r="Q378" s="90">
        <v>63200</v>
      </c>
      <c r="R378" s="90">
        <v>64500</v>
      </c>
      <c r="S378" s="90">
        <v>64000</v>
      </c>
      <c r="T378" s="90">
        <v>67600</v>
      </c>
      <c r="U378" s="90">
        <v>67200</v>
      </c>
      <c r="V378" s="90">
        <v>66800</v>
      </c>
      <c r="W378" s="90">
        <v>68400</v>
      </c>
      <c r="X378" s="90">
        <v>70700</v>
      </c>
    </row>
    <row r="379" spans="1:24">
      <c r="A379" t="str">
        <f t="shared" si="14"/>
        <v>Mar-22</v>
      </c>
      <c r="B379" s="93">
        <v>44645</v>
      </c>
      <c r="C379" s="90">
        <v>65200</v>
      </c>
      <c r="D379" s="90">
        <v>66500</v>
      </c>
      <c r="E379" s="90">
        <v>69700</v>
      </c>
      <c r="F379" s="90">
        <v>63200</v>
      </c>
      <c r="G379" s="90">
        <v>68500</v>
      </c>
      <c r="H379" s="91" t="s">
        <v>25</v>
      </c>
      <c r="I379" s="90">
        <v>66500</v>
      </c>
      <c r="J379" s="90">
        <v>67200</v>
      </c>
      <c r="K379" s="90">
        <v>69000</v>
      </c>
      <c r="L379" s="91" t="s">
        <v>25</v>
      </c>
      <c r="M379" s="90">
        <v>65500</v>
      </c>
      <c r="N379" s="90">
        <v>68300</v>
      </c>
      <c r="O379" s="90">
        <v>65200</v>
      </c>
      <c r="P379" s="91" t="s">
        <v>25</v>
      </c>
      <c r="Q379" s="90">
        <v>62500</v>
      </c>
      <c r="R379" s="90">
        <v>63700</v>
      </c>
      <c r="S379" s="90">
        <v>63000</v>
      </c>
      <c r="T379" s="90">
        <v>66000</v>
      </c>
      <c r="U379" s="90">
        <v>66200</v>
      </c>
      <c r="V379" s="90">
        <v>66800</v>
      </c>
      <c r="W379" s="90">
        <v>67600</v>
      </c>
      <c r="X379" s="90">
        <v>69800</v>
      </c>
    </row>
    <row r="380" spans="1:24">
      <c r="A380" t="str">
        <f t="shared" si="14"/>
        <v>Mar-22</v>
      </c>
      <c r="B380" s="93">
        <v>44646</v>
      </c>
      <c r="C380" s="90">
        <v>65200</v>
      </c>
      <c r="D380" s="90">
        <v>66500</v>
      </c>
      <c r="E380" s="90">
        <v>68200</v>
      </c>
      <c r="F380" s="90">
        <v>63200</v>
      </c>
      <c r="G380" s="90">
        <v>67400</v>
      </c>
      <c r="H380" s="91" t="s">
        <v>25</v>
      </c>
      <c r="I380" s="90">
        <v>66500</v>
      </c>
      <c r="J380" s="90">
        <v>66700</v>
      </c>
      <c r="K380" s="90">
        <v>68200</v>
      </c>
      <c r="L380" s="91" t="s">
        <v>25</v>
      </c>
      <c r="M380" s="90">
        <v>65200</v>
      </c>
      <c r="N380" s="90">
        <v>67800</v>
      </c>
      <c r="O380" s="90">
        <v>65200</v>
      </c>
      <c r="P380" s="91" t="s">
        <v>25</v>
      </c>
      <c r="Q380" s="90">
        <v>61800</v>
      </c>
      <c r="R380" s="90">
        <v>62900</v>
      </c>
      <c r="S380" s="90">
        <v>62200</v>
      </c>
      <c r="T380" s="90">
        <v>66000</v>
      </c>
      <c r="U380" s="90">
        <v>66000</v>
      </c>
      <c r="V380" s="91" t="s">
        <v>25</v>
      </c>
      <c r="W380" s="90">
        <v>67600</v>
      </c>
      <c r="X380" s="90">
        <v>69800</v>
      </c>
    </row>
    <row r="381" spans="1:24">
      <c r="A381" t="str">
        <f t="shared" si="14"/>
        <v>Mar-22</v>
      </c>
      <c r="B381" s="93">
        <v>44647</v>
      </c>
      <c r="C381" s="90" t="s">
        <v>24</v>
      </c>
      <c r="D381" s="90" t="s">
        <v>24</v>
      </c>
      <c r="E381" s="90" t="s">
        <v>24</v>
      </c>
      <c r="F381" s="90" t="s">
        <v>24</v>
      </c>
      <c r="G381" s="90" t="s">
        <v>24</v>
      </c>
      <c r="H381" s="90" t="s">
        <v>24</v>
      </c>
      <c r="I381" s="90" t="s">
        <v>24</v>
      </c>
      <c r="J381" s="90" t="s">
        <v>24</v>
      </c>
      <c r="K381" s="90" t="s">
        <v>24</v>
      </c>
      <c r="L381" s="90" t="s">
        <v>24</v>
      </c>
      <c r="M381" s="90" t="s">
        <v>24</v>
      </c>
      <c r="N381" s="90" t="s">
        <v>24</v>
      </c>
      <c r="O381" s="90" t="s">
        <v>24</v>
      </c>
      <c r="P381" s="90" t="s">
        <v>24</v>
      </c>
      <c r="Q381" s="90" t="s">
        <v>24</v>
      </c>
      <c r="R381" s="90" t="s">
        <v>24</v>
      </c>
      <c r="S381" s="90" t="s">
        <v>24</v>
      </c>
      <c r="T381" s="90" t="s">
        <v>24</v>
      </c>
      <c r="U381" s="90" t="s">
        <v>24</v>
      </c>
      <c r="V381" s="90" t="s">
        <v>24</v>
      </c>
      <c r="W381" s="90" t="s">
        <v>24</v>
      </c>
      <c r="X381" s="90" t="s">
        <v>24</v>
      </c>
    </row>
    <row r="382" spans="1:24">
      <c r="A382" t="str">
        <f t="shared" si="14"/>
        <v>Mar-22</v>
      </c>
      <c r="B382" s="93">
        <v>44648</v>
      </c>
      <c r="C382" s="90">
        <v>65200</v>
      </c>
      <c r="D382" s="90">
        <v>66500</v>
      </c>
      <c r="E382" s="90">
        <v>68500</v>
      </c>
      <c r="F382" s="90">
        <v>62500</v>
      </c>
      <c r="G382" s="90">
        <v>66400</v>
      </c>
      <c r="H382" s="91" t="s">
        <v>25</v>
      </c>
      <c r="I382" s="90">
        <v>66000</v>
      </c>
      <c r="J382" s="90">
        <v>66700</v>
      </c>
      <c r="K382" s="90">
        <v>68200</v>
      </c>
      <c r="L382" s="91" t="s">
        <v>25</v>
      </c>
      <c r="M382" s="90">
        <v>65200</v>
      </c>
      <c r="N382" s="90">
        <v>67800</v>
      </c>
      <c r="O382" s="90">
        <v>64500</v>
      </c>
      <c r="P382" s="91" t="s">
        <v>25</v>
      </c>
      <c r="Q382" s="90">
        <v>61500</v>
      </c>
      <c r="R382" s="90">
        <v>62000</v>
      </c>
      <c r="S382" s="90">
        <v>62000</v>
      </c>
      <c r="T382" s="90">
        <v>65300</v>
      </c>
      <c r="U382" s="90">
        <v>65800</v>
      </c>
      <c r="V382" s="90">
        <v>66800</v>
      </c>
      <c r="W382" s="90">
        <v>67600</v>
      </c>
      <c r="X382" s="90">
        <v>69800</v>
      </c>
    </row>
    <row r="383" spans="1:24">
      <c r="A383" t="str">
        <f t="shared" si="14"/>
        <v>Mar-22</v>
      </c>
      <c r="B383" s="93">
        <v>44649</v>
      </c>
      <c r="C383" s="90">
        <v>65200</v>
      </c>
      <c r="D383" s="90">
        <v>66000</v>
      </c>
      <c r="E383" s="90">
        <v>68500</v>
      </c>
      <c r="F383" s="90">
        <v>62000</v>
      </c>
      <c r="G383" s="90">
        <v>66300</v>
      </c>
      <c r="H383" s="91" t="s">
        <v>25</v>
      </c>
      <c r="I383" s="90">
        <v>66000</v>
      </c>
      <c r="J383" s="90">
        <v>66000</v>
      </c>
      <c r="K383" s="90">
        <v>66300</v>
      </c>
      <c r="L383" s="91" t="s">
        <v>25</v>
      </c>
      <c r="M383" s="90">
        <v>64700</v>
      </c>
      <c r="N383" s="90">
        <v>67700</v>
      </c>
      <c r="O383" s="90">
        <v>64500</v>
      </c>
      <c r="P383" s="91" t="s">
        <v>25</v>
      </c>
      <c r="Q383" s="90">
        <v>61000</v>
      </c>
      <c r="R383" s="90">
        <v>61800</v>
      </c>
      <c r="S383" s="90">
        <v>62000</v>
      </c>
      <c r="T383" s="90">
        <v>64800</v>
      </c>
      <c r="U383" s="90">
        <v>64800</v>
      </c>
      <c r="V383" s="90">
        <v>66300</v>
      </c>
      <c r="W383" s="90">
        <v>67100</v>
      </c>
      <c r="X383" s="90">
        <v>69300</v>
      </c>
    </row>
    <row r="384" spans="1:24">
      <c r="A384" t="str">
        <f t="shared" si="14"/>
        <v>Mar-22</v>
      </c>
      <c r="B384" s="93">
        <v>44650</v>
      </c>
      <c r="C384" s="90">
        <v>65100</v>
      </c>
      <c r="D384" s="90">
        <v>66000</v>
      </c>
      <c r="E384" s="90">
        <v>67700</v>
      </c>
      <c r="F384" s="90">
        <v>61500</v>
      </c>
      <c r="G384" s="90">
        <v>65900</v>
      </c>
      <c r="H384" s="91" t="s">
        <v>25</v>
      </c>
      <c r="I384" s="90">
        <v>65500</v>
      </c>
      <c r="J384" s="90">
        <v>65600</v>
      </c>
      <c r="K384" s="90">
        <v>66300</v>
      </c>
      <c r="L384" s="91" t="s">
        <v>25</v>
      </c>
      <c r="M384" s="90">
        <v>64700</v>
      </c>
      <c r="N384" s="90">
        <v>67700</v>
      </c>
      <c r="O384" s="90">
        <v>63800</v>
      </c>
      <c r="P384" s="91" t="s">
        <v>25</v>
      </c>
      <c r="Q384" s="90">
        <v>61000</v>
      </c>
      <c r="R384" s="90">
        <v>61700</v>
      </c>
      <c r="S384" s="90">
        <v>61800</v>
      </c>
      <c r="T384" s="90">
        <v>64300</v>
      </c>
      <c r="U384" s="90">
        <v>64500</v>
      </c>
      <c r="V384" s="90">
        <v>66300</v>
      </c>
      <c r="W384" s="90">
        <v>66800</v>
      </c>
      <c r="X384" s="90">
        <v>69000</v>
      </c>
    </row>
    <row r="385" spans="1:25">
      <c r="A385" t="str">
        <f t="shared" si="14"/>
        <v>Mar-22</v>
      </c>
      <c r="B385" s="93">
        <v>44651</v>
      </c>
      <c r="C385" s="90">
        <v>65000</v>
      </c>
      <c r="D385" s="90">
        <v>65500</v>
      </c>
      <c r="E385" s="90">
        <v>66700</v>
      </c>
      <c r="F385" s="90">
        <v>61300</v>
      </c>
      <c r="G385" s="90">
        <v>65600</v>
      </c>
      <c r="H385" s="91" t="s">
        <v>25</v>
      </c>
      <c r="I385" s="90">
        <v>65000</v>
      </c>
      <c r="J385" s="90">
        <v>64600</v>
      </c>
      <c r="K385" s="90">
        <v>66000</v>
      </c>
      <c r="L385" s="91" t="s">
        <v>25</v>
      </c>
      <c r="M385" s="90">
        <v>64100</v>
      </c>
      <c r="N385" s="90">
        <v>66800</v>
      </c>
      <c r="O385" s="90">
        <v>63500</v>
      </c>
      <c r="P385" s="91" t="s">
        <v>25</v>
      </c>
      <c r="Q385" s="90">
        <v>60000</v>
      </c>
      <c r="R385" s="90">
        <v>61000</v>
      </c>
      <c r="S385" s="90">
        <v>61000</v>
      </c>
      <c r="T385" s="90">
        <v>64100</v>
      </c>
      <c r="U385" s="90">
        <v>63000</v>
      </c>
      <c r="V385" s="90">
        <v>65300</v>
      </c>
      <c r="W385" s="90">
        <v>66800</v>
      </c>
      <c r="X385" s="90">
        <v>69000</v>
      </c>
    </row>
    <row r="386" spans="1:25">
      <c r="A386" t="str">
        <f t="shared" si="14"/>
        <v>Apr-22</v>
      </c>
      <c r="B386" s="93">
        <v>44652</v>
      </c>
      <c r="C386" s="90">
        <v>65600</v>
      </c>
      <c r="D386" s="90">
        <v>65500</v>
      </c>
      <c r="E386" s="90">
        <v>66700</v>
      </c>
      <c r="F386" s="90">
        <v>62000</v>
      </c>
      <c r="G386" s="90">
        <v>66500</v>
      </c>
      <c r="H386" s="91" t="s">
        <v>25</v>
      </c>
      <c r="I386" s="90">
        <v>65000</v>
      </c>
      <c r="J386" s="90">
        <v>64700</v>
      </c>
      <c r="K386" s="90">
        <v>66300</v>
      </c>
      <c r="L386" s="91" t="s">
        <v>25</v>
      </c>
      <c r="M386" s="90">
        <v>64100</v>
      </c>
      <c r="N386" s="90">
        <v>66800</v>
      </c>
      <c r="O386" s="90">
        <v>64000</v>
      </c>
      <c r="P386" s="91" t="s">
        <v>25</v>
      </c>
      <c r="Q386" s="90">
        <v>61500</v>
      </c>
      <c r="R386" s="90">
        <v>61200</v>
      </c>
      <c r="S386" s="90">
        <v>62000</v>
      </c>
      <c r="T386" s="90">
        <v>64800</v>
      </c>
      <c r="U386" s="90">
        <v>63500</v>
      </c>
      <c r="V386" s="90">
        <v>65800</v>
      </c>
      <c r="W386" s="90">
        <v>66800</v>
      </c>
      <c r="X386" s="90">
        <v>69000</v>
      </c>
    </row>
    <row r="387" spans="1:25">
      <c r="A387" t="str">
        <f t="shared" si="14"/>
        <v>Apr-22</v>
      </c>
      <c r="B387" s="93">
        <v>44653</v>
      </c>
      <c r="C387" s="90">
        <v>65600</v>
      </c>
      <c r="D387" s="90">
        <v>66200</v>
      </c>
      <c r="E387" s="90">
        <v>66400</v>
      </c>
      <c r="F387" s="90">
        <v>62300</v>
      </c>
      <c r="G387" s="90">
        <v>67300</v>
      </c>
      <c r="H387" s="91" t="s">
        <v>25</v>
      </c>
      <c r="I387" s="90">
        <v>65000</v>
      </c>
      <c r="J387" s="90">
        <v>64500</v>
      </c>
      <c r="K387" s="90">
        <v>66300</v>
      </c>
      <c r="L387" s="91" t="s">
        <v>25</v>
      </c>
      <c r="M387" s="90">
        <v>63800</v>
      </c>
      <c r="N387" s="90">
        <v>66800</v>
      </c>
      <c r="O387" s="90">
        <v>63500</v>
      </c>
      <c r="P387" s="91" t="s">
        <v>25</v>
      </c>
      <c r="Q387" s="90">
        <v>61000</v>
      </c>
      <c r="R387" s="90">
        <v>61300</v>
      </c>
      <c r="S387" s="90">
        <v>61600</v>
      </c>
      <c r="T387" s="90">
        <v>65100</v>
      </c>
      <c r="U387" s="90">
        <v>63600</v>
      </c>
      <c r="V387" s="90">
        <v>65800</v>
      </c>
      <c r="W387" s="90">
        <v>66800</v>
      </c>
      <c r="X387" s="90">
        <v>69000</v>
      </c>
    </row>
    <row r="388" spans="1:25">
      <c r="A388" t="str">
        <f t="shared" si="14"/>
        <v>Apr-22</v>
      </c>
      <c r="B388" s="93">
        <v>44654</v>
      </c>
      <c r="C388" s="90" t="s">
        <v>24</v>
      </c>
      <c r="D388" s="90" t="s">
        <v>24</v>
      </c>
      <c r="E388" s="90" t="s">
        <v>24</v>
      </c>
      <c r="F388" s="90" t="s">
        <v>24</v>
      </c>
      <c r="G388" s="90" t="s">
        <v>24</v>
      </c>
      <c r="H388" s="90" t="s">
        <v>24</v>
      </c>
      <c r="I388" s="90" t="s">
        <v>24</v>
      </c>
      <c r="J388" s="90" t="s">
        <v>24</v>
      </c>
      <c r="K388" s="90" t="s">
        <v>24</v>
      </c>
      <c r="L388" s="90" t="s">
        <v>24</v>
      </c>
      <c r="M388" s="90" t="s">
        <v>24</v>
      </c>
      <c r="N388" s="90" t="s">
        <v>24</v>
      </c>
      <c r="O388" s="90" t="s">
        <v>24</v>
      </c>
      <c r="P388" s="90" t="s">
        <v>24</v>
      </c>
      <c r="Q388" s="90" t="s">
        <v>24</v>
      </c>
      <c r="R388" s="90" t="s">
        <v>24</v>
      </c>
      <c r="S388" s="90" t="s">
        <v>24</v>
      </c>
      <c r="T388" s="90" t="s">
        <v>24</v>
      </c>
      <c r="U388" s="90" t="s">
        <v>24</v>
      </c>
      <c r="V388" s="90" t="s">
        <v>24</v>
      </c>
      <c r="W388" s="90" t="s">
        <v>24</v>
      </c>
      <c r="X388" s="90" t="s">
        <v>24</v>
      </c>
    </row>
    <row r="389" spans="1:25">
      <c r="A389" t="str">
        <f t="shared" si="14"/>
        <v>Apr-22</v>
      </c>
      <c r="B389" s="93">
        <v>44655</v>
      </c>
      <c r="C389" s="90">
        <v>65600</v>
      </c>
      <c r="D389" s="90">
        <v>67000</v>
      </c>
      <c r="E389" s="90">
        <v>66400</v>
      </c>
      <c r="F389" s="90">
        <v>61800</v>
      </c>
      <c r="G389" s="90">
        <v>67400</v>
      </c>
      <c r="H389" s="91" t="s">
        <v>25</v>
      </c>
      <c r="I389" s="90">
        <v>64500</v>
      </c>
      <c r="J389" s="90">
        <v>63900</v>
      </c>
      <c r="K389" s="90">
        <v>66300</v>
      </c>
      <c r="L389" s="91" t="s">
        <v>25</v>
      </c>
      <c r="M389" s="90">
        <v>63600</v>
      </c>
      <c r="N389" s="90">
        <v>66800</v>
      </c>
      <c r="O389" s="90">
        <v>63500</v>
      </c>
      <c r="P389" s="91" t="s">
        <v>25</v>
      </c>
      <c r="Q389" s="90">
        <v>61000</v>
      </c>
      <c r="R389" s="90">
        <v>61300</v>
      </c>
      <c r="S389" s="90">
        <v>61200</v>
      </c>
      <c r="T389" s="90">
        <v>64600</v>
      </c>
      <c r="U389" s="90">
        <v>63700</v>
      </c>
      <c r="V389" s="90">
        <v>65800</v>
      </c>
      <c r="W389" s="90">
        <v>66800</v>
      </c>
      <c r="X389" s="90">
        <v>69000</v>
      </c>
    </row>
    <row r="390" spans="1:25">
      <c r="A390" t="str">
        <f t="shared" si="14"/>
        <v>Apr-22</v>
      </c>
      <c r="B390" s="93">
        <v>44656</v>
      </c>
      <c r="C390" s="90">
        <v>65300</v>
      </c>
      <c r="D390" s="90">
        <v>67000</v>
      </c>
      <c r="E390" s="90">
        <v>65200</v>
      </c>
      <c r="F390" s="90">
        <v>61000</v>
      </c>
      <c r="G390" s="90">
        <v>66700</v>
      </c>
      <c r="H390" s="91" t="s">
        <v>25</v>
      </c>
      <c r="I390" s="90">
        <v>64500</v>
      </c>
      <c r="J390" s="90">
        <v>63700</v>
      </c>
      <c r="K390" s="90">
        <v>65200</v>
      </c>
      <c r="L390" s="91" t="s">
        <v>25</v>
      </c>
      <c r="M390" s="90">
        <v>63600</v>
      </c>
      <c r="N390" s="90">
        <v>66800</v>
      </c>
      <c r="O390" s="90">
        <v>62700</v>
      </c>
      <c r="P390" s="91" t="s">
        <v>25</v>
      </c>
      <c r="Q390" s="90">
        <v>60000</v>
      </c>
      <c r="R390" s="90">
        <v>60500</v>
      </c>
      <c r="S390" s="90">
        <v>60800</v>
      </c>
      <c r="T390" s="90">
        <v>63800</v>
      </c>
      <c r="U390" s="90">
        <v>63000</v>
      </c>
      <c r="V390" s="90">
        <v>65300</v>
      </c>
      <c r="W390" s="90">
        <v>66400</v>
      </c>
      <c r="X390" s="90">
        <v>68800</v>
      </c>
      <c r="Y390" s="90"/>
    </row>
    <row r="391" spans="1:25">
      <c r="A391" t="str">
        <f t="shared" si="14"/>
        <v>Apr-22</v>
      </c>
      <c r="B391" s="93">
        <v>44657</v>
      </c>
      <c r="C391" s="90">
        <v>65200</v>
      </c>
      <c r="D391" s="90">
        <v>66500</v>
      </c>
      <c r="E391" s="90">
        <v>64200</v>
      </c>
      <c r="F391" s="90">
        <v>60000</v>
      </c>
      <c r="G391" s="90">
        <v>65400</v>
      </c>
      <c r="H391" s="91" t="s">
        <v>25</v>
      </c>
      <c r="I391" s="90">
        <v>64000</v>
      </c>
      <c r="J391" s="90">
        <v>63100</v>
      </c>
      <c r="K391" s="90">
        <v>64200</v>
      </c>
      <c r="L391" s="91" t="s">
        <v>25</v>
      </c>
      <c r="M391" s="90">
        <v>63000</v>
      </c>
      <c r="N391" s="90">
        <v>65800</v>
      </c>
      <c r="O391" s="90">
        <v>60600</v>
      </c>
      <c r="P391" s="91" t="s">
        <v>25</v>
      </c>
      <c r="Q391" s="90">
        <v>59500</v>
      </c>
      <c r="R391" s="90">
        <v>59700</v>
      </c>
      <c r="S391" s="90">
        <v>59600</v>
      </c>
      <c r="T391" s="90">
        <v>62800</v>
      </c>
      <c r="U391" s="90">
        <v>63000</v>
      </c>
      <c r="V391" s="90">
        <v>64800</v>
      </c>
      <c r="W391" s="90">
        <v>65700</v>
      </c>
      <c r="X391" s="90">
        <v>68200</v>
      </c>
    </row>
    <row r="392" spans="1:25">
      <c r="A392" t="str">
        <f t="shared" si="14"/>
        <v>Apr-22</v>
      </c>
      <c r="B392" s="93">
        <v>44658</v>
      </c>
      <c r="C392" s="90">
        <v>64900</v>
      </c>
      <c r="D392" s="90">
        <v>66500</v>
      </c>
      <c r="E392" s="90">
        <v>64200</v>
      </c>
      <c r="F392" s="90">
        <v>60500</v>
      </c>
      <c r="G392" s="90">
        <v>64300</v>
      </c>
      <c r="H392" s="91" t="s">
        <v>25</v>
      </c>
      <c r="I392" s="90">
        <v>64000</v>
      </c>
      <c r="J392" s="90">
        <v>62700</v>
      </c>
      <c r="K392" s="90">
        <v>63300</v>
      </c>
      <c r="L392" s="91" t="s">
        <v>25</v>
      </c>
      <c r="M392" s="90">
        <v>62600</v>
      </c>
      <c r="N392" s="90">
        <v>64800</v>
      </c>
      <c r="O392" s="90">
        <v>60600</v>
      </c>
      <c r="P392" s="91" t="s">
        <v>25</v>
      </c>
      <c r="Q392" s="90">
        <v>59700</v>
      </c>
      <c r="R392" s="90">
        <v>59700</v>
      </c>
      <c r="S392" s="90">
        <v>58900</v>
      </c>
      <c r="T392" s="90">
        <v>63300</v>
      </c>
      <c r="U392" s="90">
        <v>62800</v>
      </c>
      <c r="V392" s="91" t="s">
        <v>25</v>
      </c>
      <c r="W392" s="90">
        <v>65700</v>
      </c>
      <c r="X392" s="90">
        <v>68200</v>
      </c>
    </row>
    <row r="393" spans="1:25">
      <c r="A393" t="str">
        <f t="shared" si="14"/>
        <v>Apr-22</v>
      </c>
      <c r="B393" s="93">
        <v>44659</v>
      </c>
      <c r="C393" s="90">
        <v>64900</v>
      </c>
      <c r="D393" s="90">
        <v>66000</v>
      </c>
      <c r="E393" s="90">
        <v>63800</v>
      </c>
      <c r="F393" s="90">
        <v>60000</v>
      </c>
      <c r="G393" s="90">
        <v>64100</v>
      </c>
      <c r="H393" s="91" t="s">
        <v>25</v>
      </c>
      <c r="I393" s="90">
        <v>63500</v>
      </c>
      <c r="J393" s="90">
        <v>62100</v>
      </c>
      <c r="K393" s="90">
        <v>63300</v>
      </c>
      <c r="L393" s="91" t="s">
        <v>25</v>
      </c>
      <c r="M393" s="90">
        <v>62000</v>
      </c>
      <c r="N393" s="90">
        <v>64800</v>
      </c>
      <c r="O393" s="90">
        <v>60200</v>
      </c>
      <c r="P393" s="91" t="s">
        <v>25</v>
      </c>
      <c r="Q393" s="90">
        <v>59200</v>
      </c>
      <c r="R393" s="90">
        <v>59100</v>
      </c>
      <c r="S393" s="90">
        <v>58800</v>
      </c>
      <c r="T393" s="90">
        <v>62800</v>
      </c>
      <c r="U393" s="90">
        <v>61800</v>
      </c>
      <c r="V393" s="90">
        <v>63800</v>
      </c>
      <c r="W393" s="90">
        <v>65700</v>
      </c>
      <c r="X393" s="90">
        <v>68200</v>
      </c>
      <c r="Y393" s="90"/>
    </row>
    <row r="394" spans="1:25">
      <c r="A394" t="str">
        <f t="shared" si="14"/>
        <v>Apr-22</v>
      </c>
      <c r="B394" s="93">
        <v>44660</v>
      </c>
      <c r="C394" s="90">
        <v>64600</v>
      </c>
      <c r="D394" s="90">
        <v>65000</v>
      </c>
      <c r="E394" s="90">
        <v>62700</v>
      </c>
      <c r="F394" s="90">
        <v>59700</v>
      </c>
      <c r="G394" s="90">
        <v>64100</v>
      </c>
      <c r="H394" s="91" t="s">
        <v>25</v>
      </c>
      <c r="I394" s="90">
        <v>63000</v>
      </c>
      <c r="J394" s="90">
        <v>61900</v>
      </c>
      <c r="K394" s="90">
        <v>63300</v>
      </c>
      <c r="L394" s="91" t="s">
        <v>25</v>
      </c>
      <c r="M394" s="90">
        <v>62000</v>
      </c>
      <c r="N394" s="90">
        <v>64800</v>
      </c>
      <c r="O394" s="90">
        <v>60400</v>
      </c>
      <c r="P394" s="91" t="s">
        <v>25</v>
      </c>
      <c r="Q394" s="90">
        <v>58800</v>
      </c>
      <c r="R394" s="90">
        <v>59100</v>
      </c>
      <c r="S394" s="90">
        <v>58600</v>
      </c>
      <c r="T394" s="90">
        <v>62500</v>
      </c>
      <c r="U394" s="90">
        <v>61800</v>
      </c>
      <c r="V394" s="90">
        <v>63800</v>
      </c>
      <c r="W394" s="90">
        <v>65700</v>
      </c>
      <c r="X394" s="90">
        <v>68200</v>
      </c>
      <c r="Y394" s="90"/>
    </row>
    <row r="395" spans="1:25">
      <c r="A395" t="str">
        <f t="shared" si="14"/>
        <v>Apr-22</v>
      </c>
      <c r="B395" s="93">
        <v>44661</v>
      </c>
      <c r="C395" s="90" t="s">
        <v>24</v>
      </c>
      <c r="D395" s="90" t="s">
        <v>24</v>
      </c>
      <c r="E395" s="90" t="s">
        <v>24</v>
      </c>
      <c r="F395" s="90" t="s">
        <v>24</v>
      </c>
      <c r="G395" s="90" t="s">
        <v>24</v>
      </c>
      <c r="H395" s="90" t="s">
        <v>24</v>
      </c>
      <c r="I395" s="90" t="s">
        <v>24</v>
      </c>
      <c r="J395" s="90" t="s">
        <v>24</v>
      </c>
      <c r="K395" s="90" t="s">
        <v>24</v>
      </c>
      <c r="L395" s="90" t="s">
        <v>24</v>
      </c>
      <c r="M395" s="90" t="s">
        <v>24</v>
      </c>
      <c r="N395" s="90" t="s">
        <v>24</v>
      </c>
      <c r="O395" s="90" t="s">
        <v>24</v>
      </c>
      <c r="P395" s="90" t="s">
        <v>24</v>
      </c>
      <c r="Q395" s="90" t="s">
        <v>24</v>
      </c>
      <c r="R395" s="90" t="s">
        <v>24</v>
      </c>
      <c r="S395" s="90" t="s">
        <v>24</v>
      </c>
      <c r="T395" s="90" t="s">
        <v>24</v>
      </c>
      <c r="U395" s="90" t="s">
        <v>24</v>
      </c>
      <c r="V395" s="90" t="s">
        <v>24</v>
      </c>
      <c r="W395" s="90" t="s">
        <v>24</v>
      </c>
      <c r="X395" s="90" t="s">
        <v>24</v>
      </c>
      <c r="Y395" s="90"/>
    </row>
    <row r="396" spans="1:25">
      <c r="A396" t="str">
        <f t="shared" si="14"/>
        <v>Apr-22</v>
      </c>
      <c r="B396" s="93">
        <v>44662</v>
      </c>
      <c r="C396" s="90">
        <v>64300</v>
      </c>
      <c r="D396" s="90">
        <v>64800</v>
      </c>
      <c r="E396" s="90">
        <v>61200</v>
      </c>
      <c r="F396" s="90">
        <v>58700</v>
      </c>
      <c r="G396" s="90">
        <v>63700</v>
      </c>
      <c r="H396" s="91" t="s">
        <v>25</v>
      </c>
      <c r="I396" s="90">
        <v>62000</v>
      </c>
      <c r="J396" s="90">
        <v>60800</v>
      </c>
      <c r="K396" s="90">
        <v>62200</v>
      </c>
      <c r="L396" s="91" t="s">
        <v>25</v>
      </c>
      <c r="M396" s="90">
        <v>61100</v>
      </c>
      <c r="N396" s="90">
        <v>63800</v>
      </c>
      <c r="O396" s="90">
        <v>58700</v>
      </c>
      <c r="P396" s="91" t="s">
        <v>25</v>
      </c>
      <c r="Q396" s="90">
        <v>57500</v>
      </c>
      <c r="R396" s="90">
        <v>58000</v>
      </c>
      <c r="S396" s="90">
        <v>57800</v>
      </c>
      <c r="T396" s="90">
        <v>61500</v>
      </c>
      <c r="U396" s="90">
        <v>61000</v>
      </c>
      <c r="V396" s="90">
        <v>63000</v>
      </c>
      <c r="W396" s="90">
        <v>65200</v>
      </c>
      <c r="X396" s="90">
        <v>67700</v>
      </c>
    </row>
    <row r="397" spans="1:25">
      <c r="A397" t="str">
        <f t="shared" si="14"/>
        <v>Apr-22</v>
      </c>
      <c r="B397" s="93">
        <v>44663</v>
      </c>
      <c r="C397" s="90">
        <v>64100</v>
      </c>
      <c r="D397" s="90">
        <v>64000</v>
      </c>
      <c r="E397" s="90">
        <v>60500</v>
      </c>
      <c r="F397" s="90">
        <v>58300</v>
      </c>
      <c r="G397" s="90">
        <v>62300</v>
      </c>
      <c r="H397" s="91" t="s">
        <v>25</v>
      </c>
      <c r="I397" s="90">
        <v>61500</v>
      </c>
      <c r="J397" s="90">
        <v>59800</v>
      </c>
      <c r="K397" s="90">
        <v>60500</v>
      </c>
      <c r="L397" s="91" t="s">
        <v>25</v>
      </c>
      <c r="M397" s="90">
        <v>60000</v>
      </c>
      <c r="N397" s="90">
        <v>62300</v>
      </c>
      <c r="O397" s="90">
        <v>58000</v>
      </c>
      <c r="P397" s="91" t="s">
        <v>25</v>
      </c>
      <c r="Q397" s="90">
        <v>57000</v>
      </c>
      <c r="R397" s="90">
        <v>58400</v>
      </c>
      <c r="S397" s="90">
        <v>57300</v>
      </c>
      <c r="T397" s="90">
        <v>61100</v>
      </c>
      <c r="U397" s="90">
        <v>60800</v>
      </c>
      <c r="V397" s="90">
        <v>62300</v>
      </c>
      <c r="W397" s="90">
        <v>64800</v>
      </c>
      <c r="X397" s="90">
        <v>67200</v>
      </c>
    </row>
    <row r="398" spans="1:25">
      <c r="A398" t="str">
        <f t="shared" si="14"/>
        <v>Apr-22</v>
      </c>
      <c r="B398" s="93">
        <v>44664</v>
      </c>
      <c r="C398" s="90">
        <v>64600</v>
      </c>
      <c r="D398" s="90">
        <v>64500</v>
      </c>
      <c r="E398" s="90">
        <v>61500</v>
      </c>
      <c r="F398" s="90">
        <v>59700</v>
      </c>
      <c r="G398" s="90">
        <v>62600</v>
      </c>
      <c r="H398" s="91" t="s">
        <v>25</v>
      </c>
      <c r="I398" s="90">
        <v>62000</v>
      </c>
      <c r="J398" s="90">
        <v>60800</v>
      </c>
      <c r="K398" s="90">
        <v>61700</v>
      </c>
      <c r="L398" s="91" t="s">
        <v>25</v>
      </c>
      <c r="M398" s="90">
        <v>61000</v>
      </c>
      <c r="N398" s="90">
        <v>63100</v>
      </c>
      <c r="O398" s="90">
        <v>60000</v>
      </c>
      <c r="P398" s="91" t="s">
        <v>25</v>
      </c>
      <c r="Q398" s="90">
        <v>59000</v>
      </c>
      <c r="R398" s="90">
        <v>59100</v>
      </c>
      <c r="S398" s="90">
        <v>58500</v>
      </c>
      <c r="T398" s="90">
        <v>62500</v>
      </c>
      <c r="U398" s="90">
        <v>61700</v>
      </c>
      <c r="V398" s="90">
        <v>62800</v>
      </c>
      <c r="W398" s="90">
        <v>64800</v>
      </c>
      <c r="X398" s="90">
        <v>67200</v>
      </c>
    </row>
    <row r="399" spans="1:25">
      <c r="A399" t="str">
        <f t="shared" si="14"/>
        <v>Apr-22</v>
      </c>
      <c r="B399" s="93">
        <v>44665</v>
      </c>
      <c r="C399" s="90">
        <v>64900</v>
      </c>
      <c r="D399" s="90">
        <v>65000</v>
      </c>
      <c r="E399" s="90">
        <v>61500</v>
      </c>
      <c r="F399" s="90">
        <v>59700</v>
      </c>
      <c r="G399" s="90">
        <v>63000</v>
      </c>
      <c r="H399" s="91" t="s">
        <v>25</v>
      </c>
      <c r="I399" s="90">
        <v>62000</v>
      </c>
      <c r="J399" s="90">
        <v>61400</v>
      </c>
      <c r="K399" s="90">
        <v>61700</v>
      </c>
      <c r="L399" s="91" t="s">
        <v>25</v>
      </c>
      <c r="M399" s="90">
        <v>61500</v>
      </c>
      <c r="N399" s="90">
        <v>63400</v>
      </c>
      <c r="O399" s="90">
        <v>60000</v>
      </c>
      <c r="P399" s="91" t="s">
        <v>25</v>
      </c>
      <c r="Q399" s="90">
        <v>59200</v>
      </c>
      <c r="R399" s="90">
        <v>59500</v>
      </c>
      <c r="S399" s="90">
        <v>59000</v>
      </c>
      <c r="T399" s="90">
        <v>62500</v>
      </c>
      <c r="U399" s="90">
        <v>62000</v>
      </c>
      <c r="V399" s="90">
        <v>62800</v>
      </c>
      <c r="W399" s="90">
        <v>64500</v>
      </c>
      <c r="X399" s="90">
        <v>67000</v>
      </c>
    </row>
    <row r="400" spans="1:25">
      <c r="A400" t="str">
        <f t="shared" si="14"/>
        <v>Apr-22</v>
      </c>
      <c r="B400" s="93">
        <v>44666</v>
      </c>
      <c r="C400" s="90">
        <v>65500</v>
      </c>
      <c r="D400" s="90">
        <v>66000</v>
      </c>
      <c r="E400" s="90">
        <v>62000</v>
      </c>
      <c r="F400" s="90">
        <v>61500</v>
      </c>
      <c r="G400" s="90">
        <v>63400</v>
      </c>
      <c r="H400" s="91" t="s">
        <v>25</v>
      </c>
      <c r="I400" s="90">
        <v>63500</v>
      </c>
      <c r="J400" s="90">
        <v>62500</v>
      </c>
      <c r="K400" s="90">
        <v>63200</v>
      </c>
      <c r="L400" s="91" t="s">
        <v>25</v>
      </c>
      <c r="M400" s="90">
        <v>63000</v>
      </c>
      <c r="N400" s="90">
        <v>64400</v>
      </c>
      <c r="O400" s="90">
        <v>62500</v>
      </c>
      <c r="P400" s="91" t="s">
        <v>25</v>
      </c>
      <c r="Q400" s="90">
        <v>61000</v>
      </c>
      <c r="R400" s="90">
        <v>60600</v>
      </c>
      <c r="S400" s="90">
        <v>60500</v>
      </c>
      <c r="T400" s="90">
        <v>64500</v>
      </c>
      <c r="U400" s="90">
        <v>62800</v>
      </c>
      <c r="V400" s="90">
        <v>63800</v>
      </c>
      <c r="W400" s="90">
        <v>64800</v>
      </c>
      <c r="X400" s="90">
        <v>67400</v>
      </c>
    </row>
    <row r="401" spans="1:29">
      <c r="A401" t="str">
        <f t="shared" si="14"/>
        <v>Apr-22</v>
      </c>
      <c r="B401" s="93">
        <v>44667</v>
      </c>
      <c r="C401" s="90">
        <v>65500</v>
      </c>
      <c r="D401" s="90">
        <v>66000</v>
      </c>
      <c r="E401" s="90">
        <v>64700</v>
      </c>
      <c r="F401" s="90">
        <v>61500</v>
      </c>
      <c r="G401" s="90">
        <v>64100</v>
      </c>
      <c r="H401" s="91" t="s">
        <v>25</v>
      </c>
      <c r="I401" s="90">
        <v>64500</v>
      </c>
      <c r="J401" s="90">
        <v>64000</v>
      </c>
      <c r="K401" s="90">
        <v>63200</v>
      </c>
      <c r="L401" s="91" t="s">
        <v>25</v>
      </c>
      <c r="M401" s="90">
        <v>64500</v>
      </c>
      <c r="N401" s="90">
        <v>64400</v>
      </c>
      <c r="O401" s="90">
        <v>63000</v>
      </c>
      <c r="P401" s="91" t="s">
        <v>25</v>
      </c>
      <c r="Q401" s="90">
        <v>60500</v>
      </c>
      <c r="R401" s="90">
        <v>60800</v>
      </c>
      <c r="S401" s="90">
        <v>61500</v>
      </c>
      <c r="T401" s="90">
        <v>64500</v>
      </c>
      <c r="U401" s="90">
        <v>63400</v>
      </c>
      <c r="V401" s="90">
        <v>64800</v>
      </c>
      <c r="W401" s="90">
        <v>65200</v>
      </c>
      <c r="X401" s="90">
        <v>67800</v>
      </c>
    </row>
    <row r="402" spans="1:29">
      <c r="A402" t="str">
        <f t="shared" si="14"/>
        <v>Apr-22</v>
      </c>
      <c r="B402" s="93">
        <v>44668</v>
      </c>
      <c r="C402" s="90" t="s">
        <v>24</v>
      </c>
      <c r="D402" s="90" t="s">
        <v>24</v>
      </c>
      <c r="E402" s="90" t="s">
        <v>24</v>
      </c>
      <c r="F402" s="90" t="s">
        <v>24</v>
      </c>
      <c r="G402" s="90" t="s">
        <v>24</v>
      </c>
      <c r="H402" s="90" t="s">
        <v>24</v>
      </c>
      <c r="I402" s="90" t="s">
        <v>24</v>
      </c>
      <c r="J402" s="90" t="s">
        <v>24</v>
      </c>
      <c r="K402" s="90" t="s">
        <v>24</v>
      </c>
      <c r="L402" s="90" t="s">
        <v>24</v>
      </c>
      <c r="M402" s="90" t="s">
        <v>24</v>
      </c>
      <c r="N402" s="90" t="s">
        <v>24</v>
      </c>
      <c r="O402" s="90" t="s">
        <v>24</v>
      </c>
      <c r="P402" s="90" t="s">
        <v>24</v>
      </c>
      <c r="Q402" s="90" t="s">
        <v>24</v>
      </c>
      <c r="R402" s="90" t="s">
        <v>24</v>
      </c>
      <c r="S402" s="90" t="s">
        <v>24</v>
      </c>
      <c r="T402" s="90" t="s">
        <v>24</v>
      </c>
      <c r="U402" s="90" t="s">
        <v>24</v>
      </c>
      <c r="V402" s="90" t="s">
        <v>24</v>
      </c>
      <c r="W402" s="90" t="s">
        <v>24</v>
      </c>
      <c r="X402" s="90" t="s">
        <v>24</v>
      </c>
    </row>
    <row r="403" spans="1:29">
      <c r="A403" t="str">
        <f t="shared" si="14"/>
        <v>Apr-22</v>
      </c>
      <c r="B403" s="93">
        <v>44669</v>
      </c>
      <c r="C403" s="90">
        <v>66700</v>
      </c>
      <c r="D403" s="90">
        <v>67000</v>
      </c>
      <c r="E403" s="90">
        <v>66800</v>
      </c>
      <c r="F403" s="90">
        <v>63300</v>
      </c>
      <c r="G403" s="90">
        <v>66700</v>
      </c>
      <c r="H403" s="91" t="s">
        <v>25</v>
      </c>
      <c r="I403" s="90">
        <v>65000</v>
      </c>
      <c r="J403" s="90">
        <v>65900</v>
      </c>
      <c r="K403" s="90">
        <v>65200</v>
      </c>
      <c r="L403" s="91" t="s">
        <v>25</v>
      </c>
      <c r="M403" s="90">
        <v>65600</v>
      </c>
      <c r="N403" s="90">
        <v>66100</v>
      </c>
      <c r="O403" s="90">
        <v>65500</v>
      </c>
      <c r="P403" s="91" t="s">
        <v>25</v>
      </c>
      <c r="Q403" s="90">
        <v>62500</v>
      </c>
      <c r="R403" s="90">
        <v>63200</v>
      </c>
      <c r="S403" s="90">
        <v>63000</v>
      </c>
      <c r="T403" s="90">
        <v>66000</v>
      </c>
      <c r="U403" s="90">
        <v>66000</v>
      </c>
      <c r="V403" s="90">
        <v>66300</v>
      </c>
      <c r="W403" s="90">
        <v>66300</v>
      </c>
      <c r="X403" s="90">
        <v>68900</v>
      </c>
    </row>
    <row r="404" spans="1:29">
      <c r="A404" t="str">
        <f t="shared" si="14"/>
        <v>Apr-22</v>
      </c>
      <c r="B404" s="93">
        <v>44670</v>
      </c>
      <c r="C404" s="90">
        <v>66700</v>
      </c>
      <c r="D404" s="90">
        <v>67000</v>
      </c>
      <c r="E404" s="90">
        <v>66800</v>
      </c>
      <c r="F404" s="90">
        <v>62800</v>
      </c>
      <c r="G404" s="90">
        <v>66700</v>
      </c>
      <c r="H404" s="91" t="s">
        <v>25</v>
      </c>
      <c r="I404" s="90">
        <v>64500</v>
      </c>
      <c r="J404" s="90">
        <v>66500</v>
      </c>
      <c r="K404" s="90">
        <v>65200</v>
      </c>
      <c r="L404" s="91" t="s">
        <v>25</v>
      </c>
      <c r="M404" s="90">
        <v>66400</v>
      </c>
      <c r="N404" s="90">
        <v>66300</v>
      </c>
      <c r="O404" s="90">
        <v>64800</v>
      </c>
      <c r="P404" s="91" t="s">
        <v>25</v>
      </c>
      <c r="Q404" s="90">
        <v>62500</v>
      </c>
      <c r="R404" s="90">
        <v>63200</v>
      </c>
      <c r="S404" s="90">
        <v>62900</v>
      </c>
      <c r="T404" s="90">
        <v>65600</v>
      </c>
      <c r="U404" s="90">
        <v>66000</v>
      </c>
      <c r="V404" s="90">
        <v>66300</v>
      </c>
      <c r="W404" s="90">
        <v>66300</v>
      </c>
      <c r="X404" s="90">
        <v>68900</v>
      </c>
      <c r="Y404" s="90"/>
    </row>
    <row r="405" spans="1:29">
      <c r="A405" t="str">
        <f t="shared" si="14"/>
        <v>Apr-22</v>
      </c>
      <c r="B405" s="93">
        <v>44671</v>
      </c>
      <c r="C405" s="90">
        <v>66000</v>
      </c>
      <c r="D405" s="90">
        <v>66000</v>
      </c>
      <c r="E405" s="90">
        <v>66700</v>
      </c>
      <c r="F405" s="90">
        <v>62300</v>
      </c>
      <c r="G405" s="90">
        <v>66300</v>
      </c>
      <c r="H405" s="91" t="s">
        <v>25</v>
      </c>
      <c r="I405" s="90">
        <v>64500</v>
      </c>
      <c r="J405" s="90">
        <v>66300</v>
      </c>
      <c r="K405" s="90">
        <v>65200</v>
      </c>
      <c r="L405" s="91" t="s">
        <v>25</v>
      </c>
      <c r="M405" s="90">
        <v>66000</v>
      </c>
      <c r="N405" s="90">
        <v>66300</v>
      </c>
      <c r="O405" s="90">
        <v>64300</v>
      </c>
      <c r="P405" s="91" t="s">
        <v>25</v>
      </c>
      <c r="Q405" s="90">
        <v>61500</v>
      </c>
      <c r="R405" s="90">
        <v>63200</v>
      </c>
      <c r="S405" s="90">
        <v>62200</v>
      </c>
      <c r="T405" s="90">
        <v>65000</v>
      </c>
      <c r="U405" s="90">
        <v>66000</v>
      </c>
      <c r="V405" s="90">
        <v>65800</v>
      </c>
      <c r="W405" s="90">
        <v>66300</v>
      </c>
      <c r="X405" s="90">
        <v>68900</v>
      </c>
      <c r="Y405" s="90"/>
      <c r="Z405" s="90">
        <v>38950</v>
      </c>
      <c r="AA405" s="90">
        <v>39550</v>
      </c>
      <c r="AB405" s="90">
        <v>38200</v>
      </c>
      <c r="AC405" s="90"/>
    </row>
    <row r="406" spans="1:29">
      <c r="A406" t="str">
        <f t="shared" ref="A406:A469" si="15">TEXT(B406,"MMM-YY")</f>
        <v>Apr-22</v>
      </c>
      <c r="B406" s="93">
        <v>44672</v>
      </c>
      <c r="C406" s="90">
        <v>66000</v>
      </c>
      <c r="D406" s="90">
        <v>66000</v>
      </c>
      <c r="E406" s="90">
        <v>66700</v>
      </c>
      <c r="F406" s="90">
        <v>61800</v>
      </c>
      <c r="G406" s="90">
        <v>66300</v>
      </c>
      <c r="H406" s="91" t="s">
        <v>25</v>
      </c>
      <c r="I406" s="90">
        <v>64500</v>
      </c>
      <c r="J406" s="90">
        <v>66300</v>
      </c>
      <c r="K406" s="90">
        <v>65200</v>
      </c>
      <c r="L406" s="91" t="s">
        <v>25</v>
      </c>
      <c r="M406" s="90">
        <v>66000</v>
      </c>
      <c r="N406" s="90">
        <v>66300</v>
      </c>
      <c r="O406" s="90">
        <v>64300</v>
      </c>
      <c r="P406" s="91" t="s">
        <v>25</v>
      </c>
      <c r="Q406" s="90">
        <v>61800</v>
      </c>
      <c r="R406" s="90">
        <v>63000</v>
      </c>
      <c r="S406" s="90">
        <v>62400</v>
      </c>
      <c r="T406" s="90">
        <v>64800</v>
      </c>
      <c r="U406" s="90">
        <v>65300</v>
      </c>
      <c r="V406" s="90">
        <v>65800</v>
      </c>
      <c r="W406" s="90">
        <v>66300</v>
      </c>
      <c r="X406" s="90">
        <v>68900</v>
      </c>
      <c r="Y406" s="90"/>
      <c r="Z406" s="90">
        <v>38750</v>
      </c>
      <c r="AA406" s="90">
        <v>39400</v>
      </c>
      <c r="AB406" s="90">
        <v>38250</v>
      </c>
      <c r="AC406" s="90"/>
    </row>
    <row r="407" spans="1:29">
      <c r="A407" t="str">
        <f t="shared" si="15"/>
        <v>Apr-22</v>
      </c>
      <c r="B407" s="93">
        <v>44673</v>
      </c>
      <c r="C407" s="90">
        <v>65300</v>
      </c>
      <c r="D407" s="90">
        <v>65500</v>
      </c>
      <c r="E407" s="90">
        <v>66700</v>
      </c>
      <c r="F407" s="90">
        <v>60500</v>
      </c>
      <c r="G407" s="90">
        <v>66200</v>
      </c>
      <c r="H407" s="91" t="s">
        <v>25</v>
      </c>
      <c r="I407" s="90">
        <v>64000</v>
      </c>
      <c r="J407" s="90">
        <v>65500</v>
      </c>
      <c r="K407" s="90">
        <v>64900</v>
      </c>
      <c r="L407" s="91" t="s">
        <v>25</v>
      </c>
      <c r="M407" s="90">
        <v>65400</v>
      </c>
      <c r="N407" s="90">
        <v>65800</v>
      </c>
      <c r="O407" s="90">
        <v>63500</v>
      </c>
      <c r="P407" s="91" t="s">
        <v>25</v>
      </c>
      <c r="Q407" s="90">
        <v>60500</v>
      </c>
      <c r="R407" s="90">
        <v>62000</v>
      </c>
      <c r="S407" s="90">
        <v>61500</v>
      </c>
      <c r="T407" s="90">
        <v>63500</v>
      </c>
      <c r="U407" s="90">
        <v>64500</v>
      </c>
      <c r="V407" s="90">
        <v>63800</v>
      </c>
      <c r="W407" s="90">
        <v>66000</v>
      </c>
      <c r="X407" s="90">
        <v>68700</v>
      </c>
      <c r="Y407" s="90"/>
      <c r="Z407" s="90">
        <v>38700</v>
      </c>
      <c r="AA407" s="90">
        <v>39300</v>
      </c>
      <c r="AB407" s="90">
        <v>38200</v>
      </c>
      <c r="AC407" s="90"/>
    </row>
    <row r="408" spans="1:29">
      <c r="A408" t="str">
        <f t="shared" si="15"/>
        <v>Apr-22</v>
      </c>
      <c r="B408" s="93">
        <v>44674</v>
      </c>
      <c r="C408" s="90">
        <v>64500</v>
      </c>
      <c r="D408" s="90">
        <v>65500</v>
      </c>
      <c r="E408" s="90">
        <v>65200</v>
      </c>
      <c r="F408" s="90">
        <v>60500</v>
      </c>
      <c r="G408" s="90">
        <v>66000</v>
      </c>
      <c r="H408" s="91" t="s">
        <v>25</v>
      </c>
      <c r="I408" s="90">
        <v>63500</v>
      </c>
      <c r="J408" s="90">
        <v>64300</v>
      </c>
      <c r="K408" s="90">
        <v>64100</v>
      </c>
      <c r="L408" s="91" t="s">
        <v>25</v>
      </c>
      <c r="M408" s="90">
        <v>63800</v>
      </c>
      <c r="N408" s="90">
        <v>64800</v>
      </c>
      <c r="O408" s="90">
        <v>62100</v>
      </c>
      <c r="P408" s="91" t="s">
        <v>25</v>
      </c>
      <c r="Q408" s="90">
        <v>60000</v>
      </c>
      <c r="R408" s="90">
        <v>61200</v>
      </c>
      <c r="S408" s="90">
        <v>60700</v>
      </c>
      <c r="T408" s="90">
        <v>63500</v>
      </c>
      <c r="U408" s="90">
        <v>64000</v>
      </c>
      <c r="V408" s="90">
        <v>63800</v>
      </c>
      <c r="W408" s="90">
        <v>66000</v>
      </c>
      <c r="X408" s="90">
        <v>68500</v>
      </c>
      <c r="Y408" s="90"/>
      <c r="Z408" s="90" t="s">
        <v>24</v>
      </c>
      <c r="AA408" s="90" t="s">
        <v>24</v>
      </c>
      <c r="AB408" s="90" t="s">
        <v>24</v>
      </c>
      <c r="AC408" s="90"/>
    </row>
    <row r="409" spans="1:29">
      <c r="A409" t="str">
        <f t="shared" si="15"/>
        <v>Apr-22</v>
      </c>
      <c r="B409" s="93">
        <v>44675</v>
      </c>
      <c r="C409" s="90" t="s">
        <v>24</v>
      </c>
      <c r="D409" s="90" t="s">
        <v>24</v>
      </c>
      <c r="E409" s="90" t="s">
        <v>24</v>
      </c>
      <c r="F409" s="90" t="s">
        <v>24</v>
      </c>
      <c r="G409" s="90" t="s">
        <v>24</v>
      </c>
      <c r="H409" s="90" t="s">
        <v>24</v>
      </c>
      <c r="I409" s="90" t="s">
        <v>24</v>
      </c>
      <c r="J409" s="90" t="s">
        <v>24</v>
      </c>
      <c r="K409" s="90" t="s">
        <v>24</v>
      </c>
      <c r="L409" s="90" t="s">
        <v>24</v>
      </c>
      <c r="M409" s="90" t="s">
        <v>24</v>
      </c>
      <c r="N409" s="90" t="s">
        <v>24</v>
      </c>
      <c r="O409" s="90" t="s">
        <v>24</v>
      </c>
      <c r="P409" s="90" t="s">
        <v>24</v>
      </c>
      <c r="Q409" s="90" t="s">
        <v>24</v>
      </c>
      <c r="R409" s="90" t="s">
        <v>24</v>
      </c>
      <c r="S409" s="90" t="s">
        <v>24</v>
      </c>
      <c r="T409" s="90" t="s">
        <v>24</v>
      </c>
      <c r="U409" s="90" t="s">
        <v>24</v>
      </c>
      <c r="V409" s="90" t="s">
        <v>24</v>
      </c>
      <c r="W409" s="90" t="s">
        <v>24</v>
      </c>
      <c r="X409" s="90" t="s">
        <v>24</v>
      </c>
      <c r="Y409" s="90"/>
      <c r="Z409" s="90">
        <v>38200</v>
      </c>
      <c r="AA409" s="90">
        <v>38850</v>
      </c>
      <c r="AB409" s="90">
        <v>37900</v>
      </c>
      <c r="AC409" s="90"/>
    </row>
    <row r="410" spans="1:29">
      <c r="A410" t="str">
        <f t="shared" si="15"/>
        <v>Apr-22</v>
      </c>
      <c r="B410" s="93">
        <v>44676</v>
      </c>
      <c r="C410" s="90">
        <v>64300</v>
      </c>
      <c r="D410" s="90">
        <v>64800</v>
      </c>
      <c r="E410" s="90">
        <v>63700</v>
      </c>
      <c r="F410" s="90">
        <v>59500</v>
      </c>
      <c r="G410" s="90">
        <v>64800</v>
      </c>
      <c r="H410" s="91" t="s">
        <v>25</v>
      </c>
      <c r="I410" s="90">
        <v>63000</v>
      </c>
      <c r="J410" s="90">
        <v>62600</v>
      </c>
      <c r="K410" s="90">
        <v>63700</v>
      </c>
      <c r="L410" s="91" t="s">
        <v>25</v>
      </c>
      <c r="M410" s="90">
        <v>62700</v>
      </c>
      <c r="N410" s="90">
        <v>64300</v>
      </c>
      <c r="O410" s="90">
        <v>61200</v>
      </c>
      <c r="P410" s="91" t="s">
        <v>25</v>
      </c>
      <c r="Q410" s="90">
        <v>58500</v>
      </c>
      <c r="R410" s="90">
        <v>60000</v>
      </c>
      <c r="S410" s="90">
        <v>60300</v>
      </c>
      <c r="T410" s="90">
        <v>62300</v>
      </c>
      <c r="U410" s="90">
        <v>63700</v>
      </c>
      <c r="V410" s="90">
        <v>62800</v>
      </c>
      <c r="W410" s="90">
        <v>65200</v>
      </c>
      <c r="X410" s="90">
        <v>67600</v>
      </c>
      <c r="Y410" s="90"/>
      <c r="Z410" s="90">
        <v>38150</v>
      </c>
      <c r="AA410" s="90">
        <v>38750</v>
      </c>
      <c r="AB410" s="90">
        <v>37500</v>
      </c>
      <c r="AC410" s="90"/>
    </row>
    <row r="411" spans="1:29">
      <c r="A411" t="str">
        <f t="shared" si="15"/>
        <v>Apr-22</v>
      </c>
      <c r="B411" s="93">
        <v>44677</v>
      </c>
      <c r="C411" s="90">
        <v>63600</v>
      </c>
      <c r="D411" s="90">
        <v>64800</v>
      </c>
      <c r="E411" s="90">
        <v>62500</v>
      </c>
      <c r="F411" s="90">
        <v>59000</v>
      </c>
      <c r="G411" s="90">
        <v>63900</v>
      </c>
      <c r="H411" s="91" t="s">
        <v>25</v>
      </c>
      <c r="I411" s="90">
        <v>63000</v>
      </c>
      <c r="J411" s="90">
        <v>62200</v>
      </c>
      <c r="K411" s="90">
        <v>63100</v>
      </c>
      <c r="L411" s="91" t="s">
        <v>25</v>
      </c>
      <c r="M411" s="90">
        <v>62000</v>
      </c>
      <c r="N411" s="90">
        <v>63400</v>
      </c>
      <c r="O411" s="90">
        <v>60000</v>
      </c>
      <c r="P411" s="91" t="s">
        <v>25</v>
      </c>
      <c r="Q411" s="90">
        <v>58000</v>
      </c>
      <c r="R411" s="90">
        <v>60000</v>
      </c>
      <c r="S411" s="90">
        <v>59500</v>
      </c>
      <c r="T411" s="90">
        <v>61800</v>
      </c>
      <c r="U411" s="90">
        <v>63000</v>
      </c>
      <c r="V411" s="90">
        <v>62800</v>
      </c>
      <c r="W411" s="90">
        <v>65200</v>
      </c>
      <c r="X411" s="90">
        <v>67600</v>
      </c>
      <c r="Y411" s="90"/>
    </row>
    <row r="412" spans="1:29">
      <c r="A412" t="str">
        <f t="shared" si="15"/>
        <v>Apr-22</v>
      </c>
      <c r="B412" s="93">
        <v>44678</v>
      </c>
      <c r="C412" s="90">
        <v>63500</v>
      </c>
      <c r="D412" s="90">
        <v>64500</v>
      </c>
      <c r="E412" s="90">
        <v>62000</v>
      </c>
      <c r="F412" s="90">
        <v>58500</v>
      </c>
      <c r="G412" s="90">
        <v>64200</v>
      </c>
      <c r="H412" s="91" t="s">
        <v>25</v>
      </c>
      <c r="I412" s="90">
        <v>62500</v>
      </c>
      <c r="J412" s="90">
        <v>61500</v>
      </c>
      <c r="K412" s="90">
        <v>62700</v>
      </c>
      <c r="L412" s="91" t="s">
        <v>25</v>
      </c>
      <c r="M412" s="90">
        <v>61000</v>
      </c>
      <c r="N412" s="90">
        <v>63400</v>
      </c>
      <c r="O412" s="90">
        <v>59000</v>
      </c>
      <c r="P412" s="91" t="s">
        <v>25</v>
      </c>
      <c r="Q412" s="90">
        <v>58000</v>
      </c>
      <c r="R412" s="90">
        <v>60200</v>
      </c>
      <c r="S412" s="90">
        <v>58700</v>
      </c>
      <c r="T412" s="90">
        <v>61300</v>
      </c>
      <c r="U412" s="90">
        <v>62500</v>
      </c>
      <c r="V412" s="90">
        <v>62800</v>
      </c>
      <c r="W412" s="90">
        <v>65200</v>
      </c>
      <c r="X412" s="90">
        <v>67600</v>
      </c>
      <c r="Y412" s="90"/>
    </row>
    <row r="413" spans="1:29">
      <c r="A413" t="str">
        <f t="shared" si="15"/>
        <v>Apr-22</v>
      </c>
      <c r="B413" s="93">
        <v>44679</v>
      </c>
      <c r="C413" s="90">
        <v>63800</v>
      </c>
      <c r="D413" s="90">
        <v>64700</v>
      </c>
      <c r="E413" s="90">
        <v>62500</v>
      </c>
      <c r="F413" s="90">
        <v>60000</v>
      </c>
      <c r="G413" s="90">
        <v>64200</v>
      </c>
      <c r="H413" s="91" t="s">
        <v>25</v>
      </c>
      <c r="I413" s="90">
        <v>63000</v>
      </c>
      <c r="J413" s="90">
        <v>62000</v>
      </c>
      <c r="K413" s="90">
        <v>63000</v>
      </c>
      <c r="L413" s="91" t="s">
        <v>25</v>
      </c>
      <c r="M413" s="90">
        <v>62300</v>
      </c>
      <c r="N413" s="90">
        <v>63800</v>
      </c>
      <c r="O413" s="90">
        <v>60500</v>
      </c>
      <c r="P413" s="91" t="s">
        <v>25</v>
      </c>
      <c r="Q413" s="90">
        <v>59500</v>
      </c>
      <c r="R413" s="90">
        <v>60400</v>
      </c>
      <c r="S413" s="90">
        <v>59700</v>
      </c>
      <c r="T413" s="90">
        <v>62800</v>
      </c>
      <c r="U413" s="90">
        <v>62800</v>
      </c>
      <c r="V413" s="90">
        <v>63800</v>
      </c>
      <c r="W413" s="90">
        <v>65500</v>
      </c>
      <c r="X413" s="90">
        <v>67900</v>
      </c>
    </row>
    <row r="414" spans="1:29">
      <c r="A414" t="str">
        <f t="shared" si="15"/>
        <v>Apr-22</v>
      </c>
      <c r="B414" s="93">
        <v>44680</v>
      </c>
      <c r="C414" s="90">
        <v>64500</v>
      </c>
      <c r="D414" s="90">
        <v>65200</v>
      </c>
      <c r="E414" s="90">
        <v>65000</v>
      </c>
      <c r="F414" s="90">
        <v>61000</v>
      </c>
      <c r="G414" s="90">
        <v>64800</v>
      </c>
      <c r="H414" s="91" t="s">
        <v>25</v>
      </c>
      <c r="I414" s="90">
        <v>63500</v>
      </c>
      <c r="J414" s="90">
        <v>63800</v>
      </c>
      <c r="K414" s="90">
        <v>63300</v>
      </c>
      <c r="L414" s="91" t="s">
        <v>25</v>
      </c>
      <c r="M414" s="90">
        <v>65000</v>
      </c>
      <c r="N414" s="90">
        <v>64200</v>
      </c>
      <c r="O414" s="90">
        <v>62500</v>
      </c>
      <c r="P414" s="91" t="s">
        <v>25</v>
      </c>
      <c r="Q414" s="90">
        <v>60500</v>
      </c>
      <c r="R414" s="90">
        <v>60900</v>
      </c>
      <c r="S414" s="90">
        <v>60800</v>
      </c>
      <c r="T414" s="90">
        <v>63800</v>
      </c>
      <c r="U414" s="90">
        <v>63500</v>
      </c>
      <c r="V414" s="90">
        <v>64800</v>
      </c>
      <c r="W414" s="90">
        <v>65700</v>
      </c>
      <c r="X414" s="90">
        <v>68000</v>
      </c>
    </row>
    <row r="415" spans="1:29">
      <c r="A415" t="str">
        <f t="shared" si="15"/>
        <v>Apr-22</v>
      </c>
      <c r="B415" s="93">
        <v>44681</v>
      </c>
      <c r="C415" s="90">
        <v>64100</v>
      </c>
      <c r="D415" s="90">
        <v>65500</v>
      </c>
      <c r="E415" s="90">
        <v>65000</v>
      </c>
      <c r="F415" s="90">
        <v>60500</v>
      </c>
      <c r="G415" s="90">
        <v>64800</v>
      </c>
      <c r="H415" s="91" t="s">
        <v>25</v>
      </c>
      <c r="I415" s="90">
        <v>63500</v>
      </c>
      <c r="J415" s="90">
        <v>63500</v>
      </c>
      <c r="K415" s="90">
        <v>63300</v>
      </c>
      <c r="L415" s="91" t="s">
        <v>25</v>
      </c>
      <c r="M415" s="90">
        <v>64600</v>
      </c>
      <c r="N415" s="90">
        <v>64700</v>
      </c>
      <c r="O415" s="90">
        <v>62500</v>
      </c>
      <c r="P415" s="91" t="s">
        <v>25</v>
      </c>
      <c r="Q415" s="90">
        <v>60000</v>
      </c>
      <c r="R415" s="90">
        <v>60700</v>
      </c>
      <c r="S415" s="90">
        <v>60200</v>
      </c>
      <c r="T415" s="90">
        <v>63300</v>
      </c>
      <c r="U415" s="90">
        <v>63300</v>
      </c>
      <c r="V415" s="91" t="s">
        <v>25</v>
      </c>
      <c r="W415" s="90">
        <v>65700</v>
      </c>
      <c r="X415" s="90">
        <v>68000</v>
      </c>
    </row>
    <row r="416" spans="1:29">
      <c r="A416" t="str">
        <f t="shared" si="15"/>
        <v>May-22</v>
      </c>
      <c r="B416" s="93">
        <v>44682</v>
      </c>
      <c r="C416" s="90" t="s">
        <v>24</v>
      </c>
      <c r="D416" s="90" t="s">
        <v>24</v>
      </c>
      <c r="E416" s="90" t="s">
        <v>24</v>
      </c>
      <c r="F416" s="90" t="s">
        <v>24</v>
      </c>
      <c r="G416" s="90" t="s">
        <v>24</v>
      </c>
      <c r="H416" s="90" t="s">
        <v>24</v>
      </c>
      <c r="I416" s="90" t="s">
        <v>24</v>
      </c>
      <c r="J416" s="90" t="s">
        <v>24</v>
      </c>
      <c r="K416" s="90" t="s">
        <v>24</v>
      </c>
      <c r="L416" s="90" t="s">
        <v>24</v>
      </c>
      <c r="M416" s="90" t="s">
        <v>24</v>
      </c>
      <c r="N416" s="90" t="s">
        <v>24</v>
      </c>
      <c r="O416" s="90" t="s">
        <v>24</v>
      </c>
      <c r="P416" s="90" t="s">
        <v>24</v>
      </c>
      <c r="Q416" s="90" t="s">
        <v>24</v>
      </c>
      <c r="R416" s="90" t="s">
        <v>24</v>
      </c>
      <c r="S416" s="90" t="s">
        <v>24</v>
      </c>
      <c r="T416" s="90" t="s">
        <v>24</v>
      </c>
      <c r="U416" s="90" t="s">
        <v>24</v>
      </c>
      <c r="V416" s="90" t="s">
        <v>24</v>
      </c>
      <c r="W416" s="90" t="s">
        <v>24</v>
      </c>
      <c r="X416" s="90" t="s">
        <v>24</v>
      </c>
    </row>
    <row r="417" spans="1:25">
      <c r="A417" t="str">
        <f t="shared" si="15"/>
        <v>May-22</v>
      </c>
      <c r="B417" s="93">
        <v>44683</v>
      </c>
      <c r="C417" s="90">
        <v>62900</v>
      </c>
      <c r="D417" s="90">
        <v>65000</v>
      </c>
      <c r="E417" s="90">
        <v>65200</v>
      </c>
      <c r="F417" s="90">
        <v>60500</v>
      </c>
      <c r="G417" s="90">
        <v>64800</v>
      </c>
      <c r="H417" s="91" t="s">
        <v>25</v>
      </c>
      <c r="I417" s="90">
        <v>63000</v>
      </c>
      <c r="J417" s="90">
        <v>63500</v>
      </c>
      <c r="K417" s="90">
        <v>63300</v>
      </c>
      <c r="L417" s="91" t="s">
        <v>25</v>
      </c>
      <c r="M417" s="90">
        <v>64300</v>
      </c>
      <c r="N417" s="90">
        <v>64700</v>
      </c>
      <c r="O417" s="90">
        <v>62500</v>
      </c>
      <c r="P417" s="91" t="s">
        <v>25</v>
      </c>
      <c r="Q417" s="90">
        <v>60000</v>
      </c>
      <c r="R417" s="90">
        <v>60600</v>
      </c>
      <c r="S417" s="90">
        <v>60000</v>
      </c>
      <c r="T417" s="90">
        <v>63300</v>
      </c>
      <c r="U417" s="90">
        <v>63000</v>
      </c>
      <c r="V417" s="90">
        <v>64500</v>
      </c>
      <c r="W417" s="90">
        <v>65700</v>
      </c>
      <c r="X417" s="90">
        <v>68000</v>
      </c>
    </row>
    <row r="418" spans="1:25">
      <c r="A418" t="str">
        <f t="shared" si="15"/>
        <v>May-22</v>
      </c>
      <c r="B418" s="93">
        <v>44684</v>
      </c>
      <c r="C418" s="90">
        <v>62900</v>
      </c>
      <c r="D418" s="90">
        <v>65000</v>
      </c>
      <c r="E418" s="90">
        <v>65000</v>
      </c>
      <c r="F418" s="90">
        <v>60000</v>
      </c>
      <c r="G418" s="90">
        <v>64600</v>
      </c>
      <c r="H418" s="91" t="s">
        <v>25</v>
      </c>
      <c r="I418" s="90">
        <v>63000</v>
      </c>
      <c r="J418" s="90">
        <v>63200</v>
      </c>
      <c r="K418" s="90">
        <v>63000</v>
      </c>
      <c r="L418" s="91" t="s">
        <v>25</v>
      </c>
      <c r="M418" s="90">
        <v>64000</v>
      </c>
      <c r="N418" s="90">
        <v>64700</v>
      </c>
      <c r="O418" s="90">
        <v>62000</v>
      </c>
      <c r="P418" s="91" t="s">
        <v>25</v>
      </c>
      <c r="Q418" s="90">
        <v>59500</v>
      </c>
      <c r="R418" s="90">
        <v>60200</v>
      </c>
      <c r="S418" s="90">
        <v>59700</v>
      </c>
      <c r="T418" s="90">
        <v>62800</v>
      </c>
      <c r="U418" s="90">
        <v>62800</v>
      </c>
      <c r="V418" s="90">
        <v>63800</v>
      </c>
      <c r="W418" s="90">
        <v>65700</v>
      </c>
      <c r="X418" s="90">
        <v>68000</v>
      </c>
    </row>
    <row r="419" spans="1:25">
      <c r="A419" t="str">
        <f t="shared" si="15"/>
        <v>May-22</v>
      </c>
      <c r="B419" s="93">
        <v>44685</v>
      </c>
      <c r="C419" s="90">
        <v>62000</v>
      </c>
      <c r="D419" s="90">
        <v>64500</v>
      </c>
      <c r="E419" s="90">
        <v>64000</v>
      </c>
      <c r="F419" s="90">
        <v>59000</v>
      </c>
      <c r="G419" s="90">
        <v>64100</v>
      </c>
      <c r="H419" s="91" t="s">
        <v>25</v>
      </c>
      <c r="I419" s="90">
        <v>63000</v>
      </c>
      <c r="J419" s="90">
        <v>62500</v>
      </c>
      <c r="K419" s="90">
        <v>62900</v>
      </c>
      <c r="L419" s="91" t="s">
        <v>25</v>
      </c>
      <c r="M419" s="90">
        <v>63200</v>
      </c>
      <c r="N419" s="90">
        <v>64200</v>
      </c>
      <c r="O419" s="90">
        <v>60500</v>
      </c>
      <c r="P419" s="91" t="s">
        <v>25</v>
      </c>
      <c r="Q419" s="90">
        <v>58600</v>
      </c>
      <c r="R419" s="90">
        <v>59500</v>
      </c>
      <c r="S419" s="90">
        <v>59000</v>
      </c>
      <c r="T419" s="90">
        <v>61800</v>
      </c>
      <c r="U419" s="90">
        <v>62000</v>
      </c>
      <c r="V419" s="90">
        <v>63300</v>
      </c>
      <c r="W419" s="90">
        <v>65000</v>
      </c>
      <c r="X419" s="90">
        <v>67500</v>
      </c>
    </row>
    <row r="420" spans="1:25">
      <c r="A420" t="str">
        <f t="shared" si="15"/>
        <v>May-22</v>
      </c>
      <c r="B420" s="93">
        <v>44686</v>
      </c>
      <c r="C420" s="90">
        <v>61800</v>
      </c>
      <c r="D420" s="90">
        <v>64000</v>
      </c>
      <c r="E420" s="90">
        <v>63500</v>
      </c>
      <c r="F420" s="90">
        <v>58500</v>
      </c>
      <c r="G420" s="90">
        <v>63300</v>
      </c>
      <c r="H420" s="91" t="s">
        <v>25</v>
      </c>
      <c r="I420" s="90">
        <v>62500</v>
      </c>
      <c r="J420" s="90">
        <v>62000</v>
      </c>
      <c r="K420" s="90">
        <v>62000</v>
      </c>
      <c r="L420" s="91" t="s">
        <v>25</v>
      </c>
      <c r="M420" s="90">
        <v>62200</v>
      </c>
      <c r="N420" s="90">
        <v>63000</v>
      </c>
      <c r="O420" s="90">
        <v>60200</v>
      </c>
      <c r="P420" s="91" t="s">
        <v>25</v>
      </c>
      <c r="Q420" s="90">
        <v>58000</v>
      </c>
      <c r="R420" s="90">
        <v>59000</v>
      </c>
      <c r="S420" s="90">
        <v>58300</v>
      </c>
      <c r="T420" s="90">
        <v>61300</v>
      </c>
      <c r="U420" s="90">
        <v>61500</v>
      </c>
      <c r="V420" s="90">
        <v>63000</v>
      </c>
      <c r="W420" s="90">
        <v>64400</v>
      </c>
      <c r="X420" s="90">
        <v>66900</v>
      </c>
    </row>
    <row r="421" spans="1:25">
      <c r="A421" t="str">
        <f t="shared" si="15"/>
        <v>May-22</v>
      </c>
      <c r="B421" s="93">
        <v>44687</v>
      </c>
      <c r="C421" s="90">
        <v>62300</v>
      </c>
      <c r="D421" s="90">
        <v>64500</v>
      </c>
      <c r="E421" s="90">
        <v>63500</v>
      </c>
      <c r="F421" s="90">
        <v>59000</v>
      </c>
      <c r="G421" s="90">
        <v>63500</v>
      </c>
      <c r="H421" s="91" t="s">
        <v>25</v>
      </c>
      <c r="I421" s="90">
        <v>62500</v>
      </c>
      <c r="J421" s="90">
        <v>62000</v>
      </c>
      <c r="K421" s="90">
        <v>62300</v>
      </c>
      <c r="L421" s="91" t="s">
        <v>25</v>
      </c>
      <c r="M421" s="90">
        <v>62200</v>
      </c>
      <c r="N421" s="90">
        <v>63300</v>
      </c>
      <c r="O421" s="90">
        <v>61200</v>
      </c>
      <c r="P421" s="91" t="s">
        <v>25</v>
      </c>
      <c r="Q421" s="90">
        <v>58500</v>
      </c>
      <c r="R421" s="90">
        <v>59000</v>
      </c>
      <c r="S421" s="90">
        <v>58700</v>
      </c>
      <c r="T421" s="90">
        <v>61800</v>
      </c>
      <c r="U421" s="90">
        <v>61500</v>
      </c>
      <c r="V421" s="90">
        <v>62800</v>
      </c>
      <c r="W421" s="90">
        <v>64400</v>
      </c>
      <c r="X421" s="90">
        <v>66600</v>
      </c>
    </row>
    <row r="422" spans="1:25">
      <c r="A422" t="str">
        <f t="shared" si="15"/>
        <v>May-22</v>
      </c>
      <c r="B422" s="93">
        <v>44688</v>
      </c>
      <c r="C422" s="90">
        <v>61500</v>
      </c>
      <c r="D422" s="90">
        <v>64300</v>
      </c>
      <c r="E422" s="90">
        <v>64200</v>
      </c>
      <c r="F422" s="90">
        <v>59700</v>
      </c>
      <c r="G422" s="90">
        <v>63700</v>
      </c>
      <c r="H422" s="91" t="s">
        <v>25</v>
      </c>
      <c r="I422" s="90">
        <v>62500</v>
      </c>
      <c r="J422" s="90">
        <v>61500</v>
      </c>
      <c r="K422" s="90">
        <v>62300</v>
      </c>
      <c r="L422" s="91" t="s">
        <v>25</v>
      </c>
      <c r="M422" s="90">
        <v>62200</v>
      </c>
      <c r="N422" s="90">
        <v>63300</v>
      </c>
      <c r="O422" s="90">
        <v>61000</v>
      </c>
      <c r="P422" s="91" t="s">
        <v>25</v>
      </c>
      <c r="Q422" s="90">
        <v>58500</v>
      </c>
      <c r="R422" s="90">
        <v>59200</v>
      </c>
      <c r="S422" s="90">
        <v>58800</v>
      </c>
      <c r="T422" s="90">
        <v>62500</v>
      </c>
      <c r="U422" s="90">
        <v>61800</v>
      </c>
      <c r="V422" s="90">
        <v>62800</v>
      </c>
      <c r="W422" s="90">
        <v>64400</v>
      </c>
      <c r="X422" s="90">
        <v>66600</v>
      </c>
    </row>
    <row r="423" spans="1:25">
      <c r="A423" t="str">
        <f t="shared" si="15"/>
        <v>May-22</v>
      </c>
      <c r="B423" s="93">
        <v>44689</v>
      </c>
      <c r="C423" s="90" t="s">
        <v>24</v>
      </c>
      <c r="D423" s="90" t="s">
        <v>24</v>
      </c>
      <c r="E423" s="90" t="s">
        <v>24</v>
      </c>
      <c r="F423" s="90" t="s">
        <v>24</v>
      </c>
      <c r="G423" s="90" t="s">
        <v>24</v>
      </c>
      <c r="H423" s="90" t="s">
        <v>24</v>
      </c>
      <c r="I423" s="90" t="s">
        <v>24</v>
      </c>
      <c r="J423" s="90" t="s">
        <v>24</v>
      </c>
      <c r="K423" s="90" t="s">
        <v>24</v>
      </c>
      <c r="L423" s="90" t="s">
        <v>24</v>
      </c>
      <c r="M423" s="90" t="s">
        <v>24</v>
      </c>
      <c r="N423" s="90" t="s">
        <v>24</v>
      </c>
      <c r="O423" s="90" t="s">
        <v>24</v>
      </c>
      <c r="P423" s="90" t="s">
        <v>24</v>
      </c>
      <c r="Q423" s="90" t="s">
        <v>24</v>
      </c>
      <c r="R423" s="90" t="s">
        <v>24</v>
      </c>
      <c r="S423" s="90" t="s">
        <v>24</v>
      </c>
      <c r="T423" s="90" t="s">
        <v>24</v>
      </c>
      <c r="U423" s="90" t="s">
        <v>24</v>
      </c>
      <c r="V423" s="90" t="s">
        <v>24</v>
      </c>
      <c r="W423" s="90" t="s">
        <v>24</v>
      </c>
      <c r="X423" s="90" t="s">
        <v>24</v>
      </c>
    </row>
    <row r="424" spans="1:25">
      <c r="A424" t="str">
        <f t="shared" si="15"/>
        <v>May-22</v>
      </c>
      <c r="B424" s="93">
        <v>44690</v>
      </c>
      <c r="C424" s="90">
        <v>61500</v>
      </c>
      <c r="D424" s="90">
        <v>64200</v>
      </c>
      <c r="E424" s="90">
        <v>65000</v>
      </c>
      <c r="F424" s="90">
        <v>59000</v>
      </c>
      <c r="G424" s="90">
        <v>63500</v>
      </c>
      <c r="H424" s="91" t="s">
        <v>25</v>
      </c>
      <c r="I424" s="90">
        <v>62500</v>
      </c>
      <c r="J424" s="90">
        <v>61500</v>
      </c>
      <c r="K424" s="90">
        <v>61900</v>
      </c>
      <c r="L424" s="91" t="s">
        <v>25</v>
      </c>
      <c r="M424" s="90">
        <v>62500</v>
      </c>
      <c r="N424" s="90">
        <v>62800</v>
      </c>
      <c r="O424" s="90">
        <v>60000</v>
      </c>
      <c r="P424" s="91" t="s">
        <v>25</v>
      </c>
      <c r="Q424" s="90">
        <v>58000</v>
      </c>
      <c r="R424" s="90">
        <v>59000</v>
      </c>
      <c r="S424" s="90">
        <v>58700</v>
      </c>
      <c r="T424" s="90">
        <v>61800</v>
      </c>
      <c r="U424" s="90">
        <v>61300</v>
      </c>
      <c r="V424" s="90">
        <v>62800</v>
      </c>
      <c r="W424" s="90">
        <v>64000</v>
      </c>
      <c r="X424" s="90">
        <v>66300</v>
      </c>
    </row>
    <row r="425" spans="1:25">
      <c r="A425" t="str">
        <f t="shared" si="15"/>
        <v>May-22</v>
      </c>
      <c r="B425" s="93">
        <v>44691</v>
      </c>
      <c r="C425" s="90">
        <v>60700</v>
      </c>
      <c r="D425" s="90">
        <v>64000</v>
      </c>
      <c r="E425" s="90">
        <v>63500</v>
      </c>
      <c r="F425" s="90">
        <v>58000</v>
      </c>
      <c r="G425" s="90">
        <v>63200</v>
      </c>
      <c r="H425" s="91" t="s">
        <v>25</v>
      </c>
      <c r="I425" s="90">
        <v>62000</v>
      </c>
      <c r="J425" s="90">
        <v>60600</v>
      </c>
      <c r="K425" s="90">
        <v>61200</v>
      </c>
      <c r="L425" s="91" t="s">
        <v>25</v>
      </c>
      <c r="M425" s="90">
        <v>62000</v>
      </c>
      <c r="N425" s="90">
        <v>62300</v>
      </c>
      <c r="O425" s="90">
        <v>59500</v>
      </c>
      <c r="P425" s="91" t="s">
        <v>25</v>
      </c>
      <c r="Q425" s="90">
        <v>56900</v>
      </c>
      <c r="R425" s="90">
        <v>58500</v>
      </c>
      <c r="S425" s="90">
        <v>57900</v>
      </c>
      <c r="T425" s="90">
        <v>60800</v>
      </c>
      <c r="U425" s="90">
        <v>60700</v>
      </c>
      <c r="V425" s="90">
        <v>62800</v>
      </c>
      <c r="W425" s="90">
        <v>63800</v>
      </c>
      <c r="X425" s="90">
        <v>66100</v>
      </c>
    </row>
    <row r="426" spans="1:25">
      <c r="A426" t="str">
        <f t="shared" si="15"/>
        <v>May-22</v>
      </c>
      <c r="B426" s="93">
        <v>44692</v>
      </c>
      <c r="C426" s="90">
        <v>60700</v>
      </c>
      <c r="D426" s="90">
        <v>63500</v>
      </c>
      <c r="E426" s="90">
        <v>61700</v>
      </c>
      <c r="F426" s="90">
        <v>57000</v>
      </c>
      <c r="G426" s="90">
        <v>63000</v>
      </c>
      <c r="H426" s="91" t="s">
        <v>25</v>
      </c>
      <c r="I426" s="90">
        <v>61500</v>
      </c>
      <c r="J426" s="90">
        <v>60300</v>
      </c>
      <c r="K426" s="90">
        <v>59900</v>
      </c>
      <c r="L426" s="91" t="s">
        <v>25</v>
      </c>
      <c r="M426" s="90">
        <v>61000</v>
      </c>
      <c r="N426" s="90">
        <v>61300</v>
      </c>
      <c r="O426" s="90">
        <v>59000</v>
      </c>
      <c r="P426" s="91" t="s">
        <v>25</v>
      </c>
      <c r="Q426" s="90">
        <v>56900</v>
      </c>
      <c r="R426" s="90">
        <v>58200</v>
      </c>
      <c r="S426" s="90">
        <v>57500</v>
      </c>
      <c r="T426" s="90">
        <v>59800</v>
      </c>
      <c r="U426" s="90">
        <v>60200</v>
      </c>
      <c r="V426" s="90">
        <v>61300</v>
      </c>
      <c r="W426" s="90">
        <v>63400</v>
      </c>
      <c r="X426" s="90">
        <v>65800</v>
      </c>
      <c r="Y426" s="90"/>
    </row>
    <row r="427" spans="1:25">
      <c r="A427" t="str">
        <f t="shared" si="15"/>
        <v>May-22</v>
      </c>
      <c r="B427" s="93">
        <v>44693</v>
      </c>
      <c r="C427" s="90">
        <v>60200</v>
      </c>
      <c r="D427" s="90">
        <v>63000</v>
      </c>
      <c r="E427" s="90">
        <v>62000</v>
      </c>
      <c r="F427" s="90">
        <v>57500</v>
      </c>
      <c r="G427" s="90">
        <v>61700</v>
      </c>
      <c r="H427" s="91" t="s">
        <v>25</v>
      </c>
      <c r="I427" s="90">
        <v>61500</v>
      </c>
      <c r="J427" s="90">
        <v>59400</v>
      </c>
      <c r="K427" s="90">
        <v>59300</v>
      </c>
      <c r="L427" s="91" t="s">
        <v>25</v>
      </c>
      <c r="M427" s="90">
        <v>61000</v>
      </c>
      <c r="N427" s="90">
        <v>60600</v>
      </c>
      <c r="O427" s="90">
        <v>59000</v>
      </c>
      <c r="P427" s="91" t="s">
        <v>25</v>
      </c>
      <c r="Q427" s="90">
        <v>57000</v>
      </c>
      <c r="R427" s="90">
        <v>57700</v>
      </c>
      <c r="S427" s="90">
        <v>57500</v>
      </c>
      <c r="T427" s="90">
        <v>60300</v>
      </c>
      <c r="U427" s="90">
        <v>60000</v>
      </c>
      <c r="V427" s="90">
        <v>61300</v>
      </c>
      <c r="W427" s="90">
        <v>63300</v>
      </c>
      <c r="X427" s="90">
        <v>65800</v>
      </c>
    </row>
    <row r="428" spans="1:25">
      <c r="A428" t="str">
        <f t="shared" si="15"/>
        <v>May-22</v>
      </c>
      <c r="B428" s="93">
        <v>44694</v>
      </c>
      <c r="C428" s="90">
        <v>60200</v>
      </c>
      <c r="D428" s="90">
        <v>63000</v>
      </c>
      <c r="E428" s="90">
        <v>62000</v>
      </c>
      <c r="F428" s="90">
        <v>57000</v>
      </c>
      <c r="G428" s="90">
        <v>61700</v>
      </c>
      <c r="H428" s="91" t="s">
        <v>25</v>
      </c>
      <c r="I428" s="90">
        <v>61500</v>
      </c>
      <c r="J428" s="90">
        <v>59400</v>
      </c>
      <c r="K428" s="90">
        <v>59300</v>
      </c>
      <c r="L428" s="91" t="s">
        <v>25</v>
      </c>
      <c r="M428" s="90">
        <v>61000</v>
      </c>
      <c r="N428" s="90">
        <v>60600</v>
      </c>
      <c r="O428" s="90">
        <v>59000</v>
      </c>
      <c r="P428" s="91" t="s">
        <v>25</v>
      </c>
      <c r="Q428" s="90">
        <v>57000</v>
      </c>
      <c r="R428" s="90">
        <v>57700</v>
      </c>
      <c r="S428" s="90">
        <v>57500</v>
      </c>
      <c r="T428" s="90">
        <v>59800</v>
      </c>
      <c r="U428" s="90">
        <v>60000</v>
      </c>
      <c r="V428" s="90">
        <v>61300</v>
      </c>
      <c r="W428" s="90">
        <v>62800</v>
      </c>
      <c r="X428" s="90">
        <v>65400</v>
      </c>
    </row>
    <row r="429" spans="1:25">
      <c r="A429" t="str">
        <f t="shared" si="15"/>
        <v>May-22</v>
      </c>
      <c r="B429" s="93">
        <v>44695</v>
      </c>
      <c r="C429" s="90">
        <v>60200</v>
      </c>
      <c r="D429" s="90">
        <v>63000</v>
      </c>
      <c r="E429" s="90">
        <v>62000</v>
      </c>
      <c r="F429" s="90">
        <v>57000</v>
      </c>
      <c r="G429" s="90">
        <v>61700</v>
      </c>
      <c r="H429" s="91" t="s">
        <v>25</v>
      </c>
      <c r="I429" s="90">
        <v>61000</v>
      </c>
      <c r="J429" s="90">
        <v>59400</v>
      </c>
      <c r="K429" s="90">
        <v>59300</v>
      </c>
      <c r="L429" s="91" t="s">
        <v>25</v>
      </c>
      <c r="M429" s="90">
        <v>61000</v>
      </c>
      <c r="N429" s="90">
        <v>60600</v>
      </c>
      <c r="O429" s="90">
        <v>59000</v>
      </c>
      <c r="P429" s="91" t="s">
        <v>25</v>
      </c>
      <c r="Q429" s="90">
        <v>56900</v>
      </c>
      <c r="R429" s="90">
        <v>57700</v>
      </c>
      <c r="S429" s="90">
        <v>57200</v>
      </c>
      <c r="T429" s="90">
        <v>59800</v>
      </c>
      <c r="U429" s="90">
        <v>60000</v>
      </c>
      <c r="V429" s="90">
        <v>61300</v>
      </c>
      <c r="W429" s="90">
        <v>62800</v>
      </c>
      <c r="X429" s="90">
        <v>65400</v>
      </c>
    </row>
    <row r="430" spans="1:25">
      <c r="A430" t="str">
        <f t="shared" si="15"/>
        <v>May-22</v>
      </c>
      <c r="B430" s="93">
        <v>44696</v>
      </c>
      <c r="C430" s="90" t="s">
        <v>24</v>
      </c>
      <c r="D430" s="90" t="s">
        <v>24</v>
      </c>
      <c r="E430" s="90" t="s">
        <v>24</v>
      </c>
      <c r="F430" s="90" t="s">
        <v>24</v>
      </c>
      <c r="G430" s="90" t="s">
        <v>24</v>
      </c>
      <c r="H430" s="90" t="s">
        <v>24</v>
      </c>
      <c r="I430" s="90" t="s">
        <v>24</v>
      </c>
      <c r="J430" s="90" t="s">
        <v>24</v>
      </c>
      <c r="K430" s="90" t="s">
        <v>24</v>
      </c>
      <c r="L430" s="90" t="s">
        <v>24</v>
      </c>
      <c r="M430" s="90" t="s">
        <v>24</v>
      </c>
      <c r="N430" s="90" t="s">
        <v>24</v>
      </c>
      <c r="O430" s="90" t="s">
        <v>24</v>
      </c>
      <c r="P430" s="90" t="s">
        <v>24</v>
      </c>
      <c r="Q430" s="90" t="s">
        <v>24</v>
      </c>
      <c r="R430" s="90" t="s">
        <v>24</v>
      </c>
      <c r="S430" s="90" t="s">
        <v>24</v>
      </c>
      <c r="T430" s="90" t="s">
        <v>24</v>
      </c>
      <c r="U430" s="90" t="s">
        <v>24</v>
      </c>
      <c r="V430" s="90" t="s">
        <v>24</v>
      </c>
      <c r="W430" s="90" t="s">
        <v>24</v>
      </c>
      <c r="X430" s="90" t="s">
        <v>24</v>
      </c>
    </row>
    <row r="431" spans="1:25">
      <c r="A431" t="str">
        <f t="shared" si="15"/>
        <v>May-22</v>
      </c>
      <c r="B431" s="93">
        <v>44697</v>
      </c>
      <c r="C431" s="90">
        <v>60000</v>
      </c>
      <c r="D431" s="90">
        <v>62500</v>
      </c>
      <c r="E431" s="90">
        <v>60700</v>
      </c>
      <c r="F431" s="90">
        <v>56500</v>
      </c>
      <c r="G431" s="90">
        <v>61500</v>
      </c>
      <c r="H431" s="91" t="s">
        <v>25</v>
      </c>
      <c r="I431" s="90">
        <v>60500</v>
      </c>
      <c r="J431" s="90">
        <v>58800</v>
      </c>
      <c r="K431" s="90">
        <v>59200</v>
      </c>
      <c r="L431" s="91" t="s">
        <v>25</v>
      </c>
      <c r="M431" s="90">
        <v>60500</v>
      </c>
      <c r="N431" s="90">
        <v>60600</v>
      </c>
      <c r="O431" s="90">
        <v>57800</v>
      </c>
      <c r="P431" s="91" t="s">
        <v>25</v>
      </c>
      <c r="Q431" s="90">
        <v>56000</v>
      </c>
      <c r="R431" s="90">
        <v>57400</v>
      </c>
      <c r="S431" s="90">
        <v>56600</v>
      </c>
      <c r="T431" s="90">
        <v>59300</v>
      </c>
      <c r="U431" s="90">
        <v>59500</v>
      </c>
      <c r="V431" s="90">
        <v>60800</v>
      </c>
      <c r="W431" s="90">
        <v>62000</v>
      </c>
      <c r="X431" s="90">
        <v>64500</v>
      </c>
    </row>
    <row r="432" spans="1:25">
      <c r="A432" t="str">
        <f t="shared" si="15"/>
        <v>May-22</v>
      </c>
      <c r="B432" s="93">
        <v>44698</v>
      </c>
      <c r="C432" s="90">
        <v>59700</v>
      </c>
      <c r="D432" s="90">
        <v>62000</v>
      </c>
      <c r="E432" s="90">
        <v>59600</v>
      </c>
      <c r="F432" s="90">
        <v>55500</v>
      </c>
      <c r="G432" s="90">
        <v>60200</v>
      </c>
      <c r="H432" s="91" t="s">
        <v>25</v>
      </c>
      <c r="I432" s="90">
        <v>60000</v>
      </c>
      <c r="J432" s="90">
        <v>57800</v>
      </c>
      <c r="K432" s="90">
        <v>58400</v>
      </c>
      <c r="L432" s="91" t="s">
        <v>25</v>
      </c>
      <c r="M432" s="90">
        <v>59600</v>
      </c>
      <c r="N432" s="90">
        <v>59400</v>
      </c>
      <c r="O432" s="90">
        <v>57200</v>
      </c>
      <c r="P432" s="91" t="s">
        <v>25</v>
      </c>
      <c r="Q432" s="90">
        <v>55000</v>
      </c>
      <c r="R432" s="90">
        <v>56500</v>
      </c>
      <c r="S432" s="90">
        <v>55800</v>
      </c>
      <c r="T432" s="90">
        <v>58300</v>
      </c>
      <c r="U432" s="90">
        <v>58800</v>
      </c>
      <c r="V432" s="90">
        <v>59800</v>
      </c>
      <c r="W432" s="90">
        <v>61500</v>
      </c>
      <c r="X432" s="90">
        <v>64000</v>
      </c>
    </row>
    <row r="433" spans="1:24">
      <c r="A433" t="str">
        <f t="shared" si="15"/>
        <v>May-22</v>
      </c>
      <c r="B433" s="93">
        <v>44699</v>
      </c>
      <c r="C433" s="90">
        <v>59700</v>
      </c>
      <c r="D433" s="90">
        <v>61500</v>
      </c>
      <c r="E433" s="90">
        <v>59600</v>
      </c>
      <c r="F433" s="90">
        <v>55000</v>
      </c>
      <c r="G433" s="90">
        <v>60200</v>
      </c>
      <c r="H433" s="91" t="s">
        <v>25</v>
      </c>
      <c r="I433" s="90">
        <v>59300</v>
      </c>
      <c r="J433" s="90">
        <v>57500</v>
      </c>
      <c r="K433" s="90">
        <v>58100</v>
      </c>
      <c r="L433" s="91" t="s">
        <v>25</v>
      </c>
      <c r="M433" s="90">
        <v>59500</v>
      </c>
      <c r="N433" s="90">
        <v>59000</v>
      </c>
      <c r="O433" s="90">
        <v>56500</v>
      </c>
      <c r="P433" s="91" t="s">
        <v>25</v>
      </c>
      <c r="Q433" s="90">
        <v>54500</v>
      </c>
      <c r="R433" s="90">
        <v>56300</v>
      </c>
      <c r="S433" s="90">
        <v>55300</v>
      </c>
      <c r="T433" s="90">
        <v>57800</v>
      </c>
      <c r="U433" s="90">
        <v>58800</v>
      </c>
      <c r="V433" s="90">
        <v>59800</v>
      </c>
      <c r="W433" s="90">
        <v>61500</v>
      </c>
      <c r="X433" s="90">
        <v>64000</v>
      </c>
    </row>
    <row r="434" spans="1:24">
      <c r="A434" t="str">
        <f t="shared" si="15"/>
        <v>May-22</v>
      </c>
      <c r="B434" s="93">
        <v>44700</v>
      </c>
      <c r="C434" s="90">
        <v>59200</v>
      </c>
      <c r="D434" s="90">
        <v>61500</v>
      </c>
      <c r="E434" s="90">
        <v>60000</v>
      </c>
      <c r="F434" s="90">
        <v>55000</v>
      </c>
      <c r="G434" s="90">
        <v>60200</v>
      </c>
      <c r="H434" s="91" t="s">
        <v>25</v>
      </c>
      <c r="I434" s="90">
        <v>59000</v>
      </c>
      <c r="J434" s="90">
        <v>57500</v>
      </c>
      <c r="K434" s="90">
        <v>57000</v>
      </c>
      <c r="L434" s="91" t="s">
        <v>25</v>
      </c>
      <c r="M434" s="90">
        <v>59500</v>
      </c>
      <c r="N434" s="90">
        <v>58700</v>
      </c>
      <c r="O434" s="90">
        <v>56700</v>
      </c>
      <c r="P434" s="91" t="s">
        <v>25</v>
      </c>
      <c r="Q434" s="90">
        <v>54900</v>
      </c>
      <c r="R434" s="90">
        <v>56000</v>
      </c>
      <c r="S434" s="90">
        <v>55000</v>
      </c>
      <c r="T434" s="90">
        <v>57800</v>
      </c>
      <c r="U434" s="90">
        <v>58000</v>
      </c>
      <c r="V434" s="90">
        <v>59800</v>
      </c>
      <c r="W434" s="90">
        <v>60600</v>
      </c>
      <c r="X434" s="90">
        <v>63100</v>
      </c>
    </row>
    <row r="435" spans="1:24">
      <c r="A435" t="str">
        <f t="shared" si="15"/>
        <v>May-22</v>
      </c>
      <c r="B435" s="93">
        <v>44701</v>
      </c>
      <c r="C435" s="90">
        <v>59600</v>
      </c>
      <c r="D435" s="90">
        <v>61500</v>
      </c>
      <c r="E435" s="90">
        <v>60000</v>
      </c>
      <c r="F435" s="90">
        <v>55500</v>
      </c>
      <c r="G435" s="90">
        <v>60200</v>
      </c>
      <c r="H435" s="91" t="s">
        <v>25</v>
      </c>
      <c r="I435" s="90">
        <v>59000</v>
      </c>
      <c r="J435" s="90">
        <v>57900</v>
      </c>
      <c r="K435" s="90">
        <v>57000</v>
      </c>
      <c r="L435" s="91" t="s">
        <v>25</v>
      </c>
      <c r="M435" s="90">
        <v>60000</v>
      </c>
      <c r="N435" s="90">
        <v>58500</v>
      </c>
      <c r="O435" s="90">
        <v>57500</v>
      </c>
      <c r="P435" s="91" t="s">
        <v>25</v>
      </c>
      <c r="Q435" s="90">
        <v>54900</v>
      </c>
      <c r="R435" s="90">
        <v>56000</v>
      </c>
      <c r="S435" s="90">
        <v>55300</v>
      </c>
      <c r="T435" s="90">
        <v>58300</v>
      </c>
      <c r="U435" s="90">
        <v>58000</v>
      </c>
      <c r="V435" s="90">
        <v>59800</v>
      </c>
      <c r="W435" s="90">
        <v>60600</v>
      </c>
      <c r="X435" s="90">
        <v>63100</v>
      </c>
    </row>
    <row r="436" spans="1:24">
      <c r="A436" t="str">
        <f t="shared" si="15"/>
        <v>May-22</v>
      </c>
      <c r="B436" s="93">
        <v>44702</v>
      </c>
      <c r="C436" s="90">
        <v>59600</v>
      </c>
      <c r="D436" s="90">
        <v>61500</v>
      </c>
      <c r="E436" s="90">
        <v>60200</v>
      </c>
      <c r="F436" s="90">
        <v>55500</v>
      </c>
      <c r="G436" s="90">
        <v>60000</v>
      </c>
      <c r="H436" s="91" t="s">
        <v>25</v>
      </c>
      <c r="I436" s="90">
        <v>58500</v>
      </c>
      <c r="J436" s="90">
        <v>57600</v>
      </c>
      <c r="K436" s="90">
        <v>57000</v>
      </c>
      <c r="L436" s="91" t="s">
        <v>25</v>
      </c>
      <c r="M436" s="90">
        <v>59500</v>
      </c>
      <c r="N436" s="90">
        <v>58500</v>
      </c>
      <c r="O436" s="90">
        <v>57000</v>
      </c>
      <c r="P436" s="91" t="s">
        <v>25</v>
      </c>
      <c r="Q436" s="90">
        <v>54500</v>
      </c>
      <c r="R436" s="90">
        <v>55500</v>
      </c>
      <c r="S436" s="90">
        <v>55300</v>
      </c>
      <c r="T436" s="90">
        <v>58300</v>
      </c>
      <c r="U436" s="90">
        <v>58000</v>
      </c>
      <c r="V436" s="90">
        <v>59800</v>
      </c>
      <c r="W436" s="90">
        <v>60600</v>
      </c>
      <c r="X436" s="90">
        <v>63100</v>
      </c>
    </row>
    <row r="437" spans="1:24">
      <c r="A437" t="str">
        <f t="shared" si="15"/>
        <v>May-22</v>
      </c>
      <c r="B437" s="93">
        <v>44703</v>
      </c>
      <c r="C437" s="90" t="s">
        <v>24</v>
      </c>
      <c r="D437" s="90" t="s">
        <v>24</v>
      </c>
      <c r="E437" s="90" t="s">
        <v>24</v>
      </c>
      <c r="F437" s="90" t="s">
        <v>24</v>
      </c>
      <c r="G437" s="90" t="s">
        <v>24</v>
      </c>
      <c r="H437" s="90" t="s">
        <v>24</v>
      </c>
      <c r="I437" s="90" t="s">
        <v>24</v>
      </c>
      <c r="J437" s="90" t="s">
        <v>24</v>
      </c>
      <c r="K437" s="90" t="s">
        <v>24</v>
      </c>
      <c r="L437" s="90" t="s">
        <v>24</v>
      </c>
      <c r="M437" s="90" t="s">
        <v>24</v>
      </c>
      <c r="N437" s="90" t="s">
        <v>24</v>
      </c>
      <c r="O437" s="90" t="s">
        <v>24</v>
      </c>
      <c r="P437" s="90" t="s">
        <v>24</v>
      </c>
      <c r="Q437" s="90" t="s">
        <v>24</v>
      </c>
      <c r="R437" s="90" t="s">
        <v>24</v>
      </c>
      <c r="S437" s="90" t="s">
        <v>24</v>
      </c>
      <c r="T437" s="90" t="s">
        <v>24</v>
      </c>
      <c r="U437" s="90" t="s">
        <v>24</v>
      </c>
      <c r="V437" s="90" t="s">
        <v>24</v>
      </c>
      <c r="W437" s="90" t="s">
        <v>24</v>
      </c>
      <c r="X437" s="90" t="s">
        <v>24</v>
      </c>
    </row>
    <row r="438" spans="1:24">
      <c r="A438" t="str">
        <f t="shared" si="15"/>
        <v>May-22</v>
      </c>
      <c r="B438" s="93">
        <v>44704</v>
      </c>
      <c r="C438" s="90">
        <v>58700</v>
      </c>
      <c r="D438" s="90">
        <v>60000</v>
      </c>
      <c r="E438" s="90">
        <v>58200</v>
      </c>
      <c r="F438" s="90">
        <v>52000</v>
      </c>
      <c r="G438" s="90">
        <v>55500</v>
      </c>
      <c r="H438" s="91" t="s">
        <v>25</v>
      </c>
      <c r="I438" s="90">
        <v>55500</v>
      </c>
      <c r="J438" s="90">
        <v>56500</v>
      </c>
      <c r="K438" s="90">
        <v>53200</v>
      </c>
      <c r="L438" s="91" t="s">
        <v>25</v>
      </c>
      <c r="M438" s="90">
        <v>57300</v>
      </c>
      <c r="N438" s="90">
        <v>55900</v>
      </c>
      <c r="O438" s="90">
        <v>55000</v>
      </c>
      <c r="P438" s="91" t="s">
        <v>25</v>
      </c>
      <c r="Q438" s="90">
        <v>51500</v>
      </c>
      <c r="R438" s="90">
        <v>53500</v>
      </c>
      <c r="S438" s="90">
        <v>51800</v>
      </c>
      <c r="T438" s="90">
        <v>54700</v>
      </c>
      <c r="U438" s="90">
        <v>56000</v>
      </c>
      <c r="V438" s="90">
        <v>57800</v>
      </c>
      <c r="W438" s="90">
        <v>59700</v>
      </c>
      <c r="X438" s="90">
        <v>61800</v>
      </c>
    </row>
    <row r="439" spans="1:24">
      <c r="A439" t="str">
        <f t="shared" si="15"/>
        <v>May-22</v>
      </c>
      <c r="B439" s="93">
        <v>44705</v>
      </c>
      <c r="C439" s="90">
        <v>55500</v>
      </c>
      <c r="D439" s="90">
        <v>59500</v>
      </c>
      <c r="E439" s="90">
        <v>57000</v>
      </c>
      <c r="F439" s="90">
        <v>52000</v>
      </c>
      <c r="G439" s="90">
        <v>55400</v>
      </c>
      <c r="H439" s="91" t="s">
        <v>25</v>
      </c>
      <c r="I439" s="90">
        <v>55500</v>
      </c>
      <c r="J439" s="90">
        <v>55200</v>
      </c>
      <c r="K439" s="90">
        <v>53200</v>
      </c>
      <c r="L439" s="91" t="s">
        <v>25</v>
      </c>
      <c r="M439" s="90">
        <v>56000</v>
      </c>
      <c r="N439" s="90">
        <v>55900</v>
      </c>
      <c r="O439" s="90">
        <v>54000</v>
      </c>
      <c r="P439" s="91" t="s">
        <v>25</v>
      </c>
      <c r="Q439" s="90">
        <v>51200</v>
      </c>
      <c r="R439" s="90">
        <v>53000</v>
      </c>
      <c r="S439" s="90">
        <v>51800</v>
      </c>
      <c r="T439" s="90">
        <v>54700</v>
      </c>
      <c r="U439" s="90">
        <v>55500</v>
      </c>
      <c r="V439" s="90">
        <v>56800</v>
      </c>
      <c r="W439" s="90">
        <v>57100</v>
      </c>
      <c r="X439" s="90">
        <v>59500</v>
      </c>
    </row>
    <row r="440" spans="1:24">
      <c r="A440" t="str">
        <f t="shared" si="15"/>
        <v>May-22</v>
      </c>
      <c r="B440" s="93">
        <v>44706</v>
      </c>
      <c r="C440" s="90">
        <v>53700</v>
      </c>
      <c r="D440" s="90">
        <v>59000</v>
      </c>
      <c r="E440" s="90">
        <v>54700</v>
      </c>
      <c r="F440" s="90">
        <v>51000</v>
      </c>
      <c r="G440" s="90">
        <v>55300</v>
      </c>
      <c r="H440" s="91" t="s">
        <v>25</v>
      </c>
      <c r="I440" s="90">
        <v>55000</v>
      </c>
      <c r="J440" s="90">
        <v>53200</v>
      </c>
      <c r="K440" s="90">
        <v>53000</v>
      </c>
      <c r="L440" s="91" t="s">
        <v>25</v>
      </c>
      <c r="M440" s="90">
        <v>54500</v>
      </c>
      <c r="N440" s="90">
        <v>55000</v>
      </c>
      <c r="O440" s="90">
        <v>51700</v>
      </c>
      <c r="P440" s="91" t="s">
        <v>25</v>
      </c>
      <c r="Q440" s="90">
        <v>51200</v>
      </c>
      <c r="R440" s="90">
        <v>51800</v>
      </c>
      <c r="S440" s="90">
        <v>51500</v>
      </c>
      <c r="T440" s="90">
        <v>53800</v>
      </c>
      <c r="U440" s="90">
        <v>54200</v>
      </c>
      <c r="V440" s="90">
        <v>56800</v>
      </c>
      <c r="W440" s="90">
        <v>56800</v>
      </c>
      <c r="X440" s="90">
        <v>59300</v>
      </c>
    </row>
    <row r="441" spans="1:24">
      <c r="A441" t="str">
        <f t="shared" si="15"/>
        <v>May-22</v>
      </c>
      <c r="B441" s="93">
        <v>44707</v>
      </c>
      <c r="C441" s="90">
        <v>53700</v>
      </c>
      <c r="D441" s="90">
        <v>59000</v>
      </c>
      <c r="E441" s="90">
        <v>53700</v>
      </c>
      <c r="F441" s="90">
        <v>50000</v>
      </c>
      <c r="G441" s="90">
        <v>54600</v>
      </c>
      <c r="H441" s="91" t="s">
        <v>25</v>
      </c>
      <c r="I441" s="90">
        <v>54500</v>
      </c>
      <c r="J441" s="90">
        <v>52600</v>
      </c>
      <c r="K441" s="90">
        <v>53000</v>
      </c>
      <c r="L441" s="91" t="s">
        <v>25</v>
      </c>
      <c r="M441" s="90">
        <v>54000</v>
      </c>
      <c r="N441" s="90">
        <v>55000</v>
      </c>
      <c r="O441" s="90">
        <v>50600</v>
      </c>
      <c r="P441" s="91" t="s">
        <v>25</v>
      </c>
      <c r="Q441" s="90">
        <v>49100</v>
      </c>
      <c r="R441" s="90">
        <v>50800</v>
      </c>
      <c r="S441" s="90">
        <v>50000</v>
      </c>
      <c r="T441" s="90">
        <v>52800</v>
      </c>
      <c r="U441" s="90">
        <v>53400</v>
      </c>
      <c r="V441" s="90">
        <v>54800</v>
      </c>
      <c r="W441" s="90">
        <v>56300</v>
      </c>
      <c r="X441" s="90">
        <v>58800</v>
      </c>
    </row>
    <row r="442" spans="1:24">
      <c r="A442" t="str">
        <f t="shared" si="15"/>
        <v>May-22</v>
      </c>
      <c r="B442" s="93">
        <v>44708</v>
      </c>
      <c r="C442" s="90">
        <v>53300</v>
      </c>
      <c r="D442" s="90">
        <v>58000</v>
      </c>
      <c r="E442" s="90">
        <v>53700</v>
      </c>
      <c r="F442" s="90">
        <v>49500</v>
      </c>
      <c r="G442" s="90">
        <v>54600</v>
      </c>
      <c r="H442" s="91" t="s">
        <v>25</v>
      </c>
      <c r="I442" s="90">
        <v>54000</v>
      </c>
      <c r="J442" s="90">
        <v>51500</v>
      </c>
      <c r="K442" s="90">
        <v>53000</v>
      </c>
      <c r="L442" s="91" t="s">
        <v>25</v>
      </c>
      <c r="M442" s="90">
        <v>53500</v>
      </c>
      <c r="N442" s="90">
        <v>55000</v>
      </c>
      <c r="O442" s="90">
        <v>50600</v>
      </c>
      <c r="P442" s="91" t="s">
        <v>25</v>
      </c>
      <c r="Q442" s="90">
        <v>48500</v>
      </c>
      <c r="R442" s="90">
        <v>49500</v>
      </c>
      <c r="S442" s="90">
        <v>49500</v>
      </c>
      <c r="T442" s="90">
        <v>52300</v>
      </c>
      <c r="U442" s="90">
        <v>52600</v>
      </c>
      <c r="V442" s="90">
        <v>54800</v>
      </c>
      <c r="W442" s="90">
        <v>56300</v>
      </c>
      <c r="X442" s="90">
        <v>58500</v>
      </c>
    </row>
    <row r="443" spans="1:24">
      <c r="A443" t="str">
        <f t="shared" si="15"/>
        <v>May-22</v>
      </c>
      <c r="B443" s="93">
        <v>44709</v>
      </c>
      <c r="C443" s="90">
        <v>53500</v>
      </c>
      <c r="D443" s="90">
        <v>57000</v>
      </c>
      <c r="E443" s="90">
        <v>53700</v>
      </c>
      <c r="F443" s="90">
        <v>49500</v>
      </c>
      <c r="G443" s="90">
        <v>54600</v>
      </c>
      <c r="H443" s="91" t="s">
        <v>25</v>
      </c>
      <c r="I443" s="90">
        <v>53000</v>
      </c>
      <c r="J443" s="90">
        <v>51500</v>
      </c>
      <c r="K443" s="90">
        <v>53200</v>
      </c>
      <c r="L443" s="91" t="s">
        <v>25</v>
      </c>
      <c r="M443" s="90">
        <v>53300</v>
      </c>
      <c r="N443" s="90">
        <v>55000</v>
      </c>
      <c r="O443" s="90">
        <v>51200</v>
      </c>
      <c r="P443" s="91" t="s">
        <v>25</v>
      </c>
      <c r="Q443" s="90">
        <v>49300</v>
      </c>
      <c r="R443" s="90">
        <v>49700</v>
      </c>
      <c r="S443" s="90">
        <v>49500</v>
      </c>
      <c r="T443" s="90">
        <v>52300</v>
      </c>
      <c r="U443" s="90">
        <v>52800</v>
      </c>
      <c r="V443" s="90">
        <v>54800</v>
      </c>
      <c r="W443" s="90">
        <v>55800</v>
      </c>
      <c r="X443" s="90">
        <v>58200</v>
      </c>
    </row>
    <row r="444" spans="1:24">
      <c r="A444" t="str">
        <f t="shared" si="15"/>
        <v>May-22</v>
      </c>
      <c r="B444" s="93">
        <v>44710</v>
      </c>
      <c r="C444" s="90" t="s">
        <v>24</v>
      </c>
      <c r="D444" s="90" t="s">
        <v>24</v>
      </c>
      <c r="E444" s="90" t="s">
        <v>24</v>
      </c>
      <c r="F444" s="90" t="s">
        <v>24</v>
      </c>
      <c r="G444" s="90" t="s">
        <v>24</v>
      </c>
      <c r="H444" s="90" t="s">
        <v>24</v>
      </c>
      <c r="I444" s="90" t="s">
        <v>24</v>
      </c>
      <c r="J444" s="90" t="s">
        <v>24</v>
      </c>
      <c r="K444" s="90" t="s">
        <v>24</v>
      </c>
      <c r="L444" s="90" t="s">
        <v>24</v>
      </c>
      <c r="M444" s="90" t="s">
        <v>24</v>
      </c>
      <c r="N444" s="90" t="s">
        <v>24</v>
      </c>
      <c r="O444" s="90" t="s">
        <v>24</v>
      </c>
      <c r="P444" s="90" t="s">
        <v>24</v>
      </c>
      <c r="Q444" s="90" t="s">
        <v>24</v>
      </c>
      <c r="R444" s="90" t="s">
        <v>24</v>
      </c>
      <c r="S444" s="90" t="s">
        <v>24</v>
      </c>
      <c r="T444" s="90" t="s">
        <v>24</v>
      </c>
      <c r="U444" s="90" t="s">
        <v>24</v>
      </c>
      <c r="V444" s="90" t="s">
        <v>24</v>
      </c>
      <c r="W444" s="90" t="s">
        <v>24</v>
      </c>
      <c r="X444" s="90" t="s">
        <v>24</v>
      </c>
    </row>
    <row r="445" spans="1:24">
      <c r="A445" t="str">
        <f t="shared" si="15"/>
        <v>May-22</v>
      </c>
      <c r="B445" s="93">
        <v>44711</v>
      </c>
      <c r="C445" s="90">
        <v>53900</v>
      </c>
      <c r="D445" s="90">
        <v>56500</v>
      </c>
      <c r="E445" s="90">
        <v>55000</v>
      </c>
      <c r="F445" s="90">
        <v>50500</v>
      </c>
      <c r="G445" s="90">
        <v>54600</v>
      </c>
      <c r="H445" s="91" t="s">
        <v>25</v>
      </c>
      <c r="I445" s="90">
        <v>53000</v>
      </c>
      <c r="J445" s="90">
        <v>52400</v>
      </c>
      <c r="K445" s="90">
        <v>53800</v>
      </c>
      <c r="L445" s="91" t="s">
        <v>25</v>
      </c>
      <c r="M445" s="90">
        <v>54500</v>
      </c>
      <c r="N445" s="90">
        <v>55300</v>
      </c>
      <c r="O445" s="90">
        <v>52500</v>
      </c>
      <c r="P445" s="91" t="s">
        <v>25</v>
      </c>
      <c r="Q445" s="90">
        <v>50500</v>
      </c>
      <c r="R445" s="90">
        <v>50700</v>
      </c>
      <c r="S445" s="90">
        <v>50200</v>
      </c>
      <c r="T445" s="90">
        <v>53300</v>
      </c>
      <c r="U445" s="90">
        <v>53300</v>
      </c>
      <c r="V445" s="90">
        <v>54800</v>
      </c>
      <c r="W445" s="90">
        <v>55800</v>
      </c>
      <c r="X445" s="90">
        <v>58200</v>
      </c>
    </row>
    <row r="446" spans="1:24">
      <c r="A446" t="str">
        <f t="shared" si="15"/>
        <v>May-22</v>
      </c>
      <c r="B446" s="93">
        <v>44712</v>
      </c>
      <c r="C446" s="90">
        <v>54000</v>
      </c>
      <c r="D446" s="90">
        <v>56000</v>
      </c>
      <c r="E446" s="90">
        <v>54500</v>
      </c>
      <c r="F446" s="90">
        <v>50000</v>
      </c>
      <c r="G446" s="90">
        <v>54800</v>
      </c>
      <c r="H446" s="91" t="s">
        <v>25</v>
      </c>
      <c r="I446" s="90">
        <v>53000</v>
      </c>
      <c r="J446" s="90">
        <v>52200</v>
      </c>
      <c r="K446" s="90">
        <v>54000</v>
      </c>
      <c r="L446" s="91" t="s">
        <v>25</v>
      </c>
      <c r="M446" s="90">
        <v>54300</v>
      </c>
      <c r="N446" s="90">
        <v>55700</v>
      </c>
      <c r="O446" s="90">
        <v>52000</v>
      </c>
      <c r="P446" s="91" t="s">
        <v>25</v>
      </c>
      <c r="Q446" s="90">
        <v>49500</v>
      </c>
      <c r="R446" s="90">
        <v>50000</v>
      </c>
      <c r="S446" s="90">
        <v>50000</v>
      </c>
      <c r="T446" s="90">
        <v>52800</v>
      </c>
      <c r="U446" s="90">
        <v>53300</v>
      </c>
      <c r="V446" s="90">
        <v>54800</v>
      </c>
      <c r="W446" s="90">
        <v>55800</v>
      </c>
      <c r="X446" s="90">
        <v>58200</v>
      </c>
    </row>
    <row r="447" spans="1:24">
      <c r="A447" t="str">
        <f t="shared" si="15"/>
        <v>Jun-22</v>
      </c>
      <c r="B447" s="93">
        <v>44713</v>
      </c>
      <c r="C447" s="90">
        <v>54000</v>
      </c>
      <c r="D447" s="90">
        <v>55500</v>
      </c>
      <c r="E447" s="90">
        <v>54000</v>
      </c>
      <c r="F447" s="90">
        <v>48500</v>
      </c>
      <c r="G447" s="90">
        <v>54800</v>
      </c>
      <c r="H447" s="91" t="s">
        <v>25</v>
      </c>
      <c r="I447" s="90">
        <v>52500</v>
      </c>
      <c r="J447" s="90">
        <v>51200</v>
      </c>
      <c r="K447" s="90">
        <v>54000</v>
      </c>
      <c r="L447" s="91" t="s">
        <v>25</v>
      </c>
      <c r="M447" s="90">
        <v>53200</v>
      </c>
      <c r="N447" s="90">
        <v>55700</v>
      </c>
      <c r="O447" s="90">
        <v>51000</v>
      </c>
      <c r="P447" s="91" t="s">
        <v>25</v>
      </c>
      <c r="Q447" s="90">
        <v>49000</v>
      </c>
      <c r="R447" s="90">
        <v>49400</v>
      </c>
      <c r="S447" s="90">
        <v>49200</v>
      </c>
      <c r="T447" s="90">
        <v>51300</v>
      </c>
      <c r="U447" s="90">
        <v>52500</v>
      </c>
      <c r="V447" s="90">
        <v>52800</v>
      </c>
      <c r="W447" s="90">
        <v>55800</v>
      </c>
      <c r="X447" s="90">
        <v>58200</v>
      </c>
    </row>
    <row r="448" spans="1:24">
      <c r="A448" t="str">
        <f t="shared" si="15"/>
        <v>Jun-22</v>
      </c>
      <c r="B448" s="93">
        <v>44714</v>
      </c>
      <c r="C448" s="90">
        <v>54000</v>
      </c>
      <c r="D448" s="90">
        <v>55000</v>
      </c>
      <c r="E448" s="90">
        <v>54000</v>
      </c>
      <c r="F448" s="90">
        <v>49000</v>
      </c>
      <c r="G448" s="90">
        <v>54200</v>
      </c>
      <c r="H448" s="91" t="s">
        <v>25</v>
      </c>
      <c r="I448" s="90">
        <v>52000</v>
      </c>
      <c r="J448" s="90">
        <v>51200</v>
      </c>
      <c r="K448" s="90">
        <v>54000</v>
      </c>
      <c r="L448" s="91" t="s">
        <v>25</v>
      </c>
      <c r="M448" s="90">
        <v>53200</v>
      </c>
      <c r="N448" s="90">
        <v>55700</v>
      </c>
      <c r="O448" s="90">
        <v>51000</v>
      </c>
      <c r="P448" s="91" t="s">
        <v>25</v>
      </c>
      <c r="Q448" s="90">
        <v>49100</v>
      </c>
      <c r="R448" s="90">
        <v>49400</v>
      </c>
      <c r="S448" s="90">
        <v>49200</v>
      </c>
      <c r="T448" s="90">
        <v>51800</v>
      </c>
      <c r="U448" s="90">
        <v>52500</v>
      </c>
      <c r="V448" s="90">
        <v>52800</v>
      </c>
      <c r="W448" s="90">
        <v>55000</v>
      </c>
      <c r="X448" s="90">
        <v>57400</v>
      </c>
    </row>
    <row r="449" spans="1:24">
      <c r="A449" t="str">
        <f t="shared" si="15"/>
        <v>Jun-22</v>
      </c>
      <c r="B449" s="93">
        <v>44715</v>
      </c>
      <c r="C449" s="90">
        <v>54000</v>
      </c>
      <c r="D449" s="90">
        <v>55000</v>
      </c>
      <c r="E449" s="90">
        <v>55000</v>
      </c>
      <c r="F449" s="90">
        <v>50000</v>
      </c>
      <c r="G449" s="90">
        <v>54300</v>
      </c>
      <c r="H449" s="91" t="s">
        <v>25</v>
      </c>
      <c r="I449" s="90">
        <v>52500</v>
      </c>
      <c r="J449" s="90">
        <v>52200</v>
      </c>
      <c r="K449" s="90">
        <v>54000</v>
      </c>
      <c r="L449" s="91" t="s">
        <v>25</v>
      </c>
      <c r="M449" s="90">
        <v>54300</v>
      </c>
      <c r="N449" s="90">
        <v>55400</v>
      </c>
      <c r="O449" s="90">
        <v>53000</v>
      </c>
      <c r="P449" s="91" t="s">
        <v>25</v>
      </c>
      <c r="Q449" s="90">
        <v>49200</v>
      </c>
      <c r="R449" s="90">
        <v>49800</v>
      </c>
      <c r="S449" s="90">
        <v>49600</v>
      </c>
      <c r="T449" s="90">
        <v>52800</v>
      </c>
      <c r="U449" s="90">
        <v>52800</v>
      </c>
      <c r="V449" s="90">
        <v>52800</v>
      </c>
      <c r="W449" s="90">
        <v>55000</v>
      </c>
      <c r="X449" s="90">
        <v>57400</v>
      </c>
    </row>
    <row r="450" spans="1:24">
      <c r="A450" t="str">
        <f t="shared" si="15"/>
        <v>Jun-22</v>
      </c>
      <c r="B450" s="93">
        <v>44716</v>
      </c>
      <c r="C450" s="90">
        <v>54000</v>
      </c>
      <c r="D450" s="90">
        <v>55000</v>
      </c>
      <c r="E450" s="90">
        <v>55000</v>
      </c>
      <c r="F450" s="90">
        <v>49500</v>
      </c>
      <c r="G450" s="90">
        <v>54300</v>
      </c>
      <c r="H450" s="91" t="s">
        <v>25</v>
      </c>
      <c r="I450" s="90">
        <v>52000</v>
      </c>
      <c r="J450" s="90">
        <v>52300</v>
      </c>
      <c r="K450" s="90">
        <v>54000</v>
      </c>
      <c r="L450" s="91" t="s">
        <v>25</v>
      </c>
      <c r="M450" s="90">
        <v>54300</v>
      </c>
      <c r="N450" s="90">
        <v>55200</v>
      </c>
      <c r="O450" s="90">
        <v>52300</v>
      </c>
      <c r="P450" s="91" t="s">
        <v>25</v>
      </c>
      <c r="Q450" s="90">
        <v>49400</v>
      </c>
      <c r="R450" s="90">
        <v>50000</v>
      </c>
      <c r="S450" s="90">
        <v>49500</v>
      </c>
      <c r="T450" s="90">
        <v>52300</v>
      </c>
      <c r="U450" s="90">
        <v>52800</v>
      </c>
      <c r="V450" s="90">
        <v>52800</v>
      </c>
      <c r="W450" s="90">
        <v>55000</v>
      </c>
      <c r="X450" s="90">
        <v>57400</v>
      </c>
    </row>
    <row r="451" spans="1:24">
      <c r="A451" t="str">
        <f t="shared" si="15"/>
        <v>Jun-22</v>
      </c>
      <c r="B451" s="93">
        <v>44717</v>
      </c>
      <c r="C451" s="90" t="s">
        <v>24</v>
      </c>
      <c r="D451" s="90" t="s">
        <v>24</v>
      </c>
      <c r="E451" s="90" t="s">
        <v>24</v>
      </c>
      <c r="F451" s="90" t="s">
        <v>24</v>
      </c>
      <c r="G451" s="90" t="s">
        <v>24</v>
      </c>
      <c r="H451" s="90" t="s">
        <v>24</v>
      </c>
      <c r="I451" s="90" t="s">
        <v>24</v>
      </c>
      <c r="J451" s="90" t="s">
        <v>24</v>
      </c>
      <c r="K451" s="90" t="s">
        <v>24</v>
      </c>
      <c r="L451" s="90" t="s">
        <v>24</v>
      </c>
      <c r="M451" s="90" t="s">
        <v>24</v>
      </c>
      <c r="N451" s="90" t="s">
        <v>24</v>
      </c>
      <c r="O451" s="90" t="s">
        <v>24</v>
      </c>
      <c r="P451" s="90" t="s">
        <v>24</v>
      </c>
      <c r="Q451" s="90" t="s">
        <v>24</v>
      </c>
      <c r="R451" s="90" t="s">
        <v>24</v>
      </c>
      <c r="S451" s="90" t="s">
        <v>24</v>
      </c>
      <c r="T451" s="90" t="s">
        <v>24</v>
      </c>
      <c r="U451" s="90" t="s">
        <v>24</v>
      </c>
      <c r="V451" s="90" t="s">
        <v>24</v>
      </c>
      <c r="W451" s="90" t="s">
        <v>24</v>
      </c>
      <c r="X451" s="90" t="s">
        <v>24</v>
      </c>
    </row>
    <row r="452" spans="1:24">
      <c r="A452" t="str">
        <f t="shared" si="15"/>
        <v>Jun-22</v>
      </c>
      <c r="B452" s="93">
        <v>44718</v>
      </c>
      <c r="C452" s="90">
        <v>54000</v>
      </c>
      <c r="D452" s="90">
        <v>54700</v>
      </c>
      <c r="E452" s="90">
        <v>55700</v>
      </c>
      <c r="F452" s="90">
        <v>49500</v>
      </c>
      <c r="G452" s="90">
        <v>54300</v>
      </c>
      <c r="H452" s="91" t="s">
        <v>25</v>
      </c>
      <c r="I452" s="90">
        <v>52500</v>
      </c>
      <c r="J452" s="90">
        <v>53000</v>
      </c>
      <c r="K452" s="90">
        <v>54000</v>
      </c>
      <c r="L452" s="91" t="s">
        <v>25</v>
      </c>
      <c r="M452" s="90">
        <v>54300</v>
      </c>
      <c r="N452" s="90">
        <v>54900</v>
      </c>
      <c r="O452" s="90">
        <v>52700</v>
      </c>
      <c r="P452" s="91" t="s">
        <v>25</v>
      </c>
      <c r="Q452" s="90">
        <v>49200</v>
      </c>
      <c r="R452" s="90">
        <v>50000</v>
      </c>
      <c r="S452" s="90">
        <v>49600</v>
      </c>
      <c r="T452" s="90">
        <v>52300</v>
      </c>
      <c r="U452" s="90">
        <v>52800</v>
      </c>
      <c r="V452" s="90">
        <v>52800</v>
      </c>
      <c r="W452" s="90">
        <v>55000</v>
      </c>
      <c r="X452" s="90">
        <v>57400</v>
      </c>
    </row>
    <row r="453" spans="1:24">
      <c r="A453" t="str">
        <f t="shared" si="15"/>
        <v>Jun-22</v>
      </c>
      <c r="B453" s="93">
        <v>44719</v>
      </c>
      <c r="C453" s="90">
        <v>54000</v>
      </c>
      <c r="D453" s="90">
        <v>54500</v>
      </c>
      <c r="E453" s="90">
        <v>55700</v>
      </c>
      <c r="F453" s="90">
        <v>49500</v>
      </c>
      <c r="G453" s="90">
        <v>54300</v>
      </c>
      <c r="H453" s="91" t="s">
        <v>25</v>
      </c>
      <c r="I453" s="90">
        <v>52000</v>
      </c>
      <c r="J453" s="90">
        <v>53000</v>
      </c>
      <c r="K453" s="90">
        <v>54000</v>
      </c>
      <c r="L453" s="91" t="s">
        <v>25</v>
      </c>
      <c r="M453" s="90">
        <v>54300</v>
      </c>
      <c r="N453" s="90">
        <v>54700</v>
      </c>
      <c r="O453" s="90">
        <v>52700</v>
      </c>
      <c r="P453" s="91" t="s">
        <v>25</v>
      </c>
      <c r="Q453" s="90">
        <v>48850</v>
      </c>
      <c r="R453" s="90">
        <v>49900</v>
      </c>
      <c r="S453" s="90">
        <v>49000</v>
      </c>
      <c r="T453" s="90">
        <v>52300</v>
      </c>
      <c r="U453" s="90">
        <v>52800</v>
      </c>
      <c r="V453" s="90">
        <v>52800</v>
      </c>
      <c r="W453" s="90">
        <v>54500</v>
      </c>
      <c r="X453" s="90">
        <v>57000</v>
      </c>
    </row>
    <row r="454" spans="1:24">
      <c r="A454" t="str">
        <f t="shared" si="15"/>
        <v>Jun-22</v>
      </c>
      <c r="B454" s="93">
        <v>44720</v>
      </c>
      <c r="C454" s="90">
        <v>53800</v>
      </c>
      <c r="D454" s="90">
        <v>54500</v>
      </c>
      <c r="E454" s="90">
        <v>55500</v>
      </c>
      <c r="F454" s="90">
        <v>49000</v>
      </c>
      <c r="G454" s="90">
        <v>54300</v>
      </c>
      <c r="H454" s="91" t="s">
        <v>25</v>
      </c>
      <c r="I454" s="90">
        <v>52000</v>
      </c>
      <c r="J454" s="90">
        <v>52700</v>
      </c>
      <c r="K454" s="90">
        <v>54000</v>
      </c>
      <c r="L454" s="91" t="s">
        <v>25</v>
      </c>
      <c r="M454" s="90">
        <v>53800</v>
      </c>
      <c r="N454" s="90">
        <v>54400</v>
      </c>
      <c r="O454" s="90">
        <v>52300</v>
      </c>
      <c r="P454" s="91" t="s">
        <v>25</v>
      </c>
      <c r="Q454" s="90">
        <v>48500</v>
      </c>
      <c r="R454" s="90">
        <v>49900</v>
      </c>
      <c r="S454" s="90">
        <v>48800</v>
      </c>
      <c r="T454" s="90">
        <v>51800</v>
      </c>
      <c r="U454" s="90">
        <v>52800</v>
      </c>
      <c r="V454" s="90">
        <v>52800</v>
      </c>
      <c r="W454" s="90">
        <v>54300</v>
      </c>
      <c r="X454" s="90">
        <v>56800</v>
      </c>
    </row>
    <row r="455" spans="1:24">
      <c r="A455" t="str">
        <f t="shared" si="15"/>
        <v>Jun-22</v>
      </c>
      <c r="B455" s="93">
        <v>44721</v>
      </c>
      <c r="C455" s="90">
        <v>53700</v>
      </c>
      <c r="D455" s="90">
        <v>54000</v>
      </c>
      <c r="E455" s="90">
        <v>54700</v>
      </c>
      <c r="F455" s="90">
        <v>49000</v>
      </c>
      <c r="G455" s="90">
        <v>54000</v>
      </c>
      <c r="H455" s="91" t="s">
        <v>25</v>
      </c>
      <c r="I455" s="90">
        <v>52000</v>
      </c>
      <c r="J455" s="90">
        <v>52700</v>
      </c>
      <c r="K455" s="90">
        <v>53800</v>
      </c>
      <c r="L455" s="91" t="s">
        <v>25</v>
      </c>
      <c r="M455" s="90">
        <v>53800</v>
      </c>
      <c r="N455" s="90">
        <v>54100</v>
      </c>
      <c r="O455" s="90">
        <v>52000</v>
      </c>
      <c r="P455" s="91" t="s">
        <v>25</v>
      </c>
      <c r="Q455" s="90">
        <v>48500</v>
      </c>
      <c r="R455" s="90">
        <v>49500</v>
      </c>
      <c r="S455" s="90">
        <v>48600</v>
      </c>
      <c r="T455" s="90">
        <v>51800</v>
      </c>
      <c r="U455" s="90">
        <v>52300</v>
      </c>
      <c r="V455" s="90">
        <v>52300</v>
      </c>
      <c r="W455" s="90">
        <v>54300</v>
      </c>
      <c r="X455" s="90">
        <v>56800</v>
      </c>
    </row>
    <row r="456" spans="1:24">
      <c r="A456" t="str">
        <f t="shared" si="15"/>
        <v>Jun-22</v>
      </c>
      <c r="B456" s="93">
        <v>44722</v>
      </c>
      <c r="C456" s="90">
        <v>53700</v>
      </c>
      <c r="D456" s="90">
        <v>53500</v>
      </c>
      <c r="E456" s="90">
        <v>55000</v>
      </c>
      <c r="F456" s="90">
        <v>48500</v>
      </c>
      <c r="G456" s="90">
        <v>53800</v>
      </c>
      <c r="H456" s="91" t="s">
        <v>25</v>
      </c>
      <c r="I456" s="90">
        <v>52000</v>
      </c>
      <c r="J456" s="90">
        <v>53000</v>
      </c>
      <c r="K456" s="90">
        <v>53800</v>
      </c>
      <c r="L456" s="91" t="s">
        <v>25</v>
      </c>
      <c r="M456" s="90">
        <v>53900</v>
      </c>
      <c r="N456" s="90">
        <v>53900</v>
      </c>
      <c r="O456" s="90">
        <v>52200</v>
      </c>
      <c r="P456" s="91" t="s">
        <v>25</v>
      </c>
      <c r="Q456" s="90">
        <v>48700</v>
      </c>
      <c r="R456" s="90">
        <v>49600</v>
      </c>
      <c r="S456" s="90">
        <v>48600</v>
      </c>
      <c r="T456" s="90">
        <v>51250</v>
      </c>
      <c r="U456" s="90">
        <v>52300</v>
      </c>
      <c r="V456" s="90">
        <v>52300</v>
      </c>
      <c r="W456" s="90">
        <v>54300</v>
      </c>
      <c r="X456" s="90">
        <v>56800</v>
      </c>
    </row>
    <row r="457" spans="1:24">
      <c r="A457" t="str">
        <f t="shared" si="15"/>
        <v>Jun-22</v>
      </c>
      <c r="B457" s="93">
        <v>44723</v>
      </c>
      <c r="C457" s="90">
        <v>53700</v>
      </c>
      <c r="D457" s="90">
        <v>53000</v>
      </c>
      <c r="E457" s="90">
        <v>55000</v>
      </c>
      <c r="F457" s="90">
        <v>48700</v>
      </c>
      <c r="G457" s="90">
        <v>53800</v>
      </c>
      <c r="H457" s="91" t="s">
        <v>25</v>
      </c>
      <c r="I457" s="90">
        <v>52000</v>
      </c>
      <c r="J457" s="90">
        <v>53300</v>
      </c>
      <c r="K457" s="90">
        <v>53800</v>
      </c>
      <c r="L457" s="91" t="s">
        <v>25</v>
      </c>
      <c r="M457" s="90">
        <v>54000</v>
      </c>
      <c r="N457" s="90">
        <v>53400</v>
      </c>
      <c r="O457" s="90">
        <v>52800</v>
      </c>
      <c r="P457" s="91" t="s">
        <v>25</v>
      </c>
      <c r="Q457" s="90">
        <v>48700</v>
      </c>
      <c r="R457" s="90">
        <v>49900</v>
      </c>
      <c r="S457" s="90">
        <v>48500</v>
      </c>
      <c r="T457" s="90">
        <v>51500</v>
      </c>
      <c r="U457" s="90">
        <v>52600</v>
      </c>
      <c r="V457" s="90">
        <v>52200</v>
      </c>
      <c r="W457" s="90">
        <v>54300</v>
      </c>
      <c r="X457" s="90">
        <v>56800</v>
      </c>
    </row>
    <row r="458" spans="1:24">
      <c r="A458" t="str">
        <f t="shared" si="15"/>
        <v>Jun-22</v>
      </c>
      <c r="B458" s="93">
        <v>44724</v>
      </c>
      <c r="C458" s="90" t="s">
        <v>24</v>
      </c>
      <c r="D458" s="90" t="s">
        <v>24</v>
      </c>
      <c r="E458" s="90" t="s">
        <v>24</v>
      </c>
      <c r="F458" s="90" t="s">
        <v>24</v>
      </c>
      <c r="G458" s="90" t="s">
        <v>24</v>
      </c>
      <c r="H458" s="90" t="s">
        <v>24</v>
      </c>
      <c r="I458" s="90" t="s">
        <v>24</v>
      </c>
      <c r="J458" s="90" t="s">
        <v>24</v>
      </c>
      <c r="K458" s="90" t="s">
        <v>24</v>
      </c>
      <c r="L458" s="90" t="s">
        <v>24</v>
      </c>
      <c r="M458" s="90" t="s">
        <v>24</v>
      </c>
      <c r="N458" s="90" t="s">
        <v>24</v>
      </c>
      <c r="O458" s="90" t="s">
        <v>24</v>
      </c>
      <c r="P458" s="90" t="s">
        <v>24</v>
      </c>
      <c r="Q458" s="90" t="s">
        <v>24</v>
      </c>
      <c r="R458" s="90" t="s">
        <v>24</v>
      </c>
      <c r="S458" s="90" t="s">
        <v>24</v>
      </c>
      <c r="T458" s="90" t="s">
        <v>24</v>
      </c>
      <c r="U458" s="90" t="s">
        <v>24</v>
      </c>
      <c r="V458" s="90" t="s">
        <v>24</v>
      </c>
      <c r="W458" s="90" t="s">
        <v>24</v>
      </c>
      <c r="X458" s="90" t="s">
        <v>24</v>
      </c>
    </row>
    <row r="459" spans="1:24">
      <c r="A459" t="str">
        <f t="shared" si="15"/>
        <v>Jun-22</v>
      </c>
      <c r="B459" s="93">
        <v>44725</v>
      </c>
      <c r="C459" s="90">
        <v>54000</v>
      </c>
      <c r="D459" s="90">
        <v>53000</v>
      </c>
      <c r="E459" s="90">
        <v>56200</v>
      </c>
      <c r="F459" s="90">
        <v>49500</v>
      </c>
      <c r="G459" s="90">
        <v>53800</v>
      </c>
      <c r="H459" s="91" t="s">
        <v>25</v>
      </c>
      <c r="I459" s="90">
        <v>52500</v>
      </c>
      <c r="J459" s="90">
        <v>53600</v>
      </c>
      <c r="K459" s="90">
        <v>53800</v>
      </c>
      <c r="L459" s="91" t="s">
        <v>25</v>
      </c>
      <c r="M459" s="90">
        <v>54400</v>
      </c>
      <c r="N459" s="90">
        <v>52900</v>
      </c>
      <c r="O459" s="90">
        <v>54000</v>
      </c>
      <c r="P459" s="91" t="s">
        <v>25</v>
      </c>
      <c r="Q459" s="90">
        <v>49500</v>
      </c>
      <c r="R459" s="90">
        <v>50100</v>
      </c>
      <c r="S459" s="90">
        <v>49300</v>
      </c>
      <c r="T459" s="90">
        <v>52300</v>
      </c>
      <c r="U459" s="90">
        <v>52900</v>
      </c>
      <c r="V459" s="90">
        <v>52300</v>
      </c>
      <c r="W459" s="90">
        <v>54300</v>
      </c>
      <c r="X459" s="90">
        <v>56800</v>
      </c>
    </row>
    <row r="460" spans="1:24">
      <c r="A460" t="str">
        <f t="shared" si="15"/>
        <v>Jun-22</v>
      </c>
      <c r="B460" s="93">
        <v>44726</v>
      </c>
      <c r="C460" s="90">
        <v>54000</v>
      </c>
      <c r="D460" s="90">
        <v>53000</v>
      </c>
      <c r="E460" s="90">
        <v>56200</v>
      </c>
      <c r="F460" s="90">
        <v>49500</v>
      </c>
      <c r="G460" s="90">
        <v>53700</v>
      </c>
      <c r="H460" s="91" t="s">
        <v>25</v>
      </c>
      <c r="I460" s="90">
        <v>53000</v>
      </c>
      <c r="J460" s="90">
        <v>53800</v>
      </c>
      <c r="K460" s="90">
        <v>53800</v>
      </c>
      <c r="L460" s="91" t="s">
        <v>25</v>
      </c>
      <c r="M460" s="90">
        <v>54400</v>
      </c>
      <c r="N460" s="90">
        <v>52600</v>
      </c>
      <c r="O460" s="90">
        <v>53600</v>
      </c>
      <c r="P460" s="91" t="s">
        <v>25</v>
      </c>
      <c r="Q460" s="90">
        <v>49500</v>
      </c>
      <c r="R460" s="90">
        <v>50100</v>
      </c>
      <c r="S460" s="90">
        <v>49300</v>
      </c>
      <c r="T460" s="90">
        <v>52300</v>
      </c>
      <c r="U460" s="90">
        <v>53100</v>
      </c>
      <c r="V460" s="90">
        <v>52300</v>
      </c>
      <c r="W460" s="90">
        <v>54500</v>
      </c>
      <c r="X460" s="90">
        <v>56800</v>
      </c>
    </row>
    <row r="461" spans="1:24">
      <c r="A461" t="str">
        <f t="shared" si="15"/>
        <v>Jun-22</v>
      </c>
      <c r="B461" s="93">
        <v>44727</v>
      </c>
      <c r="C461" s="90">
        <v>54000</v>
      </c>
      <c r="D461" s="90">
        <v>53000</v>
      </c>
      <c r="E461" s="90">
        <v>56200</v>
      </c>
      <c r="F461" s="90">
        <v>49500</v>
      </c>
      <c r="G461" s="90">
        <v>54200</v>
      </c>
      <c r="H461" s="91" t="s">
        <v>25</v>
      </c>
      <c r="I461" s="90">
        <v>52500</v>
      </c>
      <c r="J461" s="90">
        <v>53800</v>
      </c>
      <c r="K461" s="90">
        <v>53800</v>
      </c>
      <c r="L461" s="91" t="s">
        <v>25</v>
      </c>
      <c r="M461" s="90">
        <v>54400</v>
      </c>
      <c r="N461" s="90">
        <v>52600</v>
      </c>
      <c r="O461" s="90">
        <v>53500</v>
      </c>
      <c r="P461" s="91" t="s">
        <v>25</v>
      </c>
      <c r="Q461" s="90">
        <v>49800</v>
      </c>
      <c r="R461" s="90">
        <v>50400</v>
      </c>
      <c r="S461" s="90">
        <v>49500</v>
      </c>
      <c r="T461" s="90">
        <v>52300</v>
      </c>
      <c r="U461" s="90">
        <v>53100</v>
      </c>
      <c r="V461" s="90">
        <v>52300</v>
      </c>
      <c r="W461" s="90">
        <v>54500</v>
      </c>
      <c r="X461" s="90">
        <v>56800</v>
      </c>
    </row>
    <row r="462" spans="1:24">
      <c r="A462" t="str">
        <f t="shared" si="15"/>
        <v>Jun-22</v>
      </c>
      <c r="B462" s="93">
        <v>44728</v>
      </c>
      <c r="C462" s="90">
        <v>54000</v>
      </c>
      <c r="D462" s="90">
        <v>53000</v>
      </c>
      <c r="E462" s="90">
        <v>56600</v>
      </c>
      <c r="F462" s="90">
        <v>50000</v>
      </c>
      <c r="G462" s="90">
        <v>54200</v>
      </c>
      <c r="H462" s="91" t="s">
        <v>25</v>
      </c>
      <c r="I462" s="90">
        <v>53000</v>
      </c>
      <c r="J462" s="90">
        <v>54100</v>
      </c>
      <c r="K462" s="90">
        <v>53800</v>
      </c>
      <c r="L462" s="91" t="s">
        <v>25</v>
      </c>
      <c r="M462" s="90">
        <v>54600</v>
      </c>
      <c r="N462" s="90">
        <v>52400</v>
      </c>
      <c r="O462" s="90">
        <v>53800</v>
      </c>
      <c r="P462" s="91" t="s">
        <v>25</v>
      </c>
      <c r="Q462" s="90">
        <v>50500</v>
      </c>
      <c r="R462" s="90">
        <v>51000</v>
      </c>
      <c r="S462" s="90">
        <v>50200</v>
      </c>
      <c r="T462" s="90">
        <v>52800</v>
      </c>
      <c r="U462" s="90">
        <v>53700</v>
      </c>
      <c r="V462" s="90">
        <v>53800</v>
      </c>
      <c r="W462" s="90">
        <v>54500</v>
      </c>
      <c r="X462" s="90">
        <v>56800</v>
      </c>
    </row>
    <row r="463" spans="1:24">
      <c r="A463" t="str">
        <f t="shared" si="15"/>
        <v>Jun-22</v>
      </c>
      <c r="B463" s="93">
        <v>44729</v>
      </c>
      <c r="C463" s="90">
        <v>54000</v>
      </c>
      <c r="D463" s="90">
        <v>54000</v>
      </c>
      <c r="E463" s="90">
        <v>56700</v>
      </c>
      <c r="F463" s="90">
        <v>50500</v>
      </c>
      <c r="G463" s="90">
        <v>55000</v>
      </c>
      <c r="H463" s="91" t="s">
        <v>25</v>
      </c>
      <c r="I463" s="90">
        <v>53500</v>
      </c>
      <c r="J463" s="90">
        <v>54200</v>
      </c>
      <c r="K463" s="90">
        <v>53800</v>
      </c>
      <c r="L463" s="91" t="s">
        <v>25</v>
      </c>
      <c r="M463" s="90">
        <v>55000</v>
      </c>
      <c r="N463" s="90">
        <v>52400</v>
      </c>
      <c r="O463" s="90">
        <v>54300</v>
      </c>
      <c r="P463" s="91" t="s">
        <v>25</v>
      </c>
      <c r="Q463" s="90">
        <v>50600</v>
      </c>
      <c r="R463" s="90">
        <v>51200</v>
      </c>
      <c r="S463" s="90">
        <v>50700</v>
      </c>
      <c r="T463" s="90">
        <v>53300</v>
      </c>
      <c r="U463" s="90">
        <v>53900</v>
      </c>
      <c r="V463" s="90">
        <v>54300</v>
      </c>
      <c r="W463" s="90">
        <v>54800</v>
      </c>
      <c r="X463" s="90">
        <v>57300</v>
      </c>
    </row>
    <row r="464" spans="1:24">
      <c r="A464" t="str">
        <f t="shared" si="15"/>
        <v>Jun-22</v>
      </c>
      <c r="B464" s="93">
        <v>44730</v>
      </c>
      <c r="C464" s="90">
        <v>54000</v>
      </c>
      <c r="D464" s="90">
        <v>54500</v>
      </c>
      <c r="E464" s="90">
        <v>57000</v>
      </c>
      <c r="F464" s="90">
        <v>50500</v>
      </c>
      <c r="G464" s="90">
        <v>55700</v>
      </c>
      <c r="H464" s="91" t="s">
        <v>25</v>
      </c>
      <c r="I464" s="90">
        <v>54000</v>
      </c>
      <c r="J464" s="90">
        <v>55000</v>
      </c>
      <c r="K464" s="90">
        <v>53800</v>
      </c>
      <c r="L464" s="91" t="s">
        <v>25</v>
      </c>
      <c r="M464" s="90">
        <v>55300</v>
      </c>
      <c r="N464" s="90">
        <v>52600</v>
      </c>
      <c r="O464" s="90">
        <v>54500</v>
      </c>
      <c r="P464" s="91" t="s">
        <v>25</v>
      </c>
      <c r="Q464" s="90">
        <v>50300</v>
      </c>
      <c r="R464" s="90">
        <v>51400</v>
      </c>
      <c r="S464" s="90">
        <v>50700</v>
      </c>
      <c r="T464" s="90">
        <v>53300</v>
      </c>
      <c r="U464" s="90">
        <v>54200</v>
      </c>
      <c r="V464" s="90">
        <v>54200</v>
      </c>
      <c r="W464" s="90">
        <v>54800</v>
      </c>
      <c r="X464" s="90">
        <v>57300</v>
      </c>
    </row>
    <row r="465" spans="1:28">
      <c r="A465" t="str">
        <f t="shared" si="15"/>
        <v>Jun-22</v>
      </c>
      <c r="B465" s="93">
        <v>44731</v>
      </c>
      <c r="C465" s="90" t="s">
        <v>24</v>
      </c>
      <c r="D465" s="90" t="s">
        <v>24</v>
      </c>
      <c r="E465" s="90" t="s">
        <v>24</v>
      </c>
      <c r="F465" s="90" t="s">
        <v>24</v>
      </c>
      <c r="G465" s="90" t="s">
        <v>24</v>
      </c>
      <c r="H465" s="90" t="s">
        <v>24</v>
      </c>
      <c r="I465" s="90" t="s">
        <v>24</v>
      </c>
      <c r="J465" s="90" t="s">
        <v>24</v>
      </c>
      <c r="K465" s="90" t="s">
        <v>24</v>
      </c>
      <c r="L465" s="90" t="s">
        <v>24</v>
      </c>
      <c r="M465" s="90" t="s">
        <v>24</v>
      </c>
      <c r="N465" s="90" t="s">
        <v>24</v>
      </c>
      <c r="O465" s="90" t="s">
        <v>24</v>
      </c>
      <c r="P465" s="90" t="s">
        <v>24</v>
      </c>
      <c r="Q465" s="90" t="s">
        <v>24</v>
      </c>
      <c r="R465" s="90" t="s">
        <v>24</v>
      </c>
      <c r="S465" s="90" t="s">
        <v>24</v>
      </c>
      <c r="T465" s="90" t="s">
        <v>24</v>
      </c>
      <c r="U465" s="90" t="s">
        <v>24</v>
      </c>
      <c r="V465" s="90" t="s">
        <v>24</v>
      </c>
      <c r="W465" s="90" t="s">
        <v>24</v>
      </c>
      <c r="X465" s="90" t="s">
        <v>24</v>
      </c>
    </row>
    <row r="466" spans="1:28">
      <c r="A466" t="str">
        <f t="shared" si="15"/>
        <v>Jun-22</v>
      </c>
      <c r="B466" s="93">
        <v>44732</v>
      </c>
      <c r="C466" s="90">
        <v>54000</v>
      </c>
      <c r="D466" s="90">
        <v>54500</v>
      </c>
      <c r="E466" s="90">
        <v>56500</v>
      </c>
      <c r="F466" s="90">
        <v>50500</v>
      </c>
      <c r="G466" s="90">
        <v>56200</v>
      </c>
      <c r="H466" s="91" t="s">
        <v>25</v>
      </c>
      <c r="I466" s="90">
        <v>53500</v>
      </c>
      <c r="J466" s="90">
        <v>54900</v>
      </c>
      <c r="K466" s="90">
        <v>53800</v>
      </c>
      <c r="L466" s="91" t="s">
        <v>25</v>
      </c>
      <c r="M466" s="90">
        <v>55300</v>
      </c>
      <c r="N466" s="90">
        <v>52600</v>
      </c>
      <c r="O466" s="90">
        <v>54000</v>
      </c>
      <c r="P466" s="91" t="s">
        <v>25</v>
      </c>
      <c r="Q466" s="90">
        <v>49900</v>
      </c>
      <c r="R466" s="90">
        <v>51000</v>
      </c>
      <c r="S466" s="90">
        <v>50500</v>
      </c>
      <c r="T466" s="90">
        <v>53300</v>
      </c>
      <c r="U466" s="90">
        <v>53700</v>
      </c>
      <c r="V466" s="90">
        <v>54200</v>
      </c>
      <c r="W466" s="90">
        <v>54500</v>
      </c>
      <c r="X466" s="90">
        <v>57100</v>
      </c>
    </row>
    <row r="467" spans="1:28">
      <c r="A467" t="str">
        <f t="shared" si="15"/>
        <v>Jun-22</v>
      </c>
      <c r="B467" s="93">
        <v>44733</v>
      </c>
      <c r="C467" s="90">
        <v>53700</v>
      </c>
      <c r="D467" s="90">
        <v>54500</v>
      </c>
      <c r="E467" s="90">
        <v>55200</v>
      </c>
      <c r="F467" s="90">
        <v>50000</v>
      </c>
      <c r="G467" s="90">
        <v>56200</v>
      </c>
      <c r="H467" s="91" t="s">
        <v>25</v>
      </c>
      <c r="I467" s="90">
        <v>53500</v>
      </c>
      <c r="J467" s="90">
        <v>54500</v>
      </c>
      <c r="K467" s="90">
        <v>53800</v>
      </c>
      <c r="L467" s="91" t="s">
        <v>25</v>
      </c>
      <c r="M467" s="90">
        <v>54800</v>
      </c>
      <c r="N467" s="90">
        <v>52400</v>
      </c>
      <c r="O467" s="90">
        <v>52500</v>
      </c>
      <c r="P467" s="91" t="s">
        <v>25</v>
      </c>
      <c r="Q467" s="90">
        <v>49700</v>
      </c>
      <c r="R467" s="90">
        <v>50900</v>
      </c>
      <c r="S467" s="90">
        <v>50500</v>
      </c>
      <c r="T467" s="90">
        <v>52800</v>
      </c>
      <c r="U467" s="90">
        <v>53700</v>
      </c>
      <c r="V467" s="90">
        <v>54200</v>
      </c>
      <c r="W467" s="90">
        <v>54300</v>
      </c>
      <c r="X467" s="90">
        <v>56800</v>
      </c>
    </row>
    <row r="468" spans="1:28">
      <c r="A468" t="str">
        <f t="shared" si="15"/>
        <v>Jun-22</v>
      </c>
      <c r="B468" s="93">
        <v>44734</v>
      </c>
      <c r="C468" s="90">
        <v>53700</v>
      </c>
      <c r="D468" s="90">
        <v>54500</v>
      </c>
      <c r="E468" s="90">
        <v>55200</v>
      </c>
      <c r="F468" s="90">
        <v>50500</v>
      </c>
      <c r="G468" s="90">
        <v>56200</v>
      </c>
      <c r="H468" s="91" t="s">
        <v>25</v>
      </c>
      <c r="I468" s="90">
        <v>53500</v>
      </c>
      <c r="J468" s="90">
        <v>54500</v>
      </c>
      <c r="K468" s="90">
        <v>53800</v>
      </c>
      <c r="L468" s="91" t="s">
        <v>25</v>
      </c>
      <c r="M468" s="90">
        <v>55000</v>
      </c>
      <c r="N468" s="90">
        <v>52100</v>
      </c>
      <c r="O468" s="90">
        <v>53000</v>
      </c>
      <c r="P468" s="91" t="s">
        <v>25</v>
      </c>
      <c r="Q468" s="90">
        <v>50500</v>
      </c>
      <c r="R468" s="90">
        <v>51100</v>
      </c>
      <c r="S468" s="90">
        <v>50800</v>
      </c>
      <c r="T468" s="90">
        <v>53300</v>
      </c>
      <c r="U468" s="90">
        <v>53900</v>
      </c>
      <c r="V468" s="90">
        <v>54300</v>
      </c>
      <c r="W468" s="90">
        <v>54300</v>
      </c>
      <c r="X468" s="90">
        <v>56800</v>
      </c>
    </row>
    <row r="469" spans="1:28">
      <c r="A469" t="str">
        <f t="shared" si="15"/>
        <v>Jun-22</v>
      </c>
      <c r="B469" s="93">
        <v>44735</v>
      </c>
      <c r="C469" s="90">
        <v>53700</v>
      </c>
      <c r="D469" s="90">
        <v>55000</v>
      </c>
      <c r="E469" s="90">
        <v>56500</v>
      </c>
      <c r="F469" s="90">
        <v>51500</v>
      </c>
      <c r="G469" s="90">
        <v>56200</v>
      </c>
      <c r="H469" s="91" t="s">
        <v>25</v>
      </c>
      <c r="I469" s="90">
        <v>54000</v>
      </c>
      <c r="J469" s="90">
        <v>55300</v>
      </c>
      <c r="K469" s="90">
        <v>53800</v>
      </c>
      <c r="L469" s="91" t="s">
        <v>25</v>
      </c>
      <c r="M469" s="90">
        <v>55500</v>
      </c>
      <c r="N469" s="90">
        <v>52100</v>
      </c>
      <c r="O469" s="90">
        <v>54000</v>
      </c>
      <c r="P469" s="91" t="s">
        <v>25</v>
      </c>
      <c r="Q469" s="90">
        <v>51000</v>
      </c>
      <c r="R469" s="90">
        <v>51400</v>
      </c>
      <c r="S469" s="90">
        <v>51500</v>
      </c>
      <c r="T469" s="90">
        <v>54300</v>
      </c>
      <c r="U469" s="90">
        <v>54200</v>
      </c>
      <c r="V469" s="90">
        <v>54500</v>
      </c>
      <c r="W469" s="90">
        <v>54300</v>
      </c>
      <c r="X469" s="90">
        <v>56800</v>
      </c>
    </row>
    <row r="470" spans="1:28">
      <c r="A470" t="str">
        <f t="shared" ref="A470:A533" si="16">TEXT(B470,"MMM-YY")</f>
        <v>Jun-22</v>
      </c>
      <c r="B470" s="93">
        <v>44736</v>
      </c>
      <c r="C470" s="90">
        <v>53800</v>
      </c>
      <c r="D470" s="90">
        <v>55000</v>
      </c>
      <c r="E470" s="90">
        <v>56500</v>
      </c>
      <c r="F470" s="90">
        <v>52000</v>
      </c>
      <c r="G470" s="90">
        <v>57100</v>
      </c>
      <c r="H470" s="91" t="s">
        <v>25</v>
      </c>
      <c r="I470" s="90">
        <v>55000</v>
      </c>
      <c r="J470" s="90">
        <v>55600</v>
      </c>
      <c r="K470" s="90">
        <v>53900</v>
      </c>
      <c r="L470" s="91" t="s">
        <v>25</v>
      </c>
      <c r="M470" s="90">
        <v>56000</v>
      </c>
      <c r="N470" s="90">
        <v>52700</v>
      </c>
      <c r="O470" s="90">
        <v>54300</v>
      </c>
      <c r="P470" s="91" t="s">
        <v>25</v>
      </c>
      <c r="Q470" s="90">
        <v>51300</v>
      </c>
      <c r="R470" s="90">
        <v>51600</v>
      </c>
      <c r="S470" s="90">
        <v>51800</v>
      </c>
      <c r="T470" s="90">
        <v>54800</v>
      </c>
      <c r="U470" s="90">
        <v>54500</v>
      </c>
      <c r="V470" s="90">
        <v>54800</v>
      </c>
      <c r="W470" s="90">
        <v>55700</v>
      </c>
      <c r="X470" s="90">
        <v>58000</v>
      </c>
    </row>
    <row r="471" spans="1:28">
      <c r="A471" t="str">
        <f t="shared" si="16"/>
        <v>Jun-22</v>
      </c>
      <c r="B471" s="93">
        <v>44737</v>
      </c>
      <c r="C471" s="90">
        <v>53800</v>
      </c>
      <c r="D471" s="90">
        <v>55500</v>
      </c>
      <c r="E471" s="90">
        <v>56700</v>
      </c>
      <c r="F471" s="90">
        <v>52000</v>
      </c>
      <c r="G471" s="90">
        <v>57100</v>
      </c>
      <c r="H471" s="91" t="s">
        <v>25</v>
      </c>
      <c r="I471" s="90">
        <v>55000</v>
      </c>
      <c r="J471" s="90">
        <v>55500</v>
      </c>
      <c r="K471" s="90">
        <v>54400</v>
      </c>
      <c r="L471" s="91" t="s">
        <v>25</v>
      </c>
      <c r="M471" s="90">
        <v>56000</v>
      </c>
      <c r="N471" s="90">
        <v>53100</v>
      </c>
      <c r="O471" s="90">
        <v>54200</v>
      </c>
      <c r="P471" s="91" t="s">
        <v>25</v>
      </c>
      <c r="Q471" s="90">
        <v>51300</v>
      </c>
      <c r="R471" s="90">
        <v>51500</v>
      </c>
      <c r="S471" s="90">
        <v>51700</v>
      </c>
      <c r="T471" s="90">
        <v>54800</v>
      </c>
      <c r="U471" s="90">
        <v>54300</v>
      </c>
      <c r="V471" s="90">
        <v>54800</v>
      </c>
      <c r="W471" s="90">
        <v>56000</v>
      </c>
      <c r="X471" s="90">
        <v>58300</v>
      </c>
    </row>
    <row r="472" spans="1:28">
      <c r="A472" t="str">
        <f t="shared" si="16"/>
        <v>Jun-22</v>
      </c>
      <c r="B472" s="93">
        <v>44738</v>
      </c>
      <c r="C472" s="90" t="s">
        <v>24</v>
      </c>
      <c r="D472" s="90" t="s">
        <v>24</v>
      </c>
      <c r="E472" s="90" t="s">
        <v>24</v>
      </c>
      <c r="F472" s="90" t="s">
        <v>24</v>
      </c>
      <c r="G472" s="90" t="s">
        <v>24</v>
      </c>
      <c r="H472" s="90" t="s">
        <v>24</v>
      </c>
      <c r="I472" s="90" t="s">
        <v>24</v>
      </c>
      <c r="J472" s="90" t="s">
        <v>24</v>
      </c>
      <c r="K472" s="90" t="s">
        <v>24</v>
      </c>
      <c r="L472" s="90" t="s">
        <v>24</v>
      </c>
      <c r="M472" s="90" t="s">
        <v>24</v>
      </c>
      <c r="N472" s="90" t="s">
        <v>24</v>
      </c>
      <c r="O472" s="90" t="s">
        <v>24</v>
      </c>
      <c r="P472" s="90" t="s">
        <v>24</v>
      </c>
      <c r="Q472" s="90" t="s">
        <v>24</v>
      </c>
      <c r="R472" s="90" t="s">
        <v>24</v>
      </c>
      <c r="S472" s="90" t="s">
        <v>24</v>
      </c>
      <c r="T472" s="90" t="s">
        <v>24</v>
      </c>
      <c r="U472" s="90" t="s">
        <v>24</v>
      </c>
      <c r="V472" s="90" t="s">
        <v>24</v>
      </c>
      <c r="W472" s="90" t="s">
        <v>24</v>
      </c>
      <c r="X472" s="90" t="s">
        <v>24</v>
      </c>
    </row>
    <row r="473" spans="1:28">
      <c r="A473" t="str">
        <f t="shared" si="16"/>
        <v>Jun-22</v>
      </c>
      <c r="B473" s="93">
        <v>44739</v>
      </c>
      <c r="C473" s="90">
        <v>53800</v>
      </c>
      <c r="D473" s="90">
        <v>56000</v>
      </c>
      <c r="E473" s="90">
        <v>57000</v>
      </c>
      <c r="F473" s="90">
        <v>52800</v>
      </c>
      <c r="G473" s="90">
        <v>57100</v>
      </c>
      <c r="H473" s="91" t="s">
        <v>25</v>
      </c>
      <c r="I473" s="90">
        <v>55000</v>
      </c>
      <c r="J473" s="90">
        <v>55900</v>
      </c>
      <c r="K473" s="90">
        <v>54900</v>
      </c>
      <c r="L473" s="91" t="s">
        <v>25</v>
      </c>
      <c r="M473" s="90">
        <v>56500</v>
      </c>
      <c r="N473" s="90">
        <v>53700</v>
      </c>
      <c r="O473" s="90">
        <v>55000</v>
      </c>
      <c r="P473" s="91" t="s">
        <v>25</v>
      </c>
      <c r="Q473" s="90">
        <v>52500</v>
      </c>
      <c r="R473" s="90">
        <v>52600</v>
      </c>
      <c r="S473" s="90">
        <v>53000</v>
      </c>
      <c r="T473" s="90">
        <v>55500</v>
      </c>
      <c r="U473" s="90">
        <v>55000</v>
      </c>
      <c r="V473" s="90">
        <v>55000</v>
      </c>
      <c r="W473" s="90">
        <v>56000</v>
      </c>
      <c r="X473" s="90">
        <v>58300</v>
      </c>
    </row>
    <row r="474" spans="1:28">
      <c r="A474" t="str">
        <f t="shared" si="16"/>
        <v>Jun-22</v>
      </c>
      <c r="B474" s="93">
        <v>44740</v>
      </c>
      <c r="C474" s="90">
        <v>54200</v>
      </c>
      <c r="D474" s="90">
        <v>57000</v>
      </c>
      <c r="E474" s="90">
        <v>57400</v>
      </c>
      <c r="F474" s="90">
        <v>53500</v>
      </c>
      <c r="G474" s="90">
        <v>57400</v>
      </c>
      <c r="H474" s="91" t="s">
        <v>25</v>
      </c>
      <c r="I474" s="90">
        <v>55500</v>
      </c>
      <c r="J474" s="90">
        <v>56000</v>
      </c>
      <c r="K474" s="90">
        <v>55100</v>
      </c>
      <c r="L474" s="91" t="s">
        <v>25</v>
      </c>
      <c r="M474" s="90">
        <v>56900</v>
      </c>
      <c r="N474" s="90">
        <v>54500</v>
      </c>
      <c r="O474" s="90">
        <v>55400</v>
      </c>
      <c r="P474" s="91" t="s">
        <v>25</v>
      </c>
      <c r="Q474" s="90">
        <v>53000</v>
      </c>
      <c r="R474" s="90">
        <v>52800</v>
      </c>
      <c r="S474" s="90">
        <v>53200</v>
      </c>
      <c r="T474" s="90">
        <v>56300</v>
      </c>
      <c r="U474" s="90">
        <v>55500</v>
      </c>
      <c r="V474" s="90">
        <v>55800</v>
      </c>
      <c r="W474" s="90">
        <v>56500</v>
      </c>
      <c r="X474" s="90">
        <v>58800</v>
      </c>
    </row>
    <row r="475" spans="1:28">
      <c r="A475" t="str">
        <f t="shared" si="16"/>
        <v>Jun-22</v>
      </c>
      <c r="B475" s="93">
        <v>44741</v>
      </c>
      <c r="C475" s="90">
        <v>54600</v>
      </c>
      <c r="D475" s="90">
        <v>57000</v>
      </c>
      <c r="E475" s="90">
        <v>57400</v>
      </c>
      <c r="F475" s="90">
        <v>53500</v>
      </c>
      <c r="G475" s="90">
        <v>57500</v>
      </c>
      <c r="H475" s="91" t="s">
        <v>25</v>
      </c>
      <c r="I475" s="90">
        <v>56000</v>
      </c>
      <c r="J475" s="90">
        <v>56000</v>
      </c>
      <c r="K475" s="90">
        <v>55100</v>
      </c>
      <c r="L475" s="91" t="s">
        <v>25</v>
      </c>
      <c r="M475" s="90">
        <v>56900</v>
      </c>
      <c r="N475" s="90">
        <v>54800</v>
      </c>
      <c r="O475" s="90">
        <v>55200</v>
      </c>
      <c r="P475" s="91" t="s">
        <v>25</v>
      </c>
      <c r="Q475" s="90">
        <v>52700</v>
      </c>
      <c r="R475" s="90">
        <v>52800</v>
      </c>
      <c r="S475" s="90">
        <v>53000</v>
      </c>
      <c r="T475" s="90">
        <v>56300</v>
      </c>
      <c r="U475" s="90">
        <v>55500</v>
      </c>
      <c r="V475" s="90">
        <v>55800</v>
      </c>
      <c r="W475" s="90">
        <v>56500</v>
      </c>
      <c r="X475" s="90">
        <v>58800</v>
      </c>
    </row>
    <row r="476" spans="1:28">
      <c r="A476" t="str">
        <f t="shared" si="16"/>
        <v>Jun-22</v>
      </c>
      <c r="B476" s="93">
        <v>44742</v>
      </c>
      <c r="C476" s="90">
        <v>54500</v>
      </c>
      <c r="D476" s="90">
        <v>57000</v>
      </c>
      <c r="E476" s="90">
        <v>56900</v>
      </c>
      <c r="F476" s="90">
        <v>53000</v>
      </c>
      <c r="G476" s="90">
        <v>57500</v>
      </c>
      <c r="H476" s="91" t="s">
        <v>25</v>
      </c>
      <c r="I476" s="90">
        <v>55500</v>
      </c>
      <c r="J476" s="90">
        <v>55700</v>
      </c>
      <c r="K476" s="90">
        <v>55100</v>
      </c>
      <c r="L476" s="91" t="s">
        <v>25</v>
      </c>
      <c r="M476" s="90">
        <v>56500</v>
      </c>
      <c r="N476" s="90">
        <v>54800</v>
      </c>
      <c r="O476" s="90">
        <v>54500</v>
      </c>
      <c r="P476" s="91" t="s">
        <v>25</v>
      </c>
      <c r="Q476" s="90">
        <v>53000</v>
      </c>
      <c r="R476" s="90">
        <v>52800</v>
      </c>
      <c r="S476" s="90">
        <v>52800</v>
      </c>
      <c r="T476" s="90">
        <v>55800</v>
      </c>
      <c r="U476" s="90">
        <v>55500</v>
      </c>
      <c r="V476" s="90">
        <v>55800</v>
      </c>
      <c r="W476" s="90">
        <v>56500</v>
      </c>
      <c r="X476" s="90">
        <v>58800</v>
      </c>
    </row>
    <row r="477" spans="1:28">
      <c r="A477" t="str">
        <f t="shared" si="16"/>
        <v>Jul-22</v>
      </c>
      <c r="B477" s="93">
        <v>44743</v>
      </c>
      <c r="C477" s="90">
        <v>54500</v>
      </c>
      <c r="D477" s="90">
        <v>57500</v>
      </c>
      <c r="E477" s="90">
        <v>56900</v>
      </c>
      <c r="F477" s="90">
        <v>53500</v>
      </c>
      <c r="G477" s="90">
        <v>57500</v>
      </c>
      <c r="H477" s="91" t="s">
        <v>25</v>
      </c>
      <c r="I477" s="90">
        <v>56500</v>
      </c>
      <c r="J477" s="90">
        <v>55700</v>
      </c>
      <c r="K477" s="90">
        <v>55100</v>
      </c>
      <c r="L477" s="91" t="s">
        <v>25</v>
      </c>
      <c r="M477" s="90">
        <v>56800</v>
      </c>
      <c r="N477" s="90">
        <v>54800</v>
      </c>
      <c r="O477" s="90">
        <v>54800</v>
      </c>
      <c r="P477" s="91" t="s">
        <v>25</v>
      </c>
      <c r="Q477" s="90">
        <v>52700</v>
      </c>
      <c r="R477" s="90">
        <v>52600</v>
      </c>
      <c r="S477" s="90">
        <v>52800</v>
      </c>
      <c r="T477" s="90">
        <v>56300</v>
      </c>
      <c r="U477" s="90">
        <v>55500</v>
      </c>
      <c r="V477" s="90">
        <v>55800</v>
      </c>
      <c r="W477" s="90">
        <v>56500</v>
      </c>
      <c r="X477" s="90">
        <v>58800</v>
      </c>
      <c r="Y477" s="90">
        <v>42300</v>
      </c>
      <c r="Z477" s="90">
        <v>38750</v>
      </c>
      <c r="AA477" s="90">
        <v>39350</v>
      </c>
      <c r="AB477" s="90">
        <v>38500</v>
      </c>
    </row>
    <row r="478" spans="1:28">
      <c r="A478" t="str">
        <f t="shared" si="16"/>
        <v>Jul-22</v>
      </c>
      <c r="B478" s="93">
        <v>44744</v>
      </c>
      <c r="C478" s="90">
        <v>54900</v>
      </c>
      <c r="D478" s="90">
        <v>58000</v>
      </c>
      <c r="E478" s="90">
        <v>56900</v>
      </c>
      <c r="F478" s="90">
        <v>53500</v>
      </c>
      <c r="G478" s="90">
        <v>57500</v>
      </c>
      <c r="H478" s="91" t="s">
        <v>25</v>
      </c>
      <c r="I478" s="90">
        <v>56500</v>
      </c>
      <c r="J478" s="90">
        <v>55700</v>
      </c>
      <c r="K478" s="90">
        <v>55100</v>
      </c>
      <c r="L478" s="91" t="s">
        <v>25</v>
      </c>
      <c r="M478" s="90">
        <v>57000</v>
      </c>
      <c r="N478" s="90">
        <v>54800</v>
      </c>
      <c r="O478" s="90">
        <v>55000</v>
      </c>
      <c r="P478" s="91" t="s">
        <v>25</v>
      </c>
      <c r="Q478" s="90">
        <v>52400</v>
      </c>
      <c r="R478" s="90">
        <v>52600</v>
      </c>
      <c r="S478" s="90">
        <v>53000</v>
      </c>
      <c r="T478" s="90">
        <v>56300</v>
      </c>
      <c r="U478" s="90">
        <v>55500</v>
      </c>
      <c r="V478" s="90">
        <v>55800</v>
      </c>
      <c r="W478" s="90">
        <v>57200</v>
      </c>
      <c r="X478" s="90">
        <v>59500</v>
      </c>
      <c r="Y478" s="90" t="s">
        <v>24</v>
      </c>
      <c r="Z478" s="90" t="s">
        <v>24</v>
      </c>
      <c r="AA478" s="90" t="s">
        <v>24</v>
      </c>
      <c r="AB478" s="90" t="s">
        <v>24</v>
      </c>
    </row>
    <row r="479" spans="1:28">
      <c r="A479" t="str">
        <f t="shared" si="16"/>
        <v>Jul-22</v>
      </c>
      <c r="B479" s="93">
        <v>44745</v>
      </c>
      <c r="C479" s="90" t="s">
        <v>24</v>
      </c>
      <c r="D479" s="90" t="s">
        <v>24</v>
      </c>
      <c r="E479" s="90" t="s">
        <v>24</v>
      </c>
      <c r="F479" s="90" t="s">
        <v>24</v>
      </c>
      <c r="G479" s="90" t="s">
        <v>24</v>
      </c>
      <c r="H479" s="90" t="s">
        <v>24</v>
      </c>
      <c r="I479" s="90" t="s">
        <v>24</v>
      </c>
      <c r="J479" s="90" t="s">
        <v>24</v>
      </c>
      <c r="K479" s="90" t="s">
        <v>24</v>
      </c>
      <c r="L479" s="90" t="s">
        <v>24</v>
      </c>
      <c r="M479" s="90" t="s">
        <v>24</v>
      </c>
      <c r="N479" s="90" t="s">
        <v>24</v>
      </c>
      <c r="O479" s="90" t="s">
        <v>24</v>
      </c>
      <c r="P479" s="90" t="s">
        <v>24</v>
      </c>
      <c r="Q479" s="90" t="s">
        <v>24</v>
      </c>
      <c r="R479" s="90" t="s">
        <v>24</v>
      </c>
      <c r="S479" s="90" t="s">
        <v>24</v>
      </c>
      <c r="T479" s="90" t="s">
        <v>24</v>
      </c>
      <c r="U479" s="90" t="s">
        <v>24</v>
      </c>
      <c r="V479" s="90" t="s">
        <v>24</v>
      </c>
      <c r="W479" s="90" t="s">
        <v>24</v>
      </c>
      <c r="X479" s="90" t="s">
        <v>24</v>
      </c>
      <c r="Y479" s="90">
        <v>42000</v>
      </c>
      <c r="Z479" s="90">
        <v>38550</v>
      </c>
      <c r="AA479" s="90">
        <v>39150</v>
      </c>
      <c r="AB479" s="90">
        <v>38200</v>
      </c>
    </row>
    <row r="480" spans="1:28">
      <c r="A480" t="str">
        <f t="shared" si="16"/>
        <v>Jul-22</v>
      </c>
      <c r="B480" s="93">
        <v>44746</v>
      </c>
      <c r="C480" s="90">
        <v>54900</v>
      </c>
      <c r="D480" s="90">
        <v>58000</v>
      </c>
      <c r="E480" s="90">
        <v>57000</v>
      </c>
      <c r="F480" s="90">
        <v>53500</v>
      </c>
      <c r="G480" s="90">
        <v>57500</v>
      </c>
      <c r="H480" s="91" t="s">
        <v>25</v>
      </c>
      <c r="I480" s="90">
        <v>56000</v>
      </c>
      <c r="J480" s="90">
        <v>55700</v>
      </c>
      <c r="K480" s="90">
        <v>55100</v>
      </c>
      <c r="L480" s="91" t="s">
        <v>25</v>
      </c>
      <c r="M480" s="90">
        <v>57000</v>
      </c>
      <c r="N480" s="90">
        <v>54400</v>
      </c>
      <c r="O480" s="90">
        <v>54300</v>
      </c>
      <c r="P480" s="91" t="s">
        <v>25</v>
      </c>
      <c r="Q480" s="90">
        <v>52100</v>
      </c>
      <c r="R480" s="90">
        <v>52300</v>
      </c>
      <c r="S480" s="90">
        <v>52800</v>
      </c>
      <c r="T480" s="90">
        <v>56300</v>
      </c>
      <c r="U480" s="90">
        <v>55000</v>
      </c>
      <c r="V480" s="90">
        <v>55800</v>
      </c>
      <c r="W480" s="90">
        <v>57500</v>
      </c>
      <c r="X480" s="90">
        <v>59700</v>
      </c>
      <c r="Y480" s="90">
        <v>41800</v>
      </c>
      <c r="Z480" s="90">
        <v>38350</v>
      </c>
      <c r="AA480" s="90">
        <v>38850</v>
      </c>
      <c r="AB480" s="90">
        <v>37900</v>
      </c>
    </row>
    <row r="481" spans="1:24">
      <c r="A481" t="str">
        <f t="shared" si="16"/>
        <v>Jul-22</v>
      </c>
      <c r="B481" s="93">
        <v>44747</v>
      </c>
      <c r="C481" s="90">
        <v>54900</v>
      </c>
      <c r="D481" s="90">
        <v>58300</v>
      </c>
      <c r="E481" s="90">
        <v>56500</v>
      </c>
      <c r="F481" s="90">
        <v>53500</v>
      </c>
      <c r="G481" s="90">
        <v>57500</v>
      </c>
      <c r="H481" s="91" t="s">
        <v>25</v>
      </c>
      <c r="I481" s="90">
        <v>56000</v>
      </c>
      <c r="J481" s="90">
        <v>56000</v>
      </c>
      <c r="K481" s="90">
        <v>55100</v>
      </c>
      <c r="L481" s="91" t="s">
        <v>25</v>
      </c>
      <c r="M481" s="90">
        <v>57000</v>
      </c>
      <c r="N481" s="90">
        <v>54400</v>
      </c>
      <c r="O481" s="90">
        <v>54300</v>
      </c>
      <c r="P481" s="91" t="s">
        <v>25</v>
      </c>
      <c r="Q481" s="90">
        <v>52600</v>
      </c>
      <c r="R481" s="90">
        <v>52400</v>
      </c>
      <c r="S481" s="90">
        <v>53000</v>
      </c>
      <c r="T481" s="90">
        <v>56300</v>
      </c>
      <c r="U481" s="90">
        <v>55000</v>
      </c>
      <c r="V481" s="90">
        <v>55800</v>
      </c>
      <c r="W481" s="90">
        <v>57500</v>
      </c>
      <c r="X481" s="90">
        <v>59700</v>
      </c>
    </row>
    <row r="482" spans="1:24">
      <c r="A482" t="str">
        <f t="shared" si="16"/>
        <v>Jul-22</v>
      </c>
      <c r="B482" s="93">
        <v>44748</v>
      </c>
      <c r="C482" s="90">
        <v>55400</v>
      </c>
      <c r="D482" s="90">
        <v>58300</v>
      </c>
      <c r="E482" s="90">
        <v>56700</v>
      </c>
      <c r="F482" s="90">
        <v>53500</v>
      </c>
      <c r="G482" s="90">
        <v>57500</v>
      </c>
      <c r="H482" s="91" t="s">
        <v>25</v>
      </c>
      <c r="I482" s="90">
        <v>56000</v>
      </c>
      <c r="J482" s="90">
        <v>55800</v>
      </c>
      <c r="K482" s="90">
        <v>55700</v>
      </c>
      <c r="L482" s="91" t="s">
        <v>25</v>
      </c>
      <c r="M482" s="90">
        <v>56800</v>
      </c>
      <c r="N482" s="90">
        <v>55000</v>
      </c>
      <c r="O482" s="90">
        <v>54300</v>
      </c>
      <c r="P482" s="91" t="s">
        <v>25</v>
      </c>
      <c r="Q482" s="90">
        <v>52300</v>
      </c>
      <c r="R482" s="90">
        <v>52600</v>
      </c>
      <c r="S482" s="90">
        <v>53000</v>
      </c>
      <c r="T482" s="90">
        <v>56300</v>
      </c>
      <c r="U482" s="90">
        <v>54900</v>
      </c>
      <c r="V482" s="90">
        <v>55800</v>
      </c>
      <c r="W482" s="90">
        <v>57500</v>
      </c>
      <c r="X482" s="90">
        <v>59700</v>
      </c>
    </row>
    <row r="483" spans="1:24">
      <c r="A483" t="str">
        <f t="shared" si="16"/>
        <v>Jul-22</v>
      </c>
      <c r="B483" s="93">
        <v>44749</v>
      </c>
      <c r="C483" s="90">
        <v>55800</v>
      </c>
      <c r="D483" s="90">
        <v>58200</v>
      </c>
      <c r="E483" s="90">
        <v>57200</v>
      </c>
      <c r="F483" s="90">
        <v>54500</v>
      </c>
      <c r="G483" s="90">
        <v>57700</v>
      </c>
      <c r="H483" s="91" t="s">
        <v>25</v>
      </c>
      <c r="I483" s="90">
        <v>56500</v>
      </c>
      <c r="J483" s="90">
        <v>56400</v>
      </c>
      <c r="K483" s="90">
        <v>55700</v>
      </c>
      <c r="L483" s="91" t="s">
        <v>25</v>
      </c>
      <c r="M483" s="90">
        <v>57200</v>
      </c>
      <c r="N483" s="90">
        <v>55300</v>
      </c>
      <c r="O483" s="90">
        <v>54800</v>
      </c>
      <c r="P483" s="91" t="s">
        <v>25</v>
      </c>
      <c r="Q483" s="90">
        <v>53200</v>
      </c>
      <c r="R483" s="90">
        <v>53300</v>
      </c>
      <c r="S483" s="90">
        <v>53200</v>
      </c>
      <c r="T483" s="90">
        <v>57200</v>
      </c>
      <c r="U483" s="90">
        <v>55300</v>
      </c>
      <c r="V483" s="90">
        <v>55800</v>
      </c>
      <c r="W483" s="90">
        <v>57500</v>
      </c>
      <c r="X483" s="90">
        <v>59700</v>
      </c>
    </row>
    <row r="484" spans="1:24">
      <c r="A484" t="str">
        <f t="shared" si="16"/>
        <v>Jul-22</v>
      </c>
      <c r="B484" s="93">
        <v>44750</v>
      </c>
      <c r="C484" s="90">
        <v>56300</v>
      </c>
      <c r="D484" s="90">
        <v>58500</v>
      </c>
      <c r="E484" s="90">
        <v>58000</v>
      </c>
      <c r="F484" s="90">
        <v>56000</v>
      </c>
      <c r="G484" s="90">
        <v>58300</v>
      </c>
      <c r="H484" s="91" t="s">
        <v>25</v>
      </c>
      <c r="I484" s="90">
        <v>57000</v>
      </c>
      <c r="J484" s="90">
        <v>57400</v>
      </c>
      <c r="K484" s="90">
        <v>56300</v>
      </c>
      <c r="L484" s="91" t="s">
        <v>25</v>
      </c>
      <c r="M484" s="90">
        <v>58400</v>
      </c>
      <c r="N484" s="90">
        <v>55500</v>
      </c>
      <c r="O484" s="90">
        <v>55800</v>
      </c>
      <c r="P484" s="91" t="s">
        <v>25</v>
      </c>
      <c r="Q484" s="90">
        <v>53800</v>
      </c>
      <c r="R484" s="90">
        <v>53900</v>
      </c>
      <c r="S484" s="90">
        <v>54200</v>
      </c>
      <c r="T484" s="90">
        <v>58800</v>
      </c>
      <c r="U484" s="90">
        <v>55800</v>
      </c>
      <c r="V484" s="90">
        <v>56800</v>
      </c>
      <c r="W484" s="90">
        <v>57800</v>
      </c>
      <c r="X484" s="90">
        <v>60100</v>
      </c>
    </row>
    <row r="485" spans="1:24">
      <c r="A485" t="str">
        <f t="shared" si="16"/>
        <v>Jul-22</v>
      </c>
      <c r="B485" s="93">
        <v>44751</v>
      </c>
      <c r="C485" s="90">
        <v>56700</v>
      </c>
      <c r="D485" s="90">
        <v>59000</v>
      </c>
      <c r="E485" s="90">
        <v>58500</v>
      </c>
      <c r="F485" s="90">
        <v>56000</v>
      </c>
      <c r="G485" s="90">
        <v>58200</v>
      </c>
      <c r="H485" s="91" t="s">
        <v>25</v>
      </c>
      <c r="I485" s="90">
        <v>57500</v>
      </c>
      <c r="J485" s="90">
        <v>57500</v>
      </c>
      <c r="K485" s="90">
        <v>56500</v>
      </c>
      <c r="L485" s="91" t="s">
        <v>25</v>
      </c>
      <c r="M485" s="90">
        <v>58800</v>
      </c>
      <c r="N485" s="90">
        <v>55700</v>
      </c>
      <c r="O485" s="90">
        <v>56600</v>
      </c>
      <c r="P485" s="91" t="s">
        <v>25</v>
      </c>
      <c r="Q485" s="90">
        <v>53800</v>
      </c>
      <c r="R485" s="90">
        <v>54100</v>
      </c>
      <c r="S485" s="90">
        <v>54000</v>
      </c>
      <c r="T485" s="90">
        <v>58800</v>
      </c>
      <c r="U485" s="90">
        <v>56300</v>
      </c>
      <c r="V485" s="90">
        <v>56800</v>
      </c>
      <c r="W485" s="90">
        <v>57800</v>
      </c>
      <c r="X485" s="90">
        <v>60100</v>
      </c>
    </row>
    <row r="486" spans="1:24">
      <c r="A486" t="str">
        <f t="shared" si="16"/>
        <v>Jul-22</v>
      </c>
      <c r="B486" s="93">
        <v>44752</v>
      </c>
      <c r="C486" s="90" t="s">
        <v>24</v>
      </c>
      <c r="D486" s="90" t="s">
        <v>24</v>
      </c>
      <c r="E486" s="90" t="s">
        <v>24</v>
      </c>
      <c r="F486" s="90" t="s">
        <v>24</v>
      </c>
      <c r="G486" s="90" t="s">
        <v>24</v>
      </c>
      <c r="H486" s="90" t="s">
        <v>24</v>
      </c>
      <c r="I486" s="90" t="s">
        <v>24</v>
      </c>
      <c r="J486" s="90" t="s">
        <v>24</v>
      </c>
      <c r="K486" s="90" t="s">
        <v>24</v>
      </c>
      <c r="L486" s="90" t="s">
        <v>24</v>
      </c>
      <c r="M486" s="90" t="s">
        <v>24</v>
      </c>
      <c r="N486" s="90" t="s">
        <v>24</v>
      </c>
      <c r="O486" s="90" t="s">
        <v>24</v>
      </c>
      <c r="P486" s="90" t="s">
        <v>24</v>
      </c>
      <c r="Q486" s="90" t="s">
        <v>24</v>
      </c>
      <c r="R486" s="90" t="s">
        <v>24</v>
      </c>
      <c r="S486" s="90" t="s">
        <v>24</v>
      </c>
      <c r="T486" s="90" t="s">
        <v>24</v>
      </c>
      <c r="U486" s="90" t="s">
        <v>24</v>
      </c>
      <c r="V486" s="90" t="s">
        <v>24</v>
      </c>
      <c r="W486" s="90" t="s">
        <v>24</v>
      </c>
      <c r="X486" s="90" t="s">
        <v>24</v>
      </c>
    </row>
    <row r="487" spans="1:24">
      <c r="A487" t="str">
        <f t="shared" si="16"/>
        <v>Jul-22</v>
      </c>
      <c r="B487" s="93">
        <v>44753</v>
      </c>
      <c r="C487" s="90">
        <v>56700</v>
      </c>
      <c r="D487" s="90">
        <v>59200</v>
      </c>
      <c r="E487" s="90">
        <v>58800</v>
      </c>
      <c r="F487" s="90">
        <v>56500</v>
      </c>
      <c r="G487" s="90">
        <v>58200</v>
      </c>
      <c r="H487" s="91" t="s">
        <v>25</v>
      </c>
      <c r="I487" s="90">
        <v>57500</v>
      </c>
      <c r="J487" s="90">
        <v>57800</v>
      </c>
      <c r="K487" s="90">
        <v>56500</v>
      </c>
      <c r="L487" s="91" t="s">
        <v>25</v>
      </c>
      <c r="M487" s="90">
        <v>59400</v>
      </c>
      <c r="N487" s="90">
        <v>55700</v>
      </c>
      <c r="O487" s="90">
        <v>57000</v>
      </c>
      <c r="P487" s="91" t="s">
        <v>25</v>
      </c>
      <c r="Q487" s="90">
        <v>54100</v>
      </c>
      <c r="R487" s="90">
        <v>54600</v>
      </c>
      <c r="S487" s="90">
        <v>54300</v>
      </c>
      <c r="T487" s="90">
        <v>59200</v>
      </c>
      <c r="U487" s="90">
        <v>56500</v>
      </c>
      <c r="V487" s="90">
        <v>57300</v>
      </c>
      <c r="W487" s="90">
        <v>57800</v>
      </c>
      <c r="X487" s="90">
        <v>60100</v>
      </c>
    </row>
    <row r="488" spans="1:24">
      <c r="A488" t="str">
        <f t="shared" si="16"/>
        <v>Jul-22</v>
      </c>
      <c r="B488" s="93">
        <v>44754</v>
      </c>
      <c r="C488" s="90">
        <v>57600</v>
      </c>
      <c r="D488" s="90">
        <v>59700</v>
      </c>
      <c r="E488" s="90">
        <v>59500</v>
      </c>
      <c r="F488" s="90">
        <v>56500</v>
      </c>
      <c r="G488" s="90">
        <v>58200</v>
      </c>
      <c r="H488" s="91" t="s">
        <v>25</v>
      </c>
      <c r="I488" s="90">
        <v>58000</v>
      </c>
      <c r="J488" s="90">
        <v>58000</v>
      </c>
      <c r="K488" s="90">
        <v>56500</v>
      </c>
      <c r="L488" s="91" t="s">
        <v>25</v>
      </c>
      <c r="M488" s="90">
        <v>59700</v>
      </c>
      <c r="N488" s="90">
        <v>55700</v>
      </c>
      <c r="O488" s="90">
        <v>57800</v>
      </c>
      <c r="P488" s="91" t="s">
        <v>25</v>
      </c>
      <c r="Q488" s="90">
        <v>55200</v>
      </c>
      <c r="R488" s="90">
        <v>55500</v>
      </c>
      <c r="S488" s="90">
        <v>55500</v>
      </c>
      <c r="T488" s="90">
        <v>59300</v>
      </c>
      <c r="U488" s="90">
        <v>57500</v>
      </c>
      <c r="V488" s="90">
        <v>57300</v>
      </c>
      <c r="W488" s="90">
        <v>58500</v>
      </c>
      <c r="X488" s="90">
        <v>60800</v>
      </c>
    </row>
    <row r="489" spans="1:24">
      <c r="A489" t="str">
        <f t="shared" si="16"/>
        <v>Jul-22</v>
      </c>
      <c r="B489" s="93">
        <v>44755</v>
      </c>
      <c r="C489" s="90">
        <v>57600</v>
      </c>
      <c r="D489" s="90">
        <v>59700</v>
      </c>
      <c r="E489" s="90">
        <v>59500</v>
      </c>
      <c r="F489" s="90">
        <v>56000</v>
      </c>
      <c r="G489" s="90">
        <v>58200</v>
      </c>
      <c r="H489" s="91" t="s">
        <v>25</v>
      </c>
      <c r="I489" s="90">
        <v>57500</v>
      </c>
      <c r="J489" s="90">
        <v>58000</v>
      </c>
      <c r="K489" s="90">
        <v>56500</v>
      </c>
      <c r="L489" s="91" t="s">
        <v>25</v>
      </c>
      <c r="M489" s="90">
        <v>59700</v>
      </c>
      <c r="N489" s="90">
        <v>55700</v>
      </c>
      <c r="O489" s="90">
        <v>57800</v>
      </c>
      <c r="P489" s="91" t="s">
        <v>25</v>
      </c>
      <c r="Q489" s="90">
        <v>55200</v>
      </c>
      <c r="R489" s="90">
        <v>55100</v>
      </c>
      <c r="S489" s="90">
        <v>55300</v>
      </c>
      <c r="T489" s="90">
        <v>58800</v>
      </c>
      <c r="U489" s="90">
        <v>57300</v>
      </c>
      <c r="V489" s="90">
        <v>57300</v>
      </c>
      <c r="W489" s="90">
        <v>58500</v>
      </c>
      <c r="X489" s="90">
        <v>60800</v>
      </c>
    </row>
    <row r="490" spans="1:24">
      <c r="A490" t="str">
        <f t="shared" si="16"/>
        <v>Jul-22</v>
      </c>
      <c r="B490" s="93">
        <v>44756</v>
      </c>
      <c r="C490" s="90">
        <v>57600</v>
      </c>
      <c r="D490" s="90">
        <v>59500</v>
      </c>
      <c r="E490" s="90">
        <v>59200</v>
      </c>
      <c r="F490" s="90">
        <v>55000</v>
      </c>
      <c r="G490" s="90">
        <v>58200</v>
      </c>
      <c r="H490" s="91" t="s">
        <v>25</v>
      </c>
      <c r="I490" s="90">
        <v>57000</v>
      </c>
      <c r="J490" s="90">
        <v>57800</v>
      </c>
      <c r="K490" s="90">
        <v>56500</v>
      </c>
      <c r="L490" s="91" t="s">
        <v>25</v>
      </c>
      <c r="M490" s="90">
        <v>59300</v>
      </c>
      <c r="N490" s="90">
        <v>55700</v>
      </c>
      <c r="O490" s="90">
        <v>56300</v>
      </c>
      <c r="P490" s="91" t="s">
        <v>25</v>
      </c>
      <c r="Q490" s="90">
        <v>54500</v>
      </c>
      <c r="R490" s="90">
        <v>54400</v>
      </c>
      <c r="S490" s="90">
        <v>54800</v>
      </c>
      <c r="T490" s="90">
        <v>57700</v>
      </c>
      <c r="U490" s="90">
        <v>56800</v>
      </c>
      <c r="V490" s="90">
        <v>56800</v>
      </c>
      <c r="W490" s="90">
        <v>58500</v>
      </c>
      <c r="X490" s="90">
        <v>60800</v>
      </c>
    </row>
    <row r="491" spans="1:24">
      <c r="A491" t="str">
        <f t="shared" si="16"/>
        <v>Jul-22</v>
      </c>
      <c r="B491" s="93">
        <v>44757</v>
      </c>
      <c r="C491" s="90">
        <v>57000</v>
      </c>
      <c r="D491" s="90">
        <v>59000</v>
      </c>
      <c r="E491" s="90">
        <v>58700</v>
      </c>
      <c r="F491" s="90">
        <v>55000</v>
      </c>
      <c r="G491" s="90">
        <v>57800</v>
      </c>
      <c r="H491" s="91" t="s">
        <v>25</v>
      </c>
      <c r="I491" s="90">
        <v>57000</v>
      </c>
      <c r="J491" s="90">
        <v>57300</v>
      </c>
      <c r="K491" s="90">
        <v>56200</v>
      </c>
      <c r="L491" s="91" t="s">
        <v>25</v>
      </c>
      <c r="M491" s="90">
        <v>59200</v>
      </c>
      <c r="N491" s="90">
        <v>55700</v>
      </c>
      <c r="O491" s="90">
        <v>56300</v>
      </c>
      <c r="P491" s="91" t="s">
        <v>25</v>
      </c>
      <c r="Q491" s="90">
        <v>54500</v>
      </c>
      <c r="R491" s="90">
        <v>53900</v>
      </c>
      <c r="S491" s="90">
        <v>54000</v>
      </c>
      <c r="T491" s="90">
        <v>57700</v>
      </c>
      <c r="U491" s="90">
        <v>56300</v>
      </c>
      <c r="V491" s="90">
        <v>55800</v>
      </c>
      <c r="W491" s="90">
        <v>58200</v>
      </c>
      <c r="X491" s="90">
        <v>60500</v>
      </c>
    </row>
    <row r="492" spans="1:24">
      <c r="A492" t="str">
        <f t="shared" si="16"/>
        <v>Jul-22</v>
      </c>
      <c r="B492" s="93">
        <v>44758</v>
      </c>
      <c r="C492" s="90">
        <v>56300</v>
      </c>
      <c r="D492" s="90">
        <v>59000</v>
      </c>
      <c r="E492" s="90">
        <v>58200</v>
      </c>
      <c r="F492" s="90">
        <v>54500</v>
      </c>
      <c r="G492" s="90">
        <v>57500</v>
      </c>
      <c r="H492" s="91" t="s">
        <v>25</v>
      </c>
      <c r="I492" s="90">
        <v>56000</v>
      </c>
      <c r="J492" s="90">
        <v>57000</v>
      </c>
      <c r="K492" s="90">
        <v>56100</v>
      </c>
      <c r="L492" s="91" t="s">
        <v>25</v>
      </c>
      <c r="M492" s="90">
        <v>58000</v>
      </c>
      <c r="N492" s="90">
        <v>55700</v>
      </c>
      <c r="O492" s="90">
        <v>56000</v>
      </c>
      <c r="P492" s="91" t="s">
        <v>25</v>
      </c>
      <c r="Q492" s="90">
        <v>53500</v>
      </c>
      <c r="R492" s="90">
        <v>53500</v>
      </c>
      <c r="S492" s="90">
        <v>53500</v>
      </c>
      <c r="T492" s="90">
        <v>57200</v>
      </c>
      <c r="U492" s="90">
        <v>55500</v>
      </c>
      <c r="V492" s="91" t="s">
        <v>25</v>
      </c>
      <c r="W492" s="90">
        <v>58000</v>
      </c>
      <c r="X492" s="90">
        <v>60300</v>
      </c>
    </row>
    <row r="493" spans="1:24">
      <c r="A493" t="str">
        <f t="shared" si="16"/>
        <v>Jul-22</v>
      </c>
      <c r="B493" s="93">
        <v>44759</v>
      </c>
      <c r="C493" s="90" t="s">
        <v>24</v>
      </c>
      <c r="D493" s="90" t="s">
        <v>24</v>
      </c>
      <c r="E493" s="90" t="s">
        <v>24</v>
      </c>
      <c r="F493" s="90" t="s">
        <v>24</v>
      </c>
      <c r="G493" s="90" t="s">
        <v>24</v>
      </c>
      <c r="H493" s="90" t="s">
        <v>24</v>
      </c>
      <c r="I493" s="90" t="s">
        <v>24</v>
      </c>
      <c r="J493" s="90" t="s">
        <v>24</v>
      </c>
      <c r="K493" s="90" t="s">
        <v>24</v>
      </c>
      <c r="L493" s="90" t="s">
        <v>24</v>
      </c>
      <c r="M493" s="90" t="s">
        <v>24</v>
      </c>
      <c r="N493" s="90" t="s">
        <v>24</v>
      </c>
      <c r="O493" s="90" t="s">
        <v>24</v>
      </c>
      <c r="P493" s="90" t="s">
        <v>24</v>
      </c>
      <c r="Q493" s="90" t="s">
        <v>24</v>
      </c>
      <c r="R493" s="90" t="s">
        <v>24</v>
      </c>
      <c r="S493" s="90" t="s">
        <v>24</v>
      </c>
      <c r="T493" s="90" t="s">
        <v>24</v>
      </c>
      <c r="U493" s="90" t="s">
        <v>24</v>
      </c>
      <c r="V493" s="90" t="s">
        <v>24</v>
      </c>
      <c r="W493" s="90" t="s">
        <v>24</v>
      </c>
      <c r="X493" s="90" t="s">
        <v>24</v>
      </c>
    </row>
    <row r="494" spans="1:24">
      <c r="A494" t="str">
        <f t="shared" si="16"/>
        <v>Jul-22</v>
      </c>
      <c r="B494" s="93">
        <v>44760</v>
      </c>
      <c r="C494" s="90">
        <v>56000</v>
      </c>
      <c r="D494" s="90">
        <v>58500</v>
      </c>
      <c r="E494" s="90">
        <v>58300</v>
      </c>
      <c r="F494" s="90">
        <v>54000</v>
      </c>
      <c r="G494" s="90">
        <v>56000</v>
      </c>
      <c r="H494" s="91" t="s">
        <v>25</v>
      </c>
      <c r="I494" s="90">
        <v>56000</v>
      </c>
      <c r="J494" s="90">
        <v>57000</v>
      </c>
      <c r="K494" s="90">
        <v>55100</v>
      </c>
      <c r="L494" s="91" t="s">
        <v>25</v>
      </c>
      <c r="M494" s="90">
        <v>58000</v>
      </c>
      <c r="N494" s="90">
        <v>54700</v>
      </c>
      <c r="O494" s="90">
        <v>56200</v>
      </c>
      <c r="P494" s="91" t="s">
        <v>25</v>
      </c>
      <c r="Q494" s="90">
        <v>52600</v>
      </c>
      <c r="R494" s="90">
        <v>52700</v>
      </c>
      <c r="S494" s="90">
        <v>52800</v>
      </c>
      <c r="T494" s="90">
        <v>56700</v>
      </c>
      <c r="U494" s="90">
        <v>55000</v>
      </c>
      <c r="V494" s="90">
        <v>55800</v>
      </c>
      <c r="W494" s="90">
        <v>57600</v>
      </c>
      <c r="X494" s="90">
        <v>60000</v>
      </c>
    </row>
    <row r="495" spans="1:24">
      <c r="A495" t="str">
        <f t="shared" si="16"/>
        <v>Jul-22</v>
      </c>
      <c r="B495" s="93">
        <v>44761</v>
      </c>
      <c r="C495" s="90">
        <v>55800</v>
      </c>
      <c r="D495" s="90">
        <v>58000</v>
      </c>
      <c r="E495" s="90">
        <v>58000</v>
      </c>
      <c r="F495" s="90">
        <v>53500</v>
      </c>
      <c r="G495" s="90">
        <v>56000</v>
      </c>
      <c r="H495" s="91" t="s">
        <v>25</v>
      </c>
      <c r="I495" s="90">
        <v>55500</v>
      </c>
      <c r="J495" s="90">
        <v>56500</v>
      </c>
      <c r="K495" s="90">
        <v>55000</v>
      </c>
      <c r="L495" s="91" t="s">
        <v>25</v>
      </c>
      <c r="M495" s="90">
        <v>57500</v>
      </c>
      <c r="N495" s="90">
        <v>54400</v>
      </c>
      <c r="O495" s="90">
        <v>55200</v>
      </c>
      <c r="P495" s="91" t="s">
        <v>25</v>
      </c>
      <c r="Q495" s="90">
        <v>51900</v>
      </c>
      <c r="R495" s="90">
        <v>52100</v>
      </c>
      <c r="S495" s="90">
        <v>52300</v>
      </c>
      <c r="T495" s="90">
        <v>56200</v>
      </c>
      <c r="U495" s="90">
        <v>54800</v>
      </c>
      <c r="V495" s="90">
        <v>55300</v>
      </c>
      <c r="W495" s="90">
        <v>57300</v>
      </c>
      <c r="X495" s="90">
        <v>59700</v>
      </c>
    </row>
    <row r="496" spans="1:24">
      <c r="A496" t="str">
        <f t="shared" si="16"/>
        <v>Jul-22</v>
      </c>
      <c r="B496" s="93">
        <v>44762</v>
      </c>
      <c r="C496" s="90">
        <v>55500</v>
      </c>
      <c r="D496" s="90">
        <v>57500</v>
      </c>
      <c r="E496" s="90">
        <v>57000</v>
      </c>
      <c r="F496" s="90">
        <v>53000</v>
      </c>
      <c r="G496" s="90">
        <v>56000</v>
      </c>
      <c r="H496" s="91" t="s">
        <v>25</v>
      </c>
      <c r="I496" s="90">
        <v>55500</v>
      </c>
      <c r="J496" s="90">
        <v>56100</v>
      </c>
      <c r="K496" s="90">
        <v>55000</v>
      </c>
      <c r="L496" s="91" t="s">
        <v>25</v>
      </c>
      <c r="M496" s="90">
        <v>57000</v>
      </c>
      <c r="N496" s="90">
        <v>54400</v>
      </c>
      <c r="O496" s="90">
        <v>55200</v>
      </c>
      <c r="P496" s="91" t="s">
        <v>25</v>
      </c>
      <c r="Q496" s="90">
        <v>51800</v>
      </c>
      <c r="R496" s="90">
        <v>51900</v>
      </c>
      <c r="S496" s="90">
        <v>52300</v>
      </c>
      <c r="T496" s="90">
        <v>55700</v>
      </c>
      <c r="U496" s="90">
        <v>53900</v>
      </c>
      <c r="V496" s="90">
        <v>54800</v>
      </c>
      <c r="W496" s="90">
        <v>56700</v>
      </c>
      <c r="X496" s="90">
        <v>59200</v>
      </c>
    </row>
    <row r="497" spans="1:24">
      <c r="A497" t="str">
        <f t="shared" si="16"/>
        <v>Jul-22</v>
      </c>
      <c r="B497" s="93">
        <v>44763</v>
      </c>
      <c r="C497" s="90">
        <v>55000</v>
      </c>
      <c r="D497" s="90">
        <v>57500</v>
      </c>
      <c r="E497" s="90">
        <v>56800</v>
      </c>
      <c r="F497" s="90">
        <v>52500</v>
      </c>
      <c r="G497" s="90">
        <v>56000</v>
      </c>
      <c r="H497" s="91" t="s">
        <v>25</v>
      </c>
      <c r="I497" s="90">
        <v>55000</v>
      </c>
      <c r="J497" s="90">
        <v>55800</v>
      </c>
      <c r="K497" s="90">
        <v>54500</v>
      </c>
      <c r="L497" s="91" t="s">
        <v>25</v>
      </c>
      <c r="M497" s="90">
        <v>56500</v>
      </c>
      <c r="N497" s="90">
        <v>53800</v>
      </c>
      <c r="O497" s="90">
        <v>55000</v>
      </c>
      <c r="P497" s="91" t="s">
        <v>25</v>
      </c>
      <c r="Q497" s="90">
        <v>51300</v>
      </c>
      <c r="R497" s="90">
        <v>51300</v>
      </c>
      <c r="S497" s="90">
        <v>51500</v>
      </c>
      <c r="T497" s="90">
        <v>55200</v>
      </c>
      <c r="U497" s="90">
        <v>53900</v>
      </c>
      <c r="V497" s="90">
        <v>54000</v>
      </c>
      <c r="W497" s="90">
        <v>56500</v>
      </c>
      <c r="X497" s="90">
        <v>58900</v>
      </c>
    </row>
    <row r="498" spans="1:24">
      <c r="A498" t="str">
        <f t="shared" si="16"/>
        <v>Jul-22</v>
      </c>
      <c r="B498" s="93">
        <v>44764</v>
      </c>
      <c r="C498" s="90">
        <v>54600</v>
      </c>
      <c r="D498" s="90">
        <v>57000</v>
      </c>
      <c r="E498" s="90">
        <v>56800</v>
      </c>
      <c r="F498" s="90">
        <v>52500</v>
      </c>
      <c r="G498" s="90">
        <v>55800</v>
      </c>
      <c r="H498" s="91" t="s">
        <v>25</v>
      </c>
      <c r="I498" s="90">
        <v>55000</v>
      </c>
      <c r="J498" s="90">
        <v>55800</v>
      </c>
      <c r="K498" s="90">
        <v>54000</v>
      </c>
      <c r="L498" s="91" t="s">
        <v>25</v>
      </c>
      <c r="M498" s="90">
        <v>56500</v>
      </c>
      <c r="N498" s="90">
        <v>52800</v>
      </c>
      <c r="O498" s="90">
        <v>55000</v>
      </c>
      <c r="P498" s="91" t="s">
        <v>25</v>
      </c>
      <c r="Q498" s="90">
        <v>51000</v>
      </c>
      <c r="R498" s="90">
        <v>51200</v>
      </c>
      <c r="S498" s="90">
        <v>51500</v>
      </c>
      <c r="T498" s="90">
        <v>55200</v>
      </c>
      <c r="U498" s="90">
        <v>53900</v>
      </c>
      <c r="V498" s="90">
        <v>54000</v>
      </c>
      <c r="W498" s="90">
        <v>56500</v>
      </c>
      <c r="X498" s="90">
        <v>58900</v>
      </c>
    </row>
    <row r="499" spans="1:24">
      <c r="A499" t="str">
        <f t="shared" si="16"/>
        <v>Jul-22</v>
      </c>
      <c r="B499" s="93">
        <v>44765</v>
      </c>
      <c r="C499" s="90">
        <v>54300</v>
      </c>
      <c r="D499" s="90">
        <v>57000</v>
      </c>
      <c r="E499" s="90">
        <v>56500</v>
      </c>
      <c r="F499" s="90">
        <v>52500</v>
      </c>
      <c r="G499" s="90">
        <v>55800</v>
      </c>
      <c r="H499" s="91" t="s">
        <v>25</v>
      </c>
      <c r="I499" s="90">
        <v>54500</v>
      </c>
      <c r="J499" s="90">
        <v>55300</v>
      </c>
      <c r="K499" s="90">
        <v>54000</v>
      </c>
      <c r="L499" s="91" t="s">
        <v>25</v>
      </c>
      <c r="M499" s="90">
        <v>56000</v>
      </c>
      <c r="N499" s="90">
        <v>52600</v>
      </c>
      <c r="O499" s="90">
        <v>54700</v>
      </c>
      <c r="P499" s="91" t="s">
        <v>25</v>
      </c>
      <c r="Q499" s="90">
        <v>50700</v>
      </c>
      <c r="R499" s="90">
        <v>51000</v>
      </c>
      <c r="S499" s="90">
        <v>51500</v>
      </c>
      <c r="T499" s="90">
        <v>55200</v>
      </c>
      <c r="U499" s="90">
        <v>53500</v>
      </c>
      <c r="V499" s="90">
        <v>53800</v>
      </c>
      <c r="W499" s="90">
        <v>56500</v>
      </c>
      <c r="X499" s="90">
        <v>58900</v>
      </c>
    </row>
    <row r="500" spans="1:24">
      <c r="A500" t="str">
        <f t="shared" si="16"/>
        <v>Jul-22</v>
      </c>
      <c r="B500" s="93">
        <v>44766</v>
      </c>
      <c r="C500" s="90" t="s">
        <v>24</v>
      </c>
      <c r="D500" s="90" t="s">
        <v>24</v>
      </c>
      <c r="E500" s="90" t="s">
        <v>24</v>
      </c>
      <c r="F500" s="90" t="s">
        <v>24</v>
      </c>
      <c r="G500" s="90" t="s">
        <v>24</v>
      </c>
      <c r="H500" s="90" t="s">
        <v>24</v>
      </c>
      <c r="I500" s="90" t="s">
        <v>24</v>
      </c>
      <c r="J500" s="90" t="s">
        <v>24</v>
      </c>
      <c r="K500" s="90" t="s">
        <v>24</v>
      </c>
      <c r="L500" s="90" t="s">
        <v>24</v>
      </c>
      <c r="M500" s="90" t="s">
        <v>24</v>
      </c>
      <c r="N500" s="90" t="s">
        <v>24</v>
      </c>
      <c r="O500" s="90" t="s">
        <v>24</v>
      </c>
      <c r="P500" s="90" t="s">
        <v>24</v>
      </c>
      <c r="Q500" s="90" t="s">
        <v>24</v>
      </c>
      <c r="R500" s="90" t="s">
        <v>24</v>
      </c>
      <c r="S500" s="90" t="s">
        <v>24</v>
      </c>
      <c r="T500" s="90" t="s">
        <v>24</v>
      </c>
      <c r="U500" s="90" t="s">
        <v>24</v>
      </c>
      <c r="V500" s="90" t="s">
        <v>24</v>
      </c>
      <c r="W500" s="90" t="s">
        <v>24</v>
      </c>
      <c r="X500" s="90" t="s">
        <v>24</v>
      </c>
    </row>
    <row r="501" spans="1:24">
      <c r="A501" t="str">
        <f t="shared" si="16"/>
        <v>Jul-22</v>
      </c>
      <c r="B501" s="93">
        <v>44767</v>
      </c>
      <c r="C501" s="90">
        <v>54300</v>
      </c>
      <c r="D501" s="90">
        <v>56500</v>
      </c>
      <c r="E501" s="90">
        <v>56500</v>
      </c>
      <c r="F501" s="90">
        <v>51700</v>
      </c>
      <c r="G501" s="90">
        <v>55600</v>
      </c>
      <c r="H501" s="91" t="s">
        <v>25</v>
      </c>
      <c r="I501" s="90">
        <v>54500</v>
      </c>
      <c r="J501" s="90">
        <v>55000</v>
      </c>
      <c r="K501" s="90">
        <v>54300</v>
      </c>
      <c r="L501" s="91" t="s">
        <v>25</v>
      </c>
      <c r="M501" s="90">
        <v>56000</v>
      </c>
      <c r="N501" s="90">
        <v>52800</v>
      </c>
      <c r="O501" s="90">
        <v>54200</v>
      </c>
      <c r="P501" s="91" t="s">
        <v>25</v>
      </c>
      <c r="Q501" s="90">
        <v>50700</v>
      </c>
      <c r="R501" s="90">
        <v>50800</v>
      </c>
      <c r="S501" s="90">
        <v>51600</v>
      </c>
      <c r="T501" s="90">
        <v>54400</v>
      </c>
      <c r="U501" s="90">
        <v>53500</v>
      </c>
      <c r="V501" s="90">
        <v>54000</v>
      </c>
      <c r="W501" s="90">
        <v>56000</v>
      </c>
      <c r="X501" s="90">
        <v>58300</v>
      </c>
    </row>
    <row r="502" spans="1:24">
      <c r="A502" t="str">
        <f t="shared" si="16"/>
        <v>Jul-22</v>
      </c>
      <c r="B502" s="93">
        <v>44768</v>
      </c>
      <c r="C502" s="90">
        <v>54600</v>
      </c>
      <c r="D502" s="90">
        <v>56800</v>
      </c>
      <c r="E502" s="90">
        <v>57000</v>
      </c>
      <c r="F502" s="90">
        <v>53000</v>
      </c>
      <c r="G502" s="90">
        <v>56300</v>
      </c>
      <c r="H502" s="91" t="s">
        <v>25</v>
      </c>
      <c r="I502" s="90">
        <v>54500</v>
      </c>
      <c r="J502" s="90">
        <v>55500</v>
      </c>
      <c r="K502" s="90">
        <v>54700</v>
      </c>
      <c r="L502" s="91" t="s">
        <v>25</v>
      </c>
      <c r="M502" s="90">
        <v>57000</v>
      </c>
      <c r="N502" s="90">
        <v>53200</v>
      </c>
      <c r="O502" s="90">
        <v>55200</v>
      </c>
      <c r="P502" s="91" t="s">
        <v>25</v>
      </c>
      <c r="Q502" s="90">
        <v>51500</v>
      </c>
      <c r="R502" s="90">
        <v>51500</v>
      </c>
      <c r="S502" s="90">
        <v>52100</v>
      </c>
      <c r="T502" s="90">
        <v>55700</v>
      </c>
      <c r="U502" s="90">
        <v>53900</v>
      </c>
      <c r="V502" s="90">
        <v>54000</v>
      </c>
      <c r="W502" s="90">
        <v>56000</v>
      </c>
      <c r="X502" s="90">
        <v>58300</v>
      </c>
    </row>
    <row r="503" spans="1:24">
      <c r="A503" t="str">
        <f t="shared" si="16"/>
        <v>Jul-22</v>
      </c>
      <c r="B503" s="93">
        <v>44769</v>
      </c>
      <c r="C503" s="90">
        <v>55000</v>
      </c>
      <c r="D503" s="90">
        <v>57300</v>
      </c>
      <c r="E503" s="90">
        <v>57500</v>
      </c>
      <c r="F503" s="90">
        <v>53500</v>
      </c>
      <c r="G503" s="90">
        <v>56800</v>
      </c>
      <c r="H503" s="91" t="s">
        <v>25</v>
      </c>
      <c r="I503" s="90">
        <v>54500</v>
      </c>
      <c r="J503" s="90">
        <v>55600</v>
      </c>
      <c r="K503" s="90">
        <v>54700</v>
      </c>
      <c r="L503" s="91" t="s">
        <v>25</v>
      </c>
      <c r="M503" s="90">
        <v>57300</v>
      </c>
      <c r="N503" s="90">
        <v>53200</v>
      </c>
      <c r="O503" s="90">
        <v>55500</v>
      </c>
      <c r="P503" s="91" t="s">
        <v>25</v>
      </c>
      <c r="Q503" s="90">
        <v>51700</v>
      </c>
      <c r="R503" s="90">
        <v>51700</v>
      </c>
      <c r="S503" s="90">
        <v>52100</v>
      </c>
      <c r="T503" s="90">
        <v>56200</v>
      </c>
      <c r="U503" s="90">
        <v>54300</v>
      </c>
      <c r="V503" s="90">
        <v>55300</v>
      </c>
      <c r="W503" s="90">
        <v>56500</v>
      </c>
      <c r="X503" s="90">
        <v>58800</v>
      </c>
    </row>
    <row r="504" spans="1:24">
      <c r="A504" t="str">
        <f t="shared" si="16"/>
        <v>Jul-22</v>
      </c>
      <c r="B504" s="93">
        <v>44770</v>
      </c>
      <c r="C504" s="90">
        <v>55000</v>
      </c>
      <c r="D504" s="90">
        <v>57500</v>
      </c>
      <c r="E504" s="90">
        <v>57500</v>
      </c>
      <c r="F504" s="90">
        <v>53500</v>
      </c>
      <c r="G504" s="90">
        <v>57100</v>
      </c>
      <c r="H504" s="91" t="s">
        <v>25</v>
      </c>
      <c r="I504" s="90">
        <v>55500</v>
      </c>
      <c r="J504" s="90">
        <v>55600</v>
      </c>
      <c r="K504" s="90">
        <v>55100</v>
      </c>
      <c r="L504" s="91" t="s">
        <v>25</v>
      </c>
      <c r="M504" s="90">
        <v>57700</v>
      </c>
      <c r="N504" s="90">
        <v>53600</v>
      </c>
      <c r="O504" s="90">
        <v>55700</v>
      </c>
      <c r="P504" s="91" t="s">
        <v>25</v>
      </c>
      <c r="Q504" s="90">
        <v>51700</v>
      </c>
      <c r="R504" s="90">
        <v>52000</v>
      </c>
      <c r="S504" s="90">
        <v>52700</v>
      </c>
      <c r="T504" s="90">
        <v>56200</v>
      </c>
      <c r="U504" s="90">
        <v>54500</v>
      </c>
      <c r="V504" s="90">
        <v>55300</v>
      </c>
      <c r="W504" s="90">
        <v>56500</v>
      </c>
      <c r="X504" s="90">
        <v>58800</v>
      </c>
    </row>
    <row r="505" spans="1:24">
      <c r="A505" t="str">
        <f t="shared" si="16"/>
        <v>Jul-22</v>
      </c>
      <c r="B505" s="93">
        <v>44771</v>
      </c>
      <c r="C505" s="90">
        <v>55000</v>
      </c>
      <c r="D505" s="90">
        <v>57700</v>
      </c>
      <c r="E505" s="90">
        <v>57700</v>
      </c>
      <c r="F505" s="90">
        <v>53500</v>
      </c>
      <c r="G505" s="90">
        <v>57100</v>
      </c>
      <c r="H505" s="91" t="s">
        <v>25</v>
      </c>
      <c r="I505" s="90">
        <v>55500</v>
      </c>
      <c r="J505" s="90">
        <v>56000</v>
      </c>
      <c r="K505" s="90">
        <v>55100</v>
      </c>
      <c r="L505" s="91" t="s">
        <v>25</v>
      </c>
      <c r="M505" s="90">
        <v>58000</v>
      </c>
      <c r="N505" s="90">
        <v>53800</v>
      </c>
      <c r="O505" s="90">
        <v>55700</v>
      </c>
      <c r="P505" s="91" t="s">
        <v>25</v>
      </c>
      <c r="Q505" s="90">
        <v>52300</v>
      </c>
      <c r="R505" s="90">
        <v>52500</v>
      </c>
      <c r="S505" s="90">
        <v>53000</v>
      </c>
      <c r="T505" s="90">
        <v>56200</v>
      </c>
      <c r="U505" s="90">
        <v>55000</v>
      </c>
      <c r="V505" s="90">
        <v>55800</v>
      </c>
      <c r="W505" s="90">
        <v>56500</v>
      </c>
      <c r="X505" s="90">
        <v>58800</v>
      </c>
    </row>
    <row r="506" spans="1:24">
      <c r="A506" t="str">
        <f t="shared" si="16"/>
        <v>Jul-22</v>
      </c>
      <c r="B506" s="93">
        <v>44772</v>
      </c>
      <c r="C506" s="90">
        <v>55000</v>
      </c>
      <c r="D506" s="90">
        <v>57700</v>
      </c>
      <c r="E506" s="90">
        <v>57400</v>
      </c>
      <c r="F506" s="90">
        <v>53000</v>
      </c>
      <c r="G506" s="90">
        <v>57100</v>
      </c>
      <c r="H506" s="91" t="s">
        <v>25</v>
      </c>
      <c r="I506" s="90">
        <v>55000</v>
      </c>
      <c r="J506" s="90">
        <v>55900</v>
      </c>
      <c r="K506" s="90">
        <v>55100</v>
      </c>
      <c r="L506" s="91" t="s">
        <v>25</v>
      </c>
      <c r="M506" s="90">
        <v>57500</v>
      </c>
      <c r="N506" s="90">
        <v>54000</v>
      </c>
      <c r="O506" s="90">
        <v>55100</v>
      </c>
      <c r="P506" s="91" t="s">
        <v>25</v>
      </c>
      <c r="Q506" s="90">
        <v>52300</v>
      </c>
      <c r="R506" s="90">
        <v>52400</v>
      </c>
      <c r="S506" s="90">
        <v>52500</v>
      </c>
      <c r="T506" s="90">
        <v>55700</v>
      </c>
      <c r="U506" s="90">
        <v>55000</v>
      </c>
      <c r="V506" s="90">
        <v>55800</v>
      </c>
      <c r="W506" s="90">
        <v>56500</v>
      </c>
      <c r="X506" s="90">
        <v>58800</v>
      </c>
    </row>
    <row r="507" spans="1:24">
      <c r="A507" t="str">
        <f t="shared" si="16"/>
        <v>Jul-22</v>
      </c>
      <c r="B507" s="93">
        <v>44773</v>
      </c>
      <c r="C507" s="90" t="s">
        <v>24</v>
      </c>
      <c r="D507" s="90" t="s">
        <v>24</v>
      </c>
      <c r="E507" s="90" t="s">
        <v>24</v>
      </c>
      <c r="F507" s="90" t="s">
        <v>24</v>
      </c>
      <c r="G507" s="90" t="s">
        <v>24</v>
      </c>
      <c r="H507" s="90" t="s">
        <v>24</v>
      </c>
      <c r="I507" s="90" t="s">
        <v>24</v>
      </c>
      <c r="J507" s="90" t="s">
        <v>24</v>
      </c>
      <c r="K507" s="90" t="s">
        <v>24</v>
      </c>
      <c r="L507" s="90" t="s">
        <v>24</v>
      </c>
      <c r="M507" s="90" t="s">
        <v>24</v>
      </c>
      <c r="N507" s="90" t="s">
        <v>24</v>
      </c>
      <c r="O507" s="90" t="s">
        <v>24</v>
      </c>
      <c r="P507" s="90" t="s">
        <v>24</v>
      </c>
      <c r="Q507" s="90" t="s">
        <v>24</v>
      </c>
      <c r="R507" s="90" t="s">
        <v>24</v>
      </c>
      <c r="S507" s="90" t="s">
        <v>24</v>
      </c>
      <c r="T507" s="90" t="s">
        <v>24</v>
      </c>
      <c r="U507" s="90" t="s">
        <v>24</v>
      </c>
      <c r="V507" s="90" t="s">
        <v>24</v>
      </c>
      <c r="W507" s="90" t="s">
        <v>24</v>
      </c>
      <c r="X507" s="90" t="s">
        <v>24</v>
      </c>
    </row>
    <row r="508" spans="1:24">
      <c r="A508" t="str">
        <f t="shared" si="16"/>
        <v>Aug-22</v>
      </c>
      <c r="B508" s="93">
        <v>44774</v>
      </c>
      <c r="C508" s="90">
        <v>55300</v>
      </c>
      <c r="D508" s="90">
        <v>57500</v>
      </c>
      <c r="E508" s="90">
        <v>57800</v>
      </c>
      <c r="F508" s="90">
        <v>53500</v>
      </c>
      <c r="G508" s="90">
        <v>56900</v>
      </c>
      <c r="H508" s="91" t="s">
        <v>25</v>
      </c>
      <c r="I508" s="90">
        <v>55000</v>
      </c>
      <c r="J508" s="90">
        <v>56200</v>
      </c>
      <c r="K508" s="90">
        <v>55800</v>
      </c>
      <c r="L508" s="91" t="s">
        <v>25</v>
      </c>
      <c r="M508" s="90">
        <v>57900</v>
      </c>
      <c r="N508" s="90">
        <v>54800</v>
      </c>
      <c r="O508" s="90">
        <v>55500</v>
      </c>
      <c r="P508" s="91" t="s">
        <v>25</v>
      </c>
      <c r="Q508" s="90">
        <v>52400</v>
      </c>
      <c r="R508" s="90">
        <v>52900</v>
      </c>
      <c r="S508" s="90">
        <v>52800</v>
      </c>
      <c r="T508" s="90">
        <v>56200</v>
      </c>
      <c r="U508" s="90">
        <v>55500</v>
      </c>
      <c r="V508" s="90">
        <v>55800</v>
      </c>
      <c r="W508" s="90">
        <v>56600</v>
      </c>
      <c r="X508" s="90">
        <v>58900</v>
      </c>
    </row>
    <row r="509" spans="1:24">
      <c r="A509" t="str">
        <f t="shared" si="16"/>
        <v>Aug-22</v>
      </c>
      <c r="B509" s="93">
        <v>44775</v>
      </c>
      <c r="C509" s="90">
        <v>55600</v>
      </c>
      <c r="D509" s="90">
        <v>57500</v>
      </c>
      <c r="E509" s="90">
        <v>58000</v>
      </c>
      <c r="F509" s="90">
        <v>54000</v>
      </c>
      <c r="G509" s="90">
        <v>57000</v>
      </c>
      <c r="H509" s="91" t="s">
        <v>25</v>
      </c>
      <c r="I509" s="90">
        <v>55500</v>
      </c>
      <c r="J509" s="90">
        <v>56200</v>
      </c>
      <c r="K509" s="90">
        <v>56000</v>
      </c>
      <c r="L509" s="91" t="s">
        <v>25</v>
      </c>
      <c r="M509" s="90">
        <v>58100</v>
      </c>
      <c r="N509" s="90">
        <v>55600</v>
      </c>
      <c r="O509" s="90">
        <v>55900</v>
      </c>
      <c r="P509" s="91" t="s">
        <v>25</v>
      </c>
      <c r="Q509" s="90">
        <v>52800</v>
      </c>
      <c r="R509" s="90">
        <v>53000</v>
      </c>
      <c r="S509" s="90">
        <v>52900</v>
      </c>
      <c r="T509" s="90">
        <v>56700</v>
      </c>
      <c r="U509" s="90">
        <v>55500</v>
      </c>
      <c r="V509" s="90">
        <v>55800</v>
      </c>
      <c r="W509" s="90">
        <v>56600</v>
      </c>
      <c r="X509" s="90">
        <v>58900</v>
      </c>
    </row>
    <row r="510" spans="1:24">
      <c r="A510" t="str">
        <f t="shared" si="16"/>
        <v>Aug-22</v>
      </c>
      <c r="B510" s="93">
        <v>44776</v>
      </c>
      <c r="C510" s="90">
        <v>55900</v>
      </c>
      <c r="D510" s="90">
        <v>57500</v>
      </c>
      <c r="E510" s="90">
        <v>58500</v>
      </c>
      <c r="F510" s="90">
        <v>53750</v>
      </c>
      <c r="G510" s="90">
        <v>57000</v>
      </c>
      <c r="H510" s="91" t="s">
        <v>25</v>
      </c>
      <c r="I510" s="90">
        <v>55000</v>
      </c>
      <c r="J510" s="90">
        <v>56500</v>
      </c>
      <c r="K510" s="90">
        <v>56000</v>
      </c>
      <c r="L510" s="91" t="s">
        <v>25</v>
      </c>
      <c r="M510" s="90">
        <v>58500</v>
      </c>
      <c r="N510" s="90">
        <v>56500</v>
      </c>
      <c r="O510" s="90">
        <v>56100</v>
      </c>
      <c r="P510" s="91" t="s">
        <v>25</v>
      </c>
      <c r="Q510" s="90">
        <v>52800</v>
      </c>
      <c r="R510" s="90">
        <v>52700</v>
      </c>
      <c r="S510" s="90">
        <v>53200</v>
      </c>
      <c r="T510" s="90">
        <v>56200</v>
      </c>
      <c r="U510" s="90">
        <v>55700</v>
      </c>
      <c r="V510" s="90">
        <v>55800</v>
      </c>
      <c r="W510" s="90">
        <v>56600</v>
      </c>
      <c r="X510" s="90">
        <v>58900</v>
      </c>
    </row>
    <row r="511" spans="1:24">
      <c r="A511" t="str">
        <f t="shared" si="16"/>
        <v>Aug-22</v>
      </c>
      <c r="B511" s="93">
        <v>44777</v>
      </c>
      <c r="C511" s="90">
        <v>55900</v>
      </c>
      <c r="D511" s="90">
        <v>57500</v>
      </c>
      <c r="E511" s="90">
        <v>58200</v>
      </c>
      <c r="F511" s="90">
        <v>53300</v>
      </c>
      <c r="G511" s="90">
        <v>57100</v>
      </c>
      <c r="H511" s="91" t="s">
        <v>25</v>
      </c>
      <c r="I511" s="90">
        <v>55000</v>
      </c>
      <c r="J511" s="90">
        <v>56300</v>
      </c>
      <c r="K511" s="90">
        <v>56000</v>
      </c>
      <c r="L511" s="91" t="s">
        <v>25</v>
      </c>
      <c r="M511" s="90">
        <v>58500</v>
      </c>
      <c r="N511" s="90">
        <v>56500</v>
      </c>
      <c r="O511" s="90">
        <v>55500</v>
      </c>
      <c r="P511" s="91" t="s">
        <v>25</v>
      </c>
      <c r="Q511" s="90">
        <v>52100</v>
      </c>
      <c r="R511" s="90">
        <v>52300</v>
      </c>
      <c r="S511" s="90">
        <v>52800</v>
      </c>
      <c r="T511" s="90">
        <v>56000</v>
      </c>
      <c r="U511" s="90">
        <v>55500</v>
      </c>
      <c r="V511" s="90">
        <v>55800</v>
      </c>
      <c r="W511" s="90">
        <v>56600</v>
      </c>
      <c r="X511" s="90">
        <v>58900</v>
      </c>
    </row>
    <row r="512" spans="1:24">
      <c r="A512" t="str">
        <f t="shared" si="16"/>
        <v>Aug-22</v>
      </c>
      <c r="B512" s="93">
        <v>44778</v>
      </c>
      <c r="C512" s="90">
        <v>55900</v>
      </c>
      <c r="D512" s="90">
        <v>57500</v>
      </c>
      <c r="E512" s="90">
        <v>57700</v>
      </c>
      <c r="F512" s="90">
        <v>52800</v>
      </c>
      <c r="G512" s="90">
        <v>57000</v>
      </c>
      <c r="H512" s="91" t="s">
        <v>25</v>
      </c>
      <c r="I512" s="90">
        <v>55000</v>
      </c>
      <c r="J512" s="90">
        <v>56000</v>
      </c>
      <c r="K512" s="90">
        <v>55800</v>
      </c>
      <c r="L512" s="91" t="s">
        <v>25</v>
      </c>
      <c r="M512" s="90">
        <v>58100</v>
      </c>
      <c r="N512" s="90">
        <v>56500</v>
      </c>
      <c r="O512" s="90">
        <v>54700</v>
      </c>
      <c r="P512" s="91" t="s">
        <v>25</v>
      </c>
      <c r="Q512" s="90">
        <v>51700</v>
      </c>
      <c r="R512" s="90">
        <v>51500</v>
      </c>
      <c r="S512" s="90">
        <v>52000</v>
      </c>
      <c r="T512" s="90">
        <v>55500</v>
      </c>
      <c r="U512" s="90">
        <v>55000</v>
      </c>
      <c r="V512" s="90">
        <v>54800</v>
      </c>
      <c r="W512" s="90">
        <v>56600</v>
      </c>
      <c r="X512" s="90">
        <v>58900</v>
      </c>
    </row>
    <row r="513" spans="1:24">
      <c r="A513" t="str">
        <f t="shared" si="16"/>
        <v>Aug-22</v>
      </c>
      <c r="B513" s="93">
        <v>44779</v>
      </c>
      <c r="C513" s="90">
        <v>55700</v>
      </c>
      <c r="D513" s="90">
        <v>57200</v>
      </c>
      <c r="E513" s="90">
        <v>57400</v>
      </c>
      <c r="F513" s="90">
        <v>52300</v>
      </c>
      <c r="G513" s="90">
        <v>56800</v>
      </c>
      <c r="H513" s="91" t="s">
        <v>25</v>
      </c>
      <c r="I513" s="90">
        <v>55000</v>
      </c>
      <c r="J513" s="90">
        <v>55700</v>
      </c>
      <c r="K513" s="90">
        <v>55700</v>
      </c>
      <c r="L513" s="91" t="s">
        <v>25</v>
      </c>
      <c r="M513" s="90">
        <v>57500</v>
      </c>
      <c r="N513" s="90">
        <v>55400</v>
      </c>
      <c r="O513" s="90">
        <v>54400</v>
      </c>
      <c r="P513" s="91" t="s">
        <v>25</v>
      </c>
      <c r="Q513" s="90">
        <v>51000</v>
      </c>
      <c r="R513" s="90">
        <v>51400</v>
      </c>
      <c r="S513" s="90">
        <v>51800</v>
      </c>
      <c r="T513" s="90">
        <v>55000</v>
      </c>
      <c r="U513" s="90">
        <v>54200</v>
      </c>
      <c r="V513" s="90">
        <v>54800</v>
      </c>
      <c r="W513" s="90">
        <v>56500</v>
      </c>
      <c r="X513" s="90">
        <v>58800</v>
      </c>
    </row>
    <row r="514" spans="1:24">
      <c r="A514" t="str">
        <f t="shared" si="16"/>
        <v>Aug-22</v>
      </c>
      <c r="B514" s="93">
        <v>44780</v>
      </c>
      <c r="C514" s="90" t="s">
        <v>24</v>
      </c>
      <c r="D514" s="90" t="s">
        <v>24</v>
      </c>
      <c r="E514" s="90" t="s">
        <v>24</v>
      </c>
      <c r="F514" s="90" t="s">
        <v>24</v>
      </c>
      <c r="G514" s="90" t="s">
        <v>24</v>
      </c>
      <c r="H514" s="90" t="s">
        <v>24</v>
      </c>
      <c r="I514" s="90" t="s">
        <v>24</v>
      </c>
      <c r="J514" s="90" t="s">
        <v>24</v>
      </c>
      <c r="K514" s="90" t="s">
        <v>24</v>
      </c>
      <c r="L514" s="90" t="s">
        <v>24</v>
      </c>
      <c r="M514" s="90" t="s">
        <v>24</v>
      </c>
      <c r="N514" s="90" t="s">
        <v>24</v>
      </c>
      <c r="O514" s="90" t="s">
        <v>24</v>
      </c>
      <c r="P514" s="90" t="s">
        <v>24</v>
      </c>
      <c r="Q514" s="90" t="s">
        <v>24</v>
      </c>
      <c r="R514" s="90" t="s">
        <v>24</v>
      </c>
      <c r="S514" s="90" t="s">
        <v>24</v>
      </c>
      <c r="T514" s="90" t="s">
        <v>24</v>
      </c>
      <c r="U514" s="90" t="s">
        <v>24</v>
      </c>
      <c r="V514" s="90" t="s">
        <v>24</v>
      </c>
      <c r="W514" s="90" t="s">
        <v>24</v>
      </c>
      <c r="X514" s="90" t="s">
        <v>24</v>
      </c>
    </row>
    <row r="515" spans="1:24">
      <c r="A515" t="str">
        <f t="shared" si="16"/>
        <v>Aug-22</v>
      </c>
      <c r="B515" s="93">
        <v>44781</v>
      </c>
      <c r="C515" s="90">
        <v>55700</v>
      </c>
      <c r="D515" s="90">
        <v>57000</v>
      </c>
      <c r="E515" s="90">
        <v>56400</v>
      </c>
      <c r="F515" s="90">
        <v>52000</v>
      </c>
      <c r="G515" s="90">
        <v>56700</v>
      </c>
      <c r="H515" s="91" t="s">
        <v>25</v>
      </c>
      <c r="I515" s="90">
        <v>55000</v>
      </c>
      <c r="J515" s="90">
        <v>55300</v>
      </c>
      <c r="K515" s="90">
        <v>55500</v>
      </c>
      <c r="L515" s="91" t="s">
        <v>25</v>
      </c>
      <c r="M515" s="90">
        <v>56900</v>
      </c>
      <c r="N515" s="90">
        <v>55200</v>
      </c>
      <c r="O515" s="90">
        <v>54200</v>
      </c>
      <c r="P515" s="91" t="s">
        <v>25</v>
      </c>
      <c r="Q515" s="90">
        <v>50500</v>
      </c>
      <c r="R515" s="90">
        <v>51400</v>
      </c>
      <c r="S515" s="90">
        <v>51300</v>
      </c>
      <c r="T515" s="90">
        <v>54500</v>
      </c>
      <c r="U515" s="91" t="s">
        <v>25</v>
      </c>
      <c r="V515" s="90">
        <v>54300</v>
      </c>
      <c r="W515" s="90">
        <v>56100</v>
      </c>
      <c r="X515" s="90">
        <v>58300</v>
      </c>
    </row>
    <row r="516" spans="1:24">
      <c r="A516" t="str">
        <f t="shared" si="16"/>
        <v>Aug-22</v>
      </c>
      <c r="B516" s="93">
        <v>44782</v>
      </c>
      <c r="C516" s="90">
        <v>55500</v>
      </c>
      <c r="D516" s="90">
        <v>56700</v>
      </c>
      <c r="E516" s="90">
        <v>56200</v>
      </c>
      <c r="F516" s="90">
        <v>51700</v>
      </c>
      <c r="G516" s="90">
        <v>56600</v>
      </c>
      <c r="H516" s="91" t="s">
        <v>25</v>
      </c>
      <c r="I516" s="90">
        <v>54500</v>
      </c>
      <c r="J516" s="90">
        <v>55300</v>
      </c>
      <c r="K516" s="90">
        <v>55500</v>
      </c>
      <c r="L516" s="91" t="s">
        <v>25</v>
      </c>
      <c r="M516" s="90">
        <v>56900</v>
      </c>
      <c r="N516" s="90">
        <v>55200</v>
      </c>
      <c r="O516" s="90">
        <v>54200</v>
      </c>
      <c r="P516" s="91" t="s">
        <v>25</v>
      </c>
      <c r="Q516" s="90">
        <v>51050</v>
      </c>
      <c r="R516" s="90">
        <v>51600</v>
      </c>
      <c r="S516" s="90">
        <v>51000</v>
      </c>
      <c r="T516" s="90">
        <v>54200</v>
      </c>
      <c r="U516" s="90">
        <v>54000</v>
      </c>
      <c r="V516" s="90">
        <v>54300</v>
      </c>
      <c r="W516" s="90">
        <v>56100</v>
      </c>
      <c r="X516" s="90">
        <v>58300</v>
      </c>
    </row>
    <row r="517" spans="1:24">
      <c r="A517" t="str">
        <f t="shared" si="16"/>
        <v>Aug-22</v>
      </c>
      <c r="B517" s="93">
        <v>44783</v>
      </c>
      <c r="C517" s="90">
        <v>56000</v>
      </c>
      <c r="D517" s="90">
        <v>57000</v>
      </c>
      <c r="E517" s="90">
        <v>56600</v>
      </c>
      <c r="F517" s="90">
        <v>52700</v>
      </c>
      <c r="G517" s="90">
        <v>56800</v>
      </c>
      <c r="H517" s="91" t="s">
        <v>25</v>
      </c>
      <c r="I517" s="90">
        <v>55000</v>
      </c>
      <c r="J517" s="90">
        <v>55700</v>
      </c>
      <c r="K517" s="90">
        <v>56000</v>
      </c>
      <c r="L517" s="91" t="s">
        <v>25</v>
      </c>
      <c r="M517" s="90">
        <v>57500</v>
      </c>
      <c r="N517" s="90">
        <v>55900</v>
      </c>
      <c r="O517" s="90">
        <v>54400</v>
      </c>
      <c r="P517" s="91" t="s">
        <v>25</v>
      </c>
      <c r="Q517" s="90">
        <v>51700</v>
      </c>
      <c r="R517" s="90">
        <v>52000</v>
      </c>
      <c r="S517" s="90">
        <v>51800</v>
      </c>
      <c r="T517" s="90">
        <v>55200</v>
      </c>
      <c r="U517" s="90">
        <v>54500</v>
      </c>
      <c r="V517" s="90">
        <v>54800</v>
      </c>
      <c r="W517" s="90">
        <v>56100</v>
      </c>
      <c r="X517" s="90">
        <v>58300</v>
      </c>
    </row>
    <row r="518" spans="1:24">
      <c r="A518" t="str">
        <f t="shared" si="16"/>
        <v>Aug-22</v>
      </c>
      <c r="B518" s="93">
        <v>44784</v>
      </c>
      <c r="C518" s="90" t="s">
        <v>24</v>
      </c>
      <c r="D518" s="90" t="s">
        <v>24</v>
      </c>
      <c r="E518" s="90" t="s">
        <v>24</v>
      </c>
      <c r="F518" s="90" t="s">
        <v>24</v>
      </c>
      <c r="G518" s="90" t="s">
        <v>24</v>
      </c>
      <c r="H518" s="90" t="s">
        <v>24</v>
      </c>
      <c r="I518" s="90" t="s">
        <v>24</v>
      </c>
      <c r="J518" s="90" t="s">
        <v>24</v>
      </c>
      <c r="K518" s="90" t="s">
        <v>24</v>
      </c>
      <c r="L518" s="90" t="s">
        <v>24</v>
      </c>
      <c r="M518" s="90" t="s">
        <v>24</v>
      </c>
      <c r="N518" s="90" t="s">
        <v>24</v>
      </c>
      <c r="O518" s="90" t="s">
        <v>24</v>
      </c>
      <c r="P518" s="90" t="s">
        <v>24</v>
      </c>
      <c r="Q518" s="90" t="s">
        <v>24</v>
      </c>
      <c r="R518" s="90" t="s">
        <v>24</v>
      </c>
      <c r="S518" s="90" t="s">
        <v>24</v>
      </c>
      <c r="T518" s="90" t="s">
        <v>24</v>
      </c>
      <c r="U518" s="90" t="s">
        <v>24</v>
      </c>
      <c r="V518" s="90" t="s">
        <v>24</v>
      </c>
      <c r="W518" s="90" t="s">
        <v>24</v>
      </c>
      <c r="X518" s="90" t="s">
        <v>24</v>
      </c>
    </row>
    <row r="519" spans="1:24">
      <c r="A519" t="str">
        <f t="shared" si="16"/>
        <v>Aug-22</v>
      </c>
      <c r="B519" s="93">
        <v>44785</v>
      </c>
      <c r="C519" s="90">
        <v>56600</v>
      </c>
      <c r="D519" s="90">
        <v>57000</v>
      </c>
      <c r="E519" s="90">
        <v>57200</v>
      </c>
      <c r="F519" s="90">
        <v>53500</v>
      </c>
      <c r="G519" s="90">
        <v>56900</v>
      </c>
      <c r="H519" s="91" t="s">
        <v>25</v>
      </c>
      <c r="I519" s="90">
        <v>55000</v>
      </c>
      <c r="J519" s="90">
        <v>56200</v>
      </c>
      <c r="K519" s="90">
        <v>56000</v>
      </c>
      <c r="L519" s="91" t="s">
        <v>25</v>
      </c>
      <c r="M519" s="90">
        <v>58100</v>
      </c>
      <c r="N519" s="90">
        <v>56100</v>
      </c>
      <c r="O519" s="90">
        <v>55000</v>
      </c>
      <c r="P519" s="91" t="s">
        <v>25</v>
      </c>
      <c r="Q519" s="90">
        <v>52000</v>
      </c>
      <c r="R519" s="90">
        <v>52700</v>
      </c>
      <c r="S519" s="90">
        <v>52500</v>
      </c>
      <c r="T519" s="90">
        <v>56000</v>
      </c>
      <c r="U519" s="90">
        <v>55200</v>
      </c>
      <c r="V519" s="90">
        <v>54800</v>
      </c>
      <c r="W519" s="90">
        <v>56800</v>
      </c>
      <c r="X519" s="90">
        <v>58900</v>
      </c>
    </row>
    <row r="520" spans="1:24">
      <c r="A520" t="str">
        <f t="shared" si="16"/>
        <v>Aug-22</v>
      </c>
      <c r="B520" s="93">
        <v>44786</v>
      </c>
      <c r="C520" s="90">
        <v>56600</v>
      </c>
      <c r="D520" s="90">
        <v>57000</v>
      </c>
      <c r="E520" s="90">
        <v>57300</v>
      </c>
      <c r="F520" s="90">
        <v>53000</v>
      </c>
      <c r="G520" s="90">
        <v>57100</v>
      </c>
      <c r="H520" s="91" t="s">
        <v>25</v>
      </c>
      <c r="I520" s="90">
        <v>55000</v>
      </c>
      <c r="J520" s="90">
        <v>56100</v>
      </c>
      <c r="K520" s="90">
        <v>56200</v>
      </c>
      <c r="L520" s="91" t="s">
        <v>25</v>
      </c>
      <c r="M520" s="90">
        <v>58100</v>
      </c>
      <c r="N520" s="90">
        <v>56600</v>
      </c>
      <c r="O520" s="90">
        <v>55200</v>
      </c>
      <c r="P520" s="91" t="s">
        <v>25</v>
      </c>
      <c r="Q520" s="90">
        <v>52000</v>
      </c>
      <c r="R520" s="90">
        <v>52400</v>
      </c>
      <c r="S520" s="90">
        <v>52500</v>
      </c>
      <c r="T520" s="90">
        <v>55700</v>
      </c>
      <c r="U520" s="90">
        <v>55200</v>
      </c>
      <c r="V520" s="90">
        <v>54800</v>
      </c>
      <c r="W520" s="90">
        <v>56800</v>
      </c>
      <c r="X520" s="90">
        <v>58900</v>
      </c>
    </row>
    <row r="521" spans="1:24">
      <c r="A521" t="str">
        <f t="shared" si="16"/>
        <v>Aug-22</v>
      </c>
      <c r="B521" s="93">
        <v>44787</v>
      </c>
      <c r="C521" s="90" t="s">
        <v>24</v>
      </c>
      <c r="D521" s="90" t="s">
        <v>24</v>
      </c>
      <c r="E521" s="90" t="s">
        <v>24</v>
      </c>
      <c r="F521" s="90" t="s">
        <v>24</v>
      </c>
      <c r="G521" s="90" t="s">
        <v>24</v>
      </c>
      <c r="H521" s="90" t="s">
        <v>24</v>
      </c>
      <c r="I521" s="90" t="s">
        <v>24</v>
      </c>
      <c r="J521" s="90" t="s">
        <v>24</v>
      </c>
      <c r="K521" s="90" t="s">
        <v>24</v>
      </c>
      <c r="L521" s="90" t="s">
        <v>24</v>
      </c>
      <c r="M521" s="90" t="s">
        <v>24</v>
      </c>
      <c r="N521" s="90" t="s">
        <v>24</v>
      </c>
      <c r="O521" s="90" t="s">
        <v>24</v>
      </c>
      <c r="P521" s="90" t="s">
        <v>24</v>
      </c>
      <c r="Q521" s="90" t="s">
        <v>24</v>
      </c>
      <c r="R521" s="90" t="s">
        <v>24</v>
      </c>
      <c r="S521" s="90" t="s">
        <v>24</v>
      </c>
      <c r="T521" s="90" t="s">
        <v>24</v>
      </c>
      <c r="U521" s="90" t="s">
        <v>24</v>
      </c>
      <c r="V521" s="90" t="s">
        <v>24</v>
      </c>
      <c r="W521" s="90" t="s">
        <v>24</v>
      </c>
      <c r="X521" s="90" t="s">
        <v>24</v>
      </c>
    </row>
    <row r="522" spans="1:24">
      <c r="A522" t="str">
        <f t="shared" si="16"/>
        <v>Aug-22</v>
      </c>
      <c r="B522" s="93">
        <v>44788</v>
      </c>
      <c r="C522" s="90" t="s">
        <v>24</v>
      </c>
      <c r="D522" s="90" t="s">
        <v>24</v>
      </c>
      <c r="E522" s="90" t="s">
        <v>24</v>
      </c>
      <c r="F522" s="90" t="s">
        <v>24</v>
      </c>
      <c r="G522" s="90" t="s">
        <v>24</v>
      </c>
      <c r="H522" s="90" t="s">
        <v>24</v>
      </c>
      <c r="I522" s="90" t="s">
        <v>24</v>
      </c>
      <c r="J522" s="90" t="s">
        <v>24</v>
      </c>
      <c r="K522" s="90" t="s">
        <v>24</v>
      </c>
      <c r="L522" s="90" t="s">
        <v>24</v>
      </c>
      <c r="M522" s="90" t="s">
        <v>24</v>
      </c>
      <c r="N522" s="90" t="s">
        <v>24</v>
      </c>
      <c r="O522" s="90" t="s">
        <v>24</v>
      </c>
      <c r="P522" s="90" t="s">
        <v>24</v>
      </c>
      <c r="Q522" s="90" t="s">
        <v>24</v>
      </c>
      <c r="R522" s="90" t="s">
        <v>24</v>
      </c>
      <c r="S522" s="90" t="s">
        <v>24</v>
      </c>
      <c r="T522" s="90" t="s">
        <v>24</v>
      </c>
      <c r="U522" s="90" t="s">
        <v>24</v>
      </c>
      <c r="V522" s="90" t="s">
        <v>24</v>
      </c>
      <c r="W522" s="90" t="s">
        <v>24</v>
      </c>
      <c r="X522" s="90" t="s">
        <v>24</v>
      </c>
    </row>
    <row r="523" spans="1:24">
      <c r="A523" t="str">
        <f t="shared" si="16"/>
        <v>Aug-22</v>
      </c>
      <c r="B523" s="93">
        <v>44789</v>
      </c>
      <c r="C523" s="90">
        <v>56600</v>
      </c>
      <c r="D523" s="90">
        <v>57000</v>
      </c>
      <c r="E523" s="90">
        <v>57700</v>
      </c>
      <c r="F523" s="90">
        <v>53700</v>
      </c>
      <c r="G523" s="90">
        <v>57100</v>
      </c>
      <c r="H523" s="91" t="s">
        <v>25</v>
      </c>
      <c r="I523" s="90">
        <v>55500</v>
      </c>
      <c r="J523" s="90">
        <v>56500</v>
      </c>
      <c r="K523" s="90">
        <v>56200</v>
      </c>
      <c r="L523" s="91" t="s">
        <v>25</v>
      </c>
      <c r="M523" s="90">
        <v>58500</v>
      </c>
      <c r="N523" s="90">
        <v>56600</v>
      </c>
      <c r="O523" s="90">
        <v>55500</v>
      </c>
      <c r="P523" s="91" t="s">
        <v>25</v>
      </c>
      <c r="Q523" s="90">
        <v>52500</v>
      </c>
      <c r="R523" s="90">
        <v>52700</v>
      </c>
      <c r="S523" s="90">
        <v>52800</v>
      </c>
      <c r="T523" s="90">
        <v>56200</v>
      </c>
      <c r="U523" s="90">
        <v>55500</v>
      </c>
      <c r="V523" s="90">
        <v>55500</v>
      </c>
      <c r="W523" s="90">
        <v>56800</v>
      </c>
      <c r="X523" s="90">
        <v>58800</v>
      </c>
    </row>
    <row r="524" spans="1:24">
      <c r="A524" t="str">
        <f t="shared" si="16"/>
        <v>Aug-22</v>
      </c>
      <c r="B524" s="93">
        <v>44790</v>
      </c>
      <c r="C524" s="90">
        <v>56600</v>
      </c>
      <c r="D524" s="90">
        <v>57000</v>
      </c>
      <c r="E524" s="90">
        <v>57400</v>
      </c>
      <c r="F524" s="90">
        <v>53000</v>
      </c>
      <c r="G524" s="90">
        <v>57300</v>
      </c>
      <c r="H524" s="91" t="s">
        <v>25</v>
      </c>
      <c r="I524" s="90">
        <v>55500</v>
      </c>
      <c r="J524" s="90">
        <v>56300</v>
      </c>
      <c r="K524" s="90">
        <v>56200</v>
      </c>
      <c r="L524" s="91" t="s">
        <v>25</v>
      </c>
      <c r="M524" s="90">
        <v>58200</v>
      </c>
      <c r="N524" s="90">
        <v>56600</v>
      </c>
      <c r="O524" s="90">
        <v>55200</v>
      </c>
      <c r="P524" s="91" t="s">
        <v>25</v>
      </c>
      <c r="Q524" s="90">
        <v>52200</v>
      </c>
      <c r="R524" s="90">
        <v>52600</v>
      </c>
      <c r="S524" s="90">
        <v>52800</v>
      </c>
      <c r="T524" s="90">
        <v>55500</v>
      </c>
      <c r="U524" s="90">
        <v>55500</v>
      </c>
      <c r="V524" s="90">
        <v>54800</v>
      </c>
      <c r="W524" s="90">
        <v>56800</v>
      </c>
      <c r="X524" s="90">
        <v>58800</v>
      </c>
    </row>
    <row r="525" spans="1:24">
      <c r="A525" t="str">
        <f t="shared" si="16"/>
        <v>Aug-22</v>
      </c>
      <c r="B525" s="93">
        <v>44791</v>
      </c>
      <c r="C525" s="90">
        <v>56600</v>
      </c>
      <c r="D525" s="90">
        <v>56700</v>
      </c>
      <c r="E525" s="90">
        <v>57400</v>
      </c>
      <c r="F525" s="90">
        <v>52500</v>
      </c>
      <c r="G525" s="90">
        <v>57300</v>
      </c>
      <c r="H525" s="91" t="s">
        <v>25</v>
      </c>
      <c r="I525" s="90">
        <v>55000</v>
      </c>
      <c r="J525" s="90">
        <v>56000</v>
      </c>
      <c r="K525" s="90">
        <v>56000</v>
      </c>
      <c r="L525" s="91" t="s">
        <v>25</v>
      </c>
      <c r="M525" s="90">
        <v>57800</v>
      </c>
      <c r="N525" s="90">
        <v>56200</v>
      </c>
      <c r="O525" s="90">
        <v>54900</v>
      </c>
      <c r="P525" s="91" t="s">
        <v>25</v>
      </c>
      <c r="Q525" s="90">
        <v>52000</v>
      </c>
      <c r="R525" s="90">
        <v>52000</v>
      </c>
      <c r="S525" s="90">
        <v>52200</v>
      </c>
      <c r="T525" s="90">
        <v>55000</v>
      </c>
      <c r="U525" s="90">
        <v>55000</v>
      </c>
      <c r="V525" s="90">
        <v>53800</v>
      </c>
      <c r="W525" s="90">
        <v>56800</v>
      </c>
      <c r="X525" s="90">
        <v>58800</v>
      </c>
    </row>
    <row r="526" spans="1:24">
      <c r="A526" t="str">
        <f t="shared" si="16"/>
        <v>Aug-22</v>
      </c>
      <c r="B526" s="93">
        <v>44792</v>
      </c>
      <c r="C526" s="91" t="s">
        <v>25</v>
      </c>
      <c r="D526" s="90">
        <v>56500</v>
      </c>
      <c r="E526" s="90">
        <v>57200</v>
      </c>
      <c r="F526" s="90">
        <v>52500</v>
      </c>
      <c r="G526" s="90">
        <v>57100</v>
      </c>
      <c r="H526" s="91" t="s">
        <v>25</v>
      </c>
      <c r="I526" s="90">
        <v>55000</v>
      </c>
      <c r="J526" s="90">
        <v>55600</v>
      </c>
      <c r="K526" s="90">
        <v>55600</v>
      </c>
      <c r="L526" s="91" t="s">
        <v>25</v>
      </c>
      <c r="M526" s="90">
        <v>57600</v>
      </c>
      <c r="N526" s="90">
        <v>56200</v>
      </c>
      <c r="O526" s="90">
        <v>54500</v>
      </c>
      <c r="P526" s="91" t="s">
        <v>25</v>
      </c>
      <c r="Q526" s="90">
        <v>51900</v>
      </c>
      <c r="R526" s="90">
        <v>51900</v>
      </c>
      <c r="S526" s="90">
        <v>52000</v>
      </c>
      <c r="T526" s="90">
        <v>55000</v>
      </c>
      <c r="U526" s="90">
        <v>54500</v>
      </c>
      <c r="V526" s="90">
        <v>53800</v>
      </c>
      <c r="W526" s="90">
        <v>56800</v>
      </c>
      <c r="X526" s="90">
        <v>58800</v>
      </c>
    </row>
    <row r="527" spans="1:24">
      <c r="A527" t="str">
        <f t="shared" si="16"/>
        <v>Aug-22</v>
      </c>
      <c r="B527" s="93">
        <v>44793</v>
      </c>
      <c r="C527" s="90">
        <v>56600</v>
      </c>
      <c r="D527" s="90">
        <v>56500</v>
      </c>
      <c r="E527" s="90">
        <v>57200</v>
      </c>
      <c r="F527" s="90">
        <v>52000</v>
      </c>
      <c r="G527" s="90">
        <v>57100</v>
      </c>
      <c r="H527" s="91" t="s">
        <v>25</v>
      </c>
      <c r="I527" s="90">
        <v>54500</v>
      </c>
      <c r="J527" s="90">
        <v>55400</v>
      </c>
      <c r="K527" s="90">
        <v>55200</v>
      </c>
      <c r="L527" s="91" t="s">
        <v>25</v>
      </c>
      <c r="M527" s="90">
        <v>57400</v>
      </c>
      <c r="N527" s="90">
        <v>55800</v>
      </c>
      <c r="O527" s="90">
        <v>54200</v>
      </c>
      <c r="P527" s="91" t="s">
        <v>25</v>
      </c>
      <c r="Q527" s="90">
        <v>51500</v>
      </c>
      <c r="R527" s="90">
        <v>51700</v>
      </c>
      <c r="S527" s="90">
        <v>51700</v>
      </c>
      <c r="T527" s="90">
        <v>54500</v>
      </c>
      <c r="U527" s="90">
        <v>54300</v>
      </c>
      <c r="V527" s="90">
        <v>53800</v>
      </c>
      <c r="W527" s="90">
        <v>56800</v>
      </c>
      <c r="X527" s="90">
        <v>58800</v>
      </c>
    </row>
    <row r="528" spans="1:24">
      <c r="A528" t="str">
        <f t="shared" si="16"/>
        <v>Aug-22</v>
      </c>
      <c r="B528" s="93">
        <v>44794</v>
      </c>
      <c r="C528" s="90" t="s">
        <v>24</v>
      </c>
      <c r="D528" s="90" t="s">
        <v>24</v>
      </c>
      <c r="E528" s="90" t="s">
        <v>24</v>
      </c>
      <c r="F528" s="90" t="s">
        <v>24</v>
      </c>
      <c r="G528" s="90" t="s">
        <v>24</v>
      </c>
      <c r="H528" s="90" t="s">
        <v>24</v>
      </c>
      <c r="I528" s="90" t="s">
        <v>24</v>
      </c>
      <c r="J528" s="90" t="s">
        <v>24</v>
      </c>
      <c r="K528" s="90" t="s">
        <v>24</v>
      </c>
      <c r="L528" s="90" t="s">
        <v>24</v>
      </c>
      <c r="M528" s="90" t="s">
        <v>24</v>
      </c>
      <c r="N528" s="90" t="s">
        <v>24</v>
      </c>
      <c r="O528" s="90" t="s">
        <v>24</v>
      </c>
      <c r="P528" s="90" t="s">
        <v>24</v>
      </c>
      <c r="Q528" s="90" t="s">
        <v>24</v>
      </c>
      <c r="R528" s="90" t="s">
        <v>24</v>
      </c>
      <c r="S528" s="90" t="s">
        <v>24</v>
      </c>
      <c r="T528" s="90" t="s">
        <v>24</v>
      </c>
      <c r="U528" s="90" t="s">
        <v>24</v>
      </c>
      <c r="V528" s="90" t="s">
        <v>24</v>
      </c>
      <c r="W528" s="90" t="s">
        <v>24</v>
      </c>
      <c r="X528" s="90" t="s">
        <v>24</v>
      </c>
    </row>
    <row r="529" spans="1:24">
      <c r="A529" t="str">
        <f t="shared" si="16"/>
        <v>Aug-22</v>
      </c>
      <c r="B529" s="93">
        <v>44795</v>
      </c>
      <c r="C529" s="90">
        <v>56800</v>
      </c>
      <c r="D529" s="90">
        <v>56500</v>
      </c>
      <c r="E529" s="90">
        <v>56900</v>
      </c>
      <c r="F529" s="90">
        <v>52000</v>
      </c>
      <c r="G529" s="90">
        <v>56800</v>
      </c>
      <c r="H529" s="91" t="s">
        <v>25</v>
      </c>
      <c r="I529" s="90">
        <v>54500</v>
      </c>
      <c r="J529" s="90">
        <v>55100</v>
      </c>
      <c r="K529" s="90">
        <v>55000</v>
      </c>
      <c r="L529" s="91" t="s">
        <v>25</v>
      </c>
      <c r="M529" s="90">
        <v>57000</v>
      </c>
      <c r="N529" s="90">
        <v>55500</v>
      </c>
      <c r="O529" s="90">
        <v>54200</v>
      </c>
      <c r="P529" s="91" t="s">
        <v>25</v>
      </c>
      <c r="Q529" s="90">
        <v>51300</v>
      </c>
      <c r="R529" s="90">
        <v>51500</v>
      </c>
      <c r="S529" s="90">
        <v>51500</v>
      </c>
      <c r="T529" s="90">
        <v>54500</v>
      </c>
      <c r="U529" s="90">
        <v>54200</v>
      </c>
      <c r="V529" s="90">
        <v>53800</v>
      </c>
      <c r="W529" s="90">
        <v>56400</v>
      </c>
      <c r="X529" s="90">
        <v>58500</v>
      </c>
    </row>
    <row r="530" spans="1:24">
      <c r="A530" t="str">
        <f t="shared" si="16"/>
        <v>Aug-22</v>
      </c>
      <c r="B530" s="93">
        <v>44796</v>
      </c>
      <c r="C530" s="90">
        <v>56600</v>
      </c>
      <c r="D530" s="90">
        <v>56500</v>
      </c>
      <c r="E530" s="90">
        <v>56400</v>
      </c>
      <c r="F530" s="90">
        <v>51500</v>
      </c>
      <c r="G530" s="90">
        <v>56800</v>
      </c>
      <c r="H530" s="91" t="s">
        <v>25</v>
      </c>
      <c r="I530" s="90">
        <v>54000</v>
      </c>
      <c r="J530" s="90">
        <v>54400</v>
      </c>
      <c r="K530" s="90">
        <v>54700</v>
      </c>
      <c r="L530" s="91" t="s">
        <v>25</v>
      </c>
      <c r="M530" s="90">
        <v>56300</v>
      </c>
      <c r="N530" s="90">
        <v>55400</v>
      </c>
      <c r="O530" s="90">
        <v>53500</v>
      </c>
      <c r="P530" s="90">
        <v>52000</v>
      </c>
      <c r="Q530" s="90">
        <v>50900</v>
      </c>
      <c r="R530" s="90">
        <v>51200</v>
      </c>
      <c r="S530" s="90">
        <v>51000</v>
      </c>
      <c r="T530" s="90">
        <v>54000</v>
      </c>
      <c r="U530" s="90">
        <v>53700</v>
      </c>
      <c r="V530" s="90">
        <v>52800</v>
      </c>
      <c r="W530" s="90">
        <v>56200</v>
      </c>
      <c r="X530" s="90">
        <v>58300</v>
      </c>
    </row>
    <row r="531" spans="1:24">
      <c r="A531" t="str">
        <f t="shared" si="16"/>
        <v>Aug-22</v>
      </c>
      <c r="B531" s="93">
        <v>44797</v>
      </c>
      <c r="C531" s="90">
        <v>56600</v>
      </c>
      <c r="D531" s="90">
        <v>56500</v>
      </c>
      <c r="E531" s="90">
        <v>56400</v>
      </c>
      <c r="F531" s="90">
        <v>51800</v>
      </c>
      <c r="G531" s="90">
        <v>56800</v>
      </c>
      <c r="H531" s="91" t="s">
        <v>25</v>
      </c>
      <c r="I531" s="90">
        <v>54000</v>
      </c>
      <c r="J531" s="90">
        <v>54700</v>
      </c>
      <c r="K531" s="90">
        <v>55200</v>
      </c>
      <c r="L531" s="91" t="s">
        <v>25</v>
      </c>
      <c r="M531" s="90">
        <v>56300</v>
      </c>
      <c r="N531" s="90">
        <v>55800</v>
      </c>
      <c r="O531" s="90">
        <v>53700</v>
      </c>
      <c r="P531" s="90">
        <v>52250</v>
      </c>
      <c r="Q531" s="90">
        <v>51200</v>
      </c>
      <c r="R531" s="90">
        <v>51500</v>
      </c>
      <c r="S531" s="90">
        <v>51200</v>
      </c>
      <c r="T531" s="90">
        <v>54300</v>
      </c>
      <c r="U531" s="90">
        <v>54000</v>
      </c>
      <c r="V531" s="90">
        <v>52800</v>
      </c>
      <c r="W531" s="90">
        <v>56000</v>
      </c>
      <c r="X531" s="90">
        <v>58100</v>
      </c>
    </row>
    <row r="532" spans="1:24">
      <c r="A532" t="str">
        <f t="shared" si="16"/>
        <v>Aug-22</v>
      </c>
      <c r="B532" s="93">
        <v>44798</v>
      </c>
      <c r="C532" s="90">
        <v>56000</v>
      </c>
      <c r="D532" s="90">
        <v>56200</v>
      </c>
      <c r="E532" s="90">
        <v>56100</v>
      </c>
      <c r="F532" s="90">
        <v>51200</v>
      </c>
      <c r="G532" s="90">
        <v>56800</v>
      </c>
      <c r="H532" s="91" t="s">
        <v>25</v>
      </c>
      <c r="I532" s="90">
        <v>54000</v>
      </c>
      <c r="J532" s="90">
        <v>54200</v>
      </c>
      <c r="K532" s="90">
        <v>55200</v>
      </c>
      <c r="L532" s="91" t="s">
        <v>25</v>
      </c>
      <c r="M532" s="90">
        <v>55500</v>
      </c>
      <c r="N532" s="90">
        <v>55800</v>
      </c>
      <c r="O532" s="90">
        <v>53000</v>
      </c>
      <c r="P532" s="90">
        <v>51900</v>
      </c>
      <c r="Q532" s="90">
        <v>51000</v>
      </c>
      <c r="R532" s="90">
        <v>51300</v>
      </c>
      <c r="S532" s="90">
        <v>50800</v>
      </c>
      <c r="T532" s="90">
        <v>53700</v>
      </c>
      <c r="U532" s="90">
        <v>53800</v>
      </c>
      <c r="V532" s="90">
        <v>52800</v>
      </c>
      <c r="W532" s="90">
        <v>56000</v>
      </c>
      <c r="X532" s="90">
        <v>58100</v>
      </c>
    </row>
    <row r="533" spans="1:24">
      <c r="A533" t="str">
        <f t="shared" si="16"/>
        <v>Aug-22</v>
      </c>
      <c r="B533" s="93">
        <v>44799</v>
      </c>
      <c r="C533" s="90">
        <v>55700</v>
      </c>
      <c r="D533" s="90">
        <v>56200</v>
      </c>
      <c r="E533" s="90">
        <v>56100</v>
      </c>
      <c r="F533" s="90">
        <v>51200</v>
      </c>
      <c r="G533" s="90">
        <v>56600</v>
      </c>
      <c r="H533" s="91" t="s">
        <v>25</v>
      </c>
      <c r="I533" s="90">
        <v>54000</v>
      </c>
      <c r="J533" s="90">
        <v>54200</v>
      </c>
      <c r="K533" s="90">
        <v>55200</v>
      </c>
      <c r="L533" s="91" t="s">
        <v>25</v>
      </c>
      <c r="M533" s="90">
        <v>55500</v>
      </c>
      <c r="N533" s="90">
        <v>55500</v>
      </c>
      <c r="O533" s="90">
        <v>53500</v>
      </c>
      <c r="P533" s="90">
        <v>52200</v>
      </c>
      <c r="Q533" s="90">
        <v>51000</v>
      </c>
      <c r="R533" s="90">
        <v>50900</v>
      </c>
      <c r="S533" s="90">
        <v>51100</v>
      </c>
      <c r="T533" s="90">
        <v>53700</v>
      </c>
      <c r="U533" s="90">
        <v>53800</v>
      </c>
      <c r="V533" s="90">
        <v>52800</v>
      </c>
      <c r="W533" s="90">
        <v>56000</v>
      </c>
      <c r="X533" s="90">
        <v>58100</v>
      </c>
    </row>
    <row r="534" spans="1:24">
      <c r="A534" t="str">
        <f t="shared" ref="A534:A597" si="17">TEXT(B534,"MMM-YY")</f>
        <v>Aug-22</v>
      </c>
      <c r="B534" s="93">
        <v>44800</v>
      </c>
      <c r="C534" s="90">
        <v>55200</v>
      </c>
      <c r="D534" s="90">
        <v>56000</v>
      </c>
      <c r="E534" s="90">
        <v>56100</v>
      </c>
      <c r="F534" s="90">
        <v>51000</v>
      </c>
      <c r="G534" s="90">
        <v>56600</v>
      </c>
      <c r="H534" s="91" t="s">
        <v>25</v>
      </c>
      <c r="I534" s="90">
        <v>54000</v>
      </c>
      <c r="J534" s="90">
        <v>54200</v>
      </c>
      <c r="K534" s="90">
        <v>55000</v>
      </c>
      <c r="L534" s="91" t="s">
        <v>25</v>
      </c>
      <c r="M534" s="90">
        <v>55600</v>
      </c>
      <c r="N534" s="90">
        <v>55500</v>
      </c>
      <c r="O534" s="90">
        <v>53500</v>
      </c>
      <c r="P534" s="90">
        <v>52000</v>
      </c>
      <c r="Q534" s="90">
        <v>51000</v>
      </c>
      <c r="R534" s="90">
        <v>50900</v>
      </c>
      <c r="S534" s="90">
        <v>51100</v>
      </c>
      <c r="T534" s="90">
        <v>53500</v>
      </c>
      <c r="U534" s="90">
        <v>53800</v>
      </c>
      <c r="V534" s="90">
        <v>52800</v>
      </c>
      <c r="W534" s="90">
        <v>56000</v>
      </c>
      <c r="X534" s="90">
        <v>58100</v>
      </c>
    </row>
    <row r="535" spans="1:24">
      <c r="A535" t="str">
        <f t="shared" si="17"/>
        <v>Aug-22</v>
      </c>
      <c r="B535" s="93">
        <v>44801</v>
      </c>
      <c r="C535" s="90" t="s">
        <v>24</v>
      </c>
      <c r="D535" s="90" t="s">
        <v>24</v>
      </c>
      <c r="E535" s="90" t="s">
        <v>24</v>
      </c>
      <c r="F535" s="90" t="s">
        <v>24</v>
      </c>
      <c r="G535" s="90" t="s">
        <v>24</v>
      </c>
      <c r="H535" s="90" t="s">
        <v>24</v>
      </c>
      <c r="I535" s="90" t="s">
        <v>24</v>
      </c>
      <c r="J535" s="90" t="s">
        <v>24</v>
      </c>
      <c r="K535" s="90" t="s">
        <v>24</v>
      </c>
      <c r="L535" s="90" t="s">
        <v>24</v>
      </c>
      <c r="M535" s="90" t="s">
        <v>24</v>
      </c>
      <c r="N535" s="90" t="s">
        <v>24</v>
      </c>
      <c r="O535" s="90" t="s">
        <v>24</v>
      </c>
      <c r="P535" s="90" t="s">
        <v>24</v>
      </c>
      <c r="Q535" s="90" t="s">
        <v>24</v>
      </c>
      <c r="R535" s="90" t="s">
        <v>24</v>
      </c>
      <c r="S535" s="90" t="s">
        <v>24</v>
      </c>
      <c r="T535" s="90" t="s">
        <v>24</v>
      </c>
      <c r="U535" s="90" t="s">
        <v>24</v>
      </c>
      <c r="V535" s="90" t="s">
        <v>24</v>
      </c>
      <c r="W535" s="90" t="s">
        <v>24</v>
      </c>
      <c r="X535" s="90" t="s">
        <v>24</v>
      </c>
    </row>
    <row r="536" spans="1:24">
      <c r="A536" t="str">
        <f t="shared" si="17"/>
        <v>Aug-22</v>
      </c>
      <c r="B536" s="93">
        <v>44802</v>
      </c>
      <c r="C536" s="90">
        <v>55000</v>
      </c>
      <c r="D536" s="90">
        <v>56000</v>
      </c>
      <c r="E536" s="90">
        <v>55500</v>
      </c>
      <c r="F536" s="90">
        <v>51000</v>
      </c>
      <c r="G536" s="90">
        <v>55900</v>
      </c>
      <c r="H536" s="91" t="s">
        <v>25</v>
      </c>
      <c r="I536" s="90">
        <v>53500</v>
      </c>
      <c r="J536" s="90">
        <v>53700</v>
      </c>
      <c r="K536" s="90">
        <v>54500</v>
      </c>
      <c r="L536" s="91" t="s">
        <v>25</v>
      </c>
      <c r="M536" s="90">
        <v>55200</v>
      </c>
      <c r="N536" s="90">
        <v>55500</v>
      </c>
      <c r="O536" s="90">
        <v>52500</v>
      </c>
      <c r="P536" s="90">
        <v>51800</v>
      </c>
      <c r="Q536" s="90">
        <v>50500</v>
      </c>
      <c r="R536" s="90">
        <v>50500</v>
      </c>
      <c r="S536" s="90">
        <v>50700</v>
      </c>
      <c r="T536" s="90">
        <v>53500</v>
      </c>
      <c r="U536" s="90">
        <v>53500</v>
      </c>
      <c r="V536" s="90">
        <v>52800</v>
      </c>
      <c r="W536" s="90">
        <v>55700</v>
      </c>
      <c r="X536" s="90">
        <v>57800</v>
      </c>
    </row>
    <row r="537" spans="1:24">
      <c r="A537" t="str">
        <f t="shared" si="17"/>
        <v>Aug-22</v>
      </c>
      <c r="B537" s="93">
        <v>44803</v>
      </c>
      <c r="C537" s="90">
        <v>54800</v>
      </c>
      <c r="D537" s="90">
        <v>55700</v>
      </c>
      <c r="E537" s="90">
        <v>54600</v>
      </c>
      <c r="F537" s="90">
        <v>50500</v>
      </c>
      <c r="G537" s="90">
        <v>55800</v>
      </c>
      <c r="H537" s="91" t="s">
        <v>25</v>
      </c>
      <c r="I537" s="90">
        <v>53500</v>
      </c>
      <c r="J537" s="90">
        <v>53400</v>
      </c>
      <c r="K537" s="90">
        <v>54500</v>
      </c>
      <c r="L537" s="91" t="s">
        <v>25</v>
      </c>
      <c r="M537" s="90">
        <v>54100</v>
      </c>
      <c r="N537" s="90">
        <v>55500</v>
      </c>
      <c r="O537" s="90">
        <v>52000</v>
      </c>
      <c r="P537" s="90">
        <v>51800</v>
      </c>
      <c r="Q537" s="90">
        <v>50100</v>
      </c>
      <c r="R537" s="90">
        <v>50400</v>
      </c>
      <c r="S537" s="90">
        <v>50500</v>
      </c>
      <c r="T537" s="90">
        <v>53000</v>
      </c>
      <c r="U537" s="90">
        <v>53400</v>
      </c>
      <c r="V537" s="90">
        <v>52500</v>
      </c>
      <c r="W537" s="90">
        <v>55600</v>
      </c>
      <c r="X537" s="90">
        <v>57800</v>
      </c>
    </row>
    <row r="538" spans="1:24">
      <c r="A538" t="str">
        <f t="shared" si="17"/>
        <v>Aug-22</v>
      </c>
      <c r="B538" s="93">
        <v>44804</v>
      </c>
      <c r="C538" s="90">
        <v>54800</v>
      </c>
      <c r="D538" s="91" t="s">
        <v>25</v>
      </c>
      <c r="E538" s="90">
        <v>54600</v>
      </c>
      <c r="F538" s="90">
        <v>50500</v>
      </c>
      <c r="G538" s="90">
        <v>55800</v>
      </c>
      <c r="H538" s="91" t="s">
        <v>25</v>
      </c>
      <c r="I538" s="90">
        <v>53500</v>
      </c>
      <c r="J538" s="90">
        <v>53400</v>
      </c>
      <c r="K538" s="90">
        <v>54500</v>
      </c>
      <c r="L538" s="91" t="s">
        <v>25</v>
      </c>
      <c r="M538" s="90">
        <v>54000</v>
      </c>
      <c r="N538" s="91" t="s">
        <v>25</v>
      </c>
      <c r="O538" s="90">
        <v>52000</v>
      </c>
      <c r="P538" s="90">
        <v>51800</v>
      </c>
      <c r="Q538" s="90">
        <v>50500</v>
      </c>
      <c r="R538" s="90">
        <v>50600</v>
      </c>
      <c r="S538" s="90">
        <v>50500</v>
      </c>
      <c r="T538" s="90">
        <v>53000</v>
      </c>
      <c r="U538" s="90">
        <v>53500</v>
      </c>
      <c r="V538" s="90">
        <v>52300</v>
      </c>
      <c r="W538" s="90">
        <v>55400</v>
      </c>
      <c r="X538" s="90">
        <v>57800</v>
      </c>
    </row>
    <row r="539" spans="1:24">
      <c r="A539" t="str">
        <f t="shared" si="17"/>
        <v>Sep-22</v>
      </c>
      <c r="B539" s="93">
        <v>44805</v>
      </c>
      <c r="C539" s="90">
        <v>54800</v>
      </c>
      <c r="D539" s="90">
        <v>55700</v>
      </c>
      <c r="E539" s="90">
        <v>55300</v>
      </c>
      <c r="F539" s="90">
        <v>50700</v>
      </c>
      <c r="G539" s="90">
        <v>55300</v>
      </c>
      <c r="H539" s="91" t="s">
        <v>25</v>
      </c>
      <c r="I539" s="90">
        <v>53500</v>
      </c>
      <c r="J539" s="90">
        <v>53700</v>
      </c>
      <c r="K539" s="90">
        <v>54500</v>
      </c>
      <c r="L539" s="91" t="s">
        <v>25</v>
      </c>
      <c r="M539" s="90">
        <v>54500</v>
      </c>
      <c r="N539" s="90">
        <v>55500</v>
      </c>
      <c r="O539" s="90">
        <v>52200</v>
      </c>
      <c r="P539" s="90">
        <v>52000</v>
      </c>
      <c r="Q539" s="90">
        <v>50500</v>
      </c>
      <c r="R539" s="90">
        <v>50800</v>
      </c>
      <c r="S539" s="90">
        <v>50750</v>
      </c>
      <c r="T539" s="90">
        <v>53200</v>
      </c>
      <c r="U539" s="90">
        <v>53700</v>
      </c>
      <c r="V539" s="90">
        <v>52300</v>
      </c>
      <c r="W539" s="90">
        <v>55200</v>
      </c>
      <c r="X539" s="90">
        <v>57300</v>
      </c>
    </row>
    <row r="540" spans="1:24">
      <c r="A540" t="str">
        <f t="shared" si="17"/>
        <v>Sep-22</v>
      </c>
      <c r="B540" s="93">
        <v>44806</v>
      </c>
      <c r="C540" s="90">
        <v>55000</v>
      </c>
      <c r="D540" s="90">
        <v>55700</v>
      </c>
      <c r="E540" s="90">
        <v>55300</v>
      </c>
      <c r="F540" s="90">
        <v>51000</v>
      </c>
      <c r="G540" s="90">
        <v>55300</v>
      </c>
      <c r="H540" s="91" t="s">
        <v>25</v>
      </c>
      <c r="I540" s="90">
        <v>53500</v>
      </c>
      <c r="J540" s="90">
        <v>53700</v>
      </c>
      <c r="K540" s="90">
        <v>54500</v>
      </c>
      <c r="L540" s="91" t="s">
        <v>25</v>
      </c>
      <c r="M540" s="90">
        <v>54300</v>
      </c>
      <c r="N540" s="90">
        <v>55500</v>
      </c>
      <c r="O540" s="90">
        <v>52200</v>
      </c>
      <c r="P540" s="90">
        <v>52500</v>
      </c>
      <c r="Q540" s="90">
        <v>50600</v>
      </c>
      <c r="R540" s="90">
        <v>50800</v>
      </c>
      <c r="S540" s="90">
        <v>50750</v>
      </c>
      <c r="T540" s="90">
        <v>53500</v>
      </c>
      <c r="U540" s="90">
        <v>53700</v>
      </c>
      <c r="V540" s="90">
        <v>52300</v>
      </c>
      <c r="W540" s="90">
        <v>55200</v>
      </c>
      <c r="X540" s="90">
        <v>57300</v>
      </c>
    </row>
    <row r="541" spans="1:24">
      <c r="A541" t="str">
        <f t="shared" si="17"/>
        <v>Sep-22</v>
      </c>
      <c r="B541" s="93">
        <v>44807</v>
      </c>
      <c r="C541" s="90">
        <v>55200</v>
      </c>
      <c r="D541" s="90">
        <v>55700</v>
      </c>
      <c r="E541" s="90">
        <v>55500</v>
      </c>
      <c r="F541" s="90">
        <v>51200</v>
      </c>
      <c r="G541" s="90">
        <v>55300</v>
      </c>
      <c r="H541" s="91" t="s">
        <v>25</v>
      </c>
      <c r="I541" s="90">
        <v>54000</v>
      </c>
      <c r="J541" s="90">
        <v>54000</v>
      </c>
      <c r="K541" s="90">
        <v>54500</v>
      </c>
      <c r="L541" s="91" t="s">
        <v>25</v>
      </c>
      <c r="M541" s="90">
        <v>54800</v>
      </c>
      <c r="N541" s="90">
        <v>55500</v>
      </c>
      <c r="O541" s="90">
        <v>52700</v>
      </c>
      <c r="P541" s="90">
        <v>52500</v>
      </c>
      <c r="Q541" s="90">
        <v>50700</v>
      </c>
      <c r="R541" s="90">
        <v>50900</v>
      </c>
      <c r="S541" s="90">
        <v>51000</v>
      </c>
      <c r="T541" s="90">
        <v>53700</v>
      </c>
      <c r="U541" s="90">
        <v>53900</v>
      </c>
      <c r="V541" s="90">
        <v>52800</v>
      </c>
      <c r="W541" s="90">
        <v>54900</v>
      </c>
      <c r="X541" s="90">
        <v>57100</v>
      </c>
    </row>
    <row r="542" spans="1:24">
      <c r="A542" t="str">
        <f t="shared" si="17"/>
        <v>Sep-22</v>
      </c>
      <c r="B542" s="93">
        <v>44808</v>
      </c>
      <c r="C542" s="90" t="s">
        <v>24</v>
      </c>
      <c r="D542" s="90" t="s">
        <v>24</v>
      </c>
      <c r="E542" s="90" t="s">
        <v>24</v>
      </c>
      <c r="F542" s="90" t="s">
        <v>24</v>
      </c>
      <c r="G542" s="90" t="s">
        <v>24</v>
      </c>
      <c r="H542" s="90" t="s">
        <v>24</v>
      </c>
      <c r="I542" s="90" t="s">
        <v>24</v>
      </c>
      <c r="J542" s="90" t="s">
        <v>24</v>
      </c>
      <c r="K542" s="90" t="s">
        <v>24</v>
      </c>
      <c r="L542" s="90" t="s">
        <v>24</v>
      </c>
      <c r="M542" s="90" t="s">
        <v>24</v>
      </c>
      <c r="N542" s="90" t="s">
        <v>24</v>
      </c>
      <c r="O542" s="90" t="s">
        <v>24</v>
      </c>
      <c r="P542" s="90" t="s">
        <v>24</v>
      </c>
      <c r="Q542" s="90" t="s">
        <v>24</v>
      </c>
      <c r="R542" s="90" t="s">
        <v>24</v>
      </c>
      <c r="S542" s="90" t="s">
        <v>24</v>
      </c>
      <c r="T542" s="90" t="s">
        <v>24</v>
      </c>
      <c r="U542" s="90" t="s">
        <v>24</v>
      </c>
      <c r="V542" s="90" t="s">
        <v>24</v>
      </c>
      <c r="W542" s="90" t="s">
        <v>24</v>
      </c>
      <c r="X542" s="90" t="s">
        <v>24</v>
      </c>
    </row>
    <row r="543" spans="1:24">
      <c r="A543" t="str">
        <f t="shared" si="17"/>
        <v>Sep-22</v>
      </c>
      <c r="B543" s="93">
        <v>44809</v>
      </c>
      <c r="C543" s="90">
        <v>55200</v>
      </c>
      <c r="D543" s="90">
        <v>55500</v>
      </c>
      <c r="E543" s="90">
        <v>55200</v>
      </c>
      <c r="F543" s="90">
        <v>51000</v>
      </c>
      <c r="G543" s="90">
        <v>55300</v>
      </c>
      <c r="H543" s="91" t="s">
        <v>25</v>
      </c>
      <c r="I543" s="90">
        <v>53500</v>
      </c>
      <c r="J543" s="90">
        <v>53700</v>
      </c>
      <c r="K543" s="90">
        <v>54500</v>
      </c>
      <c r="L543" s="91" t="s">
        <v>25</v>
      </c>
      <c r="M543" s="90">
        <v>54300</v>
      </c>
      <c r="N543" s="90">
        <v>55500</v>
      </c>
      <c r="O543" s="90">
        <v>51800</v>
      </c>
      <c r="P543" s="90">
        <v>52300</v>
      </c>
      <c r="Q543" s="90">
        <v>50400</v>
      </c>
      <c r="R543" s="90">
        <v>50700</v>
      </c>
      <c r="S543" s="90">
        <v>50500</v>
      </c>
      <c r="T543" s="90">
        <v>53500</v>
      </c>
      <c r="U543" s="90">
        <v>53900</v>
      </c>
      <c r="V543" s="90">
        <v>52300</v>
      </c>
      <c r="W543" s="90">
        <v>54900</v>
      </c>
      <c r="X543" s="90">
        <v>57100</v>
      </c>
    </row>
    <row r="544" spans="1:24">
      <c r="A544" t="str">
        <f t="shared" si="17"/>
        <v>Sep-22</v>
      </c>
      <c r="B544" s="93">
        <v>44810</v>
      </c>
      <c r="C544" s="90">
        <v>54700</v>
      </c>
      <c r="D544" s="90">
        <v>55500</v>
      </c>
      <c r="E544" s="90">
        <v>55000</v>
      </c>
      <c r="F544" s="90">
        <v>51000</v>
      </c>
      <c r="G544" s="90">
        <v>55300</v>
      </c>
      <c r="H544" s="91" t="s">
        <v>25</v>
      </c>
      <c r="I544" s="90">
        <v>53500</v>
      </c>
      <c r="J544" s="90">
        <v>53800</v>
      </c>
      <c r="K544" s="90">
        <v>54500</v>
      </c>
      <c r="L544" s="91" t="s">
        <v>25</v>
      </c>
      <c r="M544" s="90">
        <v>54700</v>
      </c>
      <c r="N544" s="90">
        <v>55100</v>
      </c>
      <c r="O544" s="90">
        <v>52200</v>
      </c>
      <c r="P544" s="90">
        <v>52500</v>
      </c>
      <c r="Q544" s="90">
        <v>50500</v>
      </c>
      <c r="R544" s="90">
        <v>50800</v>
      </c>
      <c r="S544" s="90">
        <v>50800</v>
      </c>
      <c r="T544" s="90">
        <v>53500</v>
      </c>
      <c r="U544" s="90">
        <v>53700</v>
      </c>
      <c r="V544" s="90">
        <v>52300</v>
      </c>
      <c r="W544" s="90">
        <v>54900</v>
      </c>
      <c r="X544" s="90">
        <v>57100</v>
      </c>
    </row>
    <row r="545" spans="1:24">
      <c r="A545" t="str">
        <f t="shared" si="17"/>
        <v>Sep-22</v>
      </c>
      <c r="B545" s="93">
        <v>44811</v>
      </c>
      <c r="C545" s="90">
        <v>54700</v>
      </c>
      <c r="D545" s="90">
        <v>55300</v>
      </c>
      <c r="E545" s="90">
        <v>54700</v>
      </c>
      <c r="F545" s="90">
        <v>50800</v>
      </c>
      <c r="G545" s="90">
        <v>55100</v>
      </c>
      <c r="H545" s="91" t="s">
        <v>25</v>
      </c>
      <c r="I545" s="90">
        <v>53500</v>
      </c>
      <c r="J545" s="90">
        <v>53800</v>
      </c>
      <c r="K545" s="90">
        <v>54300</v>
      </c>
      <c r="L545" s="91" t="s">
        <v>25</v>
      </c>
      <c r="M545" s="90">
        <v>54700</v>
      </c>
      <c r="N545" s="90">
        <v>54800</v>
      </c>
      <c r="O545" s="90">
        <v>52200</v>
      </c>
      <c r="P545" s="90">
        <v>52500</v>
      </c>
      <c r="Q545" s="90">
        <v>50400</v>
      </c>
      <c r="R545" s="90">
        <v>50900</v>
      </c>
      <c r="S545" s="90">
        <v>50700</v>
      </c>
      <c r="T545" s="90">
        <v>53300</v>
      </c>
      <c r="U545" s="90">
        <v>53600</v>
      </c>
      <c r="V545" s="90">
        <v>52300</v>
      </c>
      <c r="W545" s="90">
        <v>54500</v>
      </c>
      <c r="X545" s="90">
        <v>56700</v>
      </c>
    </row>
    <row r="546" spans="1:24">
      <c r="A546" t="str">
        <f t="shared" si="17"/>
        <v>Sep-22</v>
      </c>
      <c r="B546" s="93">
        <v>44812</v>
      </c>
      <c r="C546" s="90">
        <v>54700</v>
      </c>
      <c r="D546" s="90">
        <v>55000</v>
      </c>
      <c r="E546" s="90">
        <v>55000</v>
      </c>
      <c r="F546" s="90">
        <v>50800</v>
      </c>
      <c r="G546" s="90">
        <v>55000</v>
      </c>
      <c r="H546" s="91" t="s">
        <v>25</v>
      </c>
      <c r="I546" s="90">
        <v>53500</v>
      </c>
      <c r="J546" s="90">
        <v>54200</v>
      </c>
      <c r="K546" s="90">
        <v>54300</v>
      </c>
      <c r="L546" s="91" t="s">
        <v>25</v>
      </c>
      <c r="M546" s="90">
        <v>55100</v>
      </c>
      <c r="N546" s="90">
        <v>54500</v>
      </c>
      <c r="O546" s="90">
        <v>52500</v>
      </c>
      <c r="P546" s="90">
        <v>52500</v>
      </c>
      <c r="Q546" s="90">
        <v>50900</v>
      </c>
      <c r="R546" s="90">
        <v>51200</v>
      </c>
      <c r="S546" s="90">
        <v>51000</v>
      </c>
      <c r="T546" s="90">
        <v>53300</v>
      </c>
      <c r="U546" s="90">
        <v>53800</v>
      </c>
      <c r="V546" s="90">
        <v>52300</v>
      </c>
      <c r="W546" s="90">
        <v>54500</v>
      </c>
      <c r="X546" s="90">
        <v>56700</v>
      </c>
    </row>
    <row r="547" spans="1:24">
      <c r="A547" t="str">
        <f t="shared" si="17"/>
        <v>Sep-22</v>
      </c>
      <c r="B547" s="93">
        <v>44813</v>
      </c>
      <c r="C547" s="90">
        <v>54500</v>
      </c>
      <c r="D547" s="90">
        <v>55000</v>
      </c>
      <c r="E547" s="90">
        <v>55000</v>
      </c>
      <c r="F547" s="90">
        <v>50200</v>
      </c>
      <c r="G547" s="90">
        <v>55000</v>
      </c>
      <c r="H547" s="91" t="s">
        <v>25</v>
      </c>
      <c r="I547" s="90">
        <v>53500</v>
      </c>
      <c r="J547" s="90">
        <v>54100</v>
      </c>
      <c r="K547" s="90">
        <v>54300</v>
      </c>
      <c r="L547" s="91" t="s">
        <v>25</v>
      </c>
      <c r="M547" s="90">
        <v>55100</v>
      </c>
      <c r="N547" s="90">
        <v>54500</v>
      </c>
      <c r="O547" s="90">
        <v>52500</v>
      </c>
      <c r="P547" s="90">
        <v>52300</v>
      </c>
      <c r="Q547" s="90">
        <v>50700</v>
      </c>
      <c r="R547" s="90">
        <v>51200</v>
      </c>
      <c r="S547" s="90">
        <v>51000</v>
      </c>
      <c r="T547" s="90">
        <v>52700</v>
      </c>
      <c r="U547" s="90">
        <v>53800</v>
      </c>
      <c r="V547" s="90">
        <v>52300</v>
      </c>
      <c r="W547" s="90">
        <v>54300</v>
      </c>
      <c r="X547" s="90">
        <v>56700</v>
      </c>
    </row>
    <row r="548" spans="1:24">
      <c r="A548" t="str">
        <f t="shared" si="17"/>
        <v>Sep-22</v>
      </c>
      <c r="B548" s="93">
        <v>44814</v>
      </c>
      <c r="C548" s="90">
        <v>54300</v>
      </c>
      <c r="D548" s="90">
        <v>55000</v>
      </c>
      <c r="E548" s="90">
        <v>55600</v>
      </c>
      <c r="F548" s="90">
        <v>50500</v>
      </c>
      <c r="G548" s="90">
        <v>55000</v>
      </c>
      <c r="H548" s="91" t="s">
        <v>25</v>
      </c>
      <c r="I548" s="90">
        <v>53500</v>
      </c>
      <c r="J548" s="90">
        <v>54200</v>
      </c>
      <c r="K548" s="90">
        <v>54300</v>
      </c>
      <c r="L548" s="91" t="s">
        <v>25</v>
      </c>
      <c r="M548" s="90">
        <v>55300</v>
      </c>
      <c r="N548" s="90">
        <v>54500</v>
      </c>
      <c r="O548" s="90">
        <v>53000</v>
      </c>
      <c r="P548" s="90">
        <v>52000</v>
      </c>
      <c r="Q548" s="90">
        <v>51000</v>
      </c>
      <c r="R548" s="90">
        <v>51500</v>
      </c>
      <c r="S548" s="90">
        <v>51100</v>
      </c>
      <c r="T548" s="90">
        <v>53000</v>
      </c>
      <c r="U548" s="90">
        <v>54000</v>
      </c>
      <c r="V548" s="90">
        <v>52300</v>
      </c>
      <c r="W548" s="90">
        <v>54200</v>
      </c>
      <c r="X548" s="90">
        <v>56700</v>
      </c>
    </row>
    <row r="549" spans="1:24">
      <c r="A549" t="str">
        <f t="shared" si="17"/>
        <v>Sep-22</v>
      </c>
      <c r="B549" s="93">
        <v>44815</v>
      </c>
      <c r="C549" s="90" t="s">
        <v>24</v>
      </c>
      <c r="D549" s="90" t="s">
        <v>24</v>
      </c>
      <c r="E549" s="90" t="s">
        <v>24</v>
      </c>
      <c r="F549" s="90" t="s">
        <v>24</v>
      </c>
      <c r="G549" s="90" t="s">
        <v>24</v>
      </c>
      <c r="H549" s="90" t="s">
        <v>24</v>
      </c>
      <c r="I549" s="90" t="s">
        <v>24</v>
      </c>
      <c r="J549" s="90" t="s">
        <v>24</v>
      </c>
      <c r="K549" s="90" t="s">
        <v>24</v>
      </c>
      <c r="L549" s="90" t="s">
        <v>24</v>
      </c>
      <c r="M549" s="90" t="s">
        <v>24</v>
      </c>
      <c r="N549" s="90" t="s">
        <v>24</v>
      </c>
      <c r="O549" s="90" t="s">
        <v>24</v>
      </c>
      <c r="P549" s="90" t="s">
        <v>24</v>
      </c>
      <c r="Q549" s="90" t="s">
        <v>24</v>
      </c>
      <c r="R549" s="90" t="s">
        <v>24</v>
      </c>
      <c r="S549" s="90" t="s">
        <v>24</v>
      </c>
      <c r="T549" s="90" t="s">
        <v>24</v>
      </c>
      <c r="U549" s="90" t="s">
        <v>24</v>
      </c>
      <c r="V549" s="90" t="s">
        <v>24</v>
      </c>
      <c r="W549" s="90" t="s">
        <v>24</v>
      </c>
      <c r="X549" s="90" t="s">
        <v>24</v>
      </c>
    </row>
    <row r="550" spans="1:24">
      <c r="A550" t="str">
        <f t="shared" si="17"/>
        <v>Sep-22</v>
      </c>
      <c r="B550" s="93">
        <v>44816</v>
      </c>
      <c r="C550" s="90">
        <v>54300</v>
      </c>
      <c r="D550" s="90">
        <v>55300</v>
      </c>
      <c r="E550" s="90">
        <v>55700</v>
      </c>
      <c r="F550" s="90">
        <v>50500</v>
      </c>
      <c r="G550" s="90">
        <v>54800</v>
      </c>
      <c r="H550" s="91" t="s">
        <v>25</v>
      </c>
      <c r="I550" s="90">
        <v>53500</v>
      </c>
      <c r="J550" s="90">
        <v>53800</v>
      </c>
      <c r="K550" s="90">
        <v>54300</v>
      </c>
      <c r="L550" s="91" t="s">
        <v>25</v>
      </c>
      <c r="M550" s="90">
        <v>55100</v>
      </c>
      <c r="N550" s="90">
        <v>54500</v>
      </c>
      <c r="O550" s="90">
        <v>52800</v>
      </c>
      <c r="P550" s="90">
        <v>52000</v>
      </c>
      <c r="Q550" s="90">
        <v>51000</v>
      </c>
      <c r="R550" s="90">
        <v>51400</v>
      </c>
      <c r="S550" s="90">
        <v>50700</v>
      </c>
      <c r="T550" s="90">
        <v>53000</v>
      </c>
      <c r="U550" s="90">
        <v>54000</v>
      </c>
      <c r="V550" s="90">
        <v>52300</v>
      </c>
      <c r="W550" s="90">
        <v>54100</v>
      </c>
      <c r="X550" s="90">
        <v>56500</v>
      </c>
    </row>
    <row r="551" spans="1:24">
      <c r="A551" t="str">
        <f t="shared" si="17"/>
        <v>Sep-22</v>
      </c>
      <c r="B551" s="93">
        <v>44817</v>
      </c>
      <c r="C551" s="90">
        <v>54600</v>
      </c>
      <c r="D551" s="90">
        <v>55300</v>
      </c>
      <c r="E551" s="90">
        <v>55900</v>
      </c>
      <c r="F551" s="90">
        <v>50600</v>
      </c>
      <c r="G551" s="90">
        <v>54800</v>
      </c>
      <c r="H551" s="91" t="s">
        <v>25</v>
      </c>
      <c r="I551" s="90">
        <v>53000</v>
      </c>
      <c r="J551" s="90">
        <v>54000</v>
      </c>
      <c r="K551" s="90">
        <v>54300</v>
      </c>
      <c r="L551" s="91" t="s">
        <v>25</v>
      </c>
      <c r="M551" s="90">
        <v>55400</v>
      </c>
      <c r="N551" s="90">
        <v>54300</v>
      </c>
      <c r="O551" s="90">
        <v>53200</v>
      </c>
      <c r="P551" s="90">
        <v>52100</v>
      </c>
      <c r="Q551" s="90">
        <v>51350</v>
      </c>
      <c r="R551" s="90">
        <v>51800</v>
      </c>
      <c r="S551" s="90">
        <v>51000</v>
      </c>
      <c r="T551" s="90">
        <v>53100</v>
      </c>
      <c r="U551" s="90">
        <v>54100</v>
      </c>
      <c r="V551" s="90">
        <v>52300</v>
      </c>
      <c r="W551" s="90">
        <v>54100</v>
      </c>
      <c r="X551" s="90">
        <v>56500</v>
      </c>
    </row>
    <row r="552" spans="1:24">
      <c r="A552" t="str">
        <f t="shared" si="17"/>
        <v>Sep-22</v>
      </c>
      <c r="B552" s="93">
        <v>44818</v>
      </c>
      <c r="C552" s="90">
        <v>54600</v>
      </c>
      <c r="D552" s="90">
        <v>55200</v>
      </c>
      <c r="E552" s="90">
        <v>55900</v>
      </c>
      <c r="F552" s="90">
        <v>51100</v>
      </c>
      <c r="G552" s="90">
        <v>55200</v>
      </c>
      <c r="H552" s="91" t="s">
        <v>25</v>
      </c>
      <c r="I552" s="90">
        <v>53500</v>
      </c>
      <c r="J552" s="90">
        <v>54400</v>
      </c>
      <c r="K552" s="90">
        <v>54700</v>
      </c>
      <c r="L552" s="91" t="s">
        <v>25</v>
      </c>
      <c r="M552" s="90">
        <v>55700</v>
      </c>
      <c r="N552" s="90">
        <v>54500</v>
      </c>
      <c r="O552" s="90">
        <v>53500</v>
      </c>
      <c r="P552" s="90">
        <v>52400</v>
      </c>
      <c r="Q552" s="90">
        <v>51700</v>
      </c>
      <c r="R552" s="90">
        <v>52000</v>
      </c>
      <c r="S552" s="90">
        <v>51500</v>
      </c>
      <c r="T552" s="90">
        <v>53600</v>
      </c>
      <c r="U552" s="90">
        <v>54500</v>
      </c>
      <c r="V552" s="90">
        <v>52500</v>
      </c>
      <c r="W552" s="90">
        <v>54100</v>
      </c>
      <c r="X552" s="90">
        <v>56500</v>
      </c>
    </row>
    <row r="553" spans="1:24">
      <c r="A553" t="str">
        <f t="shared" si="17"/>
        <v>Sep-22</v>
      </c>
      <c r="B553" s="93">
        <v>44819</v>
      </c>
      <c r="C553" s="90">
        <v>54600</v>
      </c>
      <c r="D553" s="90">
        <v>55200</v>
      </c>
      <c r="E553" s="90">
        <v>55900</v>
      </c>
      <c r="F553" s="90">
        <v>51300</v>
      </c>
      <c r="G553" s="90">
        <v>55300</v>
      </c>
      <c r="H553" s="91" t="s">
        <v>25</v>
      </c>
      <c r="I553" s="90">
        <v>53500</v>
      </c>
      <c r="J553" s="90">
        <v>54500</v>
      </c>
      <c r="K553" s="90">
        <v>54900</v>
      </c>
      <c r="L553" s="91" t="s">
        <v>25</v>
      </c>
      <c r="M553" s="90">
        <v>55700</v>
      </c>
      <c r="N553" s="90">
        <v>54800</v>
      </c>
      <c r="O553" s="90">
        <v>53500</v>
      </c>
      <c r="P553" s="90">
        <v>52700</v>
      </c>
      <c r="Q553" s="90">
        <v>51500</v>
      </c>
      <c r="R553" s="90">
        <v>52000</v>
      </c>
      <c r="S553" s="90">
        <v>51700</v>
      </c>
      <c r="T553" s="90">
        <v>53600</v>
      </c>
      <c r="U553" s="90">
        <v>54500</v>
      </c>
      <c r="V553" s="90">
        <v>52500</v>
      </c>
      <c r="W553" s="90">
        <v>54400</v>
      </c>
      <c r="X553" s="90">
        <v>56500</v>
      </c>
    </row>
    <row r="554" spans="1:24">
      <c r="A554" t="str">
        <f t="shared" si="17"/>
        <v>Sep-22</v>
      </c>
      <c r="B554" s="93">
        <v>44820</v>
      </c>
      <c r="C554" s="90">
        <v>54600</v>
      </c>
      <c r="D554" s="90">
        <v>55200</v>
      </c>
      <c r="E554" s="90">
        <v>55750</v>
      </c>
      <c r="F554" s="90">
        <v>51000</v>
      </c>
      <c r="G554" s="90">
        <v>55300</v>
      </c>
      <c r="H554" s="91" t="s">
        <v>25</v>
      </c>
      <c r="I554" s="90">
        <v>53500</v>
      </c>
      <c r="J554" s="90">
        <v>54600</v>
      </c>
      <c r="K554" s="90">
        <v>54900</v>
      </c>
      <c r="L554" s="91" t="s">
        <v>25</v>
      </c>
      <c r="M554" s="90">
        <v>55800</v>
      </c>
      <c r="N554" s="90">
        <v>54800</v>
      </c>
      <c r="O554" s="90">
        <v>53500</v>
      </c>
      <c r="P554" s="90">
        <v>52500</v>
      </c>
      <c r="Q554" s="90">
        <v>51800</v>
      </c>
      <c r="R554" s="90">
        <v>51800</v>
      </c>
      <c r="S554" s="90">
        <v>51700</v>
      </c>
      <c r="T554" s="90">
        <v>53500</v>
      </c>
      <c r="U554" s="90">
        <v>54400</v>
      </c>
      <c r="V554" s="90">
        <v>52300</v>
      </c>
      <c r="W554" s="90">
        <v>54400</v>
      </c>
      <c r="X554" s="90">
        <v>56500</v>
      </c>
    </row>
    <row r="555" spans="1:24">
      <c r="A555" t="str">
        <f t="shared" si="17"/>
        <v>Sep-22</v>
      </c>
      <c r="B555" s="93">
        <v>44821</v>
      </c>
      <c r="C555" s="90">
        <v>54400</v>
      </c>
      <c r="D555" s="90">
        <v>55000</v>
      </c>
      <c r="E555" s="90">
        <v>55600</v>
      </c>
      <c r="F555" s="90">
        <v>51000</v>
      </c>
      <c r="G555" s="90">
        <v>55300</v>
      </c>
      <c r="H555" s="91" t="s">
        <v>25</v>
      </c>
      <c r="I555" s="90">
        <v>53500</v>
      </c>
      <c r="J555" s="90">
        <v>54400</v>
      </c>
      <c r="K555" s="90">
        <v>54900</v>
      </c>
      <c r="L555" s="91" t="s">
        <v>25</v>
      </c>
      <c r="M555" s="90">
        <v>55400</v>
      </c>
      <c r="N555" s="90">
        <v>54800</v>
      </c>
      <c r="O555" s="90">
        <v>53000</v>
      </c>
      <c r="P555" s="90">
        <v>52100</v>
      </c>
      <c r="Q555" s="90">
        <v>51500</v>
      </c>
      <c r="R555" s="90">
        <v>51800</v>
      </c>
      <c r="S555" s="91" t="s">
        <v>25</v>
      </c>
      <c r="T555" s="90">
        <v>53500</v>
      </c>
      <c r="U555" s="90">
        <v>54400</v>
      </c>
      <c r="V555" s="91" t="s">
        <v>25</v>
      </c>
      <c r="W555" s="90">
        <v>54300</v>
      </c>
      <c r="X555" s="90">
        <v>56300</v>
      </c>
    </row>
    <row r="556" spans="1:24">
      <c r="A556" t="str">
        <f t="shared" si="17"/>
        <v>Sep-22</v>
      </c>
      <c r="B556" s="93">
        <v>44822</v>
      </c>
      <c r="C556" s="90" t="s">
        <v>24</v>
      </c>
      <c r="D556" s="90" t="s">
        <v>24</v>
      </c>
      <c r="E556" s="90" t="s">
        <v>24</v>
      </c>
      <c r="F556" s="90" t="s">
        <v>24</v>
      </c>
      <c r="G556" s="90" t="s">
        <v>24</v>
      </c>
      <c r="H556" s="90" t="s">
        <v>24</v>
      </c>
      <c r="I556" s="90" t="s">
        <v>24</v>
      </c>
      <c r="J556" s="90" t="s">
        <v>24</v>
      </c>
      <c r="K556" s="90" t="s">
        <v>24</v>
      </c>
      <c r="L556" s="90" t="s">
        <v>24</v>
      </c>
      <c r="M556" s="90" t="s">
        <v>24</v>
      </c>
      <c r="N556" s="90" t="s">
        <v>24</v>
      </c>
      <c r="O556" s="90" t="s">
        <v>24</v>
      </c>
      <c r="P556" s="90" t="s">
        <v>24</v>
      </c>
      <c r="Q556" s="90" t="s">
        <v>24</v>
      </c>
      <c r="R556" s="90" t="s">
        <v>24</v>
      </c>
      <c r="S556" s="90" t="s">
        <v>24</v>
      </c>
      <c r="T556" s="90" t="s">
        <v>24</v>
      </c>
      <c r="U556" s="90" t="s">
        <v>24</v>
      </c>
      <c r="V556" s="90" t="s">
        <v>24</v>
      </c>
      <c r="W556" s="90" t="s">
        <v>24</v>
      </c>
      <c r="X556" s="90" t="s">
        <v>24</v>
      </c>
    </row>
    <row r="557" spans="1:24">
      <c r="A557" t="str">
        <f t="shared" si="17"/>
        <v>Sep-22</v>
      </c>
      <c r="B557" s="93">
        <v>44823</v>
      </c>
      <c r="C557" s="90">
        <v>54400</v>
      </c>
      <c r="D557" s="90">
        <v>55000</v>
      </c>
      <c r="E557" s="90">
        <v>55600</v>
      </c>
      <c r="F557" s="90">
        <v>50800</v>
      </c>
      <c r="G557" s="90">
        <v>55300</v>
      </c>
      <c r="H557" s="91" t="s">
        <v>25</v>
      </c>
      <c r="I557" s="90">
        <v>53000</v>
      </c>
      <c r="J557" s="90">
        <v>54300</v>
      </c>
      <c r="K557" s="90">
        <v>54900</v>
      </c>
      <c r="L557" s="91" t="s">
        <v>25</v>
      </c>
      <c r="M557" s="90">
        <v>55400</v>
      </c>
      <c r="N557" s="90">
        <v>54800</v>
      </c>
      <c r="O557" s="90">
        <v>52800</v>
      </c>
      <c r="P557" s="90">
        <v>51900</v>
      </c>
      <c r="Q557" s="90">
        <v>51400</v>
      </c>
      <c r="R557" s="90">
        <v>51500</v>
      </c>
      <c r="S557" s="90">
        <v>51500</v>
      </c>
      <c r="T557" s="90">
        <v>53300</v>
      </c>
      <c r="U557" s="90">
        <v>54200</v>
      </c>
      <c r="V557" s="90">
        <v>52300</v>
      </c>
      <c r="W557" s="90">
        <v>54300</v>
      </c>
      <c r="X557" s="90">
        <v>56000</v>
      </c>
    </row>
    <row r="558" spans="1:24">
      <c r="A558" t="str">
        <f t="shared" si="17"/>
        <v>Sep-22</v>
      </c>
      <c r="B558" s="93">
        <v>44824</v>
      </c>
      <c r="C558" s="90">
        <v>54100</v>
      </c>
      <c r="D558" s="90">
        <v>55000</v>
      </c>
      <c r="E558" s="90">
        <v>54600</v>
      </c>
      <c r="F558" s="90">
        <v>50500</v>
      </c>
      <c r="G558" s="90">
        <v>55100</v>
      </c>
      <c r="H558" s="91" t="s">
        <v>25</v>
      </c>
      <c r="I558" s="90">
        <v>53000</v>
      </c>
      <c r="J558" s="90">
        <v>54000</v>
      </c>
      <c r="K558" s="90">
        <v>54900</v>
      </c>
      <c r="L558" s="91" t="s">
        <v>25</v>
      </c>
      <c r="M558" s="90">
        <v>55000</v>
      </c>
      <c r="N558" s="90">
        <v>54800</v>
      </c>
      <c r="O558" s="90">
        <v>52200</v>
      </c>
      <c r="P558" s="90">
        <v>51500</v>
      </c>
      <c r="Q558" s="90">
        <v>51000</v>
      </c>
      <c r="R558" s="90">
        <v>51300</v>
      </c>
      <c r="S558" s="90">
        <v>51000</v>
      </c>
      <c r="T558" s="90">
        <v>53000</v>
      </c>
      <c r="U558" s="90">
        <v>54000</v>
      </c>
      <c r="V558" s="90">
        <v>52300</v>
      </c>
      <c r="W558" s="90">
        <v>54200</v>
      </c>
      <c r="X558" s="90">
        <v>56000</v>
      </c>
    </row>
    <row r="559" spans="1:24">
      <c r="A559" t="str">
        <f t="shared" si="17"/>
        <v>Sep-22</v>
      </c>
      <c r="B559" s="93">
        <v>44825</v>
      </c>
      <c r="C559" s="90">
        <v>54100</v>
      </c>
      <c r="D559" s="90">
        <v>55000</v>
      </c>
      <c r="E559" s="90">
        <v>54200</v>
      </c>
      <c r="F559" s="90">
        <v>50500</v>
      </c>
      <c r="G559" s="90">
        <v>55100</v>
      </c>
      <c r="H559" s="91" t="s">
        <v>25</v>
      </c>
      <c r="I559" s="90">
        <v>52500</v>
      </c>
      <c r="J559" s="90">
        <v>53800</v>
      </c>
      <c r="K559" s="90">
        <v>54800</v>
      </c>
      <c r="L559" s="91" t="s">
        <v>25</v>
      </c>
      <c r="M559" s="90">
        <v>55000</v>
      </c>
      <c r="N559" s="90">
        <v>54500</v>
      </c>
      <c r="O559" s="90">
        <v>52000</v>
      </c>
      <c r="P559" s="90">
        <v>51500</v>
      </c>
      <c r="Q559" s="90">
        <v>51000</v>
      </c>
      <c r="R559" s="90">
        <v>51300</v>
      </c>
      <c r="S559" s="90">
        <v>51000</v>
      </c>
      <c r="T559" s="90">
        <v>53000</v>
      </c>
      <c r="U559" s="90">
        <v>53900</v>
      </c>
      <c r="V559" s="90">
        <v>52300</v>
      </c>
      <c r="W559" s="90">
        <v>54200</v>
      </c>
      <c r="X559" s="90">
        <v>56000</v>
      </c>
    </row>
    <row r="560" spans="1:24">
      <c r="A560" t="str">
        <f t="shared" si="17"/>
        <v>Sep-22</v>
      </c>
      <c r="B560" s="93">
        <v>44826</v>
      </c>
      <c r="C560" s="90">
        <v>53800</v>
      </c>
      <c r="D560" s="90">
        <v>55000</v>
      </c>
      <c r="E560" s="90">
        <v>54000</v>
      </c>
      <c r="F560" s="90">
        <v>50000</v>
      </c>
      <c r="G560" s="90">
        <v>54900</v>
      </c>
      <c r="H560" s="91" t="s">
        <v>25</v>
      </c>
      <c r="I560" s="90">
        <v>52500</v>
      </c>
      <c r="J560" s="90">
        <v>53300</v>
      </c>
      <c r="K560" s="90">
        <v>54800</v>
      </c>
      <c r="L560" s="91" t="s">
        <v>25</v>
      </c>
      <c r="M560" s="90">
        <v>54500</v>
      </c>
      <c r="N560" s="90">
        <v>54000</v>
      </c>
      <c r="O560" s="90">
        <v>51400</v>
      </c>
      <c r="P560" s="90">
        <v>51300</v>
      </c>
      <c r="Q560" s="90">
        <v>51100</v>
      </c>
      <c r="R560" s="90">
        <v>51300</v>
      </c>
      <c r="S560" s="90">
        <v>50800</v>
      </c>
      <c r="T560" s="90">
        <v>52500</v>
      </c>
      <c r="U560" s="90">
        <v>53700</v>
      </c>
      <c r="V560" s="90">
        <v>52300</v>
      </c>
      <c r="W560" s="90">
        <v>54200</v>
      </c>
      <c r="X560" s="90">
        <v>56000</v>
      </c>
    </row>
    <row r="561" spans="1:24">
      <c r="A561" t="str">
        <f t="shared" si="17"/>
        <v>Sep-22</v>
      </c>
      <c r="B561" s="93">
        <v>44827</v>
      </c>
      <c r="C561" s="90">
        <v>53800</v>
      </c>
      <c r="D561" s="90">
        <v>55000</v>
      </c>
      <c r="E561" s="90">
        <v>53700</v>
      </c>
      <c r="F561" s="90">
        <v>50000</v>
      </c>
      <c r="G561" s="90">
        <v>55000</v>
      </c>
      <c r="H561" s="91" t="s">
        <v>25</v>
      </c>
      <c r="I561" s="90">
        <v>52000</v>
      </c>
      <c r="J561" s="90">
        <v>53200</v>
      </c>
      <c r="K561" s="90">
        <v>54500</v>
      </c>
      <c r="L561" s="91" t="s">
        <v>25</v>
      </c>
      <c r="M561" s="90">
        <v>54300</v>
      </c>
      <c r="N561" s="90">
        <v>53800</v>
      </c>
      <c r="O561" s="90">
        <v>51600</v>
      </c>
      <c r="P561" s="90">
        <v>51200</v>
      </c>
      <c r="Q561" s="90">
        <v>51300</v>
      </c>
      <c r="R561" s="90">
        <v>51400</v>
      </c>
      <c r="S561" s="90">
        <v>50700</v>
      </c>
      <c r="T561" s="90">
        <v>52500</v>
      </c>
      <c r="U561" s="90">
        <v>53700</v>
      </c>
      <c r="V561" s="90">
        <v>52300</v>
      </c>
      <c r="W561" s="90">
        <v>54100</v>
      </c>
      <c r="X561" s="90">
        <v>55900</v>
      </c>
    </row>
    <row r="562" spans="1:24">
      <c r="A562" t="str">
        <f t="shared" si="17"/>
        <v>Sep-22</v>
      </c>
      <c r="B562" s="93">
        <v>44828</v>
      </c>
      <c r="C562" s="90">
        <v>54300</v>
      </c>
      <c r="D562" s="90">
        <v>55000</v>
      </c>
      <c r="E562" s="90">
        <v>54000</v>
      </c>
      <c r="F562" s="90">
        <v>50500</v>
      </c>
      <c r="G562" s="90">
        <v>55000</v>
      </c>
      <c r="H562" s="91" t="s">
        <v>25</v>
      </c>
      <c r="I562" s="90">
        <v>52500</v>
      </c>
      <c r="J562" s="90">
        <v>53800</v>
      </c>
      <c r="K562" s="90">
        <v>54500</v>
      </c>
      <c r="L562" s="91" t="s">
        <v>25</v>
      </c>
      <c r="M562" s="90">
        <v>54800</v>
      </c>
      <c r="N562" s="90">
        <v>54000</v>
      </c>
      <c r="O562" s="90">
        <v>51900</v>
      </c>
      <c r="P562" s="90">
        <v>51500</v>
      </c>
      <c r="Q562" s="90">
        <v>51600</v>
      </c>
      <c r="R562" s="90">
        <v>51800</v>
      </c>
      <c r="S562" s="90">
        <v>51500</v>
      </c>
      <c r="T562" s="90">
        <v>53000</v>
      </c>
      <c r="U562" s="90">
        <v>54100</v>
      </c>
      <c r="V562" s="90">
        <v>52300</v>
      </c>
      <c r="W562" s="90">
        <v>54100</v>
      </c>
      <c r="X562" s="90">
        <v>55900</v>
      </c>
    </row>
    <row r="563" spans="1:24">
      <c r="A563" t="str">
        <f t="shared" si="17"/>
        <v>Sep-22</v>
      </c>
      <c r="B563" s="93">
        <v>44829</v>
      </c>
      <c r="C563" s="90" t="s">
        <v>24</v>
      </c>
      <c r="D563" s="90" t="s">
        <v>24</v>
      </c>
      <c r="E563" s="90" t="s">
        <v>24</v>
      </c>
      <c r="F563" s="90" t="s">
        <v>24</v>
      </c>
      <c r="G563" s="90" t="s">
        <v>24</v>
      </c>
      <c r="H563" s="90" t="s">
        <v>24</v>
      </c>
      <c r="I563" s="90" t="s">
        <v>24</v>
      </c>
      <c r="J563" s="90" t="s">
        <v>24</v>
      </c>
      <c r="K563" s="90" t="s">
        <v>24</v>
      </c>
      <c r="L563" s="90" t="s">
        <v>24</v>
      </c>
      <c r="M563" s="90" t="s">
        <v>24</v>
      </c>
      <c r="N563" s="90" t="s">
        <v>24</v>
      </c>
      <c r="O563" s="90" t="s">
        <v>24</v>
      </c>
      <c r="P563" s="90" t="s">
        <v>24</v>
      </c>
      <c r="Q563" s="90" t="s">
        <v>24</v>
      </c>
      <c r="R563" s="90" t="s">
        <v>24</v>
      </c>
      <c r="S563" s="90" t="s">
        <v>24</v>
      </c>
      <c r="T563" s="90" t="s">
        <v>24</v>
      </c>
      <c r="U563" s="90" t="s">
        <v>24</v>
      </c>
      <c r="V563" s="90" t="s">
        <v>24</v>
      </c>
      <c r="W563" s="90" t="s">
        <v>24</v>
      </c>
      <c r="X563" s="90" t="s">
        <v>24</v>
      </c>
    </row>
    <row r="564" spans="1:24">
      <c r="A564" t="str">
        <f t="shared" si="17"/>
        <v>Sep-22</v>
      </c>
      <c r="B564" s="93">
        <v>44830</v>
      </c>
      <c r="C564" s="90">
        <v>54500</v>
      </c>
      <c r="D564" s="90">
        <v>55000</v>
      </c>
      <c r="E564" s="90">
        <v>54000</v>
      </c>
      <c r="F564" s="90">
        <v>50500</v>
      </c>
      <c r="G564" s="90">
        <v>55000</v>
      </c>
      <c r="H564" s="91" t="s">
        <v>25</v>
      </c>
      <c r="I564" s="90">
        <v>52500</v>
      </c>
      <c r="J564" s="90">
        <v>53800</v>
      </c>
      <c r="K564" s="90">
        <v>54800</v>
      </c>
      <c r="L564" s="91" t="s">
        <v>25</v>
      </c>
      <c r="M564" s="90">
        <v>55000</v>
      </c>
      <c r="N564" s="90">
        <v>54200</v>
      </c>
      <c r="O564" s="90">
        <v>52000</v>
      </c>
      <c r="P564" s="90">
        <v>51500</v>
      </c>
      <c r="Q564" s="90">
        <v>51700</v>
      </c>
      <c r="R564" s="90">
        <v>51800</v>
      </c>
      <c r="S564" s="90">
        <v>51500</v>
      </c>
      <c r="T564" s="90">
        <v>53000</v>
      </c>
      <c r="U564" s="90">
        <v>54100</v>
      </c>
      <c r="V564" s="90">
        <v>52300</v>
      </c>
      <c r="W564" s="90">
        <v>54300</v>
      </c>
      <c r="X564" s="90">
        <v>56100</v>
      </c>
    </row>
    <row r="565" spans="1:24">
      <c r="A565" t="str">
        <f t="shared" si="17"/>
        <v>Sep-22</v>
      </c>
      <c r="B565" s="93">
        <v>44831</v>
      </c>
      <c r="C565" s="90">
        <v>55300</v>
      </c>
      <c r="D565" s="90">
        <v>54800</v>
      </c>
      <c r="E565" s="90">
        <v>54700</v>
      </c>
      <c r="F565" s="90">
        <v>51000</v>
      </c>
      <c r="G565" s="90">
        <v>55000</v>
      </c>
      <c r="H565" s="91" t="s">
        <v>25</v>
      </c>
      <c r="I565" s="90">
        <v>52500</v>
      </c>
      <c r="J565" s="90">
        <v>54100</v>
      </c>
      <c r="K565" s="90">
        <v>54900</v>
      </c>
      <c r="L565" s="91" t="s">
        <v>25</v>
      </c>
      <c r="M565" s="90">
        <v>55400</v>
      </c>
      <c r="N565" s="90">
        <v>54900</v>
      </c>
      <c r="O565" s="90">
        <v>52400</v>
      </c>
      <c r="P565" s="90">
        <v>51700</v>
      </c>
      <c r="Q565" s="90">
        <v>51700</v>
      </c>
      <c r="R565" s="90">
        <v>52000</v>
      </c>
      <c r="S565" s="90">
        <v>51700</v>
      </c>
      <c r="T565" s="90">
        <v>53500</v>
      </c>
      <c r="U565" s="90">
        <v>54200</v>
      </c>
      <c r="V565" s="90">
        <v>52800</v>
      </c>
      <c r="W565" s="90">
        <v>54300</v>
      </c>
      <c r="X565" s="90">
        <v>56100</v>
      </c>
    </row>
    <row r="566" spans="1:24">
      <c r="A566" t="str">
        <f t="shared" si="17"/>
        <v>Sep-22</v>
      </c>
      <c r="B566" s="93">
        <v>44832</v>
      </c>
      <c r="C566" s="90">
        <v>55300</v>
      </c>
      <c r="D566" s="90">
        <v>54500</v>
      </c>
      <c r="E566" s="90">
        <v>55000</v>
      </c>
      <c r="F566" s="90">
        <v>51100</v>
      </c>
      <c r="G566" s="90">
        <v>55300</v>
      </c>
      <c r="H566" s="91" t="s">
        <v>25</v>
      </c>
      <c r="I566" s="90">
        <v>52500</v>
      </c>
      <c r="J566" s="90">
        <v>54100</v>
      </c>
      <c r="K566" s="90">
        <v>55200</v>
      </c>
      <c r="L566" s="91" t="s">
        <v>25</v>
      </c>
      <c r="M566" s="90">
        <v>55400</v>
      </c>
      <c r="N566" s="90">
        <v>55300</v>
      </c>
      <c r="O566" s="90">
        <v>52600</v>
      </c>
      <c r="P566" s="90">
        <v>51800</v>
      </c>
      <c r="Q566" s="90">
        <v>51900</v>
      </c>
      <c r="R566" s="90">
        <v>52000</v>
      </c>
      <c r="S566" s="90">
        <v>52000</v>
      </c>
      <c r="T566" s="90">
        <v>53500</v>
      </c>
      <c r="U566" s="90">
        <v>54500</v>
      </c>
      <c r="V566" s="90">
        <v>52800</v>
      </c>
      <c r="W566" s="90">
        <v>54500</v>
      </c>
      <c r="X566" s="90">
        <v>56200</v>
      </c>
    </row>
    <row r="567" spans="1:24">
      <c r="A567" t="str">
        <f t="shared" si="17"/>
        <v>Sep-22</v>
      </c>
      <c r="B567" s="93">
        <v>44833</v>
      </c>
      <c r="C567" s="90">
        <v>55300</v>
      </c>
      <c r="D567" s="90">
        <v>54500</v>
      </c>
      <c r="E567" s="90">
        <v>55000</v>
      </c>
      <c r="F567" s="90">
        <v>50900</v>
      </c>
      <c r="G567" s="90">
        <v>55700</v>
      </c>
      <c r="H567" s="91" t="s">
        <v>25</v>
      </c>
      <c r="I567" s="90">
        <v>52500</v>
      </c>
      <c r="J567" s="90">
        <v>54100</v>
      </c>
      <c r="K567" s="90">
        <v>55700</v>
      </c>
      <c r="L567" s="91" t="s">
        <v>25</v>
      </c>
      <c r="M567" s="90">
        <v>55200</v>
      </c>
      <c r="N567" s="90">
        <v>55300</v>
      </c>
      <c r="O567" s="90">
        <v>52500</v>
      </c>
      <c r="P567" s="90">
        <v>51600</v>
      </c>
      <c r="Q567" s="90">
        <v>51700</v>
      </c>
      <c r="R567" s="90">
        <v>51900</v>
      </c>
      <c r="S567" s="90">
        <v>51700</v>
      </c>
      <c r="T567" s="90">
        <v>53400</v>
      </c>
      <c r="U567" s="90">
        <v>54500</v>
      </c>
      <c r="V567" s="90">
        <v>52800</v>
      </c>
      <c r="W567" s="90">
        <v>54500</v>
      </c>
      <c r="X567" s="90">
        <v>56400</v>
      </c>
    </row>
    <row r="568" spans="1:24">
      <c r="A568" t="str">
        <f t="shared" si="17"/>
        <v>Sep-22</v>
      </c>
      <c r="B568" s="93">
        <v>44834</v>
      </c>
      <c r="C568" s="90">
        <v>55500</v>
      </c>
      <c r="D568" s="90">
        <v>54500</v>
      </c>
      <c r="E568" s="90">
        <v>55200</v>
      </c>
      <c r="F568" s="90">
        <v>51400</v>
      </c>
      <c r="G568" s="90">
        <v>55700</v>
      </c>
      <c r="H568" s="91" t="s">
        <v>25</v>
      </c>
      <c r="I568" s="90">
        <v>52500</v>
      </c>
      <c r="J568" s="90">
        <v>54300</v>
      </c>
      <c r="K568" s="90">
        <v>55700</v>
      </c>
      <c r="L568" s="91" t="s">
        <v>25</v>
      </c>
      <c r="M568" s="90">
        <v>55600</v>
      </c>
      <c r="N568" s="90">
        <v>55500</v>
      </c>
      <c r="O568" s="90">
        <v>53000</v>
      </c>
      <c r="P568" s="90">
        <v>51800</v>
      </c>
      <c r="Q568" s="90">
        <v>51900</v>
      </c>
      <c r="R568" s="90">
        <v>52000</v>
      </c>
      <c r="S568" s="90">
        <v>52000</v>
      </c>
      <c r="T568" s="90">
        <v>53900</v>
      </c>
      <c r="U568" s="90">
        <v>54800</v>
      </c>
      <c r="V568" s="90">
        <v>52800</v>
      </c>
      <c r="W568" s="90">
        <v>54700</v>
      </c>
      <c r="X568" s="90">
        <v>56800</v>
      </c>
    </row>
    <row r="569" spans="1:24">
      <c r="A569" t="str">
        <f t="shared" si="17"/>
        <v>Oct-22</v>
      </c>
      <c r="B569" s="93">
        <v>44835</v>
      </c>
      <c r="C569" s="90">
        <v>55500</v>
      </c>
      <c r="D569" s="90">
        <v>54500</v>
      </c>
      <c r="E569" s="90">
        <v>55200</v>
      </c>
      <c r="F569" s="90">
        <v>51400</v>
      </c>
      <c r="G569" s="90">
        <v>55700</v>
      </c>
      <c r="H569" s="91" t="s">
        <v>25</v>
      </c>
      <c r="I569" s="90">
        <v>52500</v>
      </c>
      <c r="J569" s="90">
        <v>54400</v>
      </c>
      <c r="K569" s="90">
        <v>55500</v>
      </c>
      <c r="L569" s="91" t="s">
        <v>25</v>
      </c>
      <c r="M569" s="90">
        <v>55600</v>
      </c>
      <c r="N569" s="90">
        <v>55500</v>
      </c>
      <c r="O569" s="90">
        <v>53100</v>
      </c>
      <c r="P569" s="90">
        <v>51800</v>
      </c>
      <c r="Q569" s="90">
        <v>52000</v>
      </c>
      <c r="R569" s="90">
        <v>52100</v>
      </c>
      <c r="S569" s="90">
        <v>52000</v>
      </c>
      <c r="T569" s="90">
        <v>53900</v>
      </c>
      <c r="U569" s="90">
        <v>55000</v>
      </c>
      <c r="V569" s="90">
        <v>52800</v>
      </c>
      <c r="W569" s="90">
        <v>54700</v>
      </c>
      <c r="X569" s="90">
        <v>56700</v>
      </c>
    </row>
    <row r="570" spans="1:24">
      <c r="A570" t="str">
        <f t="shared" si="17"/>
        <v>Oct-22</v>
      </c>
      <c r="B570" s="93">
        <v>44836</v>
      </c>
      <c r="C570" s="90" t="s">
        <v>24</v>
      </c>
      <c r="D570" s="90" t="s">
        <v>24</v>
      </c>
      <c r="E570" s="90" t="s">
        <v>24</v>
      </c>
      <c r="F570" s="90" t="s">
        <v>24</v>
      </c>
      <c r="G570" s="90" t="s">
        <v>24</v>
      </c>
      <c r="H570" s="90" t="s">
        <v>24</v>
      </c>
      <c r="I570" s="90" t="s">
        <v>24</v>
      </c>
      <c r="J570" s="90" t="s">
        <v>24</v>
      </c>
      <c r="K570" s="90" t="s">
        <v>24</v>
      </c>
      <c r="L570" s="90" t="s">
        <v>24</v>
      </c>
      <c r="M570" s="90" t="s">
        <v>24</v>
      </c>
      <c r="N570" s="90" t="s">
        <v>24</v>
      </c>
      <c r="O570" s="90" t="s">
        <v>24</v>
      </c>
      <c r="P570" s="90" t="s">
        <v>24</v>
      </c>
      <c r="Q570" s="90" t="s">
        <v>24</v>
      </c>
      <c r="R570" s="90" t="s">
        <v>24</v>
      </c>
      <c r="S570" s="90" t="s">
        <v>24</v>
      </c>
      <c r="T570" s="90" t="s">
        <v>24</v>
      </c>
      <c r="U570" s="90" t="s">
        <v>24</v>
      </c>
      <c r="V570" s="90" t="s">
        <v>24</v>
      </c>
      <c r="W570" s="90" t="s">
        <v>24</v>
      </c>
      <c r="X570" s="90" t="s">
        <v>24</v>
      </c>
    </row>
    <row r="571" spans="1:24">
      <c r="A571" t="str">
        <f t="shared" si="17"/>
        <v>Oct-22</v>
      </c>
      <c r="B571" s="93">
        <v>44837</v>
      </c>
      <c r="C571" s="90">
        <v>55500</v>
      </c>
      <c r="D571" s="90">
        <v>54500</v>
      </c>
      <c r="E571" s="90">
        <v>55200</v>
      </c>
      <c r="F571" s="91" t="s">
        <v>25</v>
      </c>
      <c r="G571" s="90">
        <v>55800</v>
      </c>
      <c r="H571" s="91" t="s">
        <v>25</v>
      </c>
      <c r="I571" s="90">
        <v>53000</v>
      </c>
      <c r="J571" s="90">
        <v>54300</v>
      </c>
      <c r="K571" s="90">
        <v>55500</v>
      </c>
      <c r="L571" s="91" t="s">
        <v>25</v>
      </c>
      <c r="M571" s="90">
        <v>55400</v>
      </c>
      <c r="N571" s="90">
        <v>55500</v>
      </c>
      <c r="O571" s="90">
        <v>52700</v>
      </c>
      <c r="P571" s="90">
        <v>51500</v>
      </c>
      <c r="Q571" s="90">
        <v>52000</v>
      </c>
      <c r="R571" s="90">
        <v>51900</v>
      </c>
      <c r="S571" s="90">
        <v>52000</v>
      </c>
      <c r="T571" s="91" t="s">
        <v>25</v>
      </c>
      <c r="U571" s="90">
        <v>55000</v>
      </c>
      <c r="V571" s="90">
        <v>52800</v>
      </c>
      <c r="W571" s="90">
        <v>54900</v>
      </c>
      <c r="X571" s="90">
        <v>57000</v>
      </c>
    </row>
    <row r="572" spans="1:24">
      <c r="A572" t="str">
        <f t="shared" si="17"/>
        <v>Oct-22</v>
      </c>
      <c r="B572" s="93">
        <v>44838</v>
      </c>
      <c r="C572" s="90">
        <v>55600</v>
      </c>
      <c r="D572" s="90">
        <v>54500</v>
      </c>
      <c r="E572" s="90">
        <v>54900</v>
      </c>
      <c r="F572" s="91" t="s">
        <v>25</v>
      </c>
      <c r="G572" s="90">
        <v>55800</v>
      </c>
      <c r="H572" s="91" t="s">
        <v>25</v>
      </c>
      <c r="I572" s="90">
        <v>53000</v>
      </c>
      <c r="J572" s="90">
        <v>54100</v>
      </c>
      <c r="K572" s="90">
        <v>55500</v>
      </c>
      <c r="L572" s="91" t="s">
        <v>25</v>
      </c>
      <c r="M572" s="90">
        <v>55400</v>
      </c>
      <c r="N572" s="90">
        <v>55500</v>
      </c>
      <c r="O572" s="90">
        <v>52300</v>
      </c>
      <c r="P572" s="90">
        <v>51500</v>
      </c>
      <c r="Q572" s="90">
        <v>52000</v>
      </c>
      <c r="R572" s="90">
        <v>52000</v>
      </c>
      <c r="S572" s="91" t="s">
        <v>25</v>
      </c>
      <c r="T572" s="91" t="s">
        <v>25</v>
      </c>
      <c r="U572" s="90">
        <v>55000</v>
      </c>
      <c r="V572" s="91" t="s">
        <v>25</v>
      </c>
      <c r="W572" s="90">
        <v>54900</v>
      </c>
      <c r="X572" s="90">
        <v>57000</v>
      </c>
    </row>
    <row r="573" spans="1:24">
      <c r="A573" t="str">
        <f t="shared" si="17"/>
        <v>Oct-22</v>
      </c>
      <c r="B573" s="93">
        <v>44839</v>
      </c>
      <c r="C573" s="90" t="s">
        <v>24</v>
      </c>
      <c r="D573" s="90" t="s">
        <v>24</v>
      </c>
      <c r="E573" s="90" t="s">
        <v>24</v>
      </c>
      <c r="F573" s="90" t="s">
        <v>24</v>
      </c>
      <c r="G573" s="90" t="s">
        <v>24</v>
      </c>
      <c r="H573" s="90" t="s">
        <v>24</v>
      </c>
      <c r="I573" s="90" t="s">
        <v>24</v>
      </c>
      <c r="J573" s="90" t="s">
        <v>24</v>
      </c>
      <c r="K573" s="90" t="s">
        <v>24</v>
      </c>
      <c r="L573" s="90" t="s">
        <v>24</v>
      </c>
      <c r="M573" s="90" t="s">
        <v>24</v>
      </c>
      <c r="N573" s="90" t="s">
        <v>24</v>
      </c>
      <c r="O573" s="90" t="s">
        <v>24</v>
      </c>
      <c r="P573" s="90" t="s">
        <v>24</v>
      </c>
      <c r="Q573" s="90" t="s">
        <v>24</v>
      </c>
      <c r="R573" s="90" t="s">
        <v>24</v>
      </c>
      <c r="S573" s="90" t="s">
        <v>24</v>
      </c>
      <c r="T573" s="90" t="s">
        <v>24</v>
      </c>
      <c r="U573" s="90" t="s">
        <v>24</v>
      </c>
      <c r="V573" s="90" t="s">
        <v>24</v>
      </c>
      <c r="W573" s="90" t="s">
        <v>24</v>
      </c>
      <c r="X573" s="90" t="s">
        <v>24</v>
      </c>
    </row>
    <row r="574" spans="1:24">
      <c r="A574" t="str">
        <f t="shared" si="17"/>
        <v>Oct-22</v>
      </c>
      <c r="B574" s="93">
        <v>44840</v>
      </c>
      <c r="C574" s="90">
        <v>55800</v>
      </c>
      <c r="D574" s="90">
        <v>54500</v>
      </c>
      <c r="E574" s="90">
        <v>55200</v>
      </c>
      <c r="F574" s="90">
        <v>51800</v>
      </c>
      <c r="G574" s="90">
        <v>55800</v>
      </c>
      <c r="H574" s="91" t="s">
        <v>25</v>
      </c>
      <c r="I574" s="90">
        <v>53500</v>
      </c>
      <c r="J574" s="90">
        <v>54300</v>
      </c>
      <c r="K574" s="90">
        <v>55100</v>
      </c>
      <c r="L574" s="91" t="s">
        <v>25</v>
      </c>
      <c r="M574" s="90">
        <v>55500</v>
      </c>
      <c r="N574" s="90">
        <v>55600</v>
      </c>
      <c r="O574" s="90">
        <v>52800</v>
      </c>
      <c r="P574" s="90">
        <v>52500</v>
      </c>
      <c r="Q574" s="90">
        <v>52100</v>
      </c>
      <c r="R574" s="90">
        <v>52200</v>
      </c>
      <c r="S574" s="90">
        <v>52200</v>
      </c>
      <c r="T574" s="90">
        <v>54300</v>
      </c>
      <c r="U574" s="90">
        <v>55000</v>
      </c>
      <c r="V574" s="90">
        <v>53300</v>
      </c>
      <c r="W574" s="90">
        <v>54900</v>
      </c>
      <c r="X574" s="90">
        <v>57000</v>
      </c>
    </row>
    <row r="575" spans="1:24">
      <c r="A575" t="str">
        <f t="shared" si="17"/>
        <v>Oct-22</v>
      </c>
      <c r="B575" s="93">
        <v>44841</v>
      </c>
      <c r="C575" s="90">
        <v>55900</v>
      </c>
      <c r="D575" s="90">
        <v>54500</v>
      </c>
      <c r="E575" s="90">
        <v>55200</v>
      </c>
      <c r="F575" s="90">
        <v>51800</v>
      </c>
      <c r="G575" s="90">
        <v>55800</v>
      </c>
      <c r="H575" s="91" t="s">
        <v>25</v>
      </c>
      <c r="I575" s="90">
        <v>53500</v>
      </c>
      <c r="J575" s="90">
        <v>54300</v>
      </c>
      <c r="K575" s="90">
        <v>55200</v>
      </c>
      <c r="L575" s="91" t="s">
        <v>25</v>
      </c>
      <c r="M575" s="90">
        <v>55500</v>
      </c>
      <c r="N575" s="90">
        <v>55700</v>
      </c>
      <c r="O575" s="90">
        <v>52700</v>
      </c>
      <c r="P575" s="90">
        <v>52500</v>
      </c>
      <c r="Q575" s="90">
        <v>52000</v>
      </c>
      <c r="R575" s="90">
        <v>52200</v>
      </c>
      <c r="S575" s="90">
        <v>52000</v>
      </c>
      <c r="T575" s="90">
        <v>54300</v>
      </c>
      <c r="U575" s="90">
        <v>55000</v>
      </c>
      <c r="V575" s="90">
        <v>53300</v>
      </c>
      <c r="W575" s="90">
        <v>54900</v>
      </c>
      <c r="X575" s="90">
        <v>57000</v>
      </c>
    </row>
    <row r="576" spans="1:24">
      <c r="A576" t="str">
        <f t="shared" si="17"/>
        <v>Oct-22</v>
      </c>
      <c r="B576" s="93">
        <v>44842</v>
      </c>
      <c r="C576" s="90">
        <v>56200</v>
      </c>
      <c r="D576" s="90">
        <v>54500</v>
      </c>
      <c r="E576" s="90">
        <v>55500</v>
      </c>
      <c r="F576" s="90">
        <v>51800</v>
      </c>
      <c r="G576" s="90">
        <v>55800</v>
      </c>
      <c r="H576" s="91" t="s">
        <v>25</v>
      </c>
      <c r="I576" s="90">
        <v>53500</v>
      </c>
      <c r="J576" s="90">
        <v>54300</v>
      </c>
      <c r="K576" s="90">
        <v>55300</v>
      </c>
      <c r="L576" s="91" t="s">
        <v>25</v>
      </c>
      <c r="M576" s="90">
        <v>55600</v>
      </c>
      <c r="N576" s="90">
        <v>56000</v>
      </c>
      <c r="O576" s="90">
        <v>53100</v>
      </c>
      <c r="P576" s="90">
        <v>52700</v>
      </c>
      <c r="Q576" s="90">
        <v>52000</v>
      </c>
      <c r="R576" s="90">
        <v>52200</v>
      </c>
      <c r="S576" s="90">
        <v>52000</v>
      </c>
      <c r="T576" s="90">
        <v>54300</v>
      </c>
      <c r="U576" s="90">
        <v>55200</v>
      </c>
      <c r="V576" s="90">
        <v>53300</v>
      </c>
      <c r="W576" s="90">
        <v>55300</v>
      </c>
      <c r="X576" s="90">
        <v>57400</v>
      </c>
    </row>
    <row r="577" spans="1:24">
      <c r="A577" t="str">
        <f t="shared" si="17"/>
        <v>Oct-22</v>
      </c>
      <c r="B577" s="93">
        <v>44843</v>
      </c>
      <c r="C577" s="90" t="s">
        <v>24</v>
      </c>
      <c r="D577" s="90" t="s">
        <v>24</v>
      </c>
      <c r="E577" s="90" t="s">
        <v>24</v>
      </c>
      <c r="F577" s="90" t="s">
        <v>24</v>
      </c>
      <c r="G577" s="90" t="s">
        <v>24</v>
      </c>
      <c r="H577" s="90" t="s">
        <v>24</v>
      </c>
      <c r="I577" s="90" t="s">
        <v>24</v>
      </c>
      <c r="J577" s="90" t="s">
        <v>24</v>
      </c>
      <c r="K577" s="90" t="s">
        <v>24</v>
      </c>
      <c r="L577" s="90" t="s">
        <v>24</v>
      </c>
      <c r="M577" s="90" t="s">
        <v>24</v>
      </c>
      <c r="N577" s="90" t="s">
        <v>24</v>
      </c>
      <c r="O577" s="90" t="s">
        <v>24</v>
      </c>
      <c r="P577" s="90" t="s">
        <v>24</v>
      </c>
      <c r="Q577" s="90" t="s">
        <v>24</v>
      </c>
      <c r="R577" s="90" t="s">
        <v>24</v>
      </c>
      <c r="S577" s="90" t="s">
        <v>24</v>
      </c>
      <c r="T577" s="90" t="s">
        <v>24</v>
      </c>
      <c r="U577" s="90" t="s">
        <v>24</v>
      </c>
      <c r="V577" s="90" t="s">
        <v>24</v>
      </c>
      <c r="W577" s="90" t="s">
        <v>24</v>
      </c>
      <c r="X577" s="90" t="s">
        <v>24</v>
      </c>
    </row>
    <row r="578" spans="1:24">
      <c r="A578" t="str">
        <f t="shared" si="17"/>
        <v>Oct-22</v>
      </c>
      <c r="B578" s="93">
        <v>44844</v>
      </c>
      <c r="C578" s="90">
        <v>56200</v>
      </c>
      <c r="D578" s="90">
        <v>54800</v>
      </c>
      <c r="E578" s="90">
        <v>55400</v>
      </c>
      <c r="F578" s="90">
        <v>51800</v>
      </c>
      <c r="G578" s="90">
        <v>55800</v>
      </c>
      <c r="H578" s="91" t="s">
        <v>25</v>
      </c>
      <c r="I578" s="90">
        <v>53500</v>
      </c>
      <c r="J578" s="90">
        <v>54300</v>
      </c>
      <c r="K578" s="90">
        <v>55300</v>
      </c>
      <c r="L578" s="91" t="s">
        <v>25</v>
      </c>
      <c r="M578" s="90">
        <v>55700</v>
      </c>
      <c r="N578" s="90">
        <v>56000</v>
      </c>
      <c r="O578" s="90">
        <v>52800</v>
      </c>
      <c r="P578" s="90">
        <v>52600</v>
      </c>
      <c r="Q578" s="90">
        <v>52000</v>
      </c>
      <c r="R578" s="90">
        <v>52000</v>
      </c>
      <c r="S578" s="90">
        <v>52000</v>
      </c>
      <c r="T578" s="90">
        <v>54300</v>
      </c>
      <c r="U578" s="90">
        <v>55200</v>
      </c>
      <c r="V578" s="90">
        <v>53300</v>
      </c>
      <c r="W578" s="90">
        <v>55300</v>
      </c>
      <c r="X578" s="90">
        <v>57400</v>
      </c>
    </row>
    <row r="579" spans="1:24">
      <c r="A579" t="str">
        <f t="shared" si="17"/>
        <v>Oct-22</v>
      </c>
      <c r="B579" s="93">
        <v>44845</v>
      </c>
      <c r="C579" s="90">
        <v>56200</v>
      </c>
      <c r="D579" s="90">
        <v>54800</v>
      </c>
      <c r="E579" s="90">
        <v>54800</v>
      </c>
      <c r="F579" s="90">
        <v>51500</v>
      </c>
      <c r="G579" s="90">
        <v>55800</v>
      </c>
      <c r="H579" s="91" t="s">
        <v>25</v>
      </c>
      <c r="I579" s="90">
        <v>53200</v>
      </c>
      <c r="J579" s="90">
        <v>54200</v>
      </c>
      <c r="K579" s="90">
        <v>55300</v>
      </c>
      <c r="L579" s="91" t="s">
        <v>25</v>
      </c>
      <c r="M579" s="90">
        <v>55600</v>
      </c>
      <c r="N579" s="90">
        <v>56000</v>
      </c>
      <c r="O579" s="90">
        <v>52800</v>
      </c>
      <c r="P579" s="90">
        <v>52300</v>
      </c>
      <c r="Q579" s="90">
        <v>51700</v>
      </c>
      <c r="R579" s="90">
        <v>51900</v>
      </c>
      <c r="S579" s="90">
        <v>51800</v>
      </c>
      <c r="T579" s="90">
        <v>54000</v>
      </c>
      <c r="U579" s="90">
        <v>55000</v>
      </c>
      <c r="V579" s="90">
        <v>53300</v>
      </c>
      <c r="W579" s="90">
        <v>55200</v>
      </c>
      <c r="X579" s="90">
        <v>57400</v>
      </c>
    </row>
    <row r="580" spans="1:24">
      <c r="A580" t="str">
        <f t="shared" si="17"/>
        <v>Oct-22</v>
      </c>
      <c r="B580" s="93">
        <v>44846</v>
      </c>
      <c r="C580" s="90">
        <v>55900</v>
      </c>
      <c r="D580" s="90">
        <v>54700</v>
      </c>
      <c r="E580" s="90">
        <v>54600</v>
      </c>
      <c r="F580" s="90">
        <v>51200</v>
      </c>
      <c r="G580" s="90">
        <v>55700</v>
      </c>
      <c r="H580" s="91" t="s">
        <v>25</v>
      </c>
      <c r="I580" s="90">
        <v>53000</v>
      </c>
      <c r="J580" s="90">
        <v>54000</v>
      </c>
      <c r="K580" s="90">
        <v>55200</v>
      </c>
      <c r="L580" s="91" t="s">
        <v>25</v>
      </c>
      <c r="M580" s="90">
        <v>55300</v>
      </c>
      <c r="N580" s="90">
        <v>56000</v>
      </c>
      <c r="O580" s="90">
        <v>52600</v>
      </c>
      <c r="P580" s="90">
        <v>52100</v>
      </c>
      <c r="Q580" s="90">
        <v>51700</v>
      </c>
      <c r="R580" s="90">
        <v>51600</v>
      </c>
      <c r="S580" s="90">
        <v>51800</v>
      </c>
      <c r="T580" s="90">
        <v>53700</v>
      </c>
      <c r="U580" s="90">
        <v>54500</v>
      </c>
      <c r="V580" s="90">
        <v>53300</v>
      </c>
      <c r="W580" s="90">
        <v>55000</v>
      </c>
      <c r="X580" s="90">
        <v>57400</v>
      </c>
    </row>
    <row r="581" spans="1:24">
      <c r="A581" t="str">
        <f t="shared" si="17"/>
        <v>Oct-22</v>
      </c>
      <c r="B581" s="93">
        <v>44847</v>
      </c>
      <c r="C581" s="90">
        <v>55500</v>
      </c>
      <c r="D581" s="90">
        <v>54500</v>
      </c>
      <c r="E581" s="90">
        <v>54100</v>
      </c>
      <c r="F581" s="90">
        <v>50800</v>
      </c>
      <c r="G581" s="90">
        <v>55700</v>
      </c>
      <c r="H581" s="91" t="s">
        <v>25</v>
      </c>
      <c r="I581" s="90">
        <v>53000</v>
      </c>
      <c r="J581" s="90">
        <v>53600</v>
      </c>
      <c r="K581" s="90">
        <v>55000</v>
      </c>
      <c r="L581" s="91" t="s">
        <v>25</v>
      </c>
      <c r="M581" s="90">
        <v>55000</v>
      </c>
      <c r="N581" s="90">
        <v>56000</v>
      </c>
      <c r="O581" s="90">
        <v>52000</v>
      </c>
      <c r="P581" s="90">
        <v>51800</v>
      </c>
      <c r="Q581" s="90">
        <v>51000</v>
      </c>
      <c r="R581" s="90">
        <v>51200</v>
      </c>
      <c r="S581" s="90">
        <v>51200</v>
      </c>
      <c r="T581" s="90">
        <v>53300</v>
      </c>
      <c r="U581" s="90">
        <v>54300</v>
      </c>
      <c r="V581" s="90">
        <v>53300</v>
      </c>
      <c r="W581" s="90">
        <v>55000</v>
      </c>
      <c r="X581" s="90">
        <v>57300</v>
      </c>
    </row>
    <row r="582" spans="1:24">
      <c r="A582" t="str">
        <f t="shared" si="17"/>
        <v>Oct-22</v>
      </c>
      <c r="B582" s="93">
        <v>44848</v>
      </c>
      <c r="C582" s="90">
        <v>55400</v>
      </c>
      <c r="D582" s="90">
        <v>54500</v>
      </c>
      <c r="E582" s="90">
        <v>54500</v>
      </c>
      <c r="F582" s="90">
        <v>50800</v>
      </c>
      <c r="G582" s="90">
        <v>55500</v>
      </c>
      <c r="H582" s="91" t="s">
        <v>25</v>
      </c>
      <c r="I582" s="90">
        <v>52500</v>
      </c>
      <c r="J582" s="90">
        <v>53600</v>
      </c>
      <c r="K582" s="90">
        <v>55000</v>
      </c>
      <c r="L582" s="91" t="s">
        <v>25</v>
      </c>
      <c r="M582" s="90">
        <v>55000</v>
      </c>
      <c r="N582" s="90">
        <v>56000</v>
      </c>
      <c r="O582" s="90">
        <v>52000</v>
      </c>
      <c r="P582" s="90">
        <v>51700</v>
      </c>
      <c r="Q582" s="90">
        <v>50800</v>
      </c>
      <c r="R582" s="90">
        <v>51000</v>
      </c>
      <c r="S582" s="90">
        <v>51200</v>
      </c>
      <c r="T582" s="90">
        <v>53300</v>
      </c>
      <c r="U582" s="90">
        <v>54000</v>
      </c>
      <c r="V582" s="90">
        <v>53300</v>
      </c>
      <c r="W582" s="90">
        <v>55000</v>
      </c>
      <c r="X582" s="90">
        <v>57300</v>
      </c>
    </row>
    <row r="583" spans="1:24">
      <c r="A583" t="str">
        <f t="shared" si="17"/>
        <v>Oct-22</v>
      </c>
      <c r="B583" s="93">
        <v>44849</v>
      </c>
      <c r="C583" s="90">
        <v>55400</v>
      </c>
      <c r="D583" s="90">
        <v>54500</v>
      </c>
      <c r="E583" s="90">
        <v>54300</v>
      </c>
      <c r="F583" s="90">
        <v>50500</v>
      </c>
      <c r="G583" s="90">
        <v>55300</v>
      </c>
      <c r="H583" s="91" t="s">
        <v>25</v>
      </c>
      <c r="I583" s="90">
        <v>52500</v>
      </c>
      <c r="J583" s="90">
        <v>53300</v>
      </c>
      <c r="K583" s="90">
        <v>54500</v>
      </c>
      <c r="L583" s="91" t="s">
        <v>25</v>
      </c>
      <c r="M583" s="90">
        <v>54800</v>
      </c>
      <c r="N583" s="90">
        <v>56000</v>
      </c>
      <c r="O583" s="90">
        <v>51600</v>
      </c>
      <c r="P583" s="90">
        <v>51500</v>
      </c>
      <c r="Q583" s="90">
        <v>50300</v>
      </c>
      <c r="R583" s="90">
        <v>50900</v>
      </c>
      <c r="S583" s="90">
        <v>50400</v>
      </c>
      <c r="T583" s="90">
        <v>53000</v>
      </c>
      <c r="U583" s="90">
        <v>53800</v>
      </c>
      <c r="V583" s="90">
        <v>52800</v>
      </c>
      <c r="W583" s="90">
        <v>54800</v>
      </c>
      <c r="X583" s="90">
        <v>57200</v>
      </c>
    </row>
    <row r="584" spans="1:24">
      <c r="A584" t="str">
        <f t="shared" si="17"/>
        <v>Oct-22</v>
      </c>
      <c r="B584" s="93">
        <v>44850</v>
      </c>
      <c r="C584" s="90" t="s">
        <v>24</v>
      </c>
      <c r="D584" s="90" t="s">
        <v>24</v>
      </c>
      <c r="E584" s="90" t="s">
        <v>24</v>
      </c>
      <c r="F584" s="90" t="s">
        <v>24</v>
      </c>
      <c r="G584" s="90" t="s">
        <v>24</v>
      </c>
      <c r="H584" s="90" t="s">
        <v>24</v>
      </c>
      <c r="I584" s="90" t="s">
        <v>24</v>
      </c>
      <c r="J584" s="90" t="s">
        <v>24</v>
      </c>
      <c r="K584" s="90" t="s">
        <v>24</v>
      </c>
      <c r="L584" s="90" t="s">
        <v>24</v>
      </c>
      <c r="M584" s="90" t="s">
        <v>24</v>
      </c>
      <c r="N584" s="90" t="s">
        <v>24</v>
      </c>
      <c r="O584" s="90" t="s">
        <v>24</v>
      </c>
      <c r="P584" s="90" t="s">
        <v>24</v>
      </c>
      <c r="Q584" s="90" t="s">
        <v>24</v>
      </c>
      <c r="R584" s="90" t="s">
        <v>24</v>
      </c>
      <c r="S584" s="90" t="s">
        <v>24</v>
      </c>
      <c r="T584" s="90" t="s">
        <v>24</v>
      </c>
      <c r="U584" s="90" t="s">
        <v>24</v>
      </c>
      <c r="V584" s="90" t="s">
        <v>24</v>
      </c>
      <c r="W584" s="90" t="s">
        <v>24</v>
      </c>
      <c r="X584" s="90" t="s">
        <v>24</v>
      </c>
    </row>
    <row r="585" spans="1:24">
      <c r="A585" t="str">
        <f t="shared" si="17"/>
        <v>Oct-22</v>
      </c>
      <c r="B585" s="93">
        <v>44851</v>
      </c>
      <c r="C585" s="90">
        <v>55200</v>
      </c>
      <c r="D585" s="90">
        <v>54500</v>
      </c>
      <c r="E585" s="90">
        <v>53800</v>
      </c>
      <c r="F585" s="90">
        <v>50200</v>
      </c>
      <c r="G585" s="90">
        <v>54700</v>
      </c>
      <c r="H585" s="91" t="s">
        <v>25</v>
      </c>
      <c r="I585" s="90">
        <v>52000</v>
      </c>
      <c r="J585" s="90">
        <v>53200</v>
      </c>
      <c r="K585" s="90">
        <v>54500</v>
      </c>
      <c r="L585" s="91" t="s">
        <v>25</v>
      </c>
      <c r="M585" s="90">
        <v>54300</v>
      </c>
      <c r="N585" s="90">
        <v>55500</v>
      </c>
      <c r="O585" s="90">
        <v>51500</v>
      </c>
      <c r="P585" s="90">
        <v>51500</v>
      </c>
      <c r="Q585" s="90">
        <v>50400</v>
      </c>
      <c r="R585" s="90">
        <v>50500</v>
      </c>
      <c r="S585" s="90">
        <v>50400</v>
      </c>
      <c r="T585" s="90">
        <v>52700</v>
      </c>
      <c r="U585" s="90">
        <v>53500</v>
      </c>
      <c r="V585" s="90">
        <v>52800</v>
      </c>
      <c r="W585" s="90">
        <v>54500</v>
      </c>
      <c r="X585" s="90">
        <v>57000</v>
      </c>
    </row>
    <row r="586" spans="1:24">
      <c r="A586" t="str">
        <f t="shared" si="17"/>
        <v>Oct-22</v>
      </c>
      <c r="B586" s="93">
        <v>44852</v>
      </c>
      <c r="C586" s="90">
        <v>55000</v>
      </c>
      <c r="D586" s="90">
        <v>54500</v>
      </c>
      <c r="E586" s="90">
        <v>53300</v>
      </c>
      <c r="F586" s="90">
        <v>50000</v>
      </c>
      <c r="G586" s="90">
        <v>54700</v>
      </c>
      <c r="H586" s="91" t="s">
        <v>25</v>
      </c>
      <c r="I586" s="90">
        <v>52000</v>
      </c>
      <c r="J586" s="90">
        <v>53000</v>
      </c>
      <c r="K586" s="90">
        <v>54000</v>
      </c>
      <c r="L586" s="91" t="s">
        <v>25</v>
      </c>
      <c r="M586" s="90">
        <v>54000</v>
      </c>
      <c r="N586" s="90">
        <v>55100</v>
      </c>
      <c r="O586" s="90">
        <v>51200</v>
      </c>
      <c r="P586" s="90">
        <v>51300</v>
      </c>
      <c r="Q586" s="90">
        <v>50000</v>
      </c>
      <c r="R586" s="90">
        <v>50300</v>
      </c>
      <c r="S586" s="90">
        <v>50100</v>
      </c>
      <c r="T586" s="90">
        <v>52500</v>
      </c>
      <c r="U586" s="90">
        <v>53300</v>
      </c>
      <c r="V586" s="90">
        <v>52300</v>
      </c>
      <c r="W586" s="90">
        <v>54500</v>
      </c>
      <c r="X586" s="90">
        <v>57000</v>
      </c>
    </row>
    <row r="587" spans="1:24">
      <c r="A587" t="str">
        <f t="shared" si="17"/>
        <v>Oct-22</v>
      </c>
      <c r="B587" s="93">
        <v>44853</v>
      </c>
      <c r="C587" s="90">
        <v>54900</v>
      </c>
      <c r="D587" s="90">
        <v>54500</v>
      </c>
      <c r="E587" s="90">
        <v>53300</v>
      </c>
      <c r="F587" s="90">
        <v>50300</v>
      </c>
      <c r="G587" s="90">
        <v>54700</v>
      </c>
      <c r="H587" s="91" t="s">
        <v>25</v>
      </c>
      <c r="I587" s="90">
        <v>52000</v>
      </c>
      <c r="J587" s="90">
        <v>53100</v>
      </c>
      <c r="K587" s="90">
        <v>54000</v>
      </c>
      <c r="L587" s="91" t="s">
        <v>25</v>
      </c>
      <c r="M587" s="90">
        <v>54200</v>
      </c>
      <c r="N587" s="90">
        <v>55100</v>
      </c>
      <c r="O587" s="90">
        <v>51500</v>
      </c>
      <c r="P587" s="90">
        <v>51300</v>
      </c>
      <c r="Q587" s="90">
        <v>50000</v>
      </c>
      <c r="R587" s="90">
        <v>50000</v>
      </c>
      <c r="S587" s="90">
        <v>50300</v>
      </c>
      <c r="T587" s="90">
        <v>52800</v>
      </c>
      <c r="U587" s="90">
        <v>53000</v>
      </c>
      <c r="V587" s="90">
        <v>52300</v>
      </c>
      <c r="W587" s="90">
        <v>54500</v>
      </c>
      <c r="X587" s="90">
        <v>56700</v>
      </c>
    </row>
    <row r="588" spans="1:24">
      <c r="A588" t="str">
        <f t="shared" si="17"/>
        <v>Oct-22</v>
      </c>
      <c r="B588" s="93">
        <v>44854</v>
      </c>
      <c r="C588" s="90">
        <v>54900</v>
      </c>
      <c r="D588" s="90">
        <v>54000</v>
      </c>
      <c r="E588" s="90">
        <v>53500</v>
      </c>
      <c r="F588" s="90">
        <v>50200</v>
      </c>
      <c r="G588" s="90">
        <v>54700</v>
      </c>
      <c r="H588" s="91" t="s">
        <v>25</v>
      </c>
      <c r="I588" s="90">
        <v>52000</v>
      </c>
      <c r="J588" s="90">
        <v>52700</v>
      </c>
      <c r="K588" s="90">
        <v>54500</v>
      </c>
      <c r="L588" s="91" t="s">
        <v>25</v>
      </c>
      <c r="M588" s="90">
        <v>53900</v>
      </c>
      <c r="N588" s="90">
        <v>55100</v>
      </c>
      <c r="O588" s="90">
        <v>51200</v>
      </c>
      <c r="P588" s="90">
        <v>51300</v>
      </c>
      <c r="Q588" s="90">
        <v>50000</v>
      </c>
      <c r="R588" s="90">
        <v>50000</v>
      </c>
      <c r="S588" s="90">
        <v>50000</v>
      </c>
      <c r="T588" s="90">
        <v>52700</v>
      </c>
      <c r="U588" s="90">
        <v>53000</v>
      </c>
      <c r="V588" s="90">
        <v>52300</v>
      </c>
      <c r="W588" s="90">
        <v>54500</v>
      </c>
      <c r="X588" s="90">
        <v>56700</v>
      </c>
    </row>
    <row r="589" spans="1:24">
      <c r="A589" t="str">
        <f t="shared" si="17"/>
        <v>Oct-22</v>
      </c>
      <c r="B589" s="93">
        <v>44855</v>
      </c>
      <c r="C589" s="90">
        <v>54900</v>
      </c>
      <c r="D589" s="90">
        <v>54000</v>
      </c>
      <c r="E589" s="90">
        <v>53800</v>
      </c>
      <c r="F589" s="90">
        <v>50500</v>
      </c>
      <c r="G589" s="90">
        <v>54900</v>
      </c>
      <c r="H589" s="91" t="s">
        <v>25</v>
      </c>
      <c r="I589" s="90">
        <v>52000</v>
      </c>
      <c r="J589" s="90">
        <v>52900</v>
      </c>
      <c r="K589" s="90">
        <v>54500</v>
      </c>
      <c r="L589" s="91" t="s">
        <v>25</v>
      </c>
      <c r="M589" s="90">
        <v>54100</v>
      </c>
      <c r="N589" s="90">
        <v>55600</v>
      </c>
      <c r="O589" s="90">
        <v>51500</v>
      </c>
      <c r="P589" s="90">
        <v>51500</v>
      </c>
      <c r="Q589" s="90">
        <v>50200</v>
      </c>
      <c r="R589" s="90">
        <v>50400</v>
      </c>
      <c r="S589" s="90">
        <v>50300</v>
      </c>
      <c r="T589" s="90">
        <v>53000</v>
      </c>
      <c r="U589" s="90">
        <v>53400</v>
      </c>
      <c r="V589" s="91" t="s">
        <v>25</v>
      </c>
      <c r="W589" s="90">
        <v>54500</v>
      </c>
      <c r="X589" s="90">
        <v>56700</v>
      </c>
    </row>
    <row r="590" spans="1:24">
      <c r="A590" t="str">
        <f t="shared" si="17"/>
        <v>Oct-22</v>
      </c>
      <c r="B590" s="93">
        <v>44856</v>
      </c>
      <c r="C590" s="90">
        <v>54900</v>
      </c>
      <c r="D590" s="90">
        <v>54300</v>
      </c>
      <c r="E590" s="90">
        <v>54200</v>
      </c>
      <c r="F590" s="90">
        <v>50800</v>
      </c>
      <c r="G590" s="90">
        <v>54900</v>
      </c>
      <c r="H590" s="91" t="s">
        <v>25</v>
      </c>
      <c r="I590" s="90">
        <v>52000</v>
      </c>
      <c r="J590" s="90">
        <v>53100</v>
      </c>
      <c r="K590" s="90">
        <v>54500</v>
      </c>
      <c r="L590" s="91" t="s">
        <v>25</v>
      </c>
      <c r="M590" s="90">
        <v>54500</v>
      </c>
      <c r="N590" s="90">
        <v>55600</v>
      </c>
      <c r="O590" s="90">
        <v>51800</v>
      </c>
      <c r="P590" s="90">
        <v>51800</v>
      </c>
      <c r="Q590" s="90">
        <v>50700</v>
      </c>
      <c r="R590" s="90">
        <v>50900</v>
      </c>
      <c r="S590" s="90">
        <v>50500</v>
      </c>
      <c r="T590" s="90">
        <v>53300</v>
      </c>
      <c r="U590" s="90">
        <v>53700</v>
      </c>
      <c r="V590" s="90">
        <v>52800</v>
      </c>
      <c r="W590" s="90">
        <v>54500</v>
      </c>
      <c r="X590" s="90">
        <v>56700</v>
      </c>
    </row>
    <row r="591" spans="1:24">
      <c r="A591" t="str">
        <f t="shared" si="17"/>
        <v>Oct-22</v>
      </c>
      <c r="B591" s="93">
        <v>44857</v>
      </c>
      <c r="C591" s="90" t="s">
        <v>24</v>
      </c>
      <c r="D591" s="90" t="s">
        <v>24</v>
      </c>
      <c r="E591" s="90" t="s">
        <v>24</v>
      </c>
      <c r="F591" s="90" t="s">
        <v>24</v>
      </c>
      <c r="G591" s="90" t="s">
        <v>24</v>
      </c>
      <c r="H591" s="90" t="s">
        <v>24</v>
      </c>
      <c r="I591" s="90" t="s">
        <v>24</v>
      </c>
      <c r="J591" s="90" t="s">
        <v>24</v>
      </c>
      <c r="K591" s="90" t="s">
        <v>24</v>
      </c>
      <c r="L591" s="90" t="s">
        <v>24</v>
      </c>
      <c r="M591" s="90" t="s">
        <v>24</v>
      </c>
      <c r="N591" s="90" t="s">
        <v>24</v>
      </c>
      <c r="O591" s="90" t="s">
        <v>24</v>
      </c>
      <c r="P591" s="90" t="s">
        <v>24</v>
      </c>
      <c r="Q591" s="90" t="s">
        <v>24</v>
      </c>
      <c r="R591" s="90" t="s">
        <v>24</v>
      </c>
      <c r="S591" s="90" t="s">
        <v>24</v>
      </c>
      <c r="T591" s="90" t="s">
        <v>24</v>
      </c>
      <c r="U591" s="90" t="s">
        <v>24</v>
      </c>
      <c r="V591" s="90" t="s">
        <v>24</v>
      </c>
      <c r="W591" s="90" t="s">
        <v>24</v>
      </c>
      <c r="X591" s="90" t="s">
        <v>24</v>
      </c>
    </row>
    <row r="592" spans="1:24">
      <c r="A592" t="str">
        <f t="shared" si="17"/>
        <v>Oct-22</v>
      </c>
      <c r="B592" s="93">
        <v>44858</v>
      </c>
      <c r="C592" s="90" t="s">
        <v>24</v>
      </c>
      <c r="D592" s="90" t="s">
        <v>24</v>
      </c>
      <c r="E592" s="90" t="s">
        <v>24</v>
      </c>
      <c r="F592" s="90" t="s">
        <v>24</v>
      </c>
      <c r="G592" s="90" t="s">
        <v>24</v>
      </c>
      <c r="H592" s="90" t="s">
        <v>24</v>
      </c>
      <c r="I592" s="90" t="s">
        <v>24</v>
      </c>
      <c r="J592" s="90" t="s">
        <v>24</v>
      </c>
      <c r="K592" s="90" t="s">
        <v>24</v>
      </c>
      <c r="L592" s="90" t="s">
        <v>24</v>
      </c>
      <c r="M592" s="90" t="s">
        <v>24</v>
      </c>
      <c r="N592" s="90" t="s">
        <v>24</v>
      </c>
      <c r="O592" s="90" t="s">
        <v>24</v>
      </c>
      <c r="P592" s="90" t="s">
        <v>24</v>
      </c>
      <c r="Q592" s="90" t="s">
        <v>24</v>
      </c>
      <c r="R592" s="90" t="s">
        <v>24</v>
      </c>
      <c r="S592" s="90" t="s">
        <v>24</v>
      </c>
      <c r="T592" s="90" t="s">
        <v>24</v>
      </c>
      <c r="U592" s="90" t="s">
        <v>24</v>
      </c>
      <c r="V592" s="90" t="s">
        <v>24</v>
      </c>
      <c r="W592" s="90" t="s">
        <v>24</v>
      </c>
      <c r="X592" s="90" t="s">
        <v>24</v>
      </c>
    </row>
    <row r="593" spans="1:24">
      <c r="A593" t="str">
        <f t="shared" si="17"/>
        <v>Oct-22</v>
      </c>
      <c r="B593" s="93">
        <v>44859</v>
      </c>
      <c r="C593" s="90" t="s">
        <v>24</v>
      </c>
      <c r="D593" s="90" t="s">
        <v>24</v>
      </c>
      <c r="E593" s="90" t="s">
        <v>24</v>
      </c>
      <c r="F593" s="90" t="s">
        <v>24</v>
      </c>
      <c r="G593" s="90" t="s">
        <v>24</v>
      </c>
      <c r="H593" s="90" t="s">
        <v>24</v>
      </c>
      <c r="I593" s="90" t="s">
        <v>24</v>
      </c>
      <c r="J593" s="90" t="s">
        <v>24</v>
      </c>
      <c r="K593" s="90" t="s">
        <v>24</v>
      </c>
      <c r="L593" s="90" t="s">
        <v>24</v>
      </c>
      <c r="M593" s="90" t="s">
        <v>24</v>
      </c>
      <c r="N593" s="90" t="s">
        <v>24</v>
      </c>
      <c r="O593" s="90" t="s">
        <v>24</v>
      </c>
      <c r="P593" s="90" t="s">
        <v>24</v>
      </c>
      <c r="Q593" s="90" t="s">
        <v>24</v>
      </c>
      <c r="R593" s="90" t="s">
        <v>24</v>
      </c>
      <c r="S593" s="90" t="s">
        <v>24</v>
      </c>
      <c r="T593" s="90" t="s">
        <v>24</v>
      </c>
      <c r="U593" s="90" t="s">
        <v>24</v>
      </c>
      <c r="V593" s="90" t="s">
        <v>24</v>
      </c>
      <c r="W593" s="90" t="s">
        <v>24</v>
      </c>
      <c r="X593" s="90" t="s">
        <v>24</v>
      </c>
    </row>
    <row r="594" spans="1:24">
      <c r="A594" t="str">
        <f t="shared" si="17"/>
        <v>Oct-22</v>
      </c>
      <c r="B594" s="93">
        <v>44860</v>
      </c>
      <c r="C594" s="91" t="s">
        <v>25</v>
      </c>
      <c r="D594" s="90">
        <v>54300</v>
      </c>
      <c r="E594" s="90">
        <v>53600</v>
      </c>
      <c r="F594" s="90">
        <v>50500</v>
      </c>
      <c r="G594" s="90">
        <v>55200</v>
      </c>
      <c r="H594" s="91" t="s">
        <v>25</v>
      </c>
      <c r="I594" s="90">
        <v>52500</v>
      </c>
      <c r="J594" s="90">
        <v>53100</v>
      </c>
      <c r="K594" s="90">
        <v>54500</v>
      </c>
      <c r="L594" s="91" t="s">
        <v>25</v>
      </c>
      <c r="M594" s="90">
        <v>54200</v>
      </c>
      <c r="N594" s="91" t="s">
        <v>25</v>
      </c>
      <c r="O594" s="91" t="s">
        <v>25</v>
      </c>
      <c r="P594" s="91" t="s">
        <v>25</v>
      </c>
      <c r="Q594" s="90">
        <v>50700</v>
      </c>
      <c r="R594" s="90">
        <v>50900</v>
      </c>
      <c r="S594" s="90">
        <v>51000</v>
      </c>
      <c r="T594" s="90">
        <v>53000</v>
      </c>
      <c r="U594" s="90">
        <v>53700</v>
      </c>
      <c r="V594" s="90">
        <v>52300</v>
      </c>
      <c r="W594" s="90">
        <v>54500</v>
      </c>
      <c r="X594" s="90">
        <v>56700</v>
      </c>
    </row>
    <row r="595" spans="1:24">
      <c r="A595" t="str">
        <f t="shared" si="17"/>
        <v>Oct-22</v>
      </c>
      <c r="B595" s="93">
        <v>44861</v>
      </c>
      <c r="C595" s="90">
        <v>54900</v>
      </c>
      <c r="D595" s="90">
        <v>54300</v>
      </c>
      <c r="E595" s="90">
        <v>53800</v>
      </c>
      <c r="F595" s="90">
        <v>50500</v>
      </c>
      <c r="G595" s="90">
        <v>55200</v>
      </c>
      <c r="H595" s="91" t="s">
        <v>25</v>
      </c>
      <c r="I595" s="90">
        <v>52000</v>
      </c>
      <c r="J595" s="90">
        <v>53100</v>
      </c>
      <c r="K595" s="90">
        <v>54500</v>
      </c>
      <c r="L595" s="91" t="s">
        <v>25</v>
      </c>
      <c r="M595" s="90">
        <v>54200</v>
      </c>
      <c r="N595" s="90">
        <v>55600</v>
      </c>
      <c r="O595" s="90">
        <v>51700</v>
      </c>
      <c r="P595" s="91" t="s">
        <v>25</v>
      </c>
      <c r="Q595" s="90">
        <v>50500</v>
      </c>
      <c r="R595" s="90">
        <v>50800</v>
      </c>
      <c r="S595" s="90">
        <v>50500</v>
      </c>
      <c r="T595" s="90">
        <v>53000</v>
      </c>
      <c r="U595" s="90">
        <v>53700</v>
      </c>
      <c r="V595" s="90">
        <v>52300</v>
      </c>
      <c r="W595" s="90">
        <v>54500</v>
      </c>
      <c r="X595" s="90">
        <v>56700</v>
      </c>
    </row>
    <row r="596" spans="1:24">
      <c r="A596" t="str">
        <f t="shared" si="17"/>
        <v>Oct-22</v>
      </c>
      <c r="B596" s="93">
        <v>44862</v>
      </c>
      <c r="C596" s="90">
        <v>54900</v>
      </c>
      <c r="D596" s="90">
        <v>54200</v>
      </c>
      <c r="E596" s="90">
        <v>53500</v>
      </c>
      <c r="F596" s="90">
        <v>50200</v>
      </c>
      <c r="G596" s="90">
        <v>55100</v>
      </c>
      <c r="H596" s="91" t="s">
        <v>25</v>
      </c>
      <c r="I596" s="90">
        <v>52000</v>
      </c>
      <c r="J596" s="90">
        <v>53100</v>
      </c>
      <c r="K596" s="90">
        <v>54500</v>
      </c>
      <c r="L596" s="91" t="s">
        <v>25</v>
      </c>
      <c r="M596" s="90">
        <v>53800</v>
      </c>
      <c r="N596" s="90">
        <v>55600</v>
      </c>
      <c r="O596" s="90">
        <v>51400</v>
      </c>
      <c r="P596" s="91" t="s">
        <v>25</v>
      </c>
      <c r="Q596" s="90">
        <v>50400</v>
      </c>
      <c r="R596" s="90">
        <v>50500</v>
      </c>
      <c r="S596" s="90">
        <v>50300</v>
      </c>
      <c r="T596" s="90">
        <v>52700</v>
      </c>
      <c r="U596" s="90">
        <v>53600</v>
      </c>
      <c r="V596" s="90">
        <v>52300</v>
      </c>
      <c r="W596" s="90">
        <v>54500</v>
      </c>
      <c r="X596" s="90">
        <v>56700</v>
      </c>
    </row>
    <row r="597" spans="1:24">
      <c r="A597" t="str">
        <f t="shared" si="17"/>
        <v>Oct-22</v>
      </c>
      <c r="B597" s="93">
        <v>44863</v>
      </c>
      <c r="C597" s="90">
        <v>54400</v>
      </c>
      <c r="D597" s="90">
        <v>54000</v>
      </c>
      <c r="E597" s="90">
        <v>53500</v>
      </c>
      <c r="F597" s="90">
        <v>49900</v>
      </c>
      <c r="G597" s="90">
        <v>55100</v>
      </c>
      <c r="H597" s="91" t="s">
        <v>25</v>
      </c>
      <c r="I597" s="90">
        <v>52000</v>
      </c>
      <c r="J597" s="90">
        <v>52500</v>
      </c>
      <c r="K597" s="90">
        <v>54500</v>
      </c>
      <c r="L597" s="91" t="s">
        <v>25</v>
      </c>
      <c r="M597" s="90">
        <v>53400</v>
      </c>
      <c r="N597" s="90">
        <v>55600</v>
      </c>
      <c r="O597" s="90">
        <v>51000</v>
      </c>
      <c r="P597" s="91" t="s">
        <v>25</v>
      </c>
      <c r="Q597" s="90">
        <v>50500</v>
      </c>
      <c r="R597" s="90">
        <v>50300</v>
      </c>
      <c r="S597" s="90">
        <v>50300</v>
      </c>
      <c r="T597" s="90">
        <v>52400</v>
      </c>
      <c r="U597" s="90">
        <v>53600</v>
      </c>
      <c r="V597" s="90">
        <v>52500</v>
      </c>
      <c r="W597" s="90">
        <v>54300</v>
      </c>
      <c r="X597" s="90">
        <v>56700</v>
      </c>
    </row>
    <row r="598" spans="1:24">
      <c r="A598" t="str">
        <f t="shared" ref="A598:A661" si="18">TEXT(B598,"MMM-YY")</f>
        <v>Oct-22</v>
      </c>
      <c r="B598" s="93">
        <v>44864</v>
      </c>
      <c r="C598" s="90" t="s">
        <v>24</v>
      </c>
      <c r="D598" s="90" t="s">
        <v>24</v>
      </c>
      <c r="E598" s="90" t="s">
        <v>24</v>
      </c>
      <c r="F598" s="90" t="s">
        <v>24</v>
      </c>
      <c r="G598" s="90" t="s">
        <v>24</v>
      </c>
      <c r="H598" s="90" t="s">
        <v>24</v>
      </c>
      <c r="I598" s="90" t="s">
        <v>24</v>
      </c>
      <c r="J598" s="90" t="s">
        <v>24</v>
      </c>
      <c r="K598" s="90" t="s">
        <v>24</v>
      </c>
      <c r="L598" s="90" t="s">
        <v>24</v>
      </c>
      <c r="M598" s="90" t="s">
        <v>24</v>
      </c>
      <c r="N598" s="90" t="s">
        <v>24</v>
      </c>
      <c r="O598" s="90" t="s">
        <v>24</v>
      </c>
      <c r="P598" s="90" t="s">
        <v>24</v>
      </c>
      <c r="Q598" s="90" t="s">
        <v>24</v>
      </c>
      <c r="R598" s="90" t="s">
        <v>24</v>
      </c>
      <c r="S598" s="90" t="s">
        <v>24</v>
      </c>
      <c r="T598" s="90" t="s">
        <v>24</v>
      </c>
      <c r="U598" s="90" t="s">
        <v>24</v>
      </c>
      <c r="V598" s="90" t="s">
        <v>24</v>
      </c>
      <c r="W598" s="90" t="s">
        <v>24</v>
      </c>
      <c r="X598" s="90" t="s">
        <v>24</v>
      </c>
    </row>
    <row r="599" spans="1:24">
      <c r="A599" t="str">
        <f t="shared" si="18"/>
        <v>Oct-22</v>
      </c>
      <c r="B599" s="93">
        <v>44865</v>
      </c>
      <c r="C599" s="90">
        <v>54200</v>
      </c>
      <c r="D599" s="90">
        <v>54000</v>
      </c>
      <c r="E599" s="90">
        <v>53100</v>
      </c>
      <c r="F599" s="90">
        <v>49900</v>
      </c>
      <c r="G599" s="90">
        <v>54400</v>
      </c>
      <c r="H599" s="91" t="s">
        <v>25</v>
      </c>
      <c r="I599" s="90">
        <v>51500</v>
      </c>
      <c r="J599" s="90">
        <v>52200</v>
      </c>
      <c r="K599" s="90">
        <v>54400</v>
      </c>
      <c r="L599" s="91" t="s">
        <v>25</v>
      </c>
      <c r="M599" s="90">
        <v>53000</v>
      </c>
      <c r="N599" s="90">
        <v>55100</v>
      </c>
      <c r="O599" s="90">
        <v>50800</v>
      </c>
      <c r="P599" s="91" t="s">
        <v>25</v>
      </c>
      <c r="Q599" s="90">
        <v>49500</v>
      </c>
      <c r="R599" s="90">
        <v>50000</v>
      </c>
      <c r="S599" s="90">
        <v>49800</v>
      </c>
      <c r="T599" s="90">
        <v>52400</v>
      </c>
      <c r="U599" s="90">
        <v>53600</v>
      </c>
      <c r="V599" s="90">
        <v>51300</v>
      </c>
      <c r="W599" s="90">
        <v>54000</v>
      </c>
      <c r="X599" s="90">
        <v>56200</v>
      </c>
    </row>
    <row r="600" spans="1:24">
      <c r="A600" t="str">
        <f t="shared" si="18"/>
        <v>Nov-22</v>
      </c>
      <c r="B600" s="93">
        <v>44866</v>
      </c>
      <c r="C600" s="90">
        <v>54200</v>
      </c>
      <c r="D600" s="90">
        <v>54000</v>
      </c>
      <c r="E600" s="90">
        <v>53200</v>
      </c>
      <c r="F600" s="90">
        <v>49900</v>
      </c>
      <c r="G600" s="90">
        <v>53800</v>
      </c>
      <c r="H600" s="91" t="s">
        <v>25</v>
      </c>
      <c r="I600" s="90">
        <v>51000</v>
      </c>
      <c r="J600" s="90">
        <v>52200</v>
      </c>
      <c r="K600" s="90">
        <v>53900</v>
      </c>
      <c r="L600" s="91" t="s">
        <v>25</v>
      </c>
      <c r="M600" s="90">
        <v>53200</v>
      </c>
      <c r="N600" s="90">
        <v>54600</v>
      </c>
      <c r="O600" s="90">
        <v>50900</v>
      </c>
      <c r="P600" s="90">
        <v>51500</v>
      </c>
      <c r="Q600" s="90">
        <v>49400</v>
      </c>
      <c r="R600" s="90">
        <v>49900</v>
      </c>
      <c r="S600" s="90">
        <v>49800</v>
      </c>
      <c r="T600" s="90">
        <v>52400</v>
      </c>
      <c r="U600" s="90">
        <v>53600</v>
      </c>
      <c r="V600" s="90">
        <v>51300</v>
      </c>
      <c r="W600" s="90">
        <v>54000</v>
      </c>
      <c r="X600" s="90">
        <v>56200</v>
      </c>
    </row>
    <row r="601" spans="1:24">
      <c r="A601" t="str">
        <f t="shared" si="18"/>
        <v>Nov-22</v>
      </c>
      <c r="B601" s="93">
        <v>44867</v>
      </c>
      <c r="C601" s="90">
        <v>54200</v>
      </c>
      <c r="D601" s="90">
        <v>53800</v>
      </c>
      <c r="E601" s="90">
        <v>53000</v>
      </c>
      <c r="F601" s="90">
        <v>49500</v>
      </c>
      <c r="G601" s="90">
        <v>53800</v>
      </c>
      <c r="H601" s="91" t="s">
        <v>25</v>
      </c>
      <c r="I601" s="90">
        <v>51000</v>
      </c>
      <c r="J601" s="90">
        <v>51900</v>
      </c>
      <c r="K601" s="90">
        <v>54000</v>
      </c>
      <c r="L601" s="91" t="s">
        <v>25</v>
      </c>
      <c r="M601" s="90">
        <v>52900</v>
      </c>
      <c r="N601" s="90">
        <v>54600</v>
      </c>
      <c r="O601" s="90">
        <v>50700</v>
      </c>
      <c r="P601" s="90">
        <v>51000</v>
      </c>
      <c r="Q601" s="90">
        <v>49300</v>
      </c>
      <c r="R601" s="90">
        <v>49600</v>
      </c>
      <c r="S601" s="90">
        <v>49700</v>
      </c>
      <c r="T601" s="91" t="s">
        <v>25</v>
      </c>
      <c r="U601" s="90">
        <v>53500</v>
      </c>
      <c r="V601" s="90">
        <v>51300</v>
      </c>
      <c r="W601" s="90">
        <v>53500</v>
      </c>
      <c r="X601" s="90">
        <v>55700</v>
      </c>
    </row>
    <row r="602" spans="1:24">
      <c r="A602" t="str">
        <f t="shared" si="18"/>
        <v>Nov-22</v>
      </c>
      <c r="B602" s="93">
        <v>44868</v>
      </c>
      <c r="C602" s="90">
        <v>53800</v>
      </c>
      <c r="D602" s="90">
        <v>53800</v>
      </c>
      <c r="E602" s="90">
        <v>53000</v>
      </c>
      <c r="F602" s="90">
        <v>49300</v>
      </c>
      <c r="G602" s="90">
        <v>53700</v>
      </c>
      <c r="H602" s="91" t="s">
        <v>25</v>
      </c>
      <c r="I602" s="90">
        <v>51000</v>
      </c>
      <c r="J602" s="90">
        <v>51900</v>
      </c>
      <c r="K602" s="90">
        <v>54000</v>
      </c>
      <c r="L602" s="91" t="s">
        <v>25</v>
      </c>
      <c r="M602" s="90">
        <v>52900</v>
      </c>
      <c r="N602" s="90">
        <v>54000</v>
      </c>
      <c r="O602" s="90">
        <v>50700</v>
      </c>
      <c r="P602" s="90">
        <v>51000</v>
      </c>
      <c r="Q602" s="90">
        <v>48700</v>
      </c>
      <c r="R602" s="90">
        <v>49400</v>
      </c>
      <c r="S602" s="90">
        <v>49600</v>
      </c>
      <c r="T602" s="90">
        <v>51800</v>
      </c>
      <c r="U602" s="90">
        <v>53200</v>
      </c>
      <c r="V602" s="90">
        <v>51300</v>
      </c>
      <c r="W602" s="90">
        <v>53300</v>
      </c>
      <c r="X602" s="90">
        <v>55600</v>
      </c>
    </row>
    <row r="603" spans="1:24">
      <c r="A603" t="str">
        <f t="shared" si="18"/>
        <v>Nov-22</v>
      </c>
      <c r="B603" s="93">
        <v>44869</v>
      </c>
      <c r="C603" s="90">
        <v>53700</v>
      </c>
      <c r="D603" s="90">
        <v>53500</v>
      </c>
      <c r="E603" s="90">
        <v>52500</v>
      </c>
      <c r="F603" s="90">
        <v>48900</v>
      </c>
      <c r="G603" s="90">
        <v>53700</v>
      </c>
      <c r="H603" s="91" t="s">
        <v>25</v>
      </c>
      <c r="I603" s="90">
        <v>51000</v>
      </c>
      <c r="J603" s="90">
        <v>51200</v>
      </c>
      <c r="K603" s="90">
        <v>53400</v>
      </c>
      <c r="L603" s="91" t="s">
        <v>25</v>
      </c>
      <c r="M603" s="90">
        <v>52200</v>
      </c>
      <c r="N603" s="90">
        <v>53500</v>
      </c>
      <c r="O603" s="90">
        <v>50200</v>
      </c>
      <c r="P603" s="90">
        <v>50600</v>
      </c>
      <c r="Q603" s="90">
        <v>48700</v>
      </c>
      <c r="R603" s="90">
        <v>49000</v>
      </c>
      <c r="S603" s="90">
        <v>49100</v>
      </c>
      <c r="T603" s="90">
        <v>51400</v>
      </c>
      <c r="U603" s="90">
        <v>52800</v>
      </c>
      <c r="V603" s="90">
        <v>50800</v>
      </c>
      <c r="W603" s="90">
        <v>53300</v>
      </c>
      <c r="X603" s="90">
        <v>55600</v>
      </c>
    </row>
    <row r="604" spans="1:24">
      <c r="A604" t="str">
        <f t="shared" si="18"/>
        <v>Nov-22</v>
      </c>
      <c r="B604" s="93">
        <v>44870</v>
      </c>
      <c r="C604" s="90">
        <v>53500</v>
      </c>
      <c r="D604" s="90">
        <v>53500</v>
      </c>
      <c r="E604" s="90">
        <v>52300</v>
      </c>
      <c r="F604" s="90">
        <v>48700</v>
      </c>
      <c r="G604" s="90">
        <v>53700</v>
      </c>
      <c r="H604" s="91" t="s">
        <v>25</v>
      </c>
      <c r="I604" s="90">
        <v>51000</v>
      </c>
      <c r="J604" s="90">
        <v>51100</v>
      </c>
      <c r="K604" s="90">
        <v>53400</v>
      </c>
      <c r="L604" s="91" t="s">
        <v>25</v>
      </c>
      <c r="M604" s="90">
        <v>52000</v>
      </c>
      <c r="N604" s="90">
        <v>53500</v>
      </c>
      <c r="O604" s="90">
        <v>50000</v>
      </c>
      <c r="P604" s="90">
        <v>50000</v>
      </c>
      <c r="Q604" s="90">
        <v>48300</v>
      </c>
      <c r="R604" s="90">
        <v>48900</v>
      </c>
      <c r="S604" s="90">
        <v>48800</v>
      </c>
      <c r="T604" s="90">
        <v>51200</v>
      </c>
      <c r="U604" s="90">
        <v>52800</v>
      </c>
      <c r="V604" s="90">
        <v>50800</v>
      </c>
      <c r="W604" s="90">
        <v>53200</v>
      </c>
      <c r="X604" s="90">
        <v>55500</v>
      </c>
    </row>
    <row r="605" spans="1:24">
      <c r="A605" t="str">
        <f t="shared" si="18"/>
        <v>Nov-22</v>
      </c>
      <c r="B605" s="93">
        <v>44871</v>
      </c>
      <c r="C605" s="90" t="s">
        <v>24</v>
      </c>
      <c r="D605" s="90" t="s">
        <v>24</v>
      </c>
      <c r="E605" s="90" t="s">
        <v>24</v>
      </c>
      <c r="F605" s="90" t="s">
        <v>24</v>
      </c>
      <c r="G605" s="90" t="s">
        <v>24</v>
      </c>
      <c r="H605" s="90" t="s">
        <v>24</v>
      </c>
      <c r="I605" s="90" t="s">
        <v>24</v>
      </c>
      <c r="J605" s="90" t="s">
        <v>24</v>
      </c>
      <c r="K605" s="90" t="s">
        <v>24</v>
      </c>
      <c r="L605" s="90" t="s">
        <v>24</v>
      </c>
      <c r="M605" s="90" t="s">
        <v>24</v>
      </c>
      <c r="N605" s="90" t="s">
        <v>24</v>
      </c>
      <c r="O605" s="90" t="s">
        <v>24</v>
      </c>
      <c r="P605" s="90" t="s">
        <v>24</v>
      </c>
      <c r="Q605" s="90" t="s">
        <v>24</v>
      </c>
      <c r="R605" s="90" t="s">
        <v>24</v>
      </c>
      <c r="S605" s="90" t="s">
        <v>24</v>
      </c>
      <c r="T605" s="90" t="s">
        <v>24</v>
      </c>
      <c r="U605" s="90" t="s">
        <v>24</v>
      </c>
      <c r="V605" s="90" t="s">
        <v>24</v>
      </c>
      <c r="W605" s="90" t="s">
        <v>24</v>
      </c>
      <c r="X605" s="90" t="s">
        <v>24</v>
      </c>
    </row>
    <row r="606" spans="1:24">
      <c r="A606" t="str">
        <f t="shared" si="18"/>
        <v>Nov-22</v>
      </c>
      <c r="B606" s="93">
        <v>44872</v>
      </c>
      <c r="C606" s="90">
        <v>53200</v>
      </c>
      <c r="D606" s="90">
        <v>53500</v>
      </c>
      <c r="E606" s="90">
        <v>52000</v>
      </c>
      <c r="F606" s="90">
        <v>48500</v>
      </c>
      <c r="G606" s="90">
        <v>53700</v>
      </c>
      <c r="H606" s="91" t="s">
        <v>25</v>
      </c>
      <c r="I606" s="90">
        <v>50500</v>
      </c>
      <c r="J606" s="90">
        <v>50700</v>
      </c>
      <c r="K606" s="90">
        <v>53400</v>
      </c>
      <c r="L606" s="91" t="s">
        <v>25</v>
      </c>
      <c r="M606" s="90">
        <v>52000</v>
      </c>
      <c r="N606" s="90">
        <v>53500</v>
      </c>
      <c r="O606" s="90">
        <v>49700</v>
      </c>
      <c r="P606" s="90">
        <v>49800</v>
      </c>
      <c r="Q606" s="90">
        <v>48100</v>
      </c>
      <c r="R606" s="90">
        <v>48700</v>
      </c>
      <c r="S606" s="90">
        <v>48300</v>
      </c>
      <c r="T606" s="90">
        <v>51000</v>
      </c>
      <c r="U606" s="90">
        <v>52500</v>
      </c>
      <c r="V606" s="90">
        <v>50800</v>
      </c>
      <c r="W606" s="90">
        <v>53000</v>
      </c>
      <c r="X606" s="90">
        <v>55300</v>
      </c>
    </row>
    <row r="607" spans="1:24">
      <c r="A607" t="str">
        <f t="shared" si="18"/>
        <v>Nov-22</v>
      </c>
      <c r="B607" s="93">
        <v>44873</v>
      </c>
      <c r="C607" s="90">
        <v>52900</v>
      </c>
      <c r="D607" s="90">
        <v>53000</v>
      </c>
      <c r="E607" s="90">
        <v>51800</v>
      </c>
      <c r="F607" s="90">
        <v>48300</v>
      </c>
      <c r="G607" s="90">
        <v>53500</v>
      </c>
      <c r="H607" s="91" t="s">
        <v>25</v>
      </c>
      <c r="I607" s="90">
        <v>50000</v>
      </c>
      <c r="J607" s="90">
        <v>50500</v>
      </c>
      <c r="K607" s="90">
        <v>53400</v>
      </c>
      <c r="L607" s="91" t="s">
        <v>25</v>
      </c>
      <c r="M607" s="90">
        <v>51600</v>
      </c>
      <c r="N607" s="90">
        <v>53500</v>
      </c>
      <c r="O607" s="90">
        <v>49800</v>
      </c>
      <c r="P607" s="90">
        <v>49600</v>
      </c>
      <c r="Q607" s="90">
        <v>48000</v>
      </c>
      <c r="R607" s="90">
        <v>48500</v>
      </c>
      <c r="S607" s="90">
        <v>48300</v>
      </c>
      <c r="T607" s="90">
        <v>50800</v>
      </c>
      <c r="U607" s="90">
        <v>52000</v>
      </c>
      <c r="V607" s="90">
        <v>50800</v>
      </c>
      <c r="W607" s="90">
        <v>53000</v>
      </c>
      <c r="X607" s="90">
        <v>55300</v>
      </c>
    </row>
    <row r="608" spans="1:24">
      <c r="A608" t="str">
        <f t="shared" si="18"/>
        <v>Nov-22</v>
      </c>
      <c r="B608" s="93">
        <v>44874</v>
      </c>
      <c r="C608" s="90">
        <v>53100</v>
      </c>
      <c r="D608" s="90">
        <v>52800</v>
      </c>
      <c r="E608" s="90">
        <v>51800</v>
      </c>
      <c r="F608" s="90">
        <v>48500</v>
      </c>
      <c r="G608" s="90">
        <v>53500</v>
      </c>
      <c r="H608" s="91" t="s">
        <v>25</v>
      </c>
      <c r="I608" s="90">
        <v>50000</v>
      </c>
      <c r="J608" s="90">
        <v>50700</v>
      </c>
      <c r="K608" s="90">
        <v>53400</v>
      </c>
      <c r="L608" s="91" t="s">
        <v>25</v>
      </c>
      <c r="M608" s="90">
        <v>51900</v>
      </c>
      <c r="N608" s="90">
        <v>53500</v>
      </c>
      <c r="O608" s="90">
        <v>50200</v>
      </c>
      <c r="P608" s="90">
        <v>49700</v>
      </c>
      <c r="Q608" s="90">
        <v>48300</v>
      </c>
      <c r="R608" s="90">
        <v>48500</v>
      </c>
      <c r="S608" s="90">
        <v>48300</v>
      </c>
      <c r="T608" s="90">
        <v>51000</v>
      </c>
      <c r="U608" s="90">
        <v>52000</v>
      </c>
      <c r="V608" s="90">
        <v>50800</v>
      </c>
      <c r="W608" s="90">
        <v>53000</v>
      </c>
      <c r="X608" s="90">
        <v>55300</v>
      </c>
    </row>
    <row r="609" spans="1:24">
      <c r="A609" t="str">
        <f t="shared" si="18"/>
        <v>Nov-22</v>
      </c>
      <c r="B609" s="93">
        <v>44875</v>
      </c>
      <c r="C609" s="90">
        <v>52700</v>
      </c>
      <c r="D609" s="90">
        <v>52800</v>
      </c>
      <c r="E609" s="90">
        <v>51500</v>
      </c>
      <c r="F609" s="90">
        <v>48300</v>
      </c>
      <c r="G609" s="90">
        <v>53500</v>
      </c>
      <c r="H609" s="91" t="s">
        <v>25</v>
      </c>
      <c r="I609" s="90">
        <v>50000</v>
      </c>
      <c r="J609" s="90">
        <v>50700</v>
      </c>
      <c r="K609" s="90">
        <v>52800</v>
      </c>
      <c r="L609" s="91" t="s">
        <v>25</v>
      </c>
      <c r="M609" s="90">
        <v>51600</v>
      </c>
      <c r="N609" s="90">
        <v>53500</v>
      </c>
      <c r="O609" s="90">
        <v>49800</v>
      </c>
      <c r="P609" s="90">
        <v>49700</v>
      </c>
      <c r="Q609" s="90">
        <v>48300</v>
      </c>
      <c r="R609" s="90">
        <v>48300</v>
      </c>
      <c r="S609" s="90">
        <v>48300</v>
      </c>
      <c r="T609" s="90">
        <v>50800</v>
      </c>
      <c r="U609" s="90">
        <v>52000</v>
      </c>
      <c r="V609" s="90">
        <v>50800</v>
      </c>
      <c r="W609" s="90">
        <v>53000</v>
      </c>
      <c r="X609" s="90">
        <v>55300</v>
      </c>
    </row>
    <row r="610" spans="1:24">
      <c r="A610" t="str">
        <f t="shared" si="18"/>
        <v>Nov-22</v>
      </c>
      <c r="B610" s="93">
        <v>44876</v>
      </c>
      <c r="C610" s="90">
        <v>52700</v>
      </c>
      <c r="D610" s="90">
        <v>52700</v>
      </c>
      <c r="E610" s="90">
        <v>51300</v>
      </c>
      <c r="F610" s="90">
        <v>48000</v>
      </c>
      <c r="G610" s="90">
        <v>53200</v>
      </c>
      <c r="H610" s="91" t="s">
        <v>25</v>
      </c>
      <c r="I610" s="90">
        <v>50000</v>
      </c>
      <c r="J610" s="90">
        <v>50400</v>
      </c>
      <c r="K610" s="90">
        <v>52700</v>
      </c>
      <c r="L610" s="91" t="s">
        <v>25</v>
      </c>
      <c r="M610" s="90">
        <v>51100</v>
      </c>
      <c r="N610" s="90">
        <v>53500</v>
      </c>
      <c r="O610" s="90">
        <v>49500</v>
      </c>
      <c r="P610" s="90">
        <v>49600</v>
      </c>
      <c r="Q610" s="90">
        <v>47300</v>
      </c>
      <c r="R610" s="90">
        <v>48100</v>
      </c>
      <c r="S610" s="90">
        <v>47800</v>
      </c>
      <c r="T610" s="90">
        <v>50500</v>
      </c>
      <c r="U610" s="90">
        <v>51700</v>
      </c>
      <c r="V610" s="90">
        <v>50800</v>
      </c>
      <c r="W610" s="90">
        <v>52600</v>
      </c>
      <c r="X610" s="90">
        <v>55100</v>
      </c>
    </row>
    <row r="611" spans="1:24">
      <c r="A611" t="str">
        <f t="shared" si="18"/>
        <v>Nov-22</v>
      </c>
      <c r="B611" s="93">
        <v>44877</v>
      </c>
      <c r="C611" s="90">
        <v>52200</v>
      </c>
      <c r="D611" s="90">
        <v>52700</v>
      </c>
      <c r="E611" s="90">
        <v>51300</v>
      </c>
      <c r="F611" s="90">
        <v>47800</v>
      </c>
      <c r="G611" s="90">
        <v>53100</v>
      </c>
      <c r="H611" s="91" t="s">
        <v>25</v>
      </c>
      <c r="I611" s="90">
        <v>49500</v>
      </c>
      <c r="J611" s="90">
        <v>50300</v>
      </c>
      <c r="K611" s="90">
        <v>52700</v>
      </c>
      <c r="L611" s="91" t="s">
        <v>25</v>
      </c>
      <c r="M611" s="90">
        <v>51100</v>
      </c>
      <c r="N611" s="90">
        <v>53000</v>
      </c>
      <c r="O611" s="90">
        <v>49500</v>
      </c>
      <c r="P611" s="90">
        <v>49200</v>
      </c>
      <c r="Q611" s="90">
        <v>47000</v>
      </c>
      <c r="R611" s="90">
        <v>48000</v>
      </c>
      <c r="S611" s="90">
        <v>47500</v>
      </c>
      <c r="T611" s="90">
        <v>50300</v>
      </c>
      <c r="U611" s="90">
        <v>51500</v>
      </c>
      <c r="V611" s="90">
        <v>50800</v>
      </c>
      <c r="W611" s="90">
        <v>52500</v>
      </c>
      <c r="X611" s="90">
        <v>54900</v>
      </c>
    </row>
    <row r="612" spans="1:24">
      <c r="A612" t="str">
        <f t="shared" si="18"/>
        <v>Nov-22</v>
      </c>
      <c r="B612" s="93">
        <v>44878</v>
      </c>
      <c r="C612" s="90" t="s">
        <v>24</v>
      </c>
      <c r="D612" s="90" t="s">
        <v>24</v>
      </c>
      <c r="E612" s="90" t="s">
        <v>24</v>
      </c>
      <c r="F612" s="90" t="s">
        <v>24</v>
      </c>
      <c r="G612" s="90" t="s">
        <v>24</v>
      </c>
      <c r="H612" s="90" t="s">
        <v>24</v>
      </c>
      <c r="I612" s="90" t="s">
        <v>24</v>
      </c>
      <c r="J612" s="90" t="s">
        <v>24</v>
      </c>
      <c r="K612" s="90" t="s">
        <v>24</v>
      </c>
      <c r="L612" s="90" t="s">
        <v>24</v>
      </c>
      <c r="M612" s="90" t="s">
        <v>24</v>
      </c>
      <c r="N612" s="90" t="s">
        <v>24</v>
      </c>
      <c r="O612" s="90" t="s">
        <v>24</v>
      </c>
      <c r="P612" s="90" t="s">
        <v>24</v>
      </c>
      <c r="Q612" s="90" t="s">
        <v>24</v>
      </c>
      <c r="R612" s="90" t="s">
        <v>24</v>
      </c>
      <c r="S612" s="90" t="s">
        <v>24</v>
      </c>
      <c r="T612" s="90" t="s">
        <v>24</v>
      </c>
      <c r="U612" s="90" t="s">
        <v>24</v>
      </c>
      <c r="V612" s="90" t="s">
        <v>24</v>
      </c>
      <c r="W612" s="90" t="s">
        <v>24</v>
      </c>
      <c r="X612" s="90" t="s">
        <v>24</v>
      </c>
    </row>
    <row r="613" spans="1:24">
      <c r="A613" t="str">
        <f t="shared" si="18"/>
        <v>Nov-22</v>
      </c>
      <c r="B613" s="93">
        <v>44879</v>
      </c>
      <c r="C613" s="90">
        <v>51800</v>
      </c>
      <c r="D613" s="90">
        <v>52500</v>
      </c>
      <c r="E613" s="90">
        <v>51000</v>
      </c>
      <c r="F613" s="90">
        <v>47000</v>
      </c>
      <c r="G613" s="90">
        <v>52300</v>
      </c>
      <c r="H613" s="91" t="s">
        <v>25</v>
      </c>
      <c r="I613" s="90">
        <v>49000</v>
      </c>
      <c r="J613" s="90">
        <v>49500</v>
      </c>
      <c r="K613" s="90">
        <v>51500</v>
      </c>
      <c r="L613" s="91" t="s">
        <v>25</v>
      </c>
      <c r="M613" s="90">
        <v>50600</v>
      </c>
      <c r="N613" s="90">
        <v>51500</v>
      </c>
      <c r="O613" s="90">
        <v>48800</v>
      </c>
      <c r="P613" s="90">
        <v>48600</v>
      </c>
      <c r="Q613" s="90">
        <v>46500</v>
      </c>
      <c r="R613" s="90">
        <v>47000</v>
      </c>
      <c r="S613" s="90">
        <v>47000</v>
      </c>
      <c r="T613" s="90">
        <v>49500</v>
      </c>
      <c r="U613" s="90">
        <v>50700</v>
      </c>
      <c r="V613" s="90">
        <v>50300</v>
      </c>
      <c r="W613" s="90">
        <v>51700</v>
      </c>
      <c r="X613" s="90">
        <v>54200</v>
      </c>
    </row>
    <row r="614" spans="1:24">
      <c r="A614" t="str">
        <f t="shared" si="18"/>
        <v>Nov-22</v>
      </c>
      <c r="B614" s="93">
        <v>44880</v>
      </c>
      <c r="C614" s="90">
        <v>51300</v>
      </c>
      <c r="D614" s="90">
        <v>52500</v>
      </c>
      <c r="E614" s="90">
        <v>51000</v>
      </c>
      <c r="F614" s="90">
        <v>47000</v>
      </c>
      <c r="G614" s="90">
        <v>52000</v>
      </c>
      <c r="H614" s="91" t="s">
        <v>25</v>
      </c>
      <c r="I614" s="90">
        <v>48500</v>
      </c>
      <c r="J614" s="90">
        <v>49500</v>
      </c>
      <c r="K614" s="90">
        <v>51500</v>
      </c>
      <c r="L614" s="91" t="s">
        <v>25</v>
      </c>
      <c r="M614" s="90">
        <v>50300</v>
      </c>
      <c r="N614" s="90">
        <v>51500</v>
      </c>
      <c r="O614" s="90">
        <v>48500</v>
      </c>
      <c r="P614" s="90">
        <v>48200</v>
      </c>
      <c r="Q614" s="90">
        <v>46000</v>
      </c>
      <c r="R614" s="90">
        <v>46400</v>
      </c>
      <c r="S614" s="90">
        <v>46500</v>
      </c>
      <c r="T614" s="90">
        <v>49500</v>
      </c>
      <c r="U614" s="90">
        <v>50000</v>
      </c>
      <c r="V614" s="90">
        <v>50300</v>
      </c>
      <c r="W614" s="90">
        <v>51500</v>
      </c>
      <c r="X614" s="90">
        <v>54100</v>
      </c>
    </row>
    <row r="615" spans="1:24">
      <c r="A615" t="str">
        <f t="shared" si="18"/>
        <v>Nov-22</v>
      </c>
      <c r="B615" s="93">
        <v>44881</v>
      </c>
      <c r="C615" s="90">
        <v>50500</v>
      </c>
      <c r="D615" s="90">
        <v>52300</v>
      </c>
      <c r="E615" s="90">
        <v>50800</v>
      </c>
      <c r="F615" s="90">
        <v>46500</v>
      </c>
      <c r="G615" s="90">
        <v>51800</v>
      </c>
      <c r="H615" s="91" t="s">
        <v>25</v>
      </c>
      <c r="I615" s="90">
        <v>48000</v>
      </c>
      <c r="J615" s="90">
        <v>49000</v>
      </c>
      <c r="K615" s="90">
        <v>51500</v>
      </c>
      <c r="L615" s="91" t="s">
        <v>25</v>
      </c>
      <c r="M615" s="90">
        <v>49900</v>
      </c>
      <c r="N615" s="90">
        <v>51500</v>
      </c>
      <c r="O615" s="90">
        <v>48000</v>
      </c>
      <c r="P615" s="90">
        <v>48000</v>
      </c>
      <c r="Q615" s="90">
        <v>45700</v>
      </c>
      <c r="R615" s="90">
        <v>46000</v>
      </c>
      <c r="S615" s="90">
        <v>46000</v>
      </c>
      <c r="T615" s="90">
        <v>49000</v>
      </c>
      <c r="U615" s="90">
        <v>49500</v>
      </c>
      <c r="V615" s="90">
        <v>49800</v>
      </c>
      <c r="W615" s="90">
        <v>51300</v>
      </c>
      <c r="X615" s="90">
        <v>53800</v>
      </c>
    </row>
    <row r="616" spans="1:24">
      <c r="A616" t="str">
        <f t="shared" si="18"/>
        <v>Nov-22</v>
      </c>
      <c r="B616" s="93">
        <v>44882</v>
      </c>
      <c r="C616" s="90">
        <v>49700</v>
      </c>
      <c r="D616" s="90">
        <v>52000</v>
      </c>
      <c r="E616" s="90">
        <v>50000</v>
      </c>
      <c r="F616" s="90">
        <v>45500</v>
      </c>
      <c r="G616" s="90">
        <v>51000</v>
      </c>
      <c r="H616" s="91" t="s">
        <v>25</v>
      </c>
      <c r="I616" s="90">
        <v>47500</v>
      </c>
      <c r="J616" s="90">
        <v>48500</v>
      </c>
      <c r="K616" s="90">
        <v>50500</v>
      </c>
      <c r="L616" s="91" t="s">
        <v>25</v>
      </c>
      <c r="M616" s="90">
        <v>48700</v>
      </c>
      <c r="N616" s="90">
        <v>50500</v>
      </c>
      <c r="O616" s="90">
        <v>47500</v>
      </c>
      <c r="P616" s="90">
        <v>47500</v>
      </c>
      <c r="Q616" s="90">
        <v>44500</v>
      </c>
      <c r="R616" s="90">
        <v>45000</v>
      </c>
      <c r="S616" s="90">
        <v>45400</v>
      </c>
      <c r="T616" s="90">
        <v>48000</v>
      </c>
      <c r="U616" s="90">
        <v>48500</v>
      </c>
      <c r="V616" s="90">
        <v>48800</v>
      </c>
      <c r="W616" s="90">
        <v>50800</v>
      </c>
      <c r="X616" s="90">
        <v>53300</v>
      </c>
    </row>
    <row r="617" spans="1:24">
      <c r="A617" t="str">
        <f t="shared" si="18"/>
        <v>Nov-22</v>
      </c>
      <c r="B617" s="93">
        <v>44883</v>
      </c>
      <c r="C617" s="90">
        <v>48600</v>
      </c>
      <c r="D617" s="90">
        <v>51500</v>
      </c>
      <c r="E617" s="90">
        <v>49600</v>
      </c>
      <c r="F617" s="90">
        <v>45000</v>
      </c>
      <c r="G617" s="90">
        <v>50500</v>
      </c>
      <c r="H617" s="91" t="s">
        <v>25</v>
      </c>
      <c r="I617" s="90">
        <v>47000</v>
      </c>
      <c r="J617" s="90">
        <v>47900</v>
      </c>
      <c r="K617" s="90">
        <v>50300</v>
      </c>
      <c r="L617" s="91" t="s">
        <v>25</v>
      </c>
      <c r="M617" s="90">
        <v>48000</v>
      </c>
      <c r="N617" s="90">
        <v>50300</v>
      </c>
      <c r="O617" s="90">
        <v>46800</v>
      </c>
      <c r="P617" s="90">
        <v>46700</v>
      </c>
      <c r="Q617" s="90">
        <v>44300</v>
      </c>
      <c r="R617" s="90">
        <v>44600</v>
      </c>
      <c r="S617" s="90">
        <v>44800</v>
      </c>
      <c r="T617" s="90">
        <v>47500</v>
      </c>
      <c r="U617" s="90">
        <v>48000</v>
      </c>
      <c r="V617" s="90">
        <v>48800</v>
      </c>
      <c r="W617" s="90">
        <v>50500</v>
      </c>
      <c r="X617" s="90">
        <v>53100</v>
      </c>
    </row>
    <row r="618" spans="1:24">
      <c r="A618" t="str">
        <f t="shared" si="18"/>
        <v>Nov-22</v>
      </c>
      <c r="B618" s="93">
        <v>44884</v>
      </c>
      <c r="C618" s="90">
        <v>52500</v>
      </c>
      <c r="D618" s="90">
        <v>54000</v>
      </c>
      <c r="E618" s="90">
        <v>50400</v>
      </c>
      <c r="F618" s="90">
        <v>48000</v>
      </c>
      <c r="G618" s="90">
        <v>55400</v>
      </c>
      <c r="H618" s="91" t="s">
        <v>25</v>
      </c>
      <c r="I618" s="90">
        <v>50000</v>
      </c>
      <c r="J618" s="90">
        <v>50700</v>
      </c>
      <c r="K618" s="90">
        <v>54400</v>
      </c>
      <c r="L618" s="91" t="s">
        <v>25</v>
      </c>
      <c r="M618" s="90">
        <v>50000</v>
      </c>
      <c r="N618" s="90">
        <v>52900</v>
      </c>
      <c r="O618" s="90">
        <v>48000</v>
      </c>
      <c r="P618" s="91" t="s">
        <v>25</v>
      </c>
      <c r="Q618" s="90">
        <v>48700</v>
      </c>
      <c r="R618" s="90">
        <v>49200</v>
      </c>
      <c r="S618" s="90">
        <v>48000</v>
      </c>
      <c r="T618" s="90">
        <v>50500</v>
      </c>
      <c r="U618" s="90">
        <v>51000</v>
      </c>
      <c r="V618" s="90">
        <v>52800</v>
      </c>
      <c r="W618" s="90">
        <v>53300</v>
      </c>
      <c r="X618" s="90">
        <v>55400</v>
      </c>
    </row>
    <row r="619" spans="1:24">
      <c r="A619" t="str">
        <f t="shared" si="18"/>
        <v>Nov-22</v>
      </c>
      <c r="B619" s="93">
        <v>44885</v>
      </c>
      <c r="C619" s="90" t="s">
        <v>24</v>
      </c>
      <c r="D619" s="90" t="s">
        <v>24</v>
      </c>
      <c r="E619" s="90" t="s">
        <v>24</v>
      </c>
      <c r="F619" s="90" t="s">
        <v>24</v>
      </c>
      <c r="G619" s="90" t="s">
        <v>24</v>
      </c>
      <c r="H619" s="90" t="s">
        <v>24</v>
      </c>
      <c r="I619" s="90" t="s">
        <v>24</v>
      </c>
      <c r="J619" s="90" t="s">
        <v>24</v>
      </c>
      <c r="K619" s="90" t="s">
        <v>24</v>
      </c>
      <c r="L619" s="90" t="s">
        <v>24</v>
      </c>
      <c r="M619" s="90" t="s">
        <v>24</v>
      </c>
      <c r="N619" s="90" t="s">
        <v>24</v>
      </c>
      <c r="O619" s="90" t="s">
        <v>24</v>
      </c>
      <c r="P619" s="90" t="s">
        <v>24</v>
      </c>
      <c r="Q619" s="90" t="s">
        <v>24</v>
      </c>
      <c r="R619" s="90" t="s">
        <v>24</v>
      </c>
      <c r="S619" s="90" t="s">
        <v>24</v>
      </c>
      <c r="T619" s="90" t="s">
        <v>24</v>
      </c>
      <c r="U619" s="90" t="s">
        <v>24</v>
      </c>
      <c r="V619" s="90" t="s">
        <v>24</v>
      </c>
      <c r="W619" s="90" t="s">
        <v>24</v>
      </c>
      <c r="X619" s="90" t="s">
        <v>24</v>
      </c>
    </row>
    <row r="620" spans="1:24">
      <c r="A620" t="str">
        <f t="shared" si="18"/>
        <v>Nov-22</v>
      </c>
      <c r="B620" s="93">
        <v>44886</v>
      </c>
      <c r="C620" s="90">
        <v>53200</v>
      </c>
      <c r="D620" s="90">
        <v>53500</v>
      </c>
      <c r="E620" s="90">
        <v>51500</v>
      </c>
      <c r="F620" s="90">
        <v>48000</v>
      </c>
      <c r="G620" s="90">
        <v>55400</v>
      </c>
      <c r="H620" s="91" t="s">
        <v>25</v>
      </c>
      <c r="I620" s="90">
        <v>50000</v>
      </c>
      <c r="J620" s="90">
        <v>51400</v>
      </c>
      <c r="K620" s="90">
        <v>54500</v>
      </c>
      <c r="L620" s="91" t="s">
        <v>25</v>
      </c>
      <c r="M620" s="90">
        <v>50300</v>
      </c>
      <c r="N620" s="90">
        <v>53200</v>
      </c>
      <c r="O620" s="90">
        <v>50000</v>
      </c>
      <c r="P620" s="90">
        <v>49300</v>
      </c>
      <c r="Q620" s="90">
        <v>48200</v>
      </c>
      <c r="R620" s="90">
        <v>48600</v>
      </c>
      <c r="S620" s="90">
        <v>49000</v>
      </c>
      <c r="T620" s="90">
        <v>50500</v>
      </c>
      <c r="U620" s="90">
        <v>51600</v>
      </c>
      <c r="V620" s="90">
        <v>52300</v>
      </c>
      <c r="W620" s="90">
        <v>54000</v>
      </c>
      <c r="X620" s="90">
        <v>56000</v>
      </c>
    </row>
    <row r="621" spans="1:24">
      <c r="A621" t="str">
        <f t="shared" si="18"/>
        <v>Nov-22</v>
      </c>
      <c r="B621" s="93">
        <v>44887</v>
      </c>
      <c r="C621" s="90">
        <v>51400</v>
      </c>
      <c r="D621" s="90">
        <v>53000</v>
      </c>
      <c r="E621" s="90">
        <v>51200</v>
      </c>
      <c r="F621" s="90">
        <v>47500</v>
      </c>
      <c r="G621" s="90">
        <v>55200</v>
      </c>
      <c r="H621" s="91" t="s">
        <v>25</v>
      </c>
      <c r="I621" s="90">
        <v>49500</v>
      </c>
      <c r="J621" s="90">
        <v>51000</v>
      </c>
      <c r="K621" s="90">
        <v>54000</v>
      </c>
      <c r="L621" s="91" t="s">
        <v>25</v>
      </c>
      <c r="M621" s="90">
        <v>50000</v>
      </c>
      <c r="N621" s="90">
        <v>53200</v>
      </c>
      <c r="O621" s="90">
        <v>49500</v>
      </c>
      <c r="P621" s="90">
        <v>49100</v>
      </c>
      <c r="Q621" s="90">
        <v>46700</v>
      </c>
      <c r="R621" s="90">
        <v>47400</v>
      </c>
      <c r="S621" s="90">
        <v>48300</v>
      </c>
      <c r="T621" s="90">
        <v>50000</v>
      </c>
      <c r="U621" s="90">
        <v>51000</v>
      </c>
      <c r="V621" s="90">
        <v>51800</v>
      </c>
      <c r="W621" s="90">
        <v>54000</v>
      </c>
      <c r="X621" s="90">
        <v>56000</v>
      </c>
    </row>
    <row r="622" spans="1:24">
      <c r="A622" t="str">
        <f t="shared" si="18"/>
        <v>Nov-22</v>
      </c>
      <c r="B622" s="93">
        <v>44888</v>
      </c>
      <c r="C622" s="90">
        <v>50700</v>
      </c>
      <c r="D622" s="90">
        <v>52700</v>
      </c>
      <c r="E622" s="90">
        <v>50700</v>
      </c>
      <c r="F622" s="90">
        <v>46300</v>
      </c>
      <c r="G622" s="90">
        <v>54200</v>
      </c>
      <c r="H622" s="91" t="s">
        <v>25</v>
      </c>
      <c r="I622" s="90">
        <v>49000</v>
      </c>
      <c r="J622" s="90">
        <v>50200</v>
      </c>
      <c r="K622" s="90">
        <v>53500</v>
      </c>
      <c r="L622" s="91" t="s">
        <v>25</v>
      </c>
      <c r="M622" s="90">
        <v>49700</v>
      </c>
      <c r="N622" s="90">
        <v>53200</v>
      </c>
      <c r="O622" s="90">
        <v>48800</v>
      </c>
      <c r="P622" s="90">
        <v>48800</v>
      </c>
      <c r="Q622" s="90">
        <v>46000</v>
      </c>
      <c r="R622" s="90">
        <v>46500</v>
      </c>
      <c r="S622" s="90">
        <v>47300</v>
      </c>
      <c r="T622" s="90">
        <v>48800</v>
      </c>
      <c r="U622" s="90">
        <v>50000</v>
      </c>
      <c r="V622" s="90">
        <v>50800</v>
      </c>
      <c r="W622" s="90">
        <v>53200</v>
      </c>
      <c r="X622" s="90">
        <v>55500</v>
      </c>
    </row>
    <row r="623" spans="1:24">
      <c r="A623" t="str">
        <f t="shared" si="18"/>
        <v>Nov-22</v>
      </c>
      <c r="B623" s="93">
        <v>44889</v>
      </c>
      <c r="C623" s="90">
        <v>49300</v>
      </c>
      <c r="D623" s="90">
        <v>52000</v>
      </c>
      <c r="E623" s="90">
        <v>49900</v>
      </c>
      <c r="F623" s="90">
        <v>45300</v>
      </c>
      <c r="G623" s="90">
        <v>53400</v>
      </c>
      <c r="H623" s="91" t="s">
        <v>25</v>
      </c>
      <c r="I623" s="90">
        <v>48500</v>
      </c>
      <c r="J623" s="90">
        <v>49500</v>
      </c>
      <c r="K623" s="90">
        <v>52500</v>
      </c>
      <c r="L623" s="91" t="s">
        <v>25</v>
      </c>
      <c r="M623" s="90">
        <v>48900</v>
      </c>
      <c r="N623" s="90">
        <v>51900</v>
      </c>
      <c r="O623" s="90">
        <v>47900</v>
      </c>
      <c r="P623" s="90">
        <v>47800</v>
      </c>
      <c r="Q623" s="90">
        <v>45000</v>
      </c>
      <c r="R623" s="90">
        <v>44700</v>
      </c>
      <c r="S623" s="90">
        <v>46800</v>
      </c>
      <c r="T623" s="90">
        <v>47800</v>
      </c>
      <c r="U623" s="90">
        <v>49800</v>
      </c>
      <c r="V623" s="90">
        <v>50800</v>
      </c>
      <c r="W623" s="90">
        <v>52000</v>
      </c>
      <c r="X623" s="90">
        <v>54500</v>
      </c>
    </row>
    <row r="624" spans="1:24">
      <c r="A624" t="str">
        <f t="shared" si="18"/>
        <v>Nov-22</v>
      </c>
      <c r="B624" s="93">
        <v>44890</v>
      </c>
      <c r="C624" s="90">
        <v>49600</v>
      </c>
      <c r="D624" s="90">
        <v>51500</v>
      </c>
      <c r="E624" s="90">
        <v>49700</v>
      </c>
      <c r="F624" s="90">
        <v>45300</v>
      </c>
      <c r="G624" s="90">
        <v>52800</v>
      </c>
      <c r="H624" s="91" t="s">
        <v>25</v>
      </c>
      <c r="I624" s="90">
        <v>48000</v>
      </c>
      <c r="J624" s="90">
        <v>49000</v>
      </c>
      <c r="K624" s="90">
        <v>52000</v>
      </c>
      <c r="L624" s="91" t="s">
        <v>25</v>
      </c>
      <c r="M624" s="90">
        <v>48900</v>
      </c>
      <c r="N624" s="90">
        <v>52100</v>
      </c>
      <c r="O624" s="90">
        <v>47700</v>
      </c>
      <c r="P624" s="90">
        <v>46500</v>
      </c>
      <c r="Q624" s="90">
        <v>44500</v>
      </c>
      <c r="R624" s="90">
        <v>44800</v>
      </c>
      <c r="S624" s="90">
        <v>44800</v>
      </c>
      <c r="T624" s="90">
        <v>47800</v>
      </c>
      <c r="U624" s="90">
        <v>49500</v>
      </c>
      <c r="V624" s="90">
        <v>50800</v>
      </c>
      <c r="W624" s="90">
        <v>52000</v>
      </c>
      <c r="X624" s="90">
        <v>54500</v>
      </c>
    </row>
    <row r="625" spans="1:24">
      <c r="A625" t="str">
        <f t="shared" si="18"/>
        <v>Nov-22</v>
      </c>
      <c r="B625" s="93">
        <v>44891</v>
      </c>
      <c r="C625" s="90">
        <v>49800</v>
      </c>
      <c r="D625" s="90">
        <v>51500</v>
      </c>
      <c r="E625" s="90">
        <v>50200</v>
      </c>
      <c r="F625" s="90">
        <v>45800</v>
      </c>
      <c r="G625" s="90">
        <v>52800</v>
      </c>
      <c r="H625" s="91" t="s">
        <v>25</v>
      </c>
      <c r="I625" s="90">
        <v>48500</v>
      </c>
      <c r="J625" s="90">
        <v>49000</v>
      </c>
      <c r="K625" s="90">
        <v>52000</v>
      </c>
      <c r="L625" s="91" t="s">
        <v>25</v>
      </c>
      <c r="M625" s="90">
        <v>49000</v>
      </c>
      <c r="N625" s="90">
        <v>52100</v>
      </c>
      <c r="O625" s="90">
        <v>48500</v>
      </c>
      <c r="P625" s="90">
        <v>47300</v>
      </c>
      <c r="Q625" s="90">
        <v>45200</v>
      </c>
      <c r="R625" s="90">
        <v>45400</v>
      </c>
      <c r="S625" s="90">
        <v>46100</v>
      </c>
      <c r="T625" s="90">
        <v>48300</v>
      </c>
      <c r="U625" s="90">
        <v>49500</v>
      </c>
      <c r="V625" s="90">
        <v>51800</v>
      </c>
      <c r="W625" s="90">
        <v>52000</v>
      </c>
      <c r="X625" s="90">
        <v>54500</v>
      </c>
    </row>
    <row r="626" spans="1:24">
      <c r="A626" t="str">
        <f t="shared" si="18"/>
        <v>Nov-22</v>
      </c>
      <c r="B626" s="93">
        <v>44892</v>
      </c>
      <c r="C626" s="90" t="s">
        <v>24</v>
      </c>
      <c r="D626" s="90" t="s">
        <v>24</v>
      </c>
      <c r="E626" s="90" t="s">
        <v>24</v>
      </c>
      <c r="F626" s="90" t="s">
        <v>24</v>
      </c>
      <c r="G626" s="90" t="s">
        <v>24</v>
      </c>
      <c r="H626" s="90" t="s">
        <v>24</v>
      </c>
      <c r="I626" s="90" t="s">
        <v>24</v>
      </c>
      <c r="J626" s="90" t="s">
        <v>24</v>
      </c>
      <c r="K626" s="90" t="s">
        <v>24</v>
      </c>
      <c r="L626" s="90" t="s">
        <v>24</v>
      </c>
      <c r="M626" s="90" t="s">
        <v>24</v>
      </c>
      <c r="N626" s="90" t="s">
        <v>24</v>
      </c>
      <c r="O626" s="90" t="s">
        <v>24</v>
      </c>
      <c r="P626" s="90" t="s">
        <v>24</v>
      </c>
      <c r="Q626" s="90" t="s">
        <v>24</v>
      </c>
      <c r="R626" s="90" t="s">
        <v>24</v>
      </c>
      <c r="S626" s="90" t="s">
        <v>24</v>
      </c>
      <c r="T626" s="90" t="s">
        <v>24</v>
      </c>
      <c r="U626" s="90" t="s">
        <v>24</v>
      </c>
      <c r="V626" s="90" t="s">
        <v>24</v>
      </c>
      <c r="W626" s="90" t="s">
        <v>24</v>
      </c>
      <c r="X626" s="90" t="s">
        <v>24</v>
      </c>
    </row>
    <row r="627" spans="1:24">
      <c r="A627" t="str">
        <f t="shared" si="18"/>
        <v>Nov-22</v>
      </c>
      <c r="B627" s="93">
        <v>44893</v>
      </c>
      <c r="C627" s="90">
        <v>49500</v>
      </c>
      <c r="D627" s="90">
        <v>51800</v>
      </c>
      <c r="E627" s="90">
        <v>50500</v>
      </c>
      <c r="F627" s="90">
        <v>46300</v>
      </c>
      <c r="G627" s="90">
        <v>52300</v>
      </c>
      <c r="H627" s="91" t="s">
        <v>25</v>
      </c>
      <c r="I627" s="90">
        <v>48500</v>
      </c>
      <c r="J627" s="90">
        <v>48800</v>
      </c>
      <c r="K627" s="90">
        <v>49200</v>
      </c>
      <c r="L627" s="91" t="s">
        <v>25</v>
      </c>
      <c r="M627" s="90">
        <v>49200</v>
      </c>
      <c r="N627" s="90">
        <v>52000</v>
      </c>
      <c r="O627" s="90">
        <v>48500</v>
      </c>
      <c r="P627" s="90">
        <v>47300</v>
      </c>
      <c r="Q627" s="90">
        <v>45200</v>
      </c>
      <c r="R627" s="90">
        <v>45400</v>
      </c>
      <c r="S627" s="90">
        <v>45300</v>
      </c>
      <c r="T627" s="90">
        <v>48800</v>
      </c>
      <c r="U627" s="90">
        <v>48500</v>
      </c>
      <c r="V627" s="90">
        <v>49800</v>
      </c>
      <c r="W627" s="90">
        <v>51600</v>
      </c>
      <c r="X627" s="90">
        <v>54300</v>
      </c>
    </row>
    <row r="628" spans="1:24">
      <c r="A628" t="str">
        <f t="shared" si="18"/>
        <v>Nov-22</v>
      </c>
      <c r="B628" s="93">
        <v>44894</v>
      </c>
      <c r="C628" s="90">
        <v>49700</v>
      </c>
      <c r="D628" s="90">
        <v>52000</v>
      </c>
      <c r="E628" s="90">
        <v>50900</v>
      </c>
      <c r="F628" s="90">
        <v>46800</v>
      </c>
      <c r="G628" s="90">
        <v>52300</v>
      </c>
      <c r="H628" s="91" t="s">
        <v>25</v>
      </c>
      <c r="I628" s="90">
        <v>49000</v>
      </c>
      <c r="J628" s="90">
        <v>48800</v>
      </c>
      <c r="K628" s="90">
        <v>49500</v>
      </c>
      <c r="L628" s="91" t="s">
        <v>25</v>
      </c>
      <c r="M628" s="90">
        <v>49800</v>
      </c>
      <c r="N628" s="90">
        <v>52000</v>
      </c>
      <c r="O628" s="90">
        <v>48500</v>
      </c>
      <c r="P628" s="90">
        <v>47700</v>
      </c>
      <c r="Q628" s="90">
        <v>45700</v>
      </c>
      <c r="R628" s="90">
        <v>45900</v>
      </c>
      <c r="S628" s="90">
        <v>46000</v>
      </c>
      <c r="T628" s="90">
        <v>49300</v>
      </c>
      <c r="U628" s="90">
        <v>48900</v>
      </c>
      <c r="V628" s="90">
        <v>49800</v>
      </c>
      <c r="W628" s="90">
        <v>51600</v>
      </c>
      <c r="X628" s="90">
        <v>54300</v>
      </c>
    </row>
    <row r="629" spans="1:24">
      <c r="A629" t="str">
        <f t="shared" si="18"/>
        <v>Nov-22</v>
      </c>
      <c r="B629" s="93">
        <v>44895</v>
      </c>
      <c r="C629" s="90">
        <v>51200</v>
      </c>
      <c r="D629" s="90">
        <v>52200</v>
      </c>
      <c r="E629" s="90">
        <v>51400</v>
      </c>
      <c r="F629" s="90">
        <v>47900</v>
      </c>
      <c r="G629" s="90">
        <v>52400</v>
      </c>
      <c r="H629" s="91" t="s">
        <v>25</v>
      </c>
      <c r="I629" s="90">
        <v>50000</v>
      </c>
      <c r="J629" s="90">
        <v>49700</v>
      </c>
      <c r="K629" s="90">
        <v>51000</v>
      </c>
      <c r="L629" s="91" t="s">
        <v>25</v>
      </c>
      <c r="M629" s="90">
        <v>50600</v>
      </c>
      <c r="N629" s="90">
        <v>52400</v>
      </c>
      <c r="O629" s="90">
        <v>49300</v>
      </c>
      <c r="P629" s="90">
        <v>48300</v>
      </c>
      <c r="Q629" s="90">
        <v>47100</v>
      </c>
      <c r="R629" s="90">
        <v>47300</v>
      </c>
      <c r="S629" s="90">
        <v>47300</v>
      </c>
      <c r="T629" s="90">
        <v>50400</v>
      </c>
      <c r="U629" s="90">
        <v>50000</v>
      </c>
      <c r="V629" s="90">
        <v>51300</v>
      </c>
      <c r="W629" s="90">
        <v>51900</v>
      </c>
      <c r="X629" s="90">
        <v>54500</v>
      </c>
    </row>
    <row r="630" spans="1:24">
      <c r="A630" t="str">
        <f t="shared" si="18"/>
        <v>Dec-22</v>
      </c>
      <c r="B630" s="93">
        <v>44896</v>
      </c>
      <c r="C630" s="90">
        <v>51300</v>
      </c>
      <c r="D630" s="90">
        <v>52200</v>
      </c>
      <c r="E630" s="90">
        <v>51400</v>
      </c>
      <c r="F630" s="90">
        <v>47700</v>
      </c>
      <c r="G630" s="90">
        <v>52300</v>
      </c>
      <c r="H630" s="91" t="s">
        <v>25</v>
      </c>
      <c r="I630" s="90">
        <v>50500</v>
      </c>
      <c r="J630" s="90">
        <v>50500</v>
      </c>
      <c r="K630" s="90">
        <v>51700</v>
      </c>
      <c r="L630" s="91" t="s">
        <v>25</v>
      </c>
      <c r="M630" s="90">
        <v>51400</v>
      </c>
      <c r="N630" s="90">
        <v>52800</v>
      </c>
      <c r="O630" s="90">
        <v>49300</v>
      </c>
      <c r="P630" s="90">
        <v>49000</v>
      </c>
      <c r="Q630" s="90">
        <v>47300</v>
      </c>
      <c r="R630" s="90">
        <v>47300</v>
      </c>
      <c r="S630" s="90">
        <v>47500</v>
      </c>
      <c r="T630" s="90">
        <v>50200</v>
      </c>
      <c r="U630" s="90">
        <v>50000</v>
      </c>
      <c r="V630" s="90">
        <v>51300</v>
      </c>
      <c r="W630" s="90">
        <v>52800</v>
      </c>
      <c r="X630" s="90">
        <v>55300</v>
      </c>
    </row>
    <row r="631" spans="1:24">
      <c r="A631" t="str">
        <f t="shared" si="18"/>
        <v>Dec-22</v>
      </c>
      <c r="B631" s="93">
        <v>44897</v>
      </c>
      <c r="C631" s="90">
        <v>51300</v>
      </c>
      <c r="D631" s="90">
        <v>52200</v>
      </c>
      <c r="E631" s="90">
        <v>51400</v>
      </c>
      <c r="F631" s="90">
        <v>47300</v>
      </c>
      <c r="G631" s="90">
        <v>52600</v>
      </c>
      <c r="H631" s="91" t="s">
        <v>25</v>
      </c>
      <c r="I631" s="90">
        <v>50500</v>
      </c>
      <c r="J631" s="90">
        <v>50000</v>
      </c>
      <c r="K631" s="90">
        <v>51700</v>
      </c>
      <c r="L631" s="91" t="s">
        <v>25</v>
      </c>
      <c r="M631" s="90">
        <v>51600</v>
      </c>
      <c r="N631" s="90">
        <v>52800</v>
      </c>
      <c r="O631" s="90">
        <v>49200</v>
      </c>
      <c r="P631" s="90">
        <v>48700</v>
      </c>
      <c r="Q631" s="90">
        <v>47000</v>
      </c>
      <c r="R631" s="90">
        <v>46900</v>
      </c>
      <c r="S631" s="90">
        <v>47000</v>
      </c>
      <c r="T631" s="90">
        <v>49800</v>
      </c>
      <c r="U631" s="90">
        <v>50000</v>
      </c>
      <c r="V631" s="90">
        <v>51300</v>
      </c>
      <c r="W631" s="90">
        <v>52800</v>
      </c>
      <c r="X631" s="90">
        <v>55300</v>
      </c>
    </row>
    <row r="632" spans="1:24">
      <c r="A632" t="str">
        <f t="shared" si="18"/>
        <v>Dec-22</v>
      </c>
      <c r="B632" s="93">
        <v>44898</v>
      </c>
      <c r="C632" s="90">
        <v>51300</v>
      </c>
      <c r="D632" s="90">
        <v>52200</v>
      </c>
      <c r="E632" s="90">
        <v>51150</v>
      </c>
      <c r="F632" s="90">
        <v>47000</v>
      </c>
      <c r="G632" s="90">
        <v>52400</v>
      </c>
      <c r="H632" s="91" t="s">
        <v>25</v>
      </c>
      <c r="I632" s="90">
        <v>50000</v>
      </c>
      <c r="J632" s="90">
        <v>49700</v>
      </c>
      <c r="K632" s="90">
        <v>51500</v>
      </c>
      <c r="L632" s="91" t="s">
        <v>25</v>
      </c>
      <c r="M632" s="90">
        <v>51100</v>
      </c>
      <c r="N632" s="90">
        <v>52800</v>
      </c>
      <c r="O632" s="90">
        <v>48800</v>
      </c>
      <c r="P632" s="90">
        <v>48000</v>
      </c>
      <c r="Q632" s="90">
        <v>46100</v>
      </c>
      <c r="R632" s="90">
        <v>46800</v>
      </c>
      <c r="S632" s="90">
        <v>46500</v>
      </c>
      <c r="T632" s="90">
        <v>49500</v>
      </c>
      <c r="U632" s="90">
        <v>49800</v>
      </c>
      <c r="V632" s="90">
        <v>51300</v>
      </c>
      <c r="W632" s="90">
        <v>52700</v>
      </c>
      <c r="X632" s="90">
        <v>55200</v>
      </c>
    </row>
    <row r="633" spans="1:24">
      <c r="A633" t="str">
        <f t="shared" si="18"/>
        <v>Dec-22</v>
      </c>
      <c r="B633" s="93">
        <v>44899</v>
      </c>
      <c r="C633" s="90" t="s">
        <v>24</v>
      </c>
      <c r="D633" s="90" t="s">
        <v>24</v>
      </c>
      <c r="E633" s="90" t="s">
        <v>24</v>
      </c>
      <c r="F633" s="90" t="s">
        <v>24</v>
      </c>
      <c r="G633" s="90" t="s">
        <v>24</v>
      </c>
      <c r="H633" s="90" t="s">
        <v>24</v>
      </c>
      <c r="I633" s="90" t="s">
        <v>24</v>
      </c>
      <c r="J633" s="90" t="s">
        <v>24</v>
      </c>
      <c r="K633" s="90" t="s">
        <v>24</v>
      </c>
      <c r="L633" s="90" t="s">
        <v>24</v>
      </c>
      <c r="M633" s="90" t="s">
        <v>24</v>
      </c>
      <c r="N633" s="90" t="s">
        <v>24</v>
      </c>
      <c r="O633" s="90" t="s">
        <v>24</v>
      </c>
      <c r="P633" s="90" t="s">
        <v>24</v>
      </c>
      <c r="Q633" s="90" t="s">
        <v>24</v>
      </c>
      <c r="R633" s="90" t="s">
        <v>24</v>
      </c>
      <c r="S633" s="90" t="s">
        <v>24</v>
      </c>
      <c r="T633" s="90" t="s">
        <v>24</v>
      </c>
      <c r="U633" s="90" t="s">
        <v>24</v>
      </c>
      <c r="V633" s="90" t="s">
        <v>24</v>
      </c>
      <c r="W633" s="90" t="s">
        <v>24</v>
      </c>
      <c r="X633" s="90" t="s">
        <v>24</v>
      </c>
    </row>
    <row r="634" spans="1:24">
      <c r="A634" t="str">
        <f t="shared" si="18"/>
        <v>Dec-22</v>
      </c>
      <c r="B634" s="93">
        <v>44900</v>
      </c>
      <c r="C634" s="90">
        <v>51300</v>
      </c>
      <c r="D634" s="90">
        <v>52200</v>
      </c>
      <c r="E634" s="90">
        <v>51500</v>
      </c>
      <c r="F634" s="90">
        <v>47500</v>
      </c>
      <c r="G634" s="90">
        <v>52400</v>
      </c>
      <c r="H634" s="91" t="s">
        <v>25</v>
      </c>
      <c r="I634" s="90">
        <v>50000</v>
      </c>
      <c r="J634" s="90">
        <v>50000</v>
      </c>
      <c r="K634" s="90">
        <v>51500</v>
      </c>
      <c r="L634" s="91" t="s">
        <v>25</v>
      </c>
      <c r="M634" s="90">
        <v>51400</v>
      </c>
      <c r="N634" s="90">
        <v>52800</v>
      </c>
      <c r="O634" s="90">
        <v>49300</v>
      </c>
      <c r="P634" s="90">
        <v>48700</v>
      </c>
      <c r="Q634" s="90">
        <v>46800</v>
      </c>
      <c r="R634" s="90">
        <v>47300</v>
      </c>
      <c r="S634" s="90">
        <v>47000</v>
      </c>
      <c r="T634" s="90">
        <v>50000</v>
      </c>
      <c r="U634" s="90">
        <v>50300</v>
      </c>
      <c r="V634" s="90">
        <v>51300</v>
      </c>
      <c r="W634" s="90">
        <v>52600</v>
      </c>
      <c r="X634" s="90">
        <v>55200</v>
      </c>
    </row>
    <row r="635" spans="1:24">
      <c r="A635" t="str">
        <f t="shared" si="18"/>
        <v>Dec-22</v>
      </c>
      <c r="B635" s="93">
        <v>44901</v>
      </c>
      <c r="C635" s="90">
        <v>51700</v>
      </c>
      <c r="D635" s="90">
        <v>52200</v>
      </c>
      <c r="E635" s="90">
        <v>51500</v>
      </c>
      <c r="F635" s="90">
        <v>47700</v>
      </c>
      <c r="G635" s="90">
        <v>52400</v>
      </c>
      <c r="H635" s="91" t="s">
        <v>25</v>
      </c>
      <c r="I635" s="90">
        <v>50500</v>
      </c>
      <c r="J635" s="90">
        <v>50200</v>
      </c>
      <c r="K635" s="90">
        <v>52000</v>
      </c>
      <c r="L635" s="91" t="s">
        <v>25</v>
      </c>
      <c r="M635" s="90">
        <v>51500</v>
      </c>
      <c r="N635" s="90">
        <v>53100</v>
      </c>
      <c r="O635" s="90">
        <v>49300</v>
      </c>
      <c r="P635" s="90">
        <v>48700</v>
      </c>
      <c r="Q635" s="90">
        <v>47000</v>
      </c>
      <c r="R635" s="90">
        <v>47300</v>
      </c>
      <c r="S635" s="90">
        <v>47400</v>
      </c>
      <c r="T635" s="90">
        <v>50200</v>
      </c>
      <c r="U635" s="90">
        <v>50300</v>
      </c>
      <c r="V635" s="90">
        <v>51300</v>
      </c>
      <c r="W635" s="90">
        <v>52600</v>
      </c>
      <c r="X635" s="90">
        <v>55200</v>
      </c>
    </row>
    <row r="636" spans="1:24">
      <c r="A636" t="str">
        <f t="shared" si="18"/>
        <v>Dec-22</v>
      </c>
      <c r="B636" s="93">
        <v>44902</v>
      </c>
      <c r="C636" s="90">
        <v>51700</v>
      </c>
      <c r="D636" s="90">
        <v>52200</v>
      </c>
      <c r="E636" s="90">
        <v>51800</v>
      </c>
      <c r="F636" s="90">
        <v>48000</v>
      </c>
      <c r="G636" s="90">
        <v>52400</v>
      </c>
      <c r="H636" s="91" t="s">
        <v>25</v>
      </c>
      <c r="I636" s="90">
        <v>51000</v>
      </c>
      <c r="J636" s="90">
        <v>50800</v>
      </c>
      <c r="K636" s="90">
        <v>52500</v>
      </c>
      <c r="L636" s="91" t="s">
        <v>25</v>
      </c>
      <c r="M636" s="90">
        <v>51900</v>
      </c>
      <c r="N636" s="90">
        <v>53100</v>
      </c>
      <c r="O636" s="90">
        <v>49800</v>
      </c>
      <c r="P636" s="90">
        <v>48900</v>
      </c>
      <c r="Q636" s="90">
        <v>47500</v>
      </c>
      <c r="R636" s="90">
        <v>47800</v>
      </c>
      <c r="S636" s="90">
        <v>47500</v>
      </c>
      <c r="T636" s="90">
        <v>50500</v>
      </c>
      <c r="U636" s="90">
        <v>50800</v>
      </c>
      <c r="V636" s="90">
        <v>51800</v>
      </c>
      <c r="W636" s="90">
        <v>52600</v>
      </c>
      <c r="X636" s="90">
        <v>55200</v>
      </c>
    </row>
    <row r="637" spans="1:24">
      <c r="A637" t="str">
        <f t="shared" si="18"/>
        <v>Dec-22</v>
      </c>
      <c r="B637" s="93">
        <v>44903</v>
      </c>
      <c r="C637" s="90">
        <v>52200</v>
      </c>
      <c r="D637" s="90">
        <v>52500</v>
      </c>
      <c r="E637" s="90">
        <v>52100</v>
      </c>
      <c r="F637" s="90">
        <v>48700</v>
      </c>
      <c r="G637" s="90">
        <v>52700</v>
      </c>
      <c r="H637" s="91" t="s">
        <v>25</v>
      </c>
      <c r="I637" s="90">
        <v>51500</v>
      </c>
      <c r="J637" s="90">
        <v>51400</v>
      </c>
      <c r="K637" s="90">
        <v>53000</v>
      </c>
      <c r="L637" s="91" t="s">
        <v>25</v>
      </c>
      <c r="M637" s="90">
        <v>52200</v>
      </c>
      <c r="N637" s="90">
        <v>53300</v>
      </c>
      <c r="O637" s="90">
        <v>50800</v>
      </c>
      <c r="P637" s="90">
        <v>49600</v>
      </c>
      <c r="Q637" s="90">
        <v>47600</v>
      </c>
      <c r="R637" s="90">
        <v>48300</v>
      </c>
      <c r="S637" s="90">
        <v>48100</v>
      </c>
      <c r="T637" s="90">
        <v>51200</v>
      </c>
      <c r="U637" s="90">
        <v>51300</v>
      </c>
      <c r="V637" s="90">
        <v>52800</v>
      </c>
      <c r="W637" s="90">
        <v>52800</v>
      </c>
      <c r="X637" s="90">
        <v>55400</v>
      </c>
    </row>
    <row r="638" spans="1:24">
      <c r="A638" t="str">
        <f t="shared" si="18"/>
        <v>Dec-22</v>
      </c>
      <c r="B638" s="93">
        <v>44904</v>
      </c>
      <c r="C638" s="90">
        <v>52200</v>
      </c>
      <c r="D638" s="90">
        <v>52300</v>
      </c>
      <c r="E638" s="90">
        <v>52100</v>
      </c>
      <c r="F638" s="90">
        <v>48900</v>
      </c>
      <c r="G638" s="90">
        <v>52700</v>
      </c>
      <c r="H638" s="91" t="s">
        <v>25</v>
      </c>
      <c r="I638" s="90">
        <v>51500</v>
      </c>
      <c r="J638" s="90">
        <v>51700</v>
      </c>
      <c r="K638" s="90">
        <v>53000</v>
      </c>
      <c r="L638" s="91" t="s">
        <v>25</v>
      </c>
      <c r="M638" s="90">
        <v>52500</v>
      </c>
      <c r="N638" s="90">
        <v>53300</v>
      </c>
      <c r="O638" s="90">
        <v>50800</v>
      </c>
      <c r="P638" s="90">
        <v>49900</v>
      </c>
      <c r="Q638" s="90">
        <v>48000</v>
      </c>
      <c r="R638" s="90">
        <v>48300</v>
      </c>
      <c r="S638" s="90">
        <v>48100</v>
      </c>
      <c r="T638" s="90">
        <v>51400</v>
      </c>
      <c r="U638" s="90">
        <v>51300</v>
      </c>
      <c r="V638" s="90">
        <v>52800</v>
      </c>
      <c r="W638" s="90">
        <v>53100</v>
      </c>
      <c r="X638" s="90">
        <v>55700</v>
      </c>
    </row>
    <row r="639" spans="1:24">
      <c r="A639" t="str">
        <f t="shared" si="18"/>
        <v>Dec-22</v>
      </c>
      <c r="B639" s="93">
        <v>44905</v>
      </c>
      <c r="C639" s="90">
        <v>52000</v>
      </c>
      <c r="D639" s="90">
        <v>52000</v>
      </c>
      <c r="E639" s="90">
        <v>52100</v>
      </c>
      <c r="F639" s="90">
        <v>48700</v>
      </c>
      <c r="G639" s="90">
        <v>52600</v>
      </c>
      <c r="H639" s="91" t="s">
        <v>25</v>
      </c>
      <c r="I639" s="90">
        <v>51500</v>
      </c>
      <c r="J639" s="90">
        <v>51600</v>
      </c>
      <c r="K639" s="90">
        <v>52900</v>
      </c>
      <c r="L639" s="91" t="s">
        <v>25</v>
      </c>
      <c r="M639" s="90">
        <v>52400</v>
      </c>
      <c r="N639" s="90">
        <v>53200</v>
      </c>
      <c r="O639" s="90">
        <v>50500</v>
      </c>
      <c r="P639" s="90">
        <v>49700</v>
      </c>
      <c r="Q639" s="90">
        <v>47700</v>
      </c>
      <c r="R639" s="90">
        <v>48000</v>
      </c>
      <c r="S639" s="90">
        <v>47700</v>
      </c>
      <c r="T639" s="90">
        <v>51200</v>
      </c>
      <c r="U639" s="90">
        <v>51300</v>
      </c>
      <c r="V639" s="90">
        <v>52300</v>
      </c>
      <c r="W639" s="90">
        <v>53100</v>
      </c>
      <c r="X639" s="90">
        <v>55700</v>
      </c>
    </row>
    <row r="640" spans="1:24">
      <c r="A640" t="str">
        <f t="shared" si="18"/>
        <v>Dec-22</v>
      </c>
      <c r="B640" s="93">
        <v>44906</v>
      </c>
      <c r="C640" s="90" t="s">
        <v>24</v>
      </c>
      <c r="D640" s="90" t="s">
        <v>24</v>
      </c>
      <c r="E640" s="90" t="s">
        <v>24</v>
      </c>
      <c r="F640" s="90" t="s">
        <v>24</v>
      </c>
      <c r="G640" s="90" t="s">
        <v>24</v>
      </c>
      <c r="H640" s="90" t="s">
        <v>24</v>
      </c>
      <c r="I640" s="90" t="s">
        <v>24</v>
      </c>
      <c r="J640" s="90" t="s">
        <v>24</v>
      </c>
      <c r="K640" s="90" t="s">
        <v>24</v>
      </c>
      <c r="L640" s="90" t="s">
        <v>24</v>
      </c>
      <c r="M640" s="90" t="s">
        <v>24</v>
      </c>
      <c r="N640" s="90" t="s">
        <v>24</v>
      </c>
      <c r="O640" s="90" t="s">
        <v>24</v>
      </c>
      <c r="P640" s="90" t="s">
        <v>24</v>
      </c>
      <c r="Q640" s="90" t="s">
        <v>24</v>
      </c>
      <c r="R640" s="90" t="s">
        <v>24</v>
      </c>
      <c r="S640" s="90" t="s">
        <v>24</v>
      </c>
      <c r="T640" s="90" t="s">
        <v>24</v>
      </c>
      <c r="U640" s="90" t="s">
        <v>24</v>
      </c>
      <c r="V640" s="90" t="s">
        <v>24</v>
      </c>
      <c r="W640" s="90" t="s">
        <v>24</v>
      </c>
      <c r="X640" s="90" t="s">
        <v>24</v>
      </c>
    </row>
    <row r="641" spans="1:24">
      <c r="A641" t="str">
        <f t="shared" si="18"/>
        <v>Dec-22</v>
      </c>
      <c r="B641" s="93">
        <v>44907</v>
      </c>
      <c r="C641" s="90">
        <v>52000</v>
      </c>
      <c r="D641" s="90">
        <v>52000</v>
      </c>
      <c r="E641" s="90">
        <v>52300</v>
      </c>
      <c r="F641" s="90">
        <v>48500</v>
      </c>
      <c r="G641" s="90">
        <v>52600</v>
      </c>
      <c r="H641" s="91" t="s">
        <v>25</v>
      </c>
      <c r="I641" s="90">
        <v>51500</v>
      </c>
      <c r="J641" s="90">
        <v>52000</v>
      </c>
      <c r="K641" s="90">
        <v>52900</v>
      </c>
      <c r="L641" s="91" t="s">
        <v>25</v>
      </c>
      <c r="M641" s="90">
        <v>52400</v>
      </c>
      <c r="N641" s="90">
        <v>53200</v>
      </c>
      <c r="O641" s="90">
        <v>50500</v>
      </c>
      <c r="P641" s="90">
        <v>49800</v>
      </c>
      <c r="Q641" s="90">
        <v>47200</v>
      </c>
      <c r="R641" s="90">
        <v>47800</v>
      </c>
      <c r="S641" s="90">
        <v>47600</v>
      </c>
      <c r="T641" s="90">
        <v>51000</v>
      </c>
      <c r="U641" s="90">
        <v>51000</v>
      </c>
      <c r="V641" s="90">
        <v>52300</v>
      </c>
      <c r="W641" s="90">
        <v>53500</v>
      </c>
      <c r="X641" s="90">
        <v>56200</v>
      </c>
    </row>
    <row r="642" spans="1:24">
      <c r="A642" t="str">
        <f t="shared" si="18"/>
        <v>Dec-22</v>
      </c>
      <c r="B642" s="93">
        <v>44908</v>
      </c>
      <c r="C642" s="90">
        <v>52000</v>
      </c>
      <c r="D642" s="90">
        <v>52000</v>
      </c>
      <c r="E642" s="90">
        <v>52300</v>
      </c>
      <c r="F642" s="90">
        <v>48200</v>
      </c>
      <c r="G642" s="90">
        <v>52600</v>
      </c>
      <c r="H642" s="91" t="s">
        <v>25</v>
      </c>
      <c r="I642" s="90">
        <v>51500</v>
      </c>
      <c r="J642" s="90">
        <v>52000</v>
      </c>
      <c r="K642" s="90">
        <v>52900</v>
      </c>
      <c r="L642" s="91" t="s">
        <v>25</v>
      </c>
      <c r="M642" s="90">
        <v>52200</v>
      </c>
      <c r="N642" s="90">
        <v>53200</v>
      </c>
      <c r="O642" s="90">
        <v>50300</v>
      </c>
      <c r="P642" s="90">
        <v>49500</v>
      </c>
      <c r="Q642" s="90">
        <v>47200</v>
      </c>
      <c r="R642" s="90">
        <v>47600</v>
      </c>
      <c r="S642" s="90">
        <v>47600</v>
      </c>
      <c r="T642" s="90">
        <v>50700</v>
      </c>
      <c r="U642" s="90">
        <v>50600</v>
      </c>
      <c r="V642" s="90">
        <v>51800</v>
      </c>
      <c r="W642" s="90">
        <v>53500</v>
      </c>
      <c r="X642" s="90">
        <v>56200</v>
      </c>
    </row>
    <row r="643" spans="1:24">
      <c r="A643" t="str">
        <f t="shared" si="18"/>
        <v>Dec-22</v>
      </c>
      <c r="B643" s="93">
        <v>44909</v>
      </c>
      <c r="C643" s="90">
        <v>51900</v>
      </c>
      <c r="D643" s="90">
        <v>51700</v>
      </c>
      <c r="E643" s="90">
        <v>51900</v>
      </c>
      <c r="F643" s="90">
        <v>47800</v>
      </c>
      <c r="G643" s="90">
        <v>52600</v>
      </c>
      <c r="H643" s="91" t="s">
        <v>25</v>
      </c>
      <c r="I643" s="90">
        <v>51500</v>
      </c>
      <c r="J643" s="90">
        <v>51800</v>
      </c>
      <c r="K643" s="90">
        <v>52900</v>
      </c>
      <c r="L643" s="91" t="s">
        <v>25</v>
      </c>
      <c r="M643" s="90">
        <v>52100</v>
      </c>
      <c r="N643" s="90">
        <v>53200</v>
      </c>
      <c r="O643" s="90">
        <v>49800</v>
      </c>
      <c r="P643" s="90">
        <v>49200</v>
      </c>
      <c r="Q643" s="90">
        <v>47200</v>
      </c>
      <c r="R643" s="90">
        <v>47400</v>
      </c>
      <c r="S643" s="90">
        <v>47600</v>
      </c>
      <c r="T643" s="90">
        <v>50300</v>
      </c>
      <c r="U643" s="90">
        <v>50600</v>
      </c>
      <c r="V643" s="90">
        <v>51800</v>
      </c>
      <c r="W643" s="90">
        <v>53200</v>
      </c>
      <c r="X643" s="90">
        <v>56000</v>
      </c>
    </row>
    <row r="644" spans="1:24">
      <c r="A644" t="str">
        <f t="shared" si="18"/>
        <v>Dec-22</v>
      </c>
      <c r="B644" s="93">
        <v>44910</v>
      </c>
      <c r="C644" s="90">
        <v>51500</v>
      </c>
      <c r="D644" s="90">
        <v>51000</v>
      </c>
      <c r="E644" s="90">
        <v>51900</v>
      </c>
      <c r="F644" s="90">
        <v>47700</v>
      </c>
      <c r="G644" s="90">
        <v>52500</v>
      </c>
      <c r="H644" s="91" t="s">
        <v>25</v>
      </c>
      <c r="I644" s="90">
        <v>51000</v>
      </c>
      <c r="J644" s="90">
        <v>51600</v>
      </c>
      <c r="K644" s="90">
        <v>52500</v>
      </c>
      <c r="L644" s="91" t="s">
        <v>25</v>
      </c>
      <c r="M644" s="90">
        <v>51900</v>
      </c>
      <c r="N644" s="90">
        <v>52800</v>
      </c>
      <c r="O644" s="90">
        <v>49300</v>
      </c>
      <c r="P644" s="90">
        <v>49000</v>
      </c>
      <c r="Q644" s="90">
        <v>46850</v>
      </c>
      <c r="R644" s="90">
        <v>47300</v>
      </c>
      <c r="S644" s="90">
        <v>47400</v>
      </c>
      <c r="T644" s="90">
        <v>50200</v>
      </c>
      <c r="U644" s="90">
        <v>50300</v>
      </c>
      <c r="V644" s="91" t="s">
        <v>25</v>
      </c>
      <c r="W644" s="90">
        <v>53200</v>
      </c>
      <c r="X644" s="90">
        <v>55800</v>
      </c>
    </row>
    <row r="645" spans="1:24">
      <c r="A645" t="str">
        <f t="shared" si="18"/>
        <v>Dec-22</v>
      </c>
      <c r="B645" s="93">
        <v>44911</v>
      </c>
      <c r="C645" s="90">
        <v>51200</v>
      </c>
      <c r="D645" s="90">
        <v>51000</v>
      </c>
      <c r="E645" s="90">
        <v>51800</v>
      </c>
      <c r="F645" s="90">
        <v>48000</v>
      </c>
      <c r="G645" s="90">
        <v>52300</v>
      </c>
      <c r="H645" s="91" t="s">
        <v>25</v>
      </c>
      <c r="I645" s="90">
        <v>51000</v>
      </c>
      <c r="J645" s="90">
        <v>51300</v>
      </c>
      <c r="K645" s="90">
        <v>52500</v>
      </c>
      <c r="L645" s="91" t="s">
        <v>25</v>
      </c>
      <c r="M645" s="90">
        <v>51500</v>
      </c>
      <c r="N645" s="90">
        <v>52800</v>
      </c>
      <c r="O645" s="90">
        <v>49300</v>
      </c>
      <c r="P645" s="90">
        <v>49000</v>
      </c>
      <c r="Q645" s="90">
        <v>47300</v>
      </c>
      <c r="R645" s="90">
        <v>48100</v>
      </c>
      <c r="S645" s="90">
        <v>47300</v>
      </c>
      <c r="T645" s="90">
        <v>50500</v>
      </c>
      <c r="U645" s="90">
        <v>50300</v>
      </c>
      <c r="V645" s="90">
        <v>51800</v>
      </c>
      <c r="W645" s="90">
        <v>53000</v>
      </c>
      <c r="X645" s="90">
        <v>55700</v>
      </c>
    </row>
    <row r="646" spans="1:24">
      <c r="A646" t="str">
        <f t="shared" si="18"/>
        <v>Dec-22</v>
      </c>
      <c r="B646" s="93">
        <v>44912</v>
      </c>
      <c r="C646" s="90">
        <v>51800</v>
      </c>
      <c r="D646" s="90">
        <v>51300</v>
      </c>
      <c r="E646" s="90">
        <v>52300</v>
      </c>
      <c r="F646" s="90">
        <v>48800</v>
      </c>
      <c r="G646" s="90">
        <v>52800</v>
      </c>
      <c r="H646" s="91" t="s">
        <v>25</v>
      </c>
      <c r="I646" s="90">
        <v>51500</v>
      </c>
      <c r="J646" s="90">
        <v>51900</v>
      </c>
      <c r="K646" s="90">
        <v>53000</v>
      </c>
      <c r="L646" s="91" t="s">
        <v>25</v>
      </c>
      <c r="M646" s="90">
        <v>52300</v>
      </c>
      <c r="N646" s="90">
        <v>52800</v>
      </c>
      <c r="O646" s="90">
        <v>49800</v>
      </c>
      <c r="P646" s="90">
        <v>49500</v>
      </c>
      <c r="Q646" s="90">
        <v>48000</v>
      </c>
      <c r="R646" s="90">
        <v>48200</v>
      </c>
      <c r="S646" s="90">
        <v>48000</v>
      </c>
      <c r="T646" s="90">
        <v>51300</v>
      </c>
      <c r="U646" s="90">
        <v>50800</v>
      </c>
      <c r="V646" s="91" t="s">
        <v>25</v>
      </c>
      <c r="W646" s="90">
        <v>53000</v>
      </c>
      <c r="X646" s="90">
        <v>55700</v>
      </c>
    </row>
    <row r="647" spans="1:24">
      <c r="A647" t="str">
        <f t="shared" si="18"/>
        <v>Dec-22</v>
      </c>
      <c r="B647" s="93">
        <v>44913</v>
      </c>
      <c r="C647" s="90" t="s">
        <v>24</v>
      </c>
      <c r="D647" s="90" t="s">
        <v>24</v>
      </c>
      <c r="E647" s="90" t="s">
        <v>24</v>
      </c>
      <c r="F647" s="90" t="s">
        <v>24</v>
      </c>
      <c r="G647" s="90" t="s">
        <v>24</v>
      </c>
      <c r="H647" s="90" t="s">
        <v>24</v>
      </c>
      <c r="I647" s="90" t="s">
        <v>24</v>
      </c>
      <c r="J647" s="90" t="s">
        <v>24</v>
      </c>
      <c r="K647" s="90" t="s">
        <v>24</v>
      </c>
      <c r="L647" s="90" t="s">
        <v>24</v>
      </c>
      <c r="M647" s="90" t="s">
        <v>24</v>
      </c>
      <c r="N647" s="90" t="s">
        <v>24</v>
      </c>
      <c r="O647" s="90" t="s">
        <v>24</v>
      </c>
      <c r="P647" s="90" t="s">
        <v>24</v>
      </c>
      <c r="Q647" s="90" t="s">
        <v>24</v>
      </c>
      <c r="R647" s="90" t="s">
        <v>24</v>
      </c>
      <c r="S647" s="90" t="s">
        <v>24</v>
      </c>
      <c r="T647" s="90" t="s">
        <v>24</v>
      </c>
      <c r="U647" s="90" t="s">
        <v>24</v>
      </c>
      <c r="V647" s="90" t="s">
        <v>24</v>
      </c>
      <c r="W647" s="90" t="s">
        <v>24</v>
      </c>
      <c r="X647" s="90" t="s">
        <v>24</v>
      </c>
    </row>
    <row r="648" spans="1:24">
      <c r="A648" t="str">
        <f t="shared" si="18"/>
        <v>Dec-22</v>
      </c>
      <c r="B648" s="93">
        <v>44914</v>
      </c>
      <c r="C648" s="90">
        <v>51800</v>
      </c>
      <c r="D648" s="90">
        <v>51500</v>
      </c>
      <c r="E648" s="90">
        <v>52100</v>
      </c>
      <c r="F648" s="90">
        <v>48500</v>
      </c>
      <c r="G648" s="90">
        <v>52800</v>
      </c>
      <c r="H648" s="91" t="s">
        <v>25</v>
      </c>
      <c r="I648" s="90">
        <v>51500</v>
      </c>
      <c r="J648" s="90">
        <v>51900</v>
      </c>
      <c r="K648" s="90">
        <v>53000</v>
      </c>
      <c r="L648" s="91" t="s">
        <v>25</v>
      </c>
      <c r="M648" s="90">
        <v>52300</v>
      </c>
      <c r="N648" s="90">
        <v>52800</v>
      </c>
      <c r="O648" s="90">
        <v>49700</v>
      </c>
      <c r="P648" s="90">
        <v>49700</v>
      </c>
      <c r="Q648" s="90">
        <v>47600</v>
      </c>
      <c r="R648" s="90">
        <v>48100</v>
      </c>
      <c r="S648" s="90">
        <v>48000</v>
      </c>
      <c r="T648" s="90">
        <v>51000</v>
      </c>
      <c r="U648" s="90">
        <v>50800</v>
      </c>
      <c r="V648" s="90">
        <v>51800</v>
      </c>
      <c r="W648" s="90">
        <v>53000</v>
      </c>
      <c r="X648" s="90">
        <v>55700</v>
      </c>
    </row>
    <row r="649" spans="1:24">
      <c r="A649" t="str">
        <f t="shared" si="18"/>
        <v>Dec-22</v>
      </c>
      <c r="B649" s="93">
        <v>44915</v>
      </c>
      <c r="C649" s="90">
        <v>51800</v>
      </c>
      <c r="D649" s="90">
        <v>51500</v>
      </c>
      <c r="E649" s="90">
        <v>52100</v>
      </c>
      <c r="F649" s="90">
        <v>48300</v>
      </c>
      <c r="G649" s="90">
        <v>52800</v>
      </c>
      <c r="H649" s="91" t="s">
        <v>25</v>
      </c>
      <c r="I649" s="90">
        <v>51000</v>
      </c>
      <c r="J649" s="90">
        <v>51800</v>
      </c>
      <c r="K649" s="90">
        <v>52800</v>
      </c>
      <c r="L649" s="91" t="s">
        <v>25</v>
      </c>
      <c r="M649" s="90">
        <v>52200</v>
      </c>
      <c r="N649" s="90">
        <v>52800</v>
      </c>
      <c r="O649" s="90">
        <v>49700</v>
      </c>
      <c r="P649" s="90">
        <v>49200</v>
      </c>
      <c r="Q649" s="90">
        <v>47500</v>
      </c>
      <c r="R649" s="90">
        <v>48000</v>
      </c>
      <c r="S649" s="90">
        <v>47800</v>
      </c>
      <c r="T649" s="90">
        <v>50800</v>
      </c>
      <c r="U649" s="90">
        <v>50800</v>
      </c>
      <c r="V649" s="90">
        <v>51800</v>
      </c>
      <c r="W649" s="90">
        <v>52700</v>
      </c>
      <c r="X649" s="90">
        <v>55500</v>
      </c>
    </row>
    <row r="650" spans="1:24">
      <c r="A650" t="str">
        <f t="shared" si="18"/>
        <v>Dec-22</v>
      </c>
      <c r="B650" s="93">
        <v>44916</v>
      </c>
      <c r="C650" s="90">
        <v>51700</v>
      </c>
      <c r="D650" s="90">
        <v>51300</v>
      </c>
      <c r="E650" s="90">
        <v>51800</v>
      </c>
      <c r="F650" s="90">
        <v>47800</v>
      </c>
      <c r="G650" s="90">
        <v>52600</v>
      </c>
      <c r="H650" s="91" t="s">
        <v>25</v>
      </c>
      <c r="I650" s="90">
        <v>50500</v>
      </c>
      <c r="J650" s="90">
        <v>51700</v>
      </c>
      <c r="K650" s="90">
        <v>52800</v>
      </c>
      <c r="L650" s="91" t="s">
        <v>25</v>
      </c>
      <c r="M650" s="90">
        <v>52000</v>
      </c>
      <c r="N650" s="90">
        <v>52500</v>
      </c>
      <c r="O650" s="90">
        <v>49500</v>
      </c>
      <c r="P650" s="90">
        <v>49000</v>
      </c>
      <c r="Q650" s="90">
        <v>47250</v>
      </c>
      <c r="R650" s="90">
        <v>47700</v>
      </c>
      <c r="S650" s="90">
        <v>47500</v>
      </c>
      <c r="T650" s="90">
        <v>50300</v>
      </c>
      <c r="U650" s="90">
        <v>50600</v>
      </c>
      <c r="V650" s="90">
        <v>51300</v>
      </c>
      <c r="W650" s="90">
        <v>52500</v>
      </c>
      <c r="X650" s="90">
        <v>55200</v>
      </c>
    </row>
    <row r="651" spans="1:24">
      <c r="A651" t="str">
        <f t="shared" si="18"/>
        <v>Dec-22</v>
      </c>
      <c r="B651" s="93">
        <v>44917</v>
      </c>
      <c r="C651" s="90">
        <v>51700</v>
      </c>
      <c r="D651" s="90">
        <v>51300</v>
      </c>
      <c r="E651" s="90">
        <v>51800</v>
      </c>
      <c r="F651" s="90">
        <v>47800</v>
      </c>
      <c r="G651" s="90">
        <v>52600</v>
      </c>
      <c r="H651" s="91" t="s">
        <v>25</v>
      </c>
      <c r="I651" s="90">
        <v>50500</v>
      </c>
      <c r="J651" s="90">
        <v>51700</v>
      </c>
      <c r="K651" s="90">
        <v>52800</v>
      </c>
      <c r="L651" s="91" t="s">
        <v>25</v>
      </c>
      <c r="M651" s="90">
        <v>52200</v>
      </c>
      <c r="N651" s="90">
        <v>52500</v>
      </c>
      <c r="O651" s="90">
        <v>49700</v>
      </c>
      <c r="P651" s="90">
        <v>49000</v>
      </c>
      <c r="Q651" s="90">
        <v>47300</v>
      </c>
      <c r="R651" s="90">
        <v>47900</v>
      </c>
      <c r="S651" s="90">
        <v>47600</v>
      </c>
      <c r="T651" s="90">
        <v>50300</v>
      </c>
      <c r="U651" s="90">
        <v>50600</v>
      </c>
      <c r="V651" s="90">
        <v>51300</v>
      </c>
      <c r="W651" s="90">
        <v>52200</v>
      </c>
      <c r="X651" s="90">
        <v>55000</v>
      </c>
    </row>
    <row r="652" spans="1:24">
      <c r="A652" t="str">
        <f t="shared" si="18"/>
        <v>Dec-22</v>
      </c>
      <c r="B652" s="93">
        <v>44918</v>
      </c>
      <c r="C652" s="90">
        <v>51600</v>
      </c>
      <c r="D652" s="90">
        <v>51200</v>
      </c>
      <c r="E652" s="90">
        <v>51800</v>
      </c>
      <c r="F652" s="90">
        <v>48500</v>
      </c>
      <c r="G652" s="90">
        <v>53300</v>
      </c>
      <c r="H652" s="91" t="s">
        <v>25</v>
      </c>
      <c r="I652" s="90">
        <v>51000</v>
      </c>
      <c r="J652" s="90">
        <v>51700</v>
      </c>
      <c r="K652" s="90">
        <v>53000</v>
      </c>
      <c r="L652" s="91" t="s">
        <v>25</v>
      </c>
      <c r="M652" s="90">
        <v>52200</v>
      </c>
      <c r="N652" s="90">
        <v>52800</v>
      </c>
      <c r="O652" s="90">
        <v>49800</v>
      </c>
      <c r="P652" s="90">
        <v>48700</v>
      </c>
      <c r="Q652" s="90">
        <v>47400</v>
      </c>
      <c r="R652" s="90">
        <v>48400</v>
      </c>
      <c r="S652" s="90">
        <v>47800</v>
      </c>
      <c r="T652" s="90">
        <v>51200</v>
      </c>
      <c r="U652" s="90">
        <v>50600</v>
      </c>
      <c r="V652" s="90">
        <v>51300</v>
      </c>
      <c r="W652" s="90">
        <v>52200</v>
      </c>
      <c r="X652" s="90">
        <v>55000</v>
      </c>
    </row>
    <row r="653" spans="1:24">
      <c r="A653" t="str">
        <f t="shared" si="18"/>
        <v>Dec-22</v>
      </c>
      <c r="B653" s="93">
        <v>44919</v>
      </c>
      <c r="C653" s="90">
        <v>52300</v>
      </c>
      <c r="D653" s="90">
        <v>51500</v>
      </c>
      <c r="E653" s="90">
        <v>52100</v>
      </c>
      <c r="F653" s="90">
        <v>48700</v>
      </c>
      <c r="G653" s="90">
        <v>53300</v>
      </c>
      <c r="H653" s="91" t="s">
        <v>25</v>
      </c>
      <c r="I653" s="90">
        <v>51500</v>
      </c>
      <c r="J653" s="90">
        <v>52600</v>
      </c>
      <c r="K653" s="90">
        <v>53000</v>
      </c>
      <c r="L653" s="91" t="s">
        <v>25</v>
      </c>
      <c r="M653" s="90">
        <v>53000</v>
      </c>
      <c r="N653" s="90">
        <v>52800</v>
      </c>
      <c r="O653" s="90">
        <v>50800</v>
      </c>
      <c r="P653" s="90">
        <v>49600</v>
      </c>
      <c r="Q653" s="90">
        <v>48700</v>
      </c>
      <c r="R653" s="90">
        <v>49000</v>
      </c>
      <c r="S653" s="90">
        <v>48500</v>
      </c>
      <c r="T653" s="90">
        <v>51400</v>
      </c>
      <c r="U653" s="90">
        <v>51500</v>
      </c>
      <c r="V653" s="90">
        <v>52300</v>
      </c>
      <c r="W653" s="90">
        <v>52600</v>
      </c>
      <c r="X653" s="90">
        <v>55500</v>
      </c>
    </row>
    <row r="654" spans="1:24">
      <c r="A654" t="str">
        <f t="shared" si="18"/>
        <v>Dec-22</v>
      </c>
      <c r="B654" s="93">
        <v>44920</v>
      </c>
      <c r="C654" s="90" t="s">
        <v>24</v>
      </c>
      <c r="D654" s="90" t="s">
        <v>24</v>
      </c>
      <c r="E654" s="90" t="s">
        <v>24</v>
      </c>
      <c r="F654" s="90" t="s">
        <v>24</v>
      </c>
      <c r="G654" s="90" t="s">
        <v>24</v>
      </c>
      <c r="H654" s="90" t="s">
        <v>24</v>
      </c>
      <c r="I654" s="90" t="s">
        <v>24</v>
      </c>
      <c r="J654" s="90" t="s">
        <v>24</v>
      </c>
      <c r="K654" s="90" t="s">
        <v>24</v>
      </c>
      <c r="L654" s="90" t="s">
        <v>24</v>
      </c>
      <c r="M654" s="90" t="s">
        <v>24</v>
      </c>
      <c r="N654" s="90" t="s">
        <v>24</v>
      </c>
      <c r="O654" s="90" t="s">
        <v>24</v>
      </c>
      <c r="P654" s="90" t="s">
        <v>24</v>
      </c>
      <c r="Q654" s="90" t="s">
        <v>24</v>
      </c>
      <c r="R654" s="90" t="s">
        <v>24</v>
      </c>
      <c r="S654" s="90" t="s">
        <v>24</v>
      </c>
      <c r="T654" s="90" t="s">
        <v>24</v>
      </c>
      <c r="U654" s="90" t="s">
        <v>24</v>
      </c>
      <c r="V654" s="90" t="s">
        <v>24</v>
      </c>
      <c r="W654" s="90" t="s">
        <v>24</v>
      </c>
      <c r="X654" s="90" t="s">
        <v>24</v>
      </c>
    </row>
    <row r="655" spans="1:24">
      <c r="A655" t="str">
        <f t="shared" si="18"/>
        <v>Dec-22</v>
      </c>
      <c r="B655" s="93">
        <v>44921</v>
      </c>
      <c r="C655" s="90">
        <v>52700</v>
      </c>
      <c r="D655" s="90">
        <v>51800</v>
      </c>
      <c r="E655" s="90">
        <v>52400</v>
      </c>
      <c r="F655" s="90">
        <v>50000</v>
      </c>
      <c r="G655" s="90">
        <v>54300</v>
      </c>
      <c r="H655" s="91" t="s">
        <v>25</v>
      </c>
      <c r="I655" s="90">
        <v>51500</v>
      </c>
      <c r="J655" s="90">
        <v>53200</v>
      </c>
      <c r="K655" s="90">
        <v>54500</v>
      </c>
      <c r="L655" s="91" t="s">
        <v>25</v>
      </c>
      <c r="M655" s="90">
        <v>53600</v>
      </c>
      <c r="N655" s="90">
        <v>53600</v>
      </c>
      <c r="O655" s="90">
        <v>51300</v>
      </c>
      <c r="P655" s="90">
        <v>50900</v>
      </c>
      <c r="Q655" s="90">
        <v>49200</v>
      </c>
      <c r="R655" s="90">
        <v>49500</v>
      </c>
      <c r="S655" s="90">
        <v>49000</v>
      </c>
      <c r="T655" s="90">
        <v>52500</v>
      </c>
      <c r="U655" s="90">
        <v>52000</v>
      </c>
      <c r="V655" s="90">
        <v>52800</v>
      </c>
      <c r="W655" s="90">
        <v>53200</v>
      </c>
      <c r="X655" s="90">
        <v>55800</v>
      </c>
    </row>
    <row r="656" spans="1:24">
      <c r="A656" t="str">
        <f t="shared" si="18"/>
        <v>Dec-22</v>
      </c>
      <c r="B656" s="93">
        <v>44922</v>
      </c>
      <c r="C656" s="90">
        <v>53400</v>
      </c>
      <c r="D656" s="90">
        <v>52000</v>
      </c>
      <c r="E656" s="90">
        <v>53700</v>
      </c>
      <c r="F656" s="90">
        <v>50200</v>
      </c>
      <c r="G656" s="90">
        <v>54600</v>
      </c>
      <c r="H656" s="91" t="s">
        <v>25</v>
      </c>
      <c r="I656" s="90">
        <v>52500</v>
      </c>
      <c r="J656" s="90">
        <v>54000</v>
      </c>
      <c r="K656" s="90">
        <v>54500</v>
      </c>
      <c r="L656" s="91" t="s">
        <v>25</v>
      </c>
      <c r="M656" s="90">
        <v>54000</v>
      </c>
      <c r="N656" s="90">
        <v>54600</v>
      </c>
      <c r="O656" s="90">
        <v>52300</v>
      </c>
      <c r="P656" s="90">
        <v>51000</v>
      </c>
      <c r="Q656" s="90">
        <v>50100</v>
      </c>
      <c r="R656" s="90">
        <v>50000</v>
      </c>
      <c r="S656" s="90">
        <v>49800</v>
      </c>
      <c r="T656" s="90">
        <v>52700</v>
      </c>
      <c r="U656" s="90">
        <v>53000</v>
      </c>
      <c r="V656" s="90">
        <v>52800</v>
      </c>
      <c r="W656" s="90">
        <v>53800</v>
      </c>
      <c r="X656" s="90">
        <v>56200</v>
      </c>
    </row>
    <row r="657" spans="1:24">
      <c r="A657" t="str">
        <f t="shared" si="18"/>
        <v>Dec-22</v>
      </c>
      <c r="B657" s="93">
        <v>44923</v>
      </c>
      <c r="C657" s="90">
        <v>53400</v>
      </c>
      <c r="D657" s="90">
        <v>52500</v>
      </c>
      <c r="E657" s="90">
        <v>54500</v>
      </c>
      <c r="F657" s="90">
        <v>50200</v>
      </c>
      <c r="G657" s="90">
        <v>54800</v>
      </c>
      <c r="H657" s="91" t="s">
        <v>25</v>
      </c>
      <c r="I657" s="90">
        <v>52500</v>
      </c>
      <c r="J657" s="90">
        <v>54300</v>
      </c>
      <c r="K657" s="90">
        <v>54800</v>
      </c>
      <c r="L657" s="91" t="s">
        <v>25</v>
      </c>
      <c r="M657" s="90">
        <v>54400</v>
      </c>
      <c r="N657" s="90">
        <v>54600</v>
      </c>
      <c r="O657" s="90">
        <v>53100</v>
      </c>
      <c r="P657" s="90">
        <v>51000</v>
      </c>
      <c r="Q657" s="90">
        <v>50000</v>
      </c>
      <c r="R657" s="90">
        <v>50300</v>
      </c>
      <c r="S657" s="90">
        <v>50000</v>
      </c>
      <c r="T657" s="90">
        <v>52700</v>
      </c>
      <c r="U657" s="90">
        <v>53000</v>
      </c>
      <c r="V657" s="90">
        <v>52800</v>
      </c>
      <c r="W657" s="90">
        <v>53800</v>
      </c>
      <c r="X657" s="90">
        <v>56200</v>
      </c>
    </row>
    <row r="658" spans="1:24">
      <c r="A658" t="str">
        <f t="shared" si="18"/>
        <v>Dec-22</v>
      </c>
      <c r="B658" s="93">
        <v>44924</v>
      </c>
      <c r="C658" s="90">
        <v>53400</v>
      </c>
      <c r="D658" s="90">
        <v>52500</v>
      </c>
      <c r="E658" s="90">
        <v>54500</v>
      </c>
      <c r="F658" s="90">
        <v>50300</v>
      </c>
      <c r="G658" s="90">
        <v>55100</v>
      </c>
      <c r="H658" s="91" t="s">
        <v>25</v>
      </c>
      <c r="I658" s="90">
        <v>52500</v>
      </c>
      <c r="J658" s="90">
        <v>54300</v>
      </c>
      <c r="K658" s="90">
        <v>54800</v>
      </c>
      <c r="L658" s="91" t="s">
        <v>25</v>
      </c>
      <c r="M658" s="90">
        <v>54400</v>
      </c>
      <c r="N658" s="90">
        <v>54900</v>
      </c>
      <c r="O658" s="90">
        <v>52800</v>
      </c>
      <c r="P658" s="90">
        <v>51000</v>
      </c>
      <c r="Q658" s="90">
        <v>50000</v>
      </c>
      <c r="R658" s="90">
        <v>50700</v>
      </c>
      <c r="S658" s="90">
        <v>50000</v>
      </c>
      <c r="T658" s="90">
        <v>52800</v>
      </c>
      <c r="U658" s="90">
        <v>53500</v>
      </c>
      <c r="V658" s="90">
        <v>52800</v>
      </c>
      <c r="W658" s="90">
        <v>53800</v>
      </c>
      <c r="X658" s="90">
        <v>56200</v>
      </c>
    </row>
    <row r="659" spans="1:24">
      <c r="A659" t="str">
        <f t="shared" si="18"/>
        <v>Dec-22</v>
      </c>
      <c r="B659" s="93">
        <v>44925</v>
      </c>
      <c r="C659" s="90">
        <v>53600</v>
      </c>
      <c r="D659" s="90">
        <v>52500</v>
      </c>
      <c r="E659" s="90">
        <v>54800</v>
      </c>
      <c r="F659" s="90">
        <v>50500</v>
      </c>
      <c r="G659" s="90">
        <v>55100</v>
      </c>
      <c r="H659" s="91" t="s">
        <v>25</v>
      </c>
      <c r="I659" s="90">
        <v>52500</v>
      </c>
      <c r="J659" s="90">
        <v>54300</v>
      </c>
      <c r="K659" s="90">
        <v>54800</v>
      </c>
      <c r="L659" s="91" t="s">
        <v>25</v>
      </c>
      <c r="M659" s="90">
        <v>54300</v>
      </c>
      <c r="N659" s="90">
        <v>54900</v>
      </c>
      <c r="O659" s="90">
        <v>53000</v>
      </c>
      <c r="P659" s="90">
        <v>51500</v>
      </c>
      <c r="Q659" s="90">
        <v>50000</v>
      </c>
      <c r="R659" s="90">
        <v>50600</v>
      </c>
      <c r="S659" s="90">
        <v>50000</v>
      </c>
      <c r="T659" s="90">
        <v>53000</v>
      </c>
      <c r="U659" s="90">
        <v>53200</v>
      </c>
      <c r="V659" s="90">
        <v>52800</v>
      </c>
      <c r="W659" s="90">
        <v>53800</v>
      </c>
      <c r="X659" s="90">
        <v>56200</v>
      </c>
    </row>
    <row r="660" spans="1:24">
      <c r="A660" t="str">
        <f t="shared" si="18"/>
        <v>Dec-22</v>
      </c>
      <c r="B660" s="93">
        <v>44926</v>
      </c>
      <c r="C660" s="90">
        <v>54300</v>
      </c>
      <c r="D660" s="90">
        <v>52500</v>
      </c>
      <c r="E660" s="90">
        <v>55100</v>
      </c>
      <c r="F660" s="90">
        <v>50800</v>
      </c>
      <c r="G660" s="90">
        <v>55300</v>
      </c>
      <c r="H660" s="91" t="s">
        <v>25</v>
      </c>
      <c r="I660" s="90">
        <v>53000</v>
      </c>
      <c r="J660" s="90">
        <v>55000</v>
      </c>
      <c r="K660" s="90">
        <v>55800</v>
      </c>
      <c r="L660" s="91" t="s">
        <v>25</v>
      </c>
      <c r="M660" s="90">
        <v>54700</v>
      </c>
      <c r="N660" s="90">
        <v>55500</v>
      </c>
      <c r="O660" s="90">
        <v>53300</v>
      </c>
      <c r="P660" s="90">
        <v>51900</v>
      </c>
      <c r="Q660" s="90">
        <v>51000</v>
      </c>
      <c r="R660" s="90">
        <v>51200</v>
      </c>
      <c r="S660" s="90">
        <v>50800</v>
      </c>
      <c r="T660" s="90">
        <v>53300</v>
      </c>
      <c r="U660" s="90">
        <v>53700</v>
      </c>
      <c r="V660" s="90">
        <v>53600</v>
      </c>
      <c r="W660" s="90">
        <v>54500</v>
      </c>
      <c r="X660" s="90">
        <v>56600</v>
      </c>
    </row>
    <row r="661" spans="1:24">
      <c r="A661" t="str">
        <f t="shared" si="18"/>
        <v>Jan-23</v>
      </c>
      <c r="B661" s="93">
        <v>44927</v>
      </c>
      <c r="C661" s="90" t="s">
        <v>24</v>
      </c>
      <c r="D661" s="90" t="s">
        <v>24</v>
      </c>
      <c r="E661" s="90" t="s">
        <v>24</v>
      </c>
      <c r="F661" s="90" t="s">
        <v>24</v>
      </c>
      <c r="G661" s="90" t="s">
        <v>24</v>
      </c>
      <c r="H661" s="90" t="s">
        <v>24</v>
      </c>
      <c r="I661" s="90" t="s">
        <v>24</v>
      </c>
      <c r="J661" s="90" t="s">
        <v>24</v>
      </c>
      <c r="K661" s="90" t="s">
        <v>24</v>
      </c>
      <c r="L661" s="90" t="s">
        <v>24</v>
      </c>
      <c r="M661" s="90" t="s">
        <v>24</v>
      </c>
      <c r="N661" s="90" t="s">
        <v>24</v>
      </c>
      <c r="O661" s="90" t="s">
        <v>24</v>
      </c>
      <c r="P661" s="90" t="s">
        <v>24</v>
      </c>
      <c r="Q661" s="90" t="s">
        <v>24</v>
      </c>
      <c r="R661" s="90" t="s">
        <v>24</v>
      </c>
      <c r="S661" s="90" t="s">
        <v>24</v>
      </c>
      <c r="T661" s="90" t="s">
        <v>24</v>
      </c>
      <c r="U661" s="90" t="s">
        <v>24</v>
      </c>
      <c r="V661" s="90" t="s">
        <v>24</v>
      </c>
      <c r="W661" s="90" t="s">
        <v>24</v>
      </c>
      <c r="X661" s="90" t="s">
        <v>24</v>
      </c>
    </row>
    <row r="662" spans="1:24">
      <c r="A662" t="str">
        <f t="shared" ref="A662:A725" si="19">TEXT(B662,"MMM-YY")</f>
        <v>Jan-23</v>
      </c>
      <c r="B662" s="93">
        <v>44928</v>
      </c>
      <c r="C662" s="90">
        <v>55200</v>
      </c>
      <c r="D662" s="90">
        <v>52700</v>
      </c>
      <c r="E662" s="90">
        <v>55700</v>
      </c>
      <c r="F662" s="90">
        <v>51700</v>
      </c>
      <c r="G662" s="90">
        <v>56300</v>
      </c>
      <c r="H662" s="91" t="s">
        <v>25</v>
      </c>
      <c r="I662" s="90">
        <v>53500</v>
      </c>
      <c r="J662" s="90">
        <v>55000</v>
      </c>
      <c r="K662" s="90">
        <v>56500</v>
      </c>
      <c r="L662" s="91" t="s">
        <v>25</v>
      </c>
      <c r="M662" s="90">
        <v>55100</v>
      </c>
      <c r="N662" s="90">
        <v>56200</v>
      </c>
      <c r="O662" s="90">
        <v>54000</v>
      </c>
      <c r="P662" s="90">
        <v>52500</v>
      </c>
      <c r="Q662" s="90">
        <v>51550</v>
      </c>
      <c r="R662" s="90">
        <v>51700</v>
      </c>
      <c r="S662" s="90">
        <v>51500</v>
      </c>
      <c r="T662" s="90">
        <v>54500</v>
      </c>
      <c r="U662" s="90">
        <v>54300</v>
      </c>
      <c r="V662" s="90">
        <v>54300</v>
      </c>
      <c r="W662" s="90">
        <v>55100</v>
      </c>
      <c r="X662" s="90">
        <v>56800</v>
      </c>
    </row>
    <row r="663" spans="1:24">
      <c r="A663" t="str">
        <f t="shared" si="19"/>
        <v>Jan-23</v>
      </c>
      <c r="B663" s="93">
        <v>44929</v>
      </c>
      <c r="C663" s="90">
        <v>55200</v>
      </c>
      <c r="D663" s="90">
        <v>53000</v>
      </c>
      <c r="E663" s="90">
        <v>55700</v>
      </c>
      <c r="F663" s="90">
        <v>51800</v>
      </c>
      <c r="G663" s="90">
        <v>56300</v>
      </c>
      <c r="H663" s="91" t="s">
        <v>25</v>
      </c>
      <c r="I663" s="90">
        <v>54000</v>
      </c>
      <c r="J663" s="90">
        <v>55400</v>
      </c>
      <c r="K663" s="90">
        <v>56500</v>
      </c>
      <c r="L663" s="91" t="s">
        <v>25</v>
      </c>
      <c r="M663" s="90">
        <v>55100</v>
      </c>
      <c r="N663" s="90">
        <v>56500</v>
      </c>
      <c r="O663" s="90">
        <v>54000</v>
      </c>
      <c r="P663" s="90">
        <v>52500</v>
      </c>
      <c r="Q663" s="90">
        <v>51700</v>
      </c>
      <c r="R663" s="90">
        <v>51500</v>
      </c>
      <c r="S663" s="90">
        <v>51300</v>
      </c>
      <c r="T663" s="90">
        <v>54300</v>
      </c>
      <c r="U663" s="90">
        <v>54300</v>
      </c>
      <c r="V663" s="90">
        <v>54300</v>
      </c>
      <c r="W663" s="90">
        <v>55300</v>
      </c>
      <c r="X663" s="90">
        <v>57000</v>
      </c>
    </row>
    <row r="664" spans="1:24">
      <c r="A664" t="str">
        <f t="shared" si="19"/>
        <v>Jan-23</v>
      </c>
      <c r="B664" s="93">
        <v>44930</v>
      </c>
      <c r="C664" s="90">
        <v>55200</v>
      </c>
      <c r="D664" s="90">
        <v>53000</v>
      </c>
      <c r="E664" s="90">
        <v>55500</v>
      </c>
      <c r="F664" s="90">
        <v>51500</v>
      </c>
      <c r="G664" s="90">
        <v>56300</v>
      </c>
      <c r="H664" s="91" t="s">
        <v>25</v>
      </c>
      <c r="I664" s="90">
        <v>53500</v>
      </c>
      <c r="J664" s="90">
        <v>55200</v>
      </c>
      <c r="K664" s="90">
        <v>56500</v>
      </c>
      <c r="L664" s="91" t="s">
        <v>25</v>
      </c>
      <c r="M664" s="90">
        <v>54700</v>
      </c>
      <c r="N664" s="90">
        <v>56500</v>
      </c>
      <c r="O664" s="90">
        <v>54000</v>
      </c>
      <c r="P664" s="90">
        <v>52500</v>
      </c>
      <c r="Q664" s="90">
        <v>51200</v>
      </c>
      <c r="R664" s="90">
        <v>51200</v>
      </c>
      <c r="S664" s="90">
        <v>51100</v>
      </c>
      <c r="T664" s="90">
        <v>54000</v>
      </c>
      <c r="U664" s="90">
        <v>54300</v>
      </c>
      <c r="V664" s="90">
        <v>54300</v>
      </c>
      <c r="W664" s="90">
        <v>55300</v>
      </c>
      <c r="X664" s="90">
        <v>57000</v>
      </c>
    </row>
    <row r="665" spans="1:24">
      <c r="A665" t="str">
        <f t="shared" si="19"/>
        <v>Jan-23</v>
      </c>
      <c r="B665" s="93">
        <v>44931</v>
      </c>
      <c r="C665" s="90">
        <v>55200</v>
      </c>
      <c r="D665" s="90">
        <v>53000</v>
      </c>
      <c r="E665" s="90">
        <v>55500</v>
      </c>
      <c r="F665" s="90">
        <v>51500</v>
      </c>
      <c r="G665" s="90">
        <v>55900</v>
      </c>
      <c r="H665" s="91" t="s">
        <v>25</v>
      </c>
      <c r="I665" s="90">
        <v>53500</v>
      </c>
      <c r="J665" s="90">
        <v>55500</v>
      </c>
      <c r="K665" s="90">
        <v>56500</v>
      </c>
      <c r="L665" s="91" t="s">
        <v>25</v>
      </c>
      <c r="M665" s="90">
        <v>55000</v>
      </c>
      <c r="N665" s="90">
        <v>56500</v>
      </c>
      <c r="O665" s="90">
        <v>54200</v>
      </c>
      <c r="P665" s="90">
        <v>52500</v>
      </c>
      <c r="Q665" s="90">
        <v>51500</v>
      </c>
      <c r="R665" s="90">
        <v>51500</v>
      </c>
      <c r="S665" s="90">
        <v>51500</v>
      </c>
      <c r="T665" s="90">
        <v>54000</v>
      </c>
      <c r="U665" s="90">
        <v>54700</v>
      </c>
      <c r="V665" s="90">
        <v>54300</v>
      </c>
      <c r="W665" s="90">
        <v>55300</v>
      </c>
      <c r="X665" s="90">
        <v>57000</v>
      </c>
    </row>
    <row r="666" spans="1:24">
      <c r="A666" t="str">
        <f t="shared" si="19"/>
        <v>Jan-23</v>
      </c>
      <c r="B666" s="93">
        <v>44932</v>
      </c>
      <c r="C666" s="90">
        <v>55200</v>
      </c>
      <c r="D666" s="90">
        <v>52800</v>
      </c>
      <c r="E666" s="90">
        <v>55500</v>
      </c>
      <c r="F666" s="90">
        <v>51500</v>
      </c>
      <c r="G666" s="90">
        <v>55800</v>
      </c>
      <c r="H666" s="91" t="s">
        <v>25</v>
      </c>
      <c r="I666" s="90">
        <v>53000</v>
      </c>
      <c r="J666" s="90">
        <v>55000</v>
      </c>
      <c r="K666" s="90">
        <v>56300</v>
      </c>
      <c r="L666" s="91" t="s">
        <v>25</v>
      </c>
      <c r="M666" s="90">
        <v>54700</v>
      </c>
      <c r="N666" s="90">
        <v>56500</v>
      </c>
      <c r="O666" s="90">
        <v>53600</v>
      </c>
      <c r="P666" s="90">
        <v>52300</v>
      </c>
      <c r="Q666" s="90">
        <v>51200</v>
      </c>
      <c r="R666" s="90">
        <v>51200</v>
      </c>
      <c r="S666" s="90">
        <v>51200</v>
      </c>
      <c r="T666" s="90">
        <v>54000</v>
      </c>
      <c r="U666" s="90">
        <v>54500</v>
      </c>
      <c r="V666" s="90">
        <v>54300</v>
      </c>
      <c r="W666" s="90">
        <v>55300</v>
      </c>
      <c r="X666" s="90">
        <v>57000</v>
      </c>
    </row>
    <row r="667" spans="1:24">
      <c r="A667" t="str">
        <f t="shared" si="19"/>
        <v>Jan-23</v>
      </c>
      <c r="B667" s="93">
        <v>44933</v>
      </c>
      <c r="C667" s="90">
        <v>55200</v>
      </c>
      <c r="D667" s="90">
        <v>53000</v>
      </c>
      <c r="E667" s="90">
        <v>55600</v>
      </c>
      <c r="F667" s="90">
        <v>51500</v>
      </c>
      <c r="G667" s="90">
        <v>55800</v>
      </c>
      <c r="H667" s="91" t="s">
        <v>25</v>
      </c>
      <c r="I667" s="90">
        <v>53000</v>
      </c>
      <c r="J667" s="90">
        <v>55000</v>
      </c>
      <c r="K667" s="90">
        <v>56200</v>
      </c>
      <c r="L667" s="91" t="s">
        <v>25</v>
      </c>
      <c r="M667" s="90">
        <v>54400</v>
      </c>
      <c r="N667" s="90">
        <v>56500</v>
      </c>
      <c r="O667" s="90">
        <v>53600</v>
      </c>
      <c r="P667" s="90">
        <v>52300</v>
      </c>
      <c r="Q667" s="90">
        <v>51200</v>
      </c>
      <c r="R667" s="90">
        <v>51200</v>
      </c>
      <c r="S667" s="90">
        <v>51000</v>
      </c>
      <c r="T667" s="90">
        <v>54000</v>
      </c>
      <c r="U667" s="90">
        <v>54500</v>
      </c>
      <c r="V667" s="90">
        <v>54300</v>
      </c>
      <c r="W667" s="90">
        <v>55100</v>
      </c>
      <c r="X667" s="90">
        <v>57000</v>
      </c>
    </row>
    <row r="668" spans="1:24">
      <c r="A668" t="str">
        <f t="shared" si="19"/>
        <v>Jan-23</v>
      </c>
      <c r="B668" s="93">
        <v>44934</v>
      </c>
      <c r="C668" s="90" t="s">
        <v>24</v>
      </c>
      <c r="D668" s="90" t="s">
        <v>24</v>
      </c>
      <c r="E668" s="90" t="s">
        <v>24</v>
      </c>
      <c r="F668" s="90" t="s">
        <v>24</v>
      </c>
      <c r="G668" s="90" t="s">
        <v>24</v>
      </c>
      <c r="H668" s="90" t="s">
        <v>24</v>
      </c>
      <c r="I668" s="90" t="s">
        <v>24</v>
      </c>
      <c r="J668" s="90" t="s">
        <v>24</v>
      </c>
      <c r="K668" s="90" t="s">
        <v>24</v>
      </c>
      <c r="L668" s="90" t="s">
        <v>24</v>
      </c>
      <c r="M668" s="90" t="s">
        <v>24</v>
      </c>
      <c r="N668" s="90" t="s">
        <v>24</v>
      </c>
      <c r="O668" s="90" t="s">
        <v>24</v>
      </c>
      <c r="P668" s="90" t="s">
        <v>24</v>
      </c>
      <c r="Q668" s="90" t="s">
        <v>24</v>
      </c>
      <c r="R668" s="90" t="s">
        <v>24</v>
      </c>
      <c r="S668" s="90" t="s">
        <v>24</v>
      </c>
      <c r="T668" s="90" t="s">
        <v>24</v>
      </c>
      <c r="U668" s="90" t="s">
        <v>24</v>
      </c>
      <c r="V668" s="90" t="s">
        <v>24</v>
      </c>
      <c r="W668" s="90" t="s">
        <v>24</v>
      </c>
      <c r="X668" s="90" t="s">
        <v>24</v>
      </c>
    </row>
    <row r="669" spans="1:24">
      <c r="A669" t="str">
        <f t="shared" si="19"/>
        <v>Jan-23</v>
      </c>
      <c r="B669" s="93">
        <v>44935</v>
      </c>
      <c r="C669" s="90">
        <v>55000</v>
      </c>
      <c r="D669" s="90">
        <v>53000</v>
      </c>
      <c r="E669" s="90">
        <v>55200</v>
      </c>
      <c r="F669" s="90">
        <v>51100</v>
      </c>
      <c r="G669" s="90">
        <v>54900</v>
      </c>
      <c r="H669" s="91" t="s">
        <v>25</v>
      </c>
      <c r="I669" s="90">
        <v>53000</v>
      </c>
      <c r="J669" s="90">
        <v>54600</v>
      </c>
      <c r="K669" s="90">
        <v>55900</v>
      </c>
      <c r="L669" s="91" t="s">
        <v>25</v>
      </c>
      <c r="M669" s="90">
        <v>54100</v>
      </c>
      <c r="N669" s="90">
        <v>55800</v>
      </c>
      <c r="O669" s="90">
        <v>52800</v>
      </c>
      <c r="P669" s="90">
        <v>52200</v>
      </c>
      <c r="Q669" s="90">
        <v>50800</v>
      </c>
      <c r="R669" s="90">
        <v>50900</v>
      </c>
      <c r="S669" s="90">
        <v>50800</v>
      </c>
      <c r="T669" s="90">
        <v>53600</v>
      </c>
      <c r="U669" s="90">
        <v>54000</v>
      </c>
      <c r="V669" s="90">
        <v>54300</v>
      </c>
      <c r="W669" s="90">
        <v>54900</v>
      </c>
      <c r="X669" s="90">
        <v>57000</v>
      </c>
    </row>
    <row r="670" spans="1:24">
      <c r="A670" t="str">
        <f t="shared" si="19"/>
        <v>Jan-23</v>
      </c>
      <c r="B670" s="93">
        <v>44936</v>
      </c>
      <c r="C670" s="90">
        <v>55000</v>
      </c>
      <c r="D670" s="90">
        <v>53300</v>
      </c>
      <c r="E670" s="90">
        <v>54800</v>
      </c>
      <c r="F670" s="90">
        <v>50700</v>
      </c>
      <c r="G670" s="90">
        <v>54800</v>
      </c>
      <c r="H670" s="91" t="s">
        <v>25</v>
      </c>
      <c r="I670" s="90">
        <v>53000</v>
      </c>
      <c r="J670" s="90">
        <v>54300</v>
      </c>
      <c r="K670" s="90">
        <v>55500</v>
      </c>
      <c r="L670" s="91" t="s">
        <v>25</v>
      </c>
      <c r="M670" s="90">
        <v>53800</v>
      </c>
      <c r="N670" s="90">
        <v>55600</v>
      </c>
      <c r="O670" s="90">
        <v>52600</v>
      </c>
      <c r="P670" s="90">
        <v>52200</v>
      </c>
      <c r="Q670" s="90">
        <v>50600</v>
      </c>
      <c r="R670" s="90">
        <v>50800</v>
      </c>
      <c r="S670" s="90">
        <v>50700</v>
      </c>
      <c r="T670" s="90">
        <v>53200</v>
      </c>
      <c r="U670" s="90">
        <v>53800</v>
      </c>
      <c r="V670" s="90">
        <v>54300</v>
      </c>
      <c r="W670" s="90">
        <v>54500</v>
      </c>
      <c r="X670" s="90">
        <v>56800</v>
      </c>
    </row>
    <row r="671" spans="1:24">
      <c r="A671" t="str">
        <f t="shared" si="19"/>
        <v>Jan-23</v>
      </c>
      <c r="B671" s="93">
        <v>44937</v>
      </c>
      <c r="C671" s="90">
        <v>55500</v>
      </c>
      <c r="D671" s="90">
        <v>53300</v>
      </c>
      <c r="E671" s="90">
        <v>54800</v>
      </c>
      <c r="F671" s="90">
        <v>51400</v>
      </c>
      <c r="G671" s="90">
        <v>55100</v>
      </c>
      <c r="H671" s="91" t="s">
        <v>25</v>
      </c>
      <c r="I671" s="90">
        <v>53000</v>
      </c>
      <c r="J671" s="90">
        <v>54300</v>
      </c>
      <c r="K671" s="90">
        <v>56200</v>
      </c>
      <c r="L671" s="91" t="s">
        <v>25</v>
      </c>
      <c r="M671" s="90">
        <v>53800</v>
      </c>
      <c r="N671" s="90">
        <v>55900</v>
      </c>
      <c r="O671" s="90">
        <v>53200</v>
      </c>
      <c r="P671" s="90">
        <v>52200</v>
      </c>
      <c r="Q671" s="90">
        <v>50800</v>
      </c>
      <c r="R671" s="90">
        <v>51600</v>
      </c>
      <c r="S671" s="90">
        <v>51000</v>
      </c>
      <c r="T671" s="90">
        <v>53900</v>
      </c>
      <c r="U671" s="90">
        <v>54000</v>
      </c>
      <c r="V671" s="90">
        <v>54300</v>
      </c>
      <c r="W671" s="90">
        <v>54700</v>
      </c>
      <c r="X671" s="90">
        <v>56800</v>
      </c>
    </row>
    <row r="672" spans="1:24">
      <c r="A672" t="str">
        <f t="shared" si="19"/>
        <v>Jan-23</v>
      </c>
      <c r="B672" s="93">
        <v>44938</v>
      </c>
      <c r="C672" s="90">
        <v>56100</v>
      </c>
      <c r="D672" s="90">
        <v>53500</v>
      </c>
      <c r="E672" s="90">
        <v>55200</v>
      </c>
      <c r="F672" s="90">
        <v>51700</v>
      </c>
      <c r="G672" s="90">
        <v>55300</v>
      </c>
      <c r="H672" s="91" t="s">
        <v>25</v>
      </c>
      <c r="I672" s="90">
        <v>53500</v>
      </c>
      <c r="J672" s="90">
        <v>55000</v>
      </c>
      <c r="K672" s="90">
        <v>56500</v>
      </c>
      <c r="L672" s="91" t="s">
        <v>25</v>
      </c>
      <c r="M672" s="90">
        <v>54500</v>
      </c>
      <c r="N672" s="90">
        <v>56300</v>
      </c>
      <c r="O672" s="90">
        <v>53500</v>
      </c>
      <c r="P672" s="90">
        <v>52700</v>
      </c>
      <c r="Q672" s="90">
        <v>51350</v>
      </c>
      <c r="R672" s="90">
        <v>51800</v>
      </c>
      <c r="S672" s="90">
        <v>51300</v>
      </c>
      <c r="T672" s="90">
        <v>54200</v>
      </c>
      <c r="U672" s="90">
        <v>54400</v>
      </c>
      <c r="V672" s="90">
        <v>54300</v>
      </c>
      <c r="W672" s="90">
        <v>55100</v>
      </c>
      <c r="X672" s="90">
        <v>57500</v>
      </c>
    </row>
    <row r="673" spans="1:24">
      <c r="A673" t="str">
        <f t="shared" si="19"/>
        <v>Jan-23</v>
      </c>
      <c r="B673" s="93">
        <v>44939</v>
      </c>
      <c r="C673" s="90">
        <v>56300</v>
      </c>
      <c r="D673" s="90">
        <v>53800</v>
      </c>
      <c r="E673" s="90">
        <v>55500</v>
      </c>
      <c r="F673" s="90">
        <v>52300</v>
      </c>
      <c r="G673" s="90">
        <v>55300</v>
      </c>
      <c r="H673" s="91" t="s">
        <v>25</v>
      </c>
      <c r="I673" s="90">
        <v>54000</v>
      </c>
      <c r="J673" s="90">
        <v>55500</v>
      </c>
      <c r="K673" s="90">
        <v>56800</v>
      </c>
      <c r="L673" s="91" t="s">
        <v>25</v>
      </c>
      <c r="M673" s="90">
        <v>54800</v>
      </c>
      <c r="N673" s="90">
        <v>56700</v>
      </c>
      <c r="O673" s="90">
        <v>54000</v>
      </c>
      <c r="P673" s="90">
        <v>53000</v>
      </c>
      <c r="Q673" s="90">
        <v>52000</v>
      </c>
      <c r="R673" s="90">
        <v>52300</v>
      </c>
      <c r="S673" s="90">
        <v>51800</v>
      </c>
      <c r="T673" s="90">
        <v>55000</v>
      </c>
      <c r="U673" s="90">
        <v>55000</v>
      </c>
      <c r="V673" s="90">
        <v>54800</v>
      </c>
      <c r="W673" s="90">
        <v>55300</v>
      </c>
      <c r="X673" s="90">
        <v>57800</v>
      </c>
    </row>
    <row r="674" spans="1:24">
      <c r="A674" t="str">
        <f t="shared" si="19"/>
        <v>Jan-23</v>
      </c>
      <c r="B674" s="93">
        <v>44940</v>
      </c>
      <c r="C674" s="91" t="s">
        <v>25</v>
      </c>
      <c r="D674" s="90">
        <v>53800</v>
      </c>
      <c r="E674" s="90">
        <v>55700</v>
      </c>
      <c r="F674" s="90">
        <v>52500</v>
      </c>
      <c r="G674" s="90">
        <v>55900</v>
      </c>
      <c r="H674" s="91" t="s">
        <v>25</v>
      </c>
      <c r="I674" s="90">
        <v>54000</v>
      </c>
      <c r="J674" s="90">
        <v>55500</v>
      </c>
      <c r="K674" s="90">
        <v>56800</v>
      </c>
      <c r="L674" s="91" t="s">
        <v>25</v>
      </c>
      <c r="M674" s="90">
        <v>55100</v>
      </c>
      <c r="N674" s="90">
        <v>57100</v>
      </c>
      <c r="O674" s="90">
        <v>54000</v>
      </c>
      <c r="P674" s="90">
        <v>53300</v>
      </c>
      <c r="Q674" s="90">
        <v>52300</v>
      </c>
      <c r="R674" s="90">
        <v>52500</v>
      </c>
      <c r="S674" s="90">
        <v>52300</v>
      </c>
      <c r="T674" s="90">
        <v>55200</v>
      </c>
      <c r="U674" s="90">
        <v>55300</v>
      </c>
      <c r="V674" s="90">
        <v>54800</v>
      </c>
      <c r="W674" s="90">
        <v>55400</v>
      </c>
      <c r="X674" s="90">
        <v>58000</v>
      </c>
    </row>
    <row r="675" spans="1:24">
      <c r="A675" t="str">
        <f t="shared" si="19"/>
        <v>Jan-23</v>
      </c>
      <c r="B675" s="93">
        <v>44941</v>
      </c>
      <c r="C675" s="90" t="s">
        <v>24</v>
      </c>
      <c r="D675" s="90" t="s">
        <v>24</v>
      </c>
      <c r="E675" s="90" t="s">
        <v>24</v>
      </c>
      <c r="F675" s="90" t="s">
        <v>24</v>
      </c>
      <c r="G675" s="90" t="s">
        <v>24</v>
      </c>
      <c r="H675" s="90" t="s">
        <v>24</v>
      </c>
      <c r="I675" s="90" t="s">
        <v>24</v>
      </c>
      <c r="J675" s="90" t="s">
        <v>24</v>
      </c>
      <c r="K675" s="90" t="s">
        <v>24</v>
      </c>
      <c r="L675" s="90" t="s">
        <v>24</v>
      </c>
      <c r="M675" s="90" t="s">
        <v>24</v>
      </c>
      <c r="N675" s="90" t="s">
        <v>24</v>
      </c>
      <c r="O675" s="90" t="s">
        <v>24</v>
      </c>
      <c r="P675" s="90" t="s">
        <v>24</v>
      </c>
      <c r="Q675" s="90" t="s">
        <v>24</v>
      </c>
      <c r="R675" s="90" t="s">
        <v>24</v>
      </c>
      <c r="S675" s="90" t="s">
        <v>24</v>
      </c>
      <c r="T675" s="90" t="s">
        <v>24</v>
      </c>
      <c r="U675" s="90" t="s">
        <v>24</v>
      </c>
      <c r="V675" s="90" t="s">
        <v>24</v>
      </c>
      <c r="W675" s="90" t="s">
        <v>24</v>
      </c>
      <c r="X675" s="90" t="s">
        <v>24</v>
      </c>
    </row>
    <row r="676" spans="1:24">
      <c r="A676" t="str">
        <f t="shared" si="19"/>
        <v>Jan-23</v>
      </c>
      <c r="B676" s="93">
        <v>44942</v>
      </c>
      <c r="C676" s="90">
        <v>56800</v>
      </c>
      <c r="D676" s="90">
        <v>54000</v>
      </c>
      <c r="E676" s="90">
        <v>56000</v>
      </c>
      <c r="F676" s="90">
        <v>53500</v>
      </c>
      <c r="G676" s="90">
        <v>56500</v>
      </c>
      <c r="H676" s="91" t="s">
        <v>25</v>
      </c>
      <c r="I676" s="90">
        <v>54500</v>
      </c>
      <c r="J676" s="90">
        <v>55900</v>
      </c>
      <c r="K676" s="90">
        <v>57500</v>
      </c>
      <c r="L676" s="91" t="s">
        <v>25</v>
      </c>
      <c r="M676" s="90">
        <v>55200</v>
      </c>
      <c r="N676" s="90">
        <v>57500</v>
      </c>
      <c r="O676" s="90">
        <v>54600</v>
      </c>
      <c r="P676" s="90">
        <v>54300</v>
      </c>
      <c r="Q676" s="90">
        <v>52500</v>
      </c>
      <c r="R676" s="90">
        <v>52700</v>
      </c>
      <c r="S676" s="90">
        <v>52500</v>
      </c>
      <c r="T676" s="90">
        <v>56200</v>
      </c>
      <c r="U676" s="90">
        <v>55500</v>
      </c>
      <c r="V676" s="90">
        <v>54800</v>
      </c>
      <c r="W676" s="90">
        <v>56300</v>
      </c>
      <c r="X676" s="90">
        <v>58400</v>
      </c>
    </row>
    <row r="677" spans="1:24">
      <c r="A677" t="str">
        <f t="shared" si="19"/>
        <v>Jan-23</v>
      </c>
      <c r="B677" s="93">
        <v>44943</v>
      </c>
      <c r="C677" s="90">
        <v>56800</v>
      </c>
      <c r="D677" s="90">
        <v>54000</v>
      </c>
      <c r="E677" s="90">
        <v>56000</v>
      </c>
      <c r="F677" s="90">
        <v>52500</v>
      </c>
      <c r="G677" s="90">
        <v>56500</v>
      </c>
      <c r="H677" s="91" t="s">
        <v>25</v>
      </c>
      <c r="I677" s="90">
        <v>54500</v>
      </c>
      <c r="J677" s="90">
        <v>55700</v>
      </c>
      <c r="K677" s="90">
        <v>57500</v>
      </c>
      <c r="L677" s="91" t="s">
        <v>25</v>
      </c>
      <c r="M677" s="90">
        <v>55000</v>
      </c>
      <c r="N677" s="90">
        <v>57500</v>
      </c>
      <c r="O677" s="90">
        <v>54200</v>
      </c>
      <c r="P677" s="90">
        <v>54100</v>
      </c>
      <c r="Q677" s="90">
        <v>52000</v>
      </c>
      <c r="R677" s="90">
        <v>52700</v>
      </c>
      <c r="S677" s="90">
        <v>52200</v>
      </c>
      <c r="T677" s="90">
        <v>55200</v>
      </c>
      <c r="U677" s="90">
        <v>55500</v>
      </c>
      <c r="V677" s="90">
        <v>54800</v>
      </c>
      <c r="W677" s="90">
        <v>56300</v>
      </c>
      <c r="X677" s="90">
        <v>58400</v>
      </c>
    </row>
    <row r="678" spans="1:24">
      <c r="A678" t="str">
        <f t="shared" si="19"/>
        <v>Jan-23</v>
      </c>
      <c r="B678" s="93">
        <v>44944</v>
      </c>
      <c r="C678" s="90">
        <v>56800</v>
      </c>
      <c r="D678" s="90">
        <v>54000</v>
      </c>
      <c r="E678" s="90">
        <v>55500</v>
      </c>
      <c r="F678" s="90">
        <v>52300</v>
      </c>
      <c r="G678" s="90">
        <v>56300</v>
      </c>
      <c r="H678" s="91" t="s">
        <v>25</v>
      </c>
      <c r="I678" s="90">
        <v>54000</v>
      </c>
      <c r="J678" s="90">
        <v>55500</v>
      </c>
      <c r="K678" s="90">
        <v>57200</v>
      </c>
      <c r="L678" s="91" t="s">
        <v>25</v>
      </c>
      <c r="M678" s="90">
        <v>54800</v>
      </c>
      <c r="N678" s="90">
        <v>57500</v>
      </c>
      <c r="O678" s="90">
        <v>54500</v>
      </c>
      <c r="P678" s="90">
        <v>53800</v>
      </c>
      <c r="Q678" s="90">
        <v>51900</v>
      </c>
      <c r="R678" s="90">
        <v>52400</v>
      </c>
      <c r="S678" s="90">
        <v>52000</v>
      </c>
      <c r="T678" s="90">
        <v>55000</v>
      </c>
      <c r="U678" s="90">
        <v>55200</v>
      </c>
      <c r="V678" s="90">
        <v>54800</v>
      </c>
      <c r="W678" s="90">
        <v>56300</v>
      </c>
      <c r="X678" s="90">
        <v>58400</v>
      </c>
    </row>
    <row r="679" spans="1:24">
      <c r="A679" t="str">
        <f t="shared" si="19"/>
        <v>Jan-23</v>
      </c>
      <c r="B679" s="93">
        <v>44945</v>
      </c>
      <c r="C679" s="90">
        <v>56600</v>
      </c>
      <c r="D679" s="90">
        <v>54000</v>
      </c>
      <c r="E679" s="90">
        <v>55200</v>
      </c>
      <c r="F679" s="90">
        <v>52200</v>
      </c>
      <c r="G679" s="90">
        <v>55800</v>
      </c>
      <c r="H679" s="91" t="s">
        <v>25</v>
      </c>
      <c r="I679" s="90">
        <v>53500</v>
      </c>
      <c r="J679" s="90">
        <v>55100</v>
      </c>
      <c r="K679" s="90">
        <v>57000</v>
      </c>
      <c r="L679" s="91" t="s">
        <v>25</v>
      </c>
      <c r="M679" s="90">
        <v>54400</v>
      </c>
      <c r="N679" s="90">
        <v>57000</v>
      </c>
      <c r="O679" s="90">
        <v>53800</v>
      </c>
      <c r="P679" s="90">
        <v>53600</v>
      </c>
      <c r="Q679" s="90">
        <v>52000</v>
      </c>
      <c r="R679" s="90">
        <v>52200</v>
      </c>
      <c r="S679" s="90">
        <v>51800</v>
      </c>
      <c r="T679" s="90">
        <v>54900</v>
      </c>
      <c r="U679" s="90">
        <v>55000</v>
      </c>
      <c r="V679" s="90">
        <v>54800</v>
      </c>
      <c r="W679" s="90">
        <v>56300</v>
      </c>
      <c r="X679" s="90">
        <v>58400</v>
      </c>
    </row>
    <row r="680" spans="1:24">
      <c r="A680" t="str">
        <f t="shared" si="19"/>
        <v>Jan-23</v>
      </c>
      <c r="B680" s="93">
        <v>44946</v>
      </c>
      <c r="C680" s="90">
        <v>56500</v>
      </c>
      <c r="D680" s="90">
        <v>54300</v>
      </c>
      <c r="E680" s="90">
        <v>55200</v>
      </c>
      <c r="F680" s="90">
        <v>52000</v>
      </c>
      <c r="G680" s="90">
        <v>55800</v>
      </c>
      <c r="H680" s="91" t="s">
        <v>25</v>
      </c>
      <c r="I680" s="90">
        <v>54000</v>
      </c>
      <c r="J680" s="90">
        <v>55500</v>
      </c>
      <c r="K680" s="90">
        <v>56900</v>
      </c>
      <c r="L680" s="91" t="s">
        <v>25</v>
      </c>
      <c r="M680" s="90">
        <v>54400</v>
      </c>
      <c r="N680" s="90">
        <v>57000</v>
      </c>
      <c r="O680" s="90">
        <v>54000</v>
      </c>
      <c r="P680" s="90">
        <v>53400</v>
      </c>
      <c r="Q680" s="90">
        <v>51800</v>
      </c>
      <c r="R680" s="90">
        <v>52200</v>
      </c>
      <c r="S680" s="90">
        <v>51700</v>
      </c>
      <c r="T680" s="90">
        <v>55000</v>
      </c>
      <c r="U680" s="90">
        <v>55000</v>
      </c>
      <c r="V680" s="90">
        <v>54800</v>
      </c>
      <c r="W680" s="90">
        <v>56300</v>
      </c>
      <c r="X680" s="90">
        <v>58400</v>
      </c>
    </row>
    <row r="681" spans="1:24">
      <c r="A681" t="str">
        <f t="shared" si="19"/>
        <v>Jan-23</v>
      </c>
      <c r="B681" s="93">
        <v>44947</v>
      </c>
      <c r="C681" s="90">
        <v>56500</v>
      </c>
      <c r="D681" s="90">
        <v>54300</v>
      </c>
      <c r="E681" s="90">
        <v>55000</v>
      </c>
      <c r="F681" s="90">
        <v>51800</v>
      </c>
      <c r="G681" s="90">
        <v>55800</v>
      </c>
      <c r="H681" s="91" t="s">
        <v>25</v>
      </c>
      <c r="I681" s="90">
        <v>54000</v>
      </c>
      <c r="J681" s="90">
        <v>55000</v>
      </c>
      <c r="K681" s="90">
        <v>56900</v>
      </c>
      <c r="L681" s="91" t="s">
        <v>25</v>
      </c>
      <c r="M681" s="90">
        <v>53800</v>
      </c>
      <c r="N681" s="90">
        <v>57000</v>
      </c>
      <c r="O681" s="90">
        <v>53800</v>
      </c>
      <c r="P681" s="90">
        <v>53100</v>
      </c>
      <c r="Q681" s="90">
        <v>51300</v>
      </c>
      <c r="R681" s="90">
        <v>51900</v>
      </c>
      <c r="S681" s="90">
        <v>51300</v>
      </c>
      <c r="T681" s="90">
        <v>54500</v>
      </c>
      <c r="U681" s="90">
        <v>54800</v>
      </c>
      <c r="V681" s="90">
        <v>54800</v>
      </c>
      <c r="W681" s="90">
        <v>56000</v>
      </c>
      <c r="X681" s="90">
        <v>58200</v>
      </c>
    </row>
    <row r="682" spans="1:24">
      <c r="A682" t="str">
        <f t="shared" si="19"/>
        <v>Jan-23</v>
      </c>
      <c r="B682" s="93">
        <v>44948</v>
      </c>
      <c r="C682" s="90" t="s">
        <v>24</v>
      </c>
      <c r="D682" s="90" t="s">
        <v>24</v>
      </c>
      <c r="E682" s="90" t="s">
        <v>24</v>
      </c>
      <c r="F682" s="90" t="s">
        <v>24</v>
      </c>
      <c r="G682" s="90" t="s">
        <v>24</v>
      </c>
      <c r="H682" s="90" t="s">
        <v>24</v>
      </c>
      <c r="I682" s="90" t="s">
        <v>24</v>
      </c>
      <c r="J682" s="90" t="s">
        <v>24</v>
      </c>
      <c r="K682" s="90" t="s">
        <v>24</v>
      </c>
      <c r="L682" s="90" t="s">
        <v>24</v>
      </c>
      <c r="M682" s="90" t="s">
        <v>24</v>
      </c>
      <c r="N682" s="90" t="s">
        <v>24</v>
      </c>
      <c r="O682" s="90" t="s">
        <v>24</v>
      </c>
      <c r="P682" s="90" t="s">
        <v>24</v>
      </c>
      <c r="Q682" s="90" t="s">
        <v>24</v>
      </c>
      <c r="R682" s="90" t="s">
        <v>24</v>
      </c>
      <c r="S682" s="90" t="s">
        <v>24</v>
      </c>
      <c r="T682" s="90" t="s">
        <v>24</v>
      </c>
      <c r="U682" s="90" t="s">
        <v>24</v>
      </c>
      <c r="V682" s="90" t="s">
        <v>24</v>
      </c>
      <c r="W682" s="90" t="s">
        <v>24</v>
      </c>
      <c r="X682" s="90" t="s">
        <v>24</v>
      </c>
    </row>
    <row r="683" spans="1:24">
      <c r="A683" t="str">
        <f t="shared" si="19"/>
        <v>Jan-23</v>
      </c>
      <c r="B683" s="93">
        <v>44949</v>
      </c>
      <c r="C683" s="90">
        <v>56500</v>
      </c>
      <c r="D683" s="90">
        <v>54500</v>
      </c>
      <c r="E683" s="90">
        <v>55300</v>
      </c>
      <c r="F683" s="90">
        <v>51800</v>
      </c>
      <c r="G683" s="90">
        <v>55800</v>
      </c>
      <c r="H683" s="91" t="s">
        <v>25</v>
      </c>
      <c r="I683" s="90">
        <v>54000</v>
      </c>
      <c r="J683" s="90">
        <v>55000</v>
      </c>
      <c r="K683" s="90">
        <v>56900</v>
      </c>
      <c r="L683" s="91" t="s">
        <v>25</v>
      </c>
      <c r="M683" s="90">
        <v>54200</v>
      </c>
      <c r="N683" s="90">
        <v>57300</v>
      </c>
      <c r="O683" s="90">
        <v>53800</v>
      </c>
      <c r="P683" s="90">
        <v>53300</v>
      </c>
      <c r="Q683" s="90">
        <v>51400</v>
      </c>
      <c r="R683" s="90">
        <v>51900</v>
      </c>
      <c r="S683" s="90">
        <v>51400</v>
      </c>
      <c r="T683" s="90">
        <v>54300</v>
      </c>
      <c r="U683" s="90">
        <v>54800</v>
      </c>
      <c r="V683" s="90">
        <v>54800</v>
      </c>
      <c r="W683" s="90">
        <v>56000</v>
      </c>
      <c r="X683" s="90">
        <v>58200</v>
      </c>
    </row>
    <row r="684" spans="1:24">
      <c r="A684" t="str">
        <f t="shared" si="19"/>
        <v>Jan-23</v>
      </c>
      <c r="B684" s="93">
        <v>44950</v>
      </c>
      <c r="C684" s="90">
        <v>56300</v>
      </c>
      <c r="D684" s="90">
        <v>54500</v>
      </c>
      <c r="E684" s="90">
        <v>55300</v>
      </c>
      <c r="F684" s="90">
        <v>51400</v>
      </c>
      <c r="G684" s="90">
        <v>55800</v>
      </c>
      <c r="H684" s="91" t="s">
        <v>25</v>
      </c>
      <c r="I684" s="90">
        <v>53500</v>
      </c>
      <c r="J684" s="90">
        <v>54700</v>
      </c>
      <c r="K684" s="90">
        <v>57000</v>
      </c>
      <c r="L684" s="91" t="s">
        <v>25</v>
      </c>
      <c r="M684" s="90">
        <v>54000</v>
      </c>
      <c r="N684" s="90">
        <v>58300</v>
      </c>
      <c r="O684" s="90">
        <v>53500</v>
      </c>
      <c r="P684" s="90">
        <v>53000</v>
      </c>
      <c r="Q684" s="90">
        <v>51250</v>
      </c>
      <c r="R684" s="90">
        <v>51700</v>
      </c>
      <c r="S684" s="90">
        <v>51300</v>
      </c>
      <c r="T684" s="90">
        <v>53900</v>
      </c>
      <c r="U684" s="90">
        <v>54800</v>
      </c>
      <c r="V684" s="90">
        <v>54800</v>
      </c>
      <c r="W684" s="90">
        <v>55800</v>
      </c>
      <c r="X684" s="90">
        <v>58000</v>
      </c>
    </row>
    <row r="685" spans="1:24">
      <c r="A685" t="str">
        <f t="shared" si="19"/>
        <v>Jan-23</v>
      </c>
      <c r="B685" s="93">
        <v>44951</v>
      </c>
      <c r="C685" s="90">
        <v>56000</v>
      </c>
      <c r="D685" s="90">
        <v>54300</v>
      </c>
      <c r="E685" s="90">
        <v>55300</v>
      </c>
      <c r="F685" s="90">
        <v>51200</v>
      </c>
      <c r="G685" s="90">
        <v>55800</v>
      </c>
      <c r="H685" s="91" t="s">
        <v>25</v>
      </c>
      <c r="I685" s="90">
        <v>53500</v>
      </c>
      <c r="J685" s="90">
        <v>54500</v>
      </c>
      <c r="K685" s="90">
        <v>57000</v>
      </c>
      <c r="L685" s="91" t="s">
        <v>25</v>
      </c>
      <c r="M685" s="90">
        <v>54100</v>
      </c>
      <c r="N685" s="90">
        <v>58300</v>
      </c>
      <c r="O685" s="90">
        <v>53500</v>
      </c>
      <c r="P685" s="90">
        <v>53000</v>
      </c>
      <c r="Q685" s="90">
        <v>51100</v>
      </c>
      <c r="R685" s="90">
        <v>51600</v>
      </c>
      <c r="S685" s="90">
        <v>51100</v>
      </c>
      <c r="T685" s="90">
        <v>53700</v>
      </c>
      <c r="U685" s="90">
        <v>54600</v>
      </c>
      <c r="V685" s="90">
        <v>54800</v>
      </c>
      <c r="W685" s="90">
        <v>55800</v>
      </c>
      <c r="X685" s="90">
        <v>58000</v>
      </c>
    </row>
    <row r="686" spans="1:24">
      <c r="A686" t="str">
        <f t="shared" si="19"/>
        <v>Jan-23</v>
      </c>
      <c r="B686" s="93">
        <v>44952</v>
      </c>
      <c r="C686" s="90" t="s">
        <v>24</v>
      </c>
      <c r="D686" s="90" t="s">
        <v>24</v>
      </c>
      <c r="E686" s="90" t="s">
        <v>24</v>
      </c>
      <c r="F686" s="90" t="s">
        <v>24</v>
      </c>
      <c r="G686" s="90" t="s">
        <v>24</v>
      </c>
      <c r="H686" s="90" t="s">
        <v>24</v>
      </c>
      <c r="I686" s="90" t="s">
        <v>24</v>
      </c>
      <c r="J686" s="90" t="s">
        <v>24</v>
      </c>
      <c r="K686" s="90" t="s">
        <v>24</v>
      </c>
      <c r="L686" s="90" t="s">
        <v>24</v>
      </c>
      <c r="M686" s="90" t="s">
        <v>24</v>
      </c>
      <c r="N686" s="90" t="s">
        <v>24</v>
      </c>
      <c r="O686" s="90" t="s">
        <v>24</v>
      </c>
      <c r="P686" s="90" t="s">
        <v>24</v>
      </c>
      <c r="Q686" s="90" t="s">
        <v>24</v>
      </c>
      <c r="R686" s="90" t="s">
        <v>24</v>
      </c>
      <c r="S686" s="90" t="s">
        <v>24</v>
      </c>
      <c r="T686" s="90" t="s">
        <v>24</v>
      </c>
      <c r="U686" s="90" t="s">
        <v>24</v>
      </c>
      <c r="V686" s="90" t="s">
        <v>24</v>
      </c>
      <c r="W686" s="90" t="s">
        <v>24</v>
      </c>
      <c r="X686" s="90" t="s">
        <v>24</v>
      </c>
    </row>
    <row r="687" spans="1:24">
      <c r="A687" t="str">
        <f t="shared" si="19"/>
        <v>Jan-23</v>
      </c>
      <c r="B687" s="93">
        <v>44953</v>
      </c>
      <c r="C687" s="90">
        <v>56300</v>
      </c>
      <c r="D687" s="90">
        <v>54300</v>
      </c>
      <c r="E687" s="90">
        <v>55000</v>
      </c>
      <c r="F687" s="90">
        <v>51500</v>
      </c>
      <c r="G687" s="90">
        <v>56100</v>
      </c>
      <c r="H687" s="91" t="s">
        <v>25</v>
      </c>
      <c r="I687" s="90">
        <v>53500</v>
      </c>
      <c r="J687" s="90">
        <v>54600</v>
      </c>
      <c r="K687" s="90">
        <v>57300</v>
      </c>
      <c r="L687" s="91" t="s">
        <v>25</v>
      </c>
      <c r="M687" s="90">
        <v>54100</v>
      </c>
      <c r="N687" s="90">
        <v>58600</v>
      </c>
      <c r="O687" s="90">
        <v>53800</v>
      </c>
      <c r="P687" s="90">
        <v>52500</v>
      </c>
      <c r="Q687" s="90">
        <v>51450</v>
      </c>
      <c r="R687" s="90">
        <v>51700</v>
      </c>
      <c r="S687" s="90">
        <v>51300</v>
      </c>
      <c r="T687" s="90">
        <v>54000</v>
      </c>
      <c r="U687" s="90">
        <v>54600</v>
      </c>
      <c r="V687" s="90">
        <v>54800</v>
      </c>
      <c r="W687" s="90">
        <v>55200</v>
      </c>
      <c r="X687" s="90">
        <v>57700</v>
      </c>
    </row>
    <row r="688" spans="1:24">
      <c r="A688" t="str">
        <f t="shared" si="19"/>
        <v>Jan-23</v>
      </c>
      <c r="B688" s="93">
        <v>44954</v>
      </c>
      <c r="C688" s="90">
        <v>56300</v>
      </c>
      <c r="D688" s="90">
        <v>54300</v>
      </c>
      <c r="E688" s="90">
        <v>55000</v>
      </c>
      <c r="F688" s="90">
        <v>51300</v>
      </c>
      <c r="G688" s="90">
        <v>55900</v>
      </c>
      <c r="H688" s="91" t="s">
        <v>25</v>
      </c>
      <c r="I688" s="90">
        <v>53500</v>
      </c>
      <c r="J688" s="90">
        <v>54600</v>
      </c>
      <c r="K688" s="90">
        <v>57300</v>
      </c>
      <c r="L688" s="91" t="s">
        <v>25</v>
      </c>
      <c r="M688" s="90">
        <v>54100</v>
      </c>
      <c r="N688" s="90">
        <v>58600</v>
      </c>
      <c r="O688" s="90">
        <v>53400</v>
      </c>
      <c r="P688" s="90">
        <v>52500</v>
      </c>
      <c r="Q688" s="90">
        <v>51200</v>
      </c>
      <c r="R688" s="90">
        <v>51700</v>
      </c>
      <c r="S688" s="90">
        <v>51300</v>
      </c>
      <c r="T688" s="90">
        <v>53800</v>
      </c>
      <c r="U688" s="90">
        <v>54500</v>
      </c>
      <c r="V688" s="90">
        <v>54800</v>
      </c>
      <c r="W688" s="90">
        <v>55200</v>
      </c>
      <c r="X688" s="90">
        <v>57700</v>
      </c>
    </row>
    <row r="689" spans="1:24">
      <c r="A689" t="str">
        <f t="shared" si="19"/>
        <v>Jan-23</v>
      </c>
      <c r="B689" s="93">
        <v>44955</v>
      </c>
      <c r="C689" s="90" t="s">
        <v>24</v>
      </c>
      <c r="D689" s="90" t="s">
        <v>24</v>
      </c>
      <c r="E689" s="90" t="s">
        <v>24</v>
      </c>
      <c r="F689" s="90" t="s">
        <v>24</v>
      </c>
      <c r="G689" s="90" t="s">
        <v>24</v>
      </c>
      <c r="H689" s="90" t="s">
        <v>24</v>
      </c>
      <c r="I689" s="90" t="s">
        <v>24</v>
      </c>
      <c r="J689" s="90" t="s">
        <v>24</v>
      </c>
      <c r="K689" s="90" t="s">
        <v>24</v>
      </c>
      <c r="L689" s="90" t="s">
        <v>24</v>
      </c>
      <c r="M689" s="90" t="s">
        <v>24</v>
      </c>
      <c r="N689" s="90" t="s">
        <v>24</v>
      </c>
      <c r="O689" s="90" t="s">
        <v>24</v>
      </c>
      <c r="P689" s="90" t="s">
        <v>24</v>
      </c>
      <c r="Q689" s="90" t="s">
        <v>24</v>
      </c>
      <c r="R689" s="90" t="s">
        <v>24</v>
      </c>
      <c r="S689" s="90" t="s">
        <v>24</v>
      </c>
      <c r="T689" s="90" t="s">
        <v>24</v>
      </c>
      <c r="U689" s="90" t="s">
        <v>24</v>
      </c>
      <c r="V689" s="90" t="s">
        <v>24</v>
      </c>
      <c r="W689" s="90" t="s">
        <v>24</v>
      </c>
      <c r="X689" s="90" t="s">
        <v>24</v>
      </c>
    </row>
    <row r="690" spans="1:24">
      <c r="A690" t="str">
        <f t="shared" si="19"/>
        <v>Jan-23</v>
      </c>
      <c r="B690" s="93">
        <v>44956</v>
      </c>
      <c r="C690" s="90">
        <v>55900</v>
      </c>
      <c r="D690" s="90">
        <v>54200</v>
      </c>
      <c r="E690" s="90">
        <v>54900</v>
      </c>
      <c r="F690" s="90">
        <v>50900</v>
      </c>
      <c r="G690" s="90">
        <v>55900</v>
      </c>
      <c r="H690" s="91" t="s">
        <v>25</v>
      </c>
      <c r="I690" s="90">
        <v>54000</v>
      </c>
      <c r="J690" s="90">
        <v>54600</v>
      </c>
      <c r="K690" s="90">
        <v>57300</v>
      </c>
      <c r="L690" s="91" t="s">
        <v>25</v>
      </c>
      <c r="M690" s="90">
        <v>54100</v>
      </c>
      <c r="N690" s="90">
        <v>58600</v>
      </c>
      <c r="O690" s="90">
        <v>53000</v>
      </c>
      <c r="P690" s="90">
        <v>52500</v>
      </c>
      <c r="Q690" s="90">
        <v>50800</v>
      </c>
      <c r="R690" s="90">
        <v>51700</v>
      </c>
      <c r="S690" s="90">
        <v>51000</v>
      </c>
      <c r="T690" s="90">
        <v>53400</v>
      </c>
      <c r="U690" s="90">
        <v>54500</v>
      </c>
      <c r="V690" s="90">
        <v>54800</v>
      </c>
      <c r="W690" s="90">
        <v>55200</v>
      </c>
      <c r="X690" s="90">
        <v>57700</v>
      </c>
    </row>
    <row r="691" spans="1:24">
      <c r="A691" t="str">
        <f t="shared" si="19"/>
        <v>Jan-23</v>
      </c>
      <c r="B691" s="93">
        <v>44957</v>
      </c>
      <c r="C691" s="90">
        <v>55600</v>
      </c>
      <c r="D691" s="90">
        <v>54500</v>
      </c>
      <c r="E691" s="90">
        <v>54900</v>
      </c>
      <c r="F691" s="90">
        <v>50500</v>
      </c>
      <c r="G691" s="90">
        <v>55900</v>
      </c>
      <c r="H691" s="91" t="s">
        <v>25</v>
      </c>
      <c r="I691" s="90">
        <v>53500</v>
      </c>
      <c r="J691" s="90">
        <v>54400</v>
      </c>
      <c r="K691" s="90">
        <v>56800</v>
      </c>
      <c r="L691" s="91" t="s">
        <v>25</v>
      </c>
      <c r="M691" s="90">
        <v>53800</v>
      </c>
      <c r="N691" s="90">
        <v>58600</v>
      </c>
      <c r="O691" s="90">
        <v>52800</v>
      </c>
      <c r="P691" s="90">
        <v>52300</v>
      </c>
      <c r="Q691" s="90">
        <v>50500</v>
      </c>
      <c r="R691" s="90">
        <v>51500</v>
      </c>
      <c r="S691" s="90">
        <v>51000</v>
      </c>
      <c r="T691" s="90">
        <v>53000</v>
      </c>
      <c r="U691" s="90">
        <v>54200</v>
      </c>
      <c r="V691" s="90">
        <v>54800</v>
      </c>
      <c r="W691" s="90">
        <v>55600</v>
      </c>
      <c r="X691" s="90">
        <v>58100</v>
      </c>
    </row>
    <row r="692" spans="1:24">
      <c r="A692" t="str">
        <f t="shared" si="19"/>
        <v>Feb-23</v>
      </c>
      <c r="B692" s="93">
        <v>44958</v>
      </c>
      <c r="C692" s="90">
        <v>55600</v>
      </c>
      <c r="D692" s="90">
        <v>54700</v>
      </c>
      <c r="E692" s="90">
        <v>55000</v>
      </c>
      <c r="F692" s="90">
        <v>50800</v>
      </c>
      <c r="G692" s="90">
        <v>56000</v>
      </c>
      <c r="H692" s="91" t="s">
        <v>25</v>
      </c>
      <c r="I692" s="90">
        <v>54000</v>
      </c>
      <c r="J692" s="90">
        <v>54400</v>
      </c>
      <c r="K692" s="90">
        <v>56800</v>
      </c>
      <c r="L692" s="91" t="s">
        <v>25</v>
      </c>
      <c r="M692" s="90">
        <v>54100</v>
      </c>
      <c r="N692" s="90">
        <v>58600</v>
      </c>
      <c r="O692" s="90">
        <v>53200</v>
      </c>
      <c r="P692" s="90">
        <v>52300</v>
      </c>
      <c r="Q692" s="90">
        <v>51200</v>
      </c>
      <c r="R692" s="90">
        <v>51600</v>
      </c>
      <c r="S692" s="90">
        <v>51200</v>
      </c>
      <c r="T692" s="90">
        <v>53300</v>
      </c>
      <c r="U692" s="90">
        <v>54400</v>
      </c>
      <c r="V692" s="90">
        <v>54800</v>
      </c>
      <c r="W692" s="90">
        <v>55800</v>
      </c>
      <c r="X692" s="90">
        <v>58400</v>
      </c>
    </row>
    <row r="693" spans="1:24">
      <c r="A693" t="str">
        <f t="shared" si="19"/>
        <v>Feb-23</v>
      </c>
      <c r="B693" s="93">
        <v>44959</v>
      </c>
      <c r="C693" s="90">
        <v>55600</v>
      </c>
      <c r="D693" s="90">
        <v>54500</v>
      </c>
      <c r="E693" s="90">
        <v>54300</v>
      </c>
      <c r="F693" s="90">
        <v>50500</v>
      </c>
      <c r="G693" s="90">
        <v>56000</v>
      </c>
      <c r="H693" s="91" t="s">
        <v>25</v>
      </c>
      <c r="I693" s="90">
        <v>53500</v>
      </c>
      <c r="J693" s="90">
        <v>54000</v>
      </c>
      <c r="K693" s="90">
        <v>56800</v>
      </c>
      <c r="L693" s="91" t="s">
        <v>25</v>
      </c>
      <c r="M693" s="90">
        <v>53800</v>
      </c>
      <c r="N693" s="90">
        <v>58600</v>
      </c>
      <c r="O693" s="90">
        <v>52800</v>
      </c>
      <c r="P693" s="90">
        <v>52000</v>
      </c>
      <c r="Q693" s="90">
        <v>51000</v>
      </c>
      <c r="R693" s="90">
        <v>51400</v>
      </c>
      <c r="S693" s="90">
        <v>51000</v>
      </c>
      <c r="T693" s="90">
        <v>53000</v>
      </c>
      <c r="U693" s="90">
        <v>54200</v>
      </c>
      <c r="V693" s="90">
        <v>54800</v>
      </c>
      <c r="W693" s="90">
        <v>56000</v>
      </c>
      <c r="X693" s="90">
        <v>58600</v>
      </c>
    </row>
    <row r="694" spans="1:24">
      <c r="A694" t="str">
        <f t="shared" si="19"/>
        <v>Feb-23</v>
      </c>
      <c r="B694" s="93">
        <v>44960</v>
      </c>
      <c r="C694" s="90">
        <v>55100</v>
      </c>
      <c r="D694" s="90">
        <v>54500</v>
      </c>
      <c r="E694" s="90">
        <v>54000</v>
      </c>
      <c r="F694" s="90">
        <v>50300</v>
      </c>
      <c r="G694" s="90">
        <v>55800</v>
      </c>
      <c r="H694" s="91" t="s">
        <v>25</v>
      </c>
      <c r="I694" s="90">
        <v>53500</v>
      </c>
      <c r="J694" s="90">
        <v>54000</v>
      </c>
      <c r="K694" s="90">
        <v>56500</v>
      </c>
      <c r="L694" s="91" t="s">
        <v>25</v>
      </c>
      <c r="M694" s="90">
        <v>53500</v>
      </c>
      <c r="N694" s="90">
        <v>58400</v>
      </c>
      <c r="O694" s="90">
        <v>52500</v>
      </c>
      <c r="P694" s="90">
        <v>52000</v>
      </c>
      <c r="Q694" s="90">
        <v>50600</v>
      </c>
      <c r="R694" s="90">
        <v>51200</v>
      </c>
      <c r="S694" s="90">
        <v>50800</v>
      </c>
      <c r="T694" s="90">
        <v>52800</v>
      </c>
      <c r="U694" s="90">
        <v>54100</v>
      </c>
      <c r="V694" s="90">
        <v>54800</v>
      </c>
      <c r="W694" s="90">
        <v>56000</v>
      </c>
      <c r="X694" s="90">
        <v>58600</v>
      </c>
    </row>
    <row r="695" spans="1:24">
      <c r="A695" t="str">
        <f t="shared" si="19"/>
        <v>Feb-23</v>
      </c>
      <c r="B695" s="93">
        <v>44961</v>
      </c>
      <c r="C695" s="90">
        <v>54800</v>
      </c>
      <c r="D695" s="90">
        <v>54500</v>
      </c>
      <c r="E695" s="90">
        <v>53700</v>
      </c>
      <c r="F695" s="90">
        <v>50000</v>
      </c>
      <c r="G695" s="90">
        <v>55800</v>
      </c>
      <c r="H695" s="91" t="s">
        <v>25</v>
      </c>
      <c r="I695" s="90">
        <v>53500</v>
      </c>
      <c r="J695" s="90">
        <v>53700</v>
      </c>
      <c r="K695" s="90">
        <v>56000</v>
      </c>
      <c r="L695" s="91" t="s">
        <v>25</v>
      </c>
      <c r="M695" s="90">
        <v>53400</v>
      </c>
      <c r="N695" s="90">
        <v>58400</v>
      </c>
      <c r="O695" s="90">
        <v>52000</v>
      </c>
      <c r="P695" s="90">
        <v>51700</v>
      </c>
      <c r="Q695" s="90">
        <v>50500</v>
      </c>
      <c r="R695" s="90">
        <v>51000</v>
      </c>
      <c r="S695" s="90">
        <v>50400</v>
      </c>
      <c r="T695" s="90">
        <v>52500</v>
      </c>
      <c r="U695" s="90">
        <v>54000</v>
      </c>
      <c r="V695" s="91" t="s">
        <v>25</v>
      </c>
      <c r="W695" s="90">
        <v>55800</v>
      </c>
      <c r="X695" s="90">
        <v>58400</v>
      </c>
    </row>
    <row r="696" spans="1:24">
      <c r="A696" t="str">
        <f t="shared" si="19"/>
        <v>Feb-23</v>
      </c>
      <c r="B696" s="93">
        <v>44962</v>
      </c>
      <c r="C696" s="90" t="s">
        <v>24</v>
      </c>
      <c r="D696" s="90" t="s">
        <v>24</v>
      </c>
      <c r="E696" s="90" t="s">
        <v>24</v>
      </c>
      <c r="F696" s="90" t="s">
        <v>24</v>
      </c>
      <c r="G696" s="90" t="s">
        <v>24</v>
      </c>
      <c r="H696" s="90" t="s">
        <v>24</v>
      </c>
      <c r="I696" s="90" t="s">
        <v>24</v>
      </c>
      <c r="J696" s="90" t="s">
        <v>24</v>
      </c>
      <c r="K696" s="90" t="s">
        <v>24</v>
      </c>
      <c r="L696" s="90" t="s">
        <v>24</v>
      </c>
      <c r="M696" s="90" t="s">
        <v>24</v>
      </c>
      <c r="N696" s="90" t="s">
        <v>24</v>
      </c>
      <c r="O696" s="90" t="s">
        <v>24</v>
      </c>
      <c r="P696" s="90" t="s">
        <v>24</v>
      </c>
      <c r="Q696" s="90" t="s">
        <v>24</v>
      </c>
      <c r="R696" s="90" t="s">
        <v>24</v>
      </c>
      <c r="S696" s="90" t="s">
        <v>24</v>
      </c>
      <c r="T696" s="90" t="s">
        <v>24</v>
      </c>
      <c r="U696" s="90" t="s">
        <v>24</v>
      </c>
      <c r="V696" s="90" t="s">
        <v>24</v>
      </c>
      <c r="W696" s="90" t="s">
        <v>24</v>
      </c>
      <c r="X696" s="90" t="s">
        <v>24</v>
      </c>
    </row>
    <row r="697" spans="1:24">
      <c r="A697" t="str">
        <f t="shared" si="19"/>
        <v>Feb-23</v>
      </c>
      <c r="B697" s="93">
        <v>44963</v>
      </c>
      <c r="C697" s="90">
        <v>54800</v>
      </c>
      <c r="D697" s="90">
        <v>54500</v>
      </c>
      <c r="E697" s="90">
        <v>54000</v>
      </c>
      <c r="F697" s="90">
        <v>50200</v>
      </c>
      <c r="G697" s="90">
        <v>55800</v>
      </c>
      <c r="H697" s="91" t="s">
        <v>25</v>
      </c>
      <c r="I697" s="90">
        <v>54000</v>
      </c>
      <c r="J697" s="90">
        <v>53700</v>
      </c>
      <c r="K697" s="90">
        <v>56000</v>
      </c>
      <c r="L697" s="91" t="s">
        <v>25</v>
      </c>
      <c r="M697" s="90">
        <v>53500</v>
      </c>
      <c r="N697" s="90">
        <v>58400</v>
      </c>
      <c r="O697" s="90">
        <v>52000</v>
      </c>
      <c r="P697" s="90">
        <v>51700</v>
      </c>
      <c r="Q697" s="90">
        <v>50400</v>
      </c>
      <c r="R697" s="90">
        <v>51000</v>
      </c>
      <c r="S697" s="90">
        <v>50500</v>
      </c>
      <c r="T697" s="90">
        <v>52700</v>
      </c>
      <c r="U697" s="90">
        <v>54000</v>
      </c>
      <c r="V697" s="90">
        <v>54300</v>
      </c>
      <c r="W697" s="90">
        <v>55600</v>
      </c>
      <c r="X697" s="90">
        <v>58100</v>
      </c>
    </row>
    <row r="698" spans="1:24">
      <c r="A698" t="str">
        <f t="shared" si="19"/>
        <v>Feb-23</v>
      </c>
      <c r="B698" s="93">
        <v>44964</v>
      </c>
      <c r="C698" s="90">
        <v>54700</v>
      </c>
      <c r="D698" s="90">
        <v>54300</v>
      </c>
      <c r="E698" s="90">
        <v>54000</v>
      </c>
      <c r="F698" s="90">
        <v>49900</v>
      </c>
      <c r="G698" s="90">
        <v>55800</v>
      </c>
      <c r="H698" s="91" t="s">
        <v>25</v>
      </c>
      <c r="I698" s="90">
        <v>53500</v>
      </c>
      <c r="J698" s="90">
        <v>53700</v>
      </c>
      <c r="K698" s="90">
        <v>56000</v>
      </c>
      <c r="L698" s="91" t="s">
        <v>25</v>
      </c>
      <c r="M698" s="90">
        <v>53300</v>
      </c>
      <c r="N698" s="90">
        <v>57800</v>
      </c>
      <c r="O698" s="90">
        <v>51600</v>
      </c>
      <c r="P698" s="90">
        <v>51500</v>
      </c>
      <c r="Q698" s="90">
        <v>50000</v>
      </c>
      <c r="R698" s="90">
        <v>50700</v>
      </c>
      <c r="S698" s="90">
        <v>50200</v>
      </c>
      <c r="T698" s="90">
        <v>52400</v>
      </c>
      <c r="U698" s="90">
        <v>53800</v>
      </c>
      <c r="V698" s="90">
        <v>53800</v>
      </c>
      <c r="W698" s="90">
        <v>55300</v>
      </c>
      <c r="X698" s="90">
        <v>57800</v>
      </c>
    </row>
    <row r="699" spans="1:24">
      <c r="A699" t="str">
        <f t="shared" si="19"/>
        <v>Feb-23</v>
      </c>
      <c r="B699" s="93">
        <v>44965</v>
      </c>
      <c r="C699" s="90">
        <v>54300</v>
      </c>
      <c r="D699" s="90">
        <v>54300</v>
      </c>
      <c r="E699" s="90">
        <v>53800</v>
      </c>
      <c r="F699" s="90">
        <v>49700</v>
      </c>
      <c r="G699" s="90">
        <v>55500</v>
      </c>
      <c r="H699" s="91" t="s">
        <v>25</v>
      </c>
      <c r="I699" s="90">
        <v>53300</v>
      </c>
      <c r="J699" s="90">
        <v>53300</v>
      </c>
      <c r="K699" s="90">
        <v>55500</v>
      </c>
      <c r="L699" s="91" t="s">
        <v>25</v>
      </c>
      <c r="M699" s="90">
        <v>52800</v>
      </c>
      <c r="N699" s="90">
        <v>57500</v>
      </c>
      <c r="O699" s="90">
        <v>51200</v>
      </c>
      <c r="P699" s="90">
        <v>51200</v>
      </c>
      <c r="Q699" s="90">
        <v>50000</v>
      </c>
      <c r="R699" s="90">
        <v>50100</v>
      </c>
      <c r="S699" s="90">
        <v>50100</v>
      </c>
      <c r="T699" s="90">
        <v>52200</v>
      </c>
      <c r="U699" s="90">
        <v>53800</v>
      </c>
      <c r="V699" s="90">
        <v>53800</v>
      </c>
      <c r="W699" s="90">
        <v>55300</v>
      </c>
      <c r="X699" s="90">
        <v>57800</v>
      </c>
    </row>
    <row r="700" spans="1:24">
      <c r="A700" t="str">
        <f t="shared" si="19"/>
        <v>Feb-23</v>
      </c>
      <c r="B700" s="93">
        <v>44966</v>
      </c>
      <c r="C700" s="90">
        <v>54200</v>
      </c>
      <c r="D700" s="90">
        <v>54300</v>
      </c>
      <c r="E700" s="90">
        <v>53800</v>
      </c>
      <c r="F700" s="90">
        <v>49400</v>
      </c>
      <c r="G700" s="90">
        <v>55500</v>
      </c>
      <c r="H700" s="91" t="s">
        <v>25</v>
      </c>
      <c r="I700" s="90">
        <v>53300</v>
      </c>
      <c r="J700" s="90">
        <v>53300</v>
      </c>
      <c r="K700" s="90">
        <v>55500</v>
      </c>
      <c r="L700" s="91" t="s">
        <v>25</v>
      </c>
      <c r="M700" s="90">
        <v>52800</v>
      </c>
      <c r="N700" s="90">
        <v>57000</v>
      </c>
      <c r="O700" s="90">
        <v>51200</v>
      </c>
      <c r="P700" s="90">
        <v>51200</v>
      </c>
      <c r="Q700" s="90">
        <v>49500</v>
      </c>
      <c r="R700" s="90">
        <v>49700</v>
      </c>
      <c r="S700" s="90">
        <v>49600</v>
      </c>
      <c r="T700" s="90">
        <v>51900</v>
      </c>
      <c r="U700" s="90">
        <v>53200</v>
      </c>
      <c r="V700" s="90">
        <v>53800</v>
      </c>
      <c r="W700" s="90">
        <v>55300</v>
      </c>
      <c r="X700" s="90">
        <v>57600</v>
      </c>
    </row>
    <row r="701" spans="1:24">
      <c r="A701" t="str">
        <f t="shared" si="19"/>
        <v>Feb-23</v>
      </c>
      <c r="B701" s="93">
        <v>44967</v>
      </c>
      <c r="C701" s="90">
        <v>54200</v>
      </c>
      <c r="D701" s="90">
        <v>54200</v>
      </c>
      <c r="E701" s="90">
        <v>53500</v>
      </c>
      <c r="F701" s="90">
        <v>49200</v>
      </c>
      <c r="G701" s="90">
        <v>54800</v>
      </c>
      <c r="H701" s="91" t="s">
        <v>25</v>
      </c>
      <c r="I701" s="90">
        <v>53000</v>
      </c>
      <c r="J701" s="90">
        <v>52700</v>
      </c>
      <c r="K701" s="90">
        <v>55000</v>
      </c>
      <c r="L701" s="91" t="s">
        <v>25</v>
      </c>
      <c r="M701" s="90">
        <v>52600</v>
      </c>
      <c r="N701" s="90">
        <v>56500</v>
      </c>
      <c r="O701" s="90">
        <v>50500</v>
      </c>
      <c r="P701" s="90">
        <v>50800</v>
      </c>
      <c r="Q701" s="90">
        <v>49200</v>
      </c>
      <c r="R701" s="90">
        <v>49600</v>
      </c>
      <c r="S701" s="90">
        <v>49500</v>
      </c>
      <c r="T701" s="90">
        <v>51700</v>
      </c>
      <c r="U701" s="90">
        <v>53000</v>
      </c>
      <c r="V701" s="90">
        <v>53800</v>
      </c>
      <c r="W701" s="90">
        <v>54800</v>
      </c>
      <c r="X701" s="90">
        <v>57300</v>
      </c>
    </row>
    <row r="702" spans="1:24">
      <c r="A702" t="str">
        <f t="shared" si="19"/>
        <v>Feb-23</v>
      </c>
      <c r="B702" s="93">
        <v>44968</v>
      </c>
      <c r="C702" s="90">
        <v>53600</v>
      </c>
      <c r="D702" s="90">
        <v>54000</v>
      </c>
      <c r="E702" s="90">
        <v>53500</v>
      </c>
      <c r="F702" s="90">
        <v>49000</v>
      </c>
      <c r="G702" s="90">
        <v>54800</v>
      </c>
      <c r="H702" s="91" t="s">
        <v>25</v>
      </c>
      <c r="I702" s="90">
        <v>53000</v>
      </c>
      <c r="J702" s="90">
        <v>52400</v>
      </c>
      <c r="K702" s="90">
        <v>55000</v>
      </c>
      <c r="L702" s="91" t="s">
        <v>25</v>
      </c>
      <c r="M702" s="90">
        <v>52500</v>
      </c>
      <c r="N702" s="90">
        <v>56100</v>
      </c>
      <c r="O702" s="90">
        <v>50500</v>
      </c>
      <c r="P702" s="90">
        <v>50800</v>
      </c>
      <c r="Q702" s="90">
        <v>49000</v>
      </c>
      <c r="R702" s="90">
        <v>49500</v>
      </c>
      <c r="S702" s="90">
        <v>49200</v>
      </c>
      <c r="T702" s="90">
        <v>51500</v>
      </c>
      <c r="U702" s="90">
        <v>52800</v>
      </c>
      <c r="V702" s="90">
        <v>53800</v>
      </c>
      <c r="W702" s="90">
        <v>54800</v>
      </c>
      <c r="X702" s="90">
        <v>57300</v>
      </c>
    </row>
    <row r="703" spans="1:24">
      <c r="A703" t="str">
        <f t="shared" si="19"/>
        <v>Feb-23</v>
      </c>
      <c r="B703" s="93">
        <v>44969</v>
      </c>
      <c r="C703" s="90" t="s">
        <v>24</v>
      </c>
      <c r="D703" s="90" t="s">
        <v>24</v>
      </c>
      <c r="E703" s="90" t="s">
        <v>24</v>
      </c>
      <c r="F703" s="90" t="s">
        <v>24</v>
      </c>
      <c r="G703" s="90" t="s">
        <v>24</v>
      </c>
      <c r="H703" s="90" t="s">
        <v>24</v>
      </c>
      <c r="I703" s="90" t="s">
        <v>24</v>
      </c>
      <c r="J703" s="90" t="s">
        <v>24</v>
      </c>
      <c r="K703" s="90" t="s">
        <v>24</v>
      </c>
      <c r="L703" s="90" t="s">
        <v>24</v>
      </c>
      <c r="M703" s="90" t="s">
        <v>24</v>
      </c>
      <c r="N703" s="90" t="s">
        <v>24</v>
      </c>
      <c r="O703" s="90" t="s">
        <v>24</v>
      </c>
      <c r="P703" s="90" t="s">
        <v>24</v>
      </c>
      <c r="Q703" s="90" t="s">
        <v>24</v>
      </c>
      <c r="R703" s="90" t="s">
        <v>24</v>
      </c>
      <c r="S703" s="90" t="s">
        <v>24</v>
      </c>
      <c r="T703" s="90" t="s">
        <v>24</v>
      </c>
      <c r="U703" s="90" t="s">
        <v>24</v>
      </c>
      <c r="V703" s="90" t="s">
        <v>24</v>
      </c>
      <c r="W703" s="90" t="s">
        <v>24</v>
      </c>
      <c r="X703" s="90" t="s">
        <v>24</v>
      </c>
    </row>
    <row r="704" spans="1:24">
      <c r="A704" t="str">
        <f t="shared" si="19"/>
        <v>Feb-23</v>
      </c>
      <c r="B704" s="93">
        <v>44970</v>
      </c>
      <c r="C704" s="90">
        <v>53300</v>
      </c>
      <c r="D704" s="90">
        <v>53800</v>
      </c>
      <c r="E704" s="90">
        <v>52200</v>
      </c>
      <c r="F704" s="90">
        <v>48800</v>
      </c>
      <c r="G704" s="90">
        <v>54700</v>
      </c>
      <c r="H704" s="91" t="s">
        <v>25</v>
      </c>
      <c r="I704" s="90">
        <v>52500</v>
      </c>
      <c r="J704" s="90">
        <v>52000</v>
      </c>
      <c r="K704" s="90">
        <v>55000</v>
      </c>
      <c r="L704" s="91" t="s">
        <v>25</v>
      </c>
      <c r="M704" s="90">
        <v>52100</v>
      </c>
      <c r="N704" s="90">
        <v>56100</v>
      </c>
      <c r="O704" s="90">
        <v>50000</v>
      </c>
      <c r="P704" s="90">
        <v>50600</v>
      </c>
      <c r="Q704" s="90">
        <v>49300</v>
      </c>
      <c r="R704" s="90">
        <v>49500</v>
      </c>
      <c r="S704" s="90">
        <v>49100</v>
      </c>
      <c r="T704" s="90">
        <v>51300</v>
      </c>
      <c r="U704" s="90">
        <v>52700</v>
      </c>
      <c r="V704" s="90">
        <v>53300</v>
      </c>
      <c r="W704" s="90">
        <v>54500</v>
      </c>
      <c r="X704" s="90">
        <v>57100</v>
      </c>
    </row>
    <row r="705" spans="1:24">
      <c r="A705" t="str">
        <f t="shared" si="19"/>
        <v>Feb-23</v>
      </c>
      <c r="B705" s="93">
        <v>44971</v>
      </c>
      <c r="C705" s="90">
        <v>53700</v>
      </c>
      <c r="D705" s="90">
        <v>53800</v>
      </c>
      <c r="E705" s="90">
        <v>52600</v>
      </c>
      <c r="F705" s="90">
        <v>49700</v>
      </c>
      <c r="G705" s="90">
        <v>55100</v>
      </c>
      <c r="H705" s="91" t="s">
        <v>25</v>
      </c>
      <c r="I705" s="90">
        <v>53000</v>
      </c>
      <c r="J705" s="90">
        <v>52400</v>
      </c>
      <c r="K705" s="90">
        <v>55200</v>
      </c>
      <c r="L705" s="91" t="s">
        <v>25</v>
      </c>
      <c r="M705" s="90">
        <v>52500</v>
      </c>
      <c r="N705" s="90">
        <v>56100</v>
      </c>
      <c r="O705" s="90">
        <v>50800</v>
      </c>
      <c r="P705" s="90">
        <v>51000</v>
      </c>
      <c r="Q705" s="90">
        <v>50000</v>
      </c>
      <c r="R705" s="90">
        <v>50500</v>
      </c>
      <c r="S705" s="90">
        <v>49800</v>
      </c>
      <c r="T705" s="90">
        <v>52200</v>
      </c>
      <c r="U705" s="90">
        <v>53200</v>
      </c>
      <c r="V705" s="90">
        <v>53300</v>
      </c>
      <c r="W705" s="90">
        <v>55000</v>
      </c>
      <c r="X705" s="90">
        <v>57500</v>
      </c>
    </row>
    <row r="706" spans="1:24">
      <c r="A706" t="str">
        <f t="shared" si="19"/>
        <v>Feb-23</v>
      </c>
      <c r="B706" s="93">
        <v>44972</v>
      </c>
      <c r="C706" s="90">
        <v>53700</v>
      </c>
      <c r="D706" s="90">
        <v>54000</v>
      </c>
      <c r="E706" s="90">
        <v>52600</v>
      </c>
      <c r="F706" s="90">
        <v>50100</v>
      </c>
      <c r="G706" s="90">
        <v>55100</v>
      </c>
      <c r="H706" s="91" t="s">
        <v>25</v>
      </c>
      <c r="I706" s="90">
        <v>53000</v>
      </c>
      <c r="J706" s="90">
        <v>52400</v>
      </c>
      <c r="K706" s="90">
        <v>55700</v>
      </c>
      <c r="L706" s="91" t="s">
        <v>25</v>
      </c>
      <c r="M706" s="90">
        <v>52800</v>
      </c>
      <c r="N706" s="90">
        <v>56400</v>
      </c>
      <c r="O706" s="90">
        <v>50800</v>
      </c>
      <c r="P706" s="90">
        <v>51300</v>
      </c>
      <c r="Q706" s="90">
        <v>49800</v>
      </c>
      <c r="R706" s="90">
        <v>50500</v>
      </c>
      <c r="S706" s="90">
        <v>50000</v>
      </c>
      <c r="T706" s="90">
        <v>52600</v>
      </c>
      <c r="U706" s="90">
        <v>53200</v>
      </c>
      <c r="V706" s="90">
        <v>53800</v>
      </c>
      <c r="W706" s="90">
        <v>55000</v>
      </c>
      <c r="X706" s="90">
        <v>57500</v>
      </c>
    </row>
    <row r="707" spans="1:24">
      <c r="A707" t="str">
        <f t="shared" si="19"/>
        <v>Feb-23</v>
      </c>
      <c r="B707" s="93">
        <v>44973</v>
      </c>
      <c r="C707" s="90">
        <v>54300</v>
      </c>
      <c r="D707" s="90">
        <v>54000</v>
      </c>
      <c r="E707" s="90">
        <v>53500</v>
      </c>
      <c r="F707" s="90">
        <v>50500</v>
      </c>
      <c r="G707" s="90">
        <v>55500</v>
      </c>
      <c r="H707" s="91" t="s">
        <v>25</v>
      </c>
      <c r="I707" s="90">
        <v>53500</v>
      </c>
      <c r="J707" s="90">
        <v>53500</v>
      </c>
      <c r="K707" s="90">
        <v>56000</v>
      </c>
      <c r="L707" s="91" t="s">
        <v>25</v>
      </c>
      <c r="M707" s="90">
        <v>53200</v>
      </c>
      <c r="N707" s="90">
        <v>56600</v>
      </c>
      <c r="O707" s="90">
        <v>51700</v>
      </c>
      <c r="P707" s="90">
        <v>52000</v>
      </c>
      <c r="Q707" s="90">
        <v>50500</v>
      </c>
      <c r="R707" s="90">
        <v>51100</v>
      </c>
      <c r="S707" s="90">
        <v>50600</v>
      </c>
      <c r="T707" s="90">
        <v>53000</v>
      </c>
      <c r="U707" s="90">
        <v>53800</v>
      </c>
      <c r="V707" s="90">
        <v>54300</v>
      </c>
      <c r="W707" s="90">
        <v>55700</v>
      </c>
      <c r="X707" s="90">
        <v>58100</v>
      </c>
    </row>
    <row r="708" spans="1:24">
      <c r="A708" t="str">
        <f t="shared" si="19"/>
        <v>Feb-23</v>
      </c>
      <c r="B708" s="93">
        <v>44974</v>
      </c>
      <c r="C708" s="90">
        <v>54600</v>
      </c>
      <c r="D708" s="90">
        <v>54000</v>
      </c>
      <c r="E708" s="90">
        <v>54100</v>
      </c>
      <c r="F708" s="90">
        <v>51200</v>
      </c>
      <c r="G708" s="90">
        <v>55500</v>
      </c>
      <c r="H708" s="91" t="s">
        <v>25</v>
      </c>
      <c r="I708" s="90">
        <v>54000</v>
      </c>
      <c r="J708" s="90">
        <v>54000</v>
      </c>
      <c r="K708" s="90">
        <v>56000</v>
      </c>
      <c r="L708" s="91" t="s">
        <v>25</v>
      </c>
      <c r="M708" s="90">
        <v>53700</v>
      </c>
      <c r="N708" s="90">
        <v>56600</v>
      </c>
      <c r="O708" s="90">
        <v>52000</v>
      </c>
      <c r="P708" s="90">
        <v>52600</v>
      </c>
      <c r="Q708" s="90">
        <v>50800</v>
      </c>
      <c r="R708" s="90">
        <v>51200</v>
      </c>
      <c r="S708" s="90">
        <v>50900</v>
      </c>
      <c r="T708" s="90">
        <v>53700</v>
      </c>
      <c r="U708" s="90">
        <v>53800</v>
      </c>
      <c r="V708" s="90">
        <v>54300</v>
      </c>
      <c r="W708" s="90">
        <v>55800</v>
      </c>
      <c r="X708" s="90">
        <v>58100</v>
      </c>
    </row>
    <row r="709" spans="1:24">
      <c r="A709" t="str">
        <f t="shared" si="19"/>
        <v>Feb-23</v>
      </c>
      <c r="B709" s="93">
        <v>44975</v>
      </c>
      <c r="C709" s="90">
        <v>54800</v>
      </c>
      <c r="D709" s="90">
        <v>54300</v>
      </c>
      <c r="E709" s="90">
        <v>54100</v>
      </c>
      <c r="F709" s="90">
        <v>51400</v>
      </c>
      <c r="G709" s="90">
        <v>55700</v>
      </c>
      <c r="H709" s="91" t="s">
        <v>25</v>
      </c>
      <c r="I709" s="90">
        <v>54500</v>
      </c>
      <c r="J709" s="90">
        <v>54600</v>
      </c>
      <c r="K709" s="90">
        <v>56000</v>
      </c>
      <c r="L709" s="91" t="s">
        <v>25</v>
      </c>
      <c r="M709" s="90">
        <v>54100</v>
      </c>
      <c r="N709" s="90">
        <v>56600</v>
      </c>
      <c r="O709" s="90">
        <v>52200</v>
      </c>
      <c r="P709" s="90">
        <v>52600</v>
      </c>
      <c r="Q709" s="90">
        <v>51000</v>
      </c>
      <c r="R709" s="90">
        <v>51400</v>
      </c>
      <c r="S709" s="90">
        <v>51100</v>
      </c>
      <c r="T709" s="90">
        <v>53900</v>
      </c>
      <c r="U709" s="90">
        <v>54000</v>
      </c>
      <c r="V709" s="90">
        <v>54300</v>
      </c>
      <c r="W709" s="90">
        <v>55800</v>
      </c>
      <c r="X709" s="90">
        <v>58100</v>
      </c>
    </row>
    <row r="710" spans="1:24">
      <c r="A710" t="str">
        <f t="shared" si="19"/>
        <v>Feb-23</v>
      </c>
      <c r="B710" s="93">
        <v>44976</v>
      </c>
      <c r="C710" s="90" t="s">
        <v>24</v>
      </c>
      <c r="D710" s="90" t="s">
        <v>24</v>
      </c>
      <c r="E710" s="90" t="s">
        <v>24</v>
      </c>
      <c r="F710" s="90" t="s">
        <v>24</v>
      </c>
      <c r="G710" s="90" t="s">
        <v>24</v>
      </c>
      <c r="H710" s="90" t="s">
        <v>24</v>
      </c>
      <c r="I710" s="90" t="s">
        <v>24</v>
      </c>
      <c r="J710" s="90" t="s">
        <v>24</v>
      </c>
      <c r="K710" s="90" t="s">
        <v>24</v>
      </c>
      <c r="L710" s="90" t="s">
        <v>24</v>
      </c>
      <c r="M710" s="90" t="s">
        <v>24</v>
      </c>
      <c r="N710" s="90" t="s">
        <v>24</v>
      </c>
      <c r="O710" s="90" t="s">
        <v>24</v>
      </c>
      <c r="P710" s="90" t="s">
        <v>24</v>
      </c>
      <c r="Q710" s="90" t="s">
        <v>24</v>
      </c>
      <c r="R710" s="90" t="s">
        <v>24</v>
      </c>
      <c r="S710" s="90" t="s">
        <v>24</v>
      </c>
      <c r="T710" s="90" t="s">
        <v>24</v>
      </c>
      <c r="U710" s="90" t="s">
        <v>24</v>
      </c>
      <c r="V710" s="90" t="s">
        <v>24</v>
      </c>
      <c r="W710" s="90" t="s">
        <v>24</v>
      </c>
      <c r="X710" s="90" t="s">
        <v>24</v>
      </c>
    </row>
    <row r="711" spans="1:24">
      <c r="A711" t="str">
        <f t="shared" si="19"/>
        <v>Feb-23</v>
      </c>
      <c r="B711" s="93">
        <v>44977</v>
      </c>
      <c r="C711" s="90">
        <v>54800</v>
      </c>
      <c r="D711" s="90">
        <v>54500</v>
      </c>
      <c r="E711" s="90">
        <v>53400</v>
      </c>
      <c r="F711" s="90">
        <v>51000</v>
      </c>
      <c r="G711" s="90">
        <v>55700</v>
      </c>
      <c r="H711" s="91" t="s">
        <v>25</v>
      </c>
      <c r="I711" s="90">
        <v>54000</v>
      </c>
      <c r="J711" s="90">
        <v>54500</v>
      </c>
      <c r="K711" s="90">
        <v>56000</v>
      </c>
      <c r="L711" s="91" t="s">
        <v>25</v>
      </c>
      <c r="M711" s="90">
        <v>54000</v>
      </c>
      <c r="N711" s="90">
        <v>56600</v>
      </c>
      <c r="O711" s="90">
        <v>52000</v>
      </c>
      <c r="P711" s="90">
        <v>52300</v>
      </c>
      <c r="Q711" s="90">
        <v>50700</v>
      </c>
      <c r="R711" s="90">
        <v>51100</v>
      </c>
      <c r="S711" s="90">
        <v>50800</v>
      </c>
      <c r="T711" s="90">
        <v>53500</v>
      </c>
      <c r="U711" s="90">
        <v>54000</v>
      </c>
      <c r="V711" s="90">
        <v>53800</v>
      </c>
      <c r="W711" s="90">
        <v>55800</v>
      </c>
      <c r="X711" s="90">
        <v>58100</v>
      </c>
    </row>
    <row r="712" spans="1:24">
      <c r="A712" t="str">
        <f t="shared" si="19"/>
        <v>Feb-23</v>
      </c>
      <c r="B712" s="93">
        <v>44978</v>
      </c>
      <c r="C712" s="90">
        <v>54800</v>
      </c>
      <c r="D712" s="90">
        <v>54500</v>
      </c>
      <c r="E712" s="90">
        <v>53400</v>
      </c>
      <c r="F712" s="90">
        <v>51000</v>
      </c>
      <c r="G712" s="90">
        <v>55700</v>
      </c>
      <c r="H712" s="91" t="s">
        <v>25</v>
      </c>
      <c r="I712" s="90">
        <v>54000</v>
      </c>
      <c r="J712" s="90">
        <v>54500</v>
      </c>
      <c r="K712" s="90">
        <v>56000</v>
      </c>
      <c r="L712" s="91" t="s">
        <v>25</v>
      </c>
      <c r="M712" s="90">
        <v>54400</v>
      </c>
      <c r="N712" s="90">
        <v>56600</v>
      </c>
      <c r="O712" s="90">
        <v>52200</v>
      </c>
      <c r="P712" s="90">
        <v>52600</v>
      </c>
      <c r="Q712" s="90">
        <v>50800</v>
      </c>
      <c r="R712" s="90">
        <v>51000</v>
      </c>
      <c r="S712" s="90">
        <v>51000</v>
      </c>
      <c r="T712" s="90">
        <v>53500</v>
      </c>
      <c r="U712" s="90">
        <v>54200</v>
      </c>
      <c r="V712" s="90">
        <v>53800</v>
      </c>
      <c r="W712" s="90">
        <v>56000</v>
      </c>
      <c r="X712" s="90">
        <v>58400</v>
      </c>
    </row>
    <row r="713" spans="1:24">
      <c r="A713" t="str">
        <f t="shared" si="19"/>
        <v>Feb-23</v>
      </c>
      <c r="B713" s="93">
        <v>44979</v>
      </c>
      <c r="C713" s="90">
        <v>54700</v>
      </c>
      <c r="D713" s="90">
        <v>54200</v>
      </c>
      <c r="E713" s="90">
        <v>53100</v>
      </c>
      <c r="F713" s="90">
        <v>50800</v>
      </c>
      <c r="G713" s="90">
        <v>55700</v>
      </c>
      <c r="H713" s="91" t="s">
        <v>25</v>
      </c>
      <c r="I713" s="90">
        <v>54000</v>
      </c>
      <c r="J713" s="90">
        <v>54300</v>
      </c>
      <c r="K713" s="90">
        <v>56000</v>
      </c>
      <c r="L713" s="91" t="s">
        <v>25</v>
      </c>
      <c r="M713" s="90">
        <v>54100</v>
      </c>
      <c r="N713" s="90">
        <v>56600</v>
      </c>
      <c r="O713" s="90">
        <v>52000</v>
      </c>
      <c r="P713" s="90">
        <v>52500</v>
      </c>
      <c r="Q713" s="90">
        <v>50500</v>
      </c>
      <c r="R713" s="90">
        <v>50800</v>
      </c>
      <c r="S713" s="90">
        <v>50800</v>
      </c>
      <c r="T713" s="90">
        <v>53300</v>
      </c>
      <c r="U713" s="90">
        <v>54000</v>
      </c>
      <c r="V713" s="90">
        <v>53800</v>
      </c>
      <c r="W713" s="90">
        <v>56000</v>
      </c>
      <c r="X713" s="90">
        <v>58400</v>
      </c>
    </row>
    <row r="714" spans="1:24">
      <c r="A714" t="str">
        <f t="shared" si="19"/>
        <v>Feb-23</v>
      </c>
      <c r="B714" s="93">
        <v>44980</v>
      </c>
      <c r="C714" s="90">
        <v>54500</v>
      </c>
      <c r="D714" s="90">
        <v>54000</v>
      </c>
      <c r="E714" s="90">
        <v>53000</v>
      </c>
      <c r="F714" s="90">
        <v>50500</v>
      </c>
      <c r="G714" s="90">
        <v>55600</v>
      </c>
      <c r="H714" s="91" t="s">
        <v>25</v>
      </c>
      <c r="I714" s="90">
        <v>54000</v>
      </c>
      <c r="J714" s="90">
        <v>54200</v>
      </c>
      <c r="K714" s="90">
        <v>55800</v>
      </c>
      <c r="L714" s="91" t="s">
        <v>25</v>
      </c>
      <c r="M714" s="90">
        <v>54100</v>
      </c>
      <c r="N714" s="90">
        <v>56500</v>
      </c>
      <c r="O714" s="90">
        <v>51800</v>
      </c>
      <c r="P714" s="90">
        <v>52300</v>
      </c>
      <c r="Q714" s="90">
        <v>50400</v>
      </c>
      <c r="R714" s="90">
        <v>50800</v>
      </c>
      <c r="S714" s="90">
        <v>50600</v>
      </c>
      <c r="T714" s="90">
        <v>53000</v>
      </c>
      <c r="U714" s="90">
        <v>54000</v>
      </c>
      <c r="V714" s="90">
        <v>53800</v>
      </c>
      <c r="W714" s="90">
        <v>56000</v>
      </c>
      <c r="X714" s="90">
        <v>58400</v>
      </c>
    </row>
    <row r="715" spans="1:24">
      <c r="A715" t="str">
        <f t="shared" si="19"/>
        <v>Feb-23</v>
      </c>
      <c r="B715" s="93">
        <v>44981</v>
      </c>
      <c r="C715" s="90">
        <v>54000</v>
      </c>
      <c r="D715" s="90">
        <v>54000</v>
      </c>
      <c r="E715" s="90">
        <v>52500</v>
      </c>
      <c r="F715" s="90">
        <v>50000</v>
      </c>
      <c r="G715" s="90">
        <v>55200</v>
      </c>
      <c r="H715" s="91" t="s">
        <v>25</v>
      </c>
      <c r="I715" s="90">
        <v>53500</v>
      </c>
      <c r="J715" s="90">
        <v>54000</v>
      </c>
      <c r="K715" s="90">
        <v>55300</v>
      </c>
      <c r="L715" s="91" t="s">
        <v>25</v>
      </c>
      <c r="M715" s="90">
        <v>53800</v>
      </c>
      <c r="N715" s="90">
        <v>56000</v>
      </c>
      <c r="O715" s="90">
        <v>51400</v>
      </c>
      <c r="P715" s="90">
        <v>51800</v>
      </c>
      <c r="Q715" s="90">
        <v>50000</v>
      </c>
      <c r="R715" s="90">
        <v>50300</v>
      </c>
      <c r="S715" s="90">
        <v>50500</v>
      </c>
      <c r="T715" s="90">
        <v>52500</v>
      </c>
      <c r="U715" s="90">
        <v>53700</v>
      </c>
      <c r="V715" s="90">
        <v>53300</v>
      </c>
      <c r="W715" s="90">
        <v>55800</v>
      </c>
      <c r="X715" s="90">
        <v>58200</v>
      </c>
    </row>
    <row r="716" spans="1:24">
      <c r="A716" t="str">
        <f t="shared" si="19"/>
        <v>Feb-23</v>
      </c>
      <c r="B716" s="93">
        <v>44982</v>
      </c>
      <c r="C716" s="90">
        <v>53600</v>
      </c>
      <c r="D716" s="90">
        <v>54000</v>
      </c>
      <c r="E716" s="90">
        <v>52500</v>
      </c>
      <c r="F716" s="90">
        <v>49800</v>
      </c>
      <c r="G716" s="90">
        <v>55300</v>
      </c>
      <c r="H716" s="91" t="s">
        <v>25</v>
      </c>
      <c r="I716" s="90">
        <v>53300</v>
      </c>
      <c r="J716" s="90">
        <v>53500</v>
      </c>
      <c r="K716" s="90">
        <v>55300</v>
      </c>
      <c r="L716" s="91" t="s">
        <v>25</v>
      </c>
      <c r="M716" s="90">
        <v>53400</v>
      </c>
      <c r="N716" s="90">
        <v>56000</v>
      </c>
      <c r="O716" s="90">
        <v>51200</v>
      </c>
      <c r="P716" s="90">
        <v>51600</v>
      </c>
      <c r="Q716" s="90">
        <v>49800</v>
      </c>
      <c r="R716" s="90">
        <v>50300</v>
      </c>
      <c r="S716" s="90">
        <v>50100</v>
      </c>
      <c r="T716" s="90">
        <v>52300</v>
      </c>
      <c r="U716" s="90">
        <v>53700</v>
      </c>
      <c r="V716" s="90">
        <v>52800</v>
      </c>
      <c r="W716" s="90">
        <v>55700</v>
      </c>
      <c r="X716" s="90">
        <v>58200</v>
      </c>
    </row>
    <row r="717" spans="1:24">
      <c r="A717" t="str">
        <f t="shared" si="19"/>
        <v>Feb-23</v>
      </c>
      <c r="B717" s="93">
        <v>44983</v>
      </c>
      <c r="C717" s="90" t="s">
        <v>24</v>
      </c>
      <c r="D717" s="90" t="s">
        <v>24</v>
      </c>
      <c r="E717" s="90" t="s">
        <v>24</v>
      </c>
      <c r="F717" s="90" t="s">
        <v>24</v>
      </c>
      <c r="G717" s="90" t="s">
        <v>24</v>
      </c>
      <c r="H717" s="90" t="s">
        <v>24</v>
      </c>
      <c r="I717" s="90" t="s">
        <v>24</v>
      </c>
      <c r="J717" s="90" t="s">
        <v>24</v>
      </c>
      <c r="K717" s="90" t="s">
        <v>24</v>
      </c>
      <c r="L717" s="90" t="s">
        <v>24</v>
      </c>
      <c r="M717" s="90" t="s">
        <v>24</v>
      </c>
      <c r="N717" s="90" t="s">
        <v>24</v>
      </c>
      <c r="O717" s="90" t="s">
        <v>24</v>
      </c>
      <c r="P717" s="90" t="s">
        <v>24</v>
      </c>
      <c r="Q717" s="90" t="s">
        <v>24</v>
      </c>
      <c r="R717" s="90" t="s">
        <v>24</v>
      </c>
      <c r="S717" s="90" t="s">
        <v>24</v>
      </c>
      <c r="T717" s="90" t="s">
        <v>24</v>
      </c>
      <c r="U717" s="90" t="s">
        <v>24</v>
      </c>
      <c r="V717" s="90" t="s">
        <v>24</v>
      </c>
      <c r="W717" s="90" t="s">
        <v>24</v>
      </c>
      <c r="X717" s="90" t="s">
        <v>24</v>
      </c>
    </row>
    <row r="718" spans="1:24">
      <c r="A718" t="str">
        <f t="shared" si="19"/>
        <v>Feb-23</v>
      </c>
      <c r="B718" s="93">
        <v>44984</v>
      </c>
      <c r="C718" s="90">
        <v>53600</v>
      </c>
      <c r="D718" s="90">
        <v>54000</v>
      </c>
      <c r="E718" s="90">
        <v>52500</v>
      </c>
      <c r="F718" s="90">
        <v>50000</v>
      </c>
      <c r="G718" s="90">
        <v>55300</v>
      </c>
      <c r="H718" s="91" t="s">
        <v>25</v>
      </c>
      <c r="I718" s="90">
        <v>53500</v>
      </c>
      <c r="J718" s="90">
        <v>53500</v>
      </c>
      <c r="K718" s="90">
        <v>55300</v>
      </c>
      <c r="L718" s="91" t="s">
        <v>25</v>
      </c>
      <c r="M718" s="90">
        <v>53400</v>
      </c>
      <c r="N718" s="90">
        <v>56000</v>
      </c>
      <c r="O718" s="90">
        <v>51000</v>
      </c>
      <c r="P718" s="90">
        <v>51700</v>
      </c>
      <c r="Q718" s="90">
        <v>50000</v>
      </c>
      <c r="R718" s="90">
        <v>50300</v>
      </c>
      <c r="S718" s="90">
        <v>50000</v>
      </c>
      <c r="T718" s="90">
        <v>52500</v>
      </c>
      <c r="U718" s="90">
        <v>53700</v>
      </c>
      <c r="V718" s="90">
        <v>52800</v>
      </c>
      <c r="W718" s="90">
        <v>55700</v>
      </c>
      <c r="X718" s="90">
        <v>58200</v>
      </c>
    </row>
    <row r="719" spans="1:24">
      <c r="A719" t="str">
        <f t="shared" si="19"/>
        <v>Feb-23</v>
      </c>
      <c r="B719" s="93">
        <v>44985</v>
      </c>
      <c r="C719" s="90">
        <v>53400</v>
      </c>
      <c r="D719" s="90">
        <v>54000</v>
      </c>
      <c r="E719" s="90">
        <v>52300</v>
      </c>
      <c r="F719" s="90">
        <v>50300</v>
      </c>
      <c r="G719" s="90">
        <v>55700</v>
      </c>
      <c r="H719" s="91" t="s">
        <v>25</v>
      </c>
      <c r="I719" s="90">
        <v>53500</v>
      </c>
      <c r="J719" s="90">
        <v>53100</v>
      </c>
      <c r="K719" s="90">
        <v>55500</v>
      </c>
      <c r="L719" s="91" t="s">
        <v>25</v>
      </c>
      <c r="M719" s="90">
        <v>53300</v>
      </c>
      <c r="N719" s="90">
        <v>56000</v>
      </c>
      <c r="O719" s="90">
        <v>51000</v>
      </c>
      <c r="P719" s="90">
        <v>51800</v>
      </c>
      <c r="Q719" s="90">
        <v>49800</v>
      </c>
      <c r="R719" s="90">
        <v>50300</v>
      </c>
      <c r="S719" s="90">
        <v>50000</v>
      </c>
      <c r="T719" s="90">
        <v>52800</v>
      </c>
      <c r="U719" s="90">
        <v>53500</v>
      </c>
      <c r="V719" s="90">
        <v>52800</v>
      </c>
      <c r="W719" s="90">
        <v>56200</v>
      </c>
      <c r="X719" s="90">
        <v>58600</v>
      </c>
    </row>
    <row r="720" spans="1:24">
      <c r="A720" t="str">
        <f t="shared" si="19"/>
        <v>Mar-23</v>
      </c>
      <c r="B720" s="93">
        <v>44986</v>
      </c>
      <c r="C720" s="90">
        <v>53200</v>
      </c>
      <c r="D720" s="90">
        <v>54000</v>
      </c>
      <c r="E720" s="90">
        <v>52600</v>
      </c>
      <c r="F720" s="90">
        <v>50500</v>
      </c>
      <c r="G720" s="90">
        <v>55800</v>
      </c>
      <c r="H720" s="91" t="s">
        <v>25</v>
      </c>
      <c r="I720" s="90">
        <v>54000</v>
      </c>
      <c r="J720" s="90">
        <v>53400</v>
      </c>
      <c r="K720" s="90">
        <v>55500</v>
      </c>
      <c r="L720" s="91" t="s">
        <v>25</v>
      </c>
      <c r="M720" s="90">
        <v>54000</v>
      </c>
      <c r="N720" s="90">
        <v>56000</v>
      </c>
      <c r="O720" s="90">
        <v>51300</v>
      </c>
      <c r="P720" s="90">
        <v>52000</v>
      </c>
      <c r="Q720" s="90">
        <v>50100</v>
      </c>
      <c r="R720" s="90">
        <v>50300</v>
      </c>
      <c r="S720" s="90">
        <v>50500</v>
      </c>
      <c r="T720" s="90">
        <v>53000</v>
      </c>
      <c r="U720" s="90">
        <v>53600</v>
      </c>
      <c r="V720" s="90">
        <v>52800</v>
      </c>
      <c r="W720" s="90">
        <v>56400</v>
      </c>
      <c r="X720" s="90">
        <v>58800</v>
      </c>
    </row>
    <row r="721" spans="1:24">
      <c r="A721" t="str">
        <f t="shared" si="19"/>
        <v>Mar-23</v>
      </c>
      <c r="B721" s="93">
        <v>44987</v>
      </c>
      <c r="C721" s="90">
        <v>53300</v>
      </c>
      <c r="D721" s="90">
        <v>53800</v>
      </c>
      <c r="E721" s="90">
        <v>52600</v>
      </c>
      <c r="F721" s="90">
        <v>50500</v>
      </c>
      <c r="G721" s="90">
        <v>55300</v>
      </c>
      <c r="H721" s="91" t="s">
        <v>25</v>
      </c>
      <c r="I721" s="90">
        <v>54000</v>
      </c>
      <c r="J721" s="90">
        <v>53800</v>
      </c>
      <c r="K721" s="90">
        <v>55500</v>
      </c>
      <c r="L721" s="91" t="s">
        <v>25</v>
      </c>
      <c r="M721" s="90">
        <v>54200</v>
      </c>
      <c r="N721" s="90">
        <v>56000</v>
      </c>
      <c r="O721" s="90">
        <v>51500</v>
      </c>
      <c r="P721" s="90">
        <v>52000</v>
      </c>
      <c r="Q721" s="90">
        <v>50000</v>
      </c>
      <c r="R721" s="90">
        <v>50200</v>
      </c>
      <c r="S721" s="90">
        <v>50500</v>
      </c>
      <c r="T721" s="90">
        <v>53000</v>
      </c>
      <c r="U721" s="90">
        <v>53700</v>
      </c>
      <c r="V721" s="90">
        <v>52800</v>
      </c>
      <c r="W721" s="90">
        <v>56700</v>
      </c>
      <c r="X721" s="90">
        <v>58900</v>
      </c>
    </row>
    <row r="722" spans="1:24">
      <c r="A722" t="str">
        <f t="shared" si="19"/>
        <v>Mar-23</v>
      </c>
      <c r="B722" s="93">
        <v>44988</v>
      </c>
      <c r="C722" s="90">
        <v>53300</v>
      </c>
      <c r="D722" s="90">
        <v>53800</v>
      </c>
      <c r="E722" s="90">
        <v>52700</v>
      </c>
      <c r="F722" s="90">
        <v>50200</v>
      </c>
      <c r="G722" s="90">
        <v>55800</v>
      </c>
      <c r="H722" s="91" t="s">
        <v>25</v>
      </c>
      <c r="I722" s="90">
        <v>54000</v>
      </c>
      <c r="J722" s="90">
        <v>53600</v>
      </c>
      <c r="K722" s="90">
        <v>55300</v>
      </c>
      <c r="L722" s="91" t="s">
        <v>25</v>
      </c>
      <c r="M722" s="90">
        <v>54200</v>
      </c>
      <c r="N722" s="90">
        <v>56000</v>
      </c>
      <c r="O722" s="90">
        <v>51300</v>
      </c>
      <c r="P722" s="90">
        <v>52000</v>
      </c>
      <c r="Q722" s="90">
        <v>49800</v>
      </c>
      <c r="R722" s="90">
        <v>50200</v>
      </c>
      <c r="S722" s="90">
        <v>50300</v>
      </c>
      <c r="T722" s="90">
        <v>52700</v>
      </c>
      <c r="U722" s="90">
        <v>53700</v>
      </c>
      <c r="V722" s="90">
        <v>52800</v>
      </c>
      <c r="W722" s="90">
        <v>56500</v>
      </c>
      <c r="X722" s="90">
        <v>58700</v>
      </c>
    </row>
    <row r="723" spans="1:24">
      <c r="A723" t="str">
        <f t="shared" si="19"/>
        <v>Mar-23</v>
      </c>
      <c r="B723" s="93">
        <v>44989</v>
      </c>
      <c r="C723" s="90">
        <v>53300</v>
      </c>
      <c r="D723" s="90">
        <v>53800</v>
      </c>
      <c r="E723" s="90">
        <v>53100</v>
      </c>
      <c r="F723" s="90">
        <v>50400</v>
      </c>
      <c r="G723" s="90">
        <v>55800</v>
      </c>
      <c r="H723" s="91" t="s">
        <v>25</v>
      </c>
      <c r="I723" s="90">
        <v>54000</v>
      </c>
      <c r="J723" s="90">
        <v>53600</v>
      </c>
      <c r="K723" s="90">
        <v>55300</v>
      </c>
      <c r="L723" s="91" t="s">
        <v>25</v>
      </c>
      <c r="M723" s="90">
        <v>54300</v>
      </c>
      <c r="N723" s="90">
        <v>56000</v>
      </c>
      <c r="O723" s="90">
        <v>51700</v>
      </c>
      <c r="P723" s="90">
        <v>52000</v>
      </c>
      <c r="Q723" s="90">
        <v>49800</v>
      </c>
      <c r="R723" s="90">
        <v>50200</v>
      </c>
      <c r="S723" s="90">
        <v>50300</v>
      </c>
      <c r="T723" s="90">
        <v>52900</v>
      </c>
      <c r="U723" s="90">
        <v>53700</v>
      </c>
      <c r="V723" s="90">
        <v>52800</v>
      </c>
      <c r="W723" s="90">
        <v>56500</v>
      </c>
      <c r="X723" s="90">
        <v>58700</v>
      </c>
    </row>
    <row r="724" spans="1:24">
      <c r="A724" t="str">
        <f t="shared" si="19"/>
        <v>Mar-23</v>
      </c>
      <c r="B724" s="93">
        <v>44990</v>
      </c>
      <c r="C724" s="90" t="s">
        <v>24</v>
      </c>
      <c r="D724" s="90" t="s">
        <v>24</v>
      </c>
      <c r="E724" s="90" t="s">
        <v>24</v>
      </c>
      <c r="F724" s="90" t="s">
        <v>24</v>
      </c>
      <c r="G724" s="90" t="s">
        <v>24</v>
      </c>
      <c r="H724" s="90" t="s">
        <v>24</v>
      </c>
      <c r="I724" s="90" t="s">
        <v>24</v>
      </c>
      <c r="J724" s="90" t="s">
        <v>24</v>
      </c>
      <c r="K724" s="90" t="s">
        <v>24</v>
      </c>
      <c r="L724" s="90" t="s">
        <v>24</v>
      </c>
      <c r="M724" s="90" t="s">
        <v>24</v>
      </c>
      <c r="N724" s="90" t="s">
        <v>24</v>
      </c>
      <c r="O724" s="90" t="s">
        <v>24</v>
      </c>
      <c r="P724" s="90" t="s">
        <v>24</v>
      </c>
      <c r="Q724" s="90" t="s">
        <v>24</v>
      </c>
      <c r="R724" s="90" t="s">
        <v>24</v>
      </c>
      <c r="S724" s="90" t="s">
        <v>24</v>
      </c>
      <c r="T724" s="90" t="s">
        <v>24</v>
      </c>
      <c r="U724" s="90" t="s">
        <v>24</v>
      </c>
      <c r="V724" s="90" t="s">
        <v>24</v>
      </c>
      <c r="W724" s="90" t="s">
        <v>24</v>
      </c>
      <c r="X724" s="90" t="s">
        <v>24</v>
      </c>
    </row>
    <row r="725" spans="1:24">
      <c r="A725" t="str">
        <f t="shared" si="19"/>
        <v>Mar-23</v>
      </c>
      <c r="B725" s="93">
        <v>44991</v>
      </c>
      <c r="C725" s="90">
        <v>53400</v>
      </c>
      <c r="D725" s="90">
        <v>54000</v>
      </c>
      <c r="E725" s="90">
        <v>53500</v>
      </c>
      <c r="F725" s="90">
        <v>51000</v>
      </c>
      <c r="G725" s="90">
        <v>55900</v>
      </c>
      <c r="H725" s="91" t="s">
        <v>25</v>
      </c>
      <c r="I725" s="90">
        <v>54500</v>
      </c>
      <c r="J725" s="90">
        <v>54100</v>
      </c>
      <c r="K725" s="90">
        <v>55800</v>
      </c>
      <c r="L725" s="91" t="s">
        <v>25</v>
      </c>
      <c r="M725" s="90">
        <v>54600</v>
      </c>
      <c r="N725" s="90">
        <v>56000</v>
      </c>
      <c r="O725" s="90">
        <v>52900</v>
      </c>
      <c r="P725" s="90">
        <v>52500</v>
      </c>
      <c r="Q725" s="90">
        <v>50700</v>
      </c>
      <c r="R725" s="90">
        <v>50800</v>
      </c>
      <c r="S725" s="90">
        <v>50800</v>
      </c>
      <c r="T725" s="90">
        <v>53500</v>
      </c>
      <c r="U725" s="90">
        <v>54000</v>
      </c>
      <c r="V725" s="90">
        <v>53300</v>
      </c>
      <c r="W725" s="90">
        <v>57300</v>
      </c>
      <c r="X725" s="90">
        <v>59500</v>
      </c>
    </row>
    <row r="726" spans="1:24">
      <c r="A726" t="str">
        <f t="shared" ref="A726:A789" si="20">TEXT(B726,"MMM-YY")</f>
        <v>Mar-23</v>
      </c>
      <c r="B726" s="93">
        <v>44992</v>
      </c>
      <c r="C726" s="90">
        <v>53600</v>
      </c>
      <c r="D726" s="90">
        <v>54000</v>
      </c>
      <c r="E726" s="90">
        <v>53200</v>
      </c>
      <c r="F726" s="91" t="s">
        <v>25</v>
      </c>
      <c r="G726" s="90">
        <v>56200</v>
      </c>
      <c r="H726" s="91" t="s">
        <v>25</v>
      </c>
      <c r="I726" s="90">
        <v>54500</v>
      </c>
      <c r="J726" s="91" t="s">
        <v>25</v>
      </c>
      <c r="K726" s="91" t="s">
        <v>25</v>
      </c>
      <c r="L726" s="91" t="s">
        <v>25</v>
      </c>
      <c r="M726" s="90">
        <v>54600</v>
      </c>
      <c r="N726" s="91" t="s">
        <v>25</v>
      </c>
      <c r="O726" s="90">
        <v>52600</v>
      </c>
      <c r="P726" s="91" t="s">
        <v>25</v>
      </c>
      <c r="Q726" s="90">
        <v>50400</v>
      </c>
      <c r="R726" s="90">
        <v>50800</v>
      </c>
      <c r="S726" s="90">
        <v>50600</v>
      </c>
      <c r="T726" s="91" t="s">
        <v>25</v>
      </c>
      <c r="U726" s="90">
        <v>54000</v>
      </c>
      <c r="V726" s="90">
        <v>53300</v>
      </c>
      <c r="W726" s="90">
        <v>57300</v>
      </c>
      <c r="X726" s="90">
        <v>59500</v>
      </c>
    </row>
    <row r="727" spans="1:24">
      <c r="A727" t="str">
        <f t="shared" si="20"/>
        <v>Mar-23</v>
      </c>
      <c r="B727" s="93">
        <v>44993</v>
      </c>
      <c r="C727" s="90" t="s">
        <v>24</v>
      </c>
      <c r="D727" s="90" t="s">
        <v>24</v>
      </c>
      <c r="E727" s="90" t="s">
        <v>24</v>
      </c>
      <c r="F727" s="90" t="s">
        <v>24</v>
      </c>
      <c r="G727" s="90" t="s">
        <v>24</v>
      </c>
      <c r="H727" s="90" t="s">
        <v>24</v>
      </c>
      <c r="I727" s="90" t="s">
        <v>24</v>
      </c>
      <c r="J727" s="90" t="s">
        <v>24</v>
      </c>
      <c r="K727" s="90" t="s">
        <v>24</v>
      </c>
      <c r="L727" s="90" t="s">
        <v>24</v>
      </c>
      <c r="M727" s="90" t="s">
        <v>24</v>
      </c>
      <c r="N727" s="90" t="s">
        <v>24</v>
      </c>
      <c r="O727" s="90" t="s">
        <v>24</v>
      </c>
      <c r="P727" s="90" t="s">
        <v>24</v>
      </c>
      <c r="Q727" s="90" t="s">
        <v>24</v>
      </c>
      <c r="R727" s="90" t="s">
        <v>24</v>
      </c>
      <c r="S727" s="90" t="s">
        <v>24</v>
      </c>
      <c r="T727" s="90" t="s">
        <v>24</v>
      </c>
      <c r="U727" s="90" t="s">
        <v>24</v>
      </c>
      <c r="V727" s="90" t="s">
        <v>24</v>
      </c>
      <c r="W727" s="90" t="s">
        <v>24</v>
      </c>
      <c r="X727" s="90" t="s">
        <v>24</v>
      </c>
    </row>
    <row r="728" spans="1:24">
      <c r="A728" t="str">
        <f t="shared" si="20"/>
        <v>Mar-23</v>
      </c>
      <c r="B728" s="93">
        <v>44994</v>
      </c>
      <c r="C728" s="90" t="s">
        <v>24</v>
      </c>
      <c r="D728" s="90" t="s">
        <v>24</v>
      </c>
      <c r="E728" s="90" t="s">
        <v>24</v>
      </c>
      <c r="F728" s="90" t="s">
        <v>24</v>
      </c>
      <c r="G728" s="90" t="s">
        <v>24</v>
      </c>
      <c r="H728" s="90" t="s">
        <v>24</v>
      </c>
      <c r="I728" s="90" t="s">
        <v>24</v>
      </c>
      <c r="J728" s="90" t="s">
        <v>24</v>
      </c>
      <c r="K728" s="90" t="s">
        <v>24</v>
      </c>
      <c r="L728" s="90" t="s">
        <v>24</v>
      </c>
      <c r="M728" s="90" t="s">
        <v>24</v>
      </c>
      <c r="N728" s="90" t="s">
        <v>24</v>
      </c>
      <c r="O728" s="90" t="s">
        <v>24</v>
      </c>
      <c r="P728" s="90" t="s">
        <v>24</v>
      </c>
      <c r="Q728" s="90" t="s">
        <v>24</v>
      </c>
      <c r="R728" s="90" t="s">
        <v>24</v>
      </c>
      <c r="S728" s="90" t="s">
        <v>24</v>
      </c>
      <c r="T728" s="90" t="s">
        <v>24</v>
      </c>
      <c r="U728" s="90" t="s">
        <v>24</v>
      </c>
      <c r="V728" s="90" t="s">
        <v>24</v>
      </c>
      <c r="W728" s="90" t="s">
        <v>24</v>
      </c>
      <c r="X728" s="90" t="s">
        <v>24</v>
      </c>
    </row>
    <row r="729" spans="1:24">
      <c r="A729" t="str">
        <f t="shared" si="20"/>
        <v>Mar-23</v>
      </c>
      <c r="B729" s="93">
        <v>44995</v>
      </c>
      <c r="C729" s="90">
        <v>53800</v>
      </c>
      <c r="D729" s="90">
        <v>54000</v>
      </c>
      <c r="E729" s="90">
        <v>53800</v>
      </c>
      <c r="F729" s="90">
        <v>51300</v>
      </c>
      <c r="G729" s="90">
        <v>56400</v>
      </c>
      <c r="H729" s="91" t="s">
        <v>25</v>
      </c>
      <c r="I729" s="90">
        <v>54000</v>
      </c>
      <c r="J729" s="90">
        <v>53700</v>
      </c>
      <c r="K729" s="90">
        <v>55800</v>
      </c>
      <c r="L729" s="91" t="s">
        <v>25</v>
      </c>
      <c r="M729" s="90">
        <v>54600</v>
      </c>
      <c r="N729" s="90">
        <v>56600</v>
      </c>
      <c r="O729" s="90">
        <v>52600</v>
      </c>
      <c r="P729" s="90">
        <v>52500</v>
      </c>
      <c r="Q729" s="90">
        <v>50600</v>
      </c>
      <c r="R729" s="90">
        <v>50700</v>
      </c>
      <c r="S729" s="90">
        <v>50600</v>
      </c>
      <c r="T729" s="90">
        <v>53800</v>
      </c>
      <c r="U729" s="90">
        <v>54000</v>
      </c>
      <c r="V729" s="90">
        <v>53300</v>
      </c>
      <c r="W729" s="90">
        <v>57300</v>
      </c>
      <c r="X729" s="90">
        <v>59500</v>
      </c>
    </row>
    <row r="730" spans="1:24">
      <c r="A730" t="str">
        <f t="shared" si="20"/>
        <v>Mar-23</v>
      </c>
      <c r="B730" s="93">
        <v>44996</v>
      </c>
      <c r="C730" s="90">
        <v>53500</v>
      </c>
      <c r="D730" s="90">
        <v>54000</v>
      </c>
      <c r="E730" s="90">
        <v>53200</v>
      </c>
      <c r="F730" s="90">
        <v>51200</v>
      </c>
      <c r="G730" s="90">
        <v>56400</v>
      </c>
      <c r="H730" s="91" t="s">
        <v>25</v>
      </c>
      <c r="I730" s="90">
        <v>54000</v>
      </c>
      <c r="J730" s="90">
        <v>53000</v>
      </c>
      <c r="K730" s="90">
        <v>55700</v>
      </c>
      <c r="L730" s="91" t="s">
        <v>25</v>
      </c>
      <c r="M730" s="90">
        <v>54300</v>
      </c>
      <c r="N730" s="90">
        <v>56600</v>
      </c>
      <c r="O730" s="90">
        <v>52500</v>
      </c>
      <c r="P730" s="90">
        <v>52500</v>
      </c>
      <c r="Q730" s="90">
        <v>50300</v>
      </c>
      <c r="R730" s="90">
        <v>50700</v>
      </c>
      <c r="S730" s="90">
        <v>50500</v>
      </c>
      <c r="T730" s="90">
        <v>53700</v>
      </c>
      <c r="U730" s="90">
        <v>54000</v>
      </c>
      <c r="V730" s="90">
        <v>53300</v>
      </c>
      <c r="W730" s="90">
        <v>56800</v>
      </c>
      <c r="X730" s="90">
        <v>59200</v>
      </c>
    </row>
    <row r="731" spans="1:24">
      <c r="A731" t="str">
        <f t="shared" si="20"/>
        <v>Mar-23</v>
      </c>
      <c r="B731" s="93">
        <v>44997</v>
      </c>
      <c r="C731" s="90" t="s">
        <v>24</v>
      </c>
      <c r="D731" s="90" t="s">
        <v>24</v>
      </c>
      <c r="E731" s="90" t="s">
        <v>24</v>
      </c>
      <c r="F731" s="90" t="s">
        <v>24</v>
      </c>
      <c r="G731" s="90" t="s">
        <v>24</v>
      </c>
      <c r="H731" s="90" t="s">
        <v>24</v>
      </c>
      <c r="I731" s="90" t="s">
        <v>24</v>
      </c>
      <c r="J731" s="90" t="s">
        <v>24</v>
      </c>
      <c r="K731" s="90" t="s">
        <v>24</v>
      </c>
      <c r="L731" s="90" t="s">
        <v>24</v>
      </c>
      <c r="M731" s="90" t="s">
        <v>24</v>
      </c>
      <c r="N731" s="90" t="s">
        <v>24</v>
      </c>
      <c r="O731" s="90" t="s">
        <v>24</v>
      </c>
      <c r="P731" s="90" t="s">
        <v>24</v>
      </c>
      <c r="Q731" s="90" t="s">
        <v>24</v>
      </c>
      <c r="R731" s="90" t="s">
        <v>24</v>
      </c>
      <c r="S731" s="90" t="s">
        <v>24</v>
      </c>
      <c r="T731" s="90" t="s">
        <v>24</v>
      </c>
      <c r="U731" s="90" t="s">
        <v>24</v>
      </c>
      <c r="V731" s="90" t="s">
        <v>24</v>
      </c>
      <c r="W731" s="90" t="s">
        <v>24</v>
      </c>
      <c r="X731" s="90" t="s">
        <v>24</v>
      </c>
    </row>
    <row r="732" spans="1:24">
      <c r="A732" t="str">
        <f t="shared" si="20"/>
        <v>Mar-23</v>
      </c>
      <c r="B732" s="93">
        <v>44998</v>
      </c>
      <c r="C732" s="90">
        <v>53500</v>
      </c>
      <c r="D732" s="90">
        <v>54000</v>
      </c>
      <c r="E732" s="90">
        <v>53200</v>
      </c>
      <c r="F732" s="90">
        <v>51400</v>
      </c>
      <c r="G732" s="90">
        <v>56400</v>
      </c>
      <c r="H732" s="91" t="s">
        <v>25</v>
      </c>
      <c r="I732" s="90">
        <v>54000</v>
      </c>
      <c r="J732" s="90">
        <v>53500</v>
      </c>
      <c r="K732" s="90">
        <v>55500</v>
      </c>
      <c r="L732" s="91" t="s">
        <v>25</v>
      </c>
      <c r="M732" s="90">
        <v>54300</v>
      </c>
      <c r="N732" s="90">
        <v>56600</v>
      </c>
      <c r="O732" s="90">
        <v>52500</v>
      </c>
      <c r="P732" s="90">
        <v>52500</v>
      </c>
      <c r="Q732" s="90">
        <v>50500</v>
      </c>
      <c r="R732" s="90">
        <v>50600</v>
      </c>
      <c r="S732" s="90">
        <v>50500</v>
      </c>
      <c r="T732" s="90">
        <v>53900</v>
      </c>
      <c r="U732" s="90">
        <v>54000</v>
      </c>
      <c r="V732" s="90">
        <v>53300</v>
      </c>
      <c r="W732" s="90">
        <v>56800</v>
      </c>
      <c r="X732" s="90">
        <v>59200</v>
      </c>
    </row>
    <row r="733" spans="1:24">
      <c r="A733" t="str">
        <f t="shared" si="20"/>
        <v>Mar-23</v>
      </c>
      <c r="B733" s="93">
        <v>44999</v>
      </c>
      <c r="C733" s="90">
        <v>53500</v>
      </c>
      <c r="D733" s="90">
        <v>54000</v>
      </c>
      <c r="E733" s="90">
        <v>53500</v>
      </c>
      <c r="F733" s="90">
        <v>51500</v>
      </c>
      <c r="G733" s="90">
        <v>56400</v>
      </c>
      <c r="H733" s="91" t="s">
        <v>25</v>
      </c>
      <c r="I733" s="90">
        <v>54000</v>
      </c>
      <c r="J733" s="90">
        <v>53500</v>
      </c>
      <c r="K733" s="90">
        <v>55500</v>
      </c>
      <c r="L733" s="91" t="s">
        <v>25</v>
      </c>
      <c r="M733" s="90">
        <v>54400</v>
      </c>
      <c r="N733" s="90">
        <v>56600</v>
      </c>
      <c r="O733" s="90">
        <v>52600</v>
      </c>
      <c r="P733" s="90">
        <v>52800</v>
      </c>
      <c r="Q733" s="90">
        <v>50500</v>
      </c>
      <c r="R733" s="90">
        <v>50500</v>
      </c>
      <c r="S733" s="90">
        <v>50500</v>
      </c>
      <c r="T733" s="90">
        <v>54000</v>
      </c>
      <c r="U733" s="90">
        <v>54000</v>
      </c>
      <c r="V733" s="90">
        <v>53300</v>
      </c>
      <c r="W733" s="90">
        <v>56800</v>
      </c>
      <c r="X733" s="90">
        <v>59200</v>
      </c>
    </row>
    <row r="734" spans="1:24">
      <c r="A734" t="str">
        <f t="shared" si="20"/>
        <v>Mar-23</v>
      </c>
      <c r="B734" s="93">
        <v>45000</v>
      </c>
      <c r="C734" s="90">
        <v>53100</v>
      </c>
      <c r="D734" s="90">
        <v>54000</v>
      </c>
      <c r="E734" s="90">
        <v>53100</v>
      </c>
      <c r="F734" s="90">
        <v>51000</v>
      </c>
      <c r="G734" s="90">
        <v>56200</v>
      </c>
      <c r="H734" s="91" t="s">
        <v>25</v>
      </c>
      <c r="I734" s="90">
        <v>53800</v>
      </c>
      <c r="J734" s="90">
        <v>53300</v>
      </c>
      <c r="K734" s="90">
        <v>55400</v>
      </c>
      <c r="L734" s="91" t="s">
        <v>25</v>
      </c>
      <c r="M734" s="90">
        <v>54100</v>
      </c>
      <c r="N734" s="90">
        <v>56600</v>
      </c>
      <c r="O734" s="90">
        <v>52300</v>
      </c>
      <c r="P734" s="90">
        <v>52500</v>
      </c>
      <c r="Q734" s="90">
        <v>50000</v>
      </c>
      <c r="R734" s="90">
        <v>50300</v>
      </c>
      <c r="S734" s="90">
        <v>50100</v>
      </c>
      <c r="T734" s="90">
        <v>53500</v>
      </c>
      <c r="U734" s="90">
        <v>53800</v>
      </c>
      <c r="V734" s="90">
        <v>53300</v>
      </c>
      <c r="W734" s="90">
        <v>56400</v>
      </c>
      <c r="X734" s="90">
        <v>58900</v>
      </c>
    </row>
    <row r="735" spans="1:24">
      <c r="A735" t="str">
        <f t="shared" si="20"/>
        <v>Mar-23</v>
      </c>
      <c r="B735" s="93">
        <v>45001</v>
      </c>
      <c r="C735" s="90">
        <v>52900</v>
      </c>
      <c r="D735" s="90">
        <v>54000</v>
      </c>
      <c r="E735" s="90">
        <v>52900</v>
      </c>
      <c r="F735" s="90">
        <v>50500</v>
      </c>
      <c r="G735" s="90">
        <v>56200</v>
      </c>
      <c r="H735" s="91" t="s">
        <v>25</v>
      </c>
      <c r="I735" s="90">
        <v>53500</v>
      </c>
      <c r="J735" s="90">
        <v>53100</v>
      </c>
      <c r="K735" s="90">
        <v>55300</v>
      </c>
      <c r="L735" s="91" t="s">
        <v>25</v>
      </c>
      <c r="M735" s="90">
        <v>53800</v>
      </c>
      <c r="N735" s="90">
        <v>56400</v>
      </c>
      <c r="O735" s="90">
        <v>51900</v>
      </c>
      <c r="P735" s="90">
        <v>52100</v>
      </c>
      <c r="Q735" s="90">
        <v>49700</v>
      </c>
      <c r="R735" s="90">
        <v>50000</v>
      </c>
      <c r="S735" s="90">
        <v>49900</v>
      </c>
      <c r="T735" s="90">
        <v>53000</v>
      </c>
      <c r="U735" s="90">
        <v>53400</v>
      </c>
      <c r="V735" s="90">
        <v>53300</v>
      </c>
      <c r="W735" s="90">
        <v>56000</v>
      </c>
      <c r="X735" s="90">
        <v>58600</v>
      </c>
    </row>
    <row r="736" spans="1:24">
      <c r="A736" t="str">
        <f t="shared" si="20"/>
        <v>Mar-23</v>
      </c>
      <c r="B736" s="93">
        <v>45002</v>
      </c>
      <c r="C736" s="90">
        <v>52900</v>
      </c>
      <c r="D736" s="90">
        <v>54000</v>
      </c>
      <c r="E736" s="90">
        <v>52900</v>
      </c>
      <c r="F736" s="90">
        <v>50500</v>
      </c>
      <c r="G736" s="90">
        <v>56100</v>
      </c>
      <c r="H736" s="91" t="s">
        <v>25</v>
      </c>
      <c r="I736" s="90">
        <v>53500</v>
      </c>
      <c r="J736" s="90">
        <v>53200</v>
      </c>
      <c r="K736" s="90">
        <v>55300</v>
      </c>
      <c r="L736" s="91" t="s">
        <v>25</v>
      </c>
      <c r="M736" s="90">
        <v>53800</v>
      </c>
      <c r="N736" s="90">
        <v>56400</v>
      </c>
      <c r="O736" s="90">
        <v>52000</v>
      </c>
      <c r="P736" s="90">
        <v>52300</v>
      </c>
      <c r="Q736" s="90">
        <v>50000</v>
      </c>
      <c r="R736" s="90">
        <v>50200</v>
      </c>
      <c r="S736" s="90">
        <v>50100</v>
      </c>
      <c r="T736" s="90">
        <v>53000</v>
      </c>
      <c r="U736" s="90">
        <v>53600</v>
      </c>
      <c r="V736" s="90">
        <v>53300</v>
      </c>
      <c r="W736" s="90">
        <v>56000</v>
      </c>
      <c r="X736" s="90">
        <v>58600</v>
      </c>
    </row>
    <row r="737" spans="1:24">
      <c r="A737" t="str">
        <f t="shared" si="20"/>
        <v>Mar-23</v>
      </c>
      <c r="B737" s="93">
        <v>45003</v>
      </c>
      <c r="C737" s="90">
        <v>52700</v>
      </c>
      <c r="D737" s="90">
        <v>53800</v>
      </c>
      <c r="E737" s="90">
        <v>52500</v>
      </c>
      <c r="F737" s="90">
        <v>50200</v>
      </c>
      <c r="G737" s="90">
        <v>55900</v>
      </c>
      <c r="H737" s="91" t="s">
        <v>25</v>
      </c>
      <c r="I737" s="90">
        <v>53500</v>
      </c>
      <c r="J737" s="90">
        <v>52700</v>
      </c>
      <c r="K737" s="90">
        <v>55200</v>
      </c>
      <c r="L737" s="91" t="s">
        <v>25</v>
      </c>
      <c r="M737" s="90">
        <v>53500</v>
      </c>
      <c r="N737" s="90">
        <v>56100</v>
      </c>
      <c r="O737" s="90">
        <v>51500</v>
      </c>
      <c r="P737" s="90">
        <v>52000</v>
      </c>
      <c r="Q737" s="90">
        <v>50000</v>
      </c>
      <c r="R737" s="90">
        <v>50000</v>
      </c>
      <c r="S737" s="90">
        <v>50000</v>
      </c>
      <c r="T737" s="90">
        <v>52700</v>
      </c>
      <c r="U737" s="90">
        <v>53500</v>
      </c>
      <c r="V737" s="90">
        <v>53300</v>
      </c>
      <c r="W737" s="90">
        <v>55900</v>
      </c>
      <c r="X737" s="90">
        <v>58600</v>
      </c>
    </row>
    <row r="738" spans="1:24">
      <c r="A738" t="str">
        <f t="shared" si="20"/>
        <v>Mar-23</v>
      </c>
      <c r="B738" s="93">
        <v>45004</v>
      </c>
      <c r="C738" s="90" t="s">
        <v>24</v>
      </c>
      <c r="D738" s="90" t="s">
        <v>24</v>
      </c>
      <c r="E738" s="90" t="s">
        <v>24</v>
      </c>
      <c r="F738" s="90" t="s">
        <v>24</v>
      </c>
      <c r="G738" s="90" t="s">
        <v>24</v>
      </c>
      <c r="H738" s="90" t="s">
        <v>24</v>
      </c>
      <c r="I738" s="90" t="s">
        <v>24</v>
      </c>
      <c r="J738" s="90" t="s">
        <v>24</v>
      </c>
      <c r="K738" s="90" t="s">
        <v>24</v>
      </c>
      <c r="L738" s="90" t="s">
        <v>24</v>
      </c>
      <c r="M738" s="90" t="s">
        <v>24</v>
      </c>
      <c r="N738" s="90" t="s">
        <v>24</v>
      </c>
      <c r="O738" s="90" t="s">
        <v>24</v>
      </c>
      <c r="P738" s="90" t="s">
        <v>24</v>
      </c>
      <c r="Q738" s="90" t="s">
        <v>24</v>
      </c>
      <c r="R738" s="90" t="s">
        <v>24</v>
      </c>
      <c r="S738" s="90" t="s">
        <v>24</v>
      </c>
      <c r="T738" s="90" t="s">
        <v>24</v>
      </c>
      <c r="U738" s="90" t="s">
        <v>24</v>
      </c>
      <c r="V738" s="90" t="s">
        <v>24</v>
      </c>
      <c r="W738" s="90" t="s">
        <v>24</v>
      </c>
      <c r="X738" s="90" t="s">
        <v>24</v>
      </c>
    </row>
    <row r="739" spans="1:24">
      <c r="A739" t="str">
        <f t="shared" si="20"/>
        <v>Mar-23</v>
      </c>
      <c r="B739" s="93">
        <v>45005</v>
      </c>
      <c r="C739" s="90">
        <v>52400</v>
      </c>
      <c r="D739" s="90">
        <v>53700</v>
      </c>
      <c r="E739" s="90">
        <v>52100</v>
      </c>
      <c r="F739" s="90">
        <v>50200</v>
      </c>
      <c r="G739" s="90">
        <v>55500</v>
      </c>
      <c r="H739" s="91" t="s">
        <v>25</v>
      </c>
      <c r="I739" s="90">
        <v>53000</v>
      </c>
      <c r="J739" s="90">
        <v>52300</v>
      </c>
      <c r="K739" s="90">
        <v>54900</v>
      </c>
      <c r="L739" s="91" t="s">
        <v>25</v>
      </c>
      <c r="M739" s="90">
        <v>53400</v>
      </c>
      <c r="N739" s="90">
        <v>55500</v>
      </c>
      <c r="O739" s="90">
        <v>51200</v>
      </c>
      <c r="P739" s="90">
        <v>51700</v>
      </c>
      <c r="Q739" s="90">
        <v>49400</v>
      </c>
      <c r="R739" s="90">
        <v>50000</v>
      </c>
      <c r="S739" s="90">
        <v>49900</v>
      </c>
      <c r="T739" s="90">
        <v>52700</v>
      </c>
      <c r="U739" s="90">
        <v>53300</v>
      </c>
      <c r="V739" s="90">
        <v>53300</v>
      </c>
      <c r="W739" s="90">
        <v>55700</v>
      </c>
      <c r="X739" s="90">
        <v>58200</v>
      </c>
    </row>
    <row r="740" spans="1:24">
      <c r="A740" t="str">
        <f t="shared" si="20"/>
        <v>Mar-23</v>
      </c>
      <c r="B740" s="93">
        <v>45006</v>
      </c>
      <c r="C740" s="90">
        <v>52000</v>
      </c>
      <c r="D740" s="90">
        <v>53700</v>
      </c>
      <c r="E740" s="90">
        <v>51700</v>
      </c>
      <c r="F740" s="90">
        <v>50200</v>
      </c>
      <c r="G740" s="90">
        <v>54900</v>
      </c>
      <c r="H740" s="91" t="s">
        <v>25</v>
      </c>
      <c r="I740" s="90">
        <v>52500</v>
      </c>
      <c r="J740" s="90">
        <v>52200</v>
      </c>
      <c r="K740" s="90">
        <v>54900</v>
      </c>
      <c r="L740" s="91" t="s">
        <v>25</v>
      </c>
      <c r="M740" s="90">
        <v>52900</v>
      </c>
      <c r="N740" s="90">
        <v>55500</v>
      </c>
      <c r="O740" s="90">
        <v>51000</v>
      </c>
      <c r="P740" s="90">
        <v>51700</v>
      </c>
      <c r="Q740" s="90">
        <v>49200</v>
      </c>
      <c r="R740" s="90">
        <v>50000</v>
      </c>
      <c r="S740" s="90">
        <v>49700</v>
      </c>
      <c r="T740" s="90">
        <v>52700</v>
      </c>
      <c r="U740" s="90">
        <v>53300</v>
      </c>
      <c r="V740" s="90">
        <v>52800</v>
      </c>
      <c r="W740" s="90">
        <v>55200</v>
      </c>
      <c r="X740" s="90">
        <v>57800</v>
      </c>
    </row>
    <row r="741" spans="1:24">
      <c r="A741" t="str">
        <f t="shared" si="20"/>
        <v>Mar-23</v>
      </c>
      <c r="B741" s="93">
        <v>45007</v>
      </c>
      <c r="C741" s="90">
        <v>52400</v>
      </c>
      <c r="D741" s="90">
        <v>53500</v>
      </c>
      <c r="E741" s="90">
        <v>51900</v>
      </c>
      <c r="F741" s="90">
        <v>50400</v>
      </c>
      <c r="G741" s="90">
        <v>55200</v>
      </c>
      <c r="H741" s="91" t="s">
        <v>25</v>
      </c>
      <c r="I741" s="90">
        <v>53000</v>
      </c>
      <c r="J741" s="90">
        <v>52200</v>
      </c>
      <c r="K741" s="90">
        <v>54900</v>
      </c>
      <c r="L741" s="91" t="s">
        <v>25</v>
      </c>
      <c r="M741" s="90">
        <v>53000</v>
      </c>
      <c r="N741" s="90">
        <v>55500</v>
      </c>
      <c r="O741" s="90">
        <v>51500</v>
      </c>
      <c r="P741" s="90">
        <v>52000</v>
      </c>
      <c r="Q741" s="90">
        <v>49800</v>
      </c>
      <c r="R741" s="90">
        <v>50100</v>
      </c>
      <c r="S741" s="90">
        <v>50000</v>
      </c>
      <c r="T741" s="90">
        <v>52900</v>
      </c>
      <c r="U741" s="90">
        <v>53100</v>
      </c>
      <c r="V741" s="90">
        <v>52800</v>
      </c>
      <c r="W741" s="90">
        <v>55200</v>
      </c>
      <c r="X741" s="90">
        <v>57800</v>
      </c>
    </row>
    <row r="742" spans="1:24">
      <c r="A742" t="str">
        <f t="shared" si="20"/>
        <v>Mar-23</v>
      </c>
      <c r="B742" s="93">
        <v>45008</v>
      </c>
      <c r="C742" s="90">
        <v>52400</v>
      </c>
      <c r="D742" s="90">
        <v>54000</v>
      </c>
      <c r="E742" s="90">
        <v>51900</v>
      </c>
      <c r="F742" s="90">
        <v>50300</v>
      </c>
      <c r="G742" s="90">
        <v>55200</v>
      </c>
      <c r="H742" s="91" t="s">
        <v>25</v>
      </c>
      <c r="I742" s="90">
        <v>52800</v>
      </c>
      <c r="J742" s="90">
        <v>52000</v>
      </c>
      <c r="K742" s="90">
        <v>54900</v>
      </c>
      <c r="L742" s="91" t="s">
        <v>25</v>
      </c>
      <c r="M742" s="90">
        <v>53000</v>
      </c>
      <c r="N742" s="90">
        <v>55500</v>
      </c>
      <c r="O742" s="90">
        <v>51200</v>
      </c>
      <c r="P742" s="90">
        <v>51500</v>
      </c>
      <c r="Q742" s="90">
        <v>49400</v>
      </c>
      <c r="R742" s="90">
        <v>50000</v>
      </c>
      <c r="S742" s="90">
        <v>49800</v>
      </c>
      <c r="T742" s="90">
        <v>52800</v>
      </c>
      <c r="U742" s="90">
        <v>52900</v>
      </c>
      <c r="V742" s="90">
        <v>52800</v>
      </c>
      <c r="W742" s="90">
        <v>55200</v>
      </c>
      <c r="X742" s="90">
        <v>57800</v>
      </c>
    </row>
    <row r="743" spans="1:24">
      <c r="A743" t="str">
        <f t="shared" si="20"/>
        <v>Mar-23</v>
      </c>
      <c r="B743" s="93">
        <v>45009</v>
      </c>
      <c r="C743" s="90">
        <v>52400</v>
      </c>
      <c r="D743" s="90">
        <v>54500</v>
      </c>
      <c r="E743" s="90">
        <v>52000</v>
      </c>
      <c r="F743" s="90">
        <v>50700</v>
      </c>
      <c r="G743" s="90">
        <v>55200</v>
      </c>
      <c r="H743" s="91" t="s">
        <v>25</v>
      </c>
      <c r="I743" s="90">
        <v>52500</v>
      </c>
      <c r="J743" s="90">
        <v>52200</v>
      </c>
      <c r="K743" s="90">
        <v>54900</v>
      </c>
      <c r="L743" s="91" t="s">
        <v>25</v>
      </c>
      <c r="M743" s="90">
        <v>53200</v>
      </c>
      <c r="N743" s="90">
        <v>55500</v>
      </c>
      <c r="O743" s="90">
        <v>51200</v>
      </c>
      <c r="P743" s="91" t="s">
        <v>25</v>
      </c>
      <c r="Q743" s="90">
        <v>49850</v>
      </c>
      <c r="R743" s="90">
        <v>50100</v>
      </c>
      <c r="S743" s="90">
        <v>50000</v>
      </c>
      <c r="T743" s="90">
        <v>53200</v>
      </c>
      <c r="U743" s="90">
        <v>53000</v>
      </c>
      <c r="V743" s="90">
        <v>52800</v>
      </c>
      <c r="W743" s="90">
        <v>55200</v>
      </c>
      <c r="X743" s="90">
        <v>57800</v>
      </c>
    </row>
    <row r="744" spans="1:24">
      <c r="A744" t="str">
        <f t="shared" si="20"/>
        <v>Mar-23</v>
      </c>
      <c r="B744" s="93">
        <v>45010</v>
      </c>
      <c r="C744" s="90">
        <v>52400</v>
      </c>
      <c r="D744" s="90">
        <v>54500</v>
      </c>
      <c r="E744" s="90">
        <v>52000</v>
      </c>
      <c r="F744" s="90">
        <v>50500</v>
      </c>
      <c r="G744" s="90">
        <v>55300</v>
      </c>
      <c r="H744" s="91" t="s">
        <v>25</v>
      </c>
      <c r="I744" s="90">
        <v>52500</v>
      </c>
      <c r="J744" s="90">
        <v>52200</v>
      </c>
      <c r="K744" s="90">
        <v>54900</v>
      </c>
      <c r="L744" s="91" t="s">
        <v>25</v>
      </c>
      <c r="M744" s="90">
        <v>53200</v>
      </c>
      <c r="N744" s="90">
        <v>55500</v>
      </c>
      <c r="O744" s="90">
        <v>51200</v>
      </c>
      <c r="P744" s="90">
        <v>51200</v>
      </c>
      <c r="Q744" s="90">
        <v>49600</v>
      </c>
      <c r="R744" s="90">
        <v>50200</v>
      </c>
      <c r="S744" s="90">
        <v>50000</v>
      </c>
      <c r="T744" s="90">
        <v>53000</v>
      </c>
      <c r="U744" s="90">
        <v>53000</v>
      </c>
      <c r="V744" s="90">
        <v>52800</v>
      </c>
      <c r="W744" s="90">
        <v>55200</v>
      </c>
      <c r="X744" s="90">
        <v>57800</v>
      </c>
    </row>
    <row r="745" spans="1:24">
      <c r="A745" t="str">
        <f t="shared" si="20"/>
        <v>Mar-23</v>
      </c>
      <c r="B745" s="93">
        <v>45011</v>
      </c>
      <c r="C745" s="90" t="s">
        <v>24</v>
      </c>
      <c r="D745" s="90" t="s">
        <v>24</v>
      </c>
      <c r="E745" s="90" t="s">
        <v>24</v>
      </c>
      <c r="F745" s="90" t="s">
        <v>24</v>
      </c>
      <c r="G745" s="90" t="s">
        <v>24</v>
      </c>
      <c r="H745" s="90" t="s">
        <v>24</v>
      </c>
      <c r="I745" s="90" t="s">
        <v>24</v>
      </c>
      <c r="J745" s="90" t="s">
        <v>24</v>
      </c>
      <c r="K745" s="90" t="s">
        <v>24</v>
      </c>
      <c r="L745" s="90" t="s">
        <v>24</v>
      </c>
      <c r="M745" s="90" t="s">
        <v>24</v>
      </c>
      <c r="N745" s="90" t="s">
        <v>24</v>
      </c>
      <c r="O745" s="90" t="s">
        <v>24</v>
      </c>
      <c r="P745" s="90" t="s">
        <v>24</v>
      </c>
      <c r="Q745" s="90" t="s">
        <v>24</v>
      </c>
      <c r="R745" s="90" t="s">
        <v>24</v>
      </c>
      <c r="S745" s="90" t="s">
        <v>24</v>
      </c>
      <c r="T745" s="90" t="s">
        <v>24</v>
      </c>
      <c r="U745" s="90" t="s">
        <v>24</v>
      </c>
      <c r="V745" s="90" t="s">
        <v>24</v>
      </c>
      <c r="W745" s="90" t="s">
        <v>24</v>
      </c>
      <c r="X745" s="90" t="s">
        <v>24</v>
      </c>
    </row>
    <row r="746" spans="1:24">
      <c r="A746" t="str">
        <f t="shared" si="20"/>
        <v>Mar-23</v>
      </c>
      <c r="B746" s="93">
        <v>45012</v>
      </c>
      <c r="C746" s="90">
        <v>53200</v>
      </c>
      <c r="D746" s="90">
        <v>54500</v>
      </c>
      <c r="E746" s="90">
        <v>52500</v>
      </c>
      <c r="F746" s="90">
        <v>50800</v>
      </c>
      <c r="G746" s="90">
        <v>55300</v>
      </c>
      <c r="H746" s="91" t="s">
        <v>25</v>
      </c>
      <c r="I746" s="90">
        <v>52500</v>
      </c>
      <c r="J746" s="90">
        <v>52300</v>
      </c>
      <c r="K746" s="90">
        <v>54900</v>
      </c>
      <c r="L746" s="91" t="s">
        <v>25</v>
      </c>
      <c r="M746" s="90">
        <v>53300</v>
      </c>
      <c r="N746" s="90">
        <v>55500</v>
      </c>
      <c r="O746" s="90">
        <v>51500</v>
      </c>
      <c r="P746" s="90">
        <v>51700</v>
      </c>
      <c r="Q746" s="90">
        <v>50000</v>
      </c>
      <c r="R746" s="90">
        <v>50200</v>
      </c>
      <c r="S746" s="90">
        <v>50100</v>
      </c>
      <c r="T746" s="90">
        <v>53300</v>
      </c>
      <c r="U746" s="90">
        <v>53100</v>
      </c>
      <c r="V746" s="90">
        <v>52800</v>
      </c>
      <c r="W746" s="90">
        <v>55600</v>
      </c>
      <c r="X746" s="90">
        <v>57800</v>
      </c>
    </row>
    <row r="747" spans="1:24">
      <c r="A747" t="str">
        <f t="shared" si="20"/>
        <v>Mar-23</v>
      </c>
      <c r="B747" s="93">
        <v>45013</v>
      </c>
      <c r="C747" s="90">
        <v>53500</v>
      </c>
      <c r="D747" s="90">
        <v>54500</v>
      </c>
      <c r="E747" s="90">
        <v>52500</v>
      </c>
      <c r="F747" s="90">
        <v>50500</v>
      </c>
      <c r="G747" s="90">
        <v>55600</v>
      </c>
      <c r="H747" s="91" t="s">
        <v>25</v>
      </c>
      <c r="I747" s="90">
        <v>53000</v>
      </c>
      <c r="J747" s="90">
        <v>52300</v>
      </c>
      <c r="K747" s="90">
        <v>55200</v>
      </c>
      <c r="L747" s="91" t="s">
        <v>25</v>
      </c>
      <c r="M747" s="90">
        <v>53200</v>
      </c>
      <c r="N747" s="90">
        <v>55500</v>
      </c>
      <c r="O747" s="90">
        <v>51300</v>
      </c>
      <c r="P747" s="90">
        <v>51700</v>
      </c>
      <c r="Q747" s="90">
        <v>49700</v>
      </c>
      <c r="R747" s="90">
        <v>50200</v>
      </c>
      <c r="S747" s="90">
        <v>50000</v>
      </c>
      <c r="T747" s="90">
        <v>53100</v>
      </c>
      <c r="U747" s="90">
        <v>53100</v>
      </c>
      <c r="V747" s="90">
        <v>52800</v>
      </c>
      <c r="W747" s="90">
        <v>55600</v>
      </c>
      <c r="X747" s="90">
        <v>57800</v>
      </c>
    </row>
    <row r="748" spans="1:24">
      <c r="A748" t="str">
        <f t="shared" si="20"/>
        <v>Mar-23</v>
      </c>
      <c r="B748" s="93">
        <v>45014</v>
      </c>
      <c r="C748" s="90">
        <v>53500</v>
      </c>
      <c r="D748" s="90">
        <v>54500</v>
      </c>
      <c r="E748" s="90">
        <v>52700</v>
      </c>
      <c r="F748" s="90">
        <v>50700</v>
      </c>
      <c r="G748" s="90">
        <v>55600</v>
      </c>
      <c r="H748" s="91" t="s">
        <v>25</v>
      </c>
      <c r="I748" s="90">
        <v>53000</v>
      </c>
      <c r="J748" s="90">
        <v>52500</v>
      </c>
      <c r="K748" s="90">
        <v>55200</v>
      </c>
      <c r="L748" s="91" t="s">
        <v>25</v>
      </c>
      <c r="M748" s="90">
        <v>53300</v>
      </c>
      <c r="N748" s="90">
        <v>55500</v>
      </c>
      <c r="O748" s="90">
        <v>51500</v>
      </c>
      <c r="P748" s="90">
        <v>52300</v>
      </c>
      <c r="Q748" s="90">
        <v>50000</v>
      </c>
      <c r="R748" s="90">
        <v>50200</v>
      </c>
      <c r="S748" s="90">
        <v>50100</v>
      </c>
      <c r="T748" s="90">
        <v>53200</v>
      </c>
      <c r="U748" s="90">
        <v>53100</v>
      </c>
      <c r="V748" s="90">
        <v>52800</v>
      </c>
      <c r="W748" s="90">
        <v>55600</v>
      </c>
      <c r="X748" s="90">
        <v>57800</v>
      </c>
    </row>
    <row r="749" spans="1:24">
      <c r="A749" t="str">
        <f t="shared" si="20"/>
        <v>Mar-23</v>
      </c>
      <c r="B749" s="93">
        <v>45015</v>
      </c>
      <c r="C749" s="90">
        <v>53500</v>
      </c>
      <c r="D749" s="90">
        <v>54500</v>
      </c>
      <c r="E749" s="90">
        <v>52400</v>
      </c>
      <c r="F749" s="90">
        <v>50500</v>
      </c>
      <c r="G749" s="90">
        <v>55800</v>
      </c>
      <c r="H749" s="91" t="s">
        <v>25</v>
      </c>
      <c r="I749" s="90">
        <v>52500</v>
      </c>
      <c r="J749" s="90">
        <v>52400</v>
      </c>
      <c r="K749" s="90">
        <v>55200</v>
      </c>
      <c r="L749" s="91" t="s">
        <v>25</v>
      </c>
      <c r="M749" s="90">
        <v>53100</v>
      </c>
      <c r="N749" s="90">
        <v>55500</v>
      </c>
      <c r="O749" s="90">
        <v>51200</v>
      </c>
      <c r="P749" s="90">
        <v>51700</v>
      </c>
      <c r="Q749" s="90">
        <v>50000</v>
      </c>
      <c r="R749" s="90">
        <v>50200</v>
      </c>
      <c r="S749" s="90">
        <v>49900</v>
      </c>
      <c r="T749" s="90">
        <v>53000</v>
      </c>
      <c r="U749" s="90">
        <v>53000</v>
      </c>
      <c r="V749" s="90">
        <v>52800</v>
      </c>
      <c r="W749" s="90">
        <v>55600</v>
      </c>
      <c r="X749" s="90">
        <v>57800</v>
      </c>
    </row>
    <row r="750" spans="1:24">
      <c r="A750" t="str">
        <f t="shared" si="20"/>
        <v>Mar-23</v>
      </c>
      <c r="B750" s="93">
        <v>45016</v>
      </c>
      <c r="C750" s="90">
        <v>53500</v>
      </c>
      <c r="D750" s="90">
        <v>54500</v>
      </c>
      <c r="E750" s="90">
        <v>52200</v>
      </c>
      <c r="F750" s="90">
        <v>50800</v>
      </c>
      <c r="G750" s="90">
        <v>56200</v>
      </c>
      <c r="H750" s="91" t="s">
        <v>25</v>
      </c>
      <c r="I750" s="90">
        <v>53000</v>
      </c>
      <c r="J750" s="90">
        <v>52500</v>
      </c>
      <c r="K750" s="90">
        <v>55500</v>
      </c>
      <c r="L750" s="91" t="s">
        <v>25</v>
      </c>
      <c r="M750" s="90">
        <v>53300</v>
      </c>
      <c r="N750" s="90">
        <v>55500</v>
      </c>
      <c r="O750" s="90">
        <v>51400</v>
      </c>
      <c r="P750" s="90">
        <v>51900</v>
      </c>
      <c r="Q750" s="90">
        <v>50000</v>
      </c>
      <c r="R750" s="90">
        <v>50300</v>
      </c>
      <c r="S750" s="90">
        <v>50100</v>
      </c>
      <c r="T750" s="90">
        <v>53300</v>
      </c>
      <c r="U750" s="90">
        <v>53000</v>
      </c>
      <c r="V750" s="90">
        <v>52800</v>
      </c>
      <c r="W750" s="90">
        <v>55600</v>
      </c>
      <c r="X750" s="90">
        <v>57800</v>
      </c>
    </row>
    <row r="751" spans="1:24">
      <c r="A751" t="str">
        <f t="shared" si="20"/>
        <v>Apr-23</v>
      </c>
      <c r="B751" s="93">
        <v>45017</v>
      </c>
      <c r="C751" s="90">
        <v>53900</v>
      </c>
      <c r="D751" s="90">
        <v>54500</v>
      </c>
      <c r="E751" s="90">
        <v>52600</v>
      </c>
      <c r="F751" s="90">
        <v>51200</v>
      </c>
      <c r="G751" s="90">
        <v>56300</v>
      </c>
      <c r="H751" s="91" t="s">
        <v>25</v>
      </c>
      <c r="I751" s="90">
        <v>53500</v>
      </c>
      <c r="J751" s="90">
        <v>53100</v>
      </c>
      <c r="K751" s="90">
        <v>55500</v>
      </c>
      <c r="L751" s="91" t="s">
        <v>25</v>
      </c>
      <c r="M751" s="90">
        <v>53400</v>
      </c>
      <c r="N751" s="90">
        <v>55500</v>
      </c>
      <c r="O751" s="90">
        <v>51700</v>
      </c>
      <c r="P751" s="90">
        <v>52300</v>
      </c>
      <c r="Q751" s="90">
        <v>50300</v>
      </c>
      <c r="R751" s="90">
        <v>50400</v>
      </c>
      <c r="S751" s="90">
        <v>50400</v>
      </c>
      <c r="T751" s="90">
        <v>53700</v>
      </c>
      <c r="U751" s="90">
        <v>53300</v>
      </c>
      <c r="V751" s="90">
        <v>52800</v>
      </c>
      <c r="W751" s="90">
        <v>55600</v>
      </c>
      <c r="X751" s="90">
        <v>57900</v>
      </c>
    </row>
    <row r="752" spans="1:24">
      <c r="A752" t="str">
        <f t="shared" si="20"/>
        <v>Apr-23</v>
      </c>
      <c r="B752" s="93">
        <v>45018</v>
      </c>
      <c r="C752" s="90" t="s">
        <v>24</v>
      </c>
      <c r="D752" s="90" t="s">
        <v>24</v>
      </c>
      <c r="E752" s="90" t="s">
        <v>24</v>
      </c>
      <c r="F752" s="90" t="s">
        <v>24</v>
      </c>
      <c r="G752" s="90" t="s">
        <v>24</v>
      </c>
      <c r="H752" s="90" t="s">
        <v>24</v>
      </c>
      <c r="I752" s="90" t="s">
        <v>24</v>
      </c>
      <c r="J752" s="90" t="s">
        <v>24</v>
      </c>
      <c r="K752" s="90" t="s">
        <v>24</v>
      </c>
      <c r="L752" s="90" t="s">
        <v>24</v>
      </c>
      <c r="M752" s="90" t="s">
        <v>24</v>
      </c>
      <c r="N752" s="90" t="s">
        <v>24</v>
      </c>
      <c r="O752" s="90" t="s">
        <v>24</v>
      </c>
      <c r="P752" s="90" t="s">
        <v>24</v>
      </c>
      <c r="Q752" s="90" t="s">
        <v>24</v>
      </c>
      <c r="R752" s="90" t="s">
        <v>24</v>
      </c>
      <c r="S752" s="90" t="s">
        <v>24</v>
      </c>
      <c r="T752" s="90" t="s">
        <v>24</v>
      </c>
      <c r="U752" s="90" t="s">
        <v>24</v>
      </c>
      <c r="V752" s="90" t="s">
        <v>24</v>
      </c>
      <c r="W752" s="90" t="s">
        <v>24</v>
      </c>
      <c r="X752" s="90" t="s">
        <v>24</v>
      </c>
    </row>
    <row r="753" spans="1:24">
      <c r="A753" t="str">
        <f t="shared" si="20"/>
        <v>Apr-23</v>
      </c>
      <c r="B753" s="93">
        <v>45019</v>
      </c>
      <c r="C753" s="90">
        <v>54300</v>
      </c>
      <c r="D753" s="90">
        <v>54500</v>
      </c>
      <c r="E753" s="90">
        <v>52500</v>
      </c>
      <c r="F753" s="90">
        <v>51000</v>
      </c>
      <c r="G753" s="90">
        <v>56300</v>
      </c>
      <c r="H753" s="91" t="s">
        <v>25</v>
      </c>
      <c r="I753" s="90">
        <v>53500</v>
      </c>
      <c r="J753" s="90">
        <v>53100</v>
      </c>
      <c r="K753" s="90">
        <v>55500</v>
      </c>
      <c r="L753" s="91" t="s">
        <v>25</v>
      </c>
      <c r="M753" s="90">
        <v>53400</v>
      </c>
      <c r="N753" s="90">
        <v>55500</v>
      </c>
      <c r="O753" s="90">
        <v>51500</v>
      </c>
      <c r="P753" s="90">
        <v>52300</v>
      </c>
      <c r="Q753" s="90">
        <v>50000</v>
      </c>
      <c r="R753" s="90">
        <v>50300</v>
      </c>
      <c r="S753" s="90">
        <v>50300</v>
      </c>
      <c r="T753" s="90">
        <v>53500</v>
      </c>
      <c r="U753" s="90">
        <v>53300</v>
      </c>
      <c r="V753" s="90">
        <v>52800</v>
      </c>
      <c r="W753" s="90">
        <v>55800</v>
      </c>
      <c r="X753" s="90">
        <v>58300</v>
      </c>
    </row>
    <row r="754" spans="1:24">
      <c r="A754" t="str">
        <f t="shared" si="20"/>
        <v>Apr-23</v>
      </c>
      <c r="B754" s="93">
        <v>45020</v>
      </c>
      <c r="C754" s="90">
        <v>54300</v>
      </c>
      <c r="D754" s="90">
        <v>54500</v>
      </c>
      <c r="E754" s="90">
        <v>52500</v>
      </c>
      <c r="F754" s="90">
        <v>51300</v>
      </c>
      <c r="G754" s="90">
        <v>56300</v>
      </c>
      <c r="H754" s="91" t="s">
        <v>25</v>
      </c>
      <c r="I754" s="90">
        <v>53500</v>
      </c>
      <c r="J754" s="90">
        <v>53200</v>
      </c>
      <c r="K754" s="90">
        <v>55500</v>
      </c>
      <c r="L754" s="91" t="s">
        <v>25</v>
      </c>
      <c r="M754" s="90">
        <v>53600</v>
      </c>
      <c r="N754" s="90">
        <v>55500</v>
      </c>
      <c r="O754" s="90">
        <v>51700</v>
      </c>
      <c r="P754" s="90">
        <v>52300</v>
      </c>
      <c r="Q754" s="90">
        <v>50200</v>
      </c>
      <c r="R754" s="90">
        <v>50300</v>
      </c>
      <c r="S754" s="90">
        <v>50500</v>
      </c>
      <c r="T754" s="90">
        <v>53800</v>
      </c>
      <c r="U754" s="90">
        <v>53300</v>
      </c>
      <c r="V754" s="90">
        <v>52800</v>
      </c>
      <c r="W754" s="90">
        <v>55800</v>
      </c>
      <c r="X754" s="90">
        <v>58300</v>
      </c>
    </row>
    <row r="755" spans="1:24">
      <c r="A755" t="str">
        <f t="shared" si="20"/>
        <v>Apr-23</v>
      </c>
      <c r="B755" s="93">
        <v>45021</v>
      </c>
      <c r="C755" s="90">
        <v>54500</v>
      </c>
      <c r="D755" s="90">
        <v>54500</v>
      </c>
      <c r="E755" s="90">
        <v>52800</v>
      </c>
      <c r="F755" s="90">
        <v>51500</v>
      </c>
      <c r="G755" s="90">
        <v>56300</v>
      </c>
      <c r="H755" s="91" t="s">
        <v>25</v>
      </c>
      <c r="I755" s="90">
        <v>54000</v>
      </c>
      <c r="J755" s="90">
        <v>53500</v>
      </c>
      <c r="K755" s="90">
        <v>55500</v>
      </c>
      <c r="L755" s="91" t="s">
        <v>25</v>
      </c>
      <c r="M755" s="90">
        <v>54000</v>
      </c>
      <c r="N755" s="90">
        <v>55500</v>
      </c>
      <c r="O755" s="90">
        <v>51800</v>
      </c>
      <c r="P755" s="90">
        <v>52500</v>
      </c>
      <c r="Q755" s="90">
        <v>50400</v>
      </c>
      <c r="R755" s="90">
        <v>50600</v>
      </c>
      <c r="S755" s="90">
        <v>50700</v>
      </c>
      <c r="T755" s="90">
        <v>54000</v>
      </c>
      <c r="U755" s="90">
        <v>53700</v>
      </c>
      <c r="V755" s="90">
        <v>53500</v>
      </c>
      <c r="W755" s="90">
        <v>56200</v>
      </c>
      <c r="X755" s="90">
        <v>58400</v>
      </c>
    </row>
    <row r="756" spans="1:24">
      <c r="A756" t="str">
        <f t="shared" si="20"/>
        <v>Apr-23</v>
      </c>
      <c r="B756" s="93">
        <v>45022</v>
      </c>
      <c r="C756" s="90">
        <v>54500</v>
      </c>
      <c r="D756" s="90">
        <v>54500</v>
      </c>
      <c r="E756" s="90">
        <v>52700</v>
      </c>
      <c r="F756" s="90">
        <v>51500</v>
      </c>
      <c r="G756" s="90">
        <v>56800</v>
      </c>
      <c r="H756" s="91" t="s">
        <v>25</v>
      </c>
      <c r="I756" s="90">
        <v>54000</v>
      </c>
      <c r="J756" s="90">
        <v>53500</v>
      </c>
      <c r="K756" s="90">
        <v>55800</v>
      </c>
      <c r="L756" s="91" t="s">
        <v>25</v>
      </c>
      <c r="M756" s="90">
        <v>54000</v>
      </c>
      <c r="N756" s="90">
        <v>55500</v>
      </c>
      <c r="O756" s="90">
        <v>51600</v>
      </c>
      <c r="P756" s="90">
        <v>52500</v>
      </c>
      <c r="Q756" s="90">
        <v>50200</v>
      </c>
      <c r="R756" s="90">
        <v>50500</v>
      </c>
      <c r="S756" s="90">
        <v>50700</v>
      </c>
      <c r="T756" s="90">
        <v>54000</v>
      </c>
      <c r="U756" s="90">
        <v>53700</v>
      </c>
      <c r="V756" s="90">
        <v>53500</v>
      </c>
      <c r="W756" s="90">
        <v>56300</v>
      </c>
      <c r="X756" s="90">
        <v>58800</v>
      </c>
    </row>
    <row r="757" spans="1:24">
      <c r="A757" t="str">
        <f t="shared" si="20"/>
        <v>Apr-23</v>
      </c>
      <c r="B757" s="93">
        <v>45023</v>
      </c>
      <c r="C757" s="90">
        <v>54200</v>
      </c>
      <c r="D757" s="90">
        <v>54500</v>
      </c>
      <c r="E757" s="90">
        <v>52700</v>
      </c>
      <c r="F757" s="90">
        <v>51300</v>
      </c>
      <c r="G757" s="90">
        <v>56800</v>
      </c>
      <c r="H757" s="91" t="s">
        <v>25</v>
      </c>
      <c r="I757" s="90">
        <v>53500</v>
      </c>
      <c r="J757" s="90">
        <v>53200</v>
      </c>
      <c r="K757" s="90">
        <v>55800</v>
      </c>
      <c r="L757" s="91" t="s">
        <v>25</v>
      </c>
      <c r="M757" s="90">
        <v>53700</v>
      </c>
      <c r="N757" s="90">
        <v>55500</v>
      </c>
      <c r="O757" s="90">
        <v>51500</v>
      </c>
      <c r="P757" s="90">
        <v>52500</v>
      </c>
      <c r="Q757" s="90">
        <v>50000</v>
      </c>
      <c r="R757" s="90">
        <v>50300</v>
      </c>
      <c r="S757" s="90">
        <v>50500</v>
      </c>
      <c r="T757" s="90">
        <v>53800</v>
      </c>
      <c r="U757" s="90">
        <v>53600</v>
      </c>
      <c r="V757" s="90">
        <v>53500</v>
      </c>
      <c r="W757" s="90">
        <v>56400</v>
      </c>
      <c r="X757" s="90">
        <v>58800</v>
      </c>
    </row>
    <row r="758" spans="1:24">
      <c r="A758" t="str">
        <f t="shared" si="20"/>
        <v>Apr-23</v>
      </c>
      <c r="B758" s="93">
        <v>45024</v>
      </c>
      <c r="C758" s="90">
        <v>53800</v>
      </c>
      <c r="D758" s="90">
        <v>54500</v>
      </c>
      <c r="E758" s="90">
        <v>52700</v>
      </c>
      <c r="F758" s="90">
        <v>51200</v>
      </c>
      <c r="G758" s="90">
        <v>56800</v>
      </c>
      <c r="H758" s="91" t="s">
        <v>25</v>
      </c>
      <c r="I758" s="90">
        <v>53500</v>
      </c>
      <c r="J758" s="90">
        <v>53200</v>
      </c>
      <c r="K758" s="90">
        <v>55700</v>
      </c>
      <c r="L758" s="91" t="s">
        <v>25</v>
      </c>
      <c r="M758" s="90">
        <v>53700</v>
      </c>
      <c r="N758" s="90">
        <v>55400</v>
      </c>
      <c r="O758" s="90">
        <v>51000</v>
      </c>
      <c r="P758" s="90">
        <v>52500</v>
      </c>
      <c r="Q758" s="90">
        <v>50200</v>
      </c>
      <c r="R758" s="90">
        <v>50300</v>
      </c>
      <c r="S758" s="90">
        <v>50500</v>
      </c>
      <c r="T758" s="90">
        <v>53700</v>
      </c>
      <c r="U758" s="90">
        <v>53300</v>
      </c>
      <c r="V758" s="90">
        <v>53500</v>
      </c>
      <c r="W758" s="90">
        <v>56400</v>
      </c>
      <c r="X758" s="90">
        <v>58800</v>
      </c>
    </row>
    <row r="759" spans="1:24">
      <c r="A759" t="str">
        <f t="shared" si="20"/>
        <v>Apr-23</v>
      </c>
      <c r="B759" s="93">
        <v>45025</v>
      </c>
      <c r="C759" s="90" t="s">
        <v>24</v>
      </c>
      <c r="D759" s="90" t="s">
        <v>24</v>
      </c>
      <c r="E759" s="90" t="s">
        <v>24</v>
      </c>
      <c r="F759" s="90" t="s">
        <v>24</v>
      </c>
      <c r="G759" s="90" t="s">
        <v>24</v>
      </c>
      <c r="H759" s="90" t="s">
        <v>24</v>
      </c>
      <c r="I759" s="90" t="s">
        <v>24</v>
      </c>
      <c r="J759" s="90" t="s">
        <v>24</v>
      </c>
      <c r="K759" s="90" t="s">
        <v>24</v>
      </c>
      <c r="L759" s="90" t="s">
        <v>24</v>
      </c>
      <c r="M759" s="90" t="s">
        <v>24</v>
      </c>
      <c r="N759" s="90" t="s">
        <v>24</v>
      </c>
      <c r="O759" s="90" t="s">
        <v>24</v>
      </c>
      <c r="P759" s="90" t="s">
        <v>24</v>
      </c>
      <c r="Q759" s="90" t="s">
        <v>24</v>
      </c>
      <c r="R759" s="90" t="s">
        <v>24</v>
      </c>
      <c r="S759" s="90" t="s">
        <v>24</v>
      </c>
      <c r="T759" s="90" t="s">
        <v>24</v>
      </c>
      <c r="U759" s="90" t="s">
        <v>24</v>
      </c>
      <c r="V759" s="90" t="s">
        <v>24</v>
      </c>
      <c r="W759" s="90" t="s">
        <v>24</v>
      </c>
      <c r="X759" s="90" t="s">
        <v>24</v>
      </c>
    </row>
    <row r="760" spans="1:24">
      <c r="A760" t="str">
        <f t="shared" si="20"/>
        <v>Apr-23</v>
      </c>
      <c r="B760" s="93">
        <v>45026</v>
      </c>
      <c r="C760" s="90">
        <v>53800</v>
      </c>
      <c r="D760" s="90">
        <v>54300</v>
      </c>
      <c r="E760" s="90">
        <v>52500</v>
      </c>
      <c r="F760" s="90">
        <v>51200</v>
      </c>
      <c r="G760" s="90">
        <v>56800</v>
      </c>
      <c r="H760" s="91" t="s">
        <v>25</v>
      </c>
      <c r="I760" s="90">
        <v>53500</v>
      </c>
      <c r="J760" s="90">
        <v>53000</v>
      </c>
      <c r="K760" s="90">
        <v>55500</v>
      </c>
      <c r="L760" s="91" t="s">
        <v>25</v>
      </c>
      <c r="M760" s="90">
        <v>53300</v>
      </c>
      <c r="N760" s="90">
        <v>55000</v>
      </c>
      <c r="O760" s="90">
        <v>50800</v>
      </c>
      <c r="P760" s="90">
        <v>52100</v>
      </c>
      <c r="Q760" s="90">
        <v>49700</v>
      </c>
      <c r="R760" s="90">
        <v>50100</v>
      </c>
      <c r="S760" s="90">
        <v>50200</v>
      </c>
      <c r="T760" s="90">
        <v>53700</v>
      </c>
      <c r="U760" s="90">
        <v>53000</v>
      </c>
      <c r="V760" s="90">
        <v>53500</v>
      </c>
      <c r="W760" s="90">
        <v>56400</v>
      </c>
      <c r="X760" s="90">
        <v>58800</v>
      </c>
    </row>
    <row r="761" spans="1:24">
      <c r="A761" t="str">
        <f t="shared" si="20"/>
        <v>Apr-23</v>
      </c>
      <c r="B761" s="93">
        <v>45027</v>
      </c>
      <c r="C761" s="90">
        <v>53600</v>
      </c>
      <c r="D761" s="90">
        <v>54300</v>
      </c>
      <c r="E761" s="90">
        <v>52400</v>
      </c>
      <c r="F761" s="90">
        <v>51000</v>
      </c>
      <c r="G761" s="90">
        <v>56800</v>
      </c>
      <c r="H761" s="91" t="s">
        <v>25</v>
      </c>
      <c r="I761" s="90">
        <v>53500</v>
      </c>
      <c r="J761" s="90">
        <v>52800</v>
      </c>
      <c r="K761" s="90">
        <v>55500</v>
      </c>
      <c r="L761" s="91" t="s">
        <v>25</v>
      </c>
      <c r="M761" s="90">
        <v>53200</v>
      </c>
      <c r="N761" s="90">
        <v>54600</v>
      </c>
      <c r="O761" s="90">
        <v>50500</v>
      </c>
      <c r="P761" s="90">
        <v>52000</v>
      </c>
      <c r="Q761" s="90">
        <v>49500</v>
      </c>
      <c r="R761" s="90">
        <v>49900</v>
      </c>
      <c r="S761" s="90">
        <v>50100</v>
      </c>
      <c r="T761" s="90">
        <v>53500</v>
      </c>
      <c r="U761" s="90">
        <v>52800</v>
      </c>
      <c r="V761" s="90">
        <v>53500</v>
      </c>
      <c r="W761" s="90">
        <v>56400</v>
      </c>
      <c r="X761" s="90">
        <v>58800</v>
      </c>
    </row>
    <row r="762" spans="1:24">
      <c r="A762" t="str">
        <f t="shared" si="20"/>
        <v>Apr-23</v>
      </c>
      <c r="B762" s="93">
        <v>45028</v>
      </c>
      <c r="C762" s="90">
        <v>53600</v>
      </c>
      <c r="D762" s="90">
        <v>54300</v>
      </c>
      <c r="E762" s="90">
        <v>52200</v>
      </c>
      <c r="F762" s="90">
        <v>50800</v>
      </c>
      <c r="G762" s="90">
        <v>56800</v>
      </c>
      <c r="H762" s="91" t="s">
        <v>25</v>
      </c>
      <c r="I762" s="90">
        <v>53500</v>
      </c>
      <c r="J762" s="90">
        <v>52800</v>
      </c>
      <c r="K762" s="90">
        <v>55300</v>
      </c>
      <c r="L762" s="91" t="s">
        <v>25</v>
      </c>
      <c r="M762" s="90">
        <v>53400</v>
      </c>
      <c r="N762" s="90">
        <v>54600</v>
      </c>
      <c r="O762" s="90">
        <v>50600</v>
      </c>
      <c r="P762" s="90">
        <v>52000</v>
      </c>
      <c r="Q762" s="90">
        <v>50000</v>
      </c>
      <c r="R762" s="90">
        <v>50100</v>
      </c>
      <c r="S762" s="90">
        <v>50400</v>
      </c>
      <c r="T762" s="90">
        <v>53300</v>
      </c>
      <c r="U762" s="90">
        <v>52800</v>
      </c>
      <c r="V762" s="90">
        <v>53500</v>
      </c>
      <c r="W762" s="90">
        <v>56000</v>
      </c>
      <c r="X762" s="90">
        <v>58600</v>
      </c>
    </row>
    <row r="763" spans="1:24">
      <c r="A763" t="str">
        <f t="shared" si="20"/>
        <v>Apr-23</v>
      </c>
      <c r="B763" s="93">
        <v>45029</v>
      </c>
      <c r="C763" s="90">
        <v>53600</v>
      </c>
      <c r="D763" s="90">
        <v>54300</v>
      </c>
      <c r="E763" s="90">
        <v>52400</v>
      </c>
      <c r="F763" s="90">
        <v>51200</v>
      </c>
      <c r="G763" s="90">
        <v>56800</v>
      </c>
      <c r="H763" s="91" t="s">
        <v>25</v>
      </c>
      <c r="I763" s="90">
        <v>53500</v>
      </c>
      <c r="J763" s="90">
        <v>53000</v>
      </c>
      <c r="K763" s="90">
        <v>55000</v>
      </c>
      <c r="L763" s="91" t="s">
        <v>25</v>
      </c>
      <c r="M763" s="90">
        <v>53400</v>
      </c>
      <c r="N763" s="90">
        <v>54600</v>
      </c>
      <c r="O763" s="90">
        <v>51000</v>
      </c>
      <c r="P763" s="90">
        <v>52000</v>
      </c>
      <c r="Q763" s="90">
        <v>49950</v>
      </c>
      <c r="R763" s="90">
        <v>50200</v>
      </c>
      <c r="S763" s="90">
        <v>50500</v>
      </c>
      <c r="T763" s="90">
        <v>53700</v>
      </c>
      <c r="U763" s="90">
        <v>52900</v>
      </c>
      <c r="V763" s="90">
        <v>53500</v>
      </c>
      <c r="W763" s="90">
        <v>56000</v>
      </c>
      <c r="X763" s="90">
        <v>58600</v>
      </c>
    </row>
    <row r="764" spans="1:24">
      <c r="A764" t="str">
        <f t="shared" si="20"/>
        <v>Apr-23</v>
      </c>
      <c r="B764" s="93">
        <v>45030</v>
      </c>
      <c r="C764" s="90">
        <v>53800</v>
      </c>
      <c r="D764" s="91" t="s">
        <v>25</v>
      </c>
      <c r="E764" s="90">
        <v>52400</v>
      </c>
      <c r="F764" s="90">
        <v>51500</v>
      </c>
      <c r="G764" s="90">
        <v>56600</v>
      </c>
      <c r="H764" s="91" t="s">
        <v>25</v>
      </c>
      <c r="I764" s="90">
        <v>54000</v>
      </c>
      <c r="J764" s="90">
        <v>53300</v>
      </c>
      <c r="K764" s="90">
        <v>55000</v>
      </c>
      <c r="L764" s="91" t="s">
        <v>25</v>
      </c>
      <c r="M764" s="90">
        <v>53700</v>
      </c>
      <c r="N764" s="90">
        <v>54600</v>
      </c>
      <c r="O764" s="90">
        <v>51300</v>
      </c>
      <c r="P764" s="90">
        <v>52600</v>
      </c>
      <c r="Q764" s="90">
        <v>50500</v>
      </c>
      <c r="R764" s="90">
        <v>50900</v>
      </c>
      <c r="S764" s="90">
        <v>50700</v>
      </c>
      <c r="T764" s="90">
        <v>54000</v>
      </c>
      <c r="U764" s="90">
        <v>53500</v>
      </c>
      <c r="V764" s="90">
        <v>53500</v>
      </c>
      <c r="W764" s="90">
        <v>56000</v>
      </c>
      <c r="X764" s="90">
        <v>58600</v>
      </c>
    </row>
    <row r="765" spans="1:24">
      <c r="A765" t="str">
        <f t="shared" si="20"/>
        <v>Apr-23</v>
      </c>
      <c r="B765" s="93">
        <v>45031</v>
      </c>
      <c r="C765" s="90">
        <v>53800</v>
      </c>
      <c r="D765" s="90">
        <v>54500</v>
      </c>
      <c r="E765" s="90">
        <v>52400</v>
      </c>
      <c r="F765" s="90">
        <v>51300</v>
      </c>
      <c r="G765" s="90">
        <v>56600</v>
      </c>
      <c r="H765" s="91" t="s">
        <v>25</v>
      </c>
      <c r="I765" s="90">
        <v>54000</v>
      </c>
      <c r="J765" s="90">
        <v>53200</v>
      </c>
      <c r="K765" s="90">
        <v>55000</v>
      </c>
      <c r="L765" s="91" t="s">
        <v>25</v>
      </c>
      <c r="M765" s="90">
        <v>53700</v>
      </c>
      <c r="N765" s="90">
        <v>54600</v>
      </c>
      <c r="O765" s="90">
        <v>51300</v>
      </c>
      <c r="P765" s="90">
        <v>52600</v>
      </c>
      <c r="Q765" s="90">
        <v>50550</v>
      </c>
      <c r="R765" s="90">
        <v>50900</v>
      </c>
      <c r="S765" s="90">
        <v>50700</v>
      </c>
      <c r="T765" s="90">
        <v>53800</v>
      </c>
      <c r="U765" s="90">
        <v>53500</v>
      </c>
      <c r="V765" s="90">
        <v>53500</v>
      </c>
      <c r="W765" s="90">
        <v>56000</v>
      </c>
      <c r="X765" s="90">
        <v>58600</v>
      </c>
    </row>
    <row r="766" spans="1:24">
      <c r="A766" t="str">
        <f t="shared" si="20"/>
        <v>Apr-23</v>
      </c>
      <c r="B766" s="93">
        <v>45032</v>
      </c>
      <c r="C766" s="90" t="s">
        <v>24</v>
      </c>
      <c r="D766" s="90" t="s">
        <v>24</v>
      </c>
      <c r="E766" s="90" t="s">
        <v>24</v>
      </c>
      <c r="F766" s="90" t="s">
        <v>24</v>
      </c>
      <c r="G766" s="90" t="s">
        <v>24</v>
      </c>
      <c r="H766" s="90" t="s">
        <v>24</v>
      </c>
      <c r="I766" s="90" t="s">
        <v>24</v>
      </c>
      <c r="J766" s="90" t="s">
        <v>24</v>
      </c>
      <c r="K766" s="90" t="s">
        <v>24</v>
      </c>
      <c r="L766" s="90" t="s">
        <v>24</v>
      </c>
      <c r="M766" s="90" t="s">
        <v>24</v>
      </c>
      <c r="N766" s="90" t="s">
        <v>24</v>
      </c>
      <c r="O766" s="90" t="s">
        <v>24</v>
      </c>
      <c r="P766" s="90" t="s">
        <v>24</v>
      </c>
      <c r="Q766" s="90" t="s">
        <v>24</v>
      </c>
      <c r="R766" s="90" t="s">
        <v>24</v>
      </c>
      <c r="S766" s="90" t="s">
        <v>24</v>
      </c>
      <c r="T766" s="90" t="s">
        <v>24</v>
      </c>
      <c r="U766" s="90" t="s">
        <v>24</v>
      </c>
      <c r="V766" s="90" t="s">
        <v>24</v>
      </c>
      <c r="W766" s="90" t="s">
        <v>24</v>
      </c>
      <c r="X766" s="90" t="s">
        <v>24</v>
      </c>
    </row>
    <row r="767" spans="1:24">
      <c r="A767" t="str">
        <f t="shared" si="20"/>
        <v>Apr-23</v>
      </c>
      <c r="B767" s="93">
        <v>45033</v>
      </c>
      <c r="C767" s="90">
        <v>53800</v>
      </c>
      <c r="D767" s="90">
        <v>54300</v>
      </c>
      <c r="E767" s="90">
        <v>52900</v>
      </c>
      <c r="F767" s="90">
        <v>51700</v>
      </c>
      <c r="G767" s="90">
        <v>56600</v>
      </c>
      <c r="H767" s="91" t="s">
        <v>25</v>
      </c>
      <c r="I767" s="90">
        <v>54000</v>
      </c>
      <c r="J767" s="90">
        <v>53400</v>
      </c>
      <c r="K767" s="90">
        <v>55000</v>
      </c>
      <c r="L767" s="91" t="s">
        <v>25</v>
      </c>
      <c r="M767" s="90">
        <v>53900</v>
      </c>
      <c r="N767" s="90">
        <v>54600</v>
      </c>
      <c r="O767" s="90">
        <v>51500</v>
      </c>
      <c r="P767" s="90">
        <v>52600</v>
      </c>
      <c r="Q767" s="90">
        <v>50500</v>
      </c>
      <c r="R767" s="90">
        <v>50900</v>
      </c>
      <c r="S767" s="90">
        <v>50800</v>
      </c>
      <c r="T767" s="90">
        <v>54200</v>
      </c>
      <c r="U767" s="90">
        <v>53800</v>
      </c>
      <c r="V767" s="90">
        <v>53500</v>
      </c>
      <c r="W767" s="90">
        <v>56000</v>
      </c>
      <c r="X767" s="90">
        <v>58600</v>
      </c>
    </row>
    <row r="768" spans="1:24">
      <c r="A768" t="str">
        <f t="shared" si="20"/>
        <v>Apr-23</v>
      </c>
      <c r="B768" s="93">
        <v>45034</v>
      </c>
      <c r="C768" s="90">
        <v>53900</v>
      </c>
      <c r="D768" s="90">
        <v>54200</v>
      </c>
      <c r="E768" s="90">
        <v>52700</v>
      </c>
      <c r="F768" s="90">
        <v>51400</v>
      </c>
      <c r="G768" s="90">
        <v>56600</v>
      </c>
      <c r="H768" s="91" t="s">
        <v>25</v>
      </c>
      <c r="I768" s="90">
        <v>54000</v>
      </c>
      <c r="J768" s="90">
        <v>53400</v>
      </c>
      <c r="K768" s="90">
        <v>55000</v>
      </c>
      <c r="L768" s="91" t="s">
        <v>25</v>
      </c>
      <c r="M768" s="90">
        <v>53900</v>
      </c>
      <c r="N768" s="90">
        <v>55000</v>
      </c>
      <c r="O768" s="90">
        <v>51600</v>
      </c>
      <c r="P768" s="90">
        <v>52700</v>
      </c>
      <c r="Q768" s="90">
        <v>50500</v>
      </c>
      <c r="R768" s="90">
        <v>50700</v>
      </c>
      <c r="S768" s="90">
        <v>50800</v>
      </c>
      <c r="T768" s="90">
        <v>53900</v>
      </c>
      <c r="U768" s="90">
        <v>53800</v>
      </c>
      <c r="V768" s="90">
        <v>53500</v>
      </c>
      <c r="W768" s="90">
        <v>56000</v>
      </c>
      <c r="X768" s="90">
        <v>58700</v>
      </c>
    </row>
    <row r="769" spans="1:24">
      <c r="A769" t="str">
        <f t="shared" si="20"/>
        <v>Apr-23</v>
      </c>
      <c r="B769" s="93">
        <v>45035</v>
      </c>
      <c r="C769" s="90">
        <v>53900</v>
      </c>
      <c r="D769" s="90">
        <v>54200</v>
      </c>
      <c r="E769" s="90">
        <v>52600</v>
      </c>
      <c r="F769" s="90">
        <v>51000</v>
      </c>
      <c r="G769" s="90">
        <v>56600</v>
      </c>
      <c r="H769" s="91" t="s">
        <v>25</v>
      </c>
      <c r="I769" s="90">
        <v>53500</v>
      </c>
      <c r="J769" s="90">
        <v>53200</v>
      </c>
      <c r="K769" s="90">
        <v>55000</v>
      </c>
      <c r="L769" s="91" t="s">
        <v>25</v>
      </c>
      <c r="M769" s="90">
        <v>53500</v>
      </c>
      <c r="N769" s="90">
        <v>55000</v>
      </c>
      <c r="O769" s="90">
        <v>51300</v>
      </c>
      <c r="P769" s="90">
        <v>52300</v>
      </c>
      <c r="Q769" s="90">
        <v>50000</v>
      </c>
      <c r="R769" s="90">
        <v>50600</v>
      </c>
      <c r="S769" s="90">
        <v>50500</v>
      </c>
      <c r="T769" s="90">
        <v>53500</v>
      </c>
      <c r="U769" s="90">
        <v>53700</v>
      </c>
      <c r="V769" s="90">
        <v>53500</v>
      </c>
      <c r="W769" s="90">
        <v>56000</v>
      </c>
      <c r="X769" s="90">
        <v>58700</v>
      </c>
    </row>
    <row r="770" spans="1:24">
      <c r="A770" t="str">
        <f t="shared" si="20"/>
        <v>Apr-23</v>
      </c>
      <c r="B770" s="93">
        <v>45036</v>
      </c>
      <c r="C770" s="90">
        <v>53800</v>
      </c>
      <c r="D770" s="90">
        <v>54200</v>
      </c>
      <c r="E770" s="90">
        <v>52600</v>
      </c>
      <c r="F770" s="90">
        <v>51000</v>
      </c>
      <c r="G770" s="90">
        <v>56600</v>
      </c>
      <c r="H770" s="91" t="s">
        <v>25</v>
      </c>
      <c r="I770" s="90">
        <v>53500</v>
      </c>
      <c r="J770" s="90">
        <v>53200</v>
      </c>
      <c r="K770" s="90">
        <v>55000</v>
      </c>
      <c r="L770" s="91" t="s">
        <v>25</v>
      </c>
      <c r="M770" s="90">
        <v>53300</v>
      </c>
      <c r="N770" s="90">
        <v>55000</v>
      </c>
      <c r="O770" s="90">
        <v>51600</v>
      </c>
      <c r="P770" s="90">
        <v>52300</v>
      </c>
      <c r="Q770" s="90">
        <v>50100</v>
      </c>
      <c r="R770" s="90">
        <v>50500</v>
      </c>
      <c r="S770" s="90">
        <v>50500</v>
      </c>
      <c r="T770" s="90">
        <v>53500</v>
      </c>
      <c r="U770" s="90">
        <v>53700</v>
      </c>
      <c r="V770" s="90">
        <v>53500</v>
      </c>
      <c r="W770" s="90">
        <v>56000</v>
      </c>
      <c r="X770" s="90">
        <v>58700</v>
      </c>
    </row>
    <row r="771" spans="1:24">
      <c r="A771" t="str">
        <f t="shared" si="20"/>
        <v>Apr-23</v>
      </c>
      <c r="B771" s="93">
        <v>45037</v>
      </c>
      <c r="C771" s="90">
        <v>53600</v>
      </c>
      <c r="D771" s="90">
        <v>54000</v>
      </c>
      <c r="E771" s="90">
        <v>52500</v>
      </c>
      <c r="F771" s="90">
        <v>50600</v>
      </c>
      <c r="G771" s="90">
        <v>56500</v>
      </c>
      <c r="H771" s="91" t="s">
        <v>25</v>
      </c>
      <c r="I771" s="90">
        <v>53500</v>
      </c>
      <c r="J771" s="90">
        <v>52800</v>
      </c>
      <c r="K771" s="90">
        <v>55000</v>
      </c>
      <c r="L771" s="91" t="s">
        <v>25</v>
      </c>
      <c r="M771" s="90">
        <v>53200</v>
      </c>
      <c r="N771" s="90">
        <v>55000</v>
      </c>
      <c r="O771" s="90">
        <v>51300</v>
      </c>
      <c r="P771" s="90">
        <v>52000</v>
      </c>
      <c r="Q771" s="90">
        <v>50000</v>
      </c>
      <c r="R771" s="90">
        <v>50300</v>
      </c>
      <c r="S771" s="90">
        <v>50100</v>
      </c>
      <c r="T771" s="90">
        <v>53200</v>
      </c>
      <c r="U771" s="90">
        <v>53000</v>
      </c>
      <c r="V771" s="90">
        <v>53500</v>
      </c>
      <c r="W771" s="90">
        <v>55800</v>
      </c>
      <c r="X771" s="90">
        <v>58500</v>
      </c>
    </row>
    <row r="772" spans="1:24">
      <c r="A772" t="str">
        <f t="shared" si="20"/>
        <v>Apr-23</v>
      </c>
      <c r="B772" s="93">
        <v>45038</v>
      </c>
      <c r="C772" s="90">
        <v>53500</v>
      </c>
      <c r="D772" s="90">
        <v>54000</v>
      </c>
      <c r="E772" s="90">
        <v>52500</v>
      </c>
      <c r="F772" s="90">
        <v>50500</v>
      </c>
      <c r="G772" s="90">
        <v>56500</v>
      </c>
      <c r="H772" s="91" t="s">
        <v>25</v>
      </c>
      <c r="I772" s="90">
        <v>53500</v>
      </c>
      <c r="J772" s="90">
        <v>52800</v>
      </c>
      <c r="K772" s="90">
        <v>55000</v>
      </c>
      <c r="L772" s="91" t="s">
        <v>25</v>
      </c>
      <c r="M772" s="90">
        <v>53200</v>
      </c>
      <c r="N772" s="90">
        <v>54600</v>
      </c>
      <c r="O772" s="90">
        <v>51300</v>
      </c>
      <c r="P772" s="90">
        <v>52000</v>
      </c>
      <c r="Q772" s="90">
        <v>50000</v>
      </c>
      <c r="R772" s="90">
        <v>50500</v>
      </c>
      <c r="S772" s="90">
        <v>50300</v>
      </c>
      <c r="T772" s="90">
        <v>53000</v>
      </c>
      <c r="U772" s="90">
        <v>53200</v>
      </c>
      <c r="V772" s="90">
        <v>53500</v>
      </c>
      <c r="W772" s="90">
        <v>55700</v>
      </c>
      <c r="X772" s="90">
        <v>58500</v>
      </c>
    </row>
    <row r="773" spans="1:24">
      <c r="A773" t="str">
        <f t="shared" si="20"/>
        <v>Apr-23</v>
      </c>
      <c r="B773" s="93">
        <v>45039</v>
      </c>
      <c r="C773" s="90" t="s">
        <v>24</v>
      </c>
      <c r="D773" s="90" t="s">
        <v>24</v>
      </c>
      <c r="E773" s="90" t="s">
        <v>24</v>
      </c>
      <c r="F773" s="90" t="s">
        <v>24</v>
      </c>
      <c r="G773" s="90" t="s">
        <v>24</v>
      </c>
      <c r="H773" s="90" t="s">
        <v>24</v>
      </c>
      <c r="I773" s="90" t="s">
        <v>24</v>
      </c>
      <c r="J773" s="90" t="s">
        <v>24</v>
      </c>
      <c r="K773" s="90" t="s">
        <v>24</v>
      </c>
      <c r="L773" s="90" t="s">
        <v>24</v>
      </c>
      <c r="M773" s="90" t="s">
        <v>24</v>
      </c>
      <c r="N773" s="90" t="s">
        <v>24</v>
      </c>
      <c r="O773" s="90" t="s">
        <v>24</v>
      </c>
      <c r="P773" s="90" t="s">
        <v>24</v>
      </c>
      <c r="Q773" s="90" t="s">
        <v>24</v>
      </c>
      <c r="R773" s="90" t="s">
        <v>24</v>
      </c>
      <c r="S773" s="90" t="s">
        <v>24</v>
      </c>
      <c r="T773" s="90" t="s">
        <v>24</v>
      </c>
      <c r="U773" s="90" t="s">
        <v>24</v>
      </c>
      <c r="V773" s="90" t="s">
        <v>24</v>
      </c>
      <c r="W773" s="90" t="s">
        <v>24</v>
      </c>
      <c r="X773" s="90" t="s">
        <v>24</v>
      </c>
    </row>
    <row r="774" spans="1:24">
      <c r="A774" t="str">
        <f t="shared" si="20"/>
        <v>Apr-23</v>
      </c>
      <c r="B774" s="93">
        <v>45040</v>
      </c>
      <c r="C774" s="90">
        <v>53200</v>
      </c>
      <c r="D774" s="90">
        <v>53800</v>
      </c>
      <c r="E774" s="90">
        <v>52300</v>
      </c>
      <c r="F774" s="90">
        <v>50300</v>
      </c>
      <c r="G774" s="90">
        <v>55800</v>
      </c>
      <c r="H774" s="91" t="s">
        <v>25</v>
      </c>
      <c r="I774" s="90">
        <v>53000</v>
      </c>
      <c r="J774" s="90">
        <v>52500</v>
      </c>
      <c r="K774" s="90">
        <v>54900</v>
      </c>
      <c r="L774" s="91" t="s">
        <v>25</v>
      </c>
      <c r="M774" s="90">
        <v>52900</v>
      </c>
      <c r="N774" s="90">
        <v>54400</v>
      </c>
      <c r="O774" s="90">
        <v>51000</v>
      </c>
      <c r="P774" s="90">
        <v>51800</v>
      </c>
      <c r="Q774" s="90">
        <v>49650</v>
      </c>
      <c r="R774" s="90">
        <v>49900</v>
      </c>
      <c r="S774" s="90">
        <v>50000</v>
      </c>
      <c r="T774" s="90">
        <v>52800</v>
      </c>
      <c r="U774" s="90">
        <v>53200</v>
      </c>
      <c r="V774" s="90">
        <v>53500</v>
      </c>
      <c r="W774" s="90">
        <v>55700</v>
      </c>
      <c r="X774" s="90">
        <v>58300</v>
      </c>
    </row>
    <row r="775" spans="1:24">
      <c r="A775" t="str">
        <f t="shared" si="20"/>
        <v>Apr-23</v>
      </c>
      <c r="B775" s="93">
        <v>45041</v>
      </c>
      <c r="C775" s="90">
        <v>52900</v>
      </c>
      <c r="D775" s="90">
        <v>53700</v>
      </c>
      <c r="E775" s="90">
        <v>52100</v>
      </c>
      <c r="F775" s="90">
        <v>50000</v>
      </c>
      <c r="G775" s="90">
        <v>55300</v>
      </c>
      <c r="H775" s="91" t="s">
        <v>25</v>
      </c>
      <c r="I775" s="90">
        <v>53000</v>
      </c>
      <c r="J775" s="90">
        <v>52200</v>
      </c>
      <c r="K775" s="90">
        <v>54500</v>
      </c>
      <c r="L775" s="91" t="s">
        <v>25</v>
      </c>
      <c r="M775" s="90">
        <v>52500</v>
      </c>
      <c r="N775" s="90">
        <v>54400</v>
      </c>
      <c r="O775" s="90">
        <v>50800</v>
      </c>
      <c r="P775" s="90">
        <v>51700</v>
      </c>
      <c r="Q775" s="90">
        <v>49500</v>
      </c>
      <c r="R775" s="90">
        <v>49800</v>
      </c>
      <c r="S775" s="90">
        <v>49800</v>
      </c>
      <c r="T775" s="90">
        <v>52500</v>
      </c>
      <c r="U775" s="90">
        <v>52400</v>
      </c>
      <c r="V775" s="90">
        <v>53300</v>
      </c>
      <c r="W775" s="90">
        <v>55500</v>
      </c>
      <c r="X775" s="90">
        <v>58100</v>
      </c>
    </row>
    <row r="776" spans="1:24">
      <c r="A776" t="str">
        <f t="shared" si="20"/>
        <v>Apr-23</v>
      </c>
      <c r="B776" s="93">
        <v>45042</v>
      </c>
      <c r="C776" s="90">
        <v>52900</v>
      </c>
      <c r="D776" s="90">
        <v>53700</v>
      </c>
      <c r="E776" s="90">
        <v>52100</v>
      </c>
      <c r="F776" s="90">
        <v>50000</v>
      </c>
      <c r="G776" s="90">
        <v>55100</v>
      </c>
      <c r="H776" s="91" t="s">
        <v>25</v>
      </c>
      <c r="I776" s="90">
        <v>52700</v>
      </c>
      <c r="J776" s="90">
        <v>52200</v>
      </c>
      <c r="K776" s="90">
        <v>54500</v>
      </c>
      <c r="L776" s="91" t="s">
        <v>25</v>
      </c>
      <c r="M776" s="90">
        <v>52500</v>
      </c>
      <c r="N776" s="90">
        <v>54400</v>
      </c>
      <c r="O776" s="90">
        <v>51000</v>
      </c>
      <c r="P776" s="90">
        <v>51700</v>
      </c>
      <c r="Q776" s="90">
        <v>49500</v>
      </c>
      <c r="R776" s="90">
        <v>49800</v>
      </c>
      <c r="S776" s="90">
        <v>49800</v>
      </c>
      <c r="T776" s="90">
        <v>52500</v>
      </c>
      <c r="U776" s="90">
        <v>52400</v>
      </c>
      <c r="V776" s="90">
        <v>53300</v>
      </c>
      <c r="W776" s="90">
        <v>55500</v>
      </c>
      <c r="X776" s="90">
        <v>58100</v>
      </c>
    </row>
    <row r="777" spans="1:24">
      <c r="A777" t="str">
        <f t="shared" si="20"/>
        <v>Apr-23</v>
      </c>
      <c r="B777" s="93">
        <v>45043</v>
      </c>
      <c r="C777" s="90">
        <v>52900</v>
      </c>
      <c r="D777" s="90">
        <v>53500</v>
      </c>
      <c r="E777" s="90">
        <v>52100</v>
      </c>
      <c r="F777" s="90">
        <v>49800</v>
      </c>
      <c r="G777" s="90">
        <v>55100</v>
      </c>
      <c r="H777" s="91" t="s">
        <v>25</v>
      </c>
      <c r="I777" s="90">
        <v>52500</v>
      </c>
      <c r="J777" s="90">
        <v>52200</v>
      </c>
      <c r="K777" s="90">
        <v>54500</v>
      </c>
      <c r="L777" s="91" t="s">
        <v>25</v>
      </c>
      <c r="M777" s="90">
        <v>52500</v>
      </c>
      <c r="N777" s="90">
        <v>54400</v>
      </c>
      <c r="O777" s="90">
        <v>50800</v>
      </c>
      <c r="P777" s="90">
        <v>51700</v>
      </c>
      <c r="Q777" s="90">
        <v>49350</v>
      </c>
      <c r="R777" s="90">
        <v>49700</v>
      </c>
      <c r="S777" s="90">
        <v>49800</v>
      </c>
      <c r="T777" s="90">
        <v>52300</v>
      </c>
      <c r="U777" s="90">
        <v>52300</v>
      </c>
      <c r="V777" s="90">
        <v>53300</v>
      </c>
      <c r="W777" s="90">
        <v>55500</v>
      </c>
      <c r="X777" s="90">
        <v>58100</v>
      </c>
    </row>
    <row r="778" spans="1:24">
      <c r="A778" t="str">
        <f t="shared" si="20"/>
        <v>Apr-23</v>
      </c>
      <c r="B778" s="93">
        <v>45044</v>
      </c>
      <c r="C778" s="90">
        <v>52700</v>
      </c>
      <c r="D778" s="90">
        <v>53500</v>
      </c>
      <c r="E778" s="90">
        <v>52100</v>
      </c>
      <c r="F778" s="90">
        <v>49800</v>
      </c>
      <c r="G778" s="90">
        <v>54800</v>
      </c>
      <c r="H778" s="91" t="s">
        <v>25</v>
      </c>
      <c r="I778" s="90">
        <v>52500</v>
      </c>
      <c r="J778" s="90">
        <v>52200</v>
      </c>
      <c r="K778" s="90">
        <v>54500</v>
      </c>
      <c r="L778" s="91" t="s">
        <v>25</v>
      </c>
      <c r="M778" s="90">
        <v>52500</v>
      </c>
      <c r="N778" s="90">
        <v>54400</v>
      </c>
      <c r="O778" s="90">
        <v>51000</v>
      </c>
      <c r="P778" s="90">
        <v>51800</v>
      </c>
      <c r="Q778" s="90">
        <v>49450</v>
      </c>
      <c r="R778" s="90">
        <v>49600</v>
      </c>
      <c r="S778" s="90">
        <v>49700</v>
      </c>
      <c r="T778" s="90">
        <v>52300</v>
      </c>
      <c r="U778" s="90">
        <v>52000</v>
      </c>
      <c r="V778" s="90">
        <v>53300</v>
      </c>
      <c r="W778" s="90">
        <v>55100</v>
      </c>
      <c r="X778" s="90">
        <v>57900</v>
      </c>
    </row>
    <row r="779" spans="1:24">
      <c r="A779" t="str">
        <f t="shared" si="20"/>
        <v>Apr-23</v>
      </c>
      <c r="B779" s="93">
        <v>45045</v>
      </c>
      <c r="C779" s="90">
        <v>52500</v>
      </c>
      <c r="D779" s="90">
        <v>53300</v>
      </c>
      <c r="E779" s="90">
        <v>52000</v>
      </c>
      <c r="F779" s="90">
        <v>49700</v>
      </c>
      <c r="G779" s="90">
        <v>54800</v>
      </c>
      <c r="H779" s="91" t="s">
        <v>25</v>
      </c>
      <c r="I779" s="90">
        <v>52500</v>
      </c>
      <c r="J779" s="90">
        <v>52100</v>
      </c>
      <c r="K779" s="90">
        <v>54500</v>
      </c>
      <c r="L779" s="91" t="s">
        <v>25</v>
      </c>
      <c r="M779" s="90">
        <v>52400</v>
      </c>
      <c r="N779" s="90">
        <v>54400</v>
      </c>
      <c r="O779" s="90">
        <v>50700</v>
      </c>
      <c r="P779" s="90">
        <v>51300</v>
      </c>
      <c r="Q779" s="90">
        <v>49000</v>
      </c>
      <c r="R779" s="90">
        <v>49500</v>
      </c>
      <c r="S779" s="90">
        <v>49700</v>
      </c>
      <c r="T779" s="90">
        <v>52200</v>
      </c>
      <c r="U779" s="90">
        <v>52000</v>
      </c>
      <c r="V779" s="90">
        <v>53300</v>
      </c>
      <c r="W779" s="90">
        <v>55000</v>
      </c>
      <c r="X779" s="90">
        <v>57700</v>
      </c>
    </row>
    <row r="780" spans="1:24">
      <c r="A780" t="str">
        <f t="shared" si="20"/>
        <v>Apr-23</v>
      </c>
      <c r="B780" s="93">
        <v>45046</v>
      </c>
      <c r="C780" s="90" t="s">
        <v>24</v>
      </c>
      <c r="D780" s="90" t="s">
        <v>24</v>
      </c>
      <c r="E780" s="90" t="s">
        <v>24</v>
      </c>
      <c r="F780" s="90" t="s">
        <v>24</v>
      </c>
      <c r="G780" s="90" t="s">
        <v>24</v>
      </c>
      <c r="H780" s="90" t="s">
        <v>24</v>
      </c>
      <c r="I780" s="90" t="s">
        <v>24</v>
      </c>
      <c r="J780" s="90" t="s">
        <v>24</v>
      </c>
      <c r="K780" s="90" t="s">
        <v>24</v>
      </c>
      <c r="L780" s="90" t="s">
        <v>24</v>
      </c>
      <c r="M780" s="90" t="s">
        <v>24</v>
      </c>
      <c r="N780" s="90" t="s">
        <v>24</v>
      </c>
      <c r="O780" s="90" t="s">
        <v>24</v>
      </c>
      <c r="P780" s="90" t="s">
        <v>24</v>
      </c>
      <c r="Q780" s="90" t="s">
        <v>24</v>
      </c>
      <c r="R780" s="90" t="s">
        <v>24</v>
      </c>
      <c r="S780" s="90" t="s">
        <v>24</v>
      </c>
      <c r="T780" s="90" t="s">
        <v>24</v>
      </c>
      <c r="U780" s="90" t="s">
        <v>24</v>
      </c>
      <c r="V780" s="90" t="s">
        <v>24</v>
      </c>
      <c r="W780" s="90" t="s">
        <v>24</v>
      </c>
      <c r="X780" s="90" t="s">
        <v>24</v>
      </c>
    </row>
    <row r="781" spans="1:24">
      <c r="A781" t="str">
        <f t="shared" si="20"/>
        <v>May-23</v>
      </c>
      <c r="B781" s="93">
        <v>45047</v>
      </c>
      <c r="C781" s="90">
        <v>52300</v>
      </c>
      <c r="D781" s="90">
        <v>53000</v>
      </c>
      <c r="E781" s="90">
        <v>51700</v>
      </c>
      <c r="F781" s="90">
        <v>49400</v>
      </c>
      <c r="G781" s="90">
        <v>54100</v>
      </c>
      <c r="H781" s="91" t="s">
        <v>25</v>
      </c>
      <c r="I781" s="90">
        <v>52000</v>
      </c>
      <c r="J781" s="90">
        <v>52000</v>
      </c>
      <c r="K781" s="90">
        <v>54000</v>
      </c>
      <c r="L781" s="91" t="s">
        <v>25</v>
      </c>
      <c r="M781" s="90">
        <v>52200</v>
      </c>
      <c r="N781" s="90">
        <v>54300</v>
      </c>
      <c r="O781" s="90">
        <v>50400</v>
      </c>
      <c r="P781" s="90">
        <v>51300</v>
      </c>
      <c r="Q781" s="90">
        <v>48900</v>
      </c>
      <c r="R781" s="90">
        <v>49100</v>
      </c>
      <c r="S781" s="90">
        <v>49700</v>
      </c>
      <c r="T781" s="90">
        <v>51900</v>
      </c>
      <c r="U781" s="90">
        <v>51700</v>
      </c>
      <c r="V781" s="90">
        <v>53300</v>
      </c>
      <c r="W781" s="90">
        <v>54800</v>
      </c>
      <c r="X781" s="90">
        <v>57300</v>
      </c>
    </row>
    <row r="782" spans="1:24">
      <c r="A782" t="str">
        <f t="shared" si="20"/>
        <v>May-23</v>
      </c>
      <c r="B782" s="93">
        <v>45048</v>
      </c>
      <c r="C782" s="90">
        <v>52100</v>
      </c>
      <c r="D782" s="90">
        <v>53000</v>
      </c>
      <c r="E782" s="90">
        <v>51200</v>
      </c>
      <c r="F782" s="90">
        <v>48800</v>
      </c>
      <c r="G782" s="90">
        <v>54100</v>
      </c>
      <c r="H782" s="91" t="s">
        <v>25</v>
      </c>
      <c r="I782" s="90">
        <v>52000</v>
      </c>
      <c r="J782" s="90">
        <v>51500</v>
      </c>
      <c r="K782" s="90">
        <v>53800</v>
      </c>
      <c r="L782" s="91" t="s">
        <v>25</v>
      </c>
      <c r="M782" s="90">
        <v>52000</v>
      </c>
      <c r="N782" s="90">
        <v>53600</v>
      </c>
      <c r="O782" s="90">
        <v>50000</v>
      </c>
      <c r="P782" s="90">
        <v>50400</v>
      </c>
      <c r="Q782" s="90">
        <v>48600</v>
      </c>
      <c r="R782" s="90">
        <v>48800</v>
      </c>
      <c r="S782" s="90">
        <v>49100</v>
      </c>
      <c r="T782" s="90">
        <v>51300</v>
      </c>
      <c r="U782" s="90">
        <v>51200</v>
      </c>
      <c r="V782" s="90">
        <v>52800</v>
      </c>
      <c r="W782" s="90">
        <v>54600</v>
      </c>
      <c r="X782" s="90">
        <v>57100</v>
      </c>
    </row>
    <row r="783" spans="1:24">
      <c r="A783" t="str">
        <f t="shared" si="20"/>
        <v>May-23</v>
      </c>
      <c r="B783" s="93">
        <v>45049</v>
      </c>
      <c r="C783" s="90">
        <v>51900</v>
      </c>
      <c r="D783" s="90">
        <v>53000</v>
      </c>
      <c r="E783" s="90">
        <v>51200</v>
      </c>
      <c r="F783" s="90">
        <v>49000</v>
      </c>
      <c r="G783" s="90">
        <v>54000</v>
      </c>
      <c r="H783" s="91" t="s">
        <v>25</v>
      </c>
      <c r="I783" s="90">
        <v>51500</v>
      </c>
      <c r="J783" s="90">
        <v>51500</v>
      </c>
      <c r="K783" s="90">
        <v>53500</v>
      </c>
      <c r="L783" s="91" t="s">
        <v>25</v>
      </c>
      <c r="M783" s="90">
        <v>52000</v>
      </c>
      <c r="N783" s="90">
        <v>52800</v>
      </c>
      <c r="O783" s="90">
        <v>50000</v>
      </c>
      <c r="P783" s="90">
        <v>50400</v>
      </c>
      <c r="Q783" s="90">
        <v>48400</v>
      </c>
      <c r="R783" s="90">
        <v>48500</v>
      </c>
      <c r="S783" s="90">
        <v>48900</v>
      </c>
      <c r="T783" s="90">
        <v>51500</v>
      </c>
      <c r="U783" s="90">
        <v>51200</v>
      </c>
      <c r="V783" s="90">
        <v>52800</v>
      </c>
      <c r="W783" s="90">
        <v>54300</v>
      </c>
      <c r="X783" s="90">
        <v>56800</v>
      </c>
    </row>
    <row r="784" spans="1:24">
      <c r="A784" t="str">
        <f t="shared" si="20"/>
        <v>May-23</v>
      </c>
      <c r="B784" s="93">
        <v>45050</v>
      </c>
      <c r="C784" s="90">
        <v>51700</v>
      </c>
      <c r="D784" s="90">
        <v>53000</v>
      </c>
      <c r="E784" s="90">
        <v>51000</v>
      </c>
      <c r="F784" s="90">
        <v>48500</v>
      </c>
      <c r="G784" s="90">
        <v>54000</v>
      </c>
      <c r="H784" s="91" t="s">
        <v>25</v>
      </c>
      <c r="I784" s="90">
        <v>51500</v>
      </c>
      <c r="J784" s="90">
        <v>51300</v>
      </c>
      <c r="K784" s="90">
        <v>53500</v>
      </c>
      <c r="L784" s="91" t="s">
        <v>25</v>
      </c>
      <c r="M784" s="90">
        <v>51600</v>
      </c>
      <c r="N784" s="90">
        <v>52800</v>
      </c>
      <c r="O784" s="90">
        <v>49800</v>
      </c>
      <c r="P784" s="90">
        <v>50200</v>
      </c>
      <c r="Q784" s="90">
        <v>48200</v>
      </c>
      <c r="R784" s="90">
        <v>48000</v>
      </c>
      <c r="S784" s="90">
        <v>48700</v>
      </c>
      <c r="T784" s="90">
        <v>51000</v>
      </c>
      <c r="U784" s="90">
        <v>51000</v>
      </c>
      <c r="V784" s="90">
        <v>52800</v>
      </c>
      <c r="W784" s="90">
        <v>54200</v>
      </c>
      <c r="X784" s="90">
        <v>56800</v>
      </c>
    </row>
    <row r="785" spans="1:24">
      <c r="A785" t="str">
        <f t="shared" si="20"/>
        <v>May-23</v>
      </c>
      <c r="B785" s="93">
        <v>45051</v>
      </c>
      <c r="C785" s="90">
        <v>51400</v>
      </c>
      <c r="D785" s="90">
        <v>52700</v>
      </c>
      <c r="E785" s="90">
        <v>50800</v>
      </c>
      <c r="F785" s="90">
        <v>48200</v>
      </c>
      <c r="G785" s="90">
        <v>53700</v>
      </c>
      <c r="H785" s="91" t="s">
        <v>25</v>
      </c>
      <c r="I785" s="90">
        <v>50500</v>
      </c>
      <c r="J785" s="90">
        <v>50900</v>
      </c>
      <c r="K785" s="90">
        <v>53000</v>
      </c>
      <c r="L785" s="91" t="s">
        <v>25</v>
      </c>
      <c r="M785" s="90">
        <v>51400</v>
      </c>
      <c r="N785" s="90">
        <v>52400</v>
      </c>
      <c r="O785" s="90">
        <v>49500</v>
      </c>
      <c r="P785" s="90">
        <v>50000</v>
      </c>
      <c r="Q785" s="90">
        <v>47600</v>
      </c>
      <c r="R785" s="90">
        <v>47500</v>
      </c>
      <c r="S785" s="90">
        <v>48300</v>
      </c>
      <c r="T785" s="90">
        <v>50700</v>
      </c>
      <c r="U785" s="90">
        <v>50500</v>
      </c>
      <c r="V785" s="90">
        <v>52600</v>
      </c>
      <c r="W785" s="90">
        <v>54100</v>
      </c>
      <c r="X785" s="90">
        <v>56700</v>
      </c>
    </row>
    <row r="786" spans="1:24">
      <c r="A786" t="str">
        <f t="shared" si="20"/>
        <v>May-23</v>
      </c>
      <c r="B786" s="93">
        <v>45052</v>
      </c>
      <c r="C786" s="90">
        <v>51100</v>
      </c>
      <c r="D786" s="90">
        <v>52500</v>
      </c>
      <c r="E786" s="90">
        <v>50500</v>
      </c>
      <c r="F786" s="90">
        <v>47900</v>
      </c>
      <c r="G786" s="90">
        <v>53100</v>
      </c>
      <c r="H786" s="91" t="s">
        <v>25</v>
      </c>
      <c r="I786" s="90">
        <v>50500</v>
      </c>
      <c r="J786" s="90">
        <v>50200</v>
      </c>
      <c r="K786" s="90">
        <v>52500</v>
      </c>
      <c r="L786" s="91" t="s">
        <v>25</v>
      </c>
      <c r="M786" s="90">
        <v>51100</v>
      </c>
      <c r="N786" s="90">
        <v>52400</v>
      </c>
      <c r="O786" s="90">
        <v>49100</v>
      </c>
      <c r="P786" s="90">
        <v>49600</v>
      </c>
      <c r="Q786" s="90">
        <v>47600</v>
      </c>
      <c r="R786" s="90">
        <v>47300</v>
      </c>
      <c r="S786" s="90">
        <v>47900</v>
      </c>
      <c r="T786" s="90">
        <v>50400</v>
      </c>
      <c r="U786" s="90">
        <v>50000</v>
      </c>
      <c r="V786" s="90">
        <v>52600</v>
      </c>
      <c r="W786" s="90">
        <v>53800</v>
      </c>
      <c r="X786" s="90">
        <v>56500</v>
      </c>
    </row>
    <row r="787" spans="1:24">
      <c r="A787" t="str">
        <f t="shared" si="20"/>
        <v>May-23</v>
      </c>
      <c r="B787" s="93">
        <v>45053</v>
      </c>
      <c r="C787" s="90" t="s">
        <v>24</v>
      </c>
      <c r="D787" s="90" t="s">
        <v>24</v>
      </c>
      <c r="E787" s="90" t="s">
        <v>24</v>
      </c>
      <c r="F787" s="90" t="s">
        <v>24</v>
      </c>
      <c r="G787" s="90" t="s">
        <v>24</v>
      </c>
      <c r="H787" s="90" t="s">
        <v>24</v>
      </c>
      <c r="I787" s="90" t="s">
        <v>24</v>
      </c>
      <c r="J787" s="90" t="s">
        <v>24</v>
      </c>
      <c r="K787" s="90" t="s">
        <v>24</v>
      </c>
      <c r="L787" s="90" t="s">
        <v>24</v>
      </c>
      <c r="M787" s="90" t="s">
        <v>24</v>
      </c>
      <c r="N787" s="90" t="s">
        <v>24</v>
      </c>
      <c r="O787" s="90" t="s">
        <v>24</v>
      </c>
      <c r="P787" s="90" t="s">
        <v>24</v>
      </c>
      <c r="Q787" s="90" t="s">
        <v>24</v>
      </c>
      <c r="R787" s="90" t="s">
        <v>24</v>
      </c>
      <c r="S787" s="90" t="s">
        <v>24</v>
      </c>
      <c r="T787" s="90" t="s">
        <v>24</v>
      </c>
      <c r="U787" s="90" t="s">
        <v>24</v>
      </c>
      <c r="V787" s="90" t="s">
        <v>24</v>
      </c>
      <c r="W787" s="90" t="s">
        <v>24</v>
      </c>
      <c r="X787" s="90" t="s">
        <v>24</v>
      </c>
    </row>
    <row r="788" spans="1:24">
      <c r="A788" t="str">
        <f t="shared" si="20"/>
        <v>May-23</v>
      </c>
      <c r="B788" s="93">
        <v>45054</v>
      </c>
      <c r="C788" s="90">
        <v>51500</v>
      </c>
      <c r="D788" s="90">
        <v>52500</v>
      </c>
      <c r="E788" s="90">
        <v>50700</v>
      </c>
      <c r="F788" s="90">
        <v>48200</v>
      </c>
      <c r="G788" s="90">
        <v>53100</v>
      </c>
      <c r="H788" s="91" t="s">
        <v>25</v>
      </c>
      <c r="I788" s="90">
        <v>51000</v>
      </c>
      <c r="J788" s="90">
        <v>50300</v>
      </c>
      <c r="K788" s="90">
        <v>52800</v>
      </c>
      <c r="L788" s="91" t="s">
        <v>25</v>
      </c>
      <c r="M788" s="90">
        <v>51500</v>
      </c>
      <c r="N788" s="90">
        <v>52400</v>
      </c>
      <c r="O788" s="90">
        <v>49700</v>
      </c>
      <c r="P788" s="90">
        <v>49800</v>
      </c>
      <c r="Q788" s="90">
        <v>47600</v>
      </c>
      <c r="R788" s="90">
        <v>47500</v>
      </c>
      <c r="S788" s="90">
        <v>48200</v>
      </c>
      <c r="T788" s="90">
        <v>50700</v>
      </c>
      <c r="U788" s="90">
        <v>50300</v>
      </c>
      <c r="V788" s="90">
        <v>52600</v>
      </c>
      <c r="W788" s="90">
        <v>53500</v>
      </c>
      <c r="X788" s="90">
        <v>56000</v>
      </c>
    </row>
    <row r="789" spans="1:24">
      <c r="A789" t="str">
        <f t="shared" si="20"/>
        <v>May-23</v>
      </c>
      <c r="B789" s="93">
        <v>45055</v>
      </c>
      <c r="C789" s="90">
        <v>51700</v>
      </c>
      <c r="D789" s="90">
        <v>52500</v>
      </c>
      <c r="E789" s="90">
        <v>51000</v>
      </c>
      <c r="F789" s="90">
        <v>48500</v>
      </c>
      <c r="G789" s="90">
        <v>54000</v>
      </c>
      <c r="H789" s="91" t="s">
        <v>25</v>
      </c>
      <c r="I789" s="90">
        <v>51000</v>
      </c>
      <c r="J789" s="90">
        <v>50500</v>
      </c>
      <c r="K789" s="90">
        <v>52800</v>
      </c>
      <c r="L789" s="91" t="s">
        <v>25</v>
      </c>
      <c r="M789" s="90">
        <v>51500</v>
      </c>
      <c r="N789" s="90">
        <v>52800</v>
      </c>
      <c r="O789" s="90">
        <v>49800</v>
      </c>
      <c r="P789" s="90">
        <v>50000</v>
      </c>
      <c r="Q789" s="90">
        <v>47700</v>
      </c>
      <c r="R789" s="90">
        <v>47800</v>
      </c>
      <c r="S789" s="90">
        <v>48300</v>
      </c>
      <c r="T789" s="90">
        <v>51000</v>
      </c>
      <c r="U789" s="90">
        <v>50500</v>
      </c>
      <c r="V789" s="90">
        <v>52600</v>
      </c>
      <c r="W789" s="90">
        <v>53500</v>
      </c>
      <c r="X789" s="90">
        <v>56000</v>
      </c>
    </row>
    <row r="790" spans="1:24">
      <c r="A790" t="str">
        <f t="shared" ref="A790:A853" si="21">TEXT(B790,"MMM-YY")</f>
        <v>May-23</v>
      </c>
      <c r="B790" s="93">
        <v>45056</v>
      </c>
      <c r="C790" s="90">
        <v>52000</v>
      </c>
      <c r="D790" s="90">
        <v>52800</v>
      </c>
      <c r="E790" s="90">
        <v>51400</v>
      </c>
      <c r="F790" s="90">
        <v>49000</v>
      </c>
      <c r="G790" s="90">
        <v>54000</v>
      </c>
      <c r="H790" s="91" t="s">
        <v>25</v>
      </c>
      <c r="I790" s="90">
        <v>51500</v>
      </c>
      <c r="J790" s="90">
        <v>51300</v>
      </c>
      <c r="K790" s="90">
        <v>53400</v>
      </c>
      <c r="L790" s="91" t="s">
        <v>25</v>
      </c>
      <c r="M790" s="90">
        <v>52000</v>
      </c>
      <c r="N790" s="90">
        <v>53300</v>
      </c>
      <c r="O790" s="90">
        <v>50300</v>
      </c>
      <c r="P790" s="90">
        <v>50300</v>
      </c>
      <c r="Q790" s="90">
        <v>48200</v>
      </c>
      <c r="R790" s="90">
        <v>48200</v>
      </c>
      <c r="S790" s="90">
        <v>48700</v>
      </c>
      <c r="T790" s="90">
        <v>51500</v>
      </c>
      <c r="U790" s="90">
        <v>51000</v>
      </c>
      <c r="V790" s="90">
        <v>52600</v>
      </c>
      <c r="W790" s="90">
        <v>53500</v>
      </c>
      <c r="X790" s="90">
        <v>56000</v>
      </c>
    </row>
    <row r="791" spans="1:24">
      <c r="A791" t="str">
        <f t="shared" si="21"/>
        <v>May-23</v>
      </c>
      <c r="B791" s="93">
        <v>45057</v>
      </c>
      <c r="C791" s="90">
        <v>52000</v>
      </c>
      <c r="D791" s="90">
        <v>52800</v>
      </c>
      <c r="E791" s="90">
        <v>51400</v>
      </c>
      <c r="F791" s="90">
        <v>48600</v>
      </c>
      <c r="G791" s="90">
        <v>54300</v>
      </c>
      <c r="H791" s="91" t="s">
        <v>25</v>
      </c>
      <c r="I791" s="90">
        <v>51000</v>
      </c>
      <c r="J791" s="90">
        <v>51300</v>
      </c>
      <c r="K791" s="90">
        <v>53700</v>
      </c>
      <c r="L791" s="91" t="s">
        <v>25</v>
      </c>
      <c r="M791" s="90">
        <v>52000</v>
      </c>
      <c r="N791" s="90">
        <v>53500</v>
      </c>
      <c r="O791" s="90">
        <v>50300</v>
      </c>
      <c r="P791" s="90">
        <v>50300</v>
      </c>
      <c r="Q791" s="90">
        <v>47700</v>
      </c>
      <c r="R791" s="90">
        <v>47800</v>
      </c>
      <c r="S791" s="90">
        <v>48500</v>
      </c>
      <c r="T791" s="90">
        <v>51100</v>
      </c>
      <c r="U791" s="90">
        <v>50900</v>
      </c>
      <c r="V791" s="90">
        <v>52600</v>
      </c>
      <c r="W791" s="90">
        <v>53600</v>
      </c>
      <c r="X791" s="90">
        <v>56000</v>
      </c>
    </row>
    <row r="792" spans="1:24">
      <c r="A792" t="str">
        <f t="shared" si="21"/>
        <v>May-23</v>
      </c>
      <c r="B792" s="93">
        <v>45058</v>
      </c>
      <c r="C792" s="90">
        <v>51700</v>
      </c>
      <c r="D792" s="90">
        <v>52500</v>
      </c>
      <c r="E792" s="90">
        <v>51100</v>
      </c>
      <c r="F792" s="90">
        <v>48600</v>
      </c>
      <c r="G792" s="90">
        <v>54300</v>
      </c>
      <c r="H792" s="91" t="s">
        <v>25</v>
      </c>
      <c r="I792" s="90">
        <v>51000</v>
      </c>
      <c r="J792" s="90">
        <v>51300</v>
      </c>
      <c r="K792" s="90">
        <v>53700</v>
      </c>
      <c r="L792" s="91" t="s">
        <v>25</v>
      </c>
      <c r="M792" s="90">
        <v>51800</v>
      </c>
      <c r="N792" s="90">
        <v>53900</v>
      </c>
      <c r="O792" s="90">
        <v>50300</v>
      </c>
      <c r="P792" s="90">
        <v>50300</v>
      </c>
      <c r="Q792" s="90">
        <v>48000</v>
      </c>
      <c r="R792" s="90">
        <v>47700</v>
      </c>
      <c r="S792" s="90">
        <v>48300</v>
      </c>
      <c r="T792" s="90">
        <v>51100</v>
      </c>
      <c r="U792" s="90">
        <v>50700</v>
      </c>
      <c r="V792" s="90">
        <v>52600</v>
      </c>
      <c r="W792" s="90">
        <v>53600</v>
      </c>
      <c r="X792" s="90">
        <v>56000</v>
      </c>
    </row>
    <row r="793" spans="1:24">
      <c r="A793" t="str">
        <f t="shared" si="21"/>
        <v>May-23</v>
      </c>
      <c r="B793" s="93">
        <v>45059</v>
      </c>
      <c r="C793" s="90">
        <v>51500</v>
      </c>
      <c r="D793" s="90">
        <v>52500</v>
      </c>
      <c r="E793" s="90">
        <v>51400</v>
      </c>
      <c r="F793" s="90">
        <v>48600</v>
      </c>
      <c r="G793" s="90">
        <v>54300</v>
      </c>
      <c r="H793" s="91" t="s">
        <v>25</v>
      </c>
      <c r="I793" s="90">
        <v>51000</v>
      </c>
      <c r="J793" s="90">
        <v>51400</v>
      </c>
      <c r="K793" s="90">
        <v>53700</v>
      </c>
      <c r="L793" s="91" t="s">
        <v>25</v>
      </c>
      <c r="M793" s="90">
        <v>52000</v>
      </c>
      <c r="N793" s="90">
        <v>54100</v>
      </c>
      <c r="O793" s="90">
        <v>50200</v>
      </c>
      <c r="P793" s="90">
        <v>50300</v>
      </c>
      <c r="Q793" s="90">
        <v>47950</v>
      </c>
      <c r="R793" s="90">
        <v>47500</v>
      </c>
      <c r="S793" s="90">
        <v>48300</v>
      </c>
      <c r="T793" s="90">
        <v>51100</v>
      </c>
      <c r="U793" s="90">
        <v>50500</v>
      </c>
      <c r="V793" s="90">
        <v>52600</v>
      </c>
      <c r="W793" s="90">
        <v>53500</v>
      </c>
      <c r="X793" s="90">
        <v>56000</v>
      </c>
    </row>
    <row r="794" spans="1:24">
      <c r="A794" t="str">
        <f t="shared" si="21"/>
        <v>May-23</v>
      </c>
      <c r="B794" s="93">
        <v>45060</v>
      </c>
      <c r="C794" s="90" t="s">
        <v>24</v>
      </c>
      <c r="D794" s="90" t="s">
        <v>24</v>
      </c>
      <c r="E794" s="90" t="s">
        <v>24</v>
      </c>
      <c r="F794" s="90" t="s">
        <v>24</v>
      </c>
      <c r="G794" s="90" t="s">
        <v>24</v>
      </c>
      <c r="H794" s="90" t="s">
        <v>24</v>
      </c>
      <c r="I794" s="90" t="s">
        <v>24</v>
      </c>
      <c r="J794" s="90" t="s">
        <v>24</v>
      </c>
      <c r="K794" s="90" t="s">
        <v>24</v>
      </c>
      <c r="L794" s="90" t="s">
        <v>24</v>
      </c>
      <c r="M794" s="90" t="s">
        <v>24</v>
      </c>
      <c r="N794" s="90" t="s">
        <v>24</v>
      </c>
      <c r="O794" s="90" t="s">
        <v>24</v>
      </c>
      <c r="P794" s="90" t="s">
        <v>24</v>
      </c>
      <c r="Q794" s="90" t="s">
        <v>24</v>
      </c>
      <c r="R794" s="90" t="s">
        <v>24</v>
      </c>
      <c r="S794" s="90" t="s">
        <v>24</v>
      </c>
      <c r="T794" s="90" t="s">
        <v>24</v>
      </c>
      <c r="U794" s="90" t="s">
        <v>24</v>
      </c>
      <c r="V794" s="90" t="s">
        <v>24</v>
      </c>
      <c r="W794" s="90" t="s">
        <v>24</v>
      </c>
      <c r="X794" s="90" t="s">
        <v>24</v>
      </c>
    </row>
    <row r="795" spans="1:24">
      <c r="A795" t="str">
        <f t="shared" si="21"/>
        <v>May-23</v>
      </c>
      <c r="B795" s="93">
        <v>45061</v>
      </c>
      <c r="C795" s="90">
        <v>52000</v>
      </c>
      <c r="D795" s="90">
        <v>52500</v>
      </c>
      <c r="E795" s="90">
        <v>52000</v>
      </c>
      <c r="F795" s="90">
        <v>48600</v>
      </c>
      <c r="G795" s="90">
        <v>54300</v>
      </c>
      <c r="H795" s="91" t="s">
        <v>25</v>
      </c>
      <c r="I795" s="90">
        <v>51000</v>
      </c>
      <c r="J795" s="90">
        <v>51800</v>
      </c>
      <c r="K795" s="90">
        <v>53700</v>
      </c>
      <c r="L795" s="91" t="s">
        <v>25</v>
      </c>
      <c r="M795" s="90">
        <v>52400</v>
      </c>
      <c r="N795" s="90">
        <v>54100</v>
      </c>
      <c r="O795" s="90">
        <v>50800</v>
      </c>
      <c r="P795" s="90">
        <v>50400</v>
      </c>
      <c r="Q795" s="90">
        <v>47900</v>
      </c>
      <c r="R795" s="90">
        <v>48100</v>
      </c>
      <c r="S795" s="90">
        <v>48500</v>
      </c>
      <c r="T795" s="90">
        <v>51100</v>
      </c>
      <c r="U795" s="90">
        <v>50800</v>
      </c>
      <c r="V795" s="90">
        <v>52600</v>
      </c>
      <c r="W795" s="90">
        <v>53500</v>
      </c>
      <c r="X795" s="90">
        <v>56000</v>
      </c>
    </row>
    <row r="796" spans="1:24">
      <c r="A796" t="str">
        <f t="shared" si="21"/>
        <v>May-23</v>
      </c>
      <c r="B796" s="93">
        <v>45062</v>
      </c>
      <c r="C796" s="90">
        <v>52200</v>
      </c>
      <c r="D796" s="90">
        <v>52500</v>
      </c>
      <c r="E796" s="90">
        <v>52600</v>
      </c>
      <c r="F796" s="90">
        <v>48600</v>
      </c>
      <c r="G796" s="90">
        <v>54300</v>
      </c>
      <c r="H796" s="91" t="s">
        <v>25</v>
      </c>
      <c r="I796" s="90">
        <v>51000</v>
      </c>
      <c r="J796" s="90">
        <v>52200</v>
      </c>
      <c r="K796" s="90">
        <v>53700</v>
      </c>
      <c r="L796" s="91" t="s">
        <v>25</v>
      </c>
      <c r="M796" s="90">
        <v>52600</v>
      </c>
      <c r="N796" s="90">
        <v>54100</v>
      </c>
      <c r="O796" s="90">
        <v>51300</v>
      </c>
      <c r="P796" s="90">
        <v>50400</v>
      </c>
      <c r="Q796" s="90">
        <v>48000</v>
      </c>
      <c r="R796" s="90">
        <v>48300</v>
      </c>
      <c r="S796" s="90">
        <v>48700</v>
      </c>
      <c r="T796" s="90">
        <v>51100</v>
      </c>
      <c r="U796" s="90">
        <v>51000</v>
      </c>
      <c r="V796" s="90">
        <v>52600</v>
      </c>
      <c r="W796" s="90">
        <v>53500</v>
      </c>
      <c r="X796" s="90">
        <v>56000</v>
      </c>
    </row>
    <row r="797" spans="1:24">
      <c r="A797" t="str">
        <f t="shared" si="21"/>
        <v>May-23</v>
      </c>
      <c r="B797" s="93">
        <v>45063</v>
      </c>
      <c r="C797" s="90">
        <v>52700</v>
      </c>
      <c r="D797" s="90">
        <v>52500</v>
      </c>
      <c r="E797" s="90">
        <v>52700</v>
      </c>
      <c r="F797" s="90">
        <v>49000</v>
      </c>
      <c r="G797" s="90">
        <v>54300</v>
      </c>
      <c r="H797" s="91" t="s">
        <v>25</v>
      </c>
      <c r="I797" s="90">
        <v>51500</v>
      </c>
      <c r="J797" s="90">
        <v>52600</v>
      </c>
      <c r="K797" s="90">
        <v>53700</v>
      </c>
      <c r="L797" s="91" t="s">
        <v>25</v>
      </c>
      <c r="M797" s="90">
        <v>53200</v>
      </c>
      <c r="N797" s="90">
        <v>54100</v>
      </c>
      <c r="O797" s="90">
        <v>51500</v>
      </c>
      <c r="P797" s="90">
        <v>50700</v>
      </c>
      <c r="Q797" s="90">
        <v>48500</v>
      </c>
      <c r="R797" s="90">
        <v>48400</v>
      </c>
      <c r="S797" s="90">
        <v>48800</v>
      </c>
      <c r="T797" s="90">
        <v>51500</v>
      </c>
      <c r="U797" s="90">
        <v>51300</v>
      </c>
      <c r="V797" s="90">
        <v>52600</v>
      </c>
      <c r="W797" s="90">
        <v>53500</v>
      </c>
      <c r="X797" s="90">
        <v>56000</v>
      </c>
    </row>
    <row r="798" spans="1:24">
      <c r="A798" t="str">
        <f t="shared" si="21"/>
        <v>May-23</v>
      </c>
      <c r="B798" s="93">
        <v>45064</v>
      </c>
      <c r="C798" s="90">
        <v>52700</v>
      </c>
      <c r="D798" s="90">
        <v>52500</v>
      </c>
      <c r="E798" s="90">
        <v>52300</v>
      </c>
      <c r="F798" s="90">
        <v>48500</v>
      </c>
      <c r="G798" s="90">
        <v>54300</v>
      </c>
      <c r="H798" s="91" t="s">
        <v>25</v>
      </c>
      <c r="I798" s="90">
        <v>51500</v>
      </c>
      <c r="J798" s="90">
        <v>52600</v>
      </c>
      <c r="K798" s="90">
        <v>53400</v>
      </c>
      <c r="L798" s="91" t="s">
        <v>25</v>
      </c>
      <c r="M798" s="90">
        <v>53100</v>
      </c>
      <c r="N798" s="90">
        <v>54100</v>
      </c>
      <c r="O798" s="90">
        <v>51300</v>
      </c>
      <c r="P798" s="90">
        <v>50500</v>
      </c>
      <c r="Q798" s="90">
        <v>48050</v>
      </c>
      <c r="R798" s="90">
        <v>48300</v>
      </c>
      <c r="S798" s="90">
        <v>48600</v>
      </c>
      <c r="T798" s="90">
        <v>51000</v>
      </c>
      <c r="U798" s="90">
        <v>51300</v>
      </c>
      <c r="V798" s="90">
        <v>52600</v>
      </c>
      <c r="W798" s="90">
        <v>53400</v>
      </c>
      <c r="X798" s="90">
        <v>55800</v>
      </c>
    </row>
    <row r="799" spans="1:24">
      <c r="A799" t="str">
        <f t="shared" si="21"/>
        <v>May-23</v>
      </c>
      <c r="B799" s="93">
        <v>45065</v>
      </c>
      <c r="C799" s="90">
        <v>52500</v>
      </c>
      <c r="D799" s="90">
        <v>52300</v>
      </c>
      <c r="E799" s="90">
        <v>52300</v>
      </c>
      <c r="F799" s="90">
        <v>48300</v>
      </c>
      <c r="G799" s="90">
        <v>54200</v>
      </c>
      <c r="H799" s="91" t="s">
        <v>25</v>
      </c>
      <c r="I799" s="90">
        <v>51500</v>
      </c>
      <c r="J799" s="90">
        <v>52600</v>
      </c>
      <c r="K799" s="90">
        <v>53300</v>
      </c>
      <c r="L799" s="91" t="s">
        <v>25</v>
      </c>
      <c r="M799" s="90">
        <v>53100</v>
      </c>
      <c r="N799" s="90">
        <v>53800</v>
      </c>
      <c r="O799" s="90">
        <v>51200</v>
      </c>
      <c r="P799" s="90">
        <v>50000</v>
      </c>
      <c r="Q799" s="90">
        <v>47800</v>
      </c>
      <c r="R799" s="90">
        <v>48100</v>
      </c>
      <c r="S799" s="90">
        <v>48300</v>
      </c>
      <c r="T799" s="90">
        <v>50800</v>
      </c>
      <c r="U799" s="90">
        <v>51200</v>
      </c>
      <c r="V799" s="90">
        <v>52600</v>
      </c>
      <c r="W799" s="90">
        <v>53200</v>
      </c>
      <c r="X799" s="90">
        <v>55800</v>
      </c>
    </row>
    <row r="800" spans="1:24">
      <c r="A800" t="str">
        <f t="shared" si="21"/>
        <v>May-23</v>
      </c>
      <c r="B800" s="93">
        <v>45066</v>
      </c>
      <c r="C800" s="90">
        <v>52200</v>
      </c>
      <c r="D800" s="90">
        <v>52300</v>
      </c>
      <c r="E800" s="90">
        <v>52200</v>
      </c>
      <c r="F800" s="90">
        <v>47800</v>
      </c>
      <c r="G800" s="90">
        <v>54000</v>
      </c>
      <c r="H800" s="91" t="s">
        <v>25</v>
      </c>
      <c r="I800" s="90">
        <v>51000</v>
      </c>
      <c r="J800" s="90">
        <v>51900</v>
      </c>
      <c r="K800" s="90">
        <v>53200</v>
      </c>
      <c r="L800" s="91" t="s">
        <v>25</v>
      </c>
      <c r="M800" s="90">
        <v>52800</v>
      </c>
      <c r="N800" s="90">
        <v>53500</v>
      </c>
      <c r="O800" s="90">
        <v>51000</v>
      </c>
      <c r="P800" s="90">
        <v>49800</v>
      </c>
      <c r="Q800" s="90">
        <v>47600</v>
      </c>
      <c r="R800" s="90">
        <v>48000</v>
      </c>
      <c r="S800" s="90">
        <v>48000</v>
      </c>
      <c r="T800" s="90">
        <v>50300</v>
      </c>
      <c r="U800" s="90">
        <v>51200</v>
      </c>
      <c r="V800" s="90">
        <v>52600</v>
      </c>
      <c r="W800" s="90">
        <v>53000</v>
      </c>
      <c r="X800" s="90">
        <v>55500</v>
      </c>
    </row>
    <row r="801" spans="1:24">
      <c r="A801" t="str">
        <f t="shared" si="21"/>
        <v>May-23</v>
      </c>
      <c r="B801" s="93">
        <v>45067</v>
      </c>
      <c r="C801" s="90" t="s">
        <v>24</v>
      </c>
      <c r="D801" s="90" t="s">
        <v>24</v>
      </c>
      <c r="E801" s="90" t="s">
        <v>24</v>
      </c>
      <c r="F801" s="90" t="s">
        <v>24</v>
      </c>
      <c r="G801" s="90" t="s">
        <v>24</v>
      </c>
      <c r="H801" s="90" t="s">
        <v>24</v>
      </c>
      <c r="I801" s="90" t="s">
        <v>24</v>
      </c>
      <c r="J801" s="90" t="s">
        <v>24</v>
      </c>
      <c r="K801" s="90" t="s">
        <v>24</v>
      </c>
      <c r="L801" s="90" t="s">
        <v>24</v>
      </c>
      <c r="M801" s="90" t="s">
        <v>24</v>
      </c>
      <c r="N801" s="90" t="s">
        <v>24</v>
      </c>
      <c r="O801" s="90" t="s">
        <v>24</v>
      </c>
      <c r="P801" s="90" t="s">
        <v>24</v>
      </c>
      <c r="Q801" s="90" t="s">
        <v>24</v>
      </c>
      <c r="R801" s="90" t="s">
        <v>24</v>
      </c>
      <c r="S801" s="90" t="s">
        <v>24</v>
      </c>
      <c r="T801" s="90" t="s">
        <v>24</v>
      </c>
      <c r="U801" s="90" t="s">
        <v>24</v>
      </c>
      <c r="V801" s="90" t="s">
        <v>24</v>
      </c>
      <c r="W801" s="90" t="s">
        <v>24</v>
      </c>
      <c r="X801" s="90" t="s">
        <v>24</v>
      </c>
    </row>
    <row r="802" spans="1:24">
      <c r="A802" t="str">
        <f t="shared" si="21"/>
        <v>May-23</v>
      </c>
      <c r="B802" s="93">
        <v>45068</v>
      </c>
      <c r="C802" s="90">
        <v>51600</v>
      </c>
      <c r="D802" s="90">
        <v>52000</v>
      </c>
      <c r="E802" s="90">
        <v>51800</v>
      </c>
      <c r="F802" s="90">
        <v>47600</v>
      </c>
      <c r="G802" s="90">
        <v>53700</v>
      </c>
      <c r="H802" s="91" t="s">
        <v>25</v>
      </c>
      <c r="I802" s="90">
        <v>51000</v>
      </c>
      <c r="J802" s="90">
        <v>51300</v>
      </c>
      <c r="K802" s="90">
        <v>53200</v>
      </c>
      <c r="L802" s="91" t="s">
        <v>25</v>
      </c>
      <c r="M802" s="90">
        <v>52500</v>
      </c>
      <c r="N802" s="90">
        <v>53500</v>
      </c>
      <c r="O802" s="90">
        <v>50800</v>
      </c>
      <c r="P802" s="90">
        <v>49800</v>
      </c>
      <c r="Q802" s="90">
        <v>47500</v>
      </c>
      <c r="R802" s="90">
        <v>47700</v>
      </c>
      <c r="S802" s="90">
        <v>47800</v>
      </c>
      <c r="T802" s="90">
        <v>50100</v>
      </c>
      <c r="U802" s="90">
        <v>50600</v>
      </c>
      <c r="V802" s="90">
        <v>52600</v>
      </c>
      <c r="W802" s="90">
        <v>52800</v>
      </c>
      <c r="X802" s="90">
        <v>55300</v>
      </c>
    </row>
    <row r="803" spans="1:24">
      <c r="A803" t="str">
        <f t="shared" si="21"/>
        <v>May-23</v>
      </c>
      <c r="B803" s="93">
        <v>45069</v>
      </c>
      <c r="C803" s="90">
        <v>51300</v>
      </c>
      <c r="D803" s="90">
        <v>51800</v>
      </c>
      <c r="E803" s="90">
        <v>51800</v>
      </c>
      <c r="F803" s="90">
        <v>47200</v>
      </c>
      <c r="G803" s="90">
        <v>53700</v>
      </c>
      <c r="H803" s="91" t="s">
        <v>25</v>
      </c>
      <c r="I803" s="90">
        <v>51000</v>
      </c>
      <c r="J803" s="90">
        <v>51300</v>
      </c>
      <c r="K803" s="90">
        <v>53000</v>
      </c>
      <c r="L803" s="91" t="s">
        <v>25</v>
      </c>
      <c r="M803" s="90">
        <v>52400</v>
      </c>
      <c r="N803" s="90">
        <v>53500</v>
      </c>
      <c r="O803" s="90">
        <v>50700</v>
      </c>
      <c r="P803" s="90">
        <v>49600</v>
      </c>
      <c r="Q803" s="90">
        <v>47300</v>
      </c>
      <c r="R803" s="90">
        <v>47500</v>
      </c>
      <c r="S803" s="90">
        <v>47800</v>
      </c>
      <c r="T803" s="90">
        <v>49700</v>
      </c>
      <c r="U803" s="90">
        <v>50300</v>
      </c>
      <c r="V803" s="90">
        <v>51800</v>
      </c>
      <c r="W803" s="90">
        <v>52600</v>
      </c>
      <c r="X803" s="90">
        <v>55100</v>
      </c>
    </row>
    <row r="804" spans="1:24">
      <c r="A804" t="str">
        <f t="shared" si="21"/>
        <v>May-23</v>
      </c>
      <c r="B804" s="93">
        <v>45070</v>
      </c>
      <c r="C804" s="90">
        <v>51200</v>
      </c>
      <c r="D804" s="90">
        <v>51500</v>
      </c>
      <c r="E804" s="90">
        <v>51800</v>
      </c>
      <c r="F804" s="90">
        <v>47100</v>
      </c>
      <c r="G804" s="90">
        <v>53200</v>
      </c>
      <c r="H804" s="91" t="s">
        <v>25</v>
      </c>
      <c r="I804" s="90">
        <v>50500</v>
      </c>
      <c r="J804" s="90">
        <v>51200</v>
      </c>
      <c r="K804" s="90">
        <v>52800</v>
      </c>
      <c r="L804" s="91" t="s">
        <v>25</v>
      </c>
      <c r="M804" s="90">
        <v>52400</v>
      </c>
      <c r="N804" s="90">
        <v>53500</v>
      </c>
      <c r="O804" s="90">
        <v>50500</v>
      </c>
      <c r="P804" s="90">
        <v>49500</v>
      </c>
      <c r="Q804" s="90">
        <v>47200</v>
      </c>
      <c r="R804" s="90">
        <v>47400</v>
      </c>
      <c r="S804" s="90">
        <v>47500</v>
      </c>
      <c r="T804" s="90">
        <v>49600</v>
      </c>
      <c r="U804" s="90">
        <v>50000</v>
      </c>
      <c r="V804" s="90">
        <v>51800</v>
      </c>
      <c r="W804" s="90">
        <v>52600</v>
      </c>
      <c r="X804" s="90">
        <v>55100</v>
      </c>
    </row>
    <row r="805" spans="1:24">
      <c r="A805" t="str">
        <f t="shared" si="21"/>
        <v>May-23</v>
      </c>
      <c r="B805" s="93">
        <v>45071</v>
      </c>
      <c r="C805" s="90">
        <v>51600</v>
      </c>
      <c r="D805" s="90">
        <v>51500</v>
      </c>
      <c r="E805" s="90">
        <v>51800</v>
      </c>
      <c r="F805" s="90">
        <v>47300</v>
      </c>
      <c r="G805" s="90">
        <v>53200</v>
      </c>
      <c r="H805" s="91" t="s">
        <v>25</v>
      </c>
      <c r="I805" s="90">
        <v>50500</v>
      </c>
      <c r="J805" s="90">
        <v>51300</v>
      </c>
      <c r="K805" s="90">
        <v>52800</v>
      </c>
      <c r="L805" s="91" t="s">
        <v>25</v>
      </c>
      <c r="M805" s="90">
        <v>52600</v>
      </c>
      <c r="N805" s="90">
        <v>53500</v>
      </c>
      <c r="O805" s="90">
        <v>51000</v>
      </c>
      <c r="P805" s="90">
        <v>49500</v>
      </c>
      <c r="Q805" s="90">
        <v>47500</v>
      </c>
      <c r="R805" s="90">
        <v>47500</v>
      </c>
      <c r="S805" s="90">
        <v>47800</v>
      </c>
      <c r="T805" s="90">
        <v>49800</v>
      </c>
      <c r="U805" s="90">
        <v>50200</v>
      </c>
      <c r="V805" s="90">
        <v>51800</v>
      </c>
      <c r="W805" s="90">
        <v>52400</v>
      </c>
      <c r="X805" s="90">
        <v>55000</v>
      </c>
    </row>
    <row r="806" spans="1:24">
      <c r="A806" t="str">
        <f t="shared" si="21"/>
        <v>May-23</v>
      </c>
      <c r="B806" s="93">
        <v>45072</v>
      </c>
      <c r="C806" s="90">
        <v>51500</v>
      </c>
      <c r="D806" s="90">
        <v>51500</v>
      </c>
      <c r="E806" s="90">
        <v>51500</v>
      </c>
      <c r="F806" s="90">
        <v>46900</v>
      </c>
      <c r="G806" s="90">
        <v>52900</v>
      </c>
      <c r="H806" s="91" t="s">
        <v>25</v>
      </c>
      <c r="I806" s="90">
        <v>50000</v>
      </c>
      <c r="J806" s="90">
        <v>51200</v>
      </c>
      <c r="K806" s="90">
        <v>52700</v>
      </c>
      <c r="L806" s="91" t="s">
        <v>25</v>
      </c>
      <c r="M806" s="90">
        <v>52400</v>
      </c>
      <c r="N806" s="90">
        <v>53500</v>
      </c>
      <c r="O806" s="90">
        <v>50600</v>
      </c>
      <c r="P806" s="90">
        <v>49500</v>
      </c>
      <c r="Q806" s="90">
        <v>47300</v>
      </c>
      <c r="R806" s="90">
        <v>47400</v>
      </c>
      <c r="S806" s="90">
        <v>47600</v>
      </c>
      <c r="T806" s="90">
        <v>49400</v>
      </c>
      <c r="U806" s="90">
        <v>50200</v>
      </c>
      <c r="V806" s="90">
        <v>51800</v>
      </c>
      <c r="W806" s="90">
        <v>52400</v>
      </c>
      <c r="X806" s="90">
        <v>55000</v>
      </c>
    </row>
    <row r="807" spans="1:24">
      <c r="A807" t="str">
        <f t="shared" si="21"/>
        <v>May-23</v>
      </c>
      <c r="B807" s="93">
        <v>45073</v>
      </c>
      <c r="C807" s="90">
        <v>51500</v>
      </c>
      <c r="D807" s="90">
        <v>51500</v>
      </c>
      <c r="E807" s="90">
        <v>51500</v>
      </c>
      <c r="F807" s="90">
        <v>47000</v>
      </c>
      <c r="G807" s="90">
        <v>52800</v>
      </c>
      <c r="H807" s="91" t="s">
        <v>25</v>
      </c>
      <c r="I807" s="90">
        <v>50000</v>
      </c>
      <c r="J807" s="90">
        <v>51000</v>
      </c>
      <c r="K807" s="90">
        <v>52700</v>
      </c>
      <c r="L807" s="91" t="s">
        <v>25</v>
      </c>
      <c r="M807" s="90">
        <v>52400</v>
      </c>
      <c r="N807" s="90">
        <v>52900</v>
      </c>
      <c r="O807" s="90">
        <v>50700</v>
      </c>
      <c r="P807" s="90">
        <v>49500</v>
      </c>
      <c r="Q807" s="90">
        <v>47100</v>
      </c>
      <c r="R807" s="90">
        <v>47200</v>
      </c>
      <c r="S807" s="90">
        <v>47400</v>
      </c>
      <c r="T807" s="90">
        <v>49500</v>
      </c>
      <c r="U807" s="90">
        <v>49800</v>
      </c>
      <c r="V807" s="90">
        <v>51800</v>
      </c>
      <c r="W807" s="90">
        <v>52300</v>
      </c>
      <c r="X807" s="90">
        <v>55000</v>
      </c>
    </row>
    <row r="808" spans="1:24">
      <c r="A808" t="str">
        <f t="shared" si="21"/>
        <v>May-23</v>
      </c>
      <c r="B808" s="93">
        <v>45074</v>
      </c>
      <c r="C808" s="90" t="s">
        <v>24</v>
      </c>
      <c r="D808" s="90" t="s">
        <v>24</v>
      </c>
      <c r="E808" s="90" t="s">
        <v>24</v>
      </c>
      <c r="F808" s="90" t="s">
        <v>24</v>
      </c>
      <c r="G808" s="90" t="s">
        <v>24</v>
      </c>
      <c r="H808" s="90" t="s">
        <v>24</v>
      </c>
      <c r="I808" s="90" t="s">
        <v>24</v>
      </c>
      <c r="J808" s="90" t="s">
        <v>24</v>
      </c>
      <c r="K808" s="90" t="s">
        <v>24</v>
      </c>
      <c r="L808" s="90" t="s">
        <v>24</v>
      </c>
      <c r="M808" s="90" t="s">
        <v>24</v>
      </c>
      <c r="N808" s="90" t="s">
        <v>24</v>
      </c>
      <c r="O808" s="90" t="s">
        <v>24</v>
      </c>
      <c r="P808" s="90" t="s">
        <v>24</v>
      </c>
      <c r="Q808" s="90" t="s">
        <v>24</v>
      </c>
      <c r="R808" s="90" t="s">
        <v>24</v>
      </c>
      <c r="S808" s="90" t="s">
        <v>24</v>
      </c>
      <c r="T808" s="90" t="s">
        <v>24</v>
      </c>
      <c r="U808" s="90" t="s">
        <v>24</v>
      </c>
      <c r="V808" s="90" t="s">
        <v>24</v>
      </c>
      <c r="W808" s="90" t="s">
        <v>24</v>
      </c>
      <c r="X808" s="90" t="s">
        <v>24</v>
      </c>
    </row>
    <row r="809" spans="1:24">
      <c r="A809" t="str">
        <f t="shared" si="21"/>
        <v>May-23</v>
      </c>
      <c r="B809" s="93">
        <v>45075</v>
      </c>
      <c r="C809" s="90">
        <v>51300</v>
      </c>
      <c r="D809" s="90">
        <v>51500</v>
      </c>
      <c r="E809" s="90">
        <v>51300</v>
      </c>
      <c r="F809" s="90">
        <v>46600</v>
      </c>
      <c r="G809" s="90">
        <v>52800</v>
      </c>
      <c r="H809" s="91" t="s">
        <v>25</v>
      </c>
      <c r="I809" s="90">
        <v>50000</v>
      </c>
      <c r="J809" s="90">
        <v>50800</v>
      </c>
      <c r="K809" s="90">
        <v>52700</v>
      </c>
      <c r="L809" s="91" t="s">
        <v>25</v>
      </c>
      <c r="M809" s="90">
        <v>52300</v>
      </c>
      <c r="N809" s="90">
        <v>52900</v>
      </c>
      <c r="O809" s="90">
        <v>50300</v>
      </c>
      <c r="P809" s="90">
        <v>49100</v>
      </c>
      <c r="Q809" s="90">
        <v>47000</v>
      </c>
      <c r="R809" s="90">
        <v>47000</v>
      </c>
      <c r="S809" s="90">
        <v>47000</v>
      </c>
      <c r="T809" s="90">
        <v>49100</v>
      </c>
      <c r="U809" s="90">
        <v>49600</v>
      </c>
      <c r="V809" s="90">
        <v>51800</v>
      </c>
      <c r="W809" s="90">
        <v>52200</v>
      </c>
      <c r="X809" s="90">
        <v>54800</v>
      </c>
    </row>
    <row r="810" spans="1:24">
      <c r="A810" t="str">
        <f t="shared" si="21"/>
        <v>May-23</v>
      </c>
      <c r="B810" s="93">
        <v>45076</v>
      </c>
      <c r="C810" s="90">
        <v>51200</v>
      </c>
      <c r="D810" s="90">
        <v>51500</v>
      </c>
      <c r="E810" s="90">
        <v>51000</v>
      </c>
      <c r="F810" s="90">
        <v>46600</v>
      </c>
      <c r="G810" s="90">
        <v>52300</v>
      </c>
      <c r="H810" s="91" t="s">
        <v>25</v>
      </c>
      <c r="I810" s="90">
        <v>49500</v>
      </c>
      <c r="J810" s="90">
        <v>50700</v>
      </c>
      <c r="K810" s="90">
        <v>52200</v>
      </c>
      <c r="L810" s="91" t="s">
        <v>25</v>
      </c>
      <c r="M810" s="90">
        <v>52300</v>
      </c>
      <c r="N810" s="90">
        <v>52400</v>
      </c>
      <c r="O810" s="90">
        <v>50000</v>
      </c>
      <c r="P810" s="90">
        <v>48500</v>
      </c>
      <c r="Q810" s="90">
        <v>46700</v>
      </c>
      <c r="R810" s="90">
        <v>47000</v>
      </c>
      <c r="S810" s="90">
        <v>47200</v>
      </c>
      <c r="T810" s="90">
        <v>49100</v>
      </c>
      <c r="U810" s="90">
        <v>49600</v>
      </c>
      <c r="V810" s="90">
        <v>51800</v>
      </c>
      <c r="W810" s="90">
        <v>52000</v>
      </c>
      <c r="X810" s="90">
        <v>54700</v>
      </c>
    </row>
    <row r="811" spans="1:24">
      <c r="A811" t="str">
        <f t="shared" si="21"/>
        <v>May-23</v>
      </c>
      <c r="B811" s="93">
        <v>45077</v>
      </c>
      <c r="C811" s="90">
        <v>51200</v>
      </c>
      <c r="D811" s="90">
        <v>51500</v>
      </c>
      <c r="E811" s="90">
        <v>51000</v>
      </c>
      <c r="F811" s="90">
        <v>46500</v>
      </c>
      <c r="G811" s="90">
        <v>52200</v>
      </c>
      <c r="H811" s="91" t="s">
        <v>25</v>
      </c>
      <c r="I811" s="90">
        <v>49000</v>
      </c>
      <c r="J811" s="90">
        <v>50500</v>
      </c>
      <c r="K811" s="90">
        <v>51700</v>
      </c>
      <c r="L811" s="91" t="s">
        <v>25</v>
      </c>
      <c r="M811" s="90">
        <v>52200</v>
      </c>
      <c r="N811" s="90">
        <v>52100</v>
      </c>
      <c r="O811" s="90">
        <v>50000</v>
      </c>
      <c r="P811" s="90">
        <v>48300</v>
      </c>
      <c r="Q811" s="90">
        <v>46700</v>
      </c>
      <c r="R811" s="90">
        <v>46800</v>
      </c>
      <c r="S811" s="90">
        <v>47000</v>
      </c>
      <c r="T811" s="90">
        <v>49000</v>
      </c>
      <c r="U811" s="90">
        <v>49600</v>
      </c>
      <c r="V811" s="90">
        <v>51800</v>
      </c>
      <c r="W811" s="90">
        <v>51700</v>
      </c>
      <c r="X811" s="90">
        <v>54500</v>
      </c>
    </row>
    <row r="812" spans="1:24">
      <c r="A812" t="str">
        <f t="shared" si="21"/>
        <v>Jun-23</v>
      </c>
      <c r="B812" s="93">
        <v>45078</v>
      </c>
      <c r="C812" s="90">
        <v>51000</v>
      </c>
      <c r="D812" s="90">
        <v>51000</v>
      </c>
      <c r="E812" s="90">
        <v>50800</v>
      </c>
      <c r="F812" s="90">
        <v>46300</v>
      </c>
      <c r="G812" s="90">
        <v>51800</v>
      </c>
      <c r="H812" s="91" t="s">
        <v>25</v>
      </c>
      <c r="I812" s="90">
        <v>49000</v>
      </c>
      <c r="J812" s="90">
        <v>50400</v>
      </c>
      <c r="K812" s="90">
        <v>51300</v>
      </c>
      <c r="L812" s="91" t="s">
        <v>25</v>
      </c>
      <c r="M812" s="90">
        <v>52200</v>
      </c>
      <c r="N812" s="90">
        <v>52100</v>
      </c>
      <c r="O812" s="90">
        <v>50000</v>
      </c>
      <c r="P812" s="90">
        <v>48300</v>
      </c>
      <c r="Q812" s="90">
        <v>46500</v>
      </c>
      <c r="R812" s="90">
        <v>47000</v>
      </c>
      <c r="S812" s="90">
        <v>46800</v>
      </c>
      <c r="T812" s="90">
        <v>48800</v>
      </c>
      <c r="U812" s="90">
        <v>49300</v>
      </c>
      <c r="V812" s="90">
        <v>51300</v>
      </c>
      <c r="W812" s="90">
        <v>51700</v>
      </c>
      <c r="X812" s="90">
        <v>54500</v>
      </c>
    </row>
    <row r="813" spans="1:24">
      <c r="A813" t="str">
        <f t="shared" si="21"/>
        <v>Jun-23</v>
      </c>
      <c r="B813" s="93">
        <v>45079</v>
      </c>
      <c r="C813" s="90">
        <v>50800</v>
      </c>
      <c r="D813" s="90">
        <v>51000</v>
      </c>
      <c r="E813" s="90">
        <v>50700</v>
      </c>
      <c r="F813" s="90">
        <v>46300</v>
      </c>
      <c r="G813" s="90">
        <v>51600</v>
      </c>
      <c r="H813" s="91" t="s">
        <v>25</v>
      </c>
      <c r="I813" s="90">
        <v>48500</v>
      </c>
      <c r="J813" s="90">
        <v>50200</v>
      </c>
      <c r="K813" s="90">
        <v>51200</v>
      </c>
      <c r="L813" s="91" t="s">
        <v>25</v>
      </c>
      <c r="M813" s="90">
        <v>51800</v>
      </c>
      <c r="N813" s="90">
        <v>51800</v>
      </c>
      <c r="O813" s="90">
        <v>49700</v>
      </c>
      <c r="P813" s="90">
        <v>48100</v>
      </c>
      <c r="Q813" s="90">
        <v>46500</v>
      </c>
      <c r="R813" s="90">
        <v>46700</v>
      </c>
      <c r="S813" s="90">
        <v>46700</v>
      </c>
      <c r="T813" s="90">
        <v>48800</v>
      </c>
      <c r="U813" s="90">
        <v>49300</v>
      </c>
      <c r="V813" s="90">
        <v>51300</v>
      </c>
      <c r="W813" s="90">
        <v>51500</v>
      </c>
      <c r="X813" s="90">
        <v>54200</v>
      </c>
    </row>
    <row r="814" spans="1:24">
      <c r="A814" t="str">
        <f t="shared" si="21"/>
        <v>Jun-23</v>
      </c>
      <c r="B814" s="93">
        <v>45080</v>
      </c>
      <c r="C814" s="90">
        <v>50800</v>
      </c>
      <c r="D814" s="90">
        <v>50800</v>
      </c>
      <c r="E814" s="90">
        <v>50700</v>
      </c>
      <c r="F814" s="90">
        <v>46500</v>
      </c>
      <c r="G814" s="90">
        <v>51600</v>
      </c>
      <c r="H814" s="91" t="s">
        <v>25</v>
      </c>
      <c r="I814" s="90">
        <v>48500</v>
      </c>
      <c r="J814" s="90">
        <v>50200</v>
      </c>
      <c r="K814" s="90">
        <v>51200</v>
      </c>
      <c r="L814" s="91" t="s">
        <v>25</v>
      </c>
      <c r="M814" s="90">
        <v>51800</v>
      </c>
      <c r="N814" s="90">
        <v>51600</v>
      </c>
      <c r="O814" s="90">
        <v>49700</v>
      </c>
      <c r="P814" s="90">
        <v>48100</v>
      </c>
      <c r="Q814" s="90">
        <v>46500</v>
      </c>
      <c r="R814" s="90">
        <v>46800</v>
      </c>
      <c r="S814" s="90">
        <v>46700</v>
      </c>
      <c r="T814" s="90">
        <v>49000</v>
      </c>
      <c r="U814" s="90">
        <v>49400</v>
      </c>
      <c r="V814" s="90">
        <v>51300</v>
      </c>
      <c r="W814" s="90">
        <v>51300</v>
      </c>
      <c r="X814" s="90">
        <v>54100</v>
      </c>
    </row>
    <row r="815" spans="1:24">
      <c r="A815" t="str">
        <f t="shared" si="21"/>
        <v>Jun-23</v>
      </c>
      <c r="B815" s="93">
        <v>45081</v>
      </c>
      <c r="C815" s="90" t="s">
        <v>24</v>
      </c>
      <c r="D815" s="90" t="s">
        <v>24</v>
      </c>
      <c r="E815" s="90" t="s">
        <v>24</v>
      </c>
      <c r="F815" s="90" t="s">
        <v>24</v>
      </c>
      <c r="G815" s="90" t="s">
        <v>24</v>
      </c>
      <c r="H815" s="90" t="s">
        <v>24</v>
      </c>
      <c r="I815" s="90" t="s">
        <v>24</v>
      </c>
      <c r="J815" s="90" t="s">
        <v>24</v>
      </c>
      <c r="K815" s="90" t="s">
        <v>24</v>
      </c>
      <c r="L815" s="90" t="s">
        <v>24</v>
      </c>
      <c r="M815" s="90" t="s">
        <v>24</v>
      </c>
      <c r="N815" s="90" t="s">
        <v>24</v>
      </c>
      <c r="O815" s="90" t="s">
        <v>24</v>
      </c>
      <c r="P815" s="90" t="s">
        <v>24</v>
      </c>
      <c r="Q815" s="90" t="s">
        <v>24</v>
      </c>
      <c r="R815" s="90" t="s">
        <v>24</v>
      </c>
      <c r="S815" s="90" t="s">
        <v>24</v>
      </c>
      <c r="T815" s="90" t="s">
        <v>24</v>
      </c>
      <c r="U815" s="90" t="s">
        <v>24</v>
      </c>
      <c r="V815" s="90" t="s">
        <v>24</v>
      </c>
      <c r="W815" s="90" t="s">
        <v>24</v>
      </c>
      <c r="X815" s="90" t="s">
        <v>24</v>
      </c>
    </row>
    <row r="816" spans="1:24">
      <c r="A816" t="str">
        <f t="shared" si="21"/>
        <v>Jun-23</v>
      </c>
      <c r="B816" s="93">
        <v>45082</v>
      </c>
      <c r="C816" s="90">
        <v>50900</v>
      </c>
      <c r="D816" s="90">
        <v>50700</v>
      </c>
      <c r="E816" s="90">
        <v>50700</v>
      </c>
      <c r="F816" s="90">
        <v>46800</v>
      </c>
      <c r="G816" s="90">
        <v>51600</v>
      </c>
      <c r="H816" s="91" t="s">
        <v>25</v>
      </c>
      <c r="I816" s="90">
        <v>48000</v>
      </c>
      <c r="J816" s="90">
        <v>50300</v>
      </c>
      <c r="K816" s="90">
        <v>51200</v>
      </c>
      <c r="L816" s="91" t="s">
        <v>25</v>
      </c>
      <c r="M816" s="90">
        <v>51800</v>
      </c>
      <c r="N816" s="90">
        <v>51400</v>
      </c>
      <c r="O816" s="90">
        <v>49600</v>
      </c>
      <c r="P816" s="90">
        <v>47900</v>
      </c>
      <c r="Q816" s="90">
        <v>46400</v>
      </c>
      <c r="R816" s="90">
        <v>47200</v>
      </c>
      <c r="S816" s="90">
        <v>46700</v>
      </c>
      <c r="T816" s="90">
        <v>49300</v>
      </c>
      <c r="U816" s="90">
        <v>49600</v>
      </c>
      <c r="V816" s="90">
        <v>51300</v>
      </c>
      <c r="W816" s="90">
        <v>51000</v>
      </c>
      <c r="X816" s="90">
        <v>53600</v>
      </c>
    </row>
    <row r="817" spans="1:24">
      <c r="A817" t="str">
        <f t="shared" si="21"/>
        <v>Jun-23</v>
      </c>
      <c r="B817" s="93">
        <v>45083</v>
      </c>
      <c r="C817" s="90">
        <v>51100</v>
      </c>
      <c r="D817" s="90">
        <v>50500</v>
      </c>
      <c r="E817" s="90">
        <v>51000</v>
      </c>
      <c r="F817" s="90">
        <v>47200</v>
      </c>
      <c r="G817" s="90">
        <v>51600</v>
      </c>
      <c r="H817" s="91" t="s">
        <v>25</v>
      </c>
      <c r="I817" s="90">
        <v>48000</v>
      </c>
      <c r="J817" s="90">
        <v>50500</v>
      </c>
      <c r="K817" s="90">
        <v>52000</v>
      </c>
      <c r="L817" s="91" t="s">
        <v>25</v>
      </c>
      <c r="M817" s="90">
        <v>52000</v>
      </c>
      <c r="N817" s="90">
        <v>51400</v>
      </c>
      <c r="O817" s="90">
        <v>50000</v>
      </c>
      <c r="P817" s="90">
        <v>48000</v>
      </c>
      <c r="Q817" s="90">
        <v>46700</v>
      </c>
      <c r="R817" s="90">
        <v>47500</v>
      </c>
      <c r="S817" s="90">
        <v>46900</v>
      </c>
      <c r="T817" s="90">
        <v>49700</v>
      </c>
      <c r="U817" s="90">
        <v>50100</v>
      </c>
      <c r="V817" s="90">
        <v>51300</v>
      </c>
      <c r="W817" s="90">
        <v>51000</v>
      </c>
      <c r="X817" s="90">
        <v>53600</v>
      </c>
    </row>
    <row r="818" spans="1:24">
      <c r="A818" t="str">
        <f t="shared" si="21"/>
        <v>Jun-23</v>
      </c>
      <c r="B818" s="93">
        <v>45084</v>
      </c>
      <c r="C818" s="90">
        <v>51200</v>
      </c>
      <c r="D818" s="90">
        <v>50500</v>
      </c>
      <c r="E818" s="90">
        <v>51200</v>
      </c>
      <c r="F818" s="90">
        <v>47700</v>
      </c>
      <c r="G818" s="90">
        <v>51600</v>
      </c>
      <c r="H818" s="91" t="s">
        <v>25</v>
      </c>
      <c r="I818" s="90">
        <v>49000</v>
      </c>
      <c r="J818" s="90">
        <v>51000</v>
      </c>
      <c r="K818" s="90">
        <v>52000</v>
      </c>
      <c r="L818" s="91" t="s">
        <v>25</v>
      </c>
      <c r="M818" s="90">
        <v>52200</v>
      </c>
      <c r="N818" s="90">
        <v>51500</v>
      </c>
      <c r="O818" s="90">
        <v>50400</v>
      </c>
      <c r="P818" s="90">
        <v>48500</v>
      </c>
      <c r="Q818" s="90">
        <v>47100</v>
      </c>
      <c r="R818" s="90">
        <v>47700</v>
      </c>
      <c r="S818" s="90">
        <v>47300</v>
      </c>
      <c r="T818" s="90">
        <v>50200</v>
      </c>
      <c r="U818" s="90">
        <v>50300</v>
      </c>
      <c r="V818" s="90">
        <v>51800</v>
      </c>
      <c r="W818" s="90">
        <v>51200</v>
      </c>
      <c r="X818" s="90">
        <v>53600</v>
      </c>
    </row>
    <row r="819" spans="1:24">
      <c r="A819" t="str">
        <f t="shared" si="21"/>
        <v>Jun-23</v>
      </c>
      <c r="B819" s="93">
        <v>45085</v>
      </c>
      <c r="C819" s="90">
        <v>51400</v>
      </c>
      <c r="D819" s="90">
        <v>50500</v>
      </c>
      <c r="E819" s="90">
        <v>51400</v>
      </c>
      <c r="F819" s="90">
        <v>47500</v>
      </c>
      <c r="G819" s="90">
        <v>51600</v>
      </c>
      <c r="H819" s="91" t="s">
        <v>25</v>
      </c>
      <c r="I819" s="90">
        <v>49000</v>
      </c>
      <c r="J819" s="90">
        <v>51200</v>
      </c>
      <c r="K819" s="90">
        <v>52000</v>
      </c>
      <c r="L819" s="91" t="s">
        <v>25</v>
      </c>
      <c r="M819" s="90">
        <v>52400</v>
      </c>
      <c r="N819" s="90">
        <v>51500</v>
      </c>
      <c r="O819" s="90">
        <v>50500</v>
      </c>
      <c r="P819" s="90">
        <v>48500</v>
      </c>
      <c r="Q819" s="90">
        <v>47200</v>
      </c>
      <c r="R819" s="90">
        <v>47600</v>
      </c>
      <c r="S819" s="90">
        <v>47500</v>
      </c>
      <c r="T819" s="90">
        <v>50000</v>
      </c>
      <c r="U819" s="90">
        <v>50300</v>
      </c>
      <c r="V819" s="90">
        <v>51800</v>
      </c>
      <c r="W819" s="90">
        <v>51200</v>
      </c>
      <c r="X819" s="90">
        <v>53600</v>
      </c>
    </row>
    <row r="820" spans="1:24">
      <c r="A820" t="str">
        <f t="shared" si="21"/>
        <v>Jun-23</v>
      </c>
      <c r="B820" s="93">
        <v>45086</v>
      </c>
      <c r="C820" s="90">
        <v>51400</v>
      </c>
      <c r="D820" s="90">
        <v>50300</v>
      </c>
      <c r="E820" s="90">
        <v>51200</v>
      </c>
      <c r="F820" s="90">
        <v>47500</v>
      </c>
      <c r="G820" s="90">
        <v>51600</v>
      </c>
      <c r="H820" s="91" t="s">
        <v>25</v>
      </c>
      <c r="I820" s="90">
        <v>49000</v>
      </c>
      <c r="J820" s="90">
        <v>51200</v>
      </c>
      <c r="K820" s="90">
        <v>51800</v>
      </c>
      <c r="L820" s="91" t="s">
        <v>25</v>
      </c>
      <c r="M820" s="90">
        <v>52200</v>
      </c>
      <c r="N820" s="90">
        <v>51500</v>
      </c>
      <c r="O820" s="90">
        <v>50500</v>
      </c>
      <c r="P820" s="90">
        <v>48800</v>
      </c>
      <c r="Q820" s="90">
        <v>47000</v>
      </c>
      <c r="R820" s="90">
        <v>47600</v>
      </c>
      <c r="S820" s="90">
        <v>47700</v>
      </c>
      <c r="T820" s="90">
        <v>50000</v>
      </c>
      <c r="U820" s="90">
        <v>50300</v>
      </c>
      <c r="V820" s="90">
        <v>51800</v>
      </c>
      <c r="W820" s="90">
        <v>51000</v>
      </c>
      <c r="X820" s="90">
        <v>53400</v>
      </c>
    </row>
    <row r="821" spans="1:24">
      <c r="A821" t="str">
        <f t="shared" si="21"/>
        <v>Jun-23</v>
      </c>
      <c r="B821" s="93">
        <v>45087</v>
      </c>
      <c r="C821" s="90">
        <v>51400</v>
      </c>
      <c r="D821" s="90">
        <v>50300</v>
      </c>
      <c r="E821" s="90">
        <v>51400</v>
      </c>
      <c r="F821" s="90">
        <v>47500</v>
      </c>
      <c r="G821" s="90">
        <v>51500</v>
      </c>
      <c r="H821" s="91" t="s">
        <v>25</v>
      </c>
      <c r="I821" s="90">
        <v>49000</v>
      </c>
      <c r="J821" s="90">
        <v>51200</v>
      </c>
      <c r="K821" s="90">
        <v>51800</v>
      </c>
      <c r="L821" s="91" t="s">
        <v>25</v>
      </c>
      <c r="M821" s="90">
        <v>52400</v>
      </c>
      <c r="N821" s="90">
        <v>51200</v>
      </c>
      <c r="O821" s="90">
        <v>50500</v>
      </c>
      <c r="P821" s="90">
        <v>48800</v>
      </c>
      <c r="Q821" s="90">
        <v>46900</v>
      </c>
      <c r="R821" s="90">
        <v>47500</v>
      </c>
      <c r="S821" s="90">
        <v>47700</v>
      </c>
      <c r="T821" s="90">
        <v>50000</v>
      </c>
      <c r="U821" s="90">
        <v>50300</v>
      </c>
      <c r="V821" s="90">
        <v>51800</v>
      </c>
      <c r="W821" s="90">
        <v>51000</v>
      </c>
      <c r="X821" s="90">
        <v>53400</v>
      </c>
    </row>
    <row r="822" spans="1:24">
      <c r="A822" t="str">
        <f t="shared" si="21"/>
        <v>Jun-23</v>
      </c>
      <c r="B822" s="93">
        <v>45088</v>
      </c>
      <c r="C822" s="90" t="s">
        <v>24</v>
      </c>
      <c r="D822" s="90" t="s">
        <v>24</v>
      </c>
      <c r="E822" s="90" t="s">
        <v>24</v>
      </c>
      <c r="F822" s="90" t="s">
        <v>24</v>
      </c>
      <c r="G822" s="90" t="s">
        <v>24</v>
      </c>
      <c r="H822" s="90" t="s">
        <v>24</v>
      </c>
      <c r="I822" s="90" t="s">
        <v>24</v>
      </c>
      <c r="J822" s="90" t="s">
        <v>24</v>
      </c>
      <c r="K822" s="90" t="s">
        <v>24</v>
      </c>
      <c r="L822" s="90" t="s">
        <v>24</v>
      </c>
      <c r="M822" s="90" t="s">
        <v>24</v>
      </c>
      <c r="N822" s="90" t="s">
        <v>24</v>
      </c>
      <c r="O822" s="90" t="s">
        <v>24</v>
      </c>
      <c r="P822" s="90" t="s">
        <v>24</v>
      </c>
      <c r="Q822" s="90" t="s">
        <v>24</v>
      </c>
      <c r="R822" s="90" t="s">
        <v>24</v>
      </c>
      <c r="S822" s="90" t="s">
        <v>24</v>
      </c>
      <c r="T822" s="90" t="s">
        <v>24</v>
      </c>
      <c r="U822" s="90" t="s">
        <v>24</v>
      </c>
      <c r="V822" s="90" t="s">
        <v>24</v>
      </c>
      <c r="W822" s="90" t="s">
        <v>24</v>
      </c>
      <c r="X822" s="90" t="s">
        <v>24</v>
      </c>
    </row>
    <row r="823" spans="1:24">
      <c r="A823" t="str">
        <f t="shared" si="21"/>
        <v>Jun-23</v>
      </c>
      <c r="B823" s="93">
        <v>45089</v>
      </c>
      <c r="C823" s="90">
        <v>51400</v>
      </c>
      <c r="D823" s="90">
        <v>50200</v>
      </c>
      <c r="E823" s="90">
        <v>51500</v>
      </c>
      <c r="F823" s="90">
        <v>47800</v>
      </c>
      <c r="G823" s="90">
        <v>51500</v>
      </c>
      <c r="H823" s="91" t="s">
        <v>25</v>
      </c>
      <c r="I823" s="90">
        <v>49000</v>
      </c>
      <c r="J823" s="90">
        <v>51500</v>
      </c>
      <c r="K823" s="90">
        <v>51800</v>
      </c>
      <c r="L823" s="91" t="s">
        <v>25</v>
      </c>
      <c r="M823" s="90">
        <v>52700</v>
      </c>
      <c r="N823" s="90">
        <v>51200</v>
      </c>
      <c r="O823" s="90">
        <v>50600</v>
      </c>
      <c r="P823" s="90">
        <v>49200</v>
      </c>
      <c r="Q823" s="90">
        <v>46900</v>
      </c>
      <c r="R823" s="90">
        <v>47800</v>
      </c>
      <c r="S823" s="90">
        <v>47500</v>
      </c>
      <c r="T823" s="90">
        <v>50300</v>
      </c>
      <c r="U823" s="90">
        <v>50400</v>
      </c>
      <c r="V823" s="90">
        <v>51800</v>
      </c>
      <c r="W823" s="90">
        <v>51000</v>
      </c>
      <c r="X823" s="90">
        <v>53400</v>
      </c>
    </row>
    <row r="824" spans="1:24">
      <c r="A824" t="str">
        <f t="shared" si="21"/>
        <v>Jun-23</v>
      </c>
      <c r="B824" s="93">
        <v>45090</v>
      </c>
      <c r="C824" s="90">
        <v>51400</v>
      </c>
      <c r="D824" s="90">
        <v>50200</v>
      </c>
      <c r="E824" s="90">
        <v>51500</v>
      </c>
      <c r="F824" s="90">
        <v>48100</v>
      </c>
      <c r="G824" s="90">
        <v>51500</v>
      </c>
      <c r="H824" s="91" t="s">
        <v>25</v>
      </c>
      <c r="I824" s="90">
        <v>49000</v>
      </c>
      <c r="J824" s="90">
        <v>52000</v>
      </c>
      <c r="K824" s="90">
        <v>51800</v>
      </c>
      <c r="L824" s="91" t="s">
        <v>25</v>
      </c>
      <c r="M824" s="90">
        <v>52900</v>
      </c>
      <c r="N824" s="90">
        <v>51200</v>
      </c>
      <c r="O824" s="90">
        <v>50700</v>
      </c>
      <c r="P824" s="90">
        <v>49800</v>
      </c>
      <c r="Q824" s="90">
        <v>47300</v>
      </c>
      <c r="R824" s="90">
        <v>47800</v>
      </c>
      <c r="S824" s="90">
        <v>47800</v>
      </c>
      <c r="T824" s="90">
        <v>50600</v>
      </c>
      <c r="U824" s="90">
        <v>50500</v>
      </c>
      <c r="V824" s="90">
        <v>52300</v>
      </c>
      <c r="W824" s="90">
        <v>51000</v>
      </c>
      <c r="X824" s="90">
        <v>53400</v>
      </c>
    </row>
    <row r="825" spans="1:24">
      <c r="A825" t="str">
        <f t="shared" si="21"/>
        <v>Jun-23</v>
      </c>
      <c r="B825" s="93">
        <v>45091</v>
      </c>
      <c r="C825" s="90">
        <v>51400</v>
      </c>
      <c r="D825" s="90">
        <v>50000</v>
      </c>
      <c r="E825" s="90">
        <v>51600</v>
      </c>
      <c r="F825" s="90">
        <v>47800</v>
      </c>
      <c r="G825" s="90">
        <v>51500</v>
      </c>
      <c r="H825" s="91" t="s">
        <v>25</v>
      </c>
      <c r="I825" s="90">
        <v>49000</v>
      </c>
      <c r="J825" s="90">
        <v>52000</v>
      </c>
      <c r="K825" s="90">
        <v>51800</v>
      </c>
      <c r="L825" s="91" t="s">
        <v>25</v>
      </c>
      <c r="M825" s="90">
        <v>52800</v>
      </c>
      <c r="N825" s="90">
        <v>51200</v>
      </c>
      <c r="O825" s="90">
        <v>50600</v>
      </c>
      <c r="P825" s="90">
        <v>49500</v>
      </c>
      <c r="Q825" s="90">
        <v>47200</v>
      </c>
      <c r="R825" s="90">
        <v>47700</v>
      </c>
      <c r="S825" s="90">
        <v>47600</v>
      </c>
      <c r="T825" s="90">
        <v>50500</v>
      </c>
      <c r="U825" s="90">
        <v>50600</v>
      </c>
      <c r="V825" s="90">
        <v>52300</v>
      </c>
      <c r="W825" s="90">
        <v>51000</v>
      </c>
      <c r="X825" s="90">
        <v>53400</v>
      </c>
    </row>
    <row r="826" spans="1:24">
      <c r="A826" t="str">
        <f t="shared" si="21"/>
        <v>Jun-23</v>
      </c>
      <c r="B826" s="93">
        <v>45092</v>
      </c>
      <c r="C826" s="90">
        <v>51400</v>
      </c>
      <c r="D826" s="90">
        <v>50000</v>
      </c>
      <c r="E826" s="90">
        <v>51800</v>
      </c>
      <c r="F826" s="90">
        <v>47500</v>
      </c>
      <c r="G826" s="90">
        <v>51500</v>
      </c>
      <c r="H826" s="91" t="s">
        <v>25</v>
      </c>
      <c r="I826" s="90">
        <v>49000</v>
      </c>
      <c r="J826" s="90">
        <v>51600</v>
      </c>
      <c r="K826" s="90">
        <v>51700</v>
      </c>
      <c r="L826" s="91" t="s">
        <v>25</v>
      </c>
      <c r="M826" s="90">
        <v>52700</v>
      </c>
      <c r="N826" s="90">
        <v>51000</v>
      </c>
      <c r="O826" s="90">
        <v>50500</v>
      </c>
      <c r="P826" s="90">
        <v>49200</v>
      </c>
      <c r="Q826" s="90">
        <v>47000</v>
      </c>
      <c r="R826" s="90">
        <v>47500</v>
      </c>
      <c r="S826" s="90">
        <v>47500</v>
      </c>
      <c r="T826" s="90">
        <v>50000</v>
      </c>
      <c r="U826" s="90">
        <v>50300</v>
      </c>
      <c r="V826" s="90">
        <v>52300</v>
      </c>
      <c r="W826" s="90">
        <v>50800</v>
      </c>
      <c r="X826" s="90">
        <v>53400</v>
      </c>
    </row>
    <row r="827" spans="1:24">
      <c r="A827" t="str">
        <f t="shared" si="21"/>
        <v>Jun-23</v>
      </c>
      <c r="B827" s="93">
        <v>45093</v>
      </c>
      <c r="C827" s="90">
        <v>51400</v>
      </c>
      <c r="D827" s="90">
        <v>50000</v>
      </c>
      <c r="E827" s="90">
        <v>51800</v>
      </c>
      <c r="F827" s="90">
        <v>47600</v>
      </c>
      <c r="G827" s="90">
        <v>51500</v>
      </c>
      <c r="H827" s="91" t="s">
        <v>25</v>
      </c>
      <c r="I827" s="90">
        <v>49000</v>
      </c>
      <c r="J827" s="90">
        <v>51500</v>
      </c>
      <c r="K827" s="90">
        <v>51700</v>
      </c>
      <c r="L827" s="91" t="s">
        <v>25</v>
      </c>
      <c r="M827" s="90">
        <v>52700</v>
      </c>
      <c r="N827" s="90">
        <v>50800</v>
      </c>
      <c r="O827" s="90">
        <v>50500</v>
      </c>
      <c r="P827" s="90">
        <v>49200</v>
      </c>
      <c r="Q827" s="90">
        <v>46800</v>
      </c>
      <c r="R827" s="90">
        <v>47700</v>
      </c>
      <c r="S827" s="90">
        <v>47500</v>
      </c>
      <c r="T827" s="90">
        <v>50100</v>
      </c>
      <c r="U827" s="90">
        <v>50300</v>
      </c>
      <c r="V827" s="90">
        <v>52300</v>
      </c>
      <c r="W827" s="90">
        <v>50700</v>
      </c>
      <c r="X827" s="90">
        <v>53300</v>
      </c>
    </row>
    <row r="828" spans="1:24">
      <c r="A828" t="str">
        <f t="shared" si="21"/>
        <v>Jun-23</v>
      </c>
      <c r="B828" s="93">
        <v>45094</v>
      </c>
      <c r="C828" s="90">
        <v>51400</v>
      </c>
      <c r="D828" s="90">
        <v>49800</v>
      </c>
      <c r="E828" s="90">
        <v>51800</v>
      </c>
      <c r="F828" s="90">
        <v>47600</v>
      </c>
      <c r="G828" s="90">
        <v>51500</v>
      </c>
      <c r="H828" s="91" t="s">
        <v>25</v>
      </c>
      <c r="I828" s="90">
        <v>49000</v>
      </c>
      <c r="J828" s="90">
        <v>51500</v>
      </c>
      <c r="K828" s="90">
        <v>51700</v>
      </c>
      <c r="L828" s="91" t="s">
        <v>25</v>
      </c>
      <c r="M828" s="90">
        <v>52800</v>
      </c>
      <c r="N828" s="90">
        <v>50800</v>
      </c>
      <c r="O828" s="90">
        <v>50600</v>
      </c>
      <c r="P828" s="90">
        <v>49200</v>
      </c>
      <c r="Q828" s="90">
        <v>47000</v>
      </c>
      <c r="R828" s="90">
        <v>47700</v>
      </c>
      <c r="S828" s="90">
        <v>47500</v>
      </c>
      <c r="T828" s="90">
        <v>50100</v>
      </c>
      <c r="U828" s="90">
        <v>50300</v>
      </c>
      <c r="V828" s="90">
        <v>52300</v>
      </c>
      <c r="W828" s="90">
        <v>50700</v>
      </c>
      <c r="X828" s="90">
        <v>53300</v>
      </c>
    </row>
    <row r="829" spans="1:24">
      <c r="A829" t="str">
        <f t="shared" si="21"/>
        <v>Jun-23</v>
      </c>
      <c r="B829" s="93">
        <v>45095</v>
      </c>
      <c r="C829" s="90" t="s">
        <v>24</v>
      </c>
      <c r="D829" s="90" t="s">
        <v>24</v>
      </c>
      <c r="E829" s="90" t="s">
        <v>24</v>
      </c>
      <c r="F829" s="90" t="s">
        <v>24</v>
      </c>
      <c r="G829" s="90" t="s">
        <v>24</v>
      </c>
      <c r="H829" s="90" t="s">
        <v>24</v>
      </c>
      <c r="I829" s="90" t="s">
        <v>24</v>
      </c>
      <c r="J829" s="90" t="s">
        <v>24</v>
      </c>
      <c r="K829" s="90" t="s">
        <v>24</v>
      </c>
      <c r="L829" s="90" t="s">
        <v>24</v>
      </c>
      <c r="M829" s="90" t="s">
        <v>24</v>
      </c>
      <c r="N829" s="90" t="s">
        <v>24</v>
      </c>
      <c r="O829" s="90" t="s">
        <v>24</v>
      </c>
      <c r="P829" s="90" t="s">
        <v>24</v>
      </c>
      <c r="Q829" s="90" t="s">
        <v>24</v>
      </c>
      <c r="R829" s="90" t="s">
        <v>24</v>
      </c>
      <c r="S829" s="90" t="s">
        <v>24</v>
      </c>
      <c r="T829" s="90" t="s">
        <v>24</v>
      </c>
      <c r="U829" s="90" t="s">
        <v>24</v>
      </c>
      <c r="V829" s="90" t="s">
        <v>24</v>
      </c>
      <c r="W829" s="90" t="s">
        <v>24</v>
      </c>
      <c r="X829" s="90" t="s">
        <v>24</v>
      </c>
    </row>
    <row r="830" spans="1:24">
      <c r="A830" t="str">
        <f t="shared" si="21"/>
        <v>Jun-23</v>
      </c>
      <c r="B830" s="93">
        <v>45096</v>
      </c>
      <c r="C830" s="90">
        <v>51300</v>
      </c>
      <c r="D830" s="90">
        <v>49800</v>
      </c>
      <c r="E830" s="90">
        <v>51500</v>
      </c>
      <c r="F830" s="90">
        <v>47400</v>
      </c>
      <c r="G830" s="90">
        <v>51200</v>
      </c>
      <c r="H830" s="91" t="s">
        <v>25</v>
      </c>
      <c r="I830" s="90">
        <v>49000</v>
      </c>
      <c r="J830" s="90">
        <v>51300</v>
      </c>
      <c r="K830" s="90">
        <v>51500</v>
      </c>
      <c r="L830" s="91" t="s">
        <v>25</v>
      </c>
      <c r="M830" s="90">
        <v>52700</v>
      </c>
      <c r="N830" s="90">
        <v>50800</v>
      </c>
      <c r="O830" s="90">
        <v>50500</v>
      </c>
      <c r="P830" s="90">
        <v>48700</v>
      </c>
      <c r="Q830" s="90">
        <v>46900</v>
      </c>
      <c r="R830" s="90">
        <v>47600</v>
      </c>
      <c r="S830" s="90">
        <v>47400</v>
      </c>
      <c r="T830" s="90">
        <v>50000</v>
      </c>
      <c r="U830" s="90">
        <v>50300</v>
      </c>
      <c r="V830" s="90">
        <v>52300</v>
      </c>
      <c r="W830" s="90">
        <v>50500</v>
      </c>
      <c r="X830" s="90">
        <v>53200</v>
      </c>
    </row>
    <row r="831" spans="1:24">
      <c r="A831" t="str">
        <f t="shared" si="21"/>
        <v>Jun-23</v>
      </c>
      <c r="B831" s="93">
        <v>45097</v>
      </c>
      <c r="C831" s="90">
        <v>51200</v>
      </c>
      <c r="D831" s="90">
        <v>49500</v>
      </c>
      <c r="E831" s="90">
        <v>51100</v>
      </c>
      <c r="F831" s="90">
        <v>47100</v>
      </c>
      <c r="G831" s="90">
        <v>51000</v>
      </c>
      <c r="H831" s="91" t="s">
        <v>25</v>
      </c>
      <c r="I831" s="90">
        <v>49000</v>
      </c>
      <c r="J831" s="90">
        <v>51000</v>
      </c>
      <c r="K831" s="90">
        <v>51500</v>
      </c>
      <c r="L831" s="91" t="s">
        <v>25</v>
      </c>
      <c r="M831" s="90">
        <v>52400</v>
      </c>
      <c r="N831" s="90">
        <v>50800</v>
      </c>
      <c r="O831" s="90">
        <v>50300</v>
      </c>
      <c r="P831" s="90">
        <v>48700</v>
      </c>
      <c r="Q831" s="90">
        <v>46700</v>
      </c>
      <c r="R831" s="90">
        <v>47200</v>
      </c>
      <c r="S831" s="90">
        <v>47000</v>
      </c>
      <c r="T831" s="90">
        <v>49600</v>
      </c>
      <c r="U831" s="90">
        <v>50000</v>
      </c>
      <c r="V831" s="90">
        <v>52300</v>
      </c>
      <c r="W831" s="90">
        <v>50500</v>
      </c>
      <c r="X831" s="90">
        <v>53200</v>
      </c>
    </row>
    <row r="832" spans="1:24">
      <c r="A832" t="str">
        <f t="shared" si="21"/>
        <v>Jun-23</v>
      </c>
      <c r="B832" s="93">
        <v>45098</v>
      </c>
      <c r="C832" s="90">
        <v>51100</v>
      </c>
      <c r="D832" s="90">
        <v>49500</v>
      </c>
      <c r="E832" s="90">
        <v>51100</v>
      </c>
      <c r="F832" s="90">
        <v>46900</v>
      </c>
      <c r="G832" s="90">
        <v>50900</v>
      </c>
      <c r="H832" s="91" t="s">
        <v>25</v>
      </c>
      <c r="I832" s="90">
        <v>49000</v>
      </c>
      <c r="J832" s="90">
        <v>50800</v>
      </c>
      <c r="K832" s="90">
        <v>51500</v>
      </c>
      <c r="L832" s="91" t="s">
        <v>25</v>
      </c>
      <c r="M832" s="90">
        <v>52200</v>
      </c>
      <c r="N832" s="90">
        <v>50800</v>
      </c>
      <c r="O832" s="90">
        <v>50000</v>
      </c>
      <c r="P832" s="90">
        <v>48700</v>
      </c>
      <c r="Q832" s="90">
        <v>46600</v>
      </c>
      <c r="R832" s="90">
        <v>47100</v>
      </c>
      <c r="S832" s="90">
        <v>47000</v>
      </c>
      <c r="T832" s="90">
        <v>49400</v>
      </c>
      <c r="U832" s="90">
        <v>49800</v>
      </c>
      <c r="V832" s="90">
        <v>51800</v>
      </c>
      <c r="W832" s="90">
        <v>50500</v>
      </c>
      <c r="X832" s="90">
        <v>53200</v>
      </c>
    </row>
    <row r="833" spans="1:24">
      <c r="A833" t="str">
        <f t="shared" si="21"/>
        <v>Jun-23</v>
      </c>
      <c r="B833" s="93">
        <v>45099</v>
      </c>
      <c r="C833" s="90">
        <v>50900</v>
      </c>
      <c r="D833" s="90">
        <v>49500</v>
      </c>
      <c r="E833" s="90">
        <v>51000</v>
      </c>
      <c r="F833" s="90">
        <v>46600</v>
      </c>
      <c r="G833" s="90">
        <v>50900</v>
      </c>
      <c r="H833" s="91" t="s">
        <v>25</v>
      </c>
      <c r="I833" s="90">
        <v>48500</v>
      </c>
      <c r="J833" s="90">
        <v>50300</v>
      </c>
      <c r="K833" s="90">
        <v>51500</v>
      </c>
      <c r="L833" s="91" t="s">
        <v>25</v>
      </c>
      <c r="M833" s="90">
        <v>52100</v>
      </c>
      <c r="N833" s="90">
        <v>50800</v>
      </c>
      <c r="O833" s="90">
        <v>50000</v>
      </c>
      <c r="P833" s="90">
        <v>48500</v>
      </c>
      <c r="Q833" s="90">
        <v>46500</v>
      </c>
      <c r="R833" s="90">
        <v>47000</v>
      </c>
      <c r="S833" s="90">
        <v>46800</v>
      </c>
      <c r="T833" s="90">
        <v>49100</v>
      </c>
      <c r="U833" s="90">
        <v>49500</v>
      </c>
      <c r="V833" s="90">
        <v>51800</v>
      </c>
      <c r="W833" s="90">
        <v>50200</v>
      </c>
      <c r="X833" s="90">
        <v>53000</v>
      </c>
    </row>
    <row r="834" spans="1:24">
      <c r="A834" t="str">
        <f t="shared" si="21"/>
        <v>Jun-23</v>
      </c>
      <c r="B834" s="93">
        <v>45100</v>
      </c>
      <c r="C834" s="90">
        <v>50600</v>
      </c>
      <c r="D834" s="90">
        <v>49500</v>
      </c>
      <c r="E834" s="90">
        <v>50800</v>
      </c>
      <c r="F834" s="90">
        <v>46400</v>
      </c>
      <c r="G834" s="90">
        <v>50800</v>
      </c>
      <c r="H834" s="91" t="s">
        <v>25</v>
      </c>
      <c r="I834" s="90">
        <v>48500</v>
      </c>
      <c r="J834" s="90">
        <v>50300</v>
      </c>
      <c r="K834" s="90">
        <v>50900</v>
      </c>
      <c r="L834" s="91" t="s">
        <v>25</v>
      </c>
      <c r="M834" s="90">
        <v>51800</v>
      </c>
      <c r="N834" s="90">
        <v>50700</v>
      </c>
      <c r="O834" s="90">
        <v>49700</v>
      </c>
      <c r="P834" s="90">
        <v>48300</v>
      </c>
      <c r="Q834" s="90">
        <v>46400</v>
      </c>
      <c r="R834" s="90">
        <v>46900</v>
      </c>
      <c r="S834" s="90">
        <v>46700</v>
      </c>
      <c r="T834" s="90">
        <v>48900</v>
      </c>
      <c r="U834" s="90">
        <v>49500</v>
      </c>
      <c r="V834" s="90">
        <v>51800</v>
      </c>
      <c r="W834" s="90">
        <v>50000</v>
      </c>
      <c r="X834" s="90">
        <v>52700</v>
      </c>
    </row>
    <row r="835" spans="1:24">
      <c r="A835" t="str">
        <f t="shared" si="21"/>
        <v>Jun-23</v>
      </c>
      <c r="B835" s="93">
        <v>45101</v>
      </c>
      <c r="C835" s="90">
        <v>50600</v>
      </c>
      <c r="D835" s="90">
        <v>49500</v>
      </c>
      <c r="E835" s="90">
        <v>50900</v>
      </c>
      <c r="F835" s="90">
        <v>46500</v>
      </c>
      <c r="G835" s="90">
        <v>50800</v>
      </c>
      <c r="H835" s="91" t="s">
        <v>25</v>
      </c>
      <c r="I835" s="90">
        <v>48500</v>
      </c>
      <c r="J835" s="90">
        <v>50600</v>
      </c>
      <c r="K835" s="90">
        <v>50900</v>
      </c>
      <c r="L835" s="91" t="s">
        <v>25</v>
      </c>
      <c r="M835" s="90">
        <v>52200</v>
      </c>
      <c r="N835" s="90">
        <v>50300</v>
      </c>
      <c r="O835" s="90">
        <v>49900</v>
      </c>
      <c r="P835" s="90">
        <v>48300</v>
      </c>
      <c r="Q835" s="90">
        <v>46600</v>
      </c>
      <c r="R835" s="90">
        <v>47100</v>
      </c>
      <c r="S835" s="90">
        <v>46800</v>
      </c>
      <c r="T835" s="90">
        <v>49000</v>
      </c>
      <c r="U835" s="90">
        <v>49700</v>
      </c>
      <c r="V835" s="90">
        <v>51800</v>
      </c>
      <c r="W835" s="90">
        <v>50000</v>
      </c>
      <c r="X835" s="90">
        <v>52700</v>
      </c>
    </row>
    <row r="836" spans="1:24">
      <c r="A836" t="str">
        <f t="shared" si="21"/>
        <v>Jun-23</v>
      </c>
      <c r="B836" s="93">
        <v>45102</v>
      </c>
      <c r="C836" s="90" t="s">
        <v>24</v>
      </c>
      <c r="D836" s="90" t="s">
        <v>24</v>
      </c>
      <c r="E836" s="90" t="s">
        <v>24</v>
      </c>
      <c r="F836" s="90" t="s">
        <v>24</v>
      </c>
      <c r="G836" s="90" t="s">
        <v>24</v>
      </c>
      <c r="H836" s="90" t="s">
        <v>24</v>
      </c>
      <c r="I836" s="90" t="s">
        <v>24</v>
      </c>
      <c r="J836" s="90" t="s">
        <v>24</v>
      </c>
      <c r="K836" s="90" t="s">
        <v>24</v>
      </c>
      <c r="L836" s="90" t="s">
        <v>24</v>
      </c>
      <c r="M836" s="90" t="s">
        <v>24</v>
      </c>
      <c r="N836" s="90" t="s">
        <v>24</v>
      </c>
      <c r="O836" s="90" t="s">
        <v>24</v>
      </c>
      <c r="P836" s="90" t="s">
        <v>24</v>
      </c>
      <c r="Q836" s="90" t="s">
        <v>24</v>
      </c>
      <c r="R836" s="90" t="s">
        <v>24</v>
      </c>
      <c r="S836" s="90" t="s">
        <v>24</v>
      </c>
      <c r="T836" s="90" t="s">
        <v>24</v>
      </c>
      <c r="U836" s="90" t="s">
        <v>24</v>
      </c>
      <c r="V836" s="90" t="s">
        <v>24</v>
      </c>
      <c r="W836" s="90" t="s">
        <v>24</v>
      </c>
      <c r="X836" s="90" t="s">
        <v>24</v>
      </c>
    </row>
    <row r="837" spans="1:24">
      <c r="A837" t="str">
        <f t="shared" si="21"/>
        <v>Jun-23</v>
      </c>
      <c r="B837" s="93">
        <v>45103</v>
      </c>
      <c r="C837" s="90">
        <v>50400</v>
      </c>
      <c r="D837" s="90">
        <v>49200</v>
      </c>
      <c r="E837" s="90">
        <v>50500</v>
      </c>
      <c r="F837" s="90">
        <v>46500</v>
      </c>
      <c r="G837" s="90">
        <v>50400</v>
      </c>
      <c r="H837" s="91" t="s">
        <v>25</v>
      </c>
      <c r="I837" s="90">
        <v>48000</v>
      </c>
      <c r="J837" s="90">
        <v>50500</v>
      </c>
      <c r="K837" s="90">
        <v>50800</v>
      </c>
      <c r="L837" s="91" t="s">
        <v>25</v>
      </c>
      <c r="M837" s="90">
        <v>51900</v>
      </c>
      <c r="N837" s="90">
        <v>50000</v>
      </c>
      <c r="O837" s="90">
        <v>49500</v>
      </c>
      <c r="P837" s="90">
        <v>48100</v>
      </c>
      <c r="Q837" s="90">
        <v>46500</v>
      </c>
      <c r="R837" s="90">
        <v>46800</v>
      </c>
      <c r="S837" s="90">
        <v>46800</v>
      </c>
      <c r="T837" s="90">
        <v>49000</v>
      </c>
      <c r="U837" s="90">
        <v>49500</v>
      </c>
      <c r="V837" s="90">
        <v>51800</v>
      </c>
      <c r="W837" s="90">
        <v>49700</v>
      </c>
      <c r="X837" s="90">
        <v>52500</v>
      </c>
    </row>
    <row r="838" spans="1:24">
      <c r="A838" t="str">
        <f t="shared" si="21"/>
        <v>Jun-23</v>
      </c>
      <c r="B838" s="93">
        <v>45104</v>
      </c>
      <c r="C838" s="90">
        <v>50300</v>
      </c>
      <c r="D838" s="90">
        <v>49200</v>
      </c>
      <c r="E838" s="90">
        <v>50200</v>
      </c>
      <c r="F838" s="90">
        <v>46300</v>
      </c>
      <c r="G838" s="90">
        <v>50400</v>
      </c>
      <c r="H838" s="91" t="s">
        <v>25</v>
      </c>
      <c r="I838" s="90">
        <v>48000</v>
      </c>
      <c r="J838" s="90">
        <v>50100</v>
      </c>
      <c r="K838" s="90">
        <v>50800</v>
      </c>
      <c r="L838" s="91" t="s">
        <v>25</v>
      </c>
      <c r="M838" s="90">
        <v>51300</v>
      </c>
      <c r="N838" s="90">
        <v>49700</v>
      </c>
      <c r="O838" s="90">
        <v>49500</v>
      </c>
      <c r="P838" s="90">
        <v>48100</v>
      </c>
      <c r="Q838" s="90">
        <v>46400</v>
      </c>
      <c r="R838" s="90">
        <v>46600</v>
      </c>
      <c r="S838" s="90">
        <v>46500</v>
      </c>
      <c r="T838" s="90">
        <v>48800</v>
      </c>
      <c r="U838" s="90">
        <v>49300</v>
      </c>
      <c r="V838" s="90">
        <v>51800</v>
      </c>
      <c r="W838" s="90">
        <v>49700</v>
      </c>
      <c r="X838" s="90">
        <v>52500</v>
      </c>
    </row>
    <row r="839" spans="1:24">
      <c r="A839" t="str">
        <f t="shared" si="21"/>
        <v>Jun-23</v>
      </c>
      <c r="B839" s="93">
        <v>45105</v>
      </c>
      <c r="C839" s="90">
        <v>50000</v>
      </c>
      <c r="D839" s="90">
        <v>49000</v>
      </c>
      <c r="E839" s="90">
        <v>50200</v>
      </c>
      <c r="F839" s="90">
        <v>46100</v>
      </c>
      <c r="G839" s="90">
        <v>50300</v>
      </c>
      <c r="H839" s="91" t="s">
        <v>25</v>
      </c>
      <c r="I839" s="90">
        <v>47500</v>
      </c>
      <c r="J839" s="90">
        <v>50000</v>
      </c>
      <c r="K839" s="90">
        <v>50700</v>
      </c>
      <c r="L839" s="91" t="s">
        <v>25</v>
      </c>
      <c r="M839" s="90">
        <v>51300</v>
      </c>
      <c r="N839" s="90">
        <v>49400</v>
      </c>
      <c r="O839" s="90">
        <v>49300</v>
      </c>
      <c r="P839" s="90">
        <v>48100</v>
      </c>
      <c r="Q839" s="90">
        <v>46400</v>
      </c>
      <c r="R839" s="90">
        <v>46500</v>
      </c>
      <c r="S839" s="90">
        <v>46500</v>
      </c>
      <c r="T839" s="90">
        <v>48600</v>
      </c>
      <c r="U839" s="90">
        <v>48900</v>
      </c>
      <c r="V839" s="90">
        <v>51800</v>
      </c>
      <c r="W839" s="90">
        <v>49500</v>
      </c>
      <c r="X839" s="90">
        <v>52400</v>
      </c>
    </row>
    <row r="840" spans="1:24">
      <c r="A840" t="str">
        <f t="shared" si="21"/>
        <v>Jun-23</v>
      </c>
      <c r="B840" s="93">
        <v>45106</v>
      </c>
      <c r="C840" s="90">
        <v>50000</v>
      </c>
      <c r="D840" s="90">
        <v>49000</v>
      </c>
      <c r="E840" s="90">
        <v>49900</v>
      </c>
      <c r="F840" s="90">
        <v>46000</v>
      </c>
      <c r="G840" s="90">
        <v>49800</v>
      </c>
      <c r="H840" s="91" t="s">
        <v>25</v>
      </c>
      <c r="I840" s="90">
        <v>47500</v>
      </c>
      <c r="J840" s="90">
        <v>49800</v>
      </c>
      <c r="K840" s="90">
        <v>50100</v>
      </c>
      <c r="L840" s="91" t="s">
        <v>25</v>
      </c>
      <c r="M840" s="90">
        <v>51300</v>
      </c>
      <c r="N840" s="90">
        <v>48600</v>
      </c>
      <c r="O840" s="90">
        <v>49200</v>
      </c>
      <c r="P840" s="90">
        <v>47800</v>
      </c>
      <c r="Q840" s="90">
        <v>46200</v>
      </c>
      <c r="R840" s="90">
        <v>46500</v>
      </c>
      <c r="S840" s="90">
        <v>46300</v>
      </c>
      <c r="T840" s="90">
        <v>48600</v>
      </c>
      <c r="U840" s="90">
        <v>49000</v>
      </c>
      <c r="V840" s="90">
        <v>51300</v>
      </c>
      <c r="W840" s="90">
        <v>49500</v>
      </c>
      <c r="X840" s="90">
        <v>52400</v>
      </c>
    </row>
    <row r="841" spans="1:24">
      <c r="A841" t="str">
        <f t="shared" si="21"/>
        <v>Jun-23</v>
      </c>
      <c r="B841" s="93">
        <v>45107</v>
      </c>
      <c r="C841" s="90">
        <v>49800</v>
      </c>
      <c r="D841" s="90">
        <v>49000</v>
      </c>
      <c r="E841" s="90">
        <v>50100</v>
      </c>
      <c r="F841" s="90">
        <v>46200</v>
      </c>
      <c r="G841" s="90">
        <v>49800</v>
      </c>
      <c r="H841" s="91" t="s">
        <v>25</v>
      </c>
      <c r="I841" s="90">
        <v>47500</v>
      </c>
      <c r="J841" s="90">
        <v>49900</v>
      </c>
      <c r="K841" s="90">
        <v>50100</v>
      </c>
      <c r="L841" s="91" t="s">
        <v>25</v>
      </c>
      <c r="M841" s="90">
        <v>51500</v>
      </c>
      <c r="N841" s="90">
        <v>48600</v>
      </c>
      <c r="O841" s="90">
        <v>49500</v>
      </c>
      <c r="P841" s="90">
        <v>47800</v>
      </c>
      <c r="Q841" s="90">
        <v>46200</v>
      </c>
      <c r="R841" s="90">
        <v>46500</v>
      </c>
      <c r="S841" s="90">
        <v>46500</v>
      </c>
      <c r="T841" s="90">
        <v>48700</v>
      </c>
      <c r="U841" s="90">
        <v>49000</v>
      </c>
      <c r="V841" s="90">
        <v>51300</v>
      </c>
      <c r="W841" s="90">
        <v>49300</v>
      </c>
      <c r="X841" s="90">
        <v>52200</v>
      </c>
    </row>
    <row r="842" spans="1:24">
      <c r="A842" t="str">
        <f t="shared" si="21"/>
        <v>Jul-23</v>
      </c>
      <c r="B842" s="93">
        <v>45108</v>
      </c>
      <c r="C842" s="90">
        <v>49800</v>
      </c>
      <c r="D842" s="90">
        <v>49000</v>
      </c>
      <c r="E842" s="90">
        <v>50100</v>
      </c>
      <c r="F842" s="90">
        <v>46100</v>
      </c>
      <c r="G842" s="90">
        <v>49600</v>
      </c>
      <c r="H842" s="91" t="s">
        <v>25</v>
      </c>
      <c r="I842" s="90">
        <v>48000</v>
      </c>
      <c r="J842" s="90">
        <v>49800</v>
      </c>
      <c r="K842" s="90">
        <v>49700</v>
      </c>
      <c r="L842" s="91" t="s">
        <v>25</v>
      </c>
      <c r="M842" s="90">
        <v>51500</v>
      </c>
      <c r="N842" s="90">
        <v>48400</v>
      </c>
      <c r="O842" s="90">
        <v>49500</v>
      </c>
      <c r="P842" s="90">
        <v>47800</v>
      </c>
      <c r="Q842" s="90">
        <v>46200</v>
      </c>
      <c r="R842" s="90">
        <v>46000</v>
      </c>
      <c r="S842" s="90">
        <v>46500</v>
      </c>
      <c r="T842" s="90">
        <v>48600</v>
      </c>
      <c r="U842" s="90">
        <v>48700</v>
      </c>
      <c r="V842" s="90">
        <v>51300</v>
      </c>
      <c r="W842" s="90">
        <v>49300</v>
      </c>
      <c r="X842" s="90">
        <v>52200</v>
      </c>
    </row>
    <row r="843" spans="1:24">
      <c r="A843" t="str">
        <f t="shared" si="21"/>
        <v>Jul-23</v>
      </c>
      <c r="B843" s="93">
        <v>45109</v>
      </c>
      <c r="C843" s="90" t="s">
        <v>24</v>
      </c>
      <c r="D843" s="90" t="s">
        <v>24</v>
      </c>
      <c r="E843" s="90" t="s">
        <v>24</v>
      </c>
      <c r="F843" s="90" t="s">
        <v>24</v>
      </c>
      <c r="G843" s="90" t="s">
        <v>24</v>
      </c>
      <c r="H843" s="90" t="s">
        <v>24</v>
      </c>
      <c r="I843" s="90" t="s">
        <v>24</v>
      </c>
      <c r="J843" s="90" t="s">
        <v>24</v>
      </c>
      <c r="K843" s="90" t="s">
        <v>24</v>
      </c>
      <c r="L843" s="90" t="s">
        <v>24</v>
      </c>
      <c r="M843" s="90" t="s">
        <v>24</v>
      </c>
      <c r="N843" s="90" t="s">
        <v>24</v>
      </c>
      <c r="O843" s="90" t="s">
        <v>24</v>
      </c>
      <c r="P843" s="90" t="s">
        <v>24</v>
      </c>
      <c r="Q843" s="90" t="s">
        <v>24</v>
      </c>
      <c r="R843" s="90" t="s">
        <v>24</v>
      </c>
      <c r="S843" s="90" t="s">
        <v>24</v>
      </c>
      <c r="T843" s="90" t="s">
        <v>24</v>
      </c>
      <c r="U843" s="90" t="s">
        <v>24</v>
      </c>
      <c r="V843" s="90" t="s">
        <v>24</v>
      </c>
      <c r="W843" s="90" t="s">
        <v>24</v>
      </c>
      <c r="X843" s="90" t="s">
        <v>24</v>
      </c>
    </row>
    <row r="844" spans="1:24">
      <c r="A844" t="str">
        <f t="shared" si="21"/>
        <v>Jul-23</v>
      </c>
      <c r="B844" s="93">
        <v>45110</v>
      </c>
      <c r="C844" s="90">
        <v>49700</v>
      </c>
      <c r="D844" s="90">
        <v>49000</v>
      </c>
      <c r="E844" s="90">
        <v>50000</v>
      </c>
      <c r="F844" s="90">
        <v>45700</v>
      </c>
      <c r="G844" s="90">
        <v>49100</v>
      </c>
      <c r="H844" s="91" t="s">
        <v>25</v>
      </c>
      <c r="I844" s="90">
        <v>47500</v>
      </c>
      <c r="J844" s="90">
        <v>49600</v>
      </c>
      <c r="K844" s="90">
        <v>49700</v>
      </c>
      <c r="L844" s="91" t="s">
        <v>25</v>
      </c>
      <c r="M844" s="90">
        <v>51300</v>
      </c>
      <c r="N844" s="90">
        <v>48400</v>
      </c>
      <c r="O844" s="90">
        <v>49200</v>
      </c>
      <c r="P844" s="90">
        <v>47600</v>
      </c>
      <c r="Q844" s="90">
        <v>45600</v>
      </c>
      <c r="R844" s="90">
        <v>45900</v>
      </c>
      <c r="S844" s="90">
        <v>46000</v>
      </c>
      <c r="T844" s="90">
        <v>48200</v>
      </c>
      <c r="U844" s="90">
        <v>48600</v>
      </c>
      <c r="V844" s="90">
        <v>51000</v>
      </c>
      <c r="W844" s="90">
        <v>49200</v>
      </c>
      <c r="X844" s="90">
        <v>52000</v>
      </c>
    </row>
    <row r="845" spans="1:24">
      <c r="A845" t="str">
        <f t="shared" si="21"/>
        <v>Jul-23</v>
      </c>
      <c r="B845" s="93">
        <v>45111</v>
      </c>
      <c r="C845" s="90">
        <v>48800</v>
      </c>
      <c r="D845" s="90">
        <v>48900</v>
      </c>
      <c r="E845" s="90">
        <v>49600</v>
      </c>
      <c r="F845" s="90">
        <v>45400</v>
      </c>
      <c r="G845" s="90">
        <v>49000</v>
      </c>
      <c r="H845" s="91" t="s">
        <v>25</v>
      </c>
      <c r="I845" s="90">
        <v>47000</v>
      </c>
      <c r="J845" s="90">
        <v>49300</v>
      </c>
      <c r="K845" s="90">
        <v>49500</v>
      </c>
      <c r="L845" s="91" t="s">
        <v>25</v>
      </c>
      <c r="M845" s="90">
        <v>51200</v>
      </c>
      <c r="N845" s="90">
        <v>48400</v>
      </c>
      <c r="O845" s="90">
        <v>49000</v>
      </c>
      <c r="P845" s="90">
        <v>47400</v>
      </c>
      <c r="Q845" s="90">
        <v>45000</v>
      </c>
      <c r="R845" s="90">
        <v>45700</v>
      </c>
      <c r="S845" s="90">
        <v>45700</v>
      </c>
      <c r="T845" s="90">
        <v>47600</v>
      </c>
      <c r="U845" s="90">
        <v>48500</v>
      </c>
      <c r="V845" s="90">
        <v>51000</v>
      </c>
      <c r="W845" s="90">
        <v>49200</v>
      </c>
      <c r="X845" s="90">
        <v>52000</v>
      </c>
    </row>
    <row r="846" spans="1:24">
      <c r="A846" t="str">
        <f t="shared" si="21"/>
        <v>Jul-23</v>
      </c>
      <c r="B846" s="93">
        <v>45112</v>
      </c>
      <c r="C846" s="90">
        <v>48800</v>
      </c>
      <c r="D846" s="90">
        <v>48500</v>
      </c>
      <c r="E846" s="90">
        <v>49600</v>
      </c>
      <c r="F846" s="90">
        <v>45400</v>
      </c>
      <c r="G846" s="90">
        <v>48900</v>
      </c>
      <c r="H846" s="91" t="s">
        <v>25</v>
      </c>
      <c r="I846" s="90">
        <v>47000</v>
      </c>
      <c r="J846" s="90">
        <v>49300</v>
      </c>
      <c r="K846" s="90">
        <v>49500</v>
      </c>
      <c r="L846" s="91" t="s">
        <v>25</v>
      </c>
      <c r="M846" s="90">
        <v>51200</v>
      </c>
      <c r="N846" s="90">
        <v>48200</v>
      </c>
      <c r="O846" s="90">
        <v>48800</v>
      </c>
      <c r="P846" s="90">
        <v>47400</v>
      </c>
      <c r="Q846" s="90">
        <v>45200</v>
      </c>
      <c r="R846" s="90">
        <v>45300</v>
      </c>
      <c r="S846" s="90">
        <v>45700</v>
      </c>
      <c r="T846" s="90">
        <v>47600</v>
      </c>
      <c r="U846" s="90">
        <v>48000</v>
      </c>
      <c r="V846" s="90">
        <v>51000</v>
      </c>
      <c r="W846" s="90">
        <v>49000</v>
      </c>
      <c r="X846" s="90">
        <v>51900</v>
      </c>
    </row>
    <row r="847" spans="1:24">
      <c r="A847" t="str">
        <f t="shared" si="21"/>
        <v>Jul-23</v>
      </c>
      <c r="B847" s="93">
        <v>45113</v>
      </c>
      <c r="C847" s="90">
        <v>48900</v>
      </c>
      <c r="D847" s="90">
        <v>48500</v>
      </c>
      <c r="E847" s="90">
        <v>49800</v>
      </c>
      <c r="F847" s="90">
        <v>45500</v>
      </c>
      <c r="G847" s="90">
        <v>48900</v>
      </c>
      <c r="H847" s="91" t="s">
        <v>25</v>
      </c>
      <c r="I847" s="90">
        <v>47000</v>
      </c>
      <c r="J847" s="90">
        <v>49400</v>
      </c>
      <c r="K847" s="90">
        <v>49500</v>
      </c>
      <c r="L847" s="91" t="s">
        <v>25</v>
      </c>
      <c r="M847" s="90">
        <v>51400</v>
      </c>
      <c r="N847" s="90">
        <v>47900</v>
      </c>
      <c r="O847" s="90">
        <v>49000</v>
      </c>
      <c r="P847" s="90">
        <v>47400</v>
      </c>
      <c r="Q847" s="90">
        <v>45400</v>
      </c>
      <c r="R847" s="90">
        <v>45500</v>
      </c>
      <c r="S847" s="90">
        <v>45700</v>
      </c>
      <c r="T847" s="90">
        <v>47700</v>
      </c>
      <c r="U847" s="90">
        <v>48300</v>
      </c>
      <c r="V847" s="90">
        <v>51000</v>
      </c>
      <c r="W847" s="90">
        <v>49000</v>
      </c>
      <c r="X847" s="90">
        <v>51900</v>
      </c>
    </row>
    <row r="848" spans="1:24">
      <c r="A848" t="str">
        <f t="shared" si="21"/>
        <v>Jul-23</v>
      </c>
      <c r="B848" s="93">
        <v>45114</v>
      </c>
      <c r="C848" s="90">
        <v>48900</v>
      </c>
      <c r="D848" s="90">
        <v>48500</v>
      </c>
      <c r="E848" s="90">
        <v>49500</v>
      </c>
      <c r="F848" s="90">
        <v>45300</v>
      </c>
      <c r="G848" s="90">
        <v>48900</v>
      </c>
      <c r="H848" s="91" t="s">
        <v>25</v>
      </c>
      <c r="I848" s="90">
        <v>47000</v>
      </c>
      <c r="J848" s="90">
        <v>49400</v>
      </c>
      <c r="K848" s="90">
        <v>49300</v>
      </c>
      <c r="L848" s="91" t="s">
        <v>25</v>
      </c>
      <c r="M848" s="90">
        <v>51300</v>
      </c>
      <c r="N848" s="90">
        <v>47600</v>
      </c>
      <c r="O848" s="90">
        <v>49000</v>
      </c>
      <c r="P848" s="90">
        <v>47000</v>
      </c>
      <c r="Q848" s="90">
        <v>45000</v>
      </c>
      <c r="R848" s="90">
        <v>45200</v>
      </c>
      <c r="S848" s="90">
        <v>45500</v>
      </c>
      <c r="T848" s="90">
        <v>47500</v>
      </c>
      <c r="U848" s="90">
        <v>48300</v>
      </c>
      <c r="V848" s="90">
        <v>51000</v>
      </c>
      <c r="W848" s="90">
        <v>49000</v>
      </c>
      <c r="X848" s="90">
        <v>51900</v>
      </c>
    </row>
    <row r="849" spans="1:24">
      <c r="A849" t="str">
        <f t="shared" si="21"/>
        <v>Jul-23</v>
      </c>
      <c r="B849" s="93">
        <v>45115</v>
      </c>
      <c r="C849" s="90">
        <v>48500</v>
      </c>
      <c r="D849" s="90">
        <v>48500</v>
      </c>
      <c r="E849" s="90">
        <v>49400</v>
      </c>
      <c r="F849" s="90">
        <v>45100</v>
      </c>
      <c r="G849" s="90">
        <v>48900</v>
      </c>
      <c r="H849" s="91" t="s">
        <v>25</v>
      </c>
      <c r="I849" s="90">
        <v>47000</v>
      </c>
      <c r="J849" s="90">
        <v>49200</v>
      </c>
      <c r="K849" s="90">
        <v>49300</v>
      </c>
      <c r="L849" s="91" t="s">
        <v>25</v>
      </c>
      <c r="M849" s="90">
        <v>51000</v>
      </c>
      <c r="N849" s="90">
        <v>47600</v>
      </c>
      <c r="O849" s="90">
        <v>48800</v>
      </c>
      <c r="P849" s="90">
        <v>47000</v>
      </c>
      <c r="Q849" s="90">
        <v>44600</v>
      </c>
      <c r="R849" s="90">
        <v>45000</v>
      </c>
      <c r="S849" s="90">
        <v>45300</v>
      </c>
      <c r="T849" s="90">
        <v>47100</v>
      </c>
      <c r="U849" s="90">
        <v>48100</v>
      </c>
      <c r="V849" s="90">
        <v>51000</v>
      </c>
      <c r="W849" s="90">
        <v>48500</v>
      </c>
      <c r="X849" s="90">
        <v>51500</v>
      </c>
    </row>
    <row r="850" spans="1:24">
      <c r="A850" t="str">
        <f t="shared" si="21"/>
        <v>Jul-23</v>
      </c>
      <c r="B850" s="93">
        <v>45116</v>
      </c>
      <c r="C850" s="90" t="s">
        <v>24</v>
      </c>
      <c r="D850" s="90" t="s">
        <v>24</v>
      </c>
      <c r="E850" s="90" t="s">
        <v>24</v>
      </c>
      <c r="F850" s="90" t="s">
        <v>24</v>
      </c>
      <c r="G850" s="90" t="s">
        <v>24</v>
      </c>
      <c r="H850" s="90" t="s">
        <v>24</v>
      </c>
      <c r="I850" s="90" t="s">
        <v>24</v>
      </c>
      <c r="J850" s="90" t="s">
        <v>24</v>
      </c>
      <c r="K850" s="90" t="s">
        <v>24</v>
      </c>
      <c r="L850" s="90" t="s">
        <v>24</v>
      </c>
      <c r="M850" s="90" t="s">
        <v>24</v>
      </c>
      <c r="N850" s="90" t="s">
        <v>24</v>
      </c>
      <c r="O850" s="90" t="s">
        <v>24</v>
      </c>
      <c r="P850" s="90" t="s">
        <v>24</v>
      </c>
      <c r="Q850" s="90" t="s">
        <v>24</v>
      </c>
      <c r="R850" s="90" t="s">
        <v>24</v>
      </c>
      <c r="S850" s="90" t="s">
        <v>24</v>
      </c>
      <c r="T850" s="90" t="s">
        <v>24</v>
      </c>
      <c r="U850" s="90" t="s">
        <v>24</v>
      </c>
      <c r="V850" s="90" t="s">
        <v>24</v>
      </c>
      <c r="W850" s="90" t="s">
        <v>24</v>
      </c>
      <c r="X850" s="90" t="s">
        <v>24</v>
      </c>
    </row>
    <row r="851" spans="1:24">
      <c r="A851" t="str">
        <f t="shared" si="21"/>
        <v>Jul-23</v>
      </c>
      <c r="B851" s="93">
        <v>45117</v>
      </c>
      <c r="C851" s="90">
        <v>48100</v>
      </c>
      <c r="D851" s="90">
        <v>48300</v>
      </c>
      <c r="E851" s="90">
        <v>48900</v>
      </c>
      <c r="F851" s="90">
        <v>44900</v>
      </c>
      <c r="G851" s="90">
        <v>48900</v>
      </c>
      <c r="H851" s="91" t="s">
        <v>25</v>
      </c>
      <c r="I851" s="90">
        <v>46500</v>
      </c>
      <c r="J851" s="90">
        <v>48800</v>
      </c>
      <c r="K851" s="90">
        <v>48700</v>
      </c>
      <c r="L851" s="91" t="s">
        <v>25</v>
      </c>
      <c r="M851" s="90">
        <v>50700</v>
      </c>
      <c r="N851" s="90">
        <v>47100</v>
      </c>
      <c r="O851" s="90">
        <v>48800</v>
      </c>
      <c r="P851" s="90">
        <v>47000</v>
      </c>
      <c r="Q851" s="90">
        <v>44400</v>
      </c>
      <c r="R851" s="90">
        <v>44800</v>
      </c>
      <c r="S851" s="90">
        <v>44800</v>
      </c>
      <c r="T851" s="90">
        <v>47000</v>
      </c>
      <c r="U851" s="90">
        <v>47500</v>
      </c>
      <c r="V851" s="90">
        <v>50800</v>
      </c>
      <c r="W851" s="90">
        <v>48200</v>
      </c>
      <c r="X851" s="90">
        <v>51200</v>
      </c>
    </row>
    <row r="852" spans="1:24">
      <c r="A852" t="str">
        <f t="shared" si="21"/>
        <v>Jul-23</v>
      </c>
      <c r="B852" s="93">
        <v>45118</v>
      </c>
      <c r="C852" s="90">
        <v>47600</v>
      </c>
      <c r="D852" s="90">
        <v>48200</v>
      </c>
      <c r="E852" s="90">
        <v>48900</v>
      </c>
      <c r="F852" s="90">
        <v>44500</v>
      </c>
      <c r="G852" s="90">
        <v>48700</v>
      </c>
      <c r="H852" s="91" t="s">
        <v>25</v>
      </c>
      <c r="I852" s="90">
        <v>46500</v>
      </c>
      <c r="J852" s="90">
        <v>48600</v>
      </c>
      <c r="K852" s="90">
        <v>48200</v>
      </c>
      <c r="L852" s="91" t="s">
        <v>25</v>
      </c>
      <c r="M852" s="90">
        <v>50400</v>
      </c>
      <c r="N852" s="90">
        <v>47100</v>
      </c>
      <c r="O852" s="90">
        <v>48500</v>
      </c>
      <c r="P852" s="90">
        <v>46600</v>
      </c>
      <c r="Q852" s="90">
        <v>44000</v>
      </c>
      <c r="R852" s="90">
        <v>44100</v>
      </c>
      <c r="S852" s="90">
        <v>44500</v>
      </c>
      <c r="T852" s="90">
        <v>46500</v>
      </c>
      <c r="U852" s="90">
        <v>47000</v>
      </c>
      <c r="V852" s="90">
        <v>50800</v>
      </c>
      <c r="W852" s="90">
        <v>48200</v>
      </c>
      <c r="X852" s="90">
        <v>51200</v>
      </c>
    </row>
    <row r="853" spans="1:24">
      <c r="A853" t="str">
        <f t="shared" si="21"/>
        <v>Jul-23</v>
      </c>
      <c r="B853" s="93">
        <v>45119</v>
      </c>
      <c r="C853" s="90">
        <v>47700</v>
      </c>
      <c r="D853" s="90">
        <v>48200</v>
      </c>
      <c r="E853" s="90">
        <v>48900</v>
      </c>
      <c r="F853" s="90">
        <v>44400</v>
      </c>
      <c r="G853" s="90">
        <v>48700</v>
      </c>
      <c r="H853" s="91" t="s">
        <v>25</v>
      </c>
      <c r="I853" s="90">
        <v>46500</v>
      </c>
      <c r="J853" s="90">
        <v>48500</v>
      </c>
      <c r="K853" s="90">
        <v>48200</v>
      </c>
      <c r="L853" s="91" t="s">
        <v>25</v>
      </c>
      <c r="M853" s="90">
        <v>50400</v>
      </c>
      <c r="N853" s="90">
        <v>47100</v>
      </c>
      <c r="O853" s="90">
        <v>48500</v>
      </c>
      <c r="P853" s="90">
        <v>46600</v>
      </c>
      <c r="Q853" s="90">
        <v>44100</v>
      </c>
      <c r="R853" s="90">
        <v>44300</v>
      </c>
      <c r="S853" s="90">
        <v>44500</v>
      </c>
      <c r="T853" s="90">
        <v>46500</v>
      </c>
      <c r="U853" s="90">
        <v>47000</v>
      </c>
      <c r="V853" s="90">
        <v>50800</v>
      </c>
      <c r="W853" s="90">
        <v>48000</v>
      </c>
      <c r="X853" s="90">
        <v>50800</v>
      </c>
    </row>
    <row r="854" spans="1:24">
      <c r="A854" t="str">
        <f t="shared" ref="A854:A917" si="22">TEXT(B854,"MMM-YY")</f>
        <v>Jul-23</v>
      </c>
      <c r="B854" s="93">
        <v>45120</v>
      </c>
      <c r="C854" s="90">
        <v>47600</v>
      </c>
      <c r="D854" s="90">
        <v>48000</v>
      </c>
      <c r="E854" s="90">
        <v>48900</v>
      </c>
      <c r="F854" s="90">
        <v>44200</v>
      </c>
      <c r="G854" s="90">
        <v>48700</v>
      </c>
      <c r="H854" s="91" t="s">
        <v>25</v>
      </c>
      <c r="I854" s="90">
        <v>46500</v>
      </c>
      <c r="J854" s="90">
        <v>48300</v>
      </c>
      <c r="K854" s="90">
        <v>48200</v>
      </c>
      <c r="L854" s="91" t="s">
        <v>25</v>
      </c>
      <c r="M854" s="90">
        <v>50300</v>
      </c>
      <c r="N854" s="90">
        <v>47100</v>
      </c>
      <c r="O854" s="90">
        <v>48500</v>
      </c>
      <c r="P854" s="90">
        <v>46500</v>
      </c>
      <c r="Q854" s="90">
        <v>43900</v>
      </c>
      <c r="R854" s="90">
        <v>44000</v>
      </c>
      <c r="S854" s="90">
        <v>44500</v>
      </c>
      <c r="T854" s="90">
        <v>46300</v>
      </c>
      <c r="U854" s="90">
        <v>46800</v>
      </c>
      <c r="V854" s="90">
        <v>50800</v>
      </c>
      <c r="W854" s="90">
        <v>47900</v>
      </c>
      <c r="X854" s="90">
        <v>50700</v>
      </c>
    </row>
    <row r="855" spans="1:24">
      <c r="A855" t="str">
        <f t="shared" si="22"/>
        <v>Jul-23</v>
      </c>
      <c r="B855" s="93">
        <v>45121</v>
      </c>
      <c r="C855" s="90">
        <v>47300</v>
      </c>
      <c r="D855" s="90">
        <v>48000</v>
      </c>
      <c r="E855" s="90">
        <v>48200</v>
      </c>
      <c r="F855" s="90">
        <v>43900</v>
      </c>
      <c r="G855" s="90">
        <v>48700</v>
      </c>
      <c r="H855" s="91" t="s">
        <v>25</v>
      </c>
      <c r="I855" s="90">
        <v>46500</v>
      </c>
      <c r="J855" s="90">
        <v>48000</v>
      </c>
      <c r="K855" s="90">
        <v>48000</v>
      </c>
      <c r="L855" s="91" t="s">
        <v>25</v>
      </c>
      <c r="M855" s="90">
        <v>50000</v>
      </c>
      <c r="N855" s="90">
        <v>47100</v>
      </c>
      <c r="O855" s="90">
        <v>48500</v>
      </c>
      <c r="P855" s="90">
        <v>46000</v>
      </c>
      <c r="Q855" s="90">
        <v>43600</v>
      </c>
      <c r="R855" s="90">
        <v>43600</v>
      </c>
      <c r="S855" s="90">
        <v>44000</v>
      </c>
      <c r="T855" s="90">
        <v>45900</v>
      </c>
      <c r="U855" s="90">
        <v>46200</v>
      </c>
      <c r="V855" s="90">
        <v>50000</v>
      </c>
      <c r="W855" s="90">
        <v>47900</v>
      </c>
      <c r="X855" s="90">
        <v>50700</v>
      </c>
    </row>
    <row r="856" spans="1:24">
      <c r="A856" t="str">
        <f t="shared" si="22"/>
        <v>Jul-23</v>
      </c>
      <c r="B856" s="93">
        <v>45122</v>
      </c>
      <c r="C856" s="90">
        <v>46900</v>
      </c>
      <c r="D856" s="90">
        <v>48000</v>
      </c>
      <c r="E856" s="90">
        <v>47900</v>
      </c>
      <c r="F856" s="90">
        <v>43800</v>
      </c>
      <c r="G856" s="90">
        <v>48200</v>
      </c>
      <c r="H856" s="91" t="s">
        <v>25</v>
      </c>
      <c r="I856" s="90">
        <v>46500</v>
      </c>
      <c r="J856" s="90">
        <v>47500</v>
      </c>
      <c r="K856" s="90">
        <v>47700</v>
      </c>
      <c r="L856" s="91" t="s">
        <v>25</v>
      </c>
      <c r="M856" s="90">
        <v>49600</v>
      </c>
      <c r="N856" s="90">
        <v>46800</v>
      </c>
      <c r="O856" s="90">
        <v>48200</v>
      </c>
      <c r="P856" s="90">
        <v>45700</v>
      </c>
      <c r="Q856" s="90">
        <v>43500</v>
      </c>
      <c r="R856" s="90">
        <v>43500</v>
      </c>
      <c r="S856" s="90">
        <v>44000</v>
      </c>
      <c r="T856" s="90">
        <v>45900</v>
      </c>
      <c r="U856" s="90">
        <v>46100</v>
      </c>
      <c r="V856" s="90">
        <v>50000</v>
      </c>
      <c r="W856" s="90">
        <v>47600</v>
      </c>
      <c r="X856" s="90">
        <v>50500</v>
      </c>
    </row>
    <row r="857" spans="1:24">
      <c r="A857" t="str">
        <f t="shared" si="22"/>
        <v>Jul-23</v>
      </c>
      <c r="B857" s="93">
        <v>45123</v>
      </c>
      <c r="C857" s="90" t="s">
        <v>24</v>
      </c>
      <c r="D857" s="90" t="s">
        <v>24</v>
      </c>
      <c r="E857" s="90" t="s">
        <v>24</v>
      </c>
      <c r="F857" s="90" t="s">
        <v>24</v>
      </c>
      <c r="G857" s="90" t="s">
        <v>24</v>
      </c>
      <c r="H857" s="90" t="s">
        <v>24</v>
      </c>
      <c r="I857" s="90" t="s">
        <v>24</v>
      </c>
      <c r="J857" s="90" t="s">
        <v>24</v>
      </c>
      <c r="K857" s="90" t="s">
        <v>24</v>
      </c>
      <c r="L857" s="90" t="s">
        <v>24</v>
      </c>
      <c r="M857" s="90" t="s">
        <v>24</v>
      </c>
      <c r="N857" s="90" t="s">
        <v>24</v>
      </c>
      <c r="O857" s="90" t="s">
        <v>24</v>
      </c>
      <c r="P857" s="90" t="s">
        <v>24</v>
      </c>
      <c r="Q857" s="90" t="s">
        <v>24</v>
      </c>
      <c r="R857" s="90" t="s">
        <v>24</v>
      </c>
      <c r="S857" s="90" t="s">
        <v>24</v>
      </c>
      <c r="T857" s="90" t="s">
        <v>24</v>
      </c>
      <c r="U857" s="90" t="s">
        <v>24</v>
      </c>
      <c r="V857" s="90" t="s">
        <v>24</v>
      </c>
      <c r="W857" s="90" t="s">
        <v>24</v>
      </c>
      <c r="X857" s="90" t="s">
        <v>24</v>
      </c>
    </row>
    <row r="858" spans="1:24">
      <c r="A858" t="str">
        <f t="shared" si="22"/>
        <v>Jul-23</v>
      </c>
      <c r="B858" s="93">
        <v>45124</v>
      </c>
      <c r="C858" s="90">
        <v>47600</v>
      </c>
      <c r="D858" s="90">
        <v>48000</v>
      </c>
      <c r="E858" s="90">
        <v>47900</v>
      </c>
      <c r="F858" s="90">
        <v>43700</v>
      </c>
      <c r="G858" s="90">
        <v>47700</v>
      </c>
      <c r="H858" s="91" t="s">
        <v>25</v>
      </c>
      <c r="I858" s="90">
        <v>46500</v>
      </c>
      <c r="J858" s="90">
        <v>47300</v>
      </c>
      <c r="K858" s="90">
        <v>47700</v>
      </c>
      <c r="L858" s="91" t="s">
        <v>25</v>
      </c>
      <c r="M858" s="90">
        <v>49500</v>
      </c>
      <c r="N858" s="90">
        <v>46800</v>
      </c>
      <c r="O858" s="90">
        <v>47700</v>
      </c>
      <c r="P858" s="90">
        <v>45500</v>
      </c>
      <c r="Q858" s="90">
        <v>43300</v>
      </c>
      <c r="R858" s="90">
        <v>43200</v>
      </c>
      <c r="S858" s="90">
        <v>43800</v>
      </c>
      <c r="T858" s="90">
        <v>45800</v>
      </c>
      <c r="U858" s="90">
        <v>45500</v>
      </c>
      <c r="V858" s="90">
        <v>50000</v>
      </c>
      <c r="W858" s="90">
        <v>47400</v>
      </c>
      <c r="X858" s="90">
        <v>50300</v>
      </c>
    </row>
    <row r="859" spans="1:24">
      <c r="A859" t="str">
        <f t="shared" si="22"/>
        <v>Jul-23</v>
      </c>
      <c r="B859" s="93">
        <v>45125</v>
      </c>
      <c r="C859" s="90">
        <v>47800</v>
      </c>
      <c r="D859" s="90">
        <v>48000</v>
      </c>
      <c r="E859" s="90">
        <v>48200</v>
      </c>
      <c r="F859" s="90">
        <v>43700</v>
      </c>
      <c r="G859" s="90">
        <v>47900</v>
      </c>
      <c r="H859" s="91" t="s">
        <v>25</v>
      </c>
      <c r="I859" s="90">
        <v>46500</v>
      </c>
      <c r="J859" s="90">
        <v>47400</v>
      </c>
      <c r="K859" s="90">
        <v>47700</v>
      </c>
      <c r="L859" s="91" t="s">
        <v>25</v>
      </c>
      <c r="M859" s="90">
        <v>49600</v>
      </c>
      <c r="N859" s="90">
        <v>46800</v>
      </c>
      <c r="O859" s="90">
        <v>47800</v>
      </c>
      <c r="P859" s="90">
        <v>45300</v>
      </c>
      <c r="Q859" s="90">
        <v>43500</v>
      </c>
      <c r="R859" s="90">
        <v>43500</v>
      </c>
      <c r="S859" s="90">
        <v>44200</v>
      </c>
      <c r="T859" s="90">
        <v>45800</v>
      </c>
      <c r="U859" s="90">
        <v>45800</v>
      </c>
      <c r="V859" s="90">
        <v>50000</v>
      </c>
      <c r="W859" s="90">
        <v>47400</v>
      </c>
      <c r="X859" s="90">
        <v>50300</v>
      </c>
    </row>
    <row r="860" spans="1:24">
      <c r="A860" t="str">
        <f t="shared" si="22"/>
        <v>Jul-23</v>
      </c>
      <c r="B860" s="93">
        <v>45126</v>
      </c>
      <c r="C860" s="90">
        <v>47800</v>
      </c>
      <c r="D860" s="90">
        <v>48000</v>
      </c>
      <c r="E860" s="90">
        <v>48200</v>
      </c>
      <c r="F860" s="90">
        <v>43600</v>
      </c>
      <c r="G860" s="90">
        <v>47900</v>
      </c>
      <c r="H860" s="91" t="s">
        <v>25</v>
      </c>
      <c r="I860" s="90">
        <v>46500</v>
      </c>
      <c r="J860" s="90">
        <v>47400</v>
      </c>
      <c r="K860" s="90">
        <v>47700</v>
      </c>
      <c r="L860" s="91" t="s">
        <v>25</v>
      </c>
      <c r="M860" s="90">
        <v>49500</v>
      </c>
      <c r="N860" s="90">
        <v>46800</v>
      </c>
      <c r="O860" s="90">
        <v>47700</v>
      </c>
      <c r="P860" s="90">
        <v>45300</v>
      </c>
      <c r="Q860" s="90">
        <v>43200</v>
      </c>
      <c r="R860" s="90">
        <v>43100</v>
      </c>
      <c r="S860" s="90">
        <v>44000</v>
      </c>
      <c r="T860" s="90">
        <v>45700</v>
      </c>
      <c r="U860" s="90">
        <v>45800</v>
      </c>
      <c r="V860" s="90">
        <v>50000</v>
      </c>
      <c r="W860" s="90">
        <v>47700</v>
      </c>
      <c r="X860" s="90">
        <v>50300</v>
      </c>
    </row>
    <row r="861" spans="1:24">
      <c r="A861" t="str">
        <f t="shared" si="22"/>
        <v>Jul-23</v>
      </c>
      <c r="B861" s="93">
        <v>45127</v>
      </c>
      <c r="C861" s="90">
        <v>47600</v>
      </c>
      <c r="D861" s="90">
        <v>48000</v>
      </c>
      <c r="E861" s="90">
        <v>47800</v>
      </c>
      <c r="F861" s="90">
        <v>43400</v>
      </c>
      <c r="G861" s="90">
        <v>47900</v>
      </c>
      <c r="H861" s="91" t="s">
        <v>25</v>
      </c>
      <c r="I861" s="90">
        <v>46000</v>
      </c>
      <c r="J861" s="90">
        <v>47000</v>
      </c>
      <c r="K861" s="90">
        <v>47500</v>
      </c>
      <c r="L861" s="91" t="s">
        <v>25</v>
      </c>
      <c r="M861" s="90">
        <v>49200</v>
      </c>
      <c r="N861" s="90">
        <v>46800</v>
      </c>
      <c r="O861" s="90">
        <v>47500</v>
      </c>
      <c r="P861" s="90">
        <v>44900</v>
      </c>
      <c r="Q861" s="90">
        <v>42800</v>
      </c>
      <c r="R861" s="90">
        <v>42800</v>
      </c>
      <c r="S861" s="90">
        <v>44000</v>
      </c>
      <c r="T861" s="90">
        <v>45400</v>
      </c>
      <c r="U861" s="90">
        <v>45700</v>
      </c>
      <c r="V861" s="90">
        <v>50000</v>
      </c>
      <c r="W861" s="90">
        <v>47700</v>
      </c>
      <c r="X861" s="90">
        <v>50300</v>
      </c>
    </row>
    <row r="862" spans="1:24">
      <c r="A862" t="str">
        <f t="shared" si="22"/>
        <v>Jul-23</v>
      </c>
      <c r="B862" s="93">
        <v>45128</v>
      </c>
      <c r="C862" s="90">
        <v>47000</v>
      </c>
      <c r="D862" s="90">
        <v>47800</v>
      </c>
      <c r="E862" s="90">
        <v>47800</v>
      </c>
      <c r="F862" s="90">
        <v>43400</v>
      </c>
      <c r="G862" s="90">
        <v>47800</v>
      </c>
      <c r="H862" s="91" t="s">
        <v>25</v>
      </c>
      <c r="I862" s="90">
        <v>46000</v>
      </c>
      <c r="J862" s="90">
        <v>47000</v>
      </c>
      <c r="K862" s="90">
        <v>47400</v>
      </c>
      <c r="L862" s="91" t="s">
        <v>25</v>
      </c>
      <c r="M862" s="90">
        <v>49200</v>
      </c>
      <c r="N862" s="90">
        <v>46300</v>
      </c>
      <c r="O862" s="90">
        <v>47300</v>
      </c>
      <c r="P862" s="90">
        <v>45000</v>
      </c>
      <c r="Q862" s="90">
        <v>43000</v>
      </c>
      <c r="R862" s="90">
        <v>43000</v>
      </c>
      <c r="S862" s="90">
        <v>43700</v>
      </c>
      <c r="T862" s="90">
        <v>45400</v>
      </c>
      <c r="U862" s="90">
        <v>46000</v>
      </c>
      <c r="V862" s="90">
        <v>50000</v>
      </c>
      <c r="W862" s="90">
        <v>47700</v>
      </c>
      <c r="X862" s="90">
        <v>50300</v>
      </c>
    </row>
    <row r="863" spans="1:24">
      <c r="A863" t="str">
        <f t="shared" si="22"/>
        <v>Jul-23</v>
      </c>
      <c r="B863" s="93">
        <v>45129</v>
      </c>
      <c r="C863" s="90">
        <v>46700</v>
      </c>
      <c r="D863" s="90">
        <v>47800</v>
      </c>
      <c r="E863" s="90">
        <v>47700</v>
      </c>
      <c r="F863" s="90">
        <v>43200</v>
      </c>
      <c r="G863" s="90">
        <v>47800</v>
      </c>
      <c r="H863" s="91" t="s">
        <v>25</v>
      </c>
      <c r="I863" s="90">
        <v>45500</v>
      </c>
      <c r="J863" s="90">
        <v>46800</v>
      </c>
      <c r="K863" s="90">
        <v>47400</v>
      </c>
      <c r="L863" s="91" t="s">
        <v>25</v>
      </c>
      <c r="M863" s="90">
        <v>49000</v>
      </c>
      <c r="N863" s="90">
        <v>46300</v>
      </c>
      <c r="O863" s="90">
        <v>47100</v>
      </c>
      <c r="P863" s="90">
        <v>45000</v>
      </c>
      <c r="Q863" s="90">
        <v>42800</v>
      </c>
      <c r="R863" s="90">
        <v>42800</v>
      </c>
      <c r="S863" s="90">
        <v>43500</v>
      </c>
      <c r="T863" s="90">
        <v>45200</v>
      </c>
      <c r="U863" s="90">
        <v>45800</v>
      </c>
      <c r="V863" s="90">
        <v>49800</v>
      </c>
      <c r="W863" s="90">
        <v>47700</v>
      </c>
      <c r="X863" s="90">
        <v>50300</v>
      </c>
    </row>
    <row r="864" spans="1:24">
      <c r="A864" t="str">
        <f t="shared" si="22"/>
        <v>Jul-23</v>
      </c>
      <c r="B864" s="93">
        <v>45130</v>
      </c>
      <c r="C864" s="90" t="s">
        <v>24</v>
      </c>
      <c r="D864" s="90" t="s">
        <v>24</v>
      </c>
      <c r="E864" s="90" t="s">
        <v>24</v>
      </c>
      <c r="F864" s="90" t="s">
        <v>24</v>
      </c>
      <c r="G864" s="90" t="s">
        <v>24</v>
      </c>
      <c r="H864" s="90" t="s">
        <v>24</v>
      </c>
      <c r="I864" s="90" t="s">
        <v>24</v>
      </c>
      <c r="J864" s="90" t="s">
        <v>24</v>
      </c>
      <c r="K864" s="90" t="s">
        <v>24</v>
      </c>
      <c r="L864" s="90" t="s">
        <v>24</v>
      </c>
      <c r="M864" s="90" t="s">
        <v>24</v>
      </c>
      <c r="N864" s="90" t="s">
        <v>24</v>
      </c>
      <c r="O864" s="90" t="s">
        <v>24</v>
      </c>
      <c r="P864" s="90" t="s">
        <v>24</v>
      </c>
      <c r="Q864" s="90" t="s">
        <v>24</v>
      </c>
      <c r="R864" s="90" t="s">
        <v>24</v>
      </c>
      <c r="S864" s="90" t="s">
        <v>24</v>
      </c>
      <c r="T864" s="90" t="s">
        <v>24</v>
      </c>
      <c r="U864" s="90" t="s">
        <v>24</v>
      </c>
      <c r="V864" s="90" t="s">
        <v>24</v>
      </c>
      <c r="W864" s="90" t="s">
        <v>24</v>
      </c>
      <c r="X864" s="90" t="s">
        <v>24</v>
      </c>
    </row>
    <row r="865" spans="1:24">
      <c r="A865" t="str">
        <f t="shared" si="22"/>
        <v>Jul-23</v>
      </c>
      <c r="B865" s="93">
        <v>45131</v>
      </c>
      <c r="C865" s="90">
        <v>46700</v>
      </c>
      <c r="D865" s="90">
        <v>47800</v>
      </c>
      <c r="E865" s="90">
        <v>47300</v>
      </c>
      <c r="F865" s="90">
        <v>43000</v>
      </c>
      <c r="G865" s="90">
        <v>47800</v>
      </c>
      <c r="H865" s="91" t="s">
        <v>25</v>
      </c>
      <c r="I865" s="90">
        <v>45500</v>
      </c>
      <c r="J865" s="90">
        <v>46400</v>
      </c>
      <c r="K865" s="90">
        <v>47300</v>
      </c>
      <c r="L865" s="91" t="s">
        <v>25</v>
      </c>
      <c r="M865" s="90">
        <v>48800</v>
      </c>
      <c r="N865" s="90">
        <v>46300</v>
      </c>
      <c r="O865" s="90">
        <v>46600</v>
      </c>
      <c r="P865" s="90">
        <v>44500</v>
      </c>
      <c r="Q865" s="90">
        <v>42700</v>
      </c>
      <c r="R865" s="90">
        <v>42700</v>
      </c>
      <c r="S865" s="90">
        <v>43300</v>
      </c>
      <c r="T865" s="90">
        <v>45000</v>
      </c>
      <c r="U865" s="90">
        <v>45500</v>
      </c>
      <c r="V865" s="90">
        <v>49800</v>
      </c>
      <c r="W865" s="90">
        <v>47500</v>
      </c>
      <c r="X865" s="90">
        <v>50300</v>
      </c>
    </row>
    <row r="866" spans="1:24">
      <c r="A866" t="str">
        <f t="shared" si="22"/>
        <v>Jul-23</v>
      </c>
      <c r="B866" s="93">
        <v>45132</v>
      </c>
      <c r="C866" s="90">
        <v>46700</v>
      </c>
      <c r="D866" s="90">
        <v>47500</v>
      </c>
      <c r="E866" s="90">
        <v>47300</v>
      </c>
      <c r="F866" s="90">
        <v>42700</v>
      </c>
      <c r="G866" s="90">
        <v>47800</v>
      </c>
      <c r="H866" s="91" t="s">
        <v>25</v>
      </c>
      <c r="I866" s="90">
        <v>45500</v>
      </c>
      <c r="J866" s="90">
        <v>46200</v>
      </c>
      <c r="K866" s="90">
        <v>47000</v>
      </c>
      <c r="L866" s="91" t="s">
        <v>25</v>
      </c>
      <c r="M866" s="90">
        <v>48400</v>
      </c>
      <c r="N866" s="90">
        <v>46300</v>
      </c>
      <c r="O866" s="90">
        <v>46100</v>
      </c>
      <c r="P866" s="90">
        <v>44500</v>
      </c>
      <c r="Q866" s="90">
        <v>42500</v>
      </c>
      <c r="R866" s="90">
        <v>42500</v>
      </c>
      <c r="S866" s="90">
        <v>43300</v>
      </c>
      <c r="T866" s="90">
        <v>44700</v>
      </c>
      <c r="U866" s="90">
        <v>45500</v>
      </c>
      <c r="V866" s="90">
        <v>49800</v>
      </c>
      <c r="W866" s="90">
        <v>47500</v>
      </c>
      <c r="X866" s="90">
        <v>50300</v>
      </c>
    </row>
    <row r="867" spans="1:24">
      <c r="A867" t="str">
        <f t="shared" si="22"/>
        <v>Jul-23</v>
      </c>
      <c r="B867" s="93">
        <v>45133</v>
      </c>
      <c r="C867" s="90">
        <v>46500</v>
      </c>
      <c r="D867" s="90">
        <v>47500</v>
      </c>
      <c r="E867" s="90">
        <v>47300</v>
      </c>
      <c r="F867" s="90">
        <v>42900</v>
      </c>
      <c r="G867" s="90">
        <v>47600</v>
      </c>
      <c r="H867" s="91" t="s">
        <v>25</v>
      </c>
      <c r="I867" s="90">
        <v>45500</v>
      </c>
      <c r="J867" s="90">
        <v>46200</v>
      </c>
      <c r="K867" s="90">
        <v>47000</v>
      </c>
      <c r="L867" s="91" t="s">
        <v>25</v>
      </c>
      <c r="M867" s="90">
        <v>48400</v>
      </c>
      <c r="N867" s="90">
        <v>46000</v>
      </c>
      <c r="O867" s="90">
        <v>46200</v>
      </c>
      <c r="P867" s="90">
        <v>44500</v>
      </c>
      <c r="Q867" s="90">
        <v>42800</v>
      </c>
      <c r="R867" s="90">
        <v>42800</v>
      </c>
      <c r="S867" s="90">
        <v>43300</v>
      </c>
      <c r="T867" s="90">
        <v>44900</v>
      </c>
      <c r="U867" s="90">
        <v>45800</v>
      </c>
      <c r="V867" s="90">
        <v>49800</v>
      </c>
      <c r="W867" s="90">
        <v>47300</v>
      </c>
      <c r="X867" s="90">
        <v>50100</v>
      </c>
    </row>
    <row r="868" spans="1:24">
      <c r="A868" t="str">
        <f t="shared" si="22"/>
        <v>Jul-23</v>
      </c>
      <c r="B868" s="93">
        <v>45134</v>
      </c>
      <c r="C868" s="90">
        <v>46500</v>
      </c>
      <c r="D868" s="90">
        <v>47500</v>
      </c>
      <c r="E868" s="90">
        <v>47200</v>
      </c>
      <c r="F868" s="90">
        <v>42700</v>
      </c>
      <c r="G868" s="90">
        <v>47600</v>
      </c>
      <c r="H868" s="91" t="s">
        <v>25</v>
      </c>
      <c r="I868" s="90">
        <v>45000</v>
      </c>
      <c r="J868" s="90">
        <v>46000</v>
      </c>
      <c r="K868" s="90">
        <v>47000</v>
      </c>
      <c r="L868" s="91" t="s">
        <v>25</v>
      </c>
      <c r="M868" s="90">
        <v>48200</v>
      </c>
      <c r="N868" s="90">
        <v>46000</v>
      </c>
      <c r="O868" s="90">
        <v>45800</v>
      </c>
      <c r="P868" s="90">
        <v>44500</v>
      </c>
      <c r="Q868" s="90">
        <v>42700</v>
      </c>
      <c r="R868" s="90">
        <v>42700</v>
      </c>
      <c r="S868" s="90">
        <v>43500</v>
      </c>
      <c r="T868" s="90">
        <v>44700</v>
      </c>
      <c r="U868" s="90">
        <v>45600</v>
      </c>
      <c r="V868" s="90">
        <v>49800</v>
      </c>
      <c r="W868" s="90">
        <v>47300</v>
      </c>
      <c r="X868" s="90">
        <v>49800</v>
      </c>
    </row>
    <row r="869" spans="1:24">
      <c r="A869" t="str">
        <f t="shared" si="22"/>
        <v>Jul-23</v>
      </c>
      <c r="B869" s="93">
        <v>45135</v>
      </c>
      <c r="C869" s="90">
        <v>46900</v>
      </c>
      <c r="D869" s="90">
        <v>47500</v>
      </c>
      <c r="E869" s="90">
        <v>47200</v>
      </c>
      <c r="F869" s="90">
        <v>43200</v>
      </c>
      <c r="G869" s="90">
        <v>47600</v>
      </c>
      <c r="H869" s="91" t="s">
        <v>25</v>
      </c>
      <c r="I869" s="90">
        <v>45000</v>
      </c>
      <c r="J869" s="90">
        <v>46400</v>
      </c>
      <c r="K869" s="90">
        <v>47000</v>
      </c>
      <c r="L869" s="91" t="s">
        <v>25</v>
      </c>
      <c r="M869" s="90">
        <v>48200</v>
      </c>
      <c r="N869" s="90">
        <v>46000</v>
      </c>
      <c r="O869" s="90">
        <v>45800</v>
      </c>
      <c r="P869" s="90">
        <v>44900</v>
      </c>
      <c r="Q869" s="90">
        <v>43200</v>
      </c>
      <c r="R869" s="90">
        <v>43400</v>
      </c>
      <c r="S869" s="90">
        <v>43500</v>
      </c>
      <c r="T869" s="90">
        <v>45100</v>
      </c>
      <c r="U869" s="90">
        <v>46000</v>
      </c>
      <c r="V869" s="90">
        <v>49800</v>
      </c>
      <c r="W869" s="90">
        <v>47200</v>
      </c>
      <c r="X869" s="90">
        <v>49800</v>
      </c>
    </row>
    <row r="870" spans="1:24">
      <c r="A870" t="str">
        <f t="shared" si="22"/>
        <v>Jul-23</v>
      </c>
      <c r="B870" s="93">
        <v>45136</v>
      </c>
      <c r="C870" s="90">
        <v>47000</v>
      </c>
      <c r="D870" s="90">
        <v>47500</v>
      </c>
      <c r="E870" s="90">
        <v>47400</v>
      </c>
      <c r="F870" s="90">
        <v>43800</v>
      </c>
      <c r="G870" s="90">
        <v>47800</v>
      </c>
      <c r="H870" s="91" t="s">
        <v>25</v>
      </c>
      <c r="I870" s="90">
        <v>45500</v>
      </c>
      <c r="J870" s="90">
        <v>46700</v>
      </c>
      <c r="K870" s="90">
        <v>47000</v>
      </c>
      <c r="L870" s="91" t="s">
        <v>25</v>
      </c>
      <c r="M870" s="90">
        <v>48700</v>
      </c>
      <c r="N870" s="90">
        <v>46000</v>
      </c>
      <c r="O870" s="90">
        <v>46200</v>
      </c>
      <c r="P870" s="90">
        <v>44900</v>
      </c>
      <c r="Q870" s="90">
        <v>43500</v>
      </c>
      <c r="R870" s="90">
        <v>43800</v>
      </c>
      <c r="S870" s="90">
        <v>43800</v>
      </c>
      <c r="T870" s="90">
        <v>45900</v>
      </c>
      <c r="U870" s="90">
        <v>46500</v>
      </c>
      <c r="V870" s="90">
        <v>49800</v>
      </c>
      <c r="W870" s="90">
        <v>47500</v>
      </c>
      <c r="X870" s="90">
        <v>49800</v>
      </c>
    </row>
    <row r="871" spans="1:24">
      <c r="A871" t="str">
        <f t="shared" si="22"/>
        <v>Jul-23</v>
      </c>
      <c r="B871" s="93">
        <v>45137</v>
      </c>
      <c r="C871" s="90" t="s">
        <v>24</v>
      </c>
      <c r="D871" s="90" t="s">
        <v>24</v>
      </c>
      <c r="E871" s="90" t="s">
        <v>24</v>
      </c>
      <c r="F871" s="90" t="s">
        <v>24</v>
      </c>
      <c r="G871" s="90" t="s">
        <v>24</v>
      </c>
      <c r="H871" s="90" t="s">
        <v>24</v>
      </c>
      <c r="I871" s="90" t="s">
        <v>24</v>
      </c>
      <c r="J871" s="90" t="s">
        <v>24</v>
      </c>
      <c r="K871" s="90" t="s">
        <v>24</v>
      </c>
      <c r="L871" s="90" t="s">
        <v>24</v>
      </c>
      <c r="M871" s="90" t="s">
        <v>24</v>
      </c>
      <c r="N871" s="90" t="s">
        <v>24</v>
      </c>
      <c r="O871" s="90" t="s">
        <v>24</v>
      </c>
      <c r="P871" s="90" t="s">
        <v>24</v>
      </c>
      <c r="Q871" s="90" t="s">
        <v>24</v>
      </c>
      <c r="R871" s="90" t="s">
        <v>24</v>
      </c>
      <c r="S871" s="90" t="s">
        <v>24</v>
      </c>
      <c r="T871" s="90" t="s">
        <v>24</v>
      </c>
      <c r="U871" s="90" t="s">
        <v>24</v>
      </c>
      <c r="V871" s="90" t="s">
        <v>24</v>
      </c>
      <c r="W871" s="90" t="s">
        <v>24</v>
      </c>
      <c r="X871" s="90" t="s">
        <v>24</v>
      </c>
    </row>
    <row r="872" spans="1:24">
      <c r="A872" t="str">
        <f t="shared" si="22"/>
        <v>Jul-23</v>
      </c>
      <c r="B872" s="93">
        <v>45138</v>
      </c>
      <c r="C872" s="90">
        <v>47000</v>
      </c>
      <c r="D872" s="90">
        <v>47500</v>
      </c>
      <c r="E872" s="90">
        <v>47300</v>
      </c>
      <c r="F872" s="90">
        <v>43800</v>
      </c>
      <c r="G872" s="90">
        <v>47800</v>
      </c>
      <c r="H872" s="91" t="s">
        <v>25</v>
      </c>
      <c r="I872" s="90">
        <v>45500</v>
      </c>
      <c r="J872" s="90">
        <v>46600</v>
      </c>
      <c r="K872" s="90">
        <v>47000</v>
      </c>
      <c r="L872" s="91" t="s">
        <v>25</v>
      </c>
      <c r="M872" s="90">
        <v>48700</v>
      </c>
      <c r="N872" s="90">
        <v>46000</v>
      </c>
      <c r="O872" s="90">
        <v>46100</v>
      </c>
      <c r="P872" s="90">
        <v>44900</v>
      </c>
      <c r="Q872" s="90">
        <v>43700</v>
      </c>
      <c r="R872" s="90">
        <v>44000</v>
      </c>
      <c r="S872" s="90">
        <v>44000</v>
      </c>
      <c r="T872" s="90">
        <v>45800</v>
      </c>
      <c r="U872" s="90">
        <v>46500</v>
      </c>
      <c r="V872" s="90">
        <v>49800</v>
      </c>
      <c r="W872" s="90">
        <v>47500</v>
      </c>
      <c r="X872" s="90">
        <v>49800</v>
      </c>
    </row>
    <row r="873" spans="1:24">
      <c r="A873" t="str">
        <f t="shared" si="22"/>
        <v>Aug-23</v>
      </c>
      <c r="B873" s="93">
        <v>45139</v>
      </c>
      <c r="C873" s="90">
        <v>47700</v>
      </c>
      <c r="D873" s="90">
        <v>48000</v>
      </c>
      <c r="E873" s="90">
        <v>47800</v>
      </c>
      <c r="F873" s="90">
        <v>44400</v>
      </c>
      <c r="G873" s="90">
        <v>48200</v>
      </c>
      <c r="H873" s="91" t="s">
        <v>25</v>
      </c>
      <c r="I873" s="90">
        <v>46000</v>
      </c>
      <c r="J873" s="90">
        <v>47400</v>
      </c>
      <c r="K873" s="90">
        <v>47500</v>
      </c>
      <c r="L873" s="91" t="s">
        <v>25</v>
      </c>
      <c r="M873" s="90">
        <v>49400</v>
      </c>
      <c r="N873" s="90">
        <v>47100</v>
      </c>
      <c r="O873" s="90">
        <v>46500</v>
      </c>
      <c r="P873" s="90">
        <v>45500</v>
      </c>
      <c r="Q873" s="90">
        <v>44500</v>
      </c>
      <c r="R873" s="90">
        <v>44700</v>
      </c>
      <c r="S873" s="90">
        <v>45000</v>
      </c>
      <c r="T873" s="90">
        <v>46600</v>
      </c>
      <c r="U873" s="90">
        <v>47000</v>
      </c>
      <c r="V873" s="90">
        <v>50300</v>
      </c>
      <c r="W873" s="90">
        <v>48400</v>
      </c>
      <c r="X873" s="90">
        <v>50200</v>
      </c>
    </row>
    <row r="874" spans="1:24">
      <c r="A874" t="str">
        <f t="shared" si="22"/>
        <v>Aug-23</v>
      </c>
      <c r="B874" s="93">
        <v>45140</v>
      </c>
      <c r="C874" s="90">
        <v>48000</v>
      </c>
      <c r="D874" s="90">
        <v>48000</v>
      </c>
      <c r="E874" s="90">
        <v>48000</v>
      </c>
      <c r="F874" s="90">
        <v>44700</v>
      </c>
      <c r="G874" s="90">
        <v>48300</v>
      </c>
      <c r="H874" s="91" t="s">
        <v>25</v>
      </c>
      <c r="I874" s="90">
        <v>46500</v>
      </c>
      <c r="J874" s="90">
        <v>47800</v>
      </c>
      <c r="K874" s="90">
        <v>47500</v>
      </c>
      <c r="L874" s="91" t="s">
        <v>25</v>
      </c>
      <c r="M874" s="90">
        <v>49700</v>
      </c>
      <c r="N874" s="90">
        <v>47400</v>
      </c>
      <c r="O874" s="90">
        <v>46800</v>
      </c>
      <c r="P874" s="90">
        <v>46200</v>
      </c>
      <c r="Q874" s="90">
        <v>44700</v>
      </c>
      <c r="R874" s="90">
        <v>44700</v>
      </c>
      <c r="S874" s="90">
        <v>45200</v>
      </c>
      <c r="T874" s="90">
        <v>46900</v>
      </c>
      <c r="U874" s="90">
        <v>47300</v>
      </c>
      <c r="V874" s="90">
        <v>50800</v>
      </c>
      <c r="W874" s="90">
        <v>48600</v>
      </c>
      <c r="X874" s="90">
        <v>50800</v>
      </c>
    </row>
    <row r="875" spans="1:24">
      <c r="A875" t="str">
        <f t="shared" si="22"/>
        <v>Aug-23</v>
      </c>
      <c r="B875" s="93">
        <v>45141</v>
      </c>
      <c r="C875" s="90">
        <v>48200</v>
      </c>
      <c r="D875" s="90">
        <v>48500</v>
      </c>
      <c r="E875" s="90">
        <v>48000</v>
      </c>
      <c r="F875" s="90">
        <v>44800</v>
      </c>
      <c r="G875" s="90">
        <v>48700</v>
      </c>
      <c r="H875" s="91" t="s">
        <v>25</v>
      </c>
      <c r="I875" s="90">
        <v>47500</v>
      </c>
      <c r="J875" s="90">
        <v>48000</v>
      </c>
      <c r="K875" s="90">
        <v>47700</v>
      </c>
      <c r="L875" s="91" t="s">
        <v>25</v>
      </c>
      <c r="M875" s="90">
        <v>49900</v>
      </c>
      <c r="N875" s="90">
        <v>47700</v>
      </c>
      <c r="O875" s="90">
        <v>47200</v>
      </c>
      <c r="P875" s="90">
        <v>46200</v>
      </c>
      <c r="Q875" s="90">
        <v>44700</v>
      </c>
      <c r="R875" s="90">
        <v>44900</v>
      </c>
      <c r="S875" s="90">
        <v>45300</v>
      </c>
      <c r="T875" s="90">
        <v>47000</v>
      </c>
      <c r="U875" s="90">
        <v>47600</v>
      </c>
      <c r="V875" s="90">
        <v>50800</v>
      </c>
      <c r="W875" s="90">
        <v>49000</v>
      </c>
      <c r="X875" s="90">
        <v>51600</v>
      </c>
    </row>
    <row r="876" spans="1:24">
      <c r="A876" t="str">
        <f t="shared" si="22"/>
        <v>Aug-23</v>
      </c>
      <c r="B876" s="93">
        <v>45142</v>
      </c>
      <c r="C876" s="90">
        <v>48200</v>
      </c>
      <c r="D876" s="90">
        <v>48600</v>
      </c>
      <c r="E876" s="90">
        <v>48000</v>
      </c>
      <c r="F876" s="90">
        <v>44500</v>
      </c>
      <c r="G876" s="90">
        <v>49000</v>
      </c>
      <c r="H876" s="91" t="s">
        <v>25</v>
      </c>
      <c r="I876" s="90">
        <v>47500</v>
      </c>
      <c r="J876" s="90">
        <v>48000</v>
      </c>
      <c r="K876" s="90">
        <v>47700</v>
      </c>
      <c r="L876" s="91" t="s">
        <v>25</v>
      </c>
      <c r="M876" s="90">
        <v>49800</v>
      </c>
      <c r="N876" s="90">
        <v>48000</v>
      </c>
      <c r="O876" s="90">
        <v>47100</v>
      </c>
      <c r="P876" s="90">
        <v>46200</v>
      </c>
      <c r="Q876" s="90">
        <v>44500</v>
      </c>
      <c r="R876" s="90">
        <v>44700</v>
      </c>
      <c r="S876" s="90">
        <v>45000</v>
      </c>
      <c r="T876" s="90">
        <v>46700</v>
      </c>
      <c r="U876" s="90">
        <v>47500</v>
      </c>
      <c r="V876" s="90">
        <v>50800</v>
      </c>
      <c r="W876" s="90">
        <v>49200</v>
      </c>
      <c r="X876" s="90">
        <v>52000</v>
      </c>
    </row>
    <row r="877" spans="1:24">
      <c r="A877" t="str">
        <f t="shared" si="22"/>
        <v>Aug-23</v>
      </c>
      <c r="B877" s="93">
        <v>45143</v>
      </c>
      <c r="C877" s="90">
        <v>48200</v>
      </c>
      <c r="D877" s="90">
        <v>48600</v>
      </c>
      <c r="E877" s="90">
        <v>47800</v>
      </c>
      <c r="F877" s="90">
        <v>44700</v>
      </c>
      <c r="G877" s="90">
        <v>49000</v>
      </c>
      <c r="H877" s="91" t="s">
        <v>25</v>
      </c>
      <c r="I877" s="90">
        <v>47000</v>
      </c>
      <c r="J877" s="90">
        <v>48200</v>
      </c>
      <c r="K877" s="90">
        <v>47700</v>
      </c>
      <c r="L877" s="91" t="s">
        <v>25</v>
      </c>
      <c r="M877" s="90">
        <v>49800</v>
      </c>
      <c r="N877" s="90">
        <v>48000</v>
      </c>
      <c r="O877" s="90">
        <v>47200</v>
      </c>
      <c r="P877" s="90">
        <v>46200</v>
      </c>
      <c r="Q877" s="90">
        <v>44500</v>
      </c>
      <c r="R877" s="90">
        <v>44600</v>
      </c>
      <c r="S877" s="90">
        <v>45000</v>
      </c>
      <c r="T877" s="90">
        <v>46900</v>
      </c>
      <c r="U877" s="90">
        <v>47500</v>
      </c>
      <c r="V877" s="90">
        <v>50800</v>
      </c>
      <c r="W877" s="90">
        <v>49200</v>
      </c>
      <c r="X877" s="90">
        <v>52000</v>
      </c>
    </row>
    <row r="878" spans="1:24">
      <c r="A878" t="str">
        <f t="shared" si="22"/>
        <v>Aug-23</v>
      </c>
      <c r="B878" s="93">
        <v>45144</v>
      </c>
      <c r="C878" s="90" t="s">
        <v>24</v>
      </c>
      <c r="D878" s="90" t="s">
        <v>24</v>
      </c>
      <c r="E878" s="90" t="s">
        <v>24</v>
      </c>
      <c r="F878" s="90" t="s">
        <v>24</v>
      </c>
      <c r="G878" s="90" t="s">
        <v>24</v>
      </c>
      <c r="H878" s="90" t="s">
        <v>24</v>
      </c>
      <c r="I878" s="90" t="s">
        <v>24</v>
      </c>
      <c r="J878" s="90" t="s">
        <v>24</v>
      </c>
      <c r="K878" s="90" t="s">
        <v>24</v>
      </c>
      <c r="L878" s="90" t="s">
        <v>24</v>
      </c>
      <c r="M878" s="90" t="s">
        <v>24</v>
      </c>
      <c r="N878" s="90" t="s">
        <v>24</v>
      </c>
      <c r="O878" s="90" t="s">
        <v>24</v>
      </c>
      <c r="P878" s="90" t="s">
        <v>24</v>
      </c>
      <c r="Q878" s="90" t="s">
        <v>24</v>
      </c>
      <c r="R878" s="90" t="s">
        <v>24</v>
      </c>
      <c r="S878" s="90" t="s">
        <v>24</v>
      </c>
      <c r="T878" s="90" t="s">
        <v>24</v>
      </c>
      <c r="U878" s="90" t="s">
        <v>24</v>
      </c>
      <c r="V878" s="90" t="s">
        <v>24</v>
      </c>
      <c r="W878" s="90" t="s">
        <v>24</v>
      </c>
      <c r="X878" s="90" t="s">
        <v>24</v>
      </c>
    </row>
    <row r="879" spans="1:24">
      <c r="A879" t="str">
        <f t="shared" si="22"/>
        <v>Aug-23</v>
      </c>
      <c r="B879" s="93">
        <v>45145</v>
      </c>
      <c r="C879" s="90">
        <v>48400</v>
      </c>
      <c r="D879" s="90">
        <v>48800</v>
      </c>
      <c r="E879" s="90">
        <v>48200</v>
      </c>
      <c r="F879" s="90">
        <v>45100</v>
      </c>
      <c r="G879" s="90">
        <v>49000</v>
      </c>
      <c r="H879" s="91" t="s">
        <v>25</v>
      </c>
      <c r="I879" s="90">
        <v>47000</v>
      </c>
      <c r="J879" s="90">
        <v>48400</v>
      </c>
      <c r="K879" s="90">
        <v>47700</v>
      </c>
      <c r="L879" s="91" t="s">
        <v>25</v>
      </c>
      <c r="M879" s="90">
        <v>50400</v>
      </c>
      <c r="N879" s="90">
        <v>48000</v>
      </c>
      <c r="O879" s="90">
        <v>47300</v>
      </c>
      <c r="P879" s="90">
        <v>46600</v>
      </c>
      <c r="Q879" s="90">
        <v>44700</v>
      </c>
      <c r="R879" s="90">
        <v>44600</v>
      </c>
      <c r="S879" s="90">
        <v>45000</v>
      </c>
      <c r="T879" s="90">
        <v>47300</v>
      </c>
      <c r="U879" s="90">
        <v>47500</v>
      </c>
      <c r="V879" s="90">
        <v>50800</v>
      </c>
      <c r="W879" s="90">
        <v>49400</v>
      </c>
      <c r="X879" s="90">
        <v>52400</v>
      </c>
    </row>
    <row r="880" spans="1:24">
      <c r="A880" t="str">
        <f t="shared" si="22"/>
        <v>Aug-23</v>
      </c>
      <c r="B880" s="93">
        <v>45146</v>
      </c>
      <c r="C880" s="90">
        <v>48400</v>
      </c>
      <c r="D880" s="90">
        <v>48800</v>
      </c>
      <c r="E880" s="90">
        <v>48000</v>
      </c>
      <c r="F880" s="90">
        <v>44800</v>
      </c>
      <c r="G880" s="90">
        <v>48900</v>
      </c>
      <c r="H880" s="91" t="s">
        <v>25</v>
      </c>
      <c r="I880" s="90">
        <v>47000</v>
      </c>
      <c r="J880" s="90">
        <v>48200</v>
      </c>
      <c r="K880" s="90">
        <v>47700</v>
      </c>
      <c r="L880" s="91" t="s">
        <v>25</v>
      </c>
      <c r="M880" s="90">
        <v>50300</v>
      </c>
      <c r="N880" s="90">
        <v>48000</v>
      </c>
      <c r="O880" s="90">
        <v>47100</v>
      </c>
      <c r="P880" s="90">
        <v>46600</v>
      </c>
      <c r="Q880" s="90">
        <v>44400</v>
      </c>
      <c r="R880" s="90">
        <v>44400</v>
      </c>
      <c r="S880" s="90">
        <v>45000</v>
      </c>
      <c r="T880" s="90">
        <v>47000</v>
      </c>
      <c r="U880" s="90">
        <v>47300</v>
      </c>
      <c r="V880" s="90">
        <v>50800</v>
      </c>
      <c r="W880" s="90">
        <v>49400</v>
      </c>
      <c r="X880" s="90">
        <v>52400</v>
      </c>
    </row>
    <row r="881" spans="1:24">
      <c r="A881" t="str">
        <f t="shared" si="22"/>
        <v>Aug-23</v>
      </c>
      <c r="B881" s="93">
        <v>45147</v>
      </c>
      <c r="C881" s="90">
        <v>48400</v>
      </c>
      <c r="D881" s="90">
        <v>48500</v>
      </c>
      <c r="E881" s="90">
        <v>48000</v>
      </c>
      <c r="F881" s="90">
        <v>44600</v>
      </c>
      <c r="G881" s="90">
        <v>48800</v>
      </c>
      <c r="H881" s="91" t="s">
        <v>25</v>
      </c>
      <c r="I881" s="90">
        <v>47000</v>
      </c>
      <c r="J881" s="90">
        <v>48400</v>
      </c>
      <c r="K881" s="90">
        <v>47700</v>
      </c>
      <c r="L881" s="91" t="s">
        <v>25</v>
      </c>
      <c r="M881" s="90">
        <v>50300</v>
      </c>
      <c r="N881" s="90">
        <v>47700</v>
      </c>
      <c r="O881" s="90">
        <v>47400</v>
      </c>
      <c r="P881" s="90">
        <v>46600</v>
      </c>
      <c r="Q881" s="90">
        <v>44400</v>
      </c>
      <c r="R881" s="90">
        <v>44200</v>
      </c>
      <c r="S881" s="90">
        <v>45000</v>
      </c>
      <c r="T881" s="90">
        <v>46800</v>
      </c>
      <c r="U881" s="90">
        <v>47300</v>
      </c>
      <c r="V881" s="90">
        <v>50800</v>
      </c>
      <c r="W881" s="90">
        <v>49400</v>
      </c>
      <c r="X881" s="90">
        <v>52400</v>
      </c>
    </row>
    <row r="882" spans="1:24">
      <c r="A882" t="str">
        <f t="shared" si="22"/>
        <v>Aug-23</v>
      </c>
      <c r="B882" s="93">
        <v>45148</v>
      </c>
      <c r="C882" s="90">
        <v>48300</v>
      </c>
      <c r="D882" s="90">
        <v>48500</v>
      </c>
      <c r="E882" s="90">
        <v>48000</v>
      </c>
      <c r="F882" s="90">
        <v>44300</v>
      </c>
      <c r="G882" s="90">
        <v>48800</v>
      </c>
      <c r="H882" s="91" t="s">
        <v>25</v>
      </c>
      <c r="I882" s="90">
        <v>47000</v>
      </c>
      <c r="J882" s="90">
        <v>48200</v>
      </c>
      <c r="K882" s="90">
        <v>47500</v>
      </c>
      <c r="L882" s="91" t="s">
        <v>25</v>
      </c>
      <c r="M882" s="90">
        <v>50200</v>
      </c>
      <c r="N882" s="90">
        <v>47500</v>
      </c>
      <c r="O882" s="90">
        <v>47400</v>
      </c>
      <c r="P882" s="90">
        <v>46200</v>
      </c>
      <c r="Q882" s="90">
        <v>44000</v>
      </c>
      <c r="R882" s="90">
        <v>44100</v>
      </c>
      <c r="S882" s="90">
        <v>44800</v>
      </c>
      <c r="T882" s="90">
        <v>46300</v>
      </c>
      <c r="U882" s="90">
        <v>47100</v>
      </c>
      <c r="V882" s="90">
        <v>50800</v>
      </c>
      <c r="W882" s="90">
        <v>49400</v>
      </c>
      <c r="X882" s="90">
        <v>52400</v>
      </c>
    </row>
    <row r="883" spans="1:24">
      <c r="A883" t="str">
        <f t="shared" si="22"/>
        <v>Aug-23</v>
      </c>
      <c r="B883" s="93">
        <v>45149</v>
      </c>
      <c r="C883" s="90">
        <v>48300</v>
      </c>
      <c r="D883" s="90">
        <v>48500</v>
      </c>
      <c r="E883" s="90">
        <v>48000</v>
      </c>
      <c r="F883" s="90">
        <v>44300</v>
      </c>
      <c r="G883" s="90">
        <v>48600</v>
      </c>
      <c r="H883" s="91" t="s">
        <v>25</v>
      </c>
      <c r="I883" s="90">
        <v>47000</v>
      </c>
      <c r="J883" s="90">
        <v>48200</v>
      </c>
      <c r="K883" s="90">
        <v>47500</v>
      </c>
      <c r="L883" s="91" t="s">
        <v>25</v>
      </c>
      <c r="M883" s="90">
        <v>50200</v>
      </c>
      <c r="N883" s="90">
        <v>47500</v>
      </c>
      <c r="O883" s="90">
        <v>47400</v>
      </c>
      <c r="P883" s="90">
        <v>46000</v>
      </c>
      <c r="Q883" s="90">
        <v>44000</v>
      </c>
      <c r="R883" s="90">
        <v>44100</v>
      </c>
      <c r="S883" s="90">
        <v>44800</v>
      </c>
      <c r="T883" s="90">
        <v>46300</v>
      </c>
      <c r="U883" s="90">
        <v>46800</v>
      </c>
      <c r="V883" s="90">
        <v>50800</v>
      </c>
      <c r="W883" s="90">
        <v>49400</v>
      </c>
      <c r="X883" s="90">
        <v>52400</v>
      </c>
    </row>
    <row r="884" spans="1:24">
      <c r="A884" t="str">
        <f t="shared" si="22"/>
        <v>Aug-23</v>
      </c>
      <c r="B884" s="93">
        <v>45150</v>
      </c>
      <c r="C884" s="90">
        <v>48300</v>
      </c>
      <c r="D884" s="90">
        <v>48500</v>
      </c>
      <c r="E884" s="90">
        <v>47800</v>
      </c>
      <c r="F884" s="90">
        <v>44300</v>
      </c>
      <c r="G884" s="90">
        <v>48600</v>
      </c>
      <c r="H884" s="91" t="s">
        <v>25</v>
      </c>
      <c r="I884" s="90">
        <v>47000</v>
      </c>
      <c r="J884" s="90">
        <v>48000</v>
      </c>
      <c r="K884" s="90">
        <v>47500</v>
      </c>
      <c r="L884" s="91" t="s">
        <v>25</v>
      </c>
      <c r="M884" s="90">
        <v>50000</v>
      </c>
      <c r="N884" s="90">
        <v>47500</v>
      </c>
      <c r="O884" s="90">
        <v>47200</v>
      </c>
      <c r="P884" s="90">
        <v>46000</v>
      </c>
      <c r="Q884" s="90">
        <v>43700</v>
      </c>
      <c r="R884" s="90">
        <v>44000</v>
      </c>
      <c r="S884" s="90">
        <v>44800</v>
      </c>
      <c r="T884" s="90">
        <v>46300</v>
      </c>
      <c r="U884" s="90">
        <v>46800</v>
      </c>
      <c r="V884" s="90">
        <v>50800</v>
      </c>
      <c r="W884" s="90">
        <v>49400</v>
      </c>
      <c r="X884" s="90">
        <v>52400</v>
      </c>
    </row>
    <row r="885" spans="1:24">
      <c r="A885" t="str">
        <f t="shared" si="22"/>
        <v>Aug-23</v>
      </c>
      <c r="B885" s="93">
        <v>45151</v>
      </c>
      <c r="C885" s="90" t="s">
        <v>24</v>
      </c>
      <c r="D885" s="90" t="s">
        <v>24</v>
      </c>
      <c r="E885" s="90" t="s">
        <v>24</v>
      </c>
      <c r="F885" s="90" t="s">
        <v>24</v>
      </c>
      <c r="G885" s="90" t="s">
        <v>24</v>
      </c>
      <c r="H885" s="90" t="s">
        <v>24</v>
      </c>
      <c r="I885" s="90" t="s">
        <v>24</v>
      </c>
      <c r="J885" s="90" t="s">
        <v>24</v>
      </c>
      <c r="K885" s="90" t="s">
        <v>24</v>
      </c>
      <c r="L885" s="90" t="s">
        <v>24</v>
      </c>
      <c r="M885" s="90" t="s">
        <v>24</v>
      </c>
      <c r="N885" s="90" t="s">
        <v>24</v>
      </c>
      <c r="O885" s="90" t="s">
        <v>24</v>
      </c>
      <c r="P885" s="90" t="s">
        <v>24</v>
      </c>
      <c r="Q885" s="90" t="s">
        <v>24</v>
      </c>
      <c r="R885" s="90" t="s">
        <v>24</v>
      </c>
      <c r="S885" s="90" t="s">
        <v>24</v>
      </c>
      <c r="T885" s="90" t="s">
        <v>24</v>
      </c>
      <c r="U885" s="90" t="s">
        <v>24</v>
      </c>
      <c r="V885" s="90" t="s">
        <v>24</v>
      </c>
      <c r="W885" s="90" t="s">
        <v>24</v>
      </c>
      <c r="X885" s="90" t="s">
        <v>24</v>
      </c>
    </row>
    <row r="886" spans="1:24">
      <c r="A886" t="str">
        <f t="shared" si="22"/>
        <v>Aug-23</v>
      </c>
      <c r="B886" s="93">
        <v>45152</v>
      </c>
      <c r="C886" s="90">
        <v>48300</v>
      </c>
      <c r="D886" s="90">
        <v>48500</v>
      </c>
      <c r="E886" s="90">
        <v>47900</v>
      </c>
      <c r="F886" s="90">
        <v>44200</v>
      </c>
      <c r="G886" s="90">
        <v>48500</v>
      </c>
      <c r="H886" s="91" t="s">
        <v>25</v>
      </c>
      <c r="I886" s="90">
        <v>46500</v>
      </c>
      <c r="J886" s="90">
        <v>48000</v>
      </c>
      <c r="K886" s="90">
        <v>47500</v>
      </c>
      <c r="L886" s="91" t="s">
        <v>25</v>
      </c>
      <c r="M886" s="90">
        <v>49500</v>
      </c>
      <c r="N886" s="90">
        <v>47500</v>
      </c>
      <c r="O886" s="90">
        <v>47200</v>
      </c>
      <c r="P886" s="90">
        <v>46000</v>
      </c>
      <c r="Q886" s="90">
        <v>43800</v>
      </c>
      <c r="R886" s="90">
        <v>44200</v>
      </c>
      <c r="S886" s="90">
        <v>44500</v>
      </c>
      <c r="T886" s="90">
        <v>46200</v>
      </c>
      <c r="U886" s="90">
        <v>46800</v>
      </c>
      <c r="V886" s="90">
        <v>50800</v>
      </c>
      <c r="W886" s="90">
        <v>49300</v>
      </c>
      <c r="X886" s="90">
        <v>52200</v>
      </c>
    </row>
    <row r="887" spans="1:24">
      <c r="A887" t="str">
        <f t="shared" si="22"/>
        <v>Aug-23</v>
      </c>
      <c r="B887" s="93">
        <v>45153</v>
      </c>
      <c r="C887" s="90" t="s">
        <v>24</v>
      </c>
      <c r="D887" s="90" t="s">
        <v>24</v>
      </c>
      <c r="E887" s="90" t="s">
        <v>24</v>
      </c>
      <c r="F887" s="90" t="s">
        <v>24</v>
      </c>
      <c r="G887" s="90" t="s">
        <v>24</v>
      </c>
      <c r="H887" s="90" t="s">
        <v>24</v>
      </c>
      <c r="I887" s="90" t="s">
        <v>24</v>
      </c>
      <c r="J887" s="90" t="s">
        <v>24</v>
      </c>
      <c r="K887" s="90" t="s">
        <v>24</v>
      </c>
      <c r="L887" s="90" t="s">
        <v>24</v>
      </c>
      <c r="M887" s="90" t="s">
        <v>24</v>
      </c>
      <c r="N887" s="90" t="s">
        <v>24</v>
      </c>
      <c r="O887" s="90" t="s">
        <v>24</v>
      </c>
      <c r="P887" s="90" t="s">
        <v>24</v>
      </c>
      <c r="Q887" s="90" t="s">
        <v>24</v>
      </c>
      <c r="R887" s="90" t="s">
        <v>24</v>
      </c>
      <c r="S887" s="90" t="s">
        <v>24</v>
      </c>
      <c r="T887" s="90" t="s">
        <v>24</v>
      </c>
      <c r="U887" s="90" t="s">
        <v>24</v>
      </c>
      <c r="V887" s="90" t="s">
        <v>24</v>
      </c>
      <c r="W887" s="90" t="s">
        <v>24</v>
      </c>
      <c r="X887" s="90" t="s">
        <v>24</v>
      </c>
    </row>
    <row r="888" spans="1:24">
      <c r="A888" t="str">
        <f t="shared" si="22"/>
        <v>Aug-23</v>
      </c>
      <c r="B888" s="93">
        <v>45154</v>
      </c>
      <c r="C888" s="90">
        <v>48800</v>
      </c>
      <c r="D888" s="90">
        <v>48500</v>
      </c>
      <c r="E888" s="90">
        <v>48000</v>
      </c>
      <c r="F888" s="90">
        <v>44700</v>
      </c>
      <c r="G888" s="90">
        <v>48500</v>
      </c>
      <c r="H888" s="91" t="s">
        <v>25</v>
      </c>
      <c r="I888" s="90">
        <v>46500</v>
      </c>
      <c r="J888" s="90">
        <v>48200</v>
      </c>
      <c r="K888" s="90">
        <v>48000</v>
      </c>
      <c r="L888" s="91" t="s">
        <v>25</v>
      </c>
      <c r="M888" s="90">
        <v>49800</v>
      </c>
      <c r="N888" s="90">
        <v>47700</v>
      </c>
      <c r="O888" s="90">
        <v>47200</v>
      </c>
      <c r="P888" s="90">
        <v>46000</v>
      </c>
      <c r="Q888" s="90">
        <v>44700</v>
      </c>
      <c r="R888" s="90">
        <v>44800</v>
      </c>
      <c r="S888" s="90">
        <v>45000</v>
      </c>
      <c r="T888" s="90">
        <v>46800</v>
      </c>
      <c r="U888" s="90">
        <v>46800</v>
      </c>
      <c r="V888" s="90">
        <v>50800</v>
      </c>
      <c r="W888" s="90">
        <v>49000</v>
      </c>
      <c r="X888" s="90">
        <v>52000</v>
      </c>
    </row>
    <row r="889" spans="1:24">
      <c r="A889" t="str">
        <f t="shared" si="22"/>
        <v>Aug-23</v>
      </c>
      <c r="B889" s="93">
        <v>45155</v>
      </c>
      <c r="C889" s="90">
        <v>49000</v>
      </c>
      <c r="D889" s="90">
        <v>48500</v>
      </c>
      <c r="E889" s="90">
        <v>49000</v>
      </c>
      <c r="F889" s="90">
        <v>45300</v>
      </c>
      <c r="G889" s="90">
        <v>49500</v>
      </c>
      <c r="H889" s="91" t="s">
        <v>25</v>
      </c>
      <c r="I889" s="90">
        <v>47000</v>
      </c>
      <c r="J889" s="90">
        <v>49000</v>
      </c>
      <c r="K889" s="90">
        <v>49300</v>
      </c>
      <c r="L889" s="91" t="s">
        <v>25</v>
      </c>
      <c r="M889" s="90">
        <v>50500</v>
      </c>
      <c r="N889" s="90">
        <v>48900</v>
      </c>
      <c r="O889" s="90">
        <v>48200</v>
      </c>
      <c r="P889" s="90">
        <v>46600</v>
      </c>
      <c r="Q889" s="90">
        <v>45200</v>
      </c>
      <c r="R889" s="90">
        <v>45600</v>
      </c>
      <c r="S889" s="90">
        <v>45800</v>
      </c>
      <c r="T889" s="90">
        <v>47400</v>
      </c>
      <c r="U889" s="90">
        <v>47800</v>
      </c>
      <c r="V889" s="90">
        <v>51300</v>
      </c>
      <c r="W889" s="90">
        <v>50000</v>
      </c>
      <c r="X889" s="90">
        <v>53000</v>
      </c>
    </row>
    <row r="890" spans="1:24">
      <c r="A890" t="str">
        <f t="shared" si="22"/>
        <v>Aug-23</v>
      </c>
      <c r="B890" s="93">
        <v>45156</v>
      </c>
      <c r="C890" s="90">
        <v>49200</v>
      </c>
      <c r="D890" s="90">
        <v>48500</v>
      </c>
      <c r="E890" s="90">
        <v>49200</v>
      </c>
      <c r="F890" s="90">
        <v>45500</v>
      </c>
      <c r="G890" s="90">
        <v>50200</v>
      </c>
      <c r="H890" s="91" t="s">
        <v>25</v>
      </c>
      <c r="I890" s="90">
        <v>47500</v>
      </c>
      <c r="J890" s="90">
        <v>49200</v>
      </c>
      <c r="K890" s="90">
        <v>49800</v>
      </c>
      <c r="L890" s="91" t="s">
        <v>25</v>
      </c>
      <c r="M890" s="90">
        <v>50700</v>
      </c>
      <c r="N890" s="90">
        <v>49500</v>
      </c>
      <c r="O890" s="90">
        <v>48200</v>
      </c>
      <c r="P890" s="90">
        <v>46800</v>
      </c>
      <c r="Q890" s="90">
        <v>45500</v>
      </c>
      <c r="R890" s="90">
        <v>46000</v>
      </c>
      <c r="S890" s="90">
        <v>46000</v>
      </c>
      <c r="T890" s="90">
        <v>47600</v>
      </c>
      <c r="U890" s="90">
        <v>48600</v>
      </c>
      <c r="V890" s="90">
        <v>51300</v>
      </c>
      <c r="W890" s="90">
        <v>50300</v>
      </c>
      <c r="X890" s="90">
        <v>53100</v>
      </c>
    </row>
    <row r="891" spans="1:24">
      <c r="A891" t="str">
        <f t="shared" si="22"/>
        <v>Aug-23</v>
      </c>
      <c r="B891" s="93">
        <v>45157</v>
      </c>
      <c r="C891" s="90">
        <v>49200</v>
      </c>
      <c r="D891" s="90">
        <v>48800</v>
      </c>
      <c r="E891" s="90">
        <v>49200</v>
      </c>
      <c r="F891" s="90">
        <v>45500</v>
      </c>
      <c r="G891" s="90">
        <v>50200</v>
      </c>
      <c r="H891" s="91" t="s">
        <v>25</v>
      </c>
      <c r="I891" s="90">
        <v>48000</v>
      </c>
      <c r="J891" s="90">
        <v>49200</v>
      </c>
      <c r="K891" s="90">
        <v>49800</v>
      </c>
      <c r="L891" s="91" t="s">
        <v>25</v>
      </c>
      <c r="M891" s="90">
        <v>50700</v>
      </c>
      <c r="N891" s="90">
        <v>49500</v>
      </c>
      <c r="O891" s="90">
        <v>48200</v>
      </c>
      <c r="P891" s="90">
        <v>47000</v>
      </c>
      <c r="Q891" s="90">
        <v>45500</v>
      </c>
      <c r="R891" s="90">
        <v>46000</v>
      </c>
      <c r="S891" s="90">
        <v>46000</v>
      </c>
      <c r="T891" s="90">
        <v>47600</v>
      </c>
      <c r="U891" s="90">
        <v>48600</v>
      </c>
      <c r="V891" s="90">
        <v>51300</v>
      </c>
      <c r="W891" s="90">
        <v>50300</v>
      </c>
      <c r="X891" s="90">
        <v>53100</v>
      </c>
    </row>
    <row r="892" spans="1:24">
      <c r="A892" t="str">
        <f t="shared" si="22"/>
        <v>Aug-23</v>
      </c>
      <c r="B892" s="93">
        <v>45158</v>
      </c>
      <c r="C892" s="90" t="s">
        <v>24</v>
      </c>
      <c r="D892" s="90" t="s">
        <v>24</v>
      </c>
      <c r="E892" s="90" t="s">
        <v>24</v>
      </c>
      <c r="F892" s="90" t="s">
        <v>24</v>
      </c>
      <c r="G892" s="90" t="s">
        <v>24</v>
      </c>
      <c r="H892" s="90" t="s">
        <v>24</v>
      </c>
      <c r="I892" s="90" t="s">
        <v>24</v>
      </c>
      <c r="J892" s="90" t="s">
        <v>24</v>
      </c>
      <c r="K892" s="90" t="s">
        <v>24</v>
      </c>
      <c r="L892" s="90" t="s">
        <v>24</v>
      </c>
      <c r="M892" s="90" t="s">
        <v>24</v>
      </c>
      <c r="N892" s="90" t="s">
        <v>24</v>
      </c>
      <c r="O892" s="90" t="s">
        <v>24</v>
      </c>
      <c r="P892" s="90" t="s">
        <v>24</v>
      </c>
      <c r="Q892" s="90" t="s">
        <v>24</v>
      </c>
      <c r="R892" s="90" t="s">
        <v>24</v>
      </c>
      <c r="S892" s="90" t="s">
        <v>24</v>
      </c>
      <c r="T892" s="90" t="s">
        <v>24</v>
      </c>
      <c r="U892" s="90" t="s">
        <v>24</v>
      </c>
      <c r="V892" s="90" t="s">
        <v>24</v>
      </c>
      <c r="W892" s="90" t="s">
        <v>24</v>
      </c>
      <c r="X892" s="90" t="s">
        <v>24</v>
      </c>
    </row>
    <row r="893" spans="1:24">
      <c r="A893" t="str">
        <f t="shared" si="22"/>
        <v>Aug-23</v>
      </c>
      <c r="B893" s="93">
        <v>45159</v>
      </c>
      <c r="C893" s="90">
        <v>48800</v>
      </c>
      <c r="D893" s="90">
        <v>49300</v>
      </c>
      <c r="E893" s="90">
        <v>48800</v>
      </c>
      <c r="F893" s="90">
        <v>45300</v>
      </c>
      <c r="G893" s="90">
        <v>50200</v>
      </c>
      <c r="H893" s="91" t="s">
        <v>25</v>
      </c>
      <c r="I893" s="90">
        <v>48000</v>
      </c>
      <c r="J893" s="90">
        <v>49000</v>
      </c>
      <c r="K893" s="90">
        <v>49800</v>
      </c>
      <c r="L893" s="91" t="s">
        <v>25</v>
      </c>
      <c r="M893" s="90">
        <v>50500</v>
      </c>
      <c r="N893" s="90">
        <v>49500</v>
      </c>
      <c r="O893" s="90">
        <v>48000</v>
      </c>
      <c r="P893" s="90">
        <v>47000</v>
      </c>
      <c r="Q893" s="90">
        <v>45300</v>
      </c>
      <c r="R893" s="90">
        <v>45900</v>
      </c>
      <c r="S893" s="90">
        <v>46000</v>
      </c>
      <c r="T893" s="90">
        <v>47400</v>
      </c>
      <c r="U893" s="90">
        <v>48500</v>
      </c>
      <c r="V893" s="90">
        <v>51300</v>
      </c>
      <c r="W893" s="90">
        <v>50100</v>
      </c>
      <c r="X893" s="90">
        <v>53000</v>
      </c>
    </row>
    <row r="894" spans="1:24">
      <c r="A894" t="str">
        <f t="shared" si="22"/>
        <v>Aug-23</v>
      </c>
      <c r="B894" s="93">
        <v>45160</v>
      </c>
      <c r="C894" s="90">
        <v>49000</v>
      </c>
      <c r="D894" s="90">
        <v>49200</v>
      </c>
      <c r="E894" s="90">
        <v>48400</v>
      </c>
      <c r="F894" s="90">
        <v>45500</v>
      </c>
      <c r="G894" s="90">
        <v>50200</v>
      </c>
      <c r="H894" s="91" t="s">
        <v>25</v>
      </c>
      <c r="I894" s="90">
        <v>47500</v>
      </c>
      <c r="J894" s="90">
        <v>49000</v>
      </c>
      <c r="K894" s="90">
        <v>49800</v>
      </c>
      <c r="L894" s="91" t="s">
        <v>25</v>
      </c>
      <c r="M894" s="90">
        <v>50500</v>
      </c>
      <c r="N894" s="90">
        <v>49500</v>
      </c>
      <c r="O894" s="90">
        <v>48200</v>
      </c>
      <c r="P894" s="90">
        <v>47300</v>
      </c>
      <c r="Q894" s="90">
        <v>45400</v>
      </c>
      <c r="R894" s="90">
        <v>45800</v>
      </c>
      <c r="S894" s="90">
        <v>46000</v>
      </c>
      <c r="T894" s="90">
        <v>47600</v>
      </c>
      <c r="U894" s="90">
        <v>48500</v>
      </c>
      <c r="V894" s="90">
        <v>51300</v>
      </c>
      <c r="W894" s="90">
        <v>50100</v>
      </c>
      <c r="X894" s="90">
        <v>53000</v>
      </c>
    </row>
    <row r="895" spans="1:24">
      <c r="A895" t="str">
        <f t="shared" si="22"/>
        <v>Aug-23</v>
      </c>
      <c r="B895" s="93">
        <v>45161</v>
      </c>
      <c r="C895" s="90">
        <v>49000</v>
      </c>
      <c r="D895" s="90">
        <v>49200</v>
      </c>
      <c r="E895" s="90">
        <v>48400</v>
      </c>
      <c r="F895" s="90">
        <v>45400</v>
      </c>
      <c r="G895" s="90">
        <v>50100</v>
      </c>
      <c r="H895" s="91" t="s">
        <v>25</v>
      </c>
      <c r="I895" s="90">
        <v>47500</v>
      </c>
      <c r="J895" s="90">
        <v>49000</v>
      </c>
      <c r="K895" s="90">
        <v>49800</v>
      </c>
      <c r="L895" s="91" t="s">
        <v>25</v>
      </c>
      <c r="M895" s="90">
        <v>50500</v>
      </c>
      <c r="N895" s="90">
        <v>49500</v>
      </c>
      <c r="O895" s="90">
        <v>48200</v>
      </c>
      <c r="P895" s="90">
        <v>47300</v>
      </c>
      <c r="Q895" s="90">
        <v>45500</v>
      </c>
      <c r="R895" s="90">
        <v>45800</v>
      </c>
      <c r="S895" s="90">
        <v>46000</v>
      </c>
      <c r="T895" s="90">
        <v>47500</v>
      </c>
      <c r="U895" s="90">
        <v>48500</v>
      </c>
      <c r="V895" s="90">
        <v>51300</v>
      </c>
      <c r="W895" s="90">
        <v>50100</v>
      </c>
      <c r="X895" s="90">
        <v>53000</v>
      </c>
    </row>
    <row r="896" spans="1:24">
      <c r="A896" t="str">
        <f t="shared" si="22"/>
        <v>Aug-23</v>
      </c>
      <c r="B896" s="93">
        <v>45162</v>
      </c>
      <c r="C896" s="90">
        <v>49500</v>
      </c>
      <c r="D896" s="90">
        <v>49200</v>
      </c>
      <c r="E896" s="90">
        <v>49000</v>
      </c>
      <c r="F896" s="90">
        <v>46100</v>
      </c>
      <c r="G896" s="90">
        <v>50300</v>
      </c>
      <c r="H896" s="91" t="s">
        <v>25</v>
      </c>
      <c r="I896" s="90">
        <v>48000</v>
      </c>
      <c r="J896" s="90">
        <v>49300</v>
      </c>
      <c r="K896" s="90">
        <v>49800</v>
      </c>
      <c r="L896" s="91" t="s">
        <v>25</v>
      </c>
      <c r="M896" s="90">
        <v>50700</v>
      </c>
      <c r="N896" s="90">
        <v>50100</v>
      </c>
      <c r="O896" s="90">
        <v>48300</v>
      </c>
      <c r="P896" s="90">
        <v>47900</v>
      </c>
      <c r="Q896" s="90">
        <v>47000</v>
      </c>
      <c r="R896" s="90">
        <v>46900</v>
      </c>
      <c r="S896" s="90">
        <v>47200</v>
      </c>
      <c r="T896" s="90">
        <v>48200</v>
      </c>
      <c r="U896" s="90">
        <v>49100</v>
      </c>
      <c r="V896" s="91" t="s">
        <v>25</v>
      </c>
      <c r="W896" s="90">
        <v>51000</v>
      </c>
      <c r="X896" s="90">
        <v>53900</v>
      </c>
    </row>
    <row r="897" spans="1:24">
      <c r="A897" t="str">
        <f t="shared" si="22"/>
        <v>Aug-23</v>
      </c>
      <c r="B897" s="93">
        <v>45163</v>
      </c>
      <c r="C897" s="90">
        <v>50000</v>
      </c>
      <c r="D897" s="90">
        <v>50000</v>
      </c>
      <c r="E897" s="90">
        <v>49200</v>
      </c>
      <c r="F897" s="90">
        <v>46800</v>
      </c>
      <c r="G897" s="90">
        <v>51300</v>
      </c>
      <c r="H897" s="91" t="s">
        <v>25</v>
      </c>
      <c r="I897" s="90">
        <v>49000</v>
      </c>
      <c r="J897" s="90">
        <v>50000</v>
      </c>
      <c r="K897" s="90">
        <v>50500</v>
      </c>
      <c r="L897" s="91" t="s">
        <v>25</v>
      </c>
      <c r="M897" s="90">
        <v>51100</v>
      </c>
      <c r="N897" s="90">
        <v>50500</v>
      </c>
      <c r="O897" s="90">
        <v>49000</v>
      </c>
      <c r="P897" s="90">
        <v>47900</v>
      </c>
      <c r="Q897" s="90">
        <v>47400</v>
      </c>
      <c r="R897" s="90">
        <v>47600</v>
      </c>
      <c r="S897" s="90">
        <v>47800</v>
      </c>
      <c r="T897" s="90">
        <v>49000</v>
      </c>
      <c r="U897" s="90">
        <v>50300</v>
      </c>
      <c r="V897" s="90">
        <v>52300</v>
      </c>
      <c r="W897" s="90">
        <v>52200</v>
      </c>
      <c r="X897" s="90">
        <v>55000</v>
      </c>
    </row>
    <row r="898" spans="1:24">
      <c r="A898" t="str">
        <f t="shared" si="22"/>
        <v>Aug-23</v>
      </c>
      <c r="B898" s="93">
        <v>45164</v>
      </c>
      <c r="C898" s="90">
        <v>50200</v>
      </c>
      <c r="D898" s="90">
        <v>50300</v>
      </c>
      <c r="E898" s="90">
        <v>49200</v>
      </c>
      <c r="F898" s="90">
        <v>46800</v>
      </c>
      <c r="G898" s="90">
        <v>51900</v>
      </c>
      <c r="H898" s="91" t="s">
        <v>25</v>
      </c>
      <c r="I898" s="90">
        <v>49000</v>
      </c>
      <c r="J898" s="90">
        <v>50000</v>
      </c>
      <c r="K898" s="90">
        <v>50700</v>
      </c>
      <c r="L898" s="91" t="s">
        <v>25</v>
      </c>
      <c r="M898" s="90">
        <v>51100</v>
      </c>
      <c r="N898" s="90">
        <v>50800</v>
      </c>
      <c r="O898" s="90">
        <v>48900</v>
      </c>
      <c r="P898" s="90">
        <v>47900</v>
      </c>
      <c r="Q898" s="90">
        <v>47500</v>
      </c>
      <c r="R898" s="90">
        <v>47600</v>
      </c>
      <c r="S898" s="90">
        <v>48300</v>
      </c>
      <c r="T898" s="90">
        <v>49000</v>
      </c>
      <c r="U898" s="90">
        <v>50300</v>
      </c>
      <c r="V898" s="90">
        <v>52300</v>
      </c>
      <c r="W898" s="90">
        <v>53000</v>
      </c>
      <c r="X898" s="90">
        <v>55000</v>
      </c>
    </row>
    <row r="899" spans="1:24">
      <c r="A899" t="str">
        <f t="shared" si="22"/>
        <v>Aug-23</v>
      </c>
      <c r="B899" s="93">
        <v>45165</v>
      </c>
      <c r="C899" s="90" t="s">
        <v>24</v>
      </c>
      <c r="D899" s="90" t="s">
        <v>24</v>
      </c>
      <c r="E899" s="90" t="s">
        <v>24</v>
      </c>
      <c r="F899" s="90" t="s">
        <v>24</v>
      </c>
      <c r="G899" s="90" t="s">
        <v>24</v>
      </c>
      <c r="H899" s="90" t="s">
        <v>24</v>
      </c>
      <c r="I899" s="90" t="s">
        <v>24</v>
      </c>
      <c r="J899" s="90" t="s">
        <v>24</v>
      </c>
      <c r="K899" s="90" t="s">
        <v>24</v>
      </c>
      <c r="L899" s="90" t="s">
        <v>24</v>
      </c>
      <c r="M899" s="90" t="s">
        <v>24</v>
      </c>
      <c r="N899" s="90" t="s">
        <v>24</v>
      </c>
      <c r="O899" s="90" t="s">
        <v>24</v>
      </c>
      <c r="P899" s="90" t="s">
        <v>24</v>
      </c>
      <c r="Q899" s="90" t="s">
        <v>24</v>
      </c>
      <c r="R899" s="90" t="s">
        <v>24</v>
      </c>
      <c r="S899" s="90" t="s">
        <v>24</v>
      </c>
      <c r="T899" s="90" t="s">
        <v>24</v>
      </c>
      <c r="U899" s="90" t="s">
        <v>24</v>
      </c>
      <c r="V899" s="90" t="s">
        <v>24</v>
      </c>
      <c r="W899" s="90" t="s">
        <v>24</v>
      </c>
      <c r="X899" s="90" t="s">
        <v>24</v>
      </c>
    </row>
    <row r="900" spans="1:24">
      <c r="A900" t="str">
        <f t="shared" si="22"/>
        <v>Aug-23</v>
      </c>
      <c r="B900" s="93">
        <v>45166</v>
      </c>
      <c r="C900" s="90">
        <v>50900</v>
      </c>
      <c r="D900" s="90">
        <v>50800</v>
      </c>
      <c r="E900" s="90">
        <v>50100</v>
      </c>
      <c r="F900" s="90">
        <v>47500</v>
      </c>
      <c r="G900" s="90">
        <v>52700</v>
      </c>
      <c r="H900" s="91" t="s">
        <v>25</v>
      </c>
      <c r="I900" s="90">
        <v>50500</v>
      </c>
      <c r="J900" s="90">
        <v>50300</v>
      </c>
      <c r="K900" s="90">
        <v>51500</v>
      </c>
      <c r="L900" s="91" t="s">
        <v>25</v>
      </c>
      <c r="M900" s="90">
        <v>51500</v>
      </c>
      <c r="N900" s="90">
        <v>51300</v>
      </c>
      <c r="O900" s="90">
        <v>49300</v>
      </c>
      <c r="P900" s="90">
        <v>48500</v>
      </c>
      <c r="Q900" s="90">
        <v>48200</v>
      </c>
      <c r="R900" s="90">
        <v>48200</v>
      </c>
      <c r="S900" s="90">
        <v>48500</v>
      </c>
      <c r="T900" s="90">
        <v>50000</v>
      </c>
      <c r="U900" s="90">
        <v>50700</v>
      </c>
      <c r="V900" s="90">
        <v>53800</v>
      </c>
      <c r="W900" s="90">
        <v>53100</v>
      </c>
      <c r="X900" s="90">
        <v>55300</v>
      </c>
    </row>
    <row r="901" spans="1:24">
      <c r="A901" t="str">
        <f t="shared" si="22"/>
        <v>Aug-23</v>
      </c>
      <c r="B901" s="93">
        <v>45167</v>
      </c>
      <c r="C901" s="90">
        <v>51500</v>
      </c>
      <c r="D901" s="90">
        <v>51500</v>
      </c>
      <c r="E901" s="90">
        <v>50200</v>
      </c>
      <c r="F901" s="90">
        <v>48000</v>
      </c>
      <c r="G901" s="90">
        <v>52800</v>
      </c>
      <c r="H901" s="91" t="s">
        <v>25</v>
      </c>
      <c r="I901" s="90">
        <v>51000</v>
      </c>
      <c r="J901" s="90">
        <v>50700</v>
      </c>
      <c r="K901" s="90">
        <v>51700</v>
      </c>
      <c r="L901" s="91" t="s">
        <v>25</v>
      </c>
      <c r="M901" s="90">
        <v>52000</v>
      </c>
      <c r="N901" s="90">
        <v>51300</v>
      </c>
      <c r="O901" s="90">
        <v>49700</v>
      </c>
      <c r="P901" s="90">
        <v>49200</v>
      </c>
      <c r="Q901" s="90">
        <v>48500</v>
      </c>
      <c r="R901" s="90">
        <v>48500</v>
      </c>
      <c r="S901" s="90">
        <v>48800</v>
      </c>
      <c r="T901" s="90">
        <v>50500</v>
      </c>
      <c r="U901" s="90">
        <v>51000</v>
      </c>
      <c r="V901" s="90">
        <v>53800</v>
      </c>
      <c r="W901" s="90">
        <v>53500</v>
      </c>
      <c r="X901" s="90">
        <v>55700</v>
      </c>
    </row>
    <row r="902" spans="1:24">
      <c r="A902" t="str">
        <f t="shared" si="22"/>
        <v>Aug-23</v>
      </c>
      <c r="B902" s="93">
        <v>45168</v>
      </c>
      <c r="C902" s="90" t="s">
        <v>24</v>
      </c>
      <c r="D902" s="90" t="s">
        <v>24</v>
      </c>
      <c r="E902" s="90" t="s">
        <v>24</v>
      </c>
      <c r="F902" s="90" t="s">
        <v>24</v>
      </c>
      <c r="G902" s="90" t="s">
        <v>24</v>
      </c>
      <c r="H902" s="90" t="s">
        <v>24</v>
      </c>
      <c r="I902" s="90" t="s">
        <v>24</v>
      </c>
      <c r="J902" s="90" t="s">
        <v>24</v>
      </c>
      <c r="K902" s="90" t="s">
        <v>24</v>
      </c>
      <c r="L902" s="90" t="s">
        <v>24</v>
      </c>
      <c r="M902" s="90" t="s">
        <v>24</v>
      </c>
      <c r="N902" s="90" t="s">
        <v>24</v>
      </c>
      <c r="O902" s="90" t="s">
        <v>24</v>
      </c>
      <c r="P902" s="90" t="s">
        <v>24</v>
      </c>
      <c r="Q902" s="90" t="s">
        <v>24</v>
      </c>
      <c r="R902" s="90" t="s">
        <v>24</v>
      </c>
      <c r="S902" s="90" t="s">
        <v>24</v>
      </c>
      <c r="T902" s="90" t="s">
        <v>24</v>
      </c>
      <c r="U902" s="90" t="s">
        <v>24</v>
      </c>
      <c r="V902" s="90" t="s">
        <v>24</v>
      </c>
      <c r="W902" s="90" t="s">
        <v>24</v>
      </c>
      <c r="X902" s="90" t="s">
        <v>24</v>
      </c>
    </row>
    <row r="903" spans="1:24">
      <c r="A903" t="str">
        <f t="shared" si="22"/>
        <v>Aug-23</v>
      </c>
      <c r="B903" s="93">
        <v>45169</v>
      </c>
      <c r="C903" s="90">
        <v>51700</v>
      </c>
      <c r="D903" s="90">
        <v>51500</v>
      </c>
      <c r="E903" s="90">
        <v>50200</v>
      </c>
      <c r="F903" s="90">
        <v>48000</v>
      </c>
      <c r="G903" s="90">
        <v>53000</v>
      </c>
      <c r="H903" s="91" t="s">
        <v>25</v>
      </c>
      <c r="I903" s="90">
        <v>50800</v>
      </c>
      <c r="J903" s="90">
        <v>50800</v>
      </c>
      <c r="K903" s="90">
        <v>51700</v>
      </c>
      <c r="L903" s="91" t="s">
        <v>25</v>
      </c>
      <c r="M903" s="90">
        <v>52000</v>
      </c>
      <c r="N903" s="90">
        <v>51500</v>
      </c>
      <c r="O903" s="90">
        <v>49700</v>
      </c>
      <c r="P903" s="90">
        <v>49200</v>
      </c>
      <c r="Q903" s="90">
        <v>48500</v>
      </c>
      <c r="R903" s="90">
        <v>48500</v>
      </c>
      <c r="S903" s="90">
        <v>48800</v>
      </c>
      <c r="T903" s="90">
        <v>50500</v>
      </c>
      <c r="U903" s="90">
        <v>51000</v>
      </c>
      <c r="V903" s="90">
        <v>53800</v>
      </c>
      <c r="W903" s="90">
        <v>53500</v>
      </c>
      <c r="X903" s="90">
        <v>55700</v>
      </c>
    </row>
    <row r="904" spans="1:24">
      <c r="A904" t="str">
        <f t="shared" si="22"/>
        <v>Sep-23</v>
      </c>
      <c r="B904" s="93">
        <v>45170</v>
      </c>
      <c r="C904" s="90">
        <v>51700</v>
      </c>
      <c r="D904" s="90">
        <v>51800</v>
      </c>
      <c r="E904" s="90">
        <v>51000</v>
      </c>
      <c r="F904" s="90">
        <v>47900</v>
      </c>
      <c r="G904" s="90">
        <v>53000</v>
      </c>
      <c r="H904" s="91" t="s">
        <v>25</v>
      </c>
      <c r="I904" s="90">
        <v>52000</v>
      </c>
      <c r="J904" s="90">
        <v>51000</v>
      </c>
      <c r="K904" s="90">
        <v>51700</v>
      </c>
      <c r="L904" s="91" t="s">
        <v>25</v>
      </c>
      <c r="M904" s="90">
        <v>52000</v>
      </c>
      <c r="N904" s="90">
        <v>51600</v>
      </c>
      <c r="O904" s="90">
        <v>50400</v>
      </c>
      <c r="P904" s="90">
        <v>49200</v>
      </c>
      <c r="Q904" s="90">
        <v>48800</v>
      </c>
      <c r="R904" s="90">
        <v>48300</v>
      </c>
      <c r="S904" s="90">
        <v>49000</v>
      </c>
      <c r="T904" s="90">
        <v>50400</v>
      </c>
      <c r="U904" s="90">
        <v>51000</v>
      </c>
      <c r="V904" s="90">
        <v>53800</v>
      </c>
      <c r="W904" s="90">
        <v>53500</v>
      </c>
      <c r="X904" s="90">
        <v>56200</v>
      </c>
    </row>
    <row r="905" spans="1:24">
      <c r="A905" t="str">
        <f t="shared" si="22"/>
        <v>Sep-23</v>
      </c>
      <c r="B905" s="93">
        <v>45171</v>
      </c>
      <c r="C905" s="90">
        <v>51700</v>
      </c>
      <c r="D905" s="90">
        <v>52000</v>
      </c>
      <c r="E905" s="90">
        <v>51300</v>
      </c>
      <c r="F905" s="90">
        <v>47800</v>
      </c>
      <c r="G905" s="90">
        <v>53800</v>
      </c>
      <c r="H905" s="91" t="s">
        <v>25</v>
      </c>
      <c r="I905" s="90">
        <v>52000</v>
      </c>
      <c r="J905" s="90">
        <v>50800</v>
      </c>
      <c r="K905" s="90">
        <v>51700</v>
      </c>
      <c r="L905" s="91" t="s">
        <v>25</v>
      </c>
      <c r="M905" s="90">
        <v>51900</v>
      </c>
      <c r="N905" s="90">
        <v>51600</v>
      </c>
      <c r="O905" s="90">
        <v>50300</v>
      </c>
      <c r="P905" s="90">
        <v>49200</v>
      </c>
      <c r="Q905" s="90">
        <v>48500</v>
      </c>
      <c r="R905" s="90">
        <v>48400</v>
      </c>
      <c r="S905" s="90">
        <v>49000</v>
      </c>
      <c r="T905" s="90">
        <v>50300</v>
      </c>
      <c r="U905" s="90">
        <v>51000</v>
      </c>
      <c r="V905" s="90">
        <v>53800</v>
      </c>
      <c r="W905" s="90">
        <v>53500</v>
      </c>
      <c r="X905" s="90">
        <v>56200</v>
      </c>
    </row>
    <row r="906" spans="1:24">
      <c r="A906" t="str">
        <f t="shared" si="22"/>
        <v>Sep-23</v>
      </c>
      <c r="B906" s="93">
        <v>45172</v>
      </c>
      <c r="C906" s="90" t="s">
        <v>24</v>
      </c>
      <c r="D906" s="90" t="s">
        <v>24</v>
      </c>
      <c r="E906" s="90" t="s">
        <v>24</v>
      </c>
      <c r="F906" s="90" t="s">
        <v>24</v>
      </c>
      <c r="G906" s="90" t="s">
        <v>24</v>
      </c>
      <c r="H906" s="90" t="s">
        <v>24</v>
      </c>
      <c r="I906" s="90" t="s">
        <v>24</v>
      </c>
      <c r="J906" s="90" t="s">
        <v>24</v>
      </c>
      <c r="K906" s="90" t="s">
        <v>24</v>
      </c>
      <c r="L906" s="90" t="s">
        <v>24</v>
      </c>
      <c r="M906" s="90" t="s">
        <v>24</v>
      </c>
      <c r="N906" s="90" t="s">
        <v>24</v>
      </c>
      <c r="O906" s="90" t="s">
        <v>24</v>
      </c>
      <c r="P906" s="90" t="s">
        <v>24</v>
      </c>
      <c r="Q906" s="90" t="s">
        <v>24</v>
      </c>
      <c r="R906" s="90" t="s">
        <v>24</v>
      </c>
      <c r="S906" s="90" t="s">
        <v>24</v>
      </c>
      <c r="T906" s="90" t="s">
        <v>24</v>
      </c>
      <c r="U906" s="90" t="s">
        <v>24</v>
      </c>
      <c r="V906" s="90" t="s">
        <v>24</v>
      </c>
      <c r="W906" s="90" t="s">
        <v>24</v>
      </c>
      <c r="X906" s="90" t="s">
        <v>24</v>
      </c>
    </row>
    <row r="907" spans="1:24">
      <c r="A907" t="str">
        <f t="shared" si="22"/>
        <v>Sep-23</v>
      </c>
      <c r="B907" s="93">
        <v>45173</v>
      </c>
      <c r="C907" s="90">
        <v>51600</v>
      </c>
      <c r="D907" s="90">
        <v>52300</v>
      </c>
      <c r="E907" s="90">
        <v>51300</v>
      </c>
      <c r="F907" s="90">
        <v>48000</v>
      </c>
      <c r="G907" s="90">
        <v>53900</v>
      </c>
      <c r="H907" s="91" t="s">
        <v>25</v>
      </c>
      <c r="I907" s="90">
        <v>52000</v>
      </c>
      <c r="J907" s="90">
        <v>50800</v>
      </c>
      <c r="K907" s="90">
        <v>51700</v>
      </c>
      <c r="L907" s="91" t="s">
        <v>25</v>
      </c>
      <c r="M907" s="90">
        <v>52000</v>
      </c>
      <c r="N907" s="90">
        <v>51600</v>
      </c>
      <c r="O907" s="90">
        <v>50700</v>
      </c>
      <c r="P907" s="90">
        <v>49200</v>
      </c>
      <c r="Q907" s="90">
        <v>48700</v>
      </c>
      <c r="R907" s="90">
        <v>48600</v>
      </c>
      <c r="S907" s="90">
        <v>49300</v>
      </c>
      <c r="T907" s="90">
        <v>50500</v>
      </c>
      <c r="U907" s="90">
        <v>51100</v>
      </c>
      <c r="V907" s="90">
        <v>53800</v>
      </c>
      <c r="W907" s="90">
        <v>53500</v>
      </c>
      <c r="X907" s="90">
        <v>56000</v>
      </c>
    </row>
    <row r="908" spans="1:24">
      <c r="A908" t="str">
        <f t="shared" si="22"/>
        <v>Sep-23</v>
      </c>
      <c r="B908" s="93">
        <v>45174</v>
      </c>
      <c r="C908" s="90">
        <v>51900</v>
      </c>
      <c r="D908" s="90">
        <v>52300</v>
      </c>
      <c r="E908" s="90">
        <v>51300</v>
      </c>
      <c r="F908" s="90">
        <v>48200</v>
      </c>
      <c r="G908" s="90">
        <v>53900</v>
      </c>
      <c r="H908" s="91" t="s">
        <v>25</v>
      </c>
      <c r="I908" s="90">
        <v>51500</v>
      </c>
      <c r="J908" s="90">
        <v>51000</v>
      </c>
      <c r="K908" s="90">
        <v>51700</v>
      </c>
      <c r="L908" s="91" t="s">
        <v>25</v>
      </c>
      <c r="M908" s="90">
        <v>52200</v>
      </c>
      <c r="N908" s="90">
        <v>52000</v>
      </c>
      <c r="O908" s="90">
        <v>51000</v>
      </c>
      <c r="P908" s="90">
        <v>49200</v>
      </c>
      <c r="Q908" s="90">
        <v>48700</v>
      </c>
      <c r="R908" s="90">
        <v>48700</v>
      </c>
      <c r="S908" s="90">
        <v>49300</v>
      </c>
      <c r="T908" s="90">
        <v>50700</v>
      </c>
      <c r="U908" s="90">
        <v>51100</v>
      </c>
      <c r="V908" s="90">
        <v>53800</v>
      </c>
      <c r="W908" s="90">
        <v>53500</v>
      </c>
      <c r="X908" s="90">
        <v>56000</v>
      </c>
    </row>
    <row r="909" spans="1:24">
      <c r="A909" t="str">
        <f t="shared" si="22"/>
        <v>Sep-23</v>
      </c>
      <c r="B909" s="93">
        <v>45175</v>
      </c>
      <c r="C909" s="90">
        <v>51700</v>
      </c>
      <c r="D909" s="90">
        <v>52300</v>
      </c>
      <c r="E909" s="90">
        <v>51300</v>
      </c>
      <c r="F909" s="90">
        <v>48000</v>
      </c>
      <c r="G909" s="90">
        <v>53900</v>
      </c>
      <c r="H909" s="91" t="s">
        <v>25</v>
      </c>
      <c r="I909" s="90">
        <v>51500</v>
      </c>
      <c r="J909" s="90">
        <v>50800</v>
      </c>
      <c r="K909" s="90">
        <v>51700</v>
      </c>
      <c r="L909" s="91" t="s">
        <v>25</v>
      </c>
      <c r="M909" s="90">
        <v>52100</v>
      </c>
      <c r="N909" s="90">
        <v>52200</v>
      </c>
      <c r="O909" s="90">
        <v>50800</v>
      </c>
      <c r="P909" s="90">
        <v>49200</v>
      </c>
      <c r="Q909" s="90">
        <v>48500</v>
      </c>
      <c r="R909" s="90">
        <v>48400</v>
      </c>
      <c r="S909" s="90">
        <v>49300</v>
      </c>
      <c r="T909" s="90">
        <v>50500</v>
      </c>
      <c r="U909" s="90">
        <v>51000</v>
      </c>
      <c r="V909" s="90">
        <v>53800</v>
      </c>
      <c r="W909" s="90">
        <v>53500</v>
      </c>
      <c r="X909" s="90">
        <v>56000</v>
      </c>
    </row>
    <row r="910" spans="1:24">
      <c r="A910" t="str">
        <f t="shared" si="22"/>
        <v>Sep-23</v>
      </c>
      <c r="B910" s="93">
        <v>45176</v>
      </c>
      <c r="C910" s="91" t="s">
        <v>25</v>
      </c>
      <c r="D910" s="90">
        <v>52200</v>
      </c>
      <c r="E910" s="90">
        <v>51100</v>
      </c>
      <c r="F910" s="90">
        <v>47800</v>
      </c>
      <c r="G910" s="90">
        <v>53900</v>
      </c>
      <c r="H910" s="91" t="s">
        <v>25</v>
      </c>
      <c r="I910" s="90">
        <v>51500</v>
      </c>
      <c r="J910" s="90">
        <v>50800</v>
      </c>
      <c r="K910" s="90">
        <v>51700</v>
      </c>
      <c r="L910" s="91" t="s">
        <v>25</v>
      </c>
      <c r="M910" s="90">
        <v>52000</v>
      </c>
      <c r="N910" s="90">
        <v>52200</v>
      </c>
      <c r="O910" s="90">
        <v>50600</v>
      </c>
      <c r="P910" s="90">
        <v>49200</v>
      </c>
      <c r="Q910" s="90">
        <v>48500</v>
      </c>
      <c r="R910" s="90">
        <v>48300</v>
      </c>
      <c r="S910" s="90">
        <v>49300</v>
      </c>
      <c r="T910" s="90">
        <v>50300</v>
      </c>
      <c r="U910" s="90">
        <v>50700</v>
      </c>
      <c r="V910" s="90">
        <v>53800</v>
      </c>
      <c r="W910" s="90">
        <v>53200</v>
      </c>
      <c r="X910" s="90">
        <v>55700</v>
      </c>
    </row>
    <row r="911" spans="1:24">
      <c r="A911" t="str">
        <f t="shared" si="22"/>
        <v>Sep-23</v>
      </c>
      <c r="B911" s="93">
        <v>45177</v>
      </c>
      <c r="C911" s="90">
        <v>51500</v>
      </c>
      <c r="D911" s="90">
        <v>52000</v>
      </c>
      <c r="E911" s="90">
        <v>51100</v>
      </c>
      <c r="F911" s="90">
        <v>47400</v>
      </c>
      <c r="G911" s="90">
        <v>53800</v>
      </c>
      <c r="H911" s="91" t="s">
        <v>25</v>
      </c>
      <c r="I911" s="90">
        <v>51000</v>
      </c>
      <c r="J911" s="90">
        <v>50500</v>
      </c>
      <c r="K911" s="90">
        <v>51700</v>
      </c>
      <c r="L911" s="91" t="s">
        <v>25</v>
      </c>
      <c r="M911" s="90">
        <v>51900</v>
      </c>
      <c r="N911" s="90">
        <v>52200</v>
      </c>
      <c r="O911" s="90">
        <v>50200</v>
      </c>
      <c r="P911" s="90">
        <v>48700</v>
      </c>
      <c r="Q911" s="90">
        <v>48300</v>
      </c>
      <c r="R911" s="90">
        <v>48200</v>
      </c>
      <c r="S911" s="90">
        <v>49000</v>
      </c>
      <c r="T911" s="90">
        <v>49900</v>
      </c>
      <c r="U911" s="90">
        <v>50600</v>
      </c>
      <c r="V911" s="90">
        <v>53800</v>
      </c>
      <c r="W911" s="90">
        <v>53200</v>
      </c>
      <c r="X911" s="90">
        <v>55700</v>
      </c>
    </row>
    <row r="912" spans="1:24">
      <c r="A912" t="str">
        <f t="shared" si="22"/>
        <v>Sep-23</v>
      </c>
      <c r="B912" s="93">
        <v>45178</v>
      </c>
      <c r="C912" s="90">
        <v>51500</v>
      </c>
      <c r="D912" s="90">
        <v>52000</v>
      </c>
      <c r="E912" s="90">
        <v>50800</v>
      </c>
      <c r="F912" s="90">
        <v>47200</v>
      </c>
      <c r="G912" s="90">
        <v>53700</v>
      </c>
      <c r="H912" s="91" t="s">
        <v>25</v>
      </c>
      <c r="I912" s="90">
        <v>51000</v>
      </c>
      <c r="J912" s="90">
        <v>50400</v>
      </c>
      <c r="K912" s="90">
        <v>51700</v>
      </c>
      <c r="L912" s="91" t="s">
        <v>25</v>
      </c>
      <c r="M912" s="90">
        <v>51600</v>
      </c>
      <c r="N912" s="90">
        <v>52200</v>
      </c>
      <c r="O912" s="90">
        <v>50200</v>
      </c>
      <c r="P912" s="90">
        <v>48700</v>
      </c>
      <c r="Q912" s="90">
        <v>47500</v>
      </c>
      <c r="R912" s="90">
        <v>47500</v>
      </c>
      <c r="S912" s="90">
        <v>48500</v>
      </c>
      <c r="T912" s="90">
        <v>49700</v>
      </c>
      <c r="U912" s="90">
        <v>50200</v>
      </c>
      <c r="V912" s="90">
        <v>53800</v>
      </c>
      <c r="W912" s="90">
        <v>53000</v>
      </c>
      <c r="X912" s="90">
        <v>55500</v>
      </c>
    </row>
    <row r="913" spans="1:24">
      <c r="A913" t="str">
        <f t="shared" si="22"/>
        <v>Sep-23</v>
      </c>
      <c r="B913" s="93">
        <v>45179</v>
      </c>
      <c r="C913" s="90" t="s">
        <v>24</v>
      </c>
      <c r="D913" s="90" t="s">
        <v>24</v>
      </c>
      <c r="E913" s="90" t="s">
        <v>24</v>
      </c>
      <c r="F913" s="90" t="s">
        <v>24</v>
      </c>
      <c r="G913" s="90" t="s">
        <v>24</v>
      </c>
      <c r="H913" s="90" t="s">
        <v>24</v>
      </c>
      <c r="I913" s="90" t="s">
        <v>24</v>
      </c>
      <c r="J913" s="90" t="s">
        <v>24</v>
      </c>
      <c r="K913" s="90" t="s">
        <v>24</v>
      </c>
      <c r="L913" s="90" t="s">
        <v>24</v>
      </c>
      <c r="M913" s="90" t="s">
        <v>24</v>
      </c>
      <c r="N913" s="90" t="s">
        <v>24</v>
      </c>
      <c r="O913" s="90" t="s">
        <v>24</v>
      </c>
      <c r="P913" s="90" t="s">
        <v>24</v>
      </c>
      <c r="Q913" s="90" t="s">
        <v>24</v>
      </c>
      <c r="R913" s="90" t="s">
        <v>24</v>
      </c>
      <c r="S913" s="90" t="s">
        <v>24</v>
      </c>
      <c r="T913" s="90" t="s">
        <v>24</v>
      </c>
      <c r="U913" s="90" t="s">
        <v>24</v>
      </c>
      <c r="V913" s="90" t="s">
        <v>24</v>
      </c>
      <c r="W913" s="90" t="s">
        <v>24</v>
      </c>
      <c r="X913" s="90" t="s">
        <v>24</v>
      </c>
    </row>
    <row r="914" spans="1:24">
      <c r="A914" t="str">
        <f t="shared" si="22"/>
        <v>Sep-23</v>
      </c>
      <c r="B914" s="93">
        <v>45180</v>
      </c>
      <c r="C914" s="90">
        <v>51500</v>
      </c>
      <c r="D914" s="90">
        <v>52000</v>
      </c>
      <c r="E914" s="90">
        <v>50500</v>
      </c>
      <c r="F914" s="90">
        <v>47000</v>
      </c>
      <c r="G914" s="90">
        <v>53000</v>
      </c>
      <c r="H914" s="91" t="s">
        <v>25</v>
      </c>
      <c r="I914" s="90">
        <v>50500</v>
      </c>
      <c r="J914" s="90">
        <v>50300</v>
      </c>
      <c r="K914" s="90">
        <v>51500</v>
      </c>
      <c r="L914" s="91" t="s">
        <v>25</v>
      </c>
      <c r="M914" s="90">
        <v>51500</v>
      </c>
      <c r="N914" s="90">
        <v>52200</v>
      </c>
      <c r="O914" s="90">
        <v>49900</v>
      </c>
      <c r="P914" s="90">
        <v>48500</v>
      </c>
      <c r="Q914" s="90">
        <v>47400</v>
      </c>
      <c r="R914" s="90">
        <v>47500</v>
      </c>
      <c r="S914" s="90">
        <v>48300</v>
      </c>
      <c r="T914" s="90">
        <v>49500</v>
      </c>
      <c r="U914" s="90">
        <v>50200</v>
      </c>
      <c r="V914" s="90">
        <v>53800</v>
      </c>
      <c r="W914" s="90">
        <v>53000</v>
      </c>
      <c r="X914" s="90">
        <v>55500</v>
      </c>
    </row>
    <row r="915" spans="1:24">
      <c r="A915" t="str">
        <f t="shared" si="22"/>
        <v>Sep-23</v>
      </c>
      <c r="B915" s="93">
        <v>45181</v>
      </c>
      <c r="C915" s="90">
        <v>51200</v>
      </c>
      <c r="D915" s="90">
        <v>51700</v>
      </c>
      <c r="E915" s="90">
        <v>50300</v>
      </c>
      <c r="F915" s="90">
        <v>46800</v>
      </c>
      <c r="G915" s="90">
        <v>52500</v>
      </c>
      <c r="H915" s="91" t="s">
        <v>25</v>
      </c>
      <c r="I915" s="90">
        <v>50500</v>
      </c>
      <c r="J915" s="90">
        <v>49800</v>
      </c>
      <c r="K915" s="90">
        <v>51800</v>
      </c>
      <c r="L915" s="91" t="s">
        <v>25</v>
      </c>
      <c r="M915" s="90">
        <v>51200</v>
      </c>
      <c r="N915" s="90">
        <v>51700</v>
      </c>
      <c r="O915" s="90">
        <v>49600</v>
      </c>
      <c r="P915" s="90">
        <v>48300</v>
      </c>
      <c r="Q915" s="90">
        <v>46900</v>
      </c>
      <c r="R915" s="90">
        <v>47000</v>
      </c>
      <c r="S915" s="90">
        <v>47800</v>
      </c>
      <c r="T915" s="90">
        <v>49300</v>
      </c>
      <c r="U915" s="90">
        <v>49700</v>
      </c>
      <c r="V915" s="90">
        <v>53300</v>
      </c>
      <c r="W915" s="90">
        <v>53000</v>
      </c>
      <c r="X915" s="90">
        <v>55500</v>
      </c>
    </row>
    <row r="916" spans="1:24">
      <c r="A916" t="str">
        <f t="shared" si="22"/>
        <v>Sep-23</v>
      </c>
      <c r="B916" s="93">
        <v>45182</v>
      </c>
      <c r="C916" s="90">
        <v>51200</v>
      </c>
      <c r="D916" s="90">
        <v>51500</v>
      </c>
      <c r="E916" s="90">
        <v>50500</v>
      </c>
      <c r="F916" s="90">
        <v>46800</v>
      </c>
      <c r="G916" s="90">
        <v>52800</v>
      </c>
      <c r="H916" s="91" t="s">
        <v>25</v>
      </c>
      <c r="I916" s="90">
        <v>51000</v>
      </c>
      <c r="J916" s="90">
        <v>50000</v>
      </c>
      <c r="K916" s="90">
        <v>51800</v>
      </c>
      <c r="L916" s="91" t="s">
        <v>25</v>
      </c>
      <c r="M916" s="90">
        <v>51300</v>
      </c>
      <c r="N916" s="90">
        <v>51700</v>
      </c>
      <c r="O916" s="90">
        <v>50000</v>
      </c>
      <c r="P916" s="90">
        <v>48300</v>
      </c>
      <c r="Q916" s="90">
        <v>47200</v>
      </c>
      <c r="R916" s="90">
        <v>47400</v>
      </c>
      <c r="S916" s="90">
        <v>47800</v>
      </c>
      <c r="T916" s="90">
        <v>49100</v>
      </c>
      <c r="U916" s="90">
        <v>50000</v>
      </c>
      <c r="V916" s="90">
        <v>53300</v>
      </c>
      <c r="W916" s="90">
        <v>53000</v>
      </c>
      <c r="X916" s="90">
        <v>55500</v>
      </c>
    </row>
    <row r="917" spans="1:24">
      <c r="A917" t="str">
        <f t="shared" si="22"/>
        <v>Sep-23</v>
      </c>
      <c r="B917" s="93">
        <v>45183</v>
      </c>
      <c r="C917" s="90">
        <v>51400</v>
      </c>
      <c r="D917" s="90">
        <v>51500</v>
      </c>
      <c r="E917" s="90">
        <v>50700</v>
      </c>
      <c r="F917" s="90">
        <v>47400</v>
      </c>
      <c r="G917" s="90">
        <v>53200</v>
      </c>
      <c r="H917" s="91" t="s">
        <v>25</v>
      </c>
      <c r="I917" s="90">
        <v>51000</v>
      </c>
      <c r="J917" s="90">
        <v>50000</v>
      </c>
      <c r="K917" s="90">
        <v>51800</v>
      </c>
      <c r="L917" s="91" t="s">
        <v>25</v>
      </c>
      <c r="M917" s="90">
        <v>51300</v>
      </c>
      <c r="N917" s="90">
        <v>51700</v>
      </c>
      <c r="O917" s="90">
        <v>50000</v>
      </c>
      <c r="P917" s="90">
        <v>48300</v>
      </c>
      <c r="Q917" s="90">
        <v>47200</v>
      </c>
      <c r="R917" s="90">
        <v>47400</v>
      </c>
      <c r="S917" s="90">
        <v>47800</v>
      </c>
      <c r="T917" s="90">
        <v>49700</v>
      </c>
      <c r="U917" s="90">
        <v>50000</v>
      </c>
      <c r="V917" s="90">
        <v>53300</v>
      </c>
      <c r="W917" s="90">
        <v>53000</v>
      </c>
      <c r="X917" s="90">
        <v>55500</v>
      </c>
    </row>
    <row r="918" spans="1:24">
      <c r="A918" t="str">
        <f t="shared" ref="A918:A981" si="23">TEXT(B918,"MMM-YY")</f>
        <v>Sep-23</v>
      </c>
      <c r="B918" s="93">
        <v>45184</v>
      </c>
      <c r="C918" s="90">
        <v>51500</v>
      </c>
      <c r="D918" s="90">
        <v>51500</v>
      </c>
      <c r="E918" s="90">
        <v>50900</v>
      </c>
      <c r="F918" s="90">
        <v>47800</v>
      </c>
      <c r="G918" s="90">
        <v>53500</v>
      </c>
      <c r="H918" s="91" t="s">
        <v>25</v>
      </c>
      <c r="I918" s="90">
        <v>51500</v>
      </c>
      <c r="J918" s="90">
        <v>50300</v>
      </c>
      <c r="K918" s="90">
        <v>51800</v>
      </c>
      <c r="L918" s="91" t="s">
        <v>25</v>
      </c>
      <c r="M918" s="90">
        <v>51700</v>
      </c>
      <c r="N918" s="90">
        <v>51700</v>
      </c>
      <c r="O918" s="90">
        <v>50300</v>
      </c>
      <c r="P918" s="90">
        <v>49200</v>
      </c>
      <c r="Q918" s="90">
        <v>47500</v>
      </c>
      <c r="R918" s="90">
        <v>47700</v>
      </c>
      <c r="S918" s="90">
        <v>48300</v>
      </c>
      <c r="T918" s="90">
        <v>50100</v>
      </c>
      <c r="U918" s="90">
        <v>50500</v>
      </c>
      <c r="V918" s="90">
        <v>53800</v>
      </c>
      <c r="W918" s="90">
        <v>53000</v>
      </c>
      <c r="X918" s="90">
        <v>55800</v>
      </c>
    </row>
    <row r="919" spans="1:24">
      <c r="A919" t="str">
        <f t="shared" si="23"/>
        <v>Sep-23</v>
      </c>
      <c r="B919" s="93">
        <v>45185</v>
      </c>
      <c r="C919" s="90">
        <v>51500</v>
      </c>
      <c r="D919" s="90">
        <v>51800</v>
      </c>
      <c r="E919" s="90">
        <v>50700</v>
      </c>
      <c r="F919" s="90">
        <v>47800</v>
      </c>
      <c r="G919" s="90">
        <v>53500</v>
      </c>
      <c r="H919" s="91" t="s">
        <v>25</v>
      </c>
      <c r="I919" s="90">
        <v>52000</v>
      </c>
      <c r="J919" s="90">
        <v>50300</v>
      </c>
      <c r="K919" s="90">
        <v>51800</v>
      </c>
      <c r="L919" s="91" t="s">
        <v>25</v>
      </c>
      <c r="M919" s="90">
        <v>51800</v>
      </c>
      <c r="N919" s="90">
        <v>51900</v>
      </c>
      <c r="O919" s="90">
        <v>50200</v>
      </c>
      <c r="P919" s="90">
        <v>49200</v>
      </c>
      <c r="Q919" s="90">
        <v>47500</v>
      </c>
      <c r="R919" s="90">
        <v>47700</v>
      </c>
      <c r="S919" s="90">
        <v>48300</v>
      </c>
      <c r="T919" s="90">
        <v>50100</v>
      </c>
      <c r="U919" s="90">
        <v>50500</v>
      </c>
      <c r="V919" s="90">
        <v>53800</v>
      </c>
      <c r="W919" s="90">
        <v>53200</v>
      </c>
      <c r="X919" s="90">
        <v>55800</v>
      </c>
    </row>
    <row r="920" spans="1:24">
      <c r="A920" t="str">
        <f t="shared" si="23"/>
        <v>Sep-23</v>
      </c>
      <c r="B920" s="93">
        <v>45186</v>
      </c>
      <c r="C920" s="90" t="s">
        <v>24</v>
      </c>
      <c r="D920" s="90" t="s">
        <v>24</v>
      </c>
      <c r="E920" s="90" t="s">
        <v>24</v>
      </c>
      <c r="F920" s="90" t="s">
        <v>24</v>
      </c>
      <c r="G920" s="90" t="s">
        <v>24</v>
      </c>
      <c r="H920" s="90" t="s">
        <v>24</v>
      </c>
      <c r="I920" s="90" t="s">
        <v>24</v>
      </c>
      <c r="J920" s="90" t="s">
        <v>24</v>
      </c>
      <c r="K920" s="90" t="s">
        <v>24</v>
      </c>
      <c r="L920" s="90" t="s">
        <v>24</v>
      </c>
      <c r="M920" s="90" t="s">
        <v>24</v>
      </c>
      <c r="N920" s="90" t="s">
        <v>24</v>
      </c>
      <c r="O920" s="90" t="s">
        <v>24</v>
      </c>
      <c r="P920" s="90" t="s">
        <v>24</v>
      </c>
      <c r="Q920" s="90" t="s">
        <v>24</v>
      </c>
      <c r="R920" s="90" t="s">
        <v>24</v>
      </c>
      <c r="S920" s="90" t="s">
        <v>24</v>
      </c>
      <c r="T920" s="90" t="s">
        <v>24</v>
      </c>
      <c r="U920" s="90" t="s">
        <v>24</v>
      </c>
      <c r="V920" s="90" t="s">
        <v>24</v>
      </c>
      <c r="W920" s="90" t="s">
        <v>24</v>
      </c>
      <c r="X920" s="90" t="s">
        <v>24</v>
      </c>
    </row>
    <row r="921" spans="1:24">
      <c r="A921" t="str">
        <f t="shared" si="23"/>
        <v>Sep-23</v>
      </c>
      <c r="B921" s="93">
        <v>45187</v>
      </c>
      <c r="C921" s="90">
        <v>51800</v>
      </c>
      <c r="D921" s="90">
        <v>51800</v>
      </c>
      <c r="E921" s="90">
        <v>51200</v>
      </c>
      <c r="F921" s="90">
        <v>48100</v>
      </c>
      <c r="G921" s="90">
        <v>53500</v>
      </c>
      <c r="H921" s="91" t="s">
        <v>25</v>
      </c>
      <c r="I921" s="90">
        <v>52000</v>
      </c>
      <c r="J921" s="90">
        <v>50800</v>
      </c>
      <c r="K921" s="90">
        <v>51800</v>
      </c>
      <c r="L921" s="91" t="s">
        <v>25</v>
      </c>
      <c r="M921" s="90">
        <v>52100</v>
      </c>
      <c r="N921" s="90">
        <v>52100</v>
      </c>
      <c r="O921" s="90">
        <v>50200</v>
      </c>
      <c r="P921" s="90">
        <v>49200</v>
      </c>
      <c r="Q921" s="90">
        <v>47500</v>
      </c>
      <c r="R921" s="90">
        <v>47700</v>
      </c>
      <c r="S921" s="90">
        <v>48300</v>
      </c>
      <c r="T921" s="90">
        <v>50400</v>
      </c>
      <c r="U921" s="90">
        <v>50500</v>
      </c>
      <c r="V921" s="90">
        <v>53800</v>
      </c>
      <c r="W921" s="90">
        <v>53300</v>
      </c>
      <c r="X921" s="90">
        <v>56200</v>
      </c>
    </row>
    <row r="922" spans="1:24">
      <c r="A922" t="str">
        <f t="shared" si="23"/>
        <v>Sep-23</v>
      </c>
      <c r="B922" s="93">
        <v>45188</v>
      </c>
      <c r="C922" s="90">
        <v>51800</v>
      </c>
      <c r="D922" s="90">
        <v>51800</v>
      </c>
      <c r="E922" s="90">
        <v>51200</v>
      </c>
      <c r="F922" s="90">
        <v>48200</v>
      </c>
      <c r="G922" s="90">
        <v>53500</v>
      </c>
      <c r="H922" s="91" t="s">
        <v>25</v>
      </c>
      <c r="I922" s="90">
        <v>52000</v>
      </c>
      <c r="J922" s="90">
        <v>50800</v>
      </c>
      <c r="K922" s="90">
        <v>51800</v>
      </c>
      <c r="L922" s="91" t="s">
        <v>25</v>
      </c>
      <c r="M922" s="90">
        <v>52300</v>
      </c>
      <c r="N922" s="90">
        <v>52100</v>
      </c>
      <c r="O922" s="90">
        <v>50200</v>
      </c>
      <c r="P922" s="90">
        <v>49500</v>
      </c>
      <c r="Q922" s="90">
        <v>47600</v>
      </c>
      <c r="R922" s="90">
        <v>47900</v>
      </c>
      <c r="S922" s="90">
        <v>48500</v>
      </c>
      <c r="T922" s="90">
        <v>50500</v>
      </c>
      <c r="U922" s="90">
        <v>50800</v>
      </c>
      <c r="V922" s="90">
        <v>53800</v>
      </c>
      <c r="W922" s="90">
        <v>53500</v>
      </c>
      <c r="X922" s="90">
        <v>56300</v>
      </c>
    </row>
    <row r="923" spans="1:24">
      <c r="A923" t="str">
        <f t="shared" si="23"/>
        <v>Sep-23</v>
      </c>
      <c r="B923" s="93">
        <v>45189</v>
      </c>
      <c r="C923" s="90">
        <v>51600</v>
      </c>
      <c r="D923" s="90">
        <v>51700</v>
      </c>
      <c r="E923" s="90">
        <v>51000</v>
      </c>
      <c r="F923" s="90">
        <v>47800</v>
      </c>
      <c r="G923" s="90">
        <v>53500</v>
      </c>
      <c r="H923" s="91" t="s">
        <v>25</v>
      </c>
      <c r="I923" s="90">
        <v>51500</v>
      </c>
      <c r="J923" s="90">
        <v>50700</v>
      </c>
      <c r="K923" s="90">
        <v>51800</v>
      </c>
      <c r="L923" s="91" t="s">
        <v>25</v>
      </c>
      <c r="M923" s="90">
        <v>52000</v>
      </c>
      <c r="N923" s="90">
        <v>52100</v>
      </c>
      <c r="O923" s="90">
        <v>50200</v>
      </c>
      <c r="P923" s="90">
        <v>49100</v>
      </c>
      <c r="Q923" s="90">
        <v>47200</v>
      </c>
      <c r="R923" s="90">
        <v>47600</v>
      </c>
      <c r="S923" s="90">
        <v>48200</v>
      </c>
      <c r="T923" s="90">
        <v>50100</v>
      </c>
      <c r="U923" s="90">
        <v>50800</v>
      </c>
      <c r="V923" s="90">
        <v>53800</v>
      </c>
      <c r="W923" s="90">
        <v>53700</v>
      </c>
      <c r="X923" s="90">
        <v>56600</v>
      </c>
    </row>
    <row r="924" spans="1:24">
      <c r="A924" t="str">
        <f t="shared" si="23"/>
        <v>Sep-23</v>
      </c>
      <c r="B924" s="93">
        <v>45190</v>
      </c>
      <c r="C924" s="90">
        <v>51300</v>
      </c>
      <c r="D924" s="90">
        <v>51700</v>
      </c>
      <c r="E924" s="90">
        <v>50600</v>
      </c>
      <c r="F924" s="90">
        <v>47100</v>
      </c>
      <c r="G924" s="90">
        <v>53500</v>
      </c>
      <c r="H924" s="91" t="s">
        <v>25</v>
      </c>
      <c r="I924" s="90">
        <v>51500</v>
      </c>
      <c r="J924" s="90">
        <v>50300</v>
      </c>
      <c r="K924" s="90">
        <v>51800</v>
      </c>
      <c r="L924" s="91" t="s">
        <v>25</v>
      </c>
      <c r="M924" s="90">
        <v>51700</v>
      </c>
      <c r="N924" s="90">
        <v>52100</v>
      </c>
      <c r="O924" s="90">
        <v>49700</v>
      </c>
      <c r="P924" s="90">
        <v>48700</v>
      </c>
      <c r="Q924" s="90">
        <v>46900</v>
      </c>
      <c r="R924" s="90">
        <v>47000</v>
      </c>
      <c r="S924" s="90">
        <v>47800</v>
      </c>
      <c r="T924" s="90">
        <v>49400</v>
      </c>
      <c r="U924" s="90">
        <v>50400</v>
      </c>
      <c r="V924" s="90">
        <v>53800</v>
      </c>
      <c r="W924" s="90">
        <v>53700</v>
      </c>
      <c r="X924" s="90">
        <v>56600</v>
      </c>
    </row>
    <row r="925" spans="1:24">
      <c r="A925" t="str">
        <f t="shared" si="23"/>
        <v>Sep-23</v>
      </c>
      <c r="B925" s="93">
        <v>45191</v>
      </c>
      <c r="C925" s="90">
        <v>51300</v>
      </c>
      <c r="D925" s="90">
        <v>51500</v>
      </c>
      <c r="E925" s="90">
        <v>50400</v>
      </c>
      <c r="F925" s="90">
        <v>46700</v>
      </c>
      <c r="G925" s="90">
        <v>53200</v>
      </c>
      <c r="H925" s="91" t="s">
        <v>25</v>
      </c>
      <c r="I925" s="90">
        <v>51500</v>
      </c>
      <c r="J925" s="90">
        <v>50200</v>
      </c>
      <c r="K925" s="90">
        <v>51500</v>
      </c>
      <c r="L925" s="91" t="s">
        <v>25</v>
      </c>
      <c r="M925" s="90">
        <v>51500</v>
      </c>
      <c r="N925" s="90">
        <v>52100</v>
      </c>
      <c r="O925" s="90">
        <v>49400</v>
      </c>
      <c r="P925" s="90">
        <v>48300</v>
      </c>
      <c r="Q925" s="90">
        <v>46600</v>
      </c>
      <c r="R925" s="90">
        <v>46900</v>
      </c>
      <c r="S925" s="90">
        <v>47500</v>
      </c>
      <c r="T925" s="90">
        <v>49000</v>
      </c>
      <c r="U925" s="90">
        <v>50000</v>
      </c>
      <c r="V925" s="90">
        <v>53800</v>
      </c>
      <c r="W925" s="90">
        <v>53400</v>
      </c>
      <c r="X925" s="90">
        <v>56400</v>
      </c>
    </row>
    <row r="926" spans="1:24">
      <c r="A926" t="str">
        <f t="shared" si="23"/>
        <v>Sep-23</v>
      </c>
      <c r="B926" s="93">
        <v>45192</v>
      </c>
      <c r="C926" s="90">
        <v>51000</v>
      </c>
      <c r="D926" s="90">
        <v>51500</v>
      </c>
      <c r="E926" s="90">
        <v>49700</v>
      </c>
      <c r="F926" s="90">
        <v>46400</v>
      </c>
      <c r="G926" s="90">
        <v>53200</v>
      </c>
      <c r="H926" s="91" t="s">
        <v>25</v>
      </c>
      <c r="I926" s="90">
        <v>51000</v>
      </c>
      <c r="J926" s="90">
        <v>50000</v>
      </c>
      <c r="K926" s="90">
        <v>51500</v>
      </c>
      <c r="L926" s="91" t="s">
        <v>25</v>
      </c>
      <c r="M926" s="90">
        <v>51200</v>
      </c>
      <c r="N926" s="90">
        <v>52100</v>
      </c>
      <c r="O926" s="90">
        <v>48800</v>
      </c>
      <c r="P926" s="90">
        <v>48000</v>
      </c>
      <c r="Q926" s="90">
        <v>46300</v>
      </c>
      <c r="R926" s="90">
        <v>46700</v>
      </c>
      <c r="S926" s="90">
        <v>47200</v>
      </c>
      <c r="T926" s="90">
        <v>48700</v>
      </c>
      <c r="U926" s="90">
        <v>49800</v>
      </c>
      <c r="V926" s="90">
        <v>53300</v>
      </c>
      <c r="W926" s="90">
        <v>53400</v>
      </c>
      <c r="X926" s="90">
        <v>56400</v>
      </c>
    </row>
    <row r="927" spans="1:24">
      <c r="A927" t="str">
        <f t="shared" si="23"/>
        <v>Sep-23</v>
      </c>
      <c r="B927" s="93">
        <v>45193</v>
      </c>
      <c r="C927" s="90" t="s">
        <v>24</v>
      </c>
      <c r="D927" s="90" t="s">
        <v>24</v>
      </c>
      <c r="E927" s="90" t="s">
        <v>24</v>
      </c>
      <c r="F927" s="90" t="s">
        <v>24</v>
      </c>
      <c r="G927" s="90" t="s">
        <v>24</v>
      </c>
      <c r="H927" s="90" t="s">
        <v>24</v>
      </c>
      <c r="I927" s="90" t="s">
        <v>24</v>
      </c>
      <c r="J927" s="90" t="s">
        <v>24</v>
      </c>
      <c r="K927" s="90" t="s">
        <v>24</v>
      </c>
      <c r="L927" s="90" t="s">
        <v>24</v>
      </c>
      <c r="M927" s="90" t="s">
        <v>24</v>
      </c>
      <c r="N927" s="90" t="s">
        <v>24</v>
      </c>
      <c r="O927" s="90" t="s">
        <v>24</v>
      </c>
      <c r="P927" s="90" t="s">
        <v>24</v>
      </c>
      <c r="Q927" s="90" t="s">
        <v>24</v>
      </c>
      <c r="R927" s="90" t="s">
        <v>24</v>
      </c>
      <c r="S927" s="90" t="s">
        <v>24</v>
      </c>
      <c r="T927" s="90" t="s">
        <v>24</v>
      </c>
      <c r="U927" s="90" t="s">
        <v>24</v>
      </c>
      <c r="V927" s="90" t="s">
        <v>24</v>
      </c>
      <c r="W927" s="90" t="s">
        <v>24</v>
      </c>
      <c r="X927" s="90" t="s">
        <v>24</v>
      </c>
    </row>
    <row r="928" spans="1:24">
      <c r="A928" t="str">
        <f t="shared" si="23"/>
        <v>Sep-23</v>
      </c>
      <c r="B928" s="93">
        <v>45194</v>
      </c>
      <c r="C928" s="90">
        <v>51000</v>
      </c>
      <c r="D928" s="90">
        <v>51500</v>
      </c>
      <c r="E928" s="90">
        <v>49700</v>
      </c>
      <c r="F928" s="90">
        <v>46900</v>
      </c>
      <c r="G928" s="90">
        <v>52900</v>
      </c>
      <c r="H928" s="91" t="s">
        <v>25</v>
      </c>
      <c r="I928" s="90">
        <v>51000</v>
      </c>
      <c r="J928" s="90">
        <v>49900</v>
      </c>
      <c r="K928" s="90">
        <v>51000</v>
      </c>
      <c r="L928" s="91" t="s">
        <v>25</v>
      </c>
      <c r="M928" s="90">
        <v>51200</v>
      </c>
      <c r="N928" s="90">
        <v>52100</v>
      </c>
      <c r="O928" s="90">
        <v>49000</v>
      </c>
      <c r="P928" s="90">
        <v>48000</v>
      </c>
      <c r="Q928" s="90">
        <v>46500</v>
      </c>
      <c r="R928" s="90">
        <v>46600</v>
      </c>
      <c r="S928" s="90">
        <v>47200</v>
      </c>
      <c r="T928" s="90">
        <v>49200</v>
      </c>
      <c r="U928" s="90">
        <v>50000</v>
      </c>
      <c r="V928" s="90">
        <v>53300</v>
      </c>
      <c r="W928" s="90">
        <v>53200</v>
      </c>
      <c r="X928" s="90">
        <v>56400</v>
      </c>
    </row>
    <row r="929" spans="1:24">
      <c r="A929" t="str">
        <f t="shared" si="23"/>
        <v>Sep-23</v>
      </c>
      <c r="B929" s="93">
        <v>45195</v>
      </c>
      <c r="C929" s="90">
        <v>51000</v>
      </c>
      <c r="D929" s="90">
        <v>51300</v>
      </c>
      <c r="E929" s="90">
        <v>49500</v>
      </c>
      <c r="F929" s="90">
        <v>46600</v>
      </c>
      <c r="G929" s="90">
        <v>52900</v>
      </c>
      <c r="H929" s="91" t="s">
        <v>25</v>
      </c>
      <c r="I929" s="90">
        <v>51000</v>
      </c>
      <c r="J929" s="90">
        <v>49600</v>
      </c>
      <c r="K929" s="90">
        <v>51000</v>
      </c>
      <c r="L929" s="91" t="s">
        <v>25</v>
      </c>
      <c r="M929" s="90">
        <v>51000</v>
      </c>
      <c r="N929" s="90">
        <v>52100</v>
      </c>
      <c r="O929" s="90">
        <v>48800</v>
      </c>
      <c r="P929" s="90">
        <v>47900</v>
      </c>
      <c r="Q929" s="90">
        <v>46300</v>
      </c>
      <c r="R929" s="90">
        <v>46200</v>
      </c>
      <c r="S929" s="90">
        <v>47000</v>
      </c>
      <c r="T929" s="90">
        <v>48900</v>
      </c>
      <c r="U929" s="90">
        <v>49800</v>
      </c>
      <c r="V929" s="90">
        <v>53300</v>
      </c>
      <c r="W929" s="90">
        <v>53200</v>
      </c>
      <c r="X929" s="90">
        <v>56400</v>
      </c>
    </row>
    <row r="930" spans="1:24">
      <c r="A930" t="str">
        <f t="shared" si="23"/>
        <v>Sep-23</v>
      </c>
      <c r="B930" s="93">
        <v>45196</v>
      </c>
      <c r="C930" s="90">
        <v>50700</v>
      </c>
      <c r="D930" s="90">
        <v>51200</v>
      </c>
      <c r="E930" s="90">
        <v>49000</v>
      </c>
      <c r="F930" s="90">
        <v>46300</v>
      </c>
      <c r="G930" s="90">
        <v>52800</v>
      </c>
      <c r="H930" s="91" t="s">
        <v>25</v>
      </c>
      <c r="I930" s="90">
        <v>50750</v>
      </c>
      <c r="J930" s="90">
        <v>49200</v>
      </c>
      <c r="K930" s="90">
        <v>51000</v>
      </c>
      <c r="L930" s="91" t="s">
        <v>25</v>
      </c>
      <c r="M930" s="90">
        <v>50800</v>
      </c>
      <c r="N930" s="90">
        <v>52100</v>
      </c>
      <c r="O930" s="90">
        <v>48700</v>
      </c>
      <c r="P930" s="90">
        <v>47700</v>
      </c>
      <c r="Q930" s="90">
        <v>45800</v>
      </c>
      <c r="R930" s="90">
        <v>46000</v>
      </c>
      <c r="S930" s="90">
        <v>46800</v>
      </c>
      <c r="T930" s="90">
        <v>48600</v>
      </c>
      <c r="U930" s="90">
        <v>49500</v>
      </c>
      <c r="V930" s="90">
        <v>52800</v>
      </c>
      <c r="W930" s="90">
        <v>53200</v>
      </c>
      <c r="X930" s="90">
        <v>56400</v>
      </c>
    </row>
    <row r="931" spans="1:24">
      <c r="A931" t="str">
        <f t="shared" si="23"/>
        <v>Sep-23</v>
      </c>
      <c r="B931" s="93">
        <v>45197</v>
      </c>
      <c r="C931" s="90">
        <v>50600</v>
      </c>
      <c r="D931" s="90">
        <v>51200</v>
      </c>
      <c r="E931" s="90">
        <v>49000</v>
      </c>
      <c r="F931" s="90">
        <v>46500</v>
      </c>
      <c r="G931" s="90">
        <v>52500</v>
      </c>
      <c r="H931" s="91" t="s">
        <v>25</v>
      </c>
      <c r="I931" s="90">
        <v>50500</v>
      </c>
      <c r="J931" s="90">
        <v>49200</v>
      </c>
      <c r="K931" s="90">
        <v>51000</v>
      </c>
      <c r="L931" s="91" t="s">
        <v>25</v>
      </c>
      <c r="M931" s="90">
        <v>50800</v>
      </c>
      <c r="N931" s="90">
        <v>52100</v>
      </c>
      <c r="O931" s="90">
        <v>48700</v>
      </c>
      <c r="P931" s="90">
        <v>47700</v>
      </c>
      <c r="Q931" s="90">
        <v>45800</v>
      </c>
      <c r="R931" s="90">
        <v>46000</v>
      </c>
      <c r="S931" s="90">
        <v>46800</v>
      </c>
      <c r="T931" s="90">
        <v>48800</v>
      </c>
      <c r="U931" s="90">
        <v>49300</v>
      </c>
      <c r="V931" s="90">
        <v>52800</v>
      </c>
      <c r="W931" s="90">
        <v>52800</v>
      </c>
      <c r="X931" s="90">
        <v>55600</v>
      </c>
    </row>
    <row r="932" spans="1:24">
      <c r="A932" t="str">
        <f t="shared" si="23"/>
        <v>Sep-23</v>
      </c>
      <c r="B932" s="93">
        <v>45198</v>
      </c>
      <c r="C932" s="90">
        <v>50400</v>
      </c>
      <c r="D932" s="90">
        <v>51000</v>
      </c>
      <c r="E932" s="90">
        <v>49000</v>
      </c>
      <c r="F932" s="90">
        <v>46000</v>
      </c>
      <c r="G932" s="90">
        <v>52500</v>
      </c>
      <c r="H932" s="91" t="s">
        <v>25</v>
      </c>
      <c r="I932" s="90">
        <v>50500</v>
      </c>
      <c r="J932" s="90">
        <v>49000</v>
      </c>
      <c r="K932" s="90">
        <v>51000</v>
      </c>
      <c r="L932" s="91" t="s">
        <v>25</v>
      </c>
      <c r="M932" s="90">
        <v>50700</v>
      </c>
      <c r="N932" s="90">
        <v>52100</v>
      </c>
      <c r="O932" s="90">
        <v>48400</v>
      </c>
      <c r="P932" s="90">
        <v>47500</v>
      </c>
      <c r="Q932" s="90">
        <v>45500</v>
      </c>
      <c r="R932" s="90">
        <v>45900</v>
      </c>
      <c r="S932" s="90">
        <v>46500</v>
      </c>
      <c r="T932" s="90">
        <v>48300</v>
      </c>
      <c r="U932" s="90">
        <v>49000</v>
      </c>
      <c r="V932" s="90">
        <v>52800</v>
      </c>
      <c r="W932" s="90">
        <v>52800</v>
      </c>
      <c r="X932" s="90">
        <v>55600</v>
      </c>
    </row>
    <row r="933" spans="1:24">
      <c r="A933" t="str">
        <f t="shared" si="23"/>
        <v>Sep-23</v>
      </c>
      <c r="B933" s="93">
        <v>45199</v>
      </c>
      <c r="C933" s="90">
        <v>50400</v>
      </c>
      <c r="D933" s="90">
        <v>51000</v>
      </c>
      <c r="E933" s="90">
        <v>49300</v>
      </c>
      <c r="F933" s="90">
        <v>46000</v>
      </c>
      <c r="G933" s="90">
        <v>51500</v>
      </c>
      <c r="H933" s="91" t="s">
        <v>25</v>
      </c>
      <c r="I933" s="90">
        <v>50500</v>
      </c>
      <c r="J933" s="90">
        <v>48800</v>
      </c>
      <c r="K933" s="90">
        <v>51000</v>
      </c>
      <c r="L933" s="91" t="s">
        <v>25</v>
      </c>
      <c r="M933" s="90">
        <v>50700</v>
      </c>
      <c r="N933" s="90">
        <v>52100</v>
      </c>
      <c r="O933" s="90">
        <v>48200</v>
      </c>
      <c r="P933" s="90">
        <v>47500</v>
      </c>
      <c r="Q933" s="90">
        <v>45500</v>
      </c>
      <c r="R933" s="90">
        <v>45900</v>
      </c>
      <c r="S933" s="90">
        <v>46500</v>
      </c>
      <c r="T933" s="90">
        <v>48300</v>
      </c>
      <c r="U933" s="90">
        <v>49000</v>
      </c>
      <c r="V933" s="90">
        <v>52800</v>
      </c>
      <c r="W933" s="90">
        <v>52400</v>
      </c>
      <c r="X933" s="90">
        <v>54800</v>
      </c>
    </row>
    <row r="934" spans="1:24">
      <c r="A934" t="str">
        <f t="shared" si="23"/>
        <v>Oct-23</v>
      </c>
      <c r="B934" s="93">
        <v>45200</v>
      </c>
      <c r="C934" s="90" t="s">
        <v>24</v>
      </c>
      <c r="D934" s="90" t="s">
        <v>24</v>
      </c>
      <c r="E934" s="90" t="s">
        <v>24</v>
      </c>
      <c r="F934" s="90" t="s">
        <v>24</v>
      </c>
      <c r="G934" s="90" t="s">
        <v>24</v>
      </c>
      <c r="H934" s="90" t="s">
        <v>24</v>
      </c>
      <c r="I934" s="90" t="s">
        <v>24</v>
      </c>
      <c r="J934" s="90" t="s">
        <v>24</v>
      </c>
      <c r="K934" s="90" t="s">
        <v>24</v>
      </c>
      <c r="L934" s="90" t="s">
        <v>24</v>
      </c>
      <c r="M934" s="90" t="s">
        <v>24</v>
      </c>
      <c r="N934" s="90" t="s">
        <v>24</v>
      </c>
      <c r="O934" s="90" t="s">
        <v>24</v>
      </c>
      <c r="P934" s="90" t="s">
        <v>24</v>
      </c>
      <c r="Q934" s="90" t="s">
        <v>24</v>
      </c>
      <c r="R934" s="90" t="s">
        <v>24</v>
      </c>
      <c r="S934" s="90" t="s">
        <v>24</v>
      </c>
      <c r="T934" s="90" t="s">
        <v>24</v>
      </c>
      <c r="U934" s="90" t="s">
        <v>24</v>
      </c>
      <c r="V934" s="90" t="s">
        <v>24</v>
      </c>
      <c r="W934" s="90" t="s">
        <v>24</v>
      </c>
      <c r="X934" s="90" t="s">
        <v>24</v>
      </c>
    </row>
    <row r="935" spans="1:24">
      <c r="A935" t="str">
        <f t="shared" si="23"/>
        <v>Oct-23</v>
      </c>
      <c r="B935" s="93">
        <v>45201</v>
      </c>
      <c r="C935" s="90" t="s">
        <v>24</v>
      </c>
      <c r="D935" s="90" t="s">
        <v>24</v>
      </c>
      <c r="E935" s="90" t="s">
        <v>24</v>
      </c>
      <c r="F935" s="90" t="s">
        <v>24</v>
      </c>
      <c r="G935" s="90" t="s">
        <v>24</v>
      </c>
      <c r="H935" s="90" t="s">
        <v>24</v>
      </c>
      <c r="I935" s="90" t="s">
        <v>24</v>
      </c>
      <c r="J935" s="90" t="s">
        <v>24</v>
      </c>
      <c r="K935" s="90" t="s">
        <v>24</v>
      </c>
      <c r="L935" s="90" t="s">
        <v>24</v>
      </c>
      <c r="M935" s="90" t="s">
        <v>24</v>
      </c>
      <c r="N935" s="90" t="s">
        <v>24</v>
      </c>
      <c r="O935" s="90" t="s">
        <v>24</v>
      </c>
      <c r="P935" s="90" t="s">
        <v>24</v>
      </c>
      <c r="Q935" s="90" t="s">
        <v>24</v>
      </c>
      <c r="R935" s="90" t="s">
        <v>24</v>
      </c>
      <c r="S935" s="90" t="s">
        <v>24</v>
      </c>
      <c r="T935" s="90" t="s">
        <v>24</v>
      </c>
      <c r="U935" s="90" t="s">
        <v>24</v>
      </c>
      <c r="V935" s="90" t="s">
        <v>24</v>
      </c>
      <c r="W935" s="90" t="s">
        <v>24</v>
      </c>
      <c r="X935" s="90" t="s">
        <v>24</v>
      </c>
    </row>
    <row r="936" spans="1:24">
      <c r="A936" t="str">
        <f t="shared" si="23"/>
        <v>Oct-23</v>
      </c>
      <c r="B936" s="93">
        <v>45202</v>
      </c>
      <c r="C936" s="90">
        <v>50200</v>
      </c>
      <c r="D936" s="90">
        <v>51000</v>
      </c>
      <c r="E936" s="90">
        <v>49100</v>
      </c>
      <c r="F936" s="90">
        <v>45800</v>
      </c>
      <c r="G936" s="90">
        <v>51200</v>
      </c>
      <c r="H936" s="91" t="s">
        <v>25</v>
      </c>
      <c r="I936" s="90">
        <v>50500</v>
      </c>
      <c r="J936" s="90">
        <v>48300</v>
      </c>
      <c r="K936" s="90">
        <v>50700</v>
      </c>
      <c r="L936" s="91" t="s">
        <v>25</v>
      </c>
      <c r="M936" s="90">
        <v>50500</v>
      </c>
      <c r="N936" s="90">
        <v>52000</v>
      </c>
      <c r="O936" s="90">
        <v>48000</v>
      </c>
      <c r="P936" s="90">
        <v>47500</v>
      </c>
      <c r="Q936" s="90">
        <v>45300</v>
      </c>
      <c r="R936" s="90">
        <v>45700</v>
      </c>
      <c r="S936" s="90">
        <v>46100</v>
      </c>
      <c r="T936" s="90">
        <v>48100</v>
      </c>
      <c r="U936" s="90">
        <v>48700</v>
      </c>
      <c r="V936" s="90">
        <v>52800</v>
      </c>
      <c r="W936" s="90">
        <v>51700</v>
      </c>
      <c r="X936" s="90">
        <v>54500</v>
      </c>
    </row>
    <row r="937" spans="1:24">
      <c r="A937" t="str">
        <f t="shared" si="23"/>
        <v>Oct-23</v>
      </c>
      <c r="B937" s="93">
        <v>45203</v>
      </c>
      <c r="C937" s="90">
        <v>50000</v>
      </c>
      <c r="D937" s="90">
        <v>51000</v>
      </c>
      <c r="E937" s="90">
        <v>49200</v>
      </c>
      <c r="F937" s="90">
        <v>46200</v>
      </c>
      <c r="G937" s="90">
        <v>51500</v>
      </c>
      <c r="H937" s="91" t="s">
        <v>25</v>
      </c>
      <c r="I937" s="90">
        <v>50500</v>
      </c>
      <c r="J937" s="90">
        <v>48400</v>
      </c>
      <c r="K937" s="90">
        <v>50700</v>
      </c>
      <c r="L937" s="91" t="s">
        <v>25</v>
      </c>
      <c r="M937" s="90">
        <v>50500</v>
      </c>
      <c r="N937" s="90">
        <v>51700</v>
      </c>
      <c r="O937" s="90">
        <v>48000</v>
      </c>
      <c r="P937" s="90">
        <v>47400</v>
      </c>
      <c r="Q937" s="90">
        <v>45800</v>
      </c>
      <c r="R937" s="90">
        <v>46300</v>
      </c>
      <c r="S937" s="90">
        <v>46300</v>
      </c>
      <c r="T937" s="90">
        <v>48500</v>
      </c>
      <c r="U937" s="90">
        <v>49200</v>
      </c>
      <c r="V937" s="90">
        <v>52800</v>
      </c>
      <c r="W937" s="90">
        <v>51700</v>
      </c>
      <c r="X937" s="90">
        <v>54500</v>
      </c>
    </row>
    <row r="938" spans="1:24">
      <c r="A938" t="str">
        <f t="shared" si="23"/>
        <v>Oct-23</v>
      </c>
      <c r="B938" s="93">
        <v>45204</v>
      </c>
      <c r="C938" s="90">
        <v>50300</v>
      </c>
      <c r="D938" s="90">
        <v>51300</v>
      </c>
      <c r="E938" s="90">
        <v>49200</v>
      </c>
      <c r="F938" s="90">
        <v>46300</v>
      </c>
      <c r="G938" s="90">
        <v>51600</v>
      </c>
      <c r="H938" s="91" t="s">
        <v>25</v>
      </c>
      <c r="I938" s="90">
        <v>51000</v>
      </c>
      <c r="J938" s="90">
        <v>48700</v>
      </c>
      <c r="K938" s="90">
        <v>51200</v>
      </c>
      <c r="L938" s="91" t="s">
        <v>25</v>
      </c>
      <c r="M938" s="90">
        <v>50800</v>
      </c>
      <c r="N938" s="90">
        <v>51700</v>
      </c>
      <c r="O938" s="90">
        <v>48300</v>
      </c>
      <c r="P938" s="90">
        <v>47800</v>
      </c>
      <c r="Q938" s="90">
        <v>46500</v>
      </c>
      <c r="R938" s="90">
        <v>47200</v>
      </c>
      <c r="S938" s="90">
        <v>46800</v>
      </c>
      <c r="T938" s="90">
        <v>48600</v>
      </c>
      <c r="U938" s="90">
        <v>49500</v>
      </c>
      <c r="V938" s="90">
        <v>52800</v>
      </c>
      <c r="W938" s="90">
        <v>51700</v>
      </c>
      <c r="X938" s="90">
        <v>54700</v>
      </c>
    </row>
    <row r="939" spans="1:24">
      <c r="A939" t="str">
        <f t="shared" si="23"/>
        <v>Oct-23</v>
      </c>
      <c r="B939" s="93">
        <v>45205</v>
      </c>
      <c r="C939" s="90">
        <v>50600</v>
      </c>
      <c r="D939" s="90">
        <v>51500</v>
      </c>
      <c r="E939" s="90">
        <v>49500</v>
      </c>
      <c r="F939" s="90">
        <v>47000</v>
      </c>
      <c r="G939" s="90">
        <v>52400</v>
      </c>
      <c r="H939" s="91" t="s">
        <v>25</v>
      </c>
      <c r="I939" s="90">
        <v>51000</v>
      </c>
      <c r="J939" s="90">
        <v>49200</v>
      </c>
      <c r="K939" s="90">
        <v>51700</v>
      </c>
      <c r="L939" s="91" t="s">
        <v>25</v>
      </c>
      <c r="M939" s="90">
        <v>51200</v>
      </c>
      <c r="N939" s="90">
        <v>51700</v>
      </c>
      <c r="O939" s="90">
        <v>48700</v>
      </c>
      <c r="P939" s="90">
        <v>47900</v>
      </c>
      <c r="Q939" s="90">
        <v>46800</v>
      </c>
      <c r="R939" s="90">
        <v>47300</v>
      </c>
      <c r="S939" s="90">
        <v>47300</v>
      </c>
      <c r="T939" s="90">
        <v>49300</v>
      </c>
      <c r="U939" s="90">
        <v>50000</v>
      </c>
      <c r="V939" s="90">
        <v>52800</v>
      </c>
      <c r="W939" s="90">
        <v>52300</v>
      </c>
      <c r="X939" s="90">
        <v>55600</v>
      </c>
    </row>
    <row r="940" spans="1:24">
      <c r="A940" t="str">
        <f t="shared" si="23"/>
        <v>Oct-23</v>
      </c>
      <c r="B940" s="93">
        <v>45206</v>
      </c>
      <c r="C940" s="90">
        <v>50600</v>
      </c>
      <c r="D940" s="90">
        <v>51500</v>
      </c>
      <c r="E940" s="90">
        <v>49400</v>
      </c>
      <c r="F940" s="90">
        <v>46500</v>
      </c>
      <c r="G940" s="90">
        <v>52400</v>
      </c>
      <c r="H940" s="91" t="s">
        <v>25</v>
      </c>
      <c r="I940" s="90">
        <v>51000</v>
      </c>
      <c r="J940" s="90">
        <v>49200</v>
      </c>
      <c r="K940" s="90">
        <v>51700</v>
      </c>
      <c r="L940" s="91" t="s">
        <v>25</v>
      </c>
      <c r="M940" s="90">
        <v>51000</v>
      </c>
      <c r="N940" s="90">
        <v>51700</v>
      </c>
      <c r="O940" s="90">
        <v>48500</v>
      </c>
      <c r="P940" s="90">
        <v>47800</v>
      </c>
      <c r="Q940" s="90">
        <v>46300</v>
      </c>
      <c r="R940" s="90">
        <v>47200</v>
      </c>
      <c r="S940" s="90">
        <v>47000</v>
      </c>
      <c r="T940" s="90">
        <v>48800</v>
      </c>
      <c r="U940" s="90">
        <v>50000</v>
      </c>
      <c r="V940" s="90">
        <v>52800</v>
      </c>
      <c r="W940" s="90">
        <v>52300</v>
      </c>
      <c r="X940" s="90">
        <v>55600</v>
      </c>
    </row>
    <row r="941" spans="1:24">
      <c r="A941" t="str">
        <f t="shared" si="23"/>
        <v>Oct-23</v>
      </c>
      <c r="B941" s="93">
        <v>45207</v>
      </c>
      <c r="C941" s="90" t="s">
        <v>24</v>
      </c>
      <c r="D941" s="90" t="s">
        <v>24</v>
      </c>
      <c r="E941" s="90" t="s">
        <v>24</v>
      </c>
      <c r="F941" s="90" t="s">
        <v>24</v>
      </c>
      <c r="G941" s="90" t="s">
        <v>24</v>
      </c>
      <c r="H941" s="90" t="s">
        <v>24</v>
      </c>
      <c r="I941" s="90" t="s">
        <v>24</v>
      </c>
      <c r="J941" s="90" t="s">
        <v>24</v>
      </c>
      <c r="K941" s="90" t="s">
        <v>24</v>
      </c>
      <c r="L941" s="90" t="s">
        <v>24</v>
      </c>
      <c r="M941" s="90" t="s">
        <v>24</v>
      </c>
      <c r="N941" s="90" t="s">
        <v>24</v>
      </c>
      <c r="O941" s="90" t="s">
        <v>24</v>
      </c>
      <c r="P941" s="90" t="s">
        <v>24</v>
      </c>
      <c r="Q941" s="90" t="s">
        <v>24</v>
      </c>
      <c r="R941" s="90" t="s">
        <v>24</v>
      </c>
      <c r="S941" s="90" t="s">
        <v>24</v>
      </c>
      <c r="T941" s="90" t="s">
        <v>24</v>
      </c>
      <c r="U941" s="90" t="s">
        <v>24</v>
      </c>
      <c r="V941" s="90" t="s">
        <v>24</v>
      </c>
      <c r="W941" s="90" t="s">
        <v>24</v>
      </c>
      <c r="X941" s="90" t="s">
        <v>24</v>
      </c>
    </row>
    <row r="942" spans="1:24">
      <c r="A942" t="str">
        <f t="shared" si="23"/>
        <v>Oct-23</v>
      </c>
      <c r="B942" s="93">
        <v>45208</v>
      </c>
      <c r="C942" s="90">
        <v>50600</v>
      </c>
      <c r="D942" s="90">
        <v>51000</v>
      </c>
      <c r="E942" s="90">
        <v>48400</v>
      </c>
      <c r="F942" s="90">
        <v>46100</v>
      </c>
      <c r="G942" s="90">
        <v>52400</v>
      </c>
      <c r="H942" s="91" t="s">
        <v>25</v>
      </c>
      <c r="I942" s="90">
        <v>50500</v>
      </c>
      <c r="J942" s="90">
        <v>49200</v>
      </c>
      <c r="K942" s="90">
        <v>51700</v>
      </c>
      <c r="L942" s="91" t="s">
        <v>25</v>
      </c>
      <c r="M942" s="90">
        <v>50900</v>
      </c>
      <c r="N942" s="90">
        <v>51700</v>
      </c>
      <c r="O942" s="90">
        <v>48000</v>
      </c>
      <c r="P942" s="90">
        <v>47500</v>
      </c>
      <c r="Q942" s="90">
        <v>46100</v>
      </c>
      <c r="R942" s="90">
        <v>46800</v>
      </c>
      <c r="S942" s="90">
        <v>46800</v>
      </c>
      <c r="T942" s="90">
        <v>48800</v>
      </c>
      <c r="U942" s="90">
        <v>49800</v>
      </c>
      <c r="V942" s="90">
        <v>52800</v>
      </c>
      <c r="W942" s="90">
        <v>52300</v>
      </c>
      <c r="X942" s="90">
        <v>55500</v>
      </c>
    </row>
    <row r="943" spans="1:24">
      <c r="A943" t="str">
        <f t="shared" si="23"/>
        <v>Oct-23</v>
      </c>
      <c r="B943" s="93">
        <v>45209</v>
      </c>
      <c r="C943" s="90">
        <v>50300</v>
      </c>
      <c r="D943" s="90">
        <v>51000</v>
      </c>
      <c r="E943" s="90">
        <v>48700</v>
      </c>
      <c r="F943" s="90">
        <v>45800</v>
      </c>
      <c r="G943" s="90">
        <v>52200</v>
      </c>
      <c r="H943" s="91" t="s">
        <v>25</v>
      </c>
      <c r="I943" s="90">
        <v>50500</v>
      </c>
      <c r="J943" s="90">
        <v>48800</v>
      </c>
      <c r="K943" s="90">
        <v>51300</v>
      </c>
      <c r="L943" s="91" t="s">
        <v>25</v>
      </c>
      <c r="M943" s="90">
        <v>50700</v>
      </c>
      <c r="N943" s="90">
        <v>51400</v>
      </c>
      <c r="O943" s="90">
        <v>48000</v>
      </c>
      <c r="P943" s="90">
        <v>47200</v>
      </c>
      <c r="Q943" s="90">
        <v>45300</v>
      </c>
      <c r="R943" s="90">
        <v>46500</v>
      </c>
      <c r="S943" s="90">
        <v>46300</v>
      </c>
      <c r="T943" s="90">
        <v>48100</v>
      </c>
      <c r="U943" s="90">
        <v>49500</v>
      </c>
      <c r="V943" s="90">
        <v>52800</v>
      </c>
      <c r="W943" s="90">
        <v>52300</v>
      </c>
      <c r="X943" s="90">
        <v>55500</v>
      </c>
    </row>
    <row r="944" spans="1:24">
      <c r="A944" t="str">
        <f t="shared" si="23"/>
        <v>Oct-23</v>
      </c>
      <c r="B944" s="93">
        <v>45210</v>
      </c>
      <c r="C944" s="90">
        <v>50200</v>
      </c>
      <c r="D944" s="90">
        <v>51000</v>
      </c>
      <c r="E944" s="90">
        <v>48900</v>
      </c>
      <c r="F944" s="90">
        <v>45700</v>
      </c>
      <c r="G944" s="90">
        <v>52200</v>
      </c>
      <c r="H944" s="91" t="s">
        <v>25</v>
      </c>
      <c r="I944" s="90">
        <v>50250</v>
      </c>
      <c r="J944" s="90">
        <v>48700</v>
      </c>
      <c r="K944" s="90">
        <v>51300</v>
      </c>
      <c r="L944" s="91" t="s">
        <v>25</v>
      </c>
      <c r="M944" s="90">
        <v>50600</v>
      </c>
      <c r="N944" s="90">
        <v>51400</v>
      </c>
      <c r="O944" s="90">
        <v>47800</v>
      </c>
      <c r="P944" s="90">
        <v>47200</v>
      </c>
      <c r="Q944" s="90">
        <v>45500</v>
      </c>
      <c r="R944" s="90">
        <v>46300</v>
      </c>
      <c r="S944" s="90">
        <v>46100</v>
      </c>
      <c r="T944" s="90">
        <v>48000</v>
      </c>
      <c r="U944" s="90">
        <v>49300</v>
      </c>
      <c r="V944" s="90">
        <v>52800</v>
      </c>
      <c r="W944" s="90">
        <v>52300</v>
      </c>
      <c r="X944" s="90">
        <v>55500</v>
      </c>
    </row>
    <row r="945" spans="1:24">
      <c r="A945" t="str">
        <f t="shared" si="23"/>
        <v>Oct-23</v>
      </c>
      <c r="B945" s="93">
        <v>45211</v>
      </c>
      <c r="C945" s="90">
        <v>50000</v>
      </c>
      <c r="D945" s="90">
        <v>50800</v>
      </c>
      <c r="E945" s="90">
        <v>48900</v>
      </c>
      <c r="F945" s="90">
        <v>45700</v>
      </c>
      <c r="G945" s="90">
        <v>51400</v>
      </c>
      <c r="H945" s="91" t="s">
        <v>25</v>
      </c>
      <c r="I945" s="90">
        <v>50000</v>
      </c>
      <c r="J945" s="90">
        <v>48200</v>
      </c>
      <c r="K945" s="90">
        <v>51000</v>
      </c>
      <c r="L945" s="91" t="s">
        <v>25</v>
      </c>
      <c r="M945" s="90">
        <v>50100</v>
      </c>
      <c r="N945" s="90">
        <v>51100</v>
      </c>
      <c r="O945" s="90">
        <v>47300</v>
      </c>
      <c r="P945" s="90">
        <v>46800</v>
      </c>
      <c r="Q945" s="90">
        <v>45200</v>
      </c>
      <c r="R945" s="90">
        <v>45800</v>
      </c>
      <c r="S945" s="90">
        <v>45900</v>
      </c>
      <c r="T945" s="90">
        <v>47900</v>
      </c>
      <c r="U945" s="90">
        <v>48800</v>
      </c>
      <c r="V945" s="90">
        <v>51800</v>
      </c>
      <c r="W945" s="90">
        <v>52000</v>
      </c>
      <c r="X945" s="90">
        <v>55400</v>
      </c>
    </row>
    <row r="946" spans="1:24">
      <c r="A946" t="str">
        <f t="shared" si="23"/>
        <v>Oct-23</v>
      </c>
      <c r="B946" s="93">
        <v>45212</v>
      </c>
      <c r="C946" s="90">
        <v>49700</v>
      </c>
      <c r="D946" s="90">
        <v>50800</v>
      </c>
      <c r="E946" s="90">
        <v>48200</v>
      </c>
      <c r="F946" s="90">
        <v>45100</v>
      </c>
      <c r="G946" s="90">
        <v>51400</v>
      </c>
      <c r="H946" s="91" t="s">
        <v>25</v>
      </c>
      <c r="I946" s="90">
        <v>49500</v>
      </c>
      <c r="J946" s="90">
        <v>47800</v>
      </c>
      <c r="K946" s="90">
        <v>50800</v>
      </c>
      <c r="L946" s="91" t="s">
        <v>25</v>
      </c>
      <c r="M946" s="90">
        <v>49800</v>
      </c>
      <c r="N946" s="90">
        <v>50900</v>
      </c>
      <c r="O946" s="90">
        <v>47000</v>
      </c>
      <c r="P946" s="90">
        <v>46800</v>
      </c>
      <c r="Q946" s="90">
        <v>44500</v>
      </c>
      <c r="R946" s="90">
        <v>45700</v>
      </c>
      <c r="S946" s="90">
        <v>45600</v>
      </c>
      <c r="T946" s="90">
        <v>47400</v>
      </c>
      <c r="U946" s="90">
        <v>48500</v>
      </c>
      <c r="V946" s="90">
        <v>51800</v>
      </c>
      <c r="W946" s="90">
        <v>51900</v>
      </c>
      <c r="X946" s="90">
        <v>55200</v>
      </c>
    </row>
    <row r="947" spans="1:24">
      <c r="A947" t="str">
        <f t="shared" si="23"/>
        <v>Oct-23</v>
      </c>
      <c r="B947" s="93">
        <v>45213</v>
      </c>
      <c r="C947" s="90">
        <v>49900</v>
      </c>
      <c r="D947" s="90">
        <v>51000</v>
      </c>
      <c r="E947" s="90">
        <v>48400</v>
      </c>
      <c r="F947" s="90">
        <v>45200</v>
      </c>
      <c r="G947" s="90">
        <v>51700</v>
      </c>
      <c r="H947" s="91" t="s">
        <v>25</v>
      </c>
      <c r="I947" s="90">
        <v>50500</v>
      </c>
      <c r="J947" s="90">
        <v>47800</v>
      </c>
      <c r="K947" s="90">
        <v>51000</v>
      </c>
      <c r="L947" s="91" t="s">
        <v>25</v>
      </c>
      <c r="M947" s="90">
        <v>49800</v>
      </c>
      <c r="N947" s="90">
        <v>51000</v>
      </c>
      <c r="O947" s="90">
        <v>47400</v>
      </c>
      <c r="P947" s="90">
        <v>47000</v>
      </c>
      <c r="Q947" s="90">
        <v>45700</v>
      </c>
      <c r="R947" s="90">
        <v>46500</v>
      </c>
      <c r="S947" s="90">
        <v>46800</v>
      </c>
      <c r="T947" s="90">
        <v>47500</v>
      </c>
      <c r="U947" s="90">
        <v>49000</v>
      </c>
      <c r="V947" s="90">
        <v>51800</v>
      </c>
      <c r="W947" s="90">
        <v>51800</v>
      </c>
      <c r="X947" s="90">
        <v>55000</v>
      </c>
    </row>
    <row r="948" spans="1:24">
      <c r="A948" t="str">
        <f t="shared" si="23"/>
        <v>Oct-23</v>
      </c>
      <c r="B948" s="93">
        <v>45214</v>
      </c>
      <c r="C948" s="90" t="s">
        <v>24</v>
      </c>
      <c r="D948" s="90" t="s">
        <v>24</v>
      </c>
      <c r="E948" s="90" t="s">
        <v>24</v>
      </c>
      <c r="F948" s="90" t="s">
        <v>24</v>
      </c>
      <c r="G948" s="90" t="s">
        <v>24</v>
      </c>
      <c r="H948" s="90" t="s">
        <v>24</v>
      </c>
      <c r="I948" s="90" t="s">
        <v>24</v>
      </c>
      <c r="J948" s="90" t="s">
        <v>24</v>
      </c>
      <c r="K948" s="90" t="s">
        <v>24</v>
      </c>
      <c r="L948" s="90" t="s">
        <v>24</v>
      </c>
      <c r="M948" s="90" t="s">
        <v>24</v>
      </c>
      <c r="N948" s="90" t="s">
        <v>24</v>
      </c>
      <c r="O948" s="90" t="s">
        <v>24</v>
      </c>
      <c r="P948" s="90" t="s">
        <v>24</v>
      </c>
      <c r="Q948" s="90" t="s">
        <v>24</v>
      </c>
      <c r="R948" s="90" t="s">
        <v>24</v>
      </c>
      <c r="S948" s="90" t="s">
        <v>24</v>
      </c>
      <c r="T948" s="90" t="s">
        <v>24</v>
      </c>
      <c r="U948" s="90" t="s">
        <v>24</v>
      </c>
      <c r="V948" s="90" t="s">
        <v>24</v>
      </c>
      <c r="W948" s="90" t="s">
        <v>24</v>
      </c>
      <c r="X948" s="90" t="s">
        <v>24</v>
      </c>
    </row>
    <row r="949" spans="1:24">
      <c r="A949" t="str">
        <f t="shared" si="23"/>
        <v>Oct-23</v>
      </c>
      <c r="B949" s="93">
        <v>45215</v>
      </c>
      <c r="C949" s="90">
        <v>49900</v>
      </c>
      <c r="D949" s="90">
        <v>50800</v>
      </c>
      <c r="E949" s="90">
        <v>48500</v>
      </c>
      <c r="F949" s="90">
        <v>45200</v>
      </c>
      <c r="G949" s="90">
        <v>51700</v>
      </c>
      <c r="H949" s="91" t="s">
        <v>25</v>
      </c>
      <c r="I949" s="90">
        <v>50000</v>
      </c>
      <c r="J949" s="90">
        <v>47700</v>
      </c>
      <c r="K949" s="90">
        <v>51000</v>
      </c>
      <c r="L949" s="91" t="s">
        <v>25</v>
      </c>
      <c r="M949" s="90">
        <v>49800</v>
      </c>
      <c r="N949" s="90">
        <v>51000</v>
      </c>
      <c r="O949" s="90">
        <v>47300</v>
      </c>
      <c r="P949" s="90">
        <v>47000</v>
      </c>
      <c r="Q949" s="90">
        <v>45400</v>
      </c>
      <c r="R949" s="90">
        <v>46200</v>
      </c>
      <c r="S949" s="90">
        <v>46300</v>
      </c>
      <c r="T949" s="90">
        <v>47500</v>
      </c>
      <c r="U949" s="90">
        <v>49000</v>
      </c>
      <c r="V949" s="90">
        <v>51800</v>
      </c>
      <c r="W949" s="90">
        <v>51700</v>
      </c>
      <c r="X949" s="90">
        <v>55000</v>
      </c>
    </row>
    <row r="950" spans="1:24">
      <c r="A950" t="str">
        <f t="shared" si="23"/>
        <v>Oct-23</v>
      </c>
      <c r="B950" s="93">
        <v>45216</v>
      </c>
      <c r="C950" s="90">
        <v>49700</v>
      </c>
      <c r="D950" s="90">
        <v>50500</v>
      </c>
      <c r="E950" s="90">
        <v>47900</v>
      </c>
      <c r="F950" s="90">
        <v>45000</v>
      </c>
      <c r="G950" s="90">
        <v>51700</v>
      </c>
      <c r="H950" s="91" t="s">
        <v>25</v>
      </c>
      <c r="I950" s="90">
        <v>49500</v>
      </c>
      <c r="J950" s="90">
        <v>47500</v>
      </c>
      <c r="K950" s="90">
        <v>51000</v>
      </c>
      <c r="L950" s="91" t="s">
        <v>25</v>
      </c>
      <c r="M950" s="90">
        <v>49500</v>
      </c>
      <c r="N950" s="90">
        <v>51000</v>
      </c>
      <c r="O950" s="90">
        <v>47300</v>
      </c>
      <c r="P950" s="90">
        <v>46500</v>
      </c>
      <c r="Q950" s="90">
        <v>45000</v>
      </c>
      <c r="R950" s="90">
        <v>46000</v>
      </c>
      <c r="S950" s="90">
        <v>45700</v>
      </c>
      <c r="T950" s="90">
        <v>47300</v>
      </c>
      <c r="U950" s="90">
        <v>48700</v>
      </c>
      <c r="V950" s="90">
        <v>51800</v>
      </c>
      <c r="W950" s="90">
        <v>51700</v>
      </c>
      <c r="X950" s="90">
        <v>55000</v>
      </c>
    </row>
    <row r="951" spans="1:24">
      <c r="A951" t="str">
        <f t="shared" si="23"/>
        <v>Oct-23</v>
      </c>
      <c r="B951" s="93">
        <v>45217</v>
      </c>
      <c r="C951" s="90">
        <v>49700</v>
      </c>
      <c r="D951" s="90">
        <v>50500</v>
      </c>
      <c r="E951" s="90">
        <v>47800</v>
      </c>
      <c r="F951" s="90">
        <v>44800</v>
      </c>
      <c r="G951" s="90">
        <v>51400</v>
      </c>
      <c r="H951" s="91" t="s">
        <v>25</v>
      </c>
      <c r="I951" s="90">
        <v>49500</v>
      </c>
      <c r="J951" s="90">
        <v>47400</v>
      </c>
      <c r="K951" s="90">
        <v>50800</v>
      </c>
      <c r="L951" s="91" t="s">
        <v>25</v>
      </c>
      <c r="M951" s="90">
        <v>49400</v>
      </c>
      <c r="N951" s="90">
        <v>50700</v>
      </c>
      <c r="O951" s="90">
        <v>47200</v>
      </c>
      <c r="P951" s="90">
        <v>46500</v>
      </c>
      <c r="Q951" s="90">
        <v>45000</v>
      </c>
      <c r="R951" s="90">
        <v>45700</v>
      </c>
      <c r="S951" s="90">
        <v>45400</v>
      </c>
      <c r="T951" s="90">
        <v>47100</v>
      </c>
      <c r="U951" s="90">
        <v>48700</v>
      </c>
      <c r="V951" s="90">
        <v>51800</v>
      </c>
      <c r="W951" s="90">
        <v>51700</v>
      </c>
      <c r="X951" s="90">
        <v>55000</v>
      </c>
    </row>
    <row r="952" spans="1:24">
      <c r="A952" t="str">
        <f t="shared" si="23"/>
        <v>Oct-23</v>
      </c>
      <c r="B952" s="93">
        <v>45218</v>
      </c>
      <c r="C952" s="90">
        <v>49500</v>
      </c>
      <c r="D952" s="90">
        <v>50500</v>
      </c>
      <c r="E952" s="90">
        <v>47500</v>
      </c>
      <c r="F952" s="90">
        <v>44600</v>
      </c>
      <c r="G952" s="90">
        <v>51400</v>
      </c>
      <c r="H952" s="91" t="s">
        <v>25</v>
      </c>
      <c r="I952" s="90">
        <v>49500</v>
      </c>
      <c r="J952" s="90">
        <v>47000</v>
      </c>
      <c r="K952" s="90">
        <v>50500</v>
      </c>
      <c r="L952" s="91" t="s">
        <v>25</v>
      </c>
      <c r="M952" s="90">
        <v>49000</v>
      </c>
      <c r="N952" s="90">
        <v>50700</v>
      </c>
      <c r="O952" s="90">
        <v>46800</v>
      </c>
      <c r="P952" s="90">
        <v>46200</v>
      </c>
      <c r="Q952" s="90">
        <v>44700</v>
      </c>
      <c r="R952" s="90">
        <v>45500</v>
      </c>
      <c r="S952" s="90">
        <v>45000</v>
      </c>
      <c r="T952" s="90">
        <v>47100</v>
      </c>
      <c r="U952" s="90">
        <v>48100</v>
      </c>
      <c r="V952" s="90">
        <v>51800</v>
      </c>
      <c r="W952" s="90">
        <v>51700</v>
      </c>
      <c r="X952" s="90">
        <v>54800</v>
      </c>
    </row>
    <row r="953" spans="1:24">
      <c r="A953" t="str">
        <f t="shared" si="23"/>
        <v>Oct-23</v>
      </c>
      <c r="B953" s="93">
        <v>45219</v>
      </c>
      <c r="C953" s="90">
        <v>49300</v>
      </c>
      <c r="D953" s="90">
        <v>50500</v>
      </c>
      <c r="E953" s="90">
        <v>47200</v>
      </c>
      <c r="F953" s="90">
        <v>44500</v>
      </c>
      <c r="G953" s="90">
        <v>51000</v>
      </c>
      <c r="H953" s="91" t="s">
        <v>25</v>
      </c>
      <c r="I953" s="90">
        <v>49000</v>
      </c>
      <c r="J953" s="90">
        <v>46700</v>
      </c>
      <c r="K953" s="90">
        <v>50200</v>
      </c>
      <c r="L953" s="91" t="s">
        <v>25</v>
      </c>
      <c r="M953" s="90">
        <v>48700</v>
      </c>
      <c r="N953" s="90">
        <v>50300</v>
      </c>
      <c r="O953" s="90">
        <v>46400</v>
      </c>
      <c r="P953" s="90">
        <v>46000</v>
      </c>
      <c r="Q953" s="90">
        <v>44400</v>
      </c>
      <c r="R953" s="90">
        <v>45300</v>
      </c>
      <c r="S953" s="90">
        <v>44700</v>
      </c>
      <c r="T953" s="90">
        <v>46800</v>
      </c>
      <c r="U953" s="90">
        <v>48000</v>
      </c>
      <c r="V953" s="90">
        <v>50300</v>
      </c>
      <c r="W953" s="90">
        <v>51500</v>
      </c>
      <c r="X953" s="90">
        <v>54700</v>
      </c>
    </row>
    <row r="954" spans="1:24">
      <c r="A954" t="str">
        <f t="shared" si="23"/>
        <v>Oct-23</v>
      </c>
      <c r="B954" s="93">
        <v>45220</v>
      </c>
      <c r="C954" s="90">
        <v>49000</v>
      </c>
      <c r="D954" s="90">
        <v>50500</v>
      </c>
      <c r="E954" s="90">
        <v>47200</v>
      </c>
      <c r="F954" s="91" t="s">
        <v>25</v>
      </c>
      <c r="G954" s="90">
        <v>51000</v>
      </c>
      <c r="H954" s="91" t="s">
        <v>25</v>
      </c>
      <c r="I954" s="90">
        <v>49000</v>
      </c>
      <c r="J954" s="90">
        <v>46700</v>
      </c>
      <c r="K954" s="90">
        <v>50200</v>
      </c>
      <c r="L954" s="91" t="s">
        <v>25</v>
      </c>
      <c r="M954" s="90">
        <v>48500</v>
      </c>
      <c r="N954" s="90">
        <v>49900</v>
      </c>
      <c r="O954" s="90">
        <v>46300</v>
      </c>
      <c r="P954" s="90">
        <v>46000</v>
      </c>
      <c r="Q954" s="90">
        <v>44700</v>
      </c>
      <c r="R954" s="90">
        <v>45500</v>
      </c>
      <c r="S954" s="90">
        <v>45200</v>
      </c>
      <c r="T954" s="91" t="s">
        <v>25</v>
      </c>
      <c r="U954" s="90">
        <v>48000</v>
      </c>
      <c r="V954" s="90">
        <v>50300</v>
      </c>
      <c r="W954" s="90">
        <v>51200</v>
      </c>
      <c r="X954" s="90">
        <v>54700</v>
      </c>
    </row>
    <row r="955" spans="1:24">
      <c r="A955" t="str">
        <f t="shared" si="23"/>
        <v>Oct-23</v>
      </c>
      <c r="B955" s="93">
        <v>45221</v>
      </c>
      <c r="C955" s="90" t="s">
        <v>24</v>
      </c>
      <c r="D955" s="90" t="s">
        <v>24</v>
      </c>
      <c r="E955" s="90" t="s">
        <v>24</v>
      </c>
      <c r="F955" s="90" t="s">
        <v>24</v>
      </c>
      <c r="G955" s="90" t="s">
        <v>24</v>
      </c>
      <c r="H955" s="90" t="s">
        <v>24</v>
      </c>
      <c r="I955" s="90" t="s">
        <v>24</v>
      </c>
      <c r="J955" s="90" t="s">
        <v>24</v>
      </c>
      <c r="K955" s="90" t="s">
        <v>24</v>
      </c>
      <c r="L955" s="90" t="s">
        <v>24</v>
      </c>
      <c r="M955" s="90" t="s">
        <v>24</v>
      </c>
      <c r="N955" s="90" t="s">
        <v>24</v>
      </c>
      <c r="O955" s="90" t="s">
        <v>24</v>
      </c>
      <c r="P955" s="90" t="s">
        <v>24</v>
      </c>
      <c r="Q955" s="90" t="s">
        <v>24</v>
      </c>
      <c r="R955" s="90" t="s">
        <v>24</v>
      </c>
      <c r="S955" s="90" t="s">
        <v>24</v>
      </c>
      <c r="T955" s="90" t="s">
        <v>24</v>
      </c>
      <c r="U955" s="90" t="s">
        <v>24</v>
      </c>
      <c r="V955" s="90" t="s">
        <v>24</v>
      </c>
      <c r="W955" s="90" t="s">
        <v>24</v>
      </c>
      <c r="X955" s="90" t="s">
        <v>24</v>
      </c>
    </row>
    <row r="956" spans="1:24">
      <c r="A956" t="str">
        <f t="shared" si="23"/>
        <v>Oct-23</v>
      </c>
      <c r="B956" s="93">
        <v>45222</v>
      </c>
      <c r="C956" s="90">
        <v>49000</v>
      </c>
      <c r="D956" s="91" t="s">
        <v>25</v>
      </c>
      <c r="E956" s="90">
        <v>46800</v>
      </c>
      <c r="F956" s="91" t="s">
        <v>25</v>
      </c>
      <c r="G956" s="90">
        <v>51000</v>
      </c>
      <c r="H956" s="91" t="s">
        <v>25</v>
      </c>
      <c r="I956" s="90">
        <v>48500</v>
      </c>
      <c r="J956" s="90">
        <v>46500</v>
      </c>
      <c r="K956" s="90">
        <v>50200</v>
      </c>
      <c r="L956" s="91" t="s">
        <v>25</v>
      </c>
      <c r="M956" s="90">
        <v>48300</v>
      </c>
      <c r="N956" s="90">
        <v>49900</v>
      </c>
      <c r="O956" s="90">
        <v>45800</v>
      </c>
      <c r="P956" s="90">
        <v>45700</v>
      </c>
      <c r="Q956" s="90">
        <v>44300</v>
      </c>
      <c r="R956" s="90">
        <v>44800</v>
      </c>
      <c r="S956" s="91" t="s">
        <v>25</v>
      </c>
      <c r="T956" s="91" t="s">
        <v>25</v>
      </c>
      <c r="U956" s="90">
        <v>48000</v>
      </c>
      <c r="V956" s="91" t="s">
        <v>25</v>
      </c>
      <c r="W956" s="90">
        <v>51100</v>
      </c>
      <c r="X956" s="90">
        <v>54300</v>
      </c>
    </row>
    <row r="957" spans="1:24">
      <c r="A957" t="str">
        <f t="shared" si="23"/>
        <v>Oct-23</v>
      </c>
      <c r="B957" s="93">
        <v>45223</v>
      </c>
      <c r="C957" s="90" t="s">
        <v>24</v>
      </c>
      <c r="D957" s="90" t="s">
        <v>24</v>
      </c>
      <c r="E957" s="90" t="s">
        <v>24</v>
      </c>
      <c r="F957" s="90" t="s">
        <v>24</v>
      </c>
      <c r="G957" s="90" t="s">
        <v>24</v>
      </c>
      <c r="H957" s="90" t="s">
        <v>24</v>
      </c>
      <c r="I957" s="90" t="s">
        <v>24</v>
      </c>
      <c r="J957" s="90" t="s">
        <v>24</v>
      </c>
      <c r="K957" s="90" t="s">
        <v>24</v>
      </c>
      <c r="L957" s="90" t="s">
        <v>24</v>
      </c>
      <c r="M957" s="90" t="s">
        <v>24</v>
      </c>
      <c r="N957" s="90" t="s">
        <v>24</v>
      </c>
      <c r="O957" s="90" t="s">
        <v>24</v>
      </c>
      <c r="P957" s="90" t="s">
        <v>24</v>
      </c>
      <c r="Q957" s="90" t="s">
        <v>24</v>
      </c>
      <c r="R957" s="90" t="s">
        <v>24</v>
      </c>
      <c r="S957" s="90" t="s">
        <v>24</v>
      </c>
      <c r="T957" s="90" t="s">
        <v>24</v>
      </c>
      <c r="U957" s="90" t="s">
        <v>24</v>
      </c>
      <c r="V957" s="90" t="s">
        <v>24</v>
      </c>
      <c r="W957" s="90" t="s">
        <v>24</v>
      </c>
      <c r="X957" s="90" t="s">
        <v>24</v>
      </c>
    </row>
    <row r="958" spans="1:24">
      <c r="A958" t="str">
        <f t="shared" si="23"/>
        <v>Oct-23</v>
      </c>
      <c r="B958" s="93">
        <v>45224</v>
      </c>
      <c r="C958" s="90">
        <v>48300</v>
      </c>
      <c r="D958" s="90">
        <v>50500</v>
      </c>
      <c r="E958" s="90">
        <v>46800</v>
      </c>
      <c r="F958" s="90">
        <v>44400</v>
      </c>
      <c r="G958" s="90">
        <v>50300</v>
      </c>
      <c r="H958" s="91" t="s">
        <v>25</v>
      </c>
      <c r="I958" s="90">
        <v>48000</v>
      </c>
      <c r="J958" s="90">
        <v>46700</v>
      </c>
      <c r="K958" s="90">
        <v>50200</v>
      </c>
      <c r="L958" s="91" t="s">
        <v>25</v>
      </c>
      <c r="M958" s="90">
        <v>48000</v>
      </c>
      <c r="N958" s="90">
        <v>49900</v>
      </c>
      <c r="O958" s="90">
        <v>46000</v>
      </c>
      <c r="P958" s="90">
        <v>45600</v>
      </c>
      <c r="Q958" s="90">
        <v>44550</v>
      </c>
      <c r="R958" s="90">
        <v>44800</v>
      </c>
      <c r="S958" s="90">
        <v>45000</v>
      </c>
      <c r="T958" s="90">
        <v>46700</v>
      </c>
      <c r="U958" s="90">
        <v>47800</v>
      </c>
      <c r="V958" s="90">
        <v>50300</v>
      </c>
      <c r="W958" s="90">
        <v>51100</v>
      </c>
      <c r="X958" s="90">
        <v>54300</v>
      </c>
    </row>
    <row r="959" spans="1:24">
      <c r="A959" t="str">
        <f t="shared" si="23"/>
        <v>Oct-23</v>
      </c>
      <c r="B959" s="93">
        <v>45225</v>
      </c>
      <c r="C959" s="90">
        <v>48500</v>
      </c>
      <c r="D959" s="90">
        <v>50500</v>
      </c>
      <c r="E959" s="90">
        <v>47250</v>
      </c>
      <c r="F959" s="90">
        <v>44500</v>
      </c>
      <c r="G959" s="90">
        <v>50300</v>
      </c>
      <c r="H959" s="91" t="s">
        <v>25</v>
      </c>
      <c r="I959" s="90">
        <v>48000</v>
      </c>
      <c r="J959" s="90">
        <v>47000</v>
      </c>
      <c r="K959" s="90">
        <v>50200</v>
      </c>
      <c r="L959" s="91" t="s">
        <v>25</v>
      </c>
      <c r="M959" s="90">
        <v>48100</v>
      </c>
      <c r="N959" s="90">
        <v>49900</v>
      </c>
      <c r="O959" s="90">
        <v>46200</v>
      </c>
      <c r="P959" s="90">
        <v>46200</v>
      </c>
      <c r="Q959" s="90">
        <v>44600</v>
      </c>
      <c r="R959" s="90">
        <v>45000</v>
      </c>
      <c r="S959" s="90">
        <v>45000</v>
      </c>
      <c r="T959" s="90">
        <v>46800</v>
      </c>
      <c r="U959" s="90">
        <v>48000</v>
      </c>
      <c r="V959" s="90">
        <v>50300</v>
      </c>
      <c r="W959" s="90">
        <v>51000</v>
      </c>
      <c r="X959" s="90">
        <v>54300</v>
      </c>
    </row>
    <row r="960" spans="1:24">
      <c r="A960" t="str">
        <f t="shared" si="23"/>
        <v>Oct-23</v>
      </c>
      <c r="B960" s="93">
        <v>45226</v>
      </c>
      <c r="C960" s="90">
        <v>48800</v>
      </c>
      <c r="D960" s="90">
        <v>50500</v>
      </c>
      <c r="E960" s="90">
        <v>47700</v>
      </c>
      <c r="F960" s="90">
        <v>45000</v>
      </c>
      <c r="G960" s="90">
        <v>50500</v>
      </c>
      <c r="H960" s="91" t="s">
        <v>25</v>
      </c>
      <c r="I960" s="90">
        <v>48500</v>
      </c>
      <c r="J960" s="90">
        <v>47400</v>
      </c>
      <c r="K960" s="90">
        <v>50400</v>
      </c>
      <c r="L960" s="91" t="s">
        <v>25</v>
      </c>
      <c r="M960" s="90">
        <v>48500</v>
      </c>
      <c r="N960" s="90">
        <v>49900</v>
      </c>
      <c r="O960" s="90">
        <v>47000</v>
      </c>
      <c r="P960" s="90">
        <v>46200</v>
      </c>
      <c r="Q960" s="90">
        <v>45000</v>
      </c>
      <c r="R960" s="90">
        <v>45500</v>
      </c>
      <c r="S960" s="90">
        <v>45500</v>
      </c>
      <c r="T960" s="90">
        <v>47300</v>
      </c>
      <c r="U960" s="90">
        <v>48200</v>
      </c>
      <c r="V960" s="90">
        <v>50300</v>
      </c>
      <c r="W960" s="90">
        <v>51000</v>
      </c>
      <c r="X960" s="90">
        <v>54100</v>
      </c>
    </row>
    <row r="961" spans="1:24">
      <c r="A961" t="str">
        <f t="shared" si="23"/>
        <v>Oct-23</v>
      </c>
      <c r="B961" s="93">
        <v>45227</v>
      </c>
      <c r="C961" s="90">
        <v>48800</v>
      </c>
      <c r="D961" s="90">
        <v>50500</v>
      </c>
      <c r="E961" s="90">
        <v>47700</v>
      </c>
      <c r="F961" s="90">
        <v>45000</v>
      </c>
      <c r="G961" s="90">
        <v>50500</v>
      </c>
      <c r="H961" s="91" t="s">
        <v>25</v>
      </c>
      <c r="I961" s="90">
        <v>49000</v>
      </c>
      <c r="J961" s="90">
        <v>47600</v>
      </c>
      <c r="K961" s="90">
        <v>50400</v>
      </c>
      <c r="L961" s="91" t="s">
        <v>25</v>
      </c>
      <c r="M961" s="90">
        <v>48800</v>
      </c>
      <c r="N961" s="90">
        <v>49900</v>
      </c>
      <c r="O961" s="90">
        <v>46800</v>
      </c>
      <c r="P961" s="90">
        <v>46200</v>
      </c>
      <c r="Q961" s="90">
        <v>45000</v>
      </c>
      <c r="R961" s="90">
        <v>45500</v>
      </c>
      <c r="S961" s="90">
        <v>45500</v>
      </c>
      <c r="T961" s="90">
        <v>47300</v>
      </c>
      <c r="U961" s="90">
        <v>48200</v>
      </c>
      <c r="V961" s="90">
        <v>50300</v>
      </c>
      <c r="W961" s="90">
        <v>51000</v>
      </c>
      <c r="X961" s="90">
        <v>54100</v>
      </c>
    </row>
    <row r="962" spans="1:24">
      <c r="A962" t="str">
        <f t="shared" si="23"/>
        <v>Oct-23</v>
      </c>
      <c r="B962" s="93">
        <v>45228</v>
      </c>
      <c r="C962" s="90" t="s">
        <v>24</v>
      </c>
      <c r="D962" s="90" t="s">
        <v>24</v>
      </c>
      <c r="E962" s="90" t="s">
        <v>24</v>
      </c>
      <c r="F962" s="90" t="s">
        <v>24</v>
      </c>
      <c r="G962" s="90" t="s">
        <v>24</v>
      </c>
      <c r="H962" s="90" t="s">
        <v>24</v>
      </c>
      <c r="I962" s="90" t="s">
        <v>24</v>
      </c>
      <c r="J962" s="90" t="s">
        <v>24</v>
      </c>
      <c r="K962" s="90" t="s">
        <v>24</v>
      </c>
      <c r="L962" s="90" t="s">
        <v>24</v>
      </c>
      <c r="M962" s="90" t="s">
        <v>24</v>
      </c>
      <c r="N962" s="90" t="s">
        <v>24</v>
      </c>
      <c r="O962" s="90" t="s">
        <v>24</v>
      </c>
      <c r="P962" s="90" t="s">
        <v>24</v>
      </c>
      <c r="Q962" s="90" t="s">
        <v>24</v>
      </c>
      <c r="R962" s="90" t="s">
        <v>24</v>
      </c>
      <c r="S962" s="90" t="s">
        <v>24</v>
      </c>
      <c r="T962" s="90" t="s">
        <v>24</v>
      </c>
      <c r="U962" s="90" t="s">
        <v>24</v>
      </c>
      <c r="V962" s="90" t="s">
        <v>24</v>
      </c>
      <c r="W962" s="90" t="s">
        <v>24</v>
      </c>
      <c r="X962" s="90" t="s">
        <v>24</v>
      </c>
    </row>
    <row r="963" spans="1:24">
      <c r="A963" t="str">
        <f t="shared" si="23"/>
        <v>Oct-23</v>
      </c>
      <c r="B963" s="93">
        <v>45229</v>
      </c>
      <c r="C963" s="90">
        <v>48900</v>
      </c>
      <c r="D963" s="90">
        <v>50500</v>
      </c>
      <c r="E963" s="90">
        <v>48300</v>
      </c>
      <c r="F963" s="90">
        <v>45200</v>
      </c>
      <c r="G963" s="90">
        <v>50500</v>
      </c>
      <c r="H963" s="91" t="s">
        <v>25</v>
      </c>
      <c r="I963" s="90">
        <v>49000</v>
      </c>
      <c r="J963" s="90">
        <v>48000</v>
      </c>
      <c r="K963" s="90">
        <v>50400</v>
      </c>
      <c r="L963" s="91" t="s">
        <v>25</v>
      </c>
      <c r="M963" s="90">
        <v>49400</v>
      </c>
      <c r="N963" s="90">
        <v>49900</v>
      </c>
      <c r="O963" s="90">
        <v>47500</v>
      </c>
      <c r="P963" s="90">
        <v>46600</v>
      </c>
      <c r="Q963" s="90">
        <v>45000</v>
      </c>
      <c r="R963" s="90">
        <v>45400</v>
      </c>
      <c r="S963" s="90">
        <v>45500</v>
      </c>
      <c r="T963" s="90">
        <v>47500</v>
      </c>
      <c r="U963" s="90">
        <v>48200</v>
      </c>
      <c r="V963" s="90">
        <v>50300</v>
      </c>
      <c r="W963" s="90">
        <v>50700</v>
      </c>
      <c r="X963" s="90">
        <v>53900</v>
      </c>
    </row>
    <row r="964" spans="1:24">
      <c r="A964" t="str">
        <f t="shared" si="23"/>
        <v>Oct-23</v>
      </c>
      <c r="B964" s="93">
        <v>45230</v>
      </c>
      <c r="C964" s="90">
        <v>48900</v>
      </c>
      <c r="D964" s="90">
        <v>50200</v>
      </c>
      <c r="E964" s="90">
        <v>48000</v>
      </c>
      <c r="F964" s="90">
        <v>45000</v>
      </c>
      <c r="G964" s="90">
        <v>50400</v>
      </c>
      <c r="H964" s="91" t="s">
        <v>25</v>
      </c>
      <c r="I964" s="90">
        <v>49000</v>
      </c>
      <c r="J964" s="90">
        <v>48000</v>
      </c>
      <c r="K964" s="90">
        <v>49700</v>
      </c>
      <c r="L964" s="91" t="s">
        <v>25</v>
      </c>
      <c r="M964" s="90">
        <v>49400</v>
      </c>
      <c r="N964" s="90">
        <v>49900</v>
      </c>
      <c r="O964" s="90">
        <v>47500</v>
      </c>
      <c r="P964" s="90">
        <v>46600</v>
      </c>
      <c r="Q964" s="90">
        <v>44800</v>
      </c>
      <c r="R964" s="90">
        <v>45200</v>
      </c>
      <c r="S964" s="90">
        <v>45200</v>
      </c>
      <c r="T964" s="90">
        <v>47300</v>
      </c>
      <c r="U964" s="90">
        <v>48200</v>
      </c>
      <c r="V964" s="90">
        <v>50300</v>
      </c>
      <c r="W964" s="90">
        <v>50700</v>
      </c>
      <c r="X964" s="90">
        <v>53900</v>
      </c>
    </row>
    <row r="965" spans="1:24">
      <c r="A965" t="str">
        <f t="shared" si="23"/>
        <v>Nov-23</v>
      </c>
      <c r="B965" s="93">
        <v>45231</v>
      </c>
      <c r="C965" s="90">
        <v>48900</v>
      </c>
      <c r="D965" s="90">
        <v>50000</v>
      </c>
      <c r="E965" s="90">
        <v>47700</v>
      </c>
      <c r="F965" s="90">
        <v>44800</v>
      </c>
      <c r="G965" s="90">
        <v>50400</v>
      </c>
      <c r="H965" s="91" t="s">
        <v>25</v>
      </c>
      <c r="I965" s="90">
        <v>48500</v>
      </c>
      <c r="J965" s="90">
        <v>47700</v>
      </c>
      <c r="K965" s="90">
        <v>49700</v>
      </c>
      <c r="L965" s="91" t="s">
        <v>25</v>
      </c>
      <c r="M965" s="90">
        <v>49200</v>
      </c>
      <c r="N965" s="90">
        <v>49800</v>
      </c>
      <c r="O965" s="90">
        <v>47200</v>
      </c>
      <c r="P965" s="90">
        <v>46200</v>
      </c>
      <c r="Q965" s="90">
        <v>44200</v>
      </c>
      <c r="R965" s="90">
        <v>44900</v>
      </c>
      <c r="S965" s="90">
        <v>45000</v>
      </c>
      <c r="T965" s="90">
        <v>47100</v>
      </c>
      <c r="U965" s="90">
        <v>48200</v>
      </c>
      <c r="V965" s="90">
        <v>50300</v>
      </c>
      <c r="W965" s="90">
        <v>50700</v>
      </c>
      <c r="X965" s="90">
        <v>53600</v>
      </c>
    </row>
    <row r="966" spans="1:24">
      <c r="A966" t="str">
        <f t="shared" si="23"/>
        <v>Nov-23</v>
      </c>
      <c r="B966" s="93">
        <v>45232</v>
      </c>
      <c r="C966" s="90">
        <v>48500</v>
      </c>
      <c r="D966" s="90">
        <v>49800</v>
      </c>
      <c r="E966" s="90">
        <v>47500</v>
      </c>
      <c r="F966" s="90">
        <v>44700</v>
      </c>
      <c r="G966" s="90">
        <v>49800</v>
      </c>
      <c r="H966" s="91" t="s">
        <v>25</v>
      </c>
      <c r="I966" s="90">
        <v>48500</v>
      </c>
      <c r="J966" s="90">
        <v>47500</v>
      </c>
      <c r="K966" s="90">
        <v>49700</v>
      </c>
      <c r="L966" s="91" t="s">
        <v>25</v>
      </c>
      <c r="M966" s="90">
        <v>49000</v>
      </c>
      <c r="N966" s="90">
        <v>49800</v>
      </c>
      <c r="O966" s="90">
        <v>46700</v>
      </c>
      <c r="P966" s="90">
        <v>46200</v>
      </c>
      <c r="Q966" s="90">
        <v>44000</v>
      </c>
      <c r="R966" s="90">
        <v>44800</v>
      </c>
      <c r="S966" s="90">
        <v>44700</v>
      </c>
      <c r="T966" s="90">
        <v>47000</v>
      </c>
      <c r="U966" s="90">
        <v>47400</v>
      </c>
      <c r="V966" s="90">
        <v>50300</v>
      </c>
      <c r="W966" s="90">
        <v>50700</v>
      </c>
      <c r="X966" s="90">
        <v>53600</v>
      </c>
    </row>
    <row r="967" spans="1:24">
      <c r="A967" t="str">
        <f t="shared" si="23"/>
        <v>Nov-23</v>
      </c>
      <c r="B967" s="93">
        <v>45233</v>
      </c>
      <c r="C967" s="90">
        <v>48500</v>
      </c>
      <c r="D967" s="90">
        <v>49800</v>
      </c>
      <c r="E967" s="90">
        <v>47600</v>
      </c>
      <c r="F967" s="90">
        <v>44700</v>
      </c>
      <c r="G967" s="90">
        <v>49600</v>
      </c>
      <c r="H967" s="91" t="s">
        <v>25</v>
      </c>
      <c r="I967" s="90">
        <v>48000</v>
      </c>
      <c r="J967" s="90">
        <v>47500</v>
      </c>
      <c r="K967" s="90">
        <v>49500</v>
      </c>
      <c r="L967" s="91" t="s">
        <v>25</v>
      </c>
      <c r="M967" s="90">
        <v>49200</v>
      </c>
      <c r="N967" s="90">
        <v>49800</v>
      </c>
      <c r="O967" s="90">
        <v>46600</v>
      </c>
      <c r="P967" s="90">
        <v>46200</v>
      </c>
      <c r="Q967" s="90">
        <v>44000</v>
      </c>
      <c r="R967" s="90">
        <v>44700</v>
      </c>
      <c r="S967" s="90">
        <v>44900</v>
      </c>
      <c r="T967" s="90">
        <v>47000</v>
      </c>
      <c r="U967" s="90">
        <v>47400</v>
      </c>
      <c r="V967" s="90">
        <v>50300</v>
      </c>
      <c r="W967" s="90">
        <v>50700</v>
      </c>
      <c r="X967" s="90">
        <v>53600</v>
      </c>
    </row>
    <row r="968" spans="1:24">
      <c r="A968" t="str">
        <f t="shared" si="23"/>
        <v>Nov-23</v>
      </c>
      <c r="B968" s="93">
        <v>45234</v>
      </c>
      <c r="C968" s="90">
        <v>48300</v>
      </c>
      <c r="D968" s="90">
        <v>49500</v>
      </c>
      <c r="E968" s="90">
        <v>47700</v>
      </c>
      <c r="F968" s="90">
        <v>44400</v>
      </c>
      <c r="G968" s="90">
        <v>49600</v>
      </c>
      <c r="H968" s="91" t="s">
        <v>25</v>
      </c>
      <c r="I968" s="90">
        <v>48000</v>
      </c>
      <c r="J968" s="90">
        <v>47200</v>
      </c>
      <c r="K968" s="90">
        <v>49500</v>
      </c>
      <c r="L968" s="91" t="s">
        <v>25</v>
      </c>
      <c r="M968" s="90">
        <v>49000</v>
      </c>
      <c r="N968" s="90">
        <v>49300</v>
      </c>
      <c r="O968" s="90">
        <v>46500</v>
      </c>
      <c r="P968" s="90">
        <v>46200</v>
      </c>
      <c r="Q968" s="90">
        <v>43800</v>
      </c>
      <c r="R968" s="90">
        <v>44400</v>
      </c>
      <c r="S968" s="90">
        <v>44700</v>
      </c>
      <c r="T968" s="90">
        <v>46700</v>
      </c>
      <c r="U968" s="90">
        <v>47000</v>
      </c>
      <c r="V968" s="90">
        <v>50300</v>
      </c>
      <c r="W968" s="90">
        <v>50700</v>
      </c>
      <c r="X968" s="90">
        <v>53600</v>
      </c>
    </row>
    <row r="969" spans="1:24">
      <c r="A969" t="str">
        <f t="shared" si="23"/>
        <v>Nov-23</v>
      </c>
      <c r="B969" s="93">
        <v>45235</v>
      </c>
      <c r="C969" s="90" t="s">
        <v>24</v>
      </c>
      <c r="D969" s="90" t="s">
        <v>24</v>
      </c>
      <c r="E969" s="90" t="s">
        <v>24</v>
      </c>
      <c r="F969" s="90" t="s">
        <v>24</v>
      </c>
      <c r="G969" s="90" t="s">
        <v>24</v>
      </c>
      <c r="H969" s="90" t="s">
        <v>24</v>
      </c>
      <c r="I969" s="90" t="s">
        <v>24</v>
      </c>
      <c r="J969" s="90" t="s">
        <v>24</v>
      </c>
      <c r="K969" s="90" t="s">
        <v>24</v>
      </c>
      <c r="L969" s="90" t="s">
        <v>24</v>
      </c>
      <c r="M969" s="90" t="s">
        <v>24</v>
      </c>
      <c r="N969" s="90" t="s">
        <v>24</v>
      </c>
      <c r="O969" s="90" t="s">
        <v>24</v>
      </c>
      <c r="P969" s="90" t="s">
        <v>24</v>
      </c>
      <c r="Q969" s="90" t="s">
        <v>24</v>
      </c>
      <c r="R969" s="90" t="s">
        <v>24</v>
      </c>
      <c r="S969" s="90" t="s">
        <v>24</v>
      </c>
      <c r="T969" s="90" t="s">
        <v>24</v>
      </c>
      <c r="U969" s="90" t="s">
        <v>24</v>
      </c>
      <c r="V969" s="90" t="s">
        <v>24</v>
      </c>
      <c r="W969" s="90" t="s">
        <v>24</v>
      </c>
      <c r="X969" s="90" t="s">
        <v>24</v>
      </c>
    </row>
    <row r="970" spans="1:24">
      <c r="A970" t="str">
        <f t="shared" si="23"/>
        <v>Nov-23</v>
      </c>
      <c r="B970" s="93">
        <v>45236</v>
      </c>
      <c r="C970" s="90">
        <v>48200</v>
      </c>
      <c r="D970" s="90">
        <v>49500</v>
      </c>
      <c r="E970" s="90">
        <v>46900</v>
      </c>
      <c r="F970" s="90">
        <v>44000</v>
      </c>
      <c r="G970" s="90">
        <v>49600</v>
      </c>
      <c r="H970" s="91" t="s">
        <v>25</v>
      </c>
      <c r="I970" s="90">
        <v>48000</v>
      </c>
      <c r="J970" s="90">
        <v>46800</v>
      </c>
      <c r="K970" s="90">
        <v>49500</v>
      </c>
      <c r="L970" s="91" t="s">
        <v>25</v>
      </c>
      <c r="M970" s="90">
        <v>48600</v>
      </c>
      <c r="N970" s="90">
        <v>49300</v>
      </c>
      <c r="O970" s="90">
        <v>46200</v>
      </c>
      <c r="P970" s="90">
        <v>45700</v>
      </c>
      <c r="Q970" s="90">
        <v>43300</v>
      </c>
      <c r="R970" s="90">
        <v>44100</v>
      </c>
      <c r="S970" s="90">
        <v>44200</v>
      </c>
      <c r="T970" s="90">
        <v>46300</v>
      </c>
      <c r="U970" s="90">
        <v>47000</v>
      </c>
      <c r="V970" s="90">
        <v>49800</v>
      </c>
      <c r="W970" s="90">
        <v>50300</v>
      </c>
      <c r="X970" s="90">
        <v>53000</v>
      </c>
    </row>
    <row r="971" spans="1:24">
      <c r="A971" t="str">
        <f t="shared" si="23"/>
        <v>Nov-23</v>
      </c>
      <c r="B971" s="93">
        <v>45237</v>
      </c>
      <c r="C971" s="90">
        <v>48000</v>
      </c>
      <c r="D971" s="90">
        <v>49300</v>
      </c>
      <c r="E971" s="90">
        <v>46600</v>
      </c>
      <c r="F971" s="90">
        <v>43900</v>
      </c>
      <c r="G971" s="90">
        <v>49500</v>
      </c>
      <c r="H971" s="91" t="s">
        <v>25</v>
      </c>
      <c r="I971" s="90">
        <v>47500</v>
      </c>
      <c r="J971" s="90">
        <v>46600</v>
      </c>
      <c r="K971" s="90">
        <v>49500</v>
      </c>
      <c r="L971" s="91" t="s">
        <v>25</v>
      </c>
      <c r="M971" s="90">
        <v>48300</v>
      </c>
      <c r="N971" s="90">
        <v>49000</v>
      </c>
      <c r="O971" s="90">
        <v>45700</v>
      </c>
      <c r="P971" s="90">
        <v>45700</v>
      </c>
      <c r="Q971" s="90">
        <v>43300</v>
      </c>
      <c r="R971" s="90">
        <v>43900</v>
      </c>
      <c r="S971" s="90">
        <v>44000</v>
      </c>
      <c r="T971" s="90">
        <v>46200</v>
      </c>
      <c r="U971" s="90">
        <v>46800</v>
      </c>
      <c r="V971" s="90">
        <v>49800</v>
      </c>
      <c r="W971" s="90">
        <v>50300</v>
      </c>
      <c r="X971" s="90">
        <v>53000</v>
      </c>
    </row>
    <row r="972" spans="1:24">
      <c r="A972" t="str">
        <f t="shared" si="23"/>
        <v>Nov-23</v>
      </c>
      <c r="B972" s="93">
        <v>45238</v>
      </c>
      <c r="C972" s="90">
        <v>47800</v>
      </c>
      <c r="D972" s="90">
        <v>49300</v>
      </c>
      <c r="E972" s="90">
        <v>46600</v>
      </c>
      <c r="F972" s="90">
        <v>44000</v>
      </c>
      <c r="G972" s="90">
        <v>49500</v>
      </c>
      <c r="H972" s="91" t="s">
        <v>25</v>
      </c>
      <c r="I972" s="90">
        <v>47500</v>
      </c>
      <c r="J972" s="90">
        <v>46800</v>
      </c>
      <c r="K972" s="90">
        <v>48700</v>
      </c>
      <c r="L972" s="91" t="s">
        <v>25</v>
      </c>
      <c r="M972" s="90">
        <v>48300</v>
      </c>
      <c r="N972" s="90">
        <v>48700</v>
      </c>
      <c r="O972" s="90">
        <v>46000</v>
      </c>
      <c r="P972" s="90">
        <v>45800</v>
      </c>
      <c r="Q972" s="90">
        <v>43500</v>
      </c>
      <c r="R972" s="90">
        <v>44300</v>
      </c>
      <c r="S972" s="90">
        <v>44300</v>
      </c>
      <c r="T972" s="90">
        <v>46200</v>
      </c>
      <c r="U972" s="90">
        <v>47000</v>
      </c>
      <c r="V972" s="90">
        <v>49800</v>
      </c>
      <c r="W972" s="90">
        <v>50100</v>
      </c>
      <c r="X972" s="90">
        <v>53000</v>
      </c>
    </row>
    <row r="973" spans="1:24">
      <c r="A973" t="str">
        <f t="shared" si="23"/>
        <v>Nov-23</v>
      </c>
      <c r="B973" s="93">
        <v>45239</v>
      </c>
      <c r="C973" s="90">
        <v>47800</v>
      </c>
      <c r="D973" s="90">
        <v>49300</v>
      </c>
      <c r="E973" s="90">
        <v>47000</v>
      </c>
      <c r="F973" s="90">
        <v>44300</v>
      </c>
      <c r="G973" s="90">
        <v>49500</v>
      </c>
      <c r="H973" s="91" t="s">
        <v>25</v>
      </c>
      <c r="I973" s="90">
        <v>47500</v>
      </c>
      <c r="J973" s="90">
        <v>46900</v>
      </c>
      <c r="K973" s="90">
        <v>48700</v>
      </c>
      <c r="L973" s="91" t="s">
        <v>25</v>
      </c>
      <c r="M973" s="90">
        <v>48300</v>
      </c>
      <c r="N973" s="90">
        <v>48700</v>
      </c>
      <c r="O973" s="90">
        <v>46000</v>
      </c>
      <c r="P973" s="90">
        <v>45700</v>
      </c>
      <c r="Q973" s="90">
        <v>43500</v>
      </c>
      <c r="R973" s="90">
        <v>44400</v>
      </c>
      <c r="S973" s="90">
        <v>44300</v>
      </c>
      <c r="T973" s="90">
        <v>46500</v>
      </c>
      <c r="U973" s="90">
        <v>47200</v>
      </c>
      <c r="V973" s="90">
        <v>49800</v>
      </c>
      <c r="W973" s="90">
        <v>49900</v>
      </c>
      <c r="X973" s="90">
        <v>53000</v>
      </c>
    </row>
    <row r="974" spans="1:24">
      <c r="A974" t="str">
        <f t="shared" si="23"/>
        <v>Nov-23</v>
      </c>
      <c r="B974" s="93">
        <v>45240</v>
      </c>
      <c r="C974" s="90">
        <v>48000</v>
      </c>
      <c r="D974" s="90">
        <v>49300</v>
      </c>
      <c r="E974" s="90">
        <v>47100</v>
      </c>
      <c r="F974" s="90">
        <v>44700</v>
      </c>
      <c r="G974" s="90">
        <v>49500</v>
      </c>
      <c r="H974" s="91" t="s">
        <v>25</v>
      </c>
      <c r="I974" s="90">
        <v>48000</v>
      </c>
      <c r="J974" s="90">
        <v>47400</v>
      </c>
      <c r="K974" s="90">
        <v>49300</v>
      </c>
      <c r="L974" s="91" t="s">
        <v>25</v>
      </c>
      <c r="M974" s="90">
        <v>48500</v>
      </c>
      <c r="N974" s="90">
        <v>49000</v>
      </c>
      <c r="O974" s="90">
        <v>46200</v>
      </c>
      <c r="P974" s="90">
        <v>46200</v>
      </c>
      <c r="Q974" s="90">
        <v>44200</v>
      </c>
      <c r="R974" s="90">
        <v>44600</v>
      </c>
      <c r="S974" s="90">
        <v>44800</v>
      </c>
      <c r="T974" s="90">
        <v>47000</v>
      </c>
      <c r="U974" s="90">
        <v>46400</v>
      </c>
      <c r="V974" s="90">
        <v>49800</v>
      </c>
      <c r="W974" s="90">
        <v>49900</v>
      </c>
      <c r="X974" s="90">
        <v>52500</v>
      </c>
    </row>
    <row r="975" spans="1:24">
      <c r="A975" t="str">
        <f t="shared" si="23"/>
        <v>Nov-23</v>
      </c>
      <c r="B975" s="93">
        <v>45241</v>
      </c>
      <c r="C975" s="90">
        <v>48000</v>
      </c>
      <c r="D975" s="90">
        <v>49500</v>
      </c>
      <c r="E975" s="90">
        <v>47300</v>
      </c>
      <c r="F975" s="90">
        <v>44700</v>
      </c>
      <c r="G975" s="90">
        <v>49600</v>
      </c>
      <c r="H975" s="91" t="s">
        <v>25</v>
      </c>
      <c r="I975" s="90">
        <v>47500</v>
      </c>
      <c r="J975" s="90">
        <v>47200</v>
      </c>
      <c r="K975" s="90">
        <v>49300</v>
      </c>
      <c r="L975" s="91" t="s">
        <v>25</v>
      </c>
      <c r="M975" s="90">
        <v>48500</v>
      </c>
      <c r="N975" s="90">
        <v>49200</v>
      </c>
      <c r="O975" s="90">
        <v>46200</v>
      </c>
      <c r="P975" s="90">
        <v>46200</v>
      </c>
      <c r="Q975" s="90">
        <v>44000</v>
      </c>
      <c r="R975" s="90">
        <v>44500</v>
      </c>
      <c r="S975" s="90">
        <v>44500</v>
      </c>
      <c r="T975" s="90">
        <v>47000</v>
      </c>
      <c r="U975" s="90">
        <v>47000</v>
      </c>
      <c r="V975" s="90">
        <v>49800</v>
      </c>
      <c r="W975" s="90">
        <v>49900</v>
      </c>
      <c r="X975" s="90">
        <v>52500</v>
      </c>
    </row>
    <row r="976" spans="1:24">
      <c r="A976" t="str">
        <f t="shared" si="23"/>
        <v>Nov-23</v>
      </c>
      <c r="B976" s="93">
        <v>45242</v>
      </c>
      <c r="C976" s="90" t="s">
        <v>24</v>
      </c>
      <c r="D976" s="90" t="s">
        <v>24</v>
      </c>
      <c r="E976" s="90" t="s">
        <v>24</v>
      </c>
      <c r="F976" s="90" t="s">
        <v>24</v>
      </c>
      <c r="G976" s="90" t="s">
        <v>24</v>
      </c>
      <c r="H976" s="90" t="s">
        <v>24</v>
      </c>
      <c r="I976" s="90" t="s">
        <v>24</v>
      </c>
      <c r="J976" s="90" t="s">
        <v>24</v>
      </c>
      <c r="K976" s="90" t="s">
        <v>24</v>
      </c>
      <c r="L976" s="90" t="s">
        <v>24</v>
      </c>
      <c r="M976" s="90" t="s">
        <v>24</v>
      </c>
      <c r="N976" s="90" t="s">
        <v>24</v>
      </c>
      <c r="O976" s="90" t="s">
        <v>24</v>
      </c>
      <c r="P976" s="90" t="s">
        <v>24</v>
      </c>
      <c r="Q976" s="90" t="s">
        <v>24</v>
      </c>
      <c r="R976" s="90" t="s">
        <v>24</v>
      </c>
      <c r="S976" s="90" t="s">
        <v>24</v>
      </c>
      <c r="T976" s="90" t="s">
        <v>24</v>
      </c>
      <c r="U976" s="90" t="s">
        <v>24</v>
      </c>
      <c r="V976" s="90" t="s">
        <v>24</v>
      </c>
      <c r="W976" s="90" t="s">
        <v>24</v>
      </c>
      <c r="X976" s="90" t="s">
        <v>24</v>
      </c>
    </row>
    <row r="977" spans="1:24">
      <c r="A977" t="str">
        <f t="shared" si="23"/>
        <v>Nov-23</v>
      </c>
      <c r="B977" s="93">
        <v>45243</v>
      </c>
      <c r="C977" s="90" t="s">
        <v>24</v>
      </c>
      <c r="D977" s="90" t="s">
        <v>24</v>
      </c>
      <c r="E977" s="90" t="s">
        <v>24</v>
      </c>
      <c r="F977" s="90" t="s">
        <v>24</v>
      </c>
      <c r="G977" s="90" t="s">
        <v>24</v>
      </c>
      <c r="H977" s="90" t="s">
        <v>24</v>
      </c>
      <c r="I977" s="90" t="s">
        <v>24</v>
      </c>
      <c r="J977" s="90" t="s">
        <v>24</v>
      </c>
      <c r="K977" s="90" t="s">
        <v>24</v>
      </c>
      <c r="L977" s="90" t="s">
        <v>24</v>
      </c>
      <c r="M977" s="90" t="s">
        <v>24</v>
      </c>
      <c r="N977" s="90" t="s">
        <v>24</v>
      </c>
      <c r="O977" s="90" t="s">
        <v>24</v>
      </c>
      <c r="P977" s="90" t="s">
        <v>24</v>
      </c>
      <c r="Q977" s="90" t="s">
        <v>24</v>
      </c>
      <c r="R977" s="90" t="s">
        <v>24</v>
      </c>
      <c r="S977" s="90" t="s">
        <v>24</v>
      </c>
      <c r="T977" s="90" t="s">
        <v>24</v>
      </c>
      <c r="U977" s="90" t="s">
        <v>24</v>
      </c>
      <c r="V977" s="90" t="s">
        <v>24</v>
      </c>
      <c r="W977" s="90" t="s">
        <v>24</v>
      </c>
      <c r="X977" s="90" t="s">
        <v>24</v>
      </c>
    </row>
    <row r="978" spans="1:24">
      <c r="A978" t="str">
        <f t="shared" si="23"/>
        <v>Nov-23</v>
      </c>
      <c r="B978" s="93">
        <v>45244</v>
      </c>
      <c r="C978" s="91" t="s">
        <v>25</v>
      </c>
      <c r="D978" s="90">
        <v>49500</v>
      </c>
      <c r="E978" s="90">
        <v>47200</v>
      </c>
      <c r="F978" s="90">
        <v>44500</v>
      </c>
      <c r="G978" s="90">
        <v>49800</v>
      </c>
      <c r="H978" s="91" t="s">
        <v>25</v>
      </c>
      <c r="I978" s="90">
        <v>47500</v>
      </c>
      <c r="J978" s="90">
        <v>47000</v>
      </c>
      <c r="K978" s="90">
        <v>49300</v>
      </c>
      <c r="L978" s="91" t="s">
        <v>25</v>
      </c>
      <c r="M978" s="90">
        <v>48400</v>
      </c>
      <c r="N978" s="90">
        <v>49200</v>
      </c>
      <c r="O978" s="90">
        <v>46200</v>
      </c>
      <c r="P978" s="90">
        <v>46200</v>
      </c>
      <c r="Q978" s="90">
        <v>43700</v>
      </c>
      <c r="R978" s="90">
        <v>44500</v>
      </c>
      <c r="S978" s="90">
        <v>44200</v>
      </c>
      <c r="T978" s="90">
        <v>46800</v>
      </c>
      <c r="U978" s="90">
        <v>47100</v>
      </c>
      <c r="V978" s="90">
        <v>49800</v>
      </c>
      <c r="W978" s="90">
        <v>49900</v>
      </c>
      <c r="X978" s="90">
        <v>52500</v>
      </c>
    </row>
    <row r="979" spans="1:24">
      <c r="A979" t="str">
        <f t="shared" si="23"/>
        <v>Nov-23</v>
      </c>
      <c r="B979" s="93">
        <v>45245</v>
      </c>
      <c r="C979" s="91" t="s">
        <v>25</v>
      </c>
      <c r="D979" s="90">
        <v>49500</v>
      </c>
      <c r="E979" s="90">
        <v>47300</v>
      </c>
      <c r="F979" s="90">
        <v>44300</v>
      </c>
      <c r="G979" s="90">
        <v>49800</v>
      </c>
      <c r="H979" s="91" t="s">
        <v>25</v>
      </c>
      <c r="I979" s="90">
        <v>48000</v>
      </c>
      <c r="J979" s="90">
        <v>47000</v>
      </c>
      <c r="K979" s="90">
        <v>49300</v>
      </c>
      <c r="L979" s="91" t="s">
        <v>25</v>
      </c>
      <c r="M979" s="90">
        <v>48300</v>
      </c>
      <c r="N979" s="90">
        <v>49200</v>
      </c>
      <c r="O979" s="90">
        <v>46000</v>
      </c>
      <c r="P979" s="90">
        <v>46200</v>
      </c>
      <c r="Q979" s="90">
        <v>43900</v>
      </c>
      <c r="R979" s="90">
        <v>44600</v>
      </c>
      <c r="S979" s="90">
        <v>44200</v>
      </c>
      <c r="T979" s="90">
        <v>46600</v>
      </c>
      <c r="U979" s="90">
        <v>47100</v>
      </c>
      <c r="V979" s="90">
        <v>49800</v>
      </c>
      <c r="W979" s="90">
        <v>49900</v>
      </c>
      <c r="X979" s="90">
        <v>52500</v>
      </c>
    </row>
    <row r="980" spans="1:24">
      <c r="A980" t="str">
        <f t="shared" si="23"/>
        <v>Nov-23</v>
      </c>
      <c r="B980" s="93">
        <v>45246</v>
      </c>
      <c r="C980" s="90">
        <v>48700</v>
      </c>
      <c r="D980" s="90">
        <v>49000</v>
      </c>
      <c r="E980" s="90">
        <v>47400</v>
      </c>
      <c r="F980" s="90">
        <v>44300</v>
      </c>
      <c r="G980" s="90">
        <v>49800</v>
      </c>
      <c r="H980" s="91" t="s">
        <v>25</v>
      </c>
      <c r="I980" s="90">
        <v>48000</v>
      </c>
      <c r="J980" s="90">
        <v>47000</v>
      </c>
      <c r="K980" s="90">
        <v>49300</v>
      </c>
      <c r="L980" s="91" t="s">
        <v>25</v>
      </c>
      <c r="M980" s="90">
        <v>48500</v>
      </c>
      <c r="N980" s="90">
        <v>49200</v>
      </c>
      <c r="O980" s="90">
        <v>46500</v>
      </c>
      <c r="P980" s="90">
        <v>46200</v>
      </c>
      <c r="Q980" s="90">
        <v>44000</v>
      </c>
      <c r="R980" s="90">
        <v>44700</v>
      </c>
      <c r="S980" s="90">
        <v>44500</v>
      </c>
      <c r="T980" s="90">
        <v>46600</v>
      </c>
      <c r="U980" s="90">
        <v>47100</v>
      </c>
      <c r="V980" s="90">
        <v>49800</v>
      </c>
      <c r="W980" s="90">
        <v>49900</v>
      </c>
      <c r="X980" s="90">
        <v>52500</v>
      </c>
    </row>
    <row r="981" spans="1:24">
      <c r="A981" t="str">
        <f t="shared" si="23"/>
        <v>Nov-23</v>
      </c>
      <c r="B981" s="93">
        <v>45247</v>
      </c>
      <c r="C981" s="90">
        <v>48700</v>
      </c>
      <c r="D981" s="90">
        <v>49000</v>
      </c>
      <c r="E981" s="90">
        <v>47300</v>
      </c>
      <c r="F981" s="90">
        <v>44200</v>
      </c>
      <c r="G981" s="90">
        <v>49800</v>
      </c>
      <c r="H981" s="91" t="s">
        <v>25</v>
      </c>
      <c r="I981" s="90">
        <v>47500</v>
      </c>
      <c r="J981" s="90">
        <v>46800</v>
      </c>
      <c r="K981" s="90">
        <v>49300</v>
      </c>
      <c r="L981" s="91" t="s">
        <v>25</v>
      </c>
      <c r="M981" s="90">
        <v>48500</v>
      </c>
      <c r="N981" s="90">
        <v>49200</v>
      </c>
      <c r="O981" s="90">
        <v>46400</v>
      </c>
      <c r="P981" s="90">
        <v>46200</v>
      </c>
      <c r="Q981" s="90">
        <v>44000</v>
      </c>
      <c r="R981" s="90">
        <v>44800</v>
      </c>
      <c r="S981" s="90">
        <v>44500</v>
      </c>
      <c r="T981" s="90">
        <v>46500</v>
      </c>
      <c r="U981" s="90">
        <v>47100</v>
      </c>
      <c r="V981" s="90">
        <v>49800</v>
      </c>
      <c r="W981" s="90">
        <v>49900</v>
      </c>
      <c r="X981" s="90">
        <v>52500</v>
      </c>
    </row>
    <row r="982" spans="1:24">
      <c r="A982" t="str">
        <f t="shared" ref="A982:A1045" si="24">TEXT(B982,"MMM-YY")</f>
        <v>Nov-23</v>
      </c>
      <c r="B982" s="93">
        <v>45248</v>
      </c>
      <c r="C982" s="90">
        <v>48700</v>
      </c>
      <c r="D982" s="90">
        <v>49000</v>
      </c>
      <c r="E982" s="90">
        <v>47300</v>
      </c>
      <c r="F982" s="90">
        <v>44200</v>
      </c>
      <c r="G982" s="90">
        <v>49800</v>
      </c>
      <c r="H982" s="91" t="s">
        <v>25</v>
      </c>
      <c r="I982" s="90">
        <v>47500</v>
      </c>
      <c r="J982" s="90">
        <v>46800</v>
      </c>
      <c r="K982" s="90">
        <v>49300</v>
      </c>
      <c r="L982" s="91" t="s">
        <v>25</v>
      </c>
      <c r="M982" s="90">
        <v>48400</v>
      </c>
      <c r="N982" s="90">
        <v>49200</v>
      </c>
      <c r="O982" s="90">
        <v>46200</v>
      </c>
      <c r="P982" s="91" t="s">
        <v>25</v>
      </c>
      <c r="Q982" s="90">
        <v>44000</v>
      </c>
      <c r="R982" s="90">
        <v>44600</v>
      </c>
      <c r="S982" s="90">
        <v>44400</v>
      </c>
      <c r="T982" s="90">
        <v>46500</v>
      </c>
      <c r="U982" s="90">
        <v>47100</v>
      </c>
      <c r="V982" s="90">
        <v>49800</v>
      </c>
      <c r="W982" s="90">
        <v>49900</v>
      </c>
      <c r="X982" s="90">
        <v>52500</v>
      </c>
    </row>
    <row r="983" spans="1:24">
      <c r="A983" t="str">
        <f t="shared" si="24"/>
        <v>Nov-23</v>
      </c>
      <c r="B983" s="93">
        <v>45249</v>
      </c>
      <c r="C983" s="90" t="s">
        <v>24</v>
      </c>
      <c r="D983" s="90" t="s">
        <v>24</v>
      </c>
      <c r="E983" s="90" t="s">
        <v>24</v>
      </c>
      <c r="F983" s="90" t="s">
        <v>24</v>
      </c>
      <c r="G983" s="90" t="s">
        <v>24</v>
      </c>
      <c r="H983" s="90" t="s">
        <v>24</v>
      </c>
      <c r="I983" s="90" t="s">
        <v>24</v>
      </c>
      <c r="J983" s="90" t="s">
        <v>24</v>
      </c>
      <c r="K983" s="90" t="s">
        <v>24</v>
      </c>
      <c r="L983" s="90" t="s">
        <v>24</v>
      </c>
      <c r="M983" s="90" t="s">
        <v>24</v>
      </c>
      <c r="N983" s="90" t="s">
        <v>24</v>
      </c>
      <c r="O983" s="90" t="s">
        <v>24</v>
      </c>
      <c r="P983" s="90" t="s">
        <v>24</v>
      </c>
      <c r="Q983" s="90" t="s">
        <v>24</v>
      </c>
      <c r="R983" s="90" t="s">
        <v>24</v>
      </c>
      <c r="S983" s="90" t="s">
        <v>24</v>
      </c>
      <c r="T983" s="90" t="s">
        <v>24</v>
      </c>
      <c r="U983" s="90" t="s">
        <v>24</v>
      </c>
      <c r="V983" s="90" t="s">
        <v>24</v>
      </c>
      <c r="W983" s="90" t="s">
        <v>24</v>
      </c>
      <c r="X983" s="90" t="s">
        <v>24</v>
      </c>
    </row>
    <row r="984" spans="1:24">
      <c r="A984" t="str">
        <f t="shared" si="24"/>
        <v>Nov-23</v>
      </c>
      <c r="B984" s="93">
        <v>45250</v>
      </c>
      <c r="C984" s="90">
        <v>48600</v>
      </c>
      <c r="D984" s="90">
        <v>49000</v>
      </c>
      <c r="E984" s="90">
        <v>47300</v>
      </c>
      <c r="F984" s="90">
        <v>44200</v>
      </c>
      <c r="G984" s="90">
        <v>49400</v>
      </c>
      <c r="H984" s="91" t="s">
        <v>25</v>
      </c>
      <c r="I984" s="90">
        <v>47500</v>
      </c>
      <c r="J984" s="90">
        <v>46700</v>
      </c>
      <c r="K984" s="90">
        <v>49300</v>
      </c>
      <c r="L984" s="91" t="s">
        <v>25</v>
      </c>
      <c r="M984" s="90">
        <v>48200</v>
      </c>
      <c r="N984" s="90">
        <v>49200</v>
      </c>
      <c r="O984" s="90">
        <v>45800</v>
      </c>
      <c r="P984" s="91" t="s">
        <v>25</v>
      </c>
      <c r="Q984" s="90">
        <v>44000</v>
      </c>
      <c r="R984" s="90">
        <v>44600</v>
      </c>
      <c r="S984" s="90">
        <v>44400</v>
      </c>
      <c r="T984" s="90">
        <v>46500</v>
      </c>
      <c r="U984" s="90">
        <v>47100</v>
      </c>
      <c r="V984" s="90">
        <v>49800</v>
      </c>
      <c r="W984" s="90">
        <v>49400</v>
      </c>
      <c r="X984" s="90">
        <v>51800</v>
      </c>
    </row>
    <row r="985" spans="1:24">
      <c r="A985" t="str">
        <f t="shared" si="24"/>
        <v>Nov-23</v>
      </c>
      <c r="B985" s="93">
        <v>45251</v>
      </c>
      <c r="C985" s="90">
        <v>48300</v>
      </c>
      <c r="D985" s="90">
        <v>49000</v>
      </c>
      <c r="E985" s="90">
        <v>46800</v>
      </c>
      <c r="F985" s="90">
        <v>43800</v>
      </c>
      <c r="G985" s="90">
        <v>49200</v>
      </c>
      <c r="H985" s="91" t="s">
        <v>25</v>
      </c>
      <c r="I985" s="90">
        <v>47000</v>
      </c>
      <c r="J985" s="90">
        <v>46600</v>
      </c>
      <c r="K985" s="90">
        <v>49300</v>
      </c>
      <c r="L985" s="91" t="s">
        <v>25</v>
      </c>
      <c r="M985" s="90">
        <v>48200</v>
      </c>
      <c r="N985" s="90">
        <v>49200</v>
      </c>
      <c r="O985" s="90">
        <v>45800</v>
      </c>
      <c r="P985" s="90">
        <v>45800</v>
      </c>
      <c r="Q985" s="90">
        <v>43800</v>
      </c>
      <c r="R985" s="90">
        <v>44500</v>
      </c>
      <c r="S985" s="90">
        <v>44200</v>
      </c>
      <c r="T985" s="90">
        <v>46100</v>
      </c>
      <c r="U985" s="90">
        <v>47000</v>
      </c>
      <c r="V985" s="90">
        <v>49800</v>
      </c>
      <c r="W985" s="90">
        <v>49300</v>
      </c>
      <c r="X985" s="90">
        <v>51800</v>
      </c>
    </row>
    <row r="986" spans="1:24">
      <c r="A986" t="str">
        <f t="shared" si="24"/>
        <v>Nov-23</v>
      </c>
      <c r="B986" s="93">
        <v>45252</v>
      </c>
      <c r="C986" s="90">
        <v>48300</v>
      </c>
      <c r="D986" s="90">
        <v>49000</v>
      </c>
      <c r="E986" s="90">
        <v>46700</v>
      </c>
      <c r="F986" s="90">
        <v>43700</v>
      </c>
      <c r="G986" s="90">
        <v>49200</v>
      </c>
      <c r="H986" s="91" t="s">
        <v>25</v>
      </c>
      <c r="I986" s="90">
        <v>47000</v>
      </c>
      <c r="J986" s="90">
        <v>46400</v>
      </c>
      <c r="K986" s="90">
        <v>48500</v>
      </c>
      <c r="L986" s="91" t="s">
        <v>25</v>
      </c>
      <c r="M986" s="90">
        <v>48100</v>
      </c>
      <c r="N986" s="90">
        <v>48700</v>
      </c>
      <c r="O986" s="90">
        <v>45800</v>
      </c>
      <c r="P986" s="90">
        <v>45700</v>
      </c>
      <c r="Q986" s="90">
        <v>43600</v>
      </c>
      <c r="R986" s="90">
        <v>44200</v>
      </c>
      <c r="S986" s="90">
        <v>44000</v>
      </c>
      <c r="T986" s="90">
        <v>46000</v>
      </c>
      <c r="U986" s="90">
        <v>47000</v>
      </c>
      <c r="V986" s="90">
        <v>49800</v>
      </c>
      <c r="W986" s="90">
        <v>49000</v>
      </c>
      <c r="X986" s="90">
        <v>51800</v>
      </c>
    </row>
    <row r="987" spans="1:24">
      <c r="A987" t="str">
        <f t="shared" si="24"/>
        <v>Nov-23</v>
      </c>
      <c r="B987" s="93">
        <v>45253</v>
      </c>
      <c r="C987" s="90">
        <v>48700</v>
      </c>
      <c r="D987" s="90">
        <v>48800</v>
      </c>
      <c r="E987" s="90">
        <v>47000</v>
      </c>
      <c r="F987" s="90">
        <v>44000</v>
      </c>
      <c r="G987" s="90">
        <v>49200</v>
      </c>
      <c r="H987" s="91" t="s">
        <v>25</v>
      </c>
      <c r="I987" s="90">
        <v>47000</v>
      </c>
      <c r="J987" s="90">
        <v>46500</v>
      </c>
      <c r="K987" s="90">
        <v>49000</v>
      </c>
      <c r="L987" s="91" t="s">
        <v>25</v>
      </c>
      <c r="M987" s="90">
        <v>48400</v>
      </c>
      <c r="N987" s="90">
        <v>48700</v>
      </c>
      <c r="O987" s="90">
        <v>46300</v>
      </c>
      <c r="P987" s="90">
        <v>45800</v>
      </c>
      <c r="Q987" s="90">
        <v>44000</v>
      </c>
      <c r="R987" s="90">
        <v>44200</v>
      </c>
      <c r="S987" s="90">
        <v>44200</v>
      </c>
      <c r="T987" s="90">
        <v>46300</v>
      </c>
      <c r="U987" s="90">
        <v>47000</v>
      </c>
      <c r="V987" s="90">
        <v>49800</v>
      </c>
      <c r="W987" s="90">
        <v>49000</v>
      </c>
      <c r="X987" s="90">
        <v>51800</v>
      </c>
    </row>
    <row r="988" spans="1:24">
      <c r="A988" t="str">
        <f t="shared" si="24"/>
        <v>Nov-23</v>
      </c>
      <c r="B988" s="93">
        <v>45254</v>
      </c>
      <c r="C988" s="90">
        <v>48700</v>
      </c>
      <c r="D988" s="90">
        <v>49000</v>
      </c>
      <c r="E988" s="90">
        <v>47000</v>
      </c>
      <c r="F988" s="90">
        <v>43800</v>
      </c>
      <c r="G988" s="90">
        <v>49300</v>
      </c>
      <c r="H988" s="91" t="s">
        <v>25</v>
      </c>
      <c r="I988" s="90">
        <v>47000</v>
      </c>
      <c r="J988" s="90">
        <v>46500</v>
      </c>
      <c r="K988" s="90">
        <v>49000</v>
      </c>
      <c r="L988" s="91" t="s">
        <v>25</v>
      </c>
      <c r="M988" s="90">
        <v>48400</v>
      </c>
      <c r="N988" s="90">
        <v>48700</v>
      </c>
      <c r="O988" s="90">
        <v>46000</v>
      </c>
      <c r="P988" s="90">
        <v>45600</v>
      </c>
      <c r="Q988" s="90">
        <v>43700</v>
      </c>
      <c r="R988" s="90">
        <v>44200</v>
      </c>
      <c r="S988" s="90">
        <v>44000</v>
      </c>
      <c r="T988" s="90">
        <v>46100</v>
      </c>
      <c r="U988" s="90">
        <v>47000</v>
      </c>
      <c r="V988" s="90">
        <v>49800</v>
      </c>
      <c r="W988" s="90">
        <v>49000</v>
      </c>
      <c r="X988" s="90">
        <v>51800</v>
      </c>
    </row>
    <row r="989" spans="1:24">
      <c r="A989" t="str">
        <f t="shared" si="24"/>
        <v>Nov-23</v>
      </c>
      <c r="B989" s="93">
        <v>45255</v>
      </c>
      <c r="C989" s="90">
        <v>48500</v>
      </c>
      <c r="D989" s="90">
        <v>48700</v>
      </c>
      <c r="E989" s="90">
        <v>46800</v>
      </c>
      <c r="F989" s="90">
        <v>43600</v>
      </c>
      <c r="G989" s="90">
        <v>49300</v>
      </c>
      <c r="H989" s="91" t="s">
        <v>25</v>
      </c>
      <c r="I989" s="90">
        <v>47000</v>
      </c>
      <c r="J989" s="90">
        <v>46200</v>
      </c>
      <c r="K989" s="90">
        <v>49000</v>
      </c>
      <c r="L989" s="91" t="s">
        <v>25</v>
      </c>
      <c r="M989" s="90">
        <v>48200</v>
      </c>
      <c r="N989" s="90">
        <v>48700</v>
      </c>
      <c r="O989" s="90">
        <v>45600</v>
      </c>
      <c r="P989" s="90">
        <v>45300</v>
      </c>
      <c r="Q989" s="90">
        <v>43300</v>
      </c>
      <c r="R989" s="90">
        <v>44000</v>
      </c>
      <c r="S989" s="90">
        <v>43800</v>
      </c>
      <c r="T989" s="90">
        <v>45900</v>
      </c>
      <c r="U989" s="90">
        <v>46800</v>
      </c>
      <c r="V989" s="90">
        <v>49800</v>
      </c>
      <c r="W989" s="90">
        <v>49000</v>
      </c>
      <c r="X989" s="90">
        <v>51800</v>
      </c>
    </row>
    <row r="990" spans="1:24">
      <c r="A990" t="str">
        <f t="shared" si="24"/>
        <v>Nov-23</v>
      </c>
      <c r="B990" s="93">
        <v>45256</v>
      </c>
      <c r="C990" s="90" t="s">
        <v>24</v>
      </c>
      <c r="D990" s="90" t="s">
        <v>24</v>
      </c>
      <c r="E990" s="90" t="s">
        <v>24</v>
      </c>
      <c r="F990" s="90" t="s">
        <v>24</v>
      </c>
      <c r="G990" s="90" t="s">
        <v>24</v>
      </c>
      <c r="H990" s="90" t="s">
        <v>24</v>
      </c>
      <c r="I990" s="90" t="s">
        <v>24</v>
      </c>
      <c r="J990" s="90" t="s">
        <v>24</v>
      </c>
      <c r="K990" s="90" t="s">
        <v>24</v>
      </c>
      <c r="L990" s="90" t="s">
        <v>24</v>
      </c>
      <c r="M990" s="90" t="s">
        <v>24</v>
      </c>
      <c r="N990" s="90" t="s">
        <v>24</v>
      </c>
      <c r="O990" s="90" t="s">
        <v>24</v>
      </c>
      <c r="P990" s="90" t="s">
        <v>24</v>
      </c>
      <c r="Q990" s="90" t="s">
        <v>24</v>
      </c>
      <c r="R990" s="90" t="s">
        <v>24</v>
      </c>
      <c r="S990" s="90" t="s">
        <v>24</v>
      </c>
      <c r="T990" s="90" t="s">
        <v>24</v>
      </c>
      <c r="U990" s="90" t="s">
        <v>24</v>
      </c>
      <c r="V990" s="90" t="s">
        <v>24</v>
      </c>
      <c r="W990" s="90" t="s">
        <v>24</v>
      </c>
      <c r="X990" s="90" t="s">
        <v>24</v>
      </c>
    </row>
    <row r="991" spans="1:24">
      <c r="A991" t="str">
        <f t="shared" si="24"/>
        <v>Nov-23</v>
      </c>
      <c r="B991" s="93">
        <v>45257</v>
      </c>
      <c r="C991" s="90">
        <v>48000</v>
      </c>
      <c r="D991" s="90">
        <v>48800</v>
      </c>
      <c r="E991" s="90">
        <v>46500</v>
      </c>
      <c r="F991" s="90">
        <v>43200</v>
      </c>
      <c r="G991" s="90">
        <v>49300</v>
      </c>
      <c r="H991" s="91" t="s">
        <v>25</v>
      </c>
      <c r="I991" s="90">
        <v>47000</v>
      </c>
      <c r="J991" s="90">
        <v>45900</v>
      </c>
      <c r="K991" s="90">
        <v>49000</v>
      </c>
      <c r="L991" s="91" t="s">
        <v>25</v>
      </c>
      <c r="M991" s="90">
        <v>47800</v>
      </c>
      <c r="N991" s="90">
        <v>48700</v>
      </c>
      <c r="O991" s="90">
        <v>45600</v>
      </c>
      <c r="P991" s="90">
        <v>45100</v>
      </c>
      <c r="Q991" s="90">
        <v>43000</v>
      </c>
      <c r="R991" s="90">
        <v>43400</v>
      </c>
      <c r="S991" s="90">
        <v>43700</v>
      </c>
      <c r="T991" s="90">
        <v>45500</v>
      </c>
      <c r="U991" s="90">
        <v>46600</v>
      </c>
      <c r="V991" s="90">
        <v>48800</v>
      </c>
      <c r="W991" s="90">
        <v>48300</v>
      </c>
      <c r="X991" s="90">
        <v>51000</v>
      </c>
    </row>
    <row r="992" spans="1:24">
      <c r="A992" t="str">
        <f t="shared" si="24"/>
        <v>Nov-23</v>
      </c>
      <c r="B992" s="93">
        <v>45258</v>
      </c>
      <c r="C992" s="90">
        <v>47600</v>
      </c>
      <c r="D992" s="90">
        <v>48500</v>
      </c>
      <c r="E992" s="90">
        <v>46000</v>
      </c>
      <c r="F992" s="90">
        <v>43000</v>
      </c>
      <c r="G992" s="90">
        <v>48800</v>
      </c>
      <c r="H992" s="91" t="s">
        <v>25</v>
      </c>
      <c r="I992" s="90">
        <v>46500</v>
      </c>
      <c r="J992" s="90">
        <v>45500</v>
      </c>
      <c r="K992" s="90">
        <v>48800</v>
      </c>
      <c r="L992" s="91" t="s">
        <v>25</v>
      </c>
      <c r="M992" s="90">
        <v>47500</v>
      </c>
      <c r="N992" s="90">
        <v>48700</v>
      </c>
      <c r="O992" s="90">
        <v>45300</v>
      </c>
      <c r="P992" s="90">
        <v>44800</v>
      </c>
      <c r="Q992" s="90">
        <v>42800</v>
      </c>
      <c r="R992" s="90">
        <v>43200</v>
      </c>
      <c r="S992" s="90">
        <v>43600</v>
      </c>
      <c r="T992" s="90">
        <v>45300</v>
      </c>
      <c r="U992" s="90">
        <v>46200</v>
      </c>
      <c r="V992" s="90">
        <v>48800</v>
      </c>
      <c r="W992" s="90">
        <v>48100</v>
      </c>
      <c r="X992" s="90">
        <v>51000</v>
      </c>
    </row>
    <row r="993" spans="1:24">
      <c r="A993" t="str">
        <f t="shared" si="24"/>
        <v>Nov-23</v>
      </c>
      <c r="B993" s="93">
        <v>45259</v>
      </c>
      <c r="C993" s="90">
        <v>47400</v>
      </c>
      <c r="D993" s="90">
        <v>48500</v>
      </c>
      <c r="E993" s="90">
        <v>46200</v>
      </c>
      <c r="F993" s="90">
        <v>43100</v>
      </c>
      <c r="G993" s="90">
        <v>48800</v>
      </c>
      <c r="H993" s="91" t="s">
        <v>25</v>
      </c>
      <c r="I993" s="90">
        <v>47000</v>
      </c>
      <c r="J993" s="90">
        <v>45600</v>
      </c>
      <c r="K993" s="90">
        <v>48800</v>
      </c>
      <c r="L993" s="91" t="s">
        <v>25</v>
      </c>
      <c r="M993" s="90">
        <v>47500</v>
      </c>
      <c r="N993" s="90">
        <v>48700</v>
      </c>
      <c r="O993" s="90">
        <v>45500</v>
      </c>
      <c r="P993" s="90">
        <v>44900</v>
      </c>
      <c r="Q993" s="90">
        <v>43200</v>
      </c>
      <c r="R993" s="90">
        <v>43500</v>
      </c>
      <c r="S993" s="90">
        <v>43800</v>
      </c>
      <c r="T993" s="90">
        <v>45400</v>
      </c>
      <c r="U993" s="90">
        <v>46200</v>
      </c>
      <c r="V993" s="90">
        <v>48800</v>
      </c>
      <c r="W993" s="90">
        <v>48100</v>
      </c>
      <c r="X993" s="90">
        <v>51000</v>
      </c>
    </row>
    <row r="994" spans="1:24">
      <c r="A994" t="str">
        <f t="shared" si="24"/>
        <v>Nov-23</v>
      </c>
      <c r="B994" s="93">
        <v>45260</v>
      </c>
      <c r="C994" s="90">
        <v>47300</v>
      </c>
      <c r="D994" s="90">
        <v>48500</v>
      </c>
      <c r="E994" s="90">
        <v>46000</v>
      </c>
      <c r="F994" s="90">
        <v>42800</v>
      </c>
      <c r="G994" s="90">
        <v>48600</v>
      </c>
      <c r="H994" s="91" t="s">
        <v>25</v>
      </c>
      <c r="I994" s="90">
        <v>47000</v>
      </c>
      <c r="J994" s="90">
        <v>45400</v>
      </c>
      <c r="K994" s="90">
        <v>48000</v>
      </c>
      <c r="L994" s="91" t="s">
        <v>25</v>
      </c>
      <c r="M994" s="90">
        <v>47200</v>
      </c>
      <c r="N994" s="90">
        <v>48200</v>
      </c>
      <c r="O994" s="90">
        <v>45200</v>
      </c>
      <c r="P994" s="90">
        <v>44500</v>
      </c>
      <c r="Q994" s="90">
        <v>43000</v>
      </c>
      <c r="R994" s="90">
        <v>43300</v>
      </c>
      <c r="S994" s="90">
        <v>43300</v>
      </c>
      <c r="T994" s="90">
        <v>45000</v>
      </c>
      <c r="U994" s="90">
        <v>46200</v>
      </c>
      <c r="V994" s="90">
        <v>48800</v>
      </c>
      <c r="W994" s="90">
        <v>48100</v>
      </c>
      <c r="X994" s="90">
        <v>51000</v>
      </c>
    </row>
    <row r="995" spans="1:24">
      <c r="A995" t="str">
        <f t="shared" si="24"/>
        <v>Dec-23</v>
      </c>
      <c r="B995" s="93">
        <v>45261</v>
      </c>
      <c r="C995" s="90">
        <v>47300</v>
      </c>
      <c r="D995" s="90">
        <v>48500</v>
      </c>
      <c r="E995" s="90">
        <v>45800</v>
      </c>
      <c r="F995" s="90">
        <v>42700</v>
      </c>
      <c r="G995" s="90">
        <v>48600</v>
      </c>
      <c r="H995" s="91" t="s">
        <v>25</v>
      </c>
      <c r="I995" s="90">
        <v>46500</v>
      </c>
      <c r="J995" s="90">
        <v>45000</v>
      </c>
      <c r="K995" s="90">
        <v>48000</v>
      </c>
      <c r="L995" s="91" t="s">
        <v>25</v>
      </c>
      <c r="M995" s="90">
        <v>47000</v>
      </c>
      <c r="N995" s="90">
        <v>48200</v>
      </c>
      <c r="O995" s="90">
        <v>45000</v>
      </c>
      <c r="P995" s="90">
        <v>44500</v>
      </c>
      <c r="Q995" s="90">
        <v>42500</v>
      </c>
      <c r="R995" s="90">
        <v>43100</v>
      </c>
      <c r="S995" s="90">
        <v>43000</v>
      </c>
      <c r="T995" s="90">
        <v>45000</v>
      </c>
      <c r="U995" s="90">
        <v>46200</v>
      </c>
      <c r="V995" s="90">
        <v>48800</v>
      </c>
      <c r="W995" s="90">
        <v>48100</v>
      </c>
      <c r="X995" s="90">
        <v>51000</v>
      </c>
    </row>
    <row r="996" spans="1:24">
      <c r="A996" t="str">
        <f t="shared" si="24"/>
        <v>Dec-23</v>
      </c>
      <c r="B996" s="93">
        <v>45262</v>
      </c>
      <c r="C996" s="90">
        <v>47300</v>
      </c>
      <c r="D996" s="90">
        <v>48500</v>
      </c>
      <c r="E996" s="90">
        <v>46100</v>
      </c>
      <c r="F996" s="90">
        <v>42900</v>
      </c>
      <c r="G996" s="90">
        <v>48600</v>
      </c>
      <c r="H996" s="91" t="s">
        <v>25</v>
      </c>
      <c r="I996" s="90">
        <v>46500</v>
      </c>
      <c r="J996" s="90">
        <v>45600</v>
      </c>
      <c r="K996" s="90">
        <v>48000</v>
      </c>
      <c r="L996" s="91" t="s">
        <v>25</v>
      </c>
      <c r="M996" s="90">
        <v>47200</v>
      </c>
      <c r="N996" s="90">
        <v>48200</v>
      </c>
      <c r="O996" s="90">
        <v>45400</v>
      </c>
      <c r="P996" s="90">
        <v>44500</v>
      </c>
      <c r="Q996" s="90">
        <v>42800</v>
      </c>
      <c r="R996" s="90">
        <v>43000</v>
      </c>
      <c r="S996" s="90">
        <v>43300</v>
      </c>
      <c r="T996" s="90">
        <v>45200</v>
      </c>
      <c r="U996" s="90">
        <v>46000</v>
      </c>
      <c r="V996" s="90">
        <v>48800</v>
      </c>
      <c r="W996" s="90">
        <v>48100</v>
      </c>
      <c r="X996" s="90">
        <v>51000</v>
      </c>
    </row>
    <row r="997" spans="1:24">
      <c r="A997" t="str">
        <f t="shared" si="24"/>
        <v>Dec-23</v>
      </c>
      <c r="B997" s="93">
        <v>45263</v>
      </c>
      <c r="C997" s="90" t="s">
        <v>24</v>
      </c>
      <c r="D997" s="90" t="s">
        <v>24</v>
      </c>
      <c r="E997" s="90" t="s">
        <v>24</v>
      </c>
      <c r="F997" s="90" t="s">
        <v>24</v>
      </c>
      <c r="G997" s="90" t="s">
        <v>24</v>
      </c>
      <c r="H997" s="90" t="s">
        <v>24</v>
      </c>
      <c r="I997" s="90" t="s">
        <v>24</v>
      </c>
      <c r="J997" s="90" t="s">
        <v>24</v>
      </c>
      <c r="K997" s="90" t="s">
        <v>24</v>
      </c>
      <c r="L997" s="90" t="s">
        <v>24</v>
      </c>
      <c r="M997" s="90" t="s">
        <v>24</v>
      </c>
      <c r="N997" s="90" t="s">
        <v>24</v>
      </c>
      <c r="O997" s="90" t="s">
        <v>24</v>
      </c>
      <c r="P997" s="90" t="s">
        <v>24</v>
      </c>
      <c r="Q997" s="90" t="s">
        <v>24</v>
      </c>
      <c r="R997" s="90" t="s">
        <v>24</v>
      </c>
      <c r="S997" s="90" t="s">
        <v>24</v>
      </c>
      <c r="T997" s="90" t="s">
        <v>24</v>
      </c>
      <c r="U997" s="90" t="s">
        <v>24</v>
      </c>
      <c r="V997" s="90" t="s">
        <v>24</v>
      </c>
      <c r="W997" s="90" t="s">
        <v>24</v>
      </c>
      <c r="X997" s="90" t="s">
        <v>24</v>
      </c>
    </row>
    <row r="998" spans="1:24">
      <c r="A998" t="str">
        <f t="shared" si="24"/>
        <v>Dec-23</v>
      </c>
      <c r="B998" s="93">
        <v>45264</v>
      </c>
      <c r="C998" s="90">
        <v>47400</v>
      </c>
      <c r="D998" s="91" t="s">
        <v>25</v>
      </c>
      <c r="E998" s="90">
        <v>46000</v>
      </c>
      <c r="F998" s="90">
        <v>43000</v>
      </c>
      <c r="G998" s="90">
        <v>48500</v>
      </c>
      <c r="H998" s="91" t="s">
        <v>25</v>
      </c>
      <c r="I998" s="90">
        <v>46500</v>
      </c>
      <c r="J998" s="90">
        <v>45300</v>
      </c>
      <c r="K998" s="90">
        <v>48000</v>
      </c>
      <c r="L998" s="91" t="s">
        <v>25</v>
      </c>
      <c r="M998" s="90">
        <v>47000</v>
      </c>
      <c r="N998" s="90">
        <v>48200</v>
      </c>
      <c r="O998" s="90">
        <v>45400</v>
      </c>
      <c r="P998" s="90">
        <v>44300</v>
      </c>
      <c r="Q998" s="90">
        <v>42800</v>
      </c>
      <c r="R998" s="90">
        <v>43200</v>
      </c>
      <c r="S998" s="90">
        <v>43000</v>
      </c>
      <c r="T998" s="90">
        <v>45300</v>
      </c>
      <c r="U998" s="90">
        <v>46200</v>
      </c>
      <c r="V998" s="90">
        <v>48800</v>
      </c>
      <c r="W998" s="90">
        <v>48100</v>
      </c>
      <c r="X998" s="90">
        <v>51000</v>
      </c>
    </row>
    <row r="999" spans="1:24">
      <c r="A999" t="str">
        <f t="shared" si="24"/>
        <v>Dec-23</v>
      </c>
      <c r="B999" s="93">
        <v>45265</v>
      </c>
      <c r="C999" s="90">
        <v>47600</v>
      </c>
      <c r="D999" s="91" t="s">
        <v>25</v>
      </c>
      <c r="E999" s="90">
        <v>46200</v>
      </c>
      <c r="F999" s="90">
        <v>43200</v>
      </c>
      <c r="G999" s="90">
        <v>48700</v>
      </c>
      <c r="H999" s="91" t="s">
        <v>25</v>
      </c>
      <c r="I999" s="90">
        <v>46500</v>
      </c>
      <c r="J999" s="90">
        <v>45300</v>
      </c>
      <c r="K999" s="90">
        <v>48300</v>
      </c>
      <c r="L999" s="91" t="s">
        <v>25</v>
      </c>
      <c r="M999" s="90">
        <v>47200</v>
      </c>
      <c r="N999" s="90">
        <v>48200</v>
      </c>
      <c r="O999" s="90">
        <v>45500</v>
      </c>
      <c r="P999" s="90">
        <v>44500</v>
      </c>
      <c r="Q999" s="90">
        <v>42700</v>
      </c>
      <c r="R999" s="90">
        <v>43200</v>
      </c>
      <c r="S999" s="90">
        <v>43300</v>
      </c>
      <c r="T999" s="90">
        <v>45500</v>
      </c>
      <c r="U999" s="90">
        <v>46300</v>
      </c>
      <c r="V999" s="90">
        <v>48800</v>
      </c>
      <c r="W999" s="90">
        <v>48100</v>
      </c>
      <c r="X999" s="90">
        <v>51000</v>
      </c>
    </row>
    <row r="1000" spans="1:24">
      <c r="A1000" t="str">
        <f t="shared" si="24"/>
        <v>Dec-23</v>
      </c>
      <c r="B1000" s="93">
        <v>45266</v>
      </c>
      <c r="C1000" s="90">
        <v>47800</v>
      </c>
      <c r="D1000" s="91" t="s">
        <v>25</v>
      </c>
      <c r="E1000" s="90">
        <v>46400</v>
      </c>
      <c r="F1000" s="90">
        <v>43700</v>
      </c>
      <c r="G1000" s="90">
        <v>49200</v>
      </c>
      <c r="H1000" s="91" t="s">
        <v>25</v>
      </c>
      <c r="I1000" s="90">
        <v>46500</v>
      </c>
      <c r="J1000" s="90">
        <v>45800</v>
      </c>
      <c r="K1000" s="90">
        <v>48700</v>
      </c>
      <c r="L1000" s="91" t="s">
        <v>25</v>
      </c>
      <c r="M1000" s="90">
        <v>47500</v>
      </c>
      <c r="N1000" s="90">
        <v>48300</v>
      </c>
      <c r="O1000" s="90">
        <v>45600</v>
      </c>
      <c r="P1000" s="90">
        <v>44900</v>
      </c>
      <c r="Q1000" s="90">
        <v>43000</v>
      </c>
      <c r="R1000" s="90">
        <v>43400</v>
      </c>
      <c r="S1000" s="90">
        <v>43800</v>
      </c>
      <c r="T1000" s="90">
        <v>46000</v>
      </c>
      <c r="U1000" s="90">
        <v>46300</v>
      </c>
      <c r="V1000" s="90">
        <v>48800</v>
      </c>
      <c r="W1000" s="90">
        <v>48800</v>
      </c>
      <c r="X1000" s="90">
        <v>52200</v>
      </c>
    </row>
    <row r="1001" spans="1:24">
      <c r="A1001" t="str">
        <f t="shared" si="24"/>
        <v>Dec-23</v>
      </c>
      <c r="B1001" s="93">
        <v>45267</v>
      </c>
      <c r="C1001" s="90">
        <v>47800</v>
      </c>
      <c r="D1001" s="90">
        <v>48500</v>
      </c>
      <c r="E1001" s="90">
        <v>46400</v>
      </c>
      <c r="F1001" s="90">
        <v>43400</v>
      </c>
      <c r="G1001" s="90">
        <v>49200</v>
      </c>
      <c r="H1001" s="91" t="s">
        <v>25</v>
      </c>
      <c r="I1001" s="90">
        <v>47000</v>
      </c>
      <c r="J1001" s="90">
        <v>45600</v>
      </c>
      <c r="K1001" s="90">
        <v>48700</v>
      </c>
      <c r="L1001" s="91" t="s">
        <v>25</v>
      </c>
      <c r="M1001" s="90">
        <v>47400</v>
      </c>
      <c r="N1001" s="90">
        <v>48300</v>
      </c>
      <c r="O1001" s="90">
        <v>45500</v>
      </c>
      <c r="P1001" s="90">
        <v>44700</v>
      </c>
      <c r="Q1001" s="90">
        <v>42700</v>
      </c>
      <c r="R1001" s="90">
        <v>43200</v>
      </c>
      <c r="S1001" s="90">
        <v>43500</v>
      </c>
      <c r="T1001" s="90">
        <v>45700</v>
      </c>
      <c r="U1001" s="90">
        <v>46300</v>
      </c>
      <c r="V1001" s="90">
        <v>48800</v>
      </c>
      <c r="W1001" s="90">
        <v>48800</v>
      </c>
      <c r="X1001" s="90">
        <v>52200</v>
      </c>
    </row>
    <row r="1002" spans="1:24">
      <c r="A1002" t="str">
        <f t="shared" si="24"/>
        <v>Dec-23</v>
      </c>
      <c r="B1002" s="93">
        <v>45268</v>
      </c>
      <c r="C1002" s="90">
        <v>48200</v>
      </c>
      <c r="D1002" s="90">
        <v>48800</v>
      </c>
      <c r="E1002" s="90">
        <v>46600</v>
      </c>
      <c r="F1002" s="90">
        <v>43800</v>
      </c>
      <c r="G1002" s="90">
        <v>49800</v>
      </c>
      <c r="H1002" s="91" t="s">
        <v>25</v>
      </c>
      <c r="I1002" s="90">
        <v>47000</v>
      </c>
      <c r="J1002" s="90">
        <v>46200</v>
      </c>
      <c r="K1002" s="90">
        <v>49200</v>
      </c>
      <c r="L1002" s="91" t="s">
        <v>25</v>
      </c>
      <c r="M1002" s="90">
        <v>47800</v>
      </c>
      <c r="N1002" s="90">
        <v>48500</v>
      </c>
      <c r="O1002" s="90">
        <v>45600</v>
      </c>
      <c r="P1002" s="90">
        <v>44900</v>
      </c>
      <c r="Q1002" s="90">
        <v>43200</v>
      </c>
      <c r="R1002" s="90">
        <v>43900</v>
      </c>
      <c r="S1002" s="90">
        <v>44000</v>
      </c>
      <c r="T1002" s="90">
        <v>46100</v>
      </c>
      <c r="U1002" s="90">
        <v>47000</v>
      </c>
      <c r="V1002" s="91" t="s">
        <v>25</v>
      </c>
      <c r="W1002" s="90">
        <v>49000</v>
      </c>
      <c r="X1002" s="90">
        <v>52200</v>
      </c>
    </row>
    <row r="1003" spans="1:24">
      <c r="A1003" t="str">
        <f t="shared" si="24"/>
        <v>Dec-23</v>
      </c>
      <c r="B1003" s="93">
        <v>45269</v>
      </c>
      <c r="C1003" s="90">
        <v>48500</v>
      </c>
      <c r="D1003" s="90">
        <v>48800</v>
      </c>
      <c r="E1003" s="90">
        <v>47100</v>
      </c>
      <c r="F1003" s="90">
        <v>44000</v>
      </c>
      <c r="G1003" s="90">
        <v>50000</v>
      </c>
      <c r="H1003" s="91" t="s">
        <v>25</v>
      </c>
      <c r="I1003" s="90">
        <v>47500</v>
      </c>
      <c r="J1003" s="90">
        <v>46500</v>
      </c>
      <c r="K1003" s="90">
        <v>49600</v>
      </c>
      <c r="L1003" s="91" t="s">
        <v>25</v>
      </c>
      <c r="M1003" s="90">
        <v>48200</v>
      </c>
      <c r="N1003" s="90">
        <v>48800</v>
      </c>
      <c r="O1003" s="90">
        <v>46100</v>
      </c>
      <c r="P1003" s="90">
        <v>45300</v>
      </c>
      <c r="Q1003" s="90">
        <v>43500</v>
      </c>
      <c r="R1003" s="90">
        <v>44500</v>
      </c>
      <c r="S1003" s="90">
        <v>44200</v>
      </c>
      <c r="T1003" s="90">
        <v>46300</v>
      </c>
      <c r="U1003" s="90">
        <v>47300</v>
      </c>
      <c r="V1003" s="90">
        <v>48800</v>
      </c>
      <c r="W1003" s="90">
        <v>49600</v>
      </c>
      <c r="X1003" s="90">
        <v>52200</v>
      </c>
    </row>
    <row r="1004" spans="1:24">
      <c r="A1004" t="str">
        <f t="shared" si="24"/>
        <v>Dec-23</v>
      </c>
      <c r="B1004" s="93">
        <v>45270</v>
      </c>
      <c r="C1004" s="90" t="s">
        <v>24</v>
      </c>
      <c r="D1004" s="90" t="s">
        <v>24</v>
      </c>
      <c r="E1004" s="90" t="s">
        <v>24</v>
      </c>
      <c r="F1004" s="90" t="s">
        <v>24</v>
      </c>
      <c r="G1004" s="90" t="s">
        <v>24</v>
      </c>
      <c r="H1004" s="90" t="s">
        <v>24</v>
      </c>
      <c r="I1004" s="90" t="s">
        <v>24</v>
      </c>
      <c r="J1004" s="90" t="s">
        <v>24</v>
      </c>
      <c r="K1004" s="90" t="s">
        <v>24</v>
      </c>
      <c r="L1004" s="90" t="s">
        <v>24</v>
      </c>
      <c r="M1004" s="90" t="s">
        <v>24</v>
      </c>
      <c r="N1004" s="90" t="s">
        <v>24</v>
      </c>
      <c r="O1004" s="90" t="s">
        <v>24</v>
      </c>
      <c r="P1004" s="90" t="s">
        <v>24</v>
      </c>
      <c r="Q1004" s="90" t="s">
        <v>24</v>
      </c>
      <c r="R1004" s="90" t="s">
        <v>24</v>
      </c>
      <c r="S1004" s="90" t="s">
        <v>24</v>
      </c>
      <c r="T1004" s="90" t="s">
        <v>24</v>
      </c>
      <c r="U1004" s="90" t="s">
        <v>24</v>
      </c>
      <c r="V1004" s="90" t="s">
        <v>24</v>
      </c>
      <c r="W1004" s="90" t="s">
        <v>24</v>
      </c>
      <c r="X1004" s="90" t="s">
        <v>24</v>
      </c>
    </row>
    <row r="1005" spans="1:24">
      <c r="A1005" t="str">
        <f t="shared" si="24"/>
        <v>Dec-23</v>
      </c>
      <c r="B1005" s="93">
        <v>45271</v>
      </c>
      <c r="C1005" s="90">
        <v>48500</v>
      </c>
      <c r="D1005" s="90">
        <v>49000</v>
      </c>
      <c r="E1005" s="90">
        <v>46600</v>
      </c>
      <c r="F1005" s="90">
        <v>44200</v>
      </c>
      <c r="G1005" s="90">
        <v>50300</v>
      </c>
      <c r="H1005" s="91" t="s">
        <v>25</v>
      </c>
      <c r="I1005" s="90">
        <v>47500</v>
      </c>
      <c r="J1005" s="90">
        <v>46600</v>
      </c>
      <c r="K1005" s="90">
        <v>49600</v>
      </c>
      <c r="L1005" s="91" t="s">
        <v>25</v>
      </c>
      <c r="M1005" s="90">
        <v>48200</v>
      </c>
      <c r="N1005" s="90">
        <v>49100</v>
      </c>
      <c r="O1005" s="90">
        <v>45700</v>
      </c>
      <c r="P1005" s="90">
        <v>45100</v>
      </c>
      <c r="Q1005" s="90">
        <v>43200</v>
      </c>
      <c r="R1005" s="90">
        <v>44200</v>
      </c>
      <c r="S1005" s="90">
        <v>44000</v>
      </c>
      <c r="T1005" s="90">
        <v>46500</v>
      </c>
      <c r="U1005" s="90">
        <v>47100</v>
      </c>
      <c r="V1005" s="90">
        <v>48800</v>
      </c>
      <c r="W1005" s="90">
        <v>49600</v>
      </c>
      <c r="X1005" s="90">
        <v>52200</v>
      </c>
    </row>
    <row r="1006" spans="1:24">
      <c r="A1006" t="str">
        <f t="shared" si="24"/>
        <v>Dec-23</v>
      </c>
      <c r="B1006" s="93">
        <v>45272</v>
      </c>
      <c r="C1006" s="90">
        <v>48500</v>
      </c>
      <c r="D1006" s="90">
        <v>49000</v>
      </c>
      <c r="E1006" s="90">
        <v>47200</v>
      </c>
      <c r="F1006" s="90">
        <v>44000</v>
      </c>
      <c r="G1006" s="90">
        <v>50300</v>
      </c>
      <c r="H1006" s="91" t="s">
        <v>25</v>
      </c>
      <c r="I1006" s="90">
        <v>47500</v>
      </c>
      <c r="J1006" s="90">
        <v>46700</v>
      </c>
      <c r="K1006" s="90">
        <v>49600</v>
      </c>
      <c r="L1006" s="91" t="s">
        <v>25</v>
      </c>
      <c r="M1006" s="90">
        <v>48400</v>
      </c>
      <c r="N1006" s="90">
        <v>49200</v>
      </c>
      <c r="O1006" s="90">
        <v>45700</v>
      </c>
      <c r="P1006" s="90">
        <v>45300</v>
      </c>
      <c r="Q1006" s="90">
        <v>43500</v>
      </c>
      <c r="R1006" s="90">
        <v>44500</v>
      </c>
      <c r="S1006" s="90">
        <v>44300</v>
      </c>
      <c r="T1006" s="90">
        <v>46300</v>
      </c>
      <c r="U1006" s="90">
        <v>47300</v>
      </c>
      <c r="V1006" s="90">
        <v>48800</v>
      </c>
      <c r="W1006" s="90">
        <v>49600</v>
      </c>
      <c r="X1006" s="90">
        <v>52200</v>
      </c>
    </row>
    <row r="1007" spans="1:24">
      <c r="A1007" t="str">
        <f t="shared" si="24"/>
        <v>Dec-23</v>
      </c>
      <c r="B1007" s="93">
        <v>45273</v>
      </c>
      <c r="C1007" s="90">
        <v>48500</v>
      </c>
      <c r="D1007" s="90">
        <v>49000</v>
      </c>
      <c r="E1007" s="90">
        <v>46800</v>
      </c>
      <c r="F1007" s="90">
        <v>43700</v>
      </c>
      <c r="G1007" s="90">
        <v>50300</v>
      </c>
      <c r="H1007" s="91" t="s">
        <v>25</v>
      </c>
      <c r="I1007" s="90">
        <v>47500</v>
      </c>
      <c r="J1007" s="90">
        <v>46600</v>
      </c>
      <c r="K1007" s="90">
        <v>49200</v>
      </c>
      <c r="L1007" s="91" t="s">
        <v>25</v>
      </c>
      <c r="M1007" s="90">
        <v>48400</v>
      </c>
      <c r="N1007" s="90">
        <v>49200</v>
      </c>
      <c r="O1007" s="90">
        <v>46000</v>
      </c>
      <c r="P1007" s="90">
        <v>45300</v>
      </c>
      <c r="Q1007" s="90">
        <v>43200</v>
      </c>
      <c r="R1007" s="90">
        <v>44300</v>
      </c>
      <c r="S1007" s="90">
        <v>44100</v>
      </c>
      <c r="T1007" s="90">
        <v>46200</v>
      </c>
      <c r="U1007" s="90">
        <v>47100</v>
      </c>
      <c r="V1007" s="90">
        <v>48800</v>
      </c>
      <c r="W1007" s="90">
        <v>49500</v>
      </c>
      <c r="X1007" s="90">
        <v>52200</v>
      </c>
    </row>
    <row r="1008" spans="1:24">
      <c r="A1008" t="str">
        <f t="shared" si="24"/>
        <v>Dec-23</v>
      </c>
      <c r="B1008" s="93">
        <v>45274</v>
      </c>
      <c r="C1008" s="90">
        <v>48700</v>
      </c>
      <c r="D1008" s="90">
        <v>49200</v>
      </c>
      <c r="E1008" s="90">
        <v>47000</v>
      </c>
      <c r="F1008" s="90">
        <v>44000</v>
      </c>
      <c r="G1008" s="90">
        <v>50300</v>
      </c>
      <c r="H1008" s="91" t="s">
        <v>25</v>
      </c>
      <c r="I1008" s="90">
        <v>48000</v>
      </c>
      <c r="J1008" s="90">
        <v>46800</v>
      </c>
      <c r="K1008" s="90">
        <v>49200</v>
      </c>
      <c r="L1008" s="91" t="s">
        <v>25</v>
      </c>
      <c r="M1008" s="90">
        <v>48600</v>
      </c>
      <c r="N1008" s="90">
        <v>49200</v>
      </c>
      <c r="O1008" s="90">
        <v>46200</v>
      </c>
      <c r="P1008" s="90">
        <v>45300</v>
      </c>
      <c r="Q1008" s="90">
        <v>43400</v>
      </c>
      <c r="R1008" s="90">
        <v>44400</v>
      </c>
      <c r="S1008" s="90">
        <v>44300</v>
      </c>
      <c r="T1008" s="90">
        <v>46500</v>
      </c>
      <c r="U1008" s="90">
        <v>47100</v>
      </c>
      <c r="V1008" s="90">
        <v>48800</v>
      </c>
      <c r="W1008" s="90">
        <v>49500</v>
      </c>
      <c r="X1008" s="90">
        <v>52200</v>
      </c>
    </row>
    <row r="1009" spans="1:24">
      <c r="A1009" t="str">
        <f t="shared" si="24"/>
        <v>Dec-23</v>
      </c>
      <c r="B1009" s="93">
        <v>45275</v>
      </c>
      <c r="C1009" s="90">
        <v>48700</v>
      </c>
      <c r="D1009" s="90">
        <v>49200</v>
      </c>
      <c r="E1009" s="90">
        <v>47100</v>
      </c>
      <c r="F1009" s="90">
        <v>43900</v>
      </c>
      <c r="G1009" s="90">
        <v>50200</v>
      </c>
      <c r="H1009" s="91" t="s">
        <v>25</v>
      </c>
      <c r="I1009" s="90">
        <v>47500</v>
      </c>
      <c r="J1009" s="90">
        <v>47000</v>
      </c>
      <c r="K1009" s="90">
        <v>49200</v>
      </c>
      <c r="L1009" s="91" t="s">
        <v>25</v>
      </c>
      <c r="M1009" s="90">
        <v>48600</v>
      </c>
      <c r="N1009" s="90">
        <v>49400</v>
      </c>
      <c r="O1009" s="90">
        <v>46300</v>
      </c>
      <c r="P1009" s="90">
        <v>45200</v>
      </c>
      <c r="Q1009" s="90">
        <v>43000</v>
      </c>
      <c r="R1009" s="90">
        <v>44200</v>
      </c>
      <c r="S1009" s="90">
        <v>44000</v>
      </c>
      <c r="T1009" s="90">
        <v>46400</v>
      </c>
      <c r="U1009" s="90">
        <v>47100</v>
      </c>
      <c r="V1009" s="90">
        <v>48800</v>
      </c>
      <c r="W1009" s="90">
        <v>49500</v>
      </c>
      <c r="X1009" s="90">
        <v>52200</v>
      </c>
    </row>
    <row r="1010" spans="1:24">
      <c r="A1010" t="str">
        <f t="shared" si="24"/>
        <v>Dec-23</v>
      </c>
      <c r="B1010" s="93">
        <v>45276</v>
      </c>
      <c r="C1010" s="90">
        <v>48700</v>
      </c>
      <c r="D1010" s="90">
        <v>49200</v>
      </c>
      <c r="E1010" s="90">
        <v>47100</v>
      </c>
      <c r="F1010" s="90">
        <v>43700</v>
      </c>
      <c r="G1010" s="90">
        <v>50000</v>
      </c>
      <c r="H1010" s="91" t="s">
        <v>25</v>
      </c>
      <c r="I1010" s="90">
        <v>47500</v>
      </c>
      <c r="J1010" s="90">
        <v>47000</v>
      </c>
      <c r="K1010" s="90">
        <v>49200</v>
      </c>
      <c r="L1010" s="91" t="s">
        <v>25</v>
      </c>
      <c r="M1010" s="90">
        <v>48600</v>
      </c>
      <c r="N1010" s="90">
        <v>49400</v>
      </c>
      <c r="O1010" s="90">
        <v>46100</v>
      </c>
      <c r="P1010" s="90">
        <v>45100</v>
      </c>
      <c r="Q1010" s="90">
        <v>42800</v>
      </c>
      <c r="R1010" s="90">
        <v>43900</v>
      </c>
      <c r="S1010" s="90">
        <v>43800</v>
      </c>
      <c r="T1010" s="90">
        <v>46500</v>
      </c>
      <c r="U1010" s="90">
        <v>46900</v>
      </c>
      <c r="V1010" s="90">
        <v>48800</v>
      </c>
      <c r="W1010" s="90">
        <v>49400</v>
      </c>
      <c r="X1010" s="90">
        <v>52000</v>
      </c>
    </row>
    <row r="1011" spans="1:24">
      <c r="A1011" t="str">
        <f t="shared" si="24"/>
        <v>Dec-23</v>
      </c>
      <c r="B1011" s="93">
        <v>45277</v>
      </c>
      <c r="C1011" s="90" t="s">
        <v>24</v>
      </c>
      <c r="D1011" s="90" t="s">
        <v>24</v>
      </c>
      <c r="E1011" s="90" t="s">
        <v>24</v>
      </c>
      <c r="F1011" s="90" t="s">
        <v>24</v>
      </c>
      <c r="G1011" s="90" t="s">
        <v>24</v>
      </c>
      <c r="H1011" s="90" t="s">
        <v>24</v>
      </c>
      <c r="I1011" s="90" t="s">
        <v>24</v>
      </c>
      <c r="J1011" s="90" t="s">
        <v>24</v>
      </c>
      <c r="K1011" s="90" t="s">
        <v>24</v>
      </c>
      <c r="L1011" s="90" t="s">
        <v>24</v>
      </c>
      <c r="M1011" s="90" t="s">
        <v>24</v>
      </c>
      <c r="N1011" s="90" t="s">
        <v>24</v>
      </c>
      <c r="O1011" s="90" t="s">
        <v>24</v>
      </c>
      <c r="P1011" s="90" t="s">
        <v>24</v>
      </c>
      <c r="Q1011" s="90" t="s">
        <v>24</v>
      </c>
      <c r="R1011" s="90" t="s">
        <v>24</v>
      </c>
      <c r="S1011" s="90" t="s">
        <v>24</v>
      </c>
      <c r="T1011" s="90" t="s">
        <v>24</v>
      </c>
      <c r="U1011" s="90" t="s">
        <v>24</v>
      </c>
      <c r="V1011" s="90" t="s">
        <v>24</v>
      </c>
      <c r="W1011" s="90" t="s">
        <v>24</v>
      </c>
      <c r="X1011" s="90" t="s">
        <v>24</v>
      </c>
    </row>
    <row r="1012" spans="1:24">
      <c r="A1012" t="str">
        <f t="shared" si="24"/>
        <v>Dec-23</v>
      </c>
      <c r="B1012" s="93">
        <v>45278</v>
      </c>
      <c r="C1012" s="90">
        <v>48500</v>
      </c>
      <c r="D1012" s="90">
        <v>49000</v>
      </c>
      <c r="E1012" s="90">
        <v>47100</v>
      </c>
      <c r="F1012" s="90">
        <v>43800</v>
      </c>
      <c r="G1012" s="90">
        <v>49900</v>
      </c>
      <c r="H1012" s="91" t="s">
        <v>25</v>
      </c>
      <c r="I1012" s="90">
        <v>47500</v>
      </c>
      <c r="J1012" s="90">
        <v>46900</v>
      </c>
      <c r="K1012" s="90">
        <v>48800</v>
      </c>
      <c r="L1012" s="91" t="s">
        <v>25</v>
      </c>
      <c r="M1012" s="90">
        <v>48700</v>
      </c>
      <c r="N1012" s="90">
        <v>49300</v>
      </c>
      <c r="O1012" s="90">
        <v>46400</v>
      </c>
      <c r="P1012" s="90">
        <v>45300</v>
      </c>
      <c r="Q1012" s="90">
        <v>43000</v>
      </c>
      <c r="R1012" s="90">
        <v>43800</v>
      </c>
      <c r="S1012" s="90">
        <v>43800</v>
      </c>
      <c r="T1012" s="90">
        <v>46000</v>
      </c>
      <c r="U1012" s="90">
        <v>47000</v>
      </c>
      <c r="V1012" s="90">
        <v>48800</v>
      </c>
      <c r="W1012" s="90">
        <v>49400</v>
      </c>
      <c r="X1012" s="90">
        <v>52000</v>
      </c>
    </row>
    <row r="1013" spans="1:24">
      <c r="A1013" t="str">
        <f t="shared" si="24"/>
        <v>Dec-23</v>
      </c>
      <c r="B1013" s="93">
        <v>45279</v>
      </c>
      <c r="C1013" s="90">
        <v>48500</v>
      </c>
      <c r="D1013" s="90">
        <v>49000</v>
      </c>
      <c r="E1013" s="90">
        <v>47200</v>
      </c>
      <c r="F1013" s="90">
        <v>43700</v>
      </c>
      <c r="G1013" s="90">
        <v>49800</v>
      </c>
      <c r="H1013" s="91" t="s">
        <v>25</v>
      </c>
      <c r="I1013" s="90">
        <v>47500</v>
      </c>
      <c r="J1013" s="90">
        <v>46700</v>
      </c>
      <c r="K1013" s="90">
        <v>48800</v>
      </c>
      <c r="L1013" s="91" t="s">
        <v>25</v>
      </c>
      <c r="M1013" s="90">
        <v>48500</v>
      </c>
      <c r="N1013" s="90">
        <v>48900</v>
      </c>
      <c r="O1013" s="90">
        <v>46300</v>
      </c>
      <c r="P1013" s="90">
        <v>45100</v>
      </c>
      <c r="Q1013" s="90">
        <v>42800</v>
      </c>
      <c r="R1013" s="90">
        <v>43500</v>
      </c>
      <c r="S1013" s="90">
        <v>43800</v>
      </c>
      <c r="T1013" s="90">
        <v>45900</v>
      </c>
      <c r="U1013" s="90">
        <v>46700</v>
      </c>
      <c r="V1013" s="90">
        <v>48800</v>
      </c>
      <c r="W1013" s="90">
        <v>49400</v>
      </c>
      <c r="X1013" s="90">
        <v>52000</v>
      </c>
    </row>
    <row r="1014" spans="1:24">
      <c r="A1014" t="str">
        <f t="shared" si="24"/>
        <v>Dec-23</v>
      </c>
      <c r="B1014" s="93">
        <v>45280</v>
      </c>
      <c r="C1014" s="90">
        <v>48000</v>
      </c>
      <c r="D1014" s="90">
        <v>48800</v>
      </c>
      <c r="E1014" s="90">
        <v>46700</v>
      </c>
      <c r="F1014" s="90">
        <v>43700</v>
      </c>
      <c r="G1014" s="90">
        <v>49400</v>
      </c>
      <c r="H1014" s="91" t="s">
        <v>25</v>
      </c>
      <c r="I1014" s="90">
        <v>47000</v>
      </c>
      <c r="J1014" s="90">
        <v>46600</v>
      </c>
      <c r="K1014" s="90">
        <v>48500</v>
      </c>
      <c r="L1014" s="91" t="s">
        <v>25</v>
      </c>
      <c r="M1014" s="90">
        <v>48500</v>
      </c>
      <c r="N1014" s="90">
        <v>48500</v>
      </c>
      <c r="O1014" s="90">
        <v>46200</v>
      </c>
      <c r="P1014" s="90">
        <v>44900</v>
      </c>
      <c r="Q1014" s="90">
        <v>42800</v>
      </c>
      <c r="R1014" s="90">
        <v>43100</v>
      </c>
      <c r="S1014" s="90">
        <v>43500</v>
      </c>
      <c r="T1014" s="90">
        <v>45900</v>
      </c>
      <c r="U1014" s="90">
        <v>46400</v>
      </c>
      <c r="V1014" s="90">
        <v>48800</v>
      </c>
      <c r="W1014" s="90">
        <v>49300</v>
      </c>
      <c r="X1014" s="90">
        <v>51800</v>
      </c>
    </row>
    <row r="1015" spans="1:24">
      <c r="A1015" t="str">
        <f t="shared" si="24"/>
        <v>Dec-23</v>
      </c>
      <c r="B1015" s="93">
        <v>45281</v>
      </c>
      <c r="C1015" s="90">
        <v>47600</v>
      </c>
      <c r="D1015" s="90">
        <v>48500</v>
      </c>
      <c r="E1015" s="90">
        <v>46700</v>
      </c>
      <c r="F1015" s="90">
        <v>43300</v>
      </c>
      <c r="G1015" s="90">
        <v>49000</v>
      </c>
      <c r="H1015" s="91" t="s">
        <v>25</v>
      </c>
      <c r="I1015" s="90">
        <v>46500</v>
      </c>
      <c r="J1015" s="90">
        <v>46000</v>
      </c>
      <c r="K1015" s="90">
        <v>48200</v>
      </c>
      <c r="L1015" s="91" t="s">
        <v>25</v>
      </c>
      <c r="M1015" s="90">
        <v>48400</v>
      </c>
      <c r="N1015" s="90">
        <v>48500</v>
      </c>
      <c r="O1015" s="90">
        <v>46100</v>
      </c>
      <c r="P1015" s="90">
        <v>44700</v>
      </c>
      <c r="Q1015" s="90">
        <v>42500</v>
      </c>
      <c r="R1015" s="90">
        <v>43100</v>
      </c>
      <c r="S1015" s="90">
        <v>43300</v>
      </c>
      <c r="T1015" s="90">
        <v>45500</v>
      </c>
      <c r="U1015" s="90">
        <v>46200</v>
      </c>
      <c r="V1015" s="90">
        <v>48800</v>
      </c>
      <c r="W1015" s="90">
        <v>49000</v>
      </c>
      <c r="X1015" s="90">
        <v>51800</v>
      </c>
    </row>
    <row r="1016" spans="1:24">
      <c r="A1016" t="str">
        <f t="shared" si="24"/>
        <v>Dec-23</v>
      </c>
      <c r="B1016" s="93">
        <v>45282</v>
      </c>
      <c r="C1016" s="90">
        <v>47400</v>
      </c>
      <c r="D1016" s="90">
        <v>48300</v>
      </c>
      <c r="E1016" s="90">
        <v>46600</v>
      </c>
      <c r="F1016" s="90">
        <v>43000</v>
      </c>
      <c r="G1016" s="90">
        <v>49000</v>
      </c>
      <c r="H1016" s="91" t="s">
        <v>25</v>
      </c>
      <c r="I1016" s="90">
        <v>46500</v>
      </c>
      <c r="J1016" s="90">
        <v>46000</v>
      </c>
      <c r="K1016" s="90">
        <v>48200</v>
      </c>
      <c r="L1016" s="91" t="s">
        <v>25</v>
      </c>
      <c r="M1016" s="90">
        <v>48000</v>
      </c>
      <c r="N1016" s="90">
        <v>48500</v>
      </c>
      <c r="O1016" s="90">
        <v>45700</v>
      </c>
      <c r="P1016" s="90">
        <v>44700</v>
      </c>
      <c r="Q1016" s="90">
        <v>42300</v>
      </c>
      <c r="R1016" s="90">
        <v>43200</v>
      </c>
      <c r="S1016" s="90">
        <v>43000</v>
      </c>
      <c r="T1016" s="90">
        <v>45200</v>
      </c>
      <c r="U1016" s="90">
        <v>46000</v>
      </c>
      <c r="V1016" s="90">
        <v>48300</v>
      </c>
      <c r="W1016" s="90">
        <v>48700</v>
      </c>
      <c r="X1016" s="90">
        <v>51700</v>
      </c>
    </row>
    <row r="1017" spans="1:24">
      <c r="A1017" t="str">
        <f t="shared" si="24"/>
        <v>Dec-23</v>
      </c>
      <c r="B1017" s="93">
        <v>45283</v>
      </c>
      <c r="C1017" s="90">
        <v>47600</v>
      </c>
      <c r="D1017" s="90">
        <v>48300</v>
      </c>
      <c r="E1017" s="90">
        <v>46700</v>
      </c>
      <c r="F1017" s="90">
        <v>43300</v>
      </c>
      <c r="G1017" s="90">
        <v>49200</v>
      </c>
      <c r="H1017" s="91" t="s">
        <v>25</v>
      </c>
      <c r="I1017" s="90">
        <v>46500</v>
      </c>
      <c r="J1017" s="90">
        <v>46000</v>
      </c>
      <c r="K1017" s="90">
        <v>48400</v>
      </c>
      <c r="L1017" s="91" t="s">
        <v>25</v>
      </c>
      <c r="M1017" s="90">
        <v>48000</v>
      </c>
      <c r="N1017" s="90">
        <v>48800</v>
      </c>
      <c r="O1017" s="90">
        <v>46300</v>
      </c>
      <c r="P1017" s="90">
        <v>44700</v>
      </c>
      <c r="Q1017" s="90">
        <v>42700</v>
      </c>
      <c r="R1017" s="90">
        <v>43400</v>
      </c>
      <c r="S1017" s="90">
        <v>43500</v>
      </c>
      <c r="T1017" s="90">
        <v>45500</v>
      </c>
      <c r="U1017" s="90">
        <v>46300</v>
      </c>
      <c r="V1017" s="90">
        <v>48300</v>
      </c>
      <c r="W1017" s="90">
        <v>48500</v>
      </c>
      <c r="X1017" s="90">
        <v>51700</v>
      </c>
    </row>
    <row r="1018" spans="1:24">
      <c r="A1018" t="str">
        <f t="shared" si="24"/>
        <v>Dec-23</v>
      </c>
      <c r="B1018" s="93">
        <v>45284</v>
      </c>
      <c r="C1018" s="90" t="s">
        <v>24</v>
      </c>
      <c r="D1018" s="90" t="s">
        <v>24</v>
      </c>
      <c r="E1018" s="90" t="s">
        <v>24</v>
      </c>
      <c r="F1018" s="90" t="s">
        <v>24</v>
      </c>
      <c r="G1018" s="90" t="s">
        <v>24</v>
      </c>
      <c r="H1018" s="90" t="s">
        <v>24</v>
      </c>
      <c r="I1018" s="90" t="s">
        <v>24</v>
      </c>
      <c r="J1018" s="90" t="s">
        <v>24</v>
      </c>
      <c r="K1018" s="90" t="s">
        <v>24</v>
      </c>
      <c r="L1018" s="90" t="s">
        <v>24</v>
      </c>
      <c r="M1018" s="90" t="s">
        <v>24</v>
      </c>
      <c r="N1018" s="90" t="s">
        <v>24</v>
      </c>
      <c r="O1018" s="90" t="s">
        <v>24</v>
      </c>
      <c r="P1018" s="90" t="s">
        <v>24</v>
      </c>
      <c r="Q1018" s="90" t="s">
        <v>24</v>
      </c>
      <c r="R1018" s="90" t="s">
        <v>24</v>
      </c>
      <c r="S1018" s="90" t="s">
        <v>24</v>
      </c>
      <c r="T1018" s="90" t="s">
        <v>24</v>
      </c>
      <c r="U1018" s="90" t="s">
        <v>24</v>
      </c>
      <c r="V1018" s="90" t="s">
        <v>24</v>
      </c>
      <c r="W1018" s="90" t="s">
        <v>24</v>
      </c>
      <c r="X1018" s="90" t="s">
        <v>24</v>
      </c>
    </row>
    <row r="1019" spans="1:24">
      <c r="A1019" t="str">
        <f t="shared" si="24"/>
        <v>Dec-23</v>
      </c>
      <c r="B1019" s="93">
        <v>45285</v>
      </c>
      <c r="C1019" s="90" t="s">
        <v>24</v>
      </c>
      <c r="D1019" s="90" t="s">
        <v>24</v>
      </c>
      <c r="E1019" s="90" t="s">
        <v>24</v>
      </c>
      <c r="F1019" s="90" t="s">
        <v>24</v>
      </c>
      <c r="G1019" s="90" t="s">
        <v>24</v>
      </c>
      <c r="H1019" s="90" t="s">
        <v>24</v>
      </c>
      <c r="I1019" s="90" t="s">
        <v>24</v>
      </c>
      <c r="J1019" s="90" t="s">
        <v>24</v>
      </c>
      <c r="K1019" s="90" t="s">
        <v>24</v>
      </c>
      <c r="L1019" s="90" t="s">
        <v>24</v>
      </c>
      <c r="M1019" s="90" t="s">
        <v>24</v>
      </c>
      <c r="N1019" s="90" t="s">
        <v>24</v>
      </c>
      <c r="O1019" s="90" t="s">
        <v>24</v>
      </c>
      <c r="P1019" s="90" t="s">
        <v>24</v>
      </c>
      <c r="Q1019" s="90" t="s">
        <v>24</v>
      </c>
      <c r="R1019" s="90" t="s">
        <v>24</v>
      </c>
      <c r="S1019" s="90" t="s">
        <v>24</v>
      </c>
      <c r="T1019" s="90" t="s">
        <v>24</v>
      </c>
      <c r="U1019" s="90" t="s">
        <v>24</v>
      </c>
      <c r="V1019" s="90" t="s">
        <v>24</v>
      </c>
      <c r="W1019" s="90" t="s">
        <v>24</v>
      </c>
      <c r="X1019" s="90" t="s">
        <v>24</v>
      </c>
    </row>
    <row r="1020" spans="1:24">
      <c r="A1020" t="str">
        <f t="shared" si="24"/>
        <v>Dec-23</v>
      </c>
      <c r="B1020" s="93">
        <v>45286</v>
      </c>
      <c r="C1020" s="90">
        <v>47500</v>
      </c>
      <c r="D1020" s="90">
        <v>48000</v>
      </c>
      <c r="E1020" s="90">
        <v>46200</v>
      </c>
      <c r="F1020" s="90">
        <v>42600</v>
      </c>
      <c r="G1020" s="90">
        <v>49200</v>
      </c>
      <c r="H1020" s="91" t="s">
        <v>25</v>
      </c>
      <c r="I1020" s="90">
        <v>46000</v>
      </c>
      <c r="J1020" s="90">
        <v>45700</v>
      </c>
      <c r="K1020" s="90">
        <v>48000</v>
      </c>
      <c r="L1020" s="91" t="s">
        <v>25</v>
      </c>
      <c r="M1020" s="90">
        <v>47400</v>
      </c>
      <c r="N1020" s="90">
        <v>48800</v>
      </c>
      <c r="O1020" s="90">
        <v>45700</v>
      </c>
      <c r="P1020" s="90">
        <v>44500</v>
      </c>
      <c r="Q1020" s="90">
        <v>42300</v>
      </c>
      <c r="R1020" s="90">
        <v>43100</v>
      </c>
      <c r="S1020" s="90">
        <v>43200</v>
      </c>
      <c r="T1020" s="90">
        <v>44800</v>
      </c>
      <c r="U1020" s="90">
        <v>46000</v>
      </c>
      <c r="V1020" s="90">
        <v>48300</v>
      </c>
      <c r="W1020" s="90">
        <v>48500</v>
      </c>
      <c r="X1020" s="90">
        <v>51700</v>
      </c>
    </row>
    <row r="1021" spans="1:24">
      <c r="A1021" t="str">
        <f t="shared" si="24"/>
        <v>Dec-23</v>
      </c>
      <c r="B1021" s="93">
        <v>45287</v>
      </c>
      <c r="C1021" s="90">
        <v>47400</v>
      </c>
      <c r="D1021" s="90">
        <v>48000</v>
      </c>
      <c r="E1021" s="90">
        <v>46500</v>
      </c>
      <c r="F1021" s="90">
        <v>42700</v>
      </c>
      <c r="G1021" s="90">
        <v>48700</v>
      </c>
      <c r="H1021" s="91" t="s">
        <v>25</v>
      </c>
      <c r="I1021" s="90">
        <v>45500</v>
      </c>
      <c r="J1021" s="90">
        <v>45700</v>
      </c>
      <c r="K1021" s="90">
        <v>48000</v>
      </c>
      <c r="L1021" s="91" t="s">
        <v>25</v>
      </c>
      <c r="M1021" s="90">
        <v>47400</v>
      </c>
      <c r="N1021" s="90">
        <v>48800</v>
      </c>
      <c r="O1021" s="90">
        <v>45900</v>
      </c>
      <c r="P1021" s="90">
        <v>44500</v>
      </c>
      <c r="Q1021" s="90">
        <v>42500</v>
      </c>
      <c r="R1021" s="90">
        <v>43100</v>
      </c>
      <c r="S1021" s="90">
        <v>43000</v>
      </c>
      <c r="T1021" s="90">
        <v>44900</v>
      </c>
      <c r="U1021" s="90">
        <v>46000</v>
      </c>
      <c r="V1021" s="90">
        <v>48300</v>
      </c>
      <c r="W1021" s="90">
        <v>48500</v>
      </c>
      <c r="X1021" s="90">
        <v>51400</v>
      </c>
    </row>
    <row r="1022" spans="1:24">
      <c r="A1022" t="str">
        <f t="shared" si="24"/>
        <v>Dec-23</v>
      </c>
      <c r="B1022" s="93">
        <v>45288</v>
      </c>
      <c r="C1022" s="90">
        <v>47300</v>
      </c>
      <c r="D1022" s="90">
        <v>47800</v>
      </c>
      <c r="E1022" s="90">
        <v>46200</v>
      </c>
      <c r="F1022" s="90">
        <v>42500</v>
      </c>
      <c r="G1022" s="90">
        <v>48500</v>
      </c>
      <c r="H1022" s="91" t="s">
        <v>25</v>
      </c>
      <c r="I1022" s="90">
        <v>45500</v>
      </c>
      <c r="J1022" s="90">
        <v>45400</v>
      </c>
      <c r="K1022" s="90">
        <v>47500</v>
      </c>
      <c r="L1022" s="91" t="s">
        <v>25</v>
      </c>
      <c r="M1022" s="90">
        <v>47100</v>
      </c>
      <c r="N1022" s="90">
        <v>48800</v>
      </c>
      <c r="O1022" s="90">
        <v>45600</v>
      </c>
      <c r="P1022" s="90">
        <v>44500</v>
      </c>
      <c r="Q1022" s="90">
        <v>42200</v>
      </c>
      <c r="R1022" s="90">
        <v>42900</v>
      </c>
      <c r="S1022" s="90">
        <v>43000</v>
      </c>
      <c r="T1022" s="90">
        <v>44700</v>
      </c>
      <c r="U1022" s="90">
        <v>45800</v>
      </c>
      <c r="V1022" s="90">
        <v>48300</v>
      </c>
      <c r="W1022" s="90">
        <v>48200</v>
      </c>
      <c r="X1022" s="90">
        <v>51100</v>
      </c>
    </row>
    <row r="1023" spans="1:24">
      <c r="A1023" t="str">
        <f t="shared" si="24"/>
        <v>Dec-23</v>
      </c>
      <c r="B1023" s="93">
        <v>45289</v>
      </c>
      <c r="C1023" s="90">
        <v>47100</v>
      </c>
      <c r="D1023" s="90">
        <v>47500</v>
      </c>
      <c r="E1023" s="90">
        <v>46300</v>
      </c>
      <c r="F1023" s="90">
        <v>42900</v>
      </c>
      <c r="G1023" s="90">
        <v>48400</v>
      </c>
      <c r="H1023" s="91" t="s">
        <v>25</v>
      </c>
      <c r="I1023" s="90">
        <v>45000</v>
      </c>
      <c r="J1023" s="90">
        <v>45400</v>
      </c>
      <c r="K1023" s="90">
        <v>47700</v>
      </c>
      <c r="L1023" s="91" t="s">
        <v>25</v>
      </c>
      <c r="M1023" s="90">
        <v>47100</v>
      </c>
      <c r="N1023" s="90">
        <v>48800</v>
      </c>
      <c r="O1023" s="90">
        <v>45800</v>
      </c>
      <c r="P1023" s="90">
        <v>44100</v>
      </c>
      <c r="Q1023" s="90">
        <v>42200</v>
      </c>
      <c r="R1023" s="90">
        <v>42800</v>
      </c>
      <c r="S1023" s="90">
        <v>43000</v>
      </c>
      <c r="T1023" s="90">
        <v>45100</v>
      </c>
      <c r="U1023" s="90">
        <v>45800</v>
      </c>
      <c r="V1023" s="90">
        <v>48300</v>
      </c>
      <c r="W1023" s="90">
        <v>48200</v>
      </c>
      <c r="X1023" s="90">
        <v>51100</v>
      </c>
    </row>
    <row r="1024" spans="1:24">
      <c r="A1024" t="str">
        <f t="shared" si="24"/>
        <v>Dec-23</v>
      </c>
      <c r="B1024" s="93">
        <v>45290</v>
      </c>
      <c r="C1024" s="90">
        <v>47100</v>
      </c>
      <c r="D1024" s="90">
        <v>47500</v>
      </c>
      <c r="E1024" s="90">
        <v>46500</v>
      </c>
      <c r="F1024" s="90">
        <v>43000</v>
      </c>
      <c r="G1024" s="90">
        <v>48400</v>
      </c>
      <c r="H1024" s="91" t="s">
        <v>25</v>
      </c>
      <c r="I1024" s="90">
        <v>45500</v>
      </c>
      <c r="J1024" s="90">
        <v>45600</v>
      </c>
      <c r="K1024" s="90">
        <v>47700</v>
      </c>
      <c r="L1024" s="91" t="s">
        <v>25</v>
      </c>
      <c r="M1024" s="90">
        <v>47300</v>
      </c>
      <c r="N1024" s="90">
        <v>48800</v>
      </c>
      <c r="O1024" s="90">
        <v>46000</v>
      </c>
      <c r="P1024" s="90">
        <v>44100</v>
      </c>
      <c r="Q1024" s="90">
        <v>42300</v>
      </c>
      <c r="R1024" s="90">
        <v>43000</v>
      </c>
      <c r="S1024" s="90">
        <v>43000</v>
      </c>
      <c r="T1024" s="90">
        <v>45200</v>
      </c>
      <c r="U1024" s="90">
        <v>45800</v>
      </c>
      <c r="V1024" s="90">
        <v>48300</v>
      </c>
      <c r="W1024" s="90">
        <v>48200</v>
      </c>
      <c r="X1024" s="90">
        <v>51100</v>
      </c>
    </row>
    <row r="1025" spans="1:24">
      <c r="A1025" t="str">
        <f t="shared" si="24"/>
        <v>Dec-23</v>
      </c>
      <c r="B1025" s="93">
        <v>45291</v>
      </c>
      <c r="C1025" s="90" t="s">
        <v>24</v>
      </c>
      <c r="D1025" s="90" t="s">
        <v>24</v>
      </c>
      <c r="E1025" s="90" t="s">
        <v>24</v>
      </c>
      <c r="F1025" s="90" t="s">
        <v>24</v>
      </c>
      <c r="G1025" s="90" t="s">
        <v>24</v>
      </c>
      <c r="H1025" s="90" t="s">
        <v>24</v>
      </c>
      <c r="I1025" s="90" t="s">
        <v>24</v>
      </c>
      <c r="J1025" s="90" t="s">
        <v>24</v>
      </c>
      <c r="K1025" s="90" t="s">
        <v>24</v>
      </c>
      <c r="L1025" s="90" t="s">
        <v>24</v>
      </c>
      <c r="M1025" s="90" t="s">
        <v>24</v>
      </c>
      <c r="N1025" s="90" t="s">
        <v>24</v>
      </c>
      <c r="O1025" s="90" t="s">
        <v>24</v>
      </c>
      <c r="P1025" s="90" t="s">
        <v>24</v>
      </c>
      <c r="Q1025" s="90" t="s">
        <v>24</v>
      </c>
      <c r="R1025" s="90" t="s">
        <v>24</v>
      </c>
      <c r="S1025" s="90" t="s">
        <v>24</v>
      </c>
      <c r="T1025" s="90" t="s">
        <v>24</v>
      </c>
      <c r="U1025" s="90" t="s">
        <v>24</v>
      </c>
      <c r="V1025" s="90" t="s">
        <v>24</v>
      </c>
      <c r="W1025" s="90" t="s">
        <v>24</v>
      </c>
      <c r="X1025" s="90" t="s">
        <v>24</v>
      </c>
    </row>
    <row r="1026" spans="1:24">
      <c r="A1026" t="str">
        <f t="shared" si="24"/>
        <v>Jan-24</v>
      </c>
      <c r="B1026" s="93">
        <v>45292</v>
      </c>
      <c r="C1026" s="90">
        <v>47600</v>
      </c>
      <c r="D1026" s="90">
        <v>47500</v>
      </c>
      <c r="E1026" s="90">
        <v>46600</v>
      </c>
      <c r="F1026" s="90">
        <v>43300</v>
      </c>
      <c r="G1026" s="90">
        <v>48600</v>
      </c>
      <c r="H1026" s="91" t="s">
        <v>25</v>
      </c>
      <c r="I1026" s="90">
        <v>46000</v>
      </c>
      <c r="J1026" s="90">
        <v>46200</v>
      </c>
      <c r="K1026" s="90">
        <v>48200</v>
      </c>
      <c r="L1026" s="91" t="s">
        <v>25</v>
      </c>
      <c r="M1026" s="90">
        <v>47700</v>
      </c>
      <c r="N1026" s="90">
        <v>48900</v>
      </c>
      <c r="O1026" s="90">
        <v>46500</v>
      </c>
      <c r="P1026" s="90">
        <v>44500</v>
      </c>
      <c r="Q1026" s="90">
        <v>43000</v>
      </c>
      <c r="R1026" s="90">
        <v>43500</v>
      </c>
      <c r="S1026" s="90">
        <v>43300</v>
      </c>
      <c r="T1026" s="90">
        <v>45500</v>
      </c>
      <c r="U1026" s="90">
        <v>46500</v>
      </c>
      <c r="V1026" s="90">
        <v>48300</v>
      </c>
      <c r="W1026" s="90">
        <v>48200</v>
      </c>
      <c r="X1026" s="90">
        <v>51100</v>
      </c>
    </row>
    <row r="1027" spans="1:24">
      <c r="A1027" t="str">
        <f t="shared" si="24"/>
        <v>Jan-24</v>
      </c>
      <c r="B1027" s="93">
        <v>45293</v>
      </c>
      <c r="C1027" s="90">
        <v>47600</v>
      </c>
      <c r="D1027" s="90">
        <v>48000</v>
      </c>
      <c r="E1027" s="90">
        <v>46700</v>
      </c>
      <c r="F1027" s="90">
        <v>43400</v>
      </c>
      <c r="G1027" s="90">
        <v>48600</v>
      </c>
      <c r="H1027" s="91" t="s">
        <v>25</v>
      </c>
      <c r="I1027" s="90">
        <v>46000</v>
      </c>
      <c r="J1027" s="90">
        <v>46000</v>
      </c>
      <c r="K1027" s="90">
        <v>48500</v>
      </c>
      <c r="L1027" s="91" t="s">
        <v>25</v>
      </c>
      <c r="M1027" s="90">
        <v>47500</v>
      </c>
      <c r="N1027" s="90">
        <v>48900</v>
      </c>
      <c r="O1027" s="90">
        <v>46500</v>
      </c>
      <c r="P1027" s="90">
        <v>44500</v>
      </c>
      <c r="Q1027" s="90">
        <v>42800</v>
      </c>
      <c r="R1027" s="90">
        <v>43500</v>
      </c>
      <c r="S1027" s="90">
        <v>43500</v>
      </c>
      <c r="T1027" s="90">
        <v>45600</v>
      </c>
      <c r="U1027" s="90">
        <v>46500</v>
      </c>
      <c r="V1027" s="90">
        <v>48300</v>
      </c>
      <c r="W1027" s="90">
        <v>48600</v>
      </c>
      <c r="X1027" s="90">
        <v>51100</v>
      </c>
    </row>
    <row r="1028" spans="1:24">
      <c r="A1028" t="str">
        <f t="shared" si="24"/>
        <v>Jan-24</v>
      </c>
      <c r="B1028" s="93">
        <v>45294</v>
      </c>
      <c r="C1028" s="90">
        <v>47900</v>
      </c>
      <c r="D1028" s="90">
        <v>48000</v>
      </c>
      <c r="E1028" s="90">
        <v>47000</v>
      </c>
      <c r="F1028" s="90">
        <v>43600</v>
      </c>
      <c r="G1028" s="90">
        <v>48600</v>
      </c>
      <c r="H1028" s="91" t="s">
        <v>25</v>
      </c>
      <c r="I1028" s="90">
        <v>46000</v>
      </c>
      <c r="J1028" s="90">
        <v>46300</v>
      </c>
      <c r="K1028" s="90">
        <v>49000</v>
      </c>
      <c r="L1028" s="91" t="s">
        <v>25</v>
      </c>
      <c r="M1028" s="90">
        <v>47700</v>
      </c>
      <c r="N1028" s="90">
        <v>48900</v>
      </c>
      <c r="O1028" s="90">
        <v>46700</v>
      </c>
      <c r="P1028" s="90">
        <v>44500</v>
      </c>
      <c r="Q1028" s="90">
        <v>43000</v>
      </c>
      <c r="R1028" s="90">
        <v>43700</v>
      </c>
      <c r="S1028" s="90">
        <v>43500</v>
      </c>
      <c r="T1028" s="90">
        <v>45800</v>
      </c>
      <c r="U1028" s="90">
        <v>46500</v>
      </c>
      <c r="V1028" s="90">
        <v>48300</v>
      </c>
      <c r="W1028" s="90">
        <v>48800</v>
      </c>
      <c r="X1028" s="90">
        <v>51300</v>
      </c>
    </row>
    <row r="1029" spans="1:24">
      <c r="A1029" t="str">
        <f t="shared" si="24"/>
        <v>Jan-24</v>
      </c>
      <c r="B1029" s="93">
        <v>45295</v>
      </c>
      <c r="C1029" s="90">
        <v>48200</v>
      </c>
      <c r="D1029" s="90">
        <v>47800</v>
      </c>
      <c r="E1029" s="90">
        <v>47300</v>
      </c>
      <c r="F1029" s="90">
        <v>44000</v>
      </c>
      <c r="G1029" s="90">
        <v>49300</v>
      </c>
      <c r="H1029" s="91" t="s">
        <v>25</v>
      </c>
      <c r="I1029" s="90">
        <v>46500</v>
      </c>
      <c r="J1029" s="90">
        <v>46600</v>
      </c>
      <c r="K1029" s="90">
        <v>49000</v>
      </c>
      <c r="L1029" s="91" t="s">
        <v>25</v>
      </c>
      <c r="M1029" s="90">
        <v>47800</v>
      </c>
      <c r="N1029" s="90">
        <v>49000</v>
      </c>
      <c r="O1029" s="90">
        <v>47000</v>
      </c>
      <c r="P1029" s="90">
        <v>44700</v>
      </c>
      <c r="Q1029" s="90">
        <v>43300</v>
      </c>
      <c r="R1029" s="90">
        <v>43800</v>
      </c>
      <c r="S1029" s="90">
        <v>43800</v>
      </c>
      <c r="T1029" s="90">
        <v>46200</v>
      </c>
      <c r="U1029" s="90">
        <v>46700</v>
      </c>
      <c r="V1029" s="90">
        <v>48300</v>
      </c>
      <c r="W1029" s="90">
        <v>49000</v>
      </c>
      <c r="X1029" s="90">
        <v>51300</v>
      </c>
    </row>
    <row r="1030" spans="1:24">
      <c r="A1030" t="str">
        <f t="shared" si="24"/>
        <v>Jan-24</v>
      </c>
      <c r="B1030" s="93">
        <v>45296</v>
      </c>
      <c r="C1030" s="90">
        <v>48200</v>
      </c>
      <c r="D1030" s="90">
        <v>48000</v>
      </c>
      <c r="E1030" s="90">
        <v>47300</v>
      </c>
      <c r="F1030" s="90">
        <v>43700</v>
      </c>
      <c r="G1030" s="90">
        <v>49300</v>
      </c>
      <c r="H1030" s="91" t="s">
        <v>25</v>
      </c>
      <c r="I1030" s="90">
        <v>46500</v>
      </c>
      <c r="J1030" s="90">
        <v>46500</v>
      </c>
      <c r="K1030" s="90">
        <v>49000</v>
      </c>
      <c r="L1030" s="91" t="s">
        <v>25</v>
      </c>
      <c r="M1030" s="90">
        <v>47800</v>
      </c>
      <c r="N1030" s="90">
        <v>49000</v>
      </c>
      <c r="O1030" s="90">
        <v>46800</v>
      </c>
      <c r="P1030" s="90">
        <v>44700</v>
      </c>
      <c r="Q1030" s="90">
        <v>43100</v>
      </c>
      <c r="R1030" s="90">
        <v>43600</v>
      </c>
      <c r="S1030" s="90">
        <v>43800</v>
      </c>
      <c r="T1030" s="90">
        <v>45900</v>
      </c>
      <c r="U1030" s="90">
        <v>46500</v>
      </c>
      <c r="V1030" s="90">
        <v>48300</v>
      </c>
      <c r="W1030" s="90">
        <v>49200</v>
      </c>
      <c r="X1030" s="90">
        <v>51300</v>
      </c>
    </row>
    <row r="1031" spans="1:24">
      <c r="A1031" t="str">
        <f t="shared" si="24"/>
        <v>Jan-24</v>
      </c>
      <c r="B1031" s="93">
        <v>45297</v>
      </c>
      <c r="C1031" s="90">
        <v>48200</v>
      </c>
      <c r="D1031" s="90">
        <v>48000</v>
      </c>
      <c r="E1031" s="90">
        <v>47300</v>
      </c>
      <c r="F1031" s="90">
        <v>43600</v>
      </c>
      <c r="G1031" s="90">
        <v>49300</v>
      </c>
      <c r="H1031" s="91" t="s">
        <v>25</v>
      </c>
      <c r="I1031" s="90">
        <v>46000</v>
      </c>
      <c r="J1031" s="90">
        <v>46300</v>
      </c>
      <c r="K1031" s="90">
        <v>49000</v>
      </c>
      <c r="L1031" s="91" t="s">
        <v>25</v>
      </c>
      <c r="M1031" s="90">
        <v>47600</v>
      </c>
      <c r="N1031" s="90">
        <v>48900</v>
      </c>
      <c r="O1031" s="90">
        <v>46600</v>
      </c>
      <c r="P1031" s="90">
        <v>44700</v>
      </c>
      <c r="Q1031" s="90">
        <v>43000</v>
      </c>
      <c r="R1031" s="90">
        <v>43500</v>
      </c>
      <c r="S1031" s="90">
        <v>43700</v>
      </c>
      <c r="T1031" s="90">
        <v>45800</v>
      </c>
      <c r="U1031" s="90">
        <v>46500</v>
      </c>
      <c r="V1031" s="90">
        <v>48300</v>
      </c>
      <c r="W1031" s="90">
        <v>49200</v>
      </c>
      <c r="X1031" s="90">
        <v>51300</v>
      </c>
    </row>
    <row r="1032" spans="1:24">
      <c r="A1032" t="str">
        <f t="shared" si="24"/>
        <v>Jan-24</v>
      </c>
      <c r="B1032" s="93">
        <v>45298</v>
      </c>
      <c r="C1032" s="90" t="s">
        <v>24</v>
      </c>
      <c r="D1032" s="90" t="s">
        <v>24</v>
      </c>
      <c r="E1032" s="90" t="s">
        <v>24</v>
      </c>
      <c r="F1032" s="90" t="s">
        <v>24</v>
      </c>
      <c r="G1032" s="90" t="s">
        <v>24</v>
      </c>
      <c r="H1032" s="90" t="s">
        <v>24</v>
      </c>
      <c r="I1032" s="90" t="s">
        <v>24</v>
      </c>
      <c r="J1032" s="90" t="s">
        <v>24</v>
      </c>
      <c r="K1032" s="90" t="s">
        <v>24</v>
      </c>
      <c r="L1032" s="90" t="s">
        <v>24</v>
      </c>
      <c r="M1032" s="90" t="s">
        <v>24</v>
      </c>
      <c r="N1032" s="90" t="s">
        <v>24</v>
      </c>
      <c r="O1032" s="90" t="s">
        <v>24</v>
      </c>
      <c r="P1032" s="90" t="s">
        <v>24</v>
      </c>
      <c r="Q1032" s="90" t="s">
        <v>24</v>
      </c>
      <c r="R1032" s="90" t="s">
        <v>24</v>
      </c>
      <c r="S1032" s="90" t="s">
        <v>24</v>
      </c>
      <c r="T1032" s="90" t="s">
        <v>24</v>
      </c>
      <c r="U1032" s="90" t="s">
        <v>24</v>
      </c>
      <c r="V1032" s="90" t="s">
        <v>24</v>
      </c>
      <c r="W1032" s="90" t="s">
        <v>24</v>
      </c>
      <c r="X1032" s="90" t="s">
        <v>24</v>
      </c>
    </row>
    <row r="1033" spans="1:24">
      <c r="A1033" t="str">
        <f t="shared" si="24"/>
        <v>Jan-24</v>
      </c>
      <c r="B1033" s="93">
        <v>45299</v>
      </c>
      <c r="C1033" s="90">
        <v>48200</v>
      </c>
      <c r="D1033" s="90">
        <v>48000</v>
      </c>
      <c r="E1033" s="90">
        <v>47300</v>
      </c>
      <c r="F1033" s="90">
        <v>43700</v>
      </c>
      <c r="G1033" s="90">
        <v>49200</v>
      </c>
      <c r="H1033" s="91" t="s">
        <v>25</v>
      </c>
      <c r="I1033" s="90">
        <v>46000</v>
      </c>
      <c r="J1033" s="90">
        <v>46400</v>
      </c>
      <c r="K1033" s="90">
        <v>49000</v>
      </c>
      <c r="L1033" s="91" t="s">
        <v>25</v>
      </c>
      <c r="M1033" s="90">
        <v>47600</v>
      </c>
      <c r="N1033" s="90">
        <v>48600</v>
      </c>
      <c r="O1033" s="90">
        <v>47000</v>
      </c>
      <c r="P1033" s="90">
        <v>44500</v>
      </c>
      <c r="Q1033" s="90">
        <v>43000</v>
      </c>
      <c r="R1033" s="90">
        <v>43500</v>
      </c>
      <c r="S1033" s="90">
        <v>43700</v>
      </c>
      <c r="T1033" s="90">
        <v>45900</v>
      </c>
      <c r="U1033" s="90">
        <v>46500</v>
      </c>
      <c r="V1033" s="90">
        <v>48300</v>
      </c>
      <c r="W1033" s="90">
        <v>49200</v>
      </c>
      <c r="X1033" s="90">
        <v>51300</v>
      </c>
    </row>
    <row r="1034" spans="1:24">
      <c r="A1034" t="str">
        <f t="shared" si="24"/>
        <v>Jan-24</v>
      </c>
      <c r="B1034" s="93">
        <v>45300</v>
      </c>
      <c r="C1034" s="90">
        <v>48000</v>
      </c>
      <c r="D1034" s="90">
        <v>48000</v>
      </c>
      <c r="E1034" s="90">
        <v>47000</v>
      </c>
      <c r="F1034" s="90">
        <v>43400</v>
      </c>
      <c r="G1034" s="90">
        <v>48600</v>
      </c>
      <c r="H1034" s="91" t="s">
        <v>25</v>
      </c>
      <c r="I1034" s="90">
        <v>45750</v>
      </c>
      <c r="J1034" s="90">
        <v>46200</v>
      </c>
      <c r="K1034" s="90">
        <v>48800</v>
      </c>
      <c r="L1034" s="91" t="s">
        <v>25</v>
      </c>
      <c r="M1034" s="90">
        <v>47600</v>
      </c>
      <c r="N1034" s="90">
        <v>48600</v>
      </c>
      <c r="O1034" s="90">
        <v>46600</v>
      </c>
      <c r="P1034" s="90">
        <v>44500</v>
      </c>
      <c r="Q1034" s="90">
        <v>42500</v>
      </c>
      <c r="R1034" s="90">
        <v>43100</v>
      </c>
      <c r="S1034" s="90">
        <v>43200</v>
      </c>
      <c r="T1034" s="90">
        <v>45600</v>
      </c>
      <c r="U1034" s="90">
        <v>46000</v>
      </c>
      <c r="V1034" s="90">
        <v>48300</v>
      </c>
      <c r="W1034" s="90">
        <v>48800</v>
      </c>
      <c r="X1034" s="90">
        <v>51000</v>
      </c>
    </row>
    <row r="1035" spans="1:24">
      <c r="A1035" t="str">
        <f t="shared" si="24"/>
        <v>Jan-24</v>
      </c>
      <c r="B1035" s="93">
        <v>45301</v>
      </c>
      <c r="C1035" s="90">
        <v>48200</v>
      </c>
      <c r="D1035" s="90">
        <v>47700</v>
      </c>
      <c r="E1035" s="90">
        <v>47300</v>
      </c>
      <c r="F1035" s="90">
        <v>43500</v>
      </c>
      <c r="G1035" s="90">
        <v>48600</v>
      </c>
      <c r="H1035" s="91" t="s">
        <v>25</v>
      </c>
      <c r="I1035" s="90">
        <v>45500</v>
      </c>
      <c r="J1035" s="90">
        <v>46300</v>
      </c>
      <c r="K1035" s="90">
        <v>48800</v>
      </c>
      <c r="L1035" s="91" t="s">
        <v>25</v>
      </c>
      <c r="M1035" s="90">
        <v>47700</v>
      </c>
      <c r="N1035" s="90">
        <v>48600</v>
      </c>
      <c r="O1035" s="90">
        <v>46800</v>
      </c>
      <c r="P1035" s="90">
        <v>44500</v>
      </c>
      <c r="Q1035" s="90">
        <v>42700</v>
      </c>
      <c r="R1035" s="90">
        <v>43200</v>
      </c>
      <c r="S1035" s="90">
        <v>43200</v>
      </c>
      <c r="T1035" s="90">
        <v>45700</v>
      </c>
      <c r="U1035" s="90">
        <v>46000</v>
      </c>
      <c r="V1035" s="90">
        <v>48300</v>
      </c>
      <c r="W1035" s="90">
        <v>48300</v>
      </c>
      <c r="X1035" s="90">
        <v>51000</v>
      </c>
    </row>
    <row r="1036" spans="1:24">
      <c r="A1036" t="str">
        <f t="shared" si="24"/>
        <v>Jan-24</v>
      </c>
      <c r="B1036" s="93">
        <v>45302</v>
      </c>
      <c r="C1036" s="90">
        <v>48200</v>
      </c>
      <c r="D1036" s="90">
        <v>47700</v>
      </c>
      <c r="E1036" s="90">
        <v>47000</v>
      </c>
      <c r="F1036" s="90">
        <v>43300</v>
      </c>
      <c r="G1036" s="90">
        <v>48400</v>
      </c>
      <c r="H1036" s="91" t="s">
        <v>25</v>
      </c>
      <c r="I1036" s="90">
        <v>45500</v>
      </c>
      <c r="J1036" s="90">
        <v>46200</v>
      </c>
      <c r="K1036" s="90">
        <v>48500</v>
      </c>
      <c r="L1036" s="91" t="s">
        <v>25</v>
      </c>
      <c r="M1036" s="90">
        <v>47700</v>
      </c>
      <c r="N1036" s="90">
        <v>48600</v>
      </c>
      <c r="O1036" s="90">
        <v>46600</v>
      </c>
      <c r="P1036" s="90">
        <v>44500</v>
      </c>
      <c r="Q1036" s="90">
        <v>42400</v>
      </c>
      <c r="R1036" s="90">
        <v>43100</v>
      </c>
      <c r="S1036" s="90">
        <v>43300</v>
      </c>
      <c r="T1036" s="90">
        <v>45500</v>
      </c>
      <c r="U1036" s="90">
        <v>46000</v>
      </c>
      <c r="V1036" s="90">
        <v>48300</v>
      </c>
      <c r="W1036" s="90">
        <v>48300</v>
      </c>
      <c r="X1036" s="90">
        <v>50800</v>
      </c>
    </row>
    <row r="1037" spans="1:24">
      <c r="A1037" t="str">
        <f t="shared" si="24"/>
        <v>Jan-24</v>
      </c>
      <c r="B1037" s="93">
        <v>45303</v>
      </c>
      <c r="C1037" s="90">
        <v>48000</v>
      </c>
      <c r="D1037" s="90">
        <v>47700</v>
      </c>
      <c r="E1037" s="90">
        <v>47000</v>
      </c>
      <c r="F1037" s="90">
        <v>43400</v>
      </c>
      <c r="G1037" s="90">
        <v>48300</v>
      </c>
      <c r="H1037" s="91" t="s">
        <v>25</v>
      </c>
      <c r="I1037" s="90">
        <v>45000</v>
      </c>
      <c r="J1037" s="90">
        <v>46200</v>
      </c>
      <c r="K1037" s="90">
        <v>48500</v>
      </c>
      <c r="L1037" s="91" t="s">
        <v>25</v>
      </c>
      <c r="M1037" s="90">
        <v>47700</v>
      </c>
      <c r="N1037" s="90">
        <v>48600</v>
      </c>
      <c r="O1037" s="90">
        <v>46800</v>
      </c>
      <c r="P1037" s="90">
        <v>44500</v>
      </c>
      <c r="Q1037" s="90">
        <v>42500</v>
      </c>
      <c r="R1037" s="90">
        <v>43100</v>
      </c>
      <c r="S1037" s="90">
        <v>43300</v>
      </c>
      <c r="T1037" s="90">
        <v>45600</v>
      </c>
      <c r="U1037" s="90">
        <v>46100</v>
      </c>
      <c r="V1037" s="90">
        <v>48300</v>
      </c>
      <c r="W1037" s="90">
        <v>48200</v>
      </c>
      <c r="X1037" s="90">
        <v>50800</v>
      </c>
    </row>
    <row r="1038" spans="1:24">
      <c r="A1038" t="str">
        <f t="shared" si="24"/>
        <v>Jan-24</v>
      </c>
      <c r="B1038" s="93">
        <v>45304</v>
      </c>
      <c r="C1038" s="90">
        <v>48000</v>
      </c>
      <c r="D1038" s="90">
        <v>47700</v>
      </c>
      <c r="E1038" s="90">
        <v>46900</v>
      </c>
      <c r="F1038" s="90">
        <v>43300</v>
      </c>
      <c r="G1038" s="90">
        <v>48300</v>
      </c>
      <c r="H1038" s="91" t="s">
        <v>25</v>
      </c>
      <c r="I1038" s="90">
        <v>45250</v>
      </c>
      <c r="J1038" s="90">
        <v>46200</v>
      </c>
      <c r="K1038" s="90">
        <v>48200</v>
      </c>
      <c r="L1038" s="91" t="s">
        <v>25</v>
      </c>
      <c r="M1038" s="90">
        <v>47600</v>
      </c>
      <c r="N1038" s="90">
        <v>48600</v>
      </c>
      <c r="O1038" s="90">
        <v>46700</v>
      </c>
      <c r="P1038" s="90">
        <v>44500</v>
      </c>
      <c r="Q1038" s="90">
        <v>42400</v>
      </c>
      <c r="R1038" s="90">
        <v>43100</v>
      </c>
      <c r="S1038" s="90">
        <v>43200</v>
      </c>
      <c r="T1038" s="90">
        <v>45500</v>
      </c>
      <c r="U1038" s="90">
        <v>46000</v>
      </c>
      <c r="V1038" s="90">
        <v>48300</v>
      </c>
      <c r="W1038" s="90">
        <v>48200</v>
      </c>
      <c r="X1038" s="90">
        <v>50800</v>
      </c>
    </row>
    <row r="1039" spans="1:24">
      <c r="A1039" t="str">
        <f t="shared" si="24"/>
        <v>Jan-24</v>
      </c>
      <c r="B1039" s="93">
        <v>45305</v>
      </c>
      <c r="C1039" s="90" t="s">
        <v>24</v>
      </c>
      <c r="D1039" s="90" t="s">
        <v>24</v>
      </c>
      <c r="E1039" s="90" t="s">
        <v>24</v>
      </c>
      <c r="F1039" s="90" t="s">
        <v>24</v>
      </c>
      <c r="G1039" s="90" t="s">
        <v>24</v>
      </c>
      <c r="H1039" s="90" t="s">
        <v>24</v>
      </c>
      <c r="I1039" s="90" t="s">
        <v>24</v>
      </c>
      <c r="J1039" s="90" t="s">
        <v>24</v>
      </c>
      <c r="K1039" s="90" t="s">
        <v>24</v>
      </c>
      <c r="L1039" s="90" t="s">
        <v>24</v>
      </c>
      <c r="M1039" s="90" t="s">
        <v>24</v>
      </c>
      <c r="N1039" s="90" t="s">
        <v>24</v>
      </c>
      <c r="O1039" s="90" t="s">
        <v>24</v>
      </c>
      <c r="P1039" s="90" t="s">
        <v>24</v>
      </c>
      <c r="Q1039" s="90" t="s">
        <v>24</v>
      </c>
      <c r="R1039" s="90" t="s">
        <v>24</v>
      </c>
      <c r="S1039" s="90" t="s">
        <v>24</v>
      </c>
      <c r="T1039" s="90" t="s">
        <v>24</v>
      </c>
      <c r="U1039" s="90" t="s">
        <v>24</v>
      </c>
      <c r="V1039" s="90" t="s">
        <v>24</v>
      </c>
      <c r="W1039" s="90" t="s">
        <v>24</v>
      </c>
      <c r="X1039" s="90" t="s">
        <v>24</v>
      </c>
    </row>
    <row r="1040" spans="1:24">
      <c r="A1040" t="str">
        <f t="shared" si="24"/>
        <v>Jan-24</v>
      </c>
      <c r="B1040" s="93">
        <v>45306</v>
      </c>
      <c r="C1040" s="90">
        <v>48000</v>
      </c>
      <c r="D1040" s="91" t="s">
        <v>25</v>
      </c>
      <c r="E1040" s="90">
        <v>46700</v>
      </c>
      <c r="F1040" s="90">
        <v>43300</v>
      </c>
      <c r="G1040" s="90">
        <v>48300</v>
      </c>
      <c r="H1040" s="91" t="s">
        <v>25</v>
      </c>
      <c r="I1040" s="91" t="s">
        <v>25</v>
      </c>
      <c r="J1040" s="90">
        <v>46100</v>
      </c>
      <c r="K1040" s="90">
        <v>48200</v>
      </c>
      <c r="L1040" s="91" t="s">
        <v>25</v>
      </c>
      <c r="M1040" s="90">
        <v>47600</v>
      </c>
      <c r="N1040" s="90">
        <v>48600</v>
      </c>
      <c r="O1040" s="90">
        <v>46600</v>
      </c>
      <c r="P1040" s="90">
        <v>44500</v>
      </c>
      <c r="Q1040" s="90">
        <v>42400</v>
      </c>
      <c r="R1040" s="90">
        <v>43100</v>
      </c>
      <c r="S1040" s="91" t="s">
        <v>25</v>
      </c>
      <c r="T1040" s="90">
        <v>45500</v>
      </c>
      <c r="U1040" s="90">
        <v>46000</v>
      </c>
      <c r="V1040" s="91" t="s">
        <v>25</v>
      </c>
      <c r="W1040" s="90">
        <v>48200</v>
      </c>
      <c r="X1040" s="90">
        <v>50800</v>
      </c>
    </row>
    <row r="1041" spans="1:24">
      <c r="A1041" t="str">
        <f t="shared" si="24"/>
        <v>Jan-24</v>
      </c>
      <c r="B1041" s="93">
        <v>45307</v>
      </c>
      <c r="C1041" s="90">
        <v>48000</v>
      </c>
      <c r="D1041" s="91" t="s">
        <v>25</v>
      </c>
      <c r="E1041" s="90">
        <v>46800</v>
      </c>
      <c r="F1041" s="90">
        <v>43100</v>
      </c>
      <c r="G1041" s="90">
        <v>48200</v>
      </c>
      <c r="H1041" s="91" t="s">
        <v>25</v>
      </c>
      <c r="I1041" s="90">
        <v>45250</v>
      </c>
      <c r="J1041" s="90">
        <v>46100</v>
      </c>
      <c r="K1041" s="90">
        <v>48000</v>
      </c>
      <c r="L1041" s="91" t="s">
        <v>25</v>
      </c>
      <c r="M1041" s="90">
        <v>47500</v>
      </c>
      <c r="N1041" s="90">
        <v>48600</v>
      </c>
      <c r="O1041" s="90">
        <v>46400</v>
      </c>
      <c r="P1041" s="90">
        <v>44500</v>
      </c>
      <c r="Q1041" s="90">
        <v>42300</v>
      </c>
      <c r="R1041" s="90">
        <v>43000</v>
      </c>
      <c r="S1041" s="90">
        <v>43000</v>
      </c>
      <c r="T1041" s="90">
        <v>45300</v>
      </c>
      <c r="U1041" s="90">
        <v>46000</v>
      </c>
      <c r="V1041" s="90">
        <v>48300</v>
      </c>
      <c r="W1041" s="90">
        <v>48100</v>
      </c>
      <c r="X1041" s="90">
        <v>50800</v>
      </c>
    </row>
    <row r="1042" spans="1:24">
      <c r="A1042" t="str">
        <f t="shared" si="24"/>
        <v>Jan-24</v>
      </c>
      <c r="B1042" s="93">
        <v>45308</v>
      </c>
      <c r="C1042" s="90">
        <v>48000</v>
      </c>
      <c r="D1042" s="91" t="s">
        <v>25</v>
      </c>
      <c r="E1042" s="90">
        <v>46600</v>
      </c>
      <c r="F1042" s="90">
        <v>42900</v>
      </c>
      <c r="G1042" s="90">
        <v>48100</v>
      </c>
      <c r="H1042" s="91" t="s">
        <v>25</v>
      </c>
      <c r="I1042" s="90">
        <v>45000</v>
      </c>
      <c r="J1042" s="90">
        <v>45700</v>
      </c>
      <c r="K1042" s="90">
        <v>48000</v>
      </c>
      <c r="L1042" s="91" t="s">
        <v>25</v>
      </c>
      <c r="M1042" s="90">
        <v>47300</v>
      </c>
      <c r="N1042" s="90">
        <v>48600</v>
      </c>
      <c r="O1042" s="90">
        <v>46300</v>
      </c>
      <c r="P1042" s="90">
        <v>44200</v>
      </c>
      <c r="Q1042" s="90">
        <v>42200</v>
      </c>
      <c r="R1042" s="90">
        <v>43000</v>
      </c>
      <c r="S1042" s="90">
        <v>43000</v>
      </c>
      <c r="T1042" s="90">
        <v>45100</v>
      </c>
      <c r="U1042" s="90">
        <v>45900</v>
      </c>
      <c r="V1042" s="90">
        <v>48300</v>
      </c>
      <c r="W1042" s="90">
        <v>48000</v>
      </c>
      <c r="X1042" s="90">
        <v>50800</v>
      </c>
    </row>
    <row r="1043" spans="1:24">
      <c r="A1043" t="str">
        <f t="shared" si="24"/>
        <v>Jan-24</v>
      </c>
      <c r="B1043" s="93">
        <v>45309</v>
      </c>
      <c r="C1043" s="90">
        <v>47800</v>
      </c>
      <c r="D1043" s="90">
        <v>47500</v>
      </c>
      <c r="E1043" s="90">
        <v>46700</v>
      </c>
      <c r="F1043" s="90">
        <v>43100</v>
      </c>
      <c r="G1043" s="90">
        <v>48000</v>
      </c>
      <c r="H1043" s="91" t="s">
        <v>25</v>
      </c>
      <c r="I1043" s="90">
        <v>45000</v>
      </c>
      <c r="J1043" s="90">
        <v>45700</v>
      </c>
      <c r="K1043" s="90">
        <v>47700</v>
      </c>
      <c r="L1043" s="91" t="s">
        <v>25</v>
      </c>
      <c r="M1043" s="90">
        <v>47300</v>
      </c>
      <c r="N1043" s="90">
        <v>48600</v>
      </c>
      <c r="O1043" s="90">
        <v>46000</v>
      </c>
      <c r="P1043" s="90">
        <v>44400</v>
      </c>
      <c r="Q1043" s="90">
        <v>42100</v>
      </c>
      <c r="R1043" s="90">
        <v>42900</v>
      </c>
      <c r="S1043" s="90">
        <v>43000</v>
      </c>
      <c r="T1043" s="90">
        <v>45300</v>
      </c>
      <c r="U1043" s="90">
        <v>45700</v>
      </c>
      <c r="V1043" s="90">
        <v>47800</v>
      </c>
      <c r="W1043" s="90">
        <v>48000</v>
      </c>
      <c r="X1043" s="90">
        <v>50800</v>
      </c>
    </row>
    <row r="1044" spans="1:24">
      <c r="A1044" t="str">
        <f t="shared" si="24"/>
        <v>Jan-24</v>
      </c>
      <c r="B1044" s="93">
        <v>45310</v>
      </c>
      <c r="C1044" s="90">
        <v>47800</v>
      </c>
      <c r="D1044" s="90">
        <v>47500</v>
      </c>
      <c r="E1044" s="90">
        <v>46800</v>
      </c>
      <c r="F1044" s="90">
        <v>43200</v>
      </c>
      <c r="G1044" s="90">
        <v>48400</v>
      </c>
      <c r="H1044" s="91" t="s">
        <v>25</v>
      </c>
      <c r="I1044" s="90">
        <v>45500</v>
      </c>
      <c r="J1044" s="90">
        <v>46000</v>
      </c>
      <c r="K1044" s="90">
        <v>48200</v>
      </c>
      <c r="L1044" s="91" t="s">
        <v>25</v>
      </c>
      <c r="M1044" s="90">
        <v>47500</v>
      </c>
      <c r="N1044" s="90">
        <v>48700</v>
      </c>
      <c r="O1044" s="90">
        <v>46500</v>
      </c>
      <c r="P1044" s="90">
        <v>44400</v>
      </c>
      <c r="Q1044" s="90">
        <v>42500</v>
      </c>
      <c r="R1044" s="90">
        <v>43200</v>
      </c>
      <c r="S1044" s="90">
        <v>43300</v>
      </c>
      <c r="T1044" s="90">
        <v>45400</v>
      </c>
      <c r="U1044" s="90">
        <v>46000</v>
      </c>
      <c r="V1044" s="90">
        <v>47800</v>
      </c>
      <c r="W1044" s="90">
        <v>47800</v>
      </c>
      <c r="X1044" s="90">
        <v>50800</v>
      </c>
    </row>
    <row r="1045" spans="1:24">
      <c r="A1045" t="str">
        <f t="shared" si="24"/>
        <v>Jan-24</v>
      </c>
      <c r="B1045" s="93">
        <v>45311</v>
      </c>
      <c r="C1045" s="90">
        <v>47800</v>
      </c>
      <c r="D1045" s="90">
        <v>47500</v>
      </c>
      <c r="E1045" s="90">
        <v>46800</v>
      </c>
      <c r="F1045" s="90">
        <v>43200</v>
      </c>
      <c r="G1045" s="90">
        <v>48400</v>
      </c>
      <c r="H1045" s="91" t="s">
        <v>25</v>
      </c>
      <c r="I1045" s="90">
        <v>45200</v>
      </c>
      <c r="J1045" s="90">
        <v>45800</v>
      </c>
      <c r="K1045" s="90">
        <v>48200</v>
      </c>
      <c r="L1045" s="91" t="s">
        <v>25</v>
      </c>
      <c r="M1045" s="90">
        <v>47400</v>
      </c>
      <c r="N1045" s="90">
        <v>48700</v>
      </c>
      <c r="O1045" s="90">
        <v>46300</v>
      </c>
      <c r="P1045" s="90">
        <v>44400</v>
      </c>
      <c r="Q1045" s="90">
        <v>42500</v>
      </c>
      <c r="R1045" s="90">
        <v>43200</v>
      </c>
      <c r="S1045" s="90">
        <v>43300</v>
      </c>
      <c r="T1045" s="90">
        <v>45400</v>
      </c>
      <c r="U1045" s="90">
        <v>46000</v>
      </c>
      <c r="V1045" s="90">
        <v>47800</v>
      </c>
      <c r="W1045" s="90">
        <v>47700</v>
      </c>
      <c r="X1045" s="90">
        <v>50800</v>
      </c>
    </row>
    <row r="1046" spans="1:24">
      <c r="A1046" t="str">
        <f t="shared" ref="A1046:A1109" si="25">TEXT(B1046,"MMM-YY")</f>
        <v>Jan-24</v>
      </c>
      <c r="B1046" s="93">
        <v>45312</v>
      </c>
      <c r="C1046" s="90" t="s">
        <v>24</v>
      </c>
      <c r="D1046" s="90" t="s">
        <v>24</v>
      </c>
      <c r="E1046" s="90" t="s">
        <v>24</v>
      </c>
      <c r="F1046" s="90" t="s">
        <v>24</v>
      </c>
      <c r="G1046" s="90" t="s">
        <v>24</v>
      </c>
      <c r="H1046" s="90" t="s">
        <v>24</v>
      </c>
      <c r="I1046" s="90" t="s">
        <v>24</v>
      </c>
      <c r="J1046" s="90" t="s">
        <v>24</v>
      </c>
      <c r="K1046" s="90" t="s">
        <v>24</v>
      </c>
      <c r="L1046" s="90" t="s">
        <v>24</v>
      </c>
      <c r="M1046" s="90" t="s">
        <v>24</v>
      </c>
      <c r="N1046" s="90" t="s">
        <v>24</v>
      </c>
      <c r="O1046" s="90" t="s">
        <v>24</v>
      </c>
      <c r="P1046" s="90" t="s">
        <v>24</v>
      </c>
      <c r="Q1046" s="90" t="s">
        <v>24</v>
      </c>
      <c r="R1046" s="90" t="s">
        <v>24</v>
      </c>
      <c r="S1046" s="90" t="s">
        <v>24</v>
      </c>
      <c r="T1046" s="90" t="s">
        <v>24</v>
      </c>
      <c r="U1046" s="90" t="s">
        <v>24</v>
      </c>
      <c r="V1046" s="90" t="s">
        <v>24</v>
      </c>
      <c r="W1046" s="90" t="s">
        <v>24</v>
      </c>
      <c r="X1046" s="90" t="s">
        <v>24</v>
      </c>
    </row>
    <row r="1047" spans="1:24">
      <c r="A1047" t="str">
        <f t="shared" si="25"/>
        <v>Jan-24</v>
      </c>
      <c r="B1047" s="93">
        <v>45313</v>
      </c>
      <c r="C1047" s="90">
        <v>47800</v>
      </c>
      <c r="D1047" s="90">
        <v>47500</v>
      </c>
      <c r="E1047" s="90">
        <v>46800</v>
      </c>
      <c r="F1047" s="90">
        <v>43000</v>
      </c>
      <c r="G1047" s="90">
        <v>48400</v>
      </c>
      <c r="H1047" s="91" t="s">
        <v>25</v>
      </c>
      <c r="I1047" s="90">
        <v>45000</v>
      </c>
      <c r="J1047" s="90">
        <v>45800</v>
      </c>
      <c r="K1047" s="90">
        <v>48200</v>
      </c>
      <c r="L1047" s="91" t="s">
        <v>25</v>
      </c>
      <c r="M1047" s="90">
        <v>47400</v>
      </c>
      <c r="N1047" s="90">
        <v>48700</v>
      </c>
      <c r="O1047" s="90">
        <v>46000</v>
      </c>
      <c r="P1047" s="90">
        <v>44200</v>
      </c>
      <c r="Q1047" s="90">
        <v>42500</v>
      </c>
      <c r="R1047" s="90">
        <v>43100</v>
      </c>
      <c r="S1047" s="90">
        <v>43000</v>
      </c>
      <c r="T1047" s="90">
        <v>45200</v>
      </c>
      <c r="U1047" s="90">
        <v>46000</v>
      </c>
      <c r="V1047" s="90">
        <v>47800</v>
      </c>
      <c r="W1047" s="90">
        <v>47700</v>
      </c>
      <c r="X1047" s="90">
        <v>50700</v>
      </c>
    </row>
    <row r="1048" spans="1:24">
      <c r="A1048" t="str">
        <f t="shared" si="25"/>
        <v>Jan-24</v>
      </c>
      <c r="B1048" s="93">
        <v>45314</v>
      </c>
      <c r="C1048" s="90">
        <v>47800</v>
      </c>
      <c r="D1048" s="90">
        <v>47500</v>
      </c>
      <c r="E1048" s="90">
        <v>46800</v>
      </c>
      <c r="F1048" s="90">
        <v>42800</v>
      </c>
      <c r="G1048" s="90">
        <v>48400</v>
      </c>
      <c r="H1048" s="91" t="s">
        <v>25</v>
      </c>
      <c r="I1048" s="90">
        <v>45000</v>
      </c>
      <c r="J1048" s="90">
        <v>45800</v>
      </c>
      <c r="K1048" s="90">
        <v>48200</v>
      </c>
      <c r="L1048" s="91" t="s">
        <v>25</v>
      </c>
      <c r="M1048" s="90">
        <v>47300</v>
      </c>
      <c r="N1048" s="90">
        <v>48700</v>
      </c>
      <c r="O1048" s="90">
        <v>46000</v>
      </c>
      <c r="P1048" s="90">
        <v>44200</v>
      </c>
      <c r="Q1048" s="90">
        <v>42200</v>
      </c>
      <c r="R1048" s="90">
        <v>42900</v>
      </c>
      <c r="S1048" s="90">
        <v>42800</v>
      </c>
      <c r="T1048" s="90">
        <v>45000</v>
      </c>
      <c r="U1048" s="90">
        <v>45800</v>
      </c>
      <c r="V1048" s="90">
        <v>47800</v>
      </c>
      <c r="W1048" s="90">
        <v>47700</v>
      </c>
      <c r="X1048" s="90">
        <v>50700</v>
      </c>
    </row>
    <row r="1049" spans="1:24">
      <c r="A1049" t="str">
        <f t="shared" si="25"/>
        <v>Jan-24</v>
      </c>
      <c r="B1049" s="93">
        <v>45315</v>
      </c>
      <c r="C1049" s="90">
        <v>47700</v>
      </c>
      <c r="D1049" s="90">
        <v>47500</v>
      </c>
      <c r="E1049" s="90">
        <v>46700</v>
      </c>
      <c r="F1049" s="90">
        <v>42800</v>
      </c>
      <c r="G1049" s="90">
        <v>48000</v>
      </c>
      <c r="H1049" s="91" t="s">
        <v>25</v>
      </c>
      <c r="I1049" s="90">
        <v>45000</v>
      </c>
      <c r="J1049" s="90">
        <v>45700</v>
      </c>
      <c r="K1049" s="90">
        <v>48000</v>
      </c>
      <c r="L1049" s="91" t="s">
        <v>25</v>
      </c>
      <c r="M1049" s="90">
        <v>47200</v>
      </c>
      <c r="N1049" s="90">
        <v>48700</v>
      </c>
      <c r="O1049" s="90">
        <v>45800</v>
      </c>
      <c r="P1049" s="90">
        <v>44200</v>
      </c>
      <c r="Q1049" s="90">
        <v>42200</v>
      </c>
      <c r="R1049" s="90">
        <v>42700</v>
      </c>
      <c r="S1049" s="90">
        <v>43000</v>
      </c>
      <c r="T1049" s="90">
        <v>45000</v>
      </c>
      <c r="U1049" s="90">
        <v>45700</v>
      </c>
      <c r="V1049" s="90">
        <v>47800</v>
      </c>
      <c r="W1049" s="90">
        <v>47700</v>
      </c>
      <c r="X1049" s="90">
        <v>50700</v>
      </c>
    </row>
    <row r="1050" spans="1:24">
      <c r="A1050" t="str">
        <f t="shared" si="25"/>
        <v>Jan-24</v>
      </c>
      <c r="B1050" s="93">
        <v>45316</v>
      </c>
      <c r="C1050" s="90">
        <v>47400</v>
      </c>
      <c r="D1050" s="90">
        <v>47500</v>
      </c>
      <c r="E1050" s="90">
        <v>46400</v>
      </c>
      <c r="F1050" s="90">
        <v>42800</v>
      </c>
      <c r="G1050" s="90">
        <v>47800</v>
      </c>
      <c r="H1050" s="91" t="s">
        <v>25</v>
      </c>
      <c r="I1050" s="90">
        <v>45000</v>
      </c>
      <c r="J1050" s="90">
        <v>45500</v>
      </c>
      <c r="K1050" s="90">
        <v>48000</v>
      </c>
      <c r="L1050" s="91" t="s">
        <v>25</v>
      </c>
      <c r="M1050" s="90">
        <v>47100</v>
      </c>
      <c r="N1050" s="90">
        <v>48700</v>
      </c>
      <c r="O1050" s="90">
        <v>45600</v>
      </c>
      <c r="P1050" s="90">
        <v>44200</v>
      </c>
      <c r="Q1050" s="90">
        <v>42200</v>
      </c>
      <c r="R1050" s="90">
        <v>42700</v>
      </c>
      <c r="S1050" s="90">
        <v>43000</v>
      </c>
      <c r="T1050" s="90">
        <v>45000</v>
      </c>
      <c r="U1050" s="90">
        <v>45700</v>
      </c>
      <c r="V1050" s="90">
        <v>47800</v>
      </c>
      <c r="W1050" s="90">
        <v>47700</v>
      </c>
      <c r="X1050" s="90">
        <v>50700</v>
      </c>
    </row>
    <row r="1051" spans="1:24">
      <c r="A1051" t="str">
        <f t="shared" si="25"/>
        <v>Jan-24</v>
      </c>
      <c r="B1051" s="93">
        <v>45317</v>
      </c>
      <c r="C1051" s="90" t="s">
        <v>24</v>
      </c>
      <c r="D1051" s="90" t="s">
        <v>24</v>
      </c>
      <c r="E1051" s="90" t="s">
        <v>24</v>
      </c>
      <c r="F1051" s="90" t="s">
        <v>24</v>
      </c>
      <c r="G1051" s="90" t="s">
        <v>24</v>
      </c>
      <c r="H1051" s="90" t="s">
        <v>24</v>
      </c>
      <c r="I1051" s="90" t="s">
        <v>24</v>
      </c>
      <c r="J1051" s="90" t="s">
        <v>24</v>
      </c>
      <c r="K1051" s="90" t="s">
        <v>24</v>
      </c>
      <c r="L1051" s="90" t="s">
        <v>24</v>
      </c>
      <c r="M1051" s="90" t="s">
        <v>24</v>
      </c>
      <c r="N1051" s="90" t="s">
        <v>24</v>
      </c>
      <c r="O1051" s="90" t="s">
        <v>24</v>
      </c>
      <c r="P1051" s="90" t="s">
        <v>24</v>
      </c>
      <c r="Q1051" s="90" t="s">
        <v>24</v>
      </c>
      <c r="R1051" s="90" t="s">
        <v>24</v>
      </c>
      <c r="S1051" s="90" t="s">
        <v>24</v>
      </c>
      <c r="T1051" s="90" t="s">
        <v>24</v>
      </c>
      <c r="U1051" s="90" t="s">
        <v>24</v>
      </c>
      <c r="V1051" s="90" t="s">
        <v>24</v>
      </c>
      <c r="W1051" s="90" t="s">
        <v>24</v>
      </c>
      <c r="X1051" s="90" t="s">
        <v>24</v>
      </c>
    </row>
    <row r="1052" spans="1:24">
      <c r="A1052" t="str">
        <f t="shared" si="25"/>
        <v>Jan-24</v>
      </c>
      <c r="B1052" s="93">
        <v>45318</v>
      </c>
      <c r="C1052" s="90">
        <v>47400</v>
      </c>
      <c r="D1052" s="90">
        <v>47500</v>
      </c>
      <c r="E1052" s="90">
        <v>46800</v>
      </c>
      <c r="F1052" s="90">
        <v>43000</v>
      </c>
      <c r="G1052" s="90">
        <v>47800</v>
      </c>
      <c r="H1052" s="91" t="s">
        <v>25</v>
      </c>
      <c r="I1052" s="90">
        <v>44500</v>
      </c>
      <c r="J1052" s="90">
        <v>45800</v>
      </c>
      <c r="K1052" s="90">
        <v>48000</v>
      </c>
      <c r="L1052" s="91" t="s">
        <v>25</v>
      </c>
      <c r="M1052" s="90">
        <v>47300</v>
      </c>
      <c r="N1052" s="90">
        <v>48700</v>
      </c>
      <c r="O1052" s="90">
        <v>45800</v>
      </c>
      <c r="P1052" s="90">
        <v>44200</v>
      </c>
      <c r="Q1052" s="90">
        <v>42500</v>
      </c>
      <c r="R1052" s="90">
        <v>42900</v>
      </c>
      <c r="S1052" s="90">
        <v>43000</v>
      </c>
      <c r="T1052" s="90">
        <v>45200</v>
      </c>
      <c r="U1052" s="90">
        <v>45900</v>
      </c>
      <c r="V1052" s="90">
        <v>47800</v>
      </c>
      <c r="W1052" s="90">
        <v>47700</v>
      </c>
      <c r="X1052" s="90">
        <v>50700</v>
      </c>
    </row>
    <row r="1053" spans="1:24">
      <c r="A1053" t="str">
        <f t="shared" si="25"/>
        <v>Jan-24</v>
      </c>
      <c r="B1053" s="93">
        <v>45319</v>
      </c>
      <c r="C1053" s="90" t="s">
        <v>24</v>
      </c>
      <c r="D1053" s="90" t="s">
        <v>24</v>
      </c>
      <c r="E1053" s="90" t="s">
        <v>24</v>
      </c>
      <c r="F1053" s="90" t="s">
        <v>24</v>
      </c>
      <c r="G1053" s="90" t="s">
        <v>24</v>
      </c>
      <c r="H1053" s="90" t="s">
        <v>24</v>
      </c>
      <c r="I1053" s="90" t="s">
        <v>24</v>
      </c>
      <c r="J1053" s="90" t="s">
        <v>24</v>
      </c>
      <c r="K1053" s="90" t="s">
        <v>24</v>
      </c>
      <c r="L1053" s="90" t="s">
        <v>24</v>
      </c>
      <c r="M1053" s="90" t="s">
        <v>24</v>
      </c>
      <c r="N1053" s="90" t="s">
        <v>24</v>
      </c>
      <c r="O1053" s="90" t="s">
        <v>24</v>
      </c>
      <c r="P1053" s="90" t="s">
        <v>24</v>
      </c>
      <c r="Q1053" s="90" t="s">
        <v>24</v>
      </c>
      <c r="R1053" s="90" t="s">
        <v>24</v>
      </c>
      <c r="S1053" s="90" t="s">
        <v>24</v>
      </c>
      <c r="T1053" s="90" t="s">
        <v>24</v>
      </c>
      <c r="U1053" s="90" t="s">
        <v>24</v>
      </c>
      <c r="V1053" s="90" t="s">
        <v>24</v>
      </c>
      <c r="W1053" s="90" t="s">
        <v>24</v>
      </c>
      <c r="X1053" s="90" t="s">
        <v>24</v>
      </c>
    </row>
    <row r="1054" spans="1:24">
      <c r="A1054" t="str">
        <f t="shared" si="25"/>
        <v>Jan-24</v>
      </c>
      <c r="B1054" s="93">
        <v>45320</v>
      </c>
      <c r="C1054" s="90">
        <v>47400</v>
      </c>
      <c r="D1054" s="90">
        <v>47500</v>
      </c>
      <c r="E1054" s="90">
        <v>46800</v>
      </c>
      <c r="F1054" s="90">
        <v>42900</v>
      </c>
      <c r="G1054" s="90">
        <v>47700</v>
      </c>
      <c r="H1054" s="91" t="s">
        <v>25</v>
      </c>
      <c r="I1054" s="90">
        <v>45000</v>
      </c>
      <c r="J1054" s="90">
        <v>45600</v>
      </c>
      <c r="K1054" s="90">
        <v>48200</v>
      </c>
      <c r="L1054" s="91" t="s">
        <v>25</v>
      </c>
      <c r="M1054" s="90">
        <v>47300</v>
      </c>
      <c r="N1054" s="90">
        <v>48700</v>
      </c>
      <c r="O1054" s="90">
        <v>45800</v>
      </c>
      <c r="P1054" s="90">
        <v>44050</v>
      </c>
      <c r="Q1054" s="90">
        <v>42300</v>
      </c>
      <c r="R1054" s="90">
        <v>42800</v>
      </c>
      <c r="S1054" s="90">
        <v>43000</v>
      </c>
      <c r="T1054" s="90">
        <v>45100</v>
      </c>
      <c r="U1054" s="90">
        <v>45900</v>
      </c>
      <c r="V1054" s="90">
        <v>47800</v>
      </c>
      <c r="W1054" s="90">
        <v>47600</v>
      </c>
      <c r="X1054" s="90">
        <v>50200</v>
      </c>
    </row>
    <row r="1055" spans="1:24">
      <c r="A1055" t="str">
        <f t="shared" si="25"/>
        <v>Jan-24</v>
      </c>
      <c r="B1055" s="93">
        <v>45321</v>
      </c>
      <c r="C1055" s="90">
        <v>47600</v>
      </c>
      <c r="D1055" s="90">
        <v>47500</v>
      </c>
      <c r="E1055" s="90">
        <v>46700</v>
      </c>
      <c r="F1055" s="90">
        <v>43100</v>
      </c>
      <c r="G1055" s="90">
        <v>47700</v>
      </c>
      <c r="H1055" s="91" t="s">
        <v>25</v>
      </c>
      <c r="I1055" s="90">
        <v>45000</v>
      </c>
      <c r="J1055" s="90">
        <v>45800</v>
      </c>
      <c r="K1055" s="90">
        <v>48200</v>
      </c>
      <c r="L1055" s="91" t="s">
        <v>25</v>
      </c>
      <c r="M1055" s="90">
        <v>47400</v>
      </c>
      <c r="N1055" s="90">
        <v>48700</v>
      </c>
      <c r="O1055" s="90">
        <v>46000</v>
      </c>
      <c r="P1055" s="90">
        <v>44100</v>
      </c>
      <c r="Q1055" s="90">
        <v>42500</v>
      </c>
      <c r="R1055" s="90">
        <v>43000</v>
      </c>
      <c r="S1055" s="90">
        <v>43000</v>
      </c>
      <c r="T1055" s="90">
        <v>45300</v>
      </c>
      <c r="U1055" s="90">
        <v>46000</v>
      </c>
      <c r="V1055" s="90">
        <v>47800</v>
      </c>
      <c r="W1055" s="90">
        <v>47600</v>
      </c>
      <c r="X1055" s="90">
        <v>50200</v>
      </c>
    </row>
    <row r="1056" spans="1:24">
      <c r="A1056" t="str">
        <f t="shared" si="25"/>
        <v>Jan-24</v>
      </c>
      <c r="B1056" s="93">
        <v>45322</v>
      </c>
      <c r="C1056" s="90">
        <v>47600</v>
      </c>
      <c r="D1056" s="90">
        <v>47500</v>
      </c>
      <c r="E1056" s="90">
        <v>46800</v>
      </c>
      <c r="F1056" s="90">
        <v>43000</v>
      </c>
      <c r="G1056" s="90">
        <v>48000</v>
      </c>
      <c r="H1056" s="91" t="s">
        <v>25</v>
      </c>
      <c r="I1056" s="90">
        <v>45000</v>
      </c>
      <c r="J1056" s="90">
        <v>45800</v>
      </c>
      <c r="K1056" s="90">
        <v>48200</v>
      </c>
      <c r="L1056" s="91" t="s">
        <v>25</v>
      </c>
      <c r="M1056" s="90">
        <v>47400</v>
      </c>
      <c r="N1056" s="90">
        <v>48300</v>
      </c>
      <c r="O1056" s="90">
        <v>45800</v>
      </c>
      <c r="P1056" s="90">
        <v>44100</v>
      </c>
      <c r="Q1056" s="90">
        <v>42300</v>
      </c>
      <c r="R1056" s="90">
        <v>43000</v>
      </c>
      <c r="S1056" s="90">
        <v>43000</v>
      </c>
      <c r="T1056" s="90">
        <v>45200</v>
      </c>
      <c r="U1056" s="90">
        <v>46000</v>
      </c>
      <c r="V1056" s="90">
        <v>47800</v>
      </c>
      <c r="W1056" s="90">
        <v>47600</v>
      </c>
      <c r="X1056" s="90">
        <v>50200</v>
      </c>
    </row>
    <row r="1057" spans="1:24">
      <c r="A1057" t="str">
        <f t="shared" si="25"/>
        <v>Feb-24</v>
      </c>
      <c r="B1057" s="93">
        <v>45323</v>
      </c>
      <c r="C1057" s="90">
        <v>47600</v>
      </c>
      <c r="D1057" s="90">
        <v>47500</v>
      </c>
      <c r="E1057" s="90">
        <v>46700</v>
      </c>
      <c r="F1057" s="90">
        <v>42900</v>
      </c>
      <c r="G1057" s="90">
        <v>48000</v>
      </c>
      <c r="H1057" s="91" t="s">
        <v>25</v>
      </c>
      <c r="I1057" s="90">
        <v>45250</v>
      </c>
      <c r="J1057" s="90">
        <v>45600</v>
      </c>
      <c r="K1057" s="90">
        <v>48200</v>
      </c>
      <c r="L1057" s="91" t="s">
        <v>25</v>
      </c>
      <c r="M1057" s="90">
        <v>47200</v>
      </c>
      <c r="N1057" s="90">
        <v>48000</v>
      </c>
      <c r="O1057" s="90">
        <v>45800</v>
      </c>
      <c r="P1057" s="90">
        <v>44100</v>
      </c>
      <c r="Q1057" s="90">
        <v>42200</v>
      </c>
      <c r="R1057" s="90">
        <v>42800</v>
      </c>
      <c r="S1057" s="90">
        <v>43000</v>
      </c>
      <c r="T1057" s="90">
        <v>45100</v>
      </c>
      <c r="U1057" s="90">
        <v>46000</v>
      </c>
      <c r="V1057" s="90">
        <v>47800</v>
      </c>
      <c r="W1057" s="90">
        <v>47600</v>
      </c>
      <c r="X1057" s="90">
        <v>50200</v>
      </c>
    </row>
    <row r="1058" spans="1:24">
      <c r="A1058" t="str">
        <f t="shared" si="25"/>
        <v>Feb-24</v>
      </c>
      <c r="B1058" s="93">
        <v>45324</v>
      </c>
      <c r="C1058" s="90">
        <v>47400</v>
      </c>
      <c r="D1058" s="90">
        <v>47500</v>
      </c>
      <c r="E1058" s="90">
        <v>46700</v>
      </c>
      <c r="F1058" s="90">
        <v>42800</v>
      </c>
      <c r="G1058" s="90">
        <v>48000</v>
      </c>
      <c r="H1058" s="91" t="s">
        <v>25</v>
      </c>
      <c r="I1058" s="90">
        <v>45250</v>
      </c>
      <c r="J1058" s="90">
        <v>45400</v>
      </c>
      <c r="K1058" s="90">
        <v>48000</v>
      </c>
      <c r="L1058" s="91" t="s">
        <v>25</v>
      </c>
      <c r="M1058" s="90">
        <v>47100</v>
      </c>
      <c r="N1058" s="90">
        <v>48000</v>
      </c>
      <c r="O1058" s="90">
        <v>45600</v>
      </c>
      <c r="P1058" s="90">
        <v>44100</v>
      </c>
      <c r="Q1058" s="90">
        <v>42000</v>
      </c>
      <c r="R1058" s="90">
        <v>42700</v>
      </c>
      <c r="S1058" s="90">
        <v>42800</v>
      </c>
      <c r="T1058" s="90">
        <v>45000</v>
      </c>
      <c r="U1058" s="90">
        <v>45800</v>
      </c>
      <c r="V1058" s="90">
        <v>47800</v>
      </c>
      <c r="W1058" s="90">
        <v>47600</v>
      </c>
      <c r="X1058" s="90">
        <v>50200</v>
      </c>
    </row>
    <row r="1059" spans="1:24">
      <c r="A1059" t="str">
        <f t="shared" si="25"/>
        <v>Feb-24</v>
      </c>
      <c r="B1059" s="93">
        <v>45325</v>
      </c>
      <c r="C1059" s="90">
        <v>47400</v>
      </c>
      <c r="D1059" s="90">
        <v>47500</v>
      </c>
      <c r="E1059" s="90">
        <v>46900</v>
      </c>
      <c r="F1059" s="90">
        <v>42900</v>
      </c>
      <c r="G1059" s="90">
        <v>48000</v>
      </c>
      <c r="H1059" s="91" t="s">
        <v>25</v>
      </c>
      <c r="I1059" s="90">
        <v>44500</v>
      </c>
      <c r="J1059" s="90">
        <v>45700</v>
      </c>
      <c r="K1059" s="90">
        <v>48000</v>
      </c>
      <c r="L1059" s="91" t="s">
        <v>25</v>
      </c>
      <c r="M1059" s="90">
        <v>47100</v>
      </c>
      <c r="N1059" s="90">
        <v>48000</v>
      </c>
      <c r="O1059" s="90">
        <v>45600</v>
      </c>
      <c r="P1059" s="90">
        <v>44100</v>
      </c>
      <c r="Q1059" s="90">
        <v>42100</v>
      </c>
      <c r="R1059" s="90">
        <v>42700</v>
      </c>
      <c r="S1059" s="90">
        <v>42800</v>
      </c>
      <c r="T1059" s="90">
        <v>45100</v>
      </c>
      <c r="U1059" s="90">
        <v>45800</v>
      </c>
      <c r="V1059" s="90">
        <v>47800</v>
      </c>
      <c r="W1059" s="90">
        <v>47600</v>
      </c>
      <c r="X1059" s="90">
        <v>50200</v>
      </c>
    </row>
    <row r="1060" spans="1:24">
      <c r="A1060" t="str">
        <f t="shared" si="25"/>
        <v>Feb-24</v>
      </c>
      <c r="B1060" s="93">
        <v>45326</v>
      </c>
      <c r="C1060" s="90" t="s">
        <v>24</v>
      </c>
      <c r="D1060" s="90" t="s">
        <v>24</v>
      </c>
      <c r="E1060" s="90" t="s">
        <v>24</v>
      </c>
      <c r="F1060" s="90" t="s">
        <v>24</v>
      </c>
      <c r="G1060" s="90" t="s">
        <v>24</v>
      </c>
      <c r="H1060" s="90" t="s">
        <v>24</v>
      </c>
      <c r="I1060" s="90" t="s">
        <v>24</v>
      </c>
      <c r="J1060" s="90" t="s">
        <v>24</v>
      </c>
      <c r="K1060" s="90" t="s">
        <v>24</v>
      </c>
      <c r="L1060" s="90" t="s">
        <v>24</v>
      </c>
      <c r="M1060" s="90" t="s">
        <v>24</v>
      </c>
      <c r="N1060" s="90" t="s">
        <v>24</v>
      </c>
      <c r="O1060" s="90" t="s">
        <v>24</v>
      </c>
      <c r="P1060" s="90" t="s">
        <v>24</v>
      </c>
      <c r="Q1060" s="90" t="s">
        <v>24</v>
      </c>
      <c r="R1060" s="90" t="s">
        <v>24</v>
      </c>
      <c r="S1060" s="90" t="s">
        <v>24</v>
      </c>
      <c r="T1060" s="90" t="s">
        <v>24</v>
      </c>
      <c r="U1060" s="90" t="s">
        <v>24</v>
      </c>
      <c r="V1060" s="90" t="s">
        <v>24</v>
      </c>
      <c r="W1060" s="90" t="s">
        <v>24</v>
      </c>
      <c r="X1060" s="90" t="s">
        <v>24</v>
      </c>
    </row>
    <row r="1061" spans="1:24">
      <c r="A1061" t="str">
        <f t="shared" si="25"/>
        <v>Feb-24</v>
      </c>
      <c r="B1061" s="93">
        <v>45327</v>
      </c>
      <c r="C1061" s="90">
        <v>47200</v>
      </c>
      <c r="D1061" s="90">
        <v>47500</v>
      </c>
      <c r="E1061" s="90">
        <v>46700</v>
      </c>
      <c r="F1061" s="90">
        <v>42700</v>
      </c>
      <c r="G1061" s="90">
        <v>47900</v>
      </c>
      <c r="H1061" s="91" t="s">
        <v>25</v>
      </c>
      <c r="I1061" s="90">
        <v>44500</v>
      </c>
      <c r="J1061" s="90">
        <v>45500</v>
      </c>
      <c r="K1061" s="90">
        <v>48000</v>
      </c>
      <c r="L1061" s="91" t="s">
        <v>25</v>
      </c>
      <c r="M1061" s="90">
        <v>47100</v>
      </c>
      <c r="N1061" s="90">
        <v>48000</v>
      </c>
      <c r="O1061" s="90">
        <v>45400</v>
      </c>
      <c r="P1061" s="90">
        <v>44000</v>
      </c>
      <c r="Q1061" s="90">
        <v>42100</v>
      </c>
      <c r="R1061" s="90">
        <v>42700</v>
      </c>
      <c r="S1061" s="90">
        <v>42800</v>
      </c>
      <c r="T1061" s="90">
        <v>44900</v>
      </c>
      <c r="U1061" s="90">
        <v>45800</v>
      </c>
      <c r="V1061" s="90">
        <v>47800</v>
      </c>
      <c r="W1061" s="90">
        <v>47600</v>
      </c>
      <c r="X1061" s="90">
        <v>50200</v>
      </c>
    </row>
    <row r="1062" spans="1:24">
      <c r="A1062" t="str">
        <f t="shared" si="25"/>
        <v>Feb-24</v>
      </c>
      <c r="B1062" s="93">
        <v>45328</v>
      </c>
      <c r="C1062" s="90">
        <v>47200</v>
      </c>
      <c r="D1062" s="90">
        <v>47300</v>
      </c>
      <c r="E1062" s="90">
        <v>46400</v>
      </c>
      <c r="F1062" s="90">
        <v>42500</v>
      </c>
      <c r="G1062" s="90">
        <v>47900</v>
      </c>
      <c r="H1062" s="91" t="s">
        <v>25</v>
      </c>
      <c r="I1062" s="90">
        <v>44500</v>
      </c>
      <c r="J1062" s="90">
        <v>45400</v>
      </c>
      <c r="K1062" s="90">
        <v>48000</v>
      </c>
      <c r="L1062" s="91" t="s">
        <v>25</v>
      </c>
      <c r="M1062" s="90">
        <v>46800</v>
      </c>
      <c r="N1062" s="90">
        <v>48000</v>
      </c>
      <c r="O1062" s="90">
        <v>45300</v>
      </c>
      <c r="P1062" s="90">
        <v>44000</v>
      </c>
      <c r="Q1062" s="90">
        <v>42000</v>
      </c>
      <c r="R1062" s="90">
        <v>42600</v>
      </c>
      <c r="S1062" s="90">
        <v>42800</v>
      </c>
      <c r="T1062" s="90">
        <v>44600</v>
      </c>
      <c r="U1062" s="90">
        <v>45500</v>
      </c>
      <c r="V1062" s="90">
        <v>47800</v>
      </c>
      <c r="W1062" s="90">
        <v>47500</v>
      </c>
      <c r="X1062" s="90">
        <v>50200</v>
      </c>
    </row>
    <row r="1063" spans="1:24">
      <c r="A1063" t="str">
        <f t="shared" si="25"/>
        <v>Feb-24</v>
      </c>
      <c r="B1063" s="93">
        <v>45329</v>
      </c>
      <c r="C1063" s="90">
        <v>47200</v>
      </c>
      <c r="D1063" s="90">
        <v>47300</v>
      </c>
      <c r="E1063" s="90">
        <v>46500</v>
      </c>
      <c r="F1063" s="90">
        <v>42600</v>
      </c>
      <c r="G1063" s="90">
        <v>47800</v>
      </c>
      <c r="H1063" s="91" t="s">
        <v>25</v>
      </c>
      <c r="I1063" s="90">
        <v>44500</v>
      </c>
      <c r="J1063" s="90">
        <v>45400</v>
      </c>
      <c r="K1063" s="90">
        <v>48000</v>
      </c>
      <c r="L1063" s="91" t="s">
        <v>25</v>
      </c>
      <c r="M1063" s="90">
        <v>46700</v>
      </c>
      <c r="N1063" s="90">
        <v>48000</v>
      </c>
      <c r="O1063" s="90">
        <v>45300</v>
      </c>
      <c r="P1063" s="90">
        <v>43800</v>
      </c>
      <c r="Q1063" s="90">
        <v>42000</v>
      </c>
      <c r="R1063" s="90">
        <v>42600</v>
      </c>
      <c r="S1063" s="90">
        <v>42500</v>
      </c>
      <c r="T1063" s="90">
        <v>44700</v>
      </c>
      <c r="U1063" s="90">
        <v>45500</v>
      </c>
      <c r="V1063" s="90">
        <v>47800</v>
      </c>
      <c r="W1063" s="90">
        <v>47500</v>
      </c>
      <c r="X1063" s="90">
        <v>50200</v>
      </c>
    </row>
    <row r="1064" spans="1:24">
      <c r="A1064" t="str">
        <f t="shared" si="25"/>
        <v>Feb-24</v>
      </c>
      <c r="B1064" s="93">
        <v>45330</v>
      </c>
      <c r="C1064" s="90">
        <v>47200</v>
      </c>
      <c r="D1064" s="90">
        <v>47300</v>
      </c>
      <c r="E1064" s="90">
        <v>46500</v>
      </c>
      <c r="F1064" s="90">
        <v>42800</v>
      </c>
      <c r="G1064" s="90">
        <v>47800</v>
      </c>
      <c r="H1064" s="91" t="s">
        <v>25</v>
      </c>
      <c r="I1064" s="90">
        <v>44500</v>
      </c>
      <c r="J1064" s="90">
        <v>45500</v>
      </c>
      <c r="K1064" s="90">
        <v>48300</v>
      </c>
      <c r="L1064" s="91" t="s">
        <v>25</v>
      </c>
      <c r="M1064" s="90">
        <v>46800</v>
      </c>
      <c r="N1064" s="90">
        <v>48100</v>
      </c>
      <c r="O1064" s="90">
        <v>45400</v>
      </c>
      <c r="P1064" s="90">
        <v>44000</v>
      </c>
      <c r="Q1064" s="90">
        <v>42300</v>
      </c>
      <c r="R1064" s="90">
        <v>42700</v>
      </c>
      <c r="S1064" s="90">
        <v>42500</v>
      </c>
      <c r="T1064" s="90">
        <v>44900</v>
      </c>
      <c r="U1064" s="90">
        <v>45600</v>
      </c>
      <c r="V1064" s="90">
        <v>47800</v>
      </c>
      <c r="W1064" s="90">
        <v>47400</v>
      </c>
      <c r="X1064" s="90">
        <v>50200</v>
      </c>
    </row>
    <row r="1065" spans="1:24">
      <c r="A1065" t="str">
        <f t="shared" si="25"/>
        <v>Feb-24</v>
      </c>
      <c r="B1065" s="93">
        <v>45331</v>
      </c>
      <c r="C1065" s="90">
        <v>47200</v>
      </c>
      <c r="D1065" s="90">
        <v>47300</v>
      </c>
      <c r="E1065" s="90">
        <v>46500</v>
      </c>
      <c r="F1065" s="90">
        <v>42800</v>
      </c>
      <c r="G1065" s="90">
        <v>47800</v>
      </c>
      <c r="H1065" s="91" t="s">
        <v>25</v>
      </c>
      <c r="I1065" s="90">
        <v>44500</v>
      </c>
      <c r="J1065" s="90">
        <v>45500</v>
      </c>
      <c r="K1065" s="90">
        <v>48300</v>
      </c>
      <c r="L1065" s="91" t="s">
        <v>25</v>
      </c>
      <c r="M1065" s="90">
        <v>46800</v>
      </c>
      <c r="N1065" s="90">
        <v>48100</v>
      </c>
      <c r="O1065" s="90">
        <v>45300</v>
      </c>
      <c r="P1065" s="90">
        <v>44000</v>
      </c>
      <c r="Q1065" s="90">
        <v>42300</v>
      </c>
      <c r="R1065" s="90">
        <v>42700</v>
      </c>
      <c r="S1065" s="90">
        <v>42700</v>
      </c>
      <c r="T1065" s="90">
        <v>44900</v>
      </c>
      <c r="U1065" s="90">
        <v>45600</v>
      </c>
      <c r="V1065" s="90">
        <v>47800</v>
      </c>
      <c r="W1065" s="90">
        <v>47400</v>
      </c>
      <c r="X1065" s="90">
        <v>50200</v>
      </c>
    </row>
    <row r="1066" spans="1:24">
      <c r="A1066" t="str">
        <f t="shared" si="25"/>
        <v>Feb-24</v>
      </c>
      <c r="B1066" s="93">
        <v>45332</v>
      </c>
      <c r="C1066" s="90">
        <v>47300</v>
      </c>
      <c r="D1066" s="90">
        <v>47300</v>
      </c>
      <c r="E1066" s="90">
        <v>46300</v>
      </c>
      <c r="F1066" s="90">
        <v>42600</v>
      </c>
      <c r="G1066" s="90">
        <v>47800</v>
      </c>
      <c r="H1066" s="91" t="s">
        <v>25</v>
      </c>
      <c r="I1066" s="90">
        <v>44500</v>
      </c>
      <c r="J1066" s="90">
        <v>45400</v>
      </c>
      <c r="K1066" s="90">
        <v>48300</v>
      </c>
      <c r="L1066" s="91" t="s">
        <v>25</v>
      </c>
      <c r="M1066" s="90">
        <v>46700</v>
      </c>
      <c r="N1066" s="90">
        <v>48100</v>
      </c>
      <c r="O1066" s="90">
        <v>45300</v>
      </c>
      <c r="P1066" s="90">
        <v>44000</v>
      </c>
      <c r="Q1066" s="90">
        <v>42200</v>
      </c>
      <c r="R1066" s="90">
        <v>42500</v>
      </c>
      <c r="S1066" s="90">
        <v>42700</v>
      </c>
      <c r="T1066" s="90">
        <v>44700</v>
      </c>
      <c r="U1066" s="90">
        <v>45600</v>
      </c>
      <c r="V1066" s="90">
        <v>47800</v>
      </c>
      <c r="W1066" s="90">
        <v>47400</v>
      </c>
      <c r="X1066" s="90">
        <v>50200</v>
      </c>
    </row>
    <row r="1067" spans="1:24">
      <c r="A1067" t="str">
        <f t="shared" si="25"/>
        <v>Feb-24</v>
      </c>
      <c r="B1067" s="93">
        <v>45333</v>
      </c>
      <c r="C1067" s="90" t="s">
        <v>24</v>
      </c>
      <c r="D1067" s="90" t="s">
        <v>24</v>
      </c>
      <c r="E1067" s="90" t="s">
        <v>24</v>
      </c>
      <c r="F1067" s="90" t="s">
        <v>24</v>
      </c>
      <c r="G1067" s="90" t="s">
        <v>24</v>
      </c>
      <c r="H1067" s="90" t="s">
        <v>24</v>
      </c>
      <c r="I1067" s="90" t="s">
        <v>24</v>
      </c>
      <c r="J1067" s="90" t="s">
        <v>24</v>
      </c>
      <c r="K1067" s="90" t="s">
        <v>24</v>
      </c>
      <c r="L1067" s="90" t="s">
        <v>24</v>
      </c>
      <c r="M1067" s="90" t="s">
        <v>24</v>
      </c>
      <c r="N1067" s="90" t="s">
        <v>24</v>
      </c>
      <c r="O1067" s="90" t="s">
        <v>24</v>
      </c>
      <c r="P1067" s="90" t="s">
        <v>24</v>
      </c>
      <c r="Q1067" s="90" t="s">
        <v>24</v>
      </c>
      <c r="R1067" s="90" t="s">
        <v>24</v>
      </c>
      <c r="S1067" s="90" t="s">
        <v>24</v>
      </c>
      <c r="T1067" s="90" t="s">
        <v>24</v>
      </c>
      <c r="U1067" s="90" t="s">
        <v>24</v>
      </c>
      <c r="V1067" s="90" t="s">
        <v>24</v>
      </c>
      <c r="W1067" s="90" t="s">
        <v>24</v>
      </c>
      <c r="X1067" s="90" t="s">
        <v>24</v>
      </c>
    </row>
    <row r="1068" spans="1:24">
      <c r="A1068" t="str">
        <f t="shared" si="25"/>
        <v>Feb-24</v>
      </c>
      <c r="B1068" s="93">
        <v>45334</v>
      </c>
      <c r="C1068" s="90">
        <v>47300</v>
      </c>
      <c r="D1068" s="90">
        <v>47300</v>
      </c>
      <c r="E1068" s="90">
        <v>46100</v>
      </c>
      <c r="F1068" s="90">
        <v>42500</v>
      </c>
      <c r="G1068" s="90">
        <v>47700</v>
      </c>
      <c r="H1068" s="91" t="s">
        <v>25</v>
      </c>
      <c r="I1068" s="90">
        <v>44500</v>
      </c>
      <c r="J1068" s="90">
        <v>45400</v>
      </c>
      <c r="K1068" s="90">
        <v>48200</v>
      </c>
      <c r="L1068" s="91" t="s">
        <v>25</v>
      </c>
      <c r="M1068" s="90">
        <v>46500</v>
      </c>
      <c r="N1068" s="90">
        <v>48100</v>
      </c>
      <c r="O1068" s="90">
        <v>45000</v>
      </c>
      <c r="P1068" s="90">
        <v>43800</v>
      </c>
      <c r="Q1068" s="90">
        <v>42000</v>
      </c>
      <c r="R1068" s="90">
        <v>42500</v>
      </c>
      <c r="S1068" s="90">
        <v>42500</v>
      </c>
      <c r="T1068" s="90">
        <v>44600</v>
      </c>
      <c r="U1068" s="90">
        <v>45500</v>
      </c>
      <c r="V1068" s="90">
        <v>46800</v>
      </c>
      <c r="W1068" s="90">
        <v>47400</v>
      </c>
      <c r="X1068" s="90">
        <v>50200</v>
      </c>
    </row>
    <row r="1069" spans="1:24">
      <c r="A1069" t="str">
        <f t="shared" si="25"/>
        <v>Feb-24</v>
      </c>
      <c r="B1069" s="93">
        <v>45335</v>
      </c>
      <c r="C1069" s="90">
        <v>47300</v>
      </c>
      <c r="D1069" s="90">
        <v>47300</v>
      </c>
      <c r="E1069" s="91" t="s">
        <v>25</v>
      </c>
      <c r="F1069" s="90">
        <v>42300</v>
      </c>
      <c r="G1069" s="90">
        <v>47600</v>
      </c>
      <c r="H1069" s="91" t="s">
        <v>25</v>
      </c>
      <c r="I1069" s="90">
        <v>44400</v>
      </c>
      <c r="J1069" s="90">
        <v>45000</v>
      </c>
      <c r="K1069" s="90">
        <v>48000</v>
      </c>
      <c r="L1069" s="91" t="s">
        <v>25</v>
      </c>
      <c r="M1069" s="90">
        <v>46300</v>
      </c>
      <c r="N1069" s="90">
        <v>48000</v>
      </c>
      <c r="O1069" s="90">
        <v>44700</v>
      </c>
      <c r="P1069" s="90">
        <v>43800</v>
      </c>
      <c r="Q1069" s="90">
        <v>41800</v>
      </c>
      <c r="R1069" s="90">
        <v>42100</v>
      </c>
      <c r="S1069" s="90">
        <v>42500</v>
      </c>
      <c r="T1069" s="90">
        <v>44400</v>
      </c>
      <c r="U1069" s="90">
        <v>45500</v>
      </c>
      <c r="V1069" s="90">
        <v>46800</v>
      </c>
      <c r="W1069" s="90">
        <v>47200</v>
      </c>
      <c r="X1069" s="90">
        <v>50200</v>
      </c>
    </row>
    <row r="1070" spans="1:24">
      <c r="A1070" t="str">
        <f t="shared" si="25"/>
        <v>Feb-24</v>
      </c>
      <c r="B1070" s="93">
        <v>45336</v>
      </c>
      <c r="C1070" s="90">
        <v>47300</v>
      </c>
      <c r="D1070" s="90">
        <v>47300</v>
      </c>
      <c r="E1070" s="90">
        <v>46000</v>
      </c>
      <c r="F1070" s="90">
        <v>42400</v>
      </c>
      <c r="G1070" s="90">
        <v>47400</v>
      </c>
      <c r="H1070" s="91" t="s">
        <v>25</v>
      </c>
      <c r="I1070" s="90">
        <v>44300</v>
      </c>
      <c r="J1070" s="90">
        <v>45400</v>
      </c>
      <c r="K1070" s="90">
        <v>48200</v>
      </c>
      <c r="L1070" s="91" t="s">
        <v>25</v>
      </c>
      <c r="M1070" s="90">
        <v>46500</v>
      </c>
      <c r="N1070" s="90">
        <v>48100</v>
      </c>
      <c r="O1070" s="90">
        <v>44900</v>
      </c>
      <c r="P1070" s="90">
        <v>43700</v>
      </c>
      <c r="Q1070" s="90">
        <v>41800</v>
      </c>
      <c r="R1070" s="90">
        <v>42100</v>
      </c>
      <c r="S1070" s="90">
        <v>42500</v>
      </c>
      <c r="T1070" s="90">
        <v>44500</v>
      </c>
      <c r="U1070" s="90">
        <v>45500</v>
      </c>
      <c r="V1070" s="90">
        <v>46800</v>
      </c>
      <c r="W1070" s="90">
        <v>47200</v>
      </c>
      <c r="X1070" s="90">
        <v>50200</v>
      </c>
    </row>
    <row r="1071" spans="1:24">
      <c r="A1071" t="str">
        <f t="shared" si="25"/>
        <v>Feb-24</v>
      </c>
      <c r="B1071" s="93">
        <v>45337</v>
      </c>
      <c r="C1071" s="90">
        <v>47500</v>
      </c>
      <c r="D1071" s="90">
        <v>47300</v>
      </c>
      <c r="E1071" s="90">
        <v>46100</v>
      </c>
      <c r="F1071" s="90">
        <v>42800</v>
      </c>
      <c r="G1071" s="90">
        <v>47700</v>
      </c>
      <c r="H1071" s="91" t="s">
        <v>25</v>
      </c>
      <c r="I1071" s="90">
        <v>44300</v>
      </c>
      <c r="J1071" s="90">
        <v>45400</v>
      </c>
      <c r="K1071" s="90">
        <v>48200</v>
      </c>
      <c r="L1071" s="91" t="s">
        <v>25</v>
      </c>
      <c r="M1071" s="90">
        <v>46700</v>
      </c>
      <c r="N1071" s="90">
        <v>48100</v>
      </c>
      <c r="O1071" s="90">
        <v>45000</v>
      </c>
      <c r="P1071" s="90">
        <v>43700</v>
      </c>
      <c r="Q1071" s="90">
        <v>42200</v>
      </c>
      <c r="R1071" s="90">
        <v>42400</v>
      </c>
      <c r="S1071" s="90">
        <v>42500</v>
      </c>
      <c r="T1071" s="90">
        <v>44900</v>
      </c>
      <c r="U1071" s="90">
        <v>45700</v>
      </c>
      <c r="V1071" s="90">
        <v>46800</v>
      </c>
      <c r="W1071" s="90">
        <v>47200</v>
      </c>
      <c r="X1071" s="90">
        <v>50200</v>
      </c>
    </row>
    <row r="1072" spans="1:24">
      <c r="A1072" t="str">
        <f t="shared" si="25"/>
        <v>Feb-24</v>
      </c>
      <c r="B1072" s="93">
        <v>45338</v>
      </c>
      <c r="C1072" s="90">
        <v>47500</v>
      </c>
      <c r="D1072" s="90">
        <v>47300</v>
      </c>
      <c r="E1072" s="90">
        <v>46000</v>
      </c>
      <c r="F1072" s="90">
        <v>42500</v>
      </c>
      <c r="G1072" s="90">
        <v>47700</v>
      </c>
      <c r="H1072" s="91" t="s">
        <v>25</v>
      </c>
      <c r="I1072" s="90">
        <v>44300</v>
      </c>
      <c r="J1072" s="90">
        <v>45200</v>
      </c>
      <c r="K1072" s="90">
        <v>48200</v>
      </c>
      <c r="L1072" s="91" t="s">
        <v>25</v>
      </c>
      <c r="M1072" s="90">
        <v>46700</v>
      </c>
      <c r="N1072" s="90">
        <v>48100</v>
      </c>
      <c r="O1072" s="90">
        <v>44900</v>
      </c>
      <c r="P1072" s="90">
        <v>43400</v>
      </c>
      <c r="Q1072" s="90">
        <v>42000</v>
      </c>
      <c r="R1072" s="90">
        <v>42400</v>
      </c>
      <c r="S1072" s="90">
        <v>42500</v>
      </c>
      <c r="T1072" s="90">
        <v>44600</v>
      </c>
      <c r="U1072" s="90">
        <v>45700</v>
      </c>
      <c r="V1072" s="90">
        <v>46800</v>
      </c>
      <c r="W1072" s="90">
        <v>47000</v>
      </c>
      <c r="X1072" s="90">
        <v>50200</v>
      </c>
    </row>
    <row r="1073" spans="1:24">
      <c r="A1073" t="str">
        <f t="shared" si="25"/>
        <v>Feb-24</v>
      </c>
      <c r="B1073" s="93">
        <v>45339</v>
      </c>
      <c r="C1073" s="90">
        <v>47700</v>
      </c>
      <c r="D1073" s="90">
        <v>47300</v>
      </c>
      <c r="E1073" s="90">
        <v>46200</v>
      </c>
      <c r="F1073" s="90">
        <v>42800</v>
      </c>
      <c r="G1073" s="90">
        <v>47700</v>
      </c>
      <c r="H1073" s="91" t="s">
        <v>25</v>
      </c>
      <c r="I1073" s="90">
        <v>44500</v>
      </c>
      <c r="J1073" s="90">
        <v>45300</v>
      </c>
      <c r="K1073" s="90">
        <v>48300</v>
      </c>
      <c r="L1073" s="91" t="s">
        <v>25</v>
      </c>
      <c r="M1073" s="90">
        <v>46900</v>
      </c>
      <c r="N1073" s="90">
        <v>48100</v>
      </c>
      <c r="O1073" s="90">
        <v>45100</v>
      </c>
      <c r="P1073" s="90">
        <v>43400</v>
      </c>
      <c r="Q1073" s="90">
        <v>42200</v>
      </c>
      <c r="R1073" s="90">
        <v>42700</v>
      </c>
      <c r="S1073" s="90">
        <v>42800</v>
      </c>
      <c r="T1073" s="90">
        <v>44900</v>
      </c>
      <c r="U1073" s="90">
        <v>46000</v>
      </c>
      <c r="V1073" s="90">
        <v>46800</v>
      </c>
      <c r="W1073" s="90">
        <v>47000</v>
      </c>
      <c r="X1073" s="90">
        <v>50200</v>
      </c>
    </row>
    <row r="1074" spans="1:24">
      <c r="A1074" t="str">
        <f t="shared" si="25"/>
        <v>Feb-24</v>
      </c>
      <c r="B1074" s="93">
        <v>45340</v>
      </c>
      <c r="C1074" s="90" t="s">
        <v>24</v>
      </c>
      <c r="D1074" s="90" t="s">
        <v>24</v>
      </c>
      <c r="E1074" s="90" t="s">
        <v>24</v>
      </c>
      <c r="F1074" s="90" t="s">
        <v>24</v>
      </c>
      <c r="G1074" s="90" t="s">
        <v>24</v>
      </c>
      <c r="H1074" s="90" t="s">
        <v>24</v>
      </c>
      <c r="I1074" s="90" t="s">
        <v>24</v>
      </c>
      <c r="J1074" s="90" t="s">
        <v>24</v>
      </c>
      <c r="K1074" s="90" t="s">
        <v>24</v>
      </c>
      <c r="L1074" s="90" t="s">
        <v>24</v>
      </c>
      <c r="M1074" s="90" t="s">
        <v>24</v>
      </c>
      <c r="N1074" s="90" t="s">
        <v>24</v>
      </c>
      <c r="O1074" s="90" t="s">
        <v>24</v>
      </c>
      <c r="P1074" s="90" t="s">
        <v>24</v>
      </c>
      <c r="Q1074" s="90" t="s">
        <v>24</v>
      </c>
      <c r="R1074" s="90" t="s">
        <v>24</v>
      </c>
      <c r="S1074" s="90" t="s">
        <v>24</v>
      </c>
      <c r="T1074" s="90" t="s">
        <v>24</v>
      </c>
      <c r="U1074" s="90" t="s">
        <v>24</v>
      </c>
      <c r="V1074" s="90" t="s">
        <v>24</v>
      </c>
      <c r="W1074" s="90" t="s">
        <v>24</v>
      </c>
      <c r="X1074" s="90" t="s">
        <v>24</v>
      </c>
    </row>
    <row r="1075" spans="1:24">
      <c r="A1075" t="str">
        <f t="shared" si="25"/>
        <v>Feb-24</v>
      </c>
      <c r="B1075" s="93">
        <v>45341</v>
      </c>
      <c r="C1075" s="90">
        <v>47700</v>
      </c>
      <c r="D1075" s="90">
        <v>47300</v>
      </c>
      <c r="E1075" s="90">
        <v>46000</v>
      </c>
      <c r="F1075" s="90">
        <v>42800</v>
      </c>
      <c r="G1075" s="90">
        <v>48000</v>
      </c>
      <c r="H1075" s="91" t="s">
        <v>25</v>
      </c>
      <c r="I1075" s="90">
        <v>44500</v>
      </c>
      <c r="J1075" s="90">
        <v>45300</v>
      </c>
      <c r="K1075" s="90">
        <v>48300</v>
      </c>
      <c r="L1075" s="91" t="s">
        <v>25</v>
      </c>
      <c r="M1075" s="90">
        <v>47000</v>
      </c>
      <c r="N1075" s="90">
        <v>48200</v>
      </c>
      <c r="O1075" s="90">
        <v>45100</v>
      </c>
      <c r="P1075" s="90">
        <v>43400</v>
      </c>
      <c r="Q1075" s="90">
        <v>42200</v>
      </c>
      <c r="R1075" s="90">
        <v>42800</v>
      </c>
      <c r="S1075" s="90">
        <v>42700</v>
      </c>
      <c r="T1075" s="90">
        <v>44800</v>
      </c>
      <c r="U1075" s="90">
        <v>46000</v>
      </c>
      <c r="V1075" s="90">
        <v>46800</v>
      </c>
      <c r="W1075" s="90">
        <v>47000</v>
      </c>
      <c r="X1075" s="90">
        <v>49600</v>
      </c>
    </row>
    <row r="1076" spans="1:24">
      <c r="A1076" t="str">
        <f t="shared" si="25"/>
        <v>Feb-24</v>
      </c>
      <c r="B1076" s="93">
        <v>45342</v>
      </c>
      <c r="C1076" s="90">
        <v>47900</v>
      </c>
      <c r="D1076" s="90">
        <v>47200</v>
      </c>
      <c r="E1076" s="90">
        <v>46300</v>
      </c>
      <c r="F1076" s="90">
        <v>43100</v>
      </c>
      <c r="G1076" s="90">
        <v>48000</v>
      </c>
      <c r="H1076" s="91" t="s">
        <v>25</v>
      </c>
      <c r="I1076" s="90">
        <v>45000</v>
      </c>
      <c r="J1076" s="90">
        <v>45500</v>
      </c>
      <c r="K1076" s="90">
        <v>48300</v>
      </c>
      <c r="L1076" s="91" t="s">
        <v>25</v>
      </c>
      <c r="M1076" s="90">
        <v>47300</v>
      </c>
      <c r="N1076" s="90">
        <v>48200</v>
      </c>
      <c r="O1076" s="90">
        <v>45500</v>
      </c>
      <c r="P1076" s="90">
        <v>43700</v>
      </c>
      <c r="Q1076" s="90">
        <v>42500</v>
      </c>
      <c r="R1076" s="90">
        <v>43000</v>
      </c>
      <c r="S1076" s="90">
        <v>43000</v>
      </c>
      <c r="T1076" s="90">
        <v>45100</v>
      </c>
      <c r="U1076" s="90">
        <v>46200</v>
      </c>
      <c r="V1076" s="90">
        <v>46800</v>
      </c>
      <c r="W1076" s="90">
        <v>47000</v>
      </c>
      <c r="X1076" s="90">
        <v>49600</v>
      </c>
    </row>
    <row r="1077" spans="1:24">
      <c r="A1077" t="str">
        <f t="shared" si="25"/>
        <v>Feb-24</v>
      </c>
      <c r="B1077" s="93">
        <v>45343</v>
      </c>
      <c r="C1077" s="90">
        <v>47900</v>
      </c>
      <c r="D1077" s="90">
        <v>47200</v>
      </c>
      <c r="E1077" s="90">
        <v>46100</v>
      </c>
      <c r="F1077" s="90">
        <v>42900</v>
      </c>
      <c r="G1077" s="90">
        <v>48300</v>
      </c>
      <c r="H1077" s="91" t="s">
        <v>25</v>
      </c>
      <c r="I1077" s="90">
        <v>45000</v>
      </c>
      <c r="J1077" s="90">
        <v>45300</v>
      </c>
      <c r="K1077" s="90">
        <v>48300</v>
      </c>
      <c r="L1077" s="91" t="s">
        <v>25</v>
      </c>
      <c r="M1077" s="90">
        <v>47300</v>
      </c>
      <c r="N1077" s="90">
        <v>48200</v>
      </c>
      <c r="O1077" s="90">
        <v>45200</v>
      </c>
      <c r="P1077" s="90">
        <v>43600</v>
      </c>
      <c r="Q1077" s="90">
        <v>42300</v>
      </c>
      <c r="R1077" s="90">
        <v>42800</v>
      </c>
      <c r="S1077" s="90">
        <v>42800</v>
      </c>
      <c r="T1077" s="90">
        <v>45000</v>
      </c>
      <c r="U1077" s="90">
        <v>46200</v>
      </c>
      <c r="V1077" s="90">
        <v>46800</v>
      </c>
      <c r="W1077" s="90">
        <v>47000</v>
      </c>
      <c r="X1077" s="90">
        <v>49600</v>
      </c>
    </row>
    <row r="1078" spans="1:24">
      <c r="A1078" t="str">
        <f t="shared" si="25"/>
        <v>Feb-24</v>
      </c>
      <c r="B1078" s="93">
        <v>45344</v>
      </c>
      <c r="C1078" s="90">
        <v>48000</v>
      </c>
      <c r="D1078" s="90">
        <v>47200</v>
      </c>
      <c r="E1078" s="90">
        <v>46100</v>
      </c>
      <c r="F1078" s="90">
        <v>42800</v>
      </c>
      <c r="G1078" s="90">
        <v>48300</v>
      </c>
      <c r="H1078" s="91" t="s">
        <v>25</v>
      </c>
      <c r="I1078" s="90">
        <v>45000</v>
      </c>
      <c r="J1078" s="90">
        <v>45200</v>
      </c>
      <c r="K1078" s="90">
        <v>48300</v>
      </c>
      <c r="L1078" s="91" t="s">
        <v>25</v>
      </c>
      <c r="M1078" s="90">
        <v>47300</v>
      </c>
      <c r="N1078" s="90">
        <v>48400</v>
      </c>
      <c r="O1078" s="90">
        <v>45000</v>
      </c>
      <c r="P1078" s="90">
        <v>43600</v>
      </c>
      <c r="Q1078" s="90">
        <v>42200</v>
      </c>
      <c r="R1078" s="90">
        <v>42700</v>
      </c>
      <c r="S1078" s="90">
        <v>42800</v>
      </c>
      <c r="T1078" s="90">
        <v>44900</v>
      </c>
      <c r="U1078" s="90">
        <v>46200</v>
      </c>
      <c r="V1078" s="90">
        <v>46800</v>
      </c>
      <c r="W1078" s="90">
        <v>47300</v>
      </c>
      <c r="X1078" s="90">
        <v>49300</v>
      </c>
    </row>
    <row r="1079" spans="1:24">
      <c r="A1079" t="str">
        <f t="shared" si="25"/>
        <v>Feb-24</v>
      </c>
      <c r="B1079" s="93">
        <v>45345</v>
      </c>
      <c r="C1079" s="90">
        <v>48300</v>
      </c>
      <c r="D1079" s="90">
        <v>47500</v>
      </c>
      <c r="E1079" s="90">
        <v>46200</v>
      </c>
      <c r="F1079" s="90">
        <v>43100</v>
      </c>
      <c r="G1079" s="90">
        <v>48300</v>
      </c>
      <c r="H1079" s="91" t="s">
        <v>25</v>
      </c>
      <c r="I1079" s="90">
        <v>45000</v>
      </c>
      <c r="J1079" s="90">
        <v>45400</v>
      </c>
      <c r="K1079" s="90">
        <v>48700</v>
      </c>
      <c r="L1079" s="91" t="s">
        <v>25</v>
      </c>
      <c r="M1079" s="90">
        <v>47600</v>
      </c>
      <c r="N1079" s="90">
        <v>48700</v>
      </c>
      <c r="O1079" s="90">
        <v>45200</v>
      </c>
      <c r="P1079" s="90">
        <v>43700</v>
      </c>
      <c r="Q1079" s="90">
        <v>42500</v>
      </c>
      <c r="R1079" s="90">
        <v>43100</v>
      </c>
      <c r="S1079" s="90">
        <v>43000</v>
      </c>
      <c r="T1079" s="90">
        <v>45200</v>
      </c>
      <c r="U1079" s="90">
        <v>46200</v>
      </c>
      <c r="V1079" s="90">
        <v>46800</v>
      </c>
      <c r="W1079" s="90">
        <v>47900</v>
      </c>
      <c r="X1079" s="90">
        <v>49600</v>
      </c>
    </row>
    <row r="1080" spans="1:24">
      <c r="A1080" t="str">
        <f t="shared" si="25"/>
        <v>Feb-24</v>
      </c>
      <c r="B1080" s="93">
        <v>45346</v>
      </c>
      <c r="C1080" s="90">
        <v>48300</v>
      </c>
      <c r="D1080" s="90">
        <v>47500</v>
      </c>
      <c r="E1080" s="90">
        <v>46100</v>
      </c>
      <c r="F1080" s="90">
        <v>42900</v>
      </c>
      <c r="G1080" s="90">
        <v>48300</v>
      </c>
      <c r="H1080" s="91" t="s">
        <v>25</v>
      </c>
      <c r="I1080" s="90">
        <v>45500</v>
      </c>
      <c r="J1080" s="90">
        <v>45200</v>
      </c>
      <c r="K1080" s="90">
        <v>48800</v>
      </c>
      <c r="L1080" s="91" t="s">
        <v>25</v>
      </c>
      <c r="M1080" s="90">
        <v>47500</v>
      </c>
      <c r="N1080" s="90">
        <v>48700</v>
      </c>
      <c r="O1080" s="90">
        <v>45200</v>
      </c>
      <c r="P1080" s="90">
        <v>43700</v>
      </c>
      <c r="Q1080" s="90">
        <v>42400</v>
      </c>
      <c r="R1080" s="90">
        <v>42900</v>
      </c>
      <c r="S1080" s="90">
        <v>43000</v>
      </c>
      <c r="T1080" s="90">
        <v>45000</v>
      </c>
      <c r="U1080" s="90">
        <v>46000</v>
      </c>
      <c r="V1080" s="90">
        <v>46800</v>
      </c>
      <c r="W1080" s="90">
        <v>47900</v>
      </c>
      <c r="X1080" s="90">
        <v>49600</v>
      </c>
    </row>
    <row r="1081" spans="1:24">
      <c r="A1081" t="str">
        <f t="shared" si="25"/>
        <v>Feb-24</v>
      </c>
      <c r="B1081" s="93">
        <v>45347</v>
      </c>
      <c r="C1081" s="90" t="s">
        <v>24</v>
      </c>
      <c r="D1081" s="90" t="s">
        <v>24</v>
      </c>
      <c r="E1081" s="90" t="s">
        <v>24</v>
      </c>
      <c r="F1081" s="90" t="s">
        <v>24</v>
      </c>
      <c r="G1081" s="90" t="s">
        <v>24</v>
      </c>
      <c r="H1081" s="90" t="s">
        <v>24</v>
      </c>
      <c r="I1081" s="90" t="s">
        <v>24</v>
      </c>
      <c r="J1081" s="90" t="s">
        <v>24</v>
      </c>
      <c r="K1081" s="90" t="s">
        <v>24</v>
      </c>
      <c r="L1081" s="90" t="s">
        <v>24</v>
      </c>
      <c r="M1081" s="90" t="s">
        <v>24</v>
      </c>
      <c r="N1081" s="90" t="s">
        <v>24</v>
      </c>
      <c r="O1081" s="90" t="s">
        <v>24</v>
      </c>
      <c r="P1081" s="90" t="s">
        <v>24</v>
      </c>
      <c r="Q1081" s="90" t="s">
        <v>24</v>
      </c>
      <c r="R1081" s="90" t="s">
        <v>24</v>
      </c>
      <c r="S1081" s="90" t="s">
        <v>24</v>
      </c>
      <c r="T1081" s="90" t="s">
        <v>24</v>
      </c>
      <c r="U1081" s="90" t="s">
        <v>24</v>
      </c>
      <c r="V1081" s="90" t="s">
        <v>24</v>
      </c>
      <c r="W1081" s="90" t="s">
        <v>24</v>
      </c>
      <c r="X1081" s="90" t="s">
        <v>24</v>
      </c>
    </row>
    <row r="1082" spans="1:24">
      <c r="A1082" t="str">
        <f t="shared" si="25"/>
        <v>Feb-24</v>
      </c>
      <c r="B1082" s="93">
        <v>45348</v>
      </c>
      <c r="C1082" s="90">
        <v>48300</v>
      </c>
      <c r="D1082" s="90">
        <v>47500</v>
      </c>
      <c r="E1082" s="90">
        <v>46100</v>
      </c>
      <c r="F1082" s="90">
        <v>42900</v>
      </c>
      <c r="G1082" s="90">
        <v>48500</v>
      </c>
      <c r="H1082" s="91" t="s">
        <v>25</v>
      </c>
      <c r="I1082" s="90">
        <v>45500</v>
      </c>
      <c r="J1082" s="90">
        <v>45300</v>
      </c>
      <c r="K1082" s="90">
        <v>49000</v>
      </c>
      <c r="L1082" s="91" t="s">
        <v>25</v>
      </c>
      <c r="M1082" s="90">
        <v>47700</v>
      </c>
      <c r="N1082" s="90">
        <v>48700</v>
      </c>
      <c r="O1082" s="90">
        <v>45100</v>
      </c>
      <c r="P1082" s="90">
        <v>43700</v>
      </c>
      <c r="Q1082" s="90">
        <v>42500</v>
      </c>
      <c r="R1082" s="90">
        <v>42900</v>
      </c>
      <c r="S1082" s="90">
        <v>43000</v>
      </c>
      <c r="T1082" s="90">
        <v>45000</v>
      </c>
      <c r="U1082" s="90">
        <v>46000</v>
      </c>
      <c r="V1082" s="90">
        <v>46800</v>
      </c>
      <c r="W1082" s="90">
        <v>48000</v>
      </c>
      <c r="X1082" s="90">
        <v>49800</v>
      </c>
    </row>
    <row r="1083" spans="1:24">
      <c r="A1083" t="str">
        <f t="shared" si="25"/>
        <v>Feb-24</v>
      </c>
      <c r="B1083" s="93">
        <v>45349</v>
      </c>
      <c r="C1083" s="90">
        <v>48300</v>
      </c>
      <c r="D1083" s="90">
        <v>47500</v>
      </c>
      <c r="E1083" s="90">
        <v>46000</v>
      </c>
      <c r="F1083" s="90">
        <v>42700</v>
      </c>
      <c r="G1083" s="90">
        <v>48600</v>
      </c>
      <c r="H1083" s="91" t="s">
        <v>25</v>
      </c>
      <c r="I1083" s="90">
        <v>45250</v>
      </c>
      <c r="J1083" s="90">
        <v>45200</v>
      </c>
      <c r="K1083" s="90">
        <v>49000</v>
      </c>
      <c r="L1083" s="91" t="s">
        <v>25</v>
      </c>
      <c r="M1083" s="90">
        <v>47500</v>
      </c>
      <c r="N1083" s="90">
        <v>48700</v>
      </c>
      <c r="O1083" s="90">
        <v>45000</v>
      </c>
      <c r="P1083" s="90">
        <v>43700</v>
      </c>
      <c r="Q1083" s="90">
        <v>42300</v>
      </c>
      <c r="R1083" s="90">
        <v>42800</v>
      </c>
      <c r="S1083" s="90">
        <v>43000</v>
      </c>
      <c r="T1083" s="90">
        <v>44800</v>
      </c>
      <c r="U1083" s="90">
        <v>46000</v>
      </c>
      <c r="V1083" s="90">
        <v>46800</v>
      </c>
      <c r="W1083" s="90">
        <v>48000</v>
      </c>
      <c r="X1083" s="90">
        <v>49800</v>
      </c>
    </row>
    <row r="1084" spans="1:24">
      <c r="A1084" t="str">
        <f t="shared" si="25"/>
        <v>Feb-24</v>
      </c>
      <c r="B1084" s="93">
        <v>45350</v>
      </c>
      <c r="C1084" s="90">
        <v>48300</v>
      </c>
      <c r="D1084" s="90">
        <v>47500</v>
      </c>
      <c r="E1084" s="90">
        <v>46000</v>
      </c>
      <c r="F1084" s="90">
        <v>42800</v>
      </c>
      <c r="G1084" s="90">
        <v>48600</v>
      </c>
      <c r="H1084" s="91" t="s">
        <v>25</v>
      </c>
      <c r="I1084" s="90">
        <v>45000</v>
      </c>
      <c r="J1084" s="90">
        <v>45100</v>
      </c>
      <c r="K1084" s="90">
        <v>49000</v>
      </c>
      <c r="L1084" s="91" t="s">
        <v>25</v>
      </c>
      <c r="M1084" s="90">
        <v>47500</v>
      </c>
      <c r="N1084" s="90">
        <v>48700</v>
      </c>
      <c r="O1084" s="90">
        <v>45000</v>
      </c>
      <c r="P1084" s="90">
        <v>43600</v>
      </c>
      <c r="Q1084" s="90">
        <v>42200</v>
      </c>
      <c r="R1084" s="90">
        <v>43000</v>
      </c>
      <c r="S1084" s="90">
        <v>42800</v>
      </c>
      <c r="T1084" s="90">
        <v>44900</v>
      </c>
      <c r="U1084" s="90">
        <v>46000</v>
      </c>
      <c r="V1084" s="90">
        <v>46800</v>
      </c>
      <c r="W1084" s="90">
        <v>48000</v>
      </c>
      <c r="X1084" s="90">
        <v>49800</v>
      </c>
    </row>
    <row r="1085" spans="1:24">
      <c r="A1085" t="str">
        <f t="shared" si="25"/>
        <v>Feb-24</v>
      </c>
      <c r="B1085" s="93">
        <v>45351</v>
      </c>
      <c r="C1085" s="90">
        <v>48300</v>
      </c>
      <c r="D1085" s="90">
        <v>47500</v>
      </c>
      <c r="E1085" s="90">
        <v>46100</v>
      </c>
      <c r="F1085" s="90">
        <v>43100</v>
      </c>
      <c r="G1085" s="90">
        <v>48700</v>
      </c>
      <c r="H1085" s="91" t="s">
        <v>25</v>
      </c>
      <c r="I1085" s="90">
        <v>45250</v>
      </c>
      <c r="J1085" s="90">
        <v>45300</v>
      </c>
      <c r="K1085" s="90">
        <v>49200</v>
      </c>
      <c r="L1085" s="91" t="s">
        <v>25</v>
      </c>
      <c r="M1085" s="90">
        <v>47800</v>
      </c>
      <c r="N1085" s="90">
        <v>48700</v>
      </c>
      <c r="O1085" s="90">
        <v>45500</v>
      </c>
      <c r="P1085" s="90">
        <v>43700</v>
      </c>
      <c r="Q1085" s="90">
        <v>42500</v>
      </c>
      <c r="R1085" s="90">
        <v>43300</v>
      </c>
      <c r="S1085" s="90">
        <v>43000</v>
      </c>
      <c r="T1085" s="90">
        <v>45200</v>
      </c>
      <c r="U1085" s="90">
        <v>46200</v>
      </c>
      <c r="V1085" s="90">
        <v>46800</v>
      </c>
      <c r="W1085" s="90">
        <v>48000</v>
      </c>
      <c r="X1085" s="90">
        <v>49800</v>
      </c>
    </row>
    <row r="1086" spans="1:24">
      <c r="A1086" t="str">
        <f t="shared" si="25"/>
        <v>Mar-24</v>
      </c>
      <c r="B1086" s="93">
        <v>45352</v>
      </c>
      <c r="C1086" s="90">
        <v>48300</v>
      </c>
      <c r="D1086" s="90">
        <v>47500</v>
      </c>
      <c r="E1086" s="90">
        <v>46100</v>
      </c>
      <c r="F1086" s="90">
        <v>42900</v>
      </c>
      <c r="G1086" s="90">
        <v>48700</v>
      </c>
      <c r="H1086" s="91" t="s">
        <v>25</v>
      </c>
      <c r="I1086" s="90">
        <v>45500</v>
      </c>
      <c r="J1086" s="90">
        <v>45300</v>
      </c>
      <c r="K1086" s="90">
        <v>49300</v>
      </c>
      <c r="L1086" s="91" t="s">
        <v>25</v>
      </c>
      <c r="M1086" s="90">
        <v>47700</v>
      </c>
      <c r="N1086" s="90">
        <v>48900</v>
      </c>
      <c r="O1086" s="90">
        <v>45200</v>
      </c>
      <c r="P1086" s="90">
        <v>43700</v>
      </c>
      <c r="Q1086" s="90">
        <v>42500</v>
      </c>
      <c r="R1086" s="90">
        <v>43300</v>
      </c>
      <c r="S1086" s="90">
        <v>43000</v>
      </c>
      <c r="T1086" s="90">
        <v>45000</v>
      </c>
      <c r="U1086" s="90">
        <v>46200</v>
      </c>
      <c r="V1086" s="90">
        <v>46800</v>
      </c>
      <c r="W1086" s="90">
        <v>48000</v>
      </c>
      <c r="X1086" s="90">
        <v>49800</v>
      </c>
    </row>
    <row r="1087" spans="1:24">
      <c r="A1087" t="str">
        <f t="shared" si="25"/>
        <v>Mar-24</v>
      </c>
      <c r="B1087" s="93">
        <v>45353</v>
      </c>
      <c r="C1087" s="90">
        <v>48300</v>
      </c>
      <c r="D1087" s="90">
        <v>47500</v>
      </c>
      <c r="E1087" s="90">
        <v>46000</v>
      </c>
      <c r="F1087" s="90">
        <v>42800</v>
      </c>
      <c r="G1087" s="90">
        <v>48700</v>
      </c>
      <c r="H1087" s="91" t="s">
        <v>25</v>
      </c>
      <c r="I1087" s="90">
        <v>45500</v>
      </c>
      <c r="J1087" s="90">
        <v>45200</v>
      </c>
      <c r="K1087" s="90">
        <v>49300</v>
      </c>
      <c r="L1087" s="91" t="s">
        <v>25</v>
      </c>
      <c r="M1087" s="90">
        <v>47600</v>
      </c>
      <c r="N1087" s="90">
        <v>48900</v>
      </c>
      <c r="O1087" s="90">
        <v>45000</v>
      </c>
      <c r="P1087" s="90">
        <v>43700</v>
      </c>
      <c r="Q1087" s="90">
        <v>42300</v>
      </c>
      <c r="R1087" s="90">
        <v>43100</v>
      </c>
      <c r="S1087" s="90">
        <v>43000</v>
      </c>
      <c r="T1087" s="90">
        <v>44900</v>
      </c>
      <c r="U1087" s="90">
        <v>46200</v>
      </c>
      <c r="V1087" s="90">
        <v>46800</v>
      </c>
      <c r="W1087" s="90">
        <v>48000</v>
      </c>
      <c r="X1087" s="90">
        <v>49800</v>
      </c>
    </row>
    <row r="1088" spans="1:24">
      <c r="A1088" t="str">
        <f t="shared" si="25"/>
        <v>Mar-24</v>
      </c>
      <c r="B1088" s="93">
        <v>45354</v>
      </c>
      <c r="C1088" s="90" t="s">
        <v>24</v>
      </c>
      <c r="D1088" s="90" t="s">
        <v>24</v>
      </c>
      <c r="E1088" s="90" t="s">
        <v>24</v>
      </c>
      <c r="F1088" s="90" t="s">
        <v>24</v>
      </c>
      <c r="G1088" s="90" t="s">
        <v>24</v>
      </c>
      <c r="H1088" s="90" t="s">
        <v>24</v>
      </c>
      <c r="I1088" s="90" t="s">
        <v>24</v>
      </c>
      <c r="J1088" s="90" t="s">
        <v>24</v>
      </c>
      <c r="K1088" s="90" t="s">
        <v>24</v>
      </c>
      <c r="L1088" s="90" t="s">
        <v>24</v>
      </c>
      <c r="M1088" s="90" t="s">
        <v>24</v>
      </c>
      <c r="N1088" s="90" t="s">
        <v>24</v>
      </c>
      <c r="O1088" s="90" t="s">
        <v>24</v>
      </c>
      <c r="P1088" s="90" t="s">
        <v>24</v>
      </c>
      <c r="Q1088" s="90" t="s">
        <v>24</v>
      </c>
      <c r="R1088" s="90" t="s">
        <v>24</v>
      </c>
      <c r="S1088" s="90" t="s">
        <v>24</v>
      </c>
      <c r="T1088" s="90" t="s">
        <v>24</v>
      </c>
      <c r="U1088" s="90" t="s">
        <v>24</v>
      </c>
      <c r="V1088" s="90" t="s">
        <v>24</v>
      </c>
      <c r="W1088" s="90" t="s">
        <v>24</v>
      </c>
      <c r="X1088" s="90" t="s">
        <v>24</v>
      </c>
    </row>
    <row r="1089" spans="1:24">
      <c r="A1089" t="str">
        <f t="shared" si="25"/>
        <v>Mar-24</v>
      </c>
      <c r="B1089" s="93">
        <v>45355</v>
      </c>
      <c r="C1089" s="90">
        <v>48300</v>
      </c>
      <c r="D1089" s="90">
        <v>47500</v>
      </c>
      <c r="E1089" s="90">
        <v>46000</v>
      </c>
      <c r="F1089" s="90">
        <v>42800</v>
      </c>
      <c r="G1089" s="90">
        <v>48700</v>
      </c>
      <c r="H1089" s="91" t="s">
        <v>25</v>
      </c>
      <c r="I1089" s="90">
        <v>45750</v>
      </c>
      <c r="J1089" s="90">
        <v>45200</v>
      </c>
      <c r="K1089" s="90">
        <v>49300</v>
      </c>
      <c r="L1089" s="91" t="s">
        <v>25</v>
      </c>
      <c r="M1089" s="90">
        <v>47500</v>
      </c>
      <c r="N1089" s="90">
        <v>48900</v>
      </c>
      <c r="O1089" s="90">
        <v>45000</v>
      </c>
      <c r="P1089" s="90">
        <v>43700</v>
      </c>
      <c r="Q1089" s="90">
        <v>42800</v>
      </c>
      <c r="R1089" s="90">
        <v>43600</v>
      </c>
      <c r="S1089" s="90">
        <v>43000</v>
      </c>
      <c r="T1089" s="90">
        <v>44900</v>
      </c>
      <c r="U1089" s="90">
        <v>46400</v>
      </c>
      <c r="V1089" s="90">
        <v>46800</v>
      </c>
      <c r="W1089" s="90">
        <v>48300</v>
      </c>
      <c r="X1089" s="90">
        <v>49800</v>
      </c>
    </row>
    <row r="1090" spans="1:24">
      <c r="A1090" t="str">
        <f t="shared" si="25"/>
        <v>Mar-24</v>
      </c>
      <c r="B1090" s="93">
        <v>45356</v>
      </c>
      <c r="C1090" s="90">
        <v>48600</v>
      </c>
      <c r="D1090" s="90">
        <v>47500</v>
      </c>
      <c r="E1090" s="90">
        <v>46200</v>
      </c>
      <c r="F1090" s="90">
        <v>43100</v>
      </c>
      <c r="G1090" s="90">
        <v>48900</v>
      </c>
      <c r="H1090" s="91" t="s">
        <v>25</v>
      </c>
      <c r="I1090" s="90">
        <v>46500</v>
      </c>
      <c r="J1090" s="90">
        <v>45500</v>
      </c>
      <c r="K1090" s="90">
        <v>49500</v>
      </c>
      <c r="L1090" s="91" t="s">
        <v>25</v>
      </c>
      <c r="M1090" s="90">
        <v>47600</v>
      </c>
      <c r="N1090" s="90">
        <v>49100</v>
      </c>
      <c r="O1090" s="90">
        <v>45200</v>
      </c>
      <c r="P1090" s="90">
        <v>44000</v>
      </c>
      <c r="Q1090" s="90">
        <v>43300</v>
      </c>
      <c r="R1090" s="90">
        <v>44000</v>
      </c>
      <c r="S1090" s="90">
        <v>43600</v>
      </c>
      <c r="T1090" s="90">
        <v>45000</v>
      </c>
      <c r="U1090" s="90">
        <v>46800</v>
      </c>
      <c r="V1090" s="90">
        <v>46800</v>
      </c>
      <c r="W1090" s="90">
        <v>48300</v>
      </c>
      <c r="X1090" s="90">
        <v>49800</v>
      </c>
    </row>
    <row r="1091" spans="1:24">
      <c r="A1091" t="str">
        <f t="shared" si="25"/>
        <v>Mar-24</v>
      </c>
      <c r="B1091" s="93">
        <v>45357</v>
      </c>
      <c r="C1091" s="90">
        <v>48600</v>
      </c>
      <c r="D1091" s="90">
        <v>47500</v>
      </c>
      <c r="E1091" s="90">
        <v>46000</v>
      </c>
      <c r="F1091" s="90">
        <v>43000</v>
      </c>
      <c r="G1091" s="90">
        <v>49200</v>
      </c>
      <c r="H1091" s="91" t="s">
        <v>25</v>
      </c>
      <c r="I1091" s="90">
        <v>46500</v>
      </c>
      <c r="J1091" s="90">
        <v>45300</v>
      </c>
      <c r="K1091" s="90">
        <v>49500</v>
      </c>
      <c r="L1091" s="91" t="s">
        <v>25</v>
      </c>
      <c r="M1091" s="90">
        <v>47500</v>
      </c>
      <c r="N1091" s="90">
        <v>49500</v>
      </c>
      <c r="O1091" s="90">
        <v>44900</v>
      </c>
      <c r="P1091" s="90">
        <v>44000</v>
      </c>
      <c r="Q1091" s="90">
        <v>43100</v>
      </c>
      <c r="R1091" s="90">
        <v>44000</v>
      </c>
      <c r="S1091" s="90">
        <v>43400</v>
      </c>
      <c r="T1091" s="90">
        <v>45100</v>
      </c>
      <c r="U1091" s="90">
        <v>46800</v>
      </c>
      <c r="V1091" s="90">
        <v>46800</v>
      </c>
      <c r="W1091" s="90">
        <v>48700</v>
      </c>
      <c r="X1091" s="90">
        <v>50200</v>
      </c>
    </row>
    <row r="1092" spans="1:24">
      <c r="A1092" t="str">
        <f t="shared" si="25"/>
        <v>Mar-24</v>
      </c>
      <c r="B1092" s="93">
        <v>45358</v>
      </c>
      <c r="C1092" s="90">
        <v>48600</v>
      </c>
      <c r="D1092" s="90">
        <v>47500</v>
      </c>
      <c r="E1092" s="90">
        <v>46000</v>
      </c>
      <c r="F1092" s="90">
        <v>43200</v>
      </c>
      <c r="G1092" s="90">
        <v>49200</v>
      </c>
      <c r="H1092" s="91" t="s">
        <v>25</v>
      </c>
      <c r="I1092" s="90">
        <v>46500</v>
      </c>
      <c r="J1092" s="90">
        <v>45500</v>
      </c>
      <c r="K1092" s="90">
        <v>49500</v>
      </c>
      <c r="L1092" s="91" t="s">
        <v>25</v>
      </c>
      <c r="M1092" s="90">
        <v>47500</v>
      </c>
      <c r="N1092" s="90">
        <v>49500</v>
      </c>
      <c r="O1092" s="90">
        <v>45000</v>
      </c>
      <c r="P1092" s="90">
        <v>44000</v>
      </c>
      <c r="Q1092" s="90">
        <v>43300</v>
      </c>
      <c r="R1092" s="90">
        <v>44000</v>
      </c>
      <c r="S1092" s="90">
        <v>43200</v>
      </c>
      <c r="T1092" s="90">
        <v>45300</v>
      </c>
      <c r="U1092" s="90">
        <v>46800</v>
      </c>
      <c r="V1092" s="90">
        <v>46800</v>
      </c>
      <c r="W1092" s="90">
        <v>48700</v>
      </c>
      <c r="X1092" s="90">
        <v>50200</v>
      </c>
    </row>
    <row r="1093" spans="1:24">
      <c r="A1093" t="str">
        <f t="shared" si="25"/>
        <v>Mar-24</v>
      </c>
      <c r="B1093" s="93">
        <v>45359</v>
      </c>
      <c r="C1093" s="90">
        <v>48400</v>
      </c>
      <c r="D1093" s="90">
        <v>47500</v>
      </c>
      <c r="E1093" s="90">
        <v>46000</v>
      </c>
      <c r="F1093" s="90">
        <v>43200</v>
      </c>
      <c r="G1093" s="90">
        <v>49200</v>
      </c>
      <c r="H1093" s="91" t="s">
        <v>25</v>
      </c>
      <c r="I1093" s="90">
        <v>46500</v>
      </c>
      <c r="J1093" s="90">
        <v>45600</v>
      </c>
      <c r="K1093" s="90">
        <v>49300</v>
      </c>
      <c r="L1093" s="91" t="s">
        <v>25</v>
      </c>
      <c r="M1093" s="90">
        <v>47500</v>
      </c>
      <c r="N1093" s="90">
        <v>49500</v>
      </c>
      <c r="O1093" s="90">
        <v>45000</v>
      </c>
      <c r="P1093" s="90">
        <v>44000</v>
      </c>
      <c r="Q1093" s="90">
        <v>43300</v>
      </c>
      <c r="R1093" s="90">
        <v>43900</v>
      </c>
      <c r="S1093" s="90">
        <v>43500</v>
      </c>
      <c r="T1093" s="90">
        <v>45300</v>
      </c>
      <c r="U1093" s="90">
        <v>46800</v>
      </c>
      <c r="V1093" s="90">
        <v>46800</v>
      </c>
      <c r="W1093" s="90">
        <v>48700</v>
      </c>
      <c r="X1093" s="90">
        <v>50200</v>
      </c>
    </row>
    <row r="1094" spans="1:24">
      <c r="A1094" t="str">
        <f t="shared" si="25"/>
        <v>Mar-24</v>
      </c>
      <c r="B1094" s="93">
        <v>45360</v>
      </c>
      <c r="C1094" s="90">
        <v>48400</v>
      </c>
      <c r="D1094" s="90">
        <v>47500</v>
      </c>
      <c r="E1094" s="90">
        <v>46200</v>
      </c>
      <c r="F1094" s="90">
        <v>43500</v>
      </c>
      <c r="G1094" s="90">
        <v>49200</v>
      </c>
      <c r="H1094" s="91" t="s">
        <v>25</v>
      </c>
      <c r="I1094" s="90">
        <v>46700</v>
      </c>
      <c r="J1094" s="90">
        <v>45600</v>
      </c>
      <c r="K1094" s="90">
        <v>49300</v>
      </c>
      <c r="L1094" s="91" t="s">
        <v>25</v>
      </c>
      <c r="M1094" s="90">
        <v>47700</v>
      </c>
      <c r="N1094" s="90">
        <v>49500</v>
      </c>
      <c r="O1094" s="90">
        <v>45200</v>
      </c>
      <c r="P1094" s="90">
        <v>44000</v>
      </c>
      <c r="Q1094" s="90">
        <v>43300</v>
      </c>
      <c r="R1094" s="90">
        <v>43900</v>
      </c>
      <c r="S1094" s="90">
        <v>43500</v>
      </c>
      <c r="T1094" s="90">
        <v>45600</v>
      </c>
      <c r="U1094" s="90">
        <v>46800</v>
      </c>
      <c r="V1094" s="90">
        <v>46800</v>
      </c>
      <c r="W1094" s="90">
        <v>48700</v>
      </c>
      <c r="X1094" s="90">
        <v>50200</v>
      </c>
    </row>
    <row r="1095" spans="1:24">
      <c r="A1095" t="str">
        <f t="shared" si="25"/>
        <v>Mar-24</v>
      </c>
      <c r="B1095" s="93">
        <v>45361</v>
      </c>
      <c r="C1095" s="90" t="s">
        <v>24</v>
      </c>
      <c r="D1095" s="90" t="s">
        <v>24</v>
      </c>
      <c r="E1095" s="90" t="s">
        <v>24</v>
      </c>
      <c r="F1095" s="90" t="s">
        <v>24</v>
      </c>
      <c r="G1095" s="90" t="s">
        <v>24</v>
      </c>
      <c r="H1095" s="90" t="s">
        <v>24</v>
      </c>
      <c r="I1095" s="90" t="s">
        <v>24</v>
      </c>
      <c r="J1095" s="90" t="s">
        <v>24</v>
      </c>
      <c r="K1095" s="90" t="s">
        <v>24</v>
      </c>
      <c r="L1095" s="90" t="s">
        <v>24</v>
      </c>
      <c r="M1095" s="90" t="s">
        <v>24</v>
      </c>
      <c r="N1095" s="90" t="s">
        <v>24</v>
      </c>
      <c r="O1095" s="90" t="s">
        <v>24</v>
      </c>
      <c r="P1095" s="90" t="s">
        <v>24</v>
      </c>
      <c r="Q1095" s="90" t="s">
        <v>24</v>
      </c>
      <c r="R1095" s="90" t="s">
        <v>24</v>
      </c>
      <c r="S1095" s="90" t="s">
        <v>24</v>
      </c>
      <c r="T1095" s="90" t="s">
        <v>24</v>
      </c>
      <c r="U1095" s="90" t="s">
        <v>24</v>
      </c>
      <c r="V1095" s="90" t="s">
        <v>24</v>
      </c>
      <c r="W1095" s="90" t="s">
        <v>24</v>
      </c>
      <c r="X1095" s="90" t="s">
        <v>24</v>
      </c>
    </row>
    <row r="1096" spans="1:24">
      <c r="A1096" t="str">
        <f t="shared" si="25"/>
        <v>Mar-24</v>
      </c>
      <c r="B1096" s="93">
        <v>45362</v>
      </c>
      <c r="C1096" s="90">
        <v>48300</v>
      </c>
      <c r="D1096" s="90">
        <v>47500</v>
      </c>
      <c r="E1096" s="90">
        <v>46200</v>
      </c>
      <c r="F1096" s="90">
        <v>43400</v>
      </c>
      <c r="G1096" s="90">
        <v>49200</v>
      </c>
      <c r="H1096" s="91" t="s">
        <v>25</v>
      </c>
      <c r="I1096" s="90">
        <v>46700</v>
      </c>
      <c r="J1096" s="90">
        <v>45600</v>
      </c>
      <c r="K1096" s="90">
        <v>49300</v>
      </c>
      <c r="L1096" s="91" t="s">
        <v>25</v>
      </c>
      <c r="M1096" s="90">
        <v>47600</v>
      </c>
      <c r="N1096" s="90">
        <v>49500</v>
      </c>
      <c r="O1096" s="90">
        <v>44800</v>
      </c>
      <c r="P1096" s="90">
        <v>44000</v>
      </c>
      <c r="Q1096" s="90">
        <v>43100</v>
      </c>
      <c r="R1096" s="90">
        <v>43800</v>
      </c>
      <c r="S1096" s="90">
        <v>43300</v>
      </c>
      <c r="T1096" s="90">
        <v>45500</v>
      </c>
      <c r="U1096" s="90">
        <v>46700</v>
      </c>
      <c r="V1096" s="90">
        <v>46800</v>
      </c>
      <c r="W1096" s="90">
        <v>48700</v>
      </c>
      <c r="X1096" s="90">
        <v>50200</v>
      </c>
    </row>
    <row r="1097" spans="1:24">
      <c r="A1097" t="str">
        <f t="shared" si="25"/>
        <v>Mar-24</v>
      </c>
      <c r="B1097" s="93">
        <v>45363</v>
      </c>
      <c r="C1097" s="90">
        <v>48100</v>
      </c>
      <c r="D1097" s="90">
        <v>47500</v>
      </c>
      <c r="E1097" s="90">
        <v>46000</v>
      </c>
      <c r="F1097" s="90">
        <v>43100</v>
      </c>
      <c r="G1097" s="90">
        <v>48800</v>
      </c>
      <c r="H1097" s="91" t="s">
        <v>25</v>
      </c>
      <c r="I1097" s="90">
        <v>46500</v>
      </c>
      <c r="J1097" s="90">
        <v>45400</v>
      </c>
      <c r="K1097" s="90">
        <v>49300</v>
      </c>
      <c r="L1097" s="91" t="s">
        <v>25</v>
      </c>
      <c r="M1097" s="90">
        <v>47500</v>
      </c>
      <c r="N1097" s="90">
        <v>49500</v>
      </c>
      <c r="O1097" s="90">
        <v>44600</v>
      </c>
      <c r="P1097" s="90">
        <v>44000</v>
      </c>
      <c r="Q1097" s="90">
        <v>43000</v>
      </c>
      <c r="R1097" s="90">
        <v>43500</v>
      </c>
      <c r="S1097" s="90">
        <v>43200</v>
      </c>
      <c r="T1097" s="90">
        <v>45200</v>
      </c>
      <c r="U1097" s="90">
        <v>46500</v>
      </c>
      <c r="V1097" s="90">
        <v>46800</v>
      </c>
      <c r="W1097" s="90">
        <v>48700</v>
      </c>
      <c r="X1097" s="90">
        <v>50200</v>
      </c>
    </row>
    <row r="1098" spans="1:24">
      <c r="A1098" t="str">
        <f t="shared" si="25"/>
        <v>Mar-24</v>
      </c>
      <c r="B1098" s="93">
        <v>45364</v>
      </c>
      <c r="C1098" s="90">
        <v>48100</v>
      </c>
      <c r="D1098" s="90">
        <v>47500</v>
      </c>
      <c r="E1098" s="90">
        <v>46000</v>
      </c>
      <c r="F1098" s="90">
        <v>43100</v>
      </c>
      <c r="G1098" s="90">
        <v>48800</v>
      </c>
      <c r="H1098" s="91" t="s">
        <v>25</v>
      </c>
      <c r="I1098" s="90">
        <v>46500</v>
      </c>
      <c r="J1098" s="90">
        <v>45300</v>
      </c>
      <c r="K1098" s="90">
        <v>49300</v>
      </c>
      <c r="L1098" s="91" t="s">
        <v>25</v>
      </c>
      <c r="M1098" s="90">
        <v>47500</v>
      </c>
      <c r="N1098" s="90">
        <v>49500</v>
      </c>
      <c r="O1098" s="90">
        <v>44700</v>
      </c>
      <c r="P1098" s="90">
        <v>44300</v>
      </c>
      <c r="Q1098" s="90">
        <v>42600</v>
      </c>
      <c r="R1098" s="90">
        <v>43500</v>
      </c>
      <c r="S1098" s="90">
        <v>43200</v>
      </c>
      <c r="T1098" s="90">
        <v>45200</v>
      </c>
      <c r="U1098" s="90">
        <v>46500</v>
      </c>
      <c r="V1098" s="90">
        <v>46800</v>
      </c>
      <c r="W1098" s="90">
        <v>48500</v>
      </c>
      <c r="X1098" s="90">
        <v>50200</v>
      </c>
    </row>
    <row r="1099" spans="1:24">
      <c r="A1099" t="str">
        <f t="shared" si="25"/>
        <v>Mar-24</v>
      </c>
      <c r="B1099" s="93">
        <v>45365</v>
      </c>
      <c r="C1099" s="90">
        <v>48000</v>
      </c>
      <c r="D1099" s="90">
        <v>47500</v>
      </c>
      <c r="E1099" s="90">
        <v>45700</v>
      </c>
      <c r="F1099" s="90">
        <v>42800</v>
      </c>
      <c r="G1099" s="90">
        <v>48800</v>
      </c>
      <c r="H1099" s="91" t="s">
        <v>25</v>
      </c>
      <c r="I1099" s="90">
        <v>46500</v>
      </c>
      <c r="J1099" s="90">
        <v>45300</v>
      </c>
      <c r="K1099" s="90">
        <v>49300</v>
      </c>
      <c r="L1099" s="91" t="s">
        <v>25</v>
      </c>
      <c r="M1099" s="90">
        <v>47300</v>
      </c>
      <c r="N1099" s="90">
        <v>49500</v>
      </c>
      <c r="O1099" s="90">
        <v>44400</v>
      </c>
      <c r="P1099" s="90">
        <v>44000</v>
      </c>
      <c r="Q1099" s="90">
        <v>42500</v>
      </c>
      <c r="R1099" s="90">
        <v>43200</v>
      </c>
      <c r="S1099" s="90">
        <v>43000</v>
      </c>
      <c r="T1099" s="90">
        <v>44900</v>
      </c>
      <c r="U1099" s="90">
        <v>46300</v>
      </c>
      <c r="V1099" s="90">
        <v>46800</v>
      </c>
      <c r="W1099" s="90">
        <v>48500</v>
      </c>
      <c r="X1099" s="90">
        <v>50200</v>
      </c>
    </row>
    <row r="1100" spans="1:24">
      <c r="A1100" t="str">
        <f t="shared" si="25"/>
        <v>Mar-24</v>
      </c>
      <c r="B1100" s="93">
        <v>45366</v>
      </c>
      <c r="C1100" s="90">
        <v>47900</v>
      </c>
      <c r="D1100" s="90">
        <v>47500</v>
      </c>
      <c r="E1100" s="90">
        <v>45500</v>
      </c>
      <c r="F1100" s="90">
        <v>42800</v>
      </c>
      <c r="G1100" s="90">
        <v>48700</v>
      </c>
      <c r="H1100" s="91" t="s">
        <v>25</v>
      </c>
      <c r="I1100" s="90">
        <v>46500</v>
      </c>
      <c r="J1100" s="90">
        <v>45200</v>
      </c>
      <c r="K1100" s="90">
        <v>49300</v>
      </c>
      <c r="L1100" s="91" t="s">
        <v>25</v>
      </c>
      <c r="M1100" s="90">
        <v>47000</v>
      </c>
      <c r="N1100" s="90">
        <v>49500</v>
      </c>
      <c r="O1100" s="90">
        <v>44200</v>
      </c>
      <c r="P1100" s="90">
        <v>43800</v>
      </c>
      <c r="Q1100" s="90">
        <v>42200</v>
      </c>
      <c r="R1100" s="90">
        <v>43000</v>
      </c>
      <c r="S1100" s="90">
        <v>42800</v>
      </c>
      <c r="T1100" s="90">
        <v>44900</v>
      </c>
      <c r="U1100" s="90">
        <v>46000</v>
      </c>
      <c r="V1100" s="90">
        <v>46800</v>
      </c>
      <c r="W1100" s="90">
        <v>48400</v>
      </c>
      <c r="X1100" s="90">
        <v>49900</v>
      </c>
    </row>
    <row r="1101" spans="1:24">
      <c r="A1101" t="str">
        <f t="shared" si="25"/>
        <v>Mar-24</v>
      </c>
      <c r="B1101" s="93">
        <v>45367</v>
      </c>
      <c r="C1101" s="90">
        <v>47600</v>
      </c>
      <c r="D1101" s="90">
        <v>47500</v>
      </c>
      <c r="E1101" s="90">
        <v>45700</v>
      </c>
      <c r="F1101" s="90">
        <v>42700</v>
      </c>
      <c r="G1101" s="90">
        <v>48700</v>
      </c>
      <c r="H1101" s="91" t="s">
        <v>25</v>
      </c>
      <c r="I1101" s="90">
        <v>46500</v>
      </c>
      <c r="J1101" s="90">
        <v>45200</v>
      </c>
      <c r="K1101" s="90">
        <v>49000</v>
      </c>
      <c r="L1101" s="91" t="s">
        <v>25</v>
      </c>
      <c r="M1101" s="90">
        <v>46900</v>
      </c>
      <c r="N1101" s="90">
        <v>49400</v>
      </c>
      <c r="O1101" s="90">
        <v>44300</v>
      </c>
      <c r="P1101" s="90">
        <v>43800</v>
      </c>
      <c r="Q1101" s="90">
        <v>42200</v>
      </c>
      <c r="R1101" s="90">
        <v>43000</v>
      </c>
      <c r="S1101" s="90">
        <v>42800</v>
      </c>
      <c r="T1101" s="90">
        <v>44800</v>
      </c>
      <c r="U1101" s="90">
        <v>46000</v>
      </c>
      <c r="V1101" s="90">
        <v>46800</v>
      </c>
      <c r="W1101" s="90">
        <v>48400</v>
      </c>
      <c r="X1101" s="90">
        <v>49900</v>
      </c>
    </row>
    <row r="1102" spans="1:24">
      <c r="A1102" t="str">
        <f t="shared" si="25"/>
        <v>Mar-24</v>
      </c>
      <c r="B1102" s="93">
        <v>45368</v>
      </c>
      <c r="C1102" s="90" t="s">
        <v>24</v>
      </c>
      <c r="D1102" s="90" t="s">
        <v>24</v>
      </c>
      <c r="E1102" s="90" t="s">
        <v>24</v>
      </c>
      <c r="F1102" s="90" t="s">
        <v>24</v>
      </c>
      <c r="G1102" s="90" t="s">
        <v>24</v>
      </c>
      <c r="H1102" s="90" t="s">
        <v>24</v>
      </c>
      <c r="I1102" s="90" t="s">
        <v>24</v>
      </c>
      <c r="J1102" s="90" t="s">
        <v>24</v>
      </c>
      <c r="K1102" s="90" t="s">
        <v>24</v>
      </c>
      <c r="L1102" s="90" t="s">
        <v>24</v>
      </c>
      <c r="M1102" s="90" t="s">
        <v>24</v>
      </c>
      <c r="N1102" s="90" t="s">
        <v>24</v>
      </c>
      <c r="O1102" s="90" t="s">
        <v>24</v>
      </c>
      <c r="P1102" s="90" t="s">
        <v>24</v>
      </c>
      <c r="Q1102" s="90" t="s">
        <v>24</v>
      </c>
      <c r="R1102" s="90" t="s">
        <v>24</v>
      </c>
      <c r="S1102" s="90" t="s">
        <v>24</v>
      </c>
      <c r="T1102" s="90" t="s">
        <v>24</v>
      </c>
      <c r="U1102" s="90" t="s">
        <v>24</v>
      </c>
      <c r="V1102" s="90" t="s">
        <v>24</v>
      </c>
      <c r="W1102" s="90" t="s">
        <v>24</v>
      </c>
      <c r="X1102" s="90" t="s">
        <v>24</v>
      </c>
    </row>
    <row r="1103" spans="1:24">
      <c r="A1103" t="str">
        <f t="shared" si="25"/>
        <v>Mar-24</v>
      </c>
      <c r="B1103" s="93">
        <v>45369</v>
      </c>
      <c r="C1103" s="90">
        <v>47400</v>
      </c>
      <c r="D1103" s="90">
        <v>47500</v>
      </c>
      <c r="E1103" s="90">
        <v>45500</v>
      </c>
      <c r="F1103" s="90">
        <v>42900</v>
      </c>
      <c r="G1103" s="90">
        <v>48500</v>
      </c>
      <c r="H1103" s="91" t="s">
        <v>25</v>
      </c>
      <c r="I1103" s="90">
        <v>46000</v>
      </c>
      <c r="J1103" s="90">
        <v>45200</v>
      </c>
      <c r="K1103" s="90">
        <v>49000</v>
      </c>
      <c r="L1103" s="91" t="s">
        <v>25</v>
      </c>
      <c r="M1103" s="90">
        <v>46600</v>
      </c>
      <c r="N1103" s="90">
        <v>49400</v>
      </c>
      <c r="O1103" s="90">
        <v>44000</v>
      </c>
      <c r="P1103" s="90">
        <v>43800</v>
      </c>
      <c r="Q1103" s="90">
        <v>42200</v>
      </c>
      <c r="R1103" s="90">
        <v>43000</v>
      </c>
      <c r="S1103" s="90">
        <v>42800</v>
      </c>
      <c r="T1103" s="90">
        <v>45000</v>
      </c>
      <c r="U1103" s="90">
        <v>46000</v>
      </c>
      <c r="V1103" s="90">
        <v>46800</v>
      </c>
      <c r="W1103" s="90">
        <v>48200</v>
      </c>
      <c r="X1103" s="90">
        <v>49900</v>
      </c>
    </row>
    <row r="1104" spans="1:24">
      <c r="A1104" t="str">
        <f t="shared" si="25"/>
        <v>Mar-24</v>
      </c>
      <c r="B1104" s="93">
        <v>45370</v>
      </c>
      <c r="C1104" s="90">
        <v>47300</v>
      </c>
      <c r="D1104" s="90">
        <v>47500</v>
      </c>
      <c r="E1104" s="90">
        <v>45500</v>
      </c>
      <c r="F1104" s="90">
        <v>43100</v>
      </c>
      <c r="G1104" s="90">
        <v>48500</v>
      </c>
      <c r="H1104" s="91" t="s">
        <v>25</v>
      </c>
      <c r="I1104" s="90">
        <v>45500</v>
      </c>
      <c r="J1104" s="90">
        <v>45000</v>
      </c>
      <c r="K1104" s="90">
        <v>48700</v>
      </c>
      <c r="L1104" s="91" t="s">
        <v>25</v>
      </c>
      <c r="M1104" s="90">
        <v>46600</v>
      </c>
      <c r="N1104" s="90">
        <v>49300</v>
      </c>
      <c r="O1104" s="90">
        <v>44000</v>
      </c>
      <c r="P1104" s="90">
        <v>43800</v>
      </c>
      <c r="Q1104" s="90">
        <v>42200</v>
      </c>
      <c r="R1104" s="90">
        <v>42900</v>
      </c>
      <c r="S1104" s="90">
        <v>42800</v>
      </c>
      <c r="T1104" s="90">
        <v>45200</v>
      </c>
      <c r="U1104" s="90">
        <v>46000</v>
      </c>
      <c r="V1104" s="90">
        <v>46800</v>
      </c>
      <c r="W1104" s="90">
        <v>48200</v>
      </c>
      <c r="X1104" s="90">
        <v>49900</v>
      </c>
    </row>
    <row r="1105" spans="1:24">
      <c r="A1105" t="str">
        <f t="shared" si="25"/>
        <v>Mar-24</v>
      </c>
      <c r="B1105" s="93">
        <v>45371</v>
      </c>
      <c r="C1105" s="90">
        <v>47300</v>
      </c>
      <c r="D1105" s="90">
        <v>47500</v>
      </c>
      <c r="E1105" s="90">
        <v>45600</v>
      </c>
      <c r="F1105" s="90">
        <v>43100</v>
      </c>
      <c r="G1105" s="90">
        <v>48500</v>
      </c>
      <c r="H1105" s="91" t="s">
        <v>25</v>
      </c>
      <c r="I1105" s="90">
        <v>45500</v>
      </c>
      <c r="J1105" s="90">
        <v>45200</v>
      </c>
      <c r="K1105" s="90">
        <v>48700</v>
      </c>
      <c r="L1105" s="91" t="s">
        <v>25</v>
      </c>
      <c r="M1105" s="90">
        <v>46700</v>
      </c>
      <c r="N1105" s="90">
        <v>49300</v>
      </c>
      <c r="O1105" s="90">
        <v>44400</v>
      </c>
      <c r="P1105" s="90">
        <v>43800</v>
      </c>
      <c r="Q1105" s="90">
        <v>42300</v>
      </c>
      <c r="R1105" s="90">
        <v>42700</v>
      </c>
      <c r="S1105" s="90">
        <v>42800</v>
      </c>
      <c r="T1105" s="90">
        <v>45200</v>
      </c>
      <c r="U1105" s="90">
        <v>45800</v>
      </c>
      <c r="V1105" s="90">
        <v>46800</v>
      </c>
      <c r="W1105" s="90">
        <v>48100</v>
      </c>
      <c r="X1105" s="90">
        <v>49900</v>
      </c>
    </row>
    <row r="1106" spans="1:24">
      <c r="A1106" t="str">
        <f t="shared" si="25"/>
        <v>Mar-24</v>
      </c>
      <c r="B1106" s="93">
        <v>45372</v>
      </c>
      <c r="C1106" s="90">
        <v>47100</v>
      </c>
      <c r="D1106" s="90">
        <v>47500</v>
      </c>
      <c r="E1106" s="90">
        <v>45800</v>
      </c>
      <c r="F1106" s="90">
        <v>43300</v>
      </c>
      <c r="G1106" s="90">
        <v>48500</v>
      </c>
      <c r="H1106" s="91" t="s">
        <v>25</v>
      </c>
      <c r="I1106" s="90">
        <v>45500</v>
      </c>
      <c r="J1106" s="90">
        <v>45300</v>
      </c>
      <c r="K1106" s="90">
        <v>48600</v>
      </c>
      <c r="L1106" s="91" t="s">
        <v>25</v>
      </c>
      <c r="M1106" s="90">
        <v>46900</v>
      </c>
      <c r="N1106" s="90">
        <v>49000</v>
      </c>
      <c r="O1106" s="90">
        <v>44700</v>
      </c>
      <c r="P1106" s="90">
        <v>44500</v>
      </c>
      <c r="Q1106" s="90">
        <v>42500</v>
      </c>
      <c r="R1106" s="90">
        <v>42700</v>
      </c>
      <c r="S1106" s="90">
        <v>43000</v>
      </c>
      <c r="T1106" s="90">
        <v>45300</v>
      </c>
      <c r="U1106" s="90">
        <v>45800</v>
      </c>
      <c r="V1106" s="90">
        <v>46800</v>
      </c>
      <c r="W1106" s="90">
        <v>47900</v>
      </c>
      <c r="X1106" s="90">
        <v>49900</v>
      </c>
    </row>
    <row r="1107" spans="1:24">
      <c r="A1107" t="str">
        <f t="shared" si="25"/>
        <v>Mar-24</v>
      </c>
      <c r="B1107" s="93">
        <v>45373</v>
      </c>
      <c r="C1107" s="90">
        <v>47100</v>
      </c>
      <c r="D1107" s="90">
        <v>47300</v>
      </c>
      <c r="E1107" s="90">
        <v>45800</v>
      </c>
      <c r="F1107" s="90">
        <v>43400</v>
      </c>
      <c r="G1107" s="90">
        <v>48700</v>
      </c>
      <c r="H1107" s="91" t="s">
        <v>25</v>
      </c>
      <c r="I1107" s="90">
        <v>45500</v>
      </c>
      <c r="J1107" s="90">
        <v>45300</v>
      </c>
      <c r="K1107" s="90">
        <v>48700</v>
      </c>
      <c r="L1107" s="91" t="s">
        <v>25</v>
      </c>
      <c r="M1107" s="90">
        <v>46800</v>
      </c>
      <c r="N1107" s="90">
        <v>49000</v>
      </c>
      <c r="O1107" s="90">
        <v>44600</v>
      </c>
      <c r="P1107" s="90">
        <v>44300</v>
      </c>
      <c r="Q1107" s="90">
        <v>42300</v>
      </c>
      <c r="R1107" s="90">
        <v>42700</v>
      </c>
      <c r="S1107" s="90">
        <v>43000</v>
      </c>
      <c r="T1107" s="90">
        <v>45500</v>
      </c>
      <c r="U1107" s="90">
        <v>45800</v>
      </c>
      <c r="V1107" s="90">
        <v>46800</v>
      </c>
      <c r="W1107" s="90">
        <v>47900</v>
      </c>
      <c r="X1107" s="90">
        <v>49700</v>
      </c>
    </row>
    <row r="1108" spans="1:24">
      <c r="A1108" t="str">
        <f t="shared" si="25"/>
        <v>Mar-24</v>
      </c>
      <c r="B1108" s="93">
        <v>45374</v>
      </c>
      <c r="C1108" s="90">
        <v>47100</v>
      </c>
      <c r="D1108" s="90">
        <v>47300</v>
      </c>
      <c r="E1108" s="90">
        <v>45900</v>
      </c>
      <c r="F1108" s="90">
        <v>43500</v>
      </c>
      <c r="G1108" s="90">
        <v>48700</v>
      </c>
      <c r="H1108" s="91" t="s">
        <v>25</v>
      </c>
      <c r="I1108" s="90">
        <v>45500</v>
      </c>
      <c r="J1108" s="90">
        <v>45500</v>
      </c>
      <c r="K1108" s="90">
        <v>48700</v>
      </c>
      <c r="L1108" s="91" t="s">
        <v>25</v>
      </c>
      <c r="M1108" s="90">
        <v>46900</v>
      </c>
      <c r="N1108" s="90">
        <v>49000</v>
      </c>
      <c r="O1108" s="90">
        <v>44600</v>
      </c>
      <c r="P1108" s="90">
        <v>44500</v>
      </c>
      <c r="Q1108" s="90">
        <v>42500</v>
      </c>
      <c r="R1108" s="90">
        <v>42900</v>
      </c>
      <c r="S1108" s="90">
        <v>43100</v>
      </c>
      <c r="T1108" s="90">
        <v>45600</v>
      </c>
      <c r="U1108" s="90">
        <v>46100</v>
      </c>
      <c r="V1108" s="90">
        <v>46800</v>
      </c>
      <c r="W1108" s="90">
        <v>47900</v>
      </c>
      <c r="X1108" s="90">
        <v>49700</v>
      </c>
    </row>
    <row r="1109" spans="1:24">
      <c r="A1109" t="str">
        <f t="shared" si="25"/>
        <v>Mar-24</v>
      </c>
      <c r="B1109" s="93">
        <v>45375</v>
      </c>
      <c r="C1109" s="90" t="s">
        <v>24</v>
      </c>
      <c r="D1109" s="90" t="s">
        <v>24</v>
      </c>
      <c r="E1109" s="90" t="s">
        <v>24</v>
      </c>
      <c r="F1109" s="90" t="s">
        <v>24</v>
      </c>
      <c r="G1109" s="90" t="s">
        <v>24</v>
      </c>
      <c r="H1109" s="90" t="s">
        <v>24</v>
      </c>
      <c r="I1109" s="90" t="s">
        <v>24</v>
      </c>
      <c r="J1109" s="90" t="s">
        <v>24</v>
      </c>
      <c r="K1109" s="90" t="s">
        <v>24</v>
      </c>
      <c r="L1109" s="90" t="s">
        <v>24</v>
      </c>
      <c r="M1109" s="90" t="s">
        <v>24</v>
      </c>
      <c r="N1109" s="90" t="s">
        <v>24</v>
      </c>
      <c r="O1109" s="90" t="s">
        <v>24</v>
      </c>
      <c r="P1109" s="90" t="s">
        <v>24</v>
      </c>
      <c r="Q1109" s="90" t="s">
        <v>24</v>
      </c>
      <c r="R1109" s="90" t="s">
        <v>24</v>
      </c>
      <c r="S1109" s="90" t="s">
        <v>24</v>
      </c>
      <c r="T1109" s="90" t="s">
        <v>24</v>
      </c>
      <c r="U1109" s="90" t="s">
        <v>24</v>
      </c>
      <c r="V1109" s="90" t="s">
        <v>24</v>
      </c>
      <c r="W1109" s="90" t="s">
        <v>24</v>
      </c>
      <c r="X1109" s="90" t="s">
        <v>24</v>
      </c>
    </row>
    <row r="1110" spans="1:24">
      <c r="A1110" t="str">
        <f t="shared" ref="A1110:A1173" si="26">TEXT(B1110,"MMM-YY")</f>
        <v>Mar-24</v>
      </c>
      <c r="B1110" s="93">
        <v>45376</v>
      </c>
      <c r="C1110" s="90" t="s">
        <v>24</v>
      </c>
      <c r="D1110" s="90" t="s">
        <v>24</v>
      </c>
      <c r="E1110" s="90" t="s">
        <v>24</v>
      </c>
      <c r="F1110" s="90" t="s">
        <v>24</v>
      </c>
      <c r="G1110" s="90" t="s">
        <v>24</v>
      </c>
      <c r="H1110" s="90" t="s">
        <v>24</v>
      </c>
      <c r="I1110" s="90" t="s">
        <v>24</v>
      </c>
      <c r="J1110" s="90" t="s">
        <v>24</v>
      </c>
      <c r="K1110" s="90" t="s">
        <v>24</v>
      </c>
      <c r="L1110" s="90" t="s">
        <v>24</v>
      </c>
      <c r="M1110" s="90" t="s">
        <v>24</v>
      </c>
      <c r="N1110" s="90" t="s">
        <v>24</v>
      </c>
      <c r="O1110" s="90" t="s">
        <v>24</v>
      </c>
      <c r="P1110" s="90" t="s">
        <v>24</v>
      </c>
      <c r="Q1110" s="90" t="s">
        <v>24</v>
      </c>
      <c r="R1110" s="90" t="s">
        <v>24</v>
      </c>
      <c r="S1110" s="90" t="s">
        <v>24</v>
      </c>
      <c r="T1110" s="90" t="s">
        <v>24</v>
      </c>
      <c r="U1110" s="90" t="s">
        <v>24</v>
      </c>
      <c r="V1110" s="90" t="s">
        <v>24</v>
      </c>
      <c r="W1110" s="90" t="s">
        <v>24</v>
      </c>
      <c r="X1110" s="90" t="s">
        <v>24</v>
      </c>
    </row>
    <row r="1111" spans="1:24">
      <c r="A1111" t="str">
        <f t="shared" si="26"/>
        <v>Mar-24</v>
      </c>
      <c r="B1111" s="93">
        <v>45377</v>
      </c>
      <c r="C1111" s="90" t="s">
        <v>24</v>
      </c>
      <c r="D1111" s="90" t="s">
        <v>24</v>
      </c>
      <c r="E1111" s="90" t="s">
        <v>24</v>
      </c>
      <c r="F1111" s="90" t="s">
        <v>24</v>
      </c>
      <c r="G1111" s="90" t="s">
        <v>24</v>
      </c>
      <c r="H1111" s="90" t="s">
        <v>24</v>
      </c>
      <c r="I1111" s="90" t="s">
        <v>24</v>
      </c>
      <c r="J1111" s="90" t="s">
        <v>24</v>
      </c>
      <c r="K1111" s="90" t="s">
        <v>24</v>
      </c>
      <c r="L1111" s="90" t="s">
        <v>24</v>
      </c>
      <c r="M1111" s="90" t="s">
        <v>24</v>
      </c>
      <c r="N1111" s="90" t="s">
        <v>24</v>
      </c>
      <c r="O1111" s="90" t="s">
        <v>24</v>
      </c>
      <c r="P1111" s="90" t="s">
        <v>24</v>
      </c>
      <c r="Q1111" s="90" t="s">
        <v>24</v>
      </c>
      <c r="R1111" s="90" t="s">
        <v>24</v>
      </c>
      <c r="S1111" s="90" t="s">
        <v>24</v>
      </c>
      <c r="T1111" s="90" t="s">
        <v>24</v>
      </c>
      <c r="U1111" s="90" t="s">
        <v>24</v>
      </c>
      <c r="V1111" s="90" t="s">
        <v>24</v>
      </c>
      <c r="W1111" s="90" t="s">
        <v>24</v>
      </c>
      <c r="X1111" s="90" t="s">
        <v>24</v>
      </c>
    </row>
    <row r="1112" spans="1:24">
      <c r="A1112" t="str">
        <f t="shared" si="26"/>
        <v>Mar-24</v>
      </c>
      <c r="B1112" s="93">
        <v>45378</v>
      </c>
      <c r="C1112" s="90">
        <v>47100</v>
      </c>
      <c r="D1112" s="90">
        <v>47300</v>
      </c>
      <c r="E1112" s="90">
        <v>46100</v>
      </c>
      <c r="F1112" s="90">
        <v>43800</v>
      </c>
      <c r="G1112" s="90">
        <v>48700</v>
      </c>
      <c r="H1112" s="91" t="s">
        <v>25</v>
      </c>
      <c r="I1112" s="90">
        <v>46000</v>
      </c>
      <c r="J1112" s="90">
        <v>45800</v>
      </c>
      <c r="K1112" s="90">
        <v>48700</v>
      </c>
      <c r="L1112" s="91" t="s">
        <v>25</v>
      </c>
      <c r="M1112" s="90">
        <v>47100</v>
      </c>
      <c r="N1112" s="90">
        <v>49000</v>
      </c>
      <c r="O1112" s="90">
        <v>44900</v>
      </c>
      <c r="P1112" s="90">
        <v>44500</v>
      </c>
      <c r="Q1112" s="90">
        <v>42800</v>
      </c>
      <c r="R1112" s="90">
        <v>43300</v>
      </c>
      <c r="S1112" s="90">
        <v>43000</v>
      </c>
      <c r="T1112" s="90">
        <v>45800</v>
      </c>
      <c r="U1112" s="90">
        <v>46300</v>
      </c>
      <c r="V1112" s="90">
        <v>46800</v>
      </c>
      <c r="W1112" s="90">
        <v>47900</v>
      </c>
      <c r="X1112" s="90">
        <v>49700</v>
      </c>
    </row>
    <row r="1113" spans="1:24">
      <c r="A1113" t="str">
        <f t="shared" si="26"/>
        <v>Mar-24</v>
      </c>
      <c r="B1113" s="93">
        <v>45379</v>
      </c>
      <c r="C1113" s="90">
        <v>47300</v>
      </c>
      <c r="D1113" s="90">
        <v>47500</v>
      </c>
      <c r="E1113" s="90">
        <v>46300</v>
      </c>
      <c r="F1113" s="90">
        <v>44000</v>
      </c>
      <c r="G1113" s="90">
        <v>48900</v>
      </c>
      <c r="H1113" s="91" t="s">
        <v>25</v>
      </c>
      <c r="I1113" s="90">
        <v>46000</v>
      </c>
      <c r="J1113" s="90">
        <v>45900</v>
      </c>
      <c r="K1113" s="90">
        <v>48900</v>
      </c>
      <c r="L1113" s="91" t="s">
        <v>25</v>
      </c>
      <c r="M1113" s="90">
        <v>47400</v>
      </c>
      <c r="N1113" s="90">
        <v>49100</v>
      </c>
      <c r="O1113" s="90">
        <v>44800</v>
      </c>
      <c r="P1113" s="90">
        <v>45100</v>
      </c>
      <c r="Q1113" s="90">
        <v>43000</v>
      </c>
      <c r="R1113" s="90">
        <v>43500</v>
      </c>
      <c r="S1113" s="90">
        <v>43300</v>
      </c>
      <c r="T1113" s="90">
        <v>45900</v>
      </c>
      <c r="U1113" s="90">
        <v>46700</v>
      </c>
      <c r="V1113" s="90">
        <v>46800</v>
      </c>
      <c r="W1113" s="90">
        <v>48000</v>
      </c>
      <c r="X1113" s="90">
        <v>49700</v>
      </c>
    </row>
    <row r="1114" spans="1:24">
      <c r="A1114" t="str">
        <f t="shared" si="26"/>
        <v>Mar-24</v>
      </c>
      <c r="B1114" s="93">
        <v>45380</v>
      </c>
      <c r="C1114" s="90">
        <v>47300</v>
      </c>
      <c r="D1114" s="90">
        <v>47500</v>
      </c>
      <c r="E1114" s="90">
        <v>46200</v>
      </c>
      <c r="F1114" s="90">
        <v>43900</v>
      </c>
      <c r="G1114" s="90">
        <v>48900</v>
      </c>
      <c r="H1114" s="91" t="s">
        <v>25</v>
      </c>
      <c r="I1114" s="90">
        <v>46000</v>
      </c>
      <c r="J1114" s="90">
        <v>45900</v>
      </c>
      <c r="K1114" s="90">
        <v>48900</v>
      </c>
      <c r="L1114" s="91" t="s">
        <v>25</v>
      </c>
      <c r="M1114" s="90">
        <v>47400</v>
      </c>
      <c r="N1114" s="90">
        <v>49100</v>
      </c>
      <c r="O1114" s="90">
        <v>44900</v>
      </c>
      <c r="P1114" s="90">
        <v>45100</v>
      </c>
      <c r="Q1114" s="90">
        <v>42800</v>
      </c>
      <c r="R1114" s="90">
        <v>43400</v>
      </c>
      <c r="S1114" s="90">
        <v>43300</v>
      </c>
      <c r="T1114" s="90">
        <v>46000</v>
      </c>
      <c r="U1114" s="90">
        <v>46700</v>
      </c>
      <c r="V1114" s="90">
        <v>46800</v>
      </c>
      <c r="W1114" s="90">
        <v>48200</v>
      </c>
      <c r="X1114" s="90">
        <v>49900</v>
      </c>
    </row>
    <row r="1115" spans="1:24">
      <c r="A1115" t="str">
        <f t="shared" si="26"/>
        <v>Mar-24</v>
      </c>
      <c r="B1115" s="93">
        <v>45381</v>
      </c>
      <c r="C1115" s="90">
        <v>47300</v>
      </c>
      <c r="D1115" s="90">
        <v>47500</v>
      </c>
      <c r="E1115" s="90">
        <v>46300</v>
      </c>
      <c r="F1115" s="90">
        <v>44000</v>
      </c>
      <c r="G1115" s="90">
        <v>48900</v>
      </c>
      <c r="H1115" s="91" t="s">
        <v>25</v>
      </c>
      <c r="I1115" s="90">
        <v>46000</v>
      </c>
      <c r="J1115" s="90">
        <v>46000</v>
      </c>
      <c r="K1115" s="90">
        <v>48900</v>
      </c>
      <c r="L1115" s="91" t="s">
        <v>25</v>
      </c>
      <c r="M1115" s="90">
        <v>47400</v>
      </c>
      <c r="N1115" s="90">
        <v>49100</v>
      </c>
      <c r="O1115" s="90">
        <v>44900</v>
      </c>
      <c r="P1115" s="90">
        <v>45100</v>
      </c>
      <c r="Q1115" s="90">
        <v>42900</v>
      </c>
      <c r="R1115" s="90">
        <v>43400</v>
      </c>
      <c r="S1115" s="90">
        <v>43300</v>
      </c>
      <c r="T1115" s="90">
        <v>46100</v>
      </c>
      <c r="U1115" s="90">
        <v>46700</v>
      </c>
      <c r="V1115" s="90">
        <v>46800</v>
      </c>
      <c r="W1115" s="90">
        <v>48200</v>
      </c>
      <c r="X1115" s="90">
        <v>49900</v>
      </c>
    </row>
    <row r="1116" spans="1:24">
      <c r="A1116" t="str">
        <f t="shared" si="26"/>
        <v>Mar-24</v>
      </c>
      <c r="B1116" s="93">
        <v>45382</v>
      </c>
      <c r="C1116" s="90" t="s">
        <v>24</v>
      </c>
      <c r="D1116" s="90" t="s">
        <v>24</v>
      </c>
      <c r="E1116" s="90" t="s">
        <v>24</v>
      </c>
      <c r="F1116" s="90" t="s">
        <v>24</v>
      </c>
      <c r="G1116" s="90" t="s">
        <v>24</v>
      </c>
      <c r="H1116" s="90" t="s">
        <v>24</v>
      </c>
      <c r="I1116" s="90" t="s">
        <v>24</v>
      </c>
      <c r="J1116" s="90" t="s">
        <v>24</v>
      </c>
      <c r="K1116" s="90" t="s">
        <v>24</v>
      </c>
      <c r="L1116" s="90" t="s">
        <v>24</v>
      </c>
      <c r="M1116" s="90" t="s">
        <v>24</v>
      </c>
      <c r="N1116" s="90" t="s">
        <v>24</v>
      </c>
      <c r="O1116" s="90" t="s">
        <v>24</v>
      </c>
      <c r="P1116" s="90" t="s">
        <v>24</v>
      </c>
      <c r="Q1116" s="90" t="s">
        <v>24</v>
      </c>
      <c r="R1116" s="90" t="s">
        <v>24</v>
      </c>
      <c r="S1116" s="90" t="s">
        <v>24</v>
      </c>
      <c r="T1116" s="90" t="s">
        <v>24</v>
      </c>
      <c r="U1116" s="90" t="s">
        <v>24</v>
      </c>
      <c r="V1116" s="90" t="s">
        <v>24</v>
      </c>
      <c r="W1116" s="90" t="s">
        <v>24</v>
      </c>
      <c r="X1116" s="90" t="s">
        <v>24</v>
      </c>
    </row>
    <row r="1117" spans="1:24">
      <c r="A1117" t="str">
        <f t="shared" si="26"/>
        <v>Apr-24</v>
      </c>
      <c r="B1117" s="93">
        <v>45383</v>
      </c>
      <c r="C1117" s="90">
        <v>47700</v>
      </c>
      <c r="D1117" s="90">
        <v>47500</v>
      </c>
      <c r="E1117" s="90">
        <v>46800</v>
      </c>
      <c r="F1117" s="90">
        <v>44400</v>
      </c>
      <c r="G1117" s="90">
        <v>48900</v>
      </c>
      <c r="H1117" s="91" t="s">
        <v>25</v>
      </c>
      <c r="I1117" s="90">
        <v>46200</v>
      </c>
      <c r="J1117" s="90">
        <v>46500</v>
      </c>
      <c r="K1117" s="90">
        <v>49000</v>
      </c>
      <c r="L1117" s="91" t="s">
        <v>25</v>
      </c>
      <c r="M1117" s="90">
        <v>47600</v>
      </c>
      <c r="N1117" s="90">
        <v>49300</v>
      </c>
      <c r="O1117" s="90">
        <v>45400</v>
      </c>
      <c r="P1117" s="90">
        <v>45700</v>
      </c>
      <c r="Q1117" s="90">
        <v>43000</v>
      </c>
      <c r="R1117" s="90">
        <v>43600</v>
      </c>
      <c r="S1117" s="90">
        <v>43500</v>
      </c>
      <c r="T1117" s="90">
        <v>46500</v>
      </c>
      <c r="U1117" s="90">
        <v>46900</v>
      </c>
      <c r="V1117" s="90">
        <v>46800</v>
      </c>
      <c r="W1117" s="90">
        <v>48200</v>
      </c>
      <c r="X1117" s="90">
        <v>50600</v>
      </c>
    </row>
    <row r="1118" spans="1:24">
      <c r="A1118" t="str">
        <f t="shared" si="26"/>
        <v>Apr-24</v>
      </c>
      <c r="B1118" s="93">
        <v>45384</v>
      </c>
      <c r="C1118" s="90">
        <v>47800</v>
      </c>
      <c r="D1118" s="90">
        <v>48000</v>
      </c>
      <c r="E1118" s="90">
        <v>47500</v>
      </c>
      <c r="F1118" s="90">
        <v>45000</v>
      </c>
      <c r="G1118" s="90">
        <v>49500</v>
      </c>
      <c r="H1118" s="91" t="s">
        <v>25</v>
      </c>
      <c r="I1118" s="90">
        <v>46500</v>
      </c>
      <c r="J1118" s="90">
        <v>47000</v>
      </c>
      <c r="K1118" s="90">
        <v>49200</v>
      </c>
      <c r="L1118" s="91" t="s">
        <v>25</v>
      </c>
      <c r="M1118" s="90">
        <v>48400</v>
      </c>
      <c r="N1118" s="90">
        <v>49400</v>
      </c>
      <c r="O1118" s="90">
        <v>45900</v>
      </c>
      <c r="P1118" s="90">
        <v>45800</v>
      </c>
      <c r="Q1118" s="90">
        <v>43800</v>
      </c>
      <c r="R1118" s="90">
        <v>44200</v>
      </c>
      <c r="S1118" s="90">
        <v>44300</v>
      </c>
      <c r="T1118" s="90">
        <v>47100</v>
      </c>
      <c r="U1118" s="90">
        <v>47200</v>
      </c>
      <c r="V1118" s="90">
        <v>47800</v>
      </c>
      <c r="W1118" s="90">
        <v>48500</v>
      </c>
      <c r="X1118" s="90">
        <v>50600</v>
      </c>
    </row>
    <row r="1119" spans="1:24">
      <c r="A1119" t="str">
        <f t="shared" si="26"/>
        <v>Apr-24</v>
      </c>
      <c r="B1119" s="93">
        <v>45385</v>
      </c>
      <c r="C1119" s="90">
        <v>47800</v>
      </c>
      <c r="D1119" s="90">
        <v>48300</v>
      </c>
      <c r="E1119" s="90">
        <v>47800</v>
      </c>
      <c r="F1119" s="90">
        <v>45300</v>
      </c>
      <c r="G1119" s="90">
        <v>50700</v>
      </c>
      <c r="H1119" s="91" t="s">
        <v>25</v>
      </c>
      <c r="I1119" s="90">
        <v>47000</v>
      </c>
      <c r="J1119" s="90">
        <v>47500</v>
      </c>
      <c r="K1119" s="90">
        <v>49500</v>
      </c>
      <c r="L1119" s="91" t="s">
        <v>25</v>
      </c>
      <c r="M1119" s="90">
        <v>49000</v>
      </c>
      <c r="N1119" s="90">
        <v>49400</v>
      </c>
      <c r="O1119" s="90">
        <v>47000</v>
      </c>
      <c r="P1119" s="90">
        <v>46500</v>
      </c>
      <c r="Q1119" s="90">
        <v>44600</v>
      </c>
      <c r="R1119" s="90">
        <v>44900</v>
      </c>
      <c r="S1119" s="90">
        <v>44800</v>
      </c>
      <c r="T1119" s="90">
        <v>47500</v>
      </c>
      <c r="U1119" s="90">
        <v>47500</v>
      </c>
      <c r="V1119" s="90">
        <v>47800</v>
      </c>
      <c r="W1119" s="90">
        <v>48500</v>
      </c>
      <c r="X1119" s="90">
        <v>50600</v>
      </c>
    </row>
    <row r="1120" spans="1:24">
      <c r="A1120" t="str">
        <f t="shared" si="26"/>
        <v>Apr-24</v>
      </c>
      <c r="B1120" s="93">
        <v>45386</v>
      </c>
      <c r="C1120" s="90">
        <v>48000</v>
      </c>
      <c r="D1120" s="90">
        <v>48500</v>
      </c>
      <c r="E1120" s="90">
        <v>48300</v>
      </c>
      <c r="F1120" s="90">
        <v>46200</v>
      </c>
      <c r="G1120" s="90">
        <v>50700</v>
      </c>
      <c r="H1120" s="91" t="s">
        <v>25</v>
      </c>
      <c r="I1120" s="90">
        <v>47500</v>
      </c>
      <c r="J1120" s="90">
        <v>48200</v>
      </c>
      <c r="K1120" s="90">
        <v>50000</v>
      </c>
      <c r="L1120" s="91" t="s">
        <v>25</v>
      </c>
      <c r="M1120" s="90">
        <v>49600</v>
      </c>
      <c r="N1120" s="90">
        <v>49400</v>
      </c>
      <c r="O1120" s="90">
        <v>47500</v>
      </c>
      <c r="P1120" s="90">
        <v>47500</v>
      </c>
      <c r="Q1120" s="90">
        <v>44900</v>
      </c>
      <c r="R1120" s="90">
        <v>45200</v>
      </c>
      <c r="S1120" s="90">
        <v>45500</v>
      </c>
      <c r="T1120" s="90">
        <v>48300</v>
      </c>
      <c r="U1120" s="90">
        <v>47700</v>
      </c>
      <c r="V1120" s="90">
        <v>48300</v>
      </c>
      <c r="W1120" s="90">
        <v>49100</v>
      </c>
      <c r="X1120" s="90">
        <v>50700</v>
      </c>
    </row>
    <row r="1121" spans="1:24">
      <c r="A1121" t="str">
        <f t="shared" si="26"/>
        <v>Apr-24</v>
      </c>
      <c r="B1121" s="93">
        <v>45387</v>
      </c>
      <c r="C1121" s="90">
        <v>48700</v>
      </c>
      <c r="D1121" s="90">
        <v>48500</v>
      </c>
      <c r="E1121" s="90">
        <v>49500</v>
      </c>
      <c r="F1121" s="90">
        <v>47000</v>
      </c>
      <c r="G1121" s="90">
        <v>51800</v>
      </c>
      <c r="H1121" s="91" t="s">
        <v>25</v>
      </c>
      <c r="I1121" s="90">
        <v>48500</v>
      </c>
      <c r="J1121" s="90">
        <v>49300</v>
      </c>
      <c r="K1121" s="90">
        <v>50600</v>
      </c>
      <c r="L1121" s="91" t="s">
        <v>25</v>
      </c>
      <c r="M1121" s="90">
        <v>51000</v>
      </c>
      <c r="N1121" s="90">
        <v>50100</v>
      </c>
      <c r="O1121" s="90">
        <v>48200</v>
      </c>
      <c r="P1121" s="90">
        <v>49100</v>
      </c>
      <c r="Q1121" s="90">
        <v>46800</v>
      </c>
      <c r="R1121" s="90">
        <v>46800</v>
      </c>
      <c r="S1121" s="90">
        <v>47000</v>
      </c>
      <c r="T1121" s="90">
        <v>49100</v>
      </c>
      <c r="U1121" s="90">
        <v>49300</v>
      </c>
      <c r="V1121" s="90">
        <v>49800</v>
      </c>
      <c r="W1121" s="90">
        <v>50100</v>
      </c>
      <c r="X1121" s="90">
        <v>51800</v>
      </c>
    </row>
    <row r="1122" spans="1:24">
      <c r="A1122" t="str">
        <f t="shared" si="26"/>
        <v>Apr-24</v>
      </c>
      <c r="B1122" s="93">
        <v>45388</v>
      </c>
      <c r="C1122" s="90">
        <v>48700</v>
      </c>
      <c r="D1122" s="90">
        <v>48800</v>
      </c>
      <c r="E1122" s="90">
        <v>49700</v>
      </c>
      <c r="F1122" s="90">
        <v>46800</v>
      </c>
      <c r="G1122" s="90">
        <v>52100</v>
      </c>
      <c r="H1122" s="91" t="s">
        <v>25</v>
      </c>
      <c r="I1122" s="90">
        <v>48300</v>
      </c>
      <c r="J1122" s="90">
        <v>49200</v>
      </c>
      <c r="K1122" s="90">
        <v>50600</v>
      </c>
      <c r="L1122" s="91" t="s">
        <v>25</v>
      </c>
      <c r="M1122" s="90">
        <v>51000</v>
      </c>
      <c r="N1122" s="90">
        <v>50100</v>
      </c>
      <c r="O1122" s="90">
        <v>48800</v>
      </c>
      <c r="P1122" s="90">
        <v>48500</v>
      </c>
      <c r="Q1122" s="90">
        <v>46500</v>
      </c>
      <c r="R1122" s="90">
        <v>46600</v>
      </c>
      <c r="S1122" s="90">
        <v>47000</v>
      </c>
      <c r="T1122" s="90">
        <v>48900</v>
      </c>
      <c r="U1122" s="90">
        <v>49300</v>
      </c>
      <c r="V1122" s="90">
        <v>49800</v>
      </c>
      <c r="W1122" s="90">
        <v>50400</v>
      </c>
      <c r="X1122" s="90">
        <v>53000</v>
      </c>
    </row>
    <row r="1123" spans="1:24">
      <c r="A1123" t="str">
        <f t="shared" si="26"/>
        <v>Apr-24</v>
      </c>
      <c r="B1123" s="93">
        <v>45389</v>
      </c>
      <c r="C1123" s="90" t="s">
        <v>24</v>
      </c>
      <c r="D1123" s="90" t="s">
        <v>24</v>
      </c>
      <c r="E1123" s="90" t="s">
        <v>24</v>
      </c>
      <c r="F1123" s="90" t="s">
        <v>24</v>
      </c>
      <c r="G1123" s="90" t="s">
        <v>24</v>
      </c>
      <c r="H1123" s="90" t="s">
        <v>24</v>
      </c>
      <c r="I1123" s="90" t="s">
        <v>24</v>
      </c>
      <c r="J1123" s="90" t="s">
        <v>24</v>
      </c>
      <c r="K1123" s="90" t="s">
        <v>24</v>
      </c>
      <c r="L1123" s="90" t="s">
        <v>24</v>
      </c>
      <c r="M1123" s="90" t="s">
        <v>24</v>
      </c>
      <c r="N1123" s="90" t="s">
        <v>24</v>
      </c>
      <c r="O1123" s="90" t="s">
        <v>24</v>
      </c>
      <c r="P1123" s="90" t="s">
        <v>24</v>
      </c>
      <c r="Q1123" s="90" t="s">
        <v>24</v>
      </c>
      <c r="R1123" s="90" t="s">
        <v>24</v>
      </c>
      <c r="S1123" s="90" t="s">
        <v>24</v>
      </c>
      <c r="T1123" s="90" t="s">
        <v>24</v>
      </c>
      <c r="U1123" s="90" t="s">
        <v>24</v>
      </c>
      <c r="V1123" s="90" t="s">
        <v>24</v>
      </c>
      <c r="W1123" s="90" t="s">
        <v>24</v>
      </c>
      <c r="X1123" s="90" t="s">
        <v>24</v>
      </c>
    </row>
    <row r="1124" spans="1:24">
      <c r="A1124" t="str">
        <f t="shared" si="26"/>
        <v>Apr-24</v>
      </c>
      <c r="B1124" s="93">
        <v>45390</v>
      </c>
      <c r="C1124" s="90">
        <v>48300</v>
      </c>
      <c r="D1124" s="90">
        <v>48800</v>
      </c>
      <c r="E1124" s="90">
        <v>49700</v>
      </c>
      <c r="F1124" s="90">
        <v>47000</v>
      </c>
      <c r="G1124" s="90">
        <v>52100</v>
      </c>
      <c r="H1124" s="91" t="s">
        <v>25</v>
      </c>
      <c r="I1124" s="90">
        <v>48300</v>
      </c>
      <c r="J1124" s="90">
        <v>49000</v>
      </c>
      <c r="K1124" s="90">
        <v>50600</v>
      </c>
      <c r="L1124" s="91" t="s">
        <v>25</v>
      </c>
      <c r="M1124" s="90">
        <v>51000</v>
      </c>
      <c r="N1124" s="90">
        <v>49900</v>
      </c>
      <c r="O1124" s="90">
        <v>48900</v>
      </c>
      <c r="P1124" s="90">
        <v>48900</v>
      </c>
      <c r="Q1124" s="90">
        <v>46300</v>
      </c>
      <c r="R1124" s="90">
        <v>46300</v>
      </c>
      <c r="S1124" s="90">
        <v>46800</v>
      </c>
      <c r="T1124" s="90">
        <v>49100</v>
      </c>
      <c r="U1124" s="90">
        <v>49300</v>
      </c>
      <c r="V1124" s="90">
        <v>49300</v>
      </c>
      <c r="W1124" s="90">
        <v>50400</v>
      </c>
      <c r="X1124" s="90">
        <v>53300</v>
      </c>
    </row>
    <row r="1125" spans="1:24">
      <c r="A1125" t="str">
        <f t="shared" si="26"/>
        <v>Apr-24</v>
      </c>
      <c r="B1125" s="93">
        <v>45391</v>
      </c>
      <c r="C1125" s="90">
        <v>48300</v>
      </c>
      <c r="D1125" s="90">
        <v>48800</v>
      </c>
      <c r="E1125" s="90">
        <v>49300</v>
      </c>
      <c r="F1125" s="90">
        <v>46800</v>
      </c>
      <c r="G1125" s="90">
        <v>52100</v>
      </c>
      <c r="H1125" s="91" t="s">
        <v>25</v>
      </c>
      <c r="I1125" s="90">
        <v>48000</v>
      </c>
      <c r="J1125" s="90">
        <v>48700</v>
      </c>
      <c r="K1125" s="90">
        <v>50600</v>
      </c>
      <c r="L1125" s="91" t="s">
        <v>25</v>
      </c>
      <c r="M1125" s="90">
        <v>50700</v>
      </c>
      <c r="N1125" s="90">
        <v>49900</v>
      </c>
      <c r="O1125" s="90">
        <v>48500</v>
      </c>
      <c r="P1125" s="90">
        <v>48700</v>
      </c>
      <c r="Q1125" s="90">
        <v>46000</v>
      </c>
      <c r="R1125" s="90">
        <v>46000</v>
      </c>
      <c r="S1125" s="90">
        <v>46700</v>
      </c>
      <c r="T1125" s="90">
        <v>48900</v>
      </c>
      <c r="U1125" s="90">
        <v>49000</v>
      </c>
      <c r="V1125" s="90">
        <v>49300</v>
      </c>
      <c r="W1125" s="90">
        <v>50400</v>
      </c>
      <c r="X1125" s="90">
        <v>53300</v>
      </c>
    </row>
    <row r="1126" spans="1:24">
      <c r="A1126" t="str">
        <f t="shared" si="26"/>
        <v>Apr-24</v>
      </c>
      <c r="B1126" s="93">
        <v>45392</v>
      </c>
      <c r="C1126" s="90">
        <v>48300</v>
      </c>
      <c r="D1126" s="90">
        <v>48700</v>
      </c>
      <c r="E1126" s="90">
        <v>49100</v>
      </c>
      <c r="F1126" s="90">
        <v>46500</v>
      </c>
      <c r="G1126" s="90">
        <v>52000</v>
      </c>
      <c r="H1126" s="91" t="s">
        <v>25</v>
      </c>
      <c r="I1126" s="90">
        <v>48000</v>
      </c>
      <c r="J1126" s="90">
        <v>48500</v>
      </c>
      <c r="K1126" s="90">
        <v>50300</v>
      </c>
      <c r="L1126" s="91" t="s">
        <v>25</v>
      </c>
      <c r="M1126" s="90">
        <v>50300</v>
      </c>
      <c r="N1126" s="90">
        <v>49800</v>
      </c>
      <c r="O1126" s="90">
        <v>48000</v>
      </c>
      <c r="P1126" s="90">
        <v>48300</v>
      </c>
      <c r="Q1126" s="90">
        <v>45500</v>
      </c>
      <c r="R1126" s="90">
        <v>45700</v>
      </c>
      <c r="S1126" s="90">
        <v>46200</v>
      </c>
      <c r="T1126" s="90">
        <v>48600</v>
      </c>
      <c r="U1126" s="90">
        <v>48900</v>
      </c>
      <c r="V1126" s="90">
        <v>49300</v>
      </c>
      <c r="W1126" s="90">
        <v>50400</v>
      </c>
      <c r="X1126" s="90">
        <v>53300</v>
      </c>
    </row>
    <row r="1127" spans="1:24">
      <c r="A1127" t="str">
        <f t="shared" si="26"/>
        <v>Apr-24</v>
      </c>
      <c r="B1127" s="93">
        <v>45393</v>
      </c>
      <c r="C1127" s="90">
        <v>48300</v>
      </c>
      <c r="D1127" s="90">
        <v>48700</v>
      </c>
      <c r="E1127" s="90">
        <v>49200</v>
      </c>
      <c r="F1127" s="90">
        <v>46800</v>
      </c>
      <c r="G1127" s="90">
        <v>52000</v>
      </c>
      <c r="H1127" s="91" t="s">
        <v>25</v>
      </c>
      <c r="I1127" s="90">
        <v>48000</v>
      </c>
      <c r="J1127" s="90">
        <v>48400</v>
      </c>
      <c r="K1127" s="90">
        <v>50300</v>
      </c>
      <c r="L1127" s="91" t="s">
        <v>25</v>
      </c>
      <c r="M1127" s="90">
        <v>50300</v>
      </c>
      <c r="N1127" s="90">
        <v>49800</v>
      </c>
      <c r="O1127" s="90">
        <v>48100</v>
      </c>
      <c r="P1127" s="90">
        <v>48500</v>
      </c>
      <c r="Q1127" s="90">
        <v>45500</v>
      </c>
      <c r="R1127" s="90">
        <v>46000</v>
      </c>
      <c r="S1127" s="90">
        <v>46200</v>
      </c>
      <c r="T1127" s="90">
        <v>48900</v>
      </c>
      <c r="U1127" s="90">
        <v>48900</v>
      </c>
      <c r="V1127" s="90">
        <v>49300</v>
      </c>
      <c r="W1127" s="90">
        <v>50400</v>
      </c>
      <c r="X1127" s="90">
        <v>53300</v>
      </c>
    </row>
    <row r="1128" spans="1:24">
      <c r="A1128" t="str">
        <f t="shared" si="26"/>
        <v>Apr-24</v>
      </c>
      <c r="B1128" s="93">
        <v>45394</v>
      </c>
      <c r="C1128" s="90">
        <v>48100</v>
      </c>
      <c r="D1128" s="90">
        <v>48700</v>
      </c>
      <c r="E1128" s="90">
        <v>49000</v>
      </c>
      <c r="F1128" s="90">
        <v>46500</v>
      </c>
      <c r="G1128" s="90">
        <v>51600</v>
      </c>
      <c r="H1128" s="91" t="s">
        <v>25</v>
      </c>
      <c r="I1128" s="90">
        <v>47750</v>
      </c>
      <c r="J1128" s="90">
        <v>48300</v>
      </c>
      <c r="K1128" s="90">
        <v>50100</v>
      </c>
      <c r="L1128" s="91" t="s">
        <v>25</v>
      </c>
      <c r="M1128" s="90">
        <v>50100</v>
      </c>
      <c r="N1128" s="90">
        <v>49800</v>
      </c>
      <c r="O1128" s="90">
        <v>48200</v>
      </c>
      <c r="P1128" s="90">
        <v>48300</v>
      </c>
      <c r="Q1128" s="90">
        <v>45400</v>
      </c>
      <c r="R1128" s="90">
        <v>45900</v>
      </c>
      <c r="S1128" s="90">
        <v>46200</v>
      </c>
      <c r="T1128" s="90">
        <v>48600</v>
      </c>
      <c r="U1128" s="90">
        <v>48800</v>
      </c>
      <c r="V1128" s="90">
        <v>49300</v>
      </c>
      <c r="W1128" s="90">
        <v>50400</v>
      </c>
      <c r="X1128" s="90">
        <v>53300</v>
      </c>
    </row>
    <row r="1129" spans="1:24">
      <c r="A1129" t="str">
        <f t="shared" si="26"/>
        <v>Apr-24</v>
      </c>
      <c r="B1129" s="93">
        <v>45395</v>
      </c>
      <c r="C1129" s="90">
        <v>48100</v>
      </c>
      <c r="D1129" s="90">
        <v>48700</v>
      </c>
      <c r="E1129" s="90">
        <v>49100</v>
      </c>
      <c r="F1129" s="90">
        <v>47000</v>
      </c>
      <c r="G1129" s="90">
        <v>51100</v>
      </c>
      <c r="H1129" s="91" t="s">
        <v>25</v>
      </c>
      <c r="I1129" s="90">
        <v>48500</v>
      </c>
      <c r="J1129" s="90">
        <v>48500</v>
      </c>
      <c r="K1129" s="90">
        <v>50100</v>
      </c>
      <c r="L1129" s="91" t="s">
        <v>25</v>
      </c>
      <c r="M1129" s="90">
        <v>50300</v>
      </c>
      <c r="N1129" s="90">
        <v>49800</v>
      </c>
      <c r="O1129" s="90">
        <v>48300</v>
      </c>
      <c r="P1129" s="90">
        <v>48700</v>
      </c>
      <c r="Q1129" s="90">
        <v>45500</v>
      </c>
      <c r="R1129" s="90">
        <v>45900</v>
      </c>
      <c r="S1129" s="90">
        <v>46500</v>
      </c>
      <c r="T1129" s="90">
        <v>49100</v>
      </c>
      <c r="U1129" s="90">
        <v>48800</v>
      </c>
      <c r="V1129" s="90">
        <v>49300</v>
      </c>
      <c r="W1129" s="90">
        <v>50400</v>
      </c>
      <c r="X1129" s="90">
        <v>53300</v>
      </c>
    </row>
    <row r="1130" spans="1:24">
      <c r="A1130" t="str">
        <f t="shared" si="26"/>
        <v>Apr-24</v>
      </c>
      <c r="B1130" s="93">
        <v>45396</v>
      </c>
      <c r="C1130" s="90" t="s">
        <v>24</v>
      </c>
      <c r="D1130" s="90" t="s">
        <v>24</v>
      </c>
      <c r="E1130" s="90" t="s">
        <v>24</v>
      </c>
      <c r="F1130" s="90" t="s">
        <v>24</v>
      </c>
      <c r="G1130" s="90" t="s">
        <v>24</v>
      </c>
      <c r="H1130" s="90" t="s">
        <v>24</v>
      </c>
      <c r="I1130" s="90" t="s">
        <v>24</v>
      </c>
      <c r="J1130" s="90" t="s">
        <v>24</v>
      </c>
      <c r="K1130" s="90" t="s">
        <v>24</v>
      </c>
      <c r="L1130" s="90" t="s">
        <v>24</v>
      </c>
      <c r="M1130" s="90" t="s">
        <v>24</v>
      </c>
      <c r="N1130" s="90" t="s">
        <v>24</v>
      </c>
      <c r="O1130" s="90" t="s">
        <v>24</v>
      </c>
      <c r="P1130" s="90" t="s">
        <v>24</v>
      </c>
      <c r="Q1130" s="90" t="s">
        <v>24</v>
      </c>
      <c r="R1130" s="90" t="s">
        <v>24</v>
      </c>
      <c r="S1130" s="90" t="s">
        <v>24</v>
      </c>
      <c r="T1130" s="90" t="s">
        <v>24</v>
      </c>
      <c r="U1130" s="90" t="s">
        <v>24</v>
      </c>
      <c r="V1130" s="90" t="s">
        <v>24</v>
      </c>
      <c r="W1130" s="90" t="s">
        <v>24</v>
      </c>
      <c r="X1130" s="90" t="s">
        <v>24</v>
      </c>
    </row>
    <row r="1131" spans="1:24">
      <c r="A1131" t="str">
        <f t="shared" si="26"/>
        <v>Apr-24</v>
      </c>
      <c r="B1131" s="93">
        <v>45397</v>
      </c>
      <c r="C1131" s="90">
        <v>49500</v>
      </c>
      <c r="D1131" s="90">
        <v>50000</v>
      </c>
      <c r="E1131" s="90">
        <v>51300</v>
      </c>
      <c r="F1131" s="90">
        <v>48500</v>
      </c>
      <c r="G1131" s="90">
        <v>53700</v>
      </c>
      <c r="H1131" s="91" t="s">
        <v>25</v>
      </c>
      <c r="I1131" s="90">
        <v>49500</v>
      </c>
      <c r="J1131" s="90">
        <v>50300</v>
      </c>
      <c r="K1131" s="90">
        <v>52500</v>
      </c>
      <c r="L1131" s="91" t="s">
        <v>25</v>
      </c>
      <c r="M1131" s="90">
        <v>51700</v>
      </c>
      <c r="N1131" s="90">
        <v>50800</v>
      </c>
      <c r="O1131" s="90">
        <v>51000</v>
      </c>
      <c r="P1131" s="90">
        <v>50200</v>
      </c>
      <c r="Q1131" s="90">
        <v>48000</v>
      </c>
      <c r="R1131" s="90">
        <v>48200</v>
      </c>
      <c r="S1131" s="90">
        <v>48500</v>
      </c>
      <c r="T1131" s="90">
        <v>50300</v>
      </c>
      <c r="U1131" s="90">
        <v>51000</v>
      </c>
      <c r="V1131" s="90">
        <v>51800</v>
      </c>
      <c r="W1131" s="90">
        <v>52200</v>
      </c>
      <c r="X1131" s="90">
        <v>55200</v>
      </c>
    </row>
    <row r="1132" spans="1:24">
      <c r="A1132" t="str">
        <f t="shared" si="26"/>
        <v>Apr-24</v>
      </c>
      <c r="B1132" s="93">
        <v>45398</v>
      </c>
      <c r="C1132" s="90">
        <v>49500</v>
      </c>
      <c r="D1132" s="90">
        <v>50200</v>
      </c>
      <c r="E1132" s="90">
        <v>51300</v>
      </c>
      <c r="F1132" s="90">
        <v>48100</v>
      </c>
      <c r="G1132" s="90">
        <v>53300</v>
      </c>
      <c r="H1132" s="91" t="s">
        <v>25</v>
      </c>
      <c r="I1132" s="90">
        <v>49750</v>
      </c>
      <c r="J1132" s="90">
        <v>50300</v>
      </c>
      <c r="K1132" s="90">
        <v>52500</v>
      </c>
      <c r="L1132" s="91" t="s">
        <v>25</v>
      </c>
      <c r="M1132" s="90">
        <v>51700</v>
      </c>
      <c r="N1132" s="90">
        <v>51100</v>
      </c>
      <c r="O1132" s="90">
        <v>50600</v>
      </c>
      <c r="P1132" s="90">
        <v>49800</v>
      </c>
      <c r="Q1132" s="90">
        <v>47400</v>
      </c>
      <c r="R1132" s="90">
        <v>47700</v>
      </c>
      <c r="S1132" s="90">
        <v>47800</v>
      </c>
      <c r="T1132" s="90">
        <v>50200</v>
      </c>
      <c r="U1132" s="90">
        <v>51000</v>
      </c>
      <c r="V1132" s="90">
        <v>51800</v>
      </c>
      <c r="W1132" s="90">
        <v>52200</v>
      </c>
      <c r="X1132" s="90">
        <v>55200</v>
      </c>
    </row>
    <row r="1133" spans="1:24">
      <c r="A1133" t="str">
        <f t="shared" si="26"/>
        <v>Apr-24</v>
      </c>
      <c r="B1133" s="93">
        <v>45399</v>
      </c>
      <c r="C1133" s="90">
        <v>49900</v>
      </c>
      <c r="D1133" s="90">
        <v>50200</v>
      </c>
      <c r="E1133" s="90">
        <v>51600</v>
      </c>
      <c r="F1133" s="90">
        <v>48400</v>
      </c>
      <c r="G1133" s="90">
        <v>53300</v>
      </c>
      <c r="H1133" s="91" t="s">
        <v>25</v>
      </c>
      <c r="I1133" s="90">
        <v>49500</v>
      </c>
      <c r="J1133" s="90">
        <v>50400</v>
      </c>
      <c r="K1133" s="90">
        <v>52500</v>
      </c>
      <c r="L1133" s="91" t="s">
        <v>25</v>
      </c>
      <c r="M1133" s="90">
        <v>51800</v>
      </c>
      <c r="N1133" s="90">
        <v>51000</v>
      </c>
      <c r="O1133" s="90">
        <v>51000</v>
      </c>
      <c r="P1133" s="90">
        <v>50000</v>
      </c>
      <c r="Q1133" s="90">
        <v>47300</v>
      </c>
      <c r="R1133" s="90">
        <v>47700</v>
      </c>
      <c r="S1133" s="90">
        <v>47800</v>
      </c>
      <c r="T1133" s="90">
        <v>50500</v>
      </c>
      <c r="U1133" s="90">
        <v>51000</v>
      </c>
      <c r="V1133" s="90">
        <v>51800</v>
      </c>
      <c r="W1133" s="90">
        <v>52300</v>
      </c>
      <c r="X1133" s="90">
        <v>55500</v>
      </c>
    </row>
    <row r="1134" spans="1:24">
      <c r="A1134" t="str">
        <f t="shared" si="26"/>
        <v>Apr-24</v>
      </c>
      <c r="B1134" s="93">
        <v>45400</v>
      </c>
      <c r="C1134" s="90">
        <v>50200</v>
      </c>
      <c r="D1134" s="90">
        <v>50500</v>
      </c>
      <c r="E1134" s="90">
        <v>52000</v>
      </c>
      <c r="F1134" s="90">
        <v>48500</v>
      </c>
      <c r="G1134" s="90">
        <v>53200</v>
      </c>
      <c r="H1134" s="91" t="s">
        <v>25</v>
      </c>
      <c r="I1134" s="90">
        <v>49750</v>
      </c>
      <c r="J1134" s="90">
        <v>50600</v>
      </c>
      <c r="K1134" s="90">
        <v>52500</v>
      </c>
      <c r="L1134" s="91" t="s">
        <v>25</v>
      </c>
      <c r="M1134" s="90">
        <v>52000</v>
      </c>
      <c r="N1134" s="90">
        <v>51300</v>
      </c>
      <c r="O1134" s="90">
        <v>51600</v>
      </c>
      <c r="P1134" s="90">
        <v>50000</v>
      </c>
      <c r="Q1134" s="90">
        <v>47500</v>
      </c>
      <c r="R1134" s="90">
        <v>47700</v>
      </c>
      <c r="S1134" s="90">
        <v>48000</v>
      </c>
      <c r="T1134" s="90">
        <v>50600</v>
      </c>
      <c r="U1134" s="90">
        <v>51000</v>
      </c>
      <c r="V1134" s="90">
        <v>51800</v>
      </c>
      <c r="W1134" s="90">
        <v>52500</v>
      </c>
      <c r="X1134" s="90">
        <v>55500</v>
      </c>
    </row>
    <row r="1135" spans="1:24">
      <c r="A1135" t="str">
        <f t="shared" si="26"/>
        <v>Apr-24</v>
      </c>
      <c r="B1135" s="93">
        <v>45401</v>
      </c>
      <c r="C1135" s="90">
        <v>50200</v>
      </c>
      <c r="D1135" s="91" t="s">
        <v>25</v>
      </c>
      <c r="E1135" s="90">
        <v>52000</v>
      </c>
      <c r="F1135" s="90">
        <v>48300</v>
      </c>
      <c r="G1135" s="90">
        <v>53200</v>
      </c>
      <c r="H1135" s="91" t="s">
        <v>25</v>
      </c>
      <c r="I1135" s="90">
        <v>49500</v>
      </c>
      <c r="J1135" s="90">
        <v>50300</v>
      </c>
      <c r="K1135" s="90">
        <v>52300</v>
      </c>
      <c r="L1135" s="91" t="s">
        <v>25</v>
      </c>
      <c r="M1135" s="90">
        <v>51800</v>
      </c>
      <c r="N1135" s="90">
        <v>51300</v>
      </c>
      <c r="O1135" s="90">
        <v>51300</v>
      </c>
      <c r="P1135" s="90">
        <v>50000</v>
      </c>
      <c r="Q1135" s="90">
        <v>47000</v>
      </c>
      <c r="R1135" s="90">
        <v>47500</v>
      </c>
      <c r="S1135" s="90">
        <v>47500</v>
      </c>
      <c r="T1135" s="90">
        <v>50400</v>
      </c>
      <c r="U1135" s="90">
        <v>50800</v>
      </c>
      <c r="V1135" s="90">
        <v>51800</v>
      </c>
      <c r="W1135" s="90">
        <v>52500</v>
      </c>
      <c r="X1135" s="90">
        <v>55500</v>
      </c>
    </row>
    <row r="1136" spans="1:24">
      <c r="A1136" t="str">
        <f t="shared" si="26"/>
        <v>Apr-24</v>
      </c>
      <c r="B1136" s="93">
        <v>45402</v>
      </c>
      <c r="C1136" s="90">
        <v>50400</v>
      </c>
      <c r="D1136" s="90">
        <v>50500</v>
      </c>
      <c r="E1136" s="90">
        <v>52000</v>
      </c>
      <c r="F1136" s="90">
        <v>48200</v>
      </c>
      <c r="G1136" s="90">
        <v>53200</v>
      </c>
      <c r="H1136" s="91" t="s">
        <v>25</v>
      </c>
      <c r="I1136" s="90">
        <v>49500</v>
      </c>
      <c r="J1136" s="90">
        <v>50400</v>
      </c>
      <c r="K1136" s="90">
        <v>52300</v>
      </c>
      <c r="L1136" s="91" t="s">
        <v>25</v>
      </c>
      <c r="M1136" s="90">
        <v>52000</v>
      </c>
      <c r="N1136" s="90">
        <v>51300</v>
      </c>
      <c r="O1136" s="90">
        <v>51400</v>
      </c>
      <c r="P1136" s="90">
        <v>50000</v>
      </c>
      <c r="Q1136" s="90">
        <v>47000</v>
      </c>
      <c r="R1136" s="90">
        <v>47600</v>
      </c>
      <c r="S1136" s="90">
        <v>47800</v>
      </c>
      <c r="T1136" s="90">
        <v>50300</v>
      </c>
      <c r="U1136" s="90">
        <v>50800</v>
      </c>
      <c r="V1136" s="90">
        <v>51800</v>
      </c>
      <c r="W1136" s="90">
        <v>52700</v>
      </c>
      <c r="X1136" s="90">
        <v>55900</v>
      </c>
    </row>
    <row r="1137" spans="1:24">
      <c r="A1137" t="str">
        <f t="shared" si="26"/>
        <v>Apr-24</v>
      </c>
      <c r="B1137" s="93">
        <v>45403</v>
      </c>
      <c r="C1137" s="90" t="s">
        <v>24</v>
      </c>
      <c r="D1137" s="90" t="s">
        <v>24</v>
      </c>
      <c r="E1137" s="90" t="s">
        <v>24</v>
      </c>
      <c r="F1137" s="90" t="s">
        <v>24</v>
      </c>
      <c r="G1137" s="90" t="s">
        <v>24</v>
      </c>
      <c r="H1137" s="90" t="s">
        <v>24</v>
      </c>
      <c r="I1137" s="90" t="s">
        <v>24</v>
      </c>
      <c r="J1137" s="90" t="s">
        <v>24</v>
      </c>
      <c r="K1137" s="90" t="s">
        <v>24</v>
      </c>
      <c r="L1137" s="90" t="s">
        <v>24</v>
      </c>
      <c r="M1137" s="90" t="s">
        <v>24</v>
      </c>
      <c r="N1137" s="90" t="s">
        <v>24</v>
      </c>
      <c r="O1137" s="90" t="s">
        <v>24</v>
      </c>
      <c r="P1137" s="90" t="s">
        <v>24</v>
      </c>
      <c r="Q1137" s="90" t="s">
        <v>24</v>
      </c>
      <c r="R1137" s="90" t="s">
        <v>24</v>
      </c>
      <c r="S1137" s="90" t="s">
        <v>24</v>
      </c>
      <c r="T1137" s="90" t="s">
        <v>24</v>
      </c>
      <c r="U1137" s="90" t="s">
        <v>24</v>
      </c>
      <c r="V1137" s="90" t="s">
        <v>24</v>
      </c>
      <c r="W1137" s="90" t="s">
        <v>24</v>
      </c>
      <c r="X1137" s="90" t="s">
        <v>24</v>
      </c>
    </row>
    <row r="1138" spans="1:24">
      <c r="A1138" t="str">
        <f t="shared" si="26"/>
        <v>Apr-24</v>
      </c>
      <c r="B1138" s="93">
        <v>45404</v>
      </c>
      <c r="C1138" s="90">
        <v>49900</v>
      </c>
      <c r="D1138" s="90">
        <v>50500</v>
      </c>
      <c r="E1138" s="90">
        <v>51700</v>
      </c>
      <c r="F1138" s="90">
        <v>47700</v>
      </c>
      <c r="G1138" s="90">
        <v>52700</v>
      </c>
      <c r="H1138" s="91" t="s">
        <v>25</v>
      </c>
      <c r="I1138" s="90">
        <v>49500</v>
      </c>
      <c r="J1138" s="90">
        <v>50200</v>
      </c>
      <c r="K1138" s="90">
        <v>52000</v>
      </c>
      <c r="L1138" s="91" t="s">
        <v>25</v>
      </c>
      <c r="M1138" s="90">
        <v>51800</v>
      </c>
      <c r="N1138" s="90">
        <v>51300</v>
      </c>
      <c r="O1138" s="90">
        <v>50600</v>
      </c>
      <c r="P1138" s="90">
        <v>49800</v>
      </c>
      <c r="Q1138" s="90">
        <v>46400</v>
      </c>
      <c r="R1138" s="90">
        <v>47000</v>
      </c>
      <c r="S1138" s="90">
        <v>47500</v>
      </c>
      <c r="T1138" s="90">
        <v>49800</v>
      </c>
      <c r="U1138" s="90">
        <v>50500</v>
      </c>
      <c r="V1138" s="90">
        <v>51800</v>
      </c>
      <c r="W1138" s="90">
        <v>52700</v>
      </c>
      <c r="X1138" s="90">
        <v>55900</v>
      </c>
    </row>
    <row r="1139" spans="1:24">
      <c r="A1139" t="str">
        <f t="shared" si="26"/>
        <v>Apr-24</v>
      </c>
      <c r="B1139" s="93">
        <v>45405</v>
      </c>
      <c r="C1139" s="90">
        <v>49900</v>
      </c>
      <c r="D1139" s="90">
        <v>50500</v>
      </c>
      <c r="E1139" s="90">
        <v>51500</v>
      </c>
      <c r="F1139" s="90">
        <v>47400</v>
      </c>
      <c r="G1139" s="90">
        <v>52200</v>
      </c>
      <c r="H1139" s="91" t="s">
        <v>25</v>
      </c>
      <c r="I1139" s="90">
        <v>49000</v>
      </c>
      <c r="J1139" s="90">
        <v>49800</v>
      </c>
      <c r="K1139" s="90">
        <v>52000</v>
      </c>
      <c r="L1139" s="91" t="s">
        <v>25</v>
      </c>
      <c r="M1139" s="90">
        <v>51400</v>
      </c>
      <c r="N1139" s="90">
        <v>51300</v>
      </c>
      <c r="O1139" s="90">
        <v>50100</v>
      </c>
      <c r="P1139" s="90">
        <v>49600</v>
      </c>
      <c r="Q1139" s="90">
        <v>46000</v>
      </c>
      <c r="R1139" s="90">
        <v>46500</v>
      </c>
      <c r="S1139" s="90">
        <v>47300</v>
      </c>
      <c r="T1139" s="90">
        <v>49500</v>
      </c>
      <c r="U1139" s="90">
        <v>50500</v>
      </c>
      <c r="V1139" s="90">
        <v>51800</v>
      </c>
      <c r="W1139" s="90">
        <v>52700</v>
      </c>
      <c r="X1139" s="90">
        <v>55900</v>
      </c>
    </row>
    <row r="1140" spans="1:24">
      <c r="A1140" t="str">
        <f t="shared" si="26"/>
        <v>Apr-24</v>
      </c>
      <c r="B1140" s="93">
        <v>45406</v>
      </c>
      <c r="C1140" s="90">
        <v>49700</v>
      </c>
      <c r="D1140" s="90">
        <v>50500</v>
      </c>
      <c r="E1140" s="90">
        <v>51000</v>
      </c>
      <c r="F1140" s="90">
        <v>47200</v>
      </c>
      <c r="G1140" s="90">
        <v>51800</v>
      </c>
      <c r="H1140" s="91" t="s">
        <v>25</v>
      </c>
      <c r="I1140" s="90">
        <v>49000</v>
      </c>
      <c r="J1140" s="90">
        <v>49500</v>
      </c>
      <c r="K1140" s="90">
        <v>51700</v>
      </c>
      <c r="L1140" s="91" t="s">
        <v>25</v>
      </c>
      <c r="M1140" s="90">
        <v>51200</v>
      </c>
      <c r="N1140" s="90">
        <v>51300</v>
      </c>
      <c r="O1140" s="90">
        <v>49800</v>
      </c>
      <c r="P1140" s="90">
        <v>49400</v>
      </c>
      <c r="Q1140" s="90">
        <v>45400</v>
      </c>
      <c r="R1140" s="90">
        <v>46200</v>
      </c>
      <c r="S1140" s="90">
        <v>47000</v>
      </c>
      <c r="T1140" s="90">
        <v>49300</v>
      </c>
      <c r="U1140" s="90">
        <v>49800</v>
      </c>
      <c r="V1140" s="90">
        <v>51800</v>
      </c>
      <c r="W1140" s="90">
        <v>52700</v>
      </c>
      <c r="X1140" s="90">
        <v>55900</v>
      </c>
    </row>
    <row r="1141" spans="1:24">
      <c r="A1141" t="str">
        <f t="shared" si="26"/>
        <v>Apr-24</v>
      </c>
      <c r="B1141" s="93">
        <v>45407</v>
      </c>
      <c r="C1141" s="90">
        <v>49700</v>
      </c>
      <c r="D1141" s="90">
        <v>50500</v>
      </c>
      <c r="E1141" s="90">
        <v>50700</v>
      </c>
      <c r="F1141" s="90">
        <v>47200</v>
      </c>
      <c r="G1141" s="90">
        <v>51800</v>
      </c>
      <c r="H1141" s="91" t="s">
        <v>25</v>
      </c>
      <c r="I1141" s="90">
        <v>49000</v>
      </c>
      <c r="J1141" s="90">
        <v>49700</v>
      </c>
      <c r="K1141" s="90">
        <v>51500</v>
      </c>
      <c r="L1141" s="91" t="s">
        <v>25</v>
      </c>
      <c r="M1141" s="90">
        <v>51200</v>
      </c>
      <c r="N1141" s="90">
        <v>51300</v>
      </c>
      <c r="O1141" s="90">
        <v>49900</v>
      </c>
      <c r="P1141" s="90">
        <v>49400</v>
      </c>
      <c r="Q1141" s="90">
        <v>45700</v>
      </c>
      <c r="R1141" s="90">
        <v>46200</v>
      </c>
      <c r="S1141" s="90">
        <v>46800</v>
      </c>
      <c r="T1141" s="90">
        <v>49300</v>
      </c>
      <c r="U1141" s="90">
        <v>49800</v>
      </c>
      <c r="V1141" s="90">
        <v>51300</v>
      </c>
      <c r="W1141" s="90">
        <v>52700</v>
      </c>
      <c r="X1141" s="90">
        <v>55900</v>
      </c>
    </row>
    <row r="1142" spans="1:24">
      <c r="A1142" t="str">
        <f t="shared" si="26"/>
        <v>Apr-24</v>
      </c>
      <c r="B1142" s="93">
        <v>45408</v>
      </c>
      <c r="C1142" s="90">
        <v>49600</v>
      </c>
      <c r="D1142" s="90">
        <v>50500</v>
      </c>
      <c r="E1142" s="90">
        <v>50500</v>
      </c>
      <c r="F1142" s="90">
        <v>46800</v>
      </c>
      <c r="G1142" s="90">
        <v>51800</v>
      </c>
      <c r="H1142" s="91" t="s">
        <v>25</v>
      </c>
      <c r="I1142" s="90">
        <v>48750</v>
      </c>
      <c r="J1142" s="90">
        <v>49600</v>
      </c>
      <c r="K1142" s="90">
        <v>51500</v>
      </c>
      <c r="L1142" s="91" t="s">
        <v>25</v>
      </c>
      <c r="M1142" s="90">
        <v>51000</v>
      </c>
      <c r="N1142" s="90">
        <v>51300</v>
      </c>
      <c r="O1142" s="90">
        <v>49500</v>
      </c>
      <c r="P1142" s="90">
        <v>49000</v>
      </c>
      <c r="Q1142" s="90">
        <v>45500</v>
      </c>
      <c r="R1142" s="90">
        <v>46100</v>
      </c>
      <c r="S1142" s="90">
        <v>46700</v>
      </c>
      <c r="T1142" s="90">
        <v>48900</v>
      </c>
      <c r="U1142" s="90">
        <v>49500</v>
      </c>
      <c r="V1142" s="90">
        <v>51300</v>
      </c>
      <c r="W1142" s="90">
        <v>52700</v>
      </c>
      <c r="X1142" s="90">
        <v>55900</v>
      </c>
    </row>
    <row r="1143" spans="1:24">
      <c r="A1143" t="str">
        <f t="shared" si="26"/>
        <v>Apr-24</v>
      </c>
      <c r="B1143" s="93">
        <v>45409</v>
      </c>
      <c r="C1143" s="90">
        <v>49400</v>
      </c>
      <c r="D1143" s="90">
        <v>50500</v>
      </c>
      <c r="E1143" s="90">
        <v>50500</v>
      </c>
      <c r="F1143" s="90">
        <v>47000</v>
      </c>
      <c r="G1143" s="90">
        <v>51800</v>
      </c>
      <c r="H1143" s="91" t="s">
        <v>25</v>
      </c>
      <c r="I1143" s="90">
        <v>48500</v>
      </c>
      <c r="J1143" s="90">
        <v>49700</v>
      </c>
      <c r="K1143" s="90">
        <v>51500</v>
      </c>
      <c r="L1143" s="91" t="s">
        <v>25</v>
      </c>
      <c r="M1143" s="90">
        <v>51100</v>
      </c>
      <c r="N1143" s="90">
        <v>51300</v>
      </c>
      <c r="O1143" s="90">
        <v>49500</v>
      </c>
      <c r="P1143" s="90">
        <v>49200</v>
      </c>
      <c r="Q1143" s="90">
        <v>45500</v>
      </c>
      <c r="R1143" s="90">
        <v>46000</v>
      </c>
      <c r="S1143" s="90">
        <v>46300</v>
      </c>
      <c r="T1143" s="90">
        <v>49100</v>
      </c>
      <c r="U1143" s="90">
        <v>49300</v>
      </c>
      <c r="V1143" s="90">
        <v>51300</v>
      </c>
      <c r="W1143" s="90">
        <v>52700</v>
      </c>
      <c r="X1143" s="90">
        <v>55900</v>
      </c>
    </row>
    <row r="1144" spans="1:24">
      <c r="A1144" t="str">
        <f t="shared" si="26"/>
        <v>Apr-24</v>
      </c>
      <c r="B1144" s="93">
        <v>45410</v>
      </c>
      <c r="C1144" s="90" t="s">
        <v>24</v>
      </c>
      <c r="D1144" s="90" t="s">
        <v>24</v>
      </c>
      <c r="E1144" s="90" t="s">
        <v>24</v>
      </c>
      <c r="F1144" s="90" t="s">
        <v>24</v>
      </c>
      <c r="G1144" s="90" t="s">
        <v>24</v>
      </c>
      <c r="H1144" s="90" t="s">
        <v>24</v>
      </c>
      <c r="I1144" s="90" t="s">
        <v>24</v>
      </c>
      <c r="J1144" s="90" t="s">
        <v>24</v>
      </c>
      <c r="K1144" s="90" t="s">
        <v>24</v>
      </c>
      <c r="L1144" s="90" t="s">
        <v>24</v>
      </c>
      <c r="M1144" s="90" t="s">
        <v>24</v>
      </c>
      <c r="N1144" s="90" t="s">
        <v>24</v>
      </c>
      <c r="O1144" s="90" t="s">
        <v>24</v>
      </c>
      <c r="P1144" s="90" t="s">
        <v>24</v>
      </c>
      <c r="Q1144" s="90" t="s">
        <v>24</v>
      </c>
      <c r="R1144" s="90" t="s">
        <v>24</v>
      </c>
      <c r="S1144" s="90" t="s">
        <v>24</v>
      </c>
      <c r="T1144" s="90" t="s">
        <v>24</v>
      </c>
      <c r="U1144" s="90" t="s">
        <v>24</v>
      </c>
      <c r="V1144" s="90" t="s">
        <v>24</v>
      </c>
      <c r="W1144" s="90" t="s">
        <v>24</v>
      </c>
      <c r="X1144" s="90" t="s">
        <v>24</v>
      </c>
    </row>
    <row r="1145" spans="1:24">
      <c r="A1145" t="str">
        <f t="shared" si="26"/>
        <v>Apr-24</v>
      </c>
      <c r="B1145" s="93">
        <v>45411</v>
      </c>
      <c r="C1145" s="90">
        <v>49400</v>
      </c>
      <c r="D1145" s="90">
        <v>50800</v>
      </c>
      <c r="E1145" s="90">
        <v>50200</v>
      </c>
      <c r="F1145" s="90">
        <v>46800</v>
      </c>
      <c r="G1145" s="90">
        <v>51500</v>
      </c>
      <c r="H1145" s="91" t="s">
        <v>25</v>
      </c>
      <c r="I1145" s="90">
        <v>48500</v>
      </c>
      <c r="J1145" s="90">
        <v>49700</v>
      </c>
      <c r="K1145" s="90">
        <v>51300</v>
      </c>
      <c r="L1145" s="91" t="s">
        <v>25</v>
      </c>
      <c r="M1145" s="90">
        <v>50900</v>
      </c>
      <c r="N1145" s="90">
        <v>51300</v>
      </c>
      <c r="O1145" s="90">
        <v>49000</v>
      </c>
      <c r="P1145" s="90">
        <v>48800</v>
      </c>
      <c r="Q1145" s="90">
        <v>45500</v>
      </c>
      <c r="R1145" s="90">
        <v>46000</v>
      </c>
      <c r="S1145" s="90">
        <v>46200</v>
      </c>
      <c r="T1145" s="90">
        <v>48900</v>
      </c>
      <c r="U1145" s="90">
        <v>49200</v>
      </c>
      <c r="V1145" s="90">
        <v>51300</v>
      </c>
      <c r="W1145" s="90">
        <v>52700</v>
      </c>
      <c r="X1145" s="90">
        <v>55900</v>
      </c>
    </row>
    <row r="1146" spans="1:24">
      <c r="A1146" t="str">
        <f t="shared" si="26"/>
        <v>Apr-24</v>
      </c>
      <c r="B1146" s="93">
        <v>45412</v>
      </c>
      <c r="C1146" s="90">
        <v>49700</v>
      </c>
      <c r="D1146" s="90">
        <v>51000</v>
      </c>
      <c r="E1146" s="90">
        <v>50400</v>
      </c>
      <c r="F1146" s="90">
        <v>47200</v>
      </c>
      <c r="G1146" s="90">
        <v>51800</v>
      </c>
      <c r="H1146" s="91" t="s">
        <v>25</v>
      </c>
      <c r="I1146" s="90">
        <v>49000</v>
      </c>
      <c r="J1146" s="90">
        <v>50300</v>
      </c>
      <c r="K1146" s="90">
        <v>51800</v>
      </c>
      <c r="L1146" s="91" t="s">
        <v>25</v>
      </c>
      <c r="M1146" s="90">
        <v>51100</v>
      </c>
      <c r="N1146" s="90">
        <v>51500</v>
      </c>
      <c r="O1146" s="90">
        <v>49400</v>
      </c>
      <c r="P1146" s="90">
        <v>49200</v>
      </c>
      <c r="Q1146" s="90">
        <v>46200</v>
      </c>
      <c r="R1146" s="90">
        <v>46700</v>
      </c>
      <c r="S1146" s="90">
        <v>46800</v>
      </c>
      <c r="T1146" s="90">
        <v>49300</v>
      </c>
      <c r="U1146" s="90">
        <v>49700</v>
      </c>
      <c r="V1146" s="90">
        <v>51300</v>
      </c>
      <c r="W1146" s="90">
        <v>52700</v>
      </c>
      <c r="X1146" s="90">
        <v>55900</v>
      </c>
    </row>
    <row r="1147" spans="1:24">
      <c r="A1147" t="str">
        <f t="shared" si="26"/>
        <v>May-24</v>
      </c>
      <c r="B1147" s="93">
        <v>45413</v>
      </c>
      <c r="C1147" s="90">
        <v>50000</v>
      </c>
      <c r="D1147" s="90">
        <v>51000</v>
      </c>
      <c r="E1147" s="90">
        <v>51000</v>
      </c>
      <c r="F1147" s="90">
        <v>47900</v>
      </c>
      <c r="G1147" s="90">
        <v>52100</v>
      </c>
      <c r="H1147" s="91" t="s">
        <v>25</v>
      </c>
      <c r="I1147" s="90">
        <v>49500</v>
      </c>
      <c r="J1147" s="90">
        <v>50700</v>
      </c>
      <c r="K1147" s="90">
        <v>52000</v>
      </c>
      <c r="L1147" s="91" t="s">
        <v>25</v>
      </c>
      <c r="M1147" s="90">
        <v>51600</v>
      </c>
      <c r="N1147" s="90">
        <v>51500</v>
      </c>
      <c r="O1147" s="90">
        <v>50300</v>
      </c>
      <c r="P1147" s="90">
        <v>49600</v>
      </c>
      <c r="Q1147" s="90">
        <v>47200</v>
      </c>
      <c r="R1147" s="90">
        <v>47500</v>
      </c>
      <c r="S1147" s="90">
        <v>47800</v>
      </c>
      <c r="T1147" s="90">
        <v>50000</v>
      </c>
      <c r="U1147" s="90">
        <v>50300</v>
      </c>
      <c r="V1147" s="90">
        <v>52300</v>
      </c>
      <c r="W1147" s="90">
        <v>53000</v>
      </c>
      <c r="X1147" s="90">
        <v>55900</v>
      </c>
    </row>
    <row r="1148" spans="1:24">
      <c r="A1148" t="str">
        <f t="shared" si="26"/>
        <v>May-24</v>
      </c>
      <c r="B1148" s="93">
        <v>45414</v>
      </c>
      <c r="C1148" s="90">
        <v>50000</v>
      </c>
      <c r="D1148" s="90">
        <v>51500</v>
      </c>
      <c r="E1148" s="90">
        <v>51000</v>
      </c>
      <c r="F1148" s="90">
        <v>47800</v>
      </c>
      <c r="G1148" s="90">
        <v>52100</v>
      </c>
      <c r="H1148" s="91" t="s">
        <v>25</v>
      </c>
      <c r="I1148" s="90">
        <v>49750</v>
      </c>
      <c r="J1148" s="90">
        <v>51000</v>
      </c>
      <c r="K1148" s="90">
        <v>52000</v>
      </c>
      <c r="L1148" s="91" t="s">
        <v>25</v>
      </c>
      <c r="M1148" s="90">
        <v>51600</v>
      </c>
      <c r="N1148" s="90">
        <v>52100</v>
      </c>
      <c r="O1148" s="90">
        <v>50200</v>
      </c>
      <c r="P1148" s="90">
        <v>49600</v>
      </c>
      <c r="Q1148" s="90">
        <v>46500</v>
      </c>
      <c r="R1148" s="90">
        <v>47100</v>
      </c>
      <c r="S1148" s="90">
        <v>47500</v>
      </c>
      <c r="T1148" s="90">
        <v>49900</v>
      </c>
      <c r="U1148" s="90">
        <v>50300</v>
      </c>
      <c r="V1148" s="90">
        <v>52300</v>
      </c>
      <c r="W1148" s="90">
        <v>53000</v>
      </c>
      <c r="X1148" s="90">
        <v>56500</v>
      </c>
    </row>
    <row r="1149" spans="1:24">
      <c r="A1149" t="str">
        <f t="shared" si="26"/>
        <v>May-24</v>
      </c>
      <c r="B1149" s="93">
        <v>45415</v>
      </c>
      <c r="C1149" s="90">
        <v>50200</v>
      </c>
      <c r="D1149" s="90">
        <v>51800</v>
      </c>
      <c r="E1149" s="90">
        <v>51700</v>
      </c>
      <c r="F1149" s="90">
        <v>48400</v>
      </c>
      <c r="G1149" s="90">
        <v>52100</v>
      </c>
      <c r="H1149" s="91" t="s">
        <v>25</v>
      </c>
      <c r="I1149" s="90">
        <v>50500</v>
      </c>
      <c r="J1149" s="90">
        <v>51600</v>
      </c>
      <c r="K1149" s="90">
        <v>52400</v>
      </c>
      <c r="L1149" s="91" t="s">
        <v>25</v>
      </c>
      <c r="M1149" s="90">
        <v>52000</v>
      </c>
      <c r="N1149" s="90">
        <v>52100</v>
      </c>
      <c r="O1149" s="90">
        <v>51200</v>
      </c>
      <c r="P1149" s="90">
        <v>50000</v>
      </c>
      <c r="Q1149" s="90">
        <v>47200</v>
      </c>
      <c r="R1149" s="90">
        <v>47600</v>
      </c>
      <c r="S1149" s="90">
        <v>48000</v>
      </c>
      <c r="T1149" s="90">
        <v>50500</v>
      </c>
      <c r="U1149" s="90">
        <v>50500</v>
      </c>
      <c r="V1149" s="90">
        <v>52300</v>
      </c>
      <c r="W1149" s="90">
        <v>53000</v>
      </c>
      <c r="X1149" s="90">
        <v>56600</v>
      </c>
    </row>
    <row r="1150" spans="1:24">
      <c r="A1150" t="str">
        <f t="shared" si="26"/>
        <v>May-24</v>
      </c>
      <c r="B1150" s="93">
        <v>45416</v>
      </c>
      <c r="C1150" s="90">
        <v>50300</v>
      </c>
      <c r="D1150" s="90">
        <v>52000</v>
      </c>
      <c r="E1150" s="90">
        <v>51700</v>
      </c>
      <c r="F1150" s="90">
        <v>48200</v>
      </c>
      <c r="G1150" s="90">
        <v>52300</v>
      </c>
      <c r="H1150" s="91" t="s">
        <v>25</v>
      </c>
      <c r="I1150" s="90">
        <v>50000</v>
      </c>
      <c r="J1150" s="90">
        <v>51600</v>
      </c>
      <c r="K1150" s="90">
        <v>52400</v>
      </c>
      <c r="L1150" s="91" t="s">
        <v>25</v>
      </c>
      <c r="M1150" s="90">
        <v>52000</v>
      </c>
      <c r="N1150" s="90">
        <v>52100</v>
      </c>
      <c r="O1150" s="90">
        <v>50800</v>
      </c>
      <c r="P1150" s="90">
        <v>49800</v>
      </c>
      <c r="Q1150" s="90">
        <v>46900</v>
      </c>
      <c r="R1150" s="90">
        <v>47600</v>
      </c>
      <c r="S1150" s="90">
        <v>47800</v>
      </c>
      <c r="T1150" s="90">
        <v>50300</v>
      </c>
      <c r="U1150" s="90">
        <v>50700</v>
      </c>
      <c r="V1150" s="90">
        <v>52300</v>
      </c>
      <c r="W1150" s="90">
        <v>53000</v>
      </c>
      <c r="X1150" s="90">
        <v>56600</v>
      </c>
    </row>
    <row r="1151" spans="1:24">
      <c r="A1151" t="str">
        <f t="shared" si="26"/>
        <v>May-24</v>
      </c>
      <c r="B1151" s="93">
        <v>45417</v>
      </c>
      <c r="C1151" s="90" t="s">
        <v>24</v>
      </c>
      <c r="D1151" s="90" t="s">
        <v>24</v>
      </c>
      <c r="E1151" s="90" t="s">
        <v>24</v>
      </c>
      <c r="F1151" s="90" t="s">
        <v>24</v>
      </c>
      <c r="G1151" s="90" t="s">
        <v>24</v>
      </c>
      <c r="H1151" s="90" t="s">
        <v>24</v>
      </c>
      <c r="I1151" s="90" t="s">
        <v>24</v>
      </c>
      <c r="J1151" s="90" t="s">
        <v>24</v>
      </c>
      <c r="K1151" s="90" t="s">
        <v>24</v>
      </c>
      <c r="L1151" s="90" t="s">
        <v>24</v>
      </c>
      <c r="M1151" s="90" t="s">
        <v>24</v>
      </c>
      <c r="N1151" s="90" t="s">
        <v>24</v>
      </c>
      <c r="O1151" s="90" t="s">
        <v>24</v>
      </c>
      <c r="P1151" s="90" t="s">
        <v>24</v>
      </c>
      <c r="Q1151" s="90" t="s">
        <v>24</v>
      </c>
      <c r="R1151" s="90" t="s">
        <v>24</v>
      </c>
      <c r="S1151" s="90" t="s">
        <v>24</v>
      </c>
      <c r="T1151" s="90" t="s">
        <v>24</v>
      </c>
      <c r="U1151" s="90" t="s">
        <v>24</v>
      </c>
      <c r="V1151" s="90" t="s">
        <v>24</v>
      </c>
      <c r="W1151" s="90" t="s">
        <v>24</v>
      </c>
      <c r="X1151" s="90" t="s">
        <v>24</v>
      </c>
    </row>
    <row r="1152" spans="1:24">
      <c r="A1152" t="str">
        <f t="shared" si="26"/>
        <v>May-24</v>
      </c>
      <c r="B1152" s="93">
        <v>45418</v>
      </c>
      <c r="C1152" s="90">
        <v>51600</v>
      </c>
      <c r="D1152" s="90">
        <v>52300</v>
      </c>
      <c r="E1152" s="90">
        <v>52500</v>
      </c>
      <c r="F1152" s="90">
        <v>48800</v>
      </c>
      <c r="G1152" s="90">
        <v>53000</v>
      </c>
      <c r="H1152" s="91" t="s">
        <v>25</v>
      </c>
      <c r="I1152" s="90">
        <v>51000</v>
      </c>
      <c r="J1152" s="90">
        <v>52200</v>
      </c>
      <c r="K1152" s="90">
        <v>53500</v>
      </c>
      <c r="L1152" s="91" t="s">
        <v>25</v>
      </c>
      <c r="M1152" s="90">
        <v>52800</v>
      </c>
      <c r="N1152" s="90">
        <v>53300</v>
      </c>
      <c r="O1152" s="90">
        <v>51800</v>
      </c>
      <c r="P1152" s="90">
        <v>50800</v>
      </c>
      <c r="Q1152" s="90">
        <v>48300</v>
      </c>
      <c r="R1152" s="90">
        <v>48700</v>
      </c>
      <c r="S1152" s="90">
        <v>48700</v>
      </c>
      <c r="T1152" s="90">
        <v>50900</v>
      </c>
      <c r="U1152" s="90">
        <v>51800</v>
      </c>
      <c r="V1152" s="90">
        <v>53300</v>
      </c>
      <c r="W1152" s="90">
        <v>53700</v>
      </c>
      <c r="X1152" s="90">
        <v>56900</v>
      </c>
    </row>
    <row r="1153" spans="1:24">
      <c r="A1153" t="str">
        <f t="shared" si="26"/>
        <v>May-24</v>
      </c>
      <c r="B1153" s="93">
        <v>45419</v>
      </c>
      <c r="C1153" s="90">
        <v>51600</v>
      </c>
      <c r="D1153" s="90">
        <v>52800</v>
      </c>
      <c r="E1153" s="90">
        <v>52500</v>
      </c>
      <c r="F1153" s="90">
        <v>48600</v>
      </c>
      <c r="G1153" s="90">
        <v>53300</v>
      </c>
      <c r="H1153" s="91" t="s">
        <v>25</v>
      </c>
      <c r="I1153" s="90">
        <v>51000</v>
      </c>
      <c r="J1153" s="90">
        <v>52200</v>
      </c>
      <c r="K1153" s="90">
        <v>53500</v>
      </c>
      <c r="L1153" s="91" t="s">
        <v>25</v>
      </c>
      <c r="M1153" s="90">
        <v>52800</v>
      </c>
      <c r="N1153" s="90">
        <v>53300</v>
      </c>
      <c r="O1153" s="90">
        <v>51300</v>
      </c>
      <c r="P1153" s="90">
        <v>50600</v>
      </c>
      <c r="Q1153" s="90">
        <v>48000</v>
      </c>
      <c r="R1153" s="90">
        <v>48500</v>
      </c>
      <c r="S1153" s="90">
        <v>48700</v>
      </c>
      <c r="T1153" s="90">
        <v>50700</v>
      </c>
      <c r="U1153" s="90">
        <v>51800</v>
      </c>
      <c r="V1153" s="90">
        <v>53300</v>
      </c>
      <c r="W1153" s="90">
        <v>53700</v>
      </c>
      <c r="X1153" s="90">
        <v>56900</v>
      </c>
    </row>
    <row r="1154" spans="1:24">
      <c r="A1154" t="str">
        <f t="shared" si="26"/>
        <v>May-24</v>
      </c>
      <c r="B1154" s="93">
        <v>45420</v>
      </c>
      <c r="C1154" s="90">
        <v>51600</v>
      </c>
      <c r="D1154" s="90">
        <v>53000</v>
      </c>
      <c r="E1154" s="90">
        <v>52600</v>
      </c>
      <c r="F1154" s="90">
        <v>49000</v>
      </c>
      <c r="G1154" s="90">
        <v>53400</v>
      </c>
      <c r="H1154" s="91" t="s">
        <v>25</v>
      </c>
      <c r="I1154" s="90">
        <v>51000</v>
      </c>
      <c r="J1154" s="90">
        <v>52200</v>
      </c>
      <c r="K1154" s="90">
        <v>53500</v>
      </c>
      <c r="L1154" s="91" t="s">
        <v>25</v>
      </c>
      <c r="M1154" s="90">
        <v>53000</v>
      </c>
      <c r="N1154" s="90">
        <v>53400</v>
      </c>
      <c r="O1154" s="90">
        <v>51700</v>
      </c>
      <c r="P1154" s="90">
        <v>50600</v>
      </c>
      <c r="Q1154" s="90">
        <v>48200</v>
      </c>
      <c r="R1154" s="90">
        <v>48300</v>
      </c>
      <c r="S1154" s="90">
        <v>49000</v>
      </c>
      <c r="T1154" s="90">
        <v>51100</v>
      </c>
      <c r="U1154" s="90">
        <v>51800</v>
      </c>
      <c r="V1154" s="90">
        <v>53300</v>
      </c>
      <c r="W1154" s="90">
        <v>53700</v>
      </c>
      <c r="X1154" s="90">
        <v>56900</v>
      </c>
    </row>
    <row r="1155" spans="1:24">
      <c r="A1155" t="str">
        <f t="shared" si="26"/>
        <v>May-24</v>
      </c>
      <c r="B1155" s="93">
        <v>45421</v>
      </c>
      <c r="C1155" s="90">
        <v>51600</v>
      </c>
      <c r="D1155" s="90">
        <v>53200</v>
      </c>
      <c r="E1155" s="90">
        <v>52000</v>
      </c>
      <c r="F1155" s="90">
        <v>48600</v>
      </c>
      <c r="G1155" s="90">
        <v>53400</v>
      </c>
      <c r="H1155" s="91" t="s">
        <v>25</v>
      </c>
      <c r="I1155" s="90">
        <v>51000</v>
      </c>
      <c r="J1155" s="90">
        <v>51400</v>
      </c>
      <c r="K1155" s="90">
        <v>53500</v>
      </c>
      <c r="L1155" s="91" t="s">
        <v>25</v>
      </c>
      <c r="M1155" s="90">
        <v>52700</v>
      </c>
      <c r="N1155" s="90">
        <v>53400</v>
      </c>
      <c r="O1155" s="90">
        <v>50800</v>
      </c>
      <c r="P1155" s="90">
        <v>50200</v>
      </c>
      <c r="Q1155" s="90">
        <v>47700</v>
      </c>
      <c r="R1155" s="90">
        <v>48000</v>
      </c>
      <c r="S1155" s="90">
        <v>48500</v>
      </c>
      <c r="T1155" s="90">
        <v>50700</v>
      </c>
      <c r="U1155" s="90">
        <v>51500</v>
      </c>
      <c r="V1155" s="90">
        <v>53300</v>
      </c>
      <c r="W1155" s="90">
        <v>53700</v>
      </c>
      <c r="X1155" s="90">
        <v>56900</v>
      </c>
    </row>
    <row r="1156" spans="1:24">
      <c r="A1156" t="str">
        <f t="shared" si="26"/>
        <v>May-24</v>
      </c>
      <c r="B1156" s="93">
        <v>45422</v>
      </c>
      <c r="C1156" s="90">
        <v>51600</v>
      </c>
      <c r="D1156" s="90">
        <v>53200</v>
      </c>
      <c r="E1156" s="90">
        <v>51700</v>
      </c>
      <c r="F1156" s="90">
        <v>48200</v>
      </c>
      <c r="G1156" s="90">
        <v>53400</v>
      </c>
      <c r="H1156" s="91" t="s">
        <v>25</v>
      </c>
      <c r="I1156" s="90">
        <v>50500</v>
      </c>
      <c r="J1156" s="90">
        <v>51200</v>
      </c>
      <c r="K1156" s="90">
        <v>53100</v>
      </c>
      <c r="L1156" s="91" t="s">
        <v>25</v>
      </c>
      <c r="M1156" s="90">
        <v>52600</v>
      </c>
      <c r="N1156" s="90">
        <v>53300</v>
      </c>
      <c r="O1156" s="90">
        <v>50500</v>
      </c>
      <c r="P1156" s="90">
        <v>50200</v>
      </c>
      <c r="Q1156" s="90">
        <v>47200</v>
      </c>
      <c r="R1156" s="90">
        <v>47600</v>
      </c>
      <c r="S1156" s="90">
        <v>48300</v>
      </c>
      <c r="T1156" s="90">
        <v>50300</v>
      </c>
      <c r="U1156" s="90">
        <v>51300</v>
      </c>
      <c r="V1156" s="91" t="s">
        <v>25</v>
      </c>
      <c r="W1156" s="90">
        <v>53700</v>
      </c>
      <c r="X1156" s="90">
        <v>56900</v>
      </c>
    </row>
    <row r="1157" spans="1:24">
      <c r="A1157" t="str">
        <f t="shared" si="26"/>
        <v>May-24</v>
      </c>
      <c r="B1157" s="93">
        <v>45423</v>
      </c>
      <c r="C1157" s="90">
        <v>51200</v>
      </c>
      <c r="D1157" s="90">
        <v>53200</v>
      </c>
      <c r="E1157" s="90">
        <v>51100</v>
      </c>
      <c r="F1157" s="90">
        <v>48000</v>
      </c>
      <c r="G1157" s="90">
        <v>53200</v>
      </c>
      <c r="H1157" s="91" t="s">
        <v>25</v>
      </c>
      <c r="I1157" s="90">
        <v>50000</v>
      </c>
      <c r="J1157" s="90">
        <v>50200</v>
      </c>
      <c r="K1157" s="90">
        <v>52800</v>
      </c>
      <c r="L1157" s="91" t="s">
        <v>25</v>
      </c>
      <c r="M1157" s="90">
        <v>52100</v>
      </c>
      <c r="N1157" s="90">
        <v>53300</v>
      </c>
      <c r="O1157" s="90">
        <v>50200</v>
      </c>
      <c r="P1157" s="90">
        <v>49800</v>
      </c>
      <c r="Q1157" s="90">
        <v>46800</v>
      </c>
      <c r="R1157" s="90">
        <v>47200</v>
      </c>
      <c r="S1157" s="90">
        <v>47800</v>
      </c>
      <c r="T1157" s="90">
        <v>50100</v>
      </c>
      <c r="U1157" s="90">
        <v>51000</v>
      </c>
      <c r="V1157" s="90">
        <v>52300</v>
      </c>
      <c r="W1157" s="90">
        <v>53500</v>
      </c>
      <c r="X1157" s="90">
        <v>56600</v>
      </c>
    </row>
    <row r="1158" spans="1:24">
      <c r="A1158" t="str">
        <f t="shared" si="26"/>
        <v>May-24</v>
      </c>
      <c r="B1158" s="93">
        <v>45424</v>
      </c>
      <c r="C1158" s="90" t="s">
        <v>24</v>
      </c>
      <c r="D1158" s="90" t="s">
        <v>24</v>
      </c>
      <c r="E1158" s="90" t="s">
        <v>24</v>
      </c>
      <c r="F1158" s="90" t="s">
        <v>24</v>
      </c>
      <c r="G1158" s="90" t="s">
        <v>24</v>
      </c>
      <c r="H1158" s="90" t="s">
        <v>24</v>
      </c>
      <c r="I1158" s="90" t="s">
        <v>24</v>
      </c>
      <c r="J1158" s="90" t="s">
        <v>24</v>
      </c>
      <c r="K1158" s="90" t="s">
        <v>24</v>
      </c>
      <c r="L1158" s="90" t="s">
        <v>24</v>
      </c>
      <c r="M1158" s="90" t="s">
        <v>24</v>
      </c>
      <c r="N1158" s="90" t="s">
        <v>24</v>
      </c>
      <c r="O1158" s="90" t="s">
        <v>24</v>
      </c>
      <c r="P1158" s="90" t="s">
        <v>24</v>
      </c>
      <c r="Q1158" s="90" t="s">
        <v>24</v>
      </c>
      <c r="R1158" s="90" t="s">
        <v>24</v>
      </c>
      <c r="S1158" s="90" t="s">
        <v>24</v>
      </c>
      <c r="T1158" s="90" t="s">
        <v>24</v>
      </c>
      <c r="U1158" s="90" t="s">
        <v>24</v>
      </c>
      <c r="V1158" s="90" t="s">
        <v>24</v>
      </c>
      <c r="W1158" s="90" t="s">
        <v>24</v>
      </c>
      <c r="X1158" s="90" t="s">
        <v>24</v>
      </c>
    </row>
    <row r="1159" spans="1:24">
      <c r="A1159" t="str">
        <f t="shared" si="26"/>
        <v>May-24</v>
      </c>
      <c r="B1159" s="93">
        <v>45425</v>
      </c>
      <c r="C1159" s="90">
        <v>50800</v>
      </c>
      <c r="D1159" s="90">
        <v>53000</v>
      </c>
      <c r="E1159" s="90">
        <v>50900</v>
      </c>
      <c r="F1159" s="90">
        <v>47400</v>
      </c>
      <c r="G1159" s="90">
        <v>52800</v>
      </c>
      <c r="H1159" s="91" t="s">
        <v>25</v>
      </c>
      <c r="I1159" s="90">
        <v>50500</v>
      </c>
      <c r="J1159" s="90">
        <v>49700</v>
      </c>
      <c r="K1159" s="90">
        <v>52800</v>
      </c>
      <c r="L1159" s="91" t="s">
        <v>25</v>
      </c>
      <c r="M1159" s="90">
        <v>51500</v>
      </c>
      <c r="N1159" s="90">
        <v>53300</v>
      </c>
      <c r="O1159" s="90">
        <v>49700</v>
      </c>
      <c r="P1159" s="90">
        <v>49200</v>
      </c>
      <c r="Q1159" s="90">
        <v>46500</v>
      </c>
      <c r="R1159" s="90">
        <v>47000</v>
      </c>
      <c r="S1159" s="90">
        <v>47500</v>
      </c>
      <c r="T1159" s="90">
        <v>49500</v>
      </c>
      <c r="U1159" s="90">
        <v>50800</v>
      </c>
      <c r="V1159" s="90">
        <v>52300</v>
      </c>
      <c r="W1159" s="90">
        <v>53200</v>
      </c>
      <c r="X1159" s="90">
        <v>55700</v>
      </c>
    </row>
    <row r="1160" spans="1:24">
      <c r="A1160" t="str">
        <f t="shared" si="26"/>
        <v>May-24</v>
      </c>
      <c r="B1160" s="93">
        <v>45426</v>
      </c>
      <c r="C1160" s="90">
        <v>50600</v>
      </c>
      <c r="D1160" s="90">
        <v>53000</v>
      </c>
      <c r="E1160" s="90">
        <v>50600</v>
      </c>
      <c r="F1160" s="90">
        <v>47200</v>
      </c>
      <c r="G1160" s="90">
        <v>52700</v>
      </c>
      <c r="H1160" s="91" t="s">
        <v>25</v>
      </c>
      <c r="I1160" s="90">
        <v>50500</v>
      </c>
      <c r="J1160" s="90">
        <v>49700</v>
      </c>
      <c r="K1160" s="90">
        <v>52400</v>
      </c>
      <c r="L1160" s="91" t="s">
        <v>25</v>
      </c>
      <c r="M1160" s="90">
        <v>51300</v>
      </c>
      <c r="N1160" s="90">
        <v>53200</v>
      </c>
      <c r="O1160" s="90">
        <v>49400</v>
      </c>
      <c r="P1160" s="90">
        <v>49000</v>
      </c>
      <c r="Q1160" s="90">
        <v>46700</v>
      </c>
      <c r="R1160" s="90">
        <v>47200</v>
      </c>
      <c r="S1160" s="90">
        <v>47200</v>
      </c>
      <c r="T1160" s="90">
        <v>49300</v>
      </c>
      <c r="U1160" s="90">
        <v>50500</v>
      </c>
      <c r="V1160" s="90">
        <v>52300</v>
      </c>
      <c r="W1160" s="90">
        <v>52900</v>
      </c>
      <c r="X1160" s="90">
        <v>55700</v>
      </c>
    </row>
    <row r="1161" spans="1:24">
      <c r="A1161" t="str">
        <f t="shared" si="26"/>
        <v>May-24</v>
      </c>
      <c r="B1161" s="93">
        <v>45427</v>
      </c>
      <c r="C1161" s="90">
        <v>50800</v>
      </c>
      <c r="D1161" s="90">
        <v>52800</v>
      </c>
      <c r="E1161" s="90">
        <v>50600</v>
      </c>
      <c r="F1161" s="90">
        <v>47100</v>
      </c>
      <c r="G1161" s="90">
        <v>52500</v>
      </c>
      <c r="H1161" s="91" t="s">
        <v>25</v>
      </c>
      <c r="I1161" s="90">
        <v>50000</v>
      </c>
      <c r="J1161" s="90">
        <v>49700</v>
      </c>
      <c r="K1161" s="90">
        <v>52400</v>
      </c>
      <c r="L1161" s="91" t="s">
        <v>25</v>
      </c>
      <c r="M1161" s="90">
        <v>51200</v>
      </c>
      <c r="N1161" s="90">
        <v>53200</v>
      </c>
      <c r="O1161" s="90">
        <v>49600</v>
      </c>
      <c r="P1161" s="90">
        <v>49000</v>
      </c>
      <c r="Q1161" s="90">
        <v>46700</v>
      </c>
      <c r="R1161" s="90">
        <v>47200</v>
      </c>
      <c r="S1161" s="90">
        <v>47000</v>
      </c>
      <c r="T1161" s="90">
        <v>49200</v>
      </c>
      <c r="U1161" s="90">
        <v>50500</v>
      </c>
      <c r="V1161" s="90">
        <v>52300</v>
      </c>
      <c r="W1161" s="90">
        <v>52700</v>
      </c>
      <c r="X1161" s="90">
        <v>55500</v>
      </c>
    </row>
    <row r="1162" spans="1:24">
      <c r="A1162" t="str">
        <f t="shared" si="26"/>
        <v>May-24</v>
      </c>
      <c r="B1162" s="93">
        <v>45428</v>
      </c>
      <c r="C1162" s="90">
        <v>51000</v>
      </c>
      <c r="D1162" s="90">
        <v>52800</v>
      </c>
      <c r="E1162" s="90">
        <v>50900</v>
      </c>
      <c r="F1162" s="90">
        <v>47400</v>
      </c>
      <c r="G1162" s="90">
        <v>52500</v>
      </c>
      <c r="H1162" s="91" t="s">
        <v>25</v>
      </c>
      <c r="I1162" s="90">
        <v>50000</v>
      </c>
      <c r="J1162" s="90">
        <v>50100</v>
      </c>
      <c r="K1162" s="90">
        <v>52300</v>
      </c>
      <c r="L1162" s="91" t="s">
        <v>25</v>
      </c>
      <c r="M1162" s="90">
        <v>51500</v>
      </c>
      <c r="N1162" s="90">
        <v>53200</v>
      </c>
      <c r="O1162" s="90">
        <v>49900</v>
      </c>
      <c r="P1162" s="90">
        <v>49200</v>
      </c>
      <c r="Q1162" s="90">
        <v>47000</v>
      </c>
      <c r="R1162" s="90">
        <v>47500</v>
      </c>
      <c r="S1162" s="90">
        <v>47500</v>
      </c>
      <c r="T1162" s="90">
        <v>49500</v>
      </c>
      <c r="U1162" s="90">
        <v>50700</v>
      </c>
      <c r="V1162" s="90">
        <v>52300</v>
      </c>
      <c r="W1162" s="90">
        <v>52700</v>
      </c>
      <c r="X1162" s="90">
        <v>55500</v>
      </c>
    </row>
    <row r="1163" spans="1:24">
      <c r="A1163" t="str">
        <f t="shared" si="26"/>
        <v>May-24</v>
      </c>
      <c r="B1163" s="93">
        <v>45429</v>
      </c>
      <c r="C1163" s="90">
        <v>51200</v>
      </c>
      <c r="D1163" s="90">
        <v>52800</v>
      </c>
      <c r="E1163" s="90">
        <v>50900</v>
      </c>
      <c r="F1163" s="90">
        <v>47900</v>
      </c>
      <c r="G1163" s="90">
        <v>52700</v>
      </c>
      <c r="H1163" s="91" t="s">
        <v>25</v>
      </c>
      <c r="I1163" s="90">
        <v>50500</v>
      </c>
      <c r="J1163" s="90">
        <v>50300</v>
      </c>
      <c r="K1163" s="90">
        <v>52300</v>
      </c>
      <c r="L1163" s="91" t="s">
        <v>25</v>
      </c>
      <c r="M1163" s="90">
        <v>51700</v>
      </c>
      <c r="N1163" s="90">
        <v>53300</v>
      </c>
      <c r="O1163" s="90">
        <v>50200</v>
      </c>
      <c r="P1163" s="90">
        <v>49200</v>
      </c>
      <c r="Q1163" s="90">
        <v>47200</v>
      </c>
      <c r="R1163" s="90">
        <v>47800</v>
      </c>
      <c r="S1163" s="90">
        <v>47800</v>
      </c>
      <c r="T1163" s="90">
        <v>50000</v>
      </c>
      <c r="U1163" s="90">
        <v>51000</v>
      </c>
      <c r="V1163" s="90">
        <v>52300</v>
      </c>
      <c r="W1163" s="90">
        <v>52700</v>
      </c>
      <c r="X1163" s="90">
        <v>55500</v>
      </c>
    </row>
    <row r="1164" spans="1:24">
      <c r="A1164" t="str">
        <f t="shared" si="26"/>
        <v>May-24</v>
      </c>
      <c r="B1164" s="93">
        <v>45430</v>
      </c>
      <c r="C1164" s="90">
        <v>51200</v>
      </c>
      <c r="D1164" s="90">
        <v>52700</v>
      </c>
      <c r="E1164" s="90">
        <v>50700</v>
      </c>
      <c r="F1164" s="90">
        <v>47600</v>
      </c>
      <c r="G1164" s="90">
        <v>52700</v>
      </c>
      <c r="H1164" s="91" t="s">
        <v>25</v>
      </c>
      <c r="I1164" s="90">
        <v>50000</v>
      </c>
      <c r="J1164" s="90">
        <v>50000</v>
      </c>
      <c r="K1164" s="90">
        <v>52400</v>
      </c>
      <c r="L1164" s="91" t="s">
        <v>25</v>
      </c>
      <c r="M1164" s="90">
        <v>51700</v>
      </c>
      <c r="N1164" s="90">
        <v>53200</v>
      </c>
      <c r="O1164" s="90">
        <v>49900</v>
      </c>
      <c r="P1164" s="90">
        <v>49200</v>
      </c>
      <c r="Q1164" s="90">
        <v>47000</v>
      </c>
      <c r="R1164" s="90">
        <v>47800</v>
      </c>
      <c r="S1164" s="90">
        <v>47500</v>
      </c>
      <c r="T1164" s="90">
        <v>49700</v>
      </c>
      <c r="U1164" s="90">
        <v>51000</v>
      </c>
      <c r="V1164" s="90">
        <v>52300</v>
      </c>
      <c r="W1164" s="90">
        <v>52700</v>
      </c>
      <c r="X1164" s="90">
        <v>55500</v>
      </c>
    </row>
    <row r="1165" spans="1:24">
      <c r="A1165" t="str">
        <f t="shared" si="26"/>
        <v>May-24</v>
      </c>
      <c r="B1165" s="93">
        <v>45431</v>
      </c>
      <c r="C1165" s="90" t="s">
        <v>24</v>
      </c>
      <c r="D1165" s="90" t="s">
        <v>24</v>
      </c>
      <c r="E1165" s="90" t="s">
        <v>24</v>
      </c>
      <c r="F1165" s="90" t="s">
        <v>24</v>
      </c>
      <c r="G1165" s="90" t="s">
        <v>24</v>
      </c>
      <c r="H1165" s="90" t="s">
        <v>24</v>
      </c>
      <c r="I1165" s="90" t="s">
        <v>24</v>
      </c>
      <c r="J1165" s="90" t="s">
        <v>24</v>
      </c>
      <c r="K1165" s="90" t="s">
        <v>24</v>
      </c>
      <c r="L1165" s="90" t="s">
        <v>24</v>
      </c>
      <c r="M1165" s="90" t="s">
        <v>24</v>
      </c>
      <c r="N1165" s="90" t="s">
        <v>24</v>
      </c>
      <c r="O1165" s="90" t="s">
        <v>24</v>
      </c>
      <c r="P1165" s="90" t="s">
        <v>24</v>
      </c>
      <c r="Q1165" s="90" t="s">
        <v>24</v>
      </c>
      <c r="R1165" s="90" t="s">
        <v>24</v>
      </c>
      <c r="S1165" s="90" t="s">
        <v>24</v>
      </c>
      <c r="T1165" s="90" t="s">
        <v>24</v>
      </c>
      <c r="U1165" s="90" t="s">
        <v>24</v>
      </c>
      <c r="V1165" s="90" t="s">
        <v>24</v>
      </c>
      <c r="W1165" s="90" t="s">
        <v>24</v>
      </c>
      <c r="X1165" s="90" t="s">
        <v>24</v>
      </c>
    </row>
    <row r="1166" spans="1:24">
      <c r="A1166" t="str">
        <f t="shared" si="26"/>
        <v>May-24</v>
      </c>
      <c r="B1166" s="93">
        <v>45432</v>
      </c>
      <c r="C1166" s="90">
        <v>51000</v>
      </c>
      <c r="D1166" s="90">
        <v>52500</v>
      </c>
      <c r="E1166" s="90">
        <v>50700</v>
      </c>
      <c r="F1166" s="90">
        <v>47600</v>
      </c>
      <c r="G1166" s="90">
        <v>52700</v>
      </c>
      <c r="H1166" s="91" t="s">
        <v>25</v>
      </c>
      <c r="I1166" s="90">
        <v>50000</v>
      </c>
      <c r="J1166" s="90">
        <v>50000</v>
      </c>
      <c r="K1166" s="90">
        <v>52200</v>
      </c>
      <c r="L1166" s="91" t="s">
        <v>25</v>
      </c>
      <c r="M1166" s="90">
        <v>51700</v>
      </c>
      <c r="N1166" s="90">
        <v>53200</v>
      </c>
      <c r="O1166" s="90">
        <v>50000</v>
      </c>
      <c r="P1166" s="90">
        <v>49200</v>
      </c>
      <c r="Q1166" s="90">
        <v>47000</v>
      </c>
      <c r="R1166" s="90">
        <v>47800</v>
      </c>
      <c r="S1166" s="90">
        <v>47500</v>
      </c>
      <c r="T1166" s="90">
        <v>49700</v>
      </c>
      <c r="U1166" s="90">
        <v>51000</v>
      </c>
      <c r="V1166" s="90">
        <v>52300</v>
      </c>
      <c r="W1166" s="90">
        <v>52400</v>
      </c>
      <c r="X1166" s="90">
        <v>54700</v>
      </c>
    </row>
    <row r="1167" spans="1:24">
      <c r="A1167" t="str">
        <f t="shared" si="26"/>
        <v>May-24</v>
      </c>
      <c r="B1167" s="93">
        <v>45433</v>
      </c>
      <c r="C1167" s="90">
        <v>51000</v>
      </c>
      <c r="D1167" s="90">
        <v>52300</v>
      </c>
      <c r="E1167" s="90">
        <v>50700</v>
      </c>
      <c r="F1167" s="90">
        <v>47500</v>
      </c>
      <c r="G1167" s="90">
        <v>52200</v>
      </c>
      <c r="H1167" s="91" t="s">
        <v>25</v>
      </c>
      <c r="I1167" s="90">
        <v>50000</v>
      </c>
      <c r="J1167" s="90">
        <v>50200</v>
      </c>
      <c r="K1167" s="90">
        <v>52200</v>
      </c>
      <c r="L1167" s="91" t="s">
        <v>25</v>
      </c>
      <c r="M1167" s="90">
        <v>51700</v>
      </c>
      <c r="N1167" s="90">
        <v>53200</v>
      </c>
      <c r="O1167" s="90">
        <v>49700</v>
      </c>
      <c r="P1167" s="90">
        <v>49500</v>
      </c>
      <c r="Q1167" s="90">
        <v>47200</v>
      </c>
      <c r="R1167" s="90">
        <v>47700</v>
      </c>
      <c r="S1167" s="90">
        <v>47700</v>
      </c>
      <c r="T1167" s="90">
        <v>49600</v>
      </c>
      <c r="U1167" s="90">
        <v>50700</v>
      </c>
      <c r="V1167" s="90">
        <v>52300</v>
      </c>
      <c r="W1167" s="90">
        <v>52300</v>
      </c>
      <c r="X1167" s="90">
        <v>54600</v>
      </c>
    </row>
    <row r="1168" spans="1:24">
      <c r="A1168" t="str">
        <f t="shared" si="26"/>
        <v>May-24</v>
      </c>
      <c r="B1168" s="93">
        <v>45434</v>
      </c>
      <c r="C1168" s="90">
        <v>51000</v>
      </c>
      <c r="D1168" s="90">
        <v>52300</v>
      </c>
      <c r="E1168" s="90">
        <v>50800</v>
      </c>
      <c r="F1168" s="90">
        <v>47600</v>
      </c>
      <c r="G1168" s="90">
        <v>52200</v>
      </c>
      <c r="H1168" s="91" t="s">
        <v>25</v>
      </c>
      <c r="I1168" s="90">
        <v>50000</v>
      </c>
      <c r="J1168" s="90">
        <v>50300</v>
      </c>
      <c r="K1168" s="90">
        <v>52200</v>
      </c>
      <c r="L1168" s="91" t="s">
        <v>25</v>
      </c>
      <c r="M1168" s="90">
        <v>51900</v>
      </c>
      <c r="N1168" s="90">
        <v>53200</v>
      </c>
      <c r="O1168" s="90">
        <v>50000</v>
      </c>
      <c r="P1168" s="90">
        <v>49600</v>
      </c>
      <c r="Q1168" s="90">
        <v>47400</v>
      </c>
      <c r="R1168" s="90">
        <v>47900</v>
      </c>
      <c r="S1168" s="90">
        <v>47800</v>
      </c>
      <c r="T1168" s="90">
        <v>49700</v>
      </c>
      <c r="U1168" s="90">
        <v>51000</v>
      </c>
      <c r="V1168" s="90">
        <v>52300</v>
      </c>
      <c r="W1168" s="90">
        <v>52200</v>
      </c>
      <c r="X1168" s="90">
        <v>54600</v>
      </c>
    </row>
    <row r="1169" spans="1:24">
      <c r="A1169" t="str">
        <f t="shared" si="26"/>
        <v>May-24</v>
      </c>
      <c r="B1169" s="93">
        <v>45435</v>
      </c>
      <c r="C1169" s="90">
        <v>51000</v>
      </c>
      <c r="D1169" s="90">
        <v>52200</v>
      </c>
      <c r="E1169" s="90">
        <v>50700</v>
      </c>
      <c r="F1169" s="90">
        <v>47400</v>
      </c>
      <c r="G1169" s="90">
        <v>52000</v>
      </c>
      <c r="H1169" s="91" t="s">
        <v>25</v>
      </c>
      <c r="I1169" s="90">
        <v>49500</v>
      </c>
      <c r="J1169" s="90">
        <v>50000</v>
      </c>
      <c r="K1169" s="90">
        <v>52300</v>
      </c>
      <c r="L1169" s="91" t="s">
        <v>25</v>
      </c>
      <c r="M1169" s="90">
        <v>51700</v>
      </c>
      <c r="N1169" s="90">
        <v>53100</v>
      </c>
      <c r="O1169" s="90">
        <v>49700</v>
      </c>
      <c r="P1169" s="90">
        <v>49400</v>
      </c>
      <c r="Q1169" s="90">
        <v>47400</v>
      </c>
      <c r="R1169" s="90">
        <v>47900</v>
      </c>
      <c r="S1169" s="90">
        <v>47700</v>
      </c>
      <c r="T1169" s="90">
        <v>49500</v>
      </c>
      <c r="U1169" s="90">
        <v>51000</v>
      </c>
      <c r="V1169" s="90">
        <v>52300</v>
      </c>
      <c r="W1169" s="90">
        <v>52100</v>
      </c>
      <c r="X1169" s="90">
        <v>54500</v>
      </c>
    </row>
    <row r="1170" spans="1:24">
      <c r="A1170" t="str">
        <f t="shared" si="26"/>
        <v>May-24</v>
      </c>
      <c r="B1170" s="93">
        <v>45436</v>
      </c>
      <c r="C1170" s="90">
        <v>50800</v>
      </c>
      <c r="D1170" s="90">
        <v>52000</v>
      </c>
      <c r="E1170" s="90">
        <v>50700</v>
      </c>
      <c r="F1170" s="90">
        <v>47400</v>
      </c>
      <c r="G1170" s="90">
        <v>52000</v>
      </c>
      <c r="H1170" s="91" t="s">
        <v>25</v>
      </c>
      <c r="I1170" s="90">
        <v>49500</v>
      </c>
      <c r="J1170" s="90">
        <v>50000</v>
      </c>
      <c r="K1170" s="90">
        <v>52300</v>
      </c>
      <c r="L1170" s="91" t="s">
        <v>25</v>
      </c>
      <c r="M1170" s="90">
        <v>51700</v>
      </c>
      <c r="N1170" s="90">
        <v>53100</v>
      </c>
      <c r="O1170" s="90">
        <v>49800</v>
      </c>
      <c r="P1170" s="90">
        <v>49600</v>
      </c>
      <c r="Q1170" s="90">
        <v>47400</v>
      </c>
      <c r="R1170" s="90">
        <v>47900</v>
      </c>
      <c r="S1170" s="90">
        <v>47700</v>
      </c>
      <c r="T1170" s="90">
        <v>49500</v>
      </c>
      <c r="U1170" s="90">
        <v>51000</v>
      </c>
      <c r="V1170" s="90">
        <v>52300</v>
      </c>
      <c r="W1170" s="90">
        <v>52000</v>
      </c>
      <c r="X1170" s="90">
        <v>54500</v>
      </c>
    </row>
    <row r="1171" spans="1:24">
      <c r="A1171" t="str">
        <f t="shared" si="26"/>
        <v>May-24</v>
      </c>
      <c r="B1171" s="93">
        <v>45437</v>
      </c>
      <c r="C1171" s="90">
        <v>50600</v>
      </c>
      <c r="D1171" s="90">
        <v>52000</v>
      </c>
      <c r="E1171" s="90">
        <v>50500</v>
      </c>
      <c r="F1171" s="90">
        <v>47200</v>
      </c>
      <c r="G1171" s="90">
        <v>51500</v>
      </c>
      <c r="H1171" s="91" t="s">
        <v>25</v>
      </c>
      <c r="I1171" s="90">
        <v>49500</v>
      </c>
      <c r="J1171" s="90">
        <v>49800</v>
      </c>
      <c r="K1171" s="90">
        <v>52100</v>
      </c>
      <c r="L1171" s="91" t="s">
        <v>25</v>
      </c>
      <c r="M1171" s="90">
        <v>51500</v>
      </c>
      <c r="N1171" s="90">
        <v>52800</v>
      </c>
      <c r="O1171" s="90">
        <v>49400</v>
      </c>
      <c r="P1171" s="90">
        <v>49200</v>
      </c>
      <c r="Q1171" s="90">
        <v>47000</v>
      </c>
      <c r="R1171" s="90">
        <v>47600</v>
      </c>
      <c r="S1171" s="90">
        <v>47500</v>
      </c>
      <c r="T1171" s="90">
        <v>49300</v>
      </c>
      <c r="U1171" s="90">
        <v>50600</v>
      </c>
      <c r="V1171" s="90">
        <v>52300</v>
      </c>
      <c r="W1171" s="90">
        <v>52000</v>
      </c>
      <c r="X1171" s="90">
        <v>54500</v>
      </c>
    </row>
    <row r="1172" spans="1:24">
      <c r="A1172" t="str">
        <f t="shared" si="26"/>
        <v>May-24</v>
      </c>
      <c r="B1172" s="93">
        <v>45438</v>
      </c>
      <c r="C1172" s="90" t="s">
        <v>24</v>
      </c>
      <c r="D1172" s="90" t="s">
        <v>24</v>
      </c>
      <c r="E1172" s="90" t="s">
        <v>24</v>
      </c>
      <c r="F1172" s="90" t="s">
        <v>24</v>
      </c>
      <c r="G1172" s="90" t="s">
        <v>24</v>
      </c>
      <c r="H1172" s="90" t="s">
        <v>24</v>
      </c>
      <c r="I1172" s="90" t="s">
        <v>24</v>
      </c>
      <c r="J1172" s="90" t="s">
        <v>24</v>
      </c>
      <c r="K1172" s="90" t="s">
        <v>24</v>
      </c>
      <c r="L1172" s="90" t="s">
        <v>24</v>
      </c>
      <c r="M1172" s="90" t="s">
        <v>24</v>
      </c>
      <c r="N1172" s="90" t="s">
        <v>24</v>
      </c>
      <c r="O1172" s="90" t="s">
        <v>24</v>
      </c>
      <c r="P1172" s="90" t="s">
        <v>24</v>
      </c>
      <c r="Q1172" s="90" t="s">
        <v>24</v>
      </c>
      <c r="R1172" s="90" t="s">
        <v>24</v>
      </c>
      <c r="S1172" s="90" t="s">
        <v>24</v>
      </c>
      <c r="T1172" s="90" t="s">
        <v>24</v>
      </c>
      <c r="U1172" s="90" t="s">
        <v>24</v>
      </c>
      <c r="V1172" s="90" t="s">
        <v>24</v>
      </c>
      <c r="W1172" s="90" t="s">
        <v>24</v>
      </c>
      <c r="X1172" s="90" t="s">
        <v>24</v>
      </c>
    </row>
    <row r="1173" spans="1:24">
      <c r="A1173" t="str">
        <f t="shared" si="26"/>
        <v>May-24</v>
      </c>
      <c r="B1173" s="93">
        <v>45439</v>
      </c>
      <c r="C1173" s="90">
        <v>50400</v>
      </c>
      <c r="D1173" s="90">
        <v>51800</v>
      </c>
      <c r="E1173" s="90">
        <v>50400</v>
      </c>
      <c r="F1173" s="90">
        <v>47200</v>
      </c>
      <c r="G1173" s="90">
        <v>51300</v>
      </c>
      <c r="H1173" s="91" t="s">
        <v>25</v>
      </c>
      <c r="I1173" s="90">
        <v>49500</v>
      </c>
      <c r="J1173" s="90">
        <v>49600</v>
      </c>
      <c r="K1173" s="90">
        <v>51800</v>
      </c>
      <c r="L1173" s="91" t="s">
        <v>25</v>
      </c>
      <c r="M1173" s="90">
        <v>51300</v>
      </c>
      <c r="N1173" s="90">
        <v>52700</v>
      </c>
      <c r="O1173" s="90">
        <v>49400</v>
      </c>
      <c r="P1173" s="90">
        <v>49000</v>
      </c>
      <c r="Q1173" s="90">
        <v>47100</v>
      </c>
      <c r="R1173" s="90">
        <v>47600</v>
      </c>
      <c r="S1173" s="90">
        <v>47500</v>
      </c>
      <c r="T1173" s="90">
        <v>49300</v>
      </c>
      <c r="U1173" s="90">
        <v>50600</v>
      </c>
      <c r="V1173" s="90">
        <v>52300</v>
      </c>
      <c r="W1173" s="90">
        <v>51600</v>
      </c>
      <c r="X1173" s="90">
        <v>54000</v>
      </c>
    </row>
    <row r="1174" spans="1:24">
      <c r="A1174" t="str">
        <f t="shared" ref="A1174:A1237" si="27">TEXT(B1174,"MMM-YY")</f>
        <v>May-24</v>
      </c>
      <c r="B1174" s="93">
        <v>45440</v>
      </c>
      <c r="C1174" s="90">
        <v>50300</v>
      </c>
      <c r="D1174" s="90">
        <v>51500</v>
      </c>
      <c r="E1174" s="90">
        <v>50400</v>
      </c>
      <c r="F1174" s="90">
        <v>46900</v>
      </c>
      <c r="G1174" s="90">
        <v>51100</v>
      </c>
      <c r="H1174" s="91" t="s">
        <v>25</v>
      </c>
      <c r="I1174" s="90">
        <v>49000</v>
      </c>
      <c r="J1174" s="90">
        <v>49500</v>
      </c>
      <c r="K1174" s="90">
        <v>51400</v>
      </c>
      <c r="L1174" s="91" t="s">
        <v>25</v>
      </c>
      <c r="M1174" s="90">
        <v>51300</v>
      </c>
      <c r="N1174" s="90">
        <v>52700</v>
      </c>
      <c r="O1174" s="90">
        <v>49200</v>
      </c>
      <c r="P1174" s="90">
        <v>48700</v>
      </c>
      <c r="Q1174" s="90">
        <v>47200</v>
      </c>
      <c r="R1174" s="90">
        <v>47600</v>
      </c>
      <c r="S1174" s="90">
        <v>46800</v>
      </c>
      <c r="T1174" s="90">
        <v>49000</v>
      </c>
      <c r="U1174" s="90">
        <v>50400</v>
      </c>
      <c r="V1174" s="90">
        <v>52300</v>
      </c>
      <c r="W1174" s="90">
        <v>51500</v>
      </c>
      <c r="X1174" s="90">
        <v>53700</v>
      </c>
    </row>
    <row r="1175" spans="1:24">
      <c r="A1175" t="str">
        <f t="shared" si="27"/>
        <v>May-24</v>
      </c>
      <c r="B1175" s="93">
        <v>45441</v>
      </c>
      <c r="C1175" s="90">
        <v>50500</v>
      </c>
      <c r="D1175" s="90">
        <v>51200</v>
      </c>
      <c r="E1175" s="90">
        <v>50500</v>
      </c>
      <c r="F1175" s="90">
        <v>46900</v>
      </c>
      <c r="G1175" s="90">
        <v>51100</v>
      </c>
      <c r="H1175" s="91" t="s">
        <v>25</v>
      </c>
      <c r="I1175" s="90">
        <v>49000</v>
      </c>
      <c r="J1175" s="90">
        <v>49800</v>
      </c>
      <c r="K1175" s="90">
        <v>51400</v>
      </c>
      <c r="L1175" s="91" t="s">
        <v>25</v>
      </c>
      <c r="M1175" s="90">
        <v>51500</v>
      </c>
      <c r="N1175" s="90">
        <v>52500</v>
      </c>
      <c r="O1175" s="90">
        <v>49800</v>
      </c>
      <c r="P1175" s="90">
        <v>49150</v>
      </c>
      <c r="Q1175" s="90">
        <v>47500</v>
      </c>
      <c r="R1175" s="90">
        <v>47900</v>
      </c>
      <c r="S1175" s="90">
        <v>47500</v>
      </c>
      <c r="T1175" s="90">
        <v>49000</v>
      </c>
      <c r="U1175" s="90">
        <v>50600</v>
      </c>
      <c r="V1175" s="90">
        <v>52300</v>
      </c>
      <c r="W1175" s="90">
        <v>51500</v>
      </c>
      <c r="X1175" s="90">
        <v>53700</v>
      </c>
    </row>
    <row r="1176" spans="1:24">
      <c r="A1176" t="str">
        <f t="shared" si="27"/>
        <v>May-24</v>
      </c>
      <c r="B1176" s="93">
        <v>45442</v>
      </c>
      <c r="C1176" s="90">
        <v>50500</v>
      </c>
      <c r="D1176" s="90">
        <v>51000</v>
      </c>
      <c r="E1176" s="90">
        <v>50700</v>
      </c>
      <c r="F1176" s="90">
        <v>47300</v>
      </c>
      <c r="G1176" s="90">
        <v>51300</v>
      </c>
      <c r="H1176" s="91" t="s">
        <v>25</v>
      </c>
      <c r="I1176" s="90">
        <v>49000</v>
      </c>
      <c r="J1176" s="90">
        <v>50200</v>
      </c>
      <c r="K1176" s="90">
        <v>51800</v>
      </c>
      <c r="L1176" s="91" t="s">
        <v>25</v>
      </c>
      <c r="M1176" s="90">
        <v>51600</v>
      </c>
      <c r="N1176" s="90">
        <v>52600</v>
      </c>
      <c r="O1176" s="90">
        <v>49800</v>
      </c>
      <c r="P1176" s="90">
        <v>49200</v>
      </c>
      <c r="Q1176" s="90">
        <v>47400</v>
      </c>
      <c r="R1176" s="90">
        <v>48000</v>
      </c>
      <c r="S1176" s="90">
        <v>47500</v>
      </c>
      <c r="T1176" s="90">
        <v>49400</v>
      </c>
      <c r="U1176" s="90">
        <v>50600</v>
      </c>
      <c r="V1176" s="90">
        <v>52300</v>
      </c>
      <c r="W1176" s="90">
        <v>51500</v>
      </c>
      <c r="X1176" s="90">
        <v>53700</v>
      </c>
    </row>
    <row r="1177" spans="1:24">
      <c r="A1177" t="str">
        <f t="shared" si="27"/>
        <v>May-24</v>
      </c>
      <c r="B1177" s="93">
        <v>45443</v>
      </c>
      <c r="C1177" s="90">
        <v>50700</v>
      </c>
      <c r="D1177" s="90">
        <v>51000</v>
      </c>
      <c r="E1177" s="90">
        <v>50800</v>
      </c>
      <c r="F1177" s="90">
        <v>47500</v>
      </c>
      <c r="G1177" s="90">
        <v>51200</v>
      </c>
      <c r="H1177" s="91" t="s">
        <v>25</v>
      </c>
      <c r="I1177" s="90">
        <v>49500</v>
      </c>
      <c r="J1177" s="90">
        <v>50400</v>
      </c>
      <c r="K1177" s="90">
        <v>52000</v>
      </c>
      <c r="L1177" s="91" t="s">
        <v>25</v>
      </c>
      <c r="M1177" s="90">
        <v>51900</v>
      </c>
      <c r="N1177" s="90">
        <v>52600</v>
      </c>
      <c r="O1177" s="90">
        <v>50200</v>
      </c>
      <c r="P1177" s="90">
        <v>49500</v>
      </c>
      <c r="Q1177" s="90">
        <v>48000</v>
      </c>
      <c r="R1177" s="90">
        <v>48100</v>
      </c>
      <c r="S1177" s="90">
        <v>47800</v>
      </c>
      <c r="T1177" s="90">
        <v>49600</v>
      </c>
      <c r="U1177" s="90">
        <v>51000</v>
      </c>
      <c r="V1177" s="90">
        <v>52300</v>
      </c>
      <c r="W1177" s="90">
        <v>51400</v>
      </c>
      <c r="X1177" s="90">
        <v>53700</v>
      </c>
    </row>
    <row r="1178" spans="1:24">
      <c r="A1178" t="str">
        <f t="shared" si="27"/>
        <v>Jun-24</v>
      </c>
      <c r="B1178" s="93">
        <v>45444</v>
      </c>
      <c r="C1178" s="90">
        <v>50700</v>
      </c>
      <c r="D1178" s="90">
        <v>51000</v>
      </c>
      <c r="E1178" s="90">
        <v>50900</v>
      </c>
      <c r="F1178" s="90">
        <v>47500</v>
      </c>
      <c r="G1178" s="90">
        <v>51100</v>
      </c>
      <c r="H1178" s="91" t="s">
        <v>25</v>
      </c>
      <c r="I1178" s="90">
        <v>49500</v>
      </c>
      <c r="J1178" s="90">
        <v>50400</v>
      </c>
      <c r="K1178" s="90">
        <v>52000</v>
      </c>
      <c r="L1178" s="91" t="s">
        <v>25</v>
      </c>
      <c r="M1178" s="91" t="s">
        <v>25</v>
      </c>
      <c r="N1178" s="90">
        <v>52400</v>
      </c>
      <c r="O1178" s="90">
        <v>49800</v>
      </c>
      <c r="P1178" s="90">
        <v>49400</v>
      </c>
      <c r="Q1178" s="90">
        <v>47900</v>
      </c>
      <c r="R1178" s="90">
        <v>48100</v>
      </c>
      <c r="S1178" s="90">
        <v>47800</v>
      </c>
      <c r="T1178" s="90">
        <v>49600</v>
      </c>
      <c r="U1178" s="90">
        <v>51000</v>
      </c>
      <c r="V1178" s="90">
        <v>52300</v>
      </c>
      <c r="W1178" s="90">
        <v>51100</v>
      </c>
      <c r="X1178" s="90">
        <v>53500</v>
      </c>
    </row>
    <row r="1179" spans="1:24">
      <c r="A1179" t="str">
        <f t="shared" si="27"/>
        <v>Jun-24</v>
      </c>
      <c r="B1179" s="93">
        <v>45445</v>
      </c>
      <c r="C1179" s="90" t="s">
        <v>24</v>
      </c>
      <c r="D1179" s="90" t="s">
        <v>24</v>
      </c>
      <c r="E1179" s="90" t="s">
        <v>24</v>
      </c>
      <c r="F1179" s="90" t="s">
        <v>24</v>
      </c>
      <c r="G1179" s="90" t="s">
        <v>24</v>
      </c>
      <c r="H1179" s="90" t="s">
        <v>24</v>
      </c>
      <c r="I1179" s="90" t="s">
        <v>24</v>
      </c>
      <c r="J1179" s="90" t="s">
        <v>24</v>
      </c>
      <c r="K1179" s="90" t="s">
        <v>24</v>
      </c>
      <c r="L1179" s="90" t="s">
        <v>24</v>
      </c>
      <c r="M1179" s="90" t="s">
        <v>24</v>
      </c>
      <c r="N1179" s="90" t="s">
        <v>24</v>
      </c>
      <c r="O1179" s="90" t="s">
        <v>24</v>
      </c>
      <c r="P1179" s="90" t="s">
        <v>24</v>
      </c>
      <c r="Q1179" s="90" t="s">
        <v>24</v>
      </c>
      <c r="R1179" s="90" t="s">
        <v>24</v>
      </c>
      <c r="S1179" s="90" t="s">
        <v>24</v>
      </c>
      <c r="T1179" s="90" t="s">
        <v>24</v>
      </c>
      <c r="U1179" s="90" t="s">
        <v>24</v>
      </c>
      <c r="V1179" s="90" t="s">
        <v>24</v>
      </c>
      <c r="W1179" s="90" t="s">
        <v>24</v>
      </c>
      <c r="X1179" s="90" t="s">
        <v>24</v>
      </c>
    </row>
    <row r="1180" spans="1:24">
      <c r="A1180" t="str">
        <f t="shared" si="27"/>
        <v>Jun-24</v>
      </c>
      <c r="B1180" s="93">
        <v>45446</v>
      </c>
      <c r="C1180" s="90">
        <v>51500</v>
      </c>
      <c r="D1180" s="90">
        <v>51800</v>
      </c>
      <c r="E1180" s="90">
        <v>51700</v>
      </c>
      <c r="F1180" s="90">
        <v>48200</v>
      </c>
      <c r="G1180" s="90">
        <v>52200</v>
      </c>
      <c r="H1180" s="91" t="s">
        <v>25</v>
      </c>
      <c r="I1180" s="90">
        <v>50500</v>
      </c>
      <c r="J1180" s="90">
        <v>51300</v>
      </c>
      <c r="K1180" s="90">
        <v>53400</v>
      </c>
      <c r="L1180" s="91" t="s">
        <v>25</v>
      </c>
      <c r="M1180" s="90">
        <v>52400</v>
      </c>
      <c r="N1180" s="90">
        <v>52700</v>
      </c>
      <c r="O1180" s="90">
        <v>51200</v>
      </c>
      <c r="P1180" s="90">
        <v>50000</v>
      </c>
      <c r="Q1180" s="90">
        <v>48700</v>
      </c>
      <c r="R1180" s="90">
        <v>49100</v>
      </c>
      <c r="S1180" s="90">
        <v>49000</v>
      </c>
      <c r="T1180" s="90">
        <v>50300</v>
      </c>
      <c r="U1180" s="90">
        <v>52000</v>
      </c>
      <c r="V1180" s="90">
        <v>53300</v>
      </c>
      <c r="W1180" s="90">
        <v>52000</v>
      </c>
      <c r="X1180" s="90">
        <v>54600</v>
      </c>
    </row>
    <row r="1181" spans="1:24">
      <c r="A1181" t="str">
        <f t="shared" si="27"/>
        <v>Jun-24</v>
      </c>
      <c r="B1181" s="93">
        <v>45447</v>
      </c>
      <c r="C1181" s="90">
        <v>51500</v>
      </c>
      <c r="D1181" s="90">
        <v>51500</v>
      </c>
      <c r="E1181" s="90">
        <v>51700</v>
      </c>
      <c r="F1181" s="90">
        <v>47800</v>
      </c>
      <c r="G1181" s="90">
        <v>51900</v>
      </c>
      <c r="H1181" s="91" t="s">
        <v>25</v>
      </c>
      <c r="I1181" s="90">
        <v>50000</v>
      </c>
      <c r="J1181" s="90">
        <v>51000</v>
      </c>
      <c r="K1181" s="90">
        <v>53400</v>
      </c>
      <c r="L1181" s="91" t="s">
        <v>25</v>
      </c>
      <c r="M1181" s="90">
        <v>52400</v>
      </c>
      <c r="N1181" s="90">
        <v>52300</v>
      </c>
      <c r="O1181" s="90">
        <v>50900</v>
      </c>
      <c r="P1181" s="90">
        <v>49800</v>
      </c>
      <c r="Q1181" s="90">
        <v>48200</v>
      </c>
      <c r="R1181" s="90">
        <v>48900</v>
      </c>
      <c r="S1181" s="90">
        <v>48600</v>
      </c>
      <c r="T1181" s="90">
        <v>49900</v>
      </c>
      <c r="U1181" s="90">
        <v>52000</v>
      </c>
      <c r="V1181" s="90">
        <v>53300</v>
      </c>
      <c r="W1181" s="90">
        <v>52000</v>
      </c>
      <c r="X1181" s="90">
        <v>54700</v>
      </c>
    </row>
    <row r="1182" spans="1:24">
      <c r="A1182" t="str">
        <f t="shared" si="27"/>
        <v>Jun-24</v>
      </c>
      <c r="B1182" s="93">
        <v>45448</v>
      </c>
      <c r="C1182" s="90">
        <v>51300</v>
      </c>
      <c r="D1182" s="90">
        <v>51500</v>
      </c>
      <c r="E1182" s="90">
        <v>51400</v>
      </c>
      <c r="F1182" s="90">
        <v>47200</v>
      </c>
      <c r="G1182" s="90">
        <v>51900</v>
      </c>
      <c r="H1182" s="91" t="s">
        <v>25</v>
      </c>
      <c r="I1182" s="90">
        <v>49500</v>
      </c>
      <c r="J1182" s="90">
        <v>50800</v>
      </c>
      <c r="K1182" s="90">
        <v>52600</v>
      </c>
      <c r="L1182" s="91" t="s">
        <v>25</v>
      </c>
      <c r="M1182" s="90">
        <v>52200</v>
      </c>
      <c r="N1182" s="90">
        <v>51900</v>
      </c>
      <c r="O1182" s="90">
        <v>50200</v>
      </c>
      <c r="P1182" s="90">
        <v>49500</v>
      </c>
      <c r="Q1182" s="90">
        <v>47800</v>
      </c>
      <c r="R1182" s="90">
        <v>48400</v>
      </c>
      <c r="S1182" s="90">
        <v>48300</v>
      </c>
      <c r="T1182" s="90">
        <v>49300</v>
      </c>
      <c r="U1182" s="90">
        <v>51700</v>
      </c>
      <c r="V1182" s="90">
        <v>53300</v>
      </c>
      <c r="W1182" s="90">
        <v>52000</v>
      </c>
      <c r="X1182" s="90">
        <v>54500</v>
      </c>
    </row>
    <row r="1183" spans="1:24">
      <c r="A1183" t="str">
        <f t="shared" si="27"/>
        <v>Jun-24</v>
      </c>
      <c r="B1183" s="93">
        <v>45449</v>
      </c>
      <c r="C1183" s="90">
        <v>51200</v>
      </c>
      <c r="D1183" s="90">
        <v>51700</v>
      </c>
      <c r="E1183" s="90">
        <v>51200</v>
      </c>
      <c r="F1183" s="90">
        <v>46900</v>
      </c>
      <c r="G1183" s="90">
        <v>52000</v>
      </c>
      <c r="H1183" s="91" t="s">
        <v>25</v>
      </c>
      <c r="I1183" s="90">
        <v>49500</v>
      </c>
      <c r="J1183" s="90">
        <v>50400</v>
      </c>
      <c r="K1183" s="90">
        <v>52600</v>
      </c>
      <c r="L1183" s="91" t="s">
        <v>25</v>
      </c>
      <c r="M1183" s="90">
        <v>52000</v>
      </c>
      <c r="N1183" s="90">
        <v>51900</v>
      </c>
      <c r="O1183" s="90">
        <v>50200</v>
      </c>
      <c r="P1183" s="90">
        <v>49000</v>
      </c>
      <c r="Q1183" s="90">
        <v>47500</v>
      </c>
      <c r="R1183" s="90">
        <v>48100</v>
      </c>
      <c r="S1183" s="90">
        <v>47800</v>
      </c>
      <c r="T1183" s="90">
        <v>49100</v>
      </c>
      <c r="U1183" s="90">
        <v>51500</v>
      </c>
      <c r="V1183" s="90">
        <v>52800</v>
      </c>
      <c r="W1183" s="90">
        <v>51900</v>
      </c>
      <c r="X1183" s="90">
        <v>54400</v>
      </c>
    </row>
    <row r="1184" spans="1:24">
      <c r="A1184" t="str">
        <f t="shared" si="27"/>
        <v>Jun-24</v>
      </c>
      <c r="B1184" s="93">
        <v>45450</v>
      </c>
      <c r="C1184" s="90">
        <v>51300</v>
      </c>
      <c r="D1184" s="90">
        <v>51000</v>
      </c>
      <c r="E1184" s="90">
        <v>51000</v>
      </c>
      <c r="F1184" s="90">
        <v>46700</v>
      </c>
      <c r="G1184" s="90">
        <v>51800</v>
      </c>
      <c r="H1184" s="91" t="s">
        <v>25</v>
      </c>
      <c r="I1184" s="90">
        <v>49000</v>
      </c>
      <c r="J1184" s="90">
        <v>50000</v>
      </c>
      <c r="K1184" s="90">
        <v>52200</v>
      </c>
      <c r="L1184" s="91" t="s">
        <v>25</v>
      </c>
      <c r="M1184" s="90">
        <v>51800</v>
      </c>
      <c r="N1184" s="90">
        <v>51700</v>
      </c>
      <c r="O1184" s="90">
        <v>49800</v>
      </c>
      <c r="P1184" s="90">
        <v>48500</v>
      </c>
      <c r="Q1184" s="90">
        <v>47000</v>
      </c>
      <c r="R1184" s="90">
        <v>47800</v>
      </c>
      <c r="S1184" s="90">
        <v>47300</v>
      </c>
      <c r="T1184" s="90">
        <v>48800</v>
      </c>
      <c r="U1184" s="90">
        <v>51000</v>
      </c>
      <c r="V1184" s="90">
        <v>52300</v>
      </c>
      <c r="W1184" s="90">
        <v>51700</v>
      </c>
      <c r="X1184" s="90">
        <v>54400</v>
      </c>
    </row>
    <row r="1185" spans="1:24">
      <c r="A1185" t="str">
        <f t="shared" si="27"/>
        <v>Jun-24</v>
      </c>
      <c r="B1185" s="93">
        <v>45451</v>
      </c>
      <c r="C1185" s="90">
        <v>51300</v>
      </c>
      <c r="D1185" s="90">
        <v>51000</v>
      </c>
      <c r="E1185" s="90">
        <v>51000</v>
      </c>
      <c r="F1185" s="90">
        <v>47000</v>
      </c>
      <c r="G1185" s="90">
        <v>51800</v>
      </c>
      <c r="H1185" s="91" t="s">
        <v>25</v>
      </c>
      <c r="I1185" s="90">
        <v>49000</v>
      </c>
      <c r="J1185" s="90">
        <v>50100</v>
      </c>
      <c r="K1185" s="90">
        <v>52200</v>
      </c>
      <c r="L1185" s="91" t="s">
        <v>25</v>
      </c>
      <c r="M1185" s="90">
        <v>51900</v>
      </c>
      <c r="N1185" s="90">
        <v>51700</v>
      </c>
      <c r="O1185" s="90">
        <v>50000</v>
      </c>
      <c r="P1185" s="90">
        <v>48700</v>
      </c>
      <c r="Q1185" s="90">
        <v>47300</v>
      </c>
      <c r="R1185" s="90">
        <v>48000</v>
      </c>
      <c r="S1185" s="90">
        <v>47500</v>
      </c>
      <c r="T1185" s="90">
        <v>49000</v>
      </c>
      <c r="U1185" s="90">
        <v>51000</v>
      </c>
      <c r="V1185" s="90">
        <v>52300</v>
      </c>
      <c r="W1185" s="90">
        <v>51700</v>
      </c>
      <c r="X1185" s="90">
        <v>54400</v>
      </c>
    </row>
    <row r="1186" spans="1:24">
      <c r="A1186" t="str">
        <f t="shared" si="27"/>
        <v>Jun-24</v>
      </c>
      <c r="B1186" s="93">
        <v>45452</v>
      </c>
      <c r="C1186" s="90" t="s">
        <v>24</v>
      </c>
      <c r="D1186" s="90" t="s">
        <v>24</v>
      </c>
      <c r="E1186" s="90" t="s">
        <v>24</v>
      </c>
      <c r="F1186" s="90" t="s">
        <v>24</v>
      </c>
      <c r="G1186" s="90" t="s">
        <v>24</v>
      </c>
      <c r="H1186" s="90" t="s">
        <v>24</v>
      </c>
      <c r="I1186" s="90" t="s">
        <v>24</v>
      </c>
      <c r="J1186" s="90" t="s">
        <v>24</v>
      </c>
      <c r="K1186" s="90" t="s">
        <v>24</v>
      </c>
      <c r="L1186" s="90" t="s">
        <v>24</v>
      </c>
      <c r="M1186" s="90" t="s">
        <v>24</v>
      </c>
      <c r="N1186" s="90" t="s">
        <v>24</v>
      </c>
      <c r="O1186" s="90" t="s">
        <v>24</v>
      </c>
      <c r="P1186" s="90" t="s">
        <v>24</v>
      </c>
      <c r="Q1186" s="90" t="s">
        <v>24</v>
      </c>
      <c r="R1186" s="90" t="s">
        <v>24</v>
      </c>
      <c r="S1186" s="90" t="s">
        <v>24</v>
      </c>
      <c r="T1186" s="90" t="s">
        <v>24</v>
      </c>
      <c r="U1186" s="90" t="s">
        <v>24</v>
      </c>
      <c r="V1186" s="90" t="s">
        <v>24</v>
      </c>
      <c r="W1186" s="90" t="s">
        <v>24</v>
      </c>
      <c r="X1186" s="90" t="s">
        <v>24</v>
      </c>
    </row>
    <row r="1187" spans="1:24">
      <c r="A1187" t="str">
        <f t="shared" si="27"/>
        <v>Jun-24</v>
      </c>
      <c r="B1187" s="93">
        <v>45453</v>
      </c>
      <c r="C1187" s="90">
        <v>51000</v>
      </c>
      <c r="D1187" s="90">
        <v>51000</v>
      </c>
      <c r="E1187" s="90">
        <v>50700</v>
      </c>
      <c r="F1187" s="90">
        <v>46900</v>
      </c>
      <c r="G1187" s="90">
        <v>51800</v>
      </c>
      <c r="H1187" s="91" t="s">
        <v>25</v>
      </c>
      <c r="I1187" s="90">
        <v>49000</v>
      </c>
      <c r="J1187" s="90">
        <v>49800</v>
      </c>
      <c r="K1187" s="90">
        <v>52200</v>
      </c>
      <c r="L1187" s="91" t="s">
        <v>25</v>
      </c>
      <c r="M1187" s="90">
        <v>51700</v>
      </c>
      <c r="N1187" s="90">
        <v>51700</v>
      </c>
      <c r="O1187" s="90">
        <v>49600</v>
      </c>
      <c r="P1187" s="90">
        <v>48700</v>
      </c>
      <c r="Q1187" s="90">
        <v>47000</v>
      </c>
      <c r="R1187" s="90">
        <v>48000</v>
      </c>
      <c r="S1187" s="90">
        <v>47300</v>
      </c>
      <c r="T1187" s="90">
        <v>49000</v>
      </c>
      <c r="U1187" s="90">
        <v>51000</v>
      </c>
      <c r="V1187" s="90">
        <v>52300</v>
      </c>
      <c r="W1187" s="90">
        <v>51100</v>
      </c>
      <c r="X1187" s="90">
        <v>54300</v>
      </c>
    </row>
    <row r="1188" spans="1:24">
      <c r="A1188" t="str">
        <f t="shared" si="27"/>
        <v>Jun-24</v>
      </c>
      <c r="B1188" s="93">
        <v>45454</v>
      </c>
      <c r="C1188" s="90">
        <v>50700</v>
      </c>
      <c r="D1188" s="90">
        <v>50500</v>
      </c>
      <c r="E1188" s="90">
        <v>50500</v>
      </c>
      <c r="F1188" s="90">
        <v>46500</v>
      </c>
      <c r="G1188" s="90">
        <v>51300</v>
      </c>
      <c r="H1188" s="91" t="s">
        <v>25</v>
      </c>
      <c r="I1188" s="90">
        <v>48500</v>
      </c>
      <c r="J1188" s="90">
        <v>49600</v>
      </c>
      <c r="K1188" s="90">
        <v>51600</v>
      </c>
      <c r="L1188" s="91" t="s">
        <v>25</v>
      </c>
      <c r="M1188" s="90">
        <v>51600</v>
      </c>
      <c r="N1188" s="90">
        <v>51300</v>
      </c>
      <c r="O1188" s="90">
        <v>49400</v>
      </c>
      <c r="P1188" s="90">
        <v>48300</v>
      </c>
      <c r="Q1188" s="90">
        <v>46800</v>
      </c>
      <c r="R1188" s="90">
        <v>47400</v>
      </c>
      <c r="S1188" s="90">
        <v>47000</v>
      </c>
      <c r="T1188" s="90">
        <v>48600</v>
      </c>
      <c r="U1188" s="90">
        <v>50500</v>
      </c>
      <c r="V1188" s="90">
        <v>51800</v>
      </c>
      <c r="W1188" s="90">
        <v>50900</v>
      </c>
      <c r="X1188" s="90">
        <v>54100</v>
      </c>
    </row>
    <row r="1189" spans="1:24">
      <c r="A1189" t="str">
        <f t="shared" si="27"/>
        <v>Jun-24</v>
      </c>
      <c r="B1189" s="93">
        <v>45455</v>
      </c>
      <c r="C1189" s="90">
        <v>50400</v>
      </c>
      <c r="D1189" s="90">
        <v>50500</v>
      </c>
      <c r="E1189" s="90">
        <v>50300</v>
      </c>
      <c r="F1189" s="90">
        <v>46200</v>
      </c>
      <c r="G1189" s="90">
        <v>51200</v>
      </c>
      <c r="H1189" s="91" t="s">
        <v>25</v>
      </c>
      <c r="I1189" s="90">
        <v>48300</v>
      </c>
      <c r="J1189" s="90">
        <v>49400</v>
      </c>
      <c r="K1189" s="90">
        <v>51300</v>
      </c>
      <c r="L1189" s="91" t="s">
        <v>25</v>
      </c>
      <c r="M1189" s="90">
        <v>51500</v>
      </c>
      <c r="N1189" s="90">
        <v>51300</v>
      </c>
      <c r="O1189" s="90">
        <v>49200</v>
      </c>
      <c r="P1189" s="90">
        <v>48300</v>
      </c>
      <c r="Q1189" s="90">
        <v>46700</v>
      </c>
      <c r="R1189" s="90">
        <v>47300</v>
      </c>
      <c r="S1189" s="90">
        <v>47000</v>
      </c>
      <c r="T1189" s="90">
        <v>48300</v>
      </c>
      <c r="U1189" s="90">
        <v>50500</v>
      </c>
      <c r="V1189" s="90">
        <v>51800</v>
      </c>
      <c r="W1189" s="90">
        <v>50700</v>
      </c>
      <c r="X1189" s="90">
        <v>54000</v>
      </c>
    </row>
    <row r="1190" spans="1:24">
      <c r="A1190" t="str">
        <f t="shared" si="27"/>
        <v>Jun-24</v>
      </c>
      <c r="B1190" s="93">
        <v>45456</v>
      </c>
      <c r="C1190" s="90">
        <v>50400</v>
      </c>
      <c r="D1190" s="90">
        <v>50500</v>
      </c>
      <c r="E1190" s="90">
        <v>50100</v>
      </c>
      <c r="F1190" s="90">
        <v>45900</v>
      </c>
      <c r="G1190" s="90">
        <v>51000</v>
      </c>
      <c r="H1190" s="91" t="s">
        <v>25</v>
      </c>
      <c r="I1190" s="90">
        <v>48000</v>
      </c>
      <c r="J1190" s="90">
        <v>49200</v>
      </c>
      <c r="K1190" s="90">
        <v>51300</v>
      </c>
      <c r="L1190" s="91" t="s">
        <v>25</v>
      </c>
      <c r="M1190" s="90">
        <v>51200</v>
      </c>
      <c r="N1190" s="90">
        <v>51200</v>
      </c>
      <c r="O1190" s="90">
        <v>49000</v>
      </c>
      <c r="P1190" s="90">
        <v>48000</v>
      </c>
      <c r="Q1190" s="90">
        <v>46500</v>
      </c>
      <c r="R1190" s="90">
        <v>47300</v>
      </c>
      <c r="S1190" s="90">
        <v>46800</v>
      </c>
      <c r="T1190" s="90">
        <v>48000</v>
      </c>
      <c r="U1190" s="90">
        <v>50500</v>
      </c>
      <c r="V1190" s="90">
        <v>51800</v>
      </c>
      <c r="W1190" s="90">
        <v>50700</v>
      </c>
      <c r="X1190" s="90">
        <v>54000</v>
      </c>
    </row>
    <row r="1191" spans="1:24">
      <c r="A1191" t="str">
        <f t="shared" si="27"/>
        <v>Jun-24</v>
      </c>
      <c r="B1191" s="93">
        <v>45457</v>
      </c>
      <c r="C1191" s="90">
        <v>50100</v>
      </c>
      <c r="D1191" s="90">
        <v>50000</v>
      </c>
      <c r="E1191" s="90">
        <v>50100</v>
      </c>
      <c r="F1191" s="90">
        <v>45800</v>
      </c>
      <c r="G1191" s="90">
        <v>50300</v>
      </c>
      <c r="H1191" s="91" t="s">
        <v>25</v>
      </c>
      <c r="I1191" s="90">
        <v>47500</v>
      </c>
      <c r="J1191" s="90">
        <v>49000</v>
      </c>
      <c r="K1191" s="90">
        <v>51000</v>
      </c>
      <c r="L1191" s="91" t="s">
        <v>25</v>
      </c>
      <c r="M1191" s="90">
        <v>51100</v>
      </c>
      <c r="N1191" s="90">
        <v>50700</v>
      </c>
      <c r="O1191" s="90">
        <v>49000</v>
      </c>
      <c r="P1191" s="90">
        <v>47900</v>
      </c>
      <c r="Q1191" s="90">
        <v>46200</v>
      </c>
      <c r="R1191" s="90">
        <v>47000</v>
      </c>
      <c r="S1191" s="90">
        <v>46500</v>
      </c>
      <c r="T1191" s="90">
        <v>47900</v>
      </c>
      <c r="U1191" s="90">
        <v>50000</v>
      </c>
      <c r="V1191" s="90">
        <v>51800</v>
      </c>
      <c r="W1191" s="90">
        <v>50600</v>
      </c>
      <c r="X1191" s="90">
        <v>54000</v>
      </c>
    </row>
    <row r="1192" spans="1:24">
      <c r="A1192" t="str">
        <f t="shared" si="27"/>
        <v>Jun-24</v>
      </c>
      <c r="B1192" s="93">
        <v>45458</v>
      </c>
      <c r="C1192" s="90">
        <v>49800</v>
      </c>
      <c r="D1192" s="90">
        <v>50000</v>
      </c>
      <c r="E1192" s="90">
        <v>49900</v>
      </c>
      <c r="F1192" s="90">
        <v>45500</v>
      </c>
      <c r="G1192" s="90">
        <v>50300</v>
      </c>
      <c r="H1192" s="91" t="s">
        <v>25</v>
      </c>
      <c r="I1192" s="90">
        <v>47500</v>
      </c>
      <c r="J1192" s="90">
        <v>48600</v>
      </c>
      <c r="K1192" s="90">
        <v>51000</v>
      </c>
      <c r="L1192" s="91" t="s">
        <v>25</v>
      </c>
      <c r="M1192" s="90">
        <v>50700</v>
      </c>
      <c r="N1192" s="90">
        <v>50500</v>
      </c>
      <c r="O1192" s="90">
        <v>48800</v>
      </c>
      <c r="P1192" s="90">
        <v>47800</v>
      </c>
      <c r="Q1192" s="90">
        <v>46000</v>
      </c>
      <c r="R1192" s="90">
        <v>46800</v>
      </c>
      <c r="S1192" s="90">
        <v>46300</v>
      </c>
      <c r="T1192" s="90">
        <v>47600</v>
      </c>
      <c r="U1192" s="90">
        <v>50000</v>
      </c>
      <c r="V1192" s="90">
        <v>51800</v>
      </c>
      <c r="W1192" s="90">
        <v>50600</v>
      </c>
      <c r="X1192" s="90">
        <v>54000</v>
      </c>
    </row>
    <row r="1193" spans="1:24">
      <c r="A1193" t="str">
        <f t="shared" si="27"/>
        <v>Jun-24</v>
      </c>
      <c r="B1193" s="93">
        <v>45459</v>
      </c>
      <c r="C1193" s="90" t="s">
        <v>24</v>
      </c>
      <c r="D1193" s="90" t="s">
        <v>24</v>
      </c>
      <c r="E1193" s="90" t="s">
        <v>24</v>
      </c>
      <c r="F1193" s="90" t="s">
        <v>24</v>
      </c>
      <c r="G1193" s="90" t="s">
        <v>24</v>
      </c>
      <c r="H1193" s="90" t="s">
        <v>24</v>
      </c>
      <c r="I1193" s="90" t="s">
        <v>24</v>
      </c>
      <c r="J1193" s="90" t="s">
        <v>24</v>
      </c>
      <c r="K1193" s="90" t="s">
        <v>24</v>
      </c>
      <c r="L1193" s="90" t="s">
        <v>24</v>
      </c>
      <c r="M1193" s="90" t="s">
        <v>24</v>
      </c>
      <c r="N1193" s="90" t="s">
        <v>24</v>
      </c>
      <c r="O1193" s="90" t="s">
        <v>24</v>
      </c>
      <c r="P1193" s="90" t="s">
        <v>24</v>
      </c>
      <c r="Q1193" s="90" t="s">
        <v>24</v>
      </c>
      <c r="R1193" s="90" t="s">
        <v>24</v>
      </c>
      <c r="S1193" s="90" t="s">
        <v>24</v>
      </c>
      <c r="T1193" s="90" t="s">
        <v>24</v>
      </c>
      <c r="U1193" s="90" t="s">
        <v>24</v>
      </c>
      <c r="V1193" s="90" t="s">
        <v>24</v>
      </c>
      <c r="W1193" s="90" t="s">
        <v>24</v>
      </c>
      <c r="X1193" s="90" t="s">
        <v>24</v>
      </c>
    </row>
    <row r="1194" spans="1:24">
      <c r="A1194" t="str">
        <f t="shared" si="27"/>
        <v>Jun-24</v>
      </c>
      <c r="B1194" s="93">
        <v>45460</v>
      </c>
      <c r="C1194" s="90">
        <v>49600</v>
      </c>
      <c r="D1194" s="90">
        <v>49800</v>
      </c>
      <c r="E1194" s="90">
        <v>49600</v>
      </c>
      <c r="F1194" s="90">
        <v>45500</v>
      </c>
      <c r="G1194" s="90">
        <v>50200</v>
      </c>
      <c r="H1194" s="91" t="s">
        <v>25</v>
      </c>
      <c r="I1194" s="90">
        <v>47500</v>
      </c>
      <c r="J1194" s="90">
        <v>48500</v>
      </c>
      <c r="K1194" s="90">
        <v>50500</v>
      </c>
      <c r="L1194" s="91" t="s">
        <v>25</v>
      </c>
      <c r="M1194" s="90">
        <v>50600</v>
      </c>
      <c r="N1194" s="90">
        <v>50200</v>
      </c>
      <c r="O1194" s="90">
        <v>48600</v>
      </c>
      <c r="P1194" s="90">
        <v>47500</v>
      </c>
      <c r="Q1194" s="90">
        <v>45700</v>
      </c>
      <c r="R1194" s="90">
        <v>46300</v>
      </c>
      <c r="S1194" s="90">
        <v>46000</v>
      </c>
      <c r="T1194" s="90">
        <v>47600</v>
      </c>
      <c r="U1194" s="90">
        <v>49500</v>
      </c>
      <c r="V1194" s="90">
        <v>51800</v>
      </c>
      <c r="W1194" s="90">
        <v>50300</v>
      </c>
      <c r="X1194" s="90">
        <v>53000</v>
      </c>
    </row>
    <row r="1195" spans="1:24">
      <c r="A1195" t="str">
        <f t="shared" si="27"/>
        <v>Jun-24</v>
      </c>
      <c r="B1195" s="93">
        <v>45461</v>
      </c>
      <c r="C1195" s="90">
        <v>49500</v>
      </c>
      <c r="D1195" s="90">
        <v>49500</v>
      </c>
      <c r="E1195" s="90">
        <v>49600</v>
      </c>
      <c r="F1195" s="90">
        <v>45100</v>
      </c>
      <c r="G1195" s="90">
        <v>49600</v>
      </c>
      <c r="H1195" s="91" t="s">
        <v>25</v>
      </c>
      <c r="I1195" s="90">
        <v>47000</v>
      </c>
      <c r="J1195" s="90">
        <v>48400</v>
      </c>
      <c r="K1195" s="90">
        <v>49800</v>
      </c>
      <c r="L1195" s="91" t="s">
        <v>25</v>
      </c>
      <c r="M1195" s="90">
        <v>50500</v>
      </c>
      <c r="N1195" s="90">
        <v>50200</v>
      </c>
      <c r="O1195" s="90">
        <v>48300</v>
      </c>
      <c r="P1195" s="90">
        <v>47400</v>
      </c>
      <c r="Q1195" s="90">
        <v>45300</v>
      </c>
      <c r="R1195" s="90">
        <v>46000</v>
      </c>
      <c r="S1195" s="90">
        <v>45500</v>
      </c>
      <c r="T1195" s="90">
        <v>47200</v>
      </c>
      <c r="U1195" s="90">
        <v>49300</v>
      </c>
      <c r="V1195" s="90">
        <v>51300</v>
      </c>
      <c r="W1195" s="90">
        <v>50300</v>
      </c>
      <c r="X1195" s="90">
        <v>53000</v>
      </c>
    </row>
    <row r="1196" spans="1:24">
      <c r="A1196" t="str">
        <f t="shared" si="27"/>
        <v>Jun-24</v>
      </c>
      <c r="B1196" s="93">
        <v>45462</v>
      </c>
      <c r="C1196" s="90">
        <v>49300</v>
      </c>
      <c r="D1196" s="90">
        <v>49500</v>
      </c>
      <c r="E1196" s="90">
        <v>49200</v>
      </c>
      <c r="F1196" s="90">
        <v>44800</v>
      </c>
      <c r="G1196" s="90">
        <v>49200</v>
      </c>
      <c r="H1196" s="91" t="s">
        <v>25</v>
      </c>
      <c r="I1196" s="90">
        <v>47000</v>
      </c>
      <c r="J1196" s="90">
        <v>47800</v>
      </c>
      <c r="K1196" s="90">
        <v>49500</v>
      </c>
      <c r="L1196" s="91" t="s">
        <v>25</v>
      </c>
      <c r="M1196" s="90">
        <v>50000</v>
      </c>
      <c r="N1196" s="90">
        <v>49900</v>
      </c>
      <c r="O1196" s="90">
        <v>48300</v>
      </c>
      <c r="P1196" s="90">
        <v>47000</v>
      </c>
      <c r="Q1196" s="90">
        <v>45000</v>
      </c>
      <c r="R1196" s="90">
        <v>45600</v>
      </c>
      <c r="S1196" s="90">
        <v>45000</v>
      </c>
      <c r="T1196" s="90">
        <v>46900</v>
      </c>
      <c r="U1196" s="90">
        <v>49000</v>
      </c>
      <c r="V1196" s="90">
        <v>50300</v>
      </c>
      <c r="W1196" s="90">
        <v>49500</v>
      </c>
      <c r="X1196" s="90">
        <v>52800</v>
      </c>
    </row>
    <row r="1197" spans="1:24">
      <c r="A1197" t="str">
        <f t="shared" si="27"/>
        <v>Jun-24</v>
      </c>
      <c r="B1197" s="93">
        <v>45463</v>
      </c>
      <c r="C1197" s="90">
        <v>49000</v>
      </c>
      <c r="D1197" s="90">
        <v>49300</v>
      </c>
      <c r="E1197" s="90">
        <v>48800</v>
      </c>
      <c r="F1197" s="90">
        <v>44500</v>
      </c>
      <c r="G1197" s="90">
        <v>49200</v>
      </c>
      <c r="H1197" s="91" t="s">
        <v>25</v>
      </c>
      <c r="I1197" s="90">
        <v>46500</v>
      </c>
      <c r="J1197" s="90">
        <v>47000</v>
      </c>
      <c r="K1197" s="90">
        <v>49500</v>
      </c>
      <c r="L1197" s="91" t="s">
        <v>25</v>
      </c>
      <c r="M1197" s="90">
        <v>49600</v>
      </c>
      <c r="N1197" s="90">
        <v>49400</v>
      </c>
      <c r="O1197" s="90">
        <v>47900</v>
      </c>
      <c r="P1197" s="90">
        <v>46600</v>
      </c>
      <c r="Q1197" s="90">
        <v>44500</v>
      </c>
      <c r="R1197" s="90">
        <v>45300</v>
      </c>
      <c r="S1197" s="90">
        <v>44800</v>
      </c>
      <c r="T1197" s="90">
        <v>46600</v>
      </c>
      <c r="U1197" s="90">
        <v>48800</v>
      </c>
      <c r="V1197" s="90">
        <v>50300</v>
      </c>
      <c r="W1197" s="90">
        <v>49500</v>
      </c>
      <c r="X1197" s="90">
        <v>52700</v>
      </c>
    </row>
    <row r="1198" spans="1:24">
      <c r="A1198" t="str">
        <f t="shared" si="27"/>
        <v>Jun-24</v>
      </c>
      <c r="B1198" s="93">
        <v>45464</v>
      </c>
      <c r="C1198" s="90">
        <v>49000</v>
      </c>
      <c r="D1198" s="90">
        <v>49300</v>
      </c>
      <c r="E1198" s="90">
        <v>48800</v>
      </c>
      <c r="F1198" s="90">
        <v>44300</v>
      </c>
      <c r="G1198" s="90">
        <v>48800</v>
      </c>
      <c r="H1198" s="91" t="s">
        <v>25</v>
      </c>
      <c r="I1198" s="90">
        <v>46000</v>
      </c>
      <c r="J1198" s="90">
        <v>47000</v>
      </c>
      <c r="K1198" s="90">
        <v>49000</v>
      </c>
      <c r="L1198" s="91" t="s">
        <v>25</v>
      </c>
      <c r="M1198" s="90">
        <v>49500</v>
      </c>
      <c r="N1198" s="90">
        <v>49100</v>
      </c>
      <c r="O1198" s="90">
        <v>48000</v>
      </c>
      <c r="P1198" s="90">
        <v>46500</v>
      </c>
      <c r="Q1198" s="90">
        <v>44800</v>
      </c>
      <c r="R1198" s="90">
        <v>45100</v>
      </c>
      <c r="S1198" s="90">
        <v>44800</v>
      </c>
      <c r="T1198" s="90">
        <v>46400</v>
      </c>
      <c r="U1198" s="90">
        <v>48500</v>
      </c>
      <c r="V1198" s="90">
        <v>50300</v>
      </c>
      <c r="W1198" s="90">
        <v>49500</v>
      </c>
      <c r="X1198" s="90">
        <v>52200</v>
      </c>
    </row>
    <row r="1199" spans="1:24">
      <c r="A1199" t="str">
        <f t="shared" si="27"/>
        <v>Jun-24</v>
      </c>
      <c r="B1199" s="93">
        <v>45465</v>
      </c>
      <c r="C1199" s="90">
        <v>48700</v>
      </c>
      <c r="D1199" s="90">
        <v>49000</v>
      </c>
      <c r="E1199" s="90">
        <v>48600</v>
      </c>
      <c r="F1199" s="90">
        <v>44200</v>
      </c>
      <c r="G1199" s="90">
        <v>48800</v>
      </c>
      <c r="H1199" s="91" t="s">
        <v>25</v>
      </c>
      <c r="I1199" s="90">
        <v>46000</v>
      </c>
      <c r="J1199" s="90">
        <v>47000</v>
      </c>
      <c r="K1199" s="90">
        <v>49000</v>
      </c>
      <c r="L1199" s="91" t="s">
        <v>25</v>
      </c>
      <c r="M1199" s="90">
        <v>49300</v>
      </c>
      <c r="N1199" s="90">
        <v>49100</v>
      </c>
      <c r="O1199" s="90">
        <v>47800</v>
      </c>
      <c r="P1199" s="90">
        <v>46200</v>
      </c>
      <c r="Q1199" s="90">
        <v>44000</v>
      </c>
      <c r="R1199" s="90">
        <v>44800</v>
      </c>
      <c r="S1199" s="90">
        <v>44300</v>
      </c>
      <c r="T1199" s="90">
        <v>46300</v>
      </c>
      <c r="U1199" s="90">
        <v>48300</v>
      </c>
      <c r="V1199" s="90">
        <v>49300</v>
      </c>
      <c r="W1199" s="90">
        <v>49300</v>
      </c>
      <c r="X1199" s="90">
        <v>52000</v>
      </c>
    </row>
    <row r="1200" spans="1:24">
      <c r="A1200" t="str">
        <f t="shared" si="27"/>
        <v>Jun-24</v>
      </c>
      <c r="B1200" s="93">
        <v>45466</v>
      </c>
      <c r="C1200" s="90" t="s">
        <v>24</v>
      </c>
      <c r="D1200" s="90" t="s">
        <v>24</v>
      </c>
      <c r="E1200" s="90" t="s">
        <v>24</v>
      </c>
      <c r="F1200" s="90" t="s">
        <v>24</v>
      </c>
      <c r="G1200" s="90" t="s">
        <v>24</v>
      </c>
      <c r="H1200" s="90" t="s">
        <v>24</v>
      </c>
      <c r="I1200" s="90" t="s">
        <v>24</v>
      </c>
      <c r="J1200" s="90" t="s">
        <v>24</v>
      </c>
      <c r="K1200" s="90" t="s">
        <v>24</v>
      </c>
      <c r="L1200" s="90" t="s">
        <v>24</v>
      </c>
      <c r="M1200" s="90" t="s">
        <v>24</v>
      </c>
      <c r="N1200" s="90" t="s">
        <v>24</v>
      </c>
      <c r="O1200" s="90" t="s">
        <v>24</v>
      </c>
      <c r="P1200" s="90" t="s">
        <v>24</v>
      </c>
      <c r="Q1200" s="90" t="s">
        <v>24</v>
      </c>
      <c r="R1200" s="90" t="s">
        <v>24</v>
      </c>
      <c r="S1200" s="90" t="s">
        <v>24</v>
      </c>
      <c r="T1200" s="90" t="s">
        <v>24</v>
      </c>
      <c r="U1200" s="90" t="s">
        <v>24</v>
      </c>
      <c r="V1200" s="90" t="s">
        <v>24</v>
      </c>
      <c r="W1200" s="90" t="s">
        <v>24</v>
      </c>
      <c r="X1200" s="90" t="s">
        <v>24</v>
      </c>
    </row>
    <row r="1201" spans="1:24">
      <c r="A1201" t="str">
        <f t="shared" si="27"/>
        <v>Jun-24</v>
      </c>
      <c r="B1201" s="93">
        <v>45467</v>
      </c>
      <c r="C1201" s="90">
        <v>48300</v>
      </c>
      <c r="D1201" s="90">
        <v>49000</v>
      </c>
      <c r="E1201" s="90">
        <v>48000</v>
      </c>
      <c r="F1201" s="90">
        <v>43800</v>
      </c>
      <c r="G1201" s="90">
        <v>48300</v>
      </c>
      <c r="H1201" s="91" t="s">
        <v>25</v>
      </c>
      <c r="I1201" s="90">
        <v>45500</v>
      </c>
      <c r="J1201" s="90">
        <v>46400</v>
      </c>
      <c r="K1201" s="90">
        <v>48500</v>
      </c>
      <c r="L1201" s="91" t="s">
        <v>25</v>
      </c>
      <c r="M1201" s="90">
        <v>49000</v>
      </c>
      <c r="N1201" s="90">
        <v>49000</v>
      </c>
      <c r="O1201" s="90">
        <v>47200</v>
      </c>
      <c r="P1201" s="90">
        <v>46000</v>
      </c>
      <c r="Q1201" s="90">
        <v>43800</v>
      </c>
      <c r="R1201" s="90">
        <v>44300</v>
      </c>
      <c r="S1201" s="90">
        <v>44300</v>
      </c>
      <c r="T1201" s="90">
        <v>45900</v>
      </c>
      <c r="U1201" s="90">
        <v>47800</v>
      </c>
      <c r="V1201" s="90">
        <v>49300</v>
      </c>
      <c r="W1201" s="90">
        <v>48500</v>
      </c>
      <c r="X1201" s="90">
        <v>51600</v>
      </c>
    </row>
    <row r="1202" spans="1:24">
      <c r="A1202" t="str">
        <f t="shared" si="27"/>
        <v>Jun-24</v>
      </c>
      <c r="B1202" s="93">
        <v>45468</v>
      </c>
      <c r="C1202" s="90">
        <v>48000</v>
      </c>
      <c r="D1202" s="90">
        <v>48800</v>
      </c>
      <c r="E1202" s="90">
        <v>47600</v>
      </c>
      <c r="F1202" s="90">
        <v>42800</v>
      </c>
      <c r="G1202" s="90">
        <v>48000</v>
      </c>
      <c r="H1202" s="91" t="s">
        <v>25</v>
      </c>
      <c r="I1202" s="90">
        <v>45500</v>
      </c>
      <c r="J1202" s="90">
        <v>45900</v>
      </c>
      <c r="K1202" s="90">
        <v>48000</v>
      </c>
      <c r="L1202" s="91" t="s">
        <v>25</v>
      </c>
      <c r="M1202" s="90">
        <v>48400</v>
      </c>
      <c r="N1202" s="90">
        <v>48900</v>
      </c>
      <c r="O1202" s="90">
        <v>46600</v>
      </c>
      <c r="P1202" s="90">
        <v>45200</v>
      </c>
      <c r="Q1202" s="90">
        <v>43000</v>
      </c>
      <c r="R1202" s="90">
        <v>43500</v>
      </c>
      <c r="S1202" s="90">
        <v>43800</v>
      </c>
      <c r="T1202" s="90">
        <v>44900</v>
      </c>
      <c r="U1202" s="90">
        <v>47500</v>
      </c>
      <c r="V1202" s="90">
        <v>48800</v>
      </c>
      <c r="W1202" s="90">
        <v>48500</v>
      </c>
      <c r="X1202" s="90">
        <v>51300</v>
      </c>
    </row>
    <row r="1203" spans="1:24">
      <c r="A1203" t="str">
        <f t="shared" si="27"/>
        <v>Jun-24</v>
      </c>
      <c r="B1203" s="93">
        <v>45469</v>
      </c>
      <c r="C1203" s="90">
        <v>47700</v>
      </c>
      <c r="D1203" s="90">
        <v>48700</v>
      </c>
      <c r="E1203" s="90">
        <v>47200</v>
      </c>
      <c r="F1203" s="90">
        <v>42700</v>
      </c>
      <c r="G1203" s="90">
        <v>48000</v>
      </c>
      <c r="H1203" s="91" t="s">
        <v>25</v>
      </c>
      <c r="I1203" s="90">
        <v>44500</v>
      </c>
      <c r="J1203" s="90">
        <v>45600</v>
      </c>
      <c r="K1203" s="90">
        <v>48000</v>
      </c>
      <c r="L1203" s="91" t="s">
        <v>25</v>
      </c>
      <c r="M1203" s="90">
        <v>48000</v>
      </c>
      <c r="N1203" s="90">
        <v>48900</v>
      </c>
      <c r="O1203" s="90">
        <v>46200</v>
      </c>
      <c r="P1203" s="90">
        <v>44900</v>
      </c>
      <c r="Q1203" s="90">
        <v>42700</v>
      </c>
      <c r="R1203" s="90">
        <v>43300</v>
      </c>
      <c r="S1203" s="90">
        <v>43000</v>
      </c>
      <c r="T1203" s="90">
        <v>44800</v>
      </c>
      <c r="U1203" s="90">
        <v>46500</v>
      </c>
      <c r="V1203" s="90">
        <v>47800</v>
      </c>
      <c r="W1203" s="90">
        <v>48300</v>
      </c>
      <c r="X1203" s="90">
        <v>51300</v>
      </c>
    </row>
    <row r="1204" spans="1:24">
      <c r="A1204" t="str">
        <f t="shared" si="27"/>
        <v>Jun-24</v>
      </c>
      <c r="B1204" s="93">
        <v>45470</v>
      </c>
      <c r="C1204" s="90">
        <v>47900</v>
      </c>
      <c r="D1204" s="90">
        <v>49000</v>
      </c>
      <c r="E1204" s="90">
        <v>47400</v>
      </c>
      <c r="F1204" s="90">
        <v>43200</v>
      </c>
      <c r="G1204" s="90">
        <v>48000</v>
      </c>
      <c r="H1204" s="91" t="s">
        <v>25</v>
      </c>
      <c r="I1204" s="90">
        <v>45500</v>
      </c>
      <c r="J1204" s="90">
        <v>46000</v>
      </c>
      <c r="K1204" s="90">
        <v>48000</v>
      </c>
      <c r="L1204" s="91" t="s">
        <v>25</v>
      </c>
      <c r="M1204" s="90">
        <v>48200</v>
      </c>
      <c r="N1204" s="90">
        <v>48900</v>
      </c>
      <c r="O1204" s="90">
        <v>46600</v>
      </c>
      <c r="P1204" s="90">
        <v>45200</v>
      </c>
      <c r="Q1204" s="90">
        <v>43500</v>
      </c>
      <c r="R1204" s="90">
        <v>43600</v>
      </c>
      <c r="S1204" s="90">
        <v>43500</v>
      </c>
      <c r="T1204" s="90">
        <v>45300</v>
      </c>
      <c r="U1204" s="90">
        <v>47000</v>
      </c>
      <c r="V1204" s="90">
        <v>47800</v>
      </c>
      <c r="W1204" s="90">
        <v>48200</v>
      </c>
      <c r="X1204" s="90">
        <v>51300</v>
      </c>
    </row>
    <row r="1205" spans="1:24">
      <c r="A1205" t="str">
        <f t="shared" si="27"/>
        <v>Jun-24</v>
      </c>
      <c r="B1205" s="93">
        <v>45471</v>
      </c>
      <c r="C1205" s="90">
        <v>48300</v>
      </c>
      <c r="D1205" s="90">
        <v>49200</v>
      </c>
      <c r="E1205" s="90">
        <v>47800</v>
      </c>
      <c r="F1205" s="90">
        <v>43500</v>
      </c>
      <c r="G1205" s="90">
        <v>48000</v>
      </c>
      <c r="H1205" s="91" t="s">
        <v>25</v>
      </c>
      <c r="I1205" s="90">
        <v>45500</v>
      </c>
      <c r="J1205" s="90">
        <v>46600</v>
      </c>
      <c r="K1205" s="90">
        <v>48000</v>
      </c>
      <c r="L1205" s="91" t="s">
        <v>25</v>
      </c>
      <c r="M1205" s="90">
        <v>48600</v>
      </c>
      <c r="N1205" s="90">
        <v>48900</v>
      </c>
      <c r="O1205" s="90">
        <v>47000</v>
      </c>
      <c r="P1205" s="90">
        <v>45500</v>
      </c>
      <c r="Q1205" s="90">
        <v>43800</v>
      </c>
      <c r="R1205" s="90">
        <v>44000</v>
      </c>
      <c r="S1205" s="90">
        <v>43800</v>
      </c>
      <c r="T1205" s="90">
        <v>45500</v>
      </c>
      <c r="U1205" s="90">
        <v>47000</v>
      </c>
      <c r="V1205" s="90">
        <v>48300</v>
      </c>
      <c r="W1205" s="90">
        <v>48200</v>
      </c>
      <c r="X1205" s="90">
        <v>51300</v>
      </c>
    </row>
    <row r="1206" spans="1:24">
      <c r="A1206" t="str">
        <f t="shared" si="27"/>
        <v>Jun-24</v>
      </c>
      <c r="B1206" s="93">
        <v>45472</v>
      </c>
      <c r="C1206" s="90">
        <v>48500</v>
      </c>
      <c r="D1206" s="90">
        <v>49200</v>
      </c>
      <c r="E1206" s="90">
        <v>48200</v>
      </c>
      <c r="F1206" s="90">
        <v>44000</v>
      </c>
      <c r="G1206" s="90">
        <v>48100</v>
      </c>
      <c r="H1206" s="91" t="s">
        <v>25</v>
      </c>
      <c r="I1206" s="90">
        <v>45500</v>
      </c>
      <c r="J1206" s="90">
        <v>47000</v>
      </c>
      <c r="K1206" s="90">
        <v>48300</v>
      </c>
      <c r="L1206" s="91" t="s">
        <v>25</v>
      </c>
      <c r="M1206" s="90">
        <v>49200</v>
      </c>
      <c r="N1206" s="90">
        <v>49000</v>
      </c>
      <c r="O1206" s="90">
        <v>47400</v>
      </c>
      <c r="P1206" s="90">
        <v>46000</v>
      </c>
      <c r="Q1206" s="90">
        <v>44000</v>
      </c>
      <c r="R1206" s="90">
        <v>44200</v>
      </c>
      <c r="S1206" s="90">
        <v>44000</v>
      </c>
      <c r="T1206" s="90">
        <v>46100</v>
      </c>
      <c r="U1206" s="90">
        <v>47200</v>
      </c>
      <c r="V1206" s="90">
        <v>49000</v>
      </c>
      <c r="W1206" s="90">
        <v>48500</v>
      </c>
      <c r="X1206" s="90">
        <v>51300</v>
      </c>
    </row>
    <row r="1207" spans="1:24">
      <c r="A1207" t="str">
        <f t="shared" si="27"/>
        <v>Jun-24</v>
      </c>
      <c r="B1207" s="93">
        <v>45473</v>
      </c>
      <c r="C1207" s="90" t="s">
        <v>24</v>
      </c>
      <c r="D1207" s="90" t="s">
        <v>24</v>
      </c>
      <c r="E1207" s="90" t="s">
        <v>24</v>
      </c>
      <c r="F1207" s="90" t="s">
        <v>24</v>
      </c>
      <c r="G1207" s="90" t="s">
        <v>24</v>
      </c>
      <c r="H1207" s="90" t="s">
        <v>24</v>
      </c>
      <c r="I1207" s="90" t="s">
        <v>24</v>
      </c>
      <c r="J1207" s="90" t="s">
        <v>24</v>
      </c>
      <c r="K1207" s="90" t="s">
        <v>24</v>
      </c>
      <c r="L1207" s="90" t="s">
        <v>24</v>
      </c>
      <c r="M1207" s="90" t="s">
        <v>24</v>
      </c>
      <c r="N1207" s="90" t="s">
        <v>24</v>
      </c>
      <c r="O1207" s="90" t="s">
        <v>24</v>
      </c>
      <c r="P1207" s="90" t="s">
        <v>24</v>
      </c>
      <c r="Q1207" s="90" t="s">
        <v>24</v>
      </c>
      <c r="R1207" s="90" t="s">
        <v>24</v>
      </c>
      <c r="S1207" s="90" t="s">
        <v>24</v>
      </c>
      <c r="T1207" s="90" t="s">
        <v>24</v>
      </c>
      <c r="U1207" s="90" t="s">
        <v>24</v>
      </c>
      <c r="V1207" s="90" t="s">
        <v>24</v>
      </c>
      <c r="W1207" s="90" t="s">
        <v>24</v>
      </c>
      <c r="X1207" s="90" t="s">
        <v>24</v>
      </c>
    </row>
    <row r="1208" spans="1:24">
      <c r="A1208" t="str">
        <f t="shared" si="27"/>
        <v>Jul-24</v>
      </c>
      <c r="B1208" s="93">
        <v>45474</v>
      </c>
      <c r="C1208" s="90">
        <v>48200</v>
      </c>
      <c r="D1208" s="90">
        <v>49000</v>
      </c>
      <c r="E1208" s="90">
        <v>47800</v>
      </c>
      <c r="F1208" s="90">
        <v>43500</v>
      </c>
      <c r="G1208" s="90">
        <v>48100</v>
      </c>
      <c r="H1208" s="91" t="s">
        <v>25</v>
      </c>
      <c r="I1208" s="90">
        <v>45000</v>
      </c>
      <c r="J1208" s="90">
        <v>46500</v>
      </c>
      <c r="K1208" s="90">
        <v>48100</v>
      </c>
      <c r="L1208" s="91" t="s">
        <v>25</v>
      </c>
      <c r="M1208" s="90">
        <v>48900</v>
      </c>
      <c r="N1208" s="90">
        <v>48600</v>
      </c>
      <c r="O1208" s="90">
        <v>46800</v>
      </c>
      <c r="P1208" s="90">
        <v>45400</v>
      </c>
      <c r="Q1208" s="90">
        <v>43700</v>
      </c>
      <c r="R1208" s="90">
        <v>43800</v>
      </c>
      <c r="S1208" s="90">
        <v>43800</v>
      </c>
      <c r="T1208" s="90">
        <v>45600</v>
      </c>
      <c r="U1208" s="90">
        <v>47200</v>
      </c>
      <c r="V1208" s="90">
        <v>49000</v>
      </c>
      <c r="W1208" s="90">
        <v>48500</v>
      </c>
      <c r="X1208" s="90">
        <v>51300</v>
      </c>
    </row>
    <row r="1209" spans="1:24">
      <c r="A1209" t="str">
        <f t="shared" si="27"/>
        <v>Jul-24</v>
      </c>
      <c r="B1209" s="93">
        <v>45475</v>
      </c>
      <c r="C1209" s="90">
        <v>48000</v>
      </c>
      <c r="D1209" s="90">
        <v>49000</v>
      </c>
      <c r="E1209" s="90">
        <v>48000</v>
      </c>
      <c r="F1209" s="90">
        <v>43600</v>
      </c>
      <c r="G1209" s="90">
        <v>48100</v>
      </c>
      <c r="H1209" s="91" t="s">
        <v>25</v>
      </c>
      <c r="I1209" s="90">
        <v>45000</v>
      </c>
      <c r="J1209" s="90">
        <v>47100</v>
      </c>
      <c r="K1209" s="90">
        <v>48100</v>
      </c>
      <c r="L1209" s="91" t="s">
        <v>25</v>
      </c>
      <c r="M1209" s="90">
        <v>49200</v>
      </c>
      <c r="N1209" s="90">
        <v>48600</v>
      </c>
      <c r="O1209" s="90">
        <v>47300</v>
      </c>
      <c r="P1209" s="90">
        <v>45700</v>
      </c>
      <c r="Q1209" s="90">
        <v>43800</v>
      </c>
      <c r="R1209" s="90">
        <v>43800</v>
      </c>
      <c r="S1209" s="90">
        <v>44000</v>
      </c>
      <c r="T1209" s="90">
        <v>45700</v>
      </c>
      <c r="U1209" s="90">
        <v>47500</v>
      </c>
      <c r="V1209" s="90">
        <v>49000</v>
      </c>
      <c r="W1209" s="90">
        <v>48500</v>
      </c>
      <c r="X1209" s="90">
        <v>51300</v>
      </c>
    </row>
    <row r="1210" spans="1:24">
      <c r="A1210" t="str">
        <f t="shared" si="27"/>
        <v>Jul-24</v>
      </c>
      <c r="B1210" s="93">
        <v>45476</v>
      </c>
      <c r="C1210" s="90">
        <v>47800</v>
      </c>
      <c r="D1210" s="90">
        <v>48800</v>
      </c>
      <c r="E1210" s="90">
        <v>48000</v>
      </c>
      <c r="F1210" s="90">
        <v>43400</v>
      </c>
      <c r="G1210" s="90">
        <v>48100</v>
      </c>
      <c r="H1210" s="91" t="s">
        <v>25</v>
      </c>
      <c r="I1210" s="90">
        <v>45500</v>
      </c>
      <c r="J1210" s="90">
        <v>46900</v>
      </c>
      <c r="K1210" s="90">
        <v>47600</v>
      </c>
      <c r="L1210" s="91" t="s">
        <v>25</v>
      </c>
      <c r="M1210" s="90">
        <v>49200</v>
      </c>
      <c r="N1210" s="90">
        <v>48600</v>
      </c>
      <c r="O1210" s="90">
        <v>47300</v>
      </c>
      <c r="P1210" s="90">
        <v>45700</v>
      </c>
      <c r="Q1210" s="90">
        <v>43200</v>
      </c>
      <c r="R1210" s="90">
        <v>43500</v>
      </c>
      <c r="S1210" s="90">
        <v>43700</v>
      </c>
      <c r="T1210" s="90">
        <v>45500</v>
      </c>
      <c r="U1210" s="90">
        <v>47300</v>
      </c>
      <c r="V1210" s="90">
        <v>49000</v>
      </c>
      <c r="W1210" s="90">
        <v>48300</v>
      </c>
      <c r="X1210" s="90">
        <v>51300</v>
      </c>
    </row>
    <row r="1211" spans="1:24">
      <c r="A1211" t="str">
        <f t="shared" si="27"/>
        <v>Jul-24</v>
      </c>
      <c r="B1211" s="93">
        <v>45477</v>
      </c>
      <c r="C1211" s="90">
        <v>47600</v>
      </c>
      <c r="D1211" s="90">
        <v>48500</v>
      </c>
      <c r="E1211" s="90">
        <v>47700</v>
      </c>
      <c r="F1211" s="90">
        <v>43100</v>
      </c>
      <c r="G1211" s="90">
        <v>47800</v>
      </c>
      <c r="H1211" s="91" t="s">
        <v>25</v>
      </c>
      <c r="I1211" s="90">
        <v>45500</v>
      </c>
      <c r="J1211" s="90">
        <v>46800</v>
      </c>
      <c r="K1211" s="90">
        <v>47300</v>
      </c>
      <c r="L1211" s="91" t="s">
        <v>25</v>
      </c>
      <c r="M1211" s="90">
        <v>49200</v>
      </c>
      <c r="N1211" s="90">
        <v>48500</v>
      </c>
      <c r="O1211" s="90">
        <v>47200</v>
      </c>
      <c r="P1211" s="90">
        <v>45400</v>
      </c>
      <c r="Q1211" s="90">
        <v>43000</v>
      </c>
      <c r="R1211" s="90">
        <v>43100</v>
      </c>
      <c r="S1211" s="90">
        <v>43500</v>
      </c>
      <c r="T1211" s="90">
        <v>45200</v>
      </c>
      <c r="U1211" s="90">
        <v>47000</v>
      </c>
      <c r="V1211" s="90">
        <v>48800</v>
      </c>
      <c r="W1211" s="90">
        <v>48200</v>
      </c>
      <c r="X1211" s="90">
        <v>51300</v>
      </c>
    </row>
    <row r="1212" spans="1:24">
      <c r="A1212" t="str">
        <f t="shared" si="27"/>
        <v>Jul-24</v>
      </c>
      <c r="B1212" s="93">
        <v>45478</v>
      </c>
      <c r="C1212" s="90">
        <v>47200</v>
      </c>
      <c r="D1212" s="90">
        <v>48500</v>
      </c>
      <c r="E1212" s="90">
        <v>47500</v>
      </c>
      <c r="F1212" s="90">
        <v>42700</v>
      </c>
      <c r="G1212" s="90">
        <v>47400</v>
      </c>
      <c r="H1212" s="91" t="s">
        <v>25</v>
      </c>
      <c r="I1212" s="90">
        <v>45000</v>
      </c>
      <c r="J1212" s="90">
        <v>46200</v>
      </c>
      <c r="K1212" s="90">
        <v>47000</v>
      </c>
      <c r="L1212" s="91" t="s">
        <v>25</v>
      </c>
      <c r="M1212" s="90">
        <v>49000</v>
      </c>
      <c r="N1212" s="90">
        <v>48100</v>
      </c>
      <c r="O1212" s="90">
        <v>46600</v>
      </c>
      <c r="P1212" s="90">
        <v>44900</v>
      </c>
      <c r="Q1212" s="90">
        <v>42200</v>
      </c>
      <c r="R1212" s="90">
        <v>42700</v>
      </c>
      <c r="S1212" s="90">
        <v>43000</v>
      </c>
      <c r="T1212" s="90">
        <v>44800</v>
      </c>
      <c r="U1212" s="90">
        <v>46400</v>
      </c>
      <c r="V1212" s="90">
        <v>48800</v>
      </c>
      <c r="W1212" s="90">
        <v>48000</v>
      </c>
      <c r="X1212" s="90">
        <v>51000</v>
      </c>
    </row>
    <row r="1213" spans="1:24">
      <c r="A1213" t="str">
        <f t="shared" si="27"/>
        <v>Jul-24</v>
      </c>
      <c r="B1213" s="93">
        <v>45479</v>
      </c>
      <c r="C1213" s="90">
        <v>47000</v>
      </c>
      <c r="D1213" s="90">
        <v>48500</v>
      </c>
      <c r="E1213" s="90">
        <v>47300</v>
      </c>
      <c r="F1213" s="90">
        <v>42600</v>
      </c>
      <c r="G1213" s="90">
        <v>47400</v>
      </c>
      <c r="H1213" s="91" t="s">
        <v>25</v>
      </c>
      <c r="I1213" s="90">
        <v>44500</v>
      </c>
      <c r="J1213" s="90">
        <v>45900</v>
      </c>
      <c r="K1213" s="90">
        <v>47000</v>
      </c>
      <c r="L1213" s="91" t="s">
        <v>25</v>
      </c>
      <c r="M1213" s="90">
        <v>48700</v>
      </c>
      <c r="N1213" s="90">
        <v>48100</v>
      </c>
      <c r="O1213" s="90">
        <v>46200</v>
      </c>
      <c r="P1213" s="90">
        <v>44900</v>
      </c>
      <c r="Q1213" s="90">
        <v>42400</v>
      </c>
      <c r="R1213" s="90">
        <v>42900</v>
      </c>
      <c r="S1213" s="90">
        <v>42700</v>
      </c>
      <c r="T1213" s="90">
        <v>44700</v>
      </c>
      <c r="U1213" s="90">
        <v>46400</v>
      </c>
      <c r="V1213" s="90">
        <v>48300</v>
      </c>
      <c r="W1213" s="90">
        <v>48000</v>
      </c>
      <c r="X1213" s="90">
        <v>51000</v>
      </c>
    </row>
    <row r="1214" spans="1:24">
      <c r="A1214" t="str">
        <f t="shared" si="27"/>
        <v>Jul-24</v>
      </c>
      <c r="B1214" s="93">
        <v>45480</v>
      </c>
      <c r="C1214" s="90" t="s">
        <v>24</v>
      </c>
      <c r="D1214" s="90" t="s">
        <v>24</v>
      </c>
      <c r="E1214" s="90" t="s">
        <v>24</v>
      </c>
      <c r="F1214" s="90" t="s">
        <v>24</v>
      </c>
      <c r="G1214" s="90" t="s">
        <v>24</v>
      </c>
      <c r="H1214" s="90" t="s">
        <v>24</v>
      </c>
      <c r="I1214" s="90" t="s">
        <v>24</v>
      </c>
      <c r="J1214" s="90" t="s">
        <v>24</v>
      </c>
      <c r="K1214" s="90" t="s">
        <v>24</v>
      </c>
      <c r="L1214" s="90" t="s">
        <v>24</v>
      </c>
      <c r="M1214" s="90" t="s">
        <v>24</v>
      </c>
      <c r="N1214" s="90" t="s">
        <v>24</v>
      </c>
      <c r="O1214" s="90" t="s">
        <v>24</v>
      </c>
      <c r="P1214" s="90" t="s">
        <v>24</v>
      </c>
      <c r="Q1214" s="90" t="s">
        <v>24</v>
      </c>
      <c r="R1214" s="90" t="s">
        <v>24</v>
      </c>
      <c r="S1214" s="90" t="s">
        <v>24</v>
      </c>
      <c r="T1214" s="90" t="s">
        <v>24</v>
      </c>
      <c r="U1214" s="90" t="s">
        <v>24</v>
      </c>
      <c r="V1214" s="90" t="s">
        <v>24</v>
      </c>
      <c r="W1214" s="90" t="s">
        <v>24</v>
      </c>
      <c r="X1214" s="90" t="s">
        <v>24</v>
      </c>
    </row>
    <row r="1215" spans="1:24">
      <c r="A1215" t="str">
        <f t="shared" si="27"/>
        <v>Jul-24</v>
      </c>
      <c r="B1215" s="93">
        <v>45481</v>
      </c>
      <c r="C1215" s="90">
        <v>46800</v>
      </c>
      <c r="D1215" s="90">
        <v>48300</v>
      </c>
      <c r="E1215" s="90">
        <v>46900</v>
      </c>
      <c r="F1215" s="90">
        <v>42100</v>
      </c>
      <c r="G1215" s="90">
        <v>47400</v>
      </c>
      <c r="H1215" s="91" t="s">
        <v>25</v>
      </c>
      <c r="I1215" s="90">
        <v>44500</v>
      </c>
      <c r="J1215" s="90">
        <v>45500</v>
      </c>
      <c r="K1215" s="90">
        <v>46500</v>
      </c>
      <c r="L1215" s="91" t="s">
        <v>25</v>
      </c>
      <c r="M1215" s="90">
        <v>48300</v>
      </c>
      <c r="N1215" s="90">
        <v>48000</v>
      </c>
      <c r="O1215" s="90">
        <v>45700</v>
      </c>
      <c r="P1215" s="90">
        <v>44500</v>
      </c>
      <c r="Q1215" s="90">
        <v>42400</v>
      </c>
      <c r="R1215" s="90">
        <v>42800</v>
      </c>
      <c r="S1215" s="90">
        <v>42500</v>
      </c>
      <c r="T1215" s="90">
        <v>44200</v>
      </c>
      <c r="U1215" s="90">
        <v>46300</v>
      </c>
      <c r="V1215" s="90">
        <v>48300</v>
      </c>
      <c r="W1215" s="90">
        <v>47700</v>
      </c>
      <c r="X1215" s="90">
        <v>51000</v>
      </c>
    </row>
    <row r="1216" spans="1:24">
      <c r="A1216" t="str">
        <f t="shared" si="27"/>
        <v>Jul-24</v>
      </c>
      <c r="B1216" s="93">
        <v>45482</v>
      </c>
      <c r="C1216" s="90">
        <v>46800</v>
      </c>
      <c r="D1216" s="90">
        <v>48000</v>
      </c>
      <c r="E1216" s="90">
        <v>46500</v>
      </c>
      <c r="F1216" s="90">
        <v>41500</v>
      </c>
      <c r="G1216" s="90">
        <v>47100</v>
      </c>
      <c r="H1216" s="91" t="s">
        <v>25</v>
      </c>
      <c r="I1216" s="90">
        <v>44500</v>
      </c>
      <c r="J1216" s="90">
        <v>45300</v>
      </c>
      <c r="K1216" s="90">
        <v>46500</v>
      </c>
      <c r="L1216" s="91" t="s">
        <v>25</v>
      </c>
      <c r="M1216" s="90">
        <v>48000</v>
      </c>
      <c r="N1216" s="90">
        <v>47600</v>
      </c>
      <c r="O1216" s="90">
        <v>45200</v>
      </c>
      <c r="P1216" s="90">
        <v>44000</v>
      </c>
      <c r="Q1216" s="90">
        <v>42200</v>
      </c>
      <c r="R1216" s="90">
        <v>42600</v>
      </c>
      <c r="S1216" s="90">
        <v>42000</v>
      </c>
      <c r="T1216" s="90">
        <v>43600</v>
      </c>
      <c r="U1216" s="90">
        <v>46300</v>
      </c>
      <c r="V1216" s="90">
        <v>48300</v>
      </c>
      <c r="W1216" s="90">
        <v>47700</v>
      </c>
      <c r="X1216" s="90">
        <v>51000</v>
      </c>
    </row>
    <row r="1217" spans="1:24">
      <c r="A1217" t="str">
        <f t="shared" si="27"/>
        <v>Jul-24</v>
      </c>
      <c r="B1217" s="93">
        <v>45483</v>
      </c>
      <c r="C1217" s="90">
        <v>46800</v>
      </c>
      <c r="D1217" s="90">
        <v>48000</v>
      </c>
      <c r="E1217" s="90">
        <v>46500</v>
      </c>
      <c r="F1217" s="90">
        <v>41700</v>
      </c>
      <c r="G1217" s="90">
        <v>47100</v>
      </c>
      <c r="H1217" s="91" t="s">
        <v>25</v>
      </c>
      <c r="I1217" s="90">
        <v>44800</v>
      </c>
      <c r="J1217" s="90">
        <v>45200</v>
      </c>
      <c r="K1217" s="90">
        <v>46500</v>
      </c>
      <c r="L1217" s="91" t="s">
        <v>25</v>
      </c>
      <c r="M1217" s="90">
        <v>48100</v>
      </c>
      <c r="N1217" s="90">
        <v>47200</v>
      </c>
      <c r="O1217" s="90">
        <v>45500</v>
      </c>
      <c r="P1217" s="90">
        <v>44000</v>
      </c>
      <c r="Q1217" s="90">
        <v>42000</v>
      </c>
      <c r="R1217" s="90">
        <v>42500</v>
      </c>
      <c r="S1217" s="90">
        <v>42400</v>
      </c>
      <c r="T1217" s="90">
        <v>43800</v>
      </c>
      <c r="U1217" s="90">
        <v>46200</v>
      </c>
      <c r="V1217" s="90">
        <v>48300</v>
      </c>
      <c r="W1217" s="90">
        <v>47400</v>
      </c>
      <c r="X1217" s="90">
        <v>50700</v>
      </c>
    </row>
    <row r="1218" spans="1:24">
      <c r="A1218" t="str">
        <f t="shared" si="27"/>
        <v>Jul-24</v>
      </c>
      <c r="B1218" s="93">
        <v>45484</v>
      </c>
      <c r="C1218" s="90">
        <v>46700</v>
      </c>
      <c r="D1218" s="90">
        <v>48000</v>
      </c>
      <c r="E1218" s="90">
        <v>46300</v>
      </c>
      <c r="F1218" s="90">
        <v>41500</v>
      </c>
      <c r="G1218" s="90">
        <v>47100</v>
      </c>
      <c r="H1218" s="91" t="s">
        <v>25</v>
      </c>
      <c r="I1218" s="90">
        <v>44500</v>
      </c>
      <c r="J1218" s="90">
        <v>45000</v>
      </c>
      <c r="K1218" s="90">
        <v>46500</v>
      </c>
      <c r="L1218" s="91" t="s">
        <v>25</v>
      </c>
      <c r="M1218" s="90">
        <v>47900</v>
      </c>
      <c r="N1218" s="90">
        <v>47000</v>
      </c>
      <c r="O1218" s="90">
        <v>45300</v>
      </c>
      <c r="P1218" s="90">
        <v>43400</v>
      </c>
      <c r="Q1218" s="90">
        <v>41800</v>
      </c>
      <c r="R1218" s="90">
        <v>42300</v>
      </c>
      <c r="S1218" s="90">
        <v>42000</v>
      </c>
      <c r="T1218" s="90">
        <v>43600</v>
      </c>
      <c r="U1218" s="90">
        <v>46000</v>
      </c>
      <c r="V1218" s="90">
        <v>48300</v>
      </c>
      <c r="W1218" s="90">
        <v>47400</v>
      </c>
      <c r="X1218" s="90">
        <v>50700</v>
      </c>
    </row>
    <row r="1219" spans="1:24">
      <c r="A1219" t="str">
        <f t="shared" si="27"/>
        <v>Jul-24</v>
      </c>
      <c r="B1219" s="93">
        <v>45485</v>
      </c>
      <c r="C1219" s="90">
        <v>47000</v>
      </c>
      <c r="D1219" s="90">
        <v>48000</v>
      </c>
      <c r="E1219" s="90">
        <v>46500</v>
      </c>
      <c r="F1219" s="90">
        <v>41900</v>
      </c>
      <c r="G1219" s="90">
        <v>47100</v>
      </c>
      <c r="H1219" s="91" t="s">
        <v>25</v>
      </c>
      <c r="I1219" s="90">
        <v>44800</v>
      </c>
      <c r="J1219" s="90">
        <v>45300</v>
      </c>
      <c r="K1219" s="90">
        <v>46500</v>
      </c>
      <c r="L1219" s="91" t="s">
        <v>25</v>
      </c>
      <c r="M1219" s="90">
        <v>48300</v>
      </c>
      <c r="N1219" s="90">
        <v>46800</v>
      </c>
      <c r="O1219" s="90">
        <v>45500</v>
      </c>
      <c r="P1219" s="90">
        <v>44000</v>
      </c>
      <c r="Q1219" s="90">
        <v>42200</v>
      </c>
      <c r="R1219" s="90">
        <v>42400</v>
      </c>
      <c r="S1219" s="90">
        <v>42200</v>
      </c>
      <c r="T1219" s="90">
        <v>45000</v>
      </c>
      <c r="U1219" s="90">
        <v>46000</v>
      </c>
      <c r="V1219" s="90">
        <v>48300</v>
      </c>
      <c r="W1219" s="90">
        <v>46900</v>
      </c>
      <c r="X1219" s="90">
        <v>50500</v>
      </c>
    </row>
    <row r="1220" spans="1:24">
      <c r="A1220" t="str">
        <f t="shared" si="27"/>
        <v>Jul-24</v>
      </c>
      <c r="B1220" s="93">
        <v>45486</v>
      </c>
      <c r="C1220" s="90">
        <v>47000</v>
      </c>
      <c r="D1220" s="90">
        <v>47800</v>
      </c>
      <c r="E1220" s="90">
        <v>46500</v>
      </c>
      <c r="F1220" s="90">
        <v>42000</v>
      </c>
      <c r="G1220" s="90">
        <v>47100</v>
      </c>
      <c r="H1220" s="91" t="s">
        <v>25</v>
      </c>
      <c r="I1220" s="90">
        <v>44500</v>
      </c>
      <c r="J1220" s="90">
        <v>45300</v>
      </c>
      <c r="K1220" s="90">
        <v>46300</v>
      </c>
      <c r="L1220" s="91" t="s">
        <v>25</v>
      </c>
      <c r="M1220" s="90">
        <v>48200</v>
      </c>
      <c r="N1220" s="90">
        <v>46800</v>
      </c>
      <c r="O1220" s="90">
        <v>45700</v>
      </c>
      <c r="P1220" s="90">
        <v>44000</v>
      </c>
      <c r="Q1220" s="90">
        <v>41800</v>
      </c>
      <c r="R1220" s="90">
        <v>42300</v>
      </c>
      <c r="S1220" s="90">
        <v>42000</v>
      </c>
      <c r="T1220" s="90">
        <v>44100</v>
      </c>
      <c r="U1220" s="90">
        <v>45800</v>
      </c>
      <c r="V1220" s="90">
        <v>48300</v>
      </c>
      <c r="W1220" s="90">
        <v>46900</v>
      </c>
      <c r="X1220" s="90">
        <v>50500</v>
      </c>
    </row>
    <row r="1221" spans="1:24">
      <c r="A1221" t="str">
        <f t="shared" si="27"/>
        <v>Jul-24</v>
      </c>
      <c r="B1221" s="93">
        <v>45487</v>
      </c>
      <c r="C1221" s="90" t="s">
        <v>24</v>
      </c>
      <c r="D1221" s="90" t="s">
        <v>24</v>
      </c>
      <c r="E1221" s="90" t="s">
        <v>24</v>
      </c>
      <c r="F1221" s="90" t="s">
        <v>24</v>
      </c>
      <c r="G1221" s="90" t="s">
        <v>24</v>
      </c>
      <c r="H1221" s="90" t="s">
        <v>24</v>
      </c>
      <c r="I1221" s="90" t="s">
        <v>24</v>
      </c>
      <c r="J1221" s="90" t="s">
        <v>24</v>
      </c>
      <c r="K1221" s="90" t="s">
        <v>24</v>
      </c>
      <c r="L1221" s="90" t="s">
        <v>24</v>
      </c>
      <c r="M1221" s="90" t="s">
        <v>24</v>
      </c>
      <c r="N1221" s="90" t="s">
        <v>24</v>
      </c>
      <c r="O1221" s="90" t="s">
        <v>24</v>
      </c>
      <c r="P1221" s="90" t="s">
        <v>24</v>
      </c>
      <c r="Q1221" s="90" t="s">
        <v>24</v>
      </c>
      <c r="R1221" s="90" t="s">
        <v>24</v>
      </c>
      <c r="S1221" s="90" t="s">
        <v>24</v>
      </c>
      <c r="T1221" s="90" t="s">
        <v>24</v>
      </c>
      <c r="U1221" s="90" t="s">
        <v>24</v>
      </c>
      <c r="V1221" s="90" t="s">
        <v>24</v>
      </c>
      <c r="W1221" s="90" t="s">
        <v>24</v>
      </c>
      <c r="X1221" s="90" t="s">
        <v>24</v>
      </c>
    </row>
    <row r="1222" spans="1:24">
      <c r="A1222" t="str">
        <f t="shared" si="27"/>
        <v>Jul-24</v>
      </c>
      <c r="B1222" s="93">
        <v>45488</v>
      </c>
      <c r="C1222" s="90">
        <v>47200</v>
      </c>
      <c r="D1222" s="90">
        <v>47800</v>
      </c>
      <c r="E1222" s="90">
        <v>47000</v>
      </c>
      <c r="F1222" s="90">
        <v>42500</v>
      </c>
      <c r="G1222" s="90">
        <v>47100</v>
      </c>
      <c r="H1222" s="91" t="s">
        <v>25</v>
      </c>
      <c r="I1222" s="90">
        <v>45000</v>
      </c>
      <c r="J1222" s="90">
        <v>46000</v>
      </c>
      <c r="K1222" s="90">
        <v>46900</v>
      </c>
      <c r="L1222" s="91" t="s">
        <v>25</v>
      </c>
      <c r="M1222" s="90">
        <v>48800</v>
      </c>
      <c r="N1222" s="90">
        <v>46900</v>
      </c>
      <c r="O1222" s="90">
        <v>46800</v>
      </c>
      <c r="P1222" s="90">
        <v>44500</v>
      </c>
      <c r="Q1222" s="90">
        <v>42400</v>
      </c>
      <c r="R1222" s="90">
        <v>42700</v>
      </c>
      <c r="S1222" s="90">
        <v>42700</v>
      </c>
      <c r="T1222" s="90">
        <v>44600</v>
      </c>
      <c r="U1222" s="90">
        <v>46000</v>
      </c>
      <c r="V1222" s="90">
        <v>48300</v>
      </c>
      <c r="W1222" s="90">
        <v>46900</v>
      </c>
      <c r="X1222" s="90">
        <v>50500</v>
      </c>
    </row>
    <row r="1223" spans="1:24">
      <c r="A1223" t="str">
        <f t="shared" si="27"/>
        <v>Jul-24</v>
      </c>
      <c r="B1223" s="93">
        <v>45489</v>
      </c>
      <c r="C1223" s="90">
        <v>47200</v>
      </c>
      <c r="D1223" s="90">
        <v>47800</v>
      </c>
      <c r="E1223" s="90">
        <v>47100</v>
      </c>
      <c r="F1223" s="90">
        <v>42200</v>
      </c>
      <c r="G1223" s="90">
        <v>47800</v>
      </c>
      <c r="H1223" s="91" t="s">
        <v>25</v>
      </c>
      <c r="I1223" s="90">
        <v>45000</v>
      </c>
      <c r="J1223" s="90">
        <v>45900</v>
      </c>
      <c r="K1223" s="90">
        <v>46900</v>
      </c>
      <c r="L1223" s="91" t="s">
        <v>25</v>
      </c>
      <c r="M1223" s="90">
        <v>48800</v>
      </c>
      <c r="N1223" s="90">
        <v>46800</v>
      </c>
      <c r="O1223" s="90">
        <v>46400</v>
      </c>
      <c r="P1223" s="90">
        <v>44300</v>
      </c>
      <c r="Q1223" s="90">
        <v>42000</v>
      </c>
      <c r="R1223" s="90">
        <v>42700</v>
      </c>
      <c r="S1223" s="90">
        <v>42500</v>
      </c>
      <c r="T1223" s="90">
        <v>44300</v>
      </c>
      <c r="U1223" s="90">
        <v>46000</v>
      </c>
      <c r="V1223" s="90">
        <v>48300</v>
      </c>
      <c r="W1223" s="90">
        <v>46900</v>
      </c>
      <c r="X1223" s="90">
        <v>50500</v>
      </c>
    </row>
    <row r="1224" spans="1:24">
      <c r="A1224" t="str">
        <f t="shared" si="27"/>
        <v>Jul-24</v>
      </c>
      <c r="B1224" s="93">
        <v>45490</v>
      </c>
      <c r="C1224" s="90">
        <v>47200</v>
      </c>
      <c r="D1224" s="90">
        <v>47800</v>
      </c>
      <c r="E1224" s="90">
        <v>47100</v>
      </c>
      <c r="F1224" s="90">
        <v>42200</v>
      </c>
      <c r="G1224" s="90">
        <v>47800</v>
      </c>
      <c r="H1224" s="91" t="s">
        <v>25</v>
      </c>
      <c r="I1224" s="90">
        <v>44500</v>
      </c>
      <c r="J1224" s="90">
        <v>45600</v>
      </c>
      <c r="K1224" s="90">
        <v>46900</v>
      </c>
      <c r="L1224" s="91" t="s">
        <v>25</v>
      </c>
      <c r="M1224" s="90">
        <v>48700</v>
      </c>
      <c r="N1224" s="90">
        <v>46800</v>
      </c>
      <c r="O1224" s="90">
        <v>46300</v>
      </c>
      <c r="P1224" s="90">
        <v>44300</v>
      </c>
      <c r="Q1224" s="90">
        <v>42000</v>
      </c>
      <c r="R1224" s="90">
        <v>42300</v>
      </c>
      <c r="S1224" s="90">
        <v>42000</v>
      </c>
      <c r="T1224" s="90">
        <v>44300</v>
      </c>
      <c r="U1224" s="90">
        <v>46000</v>
      </c>
      <c r="V1224" s="90">
        <v>48300</v>
      </c>
      <c r="W1224" s="90">
        <v>46900</v>
      </c>
      <c r="X1224" s="90">
        <v>50500</v>
      </c>
    </row>
    <row r="1225" spans="1:24">
      <c r="A1225" t="str">
        <f t="shared" si="27"/>
        <v>Jul-24</v>
      </c>
      <c r="B1225" s="93">
        <v>45491</v>
      </c>
      <c r="C1225" s="90">
        <v>47200</v>
      </c>
      <c r="D1225" s="90">
        <v>47500</v>
      </c>
      <c r="E1225" s="90">
        <v>46900</v>
      </c>
      <c r="F1225" s="90">
        <v>41700</v>
      </c>
      <c r="G1225" s="90">
        <v>47800</v>
      </c>
      <c r="H1225" s="91" t="s">
        <v>25</v>
      </c>
      <c r="I1225" s="90">
        <v>44500</v>
      </c>
      <c r="J1225" s="90">
        <v>45200</v>
      </c>
      <c r="K1225" s="90">
        <v>46500</v>
      </c>
      <c r="L1225" s="91" t="s">
        <v>25</v>
      </c>
      <c r="M1225" s="90">
        <v>48400</v>
      </c>
      <c r="N1225" s="90">
        <v>46500</v>
      </c>
      <c r="O1225" s="90">
        <v>46000</v>
      </c>
      <c r="P1225" s="90">
        <v>44000</v>
      </c>
      <c r="Q1225" s="90">
        <v>41800</v>
      </c>
      <c r="R1225" s="90">
        <v>42000</v>
      </c>
      <c r="S1225" s="90">
        <v>42000</v>
      </c>
      <c r="T1225" s="90">
        <v>43800</v>
      </c>
      <c r="U1225" s="90">
        <v>45500</v>
      </c>
      <c r="V1225" s="90">
        <v>48300</v>
      </c>
      <c r="W1225" s="90">
        <v>46900</v>
      </c>
      <c r="X1225" s="90">
        <v>50500</v>
      </c>
    </row>
    <row r="1226" spans="1:24">
      <c r="A1226" t="str">
        <f t="shared" si="27"/>
        <v>Jul-24</v>
      </c>
      <c r="B1226" s="93">
        <v>45492</v>
      </c>
      <c r="C1226" s="90">
        <v>46700</v>
      </c>
      <c r="D1226" s="90">
        <v>47500</v>
      </c>
      <c r="E1226" s="90">
        <v>46500</v>
      </c>
      <c r="F1226" s="90">
        <v>41500</v>
      </c>
      <c r="G1226" s="90">
        <v>47700</v>
      </c>
      <c r="H1226" s="91" t="s">
        <v>25</v>
      </c>
      <c r="I1226" s="90">
        <v>44500</v>
      </c>
      <c r="J1226" s="90">
        <v>44900</v>
      </c>
      <c r="K1226" s="90">
        <v>46200</v>
      </c>
      <c r="L1226" s="91" t="s">
        <v>25</v>
      </c>
      <c r="M1226" s="90">
        <v>48000</v>
      </c>
      <c r="N1226" s="90">
        <v>46500</v>
      </c>
      <c r="O1226" s="90">
        <v>45700</v>
      </c>
      <c r="P1226" s="90">
        <v>43400</v>
      </c>
      <c r="Q1226" s="90">
        <v>41500</v>
      </c>
      <c r="R1226" s="90">
        <v>41900</v>
      </c>
      <c r="S1226" s="90">
        <v>41500</v>
      </c>
      <c r="T1226" s="90">
        <v>43600</v>
      </c>
      <c r="U1226" s="90">
        <v>45000</v>
      </c>
      <c r="V1226" s="90">
        <v>47800</v>
      </c>
      <c r="W1226" s="90">
        <v>46900</v>
      </c>
      <c r="X1226" s="90">
        <v>50500</v>
      </c>
    </row>
    <row r="1227" spans="1:24">
      <c r="A1227" t="str">
        <f t="shared" si="27"/>
        <v>Jul-24</v>
      </c>
      <c r="B1227" s="93">
        <v>45493</v>
      </c>
      <c r="C1227" s="90">
        <v>46700</v>
      </c>
      <c r="D1227" s="90">
        <v>47500</v>
      </c>
      <c r="E1227" s="90">
        <v>46600</v>
      </c>
      <c r="F1227" s="90">
        <v>41800</v>
      </c>
      <c r="G1227" s="90">
        <v>47700</v>
      </c>
      <c r="H1227" s="91" t="s">
        <v>25</v>
      </c>
      <c r="I1227" s="90">
        <v>44000</v>
      </c>
      <c r="J1227" s="90">
        <v>45000</v>
      </c>
      <c r="K1227" s="90">
        <v>46200</v>
      </c>
      <c r="L1227" s="91" t="s">
        <v>25</v>
      </c>
      <c r="M1227" s="90">
        <v>48000</v>
      </c>
      <c r="N1227" s="90">
        <v>46500</v>
      </c>
      <c r="O1227" s="90">
        <v>45600</v>
      </c>
      <c r="P1227" s="90">
        <v>43400</v>
      </c>
      <c r="Q1227" s="90">
        <v>41500</v>
      </c>
      <c r="R1227" s="90">
        <v>41900</v>
      </c>
      <c r="S1227" s="90">
        <v>41500</v>
      </c>
      <c r="T1227" s="90">
        <v>43900</v>
      </c>
      <c r="U1227" s="90">
        <v>45000</v>
      </c>
      <c r="V1227" s="90">
        <v>47800</v>
      </c>
      <c r="W1227" s="90">
        <v>46900</v>
      </c>
      <c r="X1227" s="90">
        <v>50500</v>
      </c>
    </row>
    <row r="1228" spans="1:24">
      <c r="A1228" t="str">
        <f t="shared" si="27"/>
        <v>Jul-24</v>
      </c>
      <c r="B1228" s="93">
        <v>45494</v>
      </c>
      <c r="C1228" s="90" t="s">
        <v>24</v>
      </c>
      <c r="D1228" s="90" t="s">
        <v>24</v>
      </c>
      <c r="E1228" s="90" t="s">
        <v>24</v>
      </c>
      <c r="F1228" s="90" t="s">
        <v>24</v>
      </c>
      <c r="G1228" s="90" t="s">
        <v>24</v>
      </c>
      <c r="H1228" s="90" t="s">
        <v>24</v>
      </c>
      <c r="I1228" s="90" t="s">
        <v>24</v>
      </c>
      <c r="J1228" s="90" t="s">
        <v>24</v>
      </c>
      <c r="K1228" s="90" t="s">
        <v>24</v>
      </c>
      <c r="L1228" s="90" t="s">
        <v>24</v>
      </c>
      <c r="M1228" s="90" t="s">
        <v>24</v>
      </c>
      <c r="N1228" s="90" t="s">
        <v>24</v>
      </c>
      <c r="O1228" s="90" t="s">
        <v>24</v>
      </c>
      <c r="P1228" s="90" t="s">
        <v>24</v>
      </c>
      <c r="Q1228" s="90" t="s">
        <v>24</v>
      </c>
      <c r="R1228" s="90" t="s">
        <v>24</v>
      </c>
      <c r="S1228" s="90" t="s">
        <v>24</v>
      </c>
      <c r="T1228" s="90" t="s">
        <v>24</v>
      </c>
      <c r="U1228" s="90" t="s">
        <v>24</v>
      </c>
      <c r="V1228" s="90" t="s">
        <v>24</v>
      </c>
      <c r="W1228" s="90" t="s">
        <v>24</v>
      </c>
      <c r="X1228" s="90" t="s">
        <v>24</v>
      </c>
    </row>
    <row r="1229" spans="1:24">
      <c r="A1229" t="str">
        <f t="shared" si="27"/>
        <v>Jul-24</v>
      </c>
      <c r="B1229" s="93">
        <v>45495</v>
      </c>
      <c r="C1229" s="90">
        <v>46200</v>
      </c>
      <c r="D1229" s="90">
        <v>47500</v>
      </c>
      <c r="E1229" s="90">
        <v>46300</v>
      </c>
      <c r="F1229" s="90">
        <v>41500</v>
      </c>
      <c r="G1229" s="90">
        <v>47600</v>
      </c>
      <c r="H1229" s="91" t="s">
        <v>25</v>
      </c>
      <c r="I1229" s="90">
        <v>43500</v>
      </c>
      <c r="J1229" s="90">
        <v>44700</v>
      </c>
      <c r="K1229" s="90">
        <v>45900</v>
      </c>
      <c r="L1229" s="91" t="s">
        <v>25</v>
      </c>
      <c r="M1229" s="90">
        <v>47600</v>
      </c>
      <c r="N1229" s="90">
        <v>46000</v>
      </c>
      <c r="O1229" s="90">
        <v>45400</v>
      </c>
      <c r="P1229" s="90">
        <v>43400</v>
      </c>
      <c r="Q1229" s="90">
        <v>41000</v>
      </c>
      <c r="R1229" s="90">
        <v>41700</v>
      </c>
      <c r="S1229" s="90">
        <v>41500</v>
      </c>
      <c r="T1229" s="90">
        <v>43600</v>
      </c>
      <c r="U1229" s="90">
        <v>45000</v>
      </c>
      <c r="V1229" s="90">
        <v>47800</v>
      </c>
      <c r="W1229" s="90">
        <v>46900</v>
      </c>
      <c r="X1229" s="90">
        <v>50100</v>
      </c>
    </row>
    <row r="1230" spans="1:24">
      <c r="A1230" t="str">
        <f t="shared" si="27"/>
        <v>Jul-24</v>
      </c>
      <c r="B1230" s="93">
        <v>45496</v>
      </c>
      <c r="C1230" s="90">
        <v>46200</v>
      </c>
      <c r="D1230" s="90">
        <v>47500</v>
      </c>
      <c r="E1230" s="90">
        <v>46300</v>
      </c>
      <c r="F1230" s="90">
        <v>41500</v>
      </c>
      <c r="G1230" s="90">
        <v>47500</v>
      </c>
      <c r="H1230" s="91" t="s">
        <v>25</v>
      </c>
      <c r="I1230" s="90">
        <v>44000</v>
      </c>
      <c r="J1230" s="90">
        <v>44700</v>
      </c>
      <c r="K1230" s="90">
        <v>45800</v>
      </c>
      <c r="L1230" s="91" t="s">
        <v>25</v>
      </c>
      <c r="M1230" s="90">
        <v>47400</v>
      </c>
      <c r="N1230" s="90">
        <v>45800</v>
      </c>
      <c r="O1230" s="91" t="s">
        <v>25</v>
      </c>
      <c r="P1230" s="90">
        <v>43400</v>
      </c>
      <c r="Q1230" s="90">
        <v>41400</v>
      </c>
      <c r="R1230" s="90">
        <v>41800</v>
      </c>
      <c r="S1230" s="90">
        <v>41700</v>
      </c>
      <c r="T1230" s="90">
        <v>43600</v>
      </c>
      <c r="U1230" s="90">
        <v>45000</v>
      </c>
      <c r="V1230" s="90">
        <v>47800</v>
      </c>
      <c r="W1230" s="90">
        <v>46900</v>
      </c>
      <c r="X1230" s="90">
        <v>50100</v>
      </c>
    </row>
    <row r="1231" spans="1:24">
      <c r="A1231" t="str">
        <f t="shared" si="27"/>
        <v>Jul-24</v>
      </c>
      <c r="B1231" s="93">
        <v>45497</v>
      </c>
      <c r="C1231" s="90">
        <v>46200</v>
      </c>
      <c r="D1231" s="90">
        <v>47500</v>
      </c>
      <c r="E1231" s="90">
        <v>46200</v>
      </c>
      <c r="F1231" s="90">
        <v>41000</v>
      </c>
      <c r="G1231" s="90">
        <v>47400</v>
      </c>
      <c r="H1231" s="91" t="s">
        <v>25</v>
      </c>
      <c r="I1231" s="90">
        <v>43500</v>
      </c>
      <c r="J1231" s="90">
        <v>44500</v>
      </c>
      <c r="K1231" s="90">
        <v>45500</v>
      </c>
      <c r="L1231" s="91" t="s">
        <v>25</v>
      </c>
      <c r="M1231" s="90">
        <v>47200</v>
      </c>
      <c r="N1231" s="90">
        <v>45700</v>
      </c>
      <c r="O1231" s="91" t="s">
        <v>25</v>
      </c>
      <c r="P1231" s="90">
        <v>43400</v>
      </c>
      <c r="Q1231" s="90">
        <v>41300</v>
      </c>
      <c r="R1231" s="90">
        <v>41700</v>
      </c>
      <c r="S1231" s="90">
        <v>41300</v>
      </c>
      <c r="T1231" s="90">
        <v>43100</v>
      </c>
      <c r="U1231" s="90">
        <v>45000</v>
      </c>
      <c r="V1231" s="90">
        <v>47800</v>
      </c>
      <c r="W1231" s="90">
        <v>46900</v>
      </c>
      <c r="X1231" s="90">
        <v>50100</v>
      </c>
    </row>
    <row r="1232" spans="1:24">
      <c r="A1232" t="str">
        <f t="shared" si="27"/>
        <v>Jul-24</v>
      </c>
      <c r="B1232" s="93">
        <v>45498</v>
      </c>
      <c r="C1232" s="90">
        <v>46000</v>
      </c>
      <c r="D1232" s="90">
        <v>47500</v>
      </c>
      <c r="E1232" s="90">
        <v>46200</v>
      </c>
      <c r="F1232" s="90">
        <v>41300</v>
      </c>
      <c r="G1232" s="90">
        <v>47200</v>
      </c>
      <c r="H1232" s="91" t="s">
        <v>25</v>
      </c>
      <c r="I1232" s="90">
        <v>43000</v>
      </c>
      <c r="J1232" s="90">
        <v>44600</v>
      </c>
      <c r="K1232" s="90">
        <v>45500</v>
      </c>
      <c r="L1232" s="91" t="s">
        <v>25</v>
      </c>
      <c r="M1232" s="90">
        <v>47200</v>
      </c>
      <c r="N1232" s="90">
        <v>45400</v>
      </c>
      <c r="O1232" s="91" t="s">
        <v>25</v>
      </c>
      <c r="P1232" s="90">
        <v>43400</v>
      </c>
      <c r="Q1232" s="90">
        <v>41500</v>
      </c>
      <c r="R1232" s="90">
        <v>41600</v>
      </c>
      <c r="S1232" s="90">
        <v>41300</v>
      </c>
      <c r="T1232" s="90">
        <v>43600</v>
      </c>
      <c r="U1232" s="90">
        <v>44800</v>
      </c>
      <c r="V1232" s="90">
        <v>47800</v>
      </c>
      <c r="W1232" s="90">
        <v>46800</v>
      </c>
      <c r="X1232" s="90">
        <v>50100</v>
      </c>
    </row>
    <row r="1233" spans="1:24">
      <c r="A1233" t="str">
        <f t="shared" si="27"/>
        <v>Jul-24</v>
      </c>
      <c r="B1233" s="93">
        <v>45499</v>
      </c>
      <c r="C1233" s="90">
        <v>46000</v>
      </c>
      <c r="D1233" s="90">
        <v>47300</v>
      </c>
      <c r="E1233" s="90">
        <v>46100</v>
      </c>
      <c r="F1233" s="90">
        <v>41300</v>
      </c>
      <c r="G1233" s="90">
        <v>47000</v>
      </c>
      <c r="H1233" s="91" t="s">
        <v>25</v>
      </c>
      <c r="I1233" s="90">
        <v>43500</v>
      </c>
      <c r="J1233" s="90">
        <v>44700</v>
      </c>
      <c r="K1233" s="90">
        <v>44700</v>
      </c>
      <c r="L1233" s="91" t="s">
        <v>25</v>
      </c>
      <c r="M1233" s="90">
        <v>47200</v>
      </c>
      <c r="N1233" s="90">
        <v>44900</v>
      </c>
      <c r="O1233" s="91" t="s">
        <v>25</v>
      </c>
      <c r="P1233" s="90">
        <v>43200</v>
      </c>
      <c r="Q1233" s="90">
        <v>41300</v>
      </c>
      <c r="R1233" s="90">
        <v>41500</v>
      </c>
      <c r="S1233" s="90">
        <v>41300</v>
      </c>
      <c r="T1233" s="90">
        <v>43400</v>
      </c>
      <c r="U1233" s="90">
        <v>44500</v>
      </c>
      <c r="V1233" s="90">
        <v>47800</v>
      </c>
      <c r="W1233" s="90">
        <v>46300</v>
      </c>
      <c r="X1233" s="90">
        <v>49700</v>
      </c>
    </row>
    <row r="1234" spans="1:24">
      <c r="A1234" t="str">
        <f t="shared" si="27"/>
        <v>Jul-24</v>
      </c>
      <c r="B1234" s="93">
        <v>45500</v>
      </c>
      <c r="C1234" s="90">
        <v>46000</v>
      </c>
      <c r="D1234" s="90">
        <v>47500</v>
      </c>
      <c r="E1234" s="90">
        <v>46400</v>
      </c>
      <c r="F1234" s="90">
        <v>41700</v>
      </c>
      <c r="G1234" s="90">
        <v>46600</v>
      </c>
      <c r="H1234" s="91" t="s">
        <v>25</v>
      </c>
      <c r="I1234" s="90">
        <v>43500</v>
      </c>
      <c r="J1234" s="90">
        <v>45200</v>
      </c>
      <c r="K1234" s="90">
        <v>44800</v>
      </c>
      <c r="L1234" s="91" t="s">
        <v>25</v>
      </c>
      <c r="M1234" s="90">
        <v>47500</v>
      </c>
      <c r="N1234" s="90">
        <v>44700</v>
      </c>
      <c r="O1234" s="91" t="s">
        <v>25</v>
      </c>
      <c r="P1234" s="90">
        <v>43200</v>
      </c>
      <c r="Q1234" s="90">
        <v>41400</v>
      </c>
      <c r="R1234" s="90">
        <v>41500</v>
      </c>
      <c r="S1234" s="90">
        <v>41500</v>
      </c>
      <c r="T1234" s="90">
        <v>43800</v>
      </c>
      <c r="U1234" s="90">
        <v>44500</v>
      </c>
      <c r="V1234" s="90">
        <v>47800</v>
      </c>
      <c r="W1234" s="90">
        <v>46300</v>
      </c>
      <c r="X1234" s="90">
        <v>49700</v>
      </c>
    </row>
    <row r="1235" spans="1:24">
      <c r="A1235" t="str">
        <f t="shared" si="27"/>
        <v>Jul-24</v>
      </c>
      <c r="B1235" s="93">
        <v>45501</v>
      </c>
      <c r="C1235" s="90" t="s">
        <v>24</v>
      </c>
      <c r="D1235" s="90" t="s">
        <v>24</v>
      </c>
      <c r="E1235" s="90" t="s">
        <v>24</v>
      </c>
      <c r="F1235" s="90" t="s">
        <v>24</v>
      </c>
      <c r="G1235" s="90" t="s">
        <v>24</v>
      </c>
      <c r="H1235" s="90" t="s">
        <v>24</v>
      </c>
      <c r="I1235" s="90" t="s">
        <v>24</v>
      </c>
      <c r="J1235" s="90" t="s">
        <v>24</v>
      </c>
      <c r="K1235" s="90" t="s">
        <v>24</v>
      </c>
      <c r="L1235" s="90" t="s">
        <v>24</v>
      </c>
      <c r="M1235" s="90" t="s">
        <v>24</v>
      </c>
      <c r="N1235" s="90" t="s">
        <v>24</v>
      </c>
      <c r="O1235" s="90" t="s">
        <v>24</v>
      </c>
      <c r="P1235" s="90" t="s">
        <v>24</v>
      </c>
      <c r="Q1235" s="90" t="s">
        <v>24</v>
      </c>
      <c r="R1235" s="90" t="s">
        <v>24</v>
      </c>
      <c r="S1235" s="90" t="s">
        <v>24</v>
      </c>
      <c r="T1235" s="90" t="s">
        <v>24</v>
      </c>
      <c r="U1235" s="90" t="s">
        <v>24</v>
      </c>
      <c r="V1235" s="90" t="s">
        <v>24</v>
      </c>
      <c r="W1235" s="90" t="s">
        <v>24</v>
      </c>
      <c r="X1235" s="90" t="s">
        <v>24</v>
      </c>
    </row>
    <row r="1236" spans="1:24">
      <c r="A1236" t="str">
        <f t="shared" si="27"/>
        <v>Jul-24</v>
      </c>
      <c r="B1236" s="93">
        <v>45502</v>
      </c>
      <c r="C1236" s="90">
        <v>46200</v>
      </c>
      <c r="D1236" s="90">
        <v>47500</v>
      </c>
      <c r="E1236" s="90">
        <v>46700</v>
      </c>
      <c r="F1236" s="90">
        <v>42000</v>
      </c>
      <c r="G1236" s="90">
        <v>47000</v>
      </c>
      <c r="H1236" s="91" t="s">
        <v>25</v>
      </c>
      <c r="I1236" s="90">
        <v>43500</v>
      </c>
      <c r="J1236" s="90">
        <v>45400</v>
      </c>
      <c r="K1236" s="90">
        <v>44800</v>
      </c>
      <c r="L1236" s="91" t="s">
        <v>25</v>
      </c>
      <c r="M1236" s="90">
        <v>47600</v>
      </c>
      <c r="N1236" s="90">
        <v>44400</v>
      </c>
      <c r="O1236" s="91" t="s">
        <v>25</v>
      </c>
      <c r="P1236" s="90">
        <v>43600</v>
      </c>
      <c r="Q1236" s="90">
        <v>41500</v>
      </c>
      <c r="R1236" s="90">
        <v>41700</v>
      </c>
      <c r="S1236" s="90">
        <v>41500</v>
      </c>
      <c r="T1236" s="90">
        <v>44100</v>
      </c>
      <c r="U1236" s="90">
        <v>44500</v>
      </c>
      <c r="V1236" s="90">
        <v>47800</v>
      </c>
      <c r="W1236" s="90">
        <v>46100</v>
      </c>
      <c r="X1236" s="90">
        <v>49300</v>
      </c>
    </row>
    <row r="1237" spans="1:24">
      <c r="A1237" t="str">
        <f t="shared" si="27"/>
        <v>Jul-24</v>
      </c>
      <c r="B1237" s="93">
        <v>45503</v>
      </c>
      <c r="C1237" s="90">
        <v>46600</v>
      </c>
      <c r="D1237" s="90">
        <v>47500</v>
      </c>
      <c r="E1237" s="90">
        <v>47200</v>
      </c>
      <c r="F1237" s="90">
        <v>42600</v>
      </c>
      <c r="G1237" s="90">
        <v>47300</v>
      </c>
      <c r="H1237" s="91" t="s">
        <v>25</v>
      </c>
      <c r="I1237" s="90">
        <v>44500</v>
      </c>
      <c r="J1237" s="90">
        <v>46100</v>
      </c>
      <c r="K1237" s="90">
        <v>45700</v>
      </c>
      <c r="L1237" s="91" t="s">
        <v>25</v>
      </c>
      <c r="M1237" s="90">
        <v>48000</v>
      </c>
      <c r="N1237" s="90">
        <v>45200</v>
      </c>
      <c r="O1237" s="91" t="s">
        <v>25</v>
      </c>
      <c r="P1237" s="90">
        <v>44000</v>
      </c>
      <c r="Q1237" s="90">
        <v>42000</v>
      </c>
      <c r="R1237" s="90">
        <v>42400</v>
      </c>
      <c r="S1237" s="90">
        <v>42200</v>
      </c>
      <c r="T1237" s="90">
        <v>44700</v>
      </c>
      <c r="U1237" s="90">
        <v>45300</v>
      </c>
      <c r="V1237" s="90">
        <v>47800</v>
      </c>
      <c r="W1237" s="90">
        <v>47500</v>
      </c>
      <c r="X1237" s="90">
        <v>50600</v>
      </c>
    </row>
    <row r="1238" spans="1:24">
      <c r="A1238" t="str">
        <f t="shared" ref="A1238:A1301" si="28">TEXT(B1238,"MMM-YY")</f>
        <v>Jul-24</v>
      </c>
      <c r="B1238" s="93">
        <v>45504</v>
      </c>
      <c r="C1238" s="90">
        <v>46800</v>
      </c>
      <c r="D1238" s="90">
        <v>47800</v>
      </c>
      <c r="E1238" s="90">
        <v>47200</v>
      </c>
      <c r="F1238" s="90">
        <v>42300</v>
      </c>
      <c r="G1238" s="90">
        <v>47600</v>
      </c>
      <c r="H1238" s="91" t="s">
        <v>25</v>
      </c>
      <c r="I1238" s="90">
        <v>44000</v>
      </c>
      <c r="J1238" s="90">
        <v>45700</v>
      </c>
      <c r="K1238" s="90">
        <v>46000</v>
      </c>
      <c r="L1238" s="91" t="s">
        <v>25</v>
      </c>
      <c r="M1238" s="90">
        <v>48200</v>
      </c>
      <c r="N1238" s="90">
        <v>45300</v>
      </c>
      <c r="O1238" s="91" t="s">
        <v>25</v>
      </c>
      <c r="P1238" s="90">
        <v>44000</v>
      </c>
      <c r="Q1238" s="90">
        <v>41900</v>
      </c>
      <c r="R1238" s="90">
        <v>42300</v>
      </c>
      <c r="S1238" s="90">
        <v>42200</v>
      </c>
      <c r="T1238" s="90">
        <v>44400</v>
      </c>
      <c r="U1238" s="90">
        <v>45300</v>
      </c>
      <c r="V1238" s="90">
        <v>47800</v>
      </c>
      <c r="W1238" s="90">
        <v>47500</v>
      </c>
      <c r="X1238" s="90">
        <v>50600</v>
      </c>
    </row>
    <row r="1239" spans="1:24">
      <c r="A1239" t="str">
        <f t="shared" si="28"/>
        <v>Aug-24</v>
      </c>
      <c r="B1239" s="93">
        <v>45505</v>
      </c>
      <c r="C1239" s="90">
        <v>46500</v>
      </c>
      <c r="D1239" s="90">
        <v>47500</v>
      </c>
      <c r="E1239" s="90">
        <v>47000</v>
      </c>
      <c r="F1239" s="90">
        <v>42300</v>
      </c>
      <c r="G1239" s="90">
        <v>47300</v>
      </c>
      <c r="H1239" s="91" t="s">
        <v>25</v>
      </c>
      <c r="I1239" s="90">
        <v>44000</v>
      </c>
      <c r="J1239" s="90">
        <v>45400</v>
      </c>
      <c r="K1239" s="90">
        <v>46000</v>
      </c>
      <c r="L1239" s="91" t="s">
        <v>25</v>
      </c>
      <c r="M1239" s="90">
        <v>48000</v>
      </c>
      <c r="N1239" s="90">
        <v>45200</v>
      </c>
      <c r="O1239" s="91" t="s">
        <v>25</v>
      </c>
      <c r="P1239" s="90">
        <v>44000</v>
      </c>
      <c r="Q1239" s="90">
        <v>41900</v>
      </c>
      <c r="R1239" s="90">
        <v>42200</v>
      </c>
      <c r="S1239" s="90">
        <v>42200</v>
      </c>
      <c r="T1239" s="90">
        <v>44400</v>
      </c>
      <c r="U1239" s="90">
        <v>45300</v>
      </c>
      <c r="V1239" s="90">
        <v>47800</v>
      </c>
      <c r="W1239" s="90">
        <v>47500</v>
      </c>
      <c r="X1239" s="90">
        <v>50600</v>
      </c>
    </row>
    <row r="1240" spans="1:24">
      <c r="A1240" t="str">
        <f t="shared" si="28"/>
        <v>Aug-24</v>
      </c>
      <c r="B1240" s="93">
        <v>45506</v>
      </c>
      <c r="C1240" s="90">
        <v>46200</v>
      </c>
      <c r="D1240" s="90">
        <v>47500</v>
      </c>
      <c r="E1240" s="90">
        <v>46800</v>
      </c>
      <c r="F1240" s="90">
        <v>41800</v>
      </c>
      <c r="G1240" s="90">
        <v>47300</v>
      </c>
      <c r="H1240" s="91" t="s">
        <v>25</v>
      </c>
      <c r="I1240" s="90">
        <v>43800</v>
      </c>
      <c r="J1240" s="90">
        <v>45100</v>
      </c>
      <c r="K1240" s="90">
        <v>45800</v>
      </c>
      <c r="L1240" s="91" t="s">
        <v>25</v>
      </c>
      <c r="M1240" s="90">
        <v>47800</v>
      </c>
      <c r="N1240" s="90">
        <v>44700</v>
      </c>
      <c r="O1240" s="91" t="s">
        <v>25</v>
      </c>
      <c r="P1240" s="90">
        <v>44000</v>
      </c>
      <c r="Q1240" s="90">
        <v>41300</v>
      </c>
      <c r="R1240" s="90">
        <v>41900</v>
      </c>
      <c r="S1240" s="90">
        <v>42200</v>
      </c>
      <c r="T1240" s="90">
        <v>43900</v>
      </c>
      <c r="U1240" s="90">
        <v>45300</v>
      </c>
      <c r="V1240" s="90">
        <v>47800</v>
      </c>
      <c r="W1240" s="90">
        <v>47500</v>
      </c>
      <c r="X1240" s="90">
        <v>50600</v>
      </c>
    </row>
    <row r="1241" spans="1:24">
      <c r="A1241" t="str">
        <f t="shared" si="28"/>
        <v>Aug-24</v>
      </c>
      <c r="B1241" s="93">
        <v>45507</v>
      </c>
      <c r="C1241" s="90">
        <v>46000</v>
      </c>
      <c r="D1241" s="90">
        <v>47500</v>
      </c>
      <c r="E1241" s="90">
        <v>46500</v>
      </c>
      <c r="F1241" s="90">
        <v>41600</v>
      </c>
      <c r="G1241" s="90">
        <v>47300</v>
      </c>
      <c r="H1241" s="91" t="s">
        <v>25</v>
      </c>
      <c r="I1241" s="90">
        <v>43500</v>
      </c>
      <c r="J1241" s="90">
        <v>44900</v>
      </c>
      <c r="K1241" s="90">
        <v>45500</v>
      </c>
      <c r="L1241" s="91" t="s">
        <v>25</v>
      </c>
      <c r="M1241" s="90">
        <v>47400</v>
      </c>
      <c r="N1241" s="90">
        <v>44300</v>
      </c>
      <c r="O1241" s="91" t="s">
        <v>25</v>
      </c>
      <c r="P1241" s="90">
        <v>44000</v>
      </c>
      <c r="Q1241" s="90">
        <v>41200</v>
      </c>
      <c r="R1241" s="90">
        <v>41700</v>
      </c>
      <c r="S1241" s="90">
        <v>42200</v>
      </c>
      <c r="T1241" s="90">
        <v>43700</v>
      </c>
      <c r="U1241" s="90">
        <v>45000</v>
      </c>
      <c r="V1241" s="90">
        <v>47800</v>
      </c>
      <c r="W1241" s="90">
        <v>47300</v>
      </c>
      <c r="X1241" s="90">
        <v>50500</v>
      </c>
    </row>
    <row r="1242" spans="1:24">
      <c r="A1242" t="str">
        <f t="shared" si="28"/>
        <v>Aug-24</v>
      </c>
      <c r="B1242" s="93">
        <v>45508</v>
      </c>
      <c r="C1242" s="90" t="s">
        <v>24</v>
      </c>
      <c r="D1242" s="90" t="s">
        <v>24</v>
      </c>
      <c r="E1242" s="90" t="s">
        <v>24</v>
      </c>
      <c r="F1242" s="90" t="s">
        <v>24</v>
      </c>
      <c r="G1242" s="90" t="s">
        <v>24</v>
      </c>
      <c r="H1242" s="90" t="s">
        <v>24</v>
      </c>
      <c r="I1242" s="90" t="s">
        <v>24</v>
      </c>
      <c r="J1242" s="90" t="s">
        <v>24</v>
      </c>
      <c r="K1242" s="90" t="s">
        <v>24</v>
      </c>
      <c r="L1242" s="90" t="s">
        <v>24</v>
      </c>
      <c r="M1242" s="90" t="s">
        <v>24</v>
      </c>
      <c r="N1242" s="90" t="s">
        <v>24</v>
      </c>
      <c r="O1242" s="90" t="s">
        <v>24</v>
      </c>
      <c r="P1242" s="90" t="s">
        <v>24</v>
      </c>
      <c r="Q1242" s="90" t="s">
        <v>24</v>
      </c>
      <c r="R1242" s="90" t="s">
        <v>24</v>
      </c>
      <c r="S1242" s="90" t="s">
        <v>24</v>
      </c>
      <c r="T1242" s="90" t="s">
        <v>24</v>
      </c>
      <c r="U1242" s="90" t="s">
        <v>24</v>
      </c>
      <c r="V1242" s="90" t="s">
        <v>24</v>
      </c>
      <c r="W1242" s="90" t="s">
        <v>24</v>
      </c>
      <c r="X1242" s="90" t="s">
        <v>24</v>
      </c>
    </row>
    <row r="1243" spans="1:24">
      <c r="A1243" t="str">
        <f t="shared" si="28"/>
        <v>Aug-24</v>
      </c>
      <c r="B1243" s="93">
        <v>45509</v>
      </c>
      <c r="C1243" s="90">
        <v>45800</v>
      </c>
      <c r="D1243" s="90">
        <v>47500</v>
      </c>
      <c r="E1243" s="90">
        <v>46500</v>
      </c>
      <c r="F1243" s="90">
        <v>41500</v>
      </c>
      <c r="G1243" s="90">
        <v>46600</v>
      </c>
      <c r="H1243" s="91" t="s">
        <v>25</v>
      </c>
      <c r="I1243" s="90">
        <v>43500</v>
      </c>
      <c r="J1243" s="90">
        <v>44800</v>
      </c>
      <c r="K1243" s="90">
        <v>44800</v>
      </c>
      <c r="L1243" s="91" t="s">
        <v>25</v>
      </c>
      <c r="M1243" s="90">
        <v>47300</v>
      </c>
      <c r="N1243" s="90">
        <v>44300</v>
      </c>
      <c r="O1243" s="90">
        <v>45700</v>
      </c>
      <c r="P1243" s="90">
        <v>43200</v>
      </c>
      <c r="Q1243" s="90">
        <v>41200</v>
      </c>
      <c r="R1243" s="90">
        <v>41700</v>
      </c>
      <c r="S1243" s="90">
        <v>41400</v>
      </c>
      <c r="T1243" s="90">
        <v>43600</v>
      </c>
      <c r="U1243" s="90">
        <v>45000</v>
      </c>
      <c r="V1243" s="90">
        <v>48300</v>
      </c>
      <c r="W1243" s="90">
        <v>47100</v>
      </c>
      <c r="X1243" s="90">
        <v>50500</v>
      </c>
    </row>
    <row r="1244" spans="1:24">
      <c r="A1244" t="str">
        <f t="shared" si="28"/>
        <v>Aug-24</v>
      </c>
      <c r="B1244" s="93">
        <v>45510</v>
      </c>
      <c r="C1244" s="90">
        <v>45600</v>
      </c>
      <c r="D1244" s="90">
        <v>47500</v>
      </c>
      <c r="E1244" s="90">
        <v>46200</v>
      </c>
      <c r="F1244" s="90">
        <v>41200</v>
      </c>
      <c r="G1244" s="90">
        <v>46200</v>
      </c>
      <c r="H1244" s="91" t="s">
        <v>25</v>
      </c>
      <c r="I1244" s="90">
        <v>43300</v>
      </c>
      <c r="J1244" s="90">
        <v>44500</v>
      </c>
      <c r="K1244" s="90">
        <v>44800</v>
      </c>
      <c r="L1244" s="91" t="s">
        <v>25</v>
      </c>
      <c r="M1244" s="90">
        <v>47000</v>
      </c>
      <c r="N1244" s="90">
        <v>44300</v>
      </c>
      <c r="O1244" s="90">
        <v>45400</v>
      </c>
      <c r="P1244" s="90">
        <v>42800</v>
      </c>
      <c r="Q1244" s="90">
        <v>40800</v>
      </c>
      <c r="R1244" s="90">
        <v>41300</v>
      </c>
      <c r="S1244" s="90">
        <v>41400</v>
      </c>
      <c r="T1244" s="90">
        <v>43300</v>
      </c>
      <c r="U1244" s="90">
        <v>44500</v>
      </c>
      <c r="V1244" s="90">
        <v>48300</v>
      </c>
      <c r="W1244" s="90">
        <v>46700</v>
      </c>
      <c r="X1244" s="90">
        <v>50300</v>
      </c>
    </row>
    <row r="1245" spans="1:24">
      <c r="A1245" t="str">
        <f t="shared" si="28"/>
        <v>Aug-24</v>
      </c>
      <c r="B1245" s="93">
        <v>45511</v>
      </c>
      <c r="C1245" s="90">
        <v>45600</v>
      </c>
      <c r="D1245" s="90">
        <v>47500</v>
      </c>
      <c r="E1245" s="90">
        <v>46000</v>
      </c>
      <c r="F1245" s="90">
        <v>41200</v>
      </c>
      <c r="G1245" s="90">
        <v>46200</v>
      </c>
      <c r="H1245" s="91" t="s">
        <v>25</v>
      </c>
      <c r="I1245" s="90">
        <v>43000</v>
      </c>
      <c r="J1245" s="90">
        <v>44500</v>
      </c>
      <c r="K1245" s="90">
        <v>44800</v>
      </c>
      <c r="L1245" s="91" t="s">
        <v>25</v>
      </c>
      <c r="M1245" s="90">
        <v>46800</v>
      </c>
      <c r="N1245" s="90">
        <v>44700</v>
      </c>
      <c r="O1245" s="90">
        <v>45300</v>
      </c>
      <c r="P1245" s="90">
        <v>42800</v>
      </c>
      <c r="Q1245" s="90">
        <v>40800</v>
      </c>
      <c r="R1245" s="90">
        <v>41300</v>
      </c>
      <c r="S1245" s="90">
        <v>41200</v>
      </c>
      <c r="T1245" s="90">
        <v>43300</v>
      </c>
      <c r="U1245" s="90">
        <v>44500</v>
      </c>
      <c r="V1245" s="90">
        <v>48300</v>
      </c>
      <c r="W1245" s="90">
        <v>46700</v>
      </c>
      <c r="X1245" s="90">
        <v>50300</v>
      </c>
    </row>
    <row r="1246" spans="1:24">
      <c r="A1246" t="str">
        <f t="shared" si="28"/>
        <v>Aug-24</v>
      </c>
      <c r="B1246" s="93">
        <v>45512</v>
      </c>
      <c r="C1246" s="90">
        <v>45600</v>
      </c>
      <c r="D1246" s="90">
        <v>47500</v>
      </c>
      <c r="E1246" s="90">
        <v>46000</v>
      </c>
      <c r="F1246" s="90">
        <v>41200</v>
      </c>
      <c r="G1246" s="90">
        <v>46200</v>
      </c>
      <c r="H1246" s="91" t="s">
        <v>25</v>
      </c>
      <c r="I1246" s="90">
        <v>43000</v>
      </c>
      <c r="J1246" s="90">
        <v>44500</v>
      </c>
      <c r="K1246" s="90">
        <v>44500</v>
      </c>
      <c r="L1246" s="91" t="s">
        <v>25</v>
      </c>
      <c r="M1246" s="90">
        <v>46900</v>
      </c>
      <c r="N1246" s="90">
        <v>44800</v>
      </c>
      <c r="O1246" s="90">
        <v>45200</v>
      </c>
      <c r="P1246" s="90">
        <v>42600</v>
      </c>
      <c r="Q1246" s="90">
        <v>40800</v>
      </c>
      <c r="R1246" s="90">
        <v>41300</v>
      </c>
      <c r="S1246" s="90">
        <v>40900</v>
      </c>
      <c r="T1246" s="90">
        <v>43300</v>
      </c>
      <c r="U1246" s="90">
        <v>44500</v>
      </c>
      <c r="V1246" s="90">
        <v>48200</v>
      </c>
      <c r="W1246" s="90">
        <v>46500</v>
      </c>
      <c r="X1246" s="90">
        <v>50300</v>
      </c>
    </row>
    <row r="1247" spans="1:24">
      <c r="A1247" t="str">
        <f t="shared" si="28"/>
        <v>Aug-24</v>
      </c>
      <c r="B1247" s="93">
        <v>45513</v>
      </c>
      <c r="C1247" s="90">
        <v>45600</v>
      </c>
      <c r="D1247" s="90">
        <v>47300</v>
      </c>
      <c r="E1247" s="90">
        <v>45600</v>
      </c>
      <c r="F1247" s="90">
        <v>41000</v>
      </c>
      <c r="G1247" s="90">
        <v>46200</v>
      </c>
      <c r="H1247" s="91" t="s">
        <v>25</v>
      </c>
      <c r="I1247" s="90">
        <v>42800</v>
      </c>
      <c r="J1247" s="90">
        <v>44200</v>
      </c>
      <c r="K1247" s="90">
        <v>44500</v>
      </c>
      <c r="L1247" s="91" t="s">
        <v>25</v>
      </c>
      <c r="M1247" s="90">
        <v>46500</v>
      </c>
      <c r="N1247" s="90">
        <v>45000</v>
      </c>
      <c r="O1247" s="90">
        <v>44800</v>
      </c>
      <c r="P1247" s="90">
        <v>42500</v>
      </c>
      <c r="Q1247" s="90">
        <v>40500</v>
      </c>
      <c r="R1247" s="90">
        <v>41100</v>
      </c>
      <c r="S1247" s="90">
        <v>40900</v>
      </c>
      <c r="T1247" s="90">
        <v>43100</v>
      </c>
      <c r="U1247" s="90">
        <v>44300</v>
      </c>
      <c r="V1247" s="90">
        <v>48300</v>
      </c>
      <c r="W1247" s="90">
        <v>46500</v>
      </c>
      <c r="X1247" s="90">
        <v>50300</v>
      </c>
    </row>
    <row r="1248" spans="1:24">
      <c r="A1248" t="str">
        <f t="shared" si="28"/>
        <v>Aug-24</v>
      </c>
      <c r="B1248" s="93">
        <v>45514</v>
      </c>
      <c r="C1248" s="90">
        <v>45600</v>
      </c>
      <c r="D1248" s="90">
        <v>47000</v>
      </c>
      <c r="E1248" s="90">
        <v>45500</v>
      </c>
      <c r="F1248" s="90">
        <v>40900</v>
      </c>
      <c r="G1248" s="90">
        <v>46100</v>
      </c>
      <c r="H1248" s="91" t="s">
        <v>25</v>
      </c>
      <c r="I1248" s="90">
        <v>43500</v>
      </c>
      <c r="J1248" s="90">
        <v>44100</v>
      </c>
      <c r="K1248" s="90">
        <v>44500</v>
      </c>
      <c r="L1248" s="91" t="s">
        <v>25</v>
      </c>
      <c r="M1248" s="90">
        <v>46300</v>
      </c>
      <c r="N1248" s="90">
        <v>45000</v>
      </c>
      <c r="O1248" s="90">
        <v>44600</v>
      </c>
      <c r="P1248" s="90">
        <v>42500</v>
      </c>
      <c r="Q1248" s="90">
        <v>40500</v>
      </c>
      <c r="R1248" s="90">
        <v>41100</v>
      </c>
      <c r="S1248" s="90">
        <v>40900</v>
      </c>
      <c r="T1248" s="90">
        <v>43000</v>
      </c>
      <c r="U1248" s="90">
        <v>44300</v>
      </c>
      <c r="V1248" s="90">
        <v>48300</v>
      </c>
      <c r="W1248" s="90">
        <v>46500</v>
      </c>
      <c r="X1248" s="90">
        <v>50300</v>
      </c>
    </row>
    <row r="1249" spans="1:24">
      <c r="A1249" t="str">
        <f t="shared" si="28"/>
        <v>Aug-24</v>
      </c>
      <c r="B1249" s="93">
        <v>45515</v>
      </c>
      <c r="C1249" s="90" t="s">
        <v>24</v>
      </c>
      <c r="D1249" s="90" t="s">
        <v>24</v>
      </c>
      <c r="E1249" s="90" t="s">
        <v>24</v>
      </c>
      <c r="F1249" s="90" t="s">
        <v>24</v>
      </c>
      <c r="G1249" s="90" t="s">
        <v>24</v>
      </c>
      <c r="H1249" s="90" t="s">
        <v>24</v>
      </c>
      <c r="I1249" s="90" t="s">
        <v>24</v>
      </c>
      <c r="J1249" s="90" t="s">
        <v>24</v>
      </c>
      <c r="K1249" s="90" t="s">
        <v>24</v>
      </c>
      <c r="L1249" s="90" t="s">
        <v>24</v>
      </c>
      <c r="M1249" s="90" t="s">
        <v>24</v>
      </c>
      <c r="N1249" s="90" t="s">
        <v>24</v>
      </c>
      <c r="O1249" s="90" t="s">
        <v>24</v>
      </c>
      <c r="P1249" s="90" t="s">
        <v>24</v>
      </c>
      <c r="Q1249" s="90" t="s">
        <v>24</v>
      </c>
      <c r="R1249" s="90" t="s">
        <v>24</v>
      </c>
      <c r="S1249" s="90" t="s">
        <v>24</v>
      </c>
      <c r="T1249" s="90" t="s">
        <v>24</v>
      </c>
      <c r="U1249" s="90" t="s">
        <v>24</v>
      </c>
      <c r="V1249" s="90" t="s">
        <v>24</v>
      </c>
      <c r="W1249" s="90" t="s">
        <v>24</v>
      </c>
      <c r="X1249" s="90" t="s">
        <v>24</v>
      </c>
    </row>
    <row r="1250" spans="1:24">
      <c r="A1250" t="str">
        <f t="shared" si="28"/>
        <v>Aug-24</v>
      </c>
      <c r="B1250" s="93">
        <v>45516</v>
      </c>
      <c r="C1250" s="90">
        <v>45600</v>
      </c>
      <c r="D1250" s="90">
        <v>47000</v>
      </c>
      <c r="E1250" s="90">
        <v>45500</v>
      </c>
      <c r="F1250" s="90">
        <v>41100</v>
      </c>
      <c r="G1250" s="90">
        <v>46500</v>
      </c>
      <c r="H1250" s="91" t="s">
        <v>25</v>
      </c>
      <c r="I1250" s="90">
        <v>43500</v>
      </c>
      <c r="J1250" s="90">
        <v>44200</v>
      </c>
      <c r="K1250" s="90">
        <v>44500</v>
      </c>
      <c r="L1250" s="91" t="s">
        <v>25</v>
      </c>
      <c r="M1250" s="90">
        <v>46300</v>
      </c>
      <c r="N1250" s="90">
        <v>45000</v>
      </c>
      <c r="O1250" s="90">
        <v>44600</v>
      </c>
      <c r="P1250" s="90">
        <v>42700</v>
      </c>
      <c r="Q1250" s="90">
        <v>40500</v>
      </c>
      <c r="R1250" s="90">
        <v>41200</v>
      </c>
      <c r="S1250" s="90">
        <v>41200</v>
      </c>
      <c r="T1250" s="90">
        <v>43100</v>
      </c>
      <c r="U1250" s="90">
        <v>44300</v>
      </c>
      <c r="V1250" s="90">
        <v>48600</v>
      </c>
      <c r="W1250" s="90">
        <v>46200</v>
      </c>
      <c r="X1250" s="90">
        <v>50000</v>
      </c>
    </row>
    <row r="1251" spans="1:24">
      <c r="A1251" t="str">
        <f t="shared" si="28"/>
        <v>Aug-24</v>
      </c>
      <c r="B1251" s="93">
        <v>45517</v>
      </c>
      <c r="C1251" s="90">
        <v>45600</v>
      </c>
      <c r="D1251" s="90">
        <v>47000</v>
      </c>
      <c r="E1251" s="90">
        <v>45700</v>
      </c>
      <c r="F1251" s="90">
        <v>41200</v>
      </c>
      <c r="G1251" s="90">
        <v>46500</v>
      </c>
      <c r="H1251" s="91" t="s">
        <v>25</v>
      </c>
      <c r="I1251" s="90">
        <v>43500</v>
      </c>
      <c r="J1251" s="90">
        <v>44300</v>
      </c>
      <c r="K1251" s="90">
        <v>44600</v>
      </c>
      <c r="L1251" s="91" t="s">
        <v>25</v>
      </c>
      <c r="M1251" s="90">
        <v>46600</v>
      </c>
      <c r="N1251" s="90">
        <v>45100</v>
      </c>
      <c r="O1251" s="90">
        <v>45000</v>
      </c>
      <c r="P1251" s="90">
        <v>42700</v>
      </c>
      <c r="Q1251" s="90">
        <v>40600</v>
      </c>
      <c r="R1251" s="90">
        <v>41100</v>
      </c>
      <c r="S1251" s="90">
        <v>41200</v>
      </c>
      <c r="T1251" s="90">
        <v>43100</v>
      </c>
      <c r="U1251" s="90">
        <v>44300</v>
      </c>
      <c r="V1251" s="90">
        <v>48600</v>
      </c>
      <c r="W1251" s="90">
        <v>46200</v>
      </c>
      <c r="X1251" s="90">
        <v>50000</v>
      </c>
    </row>
    <row r="1252" spans="1:24">
      <c r="A1252" t="str">
        <f t="shared" si="28"/>
        <v>Aug-24</v>
      </c>
      <c r="B1252" s="93">
        <v>45518</v>
      </c>
      <c r="C1252" s="90">
        <v>45400</v>
      </c>
      <c r="D1252" s="90">
        <v>47000</v>
      </c>
      <c r="E1252" s="90">
        <v>45600</v>
      </c>
      <c r="F1252" s="90">
        <v>41000</v>
      </c>
      <c r="G1252" s="90">
        <v>46400</v>
      </c>
      <c r="H1252" s="91" t="s">
        <v>25</v>
      </c>
      <c r="I1252" s="90">
        <v>43500</v>
      </c>
      <c r="J1252" s="90">
        <v>44200</v>
      </c>
      <c r="K1252" s="90">
        <v>44600</v>
      </c>
      <c r="L1252" s="91" t="s">
        <v>25</v>
      </c>
      <c r="M1252" s="90">
        <v>46600</v>
      </c>
      <c r="N1252" s="90">
        <v>45100</v>
      </c>
      <c r="O1252" s="90">
        <v>44700</v>
      </c>
      <c r="P1252" s="90">
        <v>42700</v>
      </c>
      <c r="Q1252" s="90">
        <v>40600</v>
      </c>
      <c r="R1252" s="90">
        <v>41200</v>
      </c>
      <c r="S1252" s="90">
        <v>41200</v>
      </c>
      <c r="T1252" s="90">
        <v>43100</v>
      </c>
      <c r="U1252" s="90">
        <v>44200</v>
      </c>
      <c r="V1252" s="90">
        <v>48600</v>
      </c>
      <c r="W1252" s="90">
        <v>46200</v>
      </c>
      <c r="X1252" s="90">
        <v>50000</v>
      </c>
    </row>
    <row r="1253" spans="1:24">
      <c r="A1253" t="str">
        <f t="shared" si="28"/>
        <v>Aug-24</v>
      </c>
      <c r="B1253" s="93">
        <v>45519</v>
      </c>
      <c r="C1253" s="90" t="s">
        <v>24</v>
      </c>
      <c r="D1253" s="90" t="s">
        <v>24</v>
      </c>
      <c r="E1253" s="90" t="s">
        <v>24</v>
      </c>
      <c r="F1253" s="90" t="s">
        <v>24</v>
      </c>
      <c r="G1253" s="90" t="s">
        <v>24</v>
      </c>
      <c r="H1253" s="90" t="s">
        <v>24</v>
      </c>
      <c r="I1253" s="90" t="s">
        <v>24</v>
      </c>
      <c r="J1253" s="90" t="s">
        <v>24</v>
      </c>
      <c r="K1253" s="90" t="s">
        <v>24</v>
      </c>
      <c r="L1253" s="90" t="s">
        <v>24</v>
      </c>
      <c r="M1253" s="90" t="s">
        <v>24</v>
      </c>
      <c r="N1253" s="90" t="s">
        <v>24</v>
      </c>
      <c r="O1253" s="90" t="s">
        <v>24</v>
      </c>
      <c r="P1253" s="90" t="s">
        <v>24</v>
      </c>
      <c r="Q1253" s="90" t="s">
        <v>24</v>
      </c>
      <c r="R1253" s="90" t="s">
        <v>24</v>
      </c>
      <c r="S1253" s="90" t="s">
        <v>24</v>
      </c>
      <c r="T1253" s="90" t="s">
        <v>24</v>
      </c>
      <c r="U1253" s="90" t="s">
        <v>24</v>
      </c>
      <c r="V1253" s="90" t="s">
        <v>24</v>
      </c>
      <c r="W1253" s="90" t="s">
        <v>24</v>
      </c>
      <c r="X1253" s="90" t="s">
        <v>24</v>
      </c>
    </row>
    <row r="1254" spans="1:24">
      <c r="A1254" t="str">
        <f t="shared" si="28"/>
        <v>Aug-24</v>
      </c>
      <c r="B1254" s="93">
        <v>45520</v>
      </c>
      <c r="C1254" s="90">
        <v>45200</v>
      </c>
      <c r="D1254" s="90">
        <v>47000</v>
      </c>
      <c r="E1254" s="90">
        <v>45500</v>
      </c>
      <c r="F1254" s="90">
        <v>40900</v>
      </c>
      <c r="G1254" s="90">
        <v>46400</v>
      </c>
      <c r="H1254" s="91" t="s">
        <v>25</v>
      </c>
      <c r="I1254" s="90">
        <v>43500</v>
      </c>
      <c r="J1254" s="90">
        <v>44000</v>
      </c>
      <c r="K1254" s="90">
        <v>44600</v>
      </c>
      <c r="L1254" s="91" t="s">
        <v>25</v>
      </c>
      <c r="M1254" s="90">
        <v>46500</v>
      </c>
      <c r="N1254" s="90">
        <v>45100</v>
      </c>
      <c r="O1254" s="90">
        <v>44300</v>
      </c>
      <c r="P1254" s="90">
        <v>42500</v>
      </c>
      <c r="Q1254" s="90">
        <v>40400</v>
      </c>
      <c r="R1254" s="90">
        <v>41200</v>
      </c>
      <c r="S1254" s="90">
        <v>41000</v>
      </c>
      <c r="T1254" s="90">
        <v>43000</v>
      </c>
      <c r="U1254" s="90">
        <v>44200</v>
      </c>
      <c r="V1254" s="90">
        <v>48500</v>
      </c>
      <c r="W1254" s="90">
        <v>46200</v>
      </c>
      <c r="X1254" s="90">
        <v>49800</v>
      </c>
    </row>
    <row r="1255" spans="1:24">
      <c r="A1255" t="str">
        <f t="shared" si="28"/>
        <v>Aug-24</v>
      </c>
      <c r="B1255" s="93">
        <v>45521</v>
      </c>
      <c r="C1255" s="90">
        <v>45300</v>
      </c>
      <c r="D1255" s="90">
        <v>47000</v>
      </c>
      <c r="E1255" s="90">
        <v>45700</v>
      </c>
      <c r="F1255" s="90">
        <v>41200</v>
      </c>
      <c r="G1255" s="90">
        <v>46400</v>
      </c>
      <c r="H1255" s="91" t="s">
        <v>25</v>
      </c>
      <c r="I1255" s="90">
        <v>43500</v>
      </c>
      <c r="J1255" s="90">
        <v>44200</v>
      </c>
      <c r="K1255" s="90">
        <v>44700</v>
      </c>
      <c r="L1255" s="91" t="s">
        <v>25</v>
      </c>
      <c r="M1255" s="90">
        <v>46700</v>
      </c>
      <c r="N1255" s="90">
        <v>45100</v>
      </c>
      <c r="O1255" s="90">
        <v>44600</v>
      </c>
      <c r="P1255" s="90">
        <v>42600</v>
      </c>
      <c r="Q1255" s="90">
        <v>40800</v>
      </c>
      <c r="R1255" s="90">
        <v>41300</v>
      </c>
      <c r="S1255" s="90">
        <v>41000</v>
      </c>
      <c r="T1255" s="90">
        <v>43300</v>
      </c>
      <c r="U1255" s="90">
        <v>44500</v>
      </c>
      <c r="V1255" s="90">
        <v>48500</v>
      </c>
      <c r="W1255" s="90">
        <v>46200</v>
      </c>
      <c r="X1255" s="90">
        <v>49800</v>
      </c>
    </row>
    <row r="1256" spans="1:24">
      <c r="A1256" t="str">
        <f t="shared" si="28"/>
        <v>Aug-24</v>
      </c>
      <c r="B1256" s="93">
        <v>45522</v>
      </c>
      <c r="C1256" s="90" t="s">
        <v>24</v>
      </c>
      <c r="D1256" s="90" t="s">
        <v>24</v>
      </c>
      <c r="E1256" s="90" t="s">
        <v>24</v>
      </c>
      <c r="F1256" s="90" t="s">
        <v>24</v>
      </c>
      <c r="G1256" s="90" t="s">
        <v>24</v>
      </c>
      <c r="H1256" s="90" t="s">
        <v>24</v>
      </c>
      <c r="I1256" s="90" t="s">
        <v>24</v>
      </c>
      <c r="J1256" s="90" t="s">
        <v>24</v>
      </c>
      <c r="K1256" s="90" t="s">
        <v>24</v>
      </c>
      <c r="L1256" s="90" t="s">
        <v>24</v>
      </c>
      <c r="M1256" s="90" t="s">
        <v>24</v>
      </c>
      <c r="N1256" s="90" t="s">
        <v>24</v>
      </c>
      <c r="O1256" s="90" t="s">
        <v>24</v>
      </c>
      <c r="P1256" s="90" t="s">
        <v>24</v>
      </c>
      <c r="Q1256" s="90" t="s">
        <v>24</v>
      </c>
      <c r="R1256" s="90" t="s">
        <v>24</v>
      </c>
      <c r="S1256" s="90" t="s">
        <v>24</v>
      </c>
      <c r="T1256" s="90" t="s">
        <v>24</v>
      </c>
      <c r="U1256" s="90" t="s">
        <v>24</v>
      </c>
      <c r="V1256" s="90" t="s">
        <v>24</v>
      </c>
      <c r="W1256" s="90" t="s">
        <v>24</v>
      </c>
      <c r="X1256" s="90" t="s">
        <v>24</v>
      </c>
    </row>
    <row r="1257" spans="1:24">
      <c r="A1257" t="str">
        <f t="shared" si="28"/>
        <v>Aug-24</v>
      </c>
      <c r="B1257" s="93">
        <v>45523</v>
      </c>
      <c r="C1257" s="90" t="s">
        <v>24</v>
      </c>
      <c r="D1257" s="90" t="s">
        <v>24</v>
      </c>
      <c r="E1257" s="90" t="s">
        <v>24</v>
      </c>
      <c r="F1257" s="90" t="s">
        <v>24</v>
      </c>
      <c r="G1257" s="90" t="s">
        <v>24</v>
      </c>
      <c r="H1257" s="90" t="s">
        <v>24</v>
      </c>
      <c r="I1257" s="90" t="s">
        <v>24</v>
      </c>
      <c r="J1257" s="90" t="s">
        <v>24</v>
      </c>
      <c r="K1257" s="90" t="s">
        <v>24</v>
      </c>
      <c r="L1257" s="90" t="s">
        <v>24</v>
      </c>
      <c r="M1257" s="90" t="s">
        <v>24</v>
      </c>
      <c r="N1257" s="90" t="s">
        <v>24</v>
      </c>
      <c r="O1257" s="90" t="s">
        <v>24</v>
      </c>
      <c r="P1257" s="90" t="s">
        <v>24</v>
      </c>
      <c r="Q1257" s="90" t="s">
        <v>24</v>
      </c>
      <c r="R1257" s="90" t="s">
        <v>24</v>
      </c>
      <c r="S1257" s="90" t="s">
        <v>24</v>
      </c>
      <c r="T1257" s="90" t="s">
        <v>24</v>
      </c>
      <c r="U1257" s="90" t="s">
        <v>24</v>
      </c>
      <c r="V1257" s="90" t="s">
        <v>24</v>
      </c>
      <c r="W1257" s="90" t="s">
        <v>24</v>
      </c>
      <c r="X1257" s="90" t="s">
        <v>24</v>
      </c>
    </row>
    <row r="1258" spans="1:24">
      <c r="A1258" t="str">
        <f t="shared" si="28"/>
        <v>Aug-24</v>
      </c>
      <c r="B1258" s="93">
        <v>45524</v>
      </c>
      <c r="C1258" s="90">
        <v>45500</v>
      </c>
      <c r="D1258" s="90">
        <v>47000</v>
      </c>
      <c r="E1258" s="90">
        <v>45800</v>
      </c>
      <c r="F1258" s="90">
        <v>41300</v>
      </c>
      <c r="G1258" s="90">
        <v>46400</v>
      </c>
      <c r="H1258" s="91" t="s">
        <v>25</v>
      </c>
      <c r="I1258" s="90">
        <v>43500</v>
      </c>
      <c r="J1258" s="90">
        <v>44200</v>
      </c>
      <c r="K1258" s="90">
        <v>45000</v>
      </c>
      <c r="L1258" s="91" t="s">
        <v>25</v>
      </c>
      <c r="M1258" s="90">
        <v>46800</v>
      </c>
      <c r="N1258" s="90">
        <v>45700</v>
      </c>
      <c r="O1258" s="90">
        <v>44600</v>
      </c>
      <c r="P1258" s="90">
        <v>42800</v>
      </c>
      <c r="Q1258" s="90">
        <v>41500</v>
      </c>
      <c r="R1258" s="90">
        <v>41700</v>
      </c>
      <c r="S1258" s="90">
        <v>41500</v>
      </c>
      <c r="T1258" s="90">
        <v>43400</v>
      </c>
      <c r="U1258" s="90">
        <v>44800</v>
      </c>
      <c r="V1258" s="90">
        <v>48600</v>
      </c>
      <c r="W1258" s="90">
        <v>46500</v>
      </c>
      <c r="X1258" s="90">
        <v>49800</v>
      </c>
    </row>
    <row r="1259" spans="1:24">
      <c r="A1259" t="str">
        <f t="shared" si="28"/>
        <v>Aug-24</v>
      </c>
      <c r="B1259" s="93">
        <v>45525</v>
      </c>
      <c r="C1259" s="90">
        <v>45300</v>
      </c>
      <c r="D1259" s="90">
        <v>46500</v>
      </c>
      <c r="E1259" s="90">
        <v>46000</v>
      </c>
      <c r="F1259" s="90">
        <v>41400</v>
      </c>
      <c r="G1259" s="90">
        <v>46700</v>
      </c>
      <c r="H1259" s="91" t="s">
        <v>25</v>
      </c>
      <c r="I1259" s="90">
        <v>43500</v>
      </c>
      <c r="J1259" s="90">
        <v>44200</v>
      </c>
      <c r="K1259" s="90">
        <v>45000</v>
      </c>
      <c r="L1259" s="91" t="s">
        <v>25</v>
      </c>
      <c r="M1259" s="90">
        <v>46900</v>
      </c>
      <c r="N1259" s="90">
        <v>45900</v>
      </c>
      <c r="O1259" s="90">
        <v>44800</v>
      </c>
      <c r="P1259" s="90">
        <v>42800</v>
      </c>
      <c r="Q1259" s="90">
        <v>41700</v>
      </c>
      <c r="R1259" s="90">
        <v>42000</v>
      </c>
      <c r="S1259" s="90">
        <v>41800</v>
      </c>
      <c r="T1259" s="90">
        <v>43500</v>
      </c>
      <c r="U1259" s="90">
        <v>44800</v>
      </c>
      <c r="V1259" s="90">
        <v>48600</v>
      </c>
      <c r="W1259" s="90">
        <v>46500</v>
      </c>
      <c r="X1259" s="90">
        <v>49800</v>
      </c>
    </row>
    <row r="1260" spans="1:24">
      <c r="A1260" t="str">
        <f t="shared" si="28"/>
        <v>Aug-24</v>
      </c>
      <c r="B1260" s="93">
        <v>45526</v>
      </c>
      <c r="C1260" s="90">
        <v>45300</v>
      </c>
      <c r="D1260" s="90">
        <v>46500</v>
      </c>
      <c r="E1260" s="90">
        <v>45800</v>
      </c>
      <c r="F1260" s="90">
        <v>41200</v>
      </c>
      <c r="G1260" s="90">
        <v>46700</v>
      </c>
      <c r="H1260" s="91" t="s">
        <v>25</v>
      </c>
      <c r="I1260" s="90">
        <v>43500</v>
      </c>
      <c r="J1260" s="90">
        <v>44200</v>
      </c>
      <c r="K1260" s="90">
        <v>45000</v>
      </c>
      <c r="L1260" s="91" t="s">
        <v>25</v>
      </c>
      <c r="M1260" s="90">
        <v>46900</v>
      </c>
      <c r="N1260" s="90">
        <v>45900</v>
      </c>
      <c r="O1260" s="90">
        <v>44600</v>
      </c>
      <c r="P1260" s="90">
        <v>42800</v>
      </c>
      <c r="Q1260" s="90">
        <v>41600</v>
      </c>
      <c r="R1260" s="90">
        <v>41800</v>
      </c>
      <c r="S1260" s="90">
        <v>41800</v>
      </c>
      <c r="T1260" s="90">
        <v>43300</v>
      </c>
      <c r="U1260" s="90">
        <v>44800</v>
      </c>
      <c r="V1260" s="90">
        <v>48600</v>
      </c>
      <c r="W1260" s="90">
        <v>46500</v>
      </c>
      <c r="X1260" s="90">
        <v>49800</v>
      </c>
    </row>
    <row r="1261" spans="1:24">
      <c r="A1261" t="str">
        <f t="shared" si="28"/>
        <v>Aug-24</v>
      </c>
      <c r="B1261" s="93">
        <v>45527</v>
      </c>
      <c r="C1261" s="90">
        <v>45000</v>
      </c>
      <c r="D1261" s="90">
        <v>46200</v>
      </c>
      <c r="E1261" s="90">
        <v>45500</v>
      </c>
      <c r="F1261" s="90">
        <v>40800</v>
      </c>
      <c r="G1261" s="90">
        <v>46700</v>
      </c>
      <c r="H1261" s="91" t="s">
        <v>25</v>
      </c>
      <c r="I1261" s="90">
        <v>43500</v>
      </c>
      <c r="J1261" s="90">
        <v>44000</v>
      </c>
      <c r="K1261" s="90">
        <v>45000</v>
      </c>
      <c r="L1261" s="91" t="s">
        <v>25</v>
      </c>
      <c r="M1261" s="90">
        <v>46600</v>
      </c>
      <c r="N1261" s="90">
        <v>45900</v>
      </c>
      <c r="O1261" s="90">
        <v>44400</v>
      </c>
      <c r="P1261" s="90">
        <v>42500</v>
      </c>
      <c r="Q1261" s="90">
        <v>41400</v>
      </c>
      <c r="R1261" s="90">
        <v>41600</v>
      </c>
      <c r="S1261" s="90">
        <v>41500</v>
      </c>
      <c r="T1261" s="90">
        <v>42900</v>
      </c>
      <c r="U1261" s="90">
        <v>44600</v>
      </c>
      <c r="V1261" s="90">
        <v>48500</v>
      </c>
      <c r="W1261" s="90">
        <v>46500</v>
      </c>
      <c r="X1261" s="90">
        <v>49800</v>
      </c>
    </row>
    <row r="1262" spans="1:24">
      <c r="A1262" t="str">
        <f t="shared" si="28"/>
        <v>Aug-24</v>
      </c>
      <c r="B1262" s="93">
        <v>45528</v>
      </c>
      <c r="C1262" s="90">
        <v>44900</v>
      </c>
      <c r="D1262" s="90">
        <v>46200</v>
      </c>
      <c r="E1262" s="90">
        <v>45200</v>
      </c>
      <c r="F1262" s="90">
        <v>40600</v>
      </c>
      <c r="G1262" s="90">
        <v>46400</v>
      </c>
      <c r="H1262" s="91" t="s">
        <v>25</v>
      </c>
      <c r="I1262" s="90">
        <v>43500</v>
      </c>
      <c r="J1262" s="90">
        <v>43900</v>
      </c>
      <c r="K1262" s="90">
        <v>44700</v>
      </c>
      <c r="L1262" s="91" t="s">
        <v>25</v>
      </c>
      <c r="M1262" s="90">
        <v>46400</v>
      </c>
      <c r="N1262" s="90">
        <v>45800</v>
      </c>
      <c r="O1262" s="90">
        <v>44100</v>
      </c>
      <c r="P1262" s="90">
        <v>42400</v>
      </c>
      <c r="Q1262" s="90">
        <v>41000</v>
      </c>
      <c r="R1262" s="90">
        <v>41400</v>
      </c>
      <c r="S1262" s="90">
        <v>41500</v>
      </c>
      <c r="T1262" s="90">
        <v>42700</v>
      </c>
      <c r="U1262" s="90">
        <v>44300</v>
      </c>
      <c r="V1262" s="90">
        <v>48500</v>
      </c>
      <c r="W1262" s="90">
        <v>46500</v>
      </c>
      <c r="X1262" s="90">
        <v>49800</v>
      </c>
    </row>
    <row r="1263" spans="1:24">
      <c r="A1263" t="str">
        <f t="shared" si="28"/>
        <v>Aug-24</v>
      </c>
      <c r="B1263" s="93">
        <v>45529</v>
      </c>
      <c r="C1263" s="90" t="s">
        <v>24</v>
      </c>
      <c r="D1263" s="90" t="s">
        <v>24</v>
      </c>
      <c r="E1263" s="90" t="s">
        <v>24</v>
      </c>
      <c r="F1263" s="90" t="s">
        <v>24</v>
      </c>
      <c r="G1263" s="90" t="s">
        <v>24</v>
      </c>
      <c r="H1263" s="90" t="s">
        <v>24</v>
      </c>
      <c r="I1263" s="90" t="s">
        <v>24</v>
      </c>
      <c r="J1263" s="90" t="s">
        <v>24</v>
      </c>
      <c r="K1263" s="90" t="s">
        <v>24</v>
      </c>
      <c r="L1263" s="90" t="s">
        <v>24</v>
      </c>
      <c r="M1263" s="90" t="s">
        <v>24</v>
      </c>
      <c r="N1263" s="90" t="s">
        <v>24</v>
      </c>
      <c r="O1263" s="90" t="s">
        <v>24</v>
      </c>
      <c r="P1263" s="90" t="s">
        <v>24</v>
      </c>
      <c r="Q1263" s="90" t="s">
        <v>24</v>
      </c>
      <c r="R1263" s="90" t="s">
        <v>24</v>
      </c>
      <c r="S1263" s="90" t="s">
        <v>24</v>
      </c>
      <c r="T1263" s="90" t="s">
        <v>24</v>
      </c>
      <c r="U1263" s="90" t="s">
        <v>24</v>
      </c>
      <c r="V1263" s="90" t="s">
        <v>24</v>
      </c>
      <c r="W1263" s="90" t="s">
        <v>24</v>
      </c>
      <c r="X1263" s="90" t="s">
        <v>24</v>
      </c>
    </row>
    <row r="1264" spans="1:24">
      <c r="A1264" t="str">
        <f t="shared" si="28"/>
        <v>Aug-24</v>
      </c>
      <c r="B1264" s="93">
        <v>45530</v>
      </c>
      <c r="C1264" s="91" t="s">
        <v>25</v>
      </c>
      <c r="D1264" s="90">
        <v>46200</v>
      </c>
      <c r="E1264" s="90">
        <v>45400</v>
      </c>
      <c r="F1264" s="90">
        <v>40900</v>
      </c>
      <c r="G1264" s="90">
        <v>46400</v>
      </c>
      <c r="H1264" s="91" t="s">
        <v>25</v>
      </c>
      <c r="I1264" s="90">
        <v>43500</v>
      </c>
      <c r="J1264" s="90">
        <v>44100</v>
      </c>
      <c r="K1264" s="90">
        <v>44700</v>
      </c>
      <c r="L1264" s="91" t="s">
        <v>25</v>
      </c>
      <c r="M1264" s="90">
        <v>46400</v>
      </c>
      <c r="N1264" s="90">
        <v>45800</v>
      </c>
      <c r="O1264" s="90">
        <v>44300</v>
      </c>
      <c r="P1264" s="90">
        <v>42400</v>
      </c>
      <c r="Q1264" s="90">
        <v>41100</v>
      </c>
      <c r="R1264" s="90">
        <v>41600</v>
      </c>
      <c r="S1264" s="90">
        <v>41500</v>
      </c>
      <c r="T1264" s="90">
        <v>43000</v>
      </c>
      <c r="U1264" s="90">
        <v>44300</v>
      </c>
      <c r="V1264" s="90">
        <v>48500</v>
      </c>
      <c r="W1264" s="90">
        <v>46500</v>
      </c>
      <c r="X1264" s="90">
        <v>49800</v>
      </c>
    </row>
    <row r="1265" spans="1:24">
      <c r="A1265" t="str">
        <f t="shared" si="28"/>
        <v>Aug-24</v>
      </c>
      <c r="B1265" s="93">
        <v>45531</v>
      </c>
      <c r="C1265" s="90">
        <v>44900</v>
      </c>
      <c r="D1265" s="90">
        <v>46200</v>
      </c>
      <c r="E1265" s="90">
        <v>45700</v>
      </c>
      <c r="F1265" s="90">
        <v>41100</v>
      </c>
      <c r="G1265" s="90">
        <v>46400</v>
      </c>
      <c r="H1265" s="91" t="s">
        <v>25</v>
      </c>
      <c r="I1265" s="90">
        <v>43500</v>
      </c>
      <c r="J1265" s="90">
        <v>44400</v>
      </c>
      <c r="K1265" s="90">
        <v>44600</v>
      </c>
      <c r="L1265" s="91" t="s">
        <v>25</v>
      </c>
      <c r="M1265" s="90">
        <v>46600</v>
      </c>
      <c r="N1265" s="90">
        <v>45800</v>
      </c>
      <c r="O1265" s="90">
        <v>44400</v>
      </c>
      <c r="P1265" s="90">
        <v>42600</v>
      </c>
      <c r="Q1265" s="90">
        <v>41200</v>
      </c>
      <c r="R1265" s="90">
        <v>41600</v>
      </c>
      <c r="S1265" s="90">
        <v>41600</v>
      </c>
      <c r="T1265" s="90">
        <v>43200</v>
      </c>
      <c r="U1265" s="90">
        <v>44800</v>
      </c>
      <c r="V1265" s="90">
        <v>48500</v>
      </c>
      <c r="W1265" s="90">
        <v>46200</v>
      </c>
      <c r="X1265" s="90">
        <v>49800</v>
      </c>
    </row>
    <row r="1266" spans="1:24">
      <c r="A1266" t="str">
        <f t="shared" si="28"/>
        <v>Aug-24</v>
      </c>
      <c r="B1266" s="93">
        <v>45532</v>
      </c>
      <c r="C1266" s="90">
        <v>44800</v>
      </c>
      <c r="D1266" s="90">
        <v>46200</v>
      </c>
      <c r="E1266" s="90">
        <v>45500</v>
      </c>
      <c r="F1266" s="90">
        <v>40800</v>
      </c>
      <c r="G1266" s="90">
        <v>46400</v>
      </c>
      <c r="H1266" s="91" t="s">
        <v>25</v>
      </c>
      <c r="I1266" s="90">
        <v>43500</v>
      </c>
      <c r="J1266" s="90">
        <v>44200</v>
      </c>
      <c r="K1266" s="90">
        <v>44600</v>
      </c>
      <c r="L1266" s="91" t="s">
        <v>25</v>
      </c>
      <c r="M1266" s="90">
        <v>46500</v>
      </c>
      <c r="N1266" s="90">
        <v>45800</v>
      </c>
      <c r="O1266" s="90">
        <v>44100</v>
      </c>
      <c r="P1266" s="90">
        <v>42600</v>
      </c>
      <c r="Q1266" s="90">
        <v>41000</v>
      </c>
      <c r="R1266" s="90">
        <v>41600</v>
      </c>
      <c r="S1266" s="90">
        <v>41350</v>
      </c>
      <c r="T1266" s="90">
        <v>42900</v>
      </c>
      <c r="U1266" s="90">
        <v>44800</v>
      </c>
      <c r="V1266" s="90">
        <v>48200</v>
      </c>
      <c r="W1266" s="90">
        <v>46200</v>
      </c>
      <c r="X1266" s="90">
        <v>49800</v>
      </c>
    </row>
    <row r="1267" spans="1:24">
      <c r="A1267" t="str">
        <f t="shared" si="28"/>
        <v>Aug-24</v>
      </c>
      <c r="B1267" s="93">
        <v>45533</v>
      </c>
      <c r="C1267" s="90">
        <v>44800</v>
      </c>
      <c r="D1267" s="90">
        <v>46200</v>
      </c>
      <c r="E1267" s="90">
        <v>45000</v>
      </c>
      <c r="F1267" s="90">
        <v>40800</v>
      </c>
      <c r="G1267" s="90">
        <v>46400</v>
      </c>
      <c r="H1267" s="91" t="s">
        <v>25</v>
      </c>
      <c r="I1267" s="90">
        <v>43500</v>
      </c>
      <c r="J1267" s="90">
        <v>44200</v>
      </c>
      <c r="K1267" s="90">
        <v>44600</v>
      </c>
      <c r="L1267" s="91" t="s">
        <v>25</v>
      </c>
      <c r="M1267" s="90">
        <v>46400</v>
      </c>
      <c r="N1267" s="90">
        <v>45800</v>
      </c>
      <c r="O1267" s="90">
        <v>44300</v>
      </c>
      <c r="P1267" s="90">
        <v>42400</v>
      </c>
      <c r="Q1267" s="90">
        <v>41000</v>
      </c>
      <c r="R1267" s="90">
        <v>41400</v>
      </c>
      <c r="S1267" s="90">
        <v>41100</v>
      </c>
      <c r="T1267" s="90">
        <v>42900</v>
      </c>
      <c r="U1267" s="90">
        <v>44800</v>
      </c>
      <c r="V1267" s="90">
        <v>48000</v>
      </c>
      <c r="W1267" s="90">
        <v>46200</v>
      </c>
      <c r="X1267" s="90">
        <v>49800</v>
      </c>
    </row>
    <row r="1268" spans="1:24">
      <c r="A1268" t="str">
        <f t="shared" si="28"/>
        <v>Aug-24</v>
      </c>
      <c r="B1268" s="93">
        <v>45534</v>
      </c>
      <c r="C1268" s="90">
        <v>44800</v>
      </c>
      <c r="D1268" s="90">
        <v>46200</v>
      </c>
      <c r="E1268" s="90">
        <v>45000</v>
      </c>
      <c r="F1268" s="90">
        <v>40900</v>
      </c>
      <c r="G1268" s="90">
        <v>46400</v>
      </c>
      <c r="H1268" s="91" t="s">
        <v>25</v>
      </c>
      <c r="I1268" s="90">
        <v>43500</v>
      </c>
      <c r="J1268" s="90">
        <v>44200</v>
      </c>
      <c r="K1268" s="90">
        <v>44600</v>
      </c>
      <c r="L1268" s="91" t="s">
        <v>25</v>
      </c>
      <c r="M1268" s="90">
        <v>46400</v>
      </c>
      <c r="N1268" s="90">
        <v>45800</v>
      </c>
      <c r="O1268" s="90">
        <v>44300</v>
      </c>
      <c r="P1268" s="90">
        <v>42400</v>
      </c>
      <c r="Q1268" s="90">
        <v>41000</v>
      </c>
      <c r="R1268" s="90">
        <v>41500</v>
      </c>
      <c r="S1268" s="90">
        <v>41200</v>
      </c>
      <c r="T1268" s="90">
        <v>43000</v>
      </c>
      <c r="U1268" s="90">
        <v>44800</v>
      </c>
      <c r="V1268" s="90">
        <v>47600</v>
      </c>
      <c r="W1268" s="90">
        <v>46200</v>
      </c>
      <c r="X1268" s="90">
        <v>49800</v>
      </c>
    </row>
    <row r="1269" spans="1:24">
      <c r="A1269" t="str">
        <f t="shared" si="28"/>
        <v>Aug-24</v>
      </c>
      <c r="B1269" s="93">
        <v>45535</v>
      </c>
      <c r="C1269" s="90">
        <v>44800</v>
      </c>
      <c r="D1269" s="90">
        <v>46200</v>
      </c>
      <c r="E1269" s="90">
        <v>44800</v>
      </c>
      <c r="F1269" s="90">
        <v>40800</v>
      </c>
      <c r="G1269" s="90">
        <v>46400</v>
      </c>
      <c r="H1269" s="91" t="s">
        <v>25</v>
      </c>
      <c r="I1269" s="90">
        <v>43500</v>
      </c>
      <c r="J1269" s="90">
        <v>43900</v>
      </c>
      <c r="K1269" s="90">
        <v>44600</v>
      </c>
      <c r="L1269" s="91" t="s">
        <v>25</v>
      </c>
      <c r="M1269" s="90">
        <v>46400</v>
      </c>
      <c r="N1269" s="90">
        <v>45800</v>
      </c>
      <c r="O1269" s="90">
        <v>44100</v>
      </c>
      <c r="P1269" s="90">
        <v>42400</v>
      </c>
      <c r="Q1269" s="90">
        <v>40900</v>
      </c>
      <c r="R1269" s="90">
        <v>41500</v>
      </c>
      <c r="S1269" s="90">
        <v>41100</v>
      </c>
      <c r="T1269" s="90">
        <v>42900</v>
      </c>
      <c r="U1269" s="90">
        <v>44800</v>
      </c>
      <c r="V1269" s="90">
        <v>47400</v>
      </c>
      <c r="W1269" s="90">
        <v>46200</v>
      </c>
      <c r="X1269" s="90">
        <v>49800</v>
      </c>
    </row>
    <row r="1270" spans="1:24">
      <c r="A1270" t="str">
        <f t="shared" si="28"/>
        <v>Sep-24</v>
      </c>
      <c r="B1270" s="93">
        <v>45536</v>
      </c>
      <c r="C1270" s="90" t="s">
        <v>24</v>
      </c>
      <c r="D1270" s="90" t="s">
        <v>24</v>
      </c>
      <c r="E1270" s="90" t="s">
        <v>24</v>
      </c>
      <c r="F1270" s="90" t="s">
        <v>24</v>
      </c>
      <c r="G1270" s="90" t="s">
        <v>24</v>
      </c>
      <c r="H1270" s="90" t="s">
        <v>24</v>
      </c>
      <c r="I1270" s="90" t="s">
        <v>24</v>
      </c>
      <c r="J1270" s="90" t="s">
        <v>24</v>
      </c>
      <c r="K1270" s="90" t="s">
        <v>24</v>
      </c>
      <c r="L1270" s="90" t="s">
        <v>24</v>
      </c>
      <c r="M1270" s="90" t="s">
        <v>24</v>
      </c>
      <c r="N1270" s="90" t="s">
        <v>24</v>
      </c>
      <c r="O1270" s="90" t="s">
        <v>24</v>
      </c>
      <c r="P1270" s="90" t="s">
        <v>24</v>
      </c>
      <c r="Q1270" s="90" t="s">
        <v>24</v>
      </c>
      <c r="R1270" s="90" t="s">
        <v>24</v>
      </c>
      <c r="S1270" s="90" t="s">
        <v>24</v>
      </c>
      <c r="T1270" s="90" t="s">
        <v>24</v>
      </c>
      <c r="U1270" s="90" t="s">
        <v>24</v>
      </c>
      <c r="V1270" s="90" t="s">
        <v>24</v>
      </c>
      <c r="W1270" s="90" t="s">
        <v>24</v>
      </c>
      <c r="X1270" s="90" t="s">
        <v>24</v>
      </c>
    </row>
    <row r="1271" spans="1:24">
      <c r="A1271" t="str">
        <f t="shared" si="28"/>
        <v>Sep-24</v>
      </c>
      <c r="B1271" s="93">
        <v>45537</v>
      </c>
      <c r="C1271" s="90">
        <v>44800</v>
      </c>
      <c r="D1271" s="90">
        <v>46200</v>
      </c>
      <c r="E1271" s="90">
        <v>44700</v>
      </c>
      <c r="F1271" s="90">
        <v>40600</v>
      </c>
      <c r="G1271" s="90">
        <v>46000</v>
      </c>
      <c r="H1271" s="91" t="s">
        <v>25</v>
      </c>
      <c r="I1271" s="90">
        <v>43500</v>
      </c>
      <c r="J1271" s="90">
        <v>43800</v>
      </c>
      <c r="K1271" s="90">
        <v>44600</v>
      </c>
      <c r="L1271" s="91" t="s">
        <v>25</v>
      </c>
      <c r="M1271" s="90">
        <v>46300</v>
      </c>
      <c r="N1271" s="90">
        <v>45700</v>
      </c>
      <c r="O1271" s="90">
        <v>43700</v>
      </c>
      <c r="P1271" s="90">
        <v>42300</v>
      </c>
      <c r="Q1271" s="90">
        <v>40800</v>
      </c>
      <c r="R1271" s="90">
        <v>41300</v>
      </c>
      <c r="S1271" s="90">
        <v>40900</v>
      </c>
      <c r="T1271" s="90">
        <v>42700</v>
      </c>
      <c r="U1271" s="90">
        <v>44800</v>
      </c>
      <c r="V1271" s="90">
        <v>47200</v>
      </c>
      <c r="W1271" s="90">
        <v>46200</v>
      </c>
      <c r="X1271" s="90">
        <v>49500</v>
      </c>
    </row>
    <row r="1272" spans="1:24">
      <c r="A1272" t="str">
        <f t="shared" si="28"/>
        <v>Sep-24</v>
      </c>
      <c r="B1272" s="93">
        <v>45538</v>
      </c>
      <c r="C1272" s="90">
        <v>44800</v>
      </c>
      <c r="D1272" s="90">
        <v>46200</v>
      </c>
      <c r="E1272" s="90">
        <v>44900</v>
      </c>
      <c r="F1272" s="90">
        <v>40600</v>
      </c>
      <c r="G1272" s="90">
        <v>46000</v>
      </c>
      <c r="H1272" s="91" t="s">
        <v>25</v>
      </c>
      <c r="I1272" s="90">
        <v>43500</v>
      </c>
      <c r="J1272" s="90">
        <v>43900</v>
      </c>
      <c r="K1272" s="90">
        <v>44300</v>
      </c>
      <c r="L1272" s="91" t="s">
        <v>25</v>
      </c>
      <c r="M1272" s="90">
        <v>46300</v>
      </c>
      <c r="N1272" s="90">
        <v>45700</v>
      </c>
      <c r="O1272" s="90">
        <v>43900</v>
      </c>
      <c r="P1272" s="90">
        <v>42300</v>
      </c>
      <c r="Q1272" s="90">
        <v>40800</v>
      </c>
      <c r="R1272" s="90">
        <v>41300</v>
      </c>
      <c r="S1272" s="90">
        <v>41000</v>
      </c>
      <c r="T1272" s="90">
        <v>42700</v>
      </c>
      <c r="U1272" s="90">
        <v>44600</v>
      </c>
      <c r="V1272" s="90">
        <v>47000</v>
      </c>
      <c r="W1272" s="90">
        <v>46200</v>
      </c>
      <c r="X1272" s="90">
        <v>49500</v>
      </c>
    </row>
    <row r="1273" spans="1:24">
      <c r="A1273" t="str">
        <f t="shared" si="28"/>
        <v>Sep-24</v>
      </c>
      <c r="B1273" s="93">
        <v>45539</v>
      </c>
      <c r="C1273" s="90">
        <v>44800</v>
      </c>
      <c r="D1273" s="90">
        <v>46000</v>
      </c>
      <c r="E1273" s="90">
        <v>44900</v>
      </c>
      <c r="F1273" s="90">
        <v>40300</v>
      </c>
      <c r="G1273" s="90">
        <v>46000</v>
      </c>
      <c r="H1273" s="91" t="s">
        <v>25</v>
      </c>
      <c r="I1273" s="90">
        <v>43500</v>
      </c>
      <c r="J1273" s="90">
        <v>43900</v>
      </c>
      <c r="K1273" s="90">
        <v>44400</v>
      </c>
      <c r="L1273" s="91" t="s">
        <v>25</v>
      </c>
      <c r="M1273" s="90">
        <v>46300</v>
      </c>
      <c r="N1273" s="90">
        <v>45700</v>
      </c>
      <c r="O1273" s="90">
        <v>43900</v>
      </c>
      <c r="P1273" s="90">
        <v>42300</v>
      </c>
      <c r="Q1273" s="90">
        <v>41200</v>
      </c>
      <c r="R1273" s="90">
        <v>41300</v>
      </c>
      <c r="S1273" s="90">
        <v>41000</v>
      </c>
      <c r="T1273" s="90">
        <v>42600</v>
      </c>
      <c r="U1273" s="90">
        <v>44500</v>
      </c>
      <c r="V1273" s="90">
        <v>47000</v>
      </c>
      <c r="W1273" s="90">
        <v>46200</v>
      </c>
      <c r="X1273" s="90">
        <v>49500</v>
      </c>
    </row>
    <row r="1274" spans="1:24">
      <c r="A1274" t="str">
        <f t="shared" si="28"/>
        <v>Sep-24</v>
      </c>
      <c r="B1274" s="93">
        <v>45540</v>
      </c>
      <c r="C1274" s="90">
        <v>44800</v>
      </c>
      <c r="D1274" s="90">
        <v>46000</v>
      </c>
      <c r="E1274" s="90">
        <v>45000</v>
      </c>
      <c r="F1274" s="90">
        <v>40400</v>
      </c>
      <c r="G1274" s="90">
        <v>46000</v>
      </c>
      <c r="H1274" s="91" t="s">
        <v>25</v>
      </c>
      <c r="I1274" s="90">
        <v>43500</v>
      </c>
      <c r="J1274" s="90">
        <v>44000</v>
      </c>
      <c r="K1274" s="90">
        <v>44800</v>
      </c>
      <c r="L1274" s="91" t="s">
        <v>25</v>
      </c>
      <c r="M1274" s="90">
        <v>46400</v>
      </c>
      <c r="N1274" s="90">
        <v>45700</v>
      </c>
      <c r="O1274" s="90">
        <v>44000</v>
      </c>
      <c r="P1274" s="90">
        <v>42500</v>
      </c>
      <c r="Q1274" s="90">
        <v>41300</v>
      </c>
      <c r="R1274" s="90">
        <v>41500</v>
      </c>
      <c r="S1274" s="90">
        <v>41200</v>
      </c>
      <c r="T1274" s="90">
        <v>42700</v>
      </c>
      <c r="U1274" s="90">
        <v>45000</v>
      </c>
      <c r="V1274" s="90">
        <v>47000</v>
      </c>
      <c r="W1274" s="90">
        <v>46200</v>
      </c>
      <c r="X1274" s="90">
        <v>49500</v>
      </c>
    </row>
    <row r="1275" spans="1:24">
      <c r="A1275" t="str">
        <f t="shared" si="28"/>
        <v>Sep-24</v>
      </c>
      <c r="B1275" s="93">
        <v>45541</v>
      </c>
      <c r="C1275" s="90">
        <v>44800</v>
      </c>
      <c r="D1275" s="90">
        <v>46000</v>
      </c>
      <c r="E1275" s="90">
        <v>44800</v>
      </c>
      <c r="F1275" s="90">
        <v>40300</v>
      </c>
      <c r="G1275" s="90">
        <v>46000</v>
      </c>
      <c r="H1275" s="91" t="s">
        <v>25</v>
      </c>
      <c r="I1275" s="90">
        <v>43500</v>
      </c>
      <c r="J1275" s="90">
        <v>44000</v>
      </c>
      <c r="K1275" s="90">
        <v>44700</v>
      </c>
      <c r="L1275" s="91" t="s">
        <v>25</v>
      </c>
      <c r="M1275" s="90">
        <v>46400</v>
      </c>
      <c r="N1275" s="90">
        <v>45700</v>
      </c>
      <c r="O1275" s="90">
        <v>43700</v>
      </c>
      <c r="P1275" s="90">
        <v>42500</v>
      </c>
      <c r="Q1275" s="90">
        <v>41100</v>
      </c>
      <c r="R1275" s="90">
        <v>41300</v>
      </c>
      <c r="S1275" s="90">
        <v>41100</v>
      </c>
      <c r="T1275" s="90">
        <v>42400</v>
      </c>
      <c r="U1275" s="90">
        <v>44800</v>
      </c>
      <c r="V1275" s="90">
        <v>47000</v>
      </c>
      <c r="W1275" s="90">
        <v>46200</v>
      </c>
      <c r="X1275" s="90">
        <v>49500</v>
      </c>
    </row>
    <row r="1276" spans="1:24">
      <c r="A1276" t="str">
        <f t="shared" si="28"/>
        <v>Sep-24</v>
      </c>
      <c r="B1276" s="93">
        <v>45542</v>
      </c>
      <c r="C1276" s="90">
        <v>44800</v>
      </c>
      <c r="D1276" s="90">
        <v>46000</v>
      </c>
      <c r="E1276" s="90">
        <v>44600</v>
      </c>
      <c r="F1276" s="90">
        <v>40300</v>
      </c>
      <c r="G1276" s="90">
        <v>46000</v>
      </c>
      <c r="H1276" s="91" t="s">
        <v>25</v>
      </c>
      <c r="I1276" s="90">
        <v>43500</v>
      </c>
      <c r="J1276" s="90">
        <v>44000</v>
      </c>
      <c r="K1276" s="90">
        <v>44700</v>
      </c>
      <c r="L1276" s="91" t="s">
        <v>25</v>
      </c>
      <c r="M1276" s="90">
        <v>46300</v>
      </c>
      <c r="N1276" s="90">
        <v>45700</v>
      </c>
      <c r="O1276" s="90">
        <v>43800</v>
      </c>
      <c r="P1276" s="90">
        <v>42500</v>
      </c>
      <c r="Q1276" s="90">
        <v>41000</v>
      </c>
      <c r="R1276" s="90">
        <v>41300</v>
      </c>
      <c r="S1276" s="90">
        <v>41000</v>
      </c>
      <c r="T1276" s="90">
        <v>42400</v>
      </c>
      <c r="U1276" s="90">
        <v>45000</v>
      </c>
      <c r="V1276" s="90">
        <v>47000</v>
      </c>
      <c r="W1276" s="90">
        <v>46200</v>
      </c>
      <c r="X1276" s="90">
        <v>49500</v>
      </c>
    </row>
    <row r="1277" spans="1:24">
      <c r="A1277" t="str">
        <f t="shared" si="28"/>
        <v>Sep-24</v>
      </c>
      <c r="B1277" s="93">
        <v>45543</v>
      </c>
      <c r="C1277" s="90" t="s">
        <v>24</v>
      </c>
      <c r="D1277" s="90" t="s">
        <v>24</v>
      </c>
      <c r="E1277" s="90" t="s">
        <v>24</v>
      </c>
      <c r="F1277" s="90" t="s">
        <v>24</v>
      </c>
      <c r="G1277" s="90" t="s">
        <v>24</v>
      </c>
      <c r="H1277" s="90" t="s">
        <v>24</v>
      </c>
      <c r="I1277" s="90" t="s">
        <v>24</v>
      </c>
      <c r="J1277" s="90" t="s">
        <v>24</v>
      </c>
      <c r="K1277" s="90" t="s">
        <v>24</v>
      </c>
      <c r="L1277" s="90" t="s">
        <v>24</v>
      </c>
      <c r="M1277" s="90" t="s">
        <v>24</v>
      </c>
      <c r="N1277" s="90" t="s">
        <v>24</v>
      </c>
      <c r="O1277" s="90" t="s">
        <v>24</v>
      </c>
      <c r="P1277" s="90" t="s">
        <v>24</v>
      </c>
      <c r="Q1277" s="90" t="s">
        <v>24</v>
      </c>
      <c r="R1277" s="90" t="s">
        <v>24</v>
      </c>
      <c r="S1277" s="90" t="s">
        <v>24</v>
      </c>
      <c r="T1277" s="90" t="s">
        <v>24</v>
      </c>
      <c r="U1277" s="90" t="s">
        <v>24</v>
      </c>
      <c r="V1277" s="90" t="s">
        <v>24</v>
      </c>
      <c r="W1277" s="90" t="s">
        <v>24</v>
      </c>
      <c r="X1277" s="90" t="s">
        <v>24</v>
      </c>
    </row>
    <row r="1278" spans="1:24">
      <c r="A1278" t="str">
        <f t="shared" si="28"/>
        <v>Sep-24</v>
      </c>
      <c r="B1278" s="93">
        <v>45544</v>
      </c>
      <c r="C1278" s="90">
        <v>44700</v>
      </c>
      <c r="D1278" s="90">
        <v>46000</v>
      </c>
      <c r="E1278" s="90">
        <v>44600</v>
      </c>
      <c r="F1278" s="90">
        <v>40300</v>
      </c>
      <c r="G1278" s="90">
        <v>46000</v>
      </c>
      <c r="H1278" s="91" t="s">
        <v>25</v>
      </c>
      <c r="I1278" s="90">
        <v>43500</v>
      </c>
      <c r="J1278" s="90">
        <v>43800</v>
      </c>
      <c r="K1278" s="90">
        <v>44700</v>
      </c>
      <c r="L1278" s="91" t="s">
        <v>25</v>
      </c>
      <c r="M1278" s="90">
        <v>46200</v>
      </c>
      <c r="N1278" s="90">
        <v>45700</v>
      </c>
      <c r="O1278" s="90">
        <v>43400</v>
      </c>
      <c r="P1278" s="90">
        <v>42300</v>
      </c>
      <c r="Q1278" s="90">
        <v>40600</v>
      </c>
      <c r="R1278" s="90">
        <v>41000</v>
      </c>
      <c r="S1278" s="90">
        <v>40800</v>
      </c>
      <c r="T1278" s="90">
        <v>42400</v>
      </c>
      <c r="U1278" s="90">
        <v>44500</v>
      </c>
      <c r="V1278" s="90">
        <v>46500</v>
      </c>
      <c r="W1278" s="90">
        <v>46200</v>
      </c>
      <c r="X1278" s="90">
        <v>49500</v>
      </c>
    </row>
    <row r="1279" spans="1:24">
      <c r="A1279" t="str">
        <f t="shared" si="28"/>
        <v>Sep-24</v>
      </c>
      <c r="B1279" s="93">
        <v>45545</v>
      </c>
      <c r="C1279" s="90">
        <v>44700</v>
      </c>
      <c r="D1279" s="90">
        <v>46000</v>
      </c>
      <c r="E1279" s="90">
        <v>44300</v>
      </c>
      <c r="F1279" s="90">
        <v>40200</v>
      </c>
      <c r="G1279" s="90">
        <v>46000</v>
      </c>
      <c r="H1279" s="91" t="s">
        <v>25</v>
      </c>
      <c r="I1279" s="90">
        <v>43500</v>
      </c>
      <c r="J1279" s="90">
        <v>43700</v>
      </c>
      <c r="K1279" s="90">
        <v>44700</v>
      </c>
      <c r="L1279" s="91" t="s">
        <v>25</v>
      </c>
      <c r="M1279" s="90">
        <v>46200</v>
      </c>
      <c r="N1279" s="90">
        <v>45700</v>
      </c>
      <c r="O1279" s="90">
        <v>43000</v>
      </c>
      <c r="P1279" s="90">
        <v>42300</v>
      </c>
      <c r="Q1279" s="90">
        <v>40500</v>
      </c>
      <c r="R1279" s="90">
        <v>41000</v>
      </c>
      <c r="S1279" s="90">
        <v>40800</v>
      </c>
      <c r="T1279" s="90">
        <v>42300</v>
      </c>
      <c r="U1279" s="90">
        <v>44500</v>
      </c>
      <c r="V1279" s="90">
        <v>46500</v>
      </c>
      <c r="W1279" s="90">
        <v>46200</v>
      </c>
      <c r="X1279" s="90">
        <v>49500</v>
      </c>
    </row>
    <row r="1280" spans="1:24">
      <c r="A1280" t="str">
        <f t="shared" si="28"/>
        <v>Sep-24</v>
      </c>
      <c r="B1280" s="93">
        <v>45546</v>
      </c>
      <c r="C1280" s="90">
        <v>44500</v>
      </c>
      <c r="D1280" s="90">
        <v>46000</v>
      </c>
      <c r="E1280" s="90">
        <v>44200</v>
      </c>
      <c r="F1280" s="90">
        <v>40100</v>
      </c>
      <c r="G1280" s="90">
        <v>46000</v>
      </c>
      <c r="H1280" s="91" t="s">
        <v>25</v>
      </c>
      <c r="I1280" s="90">
        <v>43000</v>
      </c>
      <c r="J1280" s="90">
        <v>43500</v>
      </c>
      <c r="K1280" s="90">
        <v>44700</v>
      </c>
      <c r="L1280" s="91" t="s">
        <v>25</v>
      </c>
      <c r="M1280" s="90">
        <v>46000</v>
      </c>
      <c r="N1280" s="90">
        <v>45700</v>
      </c>
      <c r="O1280" s="90">
        <v>43200</v>
      </c>
      <c r="P1280" s="90">
        <v>42300</v>
      </c>
      <c r="Q1280" s="90">
        <v>40600</v>
      </c>
      <c r="R1280" s="90">
        <v>40900</v>
      </c>
      <c r="S1280" s="90">
        <v>40600</v>
      </c>
      <c r="T1280" s="90">
        <v>42200</v>
      </c>
      <c r="U1280" s="90">
        <v>44300</v>
      </c>
      <c r="V1280" s="90">
        <v>46500</v>
      </c>
      <c r="W1280" s="90">
        <v>46200</v>
      </c>
      <c r="X1280" s="90">
        <v>49500</v>
      </c>
    </row>
    <row r="1281" spans="1:24">
      <c r="A1281" t="str">
        <f t="shared" si="28"/>
        <v>Sep-24</v>
      </c>
      <c r="B1281" s="93">
        <v>45547</v>
      </c>
      <c r="C1281" s="90">
        <v>44500</v>
      </c>
      <c r="D1281" s="90">
        <v>46000</v>
      </c>
      <c r="E1281" s="90">
        <v>43800</v>
      </c>
      <c r="F1281" s="90">
        <v>40100</v>
      </c>
      <c r="G1281" s="90">
        <v>46000</v>
      </c>
      <c r="H1281" s="91" t="s">
        <v>25</v>
      </c>
      <c r="I1281" s="90">
        <v>43000</v>
      </c>
      <c r="J1281" s="90">
        <v>43100</v>
      </c>
      <c r="K1281" s="90">
        <v>44400</v>
      </c>
      <c r="L1281" s="91" t="s">
        <v>25</v>
      </c>
      <c r="M1281" s="90">
        <v>45800</v>
      </c>
      <c r="N1281" s="90">
        <v>45600</v>
      </c>
      <c r="O1281" s="90">
        <v>42800</v>
      </c>
      <c r="P1281" s="90">
        <v>42300</v>
      </c>
      <c r="Q1281" s="90">
        <v>40300</v>
      </c>
      <c r="R1281" s="90">
        <v>40700</v>
      </c>
      <c r="S1281" s="90">
        <v>40500</v>
      </c>
      <c r="T1281" s="90">
        <v>42200</v>
      </c>
      <c r="U1281" s="90">
        <v>44100</v>
      </c>
      <c r="V1281" s="90">
        <v>46500</v>
      </c>
      <c r="W1281" s="90">
        <v>46000</v>
      </c>
      <c r="X1281" s="90">
        <v>49300</v>
      </c>
    </row>
    <row r="1282" spans="1:24">
      <c r="A1282" t="str">
        <f t="shared" si="28"/>
        <v>Sep-24</v>
      </c>
      <c r="B1282" s="93">
        <v>45548</v>
      </c>
      <c r="C1282" s="90">
        <v>44500</v>
      </c>
      <c r="D1282" s="90">
        <v>46000</v>
      </c>
      <c r="E1282" s="90">
        <v>43800</v>
      </c>
      <c r="F1282" s="90">
        <v>40200</v>
      </c>
      <c r="G1282" s="90">
        <v>46000</v>
      </c>
      <c r="H1282" s="91" t="s">
        <v>25</v>
      </c>
      <c r="I1282" s="90">
        <v>43000</v>
      </c>
      <c r="J1282" s="90">
        <v>43400</v>
      </c>
      <c r="K1282" s="90">
        <v>44600</v>
      </c>
      <c r="L1282" s="91" t="s">
        <v>25</v>
      </c>
      <c r="M1282" s="90">
        <v>46000</v>
      </c>
      <c r="N1282" s="90">
        <v>45600</v>
      </c>
      <c r="O1282" s="90">
        <v>42800</v>
      </c>
      <c r="P1282" s="90">
        <v>42300</v>
      </c>
      <c r="Q1282" s="90">
        <v>40500</v>
      </c>
      <c r="R1282" s="90">
        <v>40800</v>
      </c>
      <c r="S1282" s="90">
        <v>40800</v>
      </c>
      <c r="T1282" s="90">
        <v>42300</v>
      </c>
      <c r="U1282" s="90">
        <v>44000</v>
      </c>
      <c r="V1282" s="90">
        <v>46500</v>
      </c>
      <c r="W1282" s="90">
        <v>46000</v>
      </c>
      <c r="X1282" s="90">
        <v>49300</v>
      </c>
    </row>
    <row r="1283" spans="1:24">
      <c r="A1283" t="str">
        <f t="shared" si="28"/>
        <v>Sep-24</v>
      </c>
      <c r="B1283" s="93">
        <v>45549</v>
      </c>
      <c r="C1283" s="90">
        <v>44500</v>
      </c>
      <c r="D1283" s="90">
        <v>46000</v>
      </c>
      <c r="E1283" s="90">
        <v>43800</v>
      </c>
      <c r="F1283" s="90">
        <v>40000</v>
      </c>
      <c r="G1283" s="90">
        <v>45900</v>
      </c>
      <c r="H1283" s="91" t="s">
        <v>25</v>
      </c>
      <c r="I1283" s="90">
        <v>43000</v>
      </c>
      <c r="J1283" s="90">
        <v>43200</v>
      </c>
      <c r="K1283" s="90">
        <v>44600</v>
      </c>
      <c r="L1283" s="91" t="s">
        <v>25</v>
      </c>
      <c r="M1283" s="90">
        <v>45900</v>
      </c>
      <c r="N1283" s="90">
        <v>45600</v>
      </c>
      <c r="O1283" s="90">
        <v>42600</v>
      </c>
      <c r="P1283" s="90">
        <v>42300</v>
      </c>
      <c r="Q1283" s="90">
        <v>40300</v>
      </c>
      <c r="R1283" s="90">
        <v>40700</v>
      </c>
      <c r="S1283" s="90">
        <v>40500</v>
      </c>
      <c r="T1283" s="90">
        <v>42100</v>
      </c>
      <c r="U1283" s="90">
        <v>44000</v>
      </c>
      <c r="V1283" s="90">
        <v>46500</v>
      </c>
      <c r="W1283" s="90">
        <v>46000</v>
      </c>
      <c r="X1283" s="90">
        <v>49300</v>
      </c>
    </row>
    <row r="1284" spans="1:24">
      <c r="A1284" t="str">
        <f t="shared" si="28"/>
        <v>Sep-24</v>
      </c>
      <c r="B1284" s="93">
        <v>45550</v>
      </c>
      <c r="C1284" s="90" t="s">
        <v>24</v>
      </c>
      <c r="D1284" s="90" t="s">
        <v>24</v>
      </c>
      <c r="E1284" s="90" t="s">
        <v>24</v>
      </c>
      <c r="F1284" s="90" t="s">
        <v>24</v>
      </c>
      <c r="G1284" s="90" t="s">
        <v>24</v>
      </c>
      <c r="H1284" s="90" t="s">
        <v>24</v>
      </c>
      <c r="I1284" s="90" t="s">
        <v>24</v>
      </c>
      <c r="J1284" s="90" t="s">
        <v>24</v>
      </c>
      <c r="K1284" s="90" t="s">
        <v>24</v>
      </c>
      <c r="L1284" s="90" t="s">
        <v>24</v>
      </c>
      <c r="M1284" s="90" t="s">
        <v>24</v>
      </c>
      <c r="N1284" s="90" t="s">
        <v>24</v>
      </c>
      <c r="O1284" s="90" t="s">
        <v>24</v>
      </c>
      <c r="P1284" s="90" t="s">
        <v>24</v>
      </c>
      <c r="Q1284" s="90" t="s">
        <v>24</v>
      </c>
      <c r="R1284" s="90" t="s">
        <v>24</v>
      </c>
      <c r="S1284" s="90" t="s">
        <v>24</v>
      </c>
      <c r="T1284" s="90" t="s">
        <v>24</v>
      </c>
      <c r="U1284" s="90" t="s">
        <v>24</v>
      </c>
      <c r="V1284" s="90" t="s">
        <v>24</v>
      </c>
      <c r="W1284" s="90" t="s">
        <v>24</v>
      </c>
      <c r="X1284" s="90" t="s">
        <v>24</v>
      </c>
    </row>
    <row r="1285" spans="1:24">
      <c r="A1285" t="str">
        <f t="shared" si="28"/>
        <v>Sep-24</v>
      </c>
      <c r="B1285" s="93">
        <v>45551</v>
      </c>
      <c r="C1285" s="90">
        <v>44200</v>
      </c>
      <c r="D1285" s="90">
        <v>46000</v>
      </c>
      <c r="E1285" s="90">
        <v>43600</v>
      </c>
      <c r="F1285" s="90">
        <v>39800</v>
      </c>
      <c r="G1285" s="90">
        <v>45900</v>
      </c>
      <c r="H1285" s="91" t="s">
        <v>25</v>
      </c>
      <c r="I1285" s="90">
        <v>42500</v>
      </c>
      <c r="J1285" s="90">
        <v>42900</v>
      </c>
      <c r="K1285" s="90">
        <v>44600</v>
      </c>
      <c r="L1285" s="91" t="s">
        <v>25</v>
      </c>
      <c r="M1285" s="90">
        <v>45500</v>
      </c>
      <c r="N1285" s="90">
        <v>45300</v>
      </c>
      <c r="O1285" s="90">
        <v>42500</v>
      </c>
      <c r="P1285" s="90">
        <v>42300</v>
      </c>
      <c r="Q1285" s="90">
        <v>40300</v>
      </c>
      <c r="R1285" s="90">
        <v>40700</v>
      </c>
      <c r="S1285" s="90">
        <v>40500</v>
      </c>
      <c r="T1285" s="90">
        <v>41900</v>
      </c>
      <c r="U1285" s="90">
        <v>43800</v>
      </c>
      <c r="V1285" s="90">
        <v>46500</v>
      </c>
      <c r="W1285" s="90">
        <v>46000</v>
      </c>
      <c r="X1285" s="90">
        <v>49100</v>
      </c>
    </row>
    <row r="1286" spans="1:24">
      <c r="A1286" t="str">
        <f t="shared" si="28"/>
        <v>Sep-24</v>
      </c>
      <c r="B1286" s="93">
        <v>45552</v>
      </c>
      <c r="C1286" s="90">
        <v>44000</v>
      </c>
      <c r="D1286" s="90">
        <v>45800</v>
      </c>
      <c r="E1286" s="90">
        <v>43700</v>
      </c>
      <c r="F1286" s="90">
        <v>40100</v>
      </c>
      <c r="G1286" s="90">
        <v>45900</v>
      </c>
      <c r="H1286" s="91" t="s">
        <v>25</v>
      </c>
      <c r="I1286" s="90">
        <v>42500</v>
      </c>
      <c r="J1286" s="90">
        <v>43000</v>
      </c>
      <c r="K1286" s="90">
        <v>44600</v>
      </c>
      <c r="L1286" s="91" t="s">
        <v>25</v>
      </c>
      <c r="M1286" s="90">
        <v>45500</v>
      </c>
      <c r="N1286" s="90">
        <v>45100</v>
      </c>
      <c r="O1286" s="90">
        <v>42600</v>
      </c>
      <c r="P1286" s="90">
        <v>42300</v>
      </c>
      <c r="Q1286" s="90">
        <v>40400</v>
      </c>
      <c r="R1286" s="90">
        <v>40700</v>
      </c>
      <c r="S1286" s="91" t="s">
        <v>25</v>
      </c>
      <c r="T1286" s="90">
        <v>42200</v>
      </c>
      <c r="U1286" s="90">
        <v>44000</v>
      </c>
      <c r="V1286" s="91" t="s">
        <v>25</v>
      </c>
      <c r="W1286" s="90">
        <v>46000</v>
      </c>
      <c r="X1286" s="90">
        <v>49100</v>
      </c>
    </row>
    <row r="1287" spans="1:24">
      <c r="A1287" t="str">
        <f t="shared" si="28"/>
        <v>Sep-24</v>
      </c>
      <c r="B1287" s="93">
        <v>45553</v>
      </c>
      <c r="C1287" s="90">
        <v>44000</v>
      </c>
      <c r="D1287" s="90">
        <v>45800</v>
      </c>
      <c r="E1287" s="90">
        <v>43600</v>
      </c>
      <c r="F1287" s="90">
        <v>40100</v>
      </c>
      <c r="G1287" s="90">
        <v>45900</v>
      </c>
      <c r="H1287" s="91" t="s">
        <v>25</v>
      </c>
      <c r="I1287" s="90">
        <v>42500</v>
      </c>
      <c r="J1287" s="90">
        <v>43000</v>
      </c>
      <c r="K1287" s="90">
        <v>44800</v>
      </c>
      <c r="L1287" s="91" t="s">
        <v>25</v>
      </c>
      <c r="M1287" s="90">
        <v>45400</v>
      </c>
      <c r="N1287" s="90">
        <v>45100</v>
      </c>
      <c r="O1287" s="90">
        <v>42600</v>
      </c>
      <c r="P1287" s="90">
        <v>42300</v>
      </c>
      <c r="Q1287" s="90">
        <v>40800</v>
      </c>
      <c r="R1287" s="90">
        <v>41000</v>
      </c>
      <c r="S1287" s="90">
        <v>40500</v>
      </c>
      <c r="T1287" s="90">
        <v>42200</v>
      </c>
      <c r="U1287" s="90">
        <v>44000</v>
      </c>
      <c r="V1287" s="90">
        <v>46500</v>
      </c>
      <c r="W1287" s="90">
        <v>45900</v>
      </c>
      <c r="X1287" s="90">
        <v>49000</v>
      </c>
    </row>
    <row r="1288" spans="1:24">
      <c r="A1288" t="str">
        <f t="shared" si="28"/>
        <v>Sep-24</v>
      </c>
      <c r="B1288" s="93">
        <v>45554</v>
      </c>
      <c r="C1288" s="90">
        <v>44500</v>
      </c>
      <c r="D1288" s="90">
        <v>45800</v>
      </c>
      <c r="E1288" s="90">
        <v>44100</v>
      </c>
      <c r="F1288" s="90">
        <v>40500</v>
      </c>
      <c r="G1288" s="90">
        <v>46400</v>
      </c>
      <c r="H1288" s="91" t="s">
        <v>25</v>
      </c>
      <c r="I1288" s="90">
        <v>42500</v>
      </c>
      <c r="J1288" s="90">
        <v>43600</v>
      </c>
      <c r="K1288" s="90">
        <v>45200</v>
      </c>
      <c r="L1288" s="91" t="s">
        <v>25</v>
      </c>
      <c r="M1288" s="90">
        <v>45700</v>
      </c>
      <c r="N1288" s="90">
        <v>45200</v>
      </c>
      <c r="O1288" s="90">
        <v>43100</v>
      </c>
      <c r="P1288" s="90">
        <v>42600</v>
      </c>
      <c r="Q1288" s="90">
        <v>41200</v>
      </c>
      <c r="R1288" s="90">
        <v>41500</v>
      </c>
      <c r="S1288" s="90">
        <v>40800</v>
      </c>
      <c r="T1288" s="90">
        <v>42600</v>
      </c>
      <c r="U1288" s="90">
        <v>44500</v>
      </c>
      <c r="V1288" s="90">
        <v>46500</v>
      </c>
      <c r="W1288" s="90">
        <v>45900</v>
      </c>
      <c r="X1288" s="90">
        <v>49000</v>
      </c>
    </row>
    <row r="1289" spans="1:24">
      <c r="A1289" t="str">
        <f t="shared" si="28"/>
        <v>Sep-24</v>
      </c>
      <c r="B1289" s="93">
        <v>45555</v>
      </c>
      <c r="C1289" s="90">
        <v>44700</v>
      </c>
      <c r="D1289" s="90">
        <v>46000</v>
      </c>
      <c r="E1289" s="90">
        <v>44200</v>
      </c>
      <c r="F1289" s="90">
        <v>40600</v>
      </c>
      <c r="G1289" s="90">
        <v>46700</v>
      </c>
      <c r="H1289" s="91" t="s">
        <v>25</v>
      </c>
      <c r="I1289" s="90">
        <v>42500</v>
      </c>
      <c r="J1289" s="90">
        <v>43800</v>
      </c>
      <c r="K1289" s="90">
        <v>45500</v>
      </c>
      <c r="L1289" s="91" t="s">
        <v>25</v>
      </c>
      <c r="M1289" s="90">
        <v>45800</v>
      </c>
      <c r="N1289" s="90">
        <v>45200</v>
      </c>
      <c r="O1289" s="90">
        <v>43200</v>
      </c>
      <c r="P1289" s="90">
        <v>42500</v>
      </c>
      <c r="Q1289" s="90">
        <v>41200</v>
      </c>
      <c r="R1289" s="90">
        <v>41700</v>
      </c>
      <c r="S1289" s="90">
        <v>41000</v>
      </c>
      <c r="T1289" s="90">
        <v>42700</v>
      </c>
      <c r="U1289" s="90">
        <v>44500</v>
      </c>
      <c r="V1289" s="90">
        <v>46500</v>
      </c>
      <c r="W1289" s="90">
        <v>46000</v>
      </c>
      <c r="X1289" s="90">
        <v>49000</v>
      </c>
    </row>
    <row r="1290" spans="1:24">
      <c r="A1290" t="str">
        <f t="shared" si="28"/>
        <v>Sep-24</v>
      </c>
      <c r="B1290" s="93">
        <v>45556</v>
      </c>
      <c r="C1290" s="90">
        <v>45000</v>
      </c>
      <c r="D1290" s="90">
        <v>46000</v>
      </c>
      <c r="E1290" s="90">
        <v>44800</v>
      </c>
      <c r="F1290" s="90">
        <v>41000</v>
      </c>
      <c r="G1290" s="90">
        <v>47300</v>
      </c>
      <c r="H1290" s="91" t="s">
        <v>25</v>
      </c>
      <c r="I1290" s="90">
        <v>43700</v>
      </c>
      <c r="J1290" s="90">
        <v>44000</v>
      </c>
      <c r="K1290" s="90">
        <v>45700</v>
      </c>
      <c r="L1290" s="91" t="s">
        <v>25</v>
      </c>
      <c r="M1290" s="90">
        <v>46000</v>
      </c>
      <c r="N1290" s="90">
        <v>45200</v>
      </c>
      <c r="O1290" s="90">
        <v>43700</v>
      </c>
      <c r="P1290" s="90">
        <v>42500</v>
      </c>
      <c r="Q1290" s="90">
        <v>41500</v>
      </c>
      <c r="R1290" s="90">
        <v>42200</v>
      </c>
      <c r="S1290" s="90">
        <v>41100</v>
      </c>
      <c r="T1290" s="90">
        <v>43200</v>
      </c>
      <c r="U1290" s="90">
        <v>45200</v>
      </c>
      <c r="V1290" s="90">
        <v>46500</v>
      </c>
      <c r="W1290" s="90">
        <v>46200</v>
      </c>
      <c r="X1290" s="90">
        <v>49000</v>
      </c>
    </row>
    <row r="1291" spans="1:24">
      <c r="A1291" t="str">
        <f t="shared" si="28"/>
        <v>Sep-24</v>
      </c>
      <c r="B1291" s="93">
        <v>45557</v>
      </c>
      <c r="C1291" s="90" t="s">
        <v>24</v>
      </c>
      <c r="D1291" s="90" t="s">
        <v>24</v>
      </c>
      <c r="E1291" s="90" t="s">
        <v>24</v>
      </c>
      <c r="F1291" s="90" t="s">
        <v>24</v>
      </c>
      <c r="G1291" s="90" t="s">
        <v>24</v>
      </c>
      <c r="H1291" s="90" t="s">
        <v>24</v>
      </c>
      <c r="I1291" s="90" t="s">
        <v>24</v>
      </c>
      <c r="J1291" s="90" t="s">
        <v>24</v>
      </c>
      <c r="K1291" s="90" t="s">
        <v>24</v>
      </c>
      <c r="L1291" s="90" t="s">
        <v>24</v>
      </c>
      <c r="M1291" s="90" t="s">
        <v>24</v>
      </c>
      <c r="N1291" s="90" t="s">
        <v>24</v>
      </c>
      <c r="O1291" s="90" t="s">
        <v>24</v>
      </c>
      <c r="P1291" s="90" t="s">
        <v>24</v>
      </c>
      <c r="Q1291" s="90" t="s">
        <v>24</v>
      </c>
      <c r="R1291" s="90" t="s">
        <v>24</v>
      </c>
      <c r="S1291" s="90" t="s">
        <v>24</v>
      </c>
      <c r="T1291" s="90" t="s">
        <v>24</v>
      </c>
      <c r="U1291" s="90" t="s">
        <v>24</v>
      </c>
      <c r="V1291" s="90" t="s">
        <v>24</v>
      </c>
      <c r="W1291" s="90" t="s">
        <v>24</v>
      </c>
      <c r="X1291" s="90" t="s">
        <v>24</v>
      </c>
    </row>
    <row r="1292" spans="1:24">
      <c r="A1292" t="str">
        <f t="shared" si="28"/>
        <v>Sep-24</v>
      </c>
      <c r="B1292" s="93">
        <v>45558</v>
      </c>
      <c r="C1292" s="90">
        <v>45300</v>
      </c>
      <c r="D1292" s="90">
        <v>46200</v>
      </c>
      <c r="E1292" s="90">
        <v>45100</v>
      </c>
      <c r="F1292" s="90">
        <v>41500</v>
      </c>
      <c r="G1292" s="90">
        <v>47300</v>
      </c>
      <c r="H1292" s="91" t="s">
        <v>25</v>
      </c>
      <c r="I1292" s="90">
        <v>44300</v>
      </c>
      <c r="J1292" s="90">
        <v>44200</v>
      </c>
      <c r="K1292" s="90">
        <v>46400</v>
      </c>
      <c r="L1292" s="91" t="s">
        <v>25</v>
      </c>
      <c r="M1292" s="90">
        <v>46400</v>
      </c>
      <c r="N1292" s="90">
        <v>45700</v>
      </c>
      <c r="O1292" s="90">
        <v>43800</v>
      </c>
      <c r="P1292" s="90">
        <v>42900</v>
      </c>
      <c r="Q1292" s="90">
        <v>42700</v>
      </c>
      <c r="R1292" s="90">
        <v>42900</v>
      </c>
      <c r="S1292" s="90">
        <v>41700</v>
      </c>
      <c r="T1292" s="90">
        <v>43600</v>
      </c>
      <c r="U1292" s="90">
        <v>45500</v>
      </c>
      <c r="V1292" s="90">
        <v>47000</v>
      </c>
      <c r="W1292" s="90">
        <v>46400</v>
      </c>
      <c r="X1292" s="90">
        <v>49200</v>
      </c>
    </row>
    <row r="1293" spans="1:24">
      <c r="A1293" t="str">
        <f t="shared" si="28"/>
        <v>Sep-24</v>
      </c>
      <c r="B1293" s="93">
        <v>45559</v>
      </c>
      <c r="C1293" s="90">
        <v>46000</v>
      </c>
      <c r="D1293" s="90">
        <v>46500</v>
      </c>
      <c r="E1293" s="90">
        <v>45500</v>
      </c>
      <c r="F1293" s="90">
        <v>42000</v>
      </c>
      <c r="G1293" s="90">
        <v>47300</v>
      </c>
      <c r="H1293" s="91" t="s">
        <v>25</v>
      </c>
      <c r="I1293" s="90">
        <v>44800</v>
      </c>
      <c r="J1293" s="90">
        <v>44600</v>
      </c>
      <c r="K1293" s="90">
        <v>46600</v>
      </c>
      <c r="L1293" s="91" t="s">
        <v>25</v>
      </c>
      <c r="M1293" s="90">
        <v>46900</v>
      </c>
      <c r="N1293" s="90">
        <v>46000</v>
      </c>
      <c r="O1293" s="90">
        <v>44500</v>
      </c>
      <c r="P1293" s="90">
        <v>43400</v>
      </c>
      <c r="Q1293" s="90">
        <v>43000</v>
      </c>
      <c r="R1293" s="90">
        <v>43400</v>
      </c>
      <c r="S1293" s="90">
        <v>42800</v>
      </c>
      <c r="T1293" s="90">
        <v>44100</v>
      </c>
      <c r="U1293" s="90">
        <v>46300</v>
      </c>
      <c r="V1293" s="90">
        <v>47500</v>
      </c>
      <c r="W1293" s="90">
        <v>46800</v>
      </c>
      <c r="X1293" s="90">
        <v>49500</v>
      </c>
    </row>
    <row r="1294" spans="1:24">
      <c r="A1294" t="str">
        <f t="shared" si="28"/>
        <v>Sep-24</v>
      </c>
      <c r="B1294" s="93">
        <v>45560</v>
      </c>
      <c r="C1294" s="90">
        <v>46300</v>
      </c>
      <c r="D1294" s="90">
        <v>47000</v>
      </c>
      <c r="E1294" s="90">
        <v>46400</v>
      </c>
      <c r="F1294" s="90">
        <v>42500</v>
      </c>
      <c r="G1294" s="90">
        <v>47500</v>
      </c>
      <c r="H1294" s="91" t="s">
        <v>25</v>
      </c>
      <c r="I1294" s="90">
        <v>44800</v>
      </c>
      <c r="J1294" s="90">
        <v>45100</v>
      </c>
      <c r="K1294" s="90">
        <v>47200</v>
      </c>
      <c r="L1294" s="91" t="s">
        <v>25</v>
      </c>
      <c r="M1294" s="90">
        <v>47500</v>
      </c>
      <c r="N1294" s="90">
        <v>46200</v>
      </c>
      <c r="O1294" s="90">
        <v>45000</v>
      </c>
      <c r="P1294" s="90">
        <v>43600</v>
      </c>
      <c r="Q1294" s="90">
        <v>43800</v>
      </c>
      <c r="R1294" s="90">
        <v>44000</v>
      </c>
      <c r="S1294" s="90">
        <v>43000</v>
      </c>
      <c r="T1294" s="90">
        <v>44600</v>
      </c>
      <c r="U1294" s="90">
        <v>46800</v>
      </c>
      <c r="V1294" s="90">
        <v>47500</v>
      </c>
      <c r="W1294" s="90">
        <v>47500</v>
      </c>
      <c r="X1294" s="90">
        <v>50200</v>
      </c>
    </row>
    <row r="1295" spans="1:24">
      <c r="A1295" t="str">
        <f t="shared" si="28"/>
        <v>Sep-24</v>
      </c>
      <c r="B1295" s="93">
        <v>45561</v>
      </c>
      <c r="C1295" s="90">
        <v>46500</v>
      </c>
      <c r="D1295" s="90">
        <v>47000</v>
      </c>
      <c r="E1295" s="90">
        <v>47000</v>
      </c>
      <c r="F1295" s="90">
        <v>42800</v>
      </c>
      <c r="G1295" s="90">
        <v>47900</v>
      </c>
      <c r="H1295" s="91" t="s">
        <v>25</v>
      </c>
      <c r="I1295" s="90">
        <v>44800</v>
      </c>
      <c r="J1295" s="90">
        <v>45600</v>
      </c>
      <c r="K1295" s="90">
        <v>47200</v>
      </c>
      <c r="L1295" s="91" t="s">
        <v>25</v>
      </c>
      <c r="M1295" s="90">
        <v>48000</v>
      </c>
      <c r="N1295" s="90">
        <v>46400</v>
      </c>
      <c r="O1295" s="90">
        <v>45700</v>
      </c>
      <c r="P1295" s="90">
        <v>44500</v>
      </c>
      <c r="Q1295" s="90">
        <v>44200</v>
      </c>
      <c r="R1295" s="90">
        <v>44200</v>
      </c>
      <c r="S1295" s="90">
        <v>43300</v>
      </c>
      <c r="T1295" s="90">
        <v>44900</v>
      </c>
      <c r="U1295" s="90">
        <v>47300</v>
      </c>
      <c r="V1295" s="90">
        <v>47500</v>
      </c>
      <c r="W1295" s="90">
        <v>47500</v>
      </c>
      <c r="X1295" s="90">
        <v>50500</v>
      </c>
    </row>
    <row r="1296" spans="1:24">
      <c r="A1296" t="str">
        <f t="shared" si="28"/>
        <v>Sep-24</v>
      </c>
      <c r="B1296" s="93">
        <v>45562</v>
      </c>
      <c r="C1296" s="90">
        <v>46500</v>
      </c>
      <c r="D1296" s="90">
        <v>47000</v>
      </c>
      <c r="E1296" s="90">
        <v>46800</v>
      </c>
      <c r="F1296" s="90">
        <v>42500</v>
      </c>
      <c r="G1296" s="90">
        <v>48100</v>
      </c>
      <c r="H1296" s="91" t="s">
        <v>25</v>
      </c>
      <c r="I1296" s="90">
        <v>44800</v>
      </c>
      <c r="J1296" s="90">
        <v>45500</v>
      </c>
      <c r="K1296" s="90">
        <v>47200</v>
      </c>
      <c r="L1296" s="91" t="s">
        <v>25</v>
      </c>
      <c r="M1296" s="90">
        <v>48000</v>
      </c>
      <c r="N1296" s="90">
        <v>46400</v>
      </c>
      <c r="O1296" s="90">
        <v>45500</v>
      </c>
      <c r="P1296" s="90">
        <v>44500</v>
      </c>
      <c r="Q1296" s="90">
        <v>43800</v>
      </c>
      <c r="R1296" s="90">
        <v>44000</v>
      </c>
      <c r="S1296" s="90">
        <v>43200</v>
      </c>
      <c r="T1296" s="90">
        <v>44600</v>
      </c>
      <c r="U1296" s="90">
        <v>47300</v>
      </c>
      <c r="V1296" s="90">
        <v>47500</v>
      </c>
      <c r="W1296" s="90">
        <v>47500</v>
      </c>
      <c r="X1296" s="90">
        <v>50500</v>
      </c>
    </row>
    <row r="1297" spans="1:24">
      <c r="A1297" t="str">
        <f t="shared" si="28"/>
        <v>Sep-24</v>
      </c>
      <c r="B1297" s="93">
        <v>45563</v>
      </c>
      <c r="C1297" s="90">
        <v>46500</v>
      </c>
      <c r="D1297" s="90">
        <v>47300</v>
      </c>
      <c r="E1297" s="90">
        <v>47300</v>
      </c>
      <c r="F1297" s="90">
        <v>42800</v>
      </c>
      <c r="G1297" s="90">
        <v>48100</v>
      </c>
      <c r="H1297" s="91" t="s">
        <v>25</v>
      </c>
      <c r="I1297" s="90">
        <v>44800</v>
      </c>
      <c r="J1297" s="90">
        <v>45900</v>
      </c>
      <c r="K1297" s="90">
        <v>47300</v>
      </c>
      <c r="L1297" s="91" t="s">
        <v>25</v>
      </c>
      <c r="M1297" s="90">
        <v>48100</v>
      </c>
      <c r="N1297" s="90">
        <v>46400</v>
      </c>
      <c r="O1297" s="90">
        <v>45500</v>
      </c>
      <c r="P1297" s="90">
        <v>44600</v>
      </c>
      <c r="Q1297" s="90">
        <v>44000</v>
      </c>
      <c r="R1297" s="90">
        <v>44200</v>
      </c>
      <c r="S1297" s="90">
        <v>43300</v>
      </c>
      <c r="T1297" s="90">
        <v>44900</v>
      </c>
      <c r="U1297" s="90">
        <v>47500</v>
      </c>
      <c r="V1297" s="90">
        <v>47500</v>
      </c>
      <c r="W1297" s="90">
        <v>47700</v>
      </c>
      <c r="X1297" s="90">
        <v>50900</v>
      </c>
    </row>
    <row r="1298" spans="1:24">
      <c r="A1298" t="str">
        <f t="shared" si="28"/>
        <v>Sep-24</v>
      </c>
      <c r="B1298" s="93">
        <v>45564</v>
      </c>
      <c r="C1298" s="90" t="s">
        <v>24</v>
      </c>
      <c r="D1298" s="90" t="s">
        <v>24</v>
      </c>
      <c r="E1298" s="90" t="s">
        <v>24</v>
      </c>
      <c r="F1298" s="90" t="s">
        <v>24</v>
      </c>
      <c r="G1298" s="90" t="s">
        <v>24</v>
      </c>
      <c r="H1298" s="90" t="s">
        <v>24</v>
      </c>
      <c r="I1298" s="90" t="s">
        <v>24</v>
      </c>
      <c r="J1298" s="90" t="s">
        <v>24</v>
      </c>
      <c r="K1298" s="90" t="s">
        <v>24</v>
      </c>
      <c r="L1298" s="90" t="s">
        <v>24</v>
      </c>
      <c r="M1298" s="90" t="s">
        <v>24</v>
      </c>
      <c r="N1298" s="90" t="s">
        <v>24</v>
      </c>
      <c r="O1298" s="90" t="s">
        <v>24</v>
      </c>
      <c r="P1298" s="90" t="s">
        <v>24</v>
      </c>
      <c r="Q1298" s="90" t="s">
        <v>24</v>
      </c>
      <c r="R1298" s="90" t="s">
        <v>24</v>
      </c>
      <c r="S1298" s="90" t="s">
        <v>24</v>
      </c>
      <c r="T1298" s="90" t="s">
        <v>24</v>
      </c>
      <c r="U1298" s="90" t="s">
        <v>24</v>
      </c>
      <c r="V1298" s="90" t="s">
        <v>24</v>
      </c>
      <c r="W1298" s="90" t="s">
        <v>24</v>
      </c>
      <c r="X1298" s="90" t="s">
        <v>24</v>
      </c>
    </row>
    <row r="1299" spans="1:24">
      <c r="A1299" t="str">
        <f t="shared" si="28"/>
        <v>Sep-24</v>
      </c>
      <c r="B1299" s="93">
        <v>45565</v>
      </c>
      <c r="C1299" s="90">
        <v>47300</v>
      </c>
      <c r="D1299" s="90">
        <v>47500</v>
      </c>
      <c r="E1299" s="90">
        <v>47700</v>
      </c>
      <c r="F1299" s="90">
        <v>43500</v>
      </c>
      <c r="G1299" s="90">
        <v>48900</v>
      </c>
      <c r="H1299" s="91" t="s">
        <v>25</v>
      </c>
      <c r="I1299" s="90">
        <v>47000</v>
      </c>
      <c r="J1299" s="90">
        <v>46800</v>
      </c>
      <c r="K1299" s="90">
        <v>48200</v>
      </c>
      <c r="L1299" s="91" t="s">
        <v>25</v>
      </c>
      <c r="M1299" s="90">
        <v>48300</v>
      </c>
      <c r="N1299" s="90">
        <v>47100</v>
      </c>
      <c r="O1299" s="90">
        <v>46200</v>
      </c>
      <c r="P1299" s="90">
        <v>44800</v>
      </c>
      <c r="Q1299" s="90">
        <v>45000</v>
      </c>
      <c r="R1299" s="90">
        <v>45000</v>
      </c>
      <c r="S1299" s="90">
        <v>43500</v>
      </c>
      <c r="T1299" s="90">
        <v>45600</v>
      </c>
      <c r="U1299" s="90">
        <v>48000</v>
      </c>
      <c r="V1299" s="90">
        <v>47500</v>
      </c>
      <c r="W1299" s="90">
        <v>49400</v>
      </c>
      <c r="X1299" s="90">
        <v>52500</v>
      </c>
    </row>
    <row r="1300" spans="1:24">
      <c r="A1300" t="str">
        <f t="shared" si="28"/>
        <v>Oct-24</v>
      </c>
      <c r="B1300" s="93">
        <v>45566</v>
      </c>
      <c r="C1300" s="90">
        <v>47600</v>
      </c>
      <c r="D1300" s="90">
        <v>47800</v>
      </c>
      <c r="E1300" s="90">
        <v>47800</v>
      </c>
      <c r="F1300" s="90">
        <v>43800</v>
      </c>
      <c r="G1300" s="90">
        <v>49200</v>
      </c>
      <c r="H1300" s="91" t="s">
        <v>25</v>
      </c>
      <c r="I1300" s="90">
        <v>47000</v>
      </c>
      <c r="J1300" s="90">
        <v>47000</v>
      </c>
      <c r="K1300" s="90">
        <v>48800</v>
      </c>
      <c r="L1300" s="91" t="s">
        <v>25</v>
      </c>
      <c r="M1300" s="90">
        <v>48600</v>
      </c>
      <c r="N1300" s="90">
        <v>47600</v>
      </c>
      <c r="O1300" s="90">
        <v>47000</v>
      </c>
      <c r="P1300" s="90">
        <v>44800</v>
      </c>
      <c r="Q1300" s="90">
        <v>45200</v>
      </c>
      <c r="R1300" s="90">
        <v>45400</v>
      </c>
      <c r="S1300" s="90">
        <v>43800</v>
      </c>
      <c r="T1300" s="90">
        <v>45900</v>
      </c>
      <c r="U1300" s="90">
        <v>48600</v>
      </c>
      <c r="V1300" s="90">
        <v>47500</v>
      </c>
      <c r="W1300" s="90">
        <v>49400</v>
      </c>
      <c r="X1300" s="90">
        <v>52500</v>
      </c>
    </row>
    <row r="1301" spans="1:24">
      <c r="A1301" t="str">
        <f t="shared" si="28"/>
        <v>Oct-24</v>
      </c>
      <c r="B1301" s="93">
        <v>45567</v>
      </c>
      <c r="C1301" s="90" t="s">
        <v>24</v>
      </c>
      <c r="D1301" s="90" t="s">
        <v>24</v>
      </c>
      <c r="E1301" s="90" t="s">
        <v>24</v>
      </c>
      <c r="F1301" s="90" t="s">
        <v>24</v>
      </c>
      <c r="G1301" s="90" t="s">
        <v>24</v>
      </c>
      <c r="H1301" s="90" t="s">
        <v>24</v>
      </c>
      <c r="I1301" s="90" t="s">
        <v>24</v>
      </c>
      <c r="J1301" s="90" t="s">
        <v>24</v>
      </c>
      <c r="K1301" s="90" t="s">
        <v>24</v>
      </c>
      <c r="L1301" s="90" t="s">
        <v>24</v>
      </c>
      <c r="M1301" s="90" t="s">
        <v>24</v>
      </c>
      <c r="N1301" s="90" t="s">
        <v>24</v>
      </c>
      <c r="O1301" s="90" t="s">
        <v>24</v>
      </c>
      <c r="P1301" s="90" t="s">
        <v>24</v>
      </c>
      <c r="Q1301" s="90" t="s">
        <v>24</v>
      </c>
      <c r="R1301" s="90" t="s">
        <v>24</v>
      </c>
      <c r="S1301" s="90" t="s">
        <v>24</v>
      </c>
      <c r="T1301" s="90" t="s">
        <v>24</v>
      </c>
      <c r="U1301" s="90" t="s">
        <v>24</v>
      </c>
      <c r="V1301" s="90" t="s">
        <v>24</v>
      </c>
      <c r="W1301" s="90" t="s">
        <v>24</v>
      </c>
      <c r="X1301" s="90" t="s">
        <v>24</v>
      </c>
    </row>
    <row r="1302" spans="1:24">
      <c r="A1302" t="str">
        <f t="shared" ref="A1302:A1365" si="29">TEXT(B1302,"MMM-YY")</f>
        <v>Oct-24</v>
      </c>
      <c r="B1302" s="93">
        <v>45568</v>
      </c>
      <c r="C1302" s="90">
        <v>47800</v>
      </c>
      <c r="D1302" s="90">
        <v>48200</v>
      </c>
      <c r="E1302" s="90">
        <v>48500</v>
      </c>
      <c r="F1302" s="90">
        <v>44000</v>
      </c>
      <c r="G1302" s="90">
        <v>49200</v>
      </c>
      <c r="H1302" s="91" t="s">
        <v>25</v>
      </c>
      <c r="I1302" s="90">
        <v>47000</v>
      </c>
      <c r="J1302" s="90">
        <v>47000</v>
      </c>
      <c r="K1302" s="90">
        <v>49100</v>
      </c>
      <c r="L1302" s="91" t="s">
        <v>25</v>
      </c>
      <c r="M1302" s="90">
        <v>48600</v>
      </c>
      <c r="N1302" s="90">
        <v>47800</v>
      </c>
      <c r="O1302" s="90">
        <v>47400</v>
      </c>
      <c r="P1302" s="90">
        <v>44900</v>
      </c>
      <c r="Q1302" s="90">
        <v>45600</v>
      </c>
      <c r="R1302" s="90">
        <v>45700</v>
      </c>
      <c r="S1302" s="90">
        <v>44500</v>
      </c>
      <c r="T1302" s="90">
        <v>46100</v>
      </c>
      <c r="U1302" s="90">
        <v>49000</v>
      </c>
      <c r="V1302" s="90">
        <v>47500</v>
      </c>
      <c r="W1302" s="90">
        <v>49400</v>
      </c>
      <c r="X1302" s="90">
        <v>52500</v>
      </c>
    </row>
    <row r="1303" spans="1:24">
      <c r="A1303" t="str">
        <f t="shared" si="29"/>
        <v>Oct-24</v>
      </c>
      <c r="B1303" s="93">
        <v>45569</v>
      </c>
      <c r="C1303" s="90">
        <v>48000</v>
      </c>
      <c r="D1303" s="90">
        <v>48200</v>
      </c>
      <c r="E1303" s="90">
        <v>48700</v>
      </c>
      <c r="F1303" s="90">
        <v>44500</v>
      </c>
      <c r="G1303" s="90">
        <v>49600</v>
      </c>
      <c r="H1303" s="91" t="s">
        <v>25</v>
      </c>
      <c r="I1303" s="90">
        <v>47000</v>
      </c>
      <c r="J1303" s="90">
        <v>47500</v>
      </c>
      <c r="K1303" s="90">
        <v>49600</v>
      </c>
      <c r="L1303" s="91" t="s">
        <v>25</v>
      </c>
      <c r="M1303" s="90">
        <v>49000</v>
      </c>
      <c r="N1303" s="90">
        <v>48600</v>
      </c>
      <c r="O1303" s="90">
        <v>48200</v>
      </c>
      <c r="P1303" s="90">
        <v>45000</v>
      </c>
      <c r="Q1303" s="90">
        <v>45800</v>
      </c>
      <c r="R1303" s="90">
        <v>46100</v>
      </c>
      <c r="S1303" s="90">
        <v>44800</v>
      </c>
      <c r="T1303" s="90">
        <v>46600</v>
      </c>
      <c r="U1303" s="90">
        <v>49300</v>
      </c>
      <c r="V1303" s="90">
        <v>47500</v>
      </c>
      <c r="W1303" s="90">
        <v>49800</v>
      </c>
      <c r="X1303" s="90">
        <v>53000</v>
      </c>
    </row>
    <row r="1304" spans="1:24">
      <c r="A1304" t="str">
        <f t="shared" si="29"/>
        <v>Oct-24</v>
      </c>
      <c r="B1304" s="93">
        <v>45570</v>
      </c>
      <c r="C1304" s="90">
        <v>48000</v>
      </c>
      <c r="D1304" s="90">
        <v>48200</v>
      </c>
      <c r="E1304" s="90">
        <v>48700</v>
      </c>
      <c r="F1304" s="90">
        <v>44800</v>
      </c>
      <c r="G1304" s="90">
        <v>49600</v>
      </c>
      <c r="H1304" s="91" t="s">
        <v>25</v>
      </c>
      <c r="I1304" s="90">
        <v>47000</v>
      </c>
      <c r="J1304" s="90">
        <v>47500</v>
      </c>
      <c r="K1304" s="90">
        <v>49600</v>
      </c>
      <c r="L1304" s="91" t="s">
        <v>25</v>
      </c>
      <c r="M1304" s="90">
        <v>49000</v>
      </c>
      <c r="N1304" s="90">
        <v>49000</v>
      </c>
      <c r="O1304" s="90">
        <v>47800</v>
      </c>
      <c r="P1304" s="90">
        <v>45200</v>
      </c>
      <c r="Q1304" s="90">
        <v>45800</v>
      </c>
      <c r="R1304" s="90">
        <v>45800</v>
      </c>
      <c r="S1304" s="90">
        <v>44900</v>
      </c>
      <c r="T1304" s="90">
        <v>46900</v>
      </c>
      <c r="U1304" s="90">
        <v>49100</v>
      </c>
      <c r="V1304" s="90">
        <v>47500</v>
      </c>
      <c r="W1304" s="90">
        <v>49800</v>
      </c>
      <c r="X1304" s="90">
        <v>53000</v>
      </c>
    </row>
    <row r="1305" spans="1:24">
      <c r="A1305" t="str">
        <f t="shared" si="29"/>
        <v>Oct-24</v>
      </c>
      <c r="B1305" s="93">
        <v>45571</v>
      </c>
      <c r="C1305" s="90" t="s">
        <v>24</v>
      </c>
      <c r="D1305" s="90" t="s">
        <v>24</v>
      </c>
      <c r="E1305" s="90" t="s">
        <v>24</v>
      </c>
      <c r="F1305" s="90" t="s">
        <v>24</v>
      </c>
      <c r="G1305" s="90" t="s">
        <v>24</v>
      </c>
      <c r="H1305" s="90" t="s">
        <v>24</v>
      </c>
      <c r="I1305" s="90" t="s">
        <v>24</v>
      </c>
      <c r="J1305" s="90" t="s">
        <v>24</v>
      </c>
      <c r="K1305" s="90" t="s">
        <v>24</v>
      </c>
      <c r="L1305" s="90" t="s">
        <v>24</v>
      </c>
      <c r="M1305" s="90" t="s">
        <v>24</v>
      </c>
      <c r="N1305" s="90" t="s">
        <v>24</v>
      </c>
      <c r="O1305" s="90" t="s">
        <v>24</v>
      </c>
      <c r="P1305" s="90" t="s">
        <v>24</v>
      </c>
      <c r="Q1305" s="90" t="s">
        <v>24</v>
      </c>
      <c r="R1305" s="90" t="s">
        <v>24</v>
      </c>
      <c r="S1305" s="90" t="s">
        <v>24</v>
      </c>
      <c r="T1305" s="90" t="s">
        <v>24</v>
      </c>
      <c r="U1305" s="90" t="s">
        <v>24</v>
      </c>
      <c r="V1305" s="90" t="s">
        <v>24</v>
      </c>
      <c r="W1305" s="90" t="s">
        <v>24</v>
      </c>
      <c r="X1305" s="90" t="s">
        <v>24</v>
      </c>
    </row>
    <row r="1306" spans="1:24">
      <c r="A1306" t="str">
        <f t="shared" si="29"/>
        <v>Oct-24</v>
      </c>
      <c r="B1306" s="93">
        <v>45572</v>
      </c>
      <c r="C1306" s="90">
        <v>48000</v>
      </c>
      <c r="D1306" s="90">
        <v>48500</v>
      </c>
      <c r="E1306" s="90">
        <v>48800</v>
      </c>
      <c r="F1306" s="90">
        <v>44700</v>
      </c>
      <c r="G1306" s="90">
        <v>49700</v>
      </c>
      <c r="H1306" s="91" t="s">
        <v>25</v>
      </c>
      <c r="I1306" s="90">
        <v>47000</v>
      </c>
      <c r="J1306" s="90">
        <v>47400</v>
      </c>
      <c r="K1306" s="90">
        <v>50000</v>
      </c>
      <c r="L1306" s="91" t="s">
        <v>25</v>
      </c>
      <c r="M1306" s="90">
        <v>48800</v>
      </c>
      <c r="N1306" s="90">
        <v>49700</v>
      </c>
      <c r="O1306" s="90">
        <v>47600</v>
      </c>
      <c r="P1306" s="90">
        <v>45600</v>
      </c>
      <c r="Q1306" s="90">
        <v>45700</v>
      </c>
      <c r="R1306" s="90">
        <v>46000</v>
      </c>
      <c r="S1306" s="90">
        <v>45000</v>
      </c>
      <c r="T1306" s="90">
        <v>46800</v>
      </c>
      <c r="U1306" s="90">
        <v>49100</v>
      </c>
      <c r="V1306" s="90">
        <v>47500</v>
      </c>
      <c r="W1306" s="90">
        <v>49800</v>
      </c>
      <c r="X1306" s="90">
        <v>53000</v>
      </c>
    </row>
    <row r="1307" spans="1:24">
      <c r="A1307" t="str">
        <f t="shared" si="29"/>
        <v>Oct-24</v>
      </c>
      <c r="B1307" s="93">
        <v>45573</v>
      </c>
      <c r="C1307" s="90">
        <v>48200</v>
      </c>
      <c r="D1307" s="90">
        <v>48500</v>
      </c>
      <c r="E1307" s="90">
        <v>49000</v>
      </c>
      <c r="F1307" s="90">
        <v>45000</v>
      </c>
      <c r="G1307" s="90">
        <v>49700</v>
      </c>
      <c r="H1307" s="91" t="s">
        <v>25</v>
      </c>
      <c r="I1307" s="90">
        <v>46800</v>
      </c>
      <c r="J1307" s="90">
        <v>47400</v>
      </c>
      <c r="K1307" s="90">
        <v>50000</v>
      </c>
      <c r="L1307" s="91" t="s">
        <v>25</v>
      </c>
      <c r="M1307" s="90">
        <v>48900</v>
      </c>
      <c r="N1307" s="90">
        <v>49700</v>
      </c>
      <c r="O1307" s="90">
        <v>48200</v>
      </c>
      <c r="P1307" s="90">
        <v>45600</v>
      </c>
      <c r="Q1307" s="90">
        <v>45900</v>
      </c>
      <c r="R1307" s="90">
        <v>46300</v>
      </c>
      <c r="S1307" s="90">
        <v>45500</v>
      </c>
      <c r="T1307" s="90">
        <v>47100</v>
      </c>
      <c r="U1307" s="90">
        <v>49300</v>
      </c>
      <c r="V1307" s="90">
        <v>47500</v>
      </c>
      <c r="W1307" s="90">
        <v>49800</v>
      </c>
      <c r="X1307" s="90">
        <v>53000</v>
      </c>
    </row>
    <row r="1308" spans="1:24">
      <c r="A1308" t="str">
        <f t="shared" si="29"/>
        <v>Oct-24</v>
      </c>
      <c r="B1308" s="93">
        <v>45574</v>
      </c>
      <c r="C1308" s="90">
        <v>48200</v>
      </c>
      <c r="D1308" s="90">
        <v>48500</v>
      </c>
      <c r="E1308" s="90">
        <v>48700</v>
      </c>
      <c r="F1308" s="90">
        <v>44700</v>
      </c>
      <c r="G1308" s="90">
        <v>49700</v>
      </c>
      <c r="H1308" s="91" t="s">
        <v>25</v>
      </c>
      <c r="I1308" s="90">
        <v>46800</v>
      </c>
      <c r="J1308" s="90">
        <v>47200</v>
      </c>
      <c r="K1308" s="90">
        <v>50000</v>
      </c>
      <c r="L1308" s="91" t="s">
        <v>25</v>
      </c>
      <c r="M1308" s="90">
        <v>48900</v>
      </c>
      <c r="N1308" s="90">
        <v>49600</v>
      </c>
      <c r="O1308" s="90">
        <v>47800</v>
      </c>
      <c r="P1308" s="90">
        <v>45600</v>
      </c>
      <c r="Q1308" s="90">
        <v>45600</v>
      </c>
      <c r="R1308" s="90">
        <v>45800</v>
      </c>
      <c r="S1308" s="90">
        <v>45500</v>
      </c>
      <c r="T1308" s="90">
        <v>46800</v>
      </c>
      <c r="U1308" s="90">
        <v>49100</v>
      </c>
      <c r="V1308" s="90">
        <v>47500</v>
      </c>
      <c r="W1308" s="90">
        <v>49800</v>
      </c>
      <c r="X1308" s="90">
        <v>53000</v>
      </c>
    </row>
    <row r="1309" spans="1:24">
      <c r="A1309" t="str">
        <f t="shared" si="29"/>
        <v>Oct-24</v>
      </c>
      <c r="B1309" s="93">
        <v>45575</v>
      </c>
      <c r="C1309" s="90">
        <v>47800</v>
      </c>
      <c r="D1309" s="90">
        <v>48500</v>
      </c>
      <c r="E1309" s="90">
        <v>48600</v>
      </c>
      <c r="F1309" s="91" t="s">
        <v>25</v>
      </c>
      <c r="G1309" s="90">
        <v>49400</v>
      </c>
      <c r="H1309" s="91" t="s">
        <v>25</v>
      </c>
      <c r="I1309" s="90">
        <v>46800</v>
      </c>
      <c r="J1309" s="90">
        <v>46900</v>
      </c>
      <c r="K1309" s="90">
        <v>49500</v>
      </c>
      <c r="L1309" s="91" t="s">
        <v>25</v>
      </c>
      <c r="M1309" s="90">
        <v>48800</v>
      </c>
      <c r="N1309" s="90">
        <v>48900</v>
      </c>
      <c r="O1309" s="90">
        <v>47600</v>
      </c>
      <c r="P1309" s="90">
        <v>45200</v>
      </c>
      <c r="Q1309" s="90">
        <v>45100</v>
      </c>
      <c r="R1309" s="90">
        <v>45300</v>
      </c>
      <c r="S1309" s="90">
        <v>45200</v>
      </c>
      <c r="T1309" s="91" t="s">
        <v>25</v>
      </c>
      <c r="U1309" s="90">
        <v>48700</v>
      </c>
      <c r="V1309" s="90">
        <v>47500</v>
      </c>
      <c r="W1309" s="90">
        <v>49800</v>
      </c>
      <c r="X1309" s="90">
        <v>53000</v>
      </c>
    </row>
    <row r="1310" spans="1:24">
      <c r="A1310" t="str">
        <f t="shared" si="29"/>
        <v>Oct-24</v>
      </c>
      <c r="B1310" s="93">
        <v>45576</v>
      </c>
      <c r="C1310" s="90">
        <v>47800</v>
      </c>
      <c r="D1310" s="90">
        <v>48300</v>
      </c>
      <c r="E1310" s="90">
        <v>48500</v>
      </c>
      <c r="F1310" s="91" t="s">
        <v>25</v>
      </c>
      <c r="G1310" s="90">
        <v>49400</v>
      </c>
      <c r="H1310" s="91" t="s">
        <v>25</v>
      </c>
      <c r="I1310" s="90">
        <v>46800</v>
      </c>
      <c r="J1310" s="90">
        <v>46800</v>
      </c>
      <c r="K1310" s="90">
        <v>49300</v>
      </c>
      <c r="L1310" s="91" t="s">
        <v>25</v>
      </c>
      <c r="M1310" s="90">
        <v>48700</v>
      </c>
      <c r="N1310" s="90">
        <v>48600</v>
      </c>
      <c r="O1310" s="90">
        <v>47300</v>
      </c>
      <c r="P1310" s="90">
        <v>45200</v>
      </c>
      <c r="Q1310" s="90">
        <v>44300</v>
      </c>
      <c r="R1310" s="90">
        <v>44500</v>
      </c>
      <c r="S1310" s="90">
        <v>45000</v>
      </c>
      <c r="T1310" s="91" t="s">
        <v>25</v>
      </c>
      <c r="U1310" s="90">
        <v>48200</v>
      </c>
      <c r="V1310" s="90">
        <v>48000</v>
      </c>
      <c r="W1310" s="90">
        <v>49800</v>
      </c>
      <c r="X1310" s="90">
        <v>53000</v>
      </c>
    </row>
    <row r="1311" spans="1:24">
      <c r="A1311" t="str">
        <f t="shared" si="29"/>
        <v>Oct-24</v>
      </c>
      <c r="B1311" s="93">
        <v>45577</v>
      </c>
      <c r="C1311" s="90" t="s">
        <v>24</v>
      </c>
      <c r="D1311" s="90" t="s">
        <v>24</v>
      </c>
      <c r="E1311" s="90" t="s">
        <v>24</v>
      </c>
      <c r="F1311" s="90" t="s">
        <v>24</v>
      </c>
      <c r="G1311" s="90" t="s">
        <v>24</v>
      </c>
      <c r="H1311" s="90" t="s">
        <v>24</v>
      </c>
      <c r="I1311" s="90" t="s">
        <v>24</v>
      </c>
      <c r="J1311" s="90" t="s">
        <v>24</v>
      </c>
      <c r="K1311" s="90" t="s">
        <v>24</v>
      </c>
      <c r="L1311" s="90" t="s">
        <v>24</v>
      </c>
      <c r="M1311" s="90" t="s">
        <v>24</v>
      </c>
      <c r="N1311" s="90" t="s">
        <v>24</v>
      </c>
      <c r="O1311" s="90" t="s">
        <v>24</v>
      </c>
      <c r="P1311" s="90" t="s">
        <v>24</v>
      </c>
      <c r="Q1311" s="90" t="s">
        <v>24</v>
      </c>
      <c r="R1311" s="90" t="s">
        <v>24</v>
      </c>
      <c r="S1311" s="90" t="s">
        <v>24</v>
      </c>
      <c r="T1311" s="90" t="s">
        <v>24</v>
      </c>
      <c r="U1311" s="90" t="s">
        <v>24</v>
      </c>
      <c r="V1311" s="90" t="s">
        <v>24</v>
      </c>
      <c r="W1311" s="90" t="s">
        <v>24</v>
      </c>
      <c r="X1311" s="90" t="s">
        <v>24</v>
      </c>
    </row>
    <row r="1312" spans="1:24">
      <c r="A1312" t="str">
        <f t="shared" si="29"/>
        <v>Oct-24</v>
      </c>
      <c r="B1312" s="93">
        <v>45578</v>
      </c>
      <c r="C1312" s="90" t="s">
        <v>24</v>
      </c>
      <c r="D1312" s="90" t="s">
        <v>24</v>
      </c>
      <c r="E1312" s="90" t="s">
        <v>24</v>
      </c>
      <c r="F1312" s="90" t="s">
        <v>24</v>
      </c>
      <c r="G1312" s="90" t="s">
        <v>24</v>
      </c>
      <c r="H1312" s="90" t="s">
        <v>24</v>
      </c>
      <c r="I1312" s="90" t="s">
        <v>24</v>
      </c>
      <c r="J1312" s="90" t="s">
        <v>24</v>
      </c>
      <c r="K1312" s="90" t="s">
        <v>24</v>
      </c>
      <c r="L1312" s="90" t="s">
        <v>24</v>
      </c>
      <c r="M1312" s="90" t="s">
        <v>24</v>
      </c>
      <c r="N1312" s="90" t="s">
        <v>24</v>
      </c>
      <c r="O1312" s="90" t="s">
        <v>24</v>
      </c>
      <c r="P1312" s="90" t="s">
        <v>24</v>
      </c>
      <c r="Q1312" s="90" t="s">
        <v>24</v>
      </c>
      <c r="R1312" s="90" t="s">
        <v>24</v>
      </c>
      <c r="S1312" s="90" t="s">
        <v>24</v>
      </c>
      <c r="T1312" s="90" t="s">
        <v>24</v>
      </c>
      <c r="U1312" s="90" t="s">
        <v>24</v>
      </c>
      <c r="V1312" s="90" t="s">
        <v>24</v>
      </c>
      <c r="W1312" s="90" t="s">
        <v>24</v>
      </c>
      <c r="X1312" s="90" t="s">
        <v>24</v>
      </c>
    </row>
    <row r="1313" spans="1:24">
      <c r="A1313" t="str">
        <f t="shared" si="29"/>
        <v>Oct-24</v>
      </c>
      <c r="B1313" s="93">
        <v>45579</v>
      </c>
      <c r="C1313" s="90">
        <v>47600</v>
      </c>
      <c r="D1313" s="90">
        <v>48300</v>
      </c>
      <c r="E1313" s="90">
        <v>49000</v>
      </c>
      <c r="F1313" s="90">
        <v>44800</v>
      </c>
      <c r="G1313" s="90">
        <v>49400</v>
      </c>
      <c r="H1313" s="91" t="s">
        <v>25</v>
      </c>
      <c r="I1313" s="90">
        <v>46500</v>
      </c>
      <c r="J1313" s="90">
        <v>47000</v>
      </c>
      <c r="K1313" s="90">
        <v>49300</v>
      </c>
      <c r="L1313" s="91" t="s">
        <v>25</v>
      </c>
      <c r="M1313" s="90">
        <v>49000</v>
      </c>
      <c r="N1313" s="90">
        <v>48800</v>
      </c>
      <c r="O1313" s="90">
        <v>47600</v>
      </c>
      <c r="P1313" s="90">
        <v>45200</v>
      </c>
      <c r="Q1313" s="90">
        <v>44800</v>
      </c>
      <c r="R1313" s="90">
        <v>44900</v>
      </c>
      <c r="S1313" s="90">
        <v>45000</v>
      </c>
      <c r="T1313" s="90">
        <v>46900</v>
      </c>
      <c r="U1313" s="90">
        <v>48200</v>
      </c>
      <c r="V1313" s="90">
        <v>48000</v>
      </c>
      <c r="W1313" s="90">
        <v>49800</v>
      </c>
      <c r="X1313" s="90">
        <v>53000</v>
      </c>
    </row>
    <row r="1314" spans="1:24">
      <c r="A1314" t="str">
        <f t="shared" si="29"/>
        <v>Oct-24</v>
      </c>
      <c r="B1314" s="93">
        <v>45580</v>
      </c>
      <c r="C1314" s="90">
        <v>47400</v>
      </c>
      <c r="D1314" s="90">
        <v>48000</v>
      </c>
      <c r="E1314" s="90">
        <v>49000</v>
      </c>
      <c r="F1314" s="90">
        <v>44500</v>
      </c>
      <c r="G1314" s="90">
        <v>49400</v>
      </c>
      <c r="H1314" s="91" t="s">
        <v>25</v>
      </c>
      <c r="I1314" s="90">
        <v>46500</v>
      </c>
      <c r="J1314" s="90">
        <v>47000</v>
      </c>
      <c r="K1314" s="90">
        <v>49300</v>
      </c>
      <c r="L1314" s="91" t="s">
        <v>25</v>
      </c>
      <c r="M1314" s="90">
        <v>49000</v>
      </c>
      <c r="N1314" s="90">
        <v>48800</v>
      </c>
      <c r="O1314" s="90">
        <v>47600</v>
      </c>
      <c r="P1314" s="90">
        <v>44600</v>
      </c>
      <c r="Q1314" s="90">
        <v>44400</v>
      </c>
      <c r="R1314" s="90">
        <v>44800</v>
      </c>
      <c r="S1314" s="90">
        <v>44800</v>
      </c>
      <c r="T1314" s="90">
        <v>46600</v>
      </c>
      <c r="U1314" s="90">
        <v>48200</v>
      </c>
      <c r="V1314" s="90">
        <v>49000</v>
      </c>
      <c r="W1314" s="90">
        <v>49800</v>
      </c>
      <c r="X1314" s="90">
        <v>53000</v>
      </c>
    </row>
    <row r="1315" spans="1:24">
      <c r="A1315" t="str">
        <f t="shared" si="29"/>
        <v>Oct-24</v>
      </c>
      <c r="B1315" s="93">
        <v>45581</v>
      </c>
      <c r="C1315" s="90">
        <v>47200</v>
      </c>
      <c r="D1315" s="90">
        <v>48000</v>
      </c>
      <c r="E1315" s="90">
        <v>48700</v>
      </c>
      <c r="F1315" s="90">
        <v>44900</v>
      </c>
      <c r="G1315" s="90">
        <v>49400</v>
      </c>
      <c r="H1315" s="91" t="s">
        <v>25</v>
      </c>
      <c r="I1315" s="90">
        <v>46500</v>
      </c>
      <c r="J1315" s="90">
        <v>46900</v>
      </c>
      <c r="K1315" s="90">
        <v>49300</v>
      </c>
      <c r="L1315" s="91" t="s">
        <v>25</v>
      </c>
      <c r="M1315" s="90">
        <v>49000</v>
      </c>
      <c r="N1315" s="90">
        <v>48800</v>
      </c>
      <c r="O1315" s="90">
        <v>47600</v>
      </c>
      <c r="P1315" s="90">
        <v>44500</v>
      </c>
      <c r="Q1315" s="90">
        <v>44300</v>
      </c>
      <c r="R1315" s="90">
        <v>44700</v>
      </c>
      <c r="S1315" s="90">
        <v>44600</v>
      </c>
      <c r="T1315" s="90">
        <v>47000</v>
      </c>
      <c r="U1315" s="90">
        <v>48000</v>
      </c>
      <c r="V1315" s="90">
        <v>49000</v>
      </c>
      <c r="W1315" s="90">
        <v>49600</v>
      </c>
      <c r="X1315" s="90">
        <v>53000</v>
      </c>
    </row>
    <row r="1316" spans="1:24">
      <c r="A1316" t="str">
        <f t="shared" si="29"/>
        <v>Oct-24</v>
      </c>
      <c r="B1316" s="93">
        <v>45582</v>
      </c>
      <c r="C1316" s="90">
        <v>47200</v>
      </c>
      <c r="D1316" s="90">
        <v>48000</v>
      </c>
      <c r="E1316" s="90">
        <v>48400</v>
      </c>
      <c r="F1316" s="90">
        <v>44500</v>
      </c>
      <c r="G1316" s="90">
        <v>49200</v>
      </c>
      <c r="H1316" s="91" t="s">
        <v>25</v>
      </c>
      <c r="I1316" s="90">
        <v>46300</v>
      </c>
      <c r="J1316" s="90">
        <v>46600</v>
      </c>
      <c r="K1316" s="90">
        <v>49300</v>
      </c>
      <c r="L1316" s="91" t="s">
        <v>25</v>
      </c>
      <c r="M1316" s="90">
        <v>48800</v>
      </c>
      <c r="N1316" s="90">
        <v>48500</v>
      </c>
      <c r="O1316" s="90">
        <v>47500</v>
      </c>
      <c r="P1316" s="90">
        <v>44500</v>
      </c>
      <c r="Q1316" s="90">
        <v>44000</v>
      </c>
      <c r="R1316" s="90">
        <v>44500</v>
      </c>
      <c r="S1316" s="90">
        <v>44600</v>
      </c>
      <c r="T1316" s="90">
        <v>46600</v>
      </c>
      <c r="U1316" s="90">
        <v>47800</v>
      </c>
      <c r="V1316" s="90">
        <v>49500</v>
      </c>
      <c r="W1316" s="90">
        <v>49600</v>
      </c>
      <c r="X1316" s="90">
        <v>53000</v>
      </c>
    </row>
    <row r="1317" spans="1:24">
      <c r="A1317" t="str">
        <f t="shared" si="29"/>
        <v>Oct-24</v>
      </c>
      <c r="B1317" s="93">
        <v>45583</v>
      </c>
      <c r="C1317" s="90">
        <v>47200</v>
      </c>
      <c r="D1317" s="90">
        <v>47800</v>
      </c>
      <c r="E1317" s="90">
        <v>48500</v>
      </c>
      <c r="F1317" s="90">
        <v>44500</v>
      </c>
      <c r="G1317" s="90">
        <v>48700</v>
      </c>
      <c r="H1317" s="91" t="s">
        <v>25</v>
      </c>
      <c r="I1317" s="90">
        <v>45800</v>
      </c>
      <c r="J1317" s="90">
        <v>46600</v>
      </c>
      <c r="K1317" s="90">
        <v>49000</v>
      </c>
      <c r="L1317" s="91" t="s">
        <v>25</v>
      </c>
      <c r="M1317" s="90">
        <v>48800</v>
      </c>
      <c r="N1317" s="90">
        <v>48000</v>
      </c>
      <c r="O1317" s="90">
        <v>47600</v>
      </c>
      <c r="P1317" s="90">
        <v>44500</v>
      </c>
      <c r="Q1317" s="90">
        <v>43900</v>
      </c>
      <c r="R1317" s="90">
        <v>44500</v>
      </c>
      <c r="S1317" s="90">
        <v>44600</v>
      </c>
      <c r="T1317" s="90">
        <v>46600</v>
      </c>
      <c r="U1317" s="90">
        <v>47800</v>
      </c>
      <c r="V1317" s="90">
        <v>49500</v>
      </c>
      <c r="W1317" s="90">
        <v>49500</v>
      </c>
      <c r="X1317" s="90">
        <v>52800</v>
      </c>
    </row>
    <row r="1318" spans="1:24">
      <c r="A1318" t="str">
        <f t="shared" si="29"/>
        <v>Oct-24</v>
      </c>
      <c r="B1318" s="93">
        <v>45584</v>
      </c>
      <c r="C1318" s="90">
        <v>47000</v>
      </c>
      <c r="D1318" s="90">
        <v>47800</v>
      </c>
      <c r="E1318" s="90">
        <v>48400</v>
      </c>
      <c r="F1318" s="90">
        <v>44200</v>
      </c>
      <c r="G1318" s="90">
        <v>48600</v>
      </c>
      <c r="H1318" s="91" t="s">
        <v>25</v>
      </c>
      <c r="I1318" s="90">
        <v>45500</v>
      </c>
      <c r="J1318" s="90">
        <v>46200</v>
      </c>
      <c r="K1318" s="90">
        <v>48900</v>
      </c>
      <c r="L1318" s="91" t="s">
        <v>25</v>
      </c>
      <c r="M1318" s="90">
        <v>48700</v>
      </c>
      <c r="N1318" s="90">
        <v>48200</v>
      </c>
      <c r="O1318" s="90">
        <v>47300</v>
      </c>
      <c r="P1318" s="90">
        <v>44300</v>
      </c>
      <c r="Q1318" s="90">
        <v>43500</v>
      </c>
      <c r="R1318" s="90">
        <v>44000</v>
      </c>
      <c r="S1318" s="90">
        <v>44500</v>
      </c>
      <c r="T1318" s="90">
        <v>46300</v>
      </c>
      <c r="U1318" s="90">
        <v>47500</v>
      </c>
      <c r="V1318" s="90">
        <v>49500</v>
      </c>
      <c r="W1318" s="90">
        <v>49300</v>
      </c>
      <c r="X1318" s="90">
        <v>52800</v>
      </c>
    </row>
    <row r="1319" spans="1:24">
      <c r="A1319" t="str">
        <f t="shared" si="29"/>
        <v>Oct-24</v>
      </c>
      <c r="B1319" s="93">
        <v>45585</v>
      </c>
      <c r="C1319" s="90" t="s">
        <v>24</v>
      </c>
      <c r="D1319" s="90" t="s">
        <v>24</v>
      </c>
      <c r="E1319" s="90" t="s">
        <v>24</v>
      </c>
      <c r="F1319" s="90" t="s">
        <v>24</v>
      </c>
      <c r="G1319" s="90" t="s">
        <v>24</v>
      </c>
      <c r="H1319" s="90" t="s">
        <v>24</v>
      </c>
      <c r="I1319" s="90" t="s">
        <v>24</v>
      </c>
      <c r="J1319" s="90" t="s">
        <v>24</v>
      </c>
      <c r="K1319" s="90" t="s">
        <v>24</v>
      </c>
      <c r="L1319" s="90" t="s">
        <v>24</v>
      </c>
      <c r="M1319" s="90" t="s">
        <v>24</v>
      </c>
      <c r="N1319" s="90" t="s">
        <v>24</v>
      </c>
      <c r="O1319" s="90" t="s">
        <v>24</v>
      </c>
      <c r="P1319" s="90" t="s">
        <v>24</v>
      </c>
      <c r="Q1319" s="90" t="s">
        <v>24</v>
      </c>
      <c r="R1319" s="90" t="s">
        <v>24</v>
      </c>
      <c r="S1319" s="90" t="s">
        <v>24</v>
      </c>
      <c r="T1319" s="90" t="s">
        <v>24</v>
      </c>
      <c r="U1319" s="90" t="s">
        <v>24</v>
      </c>
      <c r="V1319" s="90" t="s">
        <v>24</v>
      </c>
      <c r="W1319" s="90" t="s">
        <v>24</v>
      </c>
      <c r="X1319" s="90" t="s">
        <v>24</v>
      </c>
    </row>
    <row r="1320" spans="1:24">
      <c r="A1320" t="str">
        <f t="shared" si="29"/>
        <v>Oct-24</v>
      </c>
      <c r="B1320" s="93">
        <v>45586</v>
      </c>
      <c r="C1320" s="90">
        <v>46500</v>
      </c>
      <c r="D1320" s="90">
        <v>47500</v>
      </c>
      <c r="E1320" s="90">
        <v>47900</v>
      </c>
      <c r="F1320" s="90">
        <v>43900</v>
      </c>
      <c r="G1320" s="90">
        <v>48500</v>
      </c>
      <c r="H1320" s="91" t="s">
        <v>25</v>
      </c>
      <c r="I1320" s="90">
        <v>45500</v>
      </c>
      <c r="J1320" s="90">
        <v>45900</v>
      </c>
      <c r="K1320" s="90">
        <v>48500</v>
      </c>
      <c r="L1320" s="91" t="s">
        <v>25</v>
      </c>
      <c r="M1320" s="90">
        <v>48600</v>
      </c>
      <c r="N1320" s="90">
        <v>48500</v>
      </c>
      <c r="O1320" s="90">
        <v>46800</v>
      </c>
      <c r="P1320" s="90">
        <v>44000</v>
      </c>
      <c r="Q1320" s="90">
        <v>43000</v>
      </c>
      <c r="R1320" s="90">
        <v>43400</v>
      </c>
      <c r="S1320" s="90">
        <v>44200</v>
      </c>
      <c r="T1320" s="90">
        <v>46000</v>
      </c>
      <c r="U1320" s="90">
        <v>47300</v>
      </c>
      <c r="V1320" s="90">
        <v>49500</v>
      </c>
      <c r="W1320" s="90">
        <v>49000</v>
      </c>
      <c r="X1320" s="90">
        <v>52800</v>
      </c>
    </row>
    <row r="1321" spans="1:24">
      <c r="A1321" t="str">
        <f t="shared" si="29"/>
        <v>Oct-24</v>
      </c>
      <c r="B1321" s="93">
        <v>45587</v>
      </c>
      <c r="C1321" s="90">
        <v>46200</v>
      </c>
      <c r="D1321" s="90">
        <v>47200</v>
      </c>
      <c r="E1321" s="90">
        <v>47600</v>
      </c>
      <c r="F1321" s="90">
        <v>43100</v>
      </c>
      <c r="G1321" s="90">
        <v>48200</v>
      </c>
      <c r="H1321" s="91" t="s">
        <v>25</v>
      </c>
      <c r="I1321" s="90">
        <v>45000</v>
      </c>
      <c r="J1321" s="90">
        <v>45500</v>
      </c>
      <c r="K1321" s="90">
        <v>48100</v>
      </c>
      <c r="L1321" s="91" t="s">
        <v>25</v>
      </c>
      <c r="M1321" s="90">
        <v>48300</v>
      </c>
      <c r="N1321" s="90">
        <v>47800</v>
      </c>
      <c r="O1321" s="90">
        <v>46200</v>
      </c>
      <c r="P1321" s="90">
        <v>43700</v>
      </c>
      <c r="Q1321" s="90">
        <v>42600</v>
      </c>
      <c r="R1321" s="90">
        <v>42900</v>
      </c>
      <c r="S1321" s="90">
        <v>43900</v>
      </c>
      <c r="T1321" s="90">
        <v>45200</v>
      </c>
      <c r="U1321" s="90">
        <v>46800</v>
      </c>
      <c r="V1321" s="90">
        <v>49500</v>
      </c>
      <c r="W1321" s="90">
        <v>48800</v>
      </c>
      <c r="X1321" s="90">
        <v>52000</v>
      </c>
    </row>
    <row r="1322" spans="1:24">
      <c r="A1322" t="str">
        <f t="shared" si="29"/>
        <v>Oct-24</v>
      </c>
      <c r="B1322" s="93">
        <v>45588</v>
      </c>
      <c r="C1322" s="90">
        <v>46000</v>
      </c>
      <c r="D1322" s="90">
        <v>47000</v>
      </c>
      <c r="E1322" s="90">
        <v>47200</v>
      </c>
      <c r="F1322" s="90">
        <v>42800</v>
      </c>
      <c r="G1322" s="90">
        <v>47800</v>
      </c>
      <c r="H1322" s="91" t="s">
        <v>25</v>
      </c>
      <c r="I1322" s="90">
        <v>45000</v>
      </c>
      <c r="J1322" s="90">
        <v>45100</v>
      </c>
      <c r="K1322" s="90">
        <v>47600</v>
      </c>
      <c r="L1322" s="91" t="s">
        <v>25</v>
      </c>
      <c r="M1322" s="90">
        <v>47900</v>
      </c>
      <c r="N1322" s="90">
        <v>47500</v>
      </c>
      <c r="O1322" s="90">
        <v>45700</v>
      </c>
      <c r="P1322" s="90">
        <v>43400</v>
      </c>
      <c r="Q1322" s="90">
        <v>42300</v>
      </c>
      <c r="R1322" s="90">
        <v>42700</v>
      </c>
      <c r="S1322" s="90">
        <v>43500</v>
      </c>
      <c r="T1322" s="90">
        <v>44900</v>
      </c>
      <c r="U1322" s="90">
        <v>46500</v>
      </c>
      <c r="V1322" s="90">
        <v>49500</v>
      </c>
      <c r="W1322" s="90">
        <v>48800</v>
      </c>
      <c r="X1322" s="90">
        <v>51800</v>
      </c>
    </row>
    <row r="1323" spans="1:24">
      <c r="A1323" t="str">
        <f t="shared" si="29"/>
        <v>Oct-24</v>
      </c>
      <c r="B1323" s="93">
        <v>45589</v>
      </c>
      <c r="C1323" s="90">
        <v>45600</v>
      </c>
      <c r="D1323" s="90">
        <v>47000</v>
      </c>
      <c r="E1323" s="90">
        <v>46700</v>
      </c>
      <c r="F1323" s="90">
        <v>42700</v>
      </c>
      <c r="G1323" s="90">
        <v>47800</v>
      </c>
      <c r="H1323" s="91" t="s">
        <v>25</v>
      </c>
      <c r="I1323" s="90">
        <v>44800</v>
      </c>
      <c r="J1323" s="90">
        <v>44900</v>
      </c>
      <c r="K1323" s="90">
        <v>47500</v>
      </c>
      <c r="L1323" s="91" t="s">
        <v>25</v>
      </c>
      <c r="M1323" s="90">
        <v>47500</v>
      </c>
      <c r="N1323" s="90">
        <v>47500</v>
      </c>
      <c r="O1323" s="90">
        <v>45300</v>
      </c>
      <c r="P1323" s="90">
        <v>43400</v>
      </c>
      <c r="Q1323" s="90">
        <v>42100</v>
      </c>
      <c r="R1323" s="90">
        <v>42500</v>
      </c>
      <c r="S1323" s="90">
        <v>43000</v>
      </c>
      <c r="T1323" s="90">
        <v>44800</v>
      </c>
      <c r="U1323" s="90">
        <v>46300</v>
      </c>
      <c r="V1323" s="90">
        <v>49500</v>
      </c>
      <c r="W1323" s="90">
        <v>48500</v>
      </c>
      <c r="X1323" s="90">
        <v>51800</v>
      </c>
    </row>
    <row r="1324" spans="1:24">
      <c r="A1324" t="str">
        <f t="shared" si="29"/>
        <v>Oct-24</v>
      </c>
      <c r="B1324" s="93">
        <v>45590</v>
      </c>
      <c r="C1324" s="90">
        <v>45600</v>
      </c>
      <c r="D1324" s="90">
        <v>47000</v>
      </c>
      <c r="E1324" s="90">
        <v>46800</v>
      </c>
      <c r="F1324" s="90">
        <v>42800</v>
      </c>
      <c r="G1324" s="90">
        <v>47600</v>
      </c>
      <c r="H1324" s="91" t="s">
        <v>25</v>
      </c>
      <c r="I1324" s="90">
        <v>44500</v>
      </c>
      <c r="J1324" s="90">
        <v>45000</v>
      </c>
      <c r="K1324" s="90">
        <v>47300</v>
      </c>
      <c r="L1324" s="91" t="s">
        <v>25</v>
      </c>
      <c r="M1324" s="90">
        <v>47500</v>
      </c>
      <c r="N1324" s="90">
        <v>47200</v>
      </c>
      <c r="O1324" s="90">
        <v>45500</v>
      </c>
      <c r="P1324" s="90">
        <v>43400</v>
      </c>
      <c r="Q1324" s="90">
        <v>42600</v>
      </c>
      <c r="R1324" s="90">
        <v>43000</v>
      </c>
      <c r="S1324" s="90">
        <v>42800</v>
      </c>
      <c r="T1324" s="90">
        <v>44900</v>
      </c>
      <c r="U1324" s="90">
        <v>46600</v>
      </c>
      <c r="V1324" s="90">
        <v>49500</v>
      </c>
      <c r="W1324" s="90">
        <v>48200</v>
      </c>
      <c r="X1324" s="90">
        <v>51500</v>
      </c>
    </row>
    <row r="1325" spans="1:24">
      <c r="A1325" t="str">
        <f t="shared" si="29"/>
        <v>Oct-24</v>
      </c>
      <c r="B1325" s="93">
        <v>45591</v>
      </c>
      <c r="C1325" s="90">
        <v>45600</v>
      </c>
      <c r="D1325" s="90">
        <v>47000</v>
      </c>
      <c r="E1325" s="90">
        <v>46400</v>
      </c>
      <c r="F1325" s="90">
        <v>42600</v>
      </c>
      <c r="G1325" s="90">
        <v>47600</v>
      </c>
      <c r="H1325" s="91" t="s">
        <v>25</v>
      </c>
      <c r="I1325" s="90">
        <v>44500</v>
      </c>
      <c r="J1325" s="90">
        <v>44700</v>
      </c>
      <c r="K1325" s="90">
        <v>47300</v>
      </c>
      <c r="L1325" s="91" t="s">
        <v>25</v>
      </c>
      <c r="M1325" s="90">
        <v>47200</v>
      </c>
      <c r="N1325" s="90">
        <v>47200</v>
      </c>
      <c r="O1325" s="90">
        <v>45300</v>
      </c>
      <c r="P1325" s="90">
        <v>43200</v>
      </c>
      <c r="Q1325" s="90">
        <v>42100</v>
      </c>
      <c r="R1325" s="90">
        <v>42800</v>
      </c>
      <c r="S1325" s="90">
        <v>42700</v>
      </c>
      <c r="T1325" s="90">
        <v>44700</v>
      </c>
      <c r="U1325" s="90">
        <v>46500</v>
      </c>
      <c r="V1325" s="90">
        <v>49500</v>
      </c>
      <c r="W1325" s="90">
        <v>48200</v>
      </c>
      <c r="X1325" s="90">
        <v>51500</v>
      </c>
    </row>
    <row r="1326" spans="1:24">
      <c r="A1326" t="str">
        <f t="shared" si="29"/>
        <v>Oct-24</v>
      </c>
      <c r="B1326" s="93">
        <v>45592</v>
      </c>
      <c r="C1326" s="90" t="s">
        <v>24</v>
      </c>
      <c r="D1326" s="90" t="s">
        <v>24</v>
      </c>
      <c r="E1326" s="90" t="s">
        <v>24</v>
      </c>
      <c r="F1326" s="90" t="s">
        <v>24</v>
      </c>
      <c r="G1326" s="90" t="s">
        <v>24</v>
      </c>
      <c r="H1326" s="90" t="s">
        <v>24</v>
      </c>
      <c r="I1326" s="90" t="s">
        <v>24</v>
      </c>
      <c r="J1326" s="90" t="s">
        <v>24</v>
      </c>
      <c r="K1326" s="90" t="s">
        <v>24</v>
      </c>
      <c r="L1326" s="90" t="s">
        <v>24</v>
      </c>
      <c r="M1326" s="90" t="s">
        <v>24</v>
      </c>
      <c r="N1326" s="90" t="s">
        <v>24</v>
      </c>
      <c r="O1326" s="90" t="s">
        <v>24</v>
      </c>
      <c r="P1326" s="90" t="s">
        <v>24</v>
      </c>
      <c r="Q1326" s="90" t="s">
        <v>24</v>
      </c>
      <c r="R1326" s="90" t="s">
        <v>24</v>
      </c>
      <c r="S1326" s="90" t="s">
        <v>24</v>
      </c>
      <c r="T1326" s="90" t="s">
        <v>24</v>
      </c>
      <c r="U1326" s="90" t="s">
        <v>24</v>
      </c>
      <c r="V1326" s="90" t="s">
        <v>24</v>
      </c>
      <c r="W1326" s="90" t="s">
        <v>24</v>
      </c>
      <c r="X1326" s="90" t="s">
        <v>24</v>
      </c>
    </row>
    <row r="1327" spans="1:24">
      <c r="A1327" t="str">
        <f t="shared" si="29"/>
        <v>Oct-24</v>
      </c>
      <c r="B1327" s="93">
        <v>45593</v>
      </c>
      <c r="C1327" s="90">
        <v>45500</v>
      </c>
      <c r="D1327" s="90">
        <v>47000</v>
      </c>
      <c r="E1327" s="90">
        <v>46000</v>
      </c>
      <c r="F1327" s="90">
        <v>42200</v>
      </c>
      <c r="G1327" s="90">
        <v>47600</v>
      </c>
      <c r="H1327" s="91" t="s">
        <v>25</v>
      </c>
      <c r="I1327" s="90">
        <v>44500</v>
      </c>
      <c r="J1327" s="90">
        <v>44600</v>
      </c>
      <c r="K1327" s="90">
        <v>47300</v>
      </c>
      <c r="L1327" s="91" t="s">
        <v>25</v>
      </c>
      <c r="M1327" s="90">
        <v>46900</v>
      </c>
      <c r="N1327" s="90">
        <v>47200</v>
      </c>
      <c r="O1327" s="90">
        <v>45000</v>
      </c>
      <c r="P1327" s="90">
        <v>43000</v>
      </c>
      <c r="Q1327" s="90">
        <v>42200</v>
      </c>
      <c r="R1327" s="90">
        <v>42700</v>
      </c>
      <c r="S1327" s="90">
        <v>42500</v>
      </c>
      <c r="T1327" s="90">
        <v>44300</v>
      </c>
      <c r="U1327" s="90">
        <v>46500</v>
      </c>
      <c r="V1327" s="90">
        <v>49000</v>
      </c>
      <c r="W1327" s="90">
        <v>47800</v>
      </c>
      <c r="X1327" s="90">
        <v>50700</v>
      </c>
    </row>
    <row r="1328" spans="1:24">
      <c r="A1328" t="str">
        <f t="shared" si="29"/>
        <v>Oct-24</v>
      </c>
      <c r="B1328" s="93">
        <v>45594</v>
      </c>
      <c r="C1328" s="90">
        <v>45500</v>
      </c>
      <c r="D1328" s="90">
        <v>47000</v>
      </c>
      <c r="E1328" s="90">
        <v>46000</v>
      </c>
      <c r="F1328" s="90">
        <v>42000</v>
      </c>
      <c r="G1328" s="90">
        <v>47600</v>
      </c>
      <c r="H1328" s="91" t="s">
        <v>25</v>
      </c>
      <c r="I1328" s="90">
        <v>44500</v>
      </c>
      <c r="J1328" s="90">
        <v>44500</v>
      </c>
      <c r="K1328" s="90">
        <v>47300</v>
      </c>
      <c r="L1328" s="91" t="s">
        <v>25</v>
      </c>
      <c r="M1328" s="90">
        <v>46700</v>
      </c>
      <c r="N1328" s="90">
        <v>47300</v>
      </c>
      <c r="O1328" s="90">
        <v>44700</v>
      </c>
      <c r="P1328" s="90">
        <v>42900</v>
      </c>
      <c r="Q1328" s="90">
        <v>41800</v>
      </c>
      <c r="R1328" s="90">
        <v>42500</v>
      </c>
      <c r="S1328" s="90">
        <v>42400</v>
      </c>
      <c r="T1328" s="90">
        <v>44100</v>
      </c>
      <c r="U1328" s="90">
        <v>45500</v>
      </c>
      <c r="V1328" s="90">
        <v>48500</v>
      </c>
      <c r="W1328" s="90">
        <v>47800</v>
      </c>
      <c r="X1328" s="90">
        <v>50700</v>
      </c>
    </row>
    <row r="1329" spans="1:24">
      <c r="A1329" t="str">
        <f t="shared" si="29"/>
        <v>Oct-24</v>
      </c>
      <c r="B1329" s="93">
        <v>45595</v>
      </c>
      <c r="C1329" s="90">
        <v>45500</v>
      </c>
      <c r="D1329" s="90">
        <v>47000</v>
      </c>
      <c r="E1329" s="90">
        <v>45800</v>
      </c>
      <c r="F1329" s="90">
        <v>41800</v>
      </c>
      <c r="G1329" s="90">
        <v>47500</v>
      </c>
      <c r="H1329" s="91" t="s">
        <v>25</v>
      </c>
      <c r="I1329" s="90">
        <v>44500</v>
      </c>
      <c r="J1329" s="90">
        <v>44400</v>
      </c>
      <c r="K1329" s="90">
        <v>47200</v>
      </c>
      <c r="L1329" s="91" t="s">
        <v>25</v>
      </c>
      <c r="M1329" s="90">
        <v>46500</v>
      </c>
      <c r="N1329" s="90">
        <v>47300</v>
      </c>
      <c r="O1329" s="90">
        <v>44500</v>
      </c>
      <c r="P1329" s="90">
        <v>42900</v>
      </c>
      <c r="Q1329" s="90">
        <v>41800</v>
      </c>
      <c r="R1329" s="90">
        <v>42500</v>
      </c>
      <c r="S1329" s="90">
        <v>42200</v>
      </c>
      <c r="T1329" s="90">
        <v>44000</v>
      </c>
      <c r="U1329" s="90">
        <v>45500</v>
      </c>
      <c r="V1329" s="90">
        <v>48500</v>
      </c>
      <c r="W1329" s="90">
        <v>47800</v>
      </c>
      <c r="X1329" s="90">
        <v>50700</v>
      </c>
    </row>
    <row r="1330" spans="1:24">
      <c r="A1330" t="str">
        <f t="shared" si="29"/>
        <v>Oct-24</v>
      </c>
      <c r="B1330" s="93">
        <v>45596</v>
      </c>
      <c r="C1330" s="90" t="s">
        <v>24</v>
      </c>
      <c r="D1330" s="90" t="s">
        <v>24</v>
      </c>
      <c r="E1330" s="90" t="s">
        <v>24</v>
      </c>
      <c r="F1330" s="90" t="s">
        <v>24</v>
      </c>
      <c r="G1330" s="90" t="s">
        <v>24</v>
      </c>
      <c r="H1330" s="90" t="s">
        <v>24</v>
      </c>
      <c r="I1330" s="90" t="s">
        <v>24</v>
      </c>
      <c r="J1330" s="90" t="s">
        <v>24</v>
      </c>
      <c r="K1330" s="90" t="s">
        <v>24</v>
      </c>
      <c r="L1330" s="90" t="s">
        <v>24</v>
      </c>
      <c r="M1330" s="90" t="s">
        <v>24</v>
      </c>
      <c r="N1330" s="90" t="s">
        <v>24</v>
      </c>
      <c r="O1330" s="90" t="s">
        <v>24</v>
      </c>
      <c r="P1330" s="90" t="s">
        <v>24</v>
      </c>
      <c r="Q1330" s="90" t="s">
        <v>24</v>
      </c>
      <c r="R1330" s="90" t="s">
        <v>24</v>
      </c>
      <c r="S1330" s="90" t="s">
        <v>24</v>
      </c>
      <c r="T1330" s="90" t="s">
        <v>24</v>
      </c>
      <c r="U1330" s="90" t="s">
        <v>24</v>
      </c>
      <c r="V1330" s="90" t="s">
        <v>24</v>
      </c>
      <c r="W1330" s="90" t="s">
        <v>24</v>
      </c>
      <c r="X1330" s="90" t="s">
        <v>24</v>
      </c>
    </row>
    <row r="1331" spans="1:24">
      <c r="A1331" t="str">
        <f t="shared" si="29"/>
        <v>Nov-24</v>
      </c>
      <c r="B1331" s="93">
        <v>45597</v>
      </c>
      <c r="C1331" s="90" t="s">
        <v>24</v>
      </c>
      <c r="D1331" s="90" t="s">
        <v>24</v>
      </c>
      <c r="E1331" s="90" t="s">
        <v>24</v>
      </c>
      <c r="F1331" s="90" t="s">
        <v>24</v>
      </c>
      <c r="G1331" s="90" t="s">
        <v>24</v>
      </c>
      <c r="H1331" s="90" t="s">
        <v>24</v>
      </c>
      <c r="I1331" s="90" t="s">
        <v>24</v>
      </c>
      <c r="J1331" s="90" t="s">
        <v>24</v>
      </c>
      <c r="K1331" s="90" t="s">
        <v>24</v>
      </c>
      <c r="L1331" s="90" t="s">
        <v>24</v>
      </c>
      <c r="M1331" s="90" t="s">
        <v>24</v>
      </c>
      <c r="N1331" s="90" t="s">
        <v>24</v>
      </c>
      <c r="O1331" s="90" t="s">
        <v>24</v>
      </c>
      <c r="P1331" s="90" t="s">
        <v>24</v>
      </c>
      <c r="Q1331" s="90" t="s">
        <v>24</v>
      </c>
      <c r="R1331" s="90" t="s">
        <v>24</v>
      </c>
      <c r="S1331" s="90" t="s">
        <v>24</v>
      </c>
      <c r="T1331" s="90" t="s">
        <v>24</v>
      </c>
      <c r="U1331" s="90" t="s">
        <v>24</v>
      </c>
      <c r="V1331" s="90" t="s">
        <v>24</v>
      </c>
      <c r="W1331" s="90" t="s">
        <v>24</v>
      </c>
      <c r="X1331" s="90" t="s">
        <v>24</v>
      </c>
    </row>
    <row r="1332" spans="1:24">
      <c r="A1332" t="str">
        <f t="shared" si="29"/>
        <v>Nov-24</v>
      </c>
      <c r="B1332" s="93">
        <v>45598</v>
      </c>
      <c r="C1332" s="91" t="s">
        <v>25</v>
      </c>
      <c r="D1332" s="90">
        <v>47000</v>
      </c>
      <c r="E1332" s="90">
        <v>45700</v>
      </c>
      <c r="F1332" s="91" t="s">
        <v>25</v>
      </c>
      <c r="G1332" s="90">
        <v>47200</v>
      </c>
      <c r="H1332" s="91" t="s">
        <v>25</v>
      </c>
      <c r="I1332" s="90">
        <v>44500</v>
      </c>
      <c r="J1332" s="91" t="s">
        <v>25</v>
      </c>
      <c r="K1332" s="90">
        <v>47200</v>
      </c>
      <c r="L1332" s="91" t="s">
        <v>25</v>
      </c>
      <c r="M1332" s="91" t="s">
        <v>25</v>
      </c>
      <c r="N1332" s="90">
        <v>47300</v>
      </c>
      <c r="O1332" s="90">
        <v>44400</v>
      </c>
      <c r="P1332" s="90">
        <v>42900</v>
      </c>
      <c r="Q1332" s="90">
        <v>41800</v>
      </c>
      <c r="R1332" s="91" t="s">
        <v>25</v>
      </c>
      <c r="S1332" s="90">
        <v>42200</v>
      </c>
      <c r="T1332" s="91" t="s">
        <v>25</v>
      </c>
      <c r="U1332" s="91" t="s">
        <v>25</v>
      </c>
      <c r="V1332" s="90">
        <v>48500</v>
      </c>
      <c r="W1332" s="90">
        <v>47800</v>
      </c>
      <c r="X1332" s="90">
        <v>50700</v>
      </c>
    </row>
    <row r="1333" spans="1:24">
      <c r="A1333" t="str">
        <f t="shared" si="29"/>
        <v>Nov-24</v>
      </c>
      <c r="B1333" s="93">
        <v>45599</v>
      </c>
      <c r="C1333" s="90" t="s">
        <v>24</v>
      </c>
      <c r="D1333" s="90" t="s">
        <v>24</v>
      </c>
      <c r="E1333" s="90" t="s">
        <v>24</v>
      </c>
      <c r="F1333" s="90" t="s">
        <v>24</v>
      </c>
      <c r="G1333" s="90" t="s">
        <v>24</v>
      </c>
      <c r="H1333" s="90" t="s">
        <v>24</v>
      </c>
      <c r="I1333" s="90" t="s">
        <v>24</v>
      </c>
      <c r="J1333" s="90" t="s">
        <v>24</v>
      </c>
      <c r="K1333" s="90" t="s">
        <v>24</v>
      </c>
      <c r="L1333" s="90" t="s">
        <v>24</v>
      </c>
      <c r="M1333" s="90" t="s">
        <v>24</v>
      </c>
      <c r="N1333" s="90" t="s">
        <v>24</v>
      </c>
      <c r="O1333" s="90" t="s">
        <v>24</v>
      </c>
      <c r="P1333" s="90" t="s">
        <v>24</v>
      </c>
      <c r="Q1333" s="90" t="s">
        <v>24</v>
      </c>
      <c r="R1333" s="90" t="s">
        <v>24</v>
      </c>
      <c r="S1333" s="90" t="s">
        <v>24</v>
      </c>
      <c r="T1333" s="90" t="s">
        <v>24</v>
      </c>
      <c r="U1333" s="90" t="s">
        <v>24</v>
      </c>
      <c r="V1333" s="90" t="s">
        <v>24</v>
      </c>
      <c r="W1333" s="90" t="s">
        <v>24</v>
      </c>
      <c r="X1333" s="90" t="s">
        <v>24</v>
      </c>
    </row>
    <row r="1334" spans="1:24">
      <c r="A1334" t="str">
        <f t="shared" si="29"/>
        <v>Nov-24</v>
      </c>
      <c r="B1334" s="93">
        <v>45600</v>
      </c>
      <c r="C1334" s="90">
        <v>45500</v>
      </c>
      <c r="D1334" s="90">
        <v>47000</v>
      </c>
      <c r="E1334" s="90">
        <v>45500</v>
      </c>
      <c r="F1334" s="90">
        <v>41400</v>
      </c>
      <c r="G1334" s="90">
        <v>47200</v>
      </c>
      <c r="H1334" s="91" t="s">
        <v>25</v>
      </c>
      <c r="I1334" s="90">
        <v>44500</v>
      </c>
      <c r="J1334" s="90">
        <v>44300</v>
      </c>
      <c r="K1334" s="90">
        <v>46800</v>
      </c>
      <c r="L1334" s="91" t="s">
        <v>25</v>
      </c>
      <c r="M1334" s="90">
        <v>46300</v>
      </c>
      <c r="N1334" s="90">
        <v>47100</v>
      </c>
      <c r="O1334" s="90">
        <v>44400</v>
      </c>
      <c r="P1334" s="90">
        <v>42700</v>
      </c>
      <c r="Q1334" s="90">
        <v>41500</v>
      </c>
      <c r="R1334" s="90">
        <v>42300</v>
      </c>
      <c r="S1334" s="90">
        <v>41700</v>
      </c>
      <c r="T1334" s="90">
        <v>43500</v>
      </c>
      <c r="U1334" s="90">
        <v>45700</v>
      </c>
      <c r="V1334" s="90">
        <v>48500</v>
      </c>
      <c r="W1334" s="90">
        <v>47300</v>
      </c>
      <c r="X1334" s="90">
        <v>50700</v>
      </c>
    </row>
    <row r="1335" spans="1:24">
      <c r="A1335" t="str">
        <f t="shared" si="29"/>
        <v>Nov-24</v>
      </c>
      <c r="B1335" s="93">
        <v>45601</v>
      </c>
      <c r="C1335" s="90">
        <v>45500</v>
      </c>
      <c r="D1335" s="90">
        <v>47000</v>
      </c>
      <c r="E1335" s="90">
        <v>45700</v>
      </c>
      <c r="F1335" s="90">
        <v>42000</v>
      </c>
      <c r="G1335" s="90">
        <v>47200</v>
      </c>
      <c r="H1335" s="91" t="s">
        <v>25</v>
      </c>
      <c r="I1335" s="90">
        <v>44500</v>
      </c>
      <c r="J1335" s="90">
        <v>44300</v>
      </c>
      <c r="K1335" s="90">
        <v>46900</v>
      </c>
      <c r="L1335" s="91" t="s">
        <v>25</v>
      </c>
      <c r="M1335" s="90">
        <v>46300</v>
      </c>
      <c r="N1335" s="90">
        <v>47200</v>
      </c>
      <c r="O1335" s="90">
        <v>44800</v>
      </c>
      <c r="P1335" s="90">
        <v>42700</v>
      </c>
      <c r="Q1335" s="90">
        <v>41900</v>
      </c>
      <c r="R1335" s="90">
        <v>42600</v>
      </c>
      <c r="S1335" s="90">
        <v>41800</v>
      </c>
      <c r="T1335" s="90">
        <v>44100</v>
      </c>
      <c r="U1335" s="90">
        <v>46000</v>
      </c>
      <c r="V1335" s="90">
        <v>48500</v>
      </c>
      <c r="W1335" s="90">
        <v>47500</v>
      </c>
      <c r="X1335" s="90">
        <v>50900</v>
      </c>
    </row>
    <row r="1336" spans="1:24">
      <c r="A1336" t="str">
        <f t="shared" si="29"/>
        <v>Nov-24</v>
      </c>
      <c r="B1336" s="93">
        <v>45602</v>
      </c>
      <c r="C1336" s="90">
        <v>46000</v>
      </c>
      <c r="D1336" s="90">
        <v>47000</v>
      </c>
      <c r="E1336" s="90">
        <v>46000</v>
      </c>
      <c r="F1336" s="90">
        <v>42100</v>
      </c>
      <c r="G1336" s="90">
        <v>47400</v>
      </c>
      <c r="H1336" s="91" t="s">
        <v>25</v>
      </c>
      <c r="I1336" s="90">
        <v>45000</v>
      </c>
      <c r="J1336" s="90">
        <v>44600</v>
      </c>
      <c r="K1336" s="90">
        <v>47100</v>
      </c>
      <c r="L1336" s="91" t="s">
        <v>25</v>
      </c>
      <c r="M1336" s="90">
        <v>46600</v>
      </c>
      <c r="N1336" s="90">
        <v>47300</v>
      </c>
      <c r="O1336" s="90">
        <v>45300</v>
      </c>
      <c r="P1336" s="90">
        <v>42700</v>
      </c>
      <c r="Q1336" s="90">
        <v>42500</v>
      </c>
      <c r="R1336" s="90">
        <v>43100</v>
      </c>
      <c r="S1336" s="90">
        <v>41800</v>
      </c>
      <c r="T1336" s="90">
        <v>44200</v>
      </c>
      <c r="U1336" s="90">
        <v>46300</v>
      </c>
      <c r="V1336" s="90">
        <v>48500</v>
      </c>
      <c r="W1336" s="90">
        <v>47700</v>
      </c>
      <c r="X1336" s="90">
        <v>50900</v>
      </c>
    </row>
    <row r="1337" spans="1:24">
      <c r="A1337" t="str">
        <f t="shared" si="29"/>
        <v>Nov-24</v>
      </c>
      <c r="B1337" s="93">
        <v>45603</v>
      </c>
      <c r="C1337" s="90">
        <v>46200</v>
      </c>
      <c r="D1337" s="90">
        <v>47200</v>
      </c>
      <c r="E1337" s="90">
        <v>46200</v>
      </c>
      <c r="F1337" s="90">
        <v>42400</v>
      </c>
      <c r="G1337" s="90">
        <v>47400</v>
      </c>
      <c r="H1337" s="91" t="s">
        <v>25</v>
      </c>
      <c r="I1337" s="90">
        <v>45000</v>
      </c>
      <c r="J1337" s="90">
        <v>44800</v>
      </c>
      <c r="K1337" s="90">
        <v>47100</v>
      </c>
      <c r="L1337" s="91" t="s">
        <v>25</v>
      </c>
      <c r="M1337" s="90">
        <v>46900</v>
      </c>
      <c r="N1337" s="90">
        <v>47300</v>
      </c>
      <c r="O1337" s="90">
        <v>45500</v>
      </c>
      <c r="P1337" s="91" t="s">
        <v>25</v>
      </c>
      <c r="Q1337" s="90">
        <v>42400</v>
      </c>
      <c r="R1337" s="90">
        <v>43100</v>
      </c>
      <c r="S1337" s="90">
        <v>42300</v>
      </c>
      <c r="T1337" s="90">
        <v>44500</v>
      </c>
      <c r="U1337" s="90">
        <v>46300</v>
      </c>
      <c r="V1337" s="90">
        <v>48500</v>
      </c>
      <c r="W1337" s="90">
        <v>47700</v>
      </c>
      <c r="X1337" s="90">
        <v>50900</v>
      </c>
    </row>
    <row r="1338" spans="1:24">
      <c r="A1338" t="str">
        <f t="shared" si="29"/>
        <v>Nov-24</v>
      </c>
      <c r="B1338" s="93">
        <v>45604</v>
      </c>
      <c r="C1338" s="90">
        <v>46500</v>
      </c>
      <c r="D1338" s="90">
        <v>47500</v>
      </c>
      <c r="E1338" s="90">
        <v>46900</v>
      </c>
      <c r="F1338" s="90">
        <v>42800</v>
      </c>
      <c r="G1338" s="90">
        <v>48000</v>
      </c>
      <c r="H1338" s="91" t="s">
        <v>25</v>
      </c>
      <c r="I1338" s="90">
        <v>45500</v>
      </c>
      <c r="J1338" s="90">
        <v>45700</v>
      </c>
      <c r="K1338" s="90">
        <v>47700</v>
      </c>
      <c r="L1338" s="91" t="s">
        <v>25</v>
      </c>
      <c r="M1338" s="90">
        <v>47500</v>
      </c>
      <c r="N1338" s="90">
        <v>47600</v>
      </c>
      <c r="O1338" s="90">
        <v>45900</v>
      </c>
      <c r="P1338" s="91" t="s">
        <v>25</v>
      </c>
      <c r="Q1338" s="90">
        <v>43000</v>
      </c>
      <c r="R1338" s="90">
        <v>44000</v>
      </c>
      <c r="S1338" s="90">
        <v>42700</v>
      </c>
      <c r="T1338" s="90">
        <v>44900</v>
      </c>
      <c r="U1338" s="90">
        <v>47000</v>
      </c>
      <c r="V1338" s="90">
        <v>48500</v>
      </c>
      <c r="W1338" s="90">
        <v>48000</v>
      </c>
      <c r="X1338" s="90">
        <v>50900</v>
      </c>
    </row>
    <row r="1339" spans="1:24">
      <c r="A1339" t="str">
        <f t="shared" si="29"/>
        <v>Nov-24</v>
      </c>
      <c r="B1339" s="93">
        <v>45605</v>
      </c>
      <c r="C1339" s="90">
        <v>46500</v>
      </c>
      <c r="D1339" s="90">
        <v>47500</v>
      </c>
      <c r="E1339" s="90">
        <v>46900</v>
      </c>
      <c r="F1339" s="90">
        <v>43000</v>
      </c>
      <c r="G1339" s="90">
        <v>48000</v>
      </c>
      <c r="H1339" s="91" t="s">
        <v>25</v>
      </c>
      <c r="I1339" s="90">
        <v>45500</v>
      </c>
      <c r="J1339" s="90">
        <v>45500</v>
      </c>
      <c r="K1339" s="90">
        <v>47700</v>
      </c>
      <c r="L1339" s="91" t="s">
        <v>25</v>
      </c>
      <c r="M1339" s="90">
        <v>47500</v>
      </c>
      <c r="N1339" s="90">
        <v>48200</v>
      </c>
      <c r="O1339" s="90">
        <v>45800</v>
      </c>
      <c r="P1339" s="90">
        <v>43200</v>
      </c>
      <c r="Q1339" s="90">
        <v>43000</v>
      </c>
      <c r="R1339" s="90">
        <v>43800</v>
      </c>
      <c r="S1339" s="90">
        <v>42600</v>
      </c>
      <c r="T1339" s="90">
        <v>45100</v>
      </c>
      <c r="U1339" s="90">
        <v>47000</v>
      </c>
      <c r="V1339" s="90">
        <v>48500</v>
      </c>
      <c r="W1339" s="90">
        <v>48200</v>
      </c>
      <c r="X1339" s="90">
        <v>50900</v>
      </c>
    </row>
    <row r="1340" spans="1:24">
      <c r="A1340" t="str">
        <f t="shared" si="29"/>
        <v>Nov-24</v>
      </c>
      <c r="B1340" s="93">
        <v>45606</v>
      </c>
      <c r="C1340" s="90" t="s">
        <v>24</v>
      </c>
      <c r="D1340" s="90" t="s">
        <v>24</v>
      </c>
      <c r="E1340" s="90" t="s">
        <v>24</v>
      </c>
      <c r="F1340" s="90" t="s">
        <v>24</v>
      </c>
      <c r="G1340" s="90" t="s">
        <v>24</v>
      </c>
      <c r="H1340" s="90" t="s">
        <v>24</v>
      </c>
      <c r="I1340" s="90" t="s">
        <v>24</v>
      </c>
      <c r="J1340" s="90" t="s">
        <v>24</v>
      </c>
      <c r="K1340" s="90" t="s">
        <v>24</v>
      </c>
      <c r="L1340" s="90" t="s">
        <v>24</v>
      </c>
      <c r="M1340" s="90" t="s">
        <v>24</v>
      </c>
      <c r="N1340" s="90" t="s">
        <v>24</v>
      </c>
      <c r="O1340" s="90" t="s">
        <v>24</v>
      </c>
      <c r="P1340" s="90" t="s">
        <v>24</v>
      </c>
      <c r="Q1340" s="90" t="s">
        <v>24</v>
      </c>
      <c r="R1340" s="90" t="s">
        <v>24</v>
      </c>
      <c r="S1340" s="90" t="s">
        <v>24</v>
      </c>
      <c r="T1340" s="90" t="s">
        <v>24</v>
      </c>
      <c r="U1340" s="90" t="s">
        <v>24</v>
      </c>
      <c r="V1340" s="90" t="s">
        <v>24</v>
      </c>
      <c r="W1340" s="90" t="s">
        <v>24</v>
      </c>
      <c r="X1340" s="90" t="s">
        <v>24</v>
      </c>
    </row>
    <row r="1341" spans="1:24">
      <c r="A1341" t="str">
        <f t="shared" si="29"/>
        <v>Nov-24</v>
      </c>
      <c r="B1341" s="93">
        <v>45607</v>
      </c>
      <c r="C1341" s="90">
        <v>46700</v>
      </c>
      <c r="D1341" s="90">
        <v>47500</v>
      </c>
      <c r="E1341" s="90">
        <v>47400</v>
      </c>
      <c r="F1341" s="90">
        <v>43200</v>
      </c>
      <c r="G1341" s="90">
        <v>48000</v>
      </c>
      <c r="H1341" s="91" t="s">
        <v>25</v>
      </c>
      <c r="I1341" s="90">
        <v>45500</v>
      </c>
      <c r="J1341" s="90">
        <v>45600</v>
      </c>
      <c r="K1341" s="90">
        <v>47400</v>
      </c>
      <c r="L1341" s="91" t="s">
        <v>25</v>
      </c>
      <c r="M1341" s="90">
        <v>47600</v>
      </c>
      <c r="N1341" s="90">
        <v>48000</v>
      </c>
      <c r="O1341" s="90">
        <v>46000</v>
      </c>
      <c r="P1341" s="90">
        <v>42500</v>
      </c>
      <c r="Q1341" s="90">
        <v>43000</v>
      </c>
      <c r="R1341" s="90">
        <v>43800</v>
      </c>
      <c r="S1341" s="90">
        <v>43000</v>
      </c>
      <c r="T1341" s="90">
        <v>45300</v>
      </c>
      <c r="U1341" s="90">
        <v>47000</v>
      </c>
      <c r="V1341" s="90">
        <v>48500</v>
      </c>
      <c r="W1341" s="90">
        <v>48200</v>
      </c>
      <c r="X1341" s="90">
        <v>50900</v>
      </c>
    </row>
    <row r="1342" spans="1:24">
      <c r="A1342" t="str">
        <f t="shared" si="29"/>
        <v>Nov-24</v>
      </c>
      <c r="B1342" s="93">
        <v>45608</v>
      </c>
      <c r="C1342" s="90">
        <v>46500</v>
      </c>
      <c r="D1342" s="90">
        <v>47500</v>
      </c>
      <c r="E1342" s="90">
        <v>47200</v>
      </c>
      <c r="F1342" s="90">
        <v>43000</v>
      </c>
      <c r="G1342" s="90">
        <v>47900</v>
      </c>
      <c r="H1342" s="91" t="s">
        <v>25</v>
      </c>
      <c r="I1342" s="90">
        <v>45500</v>
      </c>
      <c r="J1342" s="90">
        <v>45600</v>
      </c>
      <c r="K1342" s="90">
        <v>47300</v>
      </c>
      <c r="L1342" s="91" t="s">
        <v>25</v>
      </c>
      <c r="M1342" s="90">
        <v>47600</v>
      </c>
      <c r="N1342" s="90">
        <v>48000</v>
      </c>
      <c r="O1342" s="90">
        <v>45900</v>
      </c>
      <c r="P1342" s="90">
        <v>42500</v>
      </c>
      <c r="Q1342" s="90">
        <v>42800</v>
      </c>
      <c r="R1342" s="90">
        <v>43600</v>
      </c>
      <c r="S1342" s="90">
        <v>43000</v>
      </c>
      <c r="T1342" s="90">
        <v>45300</v>
      </c>
      <c r="U1342" s="90">
        <v>47000</v>
      </c>
      <c r="V1342" s="90">
        <v>48500</v>
      </c>
      <c r="W1342" s="90">
        <v>48200</v>
      </c>
      <c r="X1342" s="90">
        <v>50900</v>
      </c>
    </row>
    <row r="1343" spans="1:24">
      <c r="A1343" t="str">
        <f t="shared" si="29"/>
        <v>Nov-24</v>
      </c>
      <c r="B1343" s="93">
        <v>45609</v>
      </c>
      <c r="C1343" s="90">
        <v>46500</v>
      </c>
      <c r="D1343" s="90">
        <v>47300</v>
      </c>
      <c r="E1343" s="90">
        <v>47000</v>
      </c>
      <c r="F1343" s="90">
        <v>42500</v>
      </c>
      <c r="G1343" s="90">
        <v>47900</v>
      </c>
      <c r="H1343" s="91" t="s">
        <v>25</v>
      </c>
      <c r="I1343" s="90">
        <v>45500</v>
      </c>
      <c r="J1343" s="90">
        <v>45300</v>
      </c>
      <c r="K1343" s="90">
        <v>47100</v>
      </c>
      <c r="L1343" s="91" t="s">
        <v>25</v>
      </c>
      <c r="M1343" s="90">
        <v>47500</v>
      </c>
      <c r="N1343" s="90">
        <v>47900</v>
      </c>
      <c r="O1343" s="90">
        <v>45400</v>
      </c>
      <c r="P1343" s="90">
        <v>42000</v>
      </c>
      <c r="Q1343" s="90">
        <v>42300</v>
      </c>
      <c r="R1343" s="90">
        <v>43300</v>
      </c>
      <c r="S1343" s="90">
        <v>42600</v>
      </c>
      <c r="T1343" s="90">
        <v>45100</v>
      </c>
      <c r="U1343" s="90">
        <v>46700</v>
      </c>
      <c r="V1343" s="90">
        <v>48500</v>
      </c>
      <c r="W1343" s="90">
        <v>48000</v>
      </c>
      <c r="X1343" s="90">
        <v>50900</v>
      </c>
    </row>
    <row r="1344" spans="1:24">
      <c r="A1344" t="str">
        <f t="shared" si="29"/>
        <v>Nov-24</v>
      </c>
      <c r="B1344" s="93">
        <v>45610</v>
      </c>
      <c r="C1344" s="90">
        <v>46300</v>
      </c>
      <c r="D1344" s="90">
        <v>47000</v>
      </c>
      <c r="E1344" s="90">
        <v>46700</v>
      </c>
      <c r="F1344" s="90">
        <v>42200</v>
      </c>
      <c r="G1344" s="90">
        <v>47700</v>
      </c>
      <c r="H1344" s="91" t="s">
        <v>25</v>
      </c>
      <c r="I1344" s="90">
        <v>45000</v>
      </c>
      <c r="J1344" s="90">
        <v>44900</v>
      </c>
      <c r="K1344" s="90">
        <v>46900</v>
      </c>
      <c r="L1344" s="91" t="s">
        <v>25</v>
      </c>
      <c r="M1344" s="90">
        <v>47200</v>
      </c>
      <c r="N1344" s="90">
        <v>47800</v>
      </c>
      <c r="O1344" s="90">
        <v>45200</v>
      </c>
      <c r="P1344" s="90">
        <v>41600</v>
      </c>
      <c r="Q1344" s="90">
        <v>42000</v>
      </c>
      <c r="R1344" s="90">
        <v>42800</v>
      </c>
      <c r="S1344" s="90">
        <v>42600</v>
      </c>
      <c r="T1344" s="90">
        <v>44800</v>
      </c>
      <c r="U1344" s="90">
        <v>46500</v>
      </c>
      <c r="V1344" s="90">
        <v>48500</v>
      </c>
      <c r="W1344" s="90">
        <v>47700</v>
      </c>
      <c r="X1344" s="90">
        <v>50900</v>
      </c>
    </row>
    <row r="1345" spans="1:24">
      <c r="A1345" t="str">
        <f t="shared" si="29"/>
        <v>Nov-24</v>
      </c>
      <c r="B1345" s="93">
        <v>45611</v>
      </c>
      <c r="C1345" s="90">
        <v>46000</v>
      </c>
      <c r="D1345" s="90">
        <v>47000</v>
      </c>
      <c r="E1345" s="90">
        <v>46300</v>
      </c>
      <c r="F1345" s="90">
        <v>41700</v>
      </c>
      <c r="G1345" s="90">
        <v>47700</v>
      </c>
      <c r="H1345" s="91" t="s">
        <v>25</v>
      </c>
      <c r="I1345" s="91" t="s">
        <v>25</v>
      </c>
      <c r="J1345" s="90">
        <v>44600</v>
      </c>
      <c r="K1345" s="90">
        <v>46800</v>
      </c>
      <c r="L1345" s="91" t="s">
        <v>25</v>
      </c>
      <c r="M1345" s="90">
        <v>47000</v>
      </c>
      <c r="N1345" s="90">
        <v>47800</v>
      </c>
      <c r="O1345" s="90">
        <v>44800</v>
      </c>
      <c r="P1345" s="90">
        <v>41600</v>
      </c>
      <c r="Q1345" s="90">
        <v>41500</v>
      </c>
      <c r="R1345" s="90">
        <v>42500</v>
      </c>
      <c r="S1345" s="90">
        <v>42200</v>
      </c>
      <c r="T1345" s="90">
        <v>44300</v>
      </c>
      <c r="U1345" s="90">
        <v>46200</v>
      </c>
      <c r="V1345" s="90">
        <v>48500</v>
      </c>
      <c r="W1345" s="90">
        <v>47700</v>
      </c>
      <c r="X1345" s="90">
        <v>50800</v>
      </c>
    </row>
    <row r="1346" spans="1:24">
      <c r="A1346" t="str">
        <f t="shared" si="29"/>
        <v>Nov-24</v>
      </c>
      <c r="B1346" s="93">
        <v>45612</v>
      </c>
      <c r="C1346" s="90">
        <v>46000</v>
      </c>
      <c r="D1346" s="90">
        <v>46500</v>
      </c>
      <c r="E1346" s="90">
        <v>46000</v>
      </c>
      <c r="F1346" s="90">
        <v>41500</v>
      </c>
      <c r="G1346" s="90">
        <v>47300</v>
      </c>
      <c r="H1346" s="91" t="s">
        <v>25</v>
      </c>
      <c r="I1346" s="90">
        <v>45000</v>
      </c>
      <c r="J1346" s="90">
        <v>44400</v>
      </c>
      <c r="K1346" s="90">
        <v>46500</v>
      </c>
      <c r="L1346" s="91" t="s">
        <v>25</v>
      </c>
      <c r="M1346" s="90">
        <v>46700</v>
      </c>
      <c r="N1346" s="90">
        <v>47500</v>
      </c>
      <c r="O1346" s="90">
        <v>44500</v>
      </c>
      <c r="P1346" s="90">
        <v>41600</v>
      </c>
      <c r="Q1346" s="90">
        <v>41500</v>
      </c>
      <c r="R1346" s="90">
        <v>42300</v>
      </c>
      <c r="S1346" s="90">
        <v>42200</v>
      </c>
      <c r="T1346" s="90">
        <v>43600</v>
      </c>
      <c r="U1346" s="90">
        <v>46000</v>
      </c>
      <c r="V1346" s="90">
        <v>48500</v>
      </c>
      <c r="W1346" s="90">
        <v>47500</v>
      </c>
      <c r="X1346" s="90">
        <v>50700</v>
      </c>
    </row>
    <row r="1347" spans="1:24">
      <c r="A1347" t="str">
        <f t="shared" si="29"/>
        <v>Nov-24</v>
      </c>
      <c r="B1347" s="93">
        <v>45613</v>
      </c>
      <c r="C1347" s="90" t="s">
        <v>24</v>
      </c>
      <c r="D1347" s="90" t="s">
        <v>24</v>
      </c>
      <c r="E1347" s="90" t="s">
        <v>24</v>
      </c>
      <c r="F1347" s="90" t="s">
        <v>24</v>
      </c>
      <c r="G1347" s="90" t="s">
        <v>24</v>
      </c>
      <c r="H1347" s="90" t="s">
        <v>24</v>
      </c>
      <c r="I1347" s="90" t="s">
        <v>24</v>
      </c>
      <c r="J1347" s="90" t="s">
        <v>24</v>
      </c>
      <c r="K1347" s="90" t="s">
        <v>24</v>
      </c>
      <c r="L1347" s="90" t="s">
        <v>24</v>
      </c>
      <c r="M1347" s="90" t="s">
        <v>24</v>
      </c>
      <c r="N1347" s="90" t="s">
        <v>24</v>
      </c>
      <c r="O1347" s="90" t="s">
        <v>24</v>
      </c>
      <c r="P1347" s="90" t="s">
        <v>24</v>
      </c>
      <c r="Q1347" s="90" t="s">
        <v>24</v>
      </c>
      <c r="R1347" s="90" t="s">
        <v>24</v>
      </c>
      <c r="S1347" s="90" t="s">
        <v>24</v>
      </c>
      <c r="T1347" s="90" t="s">
        <v>24</v>
      </c>
      <c r="U1347" s="90" t="s">
        <v>24</v>
      </c>
      <c r="V1347" s="90" t="s">
        <v>24</v>
      </c>
      <c r="W1347" s="90" t="s">
        <v>24</v>
      </c>
      <c r="X1347" s="90" t="s">
        <v>24</v>
      </c>
    </row>
    <row r="1348" spans="1:24">
      <c r="A1348" t="str">
        <f t="shared" si="29"/>
        <v>Nov-24</v>
      </c>
      <c r="B1348" s="93">
        <v>45614</v>
      </c>
      <c r="C1348" s="90">
        <v>45900</v>
      </c>
      <c r="D1348" s="90">
        <v>46500</v>
      </c>
      <c r="E1348" s="90">
        <v>45800</v>
      </c>
      <c r="F1348" s="90">
        <v>41300</v>
      </c>
      <c r="G1348" s="90">
        <v>47300</v>
      </c>
      <c r="H1348" s="91" t="s">
        <v>25</v>
      </c>
      <c r="I1348" s="90">
        <v>44500</v>
      </c>
      <c r="J1348" s="90">
        <v>44600</v>
      </c>
      <c r="K1348" s="90">
        <v>46100</v>
      </c>
      <c r="L1348" s="91" t="s">
        <v>25</v>
      </c>
      <c r="M1348" s="90">
        <v>46700</v>
      </c>
      <c r="N1348" s="90">
        <v>47500</v>
      </c>
      <c r="O1348" s="90">
        <v>44300</v>
      </c>
      <c r="P1348" s="90">
        <v>41200</v>
      </c>
      <c r="Q1348" s="90">
        <v>41500</v>
      </c>
      <c r="R1348" s="90">
        <v>42300</v>
      </c>
      <c r="S1348" s="90">
        <v>42000</v>
      </c>
      <c r="T1348" s="90">
        <v>43400</v>
      </c>
      <c r="U1348" s="90">
        <v>46000</v>
      </c>
      <c r="V1348" s="90">
        <v>48500</v>
      </c>
      <c r="W1348" s="90">
        <v>47200</v>
      </c>
      <c r="X1348" s="90">
        <v>50200</v>
      </c>
    </row>
    <row r="1349" spans="1:24" s="273" customFormat="1">
      <c r="A1349" t="str">
        <f t="shared" si="29"/>
        <v>Nov-24</v>
      </c>
      <c r="B1349" s="275">
        <v>45615</v>
      </c>
      <c r="C1349" s="276">
        <v>45800</v>
      </c>
      <c r="D1349" s="276">
        <v>46500</v>
      </c>
      <c r="E1349" s="276">
        <v>45500</v>
      </c>
      <c r="F1349" s="276">
        <v>41100</v>
      </c>
      <c r="G1349" s="276">
        <v>47200</v>
      </c>
      <c r="H1349" s="277" t="s">
        <v>25</v>
      </c>
      <c r="I1349" s="276">
        <v>44500</v>
      </c>
      <c r="J1349" s="276">
        <v>44500</v>
      </c>
      <c r="K1349" s="276">
        <v>46100</v>
      </c>
      <c r="L1349" s="277" t="s">
        <v>25</v>
      </c>
      <c r="M1349" s="276">
        <v>46500</v>
      </c>
      <c r="N1349" s="276">
        <v>47500</v>
      </c>
      <c r="O1349" s="276">
        <v>44000</v>
      </c>
      <c r="P1349" s="276">
        <v>41000</v>
      </c>
      <c r="Q1349" s="276">
        <v>41500</v>
      </c>
      <c r="R1349" s="276">
        <v>42200</v>
      </c>
      <c r="S1349" s="276">
        <v>42000</v>
      </c>
      <c r="T1349" s="276">
        <v>43200</v>
      </c>
      <c r="U1349" s="276">
        <v>45800</v>
      </c>
      <c r="V1349" s="276">
        <v>48000</v>
      </c>
      <c r="W1349" s="276">
        <v>47200</v>
      </c>
      <c r="X1349" s="276">
        <v>50200</v>
      </c>
    </row>
    <row r="1350" spans="1:24">
      <c r="A1350" t="str">
        <f t="shared" si="29"/>
        <v>Nov-24</v>
      </c>
      <c r="B1350" s="93">
        <v>45616</v>
      </c>
      <c r="C1350" s="90">
        <v>45800</v>
      </c>
      <c r="D1350" s="90">
        <v>46300</v>
      </c>
      <c r="E1350" s="90">
        <v>45300</v>
      </c>
      <c r="F1350" s="90">
        <v>41100</v>
      </c>
      <c r="G1350" s="90">
        <v>47000</v>
      </c>
      <c r="H1350" s="91" t="s">
        <v>25</v>
      </c>
      <c r="I1350" s="90">
        <v>44500</v>
      </c>
      <c r="J1350" s="90">
        <v>44400</v>
      </c>
      <c r="K1350" s="90">
        <v>46100</v>
      </c>
      <c r="L1350" s="91" t="s">
        <v>25</v>
      </c>
      <c r="M1350" s="90">
        <v>46500</v>
      </c>
      <c r="N1350" s="91" t="s">
        <v>25</v>
      </c>
      <c r="O1350" s="90">
        <v>43900</v>
      </c>
      <c r="P1350" s="90">
        <v>41000</v>
      </c>
      <c r="Q1350" s="90">
        <v>41500</v>
      </c>
      <c r="R1350" s="90">
        <v>42200</v>
      </c>
      <c r="S1350" s="90">
        <v>42000</v>
      </c>
      <c r="T1350" s="90">
        <v>43600</v>
      </c>
      <c r="U1350" s="90">
        <v>45500</v>
      </c>
      <c r="V1350" s="90">
        <v>48000</v>
      </c>
      <c r="W1350" s="90">
        <v>47000</v>
      </c>
      <c r="X1350" s="90">
        <v>50200</v>
      </c>
    </row>
    <row r="1351" spans="1:24">
      <c r="A1351" t="str">
        <f t="shared" si="29"/>
        <v>Nov-24</v>
      </c>
      <c r="B1351" s="93">
        <v>45617</v>
      </c>
      <c r="C1351" s="90">
        <v>46000</v>
      </c>
      <c r="D1351" s="90">
        <v>46300</v>
      </c>
      <c r="E1351" s="90">
        <v>45400</v>
      </c>
      <c r="F1351" s="90">
        <v>41400</v>
      </c>
      <c r="G1351" s="90">
        <v>47100</v>
      </c>
      <c r="H1351" s="91" t="s">
        <v>25</v>
      </c>
      <c r="I1351" s="90">
        <v>44000</v>
      </c>
      <c r="J1351" s="90">
        <v>44700</v>
      </c>
      <c r="K1351" s="90">
        <v>47000</v>
      </c>
      <c r="L1351" s="91" t="s">
        <v>25</v>
      </c>
      <c r="M1351" s="90">
        <v>46700</v>
      </c>
      <c r="N1351" s="90">
        <v>47700</v>
      </c>
      <c r="O1351" s="90">
        <v>44100</v>
      </c>
      <c r="P1351" s="90">
        <v>40800</v>
      </c>
      <c r="Q1351" s="90">
        <v>41700</v>
      </c>
      <c r="R1351" s="90">
        <v>42500</v>
      </c>
      <c r="S1351" s="90">
        <v>41700</v>
      </c>
      <c r="T1351" s="90">
        <v>43500</v>
      </c>
      <c r="U1351" s="90">
        <v>45600</v>
      </c>
      <c r="V1351" s="90">
        <v>47500</v>
      </c>
      <c r="W1351" s="90">
        <v>46900</v>
      </c>
      <c r="X1351" s="90">
        <v>50200</v>
      </c>
    </row>
    <row r="1352" spans="1:24">
      <c r="A1352" t="str">
        <f t="shared" si="29"/>
        <v>Nov-24</v>
      </c>
      <c r="B1352" s="93">
        <v>45618</v>
      </c>
      <c r="C1352" s="90">
        <v>46000</v>
      </c>
      <c r="D1352" s="90">
        <v>46300</v>
      </c>
      <c r="E1352" s="90">
        <v>45500</v>
      </c>
      <c r="F1352" s="90">
        <v>41400</v>
      </c>
      <c r="G1352" s="90">
        <v>47400</v>
      </c>
      <c r="H1352" s="91" t="s">
        <v>25</v>
      </c>
      <c r="I1352" s="90">
        <v>44500</v>
      </c>
      <c r="J1352" s="90">
        <v>44700</v>
      </c>
      <c r="K1352" s="90">
        <v>47000</v>
      </c>
      <c r="L1352" s="91" t="s">
        <v>25</v>
      </c>
      <c r="M1352" s="90">
        <v>46700</v>
      </c>
      <c r="N1352" s="90">
        <v>47700</v>
      </c>
      <c r="O1352" s="90">
        <v>44400</v>
      </c>
      <c r="P1352" s="90">
        <v>41200</v>
      </c>
      <c r="Q1352" s="90">
        <v>41800</v>
      </c>
      <c r="R1352" s="90">
        <v>42500</v>
      </c>
      <c r="S1352" s="90">
        <v>42000</v>
      </c>
      <c r="T1352" s="90">
        <v>43500</v>
      </c>
      <c r="U1352" s="90">
        <v>45600</v>
      </c>
      <c r="V1352" s="90">
        <v>47000</v>
      </c>
      <c r="W1352" s="90">
        <v>46900</v>
      </c>
      <c r="X1352" s="90">
        <v>50200</v>
      </c>
    </row>
    <row r="1353" spans="1:24">
      <c r="A1353" t="str">
        <f t="shared" si="29"/>
        <v>Nov-24</v>
      </c>
      <c r="B1353" s="93">
        <v>45619</v>
      </c>
      <c r="C1353" s="90">
        <v>46000</v>
      </c>
      <c r="D1353" s="90">
        <v>46300</v>
      </c>
      <c r="E1353" s="90">
        <v>45500</v>
      </c>
      <c r="F1353" s="90">
        <v>41200</v>
      </c>
      <c r="G1353" s="90">
        <v>47400</v>
      </c>
      <c r="H1353" s="91" t="s">
        <v>25</v>
      </c>
      <c r="I1353" s="90">
        <v>44500</v>
      </c>
      <c r="J1353" s="90">
        <v>44700</v>
      </c>
      <c r="K1353" s="90">
        <v>47000</v>
      </c>
      <c r="L1353" s="91" t="s">
        <v>25</v>
      </c>
      <c r="M1353" s="90">
        <v>46600</v>
      </c>
      <c r="N1353" s="90">
        <v>47700</v>
      </c>
      <c r="O1353" s="90">
        <v>44000</v>
      </c>
      <c r="P1353" s="90">
        <v>41000</v>
      </c>
      <c r="Q1353" s="90">
        <v>41800</v>
      </c>
      <c r="R1353" s="90">
        <v>42400</v>
      </c>
      <c r="S1353" s="90">
        <v>41800</v>
      </c>
      <c r="T1353" s="90">
        <v>43300</v>
      </c>
      <c r="U1353" s="90">
        <v>45600</v>
      </c>
      <c r="V1353" s="90">
        <v>46500</v>
      </c>
      <c r="W1353" s="90">
        <v>47000</v>
      </c>
      <c r="X1353" s="90">
        <v>50200</v>
      </c>
    </row>
    <row r="1354" spans="1:24">
      <c r="A1354" t="str">
        <f t="shared" si="29"/>
        <v>Nov-24</v>
      </c>
      <c r="B1354" s="93">
        <v>45620</v>
      </c>
      <c r="C1354" s="90" t="s">
        <v>24</v>
      </c>
      <c r="D1354" s="90" t="s">
        <v>24</v>
      </c>
      <c r="E1354" s="90" t="s">
        <v>24</v>
      </c>
      <c r="F1354" s="90" t="s">
        <v>24</v>
      </c>
      <c r="G1354" s="90" t="s">
        <v>24</v>
      </c>
      <c r="H1354" s="90" t="s">
        <v>24</v>
      </c>
      <c r="I1354" s="90" t="s">
        <v>24</v>
      </c>
      <c r="J1354" s="90" t="s">
        <v>24</v>
      </c>
      <c r="K1354" s="90" t="s">
        <v>24</v>
      </c>
      <c r="L1354" s="90" t="s">
        <v>24</v>
      </c>
      <c r="M1354" s="90" t="s">
        <v>24</v>
      </c>
      <c r="N1354" s="90" t="s">
        <v>24</v>
      </c>
      <c r="O1354" s="90" t="s">
        <v>24</v>
      </c>
      <c r="P1354" s="90" t="s">
        <v>24</v>
      </c>
      <c r="Q1354" s="90" t="s">
        <v>24</v>
      </c>
      <c r="R1354" s="90" t="s">
        <v>24</v>
      </c>
      <c r="S1354" s="90" t="s">
        <v>24</v>
      </c>
      <c r="T1354" s="90" t="s">
        <v>24</v>
      </c>
      <c r="U1354" s="90" t="s">
        <v>24</v>
      </c>
      <c r="V1354" s="90" t="s">
        <v>24</v>
      </c>
      <c r="W1354" s="90" t="s">
        <v>24</v>
      </c>
      <c r="X1354" s="90" t="s">
        <v>24</v>
      </c>
    </row>
    <row r="1355" spans="1:24">
      <c r="A1355" t="str">
        <f t="shared" si="29"/>
        <v>Nov-24</v>
      </c>
      <c r="B1355" s="93">
        <v>45621</v>
      </c>
      <c r="C1355" s="90">
        <v>46000</v>
      </c>
      <c r="D1355" s="90">
        <v>46300</v>
      </c>
      <c r="E1355" s="90">
        <v>45000</v>
      </c>
      <c r="F1355" s="90">
        <v>41000</v>
      </c>
      <c r="G1355" s="90">
        <v>47400</v>
      </c>
      <c r="H1355" s="91" t="s">
        <v>25</v>
      </c>
      <c r="I1355" s="90">
        <v>44000</v>
      </c>
      <c r="J1355" s="90">
        <v>44000</v>
      </c>
      <c r="K1355" s="90">
        <v>47000</v>
      </c>
      <c r="L1355" s="91" t="s">
        <v>25</v>
      </c>
      <c r="M1355" s="90">
        <v>46500</v>
      </c>
      <c r="N1355" s="90">
        <v>47600</v>
      </c>
      <c r="O1355" s="90">
        <v>43500</v>
      </c>
      <c r="P1355" s="90">
        <v>40900</v>
      </c>
      <c r="Q1355" s="90">
        <v>41500</v>
      </c>
      <c r="R1355" s="90">
        <v>42200</v>
      </c>
      <c r="S1355" s="90">
        <v>41300</v>
      </c>
      <c r="T1355" s="90">
        <v>43100</v>
      </c>
      <c r="U1355" s="90">
        <v>45500</v>
      </c>
      <c r="V1355" s="90">
        <v>46500</v>
      </c>
      <c r="W1355" s="90">
        <v>47300</v>
      </c>
      <c r="X1355" s="90">
        <v>50200</v>
      </c>
    </row>
    <row r="1356" spans="1:24">
      <c r="A1356" t="str">
        <f t="shared" si="29"/>
        <v>Nov-24</v>
      </c>
      <c r="B1356" s="93">
        <v>45622</v>
      </c>
      <c r="C1356" s="90">
        <v>46000</v>
      </c>
      <c r="D1356" s="90">
        <v>46000</v>
      </c>
      <c r="E1356" s="90">
        <v>44800</v>
      </c>
      <c r="F1356" s="90">
        <v>41000</v>
      </c>
      <c r="G1356" s="90">
        <v>47300</v>
      </c>
      <c r="H1356" s="91" t="s">
        <v>25</v>
      </c>
      <c r="I1356" s="90">
        <v>44000</v>
      </c>
      <c r="J1356" s="90">
        <v>44200</v>
      </c>
      <c r="K1356" s="90">
        <v>46800</v>
      </c>
      <c r="L1356" s="91" t="s">
        <v>25</v>
      </c>
      <c r="M1356" s="90">
        <v>46400</v>
      </c>
      <c r="N1356" s="90">
        <v>47400</v>
      </c>
      <c r="O1356" s="90">
        <v>43200</v>
      </c>
      <c r="P1356" s="90">
        <v>40900</v>
      </c>
      <c r="Q1356" s="90">
        <v>41300</v>
      </c>
      <c r="R1356" s="90">
        <v>42000</v>
      </c>
      <c r="S1356" s="90">
        <v>41300</v>
      </c>
      <c r="T1356" s="90">
        <v>43100</v>
      </c>
      <c r="U1356" s="90">
        <v>45300</v>
      </c>
      <c r="V1356" s="90">
        <v>45500</v>
      </c>
      <c r="W1356" s="90">
        <v>47300</v>
      </c>
      <c r="X1356" s="90">
        <v>50200</v>
      </c>
    </row>
    <row r="1357" spans="1:24">
      <c r="A1357" t="str">
        <f t="shared" si="29"/>
        <v>Nov-24</v>
      </c>
      <c r="B1357" s="93">
        <v>45623</v>
      </c>
      <c r="C1357" s="90">
        <v>45800</v>
      </c>
      <c r="D1357" s="90">
        <v>46000</v>
      </c>
      <c r="E1357" s="90">
        <v>44800</v>
      </c>
      <c r="F1357" s="90">
        <v>40800</v>
      </c>
      <c r="G1357" s="90">
        <v>47300</v>
      </c>
      <c r="H1357" s="91" t="s">
        <v>25</v>
      </c>
      <c r="I1357" s="90">
        <v>44000</v>
      </c>
      <c r="J1357" s="90">
        <v>44000</v>
      </c>
      <c r="K1357" s="90">
        <v>46700</v>
      </c>
      <c r="L1357" s="91" t="s">
        <v>25</v>
      </c>
      <c r="M1357" s="90">
        <v>46200</v>
      </c>
      <c r="N1357" s="90">
        <v>47400</v>
      </c>
      <c r="O1357" s="90">
        <v>43300</v>
      </c>
      <c r="P1357" s="90">
        <v>40900</v>
      </c>
      <c r="Q1357" s="90">
        <v>41000</v>
      </c>
      <c r="R1357" s="90">
        <v>41700</v>
      </c>
      <c r="S1357" s="90">
        <v>41300</v>
      </c>
      <c r="T1357" s="90">
        <v>42900</v>
      </c>
      <c r="U1357" s="90">
        <v>45000</v>
      </c>
      <c r="V1357" s="90">
        <v>45500</v>
      </c>
      <c r="W1357" s="90">
        <v>47000</v>
      </c>
      <c r="X1357" s="90">
        <v>50200</v>
      </c>
    </row>
    <row r="1358" spans="1:24">
      <c r="A1358" t="str">
        <f t="shared" si="29"/>
        <v>Nov-24</v>
      </c>
      <c r="B1358" s="93">
        <v>45624</v>
      </c>
      <c r="C1358" s="90">
        <v>45800</v>
      </c>
      <c r="D1358" s="90">
        <v>46000</v>
      </c>
      <c r="E1358" s="90">
        <v>45000</v>
      </c>
      <c r="F1358" s="90">
        <v>40900</v>
      </c>
      <c r="G1358" s="90">
        <v>47000</v>
      </c>
      <c r="H1358" s="91" t="s">
        <v>25</v>
      </c>
      <c r="I1358" s="90">
        <v>44000</v>
      </c>
      <c r="J1358" s="90">
        <v>44000</v>
      </c>
      <c r="K1358" s="90">
        <v>46300</v>
      </c>
      <c r="L1358" s="91" t="s">
        <v>25</v>
      </c>
      <c r="M1358" s="90">
        <v>46300</v>
      </c>
      <c r="N1358" s="90">
        <v>46900</v>
      </c>
      <c r="O1358" s="90">
        <v>43600</v>
      </c>
      <c r="P1358" s="90">
        <v>41100</v>
      </c>
      <c r="Q1358" s="90">
        <v>41200</v>
      </c>
      <c r="R1358" s="90">
        <v>41800</v>
      </c>
      <c r="S1358" s="90">
        <v>41500</v>
      </c>
      <c r="T1358" s="90">
        <v>43000</v>
      </c>
      <c r="U1358" s="90">
        <v>45200</v>
      </c>
      <c r="V1358" s="90">
        <v>45500</v>
      </c>
      <c r="W1358" s="90">
        <v>47000</v>
      </c>
      <c r="X1358" s="90">
        <v>50200</v>
      </c>
    </row>
    <row r="1359" spans="1:24">
      <c r="A1359" t="str">
        <f t="shared" si="29"/>
        <v>Nov-24</v>
      </c>
      <c r="B1359" s="93">
        <v>45625</v>
      </c>
      <c r="C1359" s="90">
        <v>45500</v>
      </c>
      <c r="D1359" s="90">
        <v>46000</v>
      </c>
      <c r="E1359" s="90">
        <v>45000</v>
      </c>
      <c r="F1359" s="90">
        <v>40700</v>
      </c>
      <c r="G1359" s="90">
        <v>47000</v>
      </c>
      <c r="H1359" s="91" t="s">
        <v>25</v>
      </c>
      <c r="I1359" s="90">
        <v>44000</v>
      </c>
      <c r="J1359" s="90">
        <v>44000</v>
      </c>
      <c r="K1359" s="90">
        <v>46300</v>
      </c>
      <c r="L1359" s="91" t="s">
        <v>25</v>
      </c>
      <c r="M1359" s="90">
        <v>46300</v>
      </c>
      <c r="N1359" s="90">
        <v>46600</v>
      </c>
      <c r="O1359" s="90">
        <v>43400</v>
      </c>
      <c r="P1359" s="90">
        <v>41100</v>
      </c>
      <c r="Q1359" s="90">
        <v>41000</v>
      </c>
      <c r="R1359" s="90">
        <v>41800</v>
      </c>
      <c r="S1359" s="90">
        <v>41500</v>
      </c>
      <c r="T1359" s="90">
        <v>42800</v>
      </c>
      <c r="U1359" s="90">
        <v>45000</v>
      </c>
      <c r="V1359" s="90">
        <v>45500</v>
      </c>
      <c r="W1359" s="90">
        <v>46600</v>
      </c>
      <c r="X1359" s="90">
        <v>49900</v>
      </c>
    </row>
    <row r="1360" spans="1:24">
      <c r="A1360" t="str">
        <f t="shared" si="29"/>
        <v>Nov-24</v>
      </c>
      <c r="B1360" s="93">
        <v>45626</v>
      </c>
      <c r="C1360" s="90">
        <v>45500</v>
      </c>
      <c r="D1360" s="90">
        <v>46000</v>
      </c>
      <c r="E1360" s="90">
        <v>44800</v>
      </c>
      <c r="F1360" s="90">
        <v>40600</v>
      </c>
      <c r="G1360" s="90">
        <v>46900</v>
      </c>
      <c r="H1360" s="91" t="s">
        <v>25</v>
      </c>
      <c r="I1360" s="90">
        <v>44000</v>
      </c>
      <c r="J1360" s="90">
        <v>43800</v>
      </c>
      <c r="K1360" s="90">
        <v>45800</v>
      </c>
      <c r="L1360" s="91" t="s">
        <v>25</v>
      </c>
      <c r="M1360" s="90">
        <v>46100</v>
      </c>
      <c r="N1360" s="90">
        <v>46500</v>
      </c>
      <c r="O1360" s="90">
        <v>43200</v>
      </c>
      <c r="P1360" s="90">
        <v>41100</v>
      </c>
      <c r="Q1360" s="90">
        <v>40800</v>
      </c>
      <c r="R1360" s="90">
        <v>41600</v>
      </c>
      <c r="S1360" s="90">
        <v>41400</v>
      </c>
      <c r="T1360" s="90">
        <v>42700</v>
      </c>
      <c r="U1360" s="90">
        <v>44800</v>
      </c>
      <c r="V1360" s="90">
        <v>45500</v>
      </c>
      <c r="W1360" s="90">
        <v>46600</v>
      </c>
      <c r="X1360" s="90">
        <v>50200</v>
      </c>
    </row>
    <row r="1361" spans="1:24">
      <c r="A1361" t="str">
        <f t="shared" si="29"/>
        <v>Dec-24</v>
      </c>
      <c r="B1361" s="93">
        <v>45627</v>
      </c>
      <c r="C1361" s="90" t="s">
        <v>24</v>
      </c>
      <c r="D1361" s="90" t="s">
        <v>24</v>
      </c>
      <c r="E1361" s="90" t="s">
        <v>24</v>
      </c>
      <c r="F1361" s="90" t="s">
        <v>24</v>
      </c>
      <c r="G1361" s="90" t="s">
        <v>24</v>
      </c>
      <c r="H1361" s="90" t="s">
        <v>24</v>
      </c>
      <c r="I1361" s="90" t="s">
        <v>24</v>
      </c>
      <c r="J1361" s="90" t="s">
        <v>24</v>
      </c>
      <c r="K1361" s="90" t="s">
        <v>24</v>
      </c>
      <c r="L1361" s="90" t="s">
        <v>24</v>
      </c>
      <c r="M1361" s="90" t="s">
        <v>24</v>
      </c>
      <c r="N1361" s="90" t="s">
        <v>24</v>
      </c>
      <c r="O1361" s="90" t="s">
        <v>24</v>
      </c>
      <c r="P1361" s="90" t="s">
        <v>24</v>
      </c>
      <c r="Q1361" s="90" t="s">
        <v>24</v>
      </c>
      <c r="R1361" s="90" t="s">
        <v>24</v>
      </c>
      <c r="S1361" s="90" t="s">
        <v>24</v>
      </c>
      <c r="T1361" s="90" t="s">
        <v>24</v>
      </c>
      <c r="U1361" s="90" t="s">
        <v>24</v>
      </c>
      <c r="V1361" s="90" t="s">
        <v>24</v>
      </c>
      <c r="W1361" s="90" t="s">
        <v>24</v>
      </c>
      <c r="X1361" s="90" t="s">
        <v>24</v>
      </c>
    </row>
    <row r="1362" spans="1:24">
      <c r="A1362" t="str">
        <f t="shared" si="29"/>
        <v>Dec-24</v>
      </c>
      <c r="B1362" s="93">
        <v>45628</v>
      </c>
      <c r="C1362" s="90">
        <v>45400</v>
      </c>
      <c r="D1362" s="90">
        <v>46000</v>
      </c>
      <c r="E1362" s="90">
        <v>44400</v>
      </c>
      <c r="F1362" s="90">
        <v>40200</v>
      </c>
      <c r="G1362" s="90">
        <v>46400</v>
      </c>
      <c r="H1362" s="91" t="s">
        <v>25</v>
      </c>
      <c r="I1362" s="90">
        <v>43500</v>
      </c>
      <c r="J1362" s="90">
        <v>43400</v>
      </c>
      <c r="K1362" s="90">
        <v>46000</v>
      </c>
      <c r="L1362" s="91" t="s">
        <v>25</v>
      </c>
      <c r="M1362" s="90">
        <v>45800</v>
      </c>
      <c r="N1362" s="90">
        <v>46500</v>
      </c>
      <c r="O1362" s="90">
        <v>42800</v>
      </c>
      <c r="P1362" s="90">
        <v>40800</v>
      </c>
      <c r="Q1362" s="90">
        <v>40800</v>
      </c>
      <c r="R1362" s="90">
        <v>41400</v>
      </c>
      <c r="S1362" s="90">
        <v>41000</v>
      </c>
      <c r="T1362" s="90">
        <v>42300</v>
      </c>
      <c r="U1362" s="90">
        <v>44600</v>
      </c>
      <c r="V1362" s="90">
        <v>45000</v>
      </c>
      <c r="W1362" s="90">
        <v>46600</v>
      </c>
      <c r="X1362" s="90">
        <v>49600</v>
      </c>
    </row>
    <row r="1363" spans="1:24">
      <c r="A1363" t="str">
        <f t="shared" si="29"/>
        <v>Dec-24</v>
      </c>
      <c r="B1363" s="93">
        <v>45629</v>
      </c>
      <c r="C1363" s="90">
        <v>45700</v>
      </c>
      <c r="D1363" s="90">
        <v>46000</v>
      </c>
      <c r="E1363" s="90">
        <v>44600</v>
      </c>
      <c r="F1363" s="90">
        <v>40500</v>
      </c>
      <c r="G1363" s="90">
        <v>46500</v>
      </c>
      <c r="H1363" s="91" t="s">
        <v>25</v>
      </c>
      <c r="I1363" s="90">
        <v>43700</v>
      </c>
      <c r="J1363" s="90">
        <v>43800</v>
      </c>
      <c r="K1363" s="90">
        <v>46500</v>
      </c>
      <c r="L1363" s="91" t="s">
        <v>25</v>
      </c>
      <c r="M1363" s="90">
        <v>45800</v>
      </c>
      <c r="N1363" s="90">
        <v>46500</v>
      </c>
      <c r="O1363" s="90">
        <v>43400</v>
      </c>
      <c r="P1363" s="90">
        <v>40800</v>
      </c>
      <c r="Q1363" s="90">
        <v>41200</v>
      </c>
      <c r="R1363" s="90">
        <v>41600</v>
      </c>
      <c r="S1363" s="90">
        <v>41300</v>
      </c>
      <c r="T1363" s="90">
        <v>42600</v>
      </c>
      <c r="U1363" s="90">
        <v>44700</v>
      </c>
      <c r="V1363" s="90">
        <v>45000</v>
      </c>
      <c r="W1363" s="90">
        <v>46600</v>
      </c>
      <c r="X1363" s="90">
        <v>49600</v>
      </c>
    </row>
    <row r="1364" spans="1:24">
      <c r="A1364" t="str">
        <f t="shared" si="29"/>
        <v>Dec-24</v>
      </c>
      <c r="B1364" s="93">
        <v>45630</v>
      </c>
      <c r="C1364" s="90">
        <v>45800</v>
      </c>
      <c r="D1364" s="90">
        <v>46000</v>
      </c>
      <c r="E1364" s="90">
        <v>44600</v>
      </c>
      <c r="F1364" s="90">
        <v>41000</v>
      </c>
      <c r="G1364" s="90">
        <v>46600</v>
      </c>
      <c r="H1364" s="91" t="s">
        <v>25</v>
      </c>
      <c r="I1364" s="90">
        <v>43700</v>
      </c>
      <c r="J1364" s="90">
        <v>43800</v>
      </c>
      <c r="K1364" s="90">
        <v>46800</v>
      </c>
      <c r="L1364" s="91" t="s">
        <v>25</v>
      </c>
      <c r="M1364" s="90">
        <v>46100</v>
      </c>
      <c r="N1364" s="90">
        <v>46600</v>
      </c>
      <c r="O1364" s="90">
        <v>43700</v>
      </c>
      <c r="P1364" s="90">
        <v>40800</v>
      </c>
      <c r="Q1364" s="90">
        <v>41500</v>
      </c>
      <c r="R1364" s="90">
        <v>42000</v>
      </c>
      <c r="S1364" s="90">
        <v>42000</v>
      </c>
      <c r="T1364" s="90">
        <v>43100</v>
      </c>
      <c r="U1364" s="90">
        <v>44900</v>
      </c>
      <c r="V1364" s="90">
        <v>45000</v>
      </c>
      <c r="W1364" s="90">
        <v>46600</v>
      </c>
      <c r="X1364" s="90">
        <v>49600</v>
      </c>
    </row>
    <row r="1365" spans="1:24">
      <c r="A1365" t="str">
        <f t="shared" si="29"/>
        <v>Dec-24</v>
      </c>
      <c r="B1365" s="93">
        <v>45631</v>
      </c>
      <c r="C1365" s="90">
        <v>46400</v>
      </c>
      <c r="D1365" s="90">
        <v>46200</v>
      </c>
      <c r="E1365" s="90">
        <v>45700</v>
      </c>
      <c r="F1365" s="90">
        <v>41400</v>
      </c>
      <c r="G1365" s="90">
        <v>46700</v>
      </c>
      <c r="H1365" s="91" t="s">
        <v>25</v>
      </c>
      <c r="I1365" s="90">
        <v>44000</v>
      </c>
      <c r="J1365" s="90">
        <v>44200</v>
      </c>
      <c r="K1365" s="90">
        <v>47000</v>
      </c>
      <c r="L1365" s="91" t="s">
        <v>25</v>
      </c>
      <c r="M1365" s="90">
        <v>46500</v>
      </c>
      <c r="N1365" s="90">
        <v>46700</v>
      </c>
      <c r="O1365" s="90">
        <v>44400</v>
      </c>
      <c r="P1365" s="90">
        <v>41300</v>
      </c>
      <c r="Q1365" s="90">
        <v>42200</v>
      </c>
      <c r="R1365" s="90">
        <v>42600</v>
      </c>
      <c r="S1365" s="90">
        <v>42500</v>
      </c>
      <c r="T1365" s="90">
        <v>43500</v>
      </c>
      <c r="U1365" s="90">
        <v>45500</v>
      </c>
      <c r="V1365" s="90">
        <v>45500</v>
      </c>
      <c r="W1365" s="90">
        <v>46600</v>
      </c>
      <c r="X1365" s="90">
        <v>49600</v>
      </c>
    </row>
    <row r="1366" spans="1:24">
      <c r="A1366" t="str">
        <f t="shared" ref="A1366:A1429" si="30">TEXT(B1366,"MMM-YY")</f>
        <v>Dec-24</v>
      </c>
      <c r="B1366" s="93">
        <v>45632</v>
      </c>
      <c r="C1366" s="90">
        <v>46500</v>
      </c>
      <c r="D1366" s="90">
        <v>46200</v>
      </c>
      <c r="E1366" s="90">
        <v>45700</v>
      </c>
      <c r="F1366" s="90">
        <v>41900</v>
      </c>
      <c r="G1366" s="90">
        <v>47100</v>
      </c>
      <c r="H1366" s="91" t="s">
        <v>25</v>
      </c>
      <c r="I1366" s="90">
        <v>44000</v>
      </c>
      <c r="J1366" s="90">
        <v>44600</v>
      </c>
      <c r="K1366" s="90">
        <v>47100</v>
      </c>
      <c r="L1366" s="91" t="s">
        <v>25</v>
      </c>
      <c r="M1366" s="90">
        <v>46700</v>
      </c>
      <c r="N1366" s="90">
        <v>46700</v>
      </c>
      <c r="O1366" s="90">
        <v>45000</v>
      </c>
      <c r="P1366" s="90">
        <v>40900</v>
      </c>
      <c r="Q1366" s="90">
        <v>42000</v>
      </c>
      <c r="R1366" s="90">
        <v>42500</v>
      </c>
      <c r="S1366" s="90">
        <v>42000</v>
      </c>
      <c r="T1366" s="90">
        <v>44000</v>
      </c>
      <c r="U1366" s="90">
        <v>45700</v>
      </c>
      <c r="V1366" s="90">
        <v>45500</v>
      </c>
      <c r="W1366" s="90">
        <v>46600</v>
      </c>
      <c r="X1366" s="90">
        <v>49600</v>
      </c>
    </row>
    <row r="1367" spans="1:24">
      <c r="A1367" t="str">
        <f t="shared" si="30"/>
        <v>Dec-24</v>
      </c>
      <c r="B1367" s="93">
        <v>45633</v>
      </c>
      <c r="C1367" s="90">
        <v>46700</v>
      </c>
      <c r="D1367" s="90">
        <v>46000</v>
      </c>
      <c r="E1367" s="90">
        <v>45500</v>
      </c>
      <c r="F1367" s="90">
        <v>41700</v>
      </c>
      <c r="G1367" s="90">
        <v>47100</v>
      </c>
      <c r="H1367" s="91" t="s">
        <v>25</v>
      </c>
      <c r="I1367" s="90">
        <v>44000</v>
      </c>
      <c r="J1367" s="90">
        <v>44200</v>
      </c>
      <c r="K1367" s="90">
        <v>47100</v>
      </c>
      <c r="L1367" s="91" t="s">
        <v>25</v>
      </c>
      <c r="M1367" s="90">
        <v>46700</v>
      </c>
      <c r="N1367" s="90">
        <v>46500</v>
      </c>
      <c r="O1367" s="90">
        <v>44600</v>
      </c>
      <c r="P1367" s="90">
        <v>40700</v>
      </c>
      <c r="Q1367" s="90">
        <v>41800</v>
      </c>
      <c r="R1367" s="90">
        <v>42200</v>
      </c>
      <c r="S1367" s="90">
        <v>41800</v>
      </c>
      <c r="T1367" s="90">
        <v>43800</v>
      </c>
      <c r="U1367" s="90">
        <v>45700</v>
      </c>
      <c r="V1367" s="90">
        <v>45500</v>
      </c>
      <c r="W1367" s="90">
        <v>46600</v>
      </c>
      <c r="X1367" s="90">
        <v>49600</v>
      </c>
    </row>
    <row r="1368" spans="1:24">
      <c r="A1368" t="str">
        <f t="shared" si="30"/>
        <v>Dec-24</v>
      </c>
      <c r="B1368" s="93">
        <v>45634</v>
      </c>
      <c r="C1368" s="90" t="s">
        <v>24</v>
      </c>
      <c r="D1368" s="90" t="s">
        <v>24</v>
      </c>
      <c r="E1368" s="90" t="s">
        <v>24</v>
      </c>
      <c r="F1368" s="90" t="s">
        <v>24</v>
      </c>
      <c r="G1368" s="90" t="s">
        <v>24</v>
      </c>
      <c r="H1368" s="90" t="s">
        <v>24</v>
      </c>
      <c r="I1368" s="90" t="s">
        <v>24</v>
      </c>
      <c r="J1368" s="90" t="s">
        <v>24</v>
      </c>
      <c r="K1368" s="90" t="s">
        <v>24</v>
      </c>
      <c r="L1368" s="90" t="s">
        <v>24</v>
      </c>
      <c r="M1368" s="90" t="s">
        <v>24</v>
      </c>
      <c r="N1368" s="90" t="s">
        <v>24</v>
      </c>
      <c r="O1368" s="90" t="s">
        <v>24</v>
      </c>
      <c r="P1368" s="90" t="s">
        <v>24</v>
      </c>
      <c r="Q1368" s="90" t="s">
        <v>24</v>
      </c>
      <c r="R1368" s="90" t="s">
        <v>24</v>
      </c>
      <c r="S1368" s="90" t="s">
        <v>24</v>
      </c>
      <c r="T1368" s="90" t="s">
        <v>24</v>
      </c>
      <c r="U1368" s="90" t="s">
        <v>24</v>
      </c>
      <c r="V1368" s="90" t="s">
        <v>24</v>
      </c>
      <c r="W1368" s="90" t="s">
        <v>24</v>
      </c>
      <c r="X1368" s="90" t="s">
        <v>24</v>
      </c>
    </row>
    <row r="1369" spans="1:24">
      <c r="A1369" t="str">
        <f t="shared" si="30"/>
        <v>Dec-24</v>
      </c>
      <c r="B1369" s="93">
        <v>45635</v>
      </c>
      <c r="C1369" s="90">
        <v>46500</v>
      </c>
      <c r="D1369" s="90">
        <v>46000</v>
      </c>
      <c r="E1369" s="90">
        <v>45600</v>
      </c>
      <c r="F1369" s="90">
        <v>41400</v>
      </c>
      <c r="G1369" s="90">
        <v>47100</v>
      </c>
      <c r="H1369" s="91" t="s">
        <v>25</v>
      </c>
      <c r="I1369" s="90">
        <v>44000</v>
      </c>
      <c r="J1369" s="90">
        <v>44400</v>
      </c>
      <c r="K1369" s="90">
        <v>46900</v>
      </c>
      <c r="L1369" s="91" t="s">
        <v>25</v>
      </c>
      <c r="M1369" s="90">
        <v>46500</v>
      </c>
      <c r="N1369" s="90">
        <v>46500</v>
      </c>
      <c r="O1369" s="90">
        <v>44500</v>
      </c>
      <c r="P1369" s="90">
        <v>40700</v>
      </c>
      <c r="Q1369" s="90">
        <v>41500</v>
      </c>
      <c r="R1369" s="90">
        <v>42000</v>
      </c>
      <c r="S1369" s="90">
        <v>41800</v>
      </c>
      <c r="T1369" s="90">
        <v>43500</v>
      </c>
      <c r="U1369" s="90">
        <v>45700</v>
      </c>
      <c r="V1369" s="90">
        <v>45500</v>
      </c>
      <c r="W1369" s="90">
        <v>46800</v>
      </c>
      <c r="X1369" s="90">
        <v>49600</v>
      </c>
    </row>
    <row r="1370" spans="1:24">
      <c r="A1370" t="str">
        <f t="shared" si="30"/>
        <v>Dec-24</v>
      </c>
      <c r="B1370" s="93">
        <v>45636</v>
      </c>
      <c r="C1370" s="90">
        <v>46500</v>
      </c>
      <c r="D1370" s="90">
        <v>46000</v>
      </c>
      <c r="E1370" s="90">
        <v>45300</v>
      </c>
      <c r="F1370" s="90">
        <v>41000</v>
      </c>
      <c r="G1370" s="90">
        <v>47000</v>
      </c>
      <c r="H1370" s="91" t="s">
        <v>25</v>
      </c>
      <c r="I1370" s="90">
        <v>44000</v>
      </c>
      <c r="J1370" s="90">
        <v>44200</v>
      </c>
      <c r="K1370" s="90">
        <v>46800</v>
      </c>
      <c r="L1370" s="91" t="s">
        <v>25</v>
      </c>
      <c r="M1370" s="90">
        <v>46400</v>
      </c>
      <c r="N1370" s="90">
        <v>46300</v>
      </c>
      <c r="O1370" s="90">
        <v>44100</v>
      </c>
      <c r="P1370" s="90">
        <v>40500</v>
      </c>
      <c r="Q1370" s="90">
        <v>41100</v>
      </c>
      <c r="R1370" s="90">
        <v>41600</v>
      </c>
      <c r="S1370" s="90">
        <v>41300</v>
      </c>
      <c r="T1370" s="90">
        <v>43100</v>
      </c>
      <c r="U1370" s="90">
        <v>45500</v>
      </c>
      <c r="V1370" s="90">
        <v>45500</v>
      </c>
      <c r="W1370" s="90">
        <v>46900</v>
      </c>
      <c r="X1370" s="90">
        <v>49600</v>
      </c>
    </row>
    <row r="1371" spans="1:24">
      <c r="A1371" t="str">
        <f t="shared" si="30"/>
        <v>Dec-24</v>
      </c>
      <c r="B1371" s="93">
        <v>45637</v>
      </c>
      <c r="C1371" s="90">
        <v>46500</v>
      </c>
      <c r="D1371" s="90">
        <v>46000</v>
      </c>
      <c r="E1371" s="90">
        <v>45000</v>
      </c>
      <c r="F1371" s="90">
        <v>40800</v>
      </c>
      <c r="G1371" s="90">
        <v>46800</v>
      </c>
      <c r="H1371" s="91" t="s">
        <v>25</v>
      </c>
      <c r="I1371" s="90">
        <v>43500</v>
      </c>
      <c r="J1371" s="90">
        <v>43800</v>
      </c>
      <c r="K1371" s="90">
        <v>46500</v>
      </c>
      <c r="L1371" s="91" t="s">
        <v>25</v>
      </c>
      <c r="M1371" s="90">
        <v>46200</v>
      </c>
      <c r="N1371" s="90">
        <v>46100</v>
      </c>
      <c r="O1371" s="90">
        <v>43600</v>
      </c>
      <c r="P1371" s="90">
        <v>40300</v>
      </c>
      <c r="Q1371" s="90">
        <v>41000</v>
      </c>
      <c r="R1371" s="90">
        <v>41400</v>
      </c>
      <c r="S1371" s="90">
        <v>41200</v>
      </c>
      <c r="T1371" s="90">
        <v>42900</v>
      </c>
      <c r="U1371" s="90">
        <v>45000</v>
      </c>
      <c r="V1371" s="90">
        <v>45500</v>
      </c>
      <c r="W1371" s="90">
        <v>46500</v>
      </c>
      <c r="X1371" s="90">
        <v>49400</v>
      </c>
    </row>
    <row r="1372" spans="1:24">
      <c r="A1372" t="str">
        <f t="shared" si="30"/>
        <v>Dec-24</v>
      </c>
      <c r="B1372" s="93">
        <v>45638</v>
      </c>
      <c r="C1372" s="90">
        <v>46500</v>
      </c>
      <c r="D1372" s="90">
        <v>45800</v>
      </c>
      <c r="E1372" s="90">
        <v>45200</v>
      </c>
      <c r="F1372" s="90">
        <v>41000</v>
      </c>
      <c r="G1372" s="90">
        <v>46800</v>
      </c>
      <c r="H1372" s="91" t="s">
        <v>25</v>
      </c>
      <c r="I1372" s="90">
        <v>43500</v>
      </c>
      <c r="J1372" s="90">
        <v>44200</v>
      </c>
      <c r="K1372" s="90">
        <v>46800</v>
      </c>
      <c r="L1372" s="91" t="s">
        <v>25</v>
      </c>
      <c r="M1372" s="90">
        <v>46300</v>
      </c>
      <c r="N1372" s="90">
        <v>46300</v>
      </c>
      <c r="O1372" s="90">
        <v>43800</v>
      </c>
      <c r="P1372" s="90">
        <v>40500</v>
      </c>
      <c r="Q1372" s="90">
        <v>41100</v>
      </c>
      <c r="R1372" s="90">
        <v>41600</v>
      </c>
      <c r="S1372" s="90">
        <v>41300</v>
      </c>
      <c r="T1372" s="90">
        <v>43100</v>
      </c>
      <c r="U1372" s="90">
        <v>45300</v>
      </c>
      <c r="V1372" s="90">
        <v>45500</v>
      </c>
      <c r="W1372" s="90">
        <v>46500</v>
      </c>
      <c r="X1372" s="90">
        <v>49400</v>
      </c>
    </row>
    <row r="1373" spans="1:24">
      <c r="A1373" t="str">
        <f t="shared" si="30"/>
        <v>Dec-24</v>
      </c>
      <c r="B1373" s="93">
        <v>45639</v>
      </c>
      <c r="C1373" s="90">
        <v>46500</v>
      </c>
      <c r="D1373" s="90">
        <v>45800</v>
      </c>
      <c r="E1373" s="90">
        <v>45000</v>
      </c>
      <c r="F1373" s="90">
        <v>41000</v>
      </c>
      <c r="G1373" s="90">
        <v>46800</v>
      </c>
      <c r="H1373" s="91" t="s">
        <v>25</v>
      </c>
      <c r="I1373" s="90">
        <v>43500</v>
      </c>
      <c r="J1373" s="90">
        <v>44000</v>
      </c>
      <c r="K1373" s="90">
        <v>46800</v>
      </c>
      <c r="L1373" s="91" t="s">
        <v>25</v>
      </c>
      <c r="M1373" s="90">
        <v>46300</v>
      </c>
      <c r="N1373" s="90">
        <v>46700</v>
      </c>
      <c r="O1373" s="90">
        <v>43700</v>
      </c>
      <c r="P1373" s="90">
        <v>40350</v>
      </c>
      <c r="Q1373" s="90">
        <v>40900</v>
      </c>
      <c r="R1373" s="90">
        <v>41600</v>
      </c>
      <c r="S1373" s="90">
        <v>41200</v>
      </c>
      <c r="T1373" s="90">
        <v>43100</v>
      </c>
      <c r="U1373" s="90">
        <v>45300</v>
      </c>
      <c r="V1373" s="90">
        <v>45500</v>
      </c>
      <c r="W1373" s="90">
        <v>46500</v>
      </c>
      <c r="X1373" s="90">
        <v>49400</v>
      </c>
    </row>
    <row r="1374" spans="1:24">
      <c r="A1374" t="str">
        <f t="shared" si="30"/>
        <v>Dec-24</v>
      </c>
      <c r="B1374" s="93">
        <v>45640</v>
      </c>
      <c r="C1374" s="90">
        <v>46500</v>
      </c>
      <c r="D1374" s="90">
        <v>45800</v>
      </c>
      <c r="E1374" s="90">
        <v>45200</v>
      </c>
      <c r="F1374" s="90">
        <v>41200</v>
      </c>
      <c r="G1374" s="90">
        <v>46600</v>
      </c>
      <c r="H1374" s="91" t="s">
        <v>25</v>
      </c>
      <c r="I1374" s="90">
        <v>43500</v>
      </c>
      <c r="J1374" s="90">
        <v>44200</v>
      </c>
      <c r="K1374" s="90">
        <v>47000</v>
      </c>
      <c r="L1374" s="91" t="s">
        <v>25</v>
      </c>
      <c r="M1374" s="90">
        <v>46500</v>
      </c>
      <c r="N1374" s="90">
        <v>46700</v>
      </c>
      <c r="O1374" s="90">
        <v>43800</v>
      </c>
      <c r="P1374" s="90">
        <v>40500</v>
      </c>
      <c r="Q1374" s="90">
        <v>41200</v>
      </c>
      <c r="R1374" s="90">
        <v>41600</v>
      </c>
      <c r="S1374" s="90">
        <v>41300</v>
      </c>
      <c r="T1374" s="90">
        <v>43300</v>
      </c>
      <c r="U1374" s="90">
        <v>45000</v>
      </c>
      <c r="V1374" s="90">
        <v>45500</v>
      </c>
      <c r="W1374" s="90">
        <v>46500</v>
      </c>
      <c r="X1374" s="90">
        <v>49400</v>
      </c>
    </row>
    <row r="1375" spans="1:24">
      <c r="A1375" t="str">
        <f t="shared" si="30"/>
        <v>Dec-24</v>
      </c>
      <c r="B1375" s="93">
        <v>45641</v>
      </c>
      <c r="C1375" s="90" t="s">
        <v>24</v>
      </c>
      <c r="D1375" s="90" t="s">
        <v>24</v>
      </c>
      <c r="E1375" s="90" t="s">
        <v>24</v>
      </c>
      <c r="F1375" s="90" t="s">
        <v>24</v>
      </c>
      <c r="G1375" s="90" t="s">
        <v>24</v>
      </c>
      <c r="H1375" s="90" t="s">
        <v>24</v>
      </c>
      <c r="I1375" s="90" t="s">
        <v>24</v>
      </c>
      <c r="J1375" s="90" t="s">
        <v>24</v>
      </c>
      <c r="K1375" s="90" t="s">
        <v>24</v>
      </c>
      <c r="L1375" s="90" t="s">
        <v>24</v>
      </c>
      <c r="M1375" s="90" t="s">
        <v>24</v>
      </c>
      <c r="N1375" s="90" t="s">
        <v>24</v>
      </c>
      <c r="O1375" s="90" t="s">
        <v>24</v>
      </c>
      <c r="P1375" s="90" t="s">
        <v>24</v>
      </c>
      <c r="Q1375" s="90" t="s">
        <v>24</v>
      </c>
      <c r="R1375" s="90" t="s">
        <v>24</v>
      </c>
      <c r="S1375" s="90" t="s">
        <v>24</v>
      </c>
      <c r="T1375" s="90" t="s">
        <v>24</v>
      </c>
      <c r="U1375" s="90" t="s">
        <v>24</v>
      </c>
      <c r="V1375" s="90" t="s">
        <v>24</v>
      </c>
      <c r="W1375" s="90" t="s">
        <v>24</v>
      </c>
      <c r="X1375" s="90" t="s">
        <v>24</v>
      </c>
    </row>
    <row r="1376" spans="1:24">
      <c r="A1376" t="str">
        <f t="shared" si="30"/>
        <v>Dec-24</v>
      </c>
      <c r="B1376" s="93">
        <v>45642</v>
      </c>
      <c r="C1376" s="90">
        <v>46800</v>
      </c>
      <c r="D1376" s="90">
        <v>45800</v>
      </c>
      <c r="E1376" s="90">
        <v>45200</v>
      </c>
      <c r="F1376" s="90">
        <v>41400</v>
      </c>
      <c r="G1376" s="90">
        <v>46800</v>
      </c>
      <c r="H1376" s="91" t="s">
        <v>25</v>
      </c>
      <c r="I1376" s="90">
        <v>44000</v>
      </c>
      <c r="J1376" s="90">
        <v>44400</v>
      </c>
      <c r="K1376" s="90">
        <v>47200</v>
      </c>
      <c r="L1376" s="91" t="s">
        <v>25</v>
      </c>
      <c r="M1376" s="90">
        <v>46800</v>
      </c>
      <c r="N1376" s="90">
        <v>46900</v>
      </c>
      <c r="O1376" s="90">
        <v>44400</v>
      </c>
      <c r="P1376" s="90">
        <v>41000</v>
      </c>
      <c r="Q1376" s="90">
        <v>42200</v>
      </c>
      <c r="R1376" s="90">
        <v>42300</v>
      </c>
      <c r="S1376" s="90">
        <v>41800</v>
      </c>
      <c r="T1376" s="90">
        <v>43500</v>
      </c>
      <c r="U1376" s="90">
        <v>45300</v>
      </c>
      <c r="V1376" s="90">
        <v>46000</v>
      </c>
      <c r="W1376" s="90">
        <v>46700</v>
      </c>
      <c r="X1376" s="90">
        <v>49400</v>
      </c>
    </row>
    <row r="1377" spans="1:24">
      <c r="A1377" t="str">
        <f t="shared" si="30"/>
        <v>Dec-24</v>
      </c>
      <c r="B1377" s="93">
        <v>45643</v>
      </c>
      <c r="C1377" s="90">
        <v>47000</v>
      </c>
      <c r="D1377" s="90">
        <v>46300</v>
      </c>
      <c r="E1377" s="90">
        <v>45200</v>
      </c>
      <c r="F1377" s="90">
        <v>41200</v>
      </c>
      <c r="G1377" s="90">
        <v>46800</v>
      </c>
      <c r="H1377" s="91" t="s">
        <v>25</v>
      </c>
      <c r="I1377" s="90">
        <v>44500</v>
      </c>
      <c r="J1377" s="90">
        <v>44400</v>
      </c>
      <c r="K1377" s="90">
        <v>47200</v>
      </c>
      <c r="L1377" s="91" t="s">
        <v>25</v>
      </c>
      <c r="M1377" s="90">
        <v>46700</v>
      </c>
      <c r="N1377" s="90">
        <v>47100</v>
      </c>
      <c r="O1377" s="90">
        <v>44200</v>
      </c>
      <c r="P1377" s="90">
        <v>41000</v>
      </c>
      <c r="Q1377" s="90">
        <v>42100</v>
      </c>
      <c r="R1377" s="90">
        <v>42300</v>
      </c>
      <c r="S1377" s="90">
        <v>41800</v>
      </c>
      <c r="T1377" s="90">
        <v>43500</v>
      </c>
      <c r="U1377" s="90">
        <v>45500</v>
      </c>
      <c r="V1377" s="90">
        <v>46000</v>
      </c>
      <c r="W1377" s="90">
        <v>46900</v>
      </c>
      <c r="X1377" s="90">
        <v>49400</v>
      </c>
    </row>
    <row r="1378" spans="1:24">
      <c r="A1378" t="str">
        <f t="shared" si="30"/>
        <v>Dec-24</v>
      </c>
      <c r="B1378" s="93">
        <v>45644</v>
      </c>
      <c r="C1378" s="90">
        <v>47400</v>
      </c>
      <c r="D1378" s="90">
        <v>46300</v>
      </c>
      <c r="E1378" s="90">
        <v>45800</v>
      </c>
      <c r="F1378" s="90">
        <v>42000</v>
      </c>
      <c r="G1378" s="90">
        <v>47100</v>
      </c>
      <c r="H1378" s="91" t="s">
        <v>25</v>
      </c>
      <c r="I1378" s="90">
        <v>44500</v>
      </c>
      <c r="J1378" s="90">
        <v>45000</v>
      </c>
      <c r="K1378" s="90">
        <v>47300</v>
      </c>
      <c r="L1378" s="91" t="s">
        <v>25</v>
      </c>
      <c r="M1378" s="90">
        <v>47100</v>
      </c>
      <c r="N1378" s="90">
        <v>47300</v>
      </c>
      <c r="O1378" s="90">
        <v>44700</v>
      </c>
      <c r="P1378" s="90">
        <v>41300</v>
      </c>
      <c r="Q1378" s="90">
        <v>42200</v>
      </c>
      <c r="R1378" s="90">
        <v>42500</v>
      </c>
      <c r="S1378" s="90">
        <v>42100</v>
      </c>
      <c r="T1378" s="90">
        <v>44200</v>
      </c>
      <c r="U1378" s="90">
        <v>45500</v>
      </c>
      <c r="V1378" s="90">
        <v>46000</v>
      </c>
      <c r="W1378" s="90">
        <v>47200</v>
      </c>
      <c r="X1378" s="90">
        <v>49500</v>
      </c>
    </row>
    <row r="1379" spans="1:24">
      <c r="A1379" t="str">
        <f t="shared" si="30"/>
        <v>Dec-24</v>
      </c>
      <c r="B1379" s="93">
        <v>45645</v>
      </c>
      <c r="C1379" s="90">
        <v>47400</v>
      </c>
      <c r="D1379" s="90">
        <v>46300</v>
      </c>
      <c r="E1379" s="90">
        <v>45800</v>
      </c>
      <c r="F1379" s="90">
        <v>41800</v>
      </c>
      <c r="G1379" s="90">
        <v>47400</v>
      </c>
      <c r="H1379" s="91" t="s">
        <v>25</v>
      </c>
      <c r="I1379" s="90">
        <v>44800</v>
      </c>
      <c r="J1379" s="90">
        <v>45000</v>
      </c>
      <c r="K1379" s="90">
        <v>47500</v>
      </c>
      <c r="L1379" s="91" t="s">
        <v>25</v>
      </c>
      <c r="M1379" s="90">
        <v>47000</v>
      </c>
      <c r="N1379" s="90">
        <v>47300</v>
      </c>
      <c r="O1379" s="90">
        <v>44700</v>
      </c>
      <c r="P1379" s="90">
        <v>41500</v>
      </c>
      <c r="Q1379" s="90">
        <v>42000</v>
      </c>
      <c r="R1379" s="90">
        <v>42500</v>
      </c>
      <c r="S1379" s="90">
        <v>42100</v>
      </c>
      <c r="T1379" s="90">
        <v>43900</v>
      </c>
      <c r="U1379" s="90">
        <v>45800</v>
      </c>
      <c r="V1379" s="90">
        <v>46000</v>
      </c>
      <c r="W1379" s="90">
        <v>47400</v>
      </c>
      <c r="X1379" s="90">
        <v>49800</v>
      </c>
    </row>
    <row r="1380" spans="1:24">
      <c r="A1380" t="str">
        <f t="shared" si="30"/>
        <v>Dec-24</v>
      </c>
      <c r="B1380" s="93">
        <v>45646</v>
      </c>
      <c r="C1380" s="90">
        <v>47400</v>
      </c>
      <c r="D1380" s="90">
        <v>46300</v>
      </c>
      <c r="E1380" s="90">
        <v>46000</v>
      </c>
      <c r="F1380" s="90">
        <v>41800</v>
      </c>
      <c r="G1380" s="90">
        <v>47500</v>
      </c>
      <c r="H1380" s="91" t="s">
        <v>25</v>
      </c>
      <c r="I1380" s="90">
        <v>45000</v>
      </c>
      <c r="J1380" s="90">
        <v>45000</v>
      </c>
      <c r="K1380" s="90">
        <v>47500</v>
      </c>
      <c r="L1380" s="91" t="s">
        <v>25</v>
      </c>
      <c r="M1380" s="90">
        <v>47200</v>
      </c>
      <c r="N1380" s="90">
        <v>47300</v>
      </c>
      <c r="O1380" s="90">
        <v>44500</v>
      </c>
      <c r="P1380" s="90">
        <v>42000</v>
      </c>
      <c r="Q1380" s="90">
        <v>42000</v>
      </c>
      <c r="R1380" s="90">
        <v>42400</v>
      </c>
      <c r="S1380" s="90">
        <v>42100</v>
      </c>
      <c r="T1380" s="90">
        <v>43900</v>
      </c>
      <c r="U1380" s="90">
        <v>45800</v>
      </c>
      <c r="V1380" s="90">
        <v>46000</v>
      </c>
      <c r="W1380" s="90">
        <v>47500</v>
      </c>
      <c r="X1380" s="90">
        <v>50000</v>
      </c>
    </row>
    <row r="1381" spans="1:24">
      <c r="A1381" t="str">
        <f t="shared" si="30"/>
        <v>Dec-24</v>
      </c>
      <c r="B1381" s="93">
        <v>45647</v>
      </c>
      <c r="C1381" s="90">
        <v>47400</v>
      </c>
      <c r="D1381" s="90">
        <v>46200</v>
      </c>
      <c r="E1381" s="90">
        <v>45800</v>
      </c>
      <c r="F1381" s="90">
        <v>41800</v>
      </c>
      <c r="G1381" s="90">
        <v>47500</v>
      </c>
      <c r="H1381" s="91" t="s">
        <v>25</v>
      </c>
      <c r="I1381" s="90">
        <v>45000</v>
      </c>
      <c r="J1381" s="90">
        <v>44800</v>
      </c>
      <c r="K1381" s="90">
        <v>47500</v>
      </c>
      <c r="L1381" s="91" t="s">
        <v>25</v>
      </c>
      <c r="M1381" s="90">
        <v>47100</v>
      </c>
      <c r="N1381" s="90">
        <v>47300</v>
      </c>
      <c r="O1381" s="90">
        <v>44600</v>
      </c>
      <c r="P1381" s="90">
        <v>42200</v>
      </c>
      <c r="Q1381" s="90">
        <v>41800</v>
      </c>
      <c r="R1381" s="90">
        <v>42300</v>
      </c>
      <c r="S1381" s="90">
        <v>42000</v>
      </c>
      <c r="T1381" s="90">
        <v>43900</v>
      </c>
      <c r="U1381" s="90">
        <v>45700</v>
      </c>
      <c r="V1381" s="90">
        <v>46000</v>
      </c>
      <c r="W1381" s="90">
        <v>47500</v>
      </c>
      <c r="X1381" s="90">
        <v>50000</v>
      </c>
    </row>
    <row r="1382" spans="1:24">
      <c r="A1382" t="str">
        <f t="shared" si="30"/>
        <v>Dec-24</v>
      </c>
      <c r="B1382" s="93">
        <v>45648</v>
      </c>
      <c r="C1382" s="90" t="s">
        <v>24</v>
      </c>
      <c r="D1382" s="90" t="s">
        <v>24</v>
      </c>
      <c r="E1382" s="90" t="s">
        <v>24</v>
      </c>
      <c r="F1382" s="90" t="s">
        <v>24</v>
      </c>
      <c r="G1382" s="90" t="s">
        <v>24</v>
      </c>
      <c r="H1382" s="90" t="s">
        <v>24</v>
      </c>
      <c r="I1382" s="90" t="s">
        <v>24</v>
      </c>
      <c r="J1382" s="90" t="s">
        <v>24</v>
      </c>
      <c r="K1382" s="90" t="s">
        <v>24</v>
      </c>
      <c r="L1382" s="90" t="s">
        <v>24</v>
      </c>
      <c r="M1382" s="90" t="s">
        <v>24</v>
      </c>
      <c r="N1382" s="90" t="s">
        <v>24</v>
      </c>
      <c r="O1382" s="90" t="s">
        <v>24</v>
      </c>
      <c r="P1382" s="90" t="s">
        <v>24</v>
      </c>
      <c r="Q1382" s="90" t="s">
        <v>24</v>
      </c>
      <c r="R1382" s="90" t="s">
        <v>24</v>
      </c>
      <c r="S1382" s="90" t="s">
        <v>24</v>
      </c>
      <c r="T1382" s="90" t="s">
        <v>24</v>
      </c>
      <c r="U1382" s="90" t="s">
        <v>24</v>
      </c>
      <c r="V1382" s="90" t="s">
        <v>24</v>
      </c>
      <c r="W1382" s="90" t="s">
        <v>24</v>
      </c>
      <c r="X1382" s="90" t="s">
        <v>24</v>
      </c>
    </row>
    <row r="1383" spans="1:24">
      <c r="A1383" t="str">
        <f t="shared" si="30"/>
        <v>Dec-24</v>
      </c>
      <c r="B1383" s="93">
        <v>45649</v>
      </c>
      <c r="C1383" s="90">
        <v>47700</v>
      </c>
      <c r="D1383" s="90">
        <v>46000</v>
      </c>
      <c r="E1383" s="90">
        <v>45600</v>
      </c>
      <c r="F1383" s="90">
        <v>41900</v>
      </c>
      <c r="G1383" s="90">
        <v>47300</v>
      </c>
      <c r="H1383" s="91" t="s">
        <v>25</v>
      </c>
      <c r="I1383" s="90">
        <v>45000</v>
      </c>
      <c r="J1383" s="90">
        <v>45100</v>
      </c>
      <c r="K1383" s="90">
        <v>47500</v>
      </c>
      <c r="L1383" s="91" t="s">
        <v>25</v>
      </c>
      <c r="M1383" s="90">
        <v>47100</v>
      </c>
      <c r="N1383" s="90">
        <v>47300</v>
      </c>
      <c r="O1383" s="90">
        <v>44800</v>
      </c>
      <c r="P1383" s="90">
        <v>42600</v>
      </c>
      <c r="Q1383" s="90">
        <v>41800</v>
      </c>
      <c r="R1383" s="90">
        <v>42300</v>
      </c>
      <c r="S1383" s="90">
        <v>41800</v>
      </c>
      <c r="T1383" s="90">
        <v>44000</v>
      </c>
      <c r="U1383" s="90">
        <v>45700</v>
      </c>
      <c r="V1383" s="90">
        <v>46000</v>
      </c>
      <c r="W1383" s="90">
        <v>47500</v>
      </c>
      <c r="X1383" s="90">
        <v>50200</v>
      </c>
    </row>
    <row r="1384" spans="1:24">
      <c r="A1384" t="str">
        <f t="shared" si="30"/>
        <v>Dec-24</v>
      </c>
      <c r="B1384" s="93">
        <v>45650</v>
      </c>
      <c r="C1384" s="90">
        <v>48000</v>
      </c>
      <c r="D1384" s="90">
        <v>46000</v>
      </c>
      <c r="E1384" s="90">
        <v>45500</v>
      </c>
      <c r="F1384" s="90">
        <v>41800</v>
      </c>
      <c r="G1384" s="90">
        <v>47300</v>
      </c>
      <c r="H1384" s="91" t="s">
        <v>25</v>
      </c>
      <c r="I1384" s="90">
        <v>44700</v>
      </c>
      <c r="J1384" s="90">
        <v>45100</v>
      </c>
      <c r="K1384" s="90">
        <v>47500</v>
      </c>
      <c r="L1384" s="91" t="s">
        <v>25</v>
      </c>
      <c r="M1384" s="90">
        <v>47100</v>
      </c>
      <c r="N1384" s="90">
        <v>47300</v>
      </c>
      <c r="O1384" s="90">
        <v>44600</v>
      </c>
      <c r="P1384" s="90">
        <v>42800</v>
      </c>
      <c r="Q1384" s="90">
        <v>41700</v>
      </c>
      <c r="R1384" s="90">
        <v>42000</v>
      </c>
      <c r="S1384" s="90">
        <v>41600</v>
      </c>
      <c r="T1384" s="90">
        <v>43900</v>
      </c>
      <c r="U1384" s="90">
        <v>45500</v>
      </c>
      <c r="V1384" s="90">
        <v>46000</v>
      </c>
      <c r="W1384" s="90">
        <v>47500</v>
      </c>
      <c r="X1384" s="90">
        <v>50200</v>
      </c>
    </row>
    <row r="1385" spans="1:24">
      <c r="A1385" t="str">
        <f t="shared" si="30"/>
        <v>Dec-24</v>
      </c>
      <c r="B1385" s="93">
        <v>45651</v>
      </c>
      <c r="C1385" s="90" t="s">
        <v>24</v>
      </c>
      <c r="D1385" s="90" t="s">
        <v>24</v>
      </c>
      <c r="E1385" s="90" t="s">
        <v>24</v>
      </c>
      <c r="F1385" s="90" t="s">
        <v>24</v>
      </c>
      <c r="G1385" s="90" t="s">
        <v>24</v>
      </c>
      <c r="H1385" s="90" t="s">
        <v>24</v>
      </c>
      <c r="I1385" s="90" t="s">
        <v>24</v>
      </c>
      <c r="J1385" s="90" t="s">
        <v>24</v>
      </c>
      <c r="K1385" s="90" t="s">
        <v>24</v>
      </c>
      <c r="L1385" s="90" t="s">
        <v>24</v>
      </c>
      <c r="M1385" s="90" t="s">
        <v>24</v>
      </c>
      <c r="N1385" s="90" t="s">
        <v>24</v>
      </c>
      <c r="O1385" s="90" t="s">
        <v>24</v>
      </c>
      <c r="P1385" s="90" t="s">
        <v>24</v>
      </c>
      <c r="Q1385" s="90" t="s">
        <v>24</v>
      </c>
      <c r="R1385" s="90" t="s">
        <v>24</v>
      </c>
      <c r="S1385" s="90" t="s">
        <v>24</v>
      </c>
      <c r="T1385" s="90" t="s">
        <v>24</v>
      </c>
      <c r="U1385" s="90" t="s">
        <v>24</v>
      </c>
      <c r="V1385" s="90" t="s">
        <v>24</v>
      </c>
      <c r="W1385" s="90" t="s">
        <v>24</v>
      </c>
      <c r="X1385" s="90" t="s">
        <v>24</v>
      </c>
    </row>
    <row r="1386" spans="1:24">
      <c r="A1386" t="str">
        <f t="shared" si="30"/>
        <v>Dec-24</v>
      </c>
      <c r="B1386" s="93">
        <v>45652</v>
      </c>
      <c r="C1386" s="90">
        <v>48300</v>
      </c>
      <c r="D1386" s="90">
        <v>46000</v>
      </c>
      <c r="E1386" s="90">
        <v>45700</v>
      </c>
      <c r="F1386" s="90">
        <v>41800</v>
      </c>
      <c r="G1386" s="90">
        <v>47200</v>
      </c>
      <c r="H1386" s="91" t="s">
        <v>25</v>
      </c>
      <c r="I1386" s="90">
        <v>44700</v>
      </c>
      <c r="J1386" s="90">
        <v>45100</v>
      </c>
      <c r="K1386" s="90">
        <v>47200</v>
      </c>
      <c r="L1386" s="91" t="s">
        <v>25</v>
      </c>
      <c r="M1386" s="90">
        <v>47000</v>
      </c>
      <c r="N1386" s="90">
        <v>47300</v>
      </c>
      <c r="O1386" s="90">
        <v>44500</v>
      </c>
      <c r="P1386" s="90">
        <v>43000</v>
      </c>
      <c r="Q1386" s="90">
        <v>41600</v>
      </c>
      <c r="R1386" s="90">
        <v>41900</v>
      </c>
      <c r="S1386" s="90">
        <v>41800</v>
      </c>
      <c r="T1386" s="90">
        <v>43900</v>
      </c>
      <c r="U1386" s="90">
        <v>45500</v>
      </c>
      <c r="V1386" s="90">
        <v>45500</v>
      </c>
      <c r="W1386" s="90">
        <v>47500</v>
      </c>
      <c r="X1386" s="90">
        <v>50200</v>
      </c>
    </row>
    <row r="1387" spans="1:24">
      <c r="A1387" t="str">
        <f t="shared" si="30"/>
        <v>Dec-24</v>
      </c>
      <c r="B1387" s="93">
        <v>45653</v>
      </c>
      <c r="C1387" s="90">
        <v>48300</v>
      </c>
      <c r="D1387" s="90">
        <v>45800</v>
      </c>
      <c r="E1387" s="90">
        <v>45500</v>
      </c>
      <c r="F1387" s="90">
        <v>41800</v>
      </c>
      <c r="G1387" s="90">
        <v>47200</v>
      </c>
      <c r="H1387" s="91" t="s">
        <v>25</v>
      </c>
      <c r="I1387" s="90">
        <v>44500</v>
      </c>
      <c r="J1387" s="90">
        <v>45100</v>
      </c>
      <c r="K1387" s="90">
        <v>47200</v>
      </c>
      <c r="L1387" s="91" t="s">
        <v>25</v>
      </c>
      <c r="M1387" s="90">
        <v>47000</v>
      </c>
      <c r="N1387" s="90">
        <v>47300</v>
      </c>
      <c r="O1387" s="90">
        <v>44400</v>
      </c>
      <c r="P1387" s="90">
        <v>43000</v>
      </c>
      <c r="Q1387" s="90">
        <v>41600</v>
      </c>
      <c r="R1387" s="90">
        <v>41600</v>
      </c>
      <c r="S1387" s="90">
        <v>41800</v>
      </c>
      <c r="T1387" s="90">
        <v>43900</v>
      </c>
      <c r="U1387" s="90">
        <v>45200</v>
      </c>
      <c r="V1387" s="90">
        <v>45500</v>
      </c>
      <c r="W1387" s="90">
        <v>47500</v>
      </c>
      <c r="X1387" s="90">
        <v>50200</v>
      </c>
    </row>
    <row r="1388" spans="1:24">
      <c r="A1388" t="str">
        <f t="shared" si="30"/>
        <v>Dec-24</v>
      </c>
      <c r="B1388" s="93">
        <v>45654</v>
      </c>
      <c r="C1388" s="90">
        <v>48300</v>
      </c>
      <c r="D1388" s="90">
        <v>45800</v>
      </c>
      <c r="E1388" s="90">
        <v>45600</v>
      </c>
      <c r="F1388" s="90">
        <v>41800</v>
      </c>
      <c r="G1388" s="90">
        <v>47200</v>
      </c>
      <c r="H1388" s="91" t="s">
        <v>25</v>
      </c>
      <c r="I1388" s="90">
        <v>44500</v>
      </c>
      <c r="J1388" s="90">
        <v>45200</v>
      </c>
      <c r="K1388" s="90">
        <v>47200</v>
      </c>
      <c r="L1388" s="91" t="s">
        <v>25</v>
      </c>
      <c r="M1388" s="90">
        <v>47100</v>
      </c>
      <c r="N1388" s="90">
        <v>47300</v>
      </c>
      <c r="O1388" s="90">
        <v>44300</v>
      </c>
      <c r="P1388" s="90">
        <v>43200</v>
      </c>
      <c r="Q1388" s="90">
        <v>41600</v>
      </c>
      <c r="R1388" s="90">
        <v>41700</v>
      </c>
      <c r="S1388" s="90">
        <v>42200</v>
      </c>
      <c r="T1388" s="90">
        <v>43900</v>
      </c>
      <c r="U1388" s="90">
        <v>45200</v>
      </c>
      <c r="V1388" s="90">
        <v>45500</v>
      </c>
      <c r="W1388" s="90">
        <v>47500</v>
      </c>
      <c r="X1388" s="90">
        <v>50200</v>
      </c>
    </row>
    <row r="1389" spans="1:24">
      <c r="A1389" t="str">
        <f t="shared" si="30"/>
        <v>Dec-24</v>
      </c>
      <c r="B1389" s="93">
        <v>45655</v>
      </c>
      <c r="C1389" s="90" t="s">
        <v>24</v>
      </c>
      <c r="D1389" s="90" t="s">
        <v>24</v>
      </c>
      <c r="E1389" s="90" t="s">
        <v>24</v>
      </c>
      <c r="F1389" s="90" t="s">
        <v>24</v>
      </c>
      <c r="G1389" s="90" t="s">
        <v>24</v>
      </c>
      <c r="H1389" s="90" t="s">
        <v>24</v>
      </c>
      <c r="I1389" s="90" t="s">
        <v>24</v>
      </c>
      <c r="J1389" s="90" t="s">
        <v>24</v>
      </c>
      <c r="K1389" s="90" t="s">
        <v>24</v>
      </c>
      <c r="L1389" s="90" t="s">
        <v>24</v>
      </c>
      <c r="M1389" s="90" t="s">
        <v>24</v>
      </c>
      <c r="N1389" s="90" t="s">
        <v>24</v>
      </c>
      <c r="O1389" s="90" t="s">
        <v>24</v>
      </c>
      <c r="P1389" s="90" t="s">
        <v>24</v>
      </c>
      <c r="Q1389" s="90" t="s">
        <v>24</v>
      </c>
      <c r="R1389" s="90" t="s">
        <v>24</v>
      </c>
      <c r="S1389" s="90" t="s">
        <v>24</v>
      </c>
      <c r="T1389" s="90" t="s">
        <v>24</v>
      </c>
      <c r="U1389" s="90" t="s">
        <v>24</v>
      </c>
      <c r="V1389" s="90" t="s">
        <v>24</v>
      </c>
      <c r="W1389" s="90" t="s">
        <v>24</v>
      </c>
      <c r="X1389" s="90" t="s">
        <v>24</v>
      </c>
    </row>
    <row r="1390" spans="1:24">
      <c r="A1390" t="str">
        <f t="shared" si="30"/>
        <v>Dec-24</v>
      </c>
      <c r="B1390" s="93">
        <v>45656</v>
      </c>
      <c r="C1390" s="90">
        <v>48500</v>
      </c>
      <c r="D1390" s="90">
        <v>45800</v>
      </c>
      <c r="E1390" s="90">
        <v>46000</v>
      </c>
      <c r="F1390" s="90">
        <v>42100</v>
      </c>
      <c r="G1390" s="90">
        <v>47200</v>
      </c>
      <c r="H1390" s="91" t="s">
        <v>25</v>
      </c>
      <c r="I1390" s="90">
        <v>44500</v>
      </c>
      <c r="J1390" s="90">
        <v>45600</v>
      </c>
      <c r="K1390" s="90">
        <v>47200</v>
      </c>
      <c r="L1390" s="91" t="s">
        <v>25</v>
      </c>
      <c r="M1390" s="90">
        <v>47200</v>
      </c>
      <c r="N1390" s="90">
        <v>47300</v>
      </c>
      <c r="O1390" s="90">
        <v>44700</v>
      </c>
      <c r="P1390" s="90">
        <v>43200</v>
      </c>
      <c r="Q1390" s="90">
        <v>41900</v>
      </c>
      <c r="R1390" s="90">
        <v>42200</v>
      </c>
      <c r="S1390" s="90">
        <v>42200</v>
      </c>
      <c r="T1390" s="90">
        <v>44200</v>
      </c>
      <c r="U1390" s="90">
        <v>45500</v>
      </c>
      <c r="V1390" s="90">
        <v>45500</v>
      </c>
      <c r="W1390" s="90">
        <v>47500</v>
      </c>
      <c r="X1390" s="90">
        <v>50200</v>
      </c>
    </row>
    <row r="1391" spans="1:24">
      <c r="A1391" t="str">
        <f t="shared" si="30"/>
        <v>Dec-24</v>
      </c>
      <c r="B1391" s="93">
        <v>45657</v>
      </c>
      <c r="C1391" s="90">
        <v>48700</v>
      </c>
      <c r="D1391" s="90">
        <v>45800</v>
      </c>
      <c r="E1391" s="90">
        <v>46300</v>
      </c>
      <c r="F1391" s="90">
        <v>42200</v>
      </c>
      <c r="G1391" s="90">
        <v>47200</v>
      </c>
      <c r="H1391" s="91" t="s">
        <v>25</v>
      </c>
      <c r="I1391" s="90">
        <v>44500</v>
      </c>
      <c r="J1391" s="90">
        <v>45500</v>
      </c>
      <c r="K1391" s="90">
        <v>47200</v>
      </c>
      <c r="L1391" s="91" t="s">
        <v>25</v>
      </c>
      <c r="M1391" s="90">
        <v>47500</v>
      </c>
      <c r="N1391" s="90">
        <v>47300</v>
      </c>
      <c r="O1391" s="90">
        <v>45100</v>
      </c>
      <c r="P1391" s="90">
        <v>43300</v>
      </c>
      <c r="Q1391" s="90">
        <v>42300</v>
      </c>
      <c r="R1391" s="90">
        <v>42400</v>
      </c>
      <c r="S1391" s="90">
        <v>42500</v>
      </c>
      <c r="T1391" s="90">
        <v>44300</v>
      </c>
      <c r="U1391" s="90">
        <v>45800</v>
      </c>
      <c r="V1391" s="90">
        <v>45500</v>
      </c>
      <c r="W1391" s="90">
        <v>47500</v>
      </c>
      <c r="X1391" s="90">
        <v>50200</v>
      </c>
    </row>
    <row r="1392" spans="1:24">
      <c r="A1392" t="str">
        <f t="shared" si="30"/>
        <v>Jan-25</v>
      </c>
      <c r="B1392" s="93">
        <v>45658</v>
      </c>
      <c r="C1392" s="90">
        <v>48700</v>
      </c>
      <c r="D1392" s="90">
        <v>45800</v>
      </c>
      <c r="E1392" s="90">
        <v>46000</v>
      </c>
      <c r="F1392" s="90">
        <v>42200</v>
      </c>
      <c r="G1392" s="90">
        <v>47200</v>
      </c>
      <c r="H1392" s="91" t="s">
        <v>25</v>
      </c>
      <c r="I1392" s="90">
        <v>44500</v>
      </c>
      <c r="J1392" s="90">
        <v>45500</v>
      </c>
      <c r="K1392" s="90">
        <v>47200</v>
      </c>
      <c r="L1392" s="91" t="s">
        <v>25</v>
      </c>
      <c r="M1392" s="90">
        <v>47300</v>
      </c>
      <c r="N1392" s="90">
        <v>47500</v>
      </c>
      <c r="O1392" s="90">
        <v>44900</v>
      </c>
      <c r="P1392" s="90">
        <v>43200</v>
      </c>
      <c r="Q1392" s="90">
        <v>41800</v>
      </c>
      <c r="R1392" s="90">
        <v>42400</v>
      </c>
      <c r="S1392" s="90">
        <v>42200</v>
      </c>
      <c r="T1392" s="90">
        <v>44300</v>
      </c>
      <c r="U1392" s="90">
        <v>45800</v>
      </c>
      <c r="V1392" s="90">
        <v>45500</v>
      </c>
      <c r="W1392" s="90">
        <v>47200</v>
      </c>
      <c r="X1392" s="90">
        <v>50200</v>
      </c>
    </row>
    <row r="1393" spans="1:24">
      <c r="A1393" t="str">
        <f t="shared" si="30"/>
        <v>Jan-25</v>
      </c>
      <c r="B1393" s="93">
        <v>45659</v>
      </c>
      <c r="C1393" s="90">
        <v>48700</v>
      </c>
      <c r="D1393" s="90">
        <v>45500</v>
      </c>
      <c r="E1393" s="90">
        <v>45900</v>
      </c>
      <c r="F1393" s="90">
        <v>42300</v>
      </c>
      <c r="G1393" s="90">
        <v>47200</v>
      </c>
      <c r="H1393" s="91" t="s">
        <v>25</v>
      </c>
      <c r="I1393" s="90">
        <v>44500</v>
      </c>
      <c r="J1393" s="90">
        <v>45400</v>
      </c>
      <c r="K1393" s="90">
        <v>47200</v>
      </c>
      <c r="L1393" s="91" t="s">
        <v>25</v>
      </c>
      <c r="M1393" s="90">
        <v>47600</v>
      </c>
      <c r="N1393" s="90">
        <v>47500</v>
      </c>
      <c r="O1393" s="90">
        <v>45200</v>
      </c>
      <c r="P1393" s="90">
        <v>43200</v>
      </c>
      <c r="Q1393" s="90">
        <v>42100</v>
      </c>
      <c r="R1393" s="90">
        <v>42400</v>
      </c>
      <c r="S1393" s="90">
        <v>42400</v>
      </c>
      <c r="T1393" s="90">
        <v>44400</v>
      </c>
      <c r="U1393" s="90">
        <v>45800</v>
      </c>
      <c r="V1393" s="90">
        <v>46000</v>
      </c>
      <c r="W1393" s="90">
        <v>47000</v>
      </c>
      <c r="X1393" s="90">
        <v>50200</v>
      </c>
    </row>
    <row r="1394" spans="1:24">
      <c r="A1394" t="str">
        <f t="shared" si="30"/>
        <v>Jan-25</v>
      </c>
      <c r="B1394" s="93">
        <v>45660</v>
      </c>
      <c r="C1394" s="90">
        <v>48700</v>
      </c>
      <c r="D1394" s="90">
        <v>45800</v>
      </c>
      <c r="E1394" s="90">
        <v>45700</v>
      </c>
      <c r="F1394" s="90">
        <v>42100</v>
      </c>
      <c r="G1394" s="90">
        <v>47200</v>
      </c>
      <c r="H1394" s="91" t="s">
        <v>25</v>
      </c>
      <c r="I1394" s="90">
        <v>44800</v>
      </c>
      <c r="J1394" s="90">
        <v>45300</v>
      </c>
      <c r="K1394" s="90">
        <v>46900</v>
      </c>
      <c r="L1394" s="91" t="s">
        <v>25</v>
      </c>
      <c r="M1394" s="90">
        <v>47300</v>
      </c>
      <c r="N1394" s="90">
        <v>47500</v>
      </c>
      <c r="O1394" s="90">
        <v>44900</v>
      </c>
      <c r="P1394" s="90">
        <v>43200</v>
      </c>
      <c r="Q1394" s="90">
        <v>41600</v>
      </c>
      <c r="R1394" s="90">
        <v>42300</v>
      </c>
      <c r="S1394" s="90">
        <v>42400</v>
      </c>
      <c r="T1394" s="90">
        <v>44200</v>
      </c>
      <c r="U1394" s="90">
        <v>45600</v>
      </c>
      <c r="V1394" s="90">
        <v>46500</v>
      </c>
      <c r="W1394" s="90">
        <v>47000</v>
      </c>
      <c r="X1394" s="90">
        <v>50200</v>
      </c>
    </row>
    <row r="1395" spans="1:24">
      <c r="A1395" t="str">
        <f t="shared" si="30"/>
        <v>Jan-25</v>
      </c>
      <c r="B1395" s="93">
        <v>45661</v>
      </c>
      <c r="C1395" s="90">
        <v>48700</v>
      </c>
      <c r="D1395" s="90">
        <v>45800</v>
      </c>
      <c r="E1395" s="90">
        <v>45500</v>
      </c>
      <c r="F1395" s="90">
        <v>42100</v>
      </c>
      <c r="G1395" s="90">
        <v>47000</v>
      </c>
      <c r="H1395" s="91" t="s">
        <v>25</v>
      </c>
      <c r="I1395" s="90">
        <v>44800</v>
      </c>
      <c r="J1395" s="90">
        <v>45300</v>
      </c>
      <c r="K1395" s="90">
        <v>46900</v>
      </c>
      <c r="L1395" s="91" t="s">
        <v>25</v>
      </c>
      <c r="M1395" s="90">
        <v>47300</v>
      </c>
      <c r="N1395" s="90">
        <v>47400</v>
      </c>
      <c r="O1395" s="90">
        <v>44500</v>
      </c>
      <c r="P1395" s="90">
        <v>43000</v>
      </c>
      <c r="Q1395" s="90">
        <v>41500</v>
      </c>
      <c r="R1395" s="90">
        <v>42200</v>
      </c>
      <c r="S1395" s="90">
        <v>42000</v>
      </c>
      <c r="T1395" s="90">
        <v>44200</v>
      </c>
      <c r="U1395" s="90">
        <v>45600</v>
      </c>
      <c r="V1395" s="90">
        <v>46500</v>
      </c>
      <c r="W1395" s="90">
        <v>47000</v>
      </c>
      <c r="X1395" s="90">
        <v>49800</v>
      </c>
    </row>
    <row r="1396" spans="1:24">
      <c r="A1396" t="str">
        <f t="shared" si="30"/>
        <v>Jan-25</v>
      </c>
      <c r="B1396" s="93">
        <v>45662</v>
      </c>
      <c r="C1396" s="90" t="s">
        <v>24</v>
      </c>
      <c r="D1396" s="90" t="s">
        <v>24</v>
      </c>
      <c r="E1396" s="90" t="s">
        <v>24</v>
      </c>
      <c r="F1396" s="90" t="s">
        <v>24</v>
      </c>
      <c r="G1396" s="90" t="s">
        <v>24</v>
      </c>
      <c r="H1396" s="90" t="s">
        <v>24</v>
      </c>
      <c r="I1396" s="90" t="s">
        <v>24</v>
      </c>
      <c r="J1396" s="90" t="s">
        <v>24</v>
      </c>
      <c r="K1396" s="90" t="s">
        <v>24</v>
      </c>
      <c r="L1396" s="90" t="s">
        <v>24</v>
      </c>
      <c r="M1396" s="90" t="s">
        <v>24</v>
      </c>
      <c r="N1396" s="90" t="s">
        <v>24</v>
      </c>
      <c r="O1396" s="90" t="s">
        <v>24</v>
      </c>
      <c r="P1396" s="90" t="s">
        <v>24</v>
      </c>
      <c r="Q1396" s="90" t="s">
        <v>24</v>
      </c>
      <c r="R1396" s="90" t="s">
        <v>24</v>
      </c>
      <c r="S1396" s="90" t="s">
        <v>24</v>
      </c>
      <c r="T1396" s="90" t="s">
        <v>24</v>
      </c>
      <c r="U1396" s="90" t="s">
        <v>24</v>
      </c>
      <c r="V1396" s="90" t="s">
        <v>24</v>
      </c>
      <c r="W1396" s="90" t="s">
        <v>24</v>
      </c>
      <c r="X1396" s="90" t="s">
        <v>24</v>
      </c>
    </row>
    <row r="1397" spans="1:24">
      <c r="A1397" t="str">
        <f t="shared" si="30"/>
        <v>Jan-25</v>
      </c>
      <c r="B1397" s="93">
        <v>45663</v>
      </c>
      <c r="C1397" s="90">
        <v>48700</v>
      </c>
      <c r="D1397" s="90">
        <v>45800</v>
      </c>
      <c r="E1397" s="90">
        <v>45000</v>
      </c>
      <c r="F1397" s="90">
        <v>41500</v>
      </c>
      <c r="G1397" s="90">
        <v>46800</v>
      </c>
      <c r="H1397" s="91" t="s">
        <v>25</v>
      </c>
      <c r="I1397" s="90">
        <v>44300</v>
      </c>
      <c r="J1397" s="90">
        <v>45000</v>
      </c>
      <c r="K1397" s="90">
        <v>46600</v>
      </c>
      <c r="L1397" s="91" t="s">
        <v>25</v>
      </c>
      <c r="M1397" s="90">
        <v>47000</v>
      </c>
      <c r="N1397" s="90">
        <v>47300</v>
      </c>
      <c r="O1397" s="90">
        <v>44500</v>
      </c>
      <c r="P1397" s="90">
        <v>43000</v>
      </c>
      <c r="Q1397" s="90">
        <v>41300</v>
      </c>
      <c r="R1397" s="90">
        <v>41800</v>
      </c>
      <c r="S1397" s="90">
        <v>41800</v>
      </c>
      <c r="T1397" s="90">
        <v>43900</v>
      </c>
      <c r="U1397" s="90">
        <v>45500</v>
      </c>
      <c r="V1397" s="90">
        <v>46300</v>
      </c>
      <c r="W1397" s="90">
        <v>46800</v>
      </c>
      <c r="X1397" s="90">
        <v>49700</v>
      </c>
    </row>
    <row r="1398" spans="1:24">
      <c r="A1398" t="str">
        <f t="shared" si="30"/>
        <v>Jan-25</v>
      </c>
      <c r="B1398" s="93">
        <v>45664</v>
      </c>
      <c r="C1398" s="90">
        <v>48700</v>
      </c>
      <c r="D1398" s="90">
        <v>45800</v>
      </c>
      <c r="E1398" s="90">
        <v>45000</v>
      </c>
      <c r="F1398" s="90">
        <v>41400</v>
      </c>
      <c r="G1398" s="90">
        <v>46700</v>
      </c>
      <c r="H1398" s="91" t="s">
        <v>25</v>
      </c>
      <c r="I1398" s="90">
        <v>44300</v>
      </c>
      <c r="J1398" s="90">
        <v>45000</v>
      </c>
      <c r="K1398" s="90">
        <v>46600</v>
      </c>
      <c r="L1398" s="91" t="s">
        <v>25</v>
      </c>
      <c r="M1398" s="90">
        <v>47000</v>
      </c>
      <c r="N1398" s="90">
        <v>47100</v>
      </c>
      <c r="O1398" s="90">
        <v>44600</v>
      </c>
      <c r="P1398" s="90">
        <v>43000</v>
      </c>
      <c r="Q1398" s="90">
        <v>41400</v>
      </c>
      <c r="R1398" s="90">
        <v>41800</v>
      </c>
      <c r="S1398" s="90">
        <v>41800</v>
      </c>
      <c r="T1398" s="90">
        <v>43600</v>
      </c>
      <c r="U1398" s="90">
        <v>45400</v>
      </c>
      <c r="V1398" s="90">
        <v>46300</v>
      </c>
      <c r="W1398" s="90">
        <v>46800</v>
      </c>
      <c r="X1398" s="90">
        <v>49700</v>
      </c>
    </row>
    <row r="1399" spans="1:24">
      <c r="A1399" t="str">
        <f t="shared" si="30"/>
        <v>Jan-25</v>
      </c>
      <c r="B1399" s="93">
        <v>45665</v>
      </c>
      <c r="C1399" s="90">
        <v>48000</v>
      </c>
      <c r="D1399" s="90">
        <v>45800</v>
      </c>
      <c r="E1399" s="90">
        <v>44800</v>
      </c>
      <c r="F1399" s="90">
        <v>41500</v>
      </c>
      <c r="G1399" s="90">
        <v>46400</v>
      </c>
      <c r="H1399" s="91" t="s">
        <v>25</v>
      </c>
      <c r="I1399" s="90">
        <v>44000</v>
      </c>
      <c r="J1399" s="90">
        <v>44800</v>
      </c>
      <c r="K1399" s="90">
        <v>46500</v>
      </c>
      <c r="L1399" s="91" t="s">
        <v>25</v>
      </c>
      <c r="M1399" s="90">
        <v>46800</v>
      </c>
      <c r="N1399" s="90">
        <v>47000</v>
      </c>
      <c r="O1399" s="90">
        <v>44400</v>
      </c>
      <c r="P1399" s="90">
        <v>43000</v>
      </c>
      <c r="Q1399" s="90">
        <v>41300</v>
      </c>
      <c r="R1399" s="90">
        <v>41600</v>
      </c>
      <c r="S1399" s="90">
        <v>41800</v>
      </c>
      <c r="T1399" s="90">
        <v>43600</v>
      </c>
      <c r="U1399" s="90">
        <v>45200</v>
      </c>
      <c r="V1399" s="90">
        <v>46300</v>
      </c>
      <c r="W1399" s="90">
        <v>46800</v>
      </c>
      <c r="X1399" s="90">
        <v>49700</v>
      </c>
    </row>
    <row r="1400" spans="1:24">
      <c r="A1400" t="str">
        <f t="shared" si="30"/>
        <v>Jan-25</v>
      </c>
      <c r="B1400" s="93">
        <v>45666</v>
      </c>
      <c r="C1400" s="90">
        <v>47800</v>
      </c>
      <c r="D1400" s="90">
        <v>45700</v>
      </c>
      <c r="E1400" s="90">
        <v>44700</v>
      </c>
      <c r="F1400" s="90">
        <v>41300</v>
      </c>
      <c r="G1400" s="90">
        <v>46400</v>
      </c>
      <c r="H1400" s="91" t="s">
        <v>25</v>
      </c>
      <c r="I1400" s="90">
        <v>44000</v>
      </c>
      <c r="J1400" s="90">
        <v>44500</v>
      </c>
      <c r="K1400" s="90">
        <v>46000</v>
      </c>
      <c r="L1400" s="91" t="s">
        <v>25</v>
      </c>
      <c r="M1400" s="90">
        <v>46600</v>
      </c>
      <c r="N1400" s="90">
        <v>47000</v>
      </c>
      <c r="O1400" s="90">
        <v>44500</v>
      </c>
      <c r="P1400" s="90">
        <v>42800</v>
      </c>
      <c r="Q1400" s="90">
        <v>41100</v>
      </c>
      <c r="R1400" s="90">
        <v>41400</v>
      </c>
      <c r="S1400" s="90">
        <v>41600</v>
      </c>
      <c r="T1400" s="90">
        <v>43400</v>
      </c>
      <c r="U1400" s="90">
        <v>45000</v>
      </c>
      <c r="V1400" s="90">
        <v>45800</v>
      </c>
      <c r="W1400" s="90">
        <v>46800</v>
      </c>
      <c r="X1400" s="90">
        <v>49700</v>
      </c>
    </row>
    <row r="1401" spans="1:24">
      <c r="A1401" t="str">
        <f t="shared" si="30"/>
        <v>Jan-25</v>
      </c>
      <c r="B1401" s="93">
        <v>45667</v>
      </c>
      <c r="C1401" s="90">
        <v>47800</v>
      </c>
      <c r="D1401" s="90">
        <v>45700</v>
      </c>
      <c r="E1401" s="90">
        <v>44700</v>
      </c>
      <c r="F1401" s="90">
        <v>41500</v>
      </c>
      <c r="G1401" s="90">
        <v>46400</v>
      </c>
      <c r="H1401" s="91" t="s">
        <v>25</v>
      </c>
      <c r="I1401" s="90">
        <v>44000</v>
      </c>
      <c r="J1401" s="90">
        <v>44400</v>
      </c>
      <c r="K1401" s="90">
        <v>46000</v>
      </c>
      <c r="L1401" s="91" t="s">
        <v>25</v>
      </c>
      <c r="M1401" s="90">
        <v>46600</v>
      </c>
      <c r="N1401" s="90">
        <v>47000</v>
      </c>
      <c r="O1401" s="90">
        <v>44700</v>
      </c>
      <c r="P1401" s="90">
        <v>42800</v>
      </c>
      <c r="Q1401" s="90">
        <v>41300</v>
      </c>
      <c r="R1401" s="90">
        <v>41600</v>
      </c>
      <c r="S1401" s="90">
        <v>41700</v>
      </c>
      <c r="T1401" s="90">
        <v>43600</v>
      </c>
      <c r="U1401" s="90">
        <v>45200</v>
      </c>
      <c r="V1401" s="90">
        <v>45800</v>
      </c>
      <c r="W1401" s="90">
        <v>46800</v>
      </c>
      <c r="X1401" s="90">
        <v>49700</v>
      </c>
    </row>
    <row r="1402" spans="1:24">
      <c r="A1402" t="str">
        <f t="shared" si="30"/>
        <v>Jan-25</v>
      </c>
      <c r="B1402" s="93">
        <v>45668</v>
      </c>
      <c r="C1402" s="90">
        <v>47800</v>
      </c>
      <c r="D1402" s="90">
        <v>45800</v>
      </c>
      <c r="E1402" s="90">
        <v>44500</v>
      </c>
      <c r="F1402" s="90">
        <v>41500</v>
      </c>
      <c r="G1402" s="90">
        <v>46400</v>
      </c>
      <c r="H1402" s="91" t="s">
        <v>25</v>
      </c>
      <c r="I1402" s="90">
        <v>43800</v>
      </c>
      <c r="J1402" s="90">
        <v>44400</v>
      </c>
      <c r="K1402" s="90">
        <v>46100</v>
      </c>
      <c r="L1402" s="91" t="s">
        <v>25</v>
      </c>
      <c r="M1402" s="90">
        <v>46500</v>
      </c>
      <c r="N1402" s="90">
        <v>47000</v>
      </c>
      <c r="O1402" s="90">
        <v>44400</v>
      </c>
      <c r="P1402" s="90">
        <v>42800</v>
      </c>
      <c r="Q1402" s="90">
        <v>41100</v>
      </c>
      <c r="R1402" s="90">
        <v>41500</v>
      </c>
      <c r="S1402" s="90">
        <v>41600</v>
      </c>
      <c r="T1402" s="90">
        <v>43600</v>
      </c>
      <c r="U1402" s="90">
        <v>45200</v>
      </c>
      <c r="V1402" s="90">
        <v>45800</v>
      </c>
      <c r="W1402" s="90">
        <v>46800</v>
      </c>
      <c r="X1402" s="90">
        <v>49700</v>
      </c>
    </row>
    <row r="1403" spans="1:24">
      <c r="A1403" t="str">
        <f t="shared" si="30"/>
        <v>Jan-25</v>
      </c>
      <c r="B1403" s="93">
        <v>45669</v>
      </c>
      <c r="C1403" s="90" t="s">
        <v>24</v>
      </c>
      <c r="D1403" s="90" t="s">
        <v>24</v>
      </c>
      <c r="E1403" s="90" t="s">
        <v>24</v>
      </c>
      <c r="F1403" s="90" t="s">
        <v>24</v>
      </c>
      <c r="G1403" s="90" t="s">
        <v>24</v>
      </c>
      <c r="H1403" s="90" t="s">
        <v>24</v>
      </c>
      <c r="I1403" s="90" t="s">
        <v>24</v>
      </c>
      <c r="J1403" s="90" t="s">
        <v>24</v>
      </c>
      <c r="K1403" s="90" t="s">
        <v>24</v>
      </c>
      <c r="L1403" s="90" t="s">
        <v>24</v>
      </c>
      <c r="M1403" s="90" t="s">
        <v>24</v>
      </c>
      <c r="N1403" s="90" t="s">
        <v>24</v>
      </c>
      <c r="O1403" s="90" t="s">
        <v>24</v>
      </c>
      <c r="P1403" s="90" t="s">
        <v>24</v>
      </c>
      <c r="Q1403" s="90" t="s">
        <v>24</v>
      </c>
      <c r="R1403" s="90" t="s">
        <v>24</v>
      </c>
      <c r="S1403" s="90" t="s">
        <v>24</v>
      </c>
      <c r="T1403" s="90" t="s">
        <v>24</v>
      </c>
      <c r="U1403" s="90" t="s">
        <v>24</v>
      </c>
      <c r="V1403" s="90" t="s">
        <v>24</v>
      </c>
      <c r="W1403" s="90" t="s">
        <v>24</v>
      </c>
      <c r="X1403" s="90" t="s">
        <v>24</v>
      </c>
    </row>
    <row r="1404" spans="1:24">
      <c r="A1404" t="str">
        <f t="shared" si="30"/>
        <v>Jan-25</v>
      </c>
      <c r="B1404" s="93">
        <v>45670</v>
      </c>
      <c r="C1404" s="90">
        <v>47600</v>
      </c>
      <c r="D1404" s="90">
        <v>45800</v>
      </c>
      <c r="E1404" s="90">
        <v>44700</v>
      </c>
      <c r="F1404" s="90">
        <v>41600</v>
      </c>
      <c r="G1404" s="90">
        <v>46400</v>
      </c>
      <c r="H1404" s="91" t="s">
        <v>25</v>
      </c>
      <c r="I1404" s="90">
        <v>43800</v>
      </c>
      <c r="J1404" s="90">
        <v>44700</v>
      </c>
      <c r="K1404" s="90">
        <v>46300</v>
      </c>
      <c r="L1404" s="91" t="s">
        <v>25</v>
      </c>
      <c r="M1404" s="90">
        <v>46500</v>
      </c>
      <c r="N1404" s="90">
        <v>47000</v>
      </c>
      <c r="O1404" s="90">
        <v>44700</v>
      </c>
      <c r="P1404" s="90">
        <v>42600</v>
      </c>
      <c r="Q1404" s="90">
        <v>41300</v>
      </c>
      <c r="R1404" s="90">
        <v>41600</v>
      </c>
      <c r="S1404" s="90">
        <v>41600</v>
      </c>
      <c r="T1404" s="90">
        <v>43700</v>
      </c>
      <c r="U1404" s="90">
        <v>45200</v>
      </c>
      <c r="V1404" s="90">
        <v>45800</v>
      </c>
      <c r="W1404" s="90">
        <v>46400</v>
      </c>
      <c r="X1404" s="90">
        <v>49500</v>
      </c>
    </row>
    <row r="1405" spans="1:24">
      <c r="A1405" t="str">
        <f t="shared" si="30"/>
        <v>Jan-25</v>
      </c>
      <c r="B1405" s="93">
        <v>45671</v>
      </c>
      <c r="C1405" s="91" t="s">
        <v>25</v>
      </c>
      <c r="D1405" s="91" t="s">
        <v>25</v>
      </c>
      <c r="E1405" s="90">
        <v>45000</v>
      </c>
      <c r="F1405" s="90">
        <v>41700</v>
      </c>
      <c r="G1405" s="90">
        <v>46400</v>
      </c>
      <c r="H1405" s="91" t="s">
        <v>25</v>
      </c>
      <c r="I1405" s="91" t="s">
        <v>25</v>
      </c>
      <c r="J1405" s="91" t="s">
        <v>25</v>
      </c>
      <c r="K1405" s="90">
        <v>46300</v>
      </c>
      <c r="L1405" s="91" t="s">
        <v>25</v>
      </c>
      <c r="M1405" s="90">
        <v>46700</v>
      </c>
      <c r="N1405" s="90">
        <v>47000</v>
      </c>
      <c r="O1405" s="90">
        <v>44700</v>
      </c>
      <c r="P1405" s="90">
        <v>42600</v>
      </c>
      <c r="Q1405" s="90">
        <v>41300</v>
      </c>
      <c r="R1405" s="90">
        <v>41700</v>
      </c>
      <c r="S1405" s="90">
        <v>41600</v>
      </c>
      <c r="T1405" s="90">
        <v>43800</v>
      </c>
      <c r="U1405" s="90">
        <v>45200</v>
      </c>
      <c r="V1405" s="90">
        <v>45800</v>
      </c>
      <c r="W1405" s="90">
        <v>46400</v>
      </c>
      <c r="X1405" s="90">
        <v>49200</v>
      </c>
    </row>
    <row r="1406" spans="1:24">
      <c r="A1406" t="str">
        <f t="shared" si="30"/>
        <v>Jan-25</v>
      </c>
      <c r="B1406" s="93">
        <v>45672</v>
      </c>
      <c r="C1406" s="90">
        <v>47600</v>
      </c>
      <c r="D1406" s="91" t="s">
        <v>25</v>
      </c>
      <c r="E1406" s="90">
        <v>45000</v>
      </c>
      <c r="F1406" s="90">
        <v>41600</v>
      </c>
      <c r="G1406" s="90">
        <v>46400</v>
      </c>
      <c r="H1406" s="91" t="s">
        <v>25</v>
      </c>
      <c r="I1406" s="90">
        <v>43800</v>
      </c>
      <c r="J1406" s="90">
        <v>44500</v>
      </c>
      <c r="K1406" s="90">
        <v>46300</v>
      </c>
      <c r="L1406" s="91" t="s">
        <v>25</v>
      </c>
      <c r="M1406" s="90">
        <v>46700</v>
      </c>
      <c r="N1406" s="90">
        <v>47000</v>
      </c>
      <c r="O1406" s="90">
        <v>45000</v>
      </c>
      <c r="P1406" s="90">
        <v>42600</v>
      </c>
      <c r="Q1406" s="90">
        <v>41400</v>
      </c>
      <c r="R1406" s="90">
        <v>41700</v>
      </c>
      <c r="S1406" s="90">
        <v>41600</v>
      </c>
      <c r="T1406" s="90">
        <v>43700</v>
      </c>
      <c r="U1406" s="90">
        <v>45200</v>
      </c>
      <c r="V1406" s="90">
        <v>45800</v>
      </c>
      <c r="W1406" s="90">
        <v>46200</v>
      </c>
      <c r="X1406" s="90">
        <v>49200</v>
      </c>
    </row>
    <row r="1407" spans="1:24">
      <c r="A1407" t="str">
        <f t="shared" si="30"/>
        <v>Jan-25</v>
      </c>
      <c r="B1407" s="93">
        <v>45673</v>
      </c>
      <c r="C1407" s="90">
        <v>47600</v>
      </c>
      <c r="D1407" s="90">
        <v>45800</v>
      </c>
      <c r="E1407" s="90">
        <v>44800</v>
      </c>
      <c r="F1407" s="90">
        <v>41800</v>
      </c>
      <c r="G1407" s="90">
        <v>46100</v>
      </c>
      <c r="H1407" s="91" t="s">
        <v>25</v>
      </c>
      <c r="I1407" s="90">
        <v>43700</v>
      </c>
      <c r="J1407" s="90">
        <v>44500</v>
      </c>
      <c r="K1407" s="90">
        <v>46300</v>
      </c>
      <c r="L1407" s="91" t="s">
        <v>25</v>
      </c>
      <c r="M1407" s="90">
        <v>46600</v>
      </c>
      <c r="N1407" s="90">
        <v>47000</v>
      </c>
      <c r="O1407" s="90">
        <v>44600</v>
      </c>
      <c r="P1407" s="90">
        <v>42600</v>
      </c>
      <c r="Q1407" s="90">
        <v>41200</v>
      </c>
      <c r="R1407" s="90">
        <v>41500</v>
      </c>
      <c r="S1407" s="90">
        <v>41600</v>
      </c>
      <c r="T1407" s="90">
        <v>43900</v>
      </c>
      <c r="U1407" s="90">
        <v>45000</v>
      </c>
      <c r="V1407" s="90">
        <v>45800</v>
      </c>
      <c r="W1407" s="90">
        <v>46200</v>
      </c>
      <c r="X1407" s="90">
        <v>49200</v>
      </c>
    </row>
    <row r="1408" spans="1:24">
      <c r="A1408" t="str">
        <f t="shared" si="30"/>
        <v>Jan-25</v>
      </c>
      <c r="B1408" s="93">
        <v>45674</v>
      </c>
      <c r="C1408" s="90">
        <v>47200</v>
      </c>
      <c r="D1408" s="90">
        <v>45700</v>
      </c>
      <c r="E1408" s="90">
        <v>44800</v>
      </c>
      <c r="F1408" s="90">
        <v>41700</v>
      </c>
      <c r="G1408" s="90">
        <v>46100</v>
      </c>
      <c r="H1408" s="91" t="s">
        <v>25</v>
      </c>
      <c r="I1408" s="90">
        <v>43700</v>
      </c>
      <c r="J1408" s="90">
        <v>44600</v>
      </c>
      <c r="K1408" s="90">
        <v>46300</v>
      </c>
      <c r="L1408" s="91" t="s">
        <v>25</v>
      </c>
      <c r="M1408" s="90">
        <v>46600</v>
      </c>
      <c r="N1408" s="90">
        <v>47000</v>
      </c>
      <c r="O1408" s="90">
        <v>44600</v>
      </c>
      <c r="P1408" s="90">
        <v>42600</v>
      </c>
      <c r="Q1408" s="90">
        <v>41200</v>
      </c>
      <c r="R1408" s="90">
        <v>41400</v>
      </c>
      <c r="S1408" s="90">
        <v>41600</v>
      </c>
      <c r="T1408" s="90">
        <v>43800</v>
      </c>
      <c r="U1408" s="90">
        <v>44800</v>
      </c>
      <c r="V1408" s="90">
        <v>45800</v>
      </c>
      <c r="W1408" s="90">
        <v>46000</v>
      </c>
      <c r="X1408" s="90">
        <v>49200</v>
      </c>
    </row>
    <row r="1409" spans="1:24">
      <c r="A1409" t="str">
        <f t="shared" si="30"/>
        <v>Jan-25</v>
      </c>
      <c r="B1409" s="93">
        <v>45675</v>
      </c>
      <c r="C1409" s="90">
        <v>47200</v>
      </c>
      <c r="D1409" s="90">
        <v>45700</v>
      </c>
      <c r="E1409" s="90">
        <v>44700</v>
      </c>
      <c r="F1409" s="90">
        <v>41700</v>
      </c>
      <c r="G1409" s="90">
        <v>46100</v>
      </c>
      <c r="H1409" s="91" t="s">
        <v>25</v>
      </c>
      <c r="I1409" s="90">
        <v>43700</v>
      </c>
      <c r="J1409" s="90">
        <v>44600</v>
      </c>
      <c r="K1409" s="90">
        <v>46300</v>
      </c>
      <c r="L1409" s="91" t="s">
        <v>25</v>
      </c>
      <c r="M1409" s="90">
        <v>46500</v>
      </c>
      <c r="N1409" s="90">
        <v>46900</v>
      </c>
      <c r="O1409" s="90">
        <v>44400</v>
      </c>
      <c r="P1409" s="90">
        <v>42500</v>
      </c>
      <c r="Q1409" s="90">
        <v>41000</v>
      </c>
      <c r="R1409" s="90">
        <v>41300</v>
      </c>
      <c r="S1409" s="90">
        <v>41500</v>
      </c>
      <c r="T1409" s="90">
        <v>43800</v>
      </c>
      <c r="U1409" s="90">
        <v>44800</v>
      </c>
      <c r="V1409" s="90">
        <v>45800</v>
      </c>
      <c r="W1409" s="90">
        <v>46000</v>
      </c>
      <c r="X1409" s="90">
        <v>49200</v>
      </c>
    </row>
    <row r="1410" spans="1:24">
      <c r="A1410" t="str">
        <f t="shared" si="30"/>
        <v>Jan-25</v>
      </c>
      <c r="B1410" s="93">
        <v>45676</v>
      </c>
      <c r="C1410" s="90" t="s">
        <v>24</v>
      </c>
      <c r="D1410" s="90" t="s">
        <v>24</v>
      </c>
      <c r="E1410" s="90" t="s">
        <v>24</v>
      </c>
      <c r="F1410" s="90" t="s">
        <v>24</v>
      </c>
      <c r="G1410" s="90" t="s">
        <v>24</v>
      </c>
      <c r="H1410" s="90" t="s">
        <v>24</v>
      </c>
      <c r="I1410" s="90" t="s">
        <v>24</v>
      </c>
      <c r="J1410" s="90" t="s">
        <v>24</v>
      </c>
      <c r="K1410" s="90" t="s">
        <v>24</v>
      </c>
      <c r="L1410" s="90" t="s">
        <v>24</v>
      </c>
      <c r="M1410" s="90" t="s">
        <v>24</v>
      </c>
      <c r="N1410" s="90" t="s">
        <v>24</v>
      </c>
      <c r="O1410" s="90" t="s">
        <v>24</v>
      </c>
      <c r="P1410" s="90" t="s">
        <v>24</v>
      </c>
      <c r="Q1410" s="90" t="s">
        <v>24</v>
      </c>
      <c r="R1410" s="90" t="s">
        <v>24</v>
      </c>
      <c r="S1410" s="90" t="s">
        <v>24</v>
      </c>
      <c r="T1410" s="90" t="s">
        <v>24</v>
      </c>
      <c r="U1410" s="90" t="s">
        <v>24</v>
      </c>
      <c r="V1410" s="90" t="s">
        <v>24</v>
      </c>
      <c r="W1410" s="90" t="s">
        <v>24</v>
      </c>
      <c r="X1410" s="90" t="s">
        <v>24</v>
      </c>
    </row>
    <row r="1411" spans="1:24">
      <c r="A1411" t="str">
        <f t="shared" si="30"/>
        <v>Jan-25</v>
      </c>
      <c r="B1411" s="93">
        <v>45677</v>
      </c>
      <c r="C1411" s="90">
        <v>46800</v>
      </c>
      <c r="D1411" s="90">
        <v>45800</v>
      </c>
      <c r="E1411" s="90">
        <v>44700</v>
      </c>
      <c r="F1411" s="90">
        <v>41700</v>
      </c>
      <c r="G1411" s="90">
        <v>46000</v>
      </c>
      <c r="H1411" s="91" t="s">
        <v>25</v>
      </c>
      <c r="I1411" s="90">
        <v>43500</v>
      </c>
      <c r="J1411" s="90">
        <v>44600</v>
      </c>
      <c r="K1411" s="90">
        <v>46000</v>
      </c>
      <c r="L1411" s="91" t="s">
        <v>25</v>
      </c>
      <c r="M1411" s="90">
        <v>46500</v>
      </c>
      <c r="N1411" s="90">
        <v>46900</v>
      </c>
      <c r="O1411" s="90">
        <v>44300</v>
      </c>
      <c r="P1411" s="90">
        <v>42800</v>
      </c>
      <c r="Q1411" s="90">
        <v>41300</v>
      </c>
      <c r="R1411" s="90">
        <v>41300</v>
      </c>
      <c r="S1411" s="90">
        <v>41800</v>
      </c>
      <c r="T1411" s="90">
        <v>43800</v>
      </c>
      <c r="U1411" s="90">
        <v>44700</v>
      </c>
      <c r="V1411" s="90">
        <v>45800</v>
      </c>
      <c r="W1411" s="90">
        <v>45600</v>
      </c>
      <c r="X1411" s="90">
        <v>48700</v>
      </c>
    </row>
    <row r="1412" spans="1:24">
      <c r="A1412" t="str">
        <f t="shared" si="30"/>
        <v>Jan-25</v>
      </c>
      <c r="B1412" s="93">
        <v>45678</v>
      </c>
      <c r="C1412" s="90">
        <v>46800</v>
      </c>
      <c r="D1412" s="90">
        <v>45700</v>
      </c>
      <c r="E1412" s="90">
        <v>44900</v>
      </c>
      <c r="F1412" s="90">
        <v>41700</v>
      </c>
      <c r="G1412" s="90">
        <v>46000</v>
      </c>
      <c r="H1412" s="91" t="s">
        <v>25</v>
      </c>
      <c r="I1412" s="90">
        <v>43500</v>
      </c>
      <c r="J1412" s="90">
        <v>44600</v>
      </c>
      <c r="K1412" s="90">
        <v>46000</v>
      </c>
      <c r="L1412" s="91" t="s">
        <v>25</v>
      </c>
      <c r="M1412" s="90">
        <v>46400</v>
      </c>
      <c r="N1412" s="90">
        <v>46900</v>
      </c>
      <c r="O1412" s="90">
        <v>44300</v>
      </c>
      <c r="P1412" s="90">
        <v>42800</v>
      </c>
      <c r="Q1412" s="90">
        <v>41100</v>
      </c>
      <c r="R1412" s="90">
        <v>41200</v>
      </c>
      <c r="S1412" s="90">
        <v>41700</v>
      </c>
      <c r="T1412" s="90">
        <v>43800</v>
      </c>
      <c r="U1412" s="90">
        <v>44500</v>
      </c>
      <c r="V1412" s="90">
        <v>45800</v>
      </c>
      <c r="W1412" s="90">
        <v>45600</v>
      </c>
      <c r="X1412" s="90">
        <v>48700</v>
      </c>
    </row>
    <row r="1413" spans="1:24">
      <c r="A1413" t="str">
        <f t="shared" si="30"/>
        <v>Jan-25</v>
      </c>
      <c r="B1413" s="93">
        <v>45679</v>
      </c>
      <c r="C1413" s="90">
        <v>46200</v>
      </c>
      <c r="D1413" s="90">
        <v>45700</v>
      </c>
      <c r="E1413" s="90">
        <v>44800</v>
      </c>
      <c r="F1413" s="90">
        <v>41500</v>
      </c>
      <c r="G1413" s="90">
        <v>45800</v>
      </c>
      <c r="H1413" s="91" t="s">
        <v>25</v>
      </c>
      <c r="I1413" s="90">
        <v>43500</v>
      </c>
      <c r="J1413" s="90">
        <v>44400</v>
      </c>
      <c r="K1413" s="90">
        <v>46000</v>
      </c>
      <c r="L1413" s="91" t="s">
        <v>25</v>
      </c>
      <c r="M1413" s="90">
        <v>46300</v>
      </c>
      <c r="N1413" s="90">
        <v>46900</v>
      </c>
      <c r="O1413" s="90">
        <v>44200</v>
      </c>
      <c r="P1413" s="90">
        <v>42700</v>
      </c>
      <c r="Q1413" s="90">
        <v>41100</v>
      </c>
      <c r="R1413" s="90">
        <v>41200</v>
      </c>
      <c r="S1413" s="90">
        <v>41500</v>
      </c>
      <c r="T1413" s="90">
        <v>43600</v>
      </c>
      <c r="U1413" s="90">
        <v>44500</v>
      </c>
      <c r="V1413" s="90">
        <v>45800</v>
      </c>
      <c r="W1413" s="90">
        <v>45600</v>
      </c>
      <c r="X1413" s="90">
        <v>48700</v>
      </c>
    </row>
    <row r="1414" spans="1:24">
      <c r="A1414" t="str">
        <f t="shared" si="30"/>
        <v>Jan-25</v>
      </c>
      <c r="B1414" s="93">
        <v>45680</v>
      </c>
      <c r="C1414" s="90">
        <v>46400</v>
      </c>
      <c r="D1414" s="90">
        <v>45700</v>
      </c>
      <c r="E1414" s="90">
        <v>45000</v>
      </c>
      <c r="F1414" s="90">
        <v>42000</v>
      </c>
      <c r="G1414" s="90">
        <v>45900</v>
      </c>
      <c r="H1414" s="91" t="s">
        <v>25</v>
      </c>
      <c r="I1414" s="90">
        <v>44000</v>
      </c>
      <c r="J1414" s="90">
        <v>44600</v>
      </c>
      <c r="K1414" s="90">
        <v>46200</v>
      </c>
      <c r="L1414" s="91" t="s">
        <v>25</v>
      </c>
      <c r="M1414" s="90">
        <v>46500</v>
      </c>
      <c r="N1414" s="90">
        <v>46900</v>
      </c>
      <c r="O1414" s="90">
        <v>44500</v>
      </c>
      <c r="P1414" s="90">
        <v>42800</v>
      </c>
      <c r="Q1414" s="90">
        <v>41400</v>
      </c>
      <c r="R1414" s="90">
        <v>41500</v>
      </c>
      <c r="S1414" s="90">
        <v>41700</v>
      </c>
      <c r="T1414" s="90">
        <v>43800</v>
      </c>
      <c r="U1414" s="90">
        <v>44800</v>
      </c>
      <c r="V1414" s="90">
        <v>45800</v>
      </c>
      <c r="W1414" s="90">
        <v>46000</v>
      </c>
      <c r="X1414" s="90">
        <v>48900</v>
      </c>
    </row>
    <row r="1415" spans="1:24">
      <c r="A1415" t="str">
        <f t="shared" si="30"/>
        <v>Jan-25</v>
      </c>
      <c r="B1415" s="93">
        <v>45681</v>
      </c>
      <c r="C1415" s="90">
        <v>46600</v>
      </c>
      <c r="D1415" s="90">
        <v>45700</v>
      </c>
      <c r="E1415" s="90">
        <v>45200</v>
      </c>
      <c r="F1415" s="90">
        <v>42200</v>
      </c>
      <c r="G1415" s="90">
        <v>46000</v>
      </c>
      <c r="H1415" s="91" t="s">
        <v>25</v>
      </c>
      <c r="I1415" s="90">
        <v>44000</v>
      </c>
      <c r="J1415" s="90">
        <v>44800</v>
      </c>
      <c r="K1415" s="90">
        <v>46500</v>
      </c>
      <c r="L1415" s="91" t="s">
        <v>25</v>
      </c>
      <c r="M1415" s="90">
        <v>46700</v>
      </c>
      <c r="N1415" s="90">
        <v>46900</v>
      </c>
      <c r="O1415" s="90">
        <v>45000</v>
      </c>
      <c r="P1415" s="90">
        <v>43000</v>
      </c>
      <c r="Q1415" s="90">
        <v>41500</v>
      </c>
      <c r="R1415" s="90">
        <v>41500</v>
      </c>
      <c r="S1415" s="90">
        <v>41800</v>
      </c>
      <c r="T1415" s="90">
        <v>44200</v>
      </c>
      <c r="U1415" s="90">
        <v>44800</v>
      </c>
      <c r="V1415" s="90">
        <v>45500</v>
      </c>
      <c r="W1415" s="90">
        <v>46500</v>
      </c>
      <c r="X1415" s="90">
        <v>49200</v>
      </c>
    </row>
    <row r="1416" spans="1:24">
      <c r="A1416" t="str">
        <f t="shared" si="30"/>
        <v>Jan-25</v>
      </c>
      <c r="B1416" s="93">
        <v>45682</v>
      </c>
      <c r="C1416" s="90">
        <v>46800</v>
      </c>
      <c r="D1416" s="90">
        <v>45700</v>
      </c>
      <c r="E1416" s="90">
        <v>45200</v>
      </c>
      <c r="F1416" s="90">
        <v>42300</v>
      </c>
      <c r="G1416" s="90">
        <v>46000</v>
      </c>
      <c r="H1416" s="91" t="s">
        <v>25</v>
      </c>
      <c r="I1416" s="90">
        <v>44000</v>
      </c>
      <c r="J1416" s="90">
        <v>44800</v>
      </c>
      <c r="K1416" s="90">
        <v>46500</v>
      </c>
      <c r="L1416" s="91" t="s">
        <v>25</v>
      </c>
      <c r="M1416" s="90">
        <v>46700</v>
      </c>
      <c r="N1416" s="90">
        <v>46900</v>
      </c>
      <c r="O1416" s="90">
        <v>44700</v>
      </c>
      <c r="P1416" s="90">
        <v>42900</v>
      </c>
      <c r="Q1416" s="90">
        <v>41300</v>
      </c>
      <c r="R1416" s="90">
        <v>41500</v>
      </c>
      <c r="S1416" s="90">
        <v>41700</v>
      </c>
      <c r="T1416" s="90">
        <v>44400</v>
      </c>
      <c r="U1416" s="90">
        <v>44800</v>
      </c>
      <c r="V1416" s="90">
        <v>45500</v>
      </c>
      <c r="W1416" s="90">
        <v>46500</v>
      </c>
      <c r="X1416" s="90">
        <v>49200</v>
      </c>
    </row>
    <row r="1417" spans="1:24">
      <c r="A1417" t="str">
        <f t="shared" si="30"/>
        <v>Jan-25</v>
      </c>
      <c r="B1417" s="93">
        <v>45683</v>
      </c>
      <c r="C1417" s="90" t="s">
        <v>24</v>
      </c>
      <c r="D1417" s="90" t="s">
        <v>24</v>
      </c>
      <c r="E1417" s="90" t="s">
        <v>24</v>
      </c>
      <c r="F1417" s="90" t="s">
        <v>24</v>
      </c>
      <c r="G1417" s="90" t="s">
        <v>24</v>
      </c>
      <c r="H1417" s="90" t="s">
        <v>24</v>
      </c>
      <c r="I1417" s="90" t="s">
        <v>24</v>
      </c>
      <c r="J1417" s="90" t="s">
        <v>24</v>
      </c>
      <c r="K1417" s="90" t="s">
        <v>24</v>
      </c>
      <c r="L1417" s="90" t="s">
        <v>24</v>
      </c>
      <c r="M1417" s="90" t="s">
        <v>24</v>
      </c>
      <c r="N1417" s="90" t="s">
        <v>24</v>
      </c>
      <c r="O1417" s="90" t="s">
        <v>24</v>
      </c>
      <c r="P1417" s="90" t="s">
        <v>24</v>
      </c>
      <c r="Q1417" s="90" t="s">
        <v>24</v>
      </c>
      <c r="R1417" s="90" t="s">
        <v>24</v>
      </c>
      <c r="S1417" s="90" t="s">
        <v>24</v>
      </c>
      <c r="T1417" s="90" t="s">
        <v>24</v>
      </c>
      <c r="U1417" s="90" t="s">
        <v>24</v>
      </c>
      <c r="V1417" s="90" t="s">
        <v>24</v>
      </c>
      <c r="W1417" s="90" t="s">
        <v>24</v>
      </c>
      <c r="X1417" s="90" t="s">
        <v>24</v>
      </c>
    </row>
    <row r="1418" spans="1:24">
      <c r="A1418" t="str">
        <f t="shared" si="30"/>
        <v>Jan-25</v>
      </c>
      <c r="B1418" s="93">
        <v>45684</v>
      </c>
      <c r="C1418" s="90">
        <v>47000</v>
      </c>
      <c r="D1418" s="90">
        <v>45800</v>
      </c>
      <c r="E1418" s="90">
        <v>45700</v>
      </c>
      <c r="F1418" s="90">
        <v>42700</v>
      </c>
      <c r="G1418" s="90">
        <v>46000</v>
      </c>
      <c r="H1418" s="91" t="s">
        <v>25</v>
      </c>
      <c r="I1418" s="90">
        <v>44000</v>
      </c>
      <c r="J1418" s="90">
        <v>45200</v>
      </c>
      <c r="K1418" s="90">
        <v>46800</v>
      </c>
      <c r="L1418" s="91" t="s">
        <v>25</v>
      </c>
      <c r="M1418" s="90">
        <v>47000</v>
      </c>
      <c r="N1418" s="90">
        <v>47000</v>
      </c>
      <c r="O1418" s="90">
        <v>45700</v>
      </c>
      <c r="P1418" s="90">
        <v>43300</v>
      </c>
      <c r="Q1418" s="90">
        <v>42000</v>
      </c>
      <c r="R1418" s="90">
        <v>42100</v>
      </c>
      <c r="S1418" s="90">
        <v>42000</v>
      </c>
      <c r="T1418" s="90">
        <v>44800</v>
      </c>
      <c r="U1418" s="90">
        <v>45100</v>
      </c>
      <c r="V1418" s="90">
        <v>45800</v>
      </c>
      <c r="W1418" s="90">
        <v>46700</v>
      </c>
      <c r="X1418" s="90">
        <v>49200</v>
      </c>
    </row>
    <row r="1419" spans="1:24">
      <c r="A1419" t="str">
        <f t="shared" si="30"/>
        <v>Jan-25</v>
      </c>
      <c r="B1419" s="93">
        <v>45685</v>
      </c>
      <c r="C1419" s="90">
        <v>47300</v>
      </c>
      <c r="D1419" s="90">
        <v>45800</v>
      </c>
      <c r="E1419" s="90">
        <v>46000</v>
      </c>
      <c r="F1419" s="90">
        <v>42900</v>
      </c>
      <c r="G1419" s="90">
        <v>46500</v>
      </c>
      <c r="H1419" s="91" t="s">
        <v>25</v>
      </c>
      <c r="I1419" s="90">
        <v>44500</v>
      </c>
      <c r="J1419" s="90">
        <v>45500</v>
      </c>
      <c r="K1419" s="90">
        <v>46800</v>
      </c>
      <c r="L1419" s="91" t="s">
        <v>25</v>
      </c>
      <c r="M1419" s="90">
        <v>47200</v>
      </c>
      <c r="N1419" s="90">
        <v>47100</v>
      </c>
      <c r="O1419" s="90">
        <v>45800</v>
      </c>
      <c r="P1419" s="90">
        <v>43300</v>
      </c>
      <c r="Q1419" s="90">
        <v>42000</v>
      </c>
      <c r="R1419" s="90">
        <v>42300</v>
      </c>
      <c r="S1419" s="90">
        <v>42100</v>
      </c>
      <c r="T1419" s="90">
        <v>45000</v>
      </c>
      <c r="U1419" s="90">
        <v>45600</v>
      </c>
      <c r="V1419" s="90">
        <v>45800</v>
      </c>
      <c r="W1419" s="90">
        <v>46800</v>
      </c>
      <c r="X1419" s="90">
        <v>49200</v>
      </c>
    </row>
    <row r="1420" spans="1:24">
      <c r="A1420" t="str">
        <f t="shared" si="30"/>
        <v>Jan-25</v>
      </c>
      <c r="B1420" s="93">
        <v>45686</v>
      </c>
      <c r="C1420" s="90">
        <v>47500</v>
      </c>
      <c r="D1420" s="90">
        <v>45800</v>
      </c>
      <c r="E1420" s="90">
        <v>46000</v>
      </c>
      <c r="F1420" s="90">
        <v>43100</v>
      </c>
      <c r="G1420" s="90">
        <v>46500</v>
      </c>
      <c r="H1420" s="91" t="s">
        <v>25</v>
      </c>
      <c r="I1420" s="90">
        <v>44500</v>
      </c>
      <c r="J1420" s="90">
        <v>45500</v>
      </c>
      <c r="K1420" s="90">
        <v>46800</v>
      </c>
      <c r="L1420" s="91" t="s">
        <v>25</v>
      </c>
      <c r="M1420" s="90">
        <v>47200</v>
      </c>
      <c r="N1420" s="90">
        <v>47100</v>
      </c>
      <c r="O1420" s="90">
        <v>46000</v>
      </c>
      <c r="P1420" s="90">
        <v>43400</v>
      </c>
      <c r="Q1420" s="90">
        <v>42000</v>
      </c>
      <c r="R1420" s="90">
        <v>42200</v>
      </c>
      <c r="S1420" s="90">
        <v>42300</v>
      </c>
      <c r="T1420" s="90">
        <v>45200</v>
      </c>
      <c r="U1420" s="90">
        <v>45600</v>
      </c>
      <c r="V1420" s="90">
        <v>45800</v>
      </c>
      <c r="W1420" s="90">
        <v>46800</v>
      </c>
      <c r="X1420" s="90">
        <v>49200</v>
      </c>
    </row>
    <row r="1421" spans="1:24">
      <c r="A1421" t="str">
        <f t="shared" si="30"/>
        <v>Jan-25</v>
      </c>
      <c r="B1421" s="93">
        <v>45687</v>
      </c>
      <c r="C1421" s="90">
        <v>47600</v>
      </c>
      <c r="D1421" s="90">
        <v>45800</v>
      </c>
      <c r="E1421" s="90">
        <v>46000</v>
      </c>
      <c r="F1421" s="90">
        <v>43000</v>
      </c>
      <c r="G1421" s="90">
        <v>46700</v>
      </c>
      <c r="H1421" s="91" t="s">
        <v>25</v>
      </c>
      <c r="I1421" s="90">
        <v>44500</v>
      </c>
      <c r="J1421" s="90">
        <v>45400</v>
      </c>
      <c r="K1421" s="90">
        <v>46800</v>
      </c>
      <c r="L1421" s="91" t="s">
        <v>25</v>
      </c>
      <c r="M1421" s="90">
        <v>47200</v>
      </c>
      <c r="N1421" s="90">
        <v>47100</v>
      </c>
      <c r="O1421" s="90">
        <v>45700</v>
      </c>
      <c r="P1421" s="90">
        <v>43400</v>
      </c>
      <c r="Q1421" s="90">
        <v>41800</v>
      </c>
      <c r="R1421" s="90">
        <v>42200</v>
      </c>
      <c r="S1421" s="90">
        <v>42500</v>
      </c>
      <c r="T1421" s="90">
        <v>45100</v>
      </c>
      <c r="U1421" s="90">
        <v>45600</v>
      </c>
      <c r="V1421" s="90">
        <v>45800</v>
      </c>
      <c r="W1421" s="90">
        <v>47000</v>
      </c>
      <c r="X1421" s="90">
        <v>49600</v>
      </c>
    </row>
    <row r="1422" spans="1:24">
      <c r="A1422" t="str">
        <f t="shared" si="30"/>
        <v>Jan-25</v>
      </c>
      <c r="B1422" s="93">
        <v>45688</v>
      </c>
      <c r="C1422" s="90">
        <v>47600</v>
      </c>
      <c r="D1422" s="90">
        <v>45800</v>
      </c>
      <c r="E1422" s="90">
        <v>46100</v>
      </c>
      <c r="F1422" s="90">
        <v>43100</v>
      </c>
      <c r="G1422" s="90">
        <v>46700</v>
      </c>
      <c r="H1422" s="91" t="s">
        <v>25</v>
      </c>
      <c r="I1422" s="90">
        <v>44500</v>
      </c>
      <c r="J1422" s="90">
        <v>45500</v>
      </c>
      <c r="K1422" s="90">
        <v>47000</v>
      </c>
      <c r="L1422" s="91" t="s">
        <v>25</v>
      </c>
      <c r="M1422" s="90">
        <v>47400</v>
      </c>
      <c r="N1422" s="90">
        <v>47100</v>
      </c>
      <c r="O1422" s="90">
        <v>45900</v>
      </c>
      <c r="P1422" s="90">
        <v>43400</v>
      </c>
      <c r="Q1422" s="90">
        <v>42200</v>
      </c>
      <c r="R1422" s="90">
        <v>42200</v>
      </c>
      <c r="S1422" s="90">
        <v>42500</v>
      </c>
      <c r="T1422" s="90">
        <v>45100</v>
      </c>
      <c r="U1422" s="90">
        <v>45600</v>
      </c>
      <c r="V1422" s="90">
        <v>45800</v>
      </c>
      <c r="W1422" s="90">
        <v>47200</v>
      </c>
      <c r="X1422" s="90">
        <v>49600</v>
      </c>
    </row>
    <row r="1423" spans="1:24">
      <c r="A1423" t="str">
        <f t="shared" si="30"/>
        <v>Feb-25</v>
      </c>
      <c r="B1423" s="93">
        <v>45689</v>
      </c>
      <c r="C1423" s="90">
        <v>47600</v>
      </c>
      <c r="D1423" s="90">
        <v>45800</v>
      </c>
      <c r="E1423" s="90">
        <v>46000</v>
      </c>
      <c r="F1423" s="90">
        <v>43000</v>
      </c>
      <c r="G1423" s="90">
        <v>46700</v>
      </c>
      <c r="H1423" s="91" t="s">
        <v>25</v>
      </c>
      <c r="I1423" s="90">
        <v>44500</v>
      </c>
      <c r="J1423" s="90">
        <v>45500</v>
      </c>
      <c r="K1423" s="90">
        <v>47000</v>
      </c>
      <c r="L1423" s="91" t="s">
        <v>25</v>
      </c>
      <c r="M1423" s="90">
        <v>47300</v>
      </c>
      <c r="N1423" s="90">
        <v>47100</v>
      </c>
      <c r="O1423" s="90">
        <v>45600</v>
      </c>
      <c r="P1423" s="90">
        <v>43300</v>
      </c>
      <c r="Q1423" s="90">
        <v>42000</v>
      </c>
      <c r="R1423" s="90">
        <v>42100</v>
      </c>
      <c r="S1423" s="90">
        <v>42300</v>
      </c>
      <c r="T1423" s="90">
        <v>45300</v>
      </c>
      <c r="U1423" s="90">
        <v>45600</v>
      </c>
      <c r="V1423" s="90">
        <v>46300</v>
      </c>
      <c r="W1423" s="90">
        <v>47200</v>
      </c>
      <c r="X1423" s="90">
        <v>49600</v>
      </c>
    </row>
    <row r="1424" spans="1:24">
      <c r="A1424" t="str">
        <f t="shared" si="30"/>
        <v>Feb-25</v>
      </c>
      <c r="B1424" s="93">
        <v>45690</v>
      </c>
      <c r="C1424" s="90" t="s">
        <v>24</v>
      </c>
      <c r="D1424" s="90" t="s">
        <v>24</v>
      </c>
      <c r="E1424" s="90" t="s">
        <v>24</v>
      </c>
      <c r="F1424" s="90" t="s">
        <v>24</v>
      </c>
      <c r="G1424" s="90" t="s">
        <v>24</v>
      </c>
      <c r="H1424" s="90" t="s">
        <v>24</v>
      </c>
      <c r="I1424" s="90" t="s">
        <v>24</v>
      </c>
      <c r="J1424" s="90" t="s">
        <v>24</v>
      </c>
      <c r="K1424" s="90" t="s">
        <v>24</v>
      </c>
      <c r="L1424" s="90" t="s">
        <v>24</v>
      </c>
      <c r="M1424" s="90" t="s">
        <v>24</v>
      </c>
      <c r="N1424" s="90" t="s">
        <v>24</v>
      </c>
      <c r="O1424" s="90" t="s">
        <v>24</v>
      </c>
      <c r="P1424" s="90" t="s">
        <v>24</v>
      </c>
      <c r="Q1424" s="90" t="s">
        <v>24</v>
      </c>
      <c r="R1424" s="90" t="s">
        <v>24</v>
      </c>
      <c r="S1424" s="90" t="s">
        <v>24</v>
      </c>
      <c r="T1424" s="90" t="s">
        <v>24</v>
      </c>
      <c r="U1424" s="90" t="s">
        <v>24</v>
      </c>
      <c r="V1424" s="90" t="s">
        <v>24</v>
      </c>
      <c r="W1424" s="90" t="s">
        <v>24</v>
      </c>
      <c r="X1424" s="90" t="s">
        <v>24</v>
      </c>
    </row>
    <row r="1425" spans="1:25">
      <c r="A1425" t="str">
        <f t="shared" si="30"/>
        <v>Feb-25</v>
      </c>
      <c r="B1425" s="93">
        <v>45691</v>
      </c>
      <c r="C1425" s="90">
        <v>47200</v>
      </c>
      <c r="D1425" s="90">
        <v>45800</v>
      </c>
      <c r="E1425" s="90">
        <v>45800</v>
      </c>
      <c r="F1425" s="90">
        <v>42900</v>
      </c>
      <c r="G1425" s="90">
        <v>46500</v>
      </c>
      <c r="H1425" s="91" t="s">
        <v>25</v>
      </c>
      <c r="I1425" s="90">
        <v>44000</v>
      </c>
      <c r="J1425" s="90">
        <v>45200</v>
      </c>
      <c r="K1425" s="90">
        <v>47000</v>
      </c>
      <c r="L1425" s="91" t="s">
        <v>25</v>
      </c>
      <c r="M1425" s="90">
        <v>47200</v>
      </c>
      <c r="N1425" s="90">
        <v>47100</v>
      </c>
      <c r="O1425" s="90">
        <v>45300</v>
      </c>
      <c r="P1425" s="90">
        <v>43300</v>
      </c>
      <c r="Q1425" s="90">
        <v>41600</v>
      </c>
      <c r="R1425" s="90">
        <v>42000</v>
      </c>
      <c r="S1425" s="90">
        <v>42300</v>
      </c>
      <c r="T1425" s="90">
        <v>45000</v>
      </c>
      <c r="U1425" s="90">
        <v>45500</v>
      </c>
      <c r="V1425" s="90">
        <v>46300</v>
      </c>
      <c r="W1425" s="90">
        <v>47200</v>
      </c>
      <c r="X1425" s="90">
        <v>49400</v>
      </c>
    </row>
    <row r="1426" spans="1:25">
      <c r="A1426" t="str">
        <f t="shared" si="30"/>
        <v>Feb-25</v>
      </c>
      <c r="B1426" s="93">
        <v>45692</v>
      </c>
      <c r="C1426" s="90">
        <v>47200</v>
      </c>
      <c r="D1426" s="90">
        <v>45800</v>
      </c>
      <c r="E1426" s="90">
        <v>45500</v>
      </c>
      <c r="F1426" s="90">
        <v>42800</v>
      </c>
      <c r="G1426" s="90">
        <v>46300</v>
      </c>
      <c r="H1426" s="91" t="s">
        <v>25</v>
      </c>
      <c r="I1426" s="90">
        <v>44500</v>
      </c>
      <c r="J1426" s="90">
        <v>44900</v>
      </c>
      <c r="K1426" s="90">
        <v>47000</v>
      </c>
      <c r="L1426" s="91" t="s">
        <v>25</v>
      </c>
      <c r="M1426" s="90">
        <v>47100</v>
      </c>
      <c r="N1426" s="90">
        <v>47100</v>
      </c>
      <c r="O1426" s="90">
        <v>45200</v>
      </c>
      <c r="P1426" s="90">
        <v>43200</v>
      </c>
      <c r="Q1426" s="90">
        <v>41500</v>
      </c>
      <c r="R1426" s="90">
        <v>42000</v>
      </c>
      <c r="S1426" s="90">
        <v>42200</v>
      </c>
      <c r="T1426" s="90">
        <v>44900</v>
      </c>
      <c r="U1426" s="90">
        <v>45500</v>
      </c>
      <c r="V1426" s="90">
        <v>46300</v>
      </c>
      <c r="W1426" s="90">
        <v>47200</v>
      </c>
      <c r="X1426" s="90">
        <v>49400</v>
      </c>
    </row>
    <row r="1427" spans="1:25">
      <c r="A1427" t="str">
        <f t="shared" si="30"/>
        <v>Feb-25</v>
      </c>
      <c r="B1427" s="93">
        <v>45693</v>
      </c>
      <c r="C1427" s="90">
        <v>46700</v>
      </c>
      <c r="D1427" s="90">
        <v>45700</v>
      </c>
      <c r="E1427" s="90">
        <v>45300</v>
      </c>
      <c r="F1427" s="90">
        <v>42700</v>
      </c>
      <c r="G1427" s="90">
        <v>46200</v>
      </c>
      <c r="H1427" s="91" t="s">
        <v>25</v>
      </c>
      <c r="I1427" s="90">
        <v>44500</v>
      </c>
      <c r="J1427" s="90">
        <v>44700</v>
      </c>
      <c r="K1427" s="90">
        <v>46800</v>
      </c>
      <c r="L1427" s="91" t="s">
        <v>25</v>
      </c>
      <c r="M1427" s="90">
        <v>46900</v>
      </c>
      <c r="N1427" s="90">
        <v>47000</v>
      </c>
      <c r="O1427" s="90">
        <v>44900</v>
      </c>
      <c r="P1427" s="90">
        <v>43000</v>
      </c>
      <c r="Q1427" s="90">
        <v>41500</v>
      </c>
      <c r="R1427" s="90">
        <v>41800</v>
      </c>
      <c r="S1427" s="90">
        <v>42000</v>
      </c>
      <c r="T1427" s="90">
        <v>44800</v>
      </c>
      <c r="U1427" s="90">
        <v>45100</v>
      </c>
      <c r="V1427" s="90">
        <v>46300</v>
      </c>
      <c r="W1427" s="90">
        <v>47000</v>
      </c>
      <c r="X1427" s="90">
        <v>49400</v>
      </c>
      <c r="Y1427" s="90"/>
    </row>
    <row r="1428" spans="1:25">
      <c r="A1428" t="str">
        <f t="shared" si="30"/>
        <v>Feb-25</v>
      </c>
      <c r="B1428" s="93">
        <v>45694</v>
      </c>
      <c r="C1428" s="90">
        <v>47000</v>
      </c>
      <c r="D1428" s="90">
        <v>45700</v>
      </c>
      <c r="E1428" s="90">
        <v>45600</v>
      </c>
      <c r="F1428" s="90">
        <v>43000</v>
      </c>
      <c r="G1428" s="90">
        <v>46400</v>
      </c>
      <c r="H1428" s="91" t="s">
        <v>25</v>
      </c>
      <c r="I1428" s="90">
        <v>44500</v>
      </c>
      <c r="J1428" s="90">
        <v>44900</v>
      </c>
      <c r="K1428" s="90">
        <v>46800</v>
      </c>
      <c r="L1428" s="91" t="s">
        <v>25</v>
      </c>
      <c r="M1428" s="90">
        <v>47000</v>
      </c>
      <c r="N1428" s="90">
        <v>47100</v>
      </c>
      <c r="O1428" s="90">
        <v>45200</v>
      </c>
      <c r="P1428" s="90">
        <v>43200</v>
      </c>
      <c r="Q1428" s="90">
        <v>42000</v>
      </c>
      <c r="R1428" s="90">
        <v>42000</v>
      </c>
      <c r="S1428" s="90">
        <v>42200</v>
      </c>
      <c r="T1428" s="90">
        <v>45100</v>
      </c>
      <c r="U1428" s="90">
        <v>45300</v>
      </c>
      <c r="V1428" s="90">
        <v>46300</v>
      </c>
      <c r="W1428" s="90">
        <v>47000</v>
      </c>
      <c r="X1428" s="90">
        <v>49400</v>
      </c>
      <c r="Y1428" s="90"/>
    </row>
    <row r="1429" spans="1:25">
      <c r="A1429" t="str">
        <f t="shared" si="30"/>
        <v>Feb-25</v>
      </c>
      <c r="B1429" s="93">
        <v>45695</v>
      </c>
      <c r="C1429" s="90">
        <v>47000</v>
      </c>
      <c r="D1429" s="90">
        <v>45700</v>
      </c>
      <c r="E1429" s="90">
        <v>45900</v>
      </c>
      <c r="F1429" s="90">
        <v>42700</v>
      </c>
      <c r="G1429" s="90">
        <v>46400</v>
      </c>
      <c r="H1429" s="91" t="s">
        <v>25</v>
      </c>
      <c r="I1429" s="90">
        <v>44500</v>
      </c>
      <c r="J1429" s="90">
        <v>45000</v>
      </c>
      <c r="K1429" s="90">
        <v>46800</v>
      </c>
      <c r="L1429" s="91" t="s">
        <v>25</v>
      </c>
      <c r="M1429" s="90">
        <v>47000</v>
      </c>
      <c r="N1429" s="90">
        <v>47100</v>
      </c>
      <c r="O1429" s="90">
        <v>45200</v>
      </c>
      <c r="P1429" s="90">
        <v>43100</v>
      </c>
      <c r="Q1429" s="90">
        <v>42000</v>
      </c>
      <c r="R1429" s="90">
        <v>41900</v>
      </c>
      <c r="S1429" s="90">
        <v>42100</v>
      </c>
      <c r="T1429" s="90">
        <v>44800</v>
      </c>
      <c r="U1429" s="90">
        <v>45200</v>
      </c>
      <c r="V1429" s="90">
        <v>46300</v>
      </c>
      <c r="W1429" s="90">
        <v>47000</v>
      </c>
      <c r="X1429" s="90">
        <v>49400</v>
      </c>
      <c r="Y1429" s="90"/>
    </row>
    <row r="1430" spans="1:25">
      <c r="A1430" t="str">
        <f t="shared" ref="A1430:A1493" si="31">TEXT(B1430,"MMM-YY")</f>
        <v>Feb-25</v>
      </c>
      <c r="B1430" s="93">
        <v>45696</v>
      </c>
      <c r="C1430" s="90">
        <v>46700</v>
      </c>
      <c r="D1430" s="90">
        <v>45700</v>
      </c>
      <c r="E1430" s="90">
        <v>46000</v>
      </c>
      <c r="F1430" s="90">
        <v>42800</v>
      </c>
      <c r="G1430" s="90">
        <v>46400</v>
      </c>
      <c r="H1430" s="91" t="s">
        <v>25</v>
      </c>
      <c r="I1430" s="90">
        <v>45000</v>
      </c>
      <c r="J1430" s="90">
        <v>45100</v>
      </c>
      <c r="K1430" s="90">
        <v>46800</v>
      </c>
      <c r="L1430" s="91" t="s">
        <v>25</v>
      </c>
      <c r="M1430" s="90">
        <v>46900</v>
      </c>
      <c r="N1430" s="90">
        <v>47000</v>
      </c>
      <c r="O1430" s="90">
        <v>45200</v>
      </c>
      <c r="P1430" s="90">
        <v>43300</v>
      </c>
      <c r="Q1430" s="90">
        <v>41700</v>
      </c>
      <c r="R1430" s="90">
        <v>42100</v>
      </c>
      <c r="S1430" s="90">
        <v>42300</v>
      </c>
      <c r="T1430" s="90">
        <v>44900</v>
      </c>
      <c r="U1430" s="90">
        <v>45300</v>
      </c>
      <c r="V1430" s="90">
        <v>46400</v>
      </c>
      <c r="W1430" s="90">
        <v>47300</v>
      </c>
      <c r="X1430" s="90">
        <v>49400</v>
      </c>
      <c r="Y1430" s="90"/>
    </row>
    <row r="1431" spans="1:25">
      <c r="A1431" t="str">
        <f t="shared" si="31"/>
        <v>Feb-25</v>
      </c>
      <c r="B1431" s="93">
        <v>45697</v>
      </c>
      <c r="C1431" s="90" t="s">
        <v>24</v>
      </c>
      <c r="D1431" s="90" t="s">
        <v>24</v>
      </c>
      <c r="E1431" s="90" t="s">
        <v>24</v>
      </c>
      <c r="F1431" s="90" t="s">
        <v>24</v>
      </c>
      <c r="G1431" s="90" t="s">
        <v>24</v>
      </c>
      <c r="H1431" s="90" t="s">
        <v>24</v>
      </c>
      <c r="I1431" s="90" t="s">
        <v>24</v>
      </c>
      <c r="J1431" s="90" t="s">
        <v>24</v>
      </c>
      <c r="K1431" s="90" t="s">
        <v>24</v>
      </c>
      <c r="L1431" s="90" t="s">
        <v>24</v>
      </c>
      <c r="M1431" s="90" t="s">
        <v>24</v>
      </c>
      <c r="N1431" s="90" t="s">
        <v>24</v>
      </c>
      <c r="O1431" s="90" t="s">
        <v>24</v>
      </c>
      <c r="P1431" s="90" t="s">
        <v>24</v>
      </c>
      <c r="Q1431" s="90" t="s">
        <v>24</v>
      </c>
      <c r="R1431" s="90" t="s">
        <v>24</v>
      </c>
      <c r="S1431" s="90" t="s">
        <v>24</v>
      </c>
      <c r="T1431" s="90" t="s">
        <v>24</v>
      </c>
      <c r="U1431" s="90" t="s">
        <v>24</v>
      </c>
      <c r="V1431" s="90" t="s">
        <v>24</v>
      </c>
      <c r="W1431" s="90" t="s">
        <v>24</v>
      </c>
      <c r="X1431" s="90" t="s">
        <v>24</v>
      </c>
    </row>
    <row r="1432" spans="1:25">
      <c r="A1432" t="str">
        <f t="shared" si="31"/>
        <v>Feb-25</v>
      </c>
      <c r="B1432" s="93">
        <v>45698</v>
      </c>
      <c r="C1432" s="90">
        <v>47200</v>
      </c>
      <c r="D1432" s="90">
        <v>45900</v>
      </c>
      <c r="E1432" s="90">
        <v>46200</v>
      </c>
      <c r="F1432" s="90">
        <v>43200</v>
      </c>
      <c r="G1432" s="90">
        <v>46700</v>
      </c>
      <c r="H1432" s="91" t="s">
        <v>25</v>
      </c>
      <c r="I1432" s="90">
        <v>45000</v>
      </c>
      <c r="J1432" s="90">
        <v>45200</v>
      </c>
      <c r="K1432" s="90">
        <v>47500</v>
      </c>
      <c r="L1432" s="91" t="s">
        <v>25</v>
      </c>
      <c r="M1432" s="90">
        <v>47200</v>
      </c>
      <c r="N1432" s="90">
        <v>47500</v>
      </c>
      <c r="O1432" s="90">
        <v>45600</v>
      </c>
      <c r="P1432" s="90">
        <v>43500</v>
      </c>
      <c r="Q1432" s="90">
        <v>42000</v>
      </c>
      <c r="R1432" s="90">
        <v>42700</v>
      </c>
      <c r="S1432" s="90">
        <v>42800</v>
      </c>
      <c r="T1432" s="90">
        <v>45300</v>
      </c>
      <c r="U1432" s="90">
        <v>45800</v>
      </c>
      <c r="V1432" s="90">
        <v>46500</v>
      </c>
      <c r="W1432" s="90">
        <v>47400</v>
      </c>
      <c r="X1432" s="90">
        <v>49600</v>
      </c>
    </row>
    <row r="1433" spans="1:25">
      <c r="A1433" t="str">
        <f t="shared" si="31"/>
        <v>Feb-25</v>
      </c>
      <c r="B1433" s="93">
        <v>45699</v>
      </c>
      <c r="C1433" s="90">
        <v>47200</v>
      </c>
      <c r="D1433" s="90">
        <v>46000</v>
      </c>
      <c r="E1433" s="90">
        <v>46700</v>
      </c>
      <c r="F1433" s="90">
        <v>43100</v>
      </c>
      <c r="G1433" s="90">
        <v>47000</v>
      </c>
      <c r="H1433" s="91" t="s">
        <v>25</v>
      </c>
      <c r="I1433" s="90">
        <v>44700</v>
      </c>
      <c r="J1433" s="90">
        <v>45400</v>
      </c>
      <c r="K1433" s="90">
        <v>47500</v>
      </c>
      <c r="L1433" s="91" t="s">
        <v>25</v>
      </c>
      <c r="M1433" s="90">
        <v>47200</v>
      </c>
      <c r="N1433" s="90">
        <v>47600</v>
      </c>
      <c r="O1433" s="90">
        <v>45600</v>
      </c>
      <c r="P1433" s="90">
        <v>43400</v>
      </c>
      <c r="Q1433" s="90">
        <v>42000</v>
      </c>
      <c r="R1433" s="90">
        <v>42600</v>
      </c>
      <c r="S1433" s="90">
        <v>42700</v>
      </c>
      <c r="T1433" s="90">
        <v>45200</v>
      </c>
      <c r="U1433" s="90">
        <v>45800</v>
      </c>
      <c r="V1433" s="90">
        <v>46500</v>
      </c>
      <c r="W1433" s="90">
        <v>47400</v>
      </c>
      <c r="X1433" s="90">
        <v>49600</v>
      </c>
    </row>
    <row r="1434" spans="1:25">
      <c r="A1434" t="str">
        <f t="shared" si="31"/>
        <v>Feb-25</v>
      </c>
      <c r="B1434" s="93">
        <v>45700</v>
      </c>
      <c r="C1434" s="90">
        <v>47200</v>
      </c>
      <c r="D1434" s="90">
        <v>46000</v>
      </c>
      <c r="E1434" s="90">
        <v>46700</v>
      </c>
      <c r="F1434" s="90">
        <v>42900</v>
      </c>
      <c r="G1434" s="90">
        <v>47000</v>
      </c>
      <c r="H1434" s="91" t="s">
        <v>25</v>
      </c>
      <c r="I1434" s="90">
        <v>44300</v>
      </c>
      <c r="J1434" s="90">
        <v>45200</v>
      </c>
      <c r="K1434" s="90">
        <v>47100</v>
      </c>
      <c r="L1434" s="91" t="s">
        <v>25</v>
      </c>
      <c r="M1434" s="90">
        <v>47100</v>
      </c>
      <c r="N1434" s="90">
        <v>47700</v>
      </c>
      <c r="O1434" s="90">
        <v>45400</v>
      </c>
      <c r="P1434" s="90">
        <v>43200</v>
      </c>
      <c r="Q1434" s="90">
        <v>41500</v>
      </c>
      <c r="R1434" s="90">
        <v>42600</v>
      </c>
      <c r="S1434" s="90">
        <v>42500</v>
      </c>
      <c r="T1434" s="90">
        <v>45000</v>
      </c>
      <c r="U1434" s="90">
        <v>45700</v>
      </c>
      <c r="V1434" s="90">
        <v>46500</v>
      </c>
      <c r="W1434" s="90">
        <v>47400</v>
      </c>
      <c r="X1434" s="90">
        <v>49600</v>
      </c>
    </row>
    <row r="1435" spans="1:25">
      <c r="A1435" t="str">
        <f t="shared" si="31"/>
        <v>Feb-25</v>
      </c>
      <c r="B1435" s="93">
        <v>45701</v>
      </c>
      <c r="C1435" s="90">
        <v>47200</v>
      </c>
      <c r="D1435" s="90">
        <v>46000</v>
      </c>
      <c r="E1435" s="90">
        <v>46500</v>
      </c>
      <c r="F1435" s="90">
        <v>43300</v>
      </c>
      <c r="G1435" s="90">
        <v>47000</v>
      </c>
      <c r="H1435" s="91" t="s">
        <v>25</v>
      </c>
      <c r="I1435" s="90">
        <v>45000</v>
      </c>
      <c r="J1435" s="90">
        <v>45000</v>
      </c>
      <c r="K1435" s="90">
        <v>47100</v>
      </c>
      <c r="L1435" s="91" t="s">
        <v>25</v>
      </c>
      <c r="M1435" s="90">
        <v>47100</v>
      </c>
      <c r="N1435" s="90">
        <v>47800</v>
      </c>
      <c r="O1435" s="90">
        <v>45600</v>
      </c>
      <c r="P1435" s="90">
        <v>43800</v>
      </c>
      <c r="Q1435" s="90">
        <v>42800</v>
      </c>
      <c r="R1435" s="90">
        <v>42800</v>
      </c>
      <c r="S1435" s="90">
        <v>42800</v>
      </c>
      <c r="T1435" s="90">
        <v>45400</v>
      </c>
      <c r="U1435" s="90">
        <v>46000</v>
      </c>
      <c r="V1435" s="90">
        <v>46500</v>
      </c>
      <c r="W1435" s="90">
        <v>47400</v>
      </c>
      <c r="X1435" s="90">
        <v>49600</v>
      </c>
    </row>
    <row r="1436" spans="1:25">
      <c r="A1436" t="str">
        <f t="shared" si="31"/>
        <v>Feb-25</v>
      </c>
      <c r="B1436" s="93">
        <v>45702</v>
      </c>
      <c r="C1436" s="90">
        <v>47000</v>
      </c>
      <c r="D1436" s="90">
        <v>46000</v>
      </c>
      <c r="E1436" s="90">
        <v>46400</v>
      </c>
      <c r="F1436" s="90">
        <v>43000</v>
      </c>
      <c r="G1436" s="90">
        <v>47400</v>
      </c>
      <c r="H1436" s="91" t="s">
        <v>25</v>
      </c>
      <c r="I1436" s="90">
        <v>45000</v>
      </c>
      <c r="J1436" s="90">
        <v>45000</v>
      </c>
      <c r="K1436" s="90">
        <v>47100</v>
      </c>
      <c r="L1436" s="91" t="s">
        <v>25</v>
      </c>
      <c r="M1436" s="90">
        <v>46900</v>
      </c>
      <c r="N1436" s="90">
        <v>47900</v>
      </c>
      <c r="O1436" s="90">
        <v>45400</v>
      </c>
      <c r="P1436" s="90">
        <v>43700</v>
      </c>
      <c r="Q1436" s="90">
        <v>42600</v>
      </c>
      <c r="R1436" s="90">
        <v>42600</v>
      </c>
      <c r="S1436" s="90">
        <v>42700</v>
      </c>
      <c r="T1436" s="90">
        <v>45100</v>
      </c>
      <c r="U1436" s="90">
        <v>45900</v>
      </c>
      <c r="V1436" s="90">
        <v>46500</v>
      </c>
      <c r="W1436" s="90">
        <v>47300</v>
      </c>
      <c r="X1436" s="90">
        <v>49600</v>
      </c>
    </row>
    <row r="1437" spans="1:25">
      <c r="A1437" t="str">
        <f t="shared" si="31"/>
        <v>Feb-25</v>
      </c>
      <c r="B1437" s="93">
        <v>45703</v>
      </c>
      <c r="C1437" s="90">
        <v>46900</v>
      </c>
      <c r="D1437" s="90">
        <v>46000</v>
      </c>
      <c r="E1437" s="90">
        <v>46300</v>
      </c>
      <c r="F1437" s="90">
        <v>43000</v>
      </c>
      <c r="G1437" s="90">
        <v>47400</v>
      </c>
      <c r="H1437" s="91" t="s">
        <v>25</v>
      </c>
      <c r="I1437" s="90">
        <v>45000</v>
      </c>
      <c r="J1437" s="90">
        <v>44900</v>
      </c>
      <c r="K1437" s="90">
        <v>47100</v>
      </c>
      <c r="L1437" s="91" t="s">
        <v>25</v>
      </c>
      <c r="M1437" s="90">
        <v>46900</v>
      </c>
      <c r="N1437" s="90">
        <v>48000</v>
      </c>
      <c r="O1437" s="90">
        <v>45300</v>
      </c>
      <c r="P1437" s="90">
        <v>43600</v>
      </c>
      <c r="Q1437" s="90">
        <v>42500</v>
      </c>
      <c r="R1437" s="90">
        <v>42600</v>
      </c>
      <c r="S1437" s="90">
        <v>42600</v>
      </c>
      <c r="T1437" s="90">
        <v>45100</v>
      </c>
      <c r="U1437" s="90">
        <v>45900</v>
      </c>
      <c r="V1437" s="90">
        <v>46500</v>
      </c>
      <c r="W1437" s="90">
        <v>47300</v>
      </c>
      <c r="X1437" s="90">
        <v>49600</v>
      </c>
    </row>
    <row r="1438" spans="1:25">
      <c r="A1438" t="str">
        <f t="shared" si="31"/>
        <v>Feb-25</v>
      </c>
      <c r="B1438" s="93">
        <v>45704</v>
      </c>
      <c r="C1438" s="90" t="s">
        <v>24</v>
      </c>
      <c r="D1438" s="90" t="s">
        <v>24</v>
      </c>
      <c r="E1438" s="90" t="s">
        <v>24</v>
      </c>
      <c r="F1438" s="90" t="s">
        <v>24</v>
      </c>
      <c r="G1438" s="90" t="s">
        <v>24</v>
      </c>
      <c r="H1438" s="90" t="s">
        <v>24</v>
      </c>
      <c r="I1438" s="90" t="s">
        <v>24</v>
      </c>
      <c r="J1438" s="90" t="s">
        <v>24</v>
      </c>
      <c r="K1438" s="90" t="s">
        <v>24</v>
      </c>
      <c r="L1438" s="90" t="s">
        <v>24</v>
      </c>
      <c r="M1438" s="90" t="s">
        <v>24</v>
      </c>
      <c r="N1438" s="90" t="s">
        <v>24</v>
      </c>
      <c r="O1438" s="90" t="s">
        <v>24</v>
      </c>
      <c r="P1438" s="90" t="s">
        <v>24</v>
      </c>
      <c r="Q1438" s="90" t="s">
        <v>24</v>
      </c>
      <c r="R1438" s="90" t="s">
        <v>24</v>
      </c>
      <c r="S1438" s="90" t="s">
        <v>24</v>
      </c>
      <c r="T1438" s="90" t="s">
        <v>24</v>
      </c>
      <c r="U1438" s="90" t="s">
        <v>24</v>
      </c>
      <c r="V1438" s="90" t="s">
        <v>24</v>
      </c>
      <c r="W1438" s="90" t="s">
        <v>24</v>
      </c>
      <c r="X1438" s="90" t="s">
        <v>24</v>
      </c>
    </row>
    <row r="1439" spans="1:25">
      <c r="A1439" t="str">
        <f t="shared" si="31"/>
        <v>Feb-25</v>
      </c>
      <c r="B1439" s="93">
        <v>45705</v>
      </c>
      <c r="C1439" s="90">
        <v>46700</v>
      </c>
      <c r="D1439" s="90">
        <v>46000</v>
      </c>
      <c r="E1439" s="90">
        <v>46000</v>
      </c>
      <c r="F1439" s="90">
        <v>42800</v>
      </c>
      <c r="G1439" s="90">
        <v>47300</v>
      </c>
      <c r="H1439" s="91" t="s">
        <v>25</v>
      </c>
      <c r="I1439" s="90">
        <v>44500</v>
      </c>
      <c r="J1439" s="90">
        <v>44700</v>
      </c>
      <c r="K1439" s="90">
        <v>46900</v>
      </c>
      <c r="L1439" s="91" t="s">
        <v>25</v>
      </c>
      <c r="M1439" s="90">
        <v>46700</v>
      </c>
      <c r="N1439" s="90">
        <v>48000</v>
      </c>
      <c r="O1439" s="90">
        <v>45000</v>
      </c>
      <c r="P1439" s="90">
        <v>43500</v>
      </c>
      <c r="Q1439" s="90">
        <v>42300</v>
      </c>
      <c r="R1439" s="90">
        <v>42400</v>
      </c>
      <c r="S1439" s="90">
        <v>42500</v>
      </c>
      <c r="T1439" s="90">
        <v>44900</v>
      </c>
      <c r="U1439" s="90">
        <v>45700</v>
      </c>
      <c r="V1439" s="90">
        <v>46500</v>
      </c>
      <c r="W1439" s="90">
        <v>47100</v>
      </c>
      <c r="X1439" s="90">
        <v>49600</v>
      </c>
    </row>
    <row r="1440" spans="1:25">
      <c r="A1440" t="str">
        <f t="shared" si="31"/>
        <v>Feb-25</v>
      </c>
      <c r="B1440" s="265">
        <v>45706</v>
      </c>
      <c r="C1440">
        <v>46500</v>
      </c>
      <c r="D1440">
        <v>46000</v>
      </c>
      <c r="E1440">
        <v>46200</v>
      </c>
      <c r="F1440">
        <v>42800</v>
      </c>
      <c r="G1440">
        <v>47300</v>
      </c>
      <c r="H1440" t="s">
        <v>25</v>
      </c>
      <c r="I1440">
        <v>44300</v>
      </c>
      <c r="J1440">
        <v>44700</v>
      </c>
      <c r="K1440">
        <v>47100</v>
      </c>
      <c r="L1440" t="s">
        <v>25</v>
      </c>
      <c r="M1440">
        <v>46700</v>
      </c>
      <c r="N1440">
        <v>48200</v>
      </c>
      <c r="O1440">
        <v>44800</v>
      </c>
      <c r="P1440">
        <v>43500</v>
      </c>
      <c r="Q1440">
        <v>42300</v>
      </c>
      <c r="R1440">
        <v>42600</v>
      </c>
      <c r="S1440">
        <v>42500</v>
      </c>
      <c r="T1440">
        <v>44900</v>
      </c>
      <c r="U1440">
        <v>45700</v>
      </c>
      <c r="V1440">
        <v>46500</v>
      </c>
      <c r="W1440">
        <v>47100</v>
      </c>
      <c r="X1440">
        <v>49500</v>
      </c>
    </row>
    <row r="1441" spans="1:25">
      <c r="A1441" t="str">
        <f t="shared" si="31"/>
        <v>Feb-25</v>
      </c>
      <c r="B1441" s="265">
        <v>45707</v>
      </c>
      <c r="C1441">
        <v>46400</v>
      </c>
      <c r="D1441">
        <v>46000</v>
      </c>
      <c r="E1441">
        <v>46200</v>
      </c>
      <c r="F1441">
        <v>42600</v>
      </c>
      <c r="G1441">
        <v>47300</v>
      </c>
      <c r="H1441" t="s">
        <v>25</v>
      </c>
      <c r="I1441">
        <v>44300</v>
      </c>
      <c r="J1441">
        <v>44700</v>
      </c>
      <c r="K1441">
        <v>47100</v>
      </c>
      <c r="L1441" t="s">
        <v>25</v>
      </c>
      <c r="M1441">
        <v>46700</v>
      </c>
      <c r="N1441">
        <v>48200</v>
      </c>
      <c r="O1441">
        <v>44900</v>
      </c>
      <c r="P1441">
        <v>43500</v>
      </c>
      <c r="Q1441">
        <v>42200</v>
      </c>
      <c r="R1441">
        <v>42400</v>
      </c>
      <c r="S1441">
        <v>42500</v>
      </c>
      <c r="T1441">
        <v>44700</v>
      </c>
      <c r="U1441">
        <v>45600</v>
      </c>
      <c r="V1441">
        <v>46500</v>
      </c>
      <c r="W1441">
        <v>47200</v>
      </c>
      <c r="X1441">
        <v>49400</v>
      </c>
    </row>
    <row r="1442" spans="1:25">
      <c r="A1442" t="str">
        <f t="shared" si="31"/>
        <v>Feb-25</v>
      </c>
      <c r="B1442" s="93">
        <v>45708</v>
      </c>
      <c r="C1442" s="90">
        <v>46600</v>
      </c>
      <c r="D1442" s="90">
        <v>46000</v>
      </c>
      <c r="E1442" s="90">
        <v>46200</v>
      </c>
      <c r="F1442" s="90">
        <v>42900</v>
      </c>
      <c r="G1442" s="90">
        <v>47300</v>
      </c>
      <c r="H1442" s="91" t="s">
        <v>25</v>
      </c>
      <c r="I1442" s="90">
        <v>44300</v>
      </c>
      <c r="J1442" s="90">
        <v>44800</v>
      </c>
      <c r="K1442" s="90">
        <v>47100</v>
      </c>
      <c r="L1442" s="91" t="s">
        <v>25</v>
      </c>
      <c r="M1442" s="90">
        <v>47000</v>
      </c>
      <c r="N1442" s="90">
        <v>48500</v>
      </c>
      <c r="O1442" s="90">
        <v>45100</v>
      </c>
      <c r="P1442" s="90">
        <v>43800</v>
      </c>
      <c r="Q1442" s="90">
        <v>42500</v>
      </c>
      <c r="R1442" s="90">
        <v>42700</v>
      </c>
      <c r="S1442" s="90">
        <v>42800</v>
      </c>
      <c r="T1442" s="90">
        <v>45000</v>
      </c>
      <c r="U1442" s="90">
        <v>45800</v>
      </c>
      <c r="V1442" s="90">
        <v>46800</v>
      </c>
      <c r="W1442" s="90">
        <v>47000</v>
      </c>
      <c r="X1442" s="90">
        <v>49400</v>
      </c>
    </row>
    <row r="1443" spans="1:25">
      <c r="A1443" t="str">
        <f t="shared" si="31"/>
        <v>Feb-25</v>
      </c>
      <c r="B1443" s="93">
        <v>45709</v>
      </c>
      <c r="C1443" s="90">
        <v>46600</v>
      </c>
      <c r="D1443" s="90">
        <v>46000</v>
      </c>
      <c r="E1443" s="90">
        <v>46400</v>
      </c>
      <c r="F1443" s="90">
        <v>42800</v>
      </c>
      <c r="G1443" s="90">
        <v>47300</v>
      </c>
      <c r="H1443" s="91" t="s">
        <v>25</v>
      </c>
      <c r="I1443" s="90">
        <v>44300</v>
      </c>
      <c r="J1443" s="90">
        <v>44600</v>
      </c>
      <c r="K1443" s="90">
        <v>47100</v>
      </c>
      <c r="L1443" s="91" t="s">
        <v>25</v>
      </c>
      <c r="M1443" s="90">
        <v>46800</v>
      </c>
      <c r="N1443" s="90">
        <v>48600</v>
      </c>
      <c r="O1443" s="90">
        <v>45100</v>
      </c>
      <c r="P1443" s="90">
        <v>43700</v>
      </c>
      <c r="Q1443" s="90">
        <v>42500</v>
      </c>
      <c r="R1443" s="90">
        <v>42700</v>
      </c>
      <c r="S1443" s="90">
        <v>42700</v>
      </c>
      <c r="T1443" s="90">
        <v>44900</v>
      </c>
      <c r="U1443" s="90">
        <v>45800</v>
      </c>
      <c r="V1443" s="90">
        <v>46800</v>
      </c>
      <c r="W1443" s="90">
        <v>47000</v>
      </c>
      <c r="X1443" s="90">
        <v>49400</v>
      </c>
    </row>
    <row r="1444" spans="1:25">
      <c r="A1444" t="str">
        <f t="shared" si="31"/>
        <v>Feb-25</v>
      </c>
      <c r="B1444" s="93">
        <v>45710</v>
      </c>
      <c r="C1444" s="90">
        <v>46700</v>
      </c>
      <c r="D1444" s="90">
        <v>46000</v>
      </c>
      <c r="E1444" s="90">
        <v>46300</v>
      </c>
      <c r="F1444" s="90">
        <v>43000</v>
      </c>
      <c r="G1444" s="90">
        <v>47300</v>
      </c>
      <c r="H1444" s="91" t="s">
        <v>25</v>
      </c>
      <c r="I1444" s="90">
        <v>44300</v>
      </c>
      <c r="J1444" s="90">
        <v>44600</v>
      </c>
      <c r="K1444" s="90">
        <v>47100</v>
      </c>
      <c r="L1444" s="91" t="s">
        <v>25</v>
      </c>
      <c r="M1444" s="90">
        <v>46800</v>
      </c>
      <c r="N1444" s="90">
        <v>48700</v>
      </c>
      <c r="O1444" s="90">
        <v>45200</v>
      </c>
      <c r="P1444" s="90">
        <v>43700</v>
      </c>
      <c r="Q1444" s="90">
        <v>42700</v>
      </c>
      <c r="R1444" s="90">
        <v>42700</v>
      </c>
      <c r="S1444" s="90">
        <v>42700</v>
      </c>
      <c r="T1444" s="90">
        <v>45100</v>
      </c>
      <c r="U1444" s="90">
        <v>46000</v>
      </c>
      <c r="V1444" s="90">
        <v>46800</v>
      </c>
      <c r="W1444" s="90">
        <v>47000</v>
      </c>
      <c r="X1444" s="90">
        <v>49400</v>
      </c>
      <c r="Y1444" s="90"/>
    </row>
    <row r="1445" spans="1:25">
      <c r="A1445" t="str">
        <f t="shared" si="31"/>
        <v>Feb-25</v>
      </c>
      <c r="B1445" s="93">
        <v>45711</v>
      </c>
      <c r="C1445" s="90" t="s">
        <v>24</v>
      </c>
      <c r="D1445" s="90" t="s">
        <v>24</v>
      </c>
      <c r="E1445" s="90" t="s">
        <v>24</v>
      </c>
      <c r="F1445" s="90" t="s">
        <v>24</v>
      </c>
      <c r="G1445" s="90" t="s">
        <v>24</v>
      </c>
      <c r="H1445" s="90" t="s">
        <v>24</v>
      </c>
      <c r="I1445" s="90" t="s">
        <v>24</v>
      </c>
      <c r="J1445" s="90" t="s">
        <v>24</v>
      </c>
      <c r="K1445" s="90" t="s">
        <v>24</v>
      </c>
      <c r="L1445" s="90" t="s">
        <v>24</v>
      </c>
      <c r="M1445" s="90" t="s">
        <v>24</v>
      </c>
      <c r="N1445" s="90" t="s">
        <v>24</v>
      </c>
      <c r="O1445" s="90" t="s">
        <v>24</v>
      </c>
      <c r="P1445" s="90" t="s">
        <v>24</v>
      </c>
      <c r="Q1445" s="90" t="s">
        <v>24</v>
      </c>
      <c r="R1445" s="90" t="s">
        <v>24</v>
      </c>
      <c r="S1445" s="90" t="s">
        <v>24</v>
      </c>
      <c r="T1445" s="90" t="s">
        <v>24</v>
      </c>
      <c r="U1445" s="90" t="s">
        <v>24</v>
      </c>
      <c r="V1445" s="90" t="s">
        <v>24</v>
      </c>
      <c r="W1445" s="90" t="s">
        <v>24</v>
      </c>
      <c r="X1445" s="90" t="s">
        <v>24</v>
      </c>
      <c r="Y1445" s="90"/>
    </row>
    <row r="1446" spans="1:25">
      <c r="A1446" t="str">
        <f t="shared" si="31"/>
        <v>Feb-25</v>
      </c>
      <c r="B1446" s="93">
        <v>45712</v>
      </c>
      <c r="C1446" s="90">
        <v>47000</v>
      </c>
      <c r="D1446" s="90">
        <v>46000</v>
      </c>
      <c r="E1446" s="90">
        <v>46600</v>
      </c>
      <c r="F1446" s="90">
        <v>43200</v>
      </c>
      <c r="G1446" s="90">
        <v>47600</v>
      </c>
      <c r="H1446" s="91" t="s">
        <v>25</v>
      </c>
      <c r="I1446" s="90">
        <v>45000</v>
      </c>
      <c r="J1446" s="90">
        <v>44900</v>
      </c>
      <c r="K1446" s="90">
        <v>47300</v>
      </c>
      <c r="L1446" s="91" t="s">
        <v>25</v>
      </c>
      <c r="M1446" s="90">
        <v>46900</v>
      </c>
      <c r="N1446" s="90">
        <v>48800</v>
      </c>
      <c r="O1446" s="90">
        <v>45700</v>
      </c>
      <c r="P1446" s="90">
        <v>44000</v>
      </c>
      <c r="Q1446" s="90">
        <v>43000</v>
      </c>
      <c r="R1446" s="90">
        <v>43000</v>
      </c>
      <c r="S1446" s="90">
        <v>43000</v>
      </c>
      <c r="T1446" s="90">
        <v>45300</v>
      </c>
      <c r="U1446" s="90">
        <v>46300</v>
      </c>
      <c r="V1446" s="90">
        <v>46800</v>
      </c>
      <c r="W1446" s="90">
        <v>47000</v>
      </c>
      <c r="X1446" s="90">
        <v>49400</v>
      </c>
      <c r="Y1446" s="90"/>
    </row>
    <row r="1447" spans="1:25">
      <c r="A1447" t="str">
        <f t="shared" si="31"/>
        <v>Feb-25</v>
      </c>
      <c r="B1447" s="265">
        <v>45713</v>
      </c>
      <c r="C1447">
        <v>47200</v>
      </c>
      <c r="D1447">
        <v>46000</v>
      </c>
      <c r="E1447">
        <v>46500</v>
      </c>
      <c r="F1447">
        <v>43100</v>
      </c>
      <c r="G1447">
        <v>48000</v>
      </c>
      <c r="H1447" t="s">
        <v>25</v>
      </c>
      <c r="I1447">
        <v>45000</v>
      </c>
      <c r="J1447">
        <v>45000</v>
      </c>
      <c r="K1447">
        <v>47500</v>
      </c>
      <c r="L1447" t="s">
        <v>25</v>
      </c>
      <c r="M1447">
        <v>46900</v>
      </c>
      <c r="N1447">
        <v>48800</v>
      </c>
      <c r="O1447">
        <v>45600</v>
      </c>
      <c r="P1447">
        <v>44200</v>
      </c>
      <c r="Q1447">
        <v>42800</v>
      </c>
      <c r="R1447">
        <v>43000</v>
      </c>
      <c r="S1447">
        <v>43200</v>
      </c>
      <c r="T1447">
        <v>45200</v>
      </c>
      <c r="U1447">
        <v>46300</v>
      </c>
      <c r="V1447">
        <v>46800</v>
      </c>
      <c r="W1447">
        <v>47500</v>
      </c>
      <c r="X1447">
        <v>49600</v>
      </c>
    </row>
    <row r="1448" spans="1:25">
      <c r="A1448" t="str">
        <f t="shared" si="31"/>
        <v>Feb-25</v>
      </c>
      <c r="B1448" s="265">
        <v>45714</v>
      </c>
      <c r="C1448">
        <v>47200</v>
      </c>
      <c r="D1448">
        <v>46000</v>
      </c>
      <c r="E1448">
        <v>46600</v>
      </c>
      <c r="F1448">
        <v>43500</v>
      </c>
      <c r="G1448">
        <v>48000</v>
      </c>
      <c r="H1448" t="s">
        <v>25</v>
      </c>
      <c r="I1448">
        <v>45000</v>
      </c>
      <c r="J1448">
        <v>45200</v>
      </c>
      <c r="K1448">
        <v>47500</v>
      </c>
      <c r="L1448" t="s">
        <v>25</v>
      </c>
      <c r="M1448">
        <v>47100</v>
      </c>
      <c r="N1448">
        <v>48800</v>
      </c>
      <c r="O1448">
        <v>45600</v>
      </c>
      <c r="P1448">
        <v>44300</v>
      </c>
      <c r="Q1448">
        <v>43300</v>
      </c>
      <c r="R1448">
        <v>43300</v>
      </c>
      <c r="S1448">
        <v>43400</v>
      </c>
      <c r="T1448">
        <v>45600</v>
      </c>
      <c r="U1448">
        <v>46500</v>
      </c>
      <c r="V1448">
        <v>47000</v>
      </c>
      <c r="W1448">
        <v>47500</v>
      </c>
      <c r="X1448">
        <v>49600</v>
      </c>
    </row>
    <row r="1449" spans="1:25">
      <c r="A1449" t="str">
        <f t="shared" si="31"/>
        <v>Feb-25</v>
      </c>
      <c r="B1449" s="265">
        <v>45715</v>
      </c>
      <c r="C1449">
        <v>47600</v>
      </c>
      <c r="D1449">
        <v>46200</v>
      </c>
      <c r="E1449">
        <v>46700</v>
      </c>
      <c r="F1449">
        <v>43900</v>
      </c>
      <c r="G1449">
        <v>48200</v>
      </c>
      <c r="H1449" t="s">
        <v>25</v>
      </c>
      <c r="I1449">
        <v>46000</v>
      </c>
      <c r="J1449">
        <v>45300</v>
      </c>
      <c r="K1449">
        <v>48100</v>
      </c>
      <c r="L1449" t="s">
        <v>25</v>
      </c>
      <c r="M1449">
        <v>47200</v>
      </c>
      <c r="N1449">
        <v>49000</v>
      </c>
      <c r="O1449">
        <v>46000</v>
      </c>
      <c r="P1449">
        <v>44500</v>
      </c>
      <c r="Q1449">
        <v>44100</v>
      </c>
      <c r="R1449">
        <v>43800</v>
      </c>
      <c r="S1449">
        <v>43600</v>
      </c>
      <c r="T1449">
        <v>46000</v>
      </c>
      <c r="U1449">
        <v>47000</v>
      </c>
      <c r="V1449">
        <v>47500</v>
      </c>
      <c r="W1449">
        <v>48000</v>
      </c>
      <c r="X1449">
        <v>50100</v>
      </c>
    </row>
    <row r="1450" spans="1:25">
      <c r="A1450" t="str">
        <f t="shared" si="31"/>
        <v>Feb-25</v>
      </c>
      <c r="B1450" s="265">
        <v>45716</v>
      </c>
      <c r="C1450">
        <v>47700</v>
      </c>
      <c r="D1450">
        <v>46200</v>
      </c>
      <c r="E1450">
        <v>46700</v>
      </c>
      <c r="F1450">
        <v>43500</v>
      </c>
      <c r="G1450">
        <v>48400</v>
      </c>
      <c r="H1450" t="s">
        <v>25</v>
      </c>
      <c r="I1450">
        <v>45500</v>
      </c>
      <c r="J1450">
        <v>45300</v>
      </c>
      <c r="K1450">
        <v>48100</v>
      </c>
      <c r="L1450" t="s">
        <v>25</v>
      </c>
      <c r="M1450">
        <v>47100</v>
      </c>
      <c r="N1450">
        <v>49100</v>
      </c>
      <c r="O1450">
        <v>46000</v>
      </c>
      <c r="P1450">
        <v>44700</v>
      </c>
      <c r="Q1450">
        <v>43400</v>
      </c>
      <c r="R1450">
        <v>43700</v>
      </c>
      <c r="S1450">
        <v>44000</v>
      </c>
      <c r="T1450">
        <v>45600</v>
      </c>
      <c r="U1450">
        <v>47000</v>
      </c>
      <c r="V1450">
        <v>47500</v>
      </c>
      <c r="W1450">
        <v>48200</v>
      </c>
      <c r="X1450">
        <v>50100</v>
      </c>
    </row>
    <row r="1451" spans="1:25">
      <c r="A1451" t="str">
        <f t="shared" si="31"/>
        <v>Mar-25</v>
      </c>
      <c r="B1451" s="265">
        <v>45717</v>
      </c>
      <c r="C1451">
        <v>47700</v>
      </c>
      <c r="D1451">
        <v>46300</v>
      </c>
      <c r="E1451">
        <v>46700</v>
      </c>
      <c r="F1451">
        <v>43700</v>
      </c>
      <c r="G1451">
        <v>48400</v>
      </c>
      <c r="H1451" t="s">
        <v>25</v>
      </c>
      <c r="I1451">
        <v>45500</v>
      </c>
      <c r="J1451">
        <v>45300</v>
      </c>
      <c r="K1451">
        <v>48100</v>
      </c>
      <c r="L1451" t="s">
        <v>25</v>
      </c>
      <c r="M1451">
        <v>47200</v>
      </c>
      <c r="N1451">
        <v>49200</v>
      </c>
      <c r="O1451">
        <v>46000</v>
      </c>
      <c r="P1451">
        <v>44700</v>
      </c>
      <c r="Q1451">
        <v>43300</v>
      </c>
      <c r="R1451">
        <v>43700</v>
      </c>
      <c r="S1451">
        <v>44000</v>
      </c>
      <c r="T1451">
        <v>45800</v>
      </c>
      <c r="U1451">
        <v>47000</v>
      </c>
      <c r="V1451">
        <v>47500</v>
      </c>
      <c r="W1451">
        <v>48200</v>
      </c>
      <c r="X1451">
        <v>50100</v>
      </c>
    </row>
    <row r="1452" spans="1:25">
      <c r="A1452" t="str">
        <f t="shared" si="31"/>
        <v>Mar-25</v>
      </c>
      <c r="B1452" s="265">
        <v>45718</v>
      </c>
      <c r="C1452" t="s">
        <v>24</v>
      </c>
      <c r="D1452" t="s">
        <v>24</v>
      </c>
      <c r="E1452" t="s">
        <v>24</v>
      </c>
      <c r="F1452" t="s">
        <v>24</v>
      </c>
      <c r="G1452" t="s">
        <v>24</v>
      </c>
      <c r="H1452" t="s">
        <v>24</v>
      </c>
      <c r="I1452" t="s">
        <v>24</v>
      </c>
      <c r="J1452" t="s">
        <v>24</v>
      </c>
      <c r="K1452" t="s">
        <v>24</v>
      </c>
      <c r="L1452" t="s">
        <v>24</v>
      </c>
      <c r="M1452" t="s">
        <v>24</v>
      </c>
      <c r="N1452" t="s">
        <v>24</v>
      </c>
      <c r="O1452" t="s">
        <v>24</v>
      </c>
      <c r="P1452" t="s">
        <v>24</v>
      </c>
      <c r="Q1452" t="s">
        <v>24</v>
      </c>
      <c r="R1452" t="s">
        <v>24</v>
      </c>
      <c r="S1452" t="s">
        <v>24</v>
      </c>
      <c r="T1452" t="s">
        <v>24</v>
      </c>
      <c r="U1452" t="s">
        <v>24</v>
      </c>
      <c r="V1452" t="s">
        <v>24</v>
      </c>
      <c r="W1452" t="s">
        <v>24</v>
      </c>
      <c r="X1452" t="s">
        <v>24</v>
      </c>
    </row>
    <row r="1453" spans="1:25">
      <c r="A1453" t="str">
        <f t="shared" si="31"/>
        <v>Mar-25</v>
      </c>
      <c r="B1453" s="265">
        <v>45719</v>
      </c>
      <c r="C1453">
        <v>47700</v>
      </c>
      <c r="D1453">
        <v>46300</v>
      </c>
      <c r="E1453">
        <v>46600</v>
      </c>
      <c r="F1453">
        <v>43200</v>
      </c>
      <c r="G1453">
        <v>48300</v>
      </c>
      <c r="H1453" t="s">
        <v>25</v>
      </c>
      <c r="I1453">
        <v>45500</v>
      </c>
      <c r="J1453">
        <v>45100</v>
      </c>
      <c r="K1453">
        <v>47900</v>
      </c>
      <c r="L1453" t="s">
        <v>25</v>
      </c>
      <c r="M1453">
        <v>47000</v>
      </c>
      <c r="N1453">
        <v>49100</v>
      </c>
      <c r="O1453">
        <v>45300</v>
      </c>
      <c r="P1453">
        <v>44700</v>
      </c>
      <c r="Q1453">
        <v>43000</v>
      </c>
      <c r="R1453">
        <v>43500</v>
      </c>
      <c r="S1453">
        <v>43900</v>
      </c>
      <c r="T1453">
        <v>45300</v>
      </c>
      <c r="U1453">
        <v>46800</v>
      </c>
      <c r="V1453">
        <v>47500</v>
      </c>
      <c r="W1453">
        <v>48200</v>
      </c>
      <c r="X1453">
        <v>50200</v>
      </c>
    </row>
    <row r="1454" spans="1:25">
      <c r="A1454" t="str">
        <f t="shared" si="31"/>
        <v>Mar-25</v>
      </c>
      <c r="B1454" s="93">
        <v>45720</v>
      </c>
      <c r="C1454" s="90">
        <v>47800</v>
      </c>
      <c r="D1454" s="90">
        <v>46300</v>
      </c>
      <c r="E1454" s="90">
        <v>46600</v>
      </c>
      <c r="F1454" s="90">
        <v>43500</v>
      </c>
      <c r="G1454" s="90">
        <v>47900</v>
      </c>
      <c r="H1454" s="91" t="s">
        <v>25</v>
      </c>
      <c r="I1454" s="90">
        <v>45500</v>
      </c>
      <c r="J1454" s="90">
        <v>45300</v>
      </c>
      <c r="K1454" s="90">
        <v>48300</v>
      </c>
      <c r="L1454" s="91" t="s">
        <v>25</v>
      </c>
      <c r="M1454" s="90">
        <v>47000</v>
      </c>
      <c r="N1454" s="90">
        <v>49200</v>
      </c>
      <c r="O1454" s="90">
        <v>45600</v>
      </c>
      <c r="P1454" s="90">
        <v>44700</v>
      </c>
      <c r="Q1454" s="90">
        <v>43100</v>
      </c>
      <c r="R1454" s="90">
        <v>43500</v>
      </c>
      <c r="S1454" s="90">
        <v>43800</v>
      </c>
      <c r="T1454" s="90">
        <v>45600</v>
      </c>
      <c r="U1454" s="90">
        <v>46800</v>
      </c>
      <c r="V1454" s="90">
        <v>47500</v>
      </c>
      <c r="W1454" s="90">
        <v>48200</v>
      </c>
      <c r="X1454" s="90">
        <v>50200</v>
      </c>
      <c r="Y1454" s="90"/>
    </row>
    <row r="1455" spans="1:25">
      <c r="A1455" t="str">
        <f t="shared" si="31"/>
        <v>Mar-25</v>
      </c>
      <c r="B1455" s="93">
        <v>45721</v>
      </c>
      <c r="C1455" s="90">
        <v>47800</v>
      </c>
      <c r="D1455" s="90">
        <v>46800</v>
      </c>
      <c r="E1455" s="90">
        <v>46800</v>
      </c>
      <c r="F1455" s="90">
        <v>43800</v>
      </c>
      <c r="G1455" s="90">
        <v>48300</v>
      </c>
      <c r="H1455" s="91" t="s">
        <v>25</v>
      </c>
      <c r="I1455" s="90">
        <v>46000</v>
      </c>
      <c r="J1455" s="90">
        <v>45500</v>
      </c>
      <c r="K1455" s="90">
        <v>48600</v>
      </c>
      <c r="L1455" s="91" t="s">
        <v>25</v>
      </c>
      <c r="M1455" s="90">
        <v>47100</v>
      </c>
      <c r="N1455" s="90">
        <v>49300</v>
      </c>
      <c r="O1455" s="90">
        <v>45800</v>
      </c>
      <c r="P1455" s="90">
        <v>44500</v>
      </c>
      <c r="Q1455" s="90">
        <v>43400</v>
      </c>
      <c r="R1455" s="90">
        <v>43800</v>
      </c>
      <c r="S1455" s="90">
        <v>43700</v>
      </c>
      <c r="T1455" s="90">
        <v>45900</v>
      </c>
      <c r="U1455" s="90">
        <v>47000</v>
      </c>
      <c r="V1455" s="90">
        <v>47500</v>
      </c>
      <c r="W1455" s="90">
        <v>48200</v>
      </c>
      <c r="X1455" s="90">
        <v>50200</v>
      </c>
      <c r="Y1455" s="90"/>
    </row>
    <row r="1456" spans="1:25">
      <c r="A1456" t="str">
        <f t="shared" si="31"/>
        <v>Mar-25</v>
      </c>
      <c r="B1456" s="265">
        <v>45722</v>
      </c>
      <c r="C1456">
        <v>47800</v>
      </c>
      <c r="D1456">
        <v>47000</v>
      </c>
      <c r="E1456">
        <v>46800</v>
      </c>
      <c r="F1456">
        <v>43800</v>
      </c>
      <c r="G1456">
        <v>48300</v>
      </c>
      <c r="H1456" t="s">
        <v>25</v>
      </c>
      <c r="I1456">
        <v>46000</v>
      </c>
      <c r="J1456">
        <v>45500</v>
      </c>
      <c r="K1456">
        <v>48600</v>
      </c>
      <c r="L1456" t="s">
        <v>25</v>
      </c>
      <c r="M1456">
        <v>47100</v>
      </c>
      <c r="N1456">
        <v>49300</v>
      </c>
      <c r="O1456">
        <v>46000</v>
      </c>
      <c r="P1456">
        <v>44300</v>
      </c>
      <c r="Q1456">
        <v>43300</v>
      </c>
      <c r="R1456">
        <v>43800</v>
      </c>
      <c r="S1456">
        <v>43700</v>
      </c>
      <c r="T1456">
        <v>45900</v>
      </c>
      <c r="U1456">
        <v>47000</v>
      </c>
      <c r="V1456">
        <v>47000</v>
      </c>
      <c r="W1456">
        <v>48600</v>
      </c>
      <c r="X1456">
        <v>50200</v>
      </c>
    </row>
    <row r="1457" spans="1:25">
      <c r="A1457" t="str">
        <f t="shared" si="31"/>
        <v>Mar-25</v>
      </c>
      <c r="B1457" s="265">
        <v>45723</v>
      </c>
      <c r="C1457">
        <v>47800</v>
      </c>
      <c r="D1457">
        <v>47000</v>
      </c>
      <c r="E1457">
        <v>47000</v>
      </c>
      <c r="F1457">
        <v>43800</v>
      </c>
      <c r="G1457">
        <v>48300</v>
      </c>
      <c r="H1457" t="s">
        <v>25</v>
      </c>
      <c r="I1457">
        <v>45800</v>
      </c>
      <c r="J1457">
        <v>45500</v>
      </c>
      <c r="K1457">
        <v>48400</v>
      </c>
      <c r="L1457" t="s">
        <v>25</v>
      </c>
      <c r="M1457">
        <v>47000</v>
      </c>
      <c r="N1457">
        <v>49400</v>
      </c>
      <c r="O1457">
        <v>45800</v>
      </c>
      <c r="P1457">
        <v>44300</v>
      </c>
      <c r="Q1457">
        <v>43300</v>
      </c>
      <c r="R1457">
        <v>43800</v>
      </c>
      <c r="S1457">
        <v>43700</v>
      </c>
      <c r="T1457">
        <v>45900</v>
      </c>
      <c r="U1457">
        <v>47000</v>
      </c>
      <c r="V1457">
        <v>47000</v>
      </c>
      <c r="W1457">
        <v>48600</v>
      </c>
      <c r="X1457">
        <v>50300</v>
      </c>
    </row>
    <row r="1458" spans="1:25">
      <c r="A1458" t="str">
        <f t="shared" si="31"/>
        <v>Mar-25</v>
      </c>
      <c r="B1458" s="265">
        <v>45724</v>
      </c>
      <c r="C1458">
        <v>47700</v>
      </c>
      <c r="D1458">
        <v>47000</v>
      </c>
      <c r="E1458">
        <v>47000</v>
      </c>
      <c r="F1458">
        <v>43800</v>
      </c>
      <c r="G1458">
        <v>48300</v>
      </c>
      <c r="H1458" t="s">
        <v>25</v>
      </c>
      <c r="I1458">
        <v>45800</v>
      </c>
      <c r="J1458">
        <v>45500</v>
      </c>
      <c r="K1458">
        <v>48700</v>
      </c>
      <c r="L1458" t="s">
        <v>25</v>
      </c>
      <c r="M1458">
        <v>47100</v>
      </c>
      <c r="N1458">
        <v>49500</v>
      </c>
      <c r="O1458">
        <v>46000</v>
      </c>
      <c r="P1458">
        <v>44300</v>
      </c>
      <c r="Q1458">
        <v>43600</v>
      </c>
      <c r="R1458">
        <v>43700</v>
      </c>
      <c r="S1458">
        <v>43800</v>
      </c>
      <c r="T1458">
        <v>45800</v>
      </c>
      <c r="U1458">
        <v>47000</v>
      </c>
      <c r="V1458">
        <v>47000</v>
      </c>
      <c r="W1458">
        <v>48600</v>
      </c>
      <c r="X1458">
        <v>50300</v>
      </c>
    </row>
    <row r="1459" spans="1:25">
      <c r="A1459" t="str">
        <f t="shared" si="31"/>
        <v>Mar-25</v>
      </c>
      <c r="B1459" s="265">
        <v>45725</v>
      </c>
      <c r="C1459" t="s">
        <v>24</v>
      </c>
      <c r="D1459" t="s">
        <v>24</v>
      </c>
      <c r="E1459" t="s">
        <v>24</v>
      </c>
      <c r="F1459" t="s">
        <v>24</v>
      </c>
      <c r="G1459" t="s">
        <v>24</v>
      </c>
      <c r="H1459" t="s">
        <v>24</v>
      </c>
      <c r="I1459" t="s">
        <v>24</v>
      </c>
      <c r="J1459" t="s">
        <v>24</v>
      </c>
      <c r="K1459" t="s">
        <v>24</v>
      </c>
      <c r="L1459" t="s">
        <v>24</v>
      </c>
      <c r="M1459" t="s">
        <v>24</v>
      </c>
      <c r="N1459" t="s">
        <v>24</v>
      </c>
      <c r="O1459" t="s">
        <v>24</v>
      </c>
      <c r="P1459" t="s">
        <v>24</v>
      </c>
      <c r="Q1459" t="s">
        <v>24</v>
      </c>
      <c r="R1459" t="s">
        <v>24</v>
      </c>
      <c r="S1459" t="s">
        <v>24</v>
      </c>
      <c r="T1459" t="s">
        <v>24</v>
      </c>
      <c r="U1459" t="s">
        <v>24</v>
      </c>
      <c r="V1459" t="s">
        <v>24</v>
      </c>
      <c r="W1459" t="s">
        <v>24</v>
      </c>
      <c r="X1459" t="s">
        <v>24</v>
      </c>
    </row>
    <row r="1460" spans="1:25">
      <c r="A1460" t="str">
        <f t="shared" si="31"/>
        <v>Mar-25</v>
      </c>
      <c r="B1460" s="265">
        <v>45726</v>
      </c>
      <c r="C1460">
        <v>47600</v>
      </c>
      <c r="D1460">
        <v>47000</v>
      </c>
      <c r="E1460">
        <v>47000</v>
      </c>
      <c r="F1460">
        <v>43500</v>
      </c>
      <c r="G1460">
        <v>48300</v>
      </c>
      <c r="H1460" t="s">
        <v>25</v>
      </c>
      <c r="I1460">
        <v>45800</v>
      </c>
      <c r="J1460">
        <v>45400</v>
      </c>
      <c r="K1460">
        <v>49000</v>
      </c>
      <c r="L1460" t="s">
        <v>25</v>
      </c>
      <c r="M1460">
        <v>47000</v>
      </c>
      <c r="N1460">
        <v>49500</v>
      </c>
      <c r="O1460">
        <v>45600</v>
      </c>
      <c r="P1460">
        <v>44300</v>
      </c>
      <c r="Q1460">
        <v>43400</v>
      </c>
      <c r="R1460">
        <v>43600</v>
      </c>
      <c r="S1460">
        <v>43700</v>
      </c>
      <c r="T1460">
        <v>45600</v>
      </c>
      <c r="U1460">
        <v>46800</v>
      </c>
      <c r="V1460">
        <v>47000</v>
      </c>
      <c r="W1460">
        <v>48600</v>
      </c>
      <c r="X1460">
        <v>50300</v>
      </c>
    </row>
    <row r="1461" spans="1:25">
      <c r="A1461" t="str">
        <f t="shared" si="31"/>
        <v>Mar-25</v>
      </c>
      <c r="B1461" s="93">
        <v>45727</v>
      </c>
      <c r="C1461" s="90">
        <v>47500</v>
      </c>
      <c r="D1461" s="90">
        <v>47000</v>
      </c>
      <c r="E1461" s="90">
        <v>47000</v>
      </c>
      <c r="F1461" s="90">
        <v>43500</v>
      </c>
      <c r="G1461" s="90">
        <v>48300</v>
      </c>
      <c r="H1461" s="91" t="s">
        <v>25</v>
      </c>
      <c r="I1461" s="90">
        <v>46000</v>
      </c>
      <c r="J1461" s="90">
        <v>45400</v>
      </c>
      <c r="K1461" s="90">
        <v>49000</v>
      </c>
      <c r="L1461" s="91" t="s">
        <v>25</v>
      </c>
      <c r="M1461" s="90">
        <v>47000</v>
      </c>
      <c r="N1461" s="90">
        <v>49500</v>
      </c>
      <c r="O1461" s="90">
        <v>45600</v>
      </c>
      <c r="P1461" s="90">
        <v>44300</v>
      </c>
      <c r="Q1461" s="90">
        <v>43400</v>
      </c>
      <c r="R1461" s="90">
        <v>43500</v>
      </c>
      <c r="S1461" s="90">
        <v>43700</v>
      </c>
      <c r="T1461" s="90">
        <v>45600</v>
      </c>
      <c r="U1461" s="90">
        <v>46800</v>
      </c>
      <c r="V1461" s="90">
        <v>47000</v>
      </c>
      <c r="W1461" s="90">
        <v>48600</v>
      </c>
      <c r="X1461" s="90">
        <v>50300</v>
      </c>
      <c r="Y1461" s="90"/>
    </row>
    <row r="1462" spans="1:25">
      <c r="A1462" t="str">
        <f t="shared" si="31"/>
        <v>Mar-25</v>
      </c>
      <c r="B1462" s="265">
        <v>45728</v>
      </c>
      <c r="C1462">
        <v>47300</v>
      </c>
      <c r="D1462">
        <v>46800</v>
      </c>
      <c r="E1462">
        <v>47000</v>
      </c>
      <c r="F1462">
        <v>43400</v>
      </c>
      <c r="G1462">
        <v>48300</v>
      </c>
      <c r="H1462" t="s">
        <v>25</v>
      </c>
      <c r="I1462">
        <v>46000</v>
      </c>
      <c r="J1462">
        <v>45400</v>
      </c>
      <c r="K1462">
        <v>49000</v>
      </c>
      <c r="L1462" t="s">
        <v>25</v>
      </c>
      <c r="M1462">
        <v>46900</v>
      </c>
      <c r="N1462">
        <v>49400</v>
      </c>
      <c r="O1462">
        <v>45400</v>
      </c>
      <c r="P1462">
        <v>44300</v>
      </c>
      <c r="Q1462">
        <v>43300</v>
      </c>
      <c r="R1462">
        <v>43500</v>
      </c>
      <c r="S1462">
        <v>43700</v>
      </c>
      <c r="T1462">
        <v>45500</v>
      </c>
      <c r="U1462">
        <v>46700</v>
      </c>
      <c r="V1462">
        <v>47000</v>
      </c>
      <c r="W1462">
        <v>48600</v>
      </c>
      <c r="X1462">
        <v>50300</v>
      </c>
    </row>
    <row r="1463" spans="1:25">
      <c r="A1463" t="str">
        <f t="shared" si="31"/>
        <v>Mar-25</v>
      </c>
      <c r="B1463" s="265">
        <v>45729</v>
      </c>
      <c r="C1463">
        <v>47300</v>
      </c>
      <c r="D1463">
        <v>46800</v>
      </c>
      <c r="E1463">
        <v>47000</v>
      </c>
      <c r="F1463">
        <v>43400</v>
      </c>
      <c r="G1463">
        <v>48300</v>
      </c>
      <c r="H1463" t="s">
        <v>25</v>
      </c>
      <c r="I1463">
        <v>46000</v>
      </c>
      <c r="J1463">
        <v>45400</v>
      </c>
      <c r="K1463">
        <v>49000</v>
      </c>
      <c r="L1463" t="s">
        <v>25</v>
      </c>
      <c r="M1463">
        <v>46900</v>
      </c>
      <c r="N1463">
        <v>49400</v>
      </c>
      <c r="O1463">
        <v>45400</v>
      </c>
      <c r="P1463">
        <v>44100</v>
      </c>
      <c r="Q1463">
        <v>43400</v>
      </c>
      <c r="R1463">
        <v>43500</v>
      </c>
      <c r="S1463">
        <v>43800</v>
      </c>
      <c r="T1463">
        <v>45500</v>
      </c>
      <c r="U1463">
        <v>46700</v>
      </c>
      <c r="V1463">
        <v>47000</v>
      </c>
      <c r="W1463">
        <v>48600</v>
      </c>
      <c r="X1463">
        <v>50300</v>
      </c>
    </row>
    <row r="1464" spans="1:25">
      <c r="A1464" t="str">
        <f t="shared" si="31"/>
        <v>Mar-25</v>
      </c>
      <c r="B1464" s="265">
        <v>45730</v>
      </c>
      <c r="C1464" t="s">
        <v>24</v>
      </c>
      <c r="D1464" t="s">
        <v>24</v>
      </c>
      <c r="E1464" t="s">
        <v>24</v>
      </c>
      <c r="F1464" t="s">
        <v>24</v>
      </c>
      <c r="G1464" t="s">
        <v>24</v>
      </c>
      <c r="H1464" t="s">
        <v>24</v>
      </c>
      <c r="I1464" t="s">
        <v>24</v>
      </c>
      <c r="J1464" t="s">
        <v>24</v>
      </c>
      <c r="K1464" t="s">
        <v>24</v>
      </c>
      <c r="L1464" t="s">
        <v>24</v>
      </c>
      <c r="M1464" t="s">
        <v>24</v>
      </c>
      <c r="N1464" t="s">
        <v>24</v>
      </c>
      <c r="O1464" t="s">
        <v>24</v>
      </c>
      <c r="P1464" t="s">
        <v>24</v>
      </c>
      <c r="Q1464" t="s">
        <v>24</v>
      </c>
      <c r="R1464" t="s">
        <v>24</v>
      </c>
      <c r="S1464" t="s">
        <v>24</v>
      </c>
      <c r="T1464" t="s">
        <v>24</v>
      </c>
      <c r="U1464" t="s">
        <v>24</v>
      </c>
      <c r="V1464" t="s">
        <v>24</v>
      </c>
      <c r="W1464" t="s">
        <v>24</v>
      </c>
      <c r="X1464" t="s">
        <v>24</v>
      </c>
    </row>
    <row r="1465" spans="1:25">
      <c r="A1465" t="str">
        <f t="shared" si="31"/>
        <v>Mar-25</v>
      </c>
      <c r="B1465" s="265">
        <v>45731</v>
      </c>
      <c r="C1465" t="s">
        <v>24</v>
      </c>
      <c r="D1465" t="s">
        <v>24</v>
      </c>
      <c r="E1465" t="s">
        <v>24</v>
      </c>
      <c r="F1465" t="s">
        <v>24</v>
      </c>
      <c r="G1465" t="s">
        <v>24</v>
      </c>
      <c r="H1465" t="s">
        <v>24</v>
      </c>
      <c r="I1465" t="s">
        <v>24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24</v>
      </c>
      <c r="Q1465" t="s">
        <v>24</v>
      </c>
      <c r="R1465" t="s">
        <v>24</v>
      </c>
      <c r="S1465" t="s">
        <v>24</v>
      </c>
      <c r="T1465" t="s">
        <v>24</v>
      </c>
      <c r="U1465" t="s">
        <v>24</v>
      </c>
      <c r="V1465" t="s">
        <v>24</v>
      </c>
      <c r="W1465" t="s">
        <v>24</v>
      </c>
      <c r="X1465" t="s">
        <v>24</v>
      </c>
    </row>
    <row r="1466" spans="1:25">
      <c r="A1466" t="str">
        <f t="shared" si="31"/>
        <v>Mar-25</v>
      </c>
      <c r="B1466" s="265">
        <v>45732</v>
      </c>
      <c r="C1466" t="s">
        <v>24</v>
      </c>
      <c r="D1466" t="s">
        <v>24</v>
      </c>
      <c r="E1466" t="s">
        <v>24</v>
      </c>
      <c r="F1466" t="s">
        <v>24</v>
      </c>
      <c r="G1466" t="s">
        <v>24</v>
      </c>
      <c r="H1466" t="s">
        <v>24</v>
      </c>
      <c r="I1466" t="s">
        <v>24</v>
      </c>
      <c r="J1466" t="s">
        <v>24</v>
      </c>
      <c r="K1466" t="s">
        <v>24</v>
      </c>
      <c r="L1466" t="s">
        <v>24</v>
      </c>
      <c r="M1466" t="s">
        <v>24</v>
      </c>
      <c r="N1466" t="s">
        <v>24</v>
      </c>
      <c r="O1466" t="s">
        <v>24</v>
      </c>
      <c r="P1466" t="s">
        <v>24</v>
      </c>
      <c r="Q1466" t="s">
        <v>24</v>
      </c>
      <c r="R1466" t="s">
        <v>24</v>
      </c>
      <c r="S1466" t="s">
        <v>24</v>
      </c>
      <c r="T1466" t="s">
        <v>24</v>
      </c>
      <c r="U1466" t="s">
        <v>24</v>
      </c>
      <c r="V1466" t="s">
        <v>24</v>
      </c>
      <c r="W1466" t="s">
        <v>24</v>
      </c>
      <c r="X1466" t="s">
        <v>24</v>
      </c>
    </row>
    <row r="1467" spans="1:25">
      <c r="A1467" t="str">
        <f t="shared" si="31"/>
        <v>Mar-25</v>
      </c>
      <c r="B1467" s="265">
        <v>45733</v>
      </c>
      <c r="C1467">
        <v>47200</v>
      </c>
      <c r="D1467">
        <v>47000</v>
      </c>
      <c r="E1467">
        <v>47000</v>
      </c>
      <c r="F1467">
        <v>43600</v>
      </c>
      <c r="G1467">
        <v>48300</v>
      </c>
      <c r="H1467" t="s">
        <v>25</v>
      </c>
      <c r="I1467">
        <v>45800</v>
      </c>
      <c r="J1467">
        <v>45500</v>
      </c>
      <c r="K1467">
        <v>48800</v>
      </c>
      <c r="L1467" t="s">
        <v>25</v>
      </c>
      <c r="M1467">
        <v>47000</v>
      </c>
      <c r="N1467">
        <v>49300</v>
      </c>
      <c r="O1467">
        <v>45500</v>
      </c>
      <c r="P1467">
        <v>44100</v>
      </c>
      <c r="Q1467">
        <v>43500</v>
      </c>
      <c r="R1467">
        <v>43600</v>
      </c>
      <c r="S1467">
        <v>43700</v>
      </c>
      <c r="T1467">
        <v>45700</v>
      </c>
      <c r="U1467">
        <v>46800</v>
      </c>
      <c r="V1467">
        <v>47000</v>
      </c>
      <c r="W1467">
        <v>48600</v>
      </c>
      <c r="X1467">
        <v>50700</v>
      </c>
    </row>
    <row r="1468" spans="1:25" s="273" customFormat="1">
      <c r="A1468" t="str">
        <f t="shared" si="31"/>
        <v>Mar-25</v>
      </c>
      <c r="B1468" s="278">
        <v>45734</v>
      </c>
      <c r="C1468" s="273">
        <v>47200</v>
      </c>
      <c r="D1468" s="273">
        <v>47000</v>
      </c>
      <c r="E1468" s="273">
        <v>47200</v>
      </c>
      <c r="F1468" s="273">
        <v>43700</v>
      </c>
      <c r="G1468" s="273">
        <v>48400</v>
      </c>
      <c r="H1468" s="273" t="s">
        <v>25</v>
      </c>
      <c r="I1468" s="273">
        <v>45800</v>
      </c>
      <c r="J1468" s="273">
        <v>45600</v>
      </c>
      <c r="K1468" s="273">
        <v>48800</v>
      </c>
      <c r="L1468" s="273" t="s">
        <v>25</v>
      </c>
      <c r="M1468" s="273">
        <v>47000</v>
      </c>
      <c r="N1468" s="273">
        <v>49300</v>
      </c>
      <c r="O1468" s="273">
        <v>45500</v>
      </c>
      <c r="P1468" s="273">
        <v>44500</v>
      </c>
      <c r="Q1468" s="273">
        <v>43900</v>
      </c>
      <c r="R1468" s="273">
        <v>44000</v>
      </c>
      <c r="S1468" s="273">
        <v>44000</v>
      </c>
      <c r="T1468" s="273">
        <v>45800</v>
      </c>
      <c r="U1468" s="273">
        <v>47200</v>
      </c>
      <c r="V1468" s="273">
        <v>47000</v>
      </c>
      <c r="W1468" s="273">
        <v>48800</v>
      </c>
      <c r="X1468" s="273">
        <v>51200</v>
      </c>
    </row>
    <row r="1469" spans="1:25">
      <c r="A1469" t="str">
        <f t="shared" si="31"/>
        <v>Mar-25</v>
      </c>
      <c r="B1469" s="265">
        <v>45735</v>
      </c>
      <c r="C1469">
        <v>47700</v>
      </c>
      <c r="D1469">
        <v>47500</v>
      </c>
      <c r="E1469">
        <v>47600</v>
      </c>
      <c r="F1469">
        <v>44200</v>
      </c>
      <c r="G1469">
        <v>49200</v>
      </c>
      <c r="H1469" t="s">
        <v>25</v>
      </c>
      <c r="I1469">
        <v>46500</v>
      </c>
      <c r="J1469">
        <v>46200</v>
      </c>
      <c r="K1469">
        <v>49400</v>
      </c>
      <c r="L1469" t="s">
        <v>25</v>
      </c>
      <c r="M1469">
        <v>47300</v>
      </c>
      <c r="N1469">
        <v>49400</v>
      </c>
      <c r="O1469">
        <v>46300</v>
      </c>
      <c r="P1469">
        <v>44800</v>
      </c>
      <c r="Q1469">
        <v>44600</v>
      </c>
      <c r="R1469">
        <v>44700</v>
      </c>
      <c r="S1469">
        <v>44200</v>
      </c>
      <c r="T1469">
        <v>46300</v>
      </c>
      <c r="U1469">
        <v>47600</v>
      </c>
      <c r="V1469">
        <v>47200</v>
      </c>
      <c r="W1469">
        <v>49300</v>
      </c>
      <c r="X1469">
        <v>51200</v>
      </c>
    </row>
    <row r="1470" spans="1:25">
      <c r="A1470" t="str">
        <f t="shared" si="31"/>
        <v>Mar-25</v>
      </c>
      <c r="B1470" s="93">
        <v>45736</v>
      </c>
      <c r="C1470" s="90">
        <v>48000</v>
      </c>
      <c r="D1470" s="90">
        <v>47800</v>
      </c>
      <c r="E1470" s="90">
        <v>48100</v>
      </c>
      <c r="F1470" s="90">
        <v>44600</v>
      </c>
      <c r="G1470" s="90">
        <v>49600</v>
      </c>
      <c r="H1470" s="91" t="s">
        <v>25</v>
      </c>
      <c r="I1470" s="90">
        <v>46500</v>
      </c>
      <c r="J1470" s="90">
        <v>46300</v>
      </c>
      <c r="K1470" s="90">
        <v>49500</v>
      </c>
      <c r="L1470" s="91" t="s">
        <v>25</v>
      </c>
      <c r="M1470" s="90">
        <v>47600</v>
      </c>
      <c r="N1470" s="90">
        <v>49400</v>
      </c>
      <c r="O1470" s="90">
        <v>46400</v>
      </c>
      <c r="P1470" s="90">
        <v>45500</v>
      </c>
      <c r="Q1470" s="90">
        <v>45000</v>
      </c>
      <c r="R1470" s="90">
        <v>45100</v>
      </c>
      <c r="S1470" s="90">
        <v>44800</v>
      </c>
      <c r="T1470" s="90">
        <v>46700</v>
      </c>
      <c r="U1470" s="90">
        <v>48200</v>
      </c>
      <c r="V1470" s="90">
        <v>47500</v>
      </c>
      <c r="W1470" s="90">
        <v>49500</v>
      </c>
      <c r="X1470" s="90">
        <v>52100</v>
      </c>
    </row>
    <row r="1471" spans="1:25">
      <c r="A1471" t="str">
        <f t="shared" si="31"/>
        <v>Mar-25</v>
      </c>
      <c r="B1471" s="265">
        <v>45737</v>
      </c>
      <c r="C1471">
        <v>48100</v>
      </c>
      <c r="D1471">
        <v>48000</v>
      </c>
      <c r="E1471">
        <v>48500</v>
      </c>
      <c r="F1471">
        <v>45300</v>
      </c>
      <c r="G1471">
        <v>50200</v>
      </c>
      <c r="H1471" t="s">
        <v>25</v>
      </c>
      <c r="I1471">
        <v>47000</v>
      </c>
      <c r="J1471">
        <v>46600</v>
      </c>
      <c r="K1471">
        <v>49500</v>
      </c>
      <c r="L1471" t="s">
        <v>25</v>
      </c>
      <c r="M1471">
        <v>48000</v>
      </c>
      <c r="N1471">
        <v>49400</v>
      </c>
      <c r="O1471">
        <v>47000</v>
      </c>
      <c r="P1471">
        <v>45800</v>
      </c>
      <c r="Q1471">
        <v>45200</v>
      </c>
      <c r="R1471">
        <v>45200</v>
      </c>
      <c r="S1471">
        <v>45000</v>
      </c>
      <c r="T1471">
        <v>47400</v>
      </c>
      <c r="U1471">
        <v>48500</v>
      </c>
      <c r="V1471">
        <v>47500</v>
      </c>
      <c r="W1471">
        <v>50200</v>
      </c>
      <c r="X1471">
        <v>52400</v>
      </c>
    </row>
    <row r="1472" spans="1:25">
      <c r="A1472" t="str">
        <f t="shared" si="31"/>
        <v>Mar-25</v>
      </c>
      <c r="B1472" s="265">
        <v>45738</v>
      </c>
      <c r="C1472">
        <v>48100</v>
      </c>
      <c r="D1472">
        <v>48000</v>
      </c>
      <c r="E1472">
        <v>48500</v>
      </c>
      <c r="F1472">
        <v>45200</v>
      </c>
      <c r="G1472">
        <v>50200</v>
      </c>
      <c r="H1472" t="s">
        <v>25</v>
      </c>
      <c r="I1472">
        <v>47000</v>
      </c>
      <c r="J1472">
        <v>46500</v>
      </c>
      <c r="K1472">
        <v>49200</v>
      </c>
      <c r="L1472" t="s">
        <v>25</v>
      </c>
      <c r="M1472">
        <v>48000</v>
      </c>
      <c r="N1472">
        <v>49300</v>
      </c>
      <c r="O1472">
        <v>47000</v>
      </c>
      <c r="P1472">
        <v>45800</v>
      </c>
      <c r="Q1472">
        <v>44900</v>
      </c>
      <c r="R1472">
        <v>45000</v>
      </c>
      <c r="S1472">
        <v>45000</v>
      </c>
      <c r="T1472">
        <v>47300</v>
      </c>
      <c r="U1472">
        <v>48400</v>
      </c>
      <c r="V1472">
        <v>47500</v>
      </c>
      <c r="W1472">
        <v>50200</v>
      </c>
      <c r="X1472">
        <v>52400</v>
      </c>
    </row>
    <row r="1473" spans="1:25">
      <c r="A1473" t="str">
        <f t="shared" si="31"/>
        <v>Mar-25</v>
      </c>
      <c r="B1473" s="265">
        <v>45739</v>
      </c>
      <c r="C1473" t="s">
        <v>24</v>
      </c>
      <c r="D1473" t="s">
        <v>24</v>
      </c>
      <c r="E1473" t="s">
        <v>24</v>
      </c>
      <c r="F1473" t="s">
        <v>24</v>
      </c>
      <c r="G1473" t="s">
        <v>24</v>
      </c>
      <c r="H1473" t="s">
        <v>24</v>
      </c>
      <c r="I1473" t="s">
        <v>24</v>
      </c>
      <c r="J1473" t="s">
        <v>24</v>
      </c>
      <c r="K1473" t="s">
        <v>24</v>
      </c>
      <c r="L1473" t="s">
        <v>24</v>
      </c>
      <c r="M1473" t="s">
        <v>24</v>
      </c>
      <c r="N1473" t="s">
        <v>24</v>
      </c>
      <c r="O1473" t="s">
        <v>24</v>
      </c>
      <c r="P1473" t="s">
        <v>24</v>
      </c>
      <c r="Q1473" t="s">
        <v>24</v>
      </c>
      <c r="R1473" t="s">
        <v>24</v>
      </c>
      <c r="S1473" t="s">
        <v>24</v>
      </c>
      <c r="T1473" t="s">
        <v>24</v>
      </c>
      <c r="U1473" t="s">
        <v>24</v>
      </c>
      <c r="V1473" t="s">
        <v>24</v>
      </c>
      <c r="W1473" t="s">
        <v>24</v>
      </c>
      <c r="X1473" t="s">
        <v>24</v>
      </c>
    </row>
    <row r="1474" spans="1:25">
      <c r="A1474" t="str">
        <f t="shared" si="31"/>
        <v>Mar-25</v>
      </c>
      <c r="B1474" s="265">
        <v>45740</v>
      </c>
      <c r="C1474">
        <v>48300</v>
      </c>
      <c r="D1474">
        <v>48000</v>
      </c>
      <c r="E1474">
        <v>49500</v>
      </c>
      <c r="F1474">
        <v>45500</v>
      </c>
      <c r="G1474">
        <v>50600</v>
      </c>
      <c r="H1474" t="s">
        <v>25</v>
      </c>
      <c r="I1474">
        <v>47500</v>
      </c>
      <c r="J1474">
        <v>47500</v>
      </c>
      <c r="K1474">
        <v>49500</v>
      </c>
      <c r="L1474" t="s">
        <v>25</v>
      </c>
      <c r="M1474">
        <v>48500</v>
      </c>
      <c r="N1474">
        <v>49400</v>
      </c>
      <c r="O1474">
        <v>47800</v>
      </c>
      <c r="P1474">
        <v>46000</v>
      </c>
      <c r="Q1474">
        <v>45200</v>
      </c>
      <c r="R1474">
        <v>45300</v>
      </c>
      <c r="S1474">
        <v>45900</v>
      </c>
      <c r="T1474">
        <v>47600</v>
      </c>
      <c r="U1474">
        <v>48400</v>
      </c>
      <c r="V1474">
        <v>47500</v>
      </c>
      <c r="W1474">
        <v>50200</v>
      </c>
      <c r="X1474">
        <v>52600</v>
      </c>
    </row>
    <row r="1475" spans="1:25">
      <c r="A1475" t="str">
        <f t="shared" si="31"/>
        <v>Mar-25</v>
      </c>
      <c r="B1475" s="93">
        <v>45741</v>
      </c>
      <c r="C1475" s="90">
        <v>48100</v>
      </c>
      <c r="D1475" s="90">
        <v>48000</v>
      </c>
      <c r="E1475" s="90">
        <v>49300</v>
      </c>
      <c r="F1475" s="90">
        <v>45500</v>
      </c>
      <c r="G1475" s="90">
        <v>50900</v>
      </c>
      <c r="H1475" s="91" t="s">
        <v>25</v>
      </c>
      <c r="I1475" s="90">
        <v>47500</v>
      </c>
      <c r="J1475" s="90">
        <v>47300</v>
      </c>
      <c r="K1475" s="90">
        <v>49500</v>
      </c>
      <c r="L1475" s="91" t="s">
        <v>25</v>
      </c>
      <c r="M1475" s="90">
        <v>48500</v>
      </c>
      <c r="N1475" s="90">
        <v>49400</v>
      </c>
      <c r="O1475" s="90">
        <v>47800</v>
      </c>
      <c r="P1475" s="90">
        <v>46300</v>
      </c>
      <c r="Q1475" s="90">
        <v>45200</v>
      </c>
      <c r="R1475" s="90">
        <v>45300</v>
      </c>
      <c r="S1475" s="90">
        <v>45900</v>
      </c>
      <c r="T1475" s="90">
        <v>47600</v>
      </c>
      <c r="U1475" s="90">
        <v>48700</v>
      </c>
      <c r="V1475" s="90">
        <v>47500</v>
      </c>
      <c r="W1475" s="90">
        <v>50300</v>
      </c>
      <c r="X1475" s="90">
        <v>52600</v>
      </c>
      <c r="Y1475" s="90"/>
    </row>
    <row r="1476" spans="1:25">
      <c r="A1476" t="str">
        <f t="shared" si="31"/>
        <v>Mar-25</v>
      </c>
      <c r="B1476" s="265">
        <v>45742</v>
      </c>
      <c r="C1476">
        <v>48100</v>
      </c>
      <c r="D1476">
        <v>48000</v>
      </c>
      <c r="E1476">
        <v>49000</v>
      </c>
      <c r="F1476">
        <v>45500</v>
      </c>
      <c r="G1476">
        <v>50900</v>
      </c>
      <c r="H1476" t="s">
        <v>25</v>
      </c>
      <c r="I1476">
        <v>47300</v>
      </c>
      <c r="J1476">
        <v>47000</v>
      </c>
      <c r="K1476">
        <v>49500</v>
      </c>
      <c r="L1476" t="s">
        <v>25</v>
      </c>
      <c r="M1476">
        <v>48400</v>
      </c>
      <c r="N1476">
        <v>49400</v>
      </c>
      <c r="O1476">
        <v>47400</v>
      </c>
      <c r="P1476">
        <v>46400</v>
      </c>
      <c r="Q1476">
        <v>45000</v>
      </c>
      <c r="R1476">
        <v>45200</v>
      </c>
      <c r="S1476">
        <v>45900</v>
      </c>
      <c r="T1476">
        <v>47600</v>
      </c>
      <c r="U1476">
        <v>48500</v>
      </c>
      <c r="V1476">
        <v>47500</v>
      </c>
      <c r="W1476">
        <v>50300</v>
      </c>
      <c r="X1476">
        <v>52600</v>
      </c>
    </row>
    <row r="1477" spans="1:25">
      <c r="A1477" t="str">
        <f t="shared" si="31"/>
        <v>Mar-25</v>
      </c>
      <c r="B1477" s="265">
        <v>45743</v>
      </c>
      <c r="C1477">
        <v>48000</v>
      </c>
      <c r="D1477">
        <v>48000</v>
      </c>
      <c r="E1477">
        <v>49000</v>
      </c>
      <c r="F1477">
        <v>45300</v>
      </c>
      <c r="G1477">
        <v>50900</v>
      </c>
      <c r="H1477" t="s">
        <v>25</v>
      </c>
      <c r="I1477">
        <v>47500</v>
      </c>
      <c r="J1477">
        <v>47100</v>
      </c>
      <c r="K1477">
        <v>49500</v>
      </c>
      <c r="L1477" t="s">
        <v>25</v>
      </c>
      <c r="M1477">
        <v>48400</v>
      </c>
      <c r="N1477">
        <v>49400</v>
      </c>
      <c r="O1477">
        <v>47500</v>
      </c>
      <c r="P1477">
        <v>46400</v>
      </c>
      <c r="Q1477">
        <v>44900</v>
      </c>
      <c r="R1477">
        <v>45200</v>
      </c>
      <c r="S1477">
        <v>45600</v>
      </c>
      <c r="T1477">
        <v>47400</v>
      </c>
      <c r="U1477">
        <v>48500</v>
      </c>
      <c r="V1477">
        <v>47500</v>
      </c>
      <c r="W1477">
        <v>50000</v>
      </c>
      <c r="X1477">
        <v>52600</v>
      </c>
    </row>
    <row r="1478" spans="1:25">
      <c r="A1478" t="str">
        <f t="shared" si="31"/>
        <v>Mar-25</v>
      </c>
      <c r="B1478" s="93">
        <v>45744</v>
      </c>
      <c r="C1478" s="90">
        <v>48000</v>
      </c>
      <c r="D1478" s="90">
        <v>48000</v>
      </c>
      <c r="E1478" s="90">
        <v>48800</v>
      </c>
      <c r="F1478" s="90">
        <v>45100</v>
      </c>
      <c r="G1478" s="90">
        <v>50800</v>
      </c>
      <c r="H1478" s="91" t="s">
        <v>25</v>
      </c>
      <c r="I1478" s="90">
        <v>47200</v>
      </c>
      <c r="J1478" s="90">
        <v>47000</v>
      </c>
      <c r="K1478" s="90">
        <v>49300</v>
      </c>
      <c r="L1478" s="91" t="s">
        <v>25</v>
      </c>
      <c r="M1478" s="90">
        <v>48100</v>
      </c>
      <c r="N1478" s="90">
        <v>49300</v>
      </c>
      <c r="O1478" s="90">
        <v>47300</v>
      </c>
      <c r="P1478" s="90">
        <v>46300</v>
      </c>
      <c r="Q1478" s="90">
        <v>44700</v>
      </c>
      <c r="R1478" s="90">
        <v>44800</v>
      </c>
      <c r="S1478" s="90">
        <v>45500</v>
      </c>
      <c r="T1478" s="90">
        <v>47200</v>
      </c>
      <c r="U1478" s="90">
        <v>48300</v>
      </c>
      <c r="V1478" s="90">
        <v>48000</v>
      </c>
      <c r="W1478" s="90">
        <v>49800</v>
      </c>
      <c r="X1478" s="90">
        <v>52600</v>
      </c>
      <c r="Y1478" s="90"/>
    </row>
    <row r="1479" spans="1:25">
      <c r="A1479" t="str">
        <f t="shared" si="31"/>
        <v>Mar-25</v>
      </c>
      <c r="B1479" s="265">
        <v>45745</v>
      </c>
      <c r="C1479">
        <v>48000</v>
      </c>
      <c r="D1479">
        <v>48000</v>
      </c>
      <c r="E1479">
        <v>48900</v>
      </c>
      <c r="F1479">
        <v>45200</v>
      </c>
      <c r="G1479">
        <v>50800</v>
      </c>
      <c r="H1479" t="s">
        <v>25</v>
      </c>
      <c r="I1479">
        <v>47200</v>
      </c>
      <c r="J1479">
        <v>47100</v>
      </c>
      <c r="K1479">
        <v>49300</v>
      </c>
      <c r="L1479" t="s">
        <v>25</v>
      </c>
      <c r="M1479">
        <v>48100</v>
      </c>
      <c r="N1479">
        <v>49300</v>
      </c>
      <c r="O1479">
        <v>47200</v>
      </c>
      <c r="P1479">
        <v>46000</v>
      </c>
      <c r="Q1479">
        <v>44700</v>
      </c>
      <c r="R1479">
        <v>44800</v>
      </c>
      <c r="S1479">
        <v>45500</v>
      </c>
      <c r="T1479">
        <v>47300</v>
      </c>
      <c r="U1479">
        <v>48200</v>
      </c>
      <c r="V1479">
        <v>48500</v>
      </c>
      <c r="W1479">
        <v>49800</v>
      </c>
      <c r="X1479">
        <v>52600</v>
      </c>
    </row>
    <row r="1480" spans="1:25">
      <c r="A1480" t="str">
        <f t="shared" si="31"/>
        <v>Mar-25</v>
      </c>
      <c r="B1480" s="93">
        <v>45746</v>
      </c>
      <c r="C1480" s="90" t="s">
        <v>24</v>
      </c>
      <c r="D1480" s="90" t="s">
        <v>24</v>
      </c>
      <c r="E1480" s="90" t="s">
        <v>24</v>
      </c>
      <c r="F1480" s="90" t="s">
        <v>24</v>
      </c>
      <c r="G1480" s="90" t="s">
        <v>24</v>
      </c>
      <c r="H1480" s="90" t="s">
        <v>24</v>
      </c>
      <c r="I1480" s="90" t="s">
        <v>24</v>
      </c>
      <c r="J1480" s="90" t="s">
        <v>24</v>
      </c>
      <c r="K1480" s="90" t="s">
        <v>24</v>
      </c>
      <c r="L1480" s="90" t="s">
        <v>24</v>
      </c>
      <c r="M1480" s="90" t="s">
        <v>24</v>
      </c>
      <c r="N1480" s="90" t="s">
        <v>24</v>
      </c>
      <c r="O1480" s="90" t="s">
        <v>24</v>
      </c>
      <c r="P1480" s="90" t="s">
        <v>24</v>
      </c>
      <c r="Q1480" s="90" t="s">
        <v>24</v>
      </c>
      <c r="R1480" s="90" t="s">
        <v>24</v>
      </c>
      <c r="S1480" s="90" t="s">
        <v>24</v>
      </c>
      <c r="T1480" s="90" t="s">
        <v>24</v>
      </c>
      <c r="U1480" s="90" t="s">
        <v>24</v>
      </c>
      <c r="V1480" s="90" t="s">
        <v>24</v>
      </c>
      <c r="W1480" s="90" t="s">
        <v>24</v>
      </c>
      <c r="X1480" s="90" t="s">
        <v>24</v>
      </c>
      <c r="Y1480" s="90"/>
    </row>
    <row r="1481" spans="1:25" s="273" customFormat="1">
      <c r="A1481" t="str">
        <f t="shared" si="31"/>
        <v>Mar-25</v>
      </c>
      <c r="B1481" s="275">
        <v>45747</v>
      </c>
      <c r="C1481" s="276">
        <v>48200</v>
      </c>
      <c r="D1481" s="276">
        <v>48000</v>
      </c>
      <c r="E1481" s="276">
        <v>49100</v>
      </c>
      <c r="F1481" s="276">
        <v>45700</v>
      </c>
      <c r="G1481" s="276">
        <v>51200</v>
      </c>
      <c r="H1481" s="277" t="s">
        <v>25</v>
      </c>
      <c r="I1481" s="276">
        <v>47500</v>
      </c>
      <c r="J1481" s="276">
        <v>47400</v>
      </c>
      <c r="K1481" s="276">
        <v>49500</v>
      </c>
      <c r="L1481" s="277" t="s">
        <v>25</v>
      </c>
      <c r="M1481" s="276">
        <v>48300</v>
      </c>
      <c r="N1481" s="276">
        <v>49500</v>
      </c>
      <c r="O1481" s="276">
        <v>47700</v>
      </c>
      <c r="P1481" s="276">
        <v>46000</v>
      </c>
      <c r="Q1481" s="276">
        <v>44900</v>
      </c>
      <c r="R1481" s="276">
        <v>45200</v>
      </c>
      <c r="S1481" s="276">
        <v>45600</v>
      </c>
      <c r="T1481" s="276">
        <v>47800</v>
      </c>
      <c r="U1481" s="276">
        <v>48200</v>
      </c>
      <c r="V1481" s="276">
        <v>48500</v>
      </c>
      <c r="W1481" s="276">
        <v>49800</v>
      </c>
      <c r="X1481" s="276">
        <v>52600</v>
      </c>
      <c r="Y1481" s="276"/>
    </row>
    <row r="1482" spans="1:25">
      <c r="A1482" t="str">
        <f t="shared" si="31"/>
        <v>Apr-25</v>
      </c>
      <c r="B1482" s="93">
        <v>45748</v>
      </c>
      <c r="C1482" s="90">
        <v>48500</v>
      </c>
      <c r="D1482" s="90">
        <v>48500</v>
      </c>
      <c r="E1482" s="90">
        <v>49500</v>
      </c>
      <c r="F1482" s="90">
        <v>46000</v>
      </c>
      <c r="G1482" s="90">
        <v>51200</v>
      </c>
      <c r="H1482" s="91" t="s">
        <v>25</v>
      </c>
      <c r="I1482" s="90">
        <v>47700</v>
      </c>
      <c r="J1482" s="90">
        <v>47800</v>
      </c>
      <c r="K1482" s="90">
        <v>49500</v>
      </c>
      <c r="L1482" s="91" t="s">
        <v>25</v>
      </c>
      <c r="M1482" s="90">
        <v>48900</v>
      </c>
      <c r="N1482" s="90">
        <v>49500</v>
      </c>
      <c r="O1482" s="90">
        <v>48400</v>
      </c>
      <c r="P1482" s="90">
        <v>46700</v>
      </c>
      <c r="Q1482" s="90">
        <v>45800</v>
      </c>
      <c r="R1482" s="90">
        <v>45700</v>
      </c>
      <c r="S1482" s="90">
        <v>46000</v>
      </c>
      <c r="T1482" s="90">
        <v>48100</v>
      </c>
      <c r="U1482" s="90">
        <v>49000</v>
      </c>
      <c r="V1482" s="90">
        <v>49000</v>
      </c>
      <c r="W1482" s="90">
        <v>50500</v>
      </c>
      <c r="X1482" s="90">
        <v>53300</v>
      </c>
      <c r="Y1482" s="90"/>
    </row>
    <row r="1483" spans="1:25">
      <c r="A1483" t="str">
        <f t="shared" si="31"/>
        <v>Apr-25</v>
      </c>
      <c r="B1483" s="93">
        <v>45749</v>
      </c>
      <c r="C1483" s="90">
        <v>48700</v>
      </c>
      <c r="D1483" s="90">
        <v>48700</v>
      </c>
      <c r="E1483" s="90">
        <v>49300</v>
      </c>
      <c r="F1483" s="90">
        <v>46300</v>
      </c>
      <c r="G1483" s="90">
        <v>51200</v>
      </c>
      <c r="H1483" s="91" t="s">
        <v>25</v>
      </c>
      <c r="I1483" s="90">
        <v>47500</v>
      </c>
      <c r="J1483" s="90">
        <v>47700</v>
      </c>
      <c r="K1483" s="90">
        <v>49600</v>
      </c>
      <c r="L1483" s="91" t="s">
        <v>25</v>
      </c>
      <c r="M1483" s="90">
        <v>49000</v>
      </c>
      <c r="N1483" s="90">
        <v>49500</v>
      </c>
      <c r="O1483" s="90">
        <v>48300</v>
      </c>
      <c r="P1483" s="90">
        <v>47000</v>
      </c>
      <c r="Q1483" s="90">
        <v>45600</v>
      </c>
      <c r="R1483" s="90">
        <v>45800</v>
      </c>
      <c r="S1483" s="90">
        <v>46200</v>
      </c>
      <c r="T1483" s="90">
        <v>48400</v>
      </c>
      <c r="U1483" s="90">
        <v>49000</v>
      </c>
      <c r="V1483" s="90">
        <v>49000</v>
      </c>
      <c r="W1483" s="90">
        <v>50500</v>
      </c>
      <c r="X1483" s="90">
        <v>53300</v>
      </c>
      <c r="Y1483" s="90"/>
    </row>
    <row r="1484" spans="1:25">
      <c r="A1484" t="str">
        <f t="shared" si="31"/>
        <v>Apr-25</v>
      </c>
      <c r="B1484" s="265">
        <v>45750</v>
      </c>
      <c r="C1484">
        <v>48700</v>
      </c>
      <c r="D1484">
        <v>48700</v>
      </c>
      <c r="E1484">
        <v>49800</v>
      </c>
      <c r="F1484">
        <v>46600</v>
      </c>
      <c r="G1484">
        <v>51400</v>
      </c>
      <c r="H1484" t="s">
        <v>25</v>
      </c>
      <c r="I1484">
        <v>47500</v>
      </c>
      <c r="J1484">
        <v>48000</v>
      </c>
      <c r="K1484">
        <v>49900</v>
      </c>
      <c r="L1484" t="s">
        <v>25</v>
      </c>
      <c r="M1484">
        <v>49300</v>
      </c>
      <c r="N1484">
        <v>49600</v>
      </c>
      <c r="O1484">
        <v>48800</v>
      </c>
      <c r="P1484">
        <v>47500</v>
      </c>
      <c r="Q1484">
        <v>46200</v>
      </c>
      <c r="R1484">
        <v>46400</v>
      </c>
      <c r="S1484">
        <v>46600</v>
      </c>
      <c r="T1484">
        <v>48700</v>
      </c>
      <c r="U1484">
        <v>49500</v>
      </c>
      <c r="V1484">
        <v>49700</v>
      </c>
      <c r="W1484">
        <v>50500</v>
      </c>
      <c r="X1484">
        <v>53300</v>
      </c>
    </row>
    <row r="1485" spans="1:25">
      <c r="A1485" t="str">
        <f t="shared" si="31"/>
        <v>Apr-25</v>
      </c>
      <c r="B1485" s="265">
        <v>45751</v>
      </c>
      <c r="C1485">
        <v>48700</v>
      </c>
      <c r="D1485">
        <v>48700</v>
      </c>
      <c r="E1485">
        <v>50200</v>
      </c>
      <c r="F1485">
        <v>46700</v>
      </c>
      <c r="G1485">
        <v>51400</v>
      </c>
      <c r="H1485" t="s">
        <v>25</v>
      </c>
      <c r="I1485">
        <v>47500</v>
      </c>
      <c r="J1485">
        <v>48100</v>
      </c>
      <c r="K1485">
        <v>49900</v>
      </c>
      <c r="L1485" t="s">
        <v>25</v>
      </c>
      <c r="M1485">
        <v>49300</v>
      </c>
      <c r="N1485">
        <v>49600</v>
      </c>
      <c r="O1485">
        <v>48800</v>
      </c>
      <c r="P1485">
        <v>47800</v>
      </c>
      <c r="Q1485">
        <v>46400</v>
      </c>
      <c r="R1485">
        <v>46500</v>
      </c>
      <c r="S1485">
        <v>46700</v>
      </c>
      <c r="T1485">
        <v>48800</v>
      </c>
      <c r="U1485">
        <v>49600</v>
      </c>
      <c r="V1485">
        <v>50000</v>
      </c>
      <c r="W1485">
        <v>50800</v>
      </c>
      <c r="X1485">
        <v>53300</v>
      </c>
    </row>
    <row r="1486" spans="1:25">
      <c r="A1486" t="str">
        <f t="shared" si="31"/>
        <v>Apr-25</v>
      </c>
      <c r="B1486" s="265">
        <v>45752</v>
      </c>
      <c r="C1486">
        <v>48700</v>
      </c>
      <c r="D1486">
        <v>48700</v>
      </c>
      <c r="E1486">
        <v>49800</v>
      </c>
      <c r="F1486">
        <v>46300</v>
      </c>
      <c r="G1486">
        <v>51200</v>
      </c>
      <c r="H1486" t="s">
        <v>25</v>
      </c>
      <c r="I1486">
        <v>47300</v>
      </c>
      <c r="J1486">
        <v>47800</v>
      </c>
      <c r="K1486">
        <v>49800</v>
      </c>
      <c r="L1486" t="s">
        <v>25</v>
      </c>
      <c r="M1486">
        <v>49100</v>
      </c>
      <c r="N1486">
        <v>49500</v>
      </c>
      <c r="O1486">
        <v>48600</v>
      </c>
      <c r="P1486">
        <v>47800</v>
      </c>
      <c r="Q1486">
        <v>46000</v>
      </c>
      <c r="R1486">
        <v>46200</v>
      </c>
      <c r="S1486">
        <v>46700</v>
      </c>
      <c r="T1486">
        <v>48400</v>
      </c>
      <c r="U1486">
        <v>49500</v>
      </c>
      <c r="V1486">
        <v>50000</v>
      </c>
      <c r="W1486">
        <v>50800</v>
      </c>
      <c r="X1486">
        <v>53300</v>
      </c>
    </row>
    <row r="1487" spans="1:25">
      <c r="A1487" t="str">
        <f t="shared" si="31"/>
        <v>Apr-25</v>
      </c>
      <c r="B1487" s="265">
        <v>45753</v>
      </c>
      <c r="C1487" t="s">
        <v>24</v>
      </c>
      <c r="D1487" t="s">
        <v>24</v>
      </c>
      <c r="E1487" t="s">
        <v>24</v>
      </c>
      <c r="F1487" t="s">
        <v>24</v>
      </c>
      <c r="G1487" t="s">
        <v>24</v>
      </c>
      <c r="H1487" t="s">
        <v>24</v>
      </c>
      <c r="I1487" t="s">
        <v>24</v>
      </c>
      <c r="J1487" t="s">
        <v>24</v>
      </c>
      <c r="K1487" t="s">
        <v>24</v>
      </c>
      <c r="L1487" t="s">
        <v>24</v>
      </c>
      <c r="M1487" t="s">
        <v>24</v>
      </c>
      <c r="N1487" t="s">
        <v>24</v>
      </c>
      <c r="O1487" t="s">
        <v>24</v>
      </c>
      <c r="P1487" t="s">
        <v>24</v>
      </c>
      <c r="Q1487" t="s">
        <v>24</v>
      </c>
      <c r="R1487" t="s">
        <v>24</v>
      </c>
      <c r="S1487" t="s">
        <v>24</v>
      </c>
      <c r="T1487" t="s">
        <v>24</v>
      </c>
      <c r="U1487" t="s">
        <v>24</v>
      </c>
      <c r="V1487" t="s">
        <v>24</v>
      </c>
      <c r="W1487" t="s">
        <v>24</v>
      </c>
      <c r="X1487" t="s">
        <v>24</v>
      </c>
    </row>
    <row r="1488" spans="1:25">
      <c r="A1488" t="str">
        <f t="shared" si="31"/>
        <v>Apr-25</v>
      </c>
      <c r="B1488" s="265">
        <v>45754</v>
      </c>
      <c r="C1488">
        <v>48300</v>
      </c>
      <c r="D1488">
        <v>48700</v>
      </c>
      <c r="E1488">
        <v>49000</v>
      </c>
      <c r="F1488">
        <v>45800</v>
      </c>
      <c r="G1488">
        <v>51200</v>
      </c>
      <c r="H1488" t="s">
        <v>25</v>
      </c>
      <c r="I1488">
        <v>47000</v>
      </c>
      <c r="J1488">
        <v>47300</v>
      </c>
      <c r="K1488">
        <v>49500</v>
      </c>
      <c r="L1488" t="s">
        <v>25</v>
      </c>
      <c r="M1488">
        <v>48700</v>
      </c>
      <c r="N1488">
        <v>49400</v>
      </c>
      <c r="O1488">
        <v>48000</v>
      </c>
      <c r="P1488">
        <v>47300</v>
      </c>
      <c r="Q1488">
        <v>45500</v>
      </c>
      <c r="R1488">
        <v>45700</v>
      </c>
      <c r="S1488">
        <v>46200</v>
      </c>
      <c r="T1488">
        <v>47900</v>
      </c>
      <c r="U1488">
        <v>49300</v>
      </c>
      <c r="V1488">
        <v>50000</v>
      </c>
      <c r="W1488">
        <v>50200</v>
      </c>
      <c r="X1488">
        <v>53300</v>
      </c>
    </row>
    <row r="1489" spans="1:25">
      <c r="A1489" t="str">
        <f t="shared" si="31"/>
        <v>Apr-25</v>
      </c>
      <c r="B1489" s="93">
        <v>45755</v>
      </c>
      <c r="C1489" s="90">
        <v>48000</v>
      </c>
      <c r="D1489" s="90">
        <v>48500</v>
      </c>
      <c r="E1489" s="90">
        <v>49000</v>
      </c>
      <c r="F1489" s="90">
        <v>45800</v>
      </c>
      <c r="G1489" s="90">
        <v>51100</v>
      </c>
      <c r="H1489" s="91" t="s">
        <v>25</v>
      </c>
      <c r="I1489" s="90">
        <v>47000</v>
      </c>
      <c r="J1489" s="90">
        <v>47500</v>
      </c>
      <c r="K1489" s="90">
        <v>49300</v>
      </c>
      <c r="L1489" s="91" t="s">
        <v>25</v>
      </c>
      <c r="M1489" s="90">
        <v>48600</v>
      </c>
      <c r="N1489" s="90">
        <v>49400</v>
      </c>
      <c r="O1489" s="90">
        <v>47800</v>
      </c>
      <c r="P1489" s="90">
        <v>47100</v>
      </c>
      <c r="Q1489" s="90">
        <v>45400</v>
      </c>
      <c r="R1489" s="90">
        <v>45600</v>
      </c>
      <c r="S1489" s="90">
        <v>46000</v>
      </c>
      <c r="T1489" s="90">
        <v>47900</v>
      </c>
      <c r="U1489" s="90">
        <v>49000</v>
      </c>
      <c r="V1489" s="90">
        <v>50000</v>
      </c>
      <c r="W1489" s="90">
        <v>50200</v>
      </c>
      <c r="X1489" s="90">
        <v>53300</v>
      </c>
      <c r="Y1489" s="90"/>
    </row>
    <row r="1490" spans="1:25">
      <c r="A1490" t="str">
        <f t="shared" si="31"/>
        <v>Apr-25</v>
      </c>
      <c r="B1490" s="265">
        <v>45756</v>
      </c>
      <c r="C1490">
        <v>48000</v>
      </c>
      <c r="D1490">
        <v>48500</v>
      </c>
      <c r="E1490">
        <v>49200</v>
      </c>
      <c r="F1490">
        <v>46000</v>
      </c>
      <c r="G1490">
        <v>50800</v>
      </c>
      <c r="H1490" t="s">
        <v>25</v>
      </c>
      <c r="I1490">
        <v>47200</v>
      </c>
      <c r="J1490">
        <v>47700</v>
      </c>
      <c r="K1490">
        <v>49300</v>
      </c>
      <c r="L1490" t="s">
        <v>25</v>
      </c>
      <c r="M1490">
        <v>48800</v>
      </c>
      <c r="N1490">
        <v>49400</v>
      </c>
      <c r="O1490">
        <v>48200</v>
      </c>
      <c r="P1490">
        <v>47300</v>
      </c>
      <c r="Q1490">
        <v>45900</v>
      </c>
      <c r="R1490">
        <v>45800</v>
      </c>
      <c r="S1490">
        <v>46200</v>
      </c>
      <c r="T1490">
        <v>48100</v>
      </c>
      <c r="U1490">
        <v>49000</v>
      </c>
      <c r="V1490">
        <v>50500</v>
      </c>
      <c r="W1490">
        <v>50300</v>
      </c>
      <c r="X1490">
        <v>53300</v>
      </c>
    </row>
    <row r="1491" spans="1:25">
      <c r="A1491" t="str">
        <f t="shared" si="31"/>
        <v>Apr-25</v>
      </c>
      <c r="B1491" s="265">
        <v>45757</v>
      </c>
      <c r="C1491">
        <v>48200</v>
      </c>
      <c r="D1491">
        <v>48700</v>
      </c>
      <c r="E1491">
        <v>49400</v>
      </c>
      <c r="F1491">
        <v>46200</v>
      </c>
      <c r="G1491">
        <v>50800</v>
      </c>
      <c r="H1491" t="s">
        <v>25</v>
      </c>
      <c r="I1491">
        <v>47300</v>
      </c>
      <c r="J1491">
        <v>47900</v>
      </c>
      <c r="K1491">
        <v>49300</v>
      </c>
      <c r="L1491" t="s">
        <v>25</v>
      </c>
      <c r="M1491">
        <v>48800</v>
      </c>
      <c r="N1491">
        <v>49400</v>
      </c>
      <c r="O1491">
        <v>48200</v>
      </c>
      <c r="P1491">
        <v>47300</v>
      </c>
      <c r="Q1491">
        <v>45900</v>
      </c>
      <c r="R1491">
        <v>45900</v>
      </c>
      <c r="S1491">
        <v>46200</v>
      </c>
      <c r="T1491">
        <v>48300</v>
      </c>
      <c r="U1491">
        <v>49300</v>
      </c>
      <c r="V1491">
        <v>51000</v>
      </c>
      <c r="W1491">
        <v>50300</v>
      </c>
      <c r="X1491">
        <v>53300</v>
      </c>
    </row>
    <row r="1492" spans="1:25">
      <c r="A1492" t="str">
        <f t="shared" si="31"/>
        <v>Apr-25</v>
      </c>
      <c r="B1492" s="265">
        <v>45758</v>
      </c>
      <c r="C1492">
        <v>48600</v>
      </c>
      <c r="D1492">
        <v>48700</v>
      </c>
      <c r="E1492">
        <v>49500</v>
      </c>
      <c r="F1492">
        <v>46600</v>
      </c>
      <c r="G1492">
        <v>51000</v>
      </c>
      <c r="H1492" t="s">
        <v>25</v>
      </c>
      <c r="I1492">
        <v>47300</v>
      </c>
      <c r="J1492">
        <v>47900</v>
      </c>
      <c r="K1492">
        <v>49700</v>
      </c>
      <c r="L1492" t="s">
        <v>25</v>
      </c>
      <c r="M1492">
        <v>48900</v>
      </c>
      <c r="N1492">
        <v>49400</v>
      </c>
      <c r="O1492">
        <v>48500</v>
      </c>
      <c r="P1492">
        <v>47300</v>
      </c>
      <c r="Q1492">
        <v>46000</v>
      </c>
      <c r="R1492">
        <v>46100</v>
      </c>
      <c r="S1492">
        <v>46300</v>
      </c>
      <c r="T1492">
        <v>48700</v>
      </c>
      <c r="U1492">
        <v>49300</v>
      </c>
      <c r="V1492">
        <v>51500</v>
      </c>
      <c r="W1492">
        <v>50400</v>
      </c>
      <c r="X1492">
        <v>53300</v>
      </c>
    </row>
    <row r="1493" spans="1:25">
      <c r="A1493" t="str">
        <f t="shared" si="31"/>
        <v>Apr-25</v>
      </c>
      <c r="B1493" s="265">
        <v>45759</v>
      </c>
      <c r="C1493">
        <v>48600</v>
      </c>
      <c r="D1493">
        <v>48700</v>
      </c>
      <c r="E1493">
        <v>49500</v>
      </c>
      <c r="F1493">
        <v>46400</v>
      </c>
      <c r="G1493">
        <v>50800</v>
      </c>
      <c r="H1493" t="s">
        <v>25</v>
      </c>
      <c r="I1493">
        <v>47300</v>
      </c>
      <c r="J1493">
        <v>47700</v>
      </c>
      <c r="K1493">
        <v>49700</v>
      </c>
      <c r="L1493" t="s">
        <v>25</v>
      </c>
      <c r="M1493">
        <v>48900</v>
      </c>
      <c r="N1493">
        <v>49400</v>
      </c>
      <c r="O1493">
        <v>48400</v>
      </c>
      <c r="P1493">
        <v>47100</v>
      </c>
      <c r="Q1493">
        <v>45800</v>
      </c>
      <c r="R1493">
        <v>46000</v>
      </c>
      <c r="S1493">
        <v>46100</v>
      </c>
      <c r="T1493">
        <v>48500</v>
      </c>
      <c r="U1493">
        <v>49200</v>
      </c>
      <c r="V1493">
        <v>52000</v>
      </c>
      <c r="W1493">
        <v>50400</v>
      </c>
      <c r="X1493">
        <v>53300</v>
      </c>
    </row>
    <row r="1494" spans="1:25">
      <c r="A1494" t="str">
        <f t="shared" ref="A1494:A1557" si="32">TEXT(B1494,"MMM-YY")</f>
        <v>Apr-25</v>
      </c>
      <c r="B1494" s="265">
        <v>45760</v>
      </c>
      <c r="C1494" t="s">
        <v>24</v>
      </c>
      <c r="D1494" t="s">
        <v>24</v>
      </c>
      <c r="E1494" t="s">
        <v>24</v>
      </c>
      <c r="F1494" t="s">
        <v>24</v>
      </c>
      <c r="G1494" t="s">
        <v>24</v>
      </c>
      <c r="H1494" t="s">
        <v>24</v>
      </c>
      <c r="I1494" t="s">
        <v>24</v>
      </c>
      <c r="J1494" t="s">
        <v>24</v>
      </c>
      <c r="K1494" t="s">
        <v>24</v>
      </c>
      <c r="L1494" t="s">
        <v>24</v>
      </c>
      <c r="M1494" t="s">
        <v>24</v>
      </c>
      <c r="N1494" t="s">
        <v>24</v>
      </c>
      <c r="O1494" t="s">
        <v>24</v>
      </c>
      <c r="P1494" t="s">
        <v>24</v>
      </c>
      <c r="Q1494" t="s">
        <v>24</v>
      </c>
      <c r="R1494" t="s">
        <v>24</v>
      </c>
      <c r="S1494" t="s">
        <v>24</v>
      </c>
      <c r="T1494" t="s">
        <v>24</v>
      </c>
      <c r="U1494" t="s">
        <v>24</v>
      </c>
      <c r="V1494" t="s">
        <v>24</v>
      </c>
      <c r="W1494" t="s">
        <v>24</v>
      </c>
      <c r="X1494" t="s">
        <v>24</v>
      </c>
    </row>
    <row r="1495" spans="1:25">
      <c r="A1495" t="str">
        <f t="shared" si="32"/>
        <v>Apr-25</v>
      </c>
      <c r="B1495" s="265">
        <v>45761</v>
      </c>
      <c r="C1495">
        <v>48200</v>
      </c>
      <c r="D1495" t="s">
        <v>25</v>
      </c>
      <c r="E1495">
        <v>48900</v>
      </c>
      <c r="F1495">
        <v>45900</v>
      </c>
      <c r="G1495">
        <v>50000</v>
      </c>
      <c r="H1495" t="s">
        <v>25</v>
      </c>
      <c r="I1495">
        <v>47000</v>
      </c>
      <c r="J1495">
        <v>47500</v>
      </c>
      <c r="K1495">
        <v>49700</v>
      </c>
      <c r="L1495" t="s">
        <v>25</v>
      </c>
      <c r="M1495">
        <v>48800</v>
      </c>
      <c r="N1495">
        <v>49400</v>
      </c>
      <c r="O1495">
        <v>47600</v>
      </c>
      <c r="P1495">
        <v>47000</v>
      </c>
      <c r="Q1495">
        <v>45600</v>
      </c>
      <c r="R1495">
        <v>45600</v>
      </c>
      <c r="S1495">
        <v>46000</v>
      </c>
      <c r="T1495">
        <v>48000</v>
      </c>
      <c r="U1495">
        <v>48800</v>
      </c>
      <c r="V1495">
        <v>52000</v>
      </c>
      <c r="W1495">
        <v>50200</v>
      </c>
      <c r="X1495">
        <v>53300</v>
      </c>
    </row>
    <row r="1496" spans="1:25">
      <c r="A1496" t="str">
        <f t="shared" si="32"/>
        <v>Apr-25</v>
      </c>
      <c r="B1496" s="265">
        <v>45762</v>
      </c>
      <c r="C1496">
        <v>48200</v>
      </c>
      <c r="D1496">
        <v>48700</v>
      </c>
      <c r="E1496">
        <v>48700</v>
      </c>
      <c r="F1496">
        <v>45600</v>
      </c>
      <c r="G1496">
        <v>49600</v>
      </c>
      <c r="H1496" t="s">
        <v>25</v>
      </c>
      <c r="I1496">
        <v>47000</v>
      </c>
      <c r="J1496">
        <v>47400</v>
      </c>
      <c r="K1496">
        <v>49500</v>
      </c>
      <c r="L1496" t="s">
        <v>25</v>
      </c>
      <c r="M1496">
        <v>48700</v>
      </c>
      <c r="N1496">
        <v>49300</v>
      </c>
      <c r="O1496">
        <v>47300</v>
      </c>
      <c r="P1496">
        <v>47000</v>
      </c>
      <c r="Q1496">
        <v>45400</v>
      </c>
      <c r="R1496">
        <v>45400</v>
      </c>
      <c r="S1496">
        <v>46000</v>
      </c>
      <c r="T1496">
        <v>47800</v>
      </c>
      <c r="U1496">
        <v>48700</v>
      </c>
      <c r="V1496">
        <v>52000</v>
      </c>
      <c r="W1496">
        <v>50100</v>
      </c>
      <c r="X1496">
        <v>53000</v>
      </c>
    </row>
    <row r="1497" spans="1:25">
      <c r="A1497" t="str">
        <f t="shared" si="32"/>
        <v>Apr-25</v>
      </c>
      <c r="B1497" s="265">
        <v>45763</v>
      </c>
      <c r="C1497">
        <v>48200</v>
      </c>
      <c r="D1497">
        <v>48700</v>
      </c>
      <c r="E1497">
        <v>48700</v>
      </c>
      <c r="F1497">
        <v>45800</v>
      </c>
      <c r="G1497">
        <v>49600</v>
      </c>
      <c r="H1497" t="s">
        <v>25</v>
      </c>
      <c r="I1497">
        <v>47000</v>
      </c>
      <c r="J1497">
        <v>47500</v>
      </c>
      <c r="K1497">
        <v>49500</v>
      </c>
      <c r="L1497" t="s">
        <v>25</v>
      </c>
      <c r="M1497">
        <v>48700</v>
      </c>
      <c r="N1497">
        <v>49400</v>
      </c>
      <c r="O1497">
        <v>47600</v>
      </c>
      <c r="P1497">
        <v>47200</v>
      </c>
      <c r="Q1497">
        <v>45500</v>
      </c>
      <c r="R1497">
        <v>45800</v>
      </c>
      <c r="S1497">
        <v>46000</v>
      </c>
      <c r="T1497">
        <v>47900</v>
      </c>
      <c r="U1497">
        <v>49000</v>
      </c>
      <c r="V1497">
        <v>52000</v>
      </c>
      <c r="W1497">
        <v>50000</v>
      </c>
      <c r="X1497">
        <v>53000</v>
      </c>
    </row>
    <row r="1498" spans="1:25">
      <c r="A1498" t="str">
        <f t="shared" si="32"/>
        <v>Apr-25</v>
      </c>
      <c r="B1498" s="265">
        <v>45764</v>
      </c>
      <c r="C1498">
        <v>48100</v>
      </c>
      <c r="D1498">
        <v>48700</v>
      </c>
      <c r="E1498">
        <v>48600</v>
      </c>
      <c r="F1498">
        <v>45500</v>
      </c>
      <c r="G1498">
        <v>49800</v>
      </c>
      <c r="H1498" t="s">
        <v>25</v>
      </c>
      <c r="I1498">
        <v>47000</v>
      </c>
      <c r="J1498">
        <v>47200</v>
      </c>
      <c r="K1498">
        <v>49300</v>
      </c>
      <c r="L1498" t="s">
        <v>25</v>
      </c>
      <c r="M1498">
        <v>48400</v>
      </c>
      <c r="N1498">
        <v>49300</v>
      </c>
      <c r="O1498">
        <v>47300</v>
      </c>
      <c r="P1498">
        <v>47000</v>
      </c>
      <c r="Q1498">
        <v>45100</v>
      </c>
      <c r="R1498">
        <v>45400</v>
      </c>
      <c r="S1498">
        <v>45800</v>
      </c>
      <c r="T1498">
        <v>47600</v>
      </c>
      <c r="U1498">
        <v>48600</v>
      </c>
      <c r="V1498">
        <v>52000</v>
      </c>
      <c r="W1498">
        <v>49200</v>
      </c>
      <c r="X1498">
        <v>52500</v>
      </c>
    </row>
    <row r="1499" spans="1:25">
      <c r="A1499" t="str">
        <f t="shared" si="32"/>
        <v>Apr-25</v>
      </c>
      <c r="B1499" s="265">
        <v>45765</v>
      </c>
      <c r="C1499">
        <v>48100</v>
      </c>
      <c r="D1499">
        <v>48700</v>
      </c>
      <c r="E1499">
        <v>48600</v>
      </c>
      <c r="F1499">
        <v>45500</v>
      </c>
      <c r="G1499">
        <v>49600</v>
      </c>
      <c r="H1499" t="s">
        <v>25</v>
      </c>
      <c r="I1499">
        <v>47000</v>
      </c>
      <c r="J1499">
        <v>47000</v>
      </c>
      <c r="K1499">
        <v>49300</v>
      </c>
      <c r="L1499" t="s">
        <v>25</v>
      </c>
      <c r="M1499">
        <v>48300</v>
      </c>
      <c r="N1499">
        <v>49300</v>
      </c>
      <c r="O1499">
        <v>47200</v>
      </c>
      <c r="P1499">
        <v>47200</v>
      </c>
      <c r="Q1499">
        <v>44900</v>
      </c>
      <c r="R1499">
        <v>45200</v>
      </c>
      <c r="S1499">
        <v>45700</v>
      </c>
      <c r="T1499">
        <v>47500</v>
      </c>
      <c r="U1499">
        <v>48500</v>
      </c>
      <c r="V1499">
        <v>52000</v>
      </c>
      <c r="W1499">
        <v>49200</v>
      </c>
      <c r="X1499">
        <v>52500</v>
      </c>
    </row>
    <row r="1500" spans="1:25">
      <c r="A1500" t="str">
        <f t="shared" si="32"/>
        <v>Apr-25</v>
      </c>
      <c r="B1500" s="265">
        <v>45766</v>
      </c>
      <c r="C1500">
        <v>48000</v>
      </c>
      <c r="D1500">
        <v>48500</v>
      </c>
      <c r="E1500">
        <v>48400</v>
      </c>
      <c r="F1500">
        <v>45300</v>
      </c>
      <c r="G1500">
        <v>49600</v>
      </c>
      <c r="H1500" t="s">
        <v>25</v>
      </c>
      <c r="I1500">
        <v>47000</v>
      </c>
      <c r="J1500">
        <v>46800</v>
      </c>
      <c r="K1500">
        <v>49000</v>
      </c>
      <c r="L1500" t="s">
        <v>25</v>
      </c>
      <c r="M1500">
        <v>48100</v>
      </c>
      <c r="N1500">
        <v>49300</v>
      </c>
      <c r="O1500">
        <v>46800</v>
      </c>
      <c r="P1500">
        <v>47000</v>
      </c>
      <c r="Q1500">
        <v>44500</v>
      </c>
      <c r="R1500">
        <v>44800</v>
      </c>
      <c r="S1500">
        <v>45600</v>
      </c>
      <c r="T1500">
        <v>47400</v>
      </c>
      <c r="U1500">
        <v>48200</v>
      </c>
      <c r="V1500">
        <v>51500</v>
      </c>
      <c r="W1500">
        <v>49200</v>
      </c>
      <c r="X1500">
        <v>52500</v>
      </c>
    </row>
    <row r="1501" spans="1:25">
      <c r="A1501" t="str">
        <f t="shared" si="32"/>
        <v>Apr-25</v>
      </c>
      <c r="B1501" s="265">
        <v>45767</v>
      </c>
      <c r="C1501" t="s">
        <v>24</v>
      </c>
      <c r="D1501" t="s">
        <v>24</v>
      </c>
      <c r="E1501" t="s">
        <v>24</v>
      </c>
      <c r="F1501" t="s">
        <v>24</v>
      </c>
      <c r="G1501" t="s">
        <v>24</v>
      </c>
      <c r="H1501" t="s">
        <v>24</v>
      </c>
      <c r="I1501" t="s">
        <v>24</v>
      </c>
      <c r="J1501" t="s">
        <v>24</v>
      </c>
      <c r="K1501" t="s">
        <v>24</v>
      </c>
      <c r="L1501" t="s">
        <v>24</v>
      </c>
      <c r="M1501" t="s">
        <v>24</v>
      </c>
      <c r="N1501" t="s">
        <v>24</v>
      </c>
      <c r="O1501" t="s">
        <v>24</v>
      </c>
      <c r="P1501" t="s">
        <v>24</v>
      </c>
      <c r="Q1501" t="s">
        <v>24</v>
      </c>
      <c r="R1501" t="s">
        <v>24</v>
      </c>
      <c r="S1501" t="s">
        <v>24</v>
      </c>
      <c r="T1501" t="s">
        <v>24</v>
      </c>
      <c r="U1501" t="s">
        <v>24</v>
      </c>
      <c r="V1501" t="s">
        <v>24</v>
      </c>
      <c r="W1501" t="s">
        <v>24</v>
      </c>
      <c r="X1501" t="s">
        <v>24</v>
      </c>
    </row>
    <row r="1502" spans="1:25">
      <c r="A1502" t="str">
        <f t="shared" si="32"/>
        <v>Apr-25</v>
      </c>
      <c r="B1502" s="265">
        <v>45768</v>
      </c>
      <c r="C1502">
        <v>47900</v>
      </c>
      <c r="D1502">
        <v>48500</v>
      </c>
      <c r="E1502">
        <v>47900</v>
      </c>
      <c r="F1502">
        <v>44700</v>
      </c>
      <c r="G1502">
        <v>48800</v>
      </c>
      <c r="H1502" t="s">
        <v>25</v>
      </c>
      <c r="I1502">
        <v>47000</v>
      </c>
      <c r="J1502">
        <v>46800</v>
      </c>
      <c r="K1502">
        <v>49000</v>
      </c>
      <c r="L1502" t="s">
        <v>25</v>
      </c>
      <c r="M1502">
        <v>48000</v>
      </c>
      <c r="N1502">
        <v>49300</v>
      </c>
      <c r="O1502">
        <v>46600</v>
      </c>
      <c r="P1502">
        <v>47000</v>
      </c>
      <c r="Q1502">
        <v>44600</v>
      </c>
      <c r="R1502">
        <v>44700</v>
      </c>
      <c r="S1502">
        <v>45500</v>
      </c>
      <c r="T1502">
        <v>46800</v>
      </c>
      <c r="U1502">
        <v>48000</v>
      </c>
      <c r="V1502">
        <v>51000</v>
      </c>
      <c r="W1502">
        <v>48900</v>
      </c>
      <c r="X1502">
        <v>51700</v>
      </c>
    </row>
    <row r="1503" spans="1:25">
      <c r="A1503" t="str">
        <f t="shared" si="32"/>
        <v>Apr-25</v>
      </c>
      <c r="B1503" s="265">
        <v>45769</v>
      </c>
      <c r="C1503">
        <v>48500</v>
      </c>
      <c r="D1503">
        <v>48700</v>
      </c>
      <c r="E1503">
        <v>48600</v>
      </c>
      <c r="F1503">
        <v>45500</v>
      </c>
      <c r="G1503">
        <v>50000</v>
      </c>
      <c r="H1503" t="s">
        <v>25</v>
      </c>
      <c r="I1503">
        <v>48000</v>
      </c>
      <c r="J1503">
        <v>47500</v>
      </c>
      <c r="K1503">
        <v>49700</v>
      </c>
      <c r="L1503" t="s">
        <v>25</v>
      </c>
      <c r="M1503">
        <v>49000</v>
      </c>
      <c r="N1503">
        <v>49600</v>
      </c>
      <c r="O1503">
        <v>47800</v>
      </c>
      <c r="P1503">
        <v>47800</v>
      </c>
      <c r="Q1503">
        <v>45100</v>
      </c>
      <c r="R1503">
        <v>45600</v>
      </c>
      <c r="S1503">
        <v>46300</v>
      </c>
      <c r="T1503">
        <v>47600</v>
      </c>
      <c r="U1503">
        <v>49000</v>
      </c>
      <c r="V1503">
        <v>51500</v>
      </c>
      <c r="W1503">
        <v>49400</v>
      </c>
      <c r="X1503">
        <v>52300</v>
      </c>
    </row>
    <row r="1504" spans="1:25">
      <c r="A1504" t="str">
        <f t="shared" si="32"/>
        <v>Apr-25</v>
      </c>
      <c r="B1504" s="93">
        <v>45770</v>
      </c>
      <c r="C1504" s="90">
        <v>48400</v>
      </c>
      <c r="D1504" s="90">
        <v>48800</v>
      </c>
      <c r="E1504" s="90">
        <v>48600</v>
      </c>
      <c r="F1504" s="90">
        <v>45300</v>
      </c>
      <c r="G1504" s="90">
        <v>50000</v>
      </c>
      <c r="H1504" s="91" t="s">
        <v>25</v>
      </c>
      <c r="I1504" s="90">
        <v>47500</v>
      </c>
      <c r="J1504" s="90">
        <v>47300</v>
      </c>
      <c r="K1504" s="90">
        <v>49500</v>
      </c>
      <c r="L1504" s="91" t="s">
        <v>25</v>
      </c>
      <c r="M1504" s="90">
        <v>48900</v>
      </c>
      <c r="N1504" s="90">
        <v>49400</v>
      </c>
      <c r="O1504" s="90">
        <v>47500</v>
      </c>
      <c r="P1504" s="90">
        <v>47300</v>
      </c>
      <c r="Q1504" s="90">
        <v>44700</v>
      </c>
      <c r="R1504" s="90">
        <v>45200</v>
      </c>
      <c r="S1504" s="90">
        <v>45700</v>
      </c>
      <c r="T1504" s="90">
        <v>47400</v>
      </c>
      <c r="U1504" s="90">
        <v>48700</v>
      </c>
      <c r="V1504" s="90">
        <v>51500</v>
      </c>
      <c r="W1504" s="90">
        <v>49400</v>
      </c>
      <c r="X1504" s="90">
        <v>52300</v>
      </c>
      <c r="Y1504" s="90"/>
    </row>
    <row r="1505" spans="1:24">
      <c r="A1505" t="str">
        <f t="shared" si="32"/>
        <v>Apr-25</v>
      </c>
      <c r="B1505" s="265">
        <v>45771</v>
      </c>
      <c r="C1505">
        <v>48400</v>
      </c>
      <c r="D1505">
        <v>48500</v>
      </c>
      <c r="E1505">
        <v>48400</v>
      </c>
      <c r="F1505">
        <v>45400</v>
      </c>
      <c r="G1505">
        <v>50000</v>
      </c>
      <c r="H1505" t="s">
        <v>25</v>
      </c>
      <c r="I1505">
        <v>47500</v>
      </c>
      <c r="J1505">
        <v>47300</v>
      </c>
      <c r="K1505">
        <v>49500</v>
      </c>
      <c r="L1505" t="s">
        <v>25</v>
      </c>
      <c r="M1505">
        <v>48900</v>
      </c>
      <c r="N1505">
        <v>49400</v>
      </c>
      <c r="O1505">
        <v>47800</v>
      </c>
      <c r="P1505">
        <v>47000</v>
      </c>
      <c r="Q1505">
        <v>44700</v>
      </c>
      <c r="R1505">
        <v>45200</v>
      </c>
      <c r="S1505">
        <v>45500</v>
      </c>
      <c r="T1505">
        <v>47500</v>
      </c>
      <c r="U1505">
        <v>48500</v>
      </c>
      <c r="V1505">
        <v>51500</v>
      </c>
      <c r="W1505">
        <v>49400</v>
      </c>
      <c r="X1505">
        <v>52300</v>
      </c>
    </row>
    <row r="1506" spans="1:24">
      <c r="A1506" t="str">
        <f t="shared" si="32"/>
        <v>Apr-25</v>
      </c>
      <c r="B1506" s="265">
        <v>45772</v>
      </c>
      <c r="C1506">
        <v>48400</v>
      </c>
      <c r="D1506">
        <v>48500</v>
      </c>
      <c r="E1506">
        <v>48300</v>
      </c>
      <c r="F1506">
        <v>45000</v>
      </c>
      <c r="G1506">
        <v>50000</v>
      </c>
      <c r="H1506" t="s">
        <v>25</v>
      </c>
      <c r="I1506">
        <v>46500</v>
      </c>
      <c r="J1506">
        <v>47000</v>
      </c>
      <c r="K1506">
        <v>49500</v>
      </c>
      <c r="L1506" t="s">
        <v>25</v>
      </c>
      <c r="M1506">
        <v>48700</v>
      </c>
      <c r="N1506">
        <v>49400</v>
      </c>
      <c r="O1506">
        <v>47200</v>
      </c>
      <c r="P1506">
        <v>47000</v>
      </c>
      <c r="Q1506">
        <v>44300</v>
      </c>
      <c r="R1506">
        <v>45000</v>
      </c>
      <c r="S1506">
        <v>45500</v>
      </c>
      <c r="T1506">
        <v>47100</v>
      </c>
      <c r="U1506">
        <v>48400</v>
      </c>
      <c r="V1506">
        <v>51500</v>
      </c>
      <c r="W1506">
        <v>49300</v>
      </c>
      <c r="X1506">
        <v>52300</v>
      </c>
    </row>
    <row r="1507" spans="1:24">
      <c r="A1507" t="str">
        <f t="shared" si="32"/>
        <v>Apr-25</v>
      </c>
      <c r="B1507" s="265">
        <v>45773</v>
      </c>
      <c r="C1507">
        <v>48200</v>
      </c>
      <c r="D1507">
        <v>48500</v>
      </c>
      <c r="E1507">
        <v>48100</v>
      </c>
      <c r="F1507">
        <v>45000</v>
      </c>
      <c r="G1507">
        <v>50000</v>
      </c>
      <c r="H1507" t="s">
        <v>25</v>
      </c>
      <c r="I1507">
        <v>46500</v>
      </c>
      <c r="J1507">
        <v>47000</v>
      </c>
      <c r="K1507">
        <v>49500</v>
      </c>
      <c r="L1507" t="s">
        <v>25</v>
      </c>
      <c r="M1507">
        <v>48500</v>
      </c>
      <c r="N1507">
        <v>49400</v>
      </c>
      <c r="O1507">
        <v>47000</v>
      </c>
      <c r="P1507">
        <v>46900</v>
      </c>
      <c r="Q1507">
        <v>44400</v>
      </c>
      <c r="R1507">
        <v>45000</v>
      </c>
      <c r="S1507">
        <v>45300</v>
      </c>
      <c r="T1507">
        <v>47100</v>
      </c>
      <c r="U1507">
        <v>48300</v>
      </c>
      <c r="V1507">
        <v>51500</v>
      </c>
      <c r="W1507">
        <v>49300</v>
      </c>
      <c r="X1507">
        <v>52300</v>
      </c>
    </row>
    <row r="1508" spans="1:24">
      <c r="A1508" t="str">
        <f t="shared" si="32"/>
        <v>Apr-25</v>
      </c>
      <c r="B1508" s="265">
        <v>45774</v>
      </c>
      <c r="C1508" t="s">
        <v>24</v>
      </c>
      <c r="D1508" t="s">
        <v>24</v>
      </c>
      <c r="E1508" t="s">
        <v>24</v>
      </c>
      <c r="F1508" t="s">
        <v>24</v>
      </c>
      <c r="G1508" t="s">
        <v>24</v>
      </c>
      <c r="H1508" t="s">
        <v>24</v>
      </c>
      <c r="I1508" t="s">
        <v>24</v>
      </c>
      <c r="J1508" t="s">
        <v>24</v>
      </c>
      <c r="K1508" t="s">
        <v>24</v>
      </c>
      <c r="L1508" t="s">
        <v>24</v>
      </c>
      <c r="M1508" t="s">
        <v>24</v>
      </c>
      <c r="N1508" t="s">
        <v>24</v>
      </c>
      <c r="O1508" t="s">
        <v>24</v>
      </c>
      <c r="P1508" t="s">
        <v>24</v>
      </c>
      <c r="Q1508" t="s">
        <v>24</v>
      </c>
      <c r="R1508" t="s">
        <v>24</v>
      </c>
      <c r="S1508" t="s">
        <v>24</v>
      </c>
      <c r="T1508" t="s">
        <v>24</v>
      </c>
      <c r="U1508" t="s">
        <v>24</v>
      </c>
      <c r="V1508" t="s">
        <v>24</v>
      </c>
      <c r="W1508" t="s">
        <v>24</v>
      </c>
      <c r="X1508" t="s">
        <v>24</v>
      </c>
    </row>
    <row r="1509" spans="1:24">
      <c r="A1509" t="str">
        <f t="shared" si="32"/>
        <v>Apr-25</v>
      </c>
      <c r="B1509" s="265">
        <v>45775</v>
      </c>
      <c r="C1509">
        <v>47900</v>
      </c>
      <c r="D1509">
        <v>48500</v>
      </c>
      <c r="E1509">
        <v>47800</v>
      </c>
      <c r="F1509">
        <v>44600</v>
      </c>
      <c r="G1509">
        <v>49500</v>
      </c>
      <c r="H1509" t="s">
        <v>25</v>
      </c>
      <c r="I1509">
        <v>46500</v>
      </c>
      <c r="J1509">
        <v>46500</v>
      </c>
      <c r="K1509">
        <v>49200</v>
      </c>
      <c r="L1509" t="s">
        <v>25</v>
      </c>
      <c r="M1509">
        <v>48300</v>
      </c>
      <c r="N1509">
        <v>49300</v>
      </c>
      <c r="O1509">
        <v>47000</v>
      </c>
      <c r="P1509">
        <v>46700</v>
      </c>
      <c r="Q1509">
        <v>44300</v>
      </c>
      <c r="R1509">
        <v>45000</v>
      </c>
      <c r="S1509">
        <v>44900</v>
      </c>
      <c r="T1509">
        <v>46700</v>
      </c>
      <c r="U1509">
        <v>48300</v>
      </c>
      <c r="V1509">
        <v>51000</v>
      </c>
      <c r="W1509">
        <v>49100</v>
      </c>
      <c r="X1509">
        <v>52300</v>
      </c>
    </row>
    <row r="1510" spans="1:24">
      <c r="A1510" t="str">
        <f t="shared" si="32"/>
        <v>Apr-25</v>
      </c>
      <c r="B1510" s="265">
        <v>45776</v>
      </c>
      <c r="C1510">
        <v>47800</v>
      </c>
      <c r="D1510">
        <v>48500</v>
      </c>
      <c r="E1510">
        <v>47800</v>
      </c>
      <c r="F1510">
        <v>44600</v>
      </c>
      <c r="G1510">
        <v>49500</v>
      </c>
      <c r="H1510" t="s">
        <v>25</v>
      </c>
      <c r="I1510">
        <v>46000</v>
      </c>
      <c r="J1510">
        <v>46500</v>
      </c>
      <c r="K1510">
        <v>49000</v>
      </c>
      <c r="L1510" t="s">
        <v>25</v>
      </c>
      <c r="M1510">
        <v>48200</v>
      </c>
      <c r="N1510">
        <v>49300</v>
      </c>
      <c r="O1510">
        <v>47000</v>
      </c>
      <c r="P1510">
        <v>46800</v>
      </c>
      <c r="Q1510">
        <v>44200</v>
      </c>
      <c r="R1510">
        <v>44800</v>
      </c>
      <c r="S1510">
        <v>44900</v>
      </c>
      <c r="T1510">
        <v>46700</v>
      </c>
      <c r="U1510">
        <v>48100</v>
      </c>
      <c r="V1510">
        <v>51000</v>
      </c>
      <c r="W1510">
        <v>48800</v>
      </c>
      <c r="X1510">
        <v>52100</v>
      </c>
    </row>
    <row r="1511" spans="1:24">
      <c r="A1511" t="str">
        <f t="shared" si="32"/>
        <v>Apr-25</v>
      </c>
      <c r="B1511" s="265">
        <v>45777</v>
      </c>
      <c r="C1511">
        <v>47800</v>
      </c>
      <c r="D1511">
        <v>48500</v>
      </c>
      <c r="E1511">
        <v>47300</v>
      </c>
      <c r="F1511">
        <v>44200</v>
      </c>
      <c r="G1511">
        <v>49500</v>
      </c>
      <c r="H1511" t="s">
        <v>25</v>
      </c>
      <c r="I1511">
        <v>46000</v>
      </c>
      <c r="J1511">
        <v>46200</v>
      </c>
      <c r="K1511">
        <v>49000</v>
      </c>
      <c r="L1511" t="s">
        <v>25</v>
      </c>
      <c r="M1511">
        <v>48200</v>
      </c>
      <c r="N1511">
        <v>49300</v>
      </c>
      <c r="O1511">
        <v>46600</v>
      </c>
      <c r="P1511">
        <v>46700</v>
      </c>
      <c r="Q1511">
        <v>44200</v>
      </c>
      <c r="R1511">
        <v>44500</v>
      </c>
      <c r="S1511">
        <v>44700</v>
      </c>
      <c r="T1511">
        <v>46300</v>
      </c>
      <c r="U1511">
        <v>48000</v>
      </c>
      <c r="V1511">
        <v>50500</v>
      </c>
      <c r="W1511">
        <v>48800</v>
      </c>
      <c r="X1511">
        <v>52000</v>
      </c>
    </row>
    <row r="1512" spans="1:24">
      <c r="A1512" t="str">
        <f t="shared" si="32"/>
        <v>May-25</v>
      </c>
      <c r="B1512" s="265">
        <v>45778</v>
      </c>
      <c r="C1512">
        <v>47800</v>
      </c>
      <c r="D1512">
        <v>48500</v>
      </c>
      <c r="E1512">
        <v>47500</v>
      </c>
      <c r="F1512">
        <v>44100</v>
      </c>
      <c r="G1512">
        <v>49300</v>
      </c>
      <c r="H1512" t="s">
        <v>25</v>
      </c>
      <c r="I1512">
        <v>45700</v>
      </c>
      <c r="J1512">
        <v>46200</v>
      </c>
      <c r="K1512">
        <v>49000</v>
      </c>
      <c r="L1512" t="s">
        <v>25</v>
      </c>
      <c r="M1512">
        <v>48100</v>
      </c>
      <c r="N1512">
        <v>49300</v>
      </c>
      <c r="O1512">
        <v>46600</v>
      </c>
      <c r="P1512">
        <v>46700</v>
      </c>
      <c r="Q1512">
        <v>44200</v>
      </c>
      <c r="R1512">
        <v>44500</v>
      </c>
      <c r="S1512">
        <v>44600</v>
      </c>
      <c r="T1512">
        <v>46200</v>
      </c>
      <c r="U1512">
        <v>48200</v>
      </c>
      <c r="V1512">
        <v>50000</v>
      </c>
      <c r="W1512">
        <v>48800</v>
      </c>
      <c r="X1512">
        <v>52000</v>
      </c>
    </row>
    <row r="1513" spans="1:24">
      <c r="A1513" t="str">
        <f t="shared" si="32"/>
        <v>May-25</v>
      </c>
      <c r="B1513" s="93">
        <v>45779</v>
      </c>
      <c r="C1513" s="90">
        <v>47600</v>
      </c>
      <c r="D1513" s="90">
        <v>48500</v>
      </c>
      <c r="E1513" s="90">
        <v>47500</v>
      </c>
      <c r="F1513" s="90">
        <v>44200</v>
      </c>
      <c r="G1513" s="90">
        <v>49300</v>
      </c>
      <c r="H1513" s="91" t="s">
        <v>25</v>
      </c>
      <c r="I1513" s="90">
        <v>45500</v>
      </c>
      <c r="J1513" s="90">
        <v>46200</v>
      </c>
      <c r="K1513" s="90">
        <v>49000</v>
      </c>
      <c r="L1513" s="91" t="s">
        <v>25</v>
      </c>
      <c r="M1513" s="90">
        <v>48000</v>
      </c>
      <c r="N1513" s="90">
        <v>49000</v>
      </c>
      <c r="O1513" s="90">
        <v>46700</v>
      </c>
      <c r="P1513" s="90">
        <v>46200</v>
      </c>
      <c r="Q1513" s="90">
        <v>44100</v>
      </c>
      <c r="R1513" s="90">
        <v>44500</v>
      </c>
      <c r="S1513" s="90">
        <v>44300</v>
      </c>
      <c r="T1513" s="90">
        <v>46300</v>
      </c>
      <c r="U1513" s="90">
        <v>48200</v>
      </c>
      <c r="V1513" s="90">
        <v>49500</v>
      </c>
      <c r="W1513" s="90">
        <v>48500</v>
      </c>
      <c r="X1513" s="90">
        <v>51800</v>
      </c>
    </row>
    <row r="1514" spans="1:24">
      <c r="A1514" t="str">
        <f t="shared" si="32"/>
        <v>May-25</v>
      </c>
      <c r="B1514" s="93">
        <v>45780</v>
      </c>
      <c r="C1514" s="90">
        <v>47600</v>
      </c>
      <c r="D1514" s="90">
        <v>48300</v>
      </c>
      <c r="E1514" s="90">
        <v>47300</v>
      </c>
      <c r="F1514" s="90">
        <v>44300</v>
      </c>
      <c r="G1514" s="90">
        <v>49000</v>
      </c>
      <c r="H1514" s="91" t="s">
        <v>25</v>
      </c>
      <c r="I1514" s="90">
        <v>45500</v>
      </c>
      <c r="J1514" s="90">
        <v>46300</v>
      </c>
      <c r="K1514" s="90">
        <v>48800</v>
      </c>
      <c r="L1514" s="91" t="s">
        <v>25</v>
      </c>
      <c r="M1514" s="90">
        <v>48000</v>
      </c>
      <c r="N1514" s="90">
        <v>48600</v>
      </c>
      <c r="O1514" s="90">
        <v>46700</v>
      </c>
      <c r="P1514" s="90">
        <v>45800</v>
      </c>
      <c r="Q1514" s="90">
        <v>44000</v>
      </c>
      <c r="R1514" s="90">
        <v>44300</v>
      </c>
      <c r="S1514" s="90">
        <v>44500</v>
      </c>
      <c r="T1514" s="90">
        <v>46400</v>
      </c>
      <c r="U1514" s="90">
        <v>48000</v>
      </c>
      <c r="V1514" s="90">
        <v>49000</v>
      </c>
      <c r="W1514" s="90">
        <v>48500</v>
      </c>
      <c r="X1514" s="90">
        <v>51800</v>
      </c>
    </row>
    <row r="1515" spans="1:24">
      <c r="A1515" t="str">
        <f t="shared" si="32"/>
        <v>May-25</v>
      </c>
      <c r="B1515" s="93">
        <v>45781</v>
      </c>
      <c r="C1515" s="90" t="s">
        <v>24</v>
      </c>
      <c r="D1515" s="90" t="s">
        <v>24</v>
      </c>
      <c r="E1515" s="90" t="s">
        <v>24</v>
      </c>
      <c r="F1515" s="90" t="s">
        <v>24</v>
      </c>
      <c r="G1515" s="90" t="s">
        <v>24</v>
      </c>
      <c r="H1515" s="90" t="s">
        <v>24</v>
      </c>
      <c r="I1515" s="90" t="s">
        <v>24</v>
      </c>
      <c r="J1515" s="90" t="s">
        <v>24</v>
      </c>
      <c r="K1515" s="90" t="s">
        <v>24</v>
      </c>
      <c r="L1515" s="90" t="s">
        <v>24</v>
      </c>
      <c r="M1515" s="90" t="s">
        <v>24</v>
      </c>
      <c r="N1515" s="90" t="s">
        <v>24</v>
      </c>
      <c r="O1515" s="90" t="s">
        <v>24</v>
      </c>
      <c r="P1515" s="90" t="s">
        <v>24</v>
      </c>
      <c r="Q1515" s="90" t="s">
        <v>24</v>
      </c>
      <c r="R1515" s="90" t="s">
        <v>24</v>
      </c>
      <c r="S1515" s="90" t="s">
        <v>24</v>
      </c>
      <c r="T1515" s="90" t="s">
        <v>24</v>
      </c>
      <c r="U1515" s="90" t="s">
        <v>24</v>
      </c>
      <c r="V1515" s="90" t="s">
        <v>24</v>
      </c>
      <c r="W1515" s="90" t="s">
        <v>24</v>
      </c>
      <c r="X1515" s="90" t="s">
        <v>24</v>
      </c>
    </row>
    <row r="1516" spans="1:24">
      <c r="A1516" t="str">
        <f t="shared" si="32"/>
        <v>May-25</v>
      </c>
      <c r="B1516" s="93">
        <v>45782</v>
      </c>
      <c r="C1516" s="90">
        <v>47600</v>
      </c>
      <c r="D1516" s="90">
        <v>48500</v>
      </c>
      <c r="E1516" s="90">
        <v>47300</v>
      </c>
      <c r="F1516" s="90">
        <v>44000</v>
      </c>
      <c r="G1516" s="90">
        <v>48900</v>
      </c>
      <c r="H1516" s="91" t="s">
        <v>25</v>
      </c>
      <c r="I1516" s="90">
        <v>45500</v>
      </c>
      <c r="J1516" s="90">
        <v>46400</v>
      </c>
      <c r="K1516" s="90">
        <v>48800</v>
      </c>
      <c r="L1516" s="91" t="s">
        <v>25</v>
      </c>
      <c r="M1516" s="90">
        <v>48000</v>
      </c>
      <c r="N1516" s="90">
        <v>48600</v>
      </c>
      <c r="O1516" s="90">
        <v>46700</v>
      </c>
      <c r="P1516" s="90">
        <v>45800</v>
      </c>
      <c r="Q1516" s="90">
        <v>44100</v>
      </c>
      <c r="R1516" s="90">
        <v>44400</v>
      </c>
      <c r="S1516" s="90">
        <v>44500</v>
      </c>
      <c r="T1516" s="90">
        <v>46100</v>
      </c>
      <c r="U1516" s="90">
        <v>48000</v>
      </c>
      <c r="V1516" s="90">
        <v>49000</v>
      </c>
      <c r="W1516" s="90">
        <v>48500</v>
      </c>
      <c r="X1516" s="90">
        <v>51300</v>
      </c>
    </row>
    <row r="1517" spans="1:24">
      <c r="A1517" t="str">
        <f t="shared" si="32"/>
        <v>May-25</v>
      </c>
      <c r="B1517" s="93">
        <v>45783</v>
      </c>
      <c r="C1517" s="90">
        <v>47600</v>
      </c>
      <c r="D1517" s="90">
        <v>48500</v>
      </c>
      <c r="E1517" s="90">
        <v>47200</v>
      </c>
      <c r="F1517" s="90">
        <v>43700</v>
      </c>
      <c r="G1517" s="90">
        <v>48900</v>
      </c>
      <c r="H1517" s="91" t="s">
        <v>25</v>
      </c>
      <c r="I1517" s="90">
        <v>45500</v>
      </c>
      <c r="J1517" s="90">
        <v>46300</v>
      </c>
      <c r="K1517" s="90">
        <v>48800</v>
      </c>
      <c r="L1517" s="91" t="s">
        <v>25</v>
      </c>
      <c r="M1517" s="90">
        <v>48000</v>
      </c>
      <c r="N1517" s="90">
        <v>48600</v>
      </c>
      <c r="O1517" s="90">
        <v>46300</v>
      </c>
      <c r="P1517" s="90">
        <v>45300</v>
      </c>
      <c r="Q1517" s="90">
        <v>44000</v>
      </c>
      <c r="R1517" s="90">
        <v>44300</v>
      </c>
      <c r="S1517" s="90">
        <v>44300</v>
      </c>
      <c r="T1517" s="90">
        <v>45800</v>
      </c>
      <c r="U1517" s="90">
        <v>47600</v>
      </c>
      <c r="V1517" s="90">
        <v>49000</v>
      </c>
      <c r="W1517" s="90">
        <v>48500</v>
      </c>
      <c r="X1517" s="90">
        <v>51300</v>
      </c>
    </row>
    <row r="1518" spans="1:24">
      <c r="A1518" t="str">
        <f t="shared" si="32"/>
        <v>May-25</v>
      </c>
      <c r="B1518" s="93">
        <v>45784</v>
      </c>
      <c r="C1518" s="90">
        <v>47500</v>
      </c>
      <c r="D1518" s="90">
        <v>48300</v>
      </c>
      <c r="E1518" s="90">
        <v>47000</v>
      </c>
      <c r="F1518" s="90">
        <v>43400</v>
      </c>
      <c r="G1518" s="90">
        <v>48900</v>
      </c>
      <c r="H1518" s="91" t="s">
        <v>25</v>
      </c>
      <c r="I1518" s="90">
        <v>45300</v>
      </c>
      <c r="J1518" s="90">
        <v>46000</v>
      </c>
      <c r="K1518" s="90">
        <v>48800</v>
      </c>
      <c r="L1518" s="91" t="s">
        <v>25</v>
      </c>
      <c r="M1518" s="90">
        <v>47700</v>
      </c>
      <c r="N1518" s="90">
        <v>48500</v>
      </c>
      <c r="O1518" s="90">
        <v>46000</v>
      </c>
      <c r="P1518" s="90">
        <v>45100</v>
      </c>
      <c r="Q1518" s="90">
        <v>43900</v>
      </c>
      <c r="R1518" s="90">
        <v>44200</v>
      </c>
      <c r="S1518" s="90">
        <v>44200</v>
      </c>
      <c r="T1518" s="90">
        <v>45500</v>
      </c>
      <c r="U1518" s="90">
        <v>47500</v>
      </c>
      <c r="V1518" s="90">
        <v>48500</v>
      </c>
      <c r="W1518" s="90">
        <v>48200</v>
      </c>
      <c r="X1518" s="90">
        <v>51200</v>
      </c>
    </row>
    <row r="1519" spans="1:24">
      <c r="A1519" t="str">
        <f t="shared" si="32"/>
        <v>May-25</v>
      </c>
      <c r="B1519" s="93">
        <v>45785</v>
      </c>
      <c r="C1519" s="90">
        <v>47500</v>
      </c>
      <c r="D1519" s="90">
        <v>48300</v>
      </c>
      <c r="E1519" s="90">
        <v>47000</v>
      </c>
      <c r="F1519" s="90">
        <v>43300</v>
      </c>
      <c r="G1519" s="90">
        <v>48900</v>
      </c>
      <c r="H1519" s="91" t="s">
        <v>25</v>
      </c>
      <c r="I1519" s="90">
        <v>45000</v>
      </c>
      <c r="J1519" s="90">
        <v>46000</v>
      </c>
      <c r="K1519" s="90">
        <v>48600</v>
      </c>
      <c r="L1519" s="91" t="s">
        <v>25</v>
      </c>
      <c r="M1519" s="90">
        <v>47700</v>
      </c>
      <c r="N1519" s="90">
        <v>48000</v>
      </c>
      <c r="O1519" s="90">
        <v>46000</v>
      </c>
      <c r="P1519" s="90">
        <v>45000</v>
      </c>
      <c r="Q1519" s="90">
        <v>43900</v>
      </c>
      <c r="R1519" s="90">
        <v>44100</v>
      </c>
      <c r="S1519" s="90">
        <v>44000</v>
      </c>
      <c r="T1519" s="90">
        <v>45400</v>
      </c>
      <c r="U1519" s="90">
        <v>47100</v>
      </c>
      <c r="V1519" s="90">
        <v>48000</v>
      </c>
      <c r="W1519" s="90">
        <v>48200</v>
      </c>
      <c r="X1519" s="90">
        <v>51200</v>
      </c>
    </row>
    <row r="1520" spans="1:24">
      <c r="A1520" t="str">
        <f t="shared" si="32"/>
        <v>May-25</v>
      </c>
      <c r="B1520" s="93">
        <v>45786</v>
      </c>
      <c r="C1520" s="90">
        <v>47500</v>
      </c>
      <c r="D1520" s="90">
        <v>48300</v>
      </c>
      <c r="E1520" s="90">
        <v>47000</v>
      </c>
      <c r="F1520" s="90">
        <v>43200</v>
      </c>
      <c r="G1520" s="90">
        <v>49100</v>
      </c>
      <c r="H1520" s="91" t="s">
        <v>25</v>
      </c>
      <c r="I1520" s="90">
        <v>45000</v>
      </c>
      <c r="J1520" s="90">
        <v>46000</v>
      </c>
      <c r="K1520" s="90">
        <v>48600</v>
      </c>
      <c r="L1520" s="91" t="s">
        <v>25</v>
      </c>
      <c r="M1520" s="90">
        <v>47700</v>
      </c>
      <c r="N1520" s="90">
        <v>48000</v>
      </c>
      <c r="O1520" s="90">
        <v>46000</v>
      </c>
      <c r="P1520" s="90">
        <v>45000</v>
      </c>
      <c r="Q1520" s="90">
        <v>43800</v>
      </c>
      <c r="R1520" s="90">
        <v>43900</v>
      </c>
      <c r="S1520" s="90">
        <v>44000</v>
      </c>
      <c r="T1520" s="90">
        <v>45300</v>
      </c>
      <c r="U1520" s="90">
        <v>47000</v>
      </c>
      <c r="V1520" s="90">
        <v>48000</v>
      </c>
      <c r="W1520" s="90">
        <v>48200</v>
      </c>
      <c r="X1520" s="90">
        <v>51200</v>
      </c>
    </row>
    <row r="1521" spans="1:24">
      <c r="A1521" t="str">
        <f t="shared" si="32"/>
        <v>May-25</v>
      </c>
      <c r="B1521" s="93">
        <v>45787</v>
      </c>
      <c r="C1521" s="90">
        <v>47500</v>
      </c>
      <c r="D1521" s="90">
        <v>48200</v>
      </c>
      <c r="E1521" s="90">
        <v>47000</v>
      </c>
      <c r="F1521" s="90">
        <v>43000</v>
      </c>
      <c r="G1521" s="90">
        <v>48900</v>
      </c>
      <c r="H1521" s="91" t="s">
        <v>25</v>
      </c>
      <c r="I1521" s="90">
        <v>45000</v>
      </c>
      <c r="J1521" s="90">
        <v>45900</v>
      </c>
      <c r="K1521" s="90">
        <v>48500</v>
      </c>
      <c r="L1521" s="91" t="s">
        <v>25</v>
      </c>
      <c r="M1521" s="90">
        <v>47600</v>
      </c>
      <c r="N1521" s="90">
        <v>47900</v>
      </c>
      <c r="O1521" s="90">
        <v>45900</v>
      </c>
      <c r="P1521" s="90">
        <v>44700</v>
      </c>
      <c r="Q1521" s="90">
        <v>43600</v>
      </c>
      <c r="R1521" s="90">
        <v>43800</v>
      </c>
      <c r="S1521" s="90">
        <v>43800</v>
      </c>
      <c r="T1521" s="90">
        <v>45500</v>
      </c>
      <c r="U1521" s="90">
        <v>47000</v>
      </c>
      <c r="V1521" s="90">
        <v>48000</v>
      </c>
      <c r="W1521" s="90">
        <v>48200</v>
      </c>
      <c r="X1521" s="90">
        <v>51200</v>
      </c>
    </row>
    <row r="1522" spans="1:24">
      <c r="A1522" t="str">
        <f t="shared" si="32"/>
        <v>May-25</v>
      </c>
      <c r="B1522" s="93">
        <v>45788</v>
      </c>
      <c r="C1522" s="90" t="s">
        <v>24</v>
      </c>
      <c r="D1522" s="90" t="s">
        <v>24</v>
      </c>
      <c r="E1522" s="90" t="s">
        <v>24</v>
      </c>
      <c r="F1522" s="90" t="s">
        <v>24</v>
      </c>
      <c r="G1522" s="90" t="s">
        <v>24</v>
      </c>
      <c r="H1522" s="90" t="s">
        <v>24</v>
      </c>
      <c r="I1522" s="90" t="s">
        <v>24</v>
      </c>
      <c r="J1522" s="90" t="s">
        <v>24</v>
      </c>
      <c r="K1522" s="90" t="s">
        <v>24</v>
      </c>
      <c r="L1522" s="90" t="s">
        <v>24</v>
      </c>
      <c r="M1522" s="90" t="s">
        <v>24</v>
      </c>
      <c r="N1522" s="90" t="s">
        <v>24</v>
      </c>
      <c r="O1522" s="90" t="s">
        <v>24</v>
      </c>
      <c r="P1522" s="90" t="s">
        <v>24</v>
      </c>
      <c r="Q1522" s="90" t="s">
        <v>24</v>
      </c>
      <c r="R1522" s="90" t="s">
        <v>24</v>
      </c>
      <c r="S1522" s="90" t="s">
        <v>24</v>
      </c>
      <c r="T1522" s="90" t="s">
        <v>24</v>
      </c>
      <c r="U1522" s="90" t="s">
        <v>24</v>
      </c>
      <c r="V1522" s="90" t="s">
        <v>24</v>
      </c>
      <c r="W1522" s="90" t="s">
        <v>24</v>
      </c>
      <c r="X1522" s="90" t="s">
        <v>24</v>
      </c>
    </row>
    <row r="1523" spans="1:24">
      <c r="A1523" t="str">
        <f t="shared" si="32"/>
        <v>May-25</v>
      </c>
      <c r="B1523" s="93">
        <v>45789</v>
      </c>
      <c r="C1523" s="90">
        <v>47700</v>
      </c>
      <c r="D1523" s="90">
        <v>48200</v>
      </c>
      <c r="E1523" s="90">
        <v>47300</v>
      </c>
      <c r="F1523" s="90">
        <v>43400</v>
      </c>
      <c r="G1523" s="90">
        <v>49400</v>
      </c>
      <c r="H1523" s="91" t="s">
        <v>25</v>
      </c>
      <c r="I1523" s="90">
        <v>46000</v>
      </c>
      <c r="J1523" s="90">
        <v>46100</v>
      </c>
      <c r="K1523" s="90">
        <v>48500</v>
      </c>
      <c r="L1523" s="91" t="s">
        <v>25</v>
      </c>
      <c r="M1523" s="90">
        <v>47800</v>
      </c>
      <c r="N1523" s="90">
        <v>48000</v>
      </c>
      <c r="O1523" s="90">
        <v>46400</v>
      </c>
      <c r="P1523" s="90">
        <v>44800</v>
      </c>
      <c r="Q1523" s="90">
        <v>44000</v>
      </c>
      <c r="R1523" s="90">
        <v>44100</v>
      </c>
      <c r="S1523" s="90">
        <v>44100</v>
      </c>
      <c r="T1523" s="90">
        <v>45500</v>
      </c>
      <c r="U1523" s="90">
        <v>47500</v>
      </c>
      <c r="V1523" s="90">
        <v>48000</v>
      </c>
      <c r="W1523" s="90">
        <v>48500</v>
      </c>
      <c r="X1523" s="90">
        <v>50900</v>
      </c>
    </row>
    <row r="1524" spans="1:24">
      <c r="A1524" t="str">
        <f t="shared" si="32"/>
        <v>May-25</v>
      </c>
      <c r="B1524" s="93">
        <v>45790</v>
      </c>
      <c r="C1524" s="90">
        <v>47700</v>
      </c>
      <c r="D1524" s="90">
        <v>48000</v>
      </c>
      <c r="E1524" s="90">
        <v>47400</v>
      </c>
      <c r="F1524" s="90">
        <v>43000</v>
      </c>
      <c r="G1524" s="90">
        <v>49300</v>
      </c>
      <c r="H1524" s="91" t="s">
        <v>25</v>
      </c>
      <c r="I1524" s="90">
        <v>46000</v>
      </c>
      <c r="J1524" s="90">
        <v>45800</v>
      </c>
      <c r="K1524" s="90">
        <v>48500</v>
      </c>
      <c r="L1524" s="91" t="s">
        <v>25</v>
      </c>
      <c r="M1524" s="90">
        <v>47700</v>
      </c>
      <c r="N1524" s="90">
        <v>48000</v>
      </c>
      <c r="O1524" s="90">
        <v>46100</v>
      </c>
      <c r="P1524" s="90">
        <v>44800</v>
      </c>
      <c r="Q1524" s="90">
        <v>43700</v>
      </c>
      <c r="R1524" s="90">
        <v>43900</v>
      </c>
      <c r="S1524" s="90">
        <v>43800</v>
      </c>
      <c r="T1524" s="90">
        <v>45100</v>
      </c>
      <c r="U1524" s="90">
        <v>47300</v>
      </c>
      <c r="V1524" s="90">
        <v>48000</v>
      </c>
      <c r="W1524" s="90">
        <v>48500</v>
      </c>
      <c r="X1524" s="90">
        <v>50900</v>
      </c>
    </row>
    <row r="1525" spans="1:24">
      <c r="A1525" t="str">
        <f t="shared" si="32"/>
        <v>May-25</v>
      </c>
      <c r="B1525" s="93">
        <v>45791</v>
      </c>
      <c r="C1525" s="90">
        <v>47200</v>
      </c>
      <c r="D1525" s="90">
        <v>48000</v>
      </c>
      <c r="E1525" s="90">
        <v>47400</v>
      </c>
      <c r="F1525" s="90">
        <v>42800</v>
      </c>
      <c r="G1525" s="90">
        <v>49300</v>
      </c>
      <c r="H1525" s="91" t="s">
        <v>25</v>
      </c>
      <c r="I1525" s="90">
        <v>46000</v>
      </c>
      <c r="J1525" s="90">
        <v>45800</v>
      </c>
      <c r="K1525" s="90">
        <v>48300</v>
      </c>
      <c r="L1525" s="91" t="s">
        <v>25</v>
      </c>
      <c r="M1525" s="90">
        <v>47500</v>
      </c>
      <c r="N1525" s="90">
        <v>47900</v>
      </c>
      <c r="O1525" s="90">
        <v>46000</v>
      </c>
      <c r="P1525" s="90">
        <v>44500</v>
      </c>
      <c r="Q1525" s="90">
        <v>43500</v>
      </c>
      <c r="R1525" s="90">
        <v>43700</v>
      </c>
      <c r="S1525" s="90">
        <v>43700</v>
      </c>
      <c r="T1525" s="90">
        <v>44900</v>
      </c>
      <c r="U1525" s="90">
        <v>47200</v>
      </c>
      <c r="V1525" s="90">
        <v>48000</v>
      </c>
      <c r="W1525" s="90">
        <v>47800</v>
      </c>
      <c r="X1525" s="90">
        <v>50900</v>
      </c>
    </row>
    <row r="1526" spans="1:24">
      <c r="A1526" t="str">
        <f t="shared" si="32"/>
        <v>May-25</v>
      </c>
      <c r="B1526" s="93">
        <v>45792</v>
      </c>
      <c r="C1526" s="90">
        <v>47200</v>
      </c>
      <c r="D1526" s="90">
        <v>48000</v>
      </c>
      <c r="E1526" s="90">
        <v>47200</v>
      </c>
      <c r="F1526" s="90">
        <v>42600</v>
      </c>
      <c r="G1526" s="90">
        <v>49300</v>
      </c>
      <c r="H1526" s="91" t="s">
        <v>25</v>
      </c>
      <c r="I1526" s="90">
        <v>46000</v>
      </c>
      <c r="J1526" s="90">
        <v>45600</v>
      </c>
      <c r="K1526" s="90">
        <v>48300</v>
      </c>
      <c r="L1526" s="91" t="s">
        <v>25</v>
      </c>
      <c r="M1526" s="90">
        <v>47500</v>
      </c>
      <c r="N1526" s="90">
        <v>47900</v>
      </c>
      <c r="O1526" s="90">
        <v>45700</v>
      </c>
      <c r="P1526" s="90">
        <v>44500</v>
      </c>
      <c r="Q1526" s="90">
        <v>43300</v>
      </c>
      <c r="R1526" s="90">
        <v>43500</v>
      </c>
      <c r="S1526" s="90">
        <v>43700</v>
      </c>
      <c r="T1526" s="90">
        <v>44700</v>
      </c>
      <c r="U1526" s="90">
        <v>47000</v>
      </c>
      <c r="V1526" s="90">
        <v>47500</v>
      </c>
      <c r="W1526" s="90">
        <v>47800</v>
      </c>
      <c r="X1526" s="90">
        <v>50800</v>
      </c>
    </row>
    <row r="1527" spans="1:24">
      <c r="A1527" t="str">
        <f t="shared" si="32"/>
        <v>May-25</v>
      </c>
      <c r="B1527" s="265">
        <v>45793</v>
      </c>
      <c r="C1527">
        <v>47200</v>
      </c>
      <c r="D1527">
        <v>48000</v>
      </c>
      <c r="E1527">
        <v>47000</v>
      </c>
      <c r="F1527">
        <v>42700</v>
      </c>
      <c r="G1527">
        <v>49300</v>
      </c>
      <c r="H1527" t="s">
        <v>25</v>
      </c>
      <c r="I1527">
        <v>46000</v>
      </c>
      <c r="J1527">
        <v>45700</v>
      </c>
      <c r="K1527">
        <v>48300</v>
      </c>
      <c r="L1527" t="s">
        <v>25</v>
      </c>
      <c r="M1527">
        <v>47500</v>
      </c>
      <c r="N1527">
        <v>47900</v>
      </c>
      <c r="O1527">
        <v>46000</v>
      </c>
      <c r="P1527">
        <v>44500</v>
      </c>
      <c r="Q1527">
        <v>43200</v>
      </c>
      <c r="R1527">
        <v>43500</v>
      </c>
      <c r="S1527">
        <v>44000</v>
      </c>
      <c r="T1527">
        <v>44800</v>
      </c>
      <c r="U1527">
        <v>47000</v>
      </c>
      <c r="V1527">
        <v>47500</v>
      </c>
      <c r="W1527">
        <v>47600</v>
      </c>
      <c r="X1527">
        <v>50600</v>
      </c>
    </row>
    <row r="1528" spans="1:24">
      <c r="A1528" t="str">
        <f t="shared" si="32"/>
        <v>May-25</v>
      </c>
      <c r="B1528" s="265">
        <v>45794</v>
      </c>
      <c r="C1528">
        <v>47200</v>
      </c>
      <c r="D1528">
        <v>48000</v>
      </c>
      <c r="E1528">
        <v>46900</v>
      </c>
      <c r="F1528">
        <v>42700</v>
      </c>
      <c r="G1528">
        <v>49300</v>
      </c>
      <c r="H1528" t="s">
        <v>25</v>
      </c>
      <c r="I1528">
        <v>46000</v>
      </c>
      <c r="J1528">
        <v>45700</v>
      </c>
      <c r="K1528">
        <v>48300</v>
      </c>
      <c r="L1528" t="s">
        <v>25</v>
      </c>
      <c r="M1528">
        <v>47500</v>
      </c>
      <c r="N1528">
        <v>47900</v>
      </c>
      <c r="O1528">
        <v>46000</v>
      </c>
      <c r="P1528">
        <v>44300</v>
      </c>
      <c r="Q1528">
        <v>43100</v>
      </c>
      <c r="R1528">
        <v>43600</v>
      </c>
      <c r="S1528">
        <v>43800</v>
      </c>
      <c r="T1528">
        <v>44800</v>
      </c>
      <c r="U1528">
        <v>47000</v>
      </c>
      <c r="V1528">
        <v>47500</v>
      </c>
      <c r="W1528">
        <v>47600</v>
      </c>
      <c r="X1528">
        <v>50600</v>
      </c>
    </row>
    <row r="1529" spans="1:24">
      <c r="A1529" t="str">
        <f t="shared" si="32"/>
        <v>May-25</v>
      </c>
      <c r="B1529" s="265">
        <v>45795</v>
      </c>
      <c r="C1529" t="s">
        <v>24</v>
      </c>
      <c r="D1529" t="s">
        <v>24</v>
      </c>
      <c r="E1529" t="s">
        <v>24</v>
      </c>
      <c r="F1529" t="s">
        <v>24</v>
      </c>
      <c r="G1529" t="s">
        <v>24</v>
      </c>
      <c r="H1529" t="s">
        <v>24</v>
      </c>
      <c r="I1529" t="s">
        <v>24</v>
      </c>
      <c r="J1529" t="s">
        <v>24</v>
      </c>
      <c r="K1529" t="s">
        <v>24</v>
      </c>
      <c r="L1529" t="s">
        <v>24</v>
      </c>
      <c r="M1529" t="s">
        <v>24</v>
      </c>
      <c r="N1529" t="s">
        <v>24</v>
      </c>
      <c r="O1529" t="s">
        <v>24</v>
      </c>
      <c r="P1529" t="s">
        <v>24</v>
      </c>
      <c r="Q1529" t="s">
        <v>24</v>
      </c>
      <c r="R1529" t="s">
        <v>24</v>
      </c>
      <c r="S1529" t="s">
        <v>24</v>
      </c>
      <c r="T1529" t="s">
        <v>24</v>
      </c>
      <c r="U1529" t="s">
        <v>24</v>
      </c>
      <c r="V1529" t="s">
        <v>24</v>
      </c>
      <c r="W1529" t="s">
        <v>24</v>
      </c>
      <c r="X1529" t="s">
        <v>24</v>
      </c>
    </row>
    <row r="1530" spans="1:24">
      <c r="A1530" t="str">
        <f t="shared" si="32"/>
        <v>May-25</v>
      </c>
      <c r="B1530" s="265">
        <v>45796</v>
      </c>
      <c r="C1530">
        <v>47200</v>
      </c>
      <c r="D1530">
        <v>48000</v>
      </c>
      <c r="E1530">
        <v>46800</v>
      </c>
      <c r="F1530">
        <v>42600</v>
      </c>
      <c r="G1530">
        <v>48400</v>
      </c>
      <c r="H1530" t="s">
        <v>25</v>
      </c>
      <c r="I1530">
        <v>45500</v>
      </c>
      <c r="J1530">
        <v>45700</v>
      </c>
      <c r="K1530">
        <v>48000</v>
      </c>
      <c r="L1530" t="s">
        <v>25</v>
      </c>
      <c r="M1530">
        <v>47500</v>
      </c>
      <c r="N1530">
        <v>47800</v>
      </c>
      <c r="O1530">
        <v>45600</v>
      </c>
      <c r="P1530">
        <v>44300</v>
      </c>
      <c r="Q1530">
        <v>42900</v>
      </c>
      <c r="R1530">
        <v>43500</v>
      </c>
      <c r="S1530">
        <v>43700</v>
      </c>
      <c r="T1530">
        <v>44700</v>
      </c>
      <c r="U1530">
        <v>46600</v>
      </c>
      <c r="V1530">
        <v>47500</v>
      </c>
      <c r="W1530">
        <v>47300</v>
      </c>
      <c r="X1530">
        <v>50000</v>
      </c>
    </row>
    <row r="1531" spans="1:24">
      <c r="A1531" t="str">
        <f t="shared" si="32"/>
        <v>May-25</v>
      </c>
      <c r="B1531" s="265">
        <v>45797</v>
      </c>
      <c r="C1531">
        <v>47200</v>
      </c>
      <c r="D1531">
        <v>48000</v>
      </c>
      <c r="E1531">
        <v>46700</v>
      </c>
      <c r="F1531">
        <v>42500</v>
      </c>
      <c r="G1531">
        <v>48400</v>
      </c>
      <c r="H1531" t="s">
        <v>25</v>
      </c>
      <c r="I1531">
        <v>45500</v>
      </c>
      <c r="J1531">
        <v>45800</v>
      </c>
      <c r="K1531">
        <v>48000</v>
      </c>
      <c r="L1531" t="s">
        <v>25</v>
      </c>
      <c r="M1531">
        <v>47600</v>
      </c>
      <c r="N1531">
        <v>47800</v>
      </c>
      <c r="O1531">
        <v>45600</v>
      </c>
      <c r="P1531">
        <v>44500</v>
      </c>
      <c r="Q1531">
        <v>43100</v>
      </c>
      <c r="R1531">
        <v>43500</v>
      </c>
      <c r="S1531">
        <v>43900</v>
      </c>
      <c r="T1531">
        <v>44500</v>
      </c>
      <c r="U1531">
        <v>46600</v>
      </c>
      <c r="V1531">
        <v>47500</v>
      </c>
      <c r="W1531">
        <v>47300</v>
      </c>
      <c r="X1531">
        <v>50000</v>
      </c>
    </row>
    <row r="1532" spans="1:24">
      <c r="A1532" t="str">
        <f t="shared" si="32"/>
        <v>May-25</v>
      </c>
      <c r="B1532" s="265">
        <v>45798</v>
      </c>
      <c r="C1532">
        <v>47200</v>
      </c>
      <c r="D1532">
        <v>47800</v>
      </c>
      <c r="E1532">
        <v>46700</v>
      </c>
      <c r="F1532">
        <v>42600</v>
      </c>
      <c r="G1532">
        <v>48400</v>
      </c>
      <c r="H1532" t="s">
        <v>25</v>
      </c>
      <c r="I1532">
        <v>45500</v>
      </c>
      <c r="J1532">
        <v>45900</v>
      </c>
      <c r="K1532">
        <v>47800</v>
      </c>
      <c r="L1532" t="s">
        <v>25</v>
      </c>
      <c r="M1532">
        <v>47600</v>
      </c>
      <c r="N1532">
        <v>47800</v>
      </c>
      <c r="O1532">
        <v>45800</v>
      </c>
      <c r="P1532">
        <v>44500</v>
      </c>
      <c r="Q1532">
        <v>43200</v>
      </c>
      <c r="R1532">
        <v>43500</v>
      </c>
      <c r="S1532">
        <v>44100</v>
      </c>
      <c r="T1532">
        <v>44700</v>
      </c>
      <c r="U1532">
        <v>46600</v>
      </c>
      <c r="V1532">
        <v>47500</v>
      </c>
      <c r="W1532">
        <v>47300</v>
      </c>
      <c r="X1532">
        <v>50000</v>
      </c>
    </row>
    <row r="1533" spans="1:24">
      <c r="A1533" t="str">
        <f t="shared" si="32"/>
        <v>May-25</v>
      </c>
      <c r="B1533" s="265">
        <v>45799</v>
      </c>
      <c r="C1533">
        <v>47000</v>
      </c>
      <c r="D1533">
        <v>47800</v>
      </c>
      <c r="E1533">
        <v>46700</v>
      </c>
      <c r="F1533">
        <v>42500</v>
      </c>
      <c r="G1533">
        <v>48100</v>
      </c>
      <c r="H1533" t="s">
        <v>25</v>
      </c>
      <c r="I1533">
        <v>45500</v>
      </c>
      <c r="J1533">
        <v>45800</v>
      </c>
      <c r="K1533">
        <v>47700</v>
      </c>
      <c r="L1533" t="s">
        <v>25</v>
      </c>
      <c r="M1533">
        <v>47600</v>
      </c>
      <c r="N1533">
        <v>47800</v>
      </c>
      <c r="O1533">
        <v>45600</v>
      </c>
      <c r="P1533">
        <v>44300</v>
      </c>
      <c r="Q1533">
        <v>42900</v>
      </c>
      <c r="R1533">
        <v>43400</v>
      </c>
      <c r="S1533">
        <v>43900</v>
      </c>
      <c r="T1533">
        <v>44600</v>
      </c>
      <c r="U1533">
        <v>46500</v>
      </c>
      <c r="V1533">
        <v>47500</v>
      </c>
      <c r="W1533">
        <v>47300</v>
      </c>
      <c r="X1533">
        <v>50000</v>
      </c>
    </row>
    <row r="1534" spans="1:24">
      <c r="A1534" t="str">
        <f t="shared" si="32"/>
        <v>May-25</v>
      </c>
      <c r="B1534" s="265">
        <v>45800</v>
      </c>
      <c r="C1534">
        <v>46900</v>
      </c>
      <c r="D1534">
        <v>47500</v>
      </c>
      <c r="E1534">
        <v>46400</v>
      </c>
      <c r="F1534">
        <v>42300</v>
      </c>
      <c r="G1534">
        <v>47800</v>
      </c>
      <c r="H1534" t="s">
        <v>25</v>
      </c>
      <c r="I1534">
        <v>45500</v>
      </c>
      <c r="J1534">
        <v>45600</v>
      </c>
      <c r="K1534">
        <v>47200</v>
      </c>
      <c r="L1534" t="s">
        <v>25</v>
      </c>
      <c r="M1534">
        <v>47500</v>
      </c>
      <c r="N1534">
        <v>47500</v>
      </c>
      <c r="O1534">
        <v>45400</v>
      </c>
      <c r="P1534">
        <v>44100</v>
      </c>
      <c r="Q1534">
        <v>42900</v>
      </c>
      <c r="R1534">
        <v>43300</v>
      </c>
      <c r="S1534">
        <v>43300</v>
      </c>
      <c r="T1534">
        <v>44400</v>
      </c>
      <c r="U1534">
        <v>46300</v>
      </c>
      <c r="V1534">
        <v>47500</v>
      </c>
      <c r="W1534">
        <v>47000</v>
      </c>
      <c r="X1534">
        <v>50000</v>
      </c>
    </row>
    <row r="1535" spans="1:24">
      <c r="A1535" t="str">
        <f t="shared" si="32"/>
        <v>May-25</v>
      </c>
      <c r="B1535" s="265">
        <v>45801</v>
      </c>
      <c r="C1535">
        <v>46900</v>
      </c>
      <c r="D1535">
        <v>47700</v>
      </c>
      <c r="E1535">
        <v>46600</v>
      </c>
      <c r="F1535">
        <v>42200</v>
      </c>
      <c r="G1535">
        <v>47800</v>
      </c>
      <c r="H1535" t="s">
        <v>25</v>
      </c>
      <c r="I1535">
        <v>45500</v>
      </c>
      <c r="J1535">
        <v>45600</v>
      </c>
      <c r="K1535">
        <v>47200</v>
      </c>
      <c r="L1535" t="s">
        <v>25</v>
      </c>
      <c r="M1535">
        <v>47500</v>
      </c>
      <c r="N1535">
        <v>47300</v>
      </c>
      <c r="O1535">
        <v>45600</v>
      </c>
      <c r="P1535">
        <v>43800</v>
      </c>
      <c r="Q1535">
        <v>42800</v>
      </c>
      <c r="R1535">
        <v>43200</v>
      </c>
      <c r="S1535">
        <v>43100</v>
      </c>
      <c r="T1535">
        <v>44300</v>
      </c>
      <c r="U1535">
        <v>46300</v>
      </c>
      <c r="V1535">
        <v>47500</v>
      </c>
      <c r="W1535">
        <v>46800</v>
      </c>
      <c r="X1535">
        <v>50000</v>
      </c>
    </row>
    <row r="1536" spans="1:24">
      <c r="A1536" t="str">
        <f t="shared" si="32"/>
        <v>May-25</v>
      </c>
      <c r="B1536" s="265">
        <v>45802</v>
      </c>
      <c r="C1536" t="s">
        <v>24</v>
      </c>
      <c r="D1536" t="s">
        <v>24</v>
      </c>
      <c r="E1536" t="s">
        <v>24</v>
      </c>
      <c r="F1536" t="s">
        <v>24</v>
      </c>
      <c r="G1536" t="s">
        <v>24</v>
      </c>
      <c r="H1536" t="s">
        <v>24</v>
      </c>
      <c r="I1536" t="s">
        <v>24</v>
      </c>
      <c r="J1536" t="s">
        <v>24</v>
      </c>
      <c r="K1536" t="s">
        <v>24</v>
      </c>
      <c r="L1536" t="s">
        <v>24</v>
      </c>
      <c r="M1536" t="s">
        <v>24</v>
      </c>
      <c r="N1536" t="s">
        <v>24</v>
      </c>
      <c r="O1536" t="s">
        <v>24</v>
      </c>
      <c r="P1536" t="s">
        <v>24</v>
      </c>
      <c r="Q1536" t="s">
        <v>24</v>
      </c>
      <c r="R1536" t="s">
        <v>24</v>
      </c>
      <c r="S1536" t="s">
        <v>24</v>
      </c>
      <c r="T1536" t="s">
        <v>24</v>
      </c>
      <c r="U1536" t="s">
        <v>24</v>
      </c>
      <c r="V1536" t="s">
        <v>24</v>
      </c>
      <c r="W1536" t="s">
        <v>24</v>
      </c>
      <c r="X1536" t="s">
        <v>24</v>
      </c>
    </row>
    <row r="1537" spans="1:24">
      <c r="A1537" t="str">
        <f t="shared" si="32"/>
        <v>May-25</v>
      </c>
      <c r="B1537" s="265">
        <v>45803</v>
      </c>
      <c r="C1537">
        <v>46400</v>
      </c>
      <c r="D1537">
        <v>47500</v>
      </c>
      <c r="E1537">
        <v>46200</v>
      </c>
      <c r="F1537">
        <v>41800</v>
      </c>
      <c r="G1537">
        <v>47100</v>
      </c>
      <c r="H1537" t="s">
        <v>25</v>
      </c>
      <c r="I1537">
        <v>45500</v>
      </c>
      <c r="J1537">
        <v>45400</v>
      </c>
      <c r="K1537">
        <v>46700</v>
      </c>
      <c r="L1537" t="s">
        <v>25</v>
      </c>
      <c r="M1537">
        <v>47200</v>
      </c>
      <c r="N1537">
        <v>47000</v>
      </c>
      <c r="O1537">
        <v>45300</v>
      </c>
      <c r="P1537">
        <v>43700</v>
      </c>
      <c r="Q1537">
        <v>42700</v>
      </c>
      <c r="R1537">
        <v>43100</v>
      </c>
      <c r="S1537">
        <v>43100</v>
      </c>
      <c r="T1537">
        <v>43900</v>
      </c>
      <c r="U1537">
        <v>46000</v>
      </c>
      <c r="V1537">
        <v>47500</v>
      </c>
      <c r="W1537">
        <v>46600</v>
      </c>
      <c r="X1537">
        <v>49200</v>
      </c>
    </row>
    <row r="1538" spans="1:24">
      <c r="A1538" t="str">
        <f t="shared" si="32"/>
        <v>May-25</v>
      </c>
      <c r="B1538" s="265">
        <v>45804</v>
      </c>
      <c r="C1538">
        <v>46400</v>
      </c>
      <c r="D1538">
        <v>47500</v>
      </c>
      <c r="E1538">
        <v>46000</v>
      </c>
      <c r="F1538">
        <v>41600</v>
      </c>
      <c r="G1538">
        <v>46800</v>
      </c>
      <c r="H1538" t="s">
        <v>25</v>
      </c>
      <c r="I1538">
        <v>45000</v>
      </c>
      <c r="J1538">
        <v>45200</v>
      </c>
      <c r="K1538">
        <v>46600</v>
      </c>
      <c r="L1538" t="s">
        <v>25</v>
      </c>
      <c r="M1538">
        <v>47100</v>
      </c>
      <c r="N1538">
        <v>46900</v>
      </c>
      <c r="O1538">
        <v>45100</v>
      </c>
      <c r="P1538">
        <v>43500</v>
      </c>
      <c r="Q1538">
        <v>42200</v>
      </c>
      <c r="R1538">
        <v>42900</v>
      </c>
      <c r="S1538">
        <v>43000</v>
      </c>
      <c r="T1538">
        <v>43700</v>
      </c>
      <c r="U1538">
        <v>45700</v>
      </c>
      <c r="V1538">
        <v>47500</v>
      </c>
      <c r="W1538">
        <v>46500</v>
      </c>
      <c r="X1538">
        <v>49200</v>
      </c>
    </row>
    <row r="1539" spans="1:24">
      <c r="A1539" t="str">
        <f t="shared" si="32"/>
        <v>May-25</v>
      </c>
      <c r="B1539" s="265">
        <v>45805</v>
      </c>
      <c r="C1539">
        <v>46300</v>
      </c>
      <c r="D1539">
        <v>47300</v>
      </c>
      <c r="E1539">
        <v>45800</v>
      </c>
      <c r="F1539">
        <v>41500</v>
      </c>
      <c r="G1539">
        <v>46800</v>
      </c>
      <c r="H1539" t="s">
        <v>25</v>
      </c>
      <c r="I1539">
        <v>45000</v>
      </c>
      <c r="J1539">
        <v>45100</v>
      </c>
      <c r="K1539">
        <v>46600</v>
      </c>
      <c r="L1539" t="s">
        <v>25</v>
      </c>
      <c r="M1539">
        <v>47100</v>
      </c>
      <c r="N1539">
        <v>46900</v>
      </c>
      <c r="O1539">
        <v>45300</v>
      </c>
      <c r="P1539">
        <v>43500</v>
      </c>
      <c r="Q1539">
        <v>42200</v>
      </c>
      <c r="R1539">
        <v>42800</v>
      </c>
      <c r="S1539">
        <v>43000</v>
      </c>
      <c r="T1539">
        <v>43600</v>
      </c>
      <c r="U1539">
        <v>45700</v>
      </c>
      <c r="V1539">
        <v>47500</v>
      </c>
      <c r="W1539">
        <v>46500</v>
      </c>
      <c r="X1539">
        <v>49200</v>
      </c>
    </row>
    <row r="1540" spans="1:24">
      <c r="A1540" t="str">
        <f t="shared" si="32"/>
        <v>May-25</v>
      </c>
      <c r="B1540" s="265">
        <v>45806</v>
      </c>
      <c r="C1540">
        <v>46200</v>
      </c>
      <c r="D1540">
        <v>47300</v>
      </c>
      <c r="E1540">
        <v>45800</v>
      </c>
      <c r="F1540">
        <v>41300</v>
      </c>
      <c r="G1540">
        <v>46700</v>
      </c>
      <c r="H1540" t="s">
        <v>25</v>
      </c>
      <c r="I1540">
        <v>44500</v>
      </c>
      <c r="J1540">
        <v>44900</v>
      </c>
      <c r="K1540">
        <v>46500</v>
      </c>
      <c r="L1540" t="s">
        <v>25</v>
      </c>
      <c r="M1540">
        <v>46900</v>
      </c>
      <c r="N1540">
        <v>46800</v>
      </c>
      <c r="O1540">
        <v>45000</v>
      </c>
      <c r="P1540">
        <v>43300</v>
      </c>
      <c r="Q1540">
        <v>42000</v>
      </c>
      <c r="R1540">
        <v>42500</v>
      </c>
      <c r="S1540">
        <v>43000</v>
      </c>
      <c r="T1540">
        <v>43400</v>
      </c>
      <c r="U1540">
        <v>45500</v>
      </c>
      <c r="V1540">
        <v>47500</v>
      </c>
      <c r="W1540">
        <v>46300</v>
      </c>
      <c r="X1540">
        <v>49200</v>
      </c>
    </row>
    <row r="1541" spans="1:24">
      <c r="A1541" t="str">
        <f t="shared" si="32"/>
        <v>May-25</v>
      </c>
      <c r="B1541" s="265">
        <v>45807</v>
      </c>
      <c r="C1541">
        <v>46100</v>
      </c>
      <c r="D1541">
        <v>47500</v>
      </c>
      <c r="E1541">
        <v>45800</v>
      </c>
      <c r="F1541">
        <v>41300</v>
      </c>
      <c r="G1541">
        <v>46700</v>
      </c>
      <c r="H1541" t="s">
        <v>25</v>
      </c>
      <c r="I1541">
        <v>44500</v>
      </c>
      <c r="J1541">
        <v>44900</v>
      </c>
      <c r="K1541">
        <v>46500</v>
      </c>
      <c r="L1541" t="s">
        <v>25</v>
      </c>
      <c r="M1541">
        <v>46900</v>
      </c>
      <c r="N1541">
        <v>46400</v>
      </c>
      <c r="O1541">
        <v>45000</v>
      </c>
      <c r="P1541">
        <v>42700</v>
      </c>
      <c r="Q1541">
        <v>42000</v>
      </c>
      <c r="R1541">
        <v>42400</v>
      </c>
      <c r="S1541">
        <v>43000</v>
      </c>
      <c r="T1541">
        <v>43400</v>
      </c>
      <c r="U1541">
        <v>45500</v>
      </c>
      <c r="V1541">
        <v>47000</v>
      </c>
      <c r="W1541">
        <v>46300</v>
      </c>
      <c r="X1541">
        <v>49200</v>
      </c>
    </row>
    <row r="1542" spans="1:24">
      <c r="A1542" t="str">
        <f t="shared" si="32"/>
        <v>May-25</v>
      </c>
      <c r="B1542" s="265">
        <v>45808</v>
      </c>
      <c r="C1542">
        <v>46100</v>
      </c>
      <c r="D1542">
        <v>47300</v>
      </c>
      <c r="E1542">
        <v>45800</v>
      </c>
      <c r="F1542">
        <v>41400</v>
      </c>
      <c r="G1542">
        <v>46000</v>
      </c>
      <c r="H1542" t="s">
        <v>25</v>
      </c>
      <c r="I1542">
        <v>44000</v>
      </c>
      <c r="J1542">
        <v>44900</v>
      </c>
      <c r="K1542">
        <v>46300</v>
      </c>
      <c r="L1542" t="s">
        <v>25</v>
      </c>
      <c r="M1542">
        <v>46800</v>
      </c>
      <c r="N1542">
        <v>46400</v>
      </c>
      <c r="O1542">
        <v>44800</v>
      </c>
      <c r="P1542">
        <v>42500</v>
      </c>
      <c r="Q1542">
        <v>41900</v>
      </c>
      <c r="R1542">
        <v>42400</v>
      </c>
      <c r="S1542">
        <v>42500</v>
      </c>
      <c r="T1542">
        <v>43500</v>
      </c>
      <c r="U1542">
        <v>45500</v>
      </c>
      <c r="V1542">
        <v>46500</v>
      </c>
      <c r="W1542">
        <v>46000</v>
      </c>
      <c r="X1542">
        <v>49200</v>
      </c>
    </row>
    <row r="1543" spans="1:24">
      <c r="A1543" t="str">
        <f t="shared" si="32"/>
        <v>Jun-25</v>
      </c>
      <c r="B1543" s="265">
        <v>45809</v>
      </c>
      <c r="C1543" t="s">
        <v>24</v>
      </c>
      <c r="D1543" t="s">
        <v>24</v>
      </c>
      <c r="E1543" t="s">
        <v>24</v>
      </c>
      <c r="F1543" t="s">
        <v>24</v>
      </c>
      <c r="G1543" t="s">
        <v>24</v>
      </c>
      <c r="H1543" t="s">
        <v>24</v>
      </c>
      <c r="I1543" t="s">
        <v>24</v>
      </c>
      <c r="J1543" t="s">
        <v>24</v>
      </c>
      <c r="K1543" t="s">
        <v>24</v>
      </c>
      <c r="L1543" t="s">
        <v>24</v>
      </c>
      <c r="M1543" t="s">
        <v>24</v>
      </c>
      <c r="N1543" t="s">
        <v>24</v>
      </c>
      <c r="O1543" t="s">
        <v>24</v>
      </c>
      <c r="P1543" t="s">
        <v>24</v>
      </c>
      <c r="Q1543" t="s">
        <v>24</v>
      </c>
      <c r="R1543" t="s">
        <v>24</v>
      </c>
      <c r="S1543" t="s">
        <v>24</v>
      </c>
      <c r="T1543" t="s">
        <v>24</v>
      </c>
      <c r="U1543" t="s">
        <v>24</v>
      </c>
      <c r="V1543" t="s">
        <v>24</v>
      </c>
      <c r="W1543" t="s">
        <v>24</v>
      </c>
      <c r="X1543" t="s">
        <v>24</v>
      </c>
    </row>
    <row r="1544" spans="1:24">
      <c r="A1544" t="str">
        <f t="shared" si="32"/>
        <v>Jun-25</v>
      </c>
      <c r="B1544" s="265">
        <v>45810</v>
      </c>
      <c r="C1544">
        <v>46100</v>
      </c>
      <c r="D1544">
        <v>47300</v>
      </c>
      <c r="E1544">
        <v>46000</v>
      </c>
      <c r="F1544">
        <v>41400</v>
      </c>
      <c r="G1544">
        <v>45700</v>
      </c>
      <c r="H1544" t="s">
        <v>25</v>
      </c>
      <c r="I1544">
        <v>44500</v>
      </c>
      <c r="J1544">
        <v>45300</v>
      </c>
      <c r="K1544">
        <v>46500</v>
      </c>
      <c r="L1544" t="s">
        <v>25</v>
      </c>
      <c r="M1544">
        <v>46800</v>
      </c>
      <c r="N1544">
        <v>46400</v>
      </c>
      <c r="O1544">
        <v>45300</v>
      </c>
      <c r="P1544">
        <v>42000</v>
      </c>
      <c r="Q1544">
        <v>42200</v>
      </c>
      <c r="R1544">
        <v>42500</v>
      </c>
      <c r="S1544">
        <v>42400</v>
      </c>
      <c r="T1544">
        <v>43500</v>
      </c>
      <c r="U1544">
        <v>45600</v>
      </c>
      <c r="V1544">
        <v>46500</v>
      </c>
      <c r="W1544">
        <v>46200</v>
      </c>
      <c r="X1544">
        <v>48900</v>
      </c>
    </row>
    <row r="1545" spans="1:24">
      <c r="A1545" t="str">
        <f t="shared" si="32"/>
        <v>Jun-25</v>
      </c>
      <c r="B1545" s="93">
        <v>45811</v>
      </c>
      <c r="C1545" s="90">
        <v>46100</v>
      </c>
      <c r="D1545" s="90">
        <v>47300</v>
      </c>
      <c r="E1545" s="90">
        <v>46000</v>
      </c>
      <c r="F1545" s="90">
        <v>41200</v>
      </c>
      <c r="G1545" s="90">
        <v>45700</v>
      </c>
      <c r="H1545" s="91" t="s">
        <v>25</v>
      </c>
      <c r="I1545" s="90">
        <v>44500</v>
      </c>
      <c r="J1545" s="90">
        <v>45100</v>
      </c>
      <c r="K1545" s="90">
        <v>46500</v>
      </c>
      <c r="L1545" s="91" t="s">
        <v>25</v>
      </c>
      <c r="M1545" s="90">
        <v>47100</v>
      </c>
      <c r="N1545" s="90">
        <v>46400</v>
      </c>
      <c r="O1545" s="90">
        <v>45200</v>
      </c>
      <c r="P1545" s="90">
        <v>41700</v>
      </c>
      <c r="Q1545" s="90">
        <v>42000</v>
      </c>
      <c r="R1545" s="90">
        <v>42200</v>
      </c>
      <c r="S1545" s="90">
        <v>42300</v>
      </c>
      <c r="T1545" s="90">
        <v>43300</v>
      </c>
      <c r="U1545" s="90">
        <v>45600</v>
      </c>
      <c r="V1545" s="90">
        <v>46500</v>
      </c>
      <c r="W1545" s="90">
        <v>46200</v>
      </c>
      <c r="X1545" s="90">
        <v>48900</v>
      </c>
    </row>
    <row r="1546" spans="1:24">
      <c r="A1546" t="str">
        <f t="shared" si="32"/>
        <v>Jun-25</v>
      </c>
      <c r="B1546" s="265">
        <v>45812</v>
      </c>
      <c r="C1546">
        <v>46100</v>
      </c>
      <c r="D1546">
        <v>47000</v>
      </c>
      <c r="E1546">
        <v>46100</v>
      </c>
      <c r="F1546">
        <v>41200</v>
      </c>
      <c r="G1546">
        <v>45700</v>
      </c>
      <c r="H1546" t="s">
        <v>25</v>
      </c>
      <c r="I1546">
        <v>44500</v>
      </c>
      <c r="J1546">
        <v>45100</v>
      </c>
      <c r="K1546">
        <v>46500</v>
      </c>
      <c r="L1546" t="s">
        <v>25</v>
      </c>
      <c r="M1546">
        <v>47100</v>
      </c>
      <c r="N1546">
        <v>46300</v>
      </c>
      <c r="O1546">
        <v>45200</v>
      </c>
      <c r="P1546">
        <v>41300</v>
      </c>
      <c r="Q1546">
        <v>41700</v>
      </c>
      <c r="R1546">
        <v>42000</v>
      </c>
      <c r="S1546">
        <v>42200</v>
      </c>
      <c r="T1546">
        <v>43300</v>
      </c>
      <c r="U1546">
        <v>45500</v>
      </c>
      <c r="V1546">
        <v>46500</v>
      </c>
      <c r="W1546">
        <v>46200</v>
      </c>
      <c r="X1546">
        <v>48900</v>
      </c>
    </row>
    <row r="1547" spans="1:24">
      <c r="A1547" t="str">
        <f t="shared" si="32"/>
        <v>Jun-25</v>
      </c>
      <c r="B1547" s="265">
        <v>45813</v>
      </c>
      <c r="C1547">
        <v>46100</v>
      </c>
      <c r="D1547">
        <v>47000</v>
      </c>
      <c r="E1547">
        <v>45800</v>
      </c>
      <c r="F1547">
        <v>41200</v>
      </c>
      <c r="G1547">
        <v>45600</v>
      </c>
      <c r="H1547" t="s">
        <v>25</v>
      </c>
      <c r="I1547">
        <v>44500</v>
      </c>
      <c r="J1547">
        <v>45000</v>
      </c>
      <c r="K1547">
        <v>46100</v>
      </c>
      <c r="L1547" t="s">
        <v>25</v>
      </c>
      <c r="M1547">
        <v>47200</v>
      </c>
      <c r="N1547">
        <v>46000</v>
      </c>
      <c r="O1547">
        <v>45200</v>
      </c>
      <c r="P1547">
        <v>41300</v>
      </c>
      <c r="Q1547">
        <v>41700</v>
      </c>
      <c r="R1547">
        <v>42000</v>
      </c>
      <c r="S1547">
        <v>42000</v>
      </c>
      <c r="T1547">
        <v>43300</v>
      </c>
      <c r="U1547">
        <v>45500</v>
      </c>
      <c r="V1547">
        <v>46500</v>
      </c>
      <c r="W1547">
        <v>46000</v>
      </c>
      <c r="X1547">
        <v>48900</v>
      </c>
    </row>
    <row r="1548" spans="1:24">
      <c r="A1548" t="str">
        <f t="shared" si="32"/>
        <v>Jun-25</v>
      </c>
      <c r="B1548" s="265">
        <v>45814</v>
      </c>
      <c r="C1548">
        <v>46000</v>
      </c>
      <c r="D1548">
        <v>47000</v>
      </c>
      <c r="E1548">
        <v>45800</v>
      </c>
      <c r="F1548">
        <v>41000</v>
      </c>
      <c r="G1548">
        <v>45600</v>
      </c>
      <c r="H1548" t="s">
        <v>25</v>
      </c>
      <c r="I1548">
        <v>44500</v>
      </c>
      <c r="J1548">
        <v>44800</v>
      </c>
      <c r="K1548">
        <v>46000</v>
      </c>
      <c r="L1548" t="s">
        <v>25</v>
      </c>
      <c r="M1548">
        <v>47100</v>
      </c>
      <c r="N1548">
        <v>45900</v>
      </c>
      <c r="O1548">
        <v>45000</v>
      </c>
      <c r="P1548">
        <v>41000</v>
      </c>
      <c r="Q1548">
        <v>41600</v>
      </c>
      <c r="R1548">
        <v>41900</v>
      </c>
      <c r="S1548">
        <v>41900</v>
      </c>
      <c r="T1548">
        <v>43100</v>
      </c>
      <c r="U1548">
        <v>45500</v>
      </c>
      <c r="V1548">
        <v>46500</v>
      </c>
      <c r="W1548">
        <v>46000</v>
      </c>
      <c r="X1548">
        <v>48900</v>
      </c>
    </row>
    <row r="1549" spans="1:24">
      <c r="A1549" t="str">
        <f t="shared" si="32"/>
        <v>Jun-25</v>
      </c>
      <c r="B1549" s="265">
        <v>45815</v>
      </c>
      <c r="C1549">
        <v>45500</v>
      </c>
      <c r="D1549">
        <v>47000</v>
      </c>
      <c r="E1549">
        <v>45700</v>
      </c>
      <c r="F1549">
        <v>41000</v>
      </c>
      <c r="G1549">
        <v>45600</v>
      </c>
      <c r="H1549" t="s">
        <v>25</v>
      </c>
      <c r="I1549">
        <v>44500</v>
      </c>
      <c r="J1549">
        <v>44600</v>
      </c>
      <c r="K1549">
        <v>45500</v>
      </c>
      <c r="L1549" t="s">
        <v>25</v>
      </c>
      <c r="M1549">
        <v>47000</v>
      </c>
      <c r="N1549">
        <v>45800</v>
      </c>
      <c r="O1549">
        <v>44900</v>
      </c>
      <c r="P1549">
        <v>40700</v>
      </c>
      <c r="Q1549">
        <v>41600</v>
      </c>
      <c r="R1549">
        <v>41700</v>
      </c>
      <c r="S1549">
        <v>41800</v>
      </c>
      <c r="T1549">
        <v>43100</v>
      </c>
      <c r="U1549">
        <v>45000</v>
      </c>
      <c r="V1549">
        <v>46500</v>
      </c>
      <c r="W1549">
        <v>46000</v>
      </c>
      <c r="X1549">
        <v>48900</v>
      </c>
    </row>
    <row r="1550" spans="1:24">
      <c r="A1550" t="str">
        <f t="shared" si="32"/>
        <v>Jun-25</v>
      </c>
      <c r="B1550" s="265">
        <v>45816</v>
      </c>
      <c r="C1550" t="s">
        <v>24</v>
      </c>
      <c r="D1550" t="s">
        <v>24</v>
      </c>
      <c r="E1550" t="s">
        <v>24</v>
      </c>
      <c r="F1550" t="s">
        <v>24</v>
      </c>
      <c r="G1550" t="s">
        <v>24</v>
      </c>
      <c r="H1550" t="s">
        <v>24</v>
      </c>
      <c r="I1550" t="s">
        <v>24</v>
      </c>
      <c r="J1550" t="s">
        <v>24</v>
      </c>
      <c r="K1550" t="s">
        <v>24</v>
      </c>
      <c r="L1550" t="s">
        <v>24</v>
      </c>
      <c r="M1550" t="s">
        <v>24</v>
      </c>
      <c r="N1550" t="s">
        <v>24</v>
      </c>
      <c r="O1550" t="s">
        <v>24</v>
      </c>
      <c r="P1550" t="s">
        <v>24</v>
      </c>
      <c r="Q1550" t="s">
        <v>24</v>
      </c>
      <c r="R1550" t="s">
        <v>24</v>
      </c>
      <c r="S1550" t="s">
        <v>24</v>
      </c>
      <c r="T1550" t="s">
        <v>24</v>
      </c>
      <c r="U1550" t="s">
        <v>24</v>
      </c>
      <c r="V1550" t="s">
        <v>24</v>
      </c>
      <c r="W1550" t="s">
        <v>24</v>
      </c>
      <c r="X1550" t="s">
        <v>24</v>
      </c>
    </row>
    <row r="1551" spans="1:24">
      <c r="A1551" t="str">
        <f t="shared" si="32"/>
        <v>Jun-25</v>
      </c>
      <c r="B1551" s="265">
        <v>45817</v>
      </c>
      <c r="C1551">
        <v>45500</v>
      </c>
      <c r="D1551">
        <v>47000</v>
      </c>
      <c r="E1551">
        <v>45500</v>
      </c>
      <c r="F1551">
        <v>41000</v>
      </c>
      <c r="G1551">
        <v>45600</v>
      </c>
      <c r="H1551" t="s">
        <v>25</v>
      </c>
      <c r="I1551">
        <v>44000</v>
      </c>
      <c r="J1551">
        <v>44600</v>
      </c>
      <c r="K1551">
        <v>45500</v>
      </c>
      <c r="L1551" t="s">
        <v>25</v>
      </c>
      <c r="M1551">
        <v>46900</v>
      </c>
      <c r="N1551">
        <v>45300</v>
      </c>
      <c r="O1551">
        <v>44600</v>
      </c>
      <c r="P1551">
        <v>40500</v>
      </c>
      <c r="Q1551">
        <v>41100</v>
      </c>
      <c r="R1551">
        <v>41500</v>
      </c>
      <c r="S1551">
        <v>41600</v>
      </c>
      <c r="T1551">
        <v>43100</v>
      </c>
      <c r="U1551">
        <v>44800</v>
      </c>
      <c r="V1551">
        <v>46500</v>
      </c>
      <c r="W1551">
        <v>45700</v>
      </c>
      <c r="X1551">
        <v>48400</v>
      </c>
    </row>
    <row r="1552" spans="1:24">
      <c r="A1552" t="str">
        <f t="shared" si="32"/>
        <v>Jun-25</v>
      </c>
      <c r="B1552" s="265">
        <v>45818</v>
      </c>
      <c r="C1552">
        <v>45500</v>
      </c>
      <c r="D1552">
        <v>46500</v>
      </c>
      <c r="E1552">
        <v>45600</v>
      </c>
      <c r="F1552">
        <v>41000</v>
      </c>
      <c r="G1552">
        <v>45600</v>
      </c>
      <c r="H1552" t="s">
        <v>25</v>
      </c>
      <c r="I1552">
        <v>44000</v>
      </c>
      <c r="J1552">
        <v>44600</v>
      </c>
      <c r="K1552">
        <v>45300</v>
      </c>
      <c r="L1552" t="s">
        <v>25</v>
      </c>
      <c r="M1552">
        <v>46900</v>
      </c>
      <c r="N1552">
        <v>45300</v>
      </c>
      <c r="O1552">
        <v>44600</v>
      </c>
      <c r="P1552">
        <v>40300</v>
      </c>
      <c r="Q1552">
        <v>41200</v>
      </c>
      <c r="R1552">
        <v>41400</v>
      </c>
      <c r="S1552">
        <v>41500</v>
      </c>
      <c r="T1552">
        <v>43100</v>
      </c>
      <c r="U1552">
        <v>44800</v>
      </c>
      <c r="V1552">
        <v>46500</v>
      </c>
      <c r="W1552">
        <v>45600</v>
      </c>
      <c r="X1552">
        <v>48400</v>
      </c>
    </row>
    <row r="1553" spans="1:24">
      <c r="A1553" t="str">
        <f t="shared" si="32"/>
        <v>Jun-25</v>
      </c>
      <c r="B1553" s="265">
        <v>45819</v>
      </c>
      <c r="C1553">
        <v>45300</v>
      </c>
      <c r="D1553">
        <v>46500</v>
      </c>
      <c r="E1553">
        <v>45600</v>
      </c>
      <c r="F1553">
        <v>40900</v>
      </c>
      <c r="G1553">
        <v>45600</v>
      </c>
      <c r="H1553" t="s">
        <v>25</v>
      </c>
      <c r="I1553">
        <v>44000</v>
      </c>
      <c r="J1553">
        <v>44400</v>
      </c>
      <c r="K1553">
        <v>45300</v>
      </c>
      <c r="L1553" t="s">
        <v>25</v>
      </c>
      <c r="M1553">
        <v>46900</v>
      </c>
      <c r="N1553">
        <v>45300</v>
      </c>
      <c r="O1553">
        <v>44400</v>
      </c>
      <c r="P1553">
        <v>40100</v>
      </c>
      <c r="Q1553">
        <v>41200</v>
      </c>
      <c r="R1553">
        <v>41400</v>
      </c>
      <c r="S1553">
        <v>41700</v>
      </c>
      <c r="T1553">
        <v>43000</v>
      </c>
      <c r="U1553">
        <v>44800</v>
      </c>
      <c r="V1553">
        <v>46500</v>
      </c>
      <c r="W1553">
        <v>45600</v>
      </c>
      <c r="X1553">
        <v>48400</v>
      </c>
    </row>
    <row r="1554" spans="1:24">
      <c r="A1554" t="str">
        <f t="shared" si="32"/>
        <v>Jun-25</v>
      </c>
      <c r="B1554" s="265">
        <v>45820</v>
      </c>
      <c r="C1554">
        <v>45200</v>
      </c>
      <c r="D1554">
        <v>46500</v>
      </c>
      <c r="E1554">
        <v>45500</v>
      </c>
      <c r="F1554">
        <v>40800</v>
      </c>
      <c r="G1554">
        <v>45500</v>
      </c>
      <c r="H1554" t="s">
        <v>25</v>
      </c>
      <c r="I1554">
        <v>44000</v>
      </c>
      <c r="J1554">
        <v>44300</v>
      </c>
      <c r="K1554">
        <v>45200</v>
      </c>
      <c r="L1554" t="s">
        <v>25</v>
      </c>
      <c r="M1554">
        <v>46800</v>
      </c>
      <c r="N1554">
        <v>45200</v>
      </c>
      <c r="O1554">
        <v>44200</v>
      </c>
      <c r="P1554">
        <v>39900</v>
      </c>
      <c r="Q1554">
        <v>41100</v>
      </c>
      <c r="R1554">
        <v>41400</v>
      </c>
      <c r="S1554">
        <v>41700</v>
      </c>
      <c r="T1554">
        <v>42900</v>
      </c>
      <c r="U1554">
        <v>44800</v>
      </c>
      <c r="V1554">
        <v>46500</v>
      </c>
      <c r="W1554">
        <v>45500</v>
      </c>
      <c r="X1554">
        <v>48400</v>
      </c>
    </row>
    <row r="1555" spans="1:24">
      <c r="A1555" t="str">
        <f t="shared" si="32"/>
        <v>Jun-25</v>
      </c>
      <c r="B1555" s="265">
        <v>45821</v>
      </c>
      <c r="C1555">
        <v>45000</v>
      </c>
      <c r="D1555">
        <v>46500</v>
      </c>
      <c r="E1555">
        <v>45400</v>
      </c>
      <c r="F1555">
        <v>40800</v>
      </c>
      <c r="G1555">
        <v>45500</v>
      </c>
      <c r="H1555" t="s">
        <v>25</v>
      </c>
      <c r="I1555">
        <v>44000</v>
      </c>
      <c r="J1555">
        <v>44300</v>
      </c>
      <c r="K1555">
        <v>45200</v>
      </c>
      <c r="L1555" t="s">
        <v>25</v>
      </c>
      <c r="M1555">
        <v>46600</v>
      </c>
      <c r="N1555">
        <v>44900</v>
      </c>
      <c r="O1555">
        <v>44000</v>
      </c>
      <c r="P1555">
        <v>39600</v>
      </c>
      <c r="Q1555">
        <v>41000</v>
      </c>
      <c r="R1555">
        <v>41300</v>
      </c>
      <c r="S1555">
        <v>41600</v>
      </c>
      <c r="T1555">
        <v>42900</v>
      </c>
      <c r="U1555">
        <v>44600</v>
      </c>
      <c r="V1555">
        <v>46500</v>
      </c>
      <c r="W1555">
        <v>45500</v>
      </c>
      <c r="X1555">
        <v>48400</v>
      </c>
    </row>
    <row r="1556" spans="1:24">
      <c r="A1556" t="str">
        <f t="shared" si="32"/>
        <v>Jun-25</v>
      </c>
      <c r="B1556" s="265">
        <v>45822</v>
      </c>
      <c r="C1556">
        <v>45000</v>
      </c>
      <c r="D1556">
        <v>46500</v>
      </c>
      <c r="E1556">
        <v>45300</v>
      </c>
      <c r="F1556">
        <v>40600</v>
      </c>
      <c r="G1556">
        <v>45500</v>
      </c>
      <c r="H1556" t="s">
        <v>25</v>
      </c>
      <c r="I1556">
        <v>44000</v>
      </c>
      <c r="J1556">
        <v>44200</v>
      </c>
      <c r="K1556">
        <v>44700</v>
      </c>
      <c r="L1556" t="s">
        <v>25</v>
      </c>
      <c r="M1556">
        <v>46600</v>
      </c>
      <c r="N1556">
        <v>44700</v>
      </c>
      <c r="O1556">
        <v>44000</v>
      </c>
      <c r="P1556">
        <v>39500</v>
      </c>
      <c r="Q1556">
        <v>40900</v>
      </c>
      <c r="R1556">
        <v>41200</v>
      </c>
      <c r="S1556">
        <v>41500</v>
      </c>
      <c r="T1556">
        <v>42700</v>
      </c>
      <c r="U1556">
        <v>44500</v>
      </c>
      <c r="V1556">
        <v>46500</v>
      </c>
      <c r="W1556">
        <v>45500</v>
      </c>
      <c r="X1556">
        <v>48400</v>
      </c>
    </row>
    <row r="1557" spans="1:24">
      <c r="A1557" t="str">
        <f t="shared" si="32"/>
        <v>Jun-25</v>
      </c>
      <c r="B1557" s="265">
        <v>45823</v>
      </c>
      <c r="C1557" t="s">
        <v>24</v>
      </c>
      <c r="D1557" t="s">
        <v>24</v>
      </c>
      <c r="E1557" t="s">
        <v>24</v>
      </c>
      <c r="F1557" t="s">
        <v>24</v>
      </c>
      <c r="G1557" t="s">
        <v>24</v>
      </c>
      <c r="H1557" t="s">
        <v>24</v>
      </c>
      <c r="I1557" t="s">
        <v>24</v>
      </c>
      <c r="J1557" t="s">
        <v>24</v>
      </c>
      <c r="K1557" t="s">
        <v>24</v>
      </c>
      <c r="L1557" t="s">
        <v>24</v>
      </c>
      <c r="M1557" t="s">
        <v>24</v>
      </c>
      <c r="N1557" t="s">
        <v>24</v>
      </c>
      <c r="O1557" t="s">
        <v>24</v>
      </c>
      <c r="P1557" t="s">
        <v>24</v>
      </c>
      <c r="Q1557" t="s">
        <v>24</v>
      </c>
      <c r="R1557" t="s">
        <v>24</v>
      </c>
      <c r="S1557" t="s">
        <v>24</v>
      </c>
      <c r="T1557" t="s">
        <v>24</v>
      </c>
      <c r="U1557" t="s">
        <v>24</v>
      </c>
      <c r="V1557" t="s">
        <v>24</v>
      </c>
      <c r="W1557" t="s">
        <v>24</v>
      </c>
      <c r="X1557" t="s">
        <v>24</v>
      </c>
    </row>
    <row r="1558" spans="1:24">
      <c r="A1558" t="str">
        <f t="shared" ref="A1558:A1621" si="33">TEXT(B1558,"MMM-YY")</f>
        <v>Jun-25</v>
      </c>
      <c r="B1558" s="265">
        <v>45824</v>
      </c>
      <c r="C1558">
        <v>44900</v>
      </c>
      <c r="D1558">
        <v>46500</v>
      </c>
      <c r="E1558">
        <v>45300</v>
      </c>
      <c r="F1558">
        <v>40800</v>
      </c>
      <c r="G1558">
        <v>45100</v>
      </c>
      <c r="H1558" t="s">
        <v>25</v>
      </c>
      <c r="I1558">
        <v>43800</v>
      </c>
      <c r="J1558">
        <v>44200</v>
      </c>
      <c r="K1558">
        <v>44000</v>
      </c>
      <c r="L1558" t="s">
        <v>25</v>
      </c>
      <c r="M1558">
        <v>46600</v>
      </c>
      <c r="N1558">
        <v>44400</v>
      </c>
      <c r="O1558">
        <v>44000</v>
      </c>
      <c r="P1558">
        <v>39500</v>
      </c>
      <c r="Q1558">
        <v>40900</v>
      </c>
      <c r="R1558">
        <v>41200</v>
      </c>
      <c r="S1558">
        <v>41500</v>
      </c>
      <c r="T1558">
        <v>42900</v>
      </c>
      <c r="U1558">
        <v>44500</v>
      </c>
      <c r="V1558">
        <v>46500</v>
      </c>
      <c r="W1558">
        <v>45300</v>
      </c>
      <c r="X1558">
        <v>48200</v>
      </c>
    </row>
    <row r="1559" spans="1:24">
      <c r="A1559" t="str">
        <f t="shared" si="33"/>
        <v>Jun-25</v>
      </c>
      <c r="B1559" s="265">
        <v>45825</v>
      </c>
      <c r="C1559">
        <v>44900</v>
      </c>
      <c r="D1559">
        <v>46500</v>
      </c>
      <c r="E1559">
        <v>45400</v>
      </c>
      <c r="F1559">
        <v>41000</v>
      </c>
      <c r="G1559">
        <v>45100</v>
      </c>
      <c r="H1559" t="s">
        <v>25</v>
      </c>
      <c r="I1559">
        <v>44000</v>
      </c>
      <c r="J1559">
        <v>44200</v>
      </c>
      <c r="K1559">
        <v>44000</v>
      </c>
      <c r="L1559" t="s">
        <v>25</v>
      </c>
      <c r="M1559">
        <v>46600</v>
      </c>
      <c r="N1559">
        <v>44400</v>
      </c>
      <c r="O1559">
        <v>44200</v>
      </c>
      <c r="P1559">
        <v>39300</v>
      </c>
      <c r="Q1559">
        <v>40900</v>
      </c>
      <c r="R1559">
        <v>41200</v>
      </c>
      <c r="S1559">
        <v>41500</v>
      </c>
      <c r="T1559">
        <v>43100</v>
      </c>
      <c r="U1559">
        <v>44600</v>
      </c>
      <c r="V1559">
        <v>46000</v>
      </c>
      <c r="W1559">
        <v>45300</v>
      </c>
      <c r="X1559">
        <v>48200</v>
      </c>
    </row>
    <row r="1560" spans="1:24">
      <c r="A1560" t="str">
        <f t="shared" si="33"/>
        <v>Jun-25</v>
      </c>
      <c r="B1560" s="265">
        <v>45826</v>
      </c>
      <c r="C1560">
        <v>44800</v>
      </c>
      <c r="D1560">
        <v>46500</v>
      </c>
      <c r="E1560">
        <v>45400</v>
      </c>
      <c r="F1560">
        <v>40800</v>
      </c>
      <c r="G1560">
        <v>44900</v>
      </c>
      <c r="H1560" t="s">
        <v>25</v>
      </c>
      <c r="I1560">
        <v>44000</v>
      </c>
      <c r="J1560">
        <v>44200</v>
      </c>
      <c r="K1560">
        <v>43800</v>
      </c>
      <c r="L1560" t="s">
        <v>25</v>
      </c>
      <c r="M1560">
        <v>46600</v>
      </c>
      <c r="N1560">
        <v>44400</v>
      </c>
      <c r="O1560">
        <v>44000</v>
      </c>
      <c r="P1560">
        <v>39300</v>
      </c>
      <c r="Q1560">
        <v>40800</v>
      </c>
      <c r="R1560">
        <v>41000</v>
      </c>
      <c r="S1560">
        <v>41300</v>
      </c>
      <c r="T1560">
        <v>42900</v>
      </c>
      <c r="U1560">
        <v>44600</v>
      </c>
      <c r="V1560">
        <v>46000</v>
      </c>
      <c r="W1560">
        <v>45300</v>
      </c>
      <c r="X1560">
        <v>48200</v>
      </c>
    </row>
    <row r="1561" spans="1:24">
      <c r="A1561" t="str">
        <f t="shared" si="33"/>
        <v>Jun-25</v>
      </c>
      <c r="B1561" s="265">
        <v>45827</v>
      </c>
      <c r="C1561">
        <v>44700</v>
      </c>
      <c r="D1561">
        <v>46500</v>
      </c>
      <c r="E1561">
        <v>45300</v>
      </c>
      <c r="F1561">
        <v>40500</v>
      </c>
      <c r="G1561">
        <v>44700</v>
      </c>
      <c r="H1561" t="s">
        <v>25</v>
      </c>
      <c r="I1561">
        <v>44500</v>
      </c>
      <c r="J1561">
        <v>44000</v>
      </c>
      <c r="K1561">
        <v>43800</v>
      </c>
      <c r="L1561" t="s">
        <v>25</v>
      </c>
      <c r="M1561">
        <v>46500</v>
      </c>
      <c r="N1561">
        <v>44300</v>
      </c>
      <c r="O1561">
        <v>44000</v>
      </c>
      <c r="P1561">
        <v>39100</v>
      </c>
      <c r="Q1561">
        <v>40700</v>
      </c>
      <c r="R1561">
        <v>41000</v>
      </c>
      <c r="S1561">
        <v>41300</v>
      </c>
      <c r="T1561">
        <v>42600</v>
      </c>
      <c r="U1561">
        <v>44400</v>
      </c>
      <c r="V1561">
        <v>46000</v>
      </c>
      <c r="W1561">
        <v>45300</v>
      </c>
      <c r="X1561">
        <v>48200</v>
      </c>
    </row>
    <row r="1562" spans="1:24">
      <c r="A1562" t="str">
        <f t="shared" si="33"/>
        <v>Jun-25</v>
      </c>
      <c r="B1562" s="265">
        <v>45828</v>
      </c>
      <c r="C1562">
        <v>44600</v>
      </c>
      <c r="D1562">
        <v>46300</v>
      </c>
      <c r="E1562">
        <v>45000</v>
      </c>
      <c r="F1562">
        <v>40400</v>
      </c>
      <c r="G1562">
        <v>44700</v>
      </c>
      <c r="H1562" t="s">
        <v>25</v>
      </c>
      <c r="I1562">
        <v>44500</v>
      </c>
      <c r="J1562">
        <v>43800</v>
      </c>
      <c r="K1562">
        <v>43500</v>
      </c>
      <c r="L1562" t="s">
        <v>25</v>
      </c>
      <c r="M1562">
        <v>46400</v>
      </c>
      <c r="N1562">
        <v>44000</v>
      </c>
      <c r="O1562">
        <v>43700</v>
      </c>
      <c r="P1562">
        <v>39100</v>
      </c>
      <c r="Q1562">
        <v>40700</v>
      </c>
      <c r="R1562">
        <v>41000</v>
      </c>
      <c r="S1562">
        <v>41100</v>
      </c>
      <c r="T1562">
        <v>42500</v>
      </c>
      <c r="U1562">
        <v>44400</v>
      </c>
      <c r="V1562">
        <v>46000</v>
      </c>
      <c r="W1562">
        <v>45200</v>
      </c>
      <c r="X1562">
        <v>48200</v>
      </c>
    </row>
    <row r="1563" spans="1:24">
      <c r="A1563" t="str">
        <f t="shared" si="33"/>
        <v>Jun-25</v>
      </c>
      <c r="B1563" s="265">
        <v>45829</v>
      </c>
      <c r="C1563">
        <v>44500</v>
      </c>
      <c r="D1563">
        <v>46300</v>
      </c>
      <c r="E1563">
        <v>44800</v>
      </c>
      <c r="F1563">
        <v>40300</v>
      </c>
      <c r="G1563">
        <v>44700</v>
      </c>
      <c r="H1563" t="s">
        <v>25</v>
      </c>
      <c r="I1563">
        <v>44500</v>
      </c>
      <c r="J1563">
        <v>43800</v>
      </c>
      <c r="K1563">
        <v>43500</v>
      </c>
      <c r="L1563" t="s">
        <v>25</v>
      </c>
      <c r="M1563">
        <v>46300</v>
      </c>
      <c r="N1563">
        <v>44000</v>
      </c>
      <c r="O1563">
        <v>43500</v>
      </c>
      <c r="P1563">
        <v>39000</v>
      </c>
      <c r="Q1563">
        <v>40500</v>
      </c>
      <c r="R1563">
        <v>41000</v>
      </c>
      <c r="S1563">
        <v>41100</v>
      </c>
      <c r="T1563">
        <v>42400</v>
      </c>
      <c r="U1563">
        <v>44300</v>
      </c>
      <c r="V1563">
        <v>46000</v>
      </c>
      <c r="W1563">
        <v>45000</v>
      </c>
      <c r="X1563">
        <v>48200</v>
      </c>
    </row>
    <row r="1564" spans="1:24">
      <c r="A1564" t="str">
        <f t="shared" si="33"/>
        <v>Jun-25</v>
      </c>
      <c r="B1564" s="265">
        <v>45830</v>
      </c>
      <c r="C1564" t="s">
        <v>24</v>
      </c>
      <c r="D1564" t="s">
        <v>24</v>
      </c>
      <c r="E1564" t="s">
        <v>24</v>
      </c>
      <c r="F1564" t="s">
        <v>24</v>
      </c>
      <c r="G1564" t="s">
        <v>24</v>
      </c>
      <c r="H1564" t="s">
        <v>24</v>
      </c>
      <c r="I1564" t="s">
        <v>24</v>
      </c>
      <c r="J1564" t="s">
        <v>24</v>
      </c>
      <c r="K1564" t="s">
        <v>24</v>
      </c>
      <c r="L1564" t="s">
        <v>24</v>
      </c>
      <c r="M1564" t="s">
        <v>24</v>
      </c>
      <c r="N1564" t="s">
        <v>24</v>
      </c>
      <c r="O1564" t="s">
        <v>24</v>
      </c>
      <c r="P1564" t="s">
        <v>24</v>
      </c>
      <c r="Q1564" t="s">
        <v>24</v>
      </c>
      <c r="R1564" t="s">
        <v>24</v>
      </c>
      <c r="S1564" t="s">
        <v>24</v>
      </c>
      <c r="T1564" t="s">
        <v>24</v>
      </c>
      <c r="U1564" t="s">
        <v>24</v>
      </c>
      <c r="V1564" t="s">
        <v>24</v>
      </c>
      <c r="W1564" t="s">
        <v>24</v>
      </c>
      <c r="X1564" t="s">
        <v>24</v>
      </c>
    </row>
    <row r="1565" spans="1:24">
      <c r="A1565" t="str">
        <f t="shared" si="33"/>
        <v>Jun-25</v>
      </c>
      <c r="B1565" s="265">
        <v>45831</v>
      </c>
      <c r="C1565">
        <v>43900</v>
      </c>
      <c r="D1565">
        <v>46300</v>
      </c>
      <c r="E1565">
        <v>44500</v>
      </c>
      <c r="F1565">
        <v>40300</v>
      </c>
      <c r="G1565">
        <v>44500</v>
      </c>
      <c r="H1565" t="s">
        <v>25</v>
      </c>
      <c r="I1565">
        <v>44500</v>
      </c>
      <c r="J1565">
        <v>43600</v>
      </c>
      <c r="K1565">
        <v>43500</v>
      </c>
      <c r="L1565" t="s">
        <v>25</v>
      </c>
      <c r="M1565">
        <v>45700</v>
      </c>
      <c r="N1565">
        <v>44000</v>
      </c>
      <c r="O1565">
        <v>43500</v>
      </c>
      <c r="P1565">
        <v>38700</v>
      </c>
      <c r="Q1565">
        <v>40100</v>
      </c>
      <c r="R1565">
        <v>40800</v>
      </c>
      <c r="S1565">
        <v>41000</v>
      </c>
      <c r="T1565">
        <v>42400</v>
      </c>
      <c r="U1565">
        <v>44200</v>
      </c>
      <c r="V1565">
        <v>46000</v>
      </c>
      <c r="W1565">
        <v>44800</v>
      </c>
      <c r="X1565">
        <v>47500</v>
      </c>
    </row>
    <row r="1566" spans="1:24">
      <c r="A1566" t="str">
        <f t="shared" si="33"/>
        <v>Jun-25</v>
      </c>
      <c r="B1566" s="265">
        <v>45832</v>
      </c>
      <c r="C1566">
        <v>43600</v>
      </c>
      <c r="D1566">
        <v>46000</v>
      </c>
      <c r="E1566">
        <v>44400</v>
      </c>
      <c r="F1566">
        <v>40200</v>
      </c>
      <c r="G1566">
        <v>44400</v>
      </c>
      <c r="H1566" t="s">
        <v>25</v>
      </c>
      <c r="I1566">
        <v>44500</v>
      </c>
      <c r="J1566">
        <v>43300</v>
      </c>
      <c r="K1566">
        <v>43500</v>
      </c>
      <c r="L1566" t="s">
        <v>25</v>
      </c>
      <c r="M1566">
        <v>45700</v>
      </c>
      <c r="N1566">
        <v>43700</v>
      </c>
      <c r="O1566">
        <v>43200</v>
      </c>
      <c r="P1566">
        <v>38500</v>
      </c>
      <c r="Q1566">
        <v>40100</v>
      </c>
      <c r="R1566">
        <v>40400</v>
      </c>
      <c r="S1566">
        <v>41000</v>
      </c>
      <c r="T1566">
        <v>42300</v>
      </c>
      <c r="U1566">
        <v>43900</v>
      </c>
      <c r="V1566">
        <v>46000</v>
      </c>
      <c r="W1566">
        <v>44800</v>
      </c>
      <c r="X1566">
        <v>47500</v>
      </c>
    </row>
    <row r="1567" spans="1:24">
      <c r="A1567" t="str">
        <f t="shared" si="33"/>
        <v>Jun-25</v>
      </c>
      <c r="B1567" s="265">
        <v>45833</v>
      </c>
      <c r="C1567">
        <v>43500</v>
      </c>
      <c r="D1567">
        <v>46000</v>
      </c>
      <c r="E1567">
        <v>44400</v>
      </c>
      <c r="F1567">
        <v>40400</v>
      </c>
      <c r="G1567">
        <v>44400</v>
      </c>
      <c r="H1567" t="s">
        <v>25</v>
      </c>
      <c r="I1567">
        <v>44300</v>
      </c>
      <c r="J1567">
        <v>43500</v>
      </c>
      <c r="K1567">
        <v>43500</v>
      </c>
      <c r="L1567" t="s">
        <v>25</v>
      </c>
      <c r="M1567">
        <v>45800</v>
      </c>
      <c r="N1567">
        <v>43700</v>
      </c>
      <c r="O1567">
        <v>43200</v>
      </c>
      <c r="P1567">
        <v>38300</v>
      </c>
      <c r="Q1567">
        <v>40200</v>
      </c>
      <c r="R1567">
        <v>40500</v>
      </c>
      <c r="S1567">
        <v>41000</v>
      </c>
      <c r="T1567">
        <v>42500</v>
      </c>
      <c r="U1567">
        <v>43900</v>
      </c>
      <c r="V1567">
        <v>46000</v>
      </c>
      <c r="W1567">
        <v>44800</v>
      </c>
      <c r="X1567">
        <v>47500</v>
      </c>
    </row>
    <row r="1568" spans="1:24">
      <c r="A1568" t="str">
        <f t="shared" si="33"/>
        <v>Jun-25</v>
      </c>
      <c r="B1568" s="265">
        <v>45834</v>
      </c>
      <c r="C1568">
        <v>43500</v>
      </c>
      <c r="D1568">
        <v>46000</v>
      </c>
      <c r="E1568">
        <v>44500</v>
      </c>
      <c r="F1568">
        <v>40500</v>
      </c>
      <c r="G1568">
        <v>44400</v>
      </c>
      <c r="H1568" t="s">
        <v>25</v>
      </c>
      <c r="I1568">
        <v>44500</v>
      </c>
      <c r="J1568">
        <v>43600</v>
      </c>
      <c r="K1568">
        <v>44300</v>
      </c>
      <c r="L1568" t="s">
        <v>25</v>
      </c>
      <c r="M1568">
        <v>45900</v>
      </c>
      <c r="N1568">
        <v>43800</v>
      </c>
      <c r="O1568">
        <v>43400</v>
      </c>
      <c r="P1568">
        <v>39000</v>
      </c>
      <c r="Q1568">
        <v>40400</v>
      </c>
      <c r="R1568">
        <v>40500</v>
      </c>
      <c r="S1568">
        <v>41200</v>
      </c>
      <c r="T1568">
        <v>42600</v>
      </c>
      <c r="U1568">
        <v>44000</v>
      </c>
      <c r="V1568">
        <v>45500</v>
      </c>
      <c r="W1568">
        <v>44800</v>
      </c>
      <c r="X1568">
        <v>47500</v>
      </c>
    </row>
    <row r="1569" spans="1:24">
      <c r="A1569" t="str">
        <f t="shared" si="33"/>
        <v>Jun-25</v>
      </c>
      <c r="B1569" s="265">
        <v>45835</v>
      </c>
      <c r="C1569">
        <v>43500</v>
      </c>
      <c r="D1569">
        <v>46000</v>
      </c>
      <c r="E1569">
        <v>44700</v>
      </c>
      <c r="F1569">
        <v>40300</v>
      </c>
      <c r="G1569">
        <v>44400</v>
      </c>
      <c r="H1569" t="s">
        <v>25</v>
      </c>
      <c r="I1569">
        <v>44500</v>
      </c>
      <c r="J1569">
        <v>43400</v>
      </c>
      <c r="K1569">
        <v>44300</v>
      </c>
      <c r="L1569" t="s">
        <v>25</v>
      </c>
      <c r="M1569">
        <v>45900</v>
      </c>
      <c r="N1569">
        <v>43800</v>
      </c>
      <c r="O1569">
        <v>43300</v>
      </c>
      <c r="P1569">
        <v>39200</v>
      </c>
      <c r="Q1569">
        <v>40300</v>
      </c>
      <c r="R1569">
        <v>40400</v>
      </c>
      <c r="S1569">
        <v>41200</v>
      </c>
      <c r="T1569">
        <v>42400</v>
      </c>
      <c r="U1569">
        <v>44000</v>
      </c>
      <c r="V1569">
        <v>45500</v>
      </c>
      <c r="W1569">
        <v>44800</v>
      </c>
      <c r="X1569">
        <v>47500</v>
      </c>
    </row>
    <row r="1570" spans="1:24">
      <c r="A1570" t="str">
        <f t="shared" si="33"/>
        <v>Jun-25</v>
      </c>
      <c r="B1570" s="265">
        <v>45836</v>
      </c>
      <c r="C1570">
        <v>43300</v>
      </c>
      <c r="D1570">
        <v>46000</v>
      </c>
      <c r="E1570">
        <v>44600</v>
      </c>
      <c r="F1570">
        <v>40300</v>
      </c>
      <c r="G1570">
        <v>44500</v>
      </c>
      <c r="H1570" t="s">
        <v>25</v>
      </c>
      <c r="I1570">
        <v>44500</v>
      </c>
      <c r="J1570">
        <v>43400</v>
      </c>
      <c r="K1570">
        <v>44300</v>
      </c>
      <c r="L1570" t="s">
        <v>25</v>
      </c>
      <c r="M1570">
        <v>45800</v>
      </c>
      <c r="N1570">
        <v>43700</v>
      </c>
      <c r="O1570">
        <v>43300</v>
      </c>
      <c r="P1570">
        <v>39300</v>
      </c>
      <c r="Q1570">
        <v>40000</v>
      </c>
      <c r="R1570">
        <v>40200</v>
      </c>
      <c r="S1570">
        <v>41000</v>
      </c>
      <c r="T1570">
        <v>42400</v>
      </c>
      <c r="U1570">
        <v>43800</v>
      </c>
      <c r="V1570">
        <v>45500</v>
      </c>
      <c r="W1570">
        <v>44800</v>
      </c>
      <c r="X1570">
        <v>47500</v>
      </c>
    </row>
    <row r="1571" spans="1:24">
      <c r="A1571" t="str">
        <f t="shared" si="33"/>
        <v>Jun-25</v>
      </c>
      <c r="B1571" s="265">
        <v>45837</v>
      </c>
      <c r="C1571" t="s">
        <v>24</v>
      </c>
      <c r="D1571" t="s">
        <v>24</v>
      </c>
      <c r="E1571" t="s">
        <v>24</v>
      </c>
      <c r="F1571" t="s">
        <v>24</v>
      </c>
      <c r="G1571" t="s">
        <v>24</v>
      </c>
      <c r="H1571" t="s">
        <v>24</v>
      </c>
      <c r="I1571" t="s">
        <v>24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24</v>
      </c>
      <c r="Q1571" t="s">
        <v>24</v>
      </c>
      <c r="R1571" t="s">
        <v>24</v>
      </c>
      <c r="S1571" t="s">
        <v>24</v>
      </c>
      <c r="T1571" t="s">
        <v>24</v>
      </c>
      <c r="U1571" t="s">
        <v>24</v>
      </c>
      <c r="V1571" t="s">
        <v>24</v>
      </c>
      <c r="W1571" t="s">
        <v>24</v>
      </c>
      <c r="X1571" t="s">
        <v>24</v>
      </c>
    </row>
    <row r="1572" spans="1:24">
      <c r="A1572" t="str">
        <f t="shared" si="33"/>
        <v>Jun-25</v>
      </c>
      <c r="B1572" s="265">
        <v>45838</v>
      </c>
      <c r="C1572">
        <v>43300</v>
      </c>
      <c r="D1572">
        <v>46000</v>
      </c>
      <c r="E1572">
        <v>44500</v>
      </c>
      <c r="F1572">
        <v>40300</v>
      </c>
      <c r="G1572">
        <v>44400</v>
      </c>
      <c r="H1572" t="s">
        <v>25</v>
      </c>
      <c r="I1572">
        <v>44500</v>
      </c>
      <c r="J1572">
        <v>43300</v>
      </c>
      <c r="K1572">
        <v>44300</v>
      </c>
      <c r="L1572" t="s">
        <v>25</v>
      </c>
      <c r="M1572">
        <v>45800</v>
      </c>
      <c r="N1572">
        <v>43700</v>
      </c>
      <c r="O1572">
        <v>43000</v>
      </c>
      <c r="P1572">
        <v>39500</v>
      </c>
      <c r="Q1572">
        <v>39800</v>
      </c>
      <c r="R1572">
        <v>39900</v>
      </c>
      <c r="S1572">
        <v>41000</v>
      </c>
      <c r="T1572">
        <v>42400</v>
      </c>
      <c r="U1572">
        <v>43600</v>
      </c>
      <c r="V1572">
        <v>45500</v>
      </c>
      <c r="W1572">
        <v>44800</v>
      </c>
      <c r="X1572">
        <v>47500</v>
      </c>
    </row>
    <row r="1573" spans="1:24">
      <c r="A1573" t="str">
        <f t="shared" si="33"/>
        <v>Jul-25</v>
      </c>
      <c r="B1573" s="265">
        <v>45839</v>
      </c>
      <c r="C1573">
        <v>43200</v>
      </c>
      <c r="D1573">
        <v>46000</v>
      </c>
      <c r="E1573">
        <v>44500</v>
      </c>
      <c r="F1573">
        <v>40600</v>
      </c>
      <c r="G1573">
        <v>44300</v>
      </c>
      <c r="H1573" t="s">
        <v>25</v>
      </c>
      <c r="I1573">
        <v>44500</v>
      </c>
      <c r="J1573">
        <v>43300</v>
      </c>
      <c r="K1573">
        <v>43800</v>
      </c>
      <c r="L1573" t="s">
        <v>25</v>
      </c>
      <c r="M1573">
        <v>45800</v>
      </c>
      <c r="N1573">
        <v>43700</v>
      </c>
      <c r="O1573">
        <v>43300</v>
      </c>
      <c r="P1573">
        <v>39700</v>
      </c>
      <c r="Q1573">
        <v>39700</v>
      </c>
      <c r="R1573">
        <v>39800</v>
      </c>
      <c r="S1573">
        <v>40900</v>
      </c>
      <c r="T1573">
        <v>42700</v>
      </c>
      <c r="U1573">
        <v>43500</v>
      </c>
      <c r="V1573">
        <v>45500</v>
      </c>
      <c r="W1573">
        <v>44700</v>
      </c>
      <c r="X1573">
        <v>47500</v>
      </c>
    </row>
    <row r="1574" spans="1:24">
      <c r="A1574" t="str">
        <f t="shared" si="33"/>
        <v>Jul-25</v>
      </c>
      <c r="B1574" s="265">
        <v>45840</v>
      </c>
      <c r="C1574">
        <v>43000</v>
      </c>
      <c r="D1574">
        <v>46000</v>
      </c>
      <c r="E1574">
        <v>44400</v>
      </c>
      <c r="F1574">
        <v>40500</v>
      </c>
      <c r="G1574">
        <v>44100</v>
      </c>
      <c r="H1574" t="s">
        <v>25</v>
      </c>
      <c r="I1574">
        <v>44500</v>
      </c>
      <c r="J1574">
        <v>43300</v>
      </c>
      <c r="K1574">
        <v>43500</v>
      </c>
      <c r="L1574" t="s">
        <v>25</v>
      </c>
      <c r="M1574">
        <v>45700</v>
      </c>
      <c r="N1574">
        <v>43500</v>
      </c>
      <c r="O1574">
        <v>43200</v>
      </c>
      <c r="P1574">
        <v>39700</v>
      </c>
      <c r="Q1574">
        <v>39700</v>
      </c>
      <c r="R1574">
        <v>39900</v>
      </c>
      <c r="S1574">
        <v>41000</v>
      </c>
      <c r="T1574">
        <v>42600</v>
      </c>
      <c r="U1574">
        <v>43300</v>
      </c>
      <c r="V1574">
        <v>45500</v>
      </c>
      <c r="W1574">
        <v>44700</v>
      </c>
      <c r="X1574">
        <v>47500</v>
      </c>
    </row>
    <row r="1575" spans="1:24">
      <c r="A1575" t="str">
        <f t="shared" si="33"/>
        <v>Jul-25</v>
      </c>
      <c r="B1575" s="265">
        <v>45841</v>
      </c>
      <c r="C1575">
        <v>42800</v>
      </c>
      <c r="D1575">
        <v>46000</v>
      </c>
      <c r="E1575">
        <v>44200</v>
      </c>
      <c r="F1575">
        <v>40500</v>
      </c>
      <c r="G1575">
        <v>44100</v>
      </c>
      <c r="H1575" t="s">
        <v>25</v>
      </c>
      <c r="I1575">
        <v>44500</v>
      </c>
      <c r="J1575">
        <v>43200</v>
      </c>
      <c r="K1575">
        <v>43500</v>
      </c>
      <c r="L1575" t="s">
        <v>25</v>
      </c>
      <c r="M1575">
        <v>45500</v>
      </c>
      <c r="N1575">
        <v>43500</v>
      </c>
      <c r="O1575">
        <v>43000</v>
      </c>
      <c r="P1575">
        <v>39900</v>
      </c>
      <c r="Q1575">
        <v>39500</v>
      </c>
      <c r="R1575">
        <v>39700</v>
      </c>
      <c r="S1575">
        <v>40800</v>
      </c>
      <c r="T1575">
        <v>42600</v>
      </c>
      <c r="U1575">
        <v>43000</v>
      </c>
      <c r="V1575">
        <v>45500</v>
      </c>
      <c r="W1575">
        <v>44700</v>
      </c>
      <c r="X1575">
        <v>47500</v>
      </c>
    </row>
    <row r="1576" spans="1:24">
      <c r="A1576" t="str">
        <f t="shared" si="33"/>
        <v>Jul-25</v>
      </c>
      <c r="B1576" s="265">
        <v>45842</v>
      </c>
      <c r="C1576">
        <v>42800</v>
      </c>
      <c r="D1576">
        <v>46000</v>
      </c>
      <c r="E1576">
        <v>44200</v>
      </c>
      <c r="F1576">
        <v>40500</v>
      </c>
      <c r="G1576">
        <v>44000</v>
      </c>
      <c r="H1576" t="s">
        <v>25</v>
      </c>
      <c r="I1576">
        <v>44500</v>
      </c>
      <c r="J1576">
        <v>43200</v>
      </c>
      <c r="K1576">
        <v>43200</v>
      </c>
      <c r="L1576" t="s">
        <v>25</v>
      </c>
      <c r="M1576">
        <v>45500</v>
      </c>
      <c r="N1576">
        <v>43400</v>
      </c>
      <c r="O1576">
        <v>43000</v>
      </c>
      <c r="P1576">
        <v>40100</v>
      </c>
      <c r="Q1576">
        <v>39300</v>
      </c>
      <c r="R1576">
        <v>39400</v>
      </c>
      <c r="S1576">
        <v>40800</v>
      </c>
      <c r="T1576">
        <v>42600</v>
      </c>
      <c r="U1576">
        <v>42700</v>
      </c>
      <c r="V1576">
        <v>45500</v>
      </c>
      <c r="W1576">
        <v>44500</v>
      </c>
      <c r="X1576">
        <v>47500</v>
      </c>
    </row>
    <row r="1577" spans="1:24">
      <c r="A1577" t="str">
        <f t="shared" si="33"/>
        <v>Jul-25</v>
      </c>
      <c r="B1577" s="265">
        <v>45843</v>
      </c>
      <c r="C1577">
        <v>42800</v>
      </c>
      <c r="D1577">
        <v>46000</v>
      </c>
      <c r="E1577">
        <v>44200</v>
      </c>
      <c r="F1577">
        <v>40500</v>
      </c>
      <c r="G1577">
        <v>43700</v>
      </c>
      <c r="H1577" t="s">
        <v>25</v>
      </c>
      <c r="I1577">
        <v>44500</v>
      </c>
      <c r="J1577">
        <v>43200</v>
      </c>
      <c r="K1577">
        <v>43200</v>
      </c>
      <c r="L1577" t="s">
        <v>25</v>
      </c>
      <c r="M1577">
        <v>45500</v>
      </c>
      <c r="N1577">
        <v>43400</v>
      </c>
      <c r="O1577">
        <v>43000</v>
      </c>
      <c r="P1577">
        <v>40300</v>
      </c>
      <c r="Q1577">
        <v>39400</v>
      </c>
      <c r="R1577">
        <v>39400</v>
      </c>
      <c r="S1577">
        <v>40800</v>
      </c>
      <c r="T1577">
        <v>42600</v>
      </c>
      <c r="U1577">
        <v>42600</v>
      </c>
      <c r="V1577">
        <v>45500</v>
      </c>
      <c r="W1577">
        <v>44500</v>
      </c>
      <c r="X1577">
        <v>47500</v>
      </c>
    </row>
    <row r="1578" spans="1:24">
      <c r="A1578" t="str">
        <f t="shared" si="33"/>
        <v>Jul-25</v>
      </c>
      <c r="B1578" s="265">
        <v>45844</v>
      </c>
      <c r="C1578" t="s">
        <v>24</v>
      </c>
      <c r="D1578" t="s">
        <v>24</v>
      </c>
      <c r="E1578" t="s">
        <v>24</v>
      </c>
      <c r="F1578" t="s">
        <v>24</v>
      </c>
      <c r="G1578" t="s">
        <v>24</v>
      </c>
      <c r="H1578" t="s">
        <v>24</v>
      </c>
      <c r="I1578" t="s">
        <v>24</v>
      </c>
      <c r="J1578" t="s">
        <v>24</v>
      </c>
      <c r="K1578" t="s">
        <v>24</v>
      </c>
      <c r="L1578" t="s">
        <v>24</v>
      </c>
      <c r="M1578" t="s">
        <v>24</v>
      </c>
      <c r="N1578" t="s">
        <v>24</v>
      </c>
      <c r="O1578" t="s">
        <v>24</v>
      </c>
      <c r="P1578" t="s">
        <v>24</v>
      </c>
      <c r="Q1578" t="s">
        <v>24</v>
      </c>
      <c r="R1578" t="s">
        <v>24</v>
      </c>
      <c r="S1578" t="s">
        <v>24</v>
      </c>
      <c r="T1578" t="s">
        <v>24</v>
      </c>
      <c r="U1578" t="s">
        <v>24</v>
      </c>
      <c r="V1578" t="s">
        <v>24</v>
      </c>
      <c r="W1578" t="s">
        <v>24</v>
      </c>
      <c r="X1578" t="s">
        <v>24</v>
      </c>
    </row>
    <row r="1579" spans="1:24">
      <c r="A1579" t="str">
        <f t="shared" si="33"/>
        <v>Jul-25</v>
      </c>
      <c r="B1579" s="265">
        <v>45845</v>
      </c>
      <c r="C1579">
        <v>42800</v>
      </c>
      <c r="D1579">
        <v>46000</v>
      </c>
      <c r="E1579">
        <v>44000</v>
      </c>
      <c r="F1579">
        <v>40500</v>
      </c>
      <c r="G1579">
        <v>43400</v>
      </c>
      <c r="H1579" t="s">
        <v>25</v>
      </c>
      <c r="I1579">
        <v>44500</v>
      </c>
      <c r="J1579">
        <v>43200</v>
      </c>
      <c r="K1579">
        <v>42700</v>
      </c>
      <c r="L1579" t="s">
        <v>25</v>
      </c>
      <c r="M1579">
        <v>45500</v>
      </c>
      <c r="N1579">
        <v>43400</v>
      </c>
      <c r="O1579">
        <v>42800</v>
      </c>
      <c r="P1579">
        <v>40500</v>
      </c>
      <c r="Q1579">
        <v>39400</v>
      </c>
      <c r="R1579">
        <v>39400</v>
      </c>
      <c r="S1579">
        <v>40800</v>
      </c>
      <c r="T1579">
        <v>42600</v>
      </c>
      <c r="U1579">
        <v>42500</v>
      </c>
      <c r="V1579">
        <v>45500</v>
      </c>
      <c r="W1579">
        <v>44500</v>
      </c>
      <c r="X1579">
        <v>47500</v>
      </c>
    </row>
    <row r="1580" spans="1:24">
      <c r="A1580" t="str">
        <f t="shared" si="33"/>
        <v>Jul-25</v>
      </c>
      <c r="B1580" s="265">
        <v>45846</v>
      </c>
      <c r="C1580">
        <v>42800</v>
      </c>
      <c r="D1580">
        <v>46000</v>
      </c>
      <c r="E1580">
        <v>43900</v>
      </c>
      <c r="F1580">
        <v>40200</v>
      </c>
      <c r="G1580">
        <v>43400</v>
      </c>
      <c r="H1580" t="s">
        <v>25</v>
      </c>
      <c r="I1580">
        <v>44500</v>
      </c>
      <c r="J1580">
        <v>43000</v>
      </c>
      <c r="K1580">
        <v>42900</v>
      </c>
      <c r="L1580" t="s">
        <v>25</v>
      </c>
      <c r="M1580">
        <v>45400</v>
      </c>
      <c r="N1580">
        <v>43400</v>
      </c>
      <c r="O1580">
        <v>42600</v>
      </c>
      <c r="P1580">
        <v>40700</v>
      </c>
      <c r="Q1580">
        <v>39300</v>
      </c>
      <c r="R1580">
        <v>39500</v>
      </c>
      <c r="S1580">
        <v>41000</v>
      </c>
      <c r="T1580">
        <v>42300</v>
      </c>
      <c r="U1580">
        <v>42500</v>
      </c>
      <c r="V1580">
        <v>45500</v>
      </c>
      <c r="W1580">
        <v>44500</v>
      </c>
      <c r="X1580">
        <v>47500</v>
      </c>
    </row>
    <row r="1581" spans="1:24">
      <c r="A1581" t="str">
        <f t="shared" si="33"/>
        <v>Jul-25</v>
      </c>
      <c r="B1581" s="265">
        <v>45847</v>
      </c>
      <c r="C1581">
        <v>43200</v>
      </c>
      <c r="D1581">
        <v>46000</v>
      </c>
      <c r="E1581">
        <v>44400</v>
      </c>
      <c r="F1581">
        <v>40200</v>
      </c>
      <c r="G1581">
        <v>43500</v>
      </c>
      <c r="H1581" t="s">
        <v>25</v>
      </c>
      <c r="I1581">
        <v>44500</v>
      </c>
      <c r="J1581">
        <v>43200</v>
      </c>
      <c r="K1581">
        <v>43000</v>
      </c>
      <c r="L1581" t="s">
        <v>25</v>
      </c>
      <c r="M1581">
        <v>45500</v>
      </c>
      <c r="N1581">
        <v>43500</v>
      </c>
      <c r="O1581">
        <v>43300</v>
      </c>
      <c r="P1581">
        <v>40700</v>
      </c>
      <c r="Q1581">
        <v>39700</v>
      </c>
      <c r="R1581">
        <v>39700</v>
      </c>
      <c r="S1581">
        <v>41000</v>
      </c>
      <c r="T1581">
        <v>42300</v>
      </c>
      <c r="U1581">
        <v>43000</v>
      </c>
      <c r="V1581">
        <v>45500</v>
      </c>
      <c r="W1581">
        <v>45200</v>
      </c>
      <c r="X1581">
        <v>48000</v>
      </c>
    </row>
    <row r="1582" spans="1:24">
      <c r="A1582" t="str">
        <f t="shared" si="33"/>
        <v>Jul-25</v>
      </c>
      <c r="B1582" s="265">
        <v>45848</v>
      </c>
      <c r="C1582">
        <v>43200</v>
      </c>
      <c r="D1582">
        <v>46000</v>
      </c>
      <c r="E1582">
        <v>44400</v>
      </c>
      <c r="F1582">
        <v>40300</v>
      </c>
      <c r="G1582">
        <v>43800</v>
      </c>
      <c r="H1582" t="s">
        <v>25</v>
      </c>
      <c r="I1582">
        <v>45000</v>
      </c>
      <c r="J1582">
        <v>43200</v>
      </c>
      <c r="K1582">
        <v>43200</v>
      </c>
      <c r="L1582" t="s">
        <v>25</v>
      </c>
      <c r="M1582">
        <v>45500</v>
      </c>
      <c r="N1582">
        <v>43500</v>
      </c>
      <c r="O1582">
        <v>43300</v>
      </c>
      <c r="P1582">
        <v>40600</v>
      </c>
      <c r="Q1582">
        <v>39600</v>
      </c>
      <c r="R1582">
        <v>39700</v>
      </c>
      <c r="S1582">
        <v>40800</v>
      </c>
      <c r="T1582">
        <v>42400</v>
      </c>
      <c r="U1582">
        <v>43000</v>
      </c>
      <c r="V1582">
        <v>45500</v>
      </c>
      <c r="W1582">
        <v>45200</v>
      </c>
      <c r="X1582">
        <v>48000</v>
      </c>
    </row>
    <row r="1583" spans="1:24">
      <c r="A1583" t="str">
        <f t="shared" si="33"/>
        <v>Jul-25</v>
      </c>
      <c r="B1583" s="265">
        <v>45849</v>
      </c>
      <c r="C1583">
        <v>43200</v>
      </c>
      <c r="D1583">
        <v>46000</v>
      </c>
      <c r="E1583">
        <v>44300</v>
      </c>
      <c r="F1583">
        <v>40200</v>
      </c>
      <c r="G1583">
        <v>43800</v>
      </c>
      <c r="H1583" t="s">
        <v>25</v>
      </c>
      <c r="I1583">
        <v>45000</v>
      </c>
      <c r="J1583">
        <v>43000</v>
      </c>
      <c r="K1583">
        <v>43200</v>
      </c>
      <c r="L1583" t="s">
        <v>25</v>
      </c>
      <c r="M1583">
        <v>45500</v>
      </c>
      <c r="N1583">
        <v>43500</v>
      </c>
      <c r="O1583">
        <v>43200</v>
      </c>
      <c r="P1583">
        <v>40700</v>
      </c>
      <c r="Q1583">
        <v>39300</v>
      </c>
      <c r="R1583">
        <v>39500</v>
      </c>
      <c r="S1583">
        <v>40700</v>
      </c>
      <c r="T1583">
        <v>42400</v>
      </c>
      <c r="U1583">
        <v>43000</v>
      </c>
      <c r="V1583">
        <v>45500</v>
      </c>
      <c r="W1583">
        <v>45200</v>
      </c>
      <c r="X1583">
        <v>48000</v>
      </c>
    </row>
    <row r="1584" spans="1:24">
      <c r="A1584" t="str">
        <f t="shared" si="33"/>
        <v>Jul-25</v>
      </c>
      <c r="B1584" s="265">
        <v>45850</v>
      </c>
      <c r="C1584">
        <v>43200</v>
      </c>
      <c r="D1584">
        <v>46000</v>
      </c>
      <c r="E1584">
        <v>44000</v>
      </c>
      <c r="F1584">
        <v>40200</v>
      </c>
      <c r="G1584">
        <v>43800</v>
      </c>
      <c r="H1584" t="s">
        <v>25</v>
      </c>
      <c r="I1584">
        <v>45000</v>
      </c>
      <c r="J1584">
        <v>43000</v>
      </c>
      <c r="K1584">
        <v>43100</v>
      </c>
      <c r="L1584" t="s">
        <v>25</v>
      </c>
      <c r="M1584">
        <v>45300</v>
      </c>
      <c r="N1584">
        <v>43400</v>
      </c>
      <c r="O1584">
        <v>42900</v>
      </c>
      <c r="P1584">
        <v>40700</v>
      </c>
      <c r="Q1584">
        <v>39300</v>
      </c>
      <c r="R1584">
        <v>39300</v>
      </c>
      <c r="S1584">
        <v>40600</v>
      </c>
      <c r="T1584">
        <v>42400</v>
      </c>
      <c r="U1584">
        <v>42800</v>
      </c>
      <c r="V1584">
        <v>45500</v>
      </c>
      <c r="W1584">
        <v>45200</v>
      </c>
      <c r="X1584">
        <v>48000</v>
      </c>
    </row>
    <row r="1585" spans="1:24">
      <c r="A1585" t="str">
        <f t="shared" si="33"/>
        <v>Jul-25</v>
      </c>
      <c r="B1585" s="265">
        <v>45851</v>
      </c>
      <c r="C1585" t="s">
        <v>24</v>
      </c>
      <c r="D1585" t="s">
        <v>24</v>
      </c>
      <c r="E1585" t="s">
        <v>24</v>
      </c>
      <c r="F1585" t="s">
        <v>24</v>
      </c>
      <c r="G1585" t="s">
        <v>24</v>
      </c>
      <c r="H1585" t="s">
        <v>24</v>
      </c>
      <c r="I1585" t="s">
        <v>24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24</v>
      </c>
      <c r="Q1585" t="s">
        <v>24</v>
      </c>
      <c r="R1585" t="s">
        <v>24</v>
      </c>
      <c r="S1585" t="s">
        <v>24</v>
      </c>
      <c r="T1585" t="s">
        <v>24</v>
      </c>
      <c r="U1585" t="s">
        <v>24</v>
      </c>
      <c r="V1585" t="s">
        <v>24</v>
      </c>
      <c r="W1585" t="s">
        <v>24</v>
      </c>
      <c r="X1585" t="s">
        <v>24</v>
      </c>
    </row>
    <row r="1586" spans="1:24">
      <c r="A1586" t="str">
        <f t="shared" si="33"/>
        <v>Jul-25</v>
      </c>
      <c r="B1586" s="265">
        <v>45852</v>
      </c>
      <c r="C1586">
        <v>42800</v>
      </c>
      <c r="D1586">
        <v>45700</v>
      </c>
      <c r="E1586">
        <v>43900</v>
      </c>
      <c r="F1586">
        <v>39800</v>
      </c>
      <c r="G1586">
        <v>43400</v>
      </c>
      <c r="H1586" t="s">
        <v>25</v>
      </c>
      <c r="I1586">
        <v>44500</v>
      </c>
      <c r="J1586">
        <v>42700</v>
      </c>
      <c r="K1586">
        <v>42800</v>
      </c>
      <c r="L1586" t="s">
        <v>25</v>
      </c>
      <c r="M1586">
        <v>45200</v>
      </c>
      <c r="N1586">
        <v>43300</v>
      </c>
      <c r="O1586" t="s">
        <v>25</v>
      </c>
      <c r="P1586">
        <v>40500</v>
      </c>
      <c r="Q1586">
        <v>39100</v>
      </c>
      <c r="R1586">
        <v>39200</v>
      </c>
      <c r="S1586">
        <v>40200</v>
      </c>
      <c r="T1586">
        <v>42000</v>
      </c>
      <c r="U1586">
        <v>42500</v>
      </c>
      <c r="V1586">
        <v>45500</v>
      </c>
      <c r="W1586">
        <v>45100</v>
      </c>
      <c r="X1586">
        <v>48000</v>
      </c>
    </row>
    <row r="1587" spans="1:24">
      <c r="A1587" t="str">
        <f t="shared" si="33"/>
        <v>Jul-25</v>
      </c>
      <c r="B1587" s="265">
        <v>45853</v>
      </c>
      <c r="C1587">
        <v>42600</v>
      </c>
      <c r="D1587">
        <v>45500</v>
      </c>
      <c r="E1587">
        <v>43800</v>
      </c>
      <c r="F1587">
        <v>39700</v>
      </c>
      <c r="G1587">
        <v>43400</v>
      </c>
      <c r="H1587" t="s">
        <v>25</v>
      </c>
      <c r="I1587">
        <v>44500</v>
      </c>
      <c r="J1587">
        <v>42400</v>
      </c>
      <c r="K1587">
        <v>42800</v>
      </c>
      <c r="L1587" t="s">
        <v>25</v>
      </c>
      <c r="M1587">
        <v>45000</v>
      </c>
      <c r="N1587">
        <v>43300</v>
      </c>
      <c r="O1587" t="s">
        <v>25</v>
      </c>
      <c r="P1587">
        <v>40700</v>
      </c>
      <c r="Q1587">
        <v>39100</v>
      </c>
      <c r="R1587">
        <v>39000</v>
      </c>
      <c r="S1587">
        <v>40200</v>
      </c>
      <c r="T1587">
        <v>41900</v>
      </c>
      <c r="U1587">
        <v>42300</v>
      </c>
      <c r="V1587">
        <v>45000</v>
      </c>
      <c r="W1587">
        <v>45000</v>
      </c>
      <c r="X1587">
        <v>48000</v>
      </c>
    </row>
    <row r="1588" spans="1:24">
      <c r="A1588" t="str">
        <f t="shared" si="33"/>
        <v>Jul-25</v>
      </c>
      <c r="B1588" s="265">
        <v>45854</v>
      </c>
      <c r="C1588">
        <v>42500</v>
      </c>
      <c r="D1588">
        <v>45500</v>
      </c>
      <c r="E1588">
        <v>43900</v>
      </c>
      <c r="F1588">
        <v>39900</v>
      </c>
      <c r="G1588">
        <v>43200</v>
      </c>
      <c r="H1588" t="s">
        <v>25</v>
      </c>
      <c r="I1588">
        <v>44500</v>
      </c>
      <c r="J1588">
        <v>42400</v>
      </c>
      <c r="K1588">
        <v>42700</v>
      </c>
      <c r="L1588" t="s">
        <v>25</v>
      </c>
      <c r="M1588">
        <v>44900</v>
      </c>
      <c r="N1588">
        <v>43300</v>
      </c>
      <c r="O1588" t="s">
        <v>25</v>
      </c>
      <c r="P1588">
        <v>40900</v>
      </c>
      <c r="Q1588">
        <v>39100</v>
      </c>
      <c r="R1588">
        <v>39000</v>
      </c>
      <c r="S1588">
        <v>40100</v>
      </c>
      <c r="T1588">
        <v>42100</v>
      </c>
      <c r="U1588">
        <v>42300</v>
      </c>
      <c r="V1588">
        <v>45000</v>
      </c>
      <c r="W1588">
        <v>45000</v>
      </c>
      <c r="X1588">
        <v>48000</v>
      </c>
    </row>
    <row r="1589" spans="1:24">
      <c r="A1589" t="str">
        <f t="shared" si="33"/>
        <v>Jul-25</v>
      </c>
      <c r="B1589" s="265">
        <v>45855</v>
      </c>
      <c r="C1589">
        <v>43000</v>
      </c>
      <c r="D1589">
        <v>45500</v>
      </c>
      <c r="E1589">
        <v>43900</v>
      </c>
      <c r="F1589">
        <v>40000</v>
      </c>
      <c r="G1589">
        <v>43300</v>
      </c>
      <c r="H1589" t="s">
        <v>25</v>
      </c>
      <c r="I1589">
        <v>44500</v>
      </c>
      <c r="J1589">
        <v>42600</v>
      </c>
      <c r="K1589">
        <v>43000</v>
      </c>
      <c r="L1589" t="s">
        <v>25</v>
      </c>
      <c r="M1589">
        <v>45100</v>
      </c>
      <c r="N1589">
        <v>43400</v>
      </c>
      <c r="O1589" t="s">
        <v>25</v>
      </c>
      <c r="P1589">
        <v>41000</v>
      </c>
      <c r="Q1589">
        <v>39100</v>
      </c>
      <c r="R1589">
        <v>39000</v>
      </c>
      <c r="S1589">
        <v>40200</v>
      </c>
      <c r="T1589">
        <v>42100</v>
      </c>
      <c r="U1589">
        <v>42300</v>
      </c>
      <c r="V1589">
        <v>44500</v>
      </c>
      <c r="W1589">
        <v>45000</v>
      </c>
      <c r="X1589">
        <v>48000</v>
      </c>
    </row>
    <row r="1590" spans="1:24">
      <c r="A1590" t="str">
        <f t="shared" si="33"/>
        <v>Jul-25</v>
      </c>
      <c r="B1590" s="265">
        <v>45856</v>
      </c>
      <c r="C1590">
        <v>43200</v>
      </c>
      <c r="D1590">
        <v>45500</v>
      </c>
      <c r="E1590">
        <v>44000</v>
      </c>
      <c r="F1590">
        <v>40000</v>
      </c>
      <c r="G1590">
        <v>43300</v>
      </c>
      <c r="H1590" t="s">
        <v>25</v>
      </c>
      <c r="I1590">
        <v>44500</v>
      </c>
      <c r="J1590">
        <v>42600</v>
      </c>
      <c r="K1590">
        <v>43000</v>
      </c>
      <c r="L1590" t="s">
        <v>25</v>
      </c>
      <c r="M1590">
        <v>45100</v>
      </c>
      <c r="N1590">
        <v>43400</v>
      </c>
      <c r="O1590" t="s">
        <v>25</v>
      </c>
      <c r="P1590">
        <v>41200</v>
      </c>
      <c r="Q1590">
        <v>39200</v>
      </c>
      <c r="R1590">
        <v>39100</v>
      </c>
      <c r="S1590">
        <v>40400</v>
      </c>
      <c r="T1590">
        <v>42100</v>
      </c>
      <c r="U1590">
        <v>42300</v>
      </c>
      <c r="V1590">
        <v>44000</v>
      </c>
      <c r="W1590">
        <v>45000</v>
      </c>
      <c r="X1590">
        <v>48000</v>
      </c>
    </row>
    <row r="1591" spans="1:24">
      <c r="A1591" t="str">
        <f t="shared" si="33"/>
        <v>Jul-25</v>
      </c>
      <c r="B1591" s="265">
        <v>45857</v>
      </c>
      <c r="C1591">
        <v>43200</v>
      </c>
      <c r="D1591">
        <v>45500</v>
      </c>
      <c r="E1591">
        <v>44000</v>
      </c>
      <c r="F1591">
        <v>39800</v>
      </c>
      <c r="G1591">
        <v>43300</v>
      </c>
      <c r="H1591" t="s">
        <v>25</v>
      </c>
      <c r="I1591">
        <v>44500</v>
      </c>
      <c r="J1591">
        <v>42600</v>
      </c>
      <c r="K1591">
        <v>43000</v>
      </c>
      <c r="L1591" t="s">
        <v>25</v>
      </c>
      <c r="M1591">
        <v>45100</v>
      </c>
      <c r="N1591">
        <v>43400</v>
      </c>
      <c r="O1591" t="s">
        <v>25</v>
      </c>
      <c r="P1591">
        <v>41200</v>
      </c>
      <c r="Q1591">
        <v>39100</v>
      </c>
      <c r="R1591">
        <v>39000</v>
      </c>
      <c r="S1591">
        <v>40400</v>
      </c>
      <c r="T1591">
        <v>42000</v>
      </c>
      <c r="U1591">
        <v>42300</v>
      </c>
      <c r="V1591">
        <v>44000</v>
      </c>
      <c r="W1591">
        <v>45000</v>
      </c>
      <c r="X1591">
        <v>48000</v>
      </c>
    </row>
    <row r="1592" spans="1:24">
      <c r="A1592" t="str">
        <f t="shared" si="33"/>
        <v>Jul-25</v>
      </c>
      <c r="B1592" s="265">
        <v>45858</v>
      </c>
      <c r="C1592" t="s">
        <v>24</v>
      </c>
      <c r="D1592" t="s">
        <v>24</v>
      </c>
      <c r="E1592" t="s">
        <v>24</v>
      </c>
      <c r="F1592" t="s">
        <v>24</v>
      </c>
      <c r="G1592" t="s">
        <v>24</v>
      </c>
      <c r="H1592" t="s">
        <v>24</v>
      </c>
      <c r="I1592" t="s">
        <v>24</v>
      </c>
      <c r="J1592" t="s">
        <v>24</v>
      </c>
      <c r="K1592" t="s">
        <v>24</v>
      </c>
      <c r="L1592" t="s">
        <v>24</v>
      </c>
      <c r="M1592" t="s">
        <v>24</v>
      </c>
      <c r="N1592" t="s">
        <v>24</v>
      </c>
      <c r="O1592" t="s">
        <v>24</v>
      </c>
      <c r="P1592" t="s">
        <v>24</v>
      </c>
      <c r="Q1592" t="s">
        <v>24</v>
      </c>
      <c r="R1592" t="s">
        <v>24</v>
      </c>
      <c r="S1592" t="s">
        <v>24</v>
      </c>
      <c r="T1592" t="s">
        <v>24</v>
      </c>
      <c r="U1592" t="s">
        <v>24</v>
      </c>
      <c r="V1592" t="s">
        <v>24</v>
      </c>
      <c r="W1592" t="s">
        <v>24</v>
      </c>
      <c r="X1592" t="s">
        <v>24</v>
      </c>
    </row>
    <row r="1593" spans="1:24">
      <c r="A1593" t="str">
        <f t="shared" si="33"/>
        <v>Jul-25</v>
      </c>
      <c r="B1593" s="265">
        <v>45859</v>
      </c>
      <c r="C1593">
        <v>43200</v>
      </c>
      <c r="D1593">
        <v>45500</v>
      </c>
      <c r="E1593">
        <v>43800</v>
      </c>
      <c r="F1593">
        <v>39800</v>
      </c>
      <c r="G1593">
        <v>43300</v>
      </c>
      <c r="H1593" t="s">
        <v>25</v>
      </c>
      <c r="I1593">
        <v>44500</v>
      </c>
      <c r="J1593">
        <v>42500</v>
      </c>
      <c r="K1593">
        <v>42700</v>
      </c>
      <c r="L1593" t="s">
        <v>25</v>
      </c>
      <c r="M1593">
        <v>45000</v>
      </c>
      <c r="N1593">
        <v>43100</v>
      </c>
      <c r="O1593" t="s">
        <v>25</v>
      </c>
      <c r="P1593">
        <v>41300</v>
      </c>
      <c r="Q1593">
        <v>39100</v>
      </c>
      <c r="R1593">
        <v>39000</v>
      </c>
      <c r="S1593">
        <v>40300</v>
      </c>
      <c r="T1593">
        <v>42000</v>
      </c>
      <c r="U1593">
        <v>42200</v>
      </c>
      <c r="V1593">
        <v>44000</v>
      </c>
      <c r="W1593">
        <v>45000</v>
      </c>
      <c r="X1593">
        <v>47500</v>
      </c>
    </row>
    <row r="1594" spans="1:24">
      <c r="A1594" t="str">
        <f t="shared" si="33"/>
        <v>Jul-25</v>
      </c>
      <c r="B1594" s="265">
        <v>45860</v>
      </c>
      <c r="C1594">
        <v>43200</v>
      </c>
      <c r="D1594">
        <v>45300</v>
      </c>
      <c r="E1594">
        <v>43600</v>
      </c>
      <c r="F1594">
        <v>39700</v>
      </c>
      <c r="G1594">
        <v>43300</v>
      </c>
      <c r="H1594" t="s">
        <v>25</v>
      </c>
      <c r="I1594">
        <v>44000</v>
      </c>
      <c r="J1594">
        <v>42500</v>
      </c>
      <c r="K1594">
        <v>42700</v>
      </c>
      <c r="L1594" t="s">
        <v>25</v>
      </c>
      <c r="M1594">
        <v>44900</v>
      </c>
      <c r="N1594">
        <v>43100</v>
      </c>
      <c r="O1594">
        <v>42800</v>
      </c>
      <c r="P1594">
        <v>41200</v>
      </c>
      <c r="Q1594">
        <v>39000</v>
      </c>
      <c r="R1594">
        <v>39100</v>
      </c>
      <c r="S1594">
        <v>40200</v>
      </c>
      <c r="T1594">
        <v>41800</v>
      </c>
      <c r="U1594">
        <v>42200</v>
      </c>
      <c r="V1594">
        <v>44000</v>
      </c>
      <c r="W1594">
        <v>45000</v>
      </c>
      <c r="X1594">
        <v>47500</v>
      </c>
    </row>
    <row r="1595" spans="1:24">
      <c r="A1595" t="str">
        <f t="shared" si="33"/>
        <v>Jul-25</v>
      </c>
      <c r="B1595" s="265">
        <v>45861</v>
      </c>
      <c r="C1595">
        <v>43400</v>
      </c>
      <c r="D1595">
        <v>45300</v>
      </c>
      <c r="E1595">
        <v>43800</v>
      </c>
      <c r="F1595">
        <v>40200</v>
      </c>
      <c r="G1595">
        <v>43800</v>
      </c>
      <c r="H1595" t="s">
        <v>25</v>
      </c>
      <c r="I1595">
        <v>44000</v>
      </c>
      <c r="J1595">
        <v>42800</v>
      </c>
      <c r="K1595">
        <v>43300</v>
      </c>
      <c r="L1595" t="s">
        <v>25</v>
      </c>
      <c r="M1595">
        <v>45100</v>
      </c>
      <c r="N1595">
        <v>43200</v>
      </c>
      <c r="O1595">
        <v>43000</v>
      </c>
      <c r="P1595">
        <v>41400</v>
      </c>
      <c r="Q1595">
        <v>39500</v>
      </c>
      <c r="R1595">
        <v>39500</v>
      </c>
      <c r="S1595">
        <v>40400</v>
      </c>
      <c r="T1595">
        <v>42100</v>
      </c>
      <c r="U1595">
        <v>42500</v>
      </c>
      <c r="V1595">
        <v>44000</v>
      </c>
      <c r="W1595">
        <v>45000</v>
      </c>
      <c r="X1595">
        <v>47500</v>
      </c>
    </row>
    <row r="1596" spans="1:24">
      <c r="A1596" t="str">
        <f t="shared" si="33"/>
        <v>Jul-25</v>
      </c>
      <c r="B1596" s="265">
        <v>45862</v>
      </c>
      <c r="C1596">
        <v>43800</v>
      </c>
      <c r="D1596">
        <v>45300</v>
      </c>
      <c r="E1596">
        <v>44000</v>
      </c>
      <c r="F1596">
        <v>40300</v>
      </c>
      <c r="G1596">
        <v>43900</v>
      </c>
      <c r="H1596" t="s">
        <v>25</v>
      </c>
      <c r="I1596">
        <v>44500</v>
      </c>
      <c r="J1596">
        <v>43300</v>
      </c>
      <c r="K1596">
        <v>43500</v>
      </c>
      <c r="L1596" t="s">
        <v>25</v>
      </c>
      <c r="M1596">
        <v>45200</v>
      </c>
      <c r="N1596">
        <v>43500</v>
      </c>
      <c r="O1596">
        <v>43200</v>
      </c>
      <c r="P1596">
        <v>41600</v>
      </c>
      <c r="Q1596">
        <v>40000</v>
      </c>
      <c r="R1596">
        <v>40200</v>
      </c>
      <c r="S1596">
        <v>40400</v>
      </c>
      <c r="T1596">
        <v>42400</v>
      </c>
      <c r="U1596">
        <v>42900</v>
      </c>
      <c r="V1596">
        <v>44000</v>
      </c>
      <c r="W1596">
        <v>45200</v>
      </c>
      <c r="X1596">
        <v>47500</v>
      </c>
    </row>
    <row r="1597" spans="1:24">
      <c r="A1597" t="str">
        <f t="shared" si="33"/>
        <v>Jul-25</v>
      </c>
      <c r="B1597" s="265">
        <v>45863</v>
      </c>
      <c r="C1597">
        <v>44500</v>
      </c>
      <c r="D1597">
        <v>45500</v>
      </c>
      <c r="E1597">
        <v>44800</v>
      </c>
      <c r="F1597">
        <v>40800</v>
      </c>
      <c r="G1597">
        <v>44400</v>
      </c>
      <c r="H1597" t="s">
        <v>25</v>
      </c>
      <c r="I1597">
        <v>44500</v>
      </c>
      <c r="J1597">
        <v>43700</v>
      </c>
      <c r="K1597">
        <v>43700</v>
      </c>
      <c r="L1597" t="s">
        <v>25</v>
      </c>
      <c r="M1597">
        <v>45500</v>
      </c>
      <c r="N1597">
        <v>43700</v>
      </c>
      <c r="O1597">
        <v>44200</v>
      </c>
      <c r="P1597">
        <v>41800</v>
      </c>
      <c r="Q1597">
        <v>40800</v>
      </c>
      <c r="R1597">
        <v>41200</v>
      </c>
      <c r="S1597">
        <v>41000</v>
      </c>
      <c r="T1597">
        <v>42900</v>
      </c>
      <c r="U1597">
        <v>43800</v>
      </c>
      <c r="V1597">
        <v>45000</v>
      </c>
      <c r="W1597">
        <v>45500</v>
      </c>
      <c r="X1597">
        <v>47500</v>
      </c>
    </row>
    <row r="1598" spans="1:24">
      <c r="A1598" t="str">
        <f t="shared" si="33"/>
        <v>Jul-25</v>
      </c>
      <c r="B1598" s="265">
        <v>45864</v>
      </c>
      <c r="C1598">
        <v>44500</v>
      </c>
      <c r="D1598">
        <v>45500</v>
      </c>
      <c r="E1598">
        <v>45000</v>
      </c>
      <c r="F1598">
        <v>40700</v>
      </c>
      <c r="G1598">
        <v>44500</v>
      </c>
      <c r="H1598" t="s">
        <v>25</v>
      </c>
      <c r="I1598">
        <v>44500</v>
      </c>
      <c r="J1598">
        <v>43600</v>
      </c>
      <c r="K1598">
        <v>44000</v>
      </c>
      <c r="L1598" t="s">
        <v>25</v>
      </c>
      <c r="M1598">
        <v>45600</v>
      </c>
      <c r="N1598">
        <v>43900</v>
      </c>
      <c r="O1598">
        <v>44200</v>
      </c>
      <c r="P1598">
        <v>41600</v>
      </c>
      <c r="Q1598">
        <v>40500</v>
      </c>
      <c r="R1598">
        <v>41000</v>
      </c>
      <c r="S1598">
        <v>41000</v>
      </c>
      <c r="T1598">
        <v>42800</v>
      </c>
      <c r="U1598">
        <v>43800</v>
      </c>
      <c r="V1598">
        <v>45000</v>
      </c>
      <c r="W1598">
        <v>45500</v>
      </c>
      <c r="X1598">
        <v>47500</v>
      </c>
    </row>
    <row r="1599" spans="1:24">
      <c r="A1599" t="str">
        <f t="shared" si="33"/>
        <v>Jul-25</v>
      </c>
      <c r="B1599" s="265">
        <v>45865</v>
      </c>
      <c r="C1599" t="s">
        <v>24</v>
      </c>
      <c r="D1599" t="s">
        <v>24</v>
      </c>
      <c r="E1599" t="s">
        <v>24</v>
      </c>
      <c r="F1599" t="s">
        <v>24</v>
      </c>
      <c r="G1599" t="s">
        <v>24</v>
      </c>
      <c r="H1599" t="s">
        <v>24</v>
      </c>
      <c r="I1599" t="s">
        <v>24</v>
      </c>
      <c r="J1599" t="s">
        <v>24</v>
      </c>
      <c r="K1599" t="s">
        <v>24</v>
      </c>
      <c r="L1599" t="s">
        <v>24</v>
      </c>
      <c r="M1599" t="s">
        <v>24</v>
      </c>
      <c r="N1599" t="s">
        <v>24</v>
      </c>
      <c r="O1599" t="s">
        <v>24</v>
      </c>
      <c r="P1599" t="s">
        <v>24</v>
      </c>
      <c r="Q1599" t="s">
        <v>24</v>
      </c>
      <c r="R1599" t="s">
        <v>24</v>
      </c>
      <c r="S1599" t="s">
        <v>24</v>
      </c>
      <c r="T1599" t="s">
        <v>24</v>
      </c>
      <c r="U1599" t="s">
        <v>24</v>
      </c>
      <c r="V1599" t="s">
        <v>24</v>
      </c>
      <c r="W1599" t="s">
        <v>24</v>
      </c>
      <c r="X1599" t="s">
        <v>24</v>
      </c>
    </row>
    <row r="1600" spans="1:24">
      <c r="A1600" t="str">
        <f t="shared" si="33"/>
        <v>Jul-25</v>
      </c>
      <c r="B1600" s="265">
        <v>45866</v>
      </c>
      <c r="C1600">
        <v>44500</v>
      </c>
      <c r="D1600">
        <v>45500</v>
      </c>
      <c r="E1600">
        <v>45100</v>
      </c>
      <c r="F1600">
        <v>40600</v>
      </c>
      <c r="G1600">
        <v>44600</v>
      </c>
      <c r="H1600" t="s">
        <v>25</v>
      </c>
      <c r="I1600">
        <v>44000</v>
      </c>
      <c r="J1600">
        <v>43650</v>
      </c>
      <c r="K1600">
        <v>43800</v>
      </c>
      <c r="L1600" t="s">
        <v>25</v>
      </c>
      <c r="M1600">
        <v>45600</v>
      </c>
      <c r="N1600">
        <v>44100</v>
      </c>
      <c r="O1600">
        <v>44000</v>
      </c>
      <c r="P1600">
        <v>41800</v>
      </c>
      <c r="Q1600">
        <v>40400</v>
      </c>
      <c r="R1600">
        <v>40700</v>
      </c>
      <c r="S1600">
        <v>40900</v>
      </c>
      <c r="T1600">
        <v>42700</v>
      </c>
      <c r="U1600">
        <v>43700</v>
      </c>
      <c r="V1600">
        <v>45000</v>
      </c>
      <c r="W1600">
        <v>45700</v>
      </c>
      <c r="X1600">
        <v>47700</v>
      </c>
    </row>
    <row r="1601" spans="1:24">
      <c r="A1601" t="str">
        <f t="shared" si="33"/>
        <v>Jul-25</v>
      </c>
      <c r="B1601" s="265">
        <v>45867</v>
      </c>
      <c r="C1601">
        <v>44300</v>
      </c>
      <c r="D1601">
        <v>45500</v>
      </c>
      <c r="E1601">
        <v>44900</v>
      </c>
      <c r="F1601">
        <v>40400</v>
      </c>
      <c r="G1601">
        <v>44400</v>
      </c>
      <c r="H1601" t="s">
        <v>25</v>
      </c>
      <c r="I1601">
        <v>44000</v>
      </c>
      <c r="J1601">
        <v>43400</v>
      </c>
      <c r="K1601">
        <v>43500</v>
      </c>
      <c r="L1601" t="s">
        <v>25</v>
      </c>
      <c r="M1601">
        <v>45600</v>
      </c>
      <c r="N1601">
        <v>44200</v>
      </c>
      <c r="O1601">
        <v>43600</v>
      </c>
      <c r="P1601">
        <v>41700</v>
      </c>
      <c r="Q1601">
        <v>40200</v>
      </c>
      <c r="R1601">
        <v>40400</v>
      </c>
      <c r="S1601">
        <v>40900</v>
      </c>
      <c r="T1601">
        <v>42500</v>
      </c>
      <c r="U1601">
        <v>43700</v>
      </c>
      <c r="V1601">
        <v>45000</v>
      </c>
      <c r="W1601">
        <v>45700</v>
      </c>
      <c r="X1601">
        <v>47700</v>
      </c>
    </row>
    <row r="1602" spans="1:24">
      <c r="A1602" t="str">
        <f t="shared" si="33"/>
        <v>Jul-25</v>
      </c>
      <c r="B1602" s="265">
        <v>45868</v>
      </c>
      <c r="C1602">
        <v>44100</v>
      </c>
      <c r="D1602">
        <v>45500</v>
      </c>
      <c r="E1602">
        <v>44700</v>
      </c>
      <c r="F1602">
        <v>40400</v>
      </c>
      <c r="G1602">
        <v>44300</v>
      </c>
      <c r="H1602" t="s">
        <v>25</v>
      </c>
      <c r="I1602">
        <v>43500</v>
      </c>
      <c r="J1602">
        <v>43200</v>
      </c>
      <c r="K1602">
        <v>43500</v>
      </c>
      <c r="L1602" t="s">
        <v>25</v>
      </c>
      <c r="M1602">
        <v>45400</v>
      </c>
      <c r="N1602">
        <v>44300</v>
      </c>
      <c r="O1602">
        <v>43500</v>
      </c>
      <c r="P1602">
        <v>41700</v>
      </c>
      <c r="Q1602">
        <v>39900</v>
      </c>
      <c r="R1602">
        <v>40200</v>
      </c>
      <c r="S1602">
        <v>40700</v>
      </c>
      <c r="T1602">
        <v>42500</v>
      </c>
      <c r="U1602">
        <v>43200</v>
      </c>
      <c r="V1602">
        <v>44500</v>
      </c>
      <c r="W1602">
        <v>45700</v>
      </c>
      <c r="X1602">
        <v>47700</v>
      </c>
    </row>
    <row r="1603" spans="1:24">
      <c r="A1603" t="str">
        <f t="shared" si="33"/>
        <v>Jul-25</v>
      </c>
      <c r="B1603" s="265">
        <v>45869</v>
      </c>
      <c r="C1603">
        <v>44100</v>
      </c>
      <c r="D1603">
        <v>45500</v>
      </c>
      <c r="E1603">
        <v>44600</v>
      </c>
      <c r="F1603">
        <v>40200</v>
      </c>
      <c r="G1603">
        <v>44300</v>
      </c>
      <c r="H1603" t="s">
        <v>25</v>
      </c>
      <c r="I1603">
        <v>43500</v>
      </c>
      <c r="J1603">
        <v>43200</v>
      </c>
      <c r="K1603">
        <v>43500</v>
      </c>
      <c r="L1603" t="s">
        <v>25</v>
      </c>
      <c r="M1603">
        <v>45500</v>
      </c>
      <c r="N1603">
        <v>44500</v>
      </c>
      <c r="O1603">
        <v>43700</v>
      </c>
      <c r="P1603">
        <v>41800</v>
      </c>
      <c r="Q1603">
        <v>39800</v>
      </c>
      <c r="R1603">
        <v>40000</v>
      </c>
      <c r="S1603">
        <v>40700</v>
      </c>
      <c r="T1603">
        <v>42300</v>
      </c>
      <c r="U1603">
        <v>43100</v>
      </c>
      <c r="V1603">
        <v>44500</v>
      </c>
      <c r="W1603">
        <v>45700</v>
      </c>
      <c r="X1603">
        <v>47700</v>
      </c>
    </row>
    <row r="1604" spans="1:24">
      <c r="A1604" t="str">
        <f t="shared" si="33"/>
        <v>Aug-25</v>
      </c>
      <c r="B1604" s="265">
        <v>45870</v>
      </c>
      <c r="C1604">
        <v>44100</v>
      </c>
      <c r="D1604">
        <v>45500</v>
      </c>
      <c r="E1604">
        <v>44600</v>
      </c>
      <c r="F1604">
        <v>40300</v>
      </c>
      <c r="G1604">
        <v>44300</v>
      </c>
      <c r="H1604" t="s">
        <v>25</v>
      </c>
      <c r="I1604">
        <v>43500</v>
      </c>
      <c r="J1604">
        <v>43200</v>
      </c>
      <c r="K1604">
        <v>43700</v>
      </c>
      <c r="L1604" t="s">
        <v>25</v>
      </c>
      <c r="M1604">
        <v>45500</v>
      </c>
      <c r="N1604">
        <v>44600</v>
      </c>
      <c r="O1604">
        <v>43600</v>
      </c>
      <c r="P1604">
        <v>41800</v>
      </c>
      <c r="Q1604">
        <v>39600</v>
      </c>
      <c r="R1604">
        <v>39600</v>
      </c>
      <c r="S1604">
        <v>40700</v>
      </c>
      <c r="T1604">
        <v>42400</v>
      </c>
      <c r="U1604">
        <v>42800</v>
      </c>
      <c r="V1604">
        <v>44500</v>
      </c>
      <c r="W1604">
        <v>45700</v>
      </c>
      <c r="X1604">
        <v>47700</v>
      </c>
    </row>
    <row r="1605" spans="1:24">
      <c r="A1605" t="str">
        <f t="shared" si="33"/>
        <v>Aug-25</v>
      </c>
      <c r="B1605" s="265">
        <v>45871</v>
      </c>
      <c r="C1605">
        <v>44100</v>
      </c>
      <c r="D1605">
        <v>45500</v>
      </c>
      <c r="E1605">
        <v>44800</v>
      </c>
      <c r="F1605">
        <v>40500</v>
      </c>
      <c r="G1605">
        <v>44200</v>
      </c>
      <c r="H1605" t="s">
        <v>25</v>
      </c>
      <c r="I1605">
        <v>43500</v>
      </c>
      <c r="J1605">
        <v>43400</v>
      </c>
      <c r="K1605">
        <v>43700</v>
      </c>
      <c r="L1605" t="s">
        <v>25</v>
      </c>
      <c r="M1605">
        <v>45600</v>
      </c>
      <c r="N1605">
        <v>44800</v>
      </c>
      <c r="O1605">
        <v>43700</v>
      </c>
      <c r="P1605">
        <v>42000</v>
      </c>
      <c r="Q1605">
        <v>39900</v>
      </c>
      <c r="R1605">
        <v>39700</v>
      </c>
      <c r="S1605">
        <v>40800</v>
      </c>
      <c r="T1605">
        <v>42600</v>
      </c>
      <c r="U1605">
        <v>42800</v>
      </c>
      <c r="V1605">
        <v>44500</v>
      </c>
      <c r="W1605">
        <v>45700</v>
      </c>
      <c r="X1605">
        <v>47700</v>
      </c>
    </row>
    <row r="1606" spans="1:24">
      <c r="A1606" t="str">
        <f t="shared" si="33"/>
        <v>Aug-25</v>
      </c>
      <c r="B1606" s="265">
        <v>45872</v>
      </c>
      <c r="C1606" t="s">
        <v>24</v>
      </c>
      <c r="D1606" t="s">
        <v>24</v>
      </c>
      <c r="E1606" t="s">
        <v>24</v>
      </c>
      <c r="F1606" t="s">
        <v>24</v>
      </c>
      <c r="G1606" t="s">
        <v>24</v>
      </c>
      <c r="H1606" t="s">
        <v>24</v>
      </c>
      <c r="I1606" t="s">
        <v>24</v>
      </c>
      <c r="J1606" t="s">
        <v>24</v>
      </c>
      <c r="K1606" t="s">
        <v>24</v>
      </c>
      <c r="L1606" t="s">
        <v>24</v>
      </c>
      <c r="M1606" t="s">
        <v>24</v>
      </c>
      <c r="N1606" t="s">
        <v>24</v>
      </c>
      <c r="O1606" t="s">
        <v>24</v>
      </c>
      <c r="P1606" t="s">
        <v>24</v>
      </c>
      <c r="Q1606" t="s">
        <v>24</v>
      </c>
      <c r="R1606" t="s">
        <v>24</v>
      </c>
      <c r="S1606" t="s">
        <v>24</v>
      </c>
      <c r="T1606" t="s">
        <v>24</v>
      </c>
      <c r="U1606" t="s">
        <v>24</v>
      </c>
      <c r="V1606" t="s">
        <v>24</v>
      </c>
      <c r="W1606" t="s">
        <v>24</v>
      </c>
      <c r="X1606" t="s">
        <v>24</v>
      </c>
    </row>
    <row r="1607" spans="1:24">
      <c r="A1607" t="str">
        <f t="shared" si="33"/>
        <v>Aug-25</v>
      </c>
      <c r="B1607" s="265">
        <v>45873</v>
      </c>
      <c r="C1607">
        <v>44600</v>
      </c>
      <c r="D1607">
        <v>45700</v>
      </c>
      <c r="E1607">
        <v>45000</v>
      </c>
      <c r="F1607">
        <v>40800</v>
      </c>
      <c r="G1607">
        <v>44600</v>
      </c>
      <c r="H1607" t="s">
        <v>25</v>
      </c>
      <c r="I1607">
        <v>43500</v>
      </c>
      <c r="J1607">
        <v>43500</v>
      </c>
      <c r="K1607">
        <v>44400</v>
      </c>
      <c r="L1607" t="s">
        <v>25</v>
      </c>
      <c r="M1607">
        <v>45800</v>
      </c>
      <c r="N1607">
        <v>45200</v>
      </c>
      <c r="O1607">
        <v>43700</v>
      </c>
      <c r="P1607">
        <v>42100</v>
      </c>
      <c r="Q1607">
        <v>40200</v>
      </c>
      <c r="R1607">
        <v>40300</v>
      </c>
      <c r="S1607">
        <v>41000</v>
      </c>
      <c r="T1607">
        <v>42900</v>
      </c>
      <c r="U1607">
        <v>43500</v>
      </c>
      <c r="V1607">
        <v>45000</v>
      </c>
      <c r="W1607">
        <v>45700</v>
      </c>
      <c r="X1607">
        <v>47500</v>
      </c>
    </row>
    <row r="1608" spans="1:24">
      <c r="A1608" t="str">
        <f t="shared" si="33"/>
        <v>Aug-25</v>
      </c>
      <c r="B1608" s="265">
        <v>45874</v>
      </c>
      <c r="C1608">
        <v>44800</v>
      </c>
      <c r="D1608">
        <v>45700</v>
      </c>
      <c r="E1608">
        <v>45200</v>
      </c>
      <c r="F1608">
        <v>40500</v>
      </c>
      <c r="G1608">
        <v>44600</v>
      </c>
      <c r="H1608" t="s">
        <v>25</v>
      </c>
      <c r="I1608">
        <v>43500</v>
      </c>
      <c r="J1608">
        <v>43500</v>
      </c>
      <c r="K1608">
        <v>44400</v>
      </c>
      <c r="L1608" t="s">
        <v>25</v>
      </c>
      <c r="M1608">
        <v>46000</v>
      </c>
      <c r="N1608">
        <v>45600</v>
      </c>
      <c r="O1608">
        <v>43500</v>
      </c>
      <c r="P1608">
        <v>42100</v>
      </c>
      <c r="Q1608">
        <v>40100</v>
      </c>
      <c r="R1608">
        <v>40100</v>
      </c>
      <c r="S1608">
        <v>41000</v>
      </c>
      <c r="T1608">
        <v>42600</v>
      </c>
      <c r="U1608">
        <v>43800</v>
      </c>
      <c r="V1608">
        <v>45000</v>
      </c>
      <c r="W1608">
        <v>45700</v>
      </c>
      <c r="X1608">
        <v>47500</v>
      </c>
    </row>
    <row r="1609" spans="1:24">
      <c r="A1609" t="str">
        <f t="shared" si="33"/>
        <v>Aug-25</v>
      </c>
      <c r="B1609" s="265">
        <v>45875</v>
      </c>
      <c r="C1609">
        <v>44800</v>
      </c>
      <c r="D1609">
        <v>45700</v>
      </c>
      <c r="E1609">
        <v>44900</v>
      </c>
      <c r="F1609">
        <v>40300</v>
      </c>
      <c r="G1609">
        <v>44600</v>
      </c>
      <c r="H1609" t="s">
        <v>25</v>
      </c>
      <c r="I1609">
        <v>43500</v>
      </c>
      <c r="J1609">
        <v>43300</v>
      </c>
      <c r="K1609">
        <v>44300</v>
      </c>
      <c r="L1609" t="s">
        <v>25</v>
      </c>
      <c r="M1609">
        <v>45900</v>
      </c>
      <c r="N1609">
        <v>45800</v>
      </c>
      <c r="O1609">
        <v>43400</v>
      </c>
      <c r="P1609">
        <v>42100</v>
      </c>
      <c r="Q1609">
        <v>39500</v>
      </c>
      <c r="R1609">
        <v>39800</v>
      </c>
      <c r="S1609">
        <v>41000</v>
      </c>
      <c r="T1609">
        <v>42400</v>
      </c>
      <c r="U1609">
        <v>43500</v>
      </c>
      <c r="V1609">
        <v>45000</v>
      </c>
      <c r="W1609">
        <v>45700</v>
      </c>
      <c r="X1609">
        <v>47500</v>
      </c>
    </row>
    <row r="1610" spans="1:24">
      <c r="A1610" t="str">
        <f t="shared" si="33"/>
        <v>Aug-25</v>
      </c>
      <c r="B1610" s="265">
        <v>45876</v>
      </c>
      <c r="C1610">
        <v>44600</v>
      </c>
      <c r="D1610">
        <v>45700</v>
      </c>
      <c r="E1610">
        <v>44700</v>
      </c>
      <c r="F1610">
        <v>39900</v>
      </c>
      <c r="G1610">
        <v>44500</v>
      </c>
      <c r="H1610" t="s">
        <v>25</v>
      </c>
      <c r="I1610">
        <v>43500</v>
      </c>
      <c r="J1610">
        <v>43150</v>
      </c>
      <c r="K1610">
        <v>44100</v>
      </c>
      <c r="L1610" t="s">
        <v>25</v>
      </c>
      <c r="M1610">
        <v>45700</v>
      </c>
      <c r="N1610">
        <v>45800</v>
      </c>
      <c r="O1610">
        <v>43200</v>
      </c>
      <c r="P1610">
        <v>42100</v>
      </c>
      <c r="Q1610">
        <v>39500</v>
      </c>
      <c r="R1610">
        <v>39700</v>
      </c>
      <c r="S1610">
        <v>40800</v>
      </c>
      <c r="T1610">
        <v>42000</v>
      </c>
      <c r="U1610">
        <v>43300</v>
      </c>
      <c r="V1610">
        <v>45000</v>
      </c>
      <c r="W1610">
        <v>45500</v>
      </c>
      <c r="X1610">
        <v>47500</v>
      </c>
    </row>
    <row r="1611" spans="1:24">
      <c r="A1611" t="str">
        <f t="shared" si="33"/>
        <v>Aug-25</v>
      </c>
      <c r="B1611" s="265">
        <v>45877</v>
      </c>
      <c r="C1611">
        <v>44600</v>
      </c>
      <c r="D1611">
        <v>45700</v>
      </c>
      <c r="E1611">
        <v>44100</v>
      </c>
      <c r="F1611">
        <v>39800</v>
      </c>
      <c r="G1611">
        <v>44500</v>
      </c>
      <c r="H1611" t="s">
        <v>25</v>
      </c>
      <c r="I1611">
        <v>43000</v>
      </c>
      <c r="J1611">
        <v>43100</v>
      </c>
      <c r="K1611">
        <v>44000</v>
      </c>
      <c r="L1611" t="s">
        <v>25</v>
      </c>
      <c r="M1611">
        <v>45600</v>
      </c>
      <c r="N1611">
        <v>45900</v>
      </c>
      <c r="O1611">
        <v>43000</v>
      </c>
      <c r="P1611">
        <v>42000</v>
      </c>
      <c r="Q1611">
        <v>39600</v>
      </c>
      <c r="R1611">
        <v>39800</v>
      </c>
      <c r="S1611">
        <v>40800</v>
      </c>
      <c r="T1611">
        <v>41900</v>
      </c>
      <c r="U1611">
        <v>43300</v>
      </c>
      <c r="V1611">
        <v>45000</v>
      </c>
      <c r="W1611">
        <v>45500</v>
      </c>
      <c r="X1611">
        <v>47500</v>
      </c>
    </row>
    <row r="1612" spans="1:24">
      <c r="A1612" t="str">
        <f t="shared" si="33"/>
        <v>Aug-25</v>
      </c>
      <c r="B1612" s="265">
        <v>45878</v>
      </c>
      <c r="C1612" t="s">
        <v>24</v>
      </c>
      <c r="D1612" t="s">
        <v>24</v>
      </c>
      <c r="E1612" t="s">
        <v>24</v>
      </c>
      <c r="F1612" t="s">
        <v>24</v>
      </c>
      <c r="G1612" t="s">
        <v>24</v>
      </c>
      <c r="H1612" t="s">
        <v>24</v>
      </c>
      <c r="I1612" t="s">
        <v>24</v>
      </c>
      <c r="J1612" t="s">
        <v>24</v>
      </c>
      <c r="K1612" t="s">
        <v>24</v>
      </c>
      <c r="L1612" t="s">
        <v>24</v>
      </c>
      <c r="M1612" t="s">
        <v>24</v>
      </c>
      <c r="N1612" t="s">
        <v>24</v>
      </c>
      <c r="O1612" t="s">
        <v>24</v>
      </c>
      <c r="P1612" t="s">
        <v>24</v>
      </c>
      <c r="Q1612" t="s">
        <v>24</v>
      </c>
      <c r="R1612" t="s">
        <v>24</v>
      </c>
      <c r="S1612" t="s">
        <v>24</v>
      </c>
      <c r="T1612" t="s">
        <v>24</v>
      </c>
      <c r="U1612" t="s">
        <v>24</v>
      </c>
      <c r="V1612" t="s">
        <v>24</v>
      </c>
      <c r="W1612" t="s">
        <v>24</v>
      </c>
      <c r="X1612" t="s">
        <v>24</v>
      </c>
    </row>
    <row r="1613" spans="1:24">
      <c r="A1613" t="str">
        <f t="shared" si="33"/>
        <v>Aug-25</v>
      </c>
      <c r="B1613" s="265">
        <v>45879</v>
      </c>
      <c r="C1613" t="s">
        <v>24</v>
      </c>
      <c r="D1613" t="s">
        <v>24</v>
      </c>
      <c r="E1613" t="s">
        <v>24</v>
      </c>
      <c r="F1613" t="s">
        <v>24</v>
      </c>
      <c r="G1613" t="s">
        <v>24</v>
      </c>
      <c r="H1613" t="s">
        <v>24</v>
      </c>
      <c r="I1613" t="s">
        <v>24</v>
      </c>
      <c r="J1613" t="s">
        <v>24</v>
      </c>
      <c r="K1613" t="s">
        <v>24</v>
      </c>
      <c r="L1613" t="s">
        <v>24</v>
      </c>
      <c r="M1613" t="s">
        <v>24</v>
      </c>
      <c r="N1613" t="s">
        <v>24</v>
      </c>
      <c r="O1613" t="s">
        <v>24</v>
      </c>
      <c r="P1613" t="s">
        <v>24</v>
      </c>
      <c r="Q1613" t="s">
        <v>24</v>
      </c>
      <c r="R1613" t="s">
        <v>24</v>
      </c>
      <c r="S1613" t="s">
        <v>24</v>
      </c>
      <c r="T1613" t="s">
        <v>24</v>
      </c>
      <c r="U1613" t="s">
        <v>24</v>
      </c>
      <c r="V1613" t="s">
        <v>24</v>
      </c>
      <c r="W1613" t="s">
        <v>24</v>
      </c>
      <c r="X1613" t="s">
        <v>24</v>
      </c>
    </row>
    <row r="1614" spans="1:24">
      <c r="A1614" t="str">
        <f t="shared" si="33"/>
        <v>Aug-25</v>
      </c>
      <c r="B1614" s="265">
        <v>45880</v>
      </c>
      <c r="C1614">
        <v>44800</v>
      </c>
      <c r="D1614">
        <v>45500</v>
      </c>
      <c r="E1614">
        <v>44000</v>
      </c>
      <c r="F1614">
        <v>40000</v>
      </c>
      <c r="G1614">
        <v>44500</v>
      </c>
      <c r="H1614" t="s">
        <v>25</v>
      </c>
      <c r="I1614">
        <v>43000</v>
      </c>
      <c r="J1614">
        <v>43200</v>
      </c>
      <c r="K1614">
        <v>44000</v>
      </c>
      <c r="L1614" t="s">
        <v>25</v>
      </c>
      <c r="M1614">
        <v>45600</v>
      </c>
      <c r="N1614">
        <v>45900</v>
      </c>
      <c r="O1614">
        <v>43000</v>
      </c>
      <c r="P1614">
        <v>42100</v>
      </c>
      <c r="Q1614">
        <v>39700</v>
      </c>
      <c r="R1614">
        <v>40000</v>
      </c>
      <c r="S1614">
        <v>40800</v>
      </c>
      <c r="T1614">
        <v>42100</v>
      </c>
      <c r="U1614">
        <v>43000</v>
      </c>
      <c r="V1614">
        <v>44500</v>
      </c>
      <c r="W1614">
        <v>45300</v>
      </c>
      <c r="X1614">
        <v>47500</v>
      </c>
    </row>
    <row r="1615" spans="1:24">
      <c r="A1615" t="str">
        <f t="shared" si="33"/>
        <v>Aug-25</v>
      </c>
      <c r="B1615" s="265">
        <v>45881</v>
      </c>
      <c r="C1615">
        <v>44800</v>
      </c>
      <c r="D1615">
        <v>45500</v>
      </c>
      <c r="E1615">
        <v>43700</v>
      </c>
      <c r="F1615">
        <v>40000</v>
      </c>
      <c r="G1615">
        <v>44200</v>
      </c>
      <c r="H1615" t="s">
        <v>25</v>
      </c>
      <c r="I1615">
        <v>43000</v>
      </c>
      <c r="J1615">
        <v>43100</v>
      </c>
      <c r="K1615">
        <v>44000</v>
      </c>
      <c r="L1615" t="s">
        <v>25</v>
      </c>
      <c r="M1615">
        <v>45500</v>
      </c>
      <c r="N1615">
        <v>45900</v>
      </c>
      <c r="O1615">
        <v>42800</v>
      </c>
      <c r="P1615">
        <v>42100</v>
      </c>
      <c r="Q1615">
        <v>39700</v>
      </c>
      <c r="R1615">
        <v>39900</v>
      </c>
      <c r="S1615">
        <v>40800</v>
      </c>
      <c r="T1615">
        <v>42100</v>
      </c>
      <c r="U1615">
        <v>43000</v>
      </c>
      <c r="V1615">
        <v>44500</v>
      </c>
      <c r="W1615">
        <v>45300</v>
      </c>
      <c r="X1615">
        <v>47500</v>
      </c>
    </row>
    <row r="1616" spans="1:24">
      <c r="A1616" t="str">
        <f t="shared" si="33"/>
        <v>Aug-25</v>
      </c>
      <c r="B1616" s="265">
        <v>45882</v>
      </c>
      <c r="C1616">
        <v>44600</v>
      </c>
      <c r="D1616">
        <v>45500</v>
      </c>
      <c r="E1616">
        <v>43600</v>
      </c>
      <c r="F1616">
        <v>39800</v>
      </c>
      <c r="G1616">
        <v>44500</v>
      </c>
      <c r="H1616" t="s">
        <v>25</v>
      </c>
      <c r="I1616">
        <v>43000</v>
      </c>
      <c r="J1616">
        <v>43000</v>
      </c>
      <c r="K1616">
        <v>44000</v>
      </c>
      <c r="L1616" t="s">
        <v>25</v>
      </c>
      <c r="M1616">
        <v>45400</v>
      </c>
      <c r="N1616">
        <v>45800</v>
      </c>
      <c r="O1616">
        <v>42700</v>
      </c>
      <c r="P1616">
        <v>42000</v>
      </c>
      <c r="Q1616">
        <v>39500</v>
      </c>
      <c r="R1616">
        <v>39700</v>
      </c>
      <c r="S1616">
        <v>40500</v>
      </c>
      <c r="T1616">
        <v>41900</v>
      </c>
      <c r="U1616">
        <v>42800</v>
      </c>
      <c r="V1616">
        <v>44500</v>
      </c>
      <c r="W1616">
        <v>45300</v>
      </c>
      <c r="X1616">
        <v>47500</v>
      </c>
    </row>
    <row r="1617" spans="1:24">
      <c r="A1617" t="str">
        <f t="shared" si="33"/>
        <v>Aug-25</v>
      </c>
      <c r="B1617" s="265">
        <v>45883</v>
      </c>
      <c r="C1617">
        <v>44600</v>
      </c>
      <c r="D1617">
        <v>45500</v>
      </c>
      <c r="E1617">
        <v>43600</v>
      </c>
      <c r="F1617">
        <v>39800</v>
      </c>
      <c r="G1617">
        <v>44500</v>
      </c>
      <c r="H1617" t="s">
        <v>25</v>
      </c>
      <c r="I1617">
        <v>43000</v>
      </c>
      <c r="J1617">
        <v>43100</v>
      </c>
      <c r="K1617">
        <v>44000</v>
      </c>
      <c r="L1617" t="s">
        <v>25</v>
      </c>
      <c r="M1617">
        <v>45400</v>
      </c>
      <c r="N1617">
        <v>45800</v>
      </c>
      <c r="O1617">
        <v>42500</v>
      </c>
      <c r="P1617">
        <v>42000</v>
      </c>
      <c r="Q1617">
        <v>39600</v>
      </c>
      <c r="R1617">
        <v>39700</v>
      </c>
      <c r="S1617">
        <v>40500</v>
      </c>
      <c r="T1617">
        <v>41900</v>
      </c>
      <c r="U1617">
        <v>42800</v>
      </c>
      <c r="V1617">
        <v>44500</v>
      </c>
      <c r="W1617">
        <v>45300</v>
      </c>
      <c r="X1617">
        <v>47500</v>
      </c>
    </row>
    <row r="1618" spans="1:24">
      <c r="A1618" t="str">
        <f t="shared" si="33"/>
        <v>Aug-25</v>
      </c>
      <c r="B1618" s="265">
        <v>45884</v>
      </c>
      <c r="C1618" t="s">
        <v>24</v>
      </c>
      <c r="D1618" t="s">
        <v>24</v>
      </c>
      <c r="E1618" t="s">
        <v>24</v>
      </c>
      <c r="F1618" t="s">
        <v>24</v>
      </c>
      <c r="G1618" t="s">
        <v>24</v>
      </c>
      <c r="H1618" t="s">
        <v>24</v>
      </c>
      <c r="I1618" t="s">
        <v>24</v>
      </c>
      <c r="J1618" t="s">
        <v>24</v>
      </c>
      <c r="K1618" t="s">
        <v>24</v>
      </c>
      <c r="L1618" t="s">
        <v>24</v>
      </c>
      <c r="M1618" t="s">
        <v>24</v>
      </c>
      <c r="N1618" t="s">
        <v>24</v>
      </c>
      <c r="O1618" t="s">
        <v>24</v>
      </c>
      <c r="P1618" t="s">
        <v>24</v>
      </c>
      <c r="Q1618" t="s">
        <v>24</v>
      </c>
      <c r="R1618" t="s">
        <v>24</v>
      </c>
      <c r="S1618" t="s">
        <v>24</v>
      </c>
      <c r="T1618" t="s">
        <v>24</v>
      </c>
      <c r="U1618" t="s">
        <v>24</v>
      </c>
      <c r="V1618" t="s">
        <v>24</v>
      </c>
      <c r="W1618" t="s">
        <v>24</v>
      </c>
      <c r="X1618" t="s">
        <v>24</v>
      </c>
    </row>
    <row r="1619" spans="1:24">
      <c r="A1619" t="str">
        <f t="shared" si="33"/>
        <v>Aug-25</v>
      </c>
      <c r="B1619" s="265">
        <v>45885</v>
      </c>
      <c r="C1619" t="s">
        <v>24</v>
      </c>
      <c r="D1619" t="s">
        <v>24</v>
      </c>
      <c r="E1619" t="s">
        <v>24</v>
      </c>
      <c r="F1619" t="s">
        <v>24</v>
      </c>
      <c r="G1619" t="s">
        <v>24</v>
      </c>
      <c r="H1619" t="s">
        <v>24</v>
      </c>
      <c r="I1619" t="s">
        <v>24</v>
      </c>
      <c r="J1619" t="s">
        <v>24</v>
      </c>
      <c r="K1619" t="s">
        <v>24</v>
      </c>
      <c r="L1619" t="s">
        <v>24</v>
      </c>
      <c r="M1619" t="s">
        <v>24</v>
      </c>
      <c r="N1619" t="s">
        <v>24</v>
      </c>
      <c r="O1619" t="s">
        <v>24</v>
      </c>
      <c r="P1619" t="s">
        <v>24</v>
      </c>
      <c r="Q1619" t="s">
        <v>24</v>
      </c>
      <c r="R1619" t="s">
        <v>24</v>
      </c>
      <c r="S1619" t="s">
        <v>24</v>
      </c>
      <c r="T1619" t="s">
        <v>24</v>
      </c>
      <c r="U1619" t="s">
        <v>24</v>
      </c>
      <c r="V1619" t="s">
        <v>24</v>
      </c>
      <c r="W1619" t="s">
        <v>24</v>
      </c>
      <c r="X1619" t="s">
        <v>24</v>
      </c>
    </row>
    <row r="1620" spans="1:24">
      <c r="A1620" t="str">
        <f t="shared" si="33"/>
        <v>Aug-25</v>
      </c>
      <c r="B1620" s="265">
        <v>45886</v>
      </c>
      <c r="C1620" t="s">
        <v>24</v>
      </c>
      <c r="D1620" t="s">
        <v>24</v>
      </c>
      <c r="E1620" t="s">
        <v>24</v>
      </c>
      <c r="F1620" t="s">
        <v>24</v>
      </c>
      <c r="G1620" t="s">
        <v>24</v>
      </c>
      <c r="H1620" t="s">
        <v>24</v>
      </c>
      <c r="I1620" t="s">
        <v>24</v>
      </c>
      <c r="J1620" t="s">
        <v>24</v>
      </c>
      <c r="K1620" t="s">
        <v>24</v>
      </c>
      <c r="L1620" t="s">
        <v>24</v>
      </c>
      <c r="M1620" t="s">
        <v>24</v>
      </c>
      <c r="N1620" t="s">
        <v>24</v>
      </c>
      <c r="O1620" t="s">
        <v>24</v>
      </c>
      <c r="P1620" t="s">
        <v>24</v>
      </c>
      <c r="Q1620" t="s">
        <v>24</v>
      </c>
      <c r="R1620" t="s">
        <v>24</v>
      </c>
      <c r="S1620" t="s">
        <v>24</v>
      </c>
      <c r="T1620" t="s">
        <v>24</v>
      </c>
      <c r="U1620" t="s">
        <v>24</v>
      </c>
      <c r="V1620" t="s">
        <v>24</v>
      </c>
      <c r="W1620" t="s">
        <v>24</v>
      </c>
      <c r="X1620" t="s">
        <v>24</v>
      </c>
    </row>
    <row r="1621" spans="1:24">
      <c r="A1621" t="str">
        <f t="shared" si="33"/>
        <v>Aug-25</v>
      </c>
      <c r="B1621" s="265">
        <v>45887</v>
      </c>
      <c r="C1621">
        <v>44500</v>
      </c>
      <c r="D1621">
        <v>45500</v>
      </c>
      <c r="E1621">
        <v>43400</v>
      </c>
      <c r="F1621">
        <v>39800</v>
      </c>
      <c r="G1621">
        <v>44500</v>
      </c>
      <c r="H1621" t="s">
        <v>25</v>
      </c>
      <c r="I1621">
        <v>43000</v>
      </c>
      <c r="J1621">
        <v>43000</v>
      </c>
      <c r="K1621">
        <v>44000</v>
      </c>
      <c r="L1621" t="s">
        <v>25</v>
      </c>
      <c r="M1621">
        <v>45400</v>
      </c>
      <c r="N1621">
        <v>45800</v>
      </c>
      <c r="O1621">
        <v>42200</v>
      </c>
      <c r="P1621">
        <v>41900</v>
      </c>
      <c r="Q1621">
        <v>39800</v>
      </c>
      <c r="R1621">
        <v>40000</v>
      </c>
      <c r="S1621">
        <v>40300</v>
      </c>
      <c r="T1621">
        <v>41900</v>
      </c>
      <c r="U1621">
        <v>43000</v>
      </c>
      <c r="V1621">
        <v>44000</v>
      </c>
      <c r="W1621">
        <v>45200</v>
      </c>
      <c r="X1621">
        <v>47100</v>
      </c>
    </row>
    <row r="1622" spans="1:24">
      <c r="A1622" t="str">
        <f t="shared" ref="A1622:A1631" si="34">TEXT(B1622,"MMM-YY")</f>
        <v>Aug-25</v>
      </c>
      <c r="B1622" s="265">
        <v>45888</v>
      </c>
      <c r="C1622">
        <v>44700</v>
      </c>
      <c r="D1622">
        <v>45500</v>
      </c>
      <c r="E1622">
        <v>43600</v>
      </c>
      <c r="F1622">
        <v>39800</v>
      </c>
      <c r="G1622">
        <v>44500</v>
      </c>
      <c r="H1622" t="s">
        <v>25</v>
      </c>
      <c r="I1622">
        <v>43000</v>
      </c>
      <c r="J1622">
        <v>43100</v>
      </c>
      <c r="K1622">
        <v>44200</v>
      </c>
      <c r="L1622" t="s">
        <v>25</v>
      </c>
      <c r="M1622">
        <v>45500</v>
      </c>
      <c r="N1622">
        <v>45800</v>
      </c>
      <c r="O1622">
        <v>42300</v>
      </c>
      <c r="P1622">
        <v>42100</v>
      </c>
      <c r="Q1622">
        <v>40200</v>
      </c>
      <c r="R1622">
        <v>40300</v>
      </c>
      <c r="S1622">
        <v>40500</v>
      </c>
      <c r="T1622">
        <v>41900</v>
      </c>
      <c r="U1622">
        <v>43300</v>
      </c>
      <c r="V1622">
        <v>44000</v>
      </c>
      <c r="W1622">
        <v>45200</v>
      </c>
      <c r="X1622">
        <v>47100</v>
      </c>
    </row>
    <row r="1623" spans="1:24">
      <c r="A1623" t="str">
        <f t="shared" si="34"/>
        <v>Aug-25</v>
      </c>
      <c r="B1623" s="265">
        <v>45889</v>
      </c>
      <c r="C1623">
        <v>44700</v>
      </c>
      <c r="D1623">
        <v>45500</v>
      </c>
      <c r="E1623">
        <v>43500</v>
      </c>
      <c r="F1623">
        <v>39700</v>
      </c>
      <c r="G1623">
        <v>44500</v>
      </c>
      <c r="H1623" t="s">
        <v>25</v>
      </c>
      <c r="I1623">
        <v>43000</v>
      </c>
      <c r="J1623">
        <v>43100</v>
      </c>
      <c r="K1623">
        <v>43900</v>
      </c>
      <c r="L1623" t="s">
        <v>25</v>
      </c>
      <c r="M1623">
        <v>45500</v>
      </c>
      <c r="N1623">
        <v>45700</v>
      </c>
      <c r="O1623">
        <v>42300</v>
      </c>
      <c r="P1623">
        <v>42100</v>
      </c>
      <c r="Q1623">
        <v>40100</v>
      </c>
      <c r="R1623">
        <v>40300</v>
      </c>
      <c r="S1623">
        <v>40500</v>
      </c>
      <c r="T1623">
        <v>41800</v>
      </c>
      <c r="U1623">
        <v>43300</v>
      </c>
      <c r="V1623">
        <v>44000</v>
      </c>
      <c r="W1623">
        <v>45200</v>
      </c>
      <c r="X1623">
        <v>47100</v>
      </c>
    </row>
    <row r="1624" spans="1:24">
      <c r="A1624" t="str">
        <f t="shared" si="34"/>
        <v>Aug-25</v>
      </c>
      <c r="B1624" s="265">
        <v>45890</v>
      </c>
      <c r="C1624">
        <v>44500</v>
      </c>
      <c r="D1624">
        <v>45500</v>
      </c>
      <c r="E1624">
        <v>43300</v>
      </c>
      <c r="F1624">
        <v>39800</v>
      </c>
      <c r="G1624">
        <v>44400</v>
      </c>
      <c r="H1624" t="s">
        <v>25</v>
      </c>
      <c r="I1624">
        <v>43000</v>
      </c>
      <c r="J1624">
        <v>42800</v>
      </c>
      <c r="K1624">
        <v>43900</v>
      </c>
      <c r="L1624" t="s">
        <v>25</v>
      </c>
      <c r="M1624">
        <v>45300</v>
      </c>
      <c r="N1624">
        <v>45700</v>
      </c>
      <c r="O1624">
        <v>42300</v>
      </c>
      <c r="P1624">
        <v>42000</v>
      </c>
      <c r="Q1624">
        <v>40000</v>
      </c>
      <c r="R1624">
        <v>40200</v>
      </c>
      <c r="S1624">
        <v>40400</v>
      </c>
      <c r="T1624">
        <v>41900</v>
      </c>
      <c r="U1624">
        <v>43300</v>
      </c>
      <c r="V1624">
        <v>44000</v>
      </c>
      <c r="W1624">
        <v>45200</v>
      </c>
      <c r="X1624">
        <v>47100</v>
      </c>
    </row>
    <row r="1625" spans="1:24">
      <c r="A1625" t="str">
        <f t="shared" si="34"/>
        <v>Aug-25</v>
      </c>
      <c r="B1625" s="265">
        <v>45891</v>
      </c>
      <c r="C1625">
        <v>44300</v>
      </c>
      <c r="D1625">
        <v>45500</v>
      </c>
      <c r="E1625">
        <v>43000</v>
      </c>
      <c r="F1625">
        <v>39700</v>
      </c>
      <c r="G1625">
        <v>44200</v>
      </c>
      <c r="H1625" t="s">
        <v>25</v>
      </c>
      <c r="I1625">
        <v>43000</v>
      </c>
      <c r="J1625">
        <v>42700</v>
      </c>
      <c r="K1625">
        <v>43800</v>
      </c>
      <c r="L1625" t="s">
        <v>25</v>
      </c>
      <c r="M1625">
        <v>45200</v>
      </c>
      <c r="N1625">
        <v>45700</v>
      </c>
      <c r="O1625">
        <v>42000</v>
      </c>
      <c r="P1625">
        <v>41900</v>
      </c>
      <c r="Q1625">
        <v>39700</v>
      </c>
      <c r="R1625">
        <v>39900</v>
      </c>
      <c r="S1625">
        <v>40300</v>
      </c>
      <c r="T1625">
        <v>41800</v>
      </c>
      <c r="U1625">
        <v>43000</v>
      </c>
      <c r="V1625">
        <v>44000</v>
      </c>
      <c r="W1625">
        <v>44800</v>
      </c>
      <c r="X1625">
        <v>47100</v>
      </c>
    </row>
    <row r="1626" spans="1:24">
      <c r="A1626" t="str">
        <f t="shared" si="34"/>
        <v>Aug-25</v>
      </c>
      <c r="B1626" s="265">
        <v>45892</v>
      </c>
      <c r="C1626">
        <v>44300</v>
      </c>
      <c r="D1626">
        <v>45500</v>
      </c>
      <c r="E1626">
        <v>42900</v>
      </c>
      <c r="F1626">
        <v>39700</v>
      </c>
      <c r="G1626">
        <v>44200</v>
      </c>
      <c r="H1626" t="s">
        <v>25</v>
      </c>
      <c r="I1626">
        <v>42000</v>
      </c>
      <c r="J1626">
        <v>42700</v>
      </c>
      <c r="K1626">
        <v>43500</v>
      </c>
      <c r="L1626" t="s">
        <v>25</v>
      </c>
      <c r="M1626">
        <v>45100</v>
      </c>
      <c r="N1626">
        <v>45300</v>
      </c>
      <c r="O1626">
        <v>41800</v>
      </c>
      <c r="P1626">
        <v>41800</v>
      </c>
      <c r="Q1626">
        <v>39700</v>
      </c>
      <c r="R1626">
        <v>39900</v>
      </c>
      <c r="S1626">
        <v>40200</v>
      </c>
      <c r="T1626">
        <v>41800</v>
      </c>
      <c r="U1626">
        <v>43000</v>
      </c>
      <c r="V1626">
        <v>44000</v>
      </c>
      <c r="W1626">
        <v>44800</v>
      </c>
      <c r="X1626">
        <v>47100</v>
      </c>
    </row>
    <row r="1627" spans="1:24">
      <c r="A1627" t="str">
        <f t="shared" si="34"/>
        <v>Aug-25</v>
      </c>
      <c r="B1627" s="265">
        <v>45893</v>
      </c>
      <c r="C1627" t="s">
        <v>24</v>
      </c>
      <c r="D1627" t="s">
        <v>24</v>
      </c>
      <c r="E1627" t="s">
        <v>24</v>
      </c>
      <c r="F1627" t="s">
        <v>24</v>
      </c>
      <c r="G1627" t="s">
        <v>24</v>
      </c>
      <c r="H1627" t="s">
        <v>24</v>
      </c>
      <c r="I1627" t="s">
        <v>24</v>
      </c>
      <c r="J1627" t="s">
        <v>24</v>
      </c>
      <c r="K1627" t="s">
        <v>24</v>
      </c>
      <c r="L1627" t="s">
        <v>24</v>
      </c>
      <c r="M1627" t="s">
        <v>24</v>
      </c>
      <c r="N1627" t="s">
        <v>24</v>
      </c>
      <c r="O1627" t="s">
        <v>24</v>
      </c>
      <c r="P1627" t="s">
        <v>24</v>
      </c>
      <c r="Q1627" t="s">
        <v>24</v>
      </c>
      <c r="R1627" t="s">
        <v>24</v>
      </c>
      <c r="S1627" t="s">
        <v>24</v>
      </c>
      <c r="T1627" t="s">
        <v>24</v>
      </c>
      <c r="U1627" t="s">
        <v>24</v>
      </c>
      <c r="V1627" t="s">
        <v>24</v>
      </c>
      <c r="W1627" t="s">
        <v>24</v>
      </c>
      <c r="X1627" t="s">
        <v>24</v>
      </c>
    </row>
    <row r="1628" spans="1:24">
      <c r="A1628" t="str">
        <f t="shared" si="34"/>
        <v>Aug-25</v>
      </c>
      <c r="B1628" s="265">
        <v>45894</v>
      </c>
      <c r="C1628">
        <v>44000</v>
      </c>
      <c r="D1628">
        <v>45500</v>
      </c>
      <c r="E1628">
        <v>42700</v>
      </c>
      <c r="F1628">
        <v>39400</v>
      </c>
      <c r="G1628">
        <v>44200</v>
      </c>
      <c r="H1628" t="s">
        <v>25</v>
      </c>
      <c r="I1628">
        <v>42000</v>
      </c>
      <c r="J1628">
        <v>42600</v>
      </c>
      <c r="K1628">
        <v>43500</v>
      </c>
      <c r="L1628" t="s">
        <v>25</v>
      </c>
      <c r="M1628">
        <v>45000</v>
      </c>
      <c r="N1628">
        <v>45000</v>
      </c>
      <c r="O1628">
        <v>41700</v>
      </c>
      <c r="P1628">
        <v>41800</v>
      </c>
      <c r="Q1628">
        <v>39400</v>
      </c>
      <c r="R1628">
        <v>39600</v>
      </c>
      <c r="S1628">
        <v>40000</v>
      </c>
      <c r="T1628">
        <v>41500</v>
      </c>
      <c r="U1628">
        <v>42800</v>
      </c>
      <c r="V1628">
        <v>44000</v>
      </c>
      <c r="W1628">
        <v>44500</v>
      </c>
      <c r="X1628">
        <v>46800</v>
      </c>
    </row>
    <row r="1629" spans="1:24">
      <c r="A1629" t="str">
        <f t="shared" si="34"/>
        <v>Aug-25</v>
      </c>
      <c r="B1629" s="265">
        <v>45895</v>
      </c>
      <c r="C1629">
        <v>43800</v>
      </c>
      <c r="D1629">
        <v>45500</v>
      </c>
      <c r="E1629">
        <v>42500</v>
      </c>
      <c r="F1629">
        <v>39300</v>
      </c>
      <c r="G1629">
        <v>44100</v>
      </c>
      <c r="H1629" t="s">
        <v>25</v>
      </c>
      <c r="I1629">
        <v>42000</v>
      </c>
      <c r="J1629">
        <v>42200</v>
      </c>
      <c r="K1629">
        <v>43500</v>
      </c>
      <c r="L1629" t="s">
        <v>25</v>
      </c>
      <c r="M1629">
        <v>44800</v>
      </c>
      <c r="N1629">
        <v>44700</v>
      </c>
      <c r="O1629">
        <v>41400</v>
      </c>
      <c r="P1629">
        <v>41800</v>
      </c>
      <c r="Q1629">
        <v>39200</v>
      </c>
      <c r="R1629">
        <v>39400</v>
      </c>
      <c r="S1629">
        <v>39800</v>
      </c>
      <c r="T1629">
        <v>41400</v>
      </c>
      <c r="U1629">
        <v>42700</v>
      </c>
      <c r="V1629">
        <v>43500</v>
      </c>
      <c r="W1629">
        <v>44500</v>
      </c>
      <c r="X1629">
        <v>46800</v>
      </c>
    </row>
    <row r="1630" spans="1:24">
      <c r="A1630" t="str">
        <f t="shared" si="34"/>
        <v>Aug-25</v>
      </c>
      <c r="B1630" s="265">
        <v>45896</v>
      </c>
      <c r="C1630">
        <v>43800</v>
      </c>
      <c r="D1630" t="s">
        <v>25</v>
      </c>
      <c r="E1630">
        <v>42500</v>
      </c>
      <c r="F1630">
        <v>39200</v>
      </c>
      <c r="G1630" t="s">
        <v>25</v>
      </c>
      <c r="H1630" t="s">
        <v>25</v>
      </c>
      <c r="I1630">
        <v>41500</v>
      </c>
      <c r="J1630">
        <v>42200</v>
      </c>
      <c r="K1630">
        <v>43500</v>
      </c>
      <c r="L1630" t="s">
        <v>25</v>
      </c>
      <c r="M1630">
        <v>44500</v>
      </c>
      <c r="N1630" t="s">
        <v>25</v>
      </c>
      <c r="O1630">
        <v>41300</v>
      </c>
      <c r="P1630">
        <v>41800</v>
      </c>
      <c r="Q1630">
        <v>39500</v>
      </c>
      <c r="R1630">
        <v>39500</v>
      </c>
      <c r="S1630">
        <v>39800</v>
      </c>
      <c r="T1630">
        <v>41300</v>
      </c>
      <c r="U1630">
        <v>42500</v>
      </c>
      <c r="V1630">
        <v>43500</v>
      </c>
      <c r="W1630">
        <v>44500</v>
      </c>
      <c r="X1630">
        <v>46800</v>
      </c>
    </row>
    <row r="1631" spans="1:24">
      <c r="A1631" t="str">
        <f t="shared" si="34"/>
        <v>Aug-25</v>
      </c>
      <c r="B1631" s="265">
        <v>45897</v>
      </c>
      <c r="C1631">
        <v>43800</v>
      </c>
      <c r="D1631">
        <v>45500</v>
      </c>
      <c r="E1631">
        <v>42500</v>
      </c>
      <c r="F1631">
        <v>39100</v>
      </c>
      <c r="G1631">
        <v>44100</v>
      </c>
      <c r="H1631" t="s">
        <v>25</v>
      </c>
      <c r="I1631">
        <v>41500</v>
      </c>
      <c r="J1631">
        <v>42100</v>
      </c>
      <c r="K1631">
        <v>43500</v>
      </c>
      <c r="L1631" t="s">
        <v>25</v>
      </c>
      <c r="M1631">
        <v>44500</v>
      </c>
      <c r="N1631">
        <v>44800</v>
      </c>
      <c r="O1631">
        <v>41400</v>
      </c>
      <c r="P1631">
        <v>41900</v>
      </c>
      <c r="Q1631">
        <v>39500</v>
      </c>
      <c r="R1631">
        <v>39500</v>
      </c>
      <c r="S1631">
        <v>39800</v>
      </c>
      <c r="T1631">
        <v>41200</v>
      </c>
      <c r="U1631">
        <v>42700</v>
      </c>
      <c r="V1631">
        <v>43500</v>
      </c>
      <c r="W1631">
        <v>44500</v>
      </c>
      <c r="X1631">
        <v>46800</v>
      </c>
    </row>
  </sheetData>
  <sheetProtection formatCells="0" formatColumns="0" formatRows="0" insertColumns="0" insertRows="0" insertHyperlinks="0" deleteColumns="0" deleteRows="0" sort="0" autoFilter="0" pivotTables="0"/>
  <mergeCells count="2">
    <mergeCell ref="C19:S19"/>
    <mergeCell ref="T19:V19"/>
  </mergeCells>
  <conditionalFormatting sqref="C13:D14 C7:D11 C12:V12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0BFB-31D7-4A44-846B-A248545A1A35}"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defaultColWidth="11.42578125" defaultRowHeight="15"/>
  <cols>
    <col min="2" max="2" width="27.5703125" customWidth="1"/>
    <col min="3" max="3" width="11.7109375" customWidth="1"/>
    <col min="4" max="4" width="9.28515625" customWidth="1"/>
    <col min="5" max="5" width="11.7109375" customWidth="1"/>
    <col min="6" max="6" width="14.7109375" customWidth="1"/>
    <col min="7" max="7" width="7" customWidth="1"/>
    <col min="8" max="8" width="10.42578125" customWidth="1"/>
    <col min="9" max="9" width="11.7109375" customWidth="1"/>
    <col min="10" max="10" width="8.140625" customWidth="1"/>
    <col min="11" max="11" width="7" customWidth="1"/>
    <col min="12" max="12" width="11.7109375" customWidth="1"/>
    <col min="13" max="13" width="20" customWidth="1"/>
    <col min="14" max="14" width="8.140625" customWidth="1"/>
    <col min="15" max="15" width="16.42578125" customWidth="1"/>
    <col min="16" max="16" width="7" customWidth="1"/>
    <col min="17" max="17" width="9.28515625" customWidth="1"/>
    <col min="18" max="18" width="8.140625" customWidth="1"/>
    <col min="19" max="20" width="10.42578125" customWidth="1"/>
    <col min="21" max="21" width="8.140625" customWidth="1"/>
    <col min="22" max="22" width="10.42578125" customWidth="1"/>
    <col min="23" max="23" width="48.28515625" customWidth="1"/>
    <col min="24" max="24" width="49.28515625" customWidth="1"/>
    <col min="25" max="25" width="9.140625" customWidth="1"/>
    <col min="26" max="257" width="8.85546875" customWidth="1"/>
  </cols>
  <sheetData>
    <row r="1" spans="2:22" hidden="1">
      <c r="B1" s="5"/>
    </row>
    <row r="2" spans="2:22" hidden="1">
      <c r="B2" s="5"/>
    </row>
    <row r="3" spans="2:22" hidden="1">
      <c r="B3" s="5"/>
    </row>
    <row r="4" spans="2:22" hidden="1">
      <c r="B4" s="5"/>
    </row>
    <row r="5" spans="2:22" hidden="1">
      <c r="B5" s="94"/>
    </row>
    <row r="6" spans="2:22" hidden="1">
      <c r="C6" s="5"/>
      <c r="D6" s="5"/>
    </row>
    <row r="7" spans="2:22" hidden="1">
      <c r="B7" s="5"/>
    </row>
    <row r="8" spans="2:22" hidden="1">
      <c r="B8" s="5"/>
    </row>
    <row r="9" spans="2:22" hidden="1">
      <c r="B9" s="5"/>
    </row>
    <row r="10" spans="2:22" hidden="1">
      <c r="E10" s="89" t="s">
        <v>419</v>
      </c>
      <c r="F10" s="89">
        <f>M18-R18</f>
        <v>4474.0131578947403</v>
      </c>
      <c r="G10" t="s">
        <v>420</v>
      </c>
      <c r="H10">
        <f>M1608-R1608</f>
        <v>5900</v>
      </c>
      <c r="K10" s="89">
        <f>E18-R18</f>
        <v>3604.8209663503003</v>
      </c>
      <c r="L10">
        <f>E1608-R1608</f>
        <v>5100</v>
      </c>
      <c r="M10" s="89">
        <f>L10-K10</f>
        <v>1495.1790336496997</v>
      </c>
      <c r="Q10" s="89"/>
    </row>
    <row r="11" spans="2:22" ht="30.75" hidden="1">
      <c r="B11" s="94" t="s">
        <v>421</v>
      </c>
      <c r="C11">
        <f>AVERAGE(C1026:C1391)</f>
        <v>47572.847682119209</v>
      </c>
      <c r="F11" s="89">
        <f>E18-R18</f>
        <v>3604.8209663503003</v>
      </c>
      <c r="K11">
        <f>AVERAGE(K1026:K1391)</f>
        <v>48278.618421052633</v>
      </c>
      <c r="L11">
        <f>K11-C11</f>
        <v>705.77073893342458</v>
      </c>
      <c r="N11">
        <f>AVERAGE(N1026:N1391)</f>
        <v>48403.960396039605</v>
      </c>
      <c r="O11">
        <f>N11-C11</f>
        <v>831.11271392039635</v>
      </c>
    </row>
    <row r="12" spans="2:22" ht="30.75" hidden="1">
      <c r="B12" s="94" t="s">
        <v>421</v>
      </c>
      <c r="C12" s="89">
        <f>(C1481-$Q$1481)</f>
        <v>3300</v>
      </c>
      <c r="D12" s="89">
        <f t="shared" ref="D12:S12" si="0">(D1481-$Q$1481)</f>
        <v>3100</v>
      </c>
      <c r="E12" s="89">
        <f t="shared" si="0"/>
        <v>4200</v>
      </c>
      <c r="F12" s="89">
        <f t="shared" si="0"/>
        <v>800</v>
      </c>
      <c r="G12" s="89">
        <f t="shared" si="0"/>
        <v>6300</v>
      </c>
      <c r="H12" s="89"/>
      <c r="I12" s="89">
        <f t="shared" si="0"/>
        <v>2600</v>
      </c>
      <c r="J12" s="89">
        <f t="shared" si="0"/>
        <v>2500</v>
      </c>
      <c r="K12" s="89">
        <f t="shared" si="0"/>
        <v>4600</v>
      </c>
      <c r="L12" s="89"/>
      <c r="M12" s="89">
        <f t="shared" si="0"/>
        <v>3400</v>
      </c>
      <c r="N12" s="89">
        <f t="shared" si="0"/>
        <v>4600</v>
      </c>
      <c r="O12" s="89">
        <f t="shared" si="0"/>
        <v>2800</v>
      </c>
      <c r="P12" s="89">
        <f t="shared" si="0"/>
        <v>1100</v>
      </c>
      <c r="Q12" s="89">
        <f t="shared" si="0"/>
        <v>0</v>
      </c>
      <c r="R12" s="89">
        <f t="shared" si="0"/>
        <v>300</v>
      </c>
      <c r="S12" s="89">
        <f t="shared" si="0"/>
        <v>700</v>
      </c>
      <c r="T12" s="89"/>
      <c r="U12" s="89"/>
      <c r="V12" s="89"/>
    </row>
    <row r="13" spans="2:22" ht="30.75" hidden="1">
      <c r="B13" s="274" t="s">
        <v>422</v>
      </c>
      <c r="C13" s="89">
        <f>(C1360-$Q$1360)</f>
        <v>4700</v>
      </c>
      <c r="D13" s="89">
        <f t="shared" ref="D13:S13" si="1">(D1360-$Q$1360)</f>
        <v>5200</v>
      </c>
      <c r="E13" s="89">
        <f t="shared" si="1"/>
        <v>4000</v>
      </c>
      <c r="F13" s="89">
        <f t="shared" si="1"/>
        <v>-200</v>
      </c>
      <c r="G13" s="89">
        <f t="shared" si="1"/>
        <v>6100</v>
      </c>
      <c r="H13" s="89"/>
      <c r="I13" s="89">
        <f t="shared" si="1"/>
        <v>3200</v>
      </c>
      <c r="J13" s="89">
        <f t="shared" si="1"/>
        <v>3000</v>
      </c>
      <c r="K13" s="89">
        <f t="shared" si="1"/>
        <v>5000</v>
      </c>
      <c r="L13" s="89"/>
      <c r="M13" s="89">
        <f t="shared" si="1"/>
        <v>5300</v>
      </c>
      <c r="N13" s="89">
        <f t="shared" si="1"/>
        <v>5700</v>
      </c>
      <c r="O13" s="89">
        <f t="shared" si="1"/>
        <v>2400</v>
      </c>
      <c r="P13" s="89">
        <f t="shared" si="1"/>
        <v>300</v>
      </c>
      <c r="Q13" s="89">
        <f t="shared" si="1"/>
        <v>0</v>
      </c>
      <c r="R13" s="89">
        <f t="shared" si="1"/>
        <v>800</v>
      </c>
      <c r="S13" s="89">
        <f t="shared" si="1"/>
        <v>600</v>
      </c>
      <c r="T13" s="89"/>
      <c r="U13" s="89"/>
      <c r="V13" s="89"/>
    </row>
    <row r="14" spans="2:22" hidden="1">
      <c r="B14" s="5"/>
      <c r="E14">
        <f>MIN(E21:E1633)</f>
        <v>42100</v>
      </c>
      <c r="U14" s="89"/>
    </row>
    <row r="15" spans="2:22" hidden="1">
      <c r="B15" s="5" t="s">
        <v>0</v>
      </c>
      <c r="C15">
        <f t="shared" ref="C15:D15" si="2">C16-$E16</f>
        <v>0</v>
      </c>
      <c r="E15">
        <f>E16-$E16</f>
        <v>0</v>
      </c>
      <c r="J15">
        <f>J16-$E16</f>
        <v>-1000</v>
      </c>
      <c r="M15">
        <f>M16-$E16</f>
        <v>1000</v>
      </c>
      <c r="O15">
        <f>O16-$E16</f>
        <v>-1000</v>
      </c>
      <c r="P15">
        <f>P16-$E16</f>
        <v>-3000</v>
      </c>
    </row>
    <row r="16" spans="2:22" hidden="1">
      <c r="B16" s="5" t="s">
        <v>1</v>
      </c>
      <c r="C16">
        <f t="shared" ref="C16:P16" si="3">MROUND(C17,500)</f>
        <v>4000</v>
      </c>
      <c r="D16">
        <f t="shared" si="3"/>
        <v>4500</v>
      </c>
      <c r="E16">
        <f t="shared" si="3"/>
        <v>4000</v>
      </c>
      <c r="F16">
        <f t="shared" si="3"/>
        <v>0</v>
      </c>
      <c r="G16">
        <f t="shared" si="3"/>
        <v>5000</v>
      </c>
      <c r="I16">
        <f t="shared" si="3"/>
        <v>2500</v>
      </c>
      <c r="J16">
        <f t="shared" si="3"/>
        <v>3000</v>
      </c>
      <c r="K16">
        <f t="shared" si="3"/>
        <v>4500</v>
      </c>
      <c r="M16">
        <f t="shared" si="3"/>
        <v>5000</v>
      </c>
      <c r="N16">
        <f t="shared" si="3"/>
        <v>4500</v>
      </c>
      <c r="O16">
        <f t="shared" si="3"/>
        <v>3000</v>
      </c>
      <c r="P16">
        <f t="shared" si="3"/>
        <v>1000</v>
      </c>
      <c r="Q16">
        <f>MROUND(Q17,500)</f>
        <v>0</v>
      </c>
      <c r="R16">
        <f>MROUND(R17,500)</f>
        <v>500</v>
      </c>
      <c r="S16">
        <f>MROUND(S17,500)</f>
        <v>500</v>
      </c>
      <c r="T16">
        <f t="shared" ref="T16:V16" si="4">MROUND(T17,500)</f>
        <v>6500</v>
      </c>
      <c r="U16">
        <f t="shared" si="4"/>
        <v>7500</v>
      </c>
      <c r="V16">
        <f t="shared" si="4"/>
        <v>8000</v>
      </c>
    </row>
    <row r="17" spans="1:41" hidden="1">
      <c r="B17" s="5"/>
      <c r="C17" s="89">
        <f t="shared" ref="C17:P17" si="5">C18-$Q18</f>
        <v>4136.1090001085686</v>
      </c>
      <c r="D17" s="89">
        <f t="shared" si="5"/>
        <v>4554.320920638369</v>
      </c>
      <c r="E17" s="89">
        <f t="shared" si="5"/>
        <v>3932.7868852458996</v>
      </c>
      <c r="F17" s="89">
        <f t="shared" si="5"/>
        <v>60.281185539031867</v>
      </c>
      <c r="G17" s="89">
        <f t="shared" si="5"/>
        <v>4965.5737704918065</v>
      </c>
      <c r="H17" s="89"/>
      <c r="I17" s="89">
        <f>I18-$Q18</f>
        <v>2646.2154412162563</v>
      </c>
      <c r="J17" s="89">
        <f t="shared" si="5"/>
        <v>2780.7038900611369</v>
      </c>
      <c r="K17" s="89">
        <f t="shared" si="5"/>
        <v>4488.1967213114767</v>
      </c>
      <c r="L17" s="89"/>
      <c r="M17" s="89">
        <f t="shared" si="5"/>
        <v>4801.9790767903396</v>
      </c>
      <c r="N17" s="89">
        <f t="shared" si="5"/>
        <v>4731.5843399482328</v>
      </c>
      <c r="O17" s="89">
        <f t="shared" si="5"/>
        <v>2940.9781054021369</v>
      </c>
      <c r="P17" s="89">
        <f t="shared" si="5"/>
        <v>883.0141210842412</v>
      </c>
      <c r="Q17" s="89">
        <f>Q18-$Q18</f>
        <v>0</v>
      </c>
      <c r="R17" s="89">
        <f t="shared" ref="R17:V17" si="6">R18-$Q18</f>
        <v>327.96591889559932</v>
      </c>
      <c r="S17" s="89">
        <f t="shared" si="6"/>
        <v>404.11723468507262</v>
      </c>
      <c r="T17" s="89">
        <f t="shared" si="6"/>
        <v>6583.1568939822173</v>
      </c>
      <c r="U17" s="89">
        <f t="shared" si="6"/>
        <v>7278.2363356133865</v>
      </c>
      <c r="V17" s="89">
        <f t="shared" si="6"/>
        <v>8165.6850440565686</v>
      </c>
    </row>
    <row r="18" spans="1:41" hidden="1">
      <c r="C18" s="89">
        <f>AVERAGE(C1243:C1608)</f>
        <v>46337.748344370862</v>
      </c>
      <c r="D18" s="89">
        <f>AVERAGE(D1243:D1608)</f>
        <v>46755.960264900663</v>
      </c>
      <c r="E18" s="89">
        <f>AVERAGE(E1243:E1608)</f>
        <v>46134.426229508194</v>
      </c>
      <c r="F18" s="89">
        <f>AVERAGE(F1243:F1608)</f>
        <v>42261.920529801326</v>
      </c>
      <c r="G18" s="89">
        <f>AVERAGE(G1243:G1608)</f>
        <v>47167.2131147541</v>
      </c>
      <c r="H18" s="89"/>
      <c r="I18" s="89">
        <f>AVERAGE(I1243:I1608)</f>
        <v>44847.85478547855</v>
      </c>
      <c r="J18" s="89">
        <f>AVERAGE(J1243:J1608)</f>
        <v>44982.343234323431</v>
      </c>
      <c r="K18" s="89">
        <f>AVERAGE(K1243:K1608)</f>
        <v>46689.836065573771</v>
      </c>
      <c r="L18" s="89"/>
      <c r="M18" s="89">
        <f>AVERAGE(M1243:M1608)</f>
        <v>47003.618421052633</v>
      </c>
      <c r="N18" s="89">
        <f>AVERAGE(N1243:N1608)</f>
        <v>46933.223684210527</v>
      </c>
      <c r="O18" s="89">
        <f>AVERAGE(O1243:O1608)</f>
        <v>45142.617449664431</v>
      </c>
      <c r="P18" s="89">
        <f>AVERAGE(P1243:P1608)</f>
        <v>43084.653465346535</v>
      </c>
      <c r="Q18" s="89">
        <f>AVERAGE(Q1243:Q1608)</f>
        <v>42201.639344262294</v>
      </c>
      <c r="R18" s="89">
        <f>AVERAGE(R1243:R1608)</f>
        <v>42529.605263157893</v>
      </c>
      <c r="S18" s="89">
        <f>AVERAGE(S1243:S1608)</f>
        <v>42605.756578947367</v>
      </c>
      <c r="T18" s="89">
        <f t="shared" ref="T18:AN18" si="7">AVERAGE(T21:T14232)</f>
        <v>48784.796238244511</v>
      </c>
      <c r="U18" s="89">
        <f t="shared" si="7"/>
        <v>49479.87567987568</v>
      </c>
      <c r="V18" s="89">
        <f t="shared" si="7"/>
        <v>50367.324388318862</v>
      </c>
      <c r="W18" s="89">
        <f t="shared" si="7"/>
        <v>50799.00779588944</v>
      </c>
      <c r="X18" s="89">
        <f t="shared" si="7"/>
        <v>53605.124223602485</v>
      </c>
    </row>
    <row r="19" spans="1:41">
      <c r="B19" s="1" t="s">
        <v>30</v>
      </c>
      <c r="C19" s="411" t="s">
        <v>423</v>
      </c>
      <c r="D19" s="411"/>
      <c r="E19" s="411"/>
      <c r="F19" s="411"/>
      <c r="G19" s="411"/>
      <c r="H19" s="411"/>
      <c r="I19" s="411"/>
      <c r="J19" s="411"/>
      <c r="K19" s="411"/>
      <c r="L19" s="411"/>
      <c r="M19" s="411"/>
      <c r="N19" s="411"/>
      <c r="O19" s="411"/>
      <c r="P19" s="411"/>
      <c r="Q19" s="411"/>
      <c r="R19" s="411"/>
      <c r="S19" s="411"/>
      <c r="T19" s="411" t="s">
        <v>424</v>
      </c>
      <c r="U19" s="411"/>
      <c r="V19" s="411"/>
      <c r="W19" s="2" t="s">
        <v>425</v>
      </c>
      <c r="X19" s="2" t="s">
        <v>426</v>
      </c>
    </row>
    <row r="20" spans="1:41">
      <c r="B20" s="1"/>
      <c r="C20" s="2" t="s">
        <v>40</v>
      </c>
      <c r="D20" s="2" t="s">
        <v>13</v>
      </c>
      <c r="E20" s="2" t="s">
        <v>14</v>
      </c>
      <c r="F20" s="2" t="s">
        <v>431</v>
      </c>
      <c r="G20" s="2" t="s">
        <v>43</v>
      </c>
      <c r="H20" s="2" t="s">
        <v>427</v>
      </c>
      <c r="I20" s="2" t="s">
        <v>16</v>
      </c>
      <c r="J20" s="2" t="s">
        <v>428</v>
      </c>
      <c r="K20" s="2" t="s">
        <v>44</v>
      </c>
      <c r="L20" s="2" t="s">
        <v>45</v>
      </c>
      <c r="M20" s="2" t="s">
        <v>47</v>
      </c>
      <c r="N20" s="2" t="s">
        <v>17</v>
      </c>
      <c r="O20" s="2" t="s">
        <v>429</v>
      </c>
      <c r="P20" s="2" t="s">
        <v>430</v>
      </c>
      <c r="Q20" s="2" t="s">
        <v>48</v>
      </c>
      <c r="R20" s="2" t="s">
        <v>37</v>
      </c>
      <c r="S20" s="2" t="s">
        <v>49</v>
      </c>
      <c r="T20" s="2" t="s">
        <v>15</v>
      </c>
      <c r="U20" s="2" t="s">
        <v>37</v>
      </c>
      <c r="V20" s="2" t="s">
        <v>49</v>
      </c>
      <c r="W20" s="2" t="s">
        <v>12</v>
      </c>
      <c r="X20" s="2" t="s">
        <v>12</v>
      </c>
      <c r="Y20" t="s">
        <v>432</v>
      </c>
      <c r="Z20" t="s">
        <v>20</v>
      </c>
      <c r="AA20" t="s">
        <v>21</v>
      </c>
      <c r="AB20" t="s">
        <v>22</v>
      </c>
      <c r="AC20" t="s">
        <v>23</v>
      </c>
    </row>
    <row r="21" spans="1:41">
      <c r="A21" t="str">
        <f>TEXT(B21,"mm-YYYY")</f>
        <v>04-2021</v>
      </c>
      <c r="B21" s="93">
        <v>44287</v>
      </c>
      <c r="C21" s="90">
        <v>47200</v>
      </c>
      <c r="D21" s="90">
        <v>47900</v>
      </c>
      <c r="E21" s="90">
        <v>45700</v>
      </c>
      <c r="F21" s="90">
        <v>45750</v>
      </c>
      <c r="G21" s="90">
        <v>48600</v>
      </c>
      <c r="H21" s="91" t="s">
        <v>25</v>
      </c>
      <c r="I21" s="90">
        <v>47500</v>
      </c>
      <c r="J21" s="91" t="s">
        <v>25</v>
      </c>
      <c r="K21" s="90">
        <v>48100</v>
      </c>
      <c r="L21" s="91" t="s">
        <v>25</v>
      </c>
      <c r="M21" s="90">
        <v>47100</v>
      </c>
      <c r="N21" s="90">
        <v>47500</v>
      </c>
      <c r="O21" s="90">
        <v>45500</v>
      </c>
      <c r="P21" s="91" t="s">
        <v>25</v>
      </c>
      <c r="Q21" s="90">
        <v>45400</v>
      </c>
      <c r="R21" s="90">
        <v>44800</v>
      </c>
      <c r="S21" s="90">
        <v>45600</v>
      </c>
      <c r="T21" s="91" t="s">
        <v>25</v>
      </c>
      <c r="U21" s="91" t="s">
        <v>25</v>
      </c>
      <c r="V21" s="91" t="s">
        <v>25</v>
      </c>
      <c r="W21" s="90">
        <v>47900</v>
      </c>
      <c r="X21" s="91" t="s">
        <v>25</v>
      </c>
      <c r="Y21" t="str">
        <f>TEXT(B21,"MM-YYYY")</f>
        <v>04-2021</v>
      </c>
      <c r="Z21">
        <f>_xlfn.XLOOKUP(Y21,AN:AN,AP:AP,"")</f>
        <v>0</v>
      </c>
      <c r="AA21">
        <f>_xlfn.XLOOKUP(Y21,AN:AN,AQ:AQ,"")</f>
        <v>0</v>
      </c>
      <c r="AB21">
        <f>_xlfn.XLOOKUP(Y21,AN:AN,AR:AR,"")</f>
        <v>0</v>
      </c>
      <c r="AC21">
        <f>_xlfn.XLOOKUP(Y21,AN:AN,AS:AS,"")</f>
        <v>0</v>
      </c>
      <c r="AN21" cm="1">
        <f t="array" ref="AN21:AN77">_xlfn.UNIQUE(Y:Y)</f>
        <v>0</v>
      </c>
    </row>
    <row r="22" spans="1:41">
      <c r="A22" t="str">
        <f t="shared" ref="A22:A85" si="8">TEXT(B22,"mm-YYYY")</f>
        <v>04-2021</v>
      </c>
      <c r="B22" s="93">
        <v>44288</v>
      </c>
      <c r="C22" s="90">
        <v>47500</v>
      </c>
      <c r="D22" s="90">
        <v>48300</v>
      </c>
      <c r="E22" s="90">
        <v>46300</v>
      </c>
      <c r="F22" s="90">
        <v>46000</v>
      </c>
      <c r="G22" s="90">
        <v>49300</v>
      </c>
      <c r="H22" s="91" t="s">
        <v>25</v>
      </c>
      <c r="I22" s="90">
        <v>47600</v>
      </c>
      <c r="J22" s="91" t="s">
        <v>25</v>
      </c>
      <c r="K22" s="90">
        <v>48400</v>
      </c>
      <c r="L22" s="91" t="s">
        <v>25</v>
      </c>
      <c r="M22" s="90">
        <v>47500</v>
      </c>
      <c r="N22" s="90">
        <v>47800</v>
      </c>
      <c r="O22" s="90">
        <v>45600</v>
      </c>
      <c r="P22" s="91" t="s">
        <v>25</v>
      </c>
      <c r="Q22" s="90">
        <v>45500</v>
      </c>
      <c r="R22" s="90">
        <v>45100</v>
      </c>
      <c r="S22" s="90">
        <v>45800</v>
      </c>
      <c r="T22" s="91" t="s">
        <v>25</v>
      </c>
      <c r="U22" s="91" t="s">
        <v>25</v>
      </c>
      <c r="V22" s="91" t="s">
        <v>25</v>
      </c>
      <c r="W22" s="90">
        <v>48500</v>
      </c>
      <c r="X22" s="91" t="s">
        <v>25</v>
      </c>
      <c r="Y22" t="str">
        <f t="shared" ref="Y22:Y85" si="9">TEXT(B22,"MM-YYYY")</f>
        <v>04-2021</v>
      </c>
      <c r="Z22">
        <f t="shared" ref="Z22:Z85" si="10">_xlfn.XLOOKUP(Y22,AN:AN,AP:AP,"")</f>
        <v>0</v>
      </c>
      <c r="AA22">
        <f t="shared" ref="AA22:AA85" si="11">_xlfn.XLOOKUP(Y22,AN:AN,AQ:AQ,"")</f>
        <v>0</v>
      </c>
      <c r="AB22">
        <f t="shared" ref="AB22:AB85" si="12">_xlfn.XLOOKUP(Y22,AN:AN,AR:AR,"")</f>
        <v>0</v>
      </c>
      <c r="AC22">
        <f t="shared" ref="AC22:AC85" si="13">_xlfn.XLOOKUP(Y22,AN:AN,AS:AS,"")</f>
        <v>0</v>
      </c>
      <c r="AN22" t="str">
        <v>mon-year</v>
      </c>
    </row>
    <row r="23" spans="1:41">
      <c r="A23" t="str">
        <f t="shared" si="8"/>
        <v>04-2021</v>
      </c>
      <c r="B23" s="93">
        <v>44289</v>
      </c>
      <c r="C23" s="90">
        <v>47600</v>
      </c>
      <c r="D23" s="90">
        <v>48700</v>
      </c>
      <c r="E23" s="90">
        <v>46300</v>
      </c>
      <c r="F23" s="90">
        <v>46500</v>
      </c>
      <c r="G23" s="90">
        <v>49700</v>
      </c>
      <c r="H23" s="91" t="s">
        <v>25</v>
      </c>
      <c r="I23" s="90">
        <v>47900</v>
      </c>
      <c r="J23" s="91" t="s">
        <v>25</v>
      </c>
      <c r="K23" s="90">
        <v>48400</v>
      </c>
      <c r="L23" s="91" t="s">
        <v>25</v>
      </c>
      <c r="M23" s="90">
        <v>47800</v>
      </c>
      <c r="N23" s="90">
        <v>47800</v>
      </c>
      <c r="O23" s="90">
        <v>45600</v>
      </c>
      <c r="P23" s="91" t="s">
        <v>25</v>
      </c>
      <c r="Q23" s="90">
        <v>45300</v>
      </c>
      <c r="R23" s="90">
        <v>44900</v>
      </c>
      <c r="S23" s="90">
        <v>45700</v>
      </c>
      <c r="T23" s="91" t="s">
        <v>25</v>
      </c>
      <c r="U23" s="91" t="s">
        <v>25</v>
      </c>
      <c r="V23" s="91" t="s">
        <v>25</v>
      </c>
      <c r="W23" s="90">
        <v>48600</v>
      </c>
      <c r="X23" s="91" t="s">
        <v>25</v>
      </c>
      <c r="Y23" t="str">
        <f t="shared" si="9"/>
        <v>04-2021</v>
      </c>
      <c r="Z23">
        <f t="shared" si="10"/>
        <v>0</v>
      </c>
      <c r="AA23">
        <f t="shared" si="11"/>
        <v>0</v>
      </c>
      <c r="AB23">
        <f t="shared" si="12"/>
        <v>0</v>
      </c>
      <c r="AC23">
        <f t="shared" si="13"/>
        <v>0</v>
      </c>
      <c r="AI23" cm="1">
        <f t="array" ref="AI23:AI79">_xlfn.UNIQUE(A:A)</f>
        <v>0</v>
      </c>
      <c r="AJ23" t="s">
        <v>37</v>
      </c>
      <c r="AK23" t="s">
        <v>15</v>
      </c>
      <c r="AL23" t="s">
        <v>433</v>
      </c>
      <c r="AM23" t="s">
        <v>434</v>
      </c>
      <c r="AN23" t="str">
        <v>04-2021</v>
      </c>
      <c r="AO23" t="s">
        <v>435</v>
      </c>
    </row>
    <row r="24" spans="1:41">
      <c r="A24" t="str">
        <f t="shared" si="8"/>
        <v>04-2021</v>
      </c>
      <c r="B24" s="93">
        <v>44290</v>
      </c>
      <c r="C24" s="90" t="s">
        <v>24</v>
      </c>
      <c r="D24" s="90" t="s">
        <v>24</v>
      </c>
      <c r="E24" s="90" t="s">
        <v>24</v>
      </c>
      <c r="F24" s="90" t="s">
        <v>24</v>
      </c>
      <c r="G24" s="90" t="s">
        <v>24</v>
      </c>
      <c r="H24" s="90" t="s">
        <v>24</v>
      </c>
      <c r="I24" s="90" t="s">
        <v>24</v>
      </c>
      <c r="J24" s="90" t="s">
        <v>24</v>
      </c>
      <c r="K24" s="90" t="s">
        <v>24</v>
      </c>
      <c r="L24" s="90" t="s">
        <v>24</v>
      </c>
      <c r="M24" s="90" t="s">
        <v>24</v>
      </c>
      <c r="N24" s="90" t="s">
        <v>24</v>
      </c>
      <c r="O24" s="90" t="s">
        <v>24</v>
      </c>
      <c r="P24" s="90" t="s">
        <v>24</v>
      </c>
      <c r="Q24" s="90" t="s">
        <v>24</v>
      </c>
      <c r="R24" s="90" t="s">
        <v>24</v>
      </c>
      <c r="S24" s="90" t="s">
        <v>24</v>
      </c>
      <c r="T24" s="90" t="s">
        <v>24</v>
      </c>
      <c r="U24" s="90" t="s">
        <v>24</v>
      </c>
      <c r="V24" s="90" t="s">
        <v>24</v>
      </c>
      <c r="W24" s="90" t="s">
        <v>24</v>
      </c>
      <c r="X24" s="90" t="s">
        <v>24</v>
      </c>
      <c r="Y24" t="str">
        <f t="shared" si="9"/>
        <v>04-2021</v>
      </c>
      <c r="Z24">
        <f t="shared" si="10"/>
        <v>0</v>
      </c>
      <c r="AA24">
        <f t="shared" si="11"/>
        <v>0</v>
      </c>
      <c r="AB24">
        <f t="shared" si="12"/>
        <v>0</v>
      </c>
      <c r="AC24">
        <f t="shared" si="13"/>
        <v>0</v>
      </c>
      <c r="AI24" t="str">
        <v>04-2021</v>
      </c>
      <c r="AJ24">
        <f>AVERAGEIFS(R:R,A:A,AI24)</f>
        <v>45553.846153846156</v>
      </c>
      <c r="AK24">
        <f>AVERAGEIFS(F:F,A:A,AI24)</f>
        <v>46413.461538461539</v>
      </c>
      <c r="AL24">
        <f>AVERAGEIFS(C:C,A:A,AI24)</f>
        <v>49173.076923076922</v>
      </c>
      <c r="AM24">
        <f>AVERAGEIFS(E:E,A:A,AI24)</f>
        <v>47434.615384615383</v>
      </c>
      <c r="AN24" t="str">
        <v>05-2021</v>
      </c>
      <c r="AO24" t="s">
        <v>436</v>
      </c>
    </row>
    <row r="25" spans="1:41">
      <c r="A25" t="str">
        <f t="shared" si="8"/>
        <v>04-2021</v>
      </c>
      <c r="B25" s="93">
        <v>44291</v>
      </c>
      <c r="C25" s="90">
        <v>48100</v>
      </c>
      <c r="D25" s="90">
        <v>49100</v>
      </c>
      <c r="E25" s="90">
        <v>46500</v>
      </c>
      <c r="F25" s="90">
        <v>46500</v>
      </c>
      <c r="G25" s="90">
        <v>49700</v>
      </c>
      <c r="H25" s="91" t="s">
        <v>25</v>
      </c>
      <c r="I25" s="90">
        <v>47800</v>
      </c>
      <c r="J25" s="91" t="s">
        <v>25</v>
      </c>
      <c r="K25" s="90">
        <v>48400</v>
      </c>
      <c r="L25" s="91" t="s">
        <v>25</v>
      </c>
      <c r="M25" s="90">
        <v>48000</v>
      </c>
      <c r="N25" s="90">
        <v>47800</v>
      </c>
      <c r="O25" s="90">
        <v>45600</v>
      </c>
      <c r="P25" s="91" t="s">
        <v>25</v>
      </c>
      <c r="Q25" s="90">
        <v>45000</v>
      </c>
      <c r="R25" s="90">
        <v>44900</v>
      </c>
      <c r="S25" s="90">
        <v>45600</v>
      </c>
      <c r="T25" s="91" t="s">
        <v>25</v>
      </c>
      <c r="U25" s="91" t="s">
        <v>25</v>
      </c>
      <c r="V25" s="91" t="s">
        <v>25</v>
      </c>
      <c r="W25" s="90">
        <v>48600</v>
      </c>
      <c r="X25" s="91" t="s">
        <v>25</v>
      </c>
      <c r="Y25" t="str">
        <f t="shared" si="9"/>
        <v>04-2021</v>
      </c>
      <c r="Z25">
        <f t="shared" si="10"/>
        <v>0</v>
      </c>
      <c r="AA25">
        <f t="shared" si="11"/>
        <v>0</v>
      </c>
      <c r="AB25">
        <f t="shared" si="12"/>
        <v>0</v>
      </c>
      <c r="AC25">
        <f t="shared" si="13"/>
        <v>0</v>
      </c>
      <c r="AI25" t="str">
        <v>05-2021</v>
      </c>
      <c r="AJ25">
        <f t="shared" ref="AJ25:AJ79" si="14">AVERAGEIFS(R:R,A:A,AI25)</f>
        <v>46169.230769230766</v>
      </c>
      <c r="AK25">
        <f t="shared" ref="AK25:AK79" si="15">AVERAGEIFS(F:F,A:A,AI25)</f>
        <v>47855.769230769234</v>
      </c>
      <c r="AL25">
        <f t="shared" ref="AL25:AL79" si="16">AVERAGEIFS(C:C,A:A,AI25)</f>
        <v>50269.230769230766</v>
      </c>
      <c r="AM25">
        <f t="shared" ref="AM25:AM79" si="17">AVERAGEIFS(E:E,A:A,AI25)</f>
        <v>49307.692307692305</v>
      </c>
      <c r="AN25" t="str">
        <v>06-2021</v>
      </c>
      <c r="AO25" t="s">
        <v>437</v>
      </c>
    </row>
    <row r="26" spans="1:41">
      <c r="A26" t="str">
        <f t="shared" si="8"/>
        <v>04-2021</v>
      </c>
      <c r="B26" s="93">
        <v>44292</v>
      </c>
      <c r="C26" s="90">
        <v>48600</v>
      </c>
      <c r="D26" s="91" t="s">
        <v>25</v>
      </c>
      <c r="E26" s="90">
        <v>47100</v>
      </c>
      <c r="F26" s="90">
        <v>46500</v>
      </c>
      <c r="G26" s="90">
        <v>49700</v>
      </c>
      <c r="H26" s="91" t="s">
        <v>25</v>
      </c>
      <c r="I26" s="90">
        <v>48300</v>
      </c>
      <c r="J26" s="91" t="s">
        <v>25</v>
      </c>
      <c r="K26" s="90">
        <v>48400</v>
      </c>
      <c r="L26" s="91" t="s">
        <v>25</v>
      </c>
      <c r="M26" s="90">
        <v>48400</v>
      </c>
      <c r="N26" s="90">
        <v>47700</v>
      </c>
      <c r="O26" s="90">
        <v>46300</v>
      </c>
      <c r="P26" s="91" t="s">
        <v>25</v>
      </c>
      <c r="Q26" s="90">
        <v>45200</v>
      </c>
      <c r="R26" s="90">
        <v>45100</v>
      </c>
      <c r="S26" s="90">
        <v>45800</v>
      </c>
      <c r="T26" s="91" t="s">
        <v>25</v>
      </c>
      <c r="U26" s="91" t="s">
        <v>25</v>
      </c>
      <c r="V26" s="91" t="s">
        <v>25</v>
      </c>
      <c r="W26" s="90">
        <v>48600</v>
      </c>
      <c r="X26" s="91" t="s">
        <v>25</v>
      </c>
      <c r="Y26" t="str">
        <f t="shared" si="9"/>
        <v>04-2021</v>
      </c>
      <c r="Z26">
        <f t="shared" si="10"/>
        <v>0</v>
      </c>
      <c r="AA26">
        <f t="shared" si="11"/>
        <v>0</v>
      </c>
      <c r="AB26">
        <f t="shared" si="12"/>
        <v>0</v>
      </c>
      <c r="AC26">
        <f t="shared" si="13"/>
        <v>0</v>
      </c>
      <c r="AI26" t="str">
        <v>06-2021</v>
      </c>
      <c r="AJ26">
        <f t="shared" si="14"/>
        <v>45519.230769230766</v>
      </c>
      <c r="AK26">
        <f t="shared" si="15"/>
        <v>45896.153846153844</v>
      </c>
      <c r="AL26">
        <f t="shared" si="16"/>
        <v>48603.846153846156</v>
      </c>
      <c r="AM26">
        <f t="shared" si="17"/>
        <v>48511.538461538461</v>
      </c>
      <c r="AN26" t="str">
        <v>07-2021</v>
      </c>
      <c r="AO26" t="s">
        <v>438</v>
      </c>
    </row>
    <row r="27" spans="1:41">
      <c r="A27" t="str">
        <f t="shared" si="8"/>
        <v>04-2021</v>
      </c>
      <c r="B27" s="93">
        <v>44293</v>
      </c>
      <c r="C27" s="90">
        <v>48600</v>
      </c>
      <c r="D27" s="90">
        <v>49100</v>
      </c>
      <c r="E27" s="90">
        <v>47100</v>
      </c>
      <c r="F27" s="90">
        <v>46500</v>
      </c>
      <c r="G27" s="90">
        <v>49700</v>
      </c>
      <c r="H27" s="91" t="s">
        <v>25</v>
      </c>
      <c r="I27" s="90">
        <v>48000</v>
      </c>
      <c r="J27" s="91" t="s">
        <v>25</v>
      </c>
      <c r="K27" s="90">
        <v>48400</v>
      </c>
      <c r="L27" s="91" t="s">
        <v>25</v>
      </c>
      <c r="M27" s="90">
        <v>48300</v>
      </c>
      <c r="N27" s="90">
        <v>47700</v>
      </c>
      <c r="O27" s="90">
        <v>46000</v>
      </c>
      <c r="P27" s="91" t="s">
        <v>25</v>
      </c>
      <c r="Q27" s="90">
        <v>45100</v>
      </c>
      <c r="R27" s="90">
        <v>44900</v>
      </c>
      <c r="S27" s="90">
        <v>45700</v>
      </c>
      <c r="T27" s="91" t="s">
        <v>25</v>
      </c>
      <c r="U27" s="91" t="s">
        <v>25</v>
      </c>
      <c r="V27" s="91" t="s">
        <v>25</v>
      </c>
      <c r="W27" s="90">
        <v>48700</v>
      </c>
      <c r="X27" s="91" t="s">
        <v>25</v>
      </c>
      <c r="Y27" t="str">
        <f t="shared" si="9"/>
        <v>04-2021</v>
      </c>
      <c r="Z27">
        <f t="shared" si="10"/>
        <v>0</v>
      </c>
      <c r="AA27">
        <f t="shared" si="11"/>
        <v>0</v>
      </c>
      <c r="AB27">
        <f t="shared" si="12"/>
        <v>0</v>
      </c>
      <c r="AC27">
        <f t="shared" si="13"/>
        <v>0</v>
      </c>
      <c r="AI27" t="str">
        <v>07-2021</v>
      </c>
      <c r="AJ27">
        <f t="shared" si="14"/>
        <v>44037.037037037036</v>
      </c>
      <c r="AK27">
        <f t="shared" si="15"/>
        <v>43801.851851851854</v>
      </c>
      <c r="AL27">
        <f t="shared" si="16"/>
        <v>47777.777777777781</v>
      </c>
      <c r="AM27">
        <f t="shared" si="17"/>
        <v>46374.074074074073</v>
      </c>
      <c r="AN27" t="str">
        <v>08-2021</v>
      </c>
      <c r="AO27" t="s">
        <v>439</v>
      </c>
    </row>
    <row r="28" spans="1:41">
      <c r="A28" t="str">
        <f t="shared" si="8"/>
        <v>04-2021</v>
      </c>
      <c r="B28" s="93">
        <v>44294</v>
      </c>
      <c r="C28" s="90">
        <v>48600</v>
      </c>
      <c r="D28" s="90">
        <v>49100</v>
      </c>
      <c r="E28" s="90">
        <v>47000</v>
      </c>
      <c r="F28" s="90">
        <v>46500</v>
      </c>
      <c r="G28" s="90">
        <v>49400</v>
      </c>
      <c r="H28" s="91" t="s">
        <v>25</v>
      </c>
      <c r="I28" s="90">
        <v>47900</v>
      </c>
      <c r="J28" s="91" t="s">
        <v>25</v>
      </c>
      <c r="K28" s="90">
        <v>48400</v>
      </c>
      <c r="L28" s="91" t="s">
        <v>25</v>
      </c>
      <c r="M28" s="90">
        <v>48300</v>
      </c>
      <c r="N28" s="90">
        <v>47700</v>
      </c>
      <c r="O28" s="90">
        <v>46000</v>
      </c>
      <c r="P28" s="91" t="s">
        <v>25</v>
      </c>
      <c r="Q28" s="90">
        <v>44800</v>
      </c>
      <c r="R28" s="90">
        <v>44700</v>
      </c>
      <c r="S28" s="90">
        <v>45700</v>
      </c>
      <c r="T28" s="91" t="s">
        <v>25</v>
      </c>
      <c r="U28" s="91" t="s">
        <v>25</v>
      </c>
      <c r="V28" s="91" t="s">
        <v>25</v>
      </c>
      <c r="W28" s="90">
        <v>48600</v>
      </c>
      <c r="X28" s="91" t="s">
        <v>25</v>
      </c>
      <c r="Y28" t="str">
        <f t="shared" si="9"/>
        <v>04-2021</v>
      </c>
      <c r="Z28">
        <f t="shared" si="10"/>
        <v>0</v>
      </c>
      <c r="AA28">
        <f t="shared" si="11"/>
        <v>0</v>
      </c>
      <c r="AB28">
        <f t="shared" si="12"/>
        <v>0</v>
      </c>
      <c r="AC28">
        <f t="shared" si="13"/>
        <v>0</v>
      </c>
      <c r="AI28" t="str">
        <v>08-2021</v>
      </c>
      <c r="AJ28">
        <f t="shared" si="14"/>
        <v>45123.076923076922</v>
      </c>
      <c r="AK28">
        <f t="shared" si="15"/>
        <v>44944.230769230766</v>
      </c>
      <c r="AL28">
        <f t="shared" si="16"/>
        <v>49784</v>
      </c>
      <c r="AM28">
        <f t="shared" si="17"/>
        <v>47653.846153846156</v>
      </c>
      <c r="AN28" t="str">
        <v>09-2021</v>
      </c>
      <c r="AO28" t="s">
        <v>440</v>
      </c>
    </row>
    <row r="29" spans="1:41">
      <c r="A29" t="str">
        <f t="shared" si="8"/>
        <v>04-2021</v>
      </c>
      <c r="B29" s="93">
        <v>44295</v>
      </c>
      <c r="C29" s="90">
        <v>48200</v>
      </c>
      <c r="D29" s="90">
        <v>49000</v>
      </c>
      <c r="E29" s="90">
        <v>46400</v>
      </c>
      <c r="F29" s="90">
        <v>46300</v>
      </c>
      <c r="G29" s="90">
        <v>49100</v>
      </c>
      <c r="H29" s="91" t="s">
        <v>25</v>
      </c>
      <c r="I29" s="90">
        <v>47500</v>
      </c>
      <c r="J29" s="91" t="s">
        <v>25</v>
      </c>
      <c r="K29" s="90">
        <v>48300</v>
      </c>
      <c r="L29" s="91" t="s">
        <v>25</v>
      </c>
      <c r="M29" s="90">
        <v>48000</v>
      </c>
      <c r="N29" s="90">
        <v>47700</v>
      </c>
      <c r="O29" s="90">
        <v>45500</v>
      </c>
      <c r="P29" s="91" t="s">
        <v>25</v>
      </c>
      <c r="Q29" s="90">
        <v>44000</v>
      </c>
      <c r="R29" s="90">
        <v>44300</v>
      </c>
      <c r="S29" s="90">
        <v>45200</v>
      </c>
      <c r="T29" s="91" t="s">
        <v>25</v>
      </c>
      <c r="U29" s="91" t="s">
        <v>25</v>
      </c>
      <c r="V29" s="91" t="s">
        <v>25</v>
      </c>
      <c r="W29" s="90">
        <v>48100</v>
      </c>
      <c r="X29" s="91" t="s">
        <v>25</v>
      </c>
      <c r="Y29" t="str">
        <f t="shared" si="9"/>
        <v>04-2021</v>
      </c>
      <c r="Z29">
        <f t="shared" si="10"/>
        <v>0</v>
      </c>
      <c r="AA29">
        <f t="shared" si="11"/>
        <v>0</v>
      </c>
      <c r="AB29">
        <f t="shared" si="12"/>
        <v>0</v>
      </c>
      <c r="AC29">
        <f t="shared" si="13"/>
        <v>0</v>
      </c>
      <c r="AI29" t="str">
        <v>09-2021</v>
      </c>
      <c r="AJ29">
        <f t="shared" si="14"/>
        <v>44688.461538461539</v>
      </c>
      <c r="AK29">
        <f t="shared" si="15"/>
        <v>44378.846153846156</v>
      </c>
      <c r="AL29">
        <f t="shared" si="16"/>
        <v>47826.923076923078</v>
      </c>
      <c r="AM29">
        <f t="shared" si="17"/>
        <v>47569.230769230766</v>
      </c>
      <c r="AN29" t="str">
        <v>10-2021</v>
      </c>
      <c r="AO29" t="s">
        <v>441</v>
      </c>
    </row>
    <row r="30" spans="1:41">
      <c r="A30" t="str">
        <f t="shared" si="8"/>
        <v>04-2021</v>
      </c>
      <c r="B30" s="93">
        <v>44296</v>
      </c>
      <c r="C30" s="90">
        <v>48200</v>
      </c>
      <c r="D30" s="90">
        <v>49100</v>
      </c>
      <c r="E30" s="90">
        <v>46300</v>
      </c>
      <c r="F30" s="90">
        <v>45750</v>
      </c>
      <c r="G30" s="90">
        <v>48500</v>
      </c>
      <c r="H30" s="91" t="s">
        <v>25</v>
      </c>
      <c r="I30" s="90">
        <v>47000</v>
      </c>
      <c r="J30" s="91" t="s">
        <v>25</v>
      </c>
      <c r="K30" s="90">
        <v>48200</v>
      </c>
      <c r="L30" s="91" t="s">
        <v>25</v>
      </c>
      <c r="M30" s="90">
        <v>48200</v>
      </c>
      <c r="N30" s="90">
        <v>47200</v>
      </c>
      <c r="O30" s="90">
        <v>45600</v>
      </c>
      <c r="P30" s="91" t="s">
        <v>25</v>
      </c>
      <c r="Q30" s="90">
        <v>44000</v>
      </c>
      <c r="R30" s="90">
        <v>44300</v>
      </c>
      <c r="S30" s="90">
        <v>45100</v>
      </c>
      <c r="T30" s="91" t="s">
        <v>25</v>
      </c>
      <c r="U30" s="91" t="s">
        <v>25</v>
      </c>
      <c r="V30" s="91" t="s">
        <v>25</v>
      </c>
      <c r="W30" s="90">
        <v>48000</v>
      </c>
      <c r="X30" s="91" t="s">
        <v>25</v>
      </c>
      <c r="Y30" t="str">
        <f t="shared" si="9"/>
        <v>04-2021</v>
      </c>
      <c r="Z30">
        <f t="shared" si="10"/>
        <v>0</v>
      </c>
      <c r="AA30">
        <f t="shared" si="11"/>
        <v>0</v>
      </c>
      <c r="AB30">
        <f t="shared" si="12"/>
        <v>0</v>
      </c>
      <c r="AC30">
        <f t="shared" si="13"/>
        <v>0</v>
      </c>
      <c r="AI30" t="str">
        <v>10-2021</v>
      </c>
      <c r="AJ30">
        <f t="shared" si="14"/>
        <v>50537.5</v>
      </c>
      <c r="AK30">
        <f t="shared" si="15"/>
        <v>50322.727272727272</v>
      </c>
      <c r="AL30">
        <f t="shared" si="16"/>
        <v>53345.833333333336</v>
      </c>
      <c r="AM30">
        <f t="shared" si="17"/>
        <v>54050</v>
      </c>
      <c r="AN30" t="str">
        <v>11-2021</v>
      </c>
      <c r="AO30" t="s">
        <v>442</v>
      </c>
    </row>
    <row r="31" spans="1:41">
      <c r="A31" t="str">
        <f t="shared" si="8"/>
        <v>04-2021</v>
      </c>
      <c r="B31" s="93">
        <v>44297</v>
      </c>
      <c r="C31" s="90" t="s">
        <v>24</v>
      </c>
      <c r="D31" s="90" t="s">
        <v>24</v>
      </c>
      <c r="E31" s="90" t="s">
        <v>24</v>
      </c>
      <c r="F31" s="90" t="s">
        <v>24</v>
      </c>
      <c r="G31" s="90" t="s">
        <v>24</v>
      </c>
      <c r="H31" s="90" t="s">
        <v>24</v>
      </c>
      <c r="I31" s="90" t="s">
        <v>24</v>
      </c>
      <c r="J31" s="90" t="s">
        <v>24</v>
      </c>
      <c r="K31" s="90" t="s">
        <v>24</v>
      </c>
      <c r="L31" s="90" t="s">
        <v>24</v>
      </c>
      <c r="M31" s="90" t="s">
        <v>24</v>
      </c>
      <c r="N31" s="90" t="s">
        <v>24</v>
      </c>
      <c r="O31" s="90" t="s">
        <v>24</v>
      </c>
      <c r="P31" s="90" t="s">
        <v>24</v>
      </c>
      <c r="Q31" s="90" t="s">
        <v>24</v>
      </c>
      <c r="R31" s="90" t="s">
        <v>24</v>
      </c>
      <c r="S31" s="90" t="s">
        <v>24</v>
      </c>
      <c r="T31" s="90" t="s">
        <v>24</v>
      </c>
      <c r="U31" s="90" t="s">
        <v>24</v>
      </c>
      <c r="V31" s="90" t="s">
        <v>24</v>
      </c>
      <c r="W31" s="90" t="s">
        <v>24</v>
      </c>
      <c r="X31" s="90" t="s">
        <v>24</v>
      </c>
      <c r="Y31" t="str">
        <f t="shared" si="9"/>
        <v>04-2021</v>
      </c>
      <c r="Z31">
        <f t="shared" si="10"/>
        <v>0</v>
      </c>
      <c r="AA31">
        <f t="shared" si="11"/>
        <v>0</v>
      </c>
      <c r="AB31">
        <f t="shared" si="12"/>
        <v>0</v>
      </c>
      <c r="AC31">
        <f t="shared" si="13"/>
        <v>0</v>
      </c>
      <c r="AI31" t="str">
        <v>11-2021</v>
      </c>
      <c r="AJ31">
        <f t="shared" si="14"/>
        <v>46812.5</v>
      </c>
      <c r="AK31">
        <f t="shared" si="15"/>
        <v>46525</v>
      </c>
      <c r="AL31">
        <f t="shared" si="16"/>
        <v>51286.36363636364</v>
      </c>
      <c r="AM31">
        <f t="shared" si="17"/>
        <v>49869.565217391304</v>
      </c>
      <c r="AN31" t="str">
        <v>12-2021</v>
      </c>
      <c r="AO31" t="s">
        <v>443</v>
      </c>
    </row>
    <row r="32" spans="1:41">
      <c r="A32" t="str">
        <f t="shared" si="8"/>
        <v>04-2021</v>
      </c>
      <c r="B32" s="93">
        <v>44298</v>
      </c>
      <c r="C32" s="90">
        <v>48400</v>
      </c>
      <c r="D32" s="90">
        <v>49300</v>
      </c>
      <c r="E32" s="90">
        <v>46600</v>
      </c>
      <c r="F32" s="90">
        <v>46000</v>
      </c>
      <c r="G32" s="90">
        <v>48800</v>
      </c>
      <c r="H32" s="91" t="s">
        <v>25</v>
      </c>
      <c r="I32" s="90">
        <v>47600</v>
      </c>
      <c r="J32" s="91" t="s">
        <v>25</v>
      </c>
      <c r="K32" s="90">
        <v>48900</v>
      </c>
      <c r="L32" s="91" t="s">
        <v>25</v>
      </c>
      <c r="M32" s="90">
        <v>48500</v>
      </c>
      <c r="N32" s="90">
        <v>47300</v>
      </c>
      <c r="O32" s="90">
        <v>46100</v>
      </c>
      <c r="P32" s="91" t="s">
        <v>25</v>
      </c>
      <c r="Q32" s="90">
        <v>44800</v>
      </c>
      <c r="R32" s="90">
        <v>44900</v>
      </c>
      <c r="S32" s="90">
        <v>45400</v>
      </c>
      <c r="T32" s="91" t="s">
        <v>25</v>
      </c>
      <c r="U32" s="91" t="s">
        <v>25</v>
      </c>
      <c r="V32" s="91" t="s">
        <v>25</v>
      </c>
      <c r="W32" s="90">
        <v>48100</v>
      </c>
      <c r="X32" s="91" t="s">
        <v>25</v>
      </c>
      <c r="Y32" t="str">
        <f t="shared" si="9"/>
        <v>04-2021</v>
      </c>
      <c r="Z32">
        <f t="shared" si="10"/>
        <v>0</v>
      </c>
      <c r="AA32">
        <f t="shared" si="11"/>
        <v>0</v>
      </c>
      <c r="AB32">
        <f t="shared" si="12"/>
        <v>0</v>
      </c>
      <c r="AC32">
        <f t="shared" si="13"/>
        <v>0</v>
      </c>
      <c r="AI32" t="str">
        <v>12-2021</v>
      </c>
      <c r="AJ32">
        <f t="shared" si="14"/>
        <v>45211.538461538461</v>
      </c>
      <c r="AK32">
        <f t="shared" si="15"/>
        <v>45626.923076923078</v>
      </c>
      <c r="AL32">
        <f t="shared" si="16"/>
        <v>50015.384615384617</v>
      </c>
      <c r="AM32">
        <f t="shared" si="17"/>
        <v>48346.153846153844</v>
      </c>
      <c r="AN32" t="str">
        <v>01-2022</v>
      </c>
      <c r="AO32" t="s">
        <v>444</v>
      </c>
    </row>
    <row r="33" spans="1:45">
      <c r="A33" t="str">
        <f t="shared" si="8"/>
        <v>04-2021</v>
      </c>
      <c r="B33" s="93">
        <v>44299</v>
      </c>
      <c r="C33" s="90">
        <v>48300</v>
      </c>
      <c r="D33" s="90">
        <v>49100</v>
      </c>
      <c r="E33" s="90">
        <v>46300</v>
      </c>
      <c r="F33" s="90">
        <v>45700</v>
      </c>
      <c r="G33" s="90">
        <v>48900</v>
      </c>
      <c r="H33" s="91" t="s">
        <v>25</v>
      </c>
      <c r="I33" s="90">
        <v>47500</v>
      </c>
      <c r="J33" s="91" t="s">
        <v>25</v>
      </c>
      <c r="K33" s="90">
        <v>48900</v>
      </c>
      <c r="L33" s="91" t="s">
        <v>25</v>
      </c>
      <c r="M33" s="90">
        <v>48400</v>
      </c>
      <c r="N33" s="90">
        <v>47300</v>
      </c>
      <c r="O33" s="90">
        <v>45500</v>
      </c>
      <c r="P33" s="91" t="s">
        <v>25</v>
      </c>
      <c r="Q33" s="90">
        <v>44900</v>
      </c>
      <c r="R33" s="90">
        <v>44900</v>
      </c>
      <c r="S33" s="90">
        <v>45400</v>
      </c>
      <c r="T33" s="91" t="s">
        <v>25</v>
      </c>
      <c r="U33" s="91" t="s">
        <v>25</v>
      </c>
      <c r="V33" s="91" t="s">
        <v>25</v>
      </c>
      <c r="W33" s="90">
        <v>48100</v>
      </c>
      <c r="X33" s="91" t="s">
        <v>25</v>
      </c>
      <c r="Y33" t="str">
        <f t="shared" si="9"/>
        <v>04-2021</v>
      </c>
      <c r="Z33">
        <f t="shared" si="10"/>
        <v>0</v>
      </c>
      <c r="AA33">
        <f t="shared" si="11"/>
        <v>0</v>
      </c>
      <c r="AB33">
        <f t="shared" si="12"/>
        <v>0</v>
      </c>
      <c r="AC33">
        <f t="shared" si="13"/>
        <v>0</v>
      </c>
      <c r="AI33" t="str">
        <v>01-2022</v>
      </c>
      <c r="AJ33">
        <f t="shared" si="14"/>
        <v>48336</v>
      </c>
      <c r="AK33">
        <f t="shared" si="15"/>
        <v>49492</v>
      </c>
      <c r="AL33">
        <f t="shared" si="16"/>
        <v>52700</v>
      </c>
      <c r="AM33">
        <f t="shared" si="17"/>
        <v>51372</v>
      </c>
      <c r="AN33" t="str">
        <v>02-2022</v>
      </c>
      <c r="AO33" t="s">
        <v>445</v>
      </c>
    </row>
    <row r="34" spans="1:45">
      <c r="A34" t="str">
        <f t="shared" si="8"/>
        <v>04-2021</v>
      </c>
      <c r="B34" s="93">
        <v>44300</v>
      </c>
      <c r="C34" s="90">
        <v>48400</v>
      </c>
      <c r="D34" s="90">
        <v>49100</v>
      </c>
      <c r="E34" s="90">
        <v>46400</v>
      </c>
      <c r="F34" s="90">
        <v>45750</v>
      </c>
      <c r="G34" s="90">
        <v>49000</v>
      </c>
      <c r="H34" s="91" t="s">
        <v>25</v>
      </c>
      <c r="I34" s="90">
        <v>47400</v>
      </c>
      <c r="J34" s="91" t="s">
        <v>25</v>
      </c>
      <c r="K34" s="90">
        <v>49000</v>
      </c>
      <c r="L34" s="91" t="s">
        <v>25</v>
      </c>
      <c r="M34" s="90">
        <v>48500</v>
      </c>
      <c r="N34" s="90">
        <v>47500</v>
      </c>
      <c r="O34" s="90">
        <v>45700</v>
      </c>
      <c r="P34" s="91" t="s">
        <v>25</v>
      </c>
      <c r="Q34" s="90">
        <v>45200</v>
      </c>
      <c r="R34" s="90">
        <v>44900</v>
      </c>
      <c r="S34" s="90">
        <v>45600</v>
      </c>
      <c r="T34" s="91" t="s">
        <v>25</v>
      </c>
      <c r="U34" s="91" t="s">
        <v>25</v>
      </c>
      <c r="V34" s="91" t="s">
        <v>25</v>
      </c>
      <c r="W34" s="90">
        <v>48100</v>
      </c>
      <c r="X34" s="91" t="s">
        <v>25</v>
      </c>
      <c r="Y34" t="str">
        <f t="shared" si="9"/>
        <v>04-2021</v>
      </c>
      <c r="Z34">
        <f t="shared" si="10"/>
        <v>0</v>
      </c>
      <c r="AA34">
        <f t="shared" si="11"/>
        <v>0</v>
      </c>
      <c r="AB34">
        <f t="shared" si="12"/>
        <v>0</v>
      </c>
      <c r="AC34">
        <f t="shared" si="13"/>
        <v>0</v>
      </c>
      <c r="AI34" t="str">
        <v>02-2022</v>
      </c>
      <c r="AJ34">
        <f t="shared" si="14"/>
        <v>52525</v>
      </c>
      <c r="AK34">
        <f t="shared" si="15"/>
        <v>52629.166666666664</v>
      </c>
      <c r="AL34">
        <f t="shared" si="16"/>
        <v>56754.166666666664</v>
      </c>
      <c r="AM34">
        <f t="shared" si="17"/>
        <v>55108.333333333336</v>
      </c>
      <c r="AN34" t="str">
        <v>03-2022</v>
      </c>
      <c r="AO34" t="s">
        <v>446</v>
      </c>
    </row>
    <row r="35" spans="1:45">
      <c r="A35" t="str">
        <f t="shared" si="8"/>
        <v>04-2021</v>
      </c>
      <c r="B35" s="93">
        <v>44301</v>
      </c>
      <c r="C35" s="90">
        <v>48900</v>
      </c>
      <c r="D35" s="90">
        <v>49200</v>
      </c>
      <c r="E35" s="90">
        <v>46900</v>
      </c>
      <c r="F35" s="90">
        <v>46300</v>
      </c>
      <c r="G35" s="90">
        <v>49400</v>
      </c>
      <c r="H35" s="91" t="s">
        <v>25</v>
      </c>
      <c r="I35" s="90">
        <v>47700</v>
      </c>
      <c r="J35" s="91" t="s">
        <v>25</v>
      </c>
      <c r="K35" s="90">
        <v>50600</v>
      </c>
      <c r="L35" s="91" t="s">
        <v>25</v>
      </c>
      <c r="M35" s="90">
        <v>48900</v>
      </c>
      <c r="N35" s="90">
        <v>48400</v>
      </c>
      <c r="O35" s="90">
        <v>46300</v>
      </c>
      <c r="P35" s="91" t="s">
        <v>25</v>
      </c>
      <c r="Q35" s="90">
        <v>46100</v>
      </c>
      <c r="R35" s="90">
        <v>46400</v>
      </c>
      <c r="S35" s="90">
        <v>46500</v>
      </c>
      <c r="T35" s="91" t="s">
        <v>25</v>
      </c>
      <c r="U35" s="91" t="s">
        <v>25</v>
      </c>
      <c r="V35" s="91" t="s">
        <v>25</v>
      </c>
      <c r="W35" s="90">
        <v>48300</v>
      </c>
      <c r="X35" s="91" t="s">
        <v>25</v>
      </c>
      <c r="Y35" t="str">
        <f t="shared" si="9"/>
        <v>04-2021</v>
      </c>
      <c r="Z35">
        <f t="shared" si="10"/>
        <v>0</v>
      </c>
      <c r="AA35">
        <f t="shared" si="11"/>
        <v>0</v>
      </c>
      <c r="AB35">
        <f t="shared" si="12"/>
        <v>0</v>
      </c>
      <c r="AC35">
        <f t="shared" si="13"/>
        <v>0</v>
      </c>
      <c r="AI35" t="str">
        <v>03-2022</v>
      </c>
      <c r="AJ35">
        <f t="shared" si="14"/>
        <v>63088</v>
      </c>
      <c r="AK35">
        <f t="shared" si="15"/>
        <v>62736</v>
      </c>
      <c r="AL35">
        <f t="shared" si="16"/>
        <v>65660</v>
      </c>
      <c r="AM35">
        <f t="shared" si="17"/>
        <v>67845.833333333328</v>
      </c>
      <c r="AN35" t="str">
        <v>04-2022</v>
      </c>
      <c r="AO35" t="s">
        <v>447</v>
      </c>
    </row>
    <row r="36" spans="1:45">
      <c r="A36" t="str">
        <f t="shared" si="8"/>
        <v>04-2021</v>
      </c>
      <c r="B36" s="93">
        <v>44302</v>
      </c>
      <c r="C36" s="90">
        <v>50800</v>
      </c>
      <c r="D36" s="90">
        <v>50000</v>
      </c>
      <c r="E36" s="90">
        <v>47500</v>
      </c>
      <c r="F36" s="90">
        <v>47000</v>
      </c>
      <c r="G36" s="90">
        <v>50800</v>
      </c>
      <c r="H36" s="91" t="s">
        <v>25</v>
      </c>
      <c r="I36" s="90">
        <v>48300</v>
      </c>
      <c r="J36" s="91" t="s">
        <v>25</v>
      </c>
      <c r="K36" s="90">
        <v>52700</v>
      </c>
      <c r="L36" s="91" t="s">
        <v>25</v>
      </c>
      <c r="M36" s="90">
        <v>49100</v>
      </c>
      <c r="N36" s="90">
        <v>49700</v>
      </c>
      <c r="O36" s="90">
        <v>47000</v>
      </c>
      <c r="P36" s="91" t="s">
        <v>25</v>
      </c>
      <c r="Q36" s="90">
        <v>46900</v>
      </c>
      <c r="R36" s="90">
        <v>47300</v>
      </c>
      <c r="S36" s="90">
        <v>47400</v>
      </c>
      <c r="T36" s="91" t="s">
        <v>25</v>
      </c>
      <c r="U36" s="91" t="s">
        <v>25</v>
      </c>
      <c r="V36" s="91" t="s">
        <v>25</v>
      </c>
      <c r="W36" s="90">
        <v>49700</v>
      </c>
      <c r="X36" s="91" t="s">
        <v>25</v>
      </c>
      <c r="Y36" t="str">
        <f t="shared" si="9"/>
        <v>04-2021</v>
      </c>
      <c r="Z36">
        <f t="shared" si="10"/>
        <v>0</v>
      </c>
      <c r="AA36">
        <f t="shared" si="11"/>
        <v>0</v>
      </c>
      <c r="AB36">
        <f t="shared" si="12"/>
        <v>0</v>
      </c>
      <c r="AC36">
        <f t="shared" si="13"/>
        <v>0</v>
      </c>
      <c r="AI36" t="str">
        <v>04-2022</v>
      </c>
      <c r="AJ36">
        <f t="shared" si="14"/>
        <v>60626.923076923078</v>
      </c>
      <c r="AK36">
        <f t="shared" si="15"/>
        <v>60630.769230769234</v>
      </c>
      <c r="AL36">
        <f t="shared" si="16"/>
        <v>64984.615384615383</v>
      </c>
      <c r="AM36">
        <f t="shared" si="17"/>
        <v>64253.846153846156</v>
      </c>
      <c r="AN36" t="str">
        <v>05-2022</v>
      </c>
      <c r="AO36" t="s">
        <v>448</v>
      </c>
    </row>
    <row r="37" spans="1:45">
      <c r="A37" t="str">
        <f t="shared" si="8"/>
        <v>04-2021</v>
      </c>
      <c r="B37" s="93">
        <v>44303</v>
      </c>
      <c r="C37" s="90">
        <v>51300</v>
      </c>
      <c r="D37" s="90">
        <v>50200</v>
      </c>
      <c r="E37" s="90">
        <v>47800</v>
      </c>
      <c r="F37" s="90">
        <v>47000</v>
      </c>
      <c r="G37" s="90">
        <v>52200</v>
      </c>
      <c r="H37" s="91" t="s">
        <v>25</v>
      </c>
      <c r="I37" s="90">
        <v>48400</v>
      </c>
      <c r="J37" s="91" t="s">
        <v>25</v>
      </c>
      <c r="K37" s="90">
        <v>52700</v>
      </c>
      <c r="L37" s="91" t="s">
        <v>25</v>
      </c>
      <c r="M37" s="90">
        <v>49300</v>
      </c>
      <c r="N37" s="90">
        <v>50900</v>
      </c>
      <c r="O37" s="90">
        <v>46700</v>
      </c>
      <c r="P37" s="91" t="s">
        <v>25</v>
      </c>
      <c r="Q37" s="90">
        <v>46800</v>
      </c>
      <c r="R37" s="90">
        <v>47300</v>
      </c>
      <c r="S37" s="90">
        <v>47300</v>
      </c>
      <c r="T37" s="91" t="s">
        <v>25</v>
      </c>
      <c r="U37" s="91" t="s">
        <v>25</v>
      </c>
      <c r="V37" s="91" t="s">
        <v>25</v>
      </c>
      <c r="W37" s="90">
        <v>50000</v>
      </c>
      <c r="X37" s="91" t="s">
        <v>25</v>
      </c>
      <c r="Y37" t="str">
        <f t="shared" si="9"/>
        <v>04-2021</v>
      </c>
      <c r="Z37">
        <f t="shared" si="10"/>
        <v>0</v>
      </c>
      <c r="AA37">
        <f t="shared" si="11"/>
        <v>0</v>
      </c>
      <c r="AB37">
        <f t="shared" si="12"/>
        <v>0</v>
      </c>
      <c r="AC37">
        <f t="shared" si="13"/>
        <v>0</v>
      </c>
      <c r="AI37" t="str">
        <v>05-2022</v>
      </c>
      <c r="AJ37">
        <f t="shared" si="14"/>
        <v>55884.615384615383</v>
      </c>
      <c r="AK37">
        <f t="shared" si="15"/>
        <v>55373.076923076922</v>
      </c>
      <c r="AL37">
        <f t="shared" si="16"/>
        <v>58884.615384615383</v>
      </c>
      <c r="AM37">
        <f t="shared" si="17"/>
        <v>60084.615384615383</v>
      </c>
      <c r="AN37" t="str">
        <v>06-2022</v>
      </c>
      <c r="AO37" t="s">
        <v>449</v>
      </c>
    </row>
    <row r="38" spans="1:45">
      <c r="A38" t="str">
        <f t="shared" si="8"/>
        <v>04-2021</v>
      </c>
      <c r="B38" s="93">
        <v>44304</v>
      </c>
      <c r="C38" s="90" t="s">
        <v>24</v>
      </c>
      <c r="D38" s="90" t="s">
        <v>24</v>
      </c>
      <c r="E38" s="90" t="s">
        <v>24</v>
      </c>
      <c r="F38" s="90" t="s">
        <v>24</v>
      </c>
      <c r="G38" s="90" t="s">
        <v>24</v>
      </c>
      <c r="H38" s="90" t="s">
        <v>24</v>
      </c>
      <c r="I38" s="90" t="s">
        <v>24</v>
      </c>
      <c r="J38" s="90" t="s">
        <v>24</v>
      </c>
      <c r="K38" s="90" t="s">
        <v>24</v>
      </c>
      <c r="L38" s="90" t="s">
        <v>24</v>
      </c>
      <c r="M38" s="90" t="s">
        <v>24</v>
      </c>
      <c r="N38" s="90" t="s">
        <v>24</v>
      </c>
      <c r="O38" s="90" t="s">
        <v>24</v>
      </c>
      <c r="P38" s="90" t="s">
        <v>24</v>
      </c>
      <c r="Q38" s="90" t="s">
        <v>24</v>
      </c>
      <c r="R38" s="90" t="s">
        <v>24</v>
      </c>
      <c r="S38" s="90" t="s">
        <v>24</v>
      </c>
      <c r="T38" s="90" t="s">
        <v>24</v>
      </c>
      <c r="U38" s="90" t="s">
        <v>24</v>
      </c>
      <c r="V38" s="90" t="s">
        <v>24</v>
      </c>
      <c r="W38" s="90" t="s">
        <v>24</v>
      </c>
      <c r="X38" s="90" t="s">
        <v>24</v>
      </c>
      <c r="Y38" t="str">
        <f t="shared" si="9"/>
        <v>04-2021</v>
      </c>
      <c r="Z38">
        <f t="shared" si="10"/>
        <v>0</v>
      </c>
      <c r="AA38">
        <f t="shared" si="11"/>
        <v>0</v>
      </c>
      <c r="AB38">
        <f t="shared" si="12"/>
        <v>0</v>
      </c>
      <c r="AC38">
        <f t="shared" si="13"/>
        <v>0</v>
      </c>
      <c r="AI38" t="str">
        <v>06-2022</v>
      </c>
      <c r="AJ38">
        <f t="shared" si="14"/>
        <v>50773.076923076922</v>
      </c>
      <c r="AK38">
        <f t="shared" si="15"/>
        <v>50384.615384615383</v>
      </c>
      <c r="AL38">
        <f t="shared" si="16"/>
        <v>53950</v>
      </c>
      <c r="AM38">
        <f t="shared" si="17"/>
        <v>55915.384615384617</v>
      </c>
      <c r="AN38" t="str">
        <v>07-2022</v>
      </c>
      <c r="AO38" t="s">
        <v>450</v>
      </c>
    </row>
    <row r="39" spans="1:45">
      <c r="A39" t="str">
        <f t="shared" si="8"/>
        <v>04-2021</v>
      </c>
      <c r="B39" s="93">
        <v>44305</v>
      </c>
      <c r="C39" s="90">
        <v>51200</v>
      </c>
      <c r="D39" s="90">
        <v>50700</v>
      </c>
      <c r="E39" s="90">
        <v>48500</v>
      </c>
      <c r="F39" s="90">
        <v>46500</v>
      </c>
      <c r="G39" s="90">
        <v>52100</v>
      </c>
      <c r="H39" s="91" t="s">
        <v>25</v>
      </c>
      <c r="I39" s="90">
        <v>48000</v>
      </c>
      <c r="J39" s="91" t="s">
        <v>25</v>
      </c>
      <c r="K39" s="90">
        <v>52600</v>
      </c>
      <c r="L39" s="91" t="s">
        <v>25</v>
      </c>
      <c r="M39" s="90">
        <v>49100</v>
      </c>
      <c r="N39" s="90">
        <v>50900</v>
      </c>
      <c r="O39" s="90">
        <v>46000</v>
      </c>
      <c r="P39" s="91" t="s">
        <v>25</v>
      </c>
      <c r="Q39" s="90">
        <v>46200</v>
      </c>
      <c r="R39" s="90">
        <v>47000</v>
      </c>
      <c r="S39" s="90">
        <v>47100</v>
      </c>
      <c r="T39" s="91" t="s">
        <v>25</v>
      </c>
      <c r="U39" s="91" t="s">
        <v>25</v>
      </c>
      <c r="V39" s="91" t="s">
        <v>25</v>
      </c>
      <c r="W39" s="90">
        <v>50100</v>
      </c>
      <c r="X39" s="91" t="s">
        <v>25</v>
      </c>
      <c r="Y39" t="str">
        <f t="shared" si="9"/>
        <v>04-2021</v>
      </c>
      <c r="Z39">
        <f t="shared" si="10"/>
        <v>0</v>
      </c>
      <c r="AA39">
        <f t="shared" si="11"/>
        <v>0</v>
      </c>
      <c r="AB39">
        <f t="shared" si="12"/>
        <v>0</v>
      </c>
      <c r="AC39">
        <f t="shared" si="13"/>
        <v>0</v>
      </c>
      <c r="AI39" t="str">
        <v>07-2022</v>
      </c>
      <c r="AJ39">
        <f t="shared" si="14"/>
        <v>52765.384615384617</v>
      </c>
      <c r="AK39">
        <f t="shared" si="15"/>
        <v>53988.461538461539</v>
      </c>
      <c r="AL39">
        <f t="shared" si="16"/>
        <v>55626.923076923078</v>
      </c>
      <c r="AM39">
        <f t="shared" si="17"/>
        <v>57638.461538461539</v>
      </c>
      <c r="AN39" t="str">
        <v>08-2022</v>
      </c>
      <c r="AO39" t="s">
        <v>451</v>
      </c>
    </row>
    <row r="40" spans="1:45">
      <c r="A40" t="str">
        <f t="shared" si="8"/>
        <v>04-2021</v>
      </c>
      <c r="B40" s="93">
        <v>44306</v>
      </c>
      <c r="C40" s="90">
        <v>50400</v>
      </c>
      <c r="D40" s="90">
        <v>50700</v>
      </c>
      <c r="E40" s="90">
        <v>48300</v>
      </c>
      <c r="F40" s="90">
        <v>45800</v>
      </c>
      <c r="G40" s="90">
        <v>50200</v>
      </c>
      <c r="H40" s="91" t="s">
        <v>25</v>
      </c>
      <c r="I40" s="90">
        <v>47000</v>
      </c>
      <c r="J40" s="91" t="s">
        <v>25</v>
      </c>
      <c r="K40" s="90">
        <v>50600</v>
      </c>
      <c r="L40" s="91" t="s">
        <v>25</v>
      </c>
      <c r="M40" s="90">
        <v>48500</v>
      </c>
      <c r="N40" s="90">
        <v>49900</v>
      </c>
      <c r="O40" s="90">
        <v>45500</v>
      </c>
      <c r="P40" s="91" t="s">
        <v>25</v>
      </c>
      <c r="Q40" s="90">
        <v>45100</v>
      </c>
      <c r="R40" s="90">
        <v>46000</v>
      </c>
      <c r="S40" s="90">
        <v>46500</v>
      </c>
      <c r="T40" s="91" t="s">
        <v>25</v>
      </c>
      <c r="U40" s="91" t="s">
        <v>25</v>
      </c>
      <c r="V40" s="91" t="s">
        <v>25</v>
      </c>
      <c r="W40" s="90">
        <v>49900</v>
      </c>
      <c r="X40" s="91" t="s">
        <v>25</v>
      </c>
      <c r="Y40" t="str">
        <f t="shared" si="9"/>
        <v>04-2021</v>
      </c>
      <c r="Z40">
        <f t="shared" si="10"/>
        <v>0</v>
      </c>
      <c r="AA40">
        <f t="shared" si="11"/>
        <v>0</v>
      </c>
      <c r="AB40">
        <f t="shared" si="12"/>
        <v>0</v>
      </c>
      <c r="AC40">
        <f t="shared" si="13"/>
        <v>0</v>
      </c>
      <c r="AI40" t="str">
        <v>08-2022</v>
      </c>
      <c r="AJ40">
        <f t="shared" si="14"/>
        <v>51744</v>
      </c>
      <c r="AK40">
        <f t="shared" si="15"/>
        <v>52278</v>
      </c>
      <c r="AL40">
        <f t="shared" si="16"/>
        <v>55941.666666666664</v>
      </c>
      <c r="AM40">
        <f t="shared" si="17"/>
        <v>56836</v>
      </c>
      <c r="AN40" t="str">
        <v>09-2022</v>
      </c>
      <c r="AO40" t="s">
        <v>452</v>
      </c>
    </row>
    <row r="41" spans="1:45">
      <c r="A41" t="str">
        <f t="shared" si="8"/>
        <v>04-2021</v>
      </c>
      <c r="B41" s="93">
        <v>44307</v>
      </c>
      <c r="C41" s="90">
        <v>49900</v>
      </c>
      <c r="D41" s="90">
        <v>50700</v>
      </c>
      <c r="E41" s="90">
        <v>48300</v>
      </c>
      <c r="F41" s="90">
        <v>45800</v>
      </c>
      <c r="G41" s="90">
        <v>50200</v>
      </c>
      <c r="H41" s="91" t="s">
        <v>25</v>
      </c>
      <c r="I41" s="90">
        <v>47500</v>
      </c>
      <c r="J41" s="91" t="s">
        <v>25</v>
      </c>
      <c r="K41" s="90">
        <v>49600</v>
      </c>
      <c r="L41" s="91" t="s">
        <v>25</v>
      </c>
      <c r="M41" s="90">
        <v>48500</v>
      </c>
      <c r="N41" s="90">
        <v>48900</v>
      </c>
      <c r="O41" s="90">
        <v>46000</v>
      </c>
      <c r="P41" s="91" t="s">
        <v>25</v>
      </c>
      <c r="Q41" s="90">
        <v>45000</v>
      </c>
      <c r="R41" s="90">
        <v>45900</v>
      </c>
      <c r="S41" s="90">
        <v>46500</v>
      </c>
      <c r="T41" s="91" t="s">
        <v>25</v>
      </c>
      <c r="U41" s="91" t="s">
        <v>25</v>
      </c>
      <c r="V41" s="91" t="s">
        <v>25</v>
      </c>
      <c r="W41" s="90">
        <v>49800</v>
      </c>
      <c r="X41" s="91" t="s">
        <v>25</v>
      </c>
      <c r="Y41" t="str">
        <f t="shared" si="9"/>
        <v>04-2021</v>
      </c>
      <c r="Z41">
        <f t="shared" si="10"/>
        <v>0</v>
      </c>
      <c r="AA41">
        <f t="shared" si="11"/>
        <v>0</v>
      </c>
      <c r="AB41">
        <f t="shared" si="12"/>
        <v>0</v>
      </c>
      <c r="AC41">
        <f t="shared" si="13"/>
        <v>0</v>
      </c>
      <c r="AI41" t="str">
        <v>09-2022</v>
      </c>
      <c r="AJ41">
        <f t="shared" si="14"/>
        <v>51457.692307692305</v>
      </c>
      <c r="AK41">
        <f t="shared" si="15"/>
        <v>50765.384615384617</v>
      </c>
      <c r="AL41">
        <f t="shared" si="16"/>
        <v>54638.461538461539</v>
      </c>
      <c r="AM41">
        <f t="shared" si="17"/>
        <v>55051.923076923078</v>
      </c>
      <c r="AN41" t="str">
        <v>10-2022</v>
      </c>
      <c r="AO41" t="s">
        <v>23</v>
      </c>
      <c r="AS41" t="s">
        <v>23</v>
      </c>
    </row>
    <row r="42" spans="1:45">
      <c r="A42" t="str">
        <f t="shared" si="8"/>
        <v>04-2021</v>
      </c>
      <c r="B42" s="93">
        <v>44308</v>
      </c>
      <c r="C42" s="90">
        <v>50200</v>
      </c>
      <c r="D42" s="90">
        <v>50900</v>
      </c>
      <c r="E42" s="90">
        <v>47800</v>
      </c>
      <c r="F42" s="90">
        <v>46500</v>
      </c>
      <c r="G42" s="90">
        <v>50500</v>
      </c>
      <c r="H42" s="91" t="s">
        <v>25</v>
      </c>
      <c r="I42" s="90">
        <v>47800</v>
      </c>
      <c r="J42" s="91" t="s">
        <v>25</v>
      </c>
      <c r="K42" s="90">
        <v>49600</v>
      </c>
      <c r="L42" s="91" t="s">
        <v>25</v>
      </c>
      <c r="M42" s="90">
        <v>48800</v>
      </c>
      <c r="N42" s="90">
        <v>48900</v>
      </c>
      <c r="O42" s="90">
        <v>46700</v>
      </c>
      <c r="P42" s="91" t="s">
        <v>25</v>
      </c>
      <c r="Q42" s="90">
        <v>45400</v>
      </c>
      <c r="R42" s="90">
        <v>46000</v>
      </c>
      <c r="S42" s="90">
        <v>46600</v>
      </c>
      <c r="T42" s="91" t="s">
        <v>25</v>
      </c>
      <c r="U42" s="91" t="s">
        <v>25</v>
      </c>
      <c r="V42" s="91" t="s">
        <v>25</v>
      </c>
      <c r="W42" s="90">
        <v>49800</v>
      </c>
      <c r="X42" s="91" t="s">
        <v>25</v>
      </c>
      <c r="Y42" t="str">
        <f t="shared" si="9"/>
        <v>04-2021</v>
      </c>
      <c r="Z42">
        <f t="shared" si="10"/>
        <v>0</v>
      </c>
      <c r="AA42">
        <f t="shared" si="11"/>
        <v>0</v>
      </c>
      <c r="AB42">
        <f t="shared" si="12"/>
        <v>0</v>
      </c>
      <c r="AC42">
        <f t="shared" si="13"/>
        <v>0</v>
      </c>
      <c r="AI42" t="str">
        <v>10-2022</v>
      </c>
      <c r="AJ42">
        <f t="shared" si="14"/>
        <v>51121.739130434784</v>
      </c>
      <c r="AK42">
        <f t="shared" si="15"/>
        <v>50780.952380952382</v>
      </c>
      <c r="AL42">
        <f t="shared" si="16"/>
        <v>55331.818181818184</v>
      </c>
      <c r="AM42">
        <f t="shared" si="17"/>
        <v>54273.913043478264</v>
      </c>
      <c r="AN42" t="str">
        <v>11-2022</v>
      </c>
      <c r="AO42" t="s">
        <v>453</v>
      </c>
      <c r="AS42" t="s">
        <v>23</v>
      </c>
    </row>
    <row r="43" spans="1:45">
      <c r="A43" t="str">
        <f t="shared" si="8"/>
        <v>04-2021</v>
      </c>
      <c r="B43" s="93">
        <v>44309</v>
      </c>
      <c r="C43" s="90">
        <v>50400</v>
      </c>
      <c r="D43" s="90">
        <v>50900</v>
      </c>
      <c r="E43" s="90">
        <v>48600</v>
      </c>
      <c r="F43" s="90">
        <v>46800</v>
      </c>
      <c r="G43" s="90">
        <v>51100</v>
      </c>
      <c r="H43" s="91" t="s">
        <v>25</v>
      </c>
      <c r="I43" s="90">
        <v>47800</v>
      </c>
      <c r="J43" s="91" t="s">
        <v>25</v>
      </c>
      <c r="K43" s="90">
        <v>49800</v>
      </c>
      <c r="L43" s="91" t="s">
        <v>25</v>
      </c>
      <c r="M43" s="90">
        <v>49500</v>
      </c>
      <c r="N43" s="90">
        <v>49100</v>
      </c>
      <c r="O43" s="90">
        <v>46800</v>
      </c>
      <c r="P43" s="91" t="s">
        <v>25</v>
      </c>
      <c r="Q43" s="90">
        <v>45900</v>
      </c>
      <c r="R43" s="90">
        <v>46200</v>
      </c>
      <c r="S43" s="90">
        <v>46600</v>
      </c>
      <c r="T43" s="91" t="s">
        <v>25</v>
      </c>
      <c r="U43" s="91" t="s">
        <v>25</v>
      </c>
      <c r="V43" s="91" t="s">
        <v>25</v>
      </c>
      <c r="W43" s="90">
        <v>49800</v>
      </c>
      <c r="X43" s="91" t="s">
        <v>25</v>
      </c>
      <c r="Y43" t="str">
        <f t="shared" si="9"/>
        <v>04-2021</v>
      </c>
      <c r="Z43">
        <f t="shared" si="10"/>
        <v>0</v>
      </c>
      <c r="AA43">
        <f t="shared" si="11"/>
        <v>0</v>
      </c>
      <c r="AB43">
        <f t="shared" si="12"/>
        <v>0</v>
      </c>
      <c r="AC43">
        <f t="shared" si="13"/>
        <v>0</v>
      </c>
      <c r="AI43" t="str">
        <v>11-2022</v>
      </c>
      <c r="AJ43">
        <f t="shared" si="14"/>
        <v>47350</v>
      </c>
      <c r="AK43">
        <f t="shared" si="15"/>
        <v>47457.692307692305</v>
      </c>
      <c r="AL43">
        <f t="shared" si="16"/>
        <v>51730.769230769234</v>
      </c>
      <c r="AM43">
        <f t="shared" si="17"/>
        <v>51250</v>
      </c>
      <c r="AN43" t="str">
        <v>12-2022</v>
      </c>
      <c r="AO43" t="s">
        <v>454</v>
      </c>
      <c r="AS43" t="s">
        <v>23</v>
      </c>
    </row>
    <row r="44" spans="1:45">
      <c r="A44" t="str">
        <f t="shared" si="8"/>
        <v>04-2021</v>
      </c>
      <c r="B44" s="93">
        <v>44310</v>
      </c>
      <c r="C44" s="90">
        <v>50400</v>
      </c>
      <c r="D44" s="90">
        <v>50900</v>
      </c>
      <c r="E44" s="90">
        <v>48500</v>
      </c>
      <c r="F44" s="90">
        <v>46500</v>
      </c>
      <c r="G44" s="90">
        <v>51500</v>
      </c>
      <c r="H44" s="91" t="s">
        <v>25</v>
      </c>
      <c r="I44" s="90">
        <v>47500</v>
      </c>
      <c r="J44" s="91" t="s">
        <v>25</v>
      </c>
      <c r="K44" s="90">
        <v>49800</v>
      </c>
      <c r="L44" s="91" t="s">
        <v>25</v>
      </c>
      <c r="M44" s="90">
        <v>49300</v>
      </c>
      <c r="N44" s="90">
        <v>49100</v>
      </c>
      <c r="O44" s="90">
        <v>47000</v>
      </c>
      <c r="P44" s="91" t="s">
        <v>25</v>
      </c>
      <c r="Q44" s="90">
        <v>45600</v>
      </c>
      <c r="R44" s="90">
        <v>46100</v>
      </c>
      <c r="S44" s="90">
        <v>46400</v>
      </c>
      <c r="T44" s="91" t="s">
        <v>25</v>
      </c>
      <c r="U44" s="91" t="s">
        <v>25</v>
      </c>
      <c r="V44" s="91" t="s">
        <v>25</v>
      </c>
      <c r="W44" s="90">
        <v>49800</v>
      </c>
      <c r="X44" s="91" t="s">
        <v>25</v>
      </c>
      <c r="Y44" t="str">
        <f t="shared" si="9"/>
        <v>04-2021</v>
      </c>
      <c r="Z44">
        <f t="shared" si="10"/>
        <v>0</v>
      </c>
      <c r="AA44">
        <f t="shared" si="11"/>
        <v>0</v>
      </c>
      <c r="AB44">
        <f t="shared" si="12"/>
        <v>0</v>
      </c>
      <c r="AC44">
        <f t="shared" si="13"/>
        <v>0</v>
      </c>
      <c r="AI44" t="str">
        <v>12-2022</v>
      </c>
      <c r="AJ44">
        <f t="shared" si="14"/>
        <v>48362.962962962964</v>
      </c>
      <c r="AK44">
        <f t="shared" si="15"/>
        <v>48596.296296296299</v>
      </c>
      <c r="AL44">
        <f t="shared" si="16"/>
        <v>52114.814814814818</v>
      </c>
      <c r="AM44">
        <f t="shared" si="17"/>
        <v>52379.629629629628</v>
      </c>
      <c r="AN44" t="str">
        <v>01-2023</v>
      </c>
      <c r="AO44" t="s">
        <v>455</v>
      </c>
      <c r="AS44" t="s">
        <v>23</v>
      </c>
    </row>
    <row r="45" spans="1:45">
      <c r="A45" t="str">
        <f t="shared" si="8"/>
        <v>04-2021</v>
      </c>
      <c r="B45" s="93">
        <v>44311</v>
      </c>
      <c r="C45" s="90" t="s">
        <v>24</v>
      </c>
      <c r="D45" s="90" t="s">
        <v>24</v>
      </c>
      <c r="E45" s="90" t="s">
        <v>24</v>
      </c>
      <c r="F45" s="90" t="s">
        <v>24</v>
      </c>
      <c r="G45" s="90" t="s">
        <v>24</v>
      </c>
      <c r="H45" s="90" t="s">
        <v>24</v>
      </c>
      <c r="I45" s="90" t="s">
        <v>24</v>
      </c>
      <c r="J45" s="90" t="s">
        <v>24</v>
      </c>
      <c r="K45" s="90" t="s">
        <v>24</v>
      </c>
      <c r="L45" s="90" t="s">
        <v>24</v>
      </c>
      <c r="M45" s="90" t="s">
        <v>24</v>
      </c>
      <c r="N45" s="90" t="s">
        <v>24</v>
      </c>
      <c r="O45" s="90" t="s">
        <v>24</v>
      </c>
      <c r="P45" s="90" t="s">
        <v>24</v>
      </c>
      <c r="Q45" s="90" t="s">
        <v>24</v>
      </c>
      <c r="R45" s="90" t="s">
        <v>24</v>
      </c>
      <c r="S45" s="90" t="s">
        <v>24</v>
      </c>
      <c r="T45" s="90" t="s">
        <v>24</v>
      </c>
      <c r="U45" s="90" t="s">
        <v>24</v>
      </c>
      <c r="V45" s="90" t="s">
        <v>24</v>
      </c>
      <c r="W45" s="90" t="s">
        <v>24</v>
      </c>
      <c r="X45" s="90" t="s">
        <v>24</v>
      </c>
      <c r="Y45" t="str">
        <f t="shared" si="9"/>
        <v>04-2021</v>
      </c>
      <c r="Z45">
        <f t="shared" si="10"/>
        <v>0</v>
      </c>
      <c r="AA45">
        <f t="shared" si="11"/>
        <v>0</v>
      </c>
      <c r="AB45">
        <f t="shared" si="12"/>
        <v>0</v>
      </c>
      <c r="AC45">
        <f t="shared" si="13"/>
        <v>0</v>
      </c>
      <c r="AI45" t="str">
        <v>01-2023</v>
      </c>
      <c r="AJ45">
        <f t="shared" si="14"/>
        <v>51764</v>
      </c>
      <c r="AK45">
        <f t="shared" si="15"/>
        <v>51684</v>
      </c>
      <c r="AL45">
        <f t="shared" si="16"/>
        <v>55916.666666666664</v>
      </c>
      <c r="AM45">
        <f t="shared" si="17"/>
        <v>55332</v>
      </c>
      <c r="AN45" t="str">
        <v>02-2023</v>
      </c>
      <c r="AO45" t="s">
        <v>456</v>
      </c>
      <c r="AS45" t="s">
        <v>23</v>
      </c>
    </row>
    <row r="46" spans="1:45">
      <c r="A46" t="str">
        <f t="shared" si="8"/>
        <v>04-2021</v>
      </c>
      <c r="B46" s="93">
        <v>44312</v>
      </c>
      <c r="C46" s="90">
        <v>49900</v>
      </c>
      <c r="D46" s="90">
        <v>51200</v>
      </c>
      <c r="E46" s="90">
        <v>48500</v>
      </c>
      <c r="F46" s="90">
        <v>46500</v>
      </c>
      <c r="G46" s="90">
        <v>51500</v>
      </c>
      <c r="H46" s="91" t="s">
        <v>25</v>
      </c>
      <c r="I46" s="90">
        <v>47000</v>
      </c>
      <c r="J46" s="91" t="s">
        <v>25</v>
      </c>
      <c r="K46" s="90">
        <v>49700</v>
      </c>
      <c r="L46" s="91" t="s">
        <v>25</v>
      </c>
      <c r="M46" s="90">
        <v>49400</v>
      </c>
      <c r="N46" s="90">
        <v>49100</v>
      </c>
      <c r="O46" s="90">
        <v>46500</v>
      </c>
      <c r="P46" s="91" t="s">
        <v>25</v>
      </c>
      <c r="Q46" s="90">
        <v>45300</v>
      </c>
      <c r="R46" s="90">
        <v>45800</v>
      </c>
      <c r="S46" s="90">
        <v>46200</v>
      </c>
      <c r="T46" s="91" t="s">
        <v>25</v>
      </c>
      <c r="U46" s="91" t="s">
        <v>25</v>
      </c>
      <c r="V46" s="91" t="s">
        <v>25</v>
      </c>
      <c r="W46" s="90">
        <v>49700</v>
      </c>
      <c r="X46" s="91" t="s">
        <v>25</v>
      </c>
      <c r="Y46" t="str">
        <f t="shared" si="9"/>
        <v>04-2021</v>
      </c>
      <c r="Z46">
        <f t="shared" si="10"/>
        <v>0</v>
      </c>
      <c r="AA46">
        <f t="shared" si="11"/>
        <v>0</v>
      </c>
      <c r="AB46">
        <f t="shared" si="12"/>
        <v>0</v>
      </c>
      <c r="AC46">
        <f t="shared" si="13"/>
        <v>0</v>
      </c>
      <c r="AI46" t="str">
        <v>02-2023</v>
      </c>
      <c r="AJ46">
        <f t="shared" si="14"/>
        <v>50620.833333333336</v>
      </c>
      <c r="AK46">
        <f t="shared" si="15"/>
        <v>50170.833333333336</v>
      </c>
      <c r="AL46">
        <f t="shared" si="16"/>
        <v>54362.5</v>
      </c>
      <c r="AM46">
        <f t="shared" si="17"/>
        <v>53391.666666666664</v>
      </c>
      <c r="AN46" t="str">
        <v>03-2023</v>
      </c>
      <c r="AO46" t="s">
        <v>457</v>
      </c>
      <c r="AS46" t="s">
        <v>23</v>
      </c>
    </row>
    <row r="47" spans="1:45">
      <c r="A47" t="str">
        <f t="shared" si="8"/>
        <v>04-2021</v>
      </c>
      <c r="B47" s="93">
        <v>44313</v>
      </c>
      <c r="C47" s="90">
        <v>49600</v>
      </c>
      <c r="D47" s="90">
        <v>51200</v>
      </c>
      <c r="E47" s="90">
        <v>48500</v>
      </c>
      <c r="F47" s="90">
        <v>46500</v>
      </c>
      <c r="G47" s="90">
        <v>50700</v>
      </c>
      <c r="H47" s="91" t="s">
        <v>25</v>
      </c>
      <c r="I47" s="90">
        <v>47300</v>
      </c>
      <c r="J47" s="91" t="s">
        <v>25</v>
      </c>
      <c r="K47" s="90">
        <v>49700</v>
      </c>
      <c r="L47" s="91" t="s">
        <v>25</v>
      </c>
      <c r="M47" s="90">
        <v>49300</v>
      </c>
      <c r="N47" s="90">
        <v>49100</v>
      </c>
      <c r="O47" s="90">
        <v>46500</v>
      </c>
      <c r="P47" s="91" t="s">
        <v>25</v>
      </c>
      <c r="Q47" s="90">
        <v>45000</v>
      </c>
      <c r="R47" s="90">
        <v>45600</v>
      </c>
      <c r="S47" s="90">
        <v>45500</v>
      </c>
      <c r="T47" s="91" t="s">
        <v>25</v>
      </c>
      <c r="U47" s="91" t="s">
        <v>25</v>
      </c>
      <c r="V47" s="91" t="s">
        <v>25</v>
      </c>
      <c r="W47" s="90">
        <v>49600</v>
      </c>
      <c r="X47" s="91" t="s">
        <v>25</v>
      </c>
      <c r="Y47" t="str">
        <f t="shared" si="9"/>
        <v>04-2021</v>
      </c>
      <c r="Z47">
        <f t="shared" si="10"/>
        <v>0</v>
      </c>
      <c r="AA47">
        <f t="shared" si="11"/>
        <v>0</v>
      </c>
      <c r="AB47">
        <f t="shared" si="12"/>
        <v>0</v>
      </c>
      <c r="AC47">
        <f t="shared" si="13"/>
        <v>0</v>
      </c>
      <c r="AI47" t="str">
        <v>03-2023</v>
      </c>
      <c r="AJ47">
        <f t="shared" si="14"/>
        <v>50280</v>
      </c>
      <c r="AK47">
        <f t="shared" si="15"/>
        <v>50658.333333333336</v>
      </c>
      <c r="AL47">
        <f t="shared" si="16"/>
        <v>53088</v>
      </c>
      <c r="AM47">
        <f t="shared" si="17"/>
        <v>52668</v>
      </c>
      <c r="AN47" t="str">
        <v>04-2023</v>
      </c>
      <c r="AO47" t="s">
        <v>458</v>
      </c>
      <c r="AS47" t="s">
        <v>23</v>
      </c>
    </row>
    <row r="48" spans="1:45">
      <c r="A48" t="str">
        <f t="shared" si="8"/>
        <v>04-2021</v>
      </c>
      <c r="B48" s="93">
        <v>44314</v>
      </c>
      <c r="C48" s="90">
        <v>49300</v>
      </c>
      <c r="D48" s="90">
        <v>51200</v>
      </c>
      <c r="E48" s="90">
        <v>48600</v>
      </c>
      <c r="F48" s="90">
        <v>47000</v>
      </c>
      <c r="G48" s="90">
        <v>50100</v>
      </c>
      <c r="H48" s="91" t="s">
        <v>25</v>
      </c>
      <c r="I48" s="90">
        <v>47700</v>
      </c>
      <c r="J48" s="91" t="s">
        <v>25</v>
      </c>
      <c r="K48" s="90">
        <v>49700</v>
      </c>
      <c r="L48" s="91" t="s">
        <v>25</v>
      </c>
      <c r="M48" s="90">
        <v>49700</v>
      </c>
      <c r="N48" s="90">
        <v>48800</v>
      </c>
      <c r="O48" s="90">
        <v>47100</v>
      </c>
      <c r="P48" s="91" t="s">
        <v>25</v>
      </c>
      <c r="Q48" s="90">
        <v>45300</v>
      </c>
      <c r="R48" s="90">
        <v>45600</v>
      </c>
      <c r="S48" s="90">
        <v>45700</v>
      </c>
      <c r="T48" s="91" t="s">
        <v>25</v>
      </c>
      <c r="U48" s="91" t="s">
        <v>25</v>
      </c>
      <c r="V48" s="91" t="s">
        <v>25</v>
      </c>
      <c r="W48" s="90">
        <v>49400</v>
      </c>
      <c r="X48" s="91" t="s">
        <v>25</v>
      </c>
      <c r="Y48" t="str">
        <f t="shared" si="9"/>
        <v>04-2021</v>
      </c>
      <c r="Z48">
        <f t="shared" si="10"/>
        <v>0</v>
      </c>
      <c r="AA48">
        <f t="shared" si="11"/>
        <v>0</v>
      </c>
      <c r="AB48">
        <f t="shared" si="12"/>
        <v>0</v>
      </c>
      <c r="AC48">
        <f t="shared" si="13"/>
        <v>0</v>
      </c>
      <c r="AI48" t="str">
        <v>04-2023</v>
      </c>
      <c r="AJ48">
        <f t="shared" si="14"/>
        <v>50264</v>
      </c>
      <c r="AK48">
        <f t="shared" si="15"/>
        <v>50872</v>
      </c>
      <c r="AL48">
        <f t="shared" si="16"/>
        <v>53652</v>
      </c>
      <c r="AM48">
        <f t="shared" si="17"/>
        <v>52452</v>
      </c>
      <c r="AN48" t="str">
        <v>05-2023</v>
      </c>
      <c r="AO48" t="s">
        <v>459</v>
      </c>
      <c r="AS48" t="s">
        <v>23</v>
      </c>
    </row>
    <row r="49" spans="1:45">
      <c r="A49" t="str">
        <f t="shared" si="8"/>
        <v>04-2021</v>
      </c>
      <c r="B49" s="93">
        <v>44315</v>
      </c>
      <c r="C49" s="90">
        <v>49300</v>
      </c>
      <c r="D49" s="90">
        <v>51000</v>
      </c>
      <c r="E49" s="90">
        <v>48700</v>
      </c>
      <c r="F49" s="90">
        <v>47500</v>
      </c>
      <c r="G49" s="90">
        <v>50400</v>
      </c>
      <c r="H49" s="91" t="s">
        <v>25</v>
      </c>
      <c r="I49" s="90">
        <v>48000</v>
      </c>
      <c r="J49" s="91" t="s">
        <v>25</v>
      </c>
      <c r="K49" s="90">
        <v>49700</v>
      </c>
      <c r="L49" s="91" t="s">
        <v>25</v>
      </c>
      <c r="M49" s="90">
        <v>49800</v>
      </c>
      <c r="N49" s="90">
        <v>49000</v>
      </c>
      <c r="O49" s="90">
        <v>47800</v>
      </c>
      <c r="P49" s="91" t="s">
        <v>25</v>
      </c>
      <c r="Q49" s="90">
        <v>45400</v>
      </c>
      <c r="R49" s="90">
        <v>45800</v>
      </c>
      <c r="S49" s="90">
        <v>45800</v>
      </c>
      <c r="T49" s="91" t="s">
        <v>25</v>
      </c>
      <c r="U49" s="91" t="s">
        <v>25</v>
      </c>
      <c r="V49" s="91" t="s">
        <v>25</v>
      </c>
      <c r="W49" s="90">
        <v>49400</v>
      </c>
      <c r="X49" s="91" t="s">
        <v>25</v>
      </c>
      <c r="Y49" t="str">
        <f t="shared" si="9"/>
        <v>04-2021</v>
      </c>
      <c r="Z49">
        <f t="shared" si="10"/>
        <v>0</v>
      </c>
      <c r="AA49">
        <f t="shared" si="11"/>
        <v>0</v>
      </c>
      <c r="AB49">
        <f t="shared" si="12"/>
        <v>0</v>
      </c>
      <c r="AC49">
        <f t="shared" si="13"/>
        <v>0</v>
      </c>
      <c r="AI49" t="str">
        <v>05-2023</v>
      </c>
      <c r="AJ49">
        <f t="shared" si="14"/>
        <v>47792.592592592591</v>
      </c>
      <c r="AK49">
        <f t="shared" si="15"/>
        <v>48033.333333333336</v>
      </c>
      <c r="AL49">
        <f t="shared" si="16"/>
        <v>51762.962962962964</v>
      </c>
      <c r="AM49">
        <f t="shared" si="17"/>
        <v>51518.518518518518</v>
      </c>
      <c r="AN49" t="str">
        <v>06-2023</v>
      </c>
      <c r="AO49" t="s">
        <v>460</v>
      </c>
      <c r="AS49" t="s">
        <v>23</v>
      </c>
    </row>
    <row r="50" spans="1:45">
      <c r="A50" t="str">
        <f t="shared" si="8"/>
        <v>04-2021</v>
      </c>
      <c r="B50" s="93">
        <v>44316</v>
      </c>
      <c r="C50" s="90">
        <v>49200</v>
      </c>
      <c r="D50" s="90">
        <v>51300</v>
      </c>
      <c r="E50" s="90">
        <v>48800</v>
      </c>
      <c r="F50" s="90">
        <v>47300</v>
      </c>
      <c r="G50" s="90">
        <v>51000</v>
      </c>
      <c r="H50" s="91" t="s">
        <v>25</v>
      </c>
      <c r="I50" s="90">
        <v>48300</v>
      </c>
      <c r="J50" s="91" t="s">
        <v>25</v>
      </c>
      <c r="K50" s="90">
        <v>49700</v>
      </c>
      <c r="L50" s="91" t="s">
        <v>25</v>
      </c>
      <c r="M50" s="90">
        <v>49900</v>
      </c>
      <c r="N50" s="90">
        <v>49000</v>
      </c>
      <c r="O50" s="90">
        <v>47900</v>
      </c>
      <c r="P50" s="91" t="s">
        <v>25</v>
      </c>
      <c r="Q50" s="90">
        <v>45400</v>
      </c>
      <c r="R50" s="90">
        <v>45700</v>
      </c>
      <c r="S50" s="90">
        <v>45800</v>
      </c>
      <c r="T50" s="91" t="s">
        <v>25</v>
      </c>
      <c r="U50" s="91" t="s">
        <v>25</v>
      </c>
      <c r="V50" s="91" t="s">
        <v>25</v>
      </c>
      <c r="W50" s="90">
        <v>49400</v>
      </c>
      <c r="X50" s="91" t="s">
        <v>25</v>
      </c>
      <c r="Y50" t="str">
        <f t="shared" si="9"/>
        <v>04-2021</v>
      </c>
      <c r="Z50">
        <f t="shared" si="10"/>
        <v>0</v>
      </c>
      <c r="AA50">
        <f t="shared" si="11"/>
        <v>0</v>
      </c>
      <c r="AB50">
        <f t="shared" si="12"/>
        <v>0</v>
      </c>
      <c r="AC50">
        <f t="shared" si="13"/>
        <v>0</v>
      </c>
      <c r="AI50" t="str">
        <v>06-2023</v>
      </c>
      <c r="AJ50">
        <f t="shared" si="14"/>
        <v>47215.384615384617</v>
      </c>
      <c r="AK50">
        <f t="shared" si="15"/>
        <v>46988.461538461539</v>
      </c>
      <c r="AL50">
        <f t="shared" si="16"/>
        <v>50946.153846153844</v>
      </c>
      <c r="AM50">
        <f t="shared" si="17"/>
        <v>51015.384615384617</v>
      </c>
      <c r="AN50" t="str">
        <v>07-2023</v>
      </c>
      <c r="AO50" t="s">
        <v>461</v>
      </c>
      <c r="AS50" t="s">
        <v>23</v>
      </c>
    </row>
    <row r="51" spans="1:45">
      <c r="A51" t="str">
        <f t="shared" si="8"/>
        <v>05-2021</v>
      </c>
      <c r="B51" s="93">
        <v>44317</v>
      </c>
      <c r="C51" s="90">
        <v>49200</v>
      </c>
      <c r="D51" s="90">
        <v>51300</v>
      </c>
      <c r="E51" s="90">
        <v>49000</v>
      </c>
      <c r="F51" s="90">
        <v>47500</v>
      </c>
      <c r="G51" s="90">
        <v>52000</v>
      </c>
      <c r="H51" s="91" t="s">
        <v>25</v>
      </c>
      <c r="I51" s="90">
        <v>48500</v>
      </c>
      <c r="J51" s="91" t="s">
        <v>25</v>
      </c>
      <c r="K51" s="90">
        <v>49700</v>
      </c>
      <c r="L51" s="91" t="s">
        <v>25</v>
      </c>
      <c r="M51" s="90">
        <v>50300</v>
      </c>
      <c r="N51" s="90">
        <v>49000</v>
      </c>
      <c r="O51" s="90">
        <v>48000</v>
      </c>
      <c r="P51" s="91" t="s">
        <v>25</v>
      </c>
      <c r="Q51" s="90">
        <v>45900</v>
      </c>
      <c r="R51" s="90">
        <v>46100</v>
      </c>
      <c r="S51" s="90">
        <v>45800</v>
      </c>
      <c r="T51" s="91" t="s">
        <v>25</v>
      </c>
      <c r="U51" s="91" t="s">
        <v>25</v>
      </c>
      <c r="V51" s="91" t="s">
        <v>25</v>
      </c>
      <c r="W51" s="90">
        <v>49400</v>
      </c>
      <c r="X51" s="91" t="s">
        <v>25</v>
      </c>
      <c r="Y51" t="str">
        <f t="shared" si="9"/>
        <v>05-2021</v>
      </c>
      <c r="Z51">
        <f t="shared" si="10"/>
        <v>0</v>
      </c>
      <c r="AA51">
        <f t="shared" si="11"/>
        <v>0</v>
      </c>
      <c r="AB51">
        <f t="shared" si="12"/>
        <v>0</v>
      </c>
      <c r="AC51">
        <f t="shared" si="13"/>
        <v>0</v>
      </c>
      <c r="AI51" t="str">
        <v>07-2023</v>
      </c>
      <c r="AJ51">
        <f t="shared" si="14"/>
        <v>43969.230769230766</v>
      </c>
      <c r="AK51">
        <f t="shared" si="15"/>
        <v>44126.923076923078</v>
      </c>
      <c r="AL51">
        <f t="shared" si="16"/>
        <v>47707.692307692305</v>
      </c>
      <c r="AM51">
        <f t="shared" si="17"/>
        <v>48396.153846153844</v>
      </c>
      <c r="AN51" t="str">
        <v>08-2023</v>
      </c>
      <c r="AO51" t="s">
        <v>462</v>
      </c>
      <c r="AS51" t="s">
        <v>23</v>
      </c>
    </row>
    <row r="52" spans="1:45">
      <c r="A52" t="str">
        <f t="shared" si="8"/>
        <v>05-2021</v>
      </c>
      <c r="B52" s="93">
        <v>44318</v>
      </c>
      <c r="C52" s="90" t="s">
        <v>24</v>
      </c>
      <c r="D52" s="90" t="s">
        <v>24</v>
      </c>
      <c r="E52" s="90" t="s">
        <v>24</v>
      </c>
      <c r="F52" s="90" t="s">
        <v>24</v>
      </c>
      <c r="G52" s="90" t="s">
        <v>24</v>
      </c>
      <c r="H52" s="90" t="s">
        <v>24</v>
      </c>
      <c r="I52" s="90" t="s">
        <v>24</v>
      </c>
      <c r="J52" s="90" t="s">
        <v>24</v>
      </c>
      <c r="K52" s="90" t="s">
        <v>24</v>
      </c>
      <c r="L52" s="90" t="s">
        <v>24</v>
      </c>
      <c r="M52" s="90" t="s">
        <v>24</v>
      </c>
      <c r="N52" s="90" t="s">
        <v>24</v>
      </c>
      <c r="O52" s="90" t="s">
        <v>24</v>
      </c>
      <c r="P52" s="90" t="s">
        <v>24</v>
      </c>
      <c r="Q52" s="90" t="s">
        <v>24</v>
      </c>
      <c r="R52" s="90" t="s">
        <v>24</v>
      </c>
      <c r="S52" s="90" t="s">
        <v>24</v>
      </c>
      <c r="T52" s="90" t="s">
        <v>24</v>
      </c>
      <c r="U52" s="90" t="s">
        <v>24</v>
      </c>
      <c r="V52" s="90" t="s">
        <v>24</v>
      </c>
      <c r="W52" s="90" t="s">
        <v>24</v>
      </c>
      <c r="X52" s="90" t="s">
        <v>24</v>
      </c>
      <c r="Y52" t="str">
        <f t="shared" si="9"/>
        <v>05-2021</v>
      </c>
      <c r="Z52">
        <f t="shared" si="10"/>
        <v>0</v>
      </c>
      <c r="AA52">
        <f t="shared" si="11"/>
        <v>0</v>
      </c>
      <c r="AB52">
        <f t="shared" si="12"/>
        <v>0</v>
      </c>
      <c r="AC52">
        <f t="shared" si="13"/>
        <v>0</v>
      </c>
      <c r="AI52" t="str">
        <v>08-2023</v>
      </c>
      <c r="AJ52">
        <f t="shared" si="14"/>
        <v>45616</v>
      </c>
      <c r="AK52">
        <f t="shared" si="15"/>
        <v>45404</v>
      </c>
      <c r="AL52">
        <f t="shared" si="16"/>
        <v>49020</v>
      </c>
      <c r="AM52">
        <f t="shared" si="17"/>
        <v>48576</v>
      </c>
      <c r="AN52" t="str">
        <v>09-2023</v>
      </c>
      <c r="AO52" t="s">
        <v>463</v>
      </c>
      <c r="AS52" t="s">
        <v>23</v>
      </c>
    </row>
    <row r="53" spans="1:45">
      <c r="A53" t="str">
        <f t="shared" si="8"/>
        <v>05-2021</v>
      </c>
      <c r="B53" s="93">
        <v>44319</v>
      </c>
      <c r="C53" s="90">
        <v>49300</v>
      </c>
      <c r="D53" s="90">
        <v>51500</v>
      </c>
      <c r="E53" s="90">
        <v>49500</v>
      </c>
      <c r="F53" s="90">
        <v>48500</v>
      </c>
      <c r="G53" s="90">
        <v>52200</v>
      </c>
      <c r="H53" s="91" t="s">
        <v>25</v>
      </c>
      <c r="I53" s="90">
        <v>49000</v>
      </c>
      <c r="J53" s="91" t="s">
        <v>25</v>
      </c>
      <c r="K53" s="90">
        <v>49900</v>
      </c>
      <c r="L53" s="91" t="s">
        <v>25</v>
      </c>
      <c r="M53" s="90">
        <v>50800</v>
      </c>
      <c r="N53" s="90">
        <v>49600</v>
      </c>
      <c r="O53" s="90">
        <v>48500</v>
      </c>
      <c r="P53" s="91" t="s">
        <v>25</v>
      </c>
      <c r="Q53" s="90">
        <v>46200</v>
      </c>
      <c r="R53" s="90">
        <v>46600</v>
      </c>
      <c r="S53" s="90">
        <v>46500</v>
      </c>
      <c r="T53" s="91" t="s">
        <v>25</v>
      </c>
      <c r="U53" s="91" t="s">
        <v>25</v>
      </c>
      <c r="V53" s="91" t="s">
        <v>25</v>
      </c>
      <c r="W53" s="90">
        <v>49600</v>
      </c>
      <c r="X53" s="91" t="s">
        <v>25</v>
      </c>
      <c r="Y53" t="str">
        <f t="shared" si="9"/>
        <v>05-2021</v>
      </c>
      <c r="Z53">
        <f t="shared" si="10"/>
        <v>0</v>
      </c>
      <c r="AA53">
        <f t="shared" si="11"/>
        <v>0</v>
      </c>
      <c r="AB53">
        <f t="shared" si="12"/>
        <v>0</v>
      </c>
      <c r="AC53">
        <f t="shared" si="13"/>
        <v>0</v>
      </c>
      <c r="AI53" t="str">
        <v>09-2023</v>
      </c>
      <c r="AJ53">
        <f t="shared" si="14"/>
        <v>47365.384615384617</v>
      </c>
      <c r="AK53">
        <f t="shared" si="15"/>
        <v>47250</v>
      </c>
      <c r="AL53">
        <f t="shared" si="16"/>
        <v>51312</v>
      </c>
      <c r="AM53">
        <f t="shared" si="17"/>
        <v>50476.923076923078</v>
      </c>
      <c r="AN53" t="str">
        <v>10-2023</v>
      </c>
      <c r="AO53" t="s">
        <v>22</v>
      </c>
      <c r="AR53" t="s">
        <v>22</v>
      </c>
      <c r="AS53" t="s">
        <v>23</v>
      </c>
    </row>
    <row r="54" spans="1:45">
      <c r="A54" t="str">
        <f t="shared" si="8"/>
        <v>05-2021</v>
      </c>
      <c r="B54" s="93">
        <v>44320</v>
      </c>
      <c r="C54" s="90">
        <v>49800</v>
      </c>
      <c r="D54" s="90">
        <v>51700</v>
      </c>
      <c r="E54" s="90">
        <v>49500</v>
      </c>
      <c r="F54" s="90">
        <v>48800</v>
      </c>
      <c r="G54" s="90">
        <v>52200</v>
      </c>
      <c r="H54" s="91" t="s">
        <v>25</v>
      </c>
      <c r="I54" s="90">
        <v>49000</v>
      </c>
      <c r="J54" s="91" t="s">
        <v>25</v>
      </c>
      <c r="K54" s="90">
        <v>49900</v>
      </c>
      <c r="L54" s="91" t="s">
        <v>25</v>
      </c>
      <c r="M54" s="90">
        <v>51500</v>
      </c>
      <c r="N54" s="90">
        <v>49800</v>
      </c>
      <c r="O54" s="90">
        <v>48800</v>
      </c>
      <c r="P54" s="91" t="s">
        <v>25</v>
      </c>
      <c r="Q54" s="90">
        <v>46200</v>
      </c>
      <c r="R54" s="90">
        <v>46600</v>
      </c>
      <c r="S54" s="90">
        <v>46600</v>
      </c>
      <c r="T54" s="91" t="s">
        <v>25</v>
      </c>
      <c r="U54" s="91" t="s">
        <v>25</v>
      </c>
      <c r="V54" s="91" t="s">
        <v>25</v>
      </c>
      <c r="W54" s="90">
        <v>49800</v>
      </c>
      <c r="X54" s="91" t="s">
        <v>25</v>
      </c>
      <c r="Y54" t="str">
        <f t="shared" si="9"/>
        <v>05-2021</v>
      </c>
      <c r="Z54">
        <f t="shared" si="10"/>
        <v>0</v>
      </c>
      <c r="AA54">
        <f t="shared" si="11"/>
        <v>0</v>
      </c>
      <c r="AB54">
        <f t="shared" si="12"/>
        <v>0</v>
      </c>
      <c r="AC54">
        <f t="shared" si="13"/>
        <v>0</v>
      </c>
      <c r="AI54" t="str">
        <v>10-2023</v>
      </c>
      <c r="AJ54">
        <f t="shared" si="14"/>
        <v>45904.166666666664</v>
      </c>
      <c r="AK54">
        <f t="shared" si="15"/>
        <v>45390.909090909088</v>
      </c>
      <c r="AL54">
        <f t="shared" si="16"/>
        <v>49612.5</v>
      </c>
      <c r="AM54">
        <f t="shared" si="17"/>
        <v>48189.583333333336</v>
      </c>
      <c r="AN54" t="str">
        <v>11-2023</v>
      </c>
      <c r="AO54" t="s">
        <v>464</v>
      </c>
      <c r="AR54" t="s">
        <v>22</v>
      </c>
      <c r="AS54" t="s">
        <v>23</v>
      </c>
    </row>
    <row r="55" spans="1:45">
      <c r="A55" t="str">
        <f t="shared" si="8"/>
        <v>05-2021</v>
      </c>
      <c r="B55" s="93">
        <v>44321</v>
      </c>
      <c r="C55" s="90">
        <v>50100</v>
      </c>
      <c r="D55" s="90">
        <v>51700</v>
      </c>
      <c r="E55" s="90">
        <v>49600</v>
      </c>
      <c r="F55" s="90">
        <v>48500</v>
      </c>
      <c r="G55" s="90">
        <v>52200</v>
      </c>
      <c r="H55" s="91" t="s">
        <v>25</v>
      </c>
      <c r="I55" s="90">
        <v>49000</v>
      </c>
      <c r="J55" s="91" t="s">
        <v>25</v>
      </c>
      <c r="K55" s="90">
        <v>49900</v>
      </c>
      <c r="L55" s="91" t="s">
        <v>25</v>
      </c>
      <c r="M55" s="90">
        <v>51600</v>
      </c>
      <c r="N55" s="90">
        <v>49800</v>
      </c>
      <c r="O55" s="90">
        <v>49000</v>
      </c>
      <c r="P55" s="91" t="s">
        <v>25</v>
      </c>
      <c r="Q55" s="90">
        <v>46000</v>
      </c>
      <c r="R55" s="90">
        <v>46300</v>
      </c>
      <c r="S55" s="90">
        <v>46300</v>
      </c>
      <c r="T55" s="91" t="s">
        <v>25</v>
      </c>
      <c r="U55" s="91" t="s">
        <v>25</v>
      </c>
      <c r="V55" s="91" t="s">
        <v>25</v>
      </c>
      <c r="W55" s="90">
        <v>49800</v>
      </c>
      <c r="X55" s="91" t="s">
        <v>25</v>
      </c>
      <c r="Y55" t="str">
        <f t="shared" si="9"/>
        <v>05-2021</v>
      </c>
      <c r="Z55">
        <f t="shared" si="10"/>
        <v>0</v>
      </c>
      <c r="AA55">
        <f t="shared" si="11"/>
        <v>0</v>
      </c>
      <c r="AB55">
        <f t="shared" si="12"/>
        <v>0</v>
      </c>
      <c r="AC55">
        <f t="shared" si="13"/>
        <v>0</v>
      </c>
      <c r="AI55" t="str">
        <v>11-2023</v>
      </c>
      <c r="AJ55">
        <f t="shared" si="14"/>
        <v>44276</v>
      </c>
      <c r="AK55">
        <f t="shared" si="15"/>
        <v>44036</v>
      </c>
      <c r="AL55">
        <f t="shared" si="16"/>
        <v>48239.130434782608</v>
      </c>
      <c r="AM55">
        <f t="shared" si="17"/>
        <v>46992</v>
      </c>
      <c r="AN55" t="str">
        <v>12-2023</v>
      </c>
      <c r="AO55" t="s">
        <v>465</v>
      </c>
      <c r="AR55" t="s">
        <v>22</v>
      </c>
      <c r="AS55" t="s">
        <v>23</v>
      </c>
    </row>
    <row r="56" spans="1:45">
      <c r="A56" t="str">
        <f t="shared" si="8"/>
        <v>05-2021</v>
      </c>
      <c r="B56" s="93">
        <v>44322</v>
      </c>
      <c r="C56" s="90">
        <v>50100</v>
      </c>
      <c r="D56" s="90">
        <v>51500</v>
      </c>
      <c r="E56" s="90">
        <v>49500</v>
      </c>
      <c r="F56" s="90">
        <v>47700</v>
      </c>
      <c r="G56" s="90">
        <v>51900</v>
      </c>
      <c r="H56" s="91" t="s">
        <v>25</v>
      </c>
      <c r="I56" s="90">
        <v>48500</v>
      </c>
      <c r="J56" s="91" t="s">
        <v>25</v>
      </c>
      <c r="K56" s="90">
        <v>49800</v>
      </c>
      <c r="L56" s="91" t="s">
        <v>25</v>
      </c>
      <c r="M56" s="90">
        <v>51400</v>
      </c>
      <c r="N56" s="90">
        <v>50200</v>
      </c>
      <c r="O56" s="90">
        <v>48800</v>
      </c>
      <c r="P56" s="91" t="s">
        <v>25</v>
      </c>
      <c r="Q56" s="90">
        <v>45500</v>
      </c>
      <c r="R56" s="90">
        <v>45800</v>
      </c>
      <c r="S56" s="90">
        <v>46000</v>
      </c>
      <c r="T56" s="91" t="s">
        <v>25</v>
      </c>
      <c r="U56" s="91" t="s">
        <v>25</v>
      </c>
      <c r="V56" s="91" t="s">
        <v>25</v>
      </c>
      <c r="W56" s="90">
        <v>49900</v>
      </c>
      <c r="X56" s="91" t="s">
        <v>25</v>
      </c>
      <c r="Y56" t="str">
        <f t="shared" si="9"/>
        <v>05-2021</v>
      </c>
      <c r="Z56">
        <f t="shared" si="10"/>
        <v>0</v>
      </c>
      <c r="AA56">
        <f t="shared" si="11"/>
        <v>0</v>
      </c>
      <c r="AB56">
        <f t="shared" si="12"/>
        <v>0</v>
      </c>
      <c r="AC56">
        <f t="shared" si="13"/>
        <v>0</v>
      </c>
      <c r="AI56" t="str">
        <v>12-2023</v>
      </c>
      <c r="AJ56">
        <f t="shared" si="14"/>
        <v>43520</v>
      </c>
      <c r="AK56">
        <f t="shared" si="15"/>
        <v>43388</v>
      </c>
      <c r="AL56">
        <f t="shared" si="16"/>
        <v>47900</v>
      </c>
      <c r="AM56">
        <f t="shared" si="17"/>
        <v>46604</v>
      </c>
      <c r="AN56" t="str">
        <v>01-2024</v>
      </c>
      <c r="AO56" t="s">
        <v>466</v>
      </c>
      <c r="AR56" t="s">
        <v>22</v>
      </c>
      <c r="AS56" t="s">
        <v>23</v>
      </c>
    </row>
    <row r="57" spans="1:45">
      <c r="A57" t="str">
        <f t="shared" si="8"/>
        <v>05-2021</v>
      </c>
      <c r="B57" s="93">
        <v>44323</v>
      </c>
      <c r="C57" s="90">
        <v>49900</v>
      </c>
      <c r="D57" s="90">
        <v>51500</v>
      </c>
      <c r="E57" s="90">
        <v>49600</v>
      </c>
      <c r="F57" s="90">
        <v>48200</v>
      </c>
      <c r="G57" s="90">
        <v>51900</v>
      </c>
      <c r="H57" s="91" t="s">
        <v>25</v>
      </c>
      <c r="I57" s="90">
        <v>48500</v>
      </c>
      <c r="J57" s="91" t="s">
        <v>25</v>
      </c>
      <c r="K57" s="90">
        <v>49800</v>
      </c>
      <c r="L57" s="91" t="s">
        <v>25</v>
      </c>
      <c r="M57" s="90">
        <v>51600</v>
      </c>
      <c r="N57" s="90">
        <v>50300</v>
      </c>
      <c r="O57" s="90">
        <v>48800</v>
      </c>
      <c r="P57" s="91" t="s">
        <v>25</v>
      </c>
      <c r="Q57" s="90">
        <v>45800</v>
      </c>
      <c r="R57" s="90">
        <v>45800</v>
      </c>
      <c r="S57" s="90">
        <v>46200</v>
      </c>
      <c r="T57" s="91" t="s">
        <v>25</v>
      </c>
      <c r="U57" s="91" t="s">
        <v>25</v>
      </c>
      <c r="V57" s="91" t="s">
        <v>25</v>
      </c>
      <c r="W57" s="90">
        <v>50000</v>
      </c>
      <c r="X57" s="91" t="s">
        <v>25</v>
      </c>
      <c r="Y57" t="str">
        <f t="shared" si="9"/>
        <v>05-2021</v>
      </c>
      <c r="Z57">
        <f t="shared" si="10"/>
        <v>0</v>
      </c>
      <c r="AA57">
        <f t="shared" si="11"/>
        <v>0</v>
      </c>
      <c r="AB57">
        <f t="shared" si="12"/>
        <v>0</v>
      </c>
      <c r="AC57">
        <f t="shared" si="13"/>
        <v>0</v>
      </c>
      <c r="AI57" t="str">
        <v>01-2024</v>
      </c>
      <c r="AJ57">
        <f t="shared" si="14"/>
        <v>43161.538461538461</v>
      </c>
      <c r="AK57">
        <f t="shared" si="15"/>
        <v>43246.153846153844</v>
      </c>
      <c r="AL57">
        <f t="shared" si="16"/>
        <v>47861.538461538461</v>
      </c>
      <c r="AM57">
        <f t="shared" si="17"/>
        <v>46880.769230769234</v>
      </c>
      <c r="AN57" t="str">
        <v>02-2024</v>
      </c>
      <c r="AO57" t="s">
        <v>467</v>
      </c>
      <c r="AR57" t="s">
        <v>22</v>
      </c>
      <c r="AS57" t="s">
        <v>23</v>
      </c>
    </row>
    <row r="58" spans="1:45">
      <c r="A58" t="str">
        <f t="shared" si="8"/>
        <v>05-2021</v>
      </c>
      <c r="B58" s="93">
        <v>44324</v>
      </c>
      <c r="C58" s="90">
        <v>50200</v>
      </c>
      <c r="D58" s="90">
        <v>51500</v>
      </c>
      <c r="E58" s="90">
        <v>50300</v>
      </c>
      <c r="F58" s="90">
        <v>48800</v>
      </c>
      <c r="G58" s="90">
        <v>52000</v>
      </c>
      <c r="H58" s="91" t="s">
        <v>25</v>
      </c>
      <c r="I58" s="90">
        <v>49000</v>
      </c>
      <c r="J58" s="91" t="s">
        <v>25</v>
      </c>
      <c r="K58" s="90">
        <v>49800</v>
      </c>
      <c r="L58" s="91" t="s">
        <v>25</v>
      </c>
      <c r="M58" s="90">
        <v>52000</v>
      </c>
      <c r="N58" s="90">
        <v>50500</v>
      </c>
      <c r="O58" s="90">
        <v>49100</v>
      </c>
      <c r="P58" s="91" t="s">
        <v>25</v>
      </c>
      <c r="Q58" s="90">
        <v>46500</v>
      </c>
      <c r="R58" s="90">
        <v>46300</v>
      </c>
      <c r="S58" s="90">
        <v>47000</v>
      </c>
      <c r="T58" s="91" t="s">
        <v>25</v>
      </c>
      <c r="U58" s="91" t="s">
        <v>25</v>
      </c>
      <c r="V58" s="91" t="s">
        <v>25</v>
      </c>
      <c r="W58" s="90">
        <v>50000</v>
      </c>
      <c r="X58" s="91" t="s">
        <v>25</v>
      </c>
      <c r="Y58" t="str">
        <f t="shared" si="9"/>
        <v>05-2021</v>
      </c>
      <c r="Z58">
        <f t="shared" si="10"/>
        <v>0</v>
      </c>
      <c r="AA58">
        <f t="shared" si="11"/>
        <v>0</v>
      </c>
      <c r="AB58">
        <f t="shared" si="12"/>
        <v>0</v>
      </c>
      <c r="AC58">
        <f t="shared" si="13"/>
        <v>0</v>
      </c>
      <c r="AI58" t="str">
        <v>02-2024</v>
      </c>
      <c r="AJ58">
        <f t="shared" si="14"/>
        <v>42700</v>
      </c>
      <c r="AK58">
        <f t="shared" si="15"/>
        <v>42760</v>
      </c>
      <c r="AL58">
        <f t="shared" si="16"/>
        <v>47664</v>
      </c>
      <c r="AM58">
        <f t="shared" si="17"/>
        <v>46275</v>
      </c>
      <c r="AN58" t="str">
        <v>03-2024</v>
      </c>
      <c r="AO58" t="s">
        <v>468</v>
      </c>
      <c r="AR58" t="s">
        <v>22</v>
      </c>
      <c r="AS58" t="s">
        <v>23</v>
      </c>
    </row>
    <row r="59" spans="1:45">
      <c r="A59" t="str">
        <f t="shared" si="8"/>
        <v>05-2021</v>
      </c>
      <c r="B59" s="93">
        <v>44325</v>
      </c>
      <c r="C59" s="90" t="s">
        <v>24</v>
      </c>
      <c r="D59" s="90" t="s">
        <v>24</v>
      </c>
      <c r="E59" s="90" t="s">
        <v>24</v>
      </c>
      <c r="F59" s="90" t="s">
        <v>24</v>
      </c>
      <c r="G59" s="90" t="s">
        <v>24</v>
      </c>
      <c r="H59" s="90" t="s">
        <v>24</v>
      </c>
      <c r="I59" s="90" t="s">
        <v>24</v>
      </c>
      <c r="J59" s="90" t="s">
        <v>24</v>
      </c>
      <c r="K59" s="90" t="s">
        <v>24</v>
      </c>
      <c r="L59" s="90" t="s">
        <v>24</v>
      </c>
      <c r="M59" s="90" t="s">
        <v>24</v>
      </c>
      <c r="N59" s="90" t="s">
        <v>24</v>
      </c>
      <c r="O59" s="90" t="s">
        <v>24</v>
      </c>
      <c r="P59" s="90" t="s">
        <v>24</v>
      </c>
      <c r="Q59" s="90" t="s">
        <v>24</v>
      </c>
      <c r="R59" s="90" t="s">
        <v>24</v>
      </c>
      <c r="S59" s="90" t="s">
        <v>24</v>
      </c>
      <c r="T59" s="90" t="s">
        <v>24</v>
      </c>
      <c r="U59" s="90" t="s">
        <v>24</v>
      </c>
      <c r="V59" s="90" t="s">
        <v>24</v>
      </c>
      <c r="W59" s="90" t="s">
        <v>24</v>
      </c>
      <c r="X59" s="90" t="s">
        <v>24</v>
      </c>
      <c r="Y59" t="str">
        <f t="shared" si="9"/>
        <v>05-2021</v>
      </c>
      <c r="Z59">
        <f t="shared" si="10"/>
        <v>0</v>
      </c>
      <c r="AA59">
        <f t="shared" si="11"/>
        <v>0</v>
      </c>
      <c r="AB59">
        <f t="shared" si="12"/>
        <v>0</v>
      </c>
      <c r="AC59">
        <f t="shared" si="13"/>
        <v>0</v>
      </c>
      <c r="AI59" t="str">
        <v>03-2024</v>
      </c>
      <c r="AJ59">
        <f t="shared" si="14"/>
        <v>43345.833333333336</v>
      </c>
      <c r="AK59">
        <f t="shared" si="15"/>
        <v>43225</v>
      </c>
      <c r="AL59">
        <f t="shared" si="16"/>
        <v>47825</v>
      </c>
      <c r="AM59">
        <f t="shared" si="17"/>
        <v>45941.666666666664</v>
      </c>
      <c r="AN59" t="str">
        <v>04-2024</v>
      </c>
      <c r="AO59" t="s">
        <v>469</v>
      </c>
      <c r="AR59" t="s">
        <v>22</v>
      </c>
      <c r="AS59" t="s">
        <v>23</v>
      </c>
    </row>
    <row r="60" spans="1:45">
      <c r="A60" t="str">
        <f t="shared" si="8"/>
        <v>05-2021</v>
      </c>
      <c r="B60" s="93">
        <v>44326</v>
      </c>
      <c r="C60" s="90">
        <v>50900</v>
      </c>
      <c r="D60" s="90">
        <v>51500</v>
      </c>
      <c r="E60" s="90">
        <v>50300</v>
      </c>
      <c r="F60" s="90">
        <v>49300</v>
      </c>
      <c r="G60" s="90">
        <v>52000</v>
      </c>
      <c r="H60" s="91" t="s">
        <v>25</v>
      </c>
      <c r="I60" s="90">
        <v>49000</v>
      </c>
      <c r="J60" s="91" t="s">
        <v>25</v>
      </c>
      <c r="K60" s="90">
        <v>49800</v>
      </c>
      <c r="L60" s="91" t="s">
        <v>25</v>
      </c>
      <c r="M60" s="90">
        <v>52100</v>
      </c>
      <c r="N60" s="90">
        <v>50400</v>
      </c>
      <c r="O60" s="90">
        <v>49300</v>
      </c>
      <c r="P60" s="91" t="s">
        <v>25</v>
      </c>
      <c r="Q60" s="90">
        <v>46600</v>
      </c>
      <c r="R60" s="90">
        <v>46400</v>
      </c>
      <c r="S60" s="90">
        <v>47400</v>
      </c>
      <c r="T60" s="91" t="s">
        <v>25</v>
      </c>
      <c r="U60" s="91" t="s">
        <v>25</v>
      </c>
      <c r="V60" s="91" t="s">
        <v>25</v>
      </c>
      <c r="W60" s="90">
        <v>50000</v>
      </c>
      <c r="X60" s="91" t="s">
        <v>25</v>
      </c>
      <c r="Y60" t="str">
        <f t="shared" si="9"/>
        <v>05-2021</v>
      </c>
      <c r="Z60">
        <f t="shared" si="10"/>
        <v>0</v>
      </c>
      <c r="AA60">
        <f t="shared" si="11"/>
        <v>0</v>
      </c>
      <c r="AB60">
        <f t="shared" si="12"/>
        <v>0</v>
      </c>
      <c r="AC60">
        <f t="shared" si="13"/>
        <v>0</v>
      </c>
      <c r="AI60" t="str">
        <v>04-2024</v>
      </c>
      <c r="AJ60">
        <f t="shared" si="14"/>
        <v>46315.384615384617</v>
      </c>
      <c r="AK60">
        <f t="shared" si="15"/>
        <v>47023.076923076922</v>
      </c>
      <c r="AL60">
        <f t="shared" si="16"/>
        <v>49042.307692307695</v>
      </c>
      <c r="AM60">
        <f t="shared" si="17"/>
        <v>50065.384615384617</v>
      </c>
      <c r="AN60" t="str">
        <v>05-2024</v>
      </c>
      <c r="AO60" t="s">
        <v>470</v>
      </c>
      <c r="AR60" t="s">
        <v>22</v>
      </c>
      <c r="AS60" t="s">
        <v>23</v>
      </c>
    </row>
    <row r="61" spans="1:45">
      <c r="A61" t="str">
        <f t="shared" si="8"/>
        <v>05-2021</v>
      </c>
      <c r="B61" s="93">
        <v>44327</v>
      </c>
      <c r="C61" s="90">
        <v>51500</v>
      </c>
      <c r="D61" s="90">
        <v>51900</v>
      </c>
      <c r="E61" s="90">
        <v>50700</v>
      </c>
      <c r="F61" s="90">
        <v>49600</v>
      </c>
      <c r="G61" s="90">
        <v>52300</v>
      </c>
      <c r="H61" s="91" t="s">
        <v>25</v>
      </c>
      <c r="I61" s="90">
        <v>49500</v>
      </c>
      <c r="J61" s="91" t="s">
        <v>25</v>
      </c>
      <c r="K61" s="90">
        <v>50300</v>
      </c>
      <c r="L61" s="91" t="s">
        <v>25</v>
      </c>
      <c r="M61" s="90">
        <v>52400</v>
      </c>
      <c r="N61" s="90">
        <v>50400</v>
      </c>
      <c r="O61" s="90">
        <v>50000</v>
      </c>
      <c r="P61" s="91" t="s">
        <v>25</v>
      </c>
      <c r="Q61" s="90">
        <v>47500</v>
      </c>
      <c r="R61" s="90">
        <v>47400</v>
      </c>
      <c r="S61" s="90">
        <v>47500</v>
      </c>
      <c r="T61" s="91" t="s">
        <v>25</v>
      </c>
      <c r="U61" s="91" t="s">
        <v>25</v>
      </c>
      <c r="V61" s="91" t="s">
        <v>25</v>
      </c>
      <c r="W61" s="90">
        <v>50200</v>
      </c>
      <c r="X61" s="91" t="s">
        <v>25</v>
      </c>
      <c r="Y61" t="str">
        <f t="shared" si="9"/>
        <v>05-2021</v>
      </c>
      <c r="Z61">
        <f t="shared" si="10"/>
        <v>0</v>
      </c>
      <c r="AA61">
        <f t="shared" si="11"/>
        <v>0</v>
      </c>
      <c r="AB61">
        <f t="shared" si="12"/>
        <v>0</v>
      </c>
      <c r="AC61">
        <f t="shared" si="13"/>
        <v>0</v>
      </c>
      <c r="AI61" t="str">
        <v>05-2024</v>
      </c>
      <c r="AJ61">
        <f t="shared" si="14"/>
        <v>47725.925925925927</v>
      </c>
      <c r="AK61">
        <f t="shared" si="15"/>
        <v>47725.925925925927</v>
      </c>
      <c r="AL61">
        <f t="shared" si="16"/>
        <v>50855.555555555555</v>
      </c>
      <c r="AM61">
        <f t="shared" si="17"/>
        <v>51085.185185185182</v>
      </c>
      <c r="AN61" t="str">
        <v>06-2024</v>
      </c>
      <c r="AO61" t="s">
        <v>471</v>
      </c>
      <c r="AR61" t="s">
        <v>22</v>
      </c>
      <c r="AS61" t="s">
        <v>23</v>
      </c>
    </row>
    <row r="62" spans="1:45">
      <c r="A62" t="str">
        <f t="shared" si="8"/>
        <v>05-2021</v>
      </c>
      <c r="B62" s="93">
        <v>44328</v>
      </c>
      <c r="C62" s="90">
        <v>51800</v>
      </c>
      <c r="D62" s="90">
        <v>52200</v>
      </c>
      <c r="E62" s="90">
        <v>50800</v>
      </c>
      <c r="F62" s="90">
        <v>50000</v>
      </c>
      <c r="G62" s="90">
        <v>52300</v>
      </c>
      <c r="H62" s="91" t="s">
        <v>25</v>
      </c>
      <c r="I62" s="90">
        <v>49600</v>
      </c>
      <c r="J62" s="91" t="s">
        <v>25</v>
      </c>
      <c r="K62" s="90">
        <v>50500</v>
      </c>
      <c r="L62" s="91" t="s">
        <v>25</v>
      </c>
      <c r="M62" s="90">
        <v>52400</v>
      </c>
      <c r="N62" s="90">
        <v>50700</v>
      </c>
      <c r="O62" s="90">
        <v>50200</v>
      </c>
      <c r="P62" s="91" t="s">
        <v>25</v>
      </c>
      <c r="Q62" s="90">
        <v>48000</v>
      </c>
      <c r="R62" s="90">
        <v>47600</v>
      </c>
      <c r="S62" s="90">
        <v>47850</v>
      </c>
      <c r="T62" s="91" t="s">
        <v>25</v>
      </c>
      <c r="U62" s="91" t="s">
        <v>25</v>
      </c>
      <c r="V62" s="91" t="s">
        <v>25</v>
      </c>
      <c r="W62" s="90">
        <v>50600</v>
      </c>
      <c r="X62" s="91" t="s">
        <v>25</v>
      </c>
      <c r="Y62" t="str">
        <f t="shared" si="9"/>
        <v>05-2021</v>
      </c>
      <c r="Z62">
        <f t="shared" si="10"/>
        <v>0</v>
      </c>
      <c r="AA62">
        <f t="shared" si="11"/>
        <v>0</v>
      </c>
      <c r="AB62">
        <f t="shared" si="12"/>
        <v>0</v>
      </c>
      <c r="AC62">
        <f t="shared" si="13"/>
        <v>0</v>
      </c>
      <c r="AI62" t="str">
        <v>06-2024</v>
      </c>
      <c r="AJ62">
        <f t="shared" si="14"/>
        <v>46328</v>
      </c>
      <c r="AK62">
        <f t="shared" si="15"/>
        <v>45460</v>
      </c>
      <c r="AL62">
        <f t="shared" si="16"/>
        <v>49800</v>
      </c>
      <c r="AM62">
        <f t="shared" si="17"/>
        <v>49652</v>
      </c>
      <c r="AN62" t="str">
        <v>07-2024</v>
      </c>
      <c r="AO62" t="s">
        <v>472</v>
      </c>
      <c r="AR62" t="s">
        <v>22</v>
      </c>
      <c r="AS62" t="s">
        <v>23</v>
      </c>
    </row>
    <row r="63" spans="1:45">
      <c r="A63" t="str">
        <f t="shared" si="8"/>
        <v>05-2021</v>
      </c>
      <c r="B63" s="93">
        <v>44329</v>
      </c>
      <c r="C63" s="90">
        <v>52100</v>
      </c>
      <c r="D63" s="90">
        <v>52300</v>
      </c>
      <c r="E63" s="90">
        <v>50800</v>
      </c>
      <c r="F63" s="90">
        <v>50250</v>
      </c>
      <c r="G63" s="90">
        <v>52300</v>
      </c>
      <c r="H63" s="91" t="s">
        <v>25</v>
      </c>
      <c r="I63" s="90">
        <v>50000</v>
      </c>
      <c r="J63" s="91" t="s">
        <v>25</v>
      </c>
      <c r="K63" s="90">
        <v>50500</v>
      </c>
      <c r="L63" s="91" t="s">
        <v>25</v>
      </c>
      <c r="M63" s="90">
        <v>52600</v>
      </c>
      <c r="N63" s="90">
        <v>50900</v>
      </c>
      <c r="O63" s="90">
        <v>50200</v>
      </c>
      <c r="P63" s="91" t="s">
        <v>25</v>
      </c>
      <c r="Q63" s="90">
        <v>48500</v>
      </c>
      <c r="R63" s="90">
        <v>48000</v>
      </c>
      <c r="S63" s="90">
        <v>48000</v>
      </c>
      <c r="T63" s="91" t="s">
        <v>25</v>
      </c>
      <c r="U63" s="91" t="s">
        <v>25</v>
      </c>
      <c r="V63" s="91" t="s">
        <v>25</v>
      </c>
      <c r="W63" s="90">
        <v>51100</v>
      </c>
      <c r="X63" s="91" t="s">
        <v>25</v>
      </c>
      <c r="Y63" t="str">
        <f t="shared" si="9"/>
        <v>05-2021</v>
      </c>
      <c r="Z63">
        <f t="shared" si="10"/>
        <v>0</v>
      </c>
      <c r="AA63">
        <f t="shared" si="11"/>
        <v>0</v>
      </c>
      <c r="AB63">
        <f t="shared" si="12"/>
        <v>0</v>
      </c>
      <c r="AC63">
        <f t="shared" si="13"/>
        <v>0</v>
      </c>
      <c r="AI63" t="str">
        <v>07-2024</v>
      </c>
      <c r="AJ63">
        <f t="shared" si="14"/>
        <v>42385.185185185182</v>
      </c>
      <c r="AK63">
        <f t="shared" si="15"/>
        <v>42100</v>
      </c>
      <c r="AL63">
        <f t="shared" si="16"/>
        <v>46862.962962962964</v>
      </c>
      <c r="AM63">
        <f t="shared" si="17"/>
        <v>46862.962962962964</v>
      </c>
      <c r="AN63" t="str">
        <v>08-2024</v>
      </c>
      <c r="AO63" t="s">
        <v>473</v>
      </c>
      <c r="AR63" t="s">
        <v>22</v>
      </c>
      <c r="AS63" t="s">
        <v>23</v>
      </c>
    </row>
    <row r="64" spans="1:45">
      <c r="A64" t="str">
        <f t="shared" si="8"/>
        <v>05-2021</v>
      </c>
      <c r="B64" s="93">
        <v>44330</v>
      </c>
      <c r="C64" s="90">
        <v>52100</v>
      </c>
      <c r="D64" s="90">
        <v>52300</v>
      </c>
      <c r="E64" s="90">
        <v>50600</v>
      </c>
      <c r="F64" s="90">
        <v>49250</v>
      </c>
      <c r="G64" s="90">
        <v>52200</v>
      </c>
      <c r="H64" s="91" t="s">
        <v>25</v>
      </c>
      <c r="I64" s="90">
        <v>49500</v>
      </c>
      <c r="J64" s="91" t="s">
        <v>25</v>
      </c>
      <c r="K64" s="90">
        <v>50500</v>
      </c>
      <c r="L64" s="91" t="s">
        <v>25</v>
      </c>
      <c r="M64" s="90">
        <v>52200</v>
      </c>
      <c r="N64" s="90">
        <v>50900</v>
      </c>
      <c r="O64" s="90">
        <v>49800</v>
      </c>
      <c r="P64" s="91" t="s">
        <v>25</v>
      </c>
      <c r="Q64" s="90">
        <v>47700</v>
      </c>
      <c r="R64" s="90">
        <v>47600</v>
      </c>
      <c r="S64" s="90">
        <v>47500</v>
      </c>
      <c r="T64" s="91" t="s">
        <v>25</v>
      </c>
      <c r="U64" s="91" t="s">
        <v>25</v>
      </c>
      <c r="V64" s="91" t="s">
        <v>25</v>
      </c>
      <c r="W64" s="90">
        <v>51100</v>
      </c>
      <c r="X64" s="91" t="s">
        <v>25</v>
      </c>
      <c r="Y64" t="str">
        <f t="shared" si="9"/>
        <v>05-2021</v>
      </c>
      <c r="Z64">
        <f t="shared" si="10"/>
        <v>0</v>
      </c>
      <c r="AA64">
        <f t="shared" si="11"/>
        <v>0</v>
      </c>
      <c r="AB64">
        <f t="shared" si="12"/>
        <v>0</v>
      </c>
      <c r="AC64">
        <f t="shared" si="13"/>
        <v>0</v>
      </c>
      <c r="AI64" t="str">
        <v>08-2024</v>
      </c>
      <c r="AJ64">
        <f t="shared" si="14"/>
        <v>41492</v>
      </c>
      <c r="AK64">
        <f t="shared" si="15"/>
        <v>41148</v>
      </c>
      <c r="AL64">
        <f t="shared" si="16"/>
        <v>45404.166666666664</v>
      </c>
      <c r="AM64">
        <f t="shared" si="17"/>
        <v>45752</v>
      </c>
      <c r="AN64" t="str">
        <v>09-2024</v>
      </c>
      <c r="AO64" t="s">
        <v>474</v>
      </c>
      <c r="AR64" t="s">
        <v>22</v>
      </c>
      <c r="AS64" t="s">
        <v>23</v>
      </c>
    </row>
    <row r="65" spans="1:45">
      <c r="A65" t="str">
        <f t="shared" si="8"/>
        <v>05-2021</v>
      </c>
      <c r="B65" s="93">
        <v>44331</v>
      </c>
      <c r="C65" s="90">
        <v>52100</v>
      </c>
      <c r="D65" s="90">
        <v>52300</v>
      </c>
      <c r="E65" s="90">
        <v>50200</v>
      </c>
      <c r="F65" s="90">
        <v>48750</v>
      </c>
      <c r="G65" s="90">
        <v>52200</v>
      </c>
      <c r="H65" s="91" t="s">
        <v>25</v>
      </c>
      <c r="I65" s="90">
        <v>49500</v>
      </c>
      <c r="J65" s="91" t="s">
        <v>25</v>
      </c>
      <c r="K65" s="90">
        <v>50400</v>
      </c>
      <c r="L65" s="91" t="s">
        <v>25</v>
      </c>
      <c r="M65" s="90">
        <v>52200</v>
      </c>
      <c r="N65" s="90">
        <v>50900</v>
      </c>
      <c r="O65" s="90">
        <v>50000</v>
      </c>
      <c r="P65" s="91" t="s">
        <v>25</v>
      </c>
      <c r="Q65" s="90">
        <v>48000</v>
      </c>
      <c r="R65" s="90">
        <v>47600</v>
      </c>
      <c r="S65" s="90">
        <v>47800</v>
      </c>
      <c r="T65" s="91" t="s">
        <v>25</v>
      </c>
      <c r="U65" s="91" t="s">
        <v>25</v>
      </c>
      <c r="V65" s="91" t="s">
        <v>25</v>
      </c>
      <c r="W65" s="90">
        <v>51200</v>
      </c>
      <c r="X65" s="91" t="s">
        <v>25</v>
      </c>
      <c r="Y65" t="str">
        <f t="shared" si="9"/>
        <v>05-2021</v>
      </c>
      <c r="Z65">
        <f t="shared" si="10"/>
        <v>0</v>
      </c>
      <c r="AA65">
        <f t="shared" si="11"/>
        <v>0</v>
      </c>
      <c r="AB65">
        <f t="shared" si="12"/>
        <v>0</v>
      </c>
      <c r="AC65">
        <f t="shared" si="13"/>
        <v>0</v>
      </c>
      <c r="AI65" t="str">
        <v>09-2024</v>
      </c>
      <c r="AJ65">
        <f t="shared" si="14"/>
        <v>41944</v>
      </c>
      <c r="AK65">
        <f t="shared" si="15"/>
        <v>40924</v>
      </c>
      <c r="AL65">
        <f t="shared" si="16"/>
        <v>45080</v>
      </c>
      <c r="AM65">
        <f t="shared" si="17"/>
        <v>44928</v>
      </c>
      <c r="AN65" t="str">
        <v>10-2024</v>
      </c>
      <c r="AO65" t="s">
        <v>21</v>
      </c>
      <c r="AQ65" t="s">
        <v>21</v>
      </c>
      <c r="AR65" t="s">
        <v>22</v>
      </c>
      <c r="AS65" t="s">
        <v>23</v>
      </c>
    </row>
    <row r="66" spans="1:45">
      <c r="A66" t="str">
        <f t="shared" si="8"/>
        <v>05-2021</v>
      </c>
      <c r="B66" s="93">
        <v>44332</v>
      </c>
      <c r="C66" s="90" t="s">
        <v>24</v>
      </c>
      <c r="D66" s="90" t="s">
        <v>24</v>
      </c>
      <c r="E66" s="90" t="s">
        <v>24</v>
      </c>
      <c r="F66" s="90" t="s">
        <v>24</v>
      </c>
      <c r="G66" s="90" t="s">
        <v>24</v>
      </c>
      <c r="H66" s="90" t="s">
        <v>24</v>
      </c>
      <c r="I66" s="90" t="s">
        <v>24</v>
      </c>
      <c r="J66" s="90" t="s">
        <v>24</v>
      </c>
      <c r="K66" s="90" t="s">
        <v>24</v>
      </c>
      <c r="L66" s="90" t="s">
        <v>24</v>
      </c>
      <c r="M66" s="90" t="s">
        <v>24</v>
      </c>
      <c r="N66" s="90" t="s">
        <v>24</v>
      </c>
      <c r="O66" s="90" t="s">
        <v>24</v>
      </c>
      <c r="P66" s="90" t="s">
        <v>24</v>
      </c>
      <c r="Q66" s="90" t="s">
        <v>24</v>
      </c>
      <c r="R66" s="90" t="s">
        <v>24</v>
      </c>
      <c r="S66" s="90" t="s">
        <v>24</v>
      </c>
      <c r="T66" s="90" t="s">
        <v>24</v>
      </c>
      <c r="U66" s="90" t="s">
        <v>24</v>
      </c>
      <c r="V66" s="90" t="s">
        <v>24</v>
      </c>
      <c r="W66" s="90" t="s">
        <v>24</v>
      </c>
      <c r="X66" s="90" t="s">
        <v>24</v>
      </c>
      <c r="Y66" t="str">
        <f t="shared" si="9"/>
        <v>05-2021</v>
      </c>
      <c r="Z66">
        <f t="shared" si="10"/>
        <v>0</v>
      </c>
      <c r="AA66">
        <f t="shared" si="11"/>
        <v>0</v>
      </c>
      <c r="AB66">
        <f t="shared" si="12"/>
        <v>0</v>
      </c>
      <c r="AC66">
        <f t="shared" si="13"/>
        <v>0</v>
      </c>
      <c r="AI66" t="str">
        <v>10-2024</v>
      </c>
      <c r="AJ66">
        <f t="shared" si="14"/>
        <v>44304.166666666664</v>
      </c>
      <c r="AK66">
        <f t="shared" si="15"/>
        <v>43763.63636363636</v>
      </c>
      <c r="AL66">
        <f t="shared" si="16"/>
        <v>46958.333333333336</v>
      </c>
      <c r="AM66">
        <f t="shared" si="17"/>
        <v>47904.166666666664</v>
      </c>
      <c r="AN66" t="str">
        <v>11-2024</v>
      </c>
      <c r="AO66" t="s">
        <v>475</v>
      </c>
      <c r="AQ66" t="s">
        <v>21</v>
      </c>
      <c r="AR66" t="s">
        <v>22</v>
      </c>
      <c r="AS66" t="s">
        <v>23</v>
      </c>
    </row>
    <row r="67" spans="1:45">
      <c r="A67" t="str">
        <f t="shared" si="8"/>
        <v>05-2021</v>
      </c>
      <c r="B67" s="93">
        <v>44333</v>
      </c>
      <c r="C67" s="90">
        <v>51700</v>
      </c>
      <c r="D67" s="90">
        <v>52300</v>
      </c>
      <c r="E67" s="90">
        <v>50000</v>
      </c>
      <c r="F67" s="90">
        <v>48750</v>
      </c>
      <c r="G67" s="90">
        <v>52000</v>
      </c>
      <c r="H67" s="91" t="s">
        <v>25</v>
      </c>
      <c r="I67" s="90">
        <v>49500</v>
      </c>
      <c r="J67" s="91" t="s">
        <v>25</v>
      </c>
      <c r="K67" s="90">
        <v>50400</v>
      </c>
      <c r="L67" s="91" t="s">
        <v>25</v>
      </c>
      <c r="M67" s="90">
        <v>52200</v>
      </c>
      <c r="N67" s="90">
        <v>50600</v>
      </c>
      <c r="O67" s="90">
        <v>50000</v>
      </c>
      <c r="P67" s="91" t="s">
        <v>25</v>
      </c>
      <c r="Q67" s="90">
        <v>48000</v>
      </c>
      <c r="R67" s="90">
        <v>47600</v>
      </c>
      <c r="S67" s="90">
        <v>47900</v>
      </c>
      <c r="T67" s="91" t="s">
        <v>25</v>
      </c>
      <c r="U67" s="91" t="s">
        <v>25</v>
      </c>
      <c r="V67" s="91" t="s">
        <v>25</v>
      </c>
      <c r="W67" s="90">
        <v>51300</v>
      </c>
      <c r="X67" s="91" t="s">
        <v>25</v>
      </c>
      <c r="Y67" t="str">
        <f t="shared" si="9"/>
        <v>05-2021</v>
      </c>
      <c r="Z67">
        <f t="shared" si="10"/>
        <v>0</v>
      </c>
      <c r="AA67">
        <f t="shared" si="11"/>
        <v>0</v>
      </c>
      <c r="AB67">
        <f t="shared" si="12"/>
        <v>0</v>
      </c>
      <c r="AC67">
        <f t="shared" si="13"/>
        <v>0</v>
      </c>
      <c r="AI67" t="str">
        <v>11-2024</v>
      </c>
      <c r="AJ67">
        <f t="shared" si="14"/>
        <v>42600</v>
      </c>
      <c r="AK67">
        <f t="shared" si="15"/>
        <v>41679.166666666664</v>
      </c>
      <c r="AL67">
        <f t="shared" si="16"/>
        <v>46012.5</v>
      </c>
      <c r="AM67">
        <f t="shared" si="17"/>
        <v>45836</v>
      </c>
      <c r="AN67" t="str">
        <v>12-2024</v>
      </c>
      <c r="AO67" t="s">
        <v>476</v>
      </c>
      <c r="AQ67" t="s">
        <v>21</v>
      </c>
      <c r="AR67" t="s">
        <v>22</v>
      </c>
      <c r="AS67" t="s">
        <v>23</v>
      </c>
    </row>
    <row r="68" spans="1:45">
      <c r="A68" t="str">
        <f t="shared" si="8"/>
        <v>05-2021</v>
      </c>
      <c r="B68" s="93">
        <v>44334</v>
      </c>
      <c r="C68" s="90">
        <v>51400</v>
      </c>
      <c r="D68" s="90">
        <v>52300</v>
      </c>
      <c r="E68" s="90">
        <v>50000</v>
      </c>
      <c r="F68" s="90">
        <v>48250</v>
      </c>
      <c r="G68" s="90">
        <v>51900</v>
      </c>
      <c r="H68" s="91" t="s">
        <v>25</v>
      </c>
      <c r="I68" s="90">
        <v>49000</v>
      </c>
      <c r="J68" s="91" t="s">
        <v>25</v>
      </c>
      <c r="K68" s="90">
        <v>50400</v>
      </c>
      <c r="L68" s="91" t="s">
        <v>25</v>
      </c>
      <c r="M68" s="90">
        <v>52000</v>
      </c>
      <c r="N68" s="90">
        <v>50300</v>
      </c>
      <c r="O68" s="90">
        <v>49700</v>
      </c>
      <c r="P68" s="91" t="s">
        <v>25</v>
      </c>
      <c r="Q68" s="90">
        <v>47300</v>
      </c>
      <c r="R68" s="90">
        <v>47000</v>
      </c>
      <c r="S68" s="90">
        <v>47500</v>
      </c>
      <c r="T68" s="91" t="s">
        <v>25</v>
      </c>
      <c r="U68" s="91" t="s">
        <v>25</v>
      </c>
      <c r="V68" s="91" t="s">
        <v>25</v>
      </c>
      <c r="W68" s="90">
        <v>51300</v>
      </c>
      <c r="X68" s="91" t="s">
        <v>25</v>
      </c>
      <c r="Y68" t="str">
        <f t="shared" si="9"/>
        <v>05-2021</v>
      </c>
      <c r="Z68">
        <f t="shared" si="10"/>
        <v>0</v>
      </c>
      <c r="AA68">
        <f t="shared" si="11"/>
        <v>0</v>
      </c>
      <c r="AB68">
        <f t="shared" si="12"/>
        <v>0</v>
      </c>
      <c r="AC68">
        <f t="shared" si="13"/>
        <v>0</v>
      </c>
      <c r="AI68" t="str">
        <v>12-2024</v>
      </c>
      <c r="AJ68">
        <f t="shared" si="14"/>
        <v>42020</v>
      </c>
      <c r="AK68">
        <f t="shared" si="15"/>
        <v>41460</v>
      </c>
      <c r="AL68">
        <f t="shared" si="16"/>
        <v>47068</v>
      </c>
      <c r="AM68">
        <f t="shared" si="17"/>
        <v>45432</v>
      </c>
      <c r="AN68" t="str">
        <v>01-2025</v>
      </c>
      <c r="AO68" t="s">
        <v>477</v>
      </c>
      <c r="AQ68" t="s">
        <v>21</v>
      </c>
      <c r="AR68" t="s">
        <v>22</v>
      </c>
      <c r="AS68" t="s">
        <v>23</v>
      </c>
    </row>
    <row r="69" spans="1:45">
      <c r="A69" t="str">
        <f t="shared" si="8"/>
        <v>05-2021</v>
      </c>
      <c r="B69" s="93">
        <v>44335</v>
      </c>
      <c r="C69" s="90">
        <v>51400</v>
      </c>
      <c r="D69" s="90">
        <v>52100</v>
      </c>
      <c r="E69" s="90">
        <v>49500</v>
      </c>
      <c r="F69" s="90">
        <v>47750</v>
      </c>
      <c r="G69" s="90">
        <v>51400</v>
      </c>
      <c r="H69" s="91" t="s">
        <v>25</v>
      </c>
      <c r="I69" s="90">
        <v>48500</v>
      </c>
      <c r="J69" s="91" t="s">
        <v>25</v>
      </c>
      <c r="K69" s="90">
        <v>50200</v>
      </c>
      <c r="L69" s="91" t="s">
        <v>25</v>
      </c>
      <c r="M69" s="90">
        <v>51700</v>
      </c>
      <c r="N69" s="90">
        <v>50100</v>
      </c>
      <c r="O69" s="90">
        <v>49300</v>
      </c>
      <c r="P69" s="91" t="s">
        <v>25</v>
      </c>
      <c r="Q69" s="90">
        <v>46700</v>
      </c>
      <c r="R69" s="90">
        <v>46200</v>
      </c>
      <c r="S69" s="90">
        <v>47300</v>
      </c>
      <c r="T69" s="91" t="s">
        <v>25</v>
      </c>
      <c r="U69" s="91" t="s">
        <v>25</v>
      </c>
      <c r="V69" s="91" t="s">
        <v>25</v>
      </c>
      <c r="W69" s="90">
        <v>51300</v>
      </c>
      <c r="X69" s="91" t="s">
        <v>25</v>
      </c>
      <c r="Y69" t="str">
        <f t="shared" si="9"/>
        <v>05-2021</v>
      </c>
      <c r="Z69">
        <f t="shared" si="10"/>
        <v>0</v>
      </c>
      <c r="AA69">
        <f t="shared" si="11"/>
        <v>0</v>
      </c>
      <c r="AB69">
        <f t="shared" si="12"/>
        <v>0</v>
      </c>
      <c r="AC69">
        <f t="shared" si="13"/>
        <v>0</v>
      </c>
      <c r="AI69" t="str">
        <v>01-2025</v>
      </c>
      <c r="AJ69">
        <f t="shared" si="14"/>
        <v>41755.555555555555</v>
      </c>
      <c r="AK69">
        <f t="shared" si="15"/>
        <v>41988.888888888891</v>
      </c>
      <c r="AL69">
        <f t="shared" si="16"/>
        <v>47592.307692307695</v>
      </c>
      <c r="AM69">
        <f t="shared" si="17"/>
        <v>45200</v>
      </c>
      <c r="AN69" t="str">
        <v>02-2025</v>
      </c>
      <c r="AO69" t="s">
        <v>478</v>
      </c>
      <c r="AQ69" t="s">
        <v>21</v>
      </c>
      <c r="AR69" t="s">
        <v>22</v>
      </c>
      <c r="AS69" t="s">
        <v>23</v>
      </c>
    </row>
    <row r="70" spans="1:45">
      <c r="A70" t="str">
        <f t="shared" si="8"/>
        <v>05-2021</v>
      </c>
      <c r="B70" s="93">
        <v>44336</v>
      </c>
      <c r="C70" s="90">
        <v>50700</v>
      </c>
      <c r="D70" s="90">
        <v>52200</v>
      </c>
      <c r="E70" s="90">
        <v>49300</v>
      </c>
      <c r="F70" s="90">
        <v>47700</v>
      </c>
      <c r="G70" s="90">
        <v>51100</v>
      </c>
      <c r="H70" s="91" t="s">
        <v>25</v>
      </c>
      <c r="I70" s="90">
        <v>48500</v>
      </c>
      <c r="J70" s="91" t="s">
        <v>25</v>
      </c>
      <c r="K70" s="90">
        <v>50200</v>
      </c>
      <c r="L70" s="91" t="s">
        <v>25</v>
      </c>
      <c r="M70" s="90">
        <v>51700</v>
      </c>
      <c r="N70" s="90">
        <v>49800</v>
      </c>
      <c r="O70" s="90">
        <v>49200</v>
      </c>
      <c r="P70" s="91" t="s">
        <v>25</v>
      </c>
      <c r="Q70" s="90">
        <v>46600</v>
      </c>
      <c r="R70" s="90">
        <v>46300</v>
      </c>
      <c r="S70" s="90">
        <v>46800</v>
      </c>
      <c r="T70" s="91" t="s">
        <v>25</v>
      </c>
      <c r="U70" s="91" t="s">
        <v>25</v>
      </c>
      <c r="V70" s="91" t="s">
        <v>25</v>
      </c>
      <c r="W70" s="90">
        <v>50900</v>
      </c>
      <c r="X70" s="91" t="s">
        <v>25</v>
      </c>
      <c r="Y70" t="str">
        <f t="shared" si="9"/>
        <v>05-2021</v>
      </c>
      <c r="Z70">
        <f t="shared" si="10"/>
        <v>0</v>
      </c>
      <c r="AA70">
        <f t="shared" si="11"/>
        <v>0</v>
      </c>
      <c r="AB70">
        <f t="shared" si="12"/>
        <v>0</v>
      </c>
      <c r="AC70">
        <f t="shared" si="13"/>
        <v>0</v>
      </c>
      <c r="AI70" t="str">
        <v>02-2025</v>
      </c>
      <c r="AJ70">
        <f t="shared" si="14"/>
        <v>42587.5</v>
      </c>
      <c r="AK70">
        <f t="shared" si="15"/>
        <v>43020.833333333336</v>
      </c>
      <c r="AL70">
        <f t="shared" si="16"/>
        <v>47012.5</v>
      </c>
      <c r="AM70">
        <f t="shared" si="17"/>
        <v>46220.833333333336</v>
      </c>
      <c r="AN70" t="str">
        <v>03-2025</v>
      </c>
      <c r="AO70" t="s">
        <v>479</v>
      </c>
      <c r="AQ70" t="s">
        <v>21</v>
      </c>
      <c r="AR70" t="s">
        <v>22</v>
      </c>
      <c r="AS70" t="s">
        <v>23</v>
      </c>
    </row>
    <row r="71" spans="1:45">
      <c r="A71" t="str">
        <f t="shared" si="8"/>
        <v>05-2021</v>
      </c>
      <c r="B71" s="93">
        <v>44337</v>
      </c>
      <c r="C71" s="90">
        <v>50200</v>
      </c>
      <c r="D71" s="90">
        <v>51800</v>
      </c>
      <c r="E71" s="90">
        <v>48700</v>
      </c>
      <c r="F71" s="90">
        <v>47000</v>
      </c>
      <c r="G71" s="90">
        <v>50900</v>
      </c>
      <c r="H71" s="91" t="s">
        <v>25</v>
      </c>
      <c r="I71" s="90">
        <v>48500</v>
      </c>
      <c r="J71" s="91" t="s">
        <v>25</v>
      </c>
      <c r="K71" s="90">
        <v>50000</v>
      </c>
      <c r="L71" s="91" t="s">
        <v>25</v>
      </c>
      <c r="M71" s="90">
        <v>51000</v>
      </c>
      <c r="N71" s="90">
        <v>49300</v>
      </c>
      <c r="O71" s="90">
        <v>48300</v>
      </c>
      <c r="P71" s="91" t="s">
        <v>25</v>
      </c>
      <c r="Q71" s="90">
        <v>45700</v>
      </c>
      <c r="R71" s="90">
        <v>45500</v>
      </c>
      <c r="S71" s="90">
        <v>46300</v>
      </c>
      <c r="T71" s="91" t="s">
        <v>25</v>
      </c>
      <c r="U71" s="91" t="s">
        <v>25</v>
      </c>
      <c r="V71" s="91" t="s">
        <v>25</v>
      </c>
      <c r="W71" s="90">
        <v>50600</v>
      </c>
      <c r="X71" s="91" t="s">
        <v>25</v>
      </c>
      <c r="Y71" t="str">
        <f t="shared" si="9"/>
        <v>05-2021</v>
      </c>
      <c r="Z71">
        <f t="shared" si="10"/>
        <v>0</v>
      </c>
      <c r="AA71">
        <f t="shared" si="11"/>
        <v>0</v>
      </c>
      <c r="AB71">
        <f t="shared" si="12"/>
        <v>0</v>
      </c>
      <c r="AC71">
        <f t="shared" si="13"/>
        <v>0</v>
      </c>
      <c r="AI71" t="str">
        <v>03-2025</v>
      </c>
      <c r="AJ71">
        <f t="shared" si="14"/>
        <v>44304.166666666664</v>
      </c>
      <c r="AK71">
        <f t="shared" si="15"/>
        <v>44325</v>
      </c>
      <c r="AL71">
        <f t="shared" si="16"/>
        <v>47791.666666666664</v>
      </c>
      <c r="AM71">
        <f t="shared" si="17"/>
        <v>47750</v>
      </c>
      <c r="AN71" t="str">
        <v>04-2025</v>
      </c>
      <c r="AO71" t="s">
        <v>20</v>
      </c>
      <c r="AP71" t="s">
        <v>20</v>
      </c>
      <c r="AQ71" t="s">
        <v>21</v>
      </c>
      <c r="AR71" t="s">
        <v>22</v>
      </c>
      <c r="AS71" t="s">
        <v>23</v>
      </c>
    </row>
    <row r="72" spans="1:45">
      <c r="A72" t="str">
        <f t="shared" si="8"/>
        <v>05-2021</v>
      </c>
      <c r="B72" s="93">
        <v>44338</v>
      </c>
      <c r="C72" s="90">
        <v>49900</v>
      </c>
      <c r="D72" s="90">
        <v>51800</v>
      </c>
      <c r="E72" s="90">
        <v>49300</v>
      </c>
      <c r="F72" s="90">
        <v>47700</v>
      </c>
      <c r="G72" s="90">
        <v>50900</v>
      </c>
      <c r="H72" s="91" t="s">
        <v>25</v>
      </c>
      <c r="I72" s="90">
        <v>48500</v>
      </c>
      <c r="J72" s="91" t="s">
        <v>25</v>
      </c>
      <c r="K72" s="90">
        <v>49700</v>
      </c>
      <c r="L72" s="91" t="s">
        <v>25</v>
      </c>
      <c r="M72" s="90">
        <v>51100</v>
      </c>
      <c r="N72" s="90">
        <v>48800</v>
      </c>
      <c r="O72" s="90">
        <v>48600</v>
      </c>
      <c r="P72" s="91" t="s">
        <v>25</v>
      </c>
      <c r="Q72" s="90">
        <v>46200</v>
      </c>
      <c r="R72" s="90">
        <v>45600</v>
      </c>
      <c r="S72" s="90">
        <v>46900</v>
      </c>
      <c r="T72" s="91" t="s">
        <v>25</v>
      </c>
      <c r="U72" s="91" t="s">
        <v>25</v>
      </c>
      <c r="V72" s="91" t="s">
        <v>25</v>
      </c>
      <c r="W72" s="90">
        <v>50500</v>
      </c>
      <c r="X72" s="91" t="s">
        <v>25</v>
      </c>
      <c r="Y72" t="str">
        <f t="shared" si="9"/>
        <v>05-2021</v>
      </c>
      <c r="Z72">
        <f t="shared" si="10"/>
        <v>0</v>
      </c>
      <c r="AA72">
        <f t="shared" si="11"/>
        <v>0</v>
      </c>
      <c r="AB72">
        <f t="shared" si="12"/>
        <v>0</v>
      </c>
      <c r="AC72">
        <f t="shared" si="13"/>
        <v>0</v>
      </c>
      <c r="AI72" t="str">
        <v>04-2025</v>
      </c>
      <c r="AJ72">
        <f t="shared" si="14"/>
        <v>45496.153846153844</v>
      </c>
      <c r="AK72">
        <f t="shared" si="15"/>
        <v>45638.461538461539</v>
      </c>
      <c r="AL72">
        <f t="shared" si="16"/>
        <v>48273.076923076922</v>
      </c>
      <c r="AM72">
        <f t="shared" si="17"/>
        <v>48803.846153846156</v>
      </c>
      <c r="AN72" t="str">
        <v>05-2025</v>
      </c>
      <c r="AO72" t="s">
        <v>480</v>
      </c>
      <c r="AP72" t="s">
        <v>20</v>
      </c>
      <c r="AQ72" t="s">
        <v>21</v>
      </c>
      <c r="AR72" t="s">
        <v>22</v>
      </c>
      <c r="AS72" t="s">
        <v>23</v>
      </c>
    </row>
    <row r="73" spans="1:45">
      <c r="A73" t="str">
        <f t="shared" si="8"/>
        <v>05-2021</v>
      </c>
      <c r="B73" s="93">
        <v>44339</v>
      </c>
      <c r="C73" s="90" t="s">
        <v>24</v>
      </c>
      <c r="D73" s="90" t="s">
        <v>24</v>
      </c>
      <c r="E73" s="90" t="s">
        <v>24</v>
      </c>
      <c r="F73" s="90" t="s">
        <v>24</v>
      </c>
      <c r="G73" s="90" t="s">
        <v>24</v>
      </c>
      <c r="H73" s="90" t="s">
        <v>24</v>
      </c>
      <c r="I73" s="90" t="s">
        <v>24</v>
      </c>
      <c r="J73" s="90" t="s">
        <v>24</v>
      </c>
      <c r="K73" s="90" t="s">
        <v>24</v>
      </c>
      <c r="L73" s="90" t="s">
        <v>24</v>
      </c>
      <c r="M73" s="90" t="s">
        <v>24</v>
      </c>
      <c r="N73" s="90" t="s">
        <v>24</v>
      </c>
      <c r="O73" s="90" t="s">
        <v>24</v>
      </c>
      <c r="P73" s="90" t="s">
        <v>24</v>
      </c>
      <c r="Q73" s="90" t="s">
        <v>24</v>
      </c>
      <c r="R73" s="90" t="s">
        <v>24</v>
      </c>
      <c r="S73" s="90" t="s">
        <v>24</v>
      </c>
      <c r="T73" s="90" t="s">
        <v>24</v>
      </c>
      <c r="U73" s="90" t="s">
        <v>24</v>
      </c>
      <c r="V73" s="90" t="s">
        <v>24</v>
      </c>
      <c r="W73" s="90" t="s">
        <v>24</v>
      </c>
      <c r="X73" s="90" t="s">
        <v>24</v>
      </c>
      <c r="Y73" t="str">
        <f t="shared" si="9"/>
        <v>05-2021</v>
      </c>
      <c r="Z73">
        <f t="shared" si="10"/>
        <v>0</v>
      </c>
      <c r="AA73">
        <f t="shared" si="11"/>
        <v>0</v>
      </c>
      <c r="AB73">
        <f t="shared" si="12"/>
        <v>0</v>
      </c>
      <c r="AC73">
        <f t="shared" si="13"/>
        <v>0</v>
      </c>
      <c r="AI73" t="str">
        <v>05-2025</v>
      </c>
      <c r="AJ73">
        <f t="shared" si="14"/>
        <v>43585.185185185182</v>
      </c>
      <c r="AK73">
        <f t="shared" si="15"/>
        <v>42740.740740740737</v>
      </c>
      <c r="AL73">
        <f t="shared" si="16"/>
        <v>47122.222222222219</v>
      </c>
      <c r="AM73">
        <f t="shared" si="17"/>
        <v>46788.888888888891</v>
      </c>
      <c r="AN73" t="str">
        <v>06-2025</v>
      </c>
      <c r="AO73" t="s">
        <v>481</v>
      </c>
      <c r="AP73" t="s">
        <v>20</v>
      </c>
      <c r="AQ73" t="s">
        <v>21</v>
      </c>
      <c r="AR73" t="s">
        <v>22</v>
      </c>
      <c r="AS73" t="s">
        <v>23</v>
      </c>
    </row>
    <row r="74" spans="1:45">
      <c r="A74" t="str">
        <f t="shared" si="8"/>
        <v>05-2021</v>
      </c>
      <c r="B74" s="93">
        <v>44340</v>
      </c>
      <c r="C74" s="90">
        <v>49900</v>
      </c>
      <c r="D74" s="90">
        <v>51500</v>
      </c>
      <c r="E74" s="90">
        <v>49000</v>
      </c>
      <c r="F74" s="90">
        <v>47000</v>
      </c>
      <c r="G74" s="90">
        <v>50900</v>
      </c>
      <c r="H74" s="91" t="s">
        <v>25</v>
      </c>
      <c r="I74" s="90">
        <v>48000</v>
      </c>
      <c r="J74" s="91" t="s">
        <v>25</v>
      </c>
      <c r="K74" s="90">
        <v>49700</v>
      </c>
      <c r="L74" s="91" t="s">
        <v>25</v>
      </c>
      <c r="M74" s="90">
        <v>50800</v>
      </c>
      <c r="N74" s="90">
        <v>48800</v>
      </c>
      <c r="O74" s="90">
        <v>48300</v>
      </c>
      <c r="P74" s="91" t="s">
        <v>25</v>
      </c>
      <c r="Q74" s="90">
        <v>45600</v>
      </c>
      <c r="R74" s="90">
        <v>45400</v>
      </c>
      <c r="S74" s="90">
        <v>45800</v>
      </c>
      <c r="T74" s="91" t="s">
        <v>25</v>
      </c>
      <c r="U74" s="91" t="s">
        <v>25</v>
      </c>
      <c r="V74" s="91" t="s">
        <v>25</v>
      </c>
      <c r="W74" s="90">
        <v>49800</v>
      </c>
      <c r="X74" s="91" t="s">
        <v>25</v>
      </c>
      <c r="Y74" t="str">
        <f t="shared" si="9"/>
        <v>05-2021</v>
      </c>
      <c r="Z74">
        <f t="shared" si="10"/>
        <v>0</v>
      </c>
      <c r="AA74">
        <f t="shared" si="11"/>
        <v>0</v>
      </c>
      <c r="AB74">
        <f t="shared" si="12"/>
        <v>0</v>
      </c>
      <c r="AC74">
        <f t="shared" si="13"/>
        <v>0</v>
      </c>
      <c r="AI74" t="str">
        <v>06-2025</v>
      </c>
      <c r="AJ74">
        <f t="shared" si="14"/>
        <v>41184</v>
      </c>
      <c r="AK74">
        <f t="shared" si="15"/>
        <v>40728</v>
      </c>
      <c r="AL74">
        <f t="shared" si="16"/>
        <v>44816</v>
      </c>
      <c r="AM74">
        <f t="shared" si="17"/>
        <v>45244</v>
      </c>
      <c r="AN74" t="str">
        <v>07-2025</v>
      </c>
      <c r="AO74" t="s">
        <v>482</v>
      </c>
      <c r="AP74" t="s">
        <v>20</v>
      </c>
      <c r="AQ74" t="s">
        <v>21</v>
      </c>
      <c r="AR74" t="s">
        <v>22</v>
      </c>
      <c r="AS74" t="s">
        <v>23</v>
      </c>
    </row>
    <row r="75" spans="1:45">
      <c r="A75" t="str">
        <f t="shared" si="8"/>
        <v>05-2021</v>
      </c>
      <c r="B75" s="93">
        <v>44341</v>
      </c>
      <c r="C75" s="90">
        <v>49700</v>
      </c>
      <c r="D75" s="90">
        <v>51200</v>
      </c>
      <c r="E75" s="90">
        <v>48400</v>
      </c>
      <c r="F75" s="90">
        <v>46750</v>
      </c>
      <c r="G75" s="90">
        <v>50400</v>
      </c>
      <c r="H75" s="91" t="s">
        <v>25</v>
      </c>
      <c r="I75" s="90">
        <v>47500</v>
      </c>
      <c r="J75" s="91" t="s">
        <v>25</v>
      </c>
      <c r="K75" s="90">
        <v>49700</v>
      </c>
      <c r="L75" s="91" t="s">
        <v>25</v>
      </c>
      <c r="M75" s="90">
        <v>50500</v>
      </c>
      <c r="N75" s="90">
        <v>48800</v>
      </c>
      <c r="O75" s="90">
        <v>47500</v>
      </c>
      <c r="P75" s="91" t="s">
        <v>25</v>
      </c>
      <c r="Q75" s="90">
        <v>45600</v>
      </c>
      <c r="R75" s="90">
        <v>45200</v>
      </c>
      <c r="S75" s="90">
        <v>45800</v>
      </c>
      <c r="T75" s="91" t="s">
        <v>25</v>
      </c>
      <c r="U75" s="91" t="s">
        <v>25</v>
      </c>
      <c r="V75" s="91" t="s">
        <v>25</v>
      </c>
      <c r="W75" s="90">
        <v>49700</v>
      </c>
      <c r="X75" s="91" t="s">
        <v>25</v>
      </c>
      <c r="Y75" t="str">
        <f t="shared" si="9"/>
        <v>05-2021</v>
      </c>
      <c r="Z75">
        <f t="shared" si="10"/>
        <v>0</v>
      </c>
      <c r="AA75">
        <f t="shared" si="11"/>
        <v>0</v>
      </c>
      <c r="AB75">
        <f t="shared" si="12"/>
        <v>0</v>
      </c>
      <c r="AC75">
        <f t="shared" si="13"/>
        <v>0</v>
      </c>
      <c r="AI75" t="str">
        <v>07-2025</v>
      </c>
      <c r="AJ75">
        <f t="shared" si="14"/>
        <v>39662.962962962964</v>
      </c>
      <c r="AK75">
        <f t="shared" si="15"/>
        <v>40240.740740740737</v>
      </c>
      <c r="AL75">
        <f t="shared" si="16"/>
        <v>43329.629629629628</v>
      </c>
      <c r="AM75">
        <f t="shared" si="17"/>
        <v>44233.333333333336</v>
      </c>
      <c r="AN75" t="str">
        <v>08-2025</v>
      </c>
      <c r="AO75" t="s">
        <v>483</v>
      </c>
      <c r="AP75" t="s">
        <v>20</v>
      </c>
      <c r="AQ75" t="s">
        <v>21</v>
      </c>
      <c r="AR75" t="s">
        <v>22</v>
      </c>
      <c r="AS75" t="s">
        <v>23</v>
      </c>
    </row>
    <row r="76" spans="1:45">
      <c r="A76" t="str">
        <f t="shared" si="8"/>
        <v>05-2021</v>
      </c>
      <c r="B76" s="93">
        <v>44342</v>
      </c>
      <c r="C76" s="90">
        <v>48800</v>
      </c>
      <c r="D76" s="90">
        <v>51000</v>
      </c>
      <c r="E76" s="90">
        <v>47500</v>
      </c>
      <c r="F76" s="90">
        <v>45750</v>
      </c>
      <c r="G76" s="90">
        <v>50100</v>
      </c>
      <c r="H76" s="91" t="s">
        <v>25</v>
      </c>
      <c r="I76" s="90">
        <v>47000</v>
      </c>
      <c r="J76" s="91" t="s">
        <v>25</v>
      </c>
      <c r="K76" s="90">
        <v>48800</v>
      </c>
      <c r="L76" s="91" t="s">
        <v>25</v>
      </c>
      <c r="M76" s="90">
        <v>49900</v>
      </c>
      <c r="N76" s="90">
        <v>47900</v>
      </c>
      <c r="O76" s="90">
        <v>47100</v>
      </c>
      <c r="P76" s="91" t="s">
        <v>25</v>
      </c>
      <c r="Q76" s="90">
        <v>44700</v>
      </c>
      <c r="R76" s="90">
        <v>44900</v>
      </c>
      <c r="S76" s="90">
        <v>45500</v>
      </c>
      <c r="T76" s="91" t="s">
        <v>25</v>
      </c>
      <c r="U76" s="91" t="s">
        <v>25</v>
      </c>
      <c r="V76" s="91" t="s">
        <v>25</v>
      </c>
      <c r="W76" s="90">
        <v>49000</v>
      </c>
      <c r="X76" s="91" t="s">
        <v>25</v>
      </c>
      <c r="Y76" t="str">
        <f t="shared" si="9"/>
        <v>05-2021</v>
      </c>
      <c r="Z76">
        <f t="shared" si="10"/>
        <v>0</v>
      </c>
      <c r="AA76">
        <f t="shared" si="11"/>
        <v>0</v>
      </c>
      <c r="AB76">
        <f t="shared" si="12"/>
        <v>0</v>
      </c>
      <c r="AC76">
        <f t="shared" si="13"/>
        <v>0</v>
      </c>
      <c r="AI76" t="str">
        <v>08-2025</v>
      </c>
      <c r="AJ76">
        <f>AVERAGEIFS(R:R,A:A,AI76)</f>
        <v>39821.739130434784</v>
      </c>
      <c r="AK76">
        <f t="shared" si="15"/>
        <v>39791.304347826088</v>
      </c>
      <c r="AL76">
        <f t="shared" si="16"/>
        <v>44347.82608695652</v>
      </c>
      <c r="AM76">
        <f t="shared" si="17"/>
        <v>43591.304347826088</v>
      </c>
      <c r="AN76" t="str">
        <v>09-2025</v>
      </c>
      <c r="AO76" t="s">
        <v>484</v>
      </c>
      <c r="AP76" t="s">
        <v>20</v>
      </c>
      <c r="AQ76" t="s">
        <v>21</v>
      </c>
      <c r="AR76" t="s">
        <v>22</v>
      </c>
      <c r="AS76" t="s">
        <v>23</v>
      </c>
    </row>
    <row r="77" spans="1:45">
      <c r="A77" t="str">
        <f t="shared" si="8"/>
        <v>05-2021</v>
      </c>
      <c r="B77" s="93">
        <v>44343</v>
      </c>
      <c r="C77" s="90">
        <v>48500</v>
      </c>
      <c r="D77" s="90">
        <v>51000</v>
      </c>
      <c r="E77" s="90">
        <v>47200</v>
      </c>
      <c r="F77" s="90">
        <v>45500</v>
      </c>
      <c r="G77" s="90">
        <v>49500</v>
      </c>
      <c r="H77" s="91" t="s">
        <v>25</v>
      </c>
      <c r="I77" s="90">
        <v>47000</v>
      </c>
      <c r="J77" s="91" t="s">
        <v>25</v>
      </c>
      <c r="K77" s="90">
        <v>48700</v>
      </c>
      <c r="L77" s="91" t="s">
        <v>25</v>
      </c>
      <c r="M77" s="90">
        <v>49500</v>
      </c>
      <c r="N77" s="90">
        <v>47600</v>
      </c>
      <c r="O77" s="90">
        <v>46500</v>
      </c>
      <c r="P77" s="91" t="s">
        <v>25</v>
      </c>
      <c r="Q77" s="90">
        <v>44400</v>
      </c>
      <c r="R77" s="90">
        <v>44300</v>
      </c>
      <c r="S77" s="90">
        <v>45400</v>
      </c>
      <c r="T77" s="91" t="s">
        <v>25</v>
      </c>
      <c r="U77" s="91" t="s">
        <v>25</v>
      </c>
      <c r="V77" s="91" t="s">
        <v>25</v>
      </c>
      <c r="W77" s="90">
        <v>48700</v>
      </c>
      <c r="X77" s="91" t="s">
        <v>25</v>
      </c>
      <c r="Y77" t="str">
        <f t="shared" si="9"/>
        <v>05-2021</v>
      </c>
      <c r="Z77">
        <f t="shared" si="10"/>
        <v>0</v>
      </c>
      <c r="AA77">
        <f t="shared" si="11"/>
        <v>0</v>
      </c>
      <c r="AB77">
        <f t="shared" si="12"/>
        <v>0</v>
      </c>
      <c r="AC77">
        <f t="shared" si="13"/>
        <v>0</v>
      </c>
      <c r="AI77" t="str">
        <v>09-2025</v>
      </c>
      <c r="AJ77">
        <f t="shared" si="14"/>
        <v>39638.461538461539</v>
      </c>
      <c r="AK77">
        <f t="shared" si="15"/>
        <v>38995.833333333336</v>
      </c>
      <c r="AL77">
        <f t="shared" si="16"/>
        <v>43453.846153846156</v>
      </c>
      <c r="AM77" s="89">
        <f t="shared" si="17"/>
        <v>42380.769230769234</v>
      </c>
      <c r="AN77" t="str">
        <v>10-2025</v>
      </c>
    </row>
    <row r="78" spans="1:45">
      <c r="A78" t="str">
        <f t="shared" si="8"/>
        <v>05-2021</v>
      </c>
      <c r="B78" s="93">
        <v>44344</v>
      </c>
      <c r="C78" s="90">
        <v>48600</v>
      </c>
      <c r="D78" s="90">
        <v>50800</v>
      </c>
      <c r="E78" s="90">
        <v>47600</v>
      </c>
      <c r="F78" s="90">
        <v>45750</v>
      </c>
      <c r="G78" s="90">
        <v>48800</v>
      </c>
      <c r="H78" s="91" t="s">
        <v>25</v>
      </c>
      <c r="I78" s="90">
        <v>47200</v>
      </c>
      <c r="J78" s="91" t="s">
        <v>25</v>
      </c>
      <c r="K78" s="90">
        <v>48700</v>
      </c>
      <c r="L78" s="91" t="s">
        <v>25</v>
      </c>
      <c r="M78" s="90">
        <v>50000</v>
      </c>
      <c r="N78" s="90">
        <v>47600</v>
      </c>
      <c r="O78" s="90">
        <v>46900</v>
      </c>
      <c r="P78" s="91" t="s">
        <v>25</v>
      </c>
      <c r="Q78" s="90">
        <v>45200</v>
      </c>
      <c r="R78" s="90">
        <v>44700</v>
      </c>
      <c r="S78" s="90">
        <v>45500</v>
      </c>
      <c r="T78" s="91" t="s">
        <v>25</v>
      </c>
      <c r="U78" s="91" t="s">
        <v>25</v>
      </c>
      <c r="V78" s="91" t="s">
        <v>25</v>
      </c>
      <c r="W78" s="90">
        <v>48700</v>
      </c>
      <c r="X78" s="91" t="s">
        <v>25</v>
      </c>
      <c r="Y78" t="str">
        <f t="shared" si="9"/>
        <v>05-2021</v>
      </c>
      <c r="Z78">
        <f t="shared" si="10"/>
        <v>0</v>
      </c>
      <c r="AA78">
        <f t="shared" si="11"/>
        <v>0</v>
      </c>
      <c r="AB78">
        <f t="shared" si="12"/>
        <v>0</v>
      </c>
      <c r="AC78">
        <f t="shared" si="13"/>
        <v>0</v>
      </c>
      <c r="AI78" t="str">
        <v>10-2025</v>
      </c>
      <c r="AJ78">
        <f t="shared" si="14"/>
        <v>38116.666666666664</v>
      </c>
      <c r="AK78">
        <f t="shared" si="15"/>
        <v>37995.65217391304</v>
      </c>
      <c r="AL78">
        <f t="shared" si="16"/>
        <v>42278.260869565216</v>
      </c>
      <c r="AM78" s="89">
        <f t="shared" si="17"/>
        <v>41183.333333333336</v>
      </c>
      <c r="AQ78">
        <f>42100</f>
        <v>42100</v>
      </c>
    </row>
    <row r="79" spans="1:45">
      <c r="A79" t="str">
        <f t="shared" si="8"/>
        <v>05-2021</v>
      </c>
      <c r="B79" s="93">
        <v>44345</v>
      </c>
      <c r="C79" s="90">
        <v>48500</v>
      </c>
      <c r="D79" s="90">
        <v>50800</v>
      </c>
      <c r="E79" s="90">
        <v>47500</v>
      </c>
      <c r="F79" s="90">
        <v>45500</v>
      </c>
      <c r="G79" s="90">
        <v>48700</v>
      </c>
      <c r="H79" s="91" t="s">
        <v>25</v>
      </c>
      <c r="I79" s="90">
        <v>47500</v>
      </c>
      <c r="J79" s="91" t="s">
        <v>25</v>
      </c>
      <c r="K79" s="90">
        <v>48700</v>
      </c>
      <c r="L79" s="91" t="s">
        <v>25</v>
      </c>
      <c r="M79" s="90">
        <v>49700</v>
      </c>
      <c r="N79" s="90">
        <v>47800</v>
      </c>
      <c r="O79" s="90">
        <v>46800</v>
      </c>
      <c r="P79" s="91" t="s">
        <v>25</v>
      </c>
      <c r="Q79" s="90">
        <v>45300</v>
      </c>
      <c r="R79" s="90">
        <v>44700</v>
      </c>
      <c r="S79" s="90">
        <v>45200</v>
      </c>
      <c r="T79" s="91" t="s">
        <v>25</v>
      </c>
      <c r="U79" s="91" t="s">
        <v>25</v>
      </c>
      <c r="V79" s="91" t="s">
        <v>25</v>
      </c>
      <c r="W79" s="90">
        <v>48600</v>
      </c>
      <c r="X79" s="91" t="s">
        <v>25</v>
      </c>
      <c r="Y79" t="str">
        <f t="shared" si="9"/>
        <v>05-2021</v>
      </c>
      <c r="Z79">
        <f t="shared" si="10"/>
        <v>0</v>
      </c>
      <c r="AA79">
        <f t="shared" si="11"/>
        <v>0</v>
      </c>
      <c r="AB79">
        <f t="shared" si="12"/>
        <v>0</v>
      </c>
      <c r="AC79">
        <f t="shared" si="13"/>
        <v>0</v>
      </c>
      <c r="AI79" t="str">
        <v>11-2025</v>
      </c>
      <c r="AJ79">
        <f t="shared" si="14"/>
        <v>37961.538461538461</v>
      </c>
      <c r="AK79">
        <f t="shared" si="15"/>
        <v>37953.846153846156</v>
      </c>
      <c r="AL79">
        <f t="shared" si="16"/>
        <v>42153.846153846156</v>
      </c>
      <c r="AM79" s="89">
        <f t="shared" si="17"/>
        <v>41423.076923076922</v>
      </c>
    </row>
    <row r="80" spans="1:45">
      <c r="A80" t="str">
        <f t="shared" si="8"/>
        <v>05-2021</v>
      </c>
      <c r="B80" s="93">
        <v>44346</v>
      </c>
      <c r="C80" s="90" t="s">
        <v>24</v>
      </c>
      <c r="D80" s="90" t="s">
        <v>24</v>
      </c>
      <c r="E80" s="90" t="s">
        <v>24</v>
      </c>
      <c r="F80" s="90" t="s">
        <v>24</v>
      </c>
      <c r="G80" s="90" t="s">
        <v>24</v>
      </c>
      <c r="H80" s="90" t="s">
        <v>24</v>
      </c>
      <c r="I80" s="90" t="s">
        <v>24</v>
      </c>
      <c r="J80" s="90" t="s">
        <v>24</v>
      </c>
      <c r="K80" s="90" t="s">
        <v>24</v>
      </c>
      <c r="L80" s="90" t="s">
        <v>24</v>
      </c>
      <c r="M80" s="90" t="s">
        <v>24</v>
      </c>
      <c r="N80" s="90" t="s">
        <v>24</v>
      </c>
      <c r="O80" s="90" t="s">
        <v>24</v>
      </c>
      <c r="P80" s="90" t="s">
        <v>24</v>
      </c>
      <c r="Q80" s="90" t="s">
        <v>24</v>
      </c>
      <c r="R80" s="90" t="s">
        <v>24</v>
      </c>
      <c r="S80" s="90" t="s">
        <v>24</v>
      </c>
      <c r="T80" s="90" t="s">
        <v>24</v>
      </c>
      <c r="U80" s="90" t="s">
        <v>24</v>
      </c>
      <c r="V80" s="90" t="s">
        <v>24</v>
      </c>
      <c r="W80" s="90" t="s">
        <v>24</v>
      </c>
      <c r="X80" s="90" t="s">
        <v>24</v>
      </c>
      <c r="Y80" t="str">
        <f t="shared" si="9"/>
        <v>05-2021</v>
      </c>
      <c r="Z80">
        <f t="shared" si="10"/>
        <v>0</v>
      </c>
      <c r="AA80">
        <f t="shared" si="11"/>
        <v>0</v>
      </c>
      <c r="AB80">
        <f t="shared" si="12"/>
        <v>0</v>
      </c>
      <c r="AC80">
        <f t="shared" si="13"/>
        <v>0</v>
      </c>
    </row>
    <row r="81" spans="1:29">
      <c r="A81" t="str">
        <f t="shared" si="8"/>
        <v>05-2021</v>
      </c>
      <c r="B81" s="93">
        <v>44347</v>
      </c>
      <c r="C81" s="90">
        <v>48600</v>
      </c>
      <c r="D81" s="90">
        <v>50800</v>
      </c>
      <c r="E81" s="90">
        <v>47600</v>
      </c>
      <c r="F81" s="90">
        <v>45700</v>
      </c>
      <c r="G81" s="90">
        <v>48700</v>
      </c>
      <c r="H81" s="91" t="s">
        <v>25</v>
      </c>
      <c r="I81" s="90">
        <v>47500</v>
      </c>
      <c r="J81" s="91" t="s">
        <v>25</v>
      </c>
      <c r="K81" s="90">
        <v>48700</v>
      </c>
      <c r="L81" s="91" t="s">
        <v>25</v>
      </c>
      <c r="M81" s="90">
        <v>49800</v>
      </c>
      <c r="N81" s="90">
        <v>47800</v>
      </c>
      <c r="O81" s="90">
        <v>47000</v>
      </c>
      <c r="P81" s="91" t="s">
        <v>25</v>
      </c>
      <c r="Q81" s="90">
        <v>45100</v>
      </c>
      <c r="R81" s="90">
        <v>44900</v>
      </c>
      <c r="S81" s="90">
        <v>45300</v>
      </c>
      <c r="T81" s="91" t="s">
        <v>25</v>
      </c>
      <c r="U81" s="91" t="s">
        <v>25</v>
      </c>
      <c r="V81" s="91" t="s">
        <v>25</v>
      </c>
      <c r="W81" s="90">
        <v>48700</v>
      </c>
      <c r="X81" s="91" t="s">
        <v>25</v>
      </c>
      <c r="Y81" t="str">
        <f t="shared" si="9"/>
        <v>05-2021</v>
      </c>
      <c r="Z81">
        <f t="shared" si="10"/>
        <v>0</v>
      </c>
      <c r="AA81">
        <f t="shared" si="11"/>
        <v>0</v>
      </c>
      <c r="AB81">
        <f t="shared" si="12"/>
        <v>0</v>
      </c>
      <c r="AC81">
        <f t="shared" si="13"/>
        <v>0</v>
      </c>
    </row>
    <row r="82" spans="1:29">
      <c r="A82" t="str">
        <f t="shared" si="8"/>
        <v>06-2021</v>
      </c>
      <c r="B82" s="93">
        <v>44348</v>
      </c>
      <c r="C82" s="90">
        <v>48700</v>
      </c>
      <c r="D82" s="90">
        <v>50800</v>
      </c>
      <c r="E82" s="90">
        <v>47800</v>
      </c>
      <c r="F82" s="90">
        <v>46100</v>
      </c>
      <c r="G82" s="90">
        <v>48700</v>
      </c>
      <c r="H82" s="91" t="s">
        <v>25</v>
      </c>
      <c r="I82" s="90">
        <v>48000</v>
      </c>
      <c r="J82" s="91" t="s">
        <v>25</v>
      </c>
      <c r="K82" s="90">
        <v>48700</v>
      </c>
      <c r="L82" s="91" t="s">
        <v>25</v>
      </c>
      <c r="M82" s="90">
        <v>50300</v>
      </c>
      <c r="N82" s="90">
        <v>47800</v>
      </c>
      <c r="O82" s="90">
        <v>47600</v>
      </c>
      <c r="P82" s="91" t="s">
        <v>25</v>
      </c>
      <c r="Q82" s="90">
        <v>45600</v>
      </c>
      <c r="R82" s="90">
        <v>45300</v>
      </c>
      <c r="S82" s="90">
        <v>45500</v>
      </c>
      <c r="T82" s="91" t="s">
        <v>25</v>
      </c>
      <c r="U82" s="91" t="s">
        <v>25</v>
      </c>
      <c r="V82" s="91" t="s">
        <v>25</v>
      </c>
      <c r="W82" s="90">
        <v>48800</v>
      </c>
      <c r="X82" s="91" t="s">
        <v>25</v>
      </c>
      <c r="Y82" t="str">
        <f t="shared" si="9"/>
        <v>06-2021</v>
      </c>
      <c r="Z82">
        <f t="shared" si="10"/>
        <v>0</v>
      </c>
      <c r="AA82">
        <f t="shared" si="11"/>
        <v>0</v>
      </c>
      <c r="AB82">
        <f t="shared" si="12"/>
        <v>0</v>
      </c>
      <c r="AC82">
        <f t="shared" si="13"/>
        <v>0</v>
      </c>
    </row>
    <row r="83" spans="1:29">
      <c r="A83" t="str">
        <f t="shared" si="8"/>
        <v>06-2021</v>
      </c>
      <c r="B83" s="93">
        <v>44349</v>
      </c>
      <c r="C83" s="90">
        <v>48900</v>
      </c>
      <c r="D83" s="90">
        <v>50800</v>
      </c>
      <c r="E83" s="90">
        <v>48500</v>
      </c>
      <c r="F83" s="90">
        <v>46500</v>
      </c>
      <c r="G83" s="90">
        <v>48700</v>
      </c>
      <c r="H83" s="91" t="s">
        <v>25</v>
      </c>
      <c r="I83" s="90">
        <v>48500</v>
      </c>
      <c r="J83" s="91" t="s">
        <v>25</v>
      </c>
      <c r="K83" s="90">
        <v>48700</v>
      </c>
      <c r="L83" s="91" t="s">
        <v>25</v>
      </c>
      <c r="M83" s="90">
        <v>50800</v>
      </c>
      <c r="N83" s="90">
        <v>47800</v>
      </c>
      <c r="O83" s="90">
        <v>48050</v>
      </c>
      <c r="P83" s="91" t="s">
        <v>25</v>
      </c>
      <c r="Q83" s="90">
        <v>46500</v>
      </c>
      <c r="R83" s="90">
        <v>46200</v>
      </c>
      <c r="S83" s="90">
        <v>46600</v>
      </c>
      <c r="T83" s="91" t="s">
        <v>25</v>
      </c>
      <c r="U83" s="91" t="s">
        <v>25</v>
      </c>
      <c r="V83" s="91" t="s">
        <v>25</v>
      </c>
      <c r="W83" s="90">
        <v>49100</v>
      </c>
      <c r="X83" s="91" t="s">
        <v>25</v>
      </c>
      <c r="Y83" t="str">
        <f t="shared" si="9"/>
        <v>06-2021</v>
      </c>
      <c r="Z83">
        <f t="shared" si="10"/>
        <v>0</v>
      </c>
      <c r="AA83">
        <f t="shared" si="11"/>
        <v>0</v>
      </c>
      <c r="AB83">
        <f t="shared" si="12"/>
        <v>0</v>
      </c>
      <c r="AC83">
        <f t="shared" si="13"/>
        <v>0</v>
      </c>
    </row>
    <row r="84" spans="1:29">
      <c r="A84" t="str">
        <f t="shared" si="8"/>
        <v>06-2021</v>
      </c>
      <c r="B84" s="93">
        <v>44350</v>
      </c>
      <c r="C84" s="90">
        <v>49300</v>
      </c>
      <c r="D84" s="90">
        <v>50800</v>
      </c>
      <c r="E84" s="90">
        <v>48900</v>
      </c>
      <c r="F84" s="90">
        <v>47000</v>
      </c>
      <c r="G84" s="90">
        <v>49000</v>
      </c>
      <c r="H84" s="91" t="s">
        <v>25</v>
      </c>
      <c r="I84" s="90">
        <v>49000</v>
      </c>
      <c r="J84" s="91" t="s">
        <v>25</v>
      </c>
      <c r="K84" s="90">
        <v>48700</v>
      </c>
      <c r="L84" s="91" t="s">
        <v>25</v>
      </c>
      <c r="M84" s="90">
        <v>51500</v>
      </c>
      <c r="N84" s="90">
        <v>47800</v>
      </c>
      <c r="O84" s="90">
        <v>48600</v>
      </c>
      <c r="P84" s="91" t="s">
        <v>25</v>
      </c>
      <c r="Q84" s="90">
        <v>47000</v>
      </c>
      <c r="R84" s="90">
        <v>46600</v>
      </c>
      <c r="S84" s="90">
        <v>47100</v>
      </c>
      <c r="T84" s="91" t="s">
        <v>25</v>
      </c>
      <c r="U84" s="91" t="s">
        <v>25</v>
      </c>
      <c r="V84" s="91" t="s">
        <v>25</v>
      </c>
      <c r="W84" s="90">
        <v>49400</v>
      </c>
      <c r="X84" s="91" t="s">
        <v>25</v>
      </c>
      <c r="Y84" t="str">
        <f t="shared" si="9"/>
        <v>06-2021</v>
      </c>
      <c r="Z84">
        <f t="shared" si="10"/>
        <v>0</v>
      </c>
      <c r="AA84">
        <f t="shared" si="11"/>
        <v>0</v>
      </c>
      <c r="AB84">
        <f t="shared" si="12"/>
        <v>0</v>
      </c>
      <c r="AC84">
        <f t="shared" si="13"/>
        <v>0</v>
      </c>
    </row>
    <row r="85" spans="1:29">
      <c r="A85" t="str">
        <f t="shared" si="8"/>
        <v>06-2021</v>
      </c>
      <c r="B85" s="93">
        <v>44351</v>
      </c>
      <c r="C85" s="90">
        <v>49400</v>
      </c>
      <c r="D85" s="90">
        <v>51000</v>
      </c>
      <c r="E85" s="90">
        <v>49600</v>
      </c>
      <c r="F85" s="90">
        <v>47800</v>
      </c>
      <c r="G85" s="90">
        <v>49200</v>
      </c>
      <c r="H85" s="91" t="s">
        <v>25</v>
      </c>
      <c r="I85" s="90">
        <v>49000</v>
      </c>
      <c r="J85" s="91" t="s">
        <v>25</v>
      </c>
      <c r="K85" s="90">
        <v>48800</v>
      </c>
      <c r="L85" s="91" t="s">
        <v>25</v>
      </c>
      <c r="M85" s="90">
        <v>51900</v>
      </c>
      <c r="N85" s="90">
        <v>48000</v>
      </c>
      <c r="O85" s="90">
        <v>49200</v>
      </c>
      <c r="P85" s="91" t="s">
        <v>25</v>
      </c>
      <c r="Q85" s="90">
        <v>47000</v>
      </c>
      <c r="R85" s="90">
        <v>46700</v>
      </c>
      <c r="S85" s="90">
        <v>47400</v>
      </c>
      <c r="T85" s="91" t="s">
        <v>25</v>
      </c>
      <c r="U85" s="91" t="s">
        <v>25</v>
      </c>
      <c r="V85" s="91" t="s">
        <v>25</v>
      </c>
      <c r="W85" s="90">
        <v>49600</v>
      </c>
      <c r="X85" s="91" t="s">
        <v>25</v>
      </c>
      <c r="Y85" t="str">
        <f t="shared" si="9"/>
        <v>06-2021</v>
      </c>
      <c r="Z85">
        <f t="shared" si="10"/>
        <v>0</v>
      </c>
      <c r="AA85">
        <f t="shared" si="11"/>
        <v>0</v>
      </c>
      <c r="AB85">
        <f t="shared" si="12"/>
        <v>0</v>
      </c>
      <c r="AC85">
        <f t="shared" si="13"/>
        <v>0</v>
      </c>
    </row>
    <row r="86" spans="1:29">
      <c r="A86" t="str">
        <f t="shared" ref="A86:A149" si="18">TEXT(B86,"mm-YYYY")</f>
        <v>06-2021</v>
      </c>
      <c r="B86" s="93">
        <v>44352</v>
      </c>
      <c r="C86" s="90">
        <v>49600</v>
      </c>
      <c r="D86" s="90">
        <v>51300</v>
      </c>
      <c r="E86" s="90">
        <v>50300</v>
      </c>
      <c r="F86" s="90">
        <v>48000</v>
      </c>
      <c r="G86" s="90">
        <v>49200</v>
      </c>
      <c r="H86" s="91" t="s">
        <v>25</v>
      </c>
      <c r="I86" s="90">
        <v>48700</v>
      </c>
      <c r="J86" s="91" t="s">
        <v>25</v>
      </c>
      <c r="K86" s="90">
        <v>48900</v>
      </c>
      <c r="L86" s="91" t="s">
        <v>25</v>
      </c>
      <c r="M86" s="90">
        <v>52200</v>
      </c>
      <c r="N86" s="90">
        <v>48200</v>
      </c>
      <c r="O86" s="90">
        <v>49250</v>
      </c>
      <c r="P86" s="91" t="s">
        <v>25</v>
      </c>
      <c r="Q86" s="90">
        <v>46800</v>
      </c>
      <c r="R86" s="90">
        <v>46800</v>
      </c>
      <c r="S86" s="90">
        <v>47000</v>
      </c>
      <c r="T86" s="91" t="s">
        <v>25</v>
      </c>
      <c r="U86" s="91" t="s">
        <v>25</v>
      </c>
      <c r="V86" s="91" t="s">
        <v>25</v>
      </c>
      <c r="W86" s="90">
        <v>49800</v>
      </c>
      <c r="X86" s="91" t="s">
        <v>25</v>
      </c>
      <c r="Y86" t="str">
        <f t="shared" ref="Y86:Y149" si="19">TEXT(B86,"MM-YYYY")</f>
        <v>06-2021</v>
      </c>
      <c r="Z86">
        <f t="shared" ref="Z86:Z149" si="20">_xlfn.XLOOKUP(Y86,AN:AN,AP:AP,"")</f>
        <v>0</v>
      </c>
      <c r="AA86">
        <f t="shared" ref="AA86:AA149" si="21">_xlfn.XLOOKUP(Y86,AN:AN,AQ:AQ,"")</f>
        <v>0</v>
      </c>
      <c r="AB86">
        <f t="shared" ref="AB86:AB149" si="22">_xlfn.XLOOKUP(Y86,AN:AN,AR:AR,"")</f>
        <v>0</v>
      </c>
      <c r="AC86">
        <f t="shared" ref="AC86:AC149" si="23">_xlfn.XLOOKUP(Y86,AN:AN,AS:AS,"")</f>
        <v>0</v>
      </c>
    </row>
    <row r="87" spans="1:29">
      <c r="A87" t="str">
        <f t="shared" si="18"/>
        <v>06-2021</v>
      </c>
      <c r="B87" s="93">
        <v>44353</v>
      </c>
      <c r="C87" s="90" t="s">
        <v>24</v>
      </c>
      <c r="D87" s="90" t="s">
        <v>24</v>
      </c>
      <c r="E87" s="90" t="s">
        <v>24</v>
      </c>
      <c r="F87" s="90" t="s">
        <v>24</v>
      </c>
      <c r="G87" s="90" t="s">
        <v>24</v>
      </c>
      <c r="H87" s="90" t="s">
        <v>24</v>
      </c>
      <c r="I87" s="90" t="s">
        <v>24</v>
      </c>
      <c r="J87" s="90" t="s">
        <v>24</v>
      </c>
      <c r="K87" s="90" t="s">
        <v>24</v>
      </c>
      <c r="L87" s="90" t="s">
        <v>24</v>
      </c>
      <c r="M87" s="90" t="s">
        <v>24</v>
      </c>
      <c r="N87" s="90" t="s">
        <v>24</v>
      </c>
      <c r="O87" s="90" t="s">
        <v>24</v>
      </c>
      <c r="P87" s="90" t="s">
        <v>24</v>
      </c>
      <c r="Q87" s="90" t="s">
        <v>24</v>
      </c>
      <c r="R87" s="90" t="s">
        <v>24</v>
      </c>
      <c r="S87" s="90" t="s">
        <v>24</v>
      </c>
      <c r="T87" s="90" t="s">
        <v>24</v>
      </c>
      <c r="U87" s="90" t="s">
        <v>24</v>
      </c>
      <c r="V87" s="90" t="s">
        <v>24</v>
      </c>
      <c r="W87" s="90" t="s">
        <v>24</v>
      </c>
      <c r="X87" s="90" t="s">
        <v>24</v>
      </c>
      <c r="Y87" t="str">
        <f t="shared" si="19"/>
        <v>06-2021</v>
      </c>
      <c r="Z87">
        <f t="shared" si="20"/>
        <v>0</v>
      </c>
      <c r="AA87">
        <f t="shared" si="21"/>
        <v>0</v>
      </c>
      <c r="AB87">
        <f t="shared" si="22"/>
        <v>0</v>
      </c>
      <c r="AC87">
        <f t="shared" si="23"/>
        <v>0</v>
      </c>
    </row>
    <row r="88" spans="1:29">
      <c r="A88" t="str">
        <f t="shared" si="18"/>
        <v>06-2021</v>
      </c>
      <c r="B88" s="93">
        <v>44354</v>
      </c>
      <c r="C88" s="90">
        <v>49600</v>
      </c>
      <c r="D88" s="90">
        <v>51300</v>
      </c>
      <c r="E88" s="90">
        <v>50000</v>
      </c>
      <c r="F88" s="90">
        <v>47500</v>
      </c>
      <c r="G88" s="90">
        <v>49100</v>
      </c>
      <c r="H88" s="91" t="s">
        <v>25</v>
      </c>
      <c r="I88" s="90">
        <v>48000</v>
      </c>
      <c r="J88" s="91" t="s">
        <v>25</v>
      </c>
      <c r="K88" s="90">
        <v>48900</v>
      </c>
      <c r="L88" s="91" t="s">
        <v>25</v>
      </c>
      <c r="M88" s="90">
        <v>52100</v>
      </c>
      <c r="N88" s="90">
        <v>48200</v>
      </c>
      <c r="O88" s="90">
        <v>49000</v>
      </c>
      <c r="P88" s="91" t="s">
        <v>25</v>
      </c>
      <c r="Q88" s="90">
        <v>46600</v>
      </c>
      <c r="R88" s="90">
        <v>46600</v>
      </c>
      <c r="S88" s="90">
        <v>46600</v>
      </c>
      <c r="T88" s="91" t="s">
        <v>25</v>
      </c>
      <c r="U88" s="91" t="s">
        <v>25</v>
      </c>
      <c r="V88" s="91" t="s">
        <v>25</v>
      </c>
      <c r="W88" s="90">
        <v>49800</v>
      </c>
      <c r="X88" s="91" t="s">
        <v>25</v>
      </c>
      <c r="Y88" t="str">
        <f t="shared" si="19"/>
        <v>06-2021</v>
      </c>
      <c r="Z88">
        <f t="shared" si="20"/>
        <v>0</v>
      </c>
      <c r="AA88">
        <f t="shared" si="21"/>
        <v>0</v>
      </c>
      <c r="AB88">
        <f t="shared" si="22"/>
        <v>0</v>
      </c>
      <c r="AC88">
        <f t="shared" si="23"/>
        <v>0</v>
      </c>
    </row>
    <row r="89" spans="1:29">
      <c r="A89" t="str">
        <f t="shared" si="18"/>
        <v>06-2021</v>
      </c>
      <c r="B89" s="93">
        <v>44355</v>
      </c>
      <c r="C89" s="90">
        <v>49300</v>
      </c>
      <c r="D89" s="90">
        <v>51200</v>
      </c>
      <c r="E89" s="90">
        <v>49900</v>
      </c>
      <c r="F89" s="90">
        <v>47500</v>
      </c>
      <c r="G89" s="90">
        <v>49000</v>
      </c>
      <c r="H89" s="91" t="s">
        <v>25</v>
      </c>
      <c r="I89" s="90">
        <v>47500</v>
      </c>
      <c r="J89" s="91" t="s">
        <v>25</v>
      </c>
      <c r="K89" s="90">
        <v>48800</v>
      </c>
      <c r="L89" s="91" t="s">
        <v>25</v>
      </c>
      <c r="M89" s="90">
        <v>51800</v>
      </c>
      <c r="N89" s="90">
        <v>47600</v>
      </c>
      <c r="O89" s="90">
        <v>49000</v>
      </c>
      <c r="P89" s="91" t="s">
        <v>25</v>
      </c>
      <c r="Q89" s="90">
        <v>46400</v>
      </c>
      <c r="R89" s="90">
        <v>46000</v>
      </c>
      <c r="S89" s="90">
        <v>46450</v>
      </c>
      <c r="T89" s="91" t="s">
        <v>25</v>
      </c>
      <c r="U89" s="91" t="s">
        <v>25</v>
      </c>
      <c r="V89" s="91" t="s">
        <v>25</v>
      </c>
      <c r="W89" s="90">
        <v>49600</v>
      </c>
      <c r="X89" s="91" t="s">
        <v>25</v>
      </c>
      <c r="Y89" t="str">
        <f t="shared" si="19"/>
        <v>06-2021</v>
      </c>
      <c r="Z89">
        <f t="shared" si="20"/>
        <v>0</v>
      </c>
      <c r="AA89">
        <f t="shared" si="21"/>
        <v>0</v>
      </c>
      <c r="AB89">
        <f t="shared" si="22"/>
        <v>0</v>
      </c>
      <c r="AC89">
        <f t="shared" si="23"/>
        <v>0</v>
      </c>
    </row>
    <row r="90" spans="1:29">
      <c r="A90" t="str">
        <f t="shared" si="18"/>
        <v>06-2021</v>
      </c>
      <c r="B90" s="93">
        <v>44356</v>
      </c>
      <c r="C90" s="90">
        <v>49100</v>
      </c>
      <c r="D90" s="90">
        <v>51100</v>
      </c>
      <c r="E90" s="90">
        <v>49500</v>
      </c>
      <c r="F90" s="90">
        <v>47000</v>
      </c>
      <c r="G90" s="90">
        <v>48700</v>
      </c>
      <c r="H90" s="91" t="s">
        <v>25</v>
      </c>
      <c r="I90" s="90">
        <v>47500</v>
      </c>
      <c r="J90" s="91" t="s">
        <v>25</v>
      </c>
      <c r="K90" s="90">
        <v>48200</v>
      </c>
      <c r="L90" s="91" t="s">
        <v>25</v>
      </c>
      <c r="M90" s="90">
        <v>51600</v>
      </c>
      <c r="N90" s="90">
        <v>47300</v>
      </c>
      <c r="O90" s="90">
        <v>48500</v>
      </c>
      <c r="P90" s="91" t="s">
        <v>25</v>
      </c>
      <c r="Q90" s="90">
        <v>46000</v>
      </c>
      <c r="R90" s="90">
        <v>46000</v>
      </c>
      <c r="S90" s="90">
        <v>46500</v>
      </c>
      <c r="T90" s="91" t="s">
        <v>25</v>
      </c>
      <c r="U90" s="91" t="s">
        <v>25</v>
      </c>
      <c r="V90" s="91" t="s">
        <v>25</v>
      </c>
      <c r="W90" s="90">
        <v>49300</v>
      </c>
      <c r="X90" s="91" t="s">
        <v>25</v>
      </c>
      <c r="Y90" t="str">
        <f t="shared" si="19"/>
        <v>06-2021</v>
      </c>
      <c r="Z90">
        <f t="shared" si="20"/>
        <v>0</v>
      </c>
      <c r="AA90">
        <f t="shared" si="21"/>
        <v>0</v>
      </c>
      <c r="AB90">
        <f t="shared" si="22"/>
        <v>0</v>
      </c>
      <c r="AC90">
        <f t="shared" si="23"/>
        <v>0</v>
      </c>
    </row>
    <row r="91" spans="1:29">
      <c r="A91" t="str">
        <f t="shared" si="18"/>
        <v>06-2021</v>
      </c>
      <c r="B91" s="93">
        <v>44357</v>
      </c>
      <c r="C91" s="90">
        <v>49200</v>
      </c>
      <c r="D91" s="90">
        <v>51200</v>
      </c>
      <c r="E91" s="90">
        <v>49700</v>
      </c>
      <c r="F91" s="90">
        <v>47250</v>
      </c>
      <c r="G91" s="90">
        <v>48400</v>
      </c>
      <c r="H91" s="91" t="s">
        <v>25</v>
      </c>
      <c r="I91" s="90">
        <v>47500</v>
      </c>
      <c r="J91" s="91" t="s">
        <v>25</v>
      </c>
      <c r="K91" s="90">
        <v>48200</v>
      </c>
      <c r="L91" s="91" t="s">
        <v>25</v>
      </c>
      <c r="M91" s="90">
        <v>51800</v>
      </c>
      <c r="N91" s="90">
        <v>47300</v>
      </c>
      <c r="O91" s="90">
        <v>48800</v>
      </c>
      <c r="P91" s="91" t="s">
        <v>25</v>
      </c>
      <c r="Q91" s="90">
        <v>46400</v>
      </c>
      <c r="R91" s="90">
        <v>46100</v>
      </c>
      <c r="S91" s="90">
        <v>46500</v>
      </c>
      <c r="T91" s="91" t="s">
        <v>25</v>
      </c>
      <c r="U91" s="91" t="s">
        <v>25</v>
      </c>
      <c r="V91" s="91" t="s">
        <v>25</v>
      </c>
      <c r="W91" s="90">
        <v>49100</v>
      </c>
      <c r="X91" s="91" t="s">
        <v>25</v>
      </c>
      <c r="Y91" t="str">
        <f t="shared" si="19"/>
        <v>06-2021</v>
      </c>
      <c r="Z91">
        <f t="shared" si="20"/>
        <v>0</v>
      </c>
      <c r="AA91">
        <f t="shared" si="21"/>
        <v>0</v>
      </c>
      <c r="AB91">
        <f t="shared" si="22"/>
        <v>0</v>
      </c>
      <c r="AC91">
        <f t="shared" si="23"/>
        <v>0</v>
      </c>
    </row>
    <row r="92" spans="1:29">
      <c r="A92" t="str">
        <f t="shared" si="18"/>
        <v>06-2021</v>
      </c>
      <c r="B92" s="93">
        <v>44358</v>
      </c>
      <c r="C92" s="90">
        <v>49500</v>
      </c>
      <c r="D92" s="90">
        <v>51700</v>
      </c>
      <c r="E92" s="90">
        <v>49800</v>
      </c>
      <c r="F92" s="90">
        <v>47250</v>
      </c>
      <c r="G92" s="90">
        <v>48400</v>
      </c>
      <c r="H92" s="91" t="s">
        <v>25</v>
      </c>
      <c r="I92" s="90">
        <v>48000</v>
      </c>
      <c r="J92" s="91" t="s">
        <v>25</v>
      </c>
      <c r="K92" s="90">
        <v>48300</v>
      </c>
      <c r="L92" s="91" t="s">
        <v>25</v>
      </c>
      <c r="M92" s="90">
        <v>52100</v>
      </c>
      <c r="N92" s="90">
        <v>47500</v>
      </c>
      <c r="O92" s="90">
        <v>49200</v>
      </c>
      <c r="P92" s="91" t="s">
        <v>25</v>
      </c>
      <c r="Q92" s="90">
        <v>46900</v>
      </c>
      <c r="R92" s="90">
        <v>46600</v>
      </c>
      <c r="S92" s="90">
        <v>46700</v>
      </c>
      <c r="T92" s="91" t="s">
        <v>25</v>
      </c>
      <c r="U92" s="91" t="s">
        <v>25</v>
      </c>
      <c r="V92" s="91" t="s">
        <v>25</v>
      </c>
      <c r="W92" s="90">
        <v>48800</v>
      </c>
      <c r="X92" s="91" t="s">
        <v>25</v>
      </c>
      <c r="Y92" t="str">
        <f t="shared" si="19"/>
        <v>06-2021</v>
      </c>
      <c r="Z92">
        <f t="shared" si="20"/>
        <v>0</v>
      </c>
      <c r="AA92">
        <f t="shared" si="21"/>
        <v>0</v>
      </c>
      <c r="AB92">
        <f t="shared" si="22"/>
        <v>0</v>
      </c>
      <c r="AC92">
        <f t="shared" si="23"/>
        <v>0</v>
      </c>
    </row>
    <row r="93" spans="1:29">
      <c r="A93" t="str">
        <f t="shared" si="18"/>
        <v>06-2021</v>
      </c>
      <c r="B93" s="93">
        <v>44359</v>
      </c>
      <c r="C93" s="90">
        <v>49500</v>
      </c>
      <c r="D93" s="90">
        <v>51700</v>
      </c>
      <c r="E93" s="90">
        <v>49800</v>
      </c>
      <c r="F93" s="90">
        <v>47250</v>
      </c>
      <c r="G93" s="90">
        <v>48400</v>
      </c>
      <c r="H93" s="91" t="s">
        <v>25</v>
      </c>
      <c r="I93" s="90">
        <v>48500</v>
      </c>
      <c r="J93" s="91" t="s">
        <v>25</v>
      </c>
      <c r="K93" s="90">
        <v>48300</v>
      </c>
      <c r="L93" s="91" t="s">
        <v>25</v>
      </c>
      <c r="M93" s="90">
        <v>51900</v>
      </c>
      <c r="N93" s="90">
        <v>47500</v>
      </c>
      <c r="O93" s="90">
        <v>49100</v>
      </c>
      <c r="P93" s="91" t="s">
        <v>25</v>
      </c>
      <c r="Q93" s="90">
        <v>46500</v>
      </c>
      <c r="R93" s="90">
        <v>46600</v>
      </c>
      <c r="S93" s="90">
        <v>46600</v>
      </c>
      <c r="T93" s="91" t="s">
        <v>25</v>
      </c>
      <c r="U93" s="91" t="s">
        <v>25</v>
      </c>
      <c r="V93" s="91" t="s">
        <v>25</v>
      </c>
      <c r="W93" s="90">
        <v>48800</v>
      </c>
      <c r="X93" s="91" t="s">
        <v>25</v>
      </c>
      <c r="Y93" t="str">
        <f t="shared" si="19"/>
        <v>06-2021</v>
      </c>
      <c r="Z93">
        <f t="shared" si="20"/>
        <v>0</v>
      </c>
      <c r="AA93">
        <f t="shared" si="21"/>
        <v>0</v>
      </c>
      <c r="AB93">
        <f t="shared" si="22"/>
        <v>0</v>
      </c>
      <c r="AC93">
        <f t="shared" si="23"/>
        <v>0</v>
      </c>
    </row>
    <row r="94" spans="1:29">
      <c r="A94" t="str">
        <f t="shared" si="18"/>
        <v>06-2021</v>
      </c>
      <c r="B94" s="93">
        <v>44360</v>
      </c>
      <c r="C94" s="90" t="s">
        <v>24</v>
      </c>
      <c r="D94" s="90" t="s">
        <v>24</v>
      </c>
      <c r="E94" s="90" t="s">
        <v>24</v>
      </c>
      <c r="F94" s="90" t="s">
        <v>24</v>
      </c>
      <c r="G94" s="90" t="s">
        <v>24</v>
      </c>
      <c r="H94" s="90" t="s">
        <v>24</v>
      </c>
      <c r="I94" s="90" t="s">
        <v>24</v>
      </c>
      <c r="J94" s="90" t="s">
        <v>24</v>
      </c>
      <c r="K94" s="90" t="s">
        <v>24</v>
      </c>
      <c r="L94" s="90" t="s">
        <v>24</v>
      </c>
      <c r="M94" s="90" t="s">
        <v>24</v>
      </c>
      <c r="N94" s="90" t="s">
        <v>24</v>
      </c>
      <c r="O94" s="90" t="s">
        <v>24</v>
      </c>
      <c r="P94" s="90" t="s">
        <v>24</v>
      </c>
      <c r="Q94" s="90" t="s">
        <v>24</v>
      </c>
      <c r="R94" s="90" t="s">
        <v>24</v>
      </c>
      <c r="S94" s="90" t="s">
        <v>24</v>
      </c>
      <c r="T94" s="90" t="s">
        <v>24</v>
      </c>
      <c r="U94" s="90" t="s">
        <v>24</v>
      </c>
      <c r="V94" s="90" t="s">
        <v>24</v>
      </c>
      <c r="W94" s="90" t="s">
        <v>24</v>
      </c>
      <c r="X94" s="90" t="s">
        <v>24</v>
      </c>
      <c r="Y94" t="str">
        <f t="shared" si="19"/>
        <v>06-2021</v>
      </c>
      <c r="Z94">
        <f t="shared" si="20"/>
        <v>0</v>
      </c>
      <c r="AA94">
        <f t="shared" si="21"/>
        <v>0</v>
      </c>
      <c r="AB94">
        <f t="shared" si="22"/>
        <v>0</v>
      </c>
      <c r="AC94">
        <f t="shared" si="23"/>
        <v>0</v>
      </c>
    </row>
    <row r="95" spans="1:29">
      <c r="A95" t="str">
        <f t="shared" si="18"/>
        <v>06-2021</v>
      </c>
      <c r="B95" s="93">
        <v>44361</v>
      </c>
      <c r="C95" s="90">
        <v>49300</v>
      </c>
      <c r="D95" s="90">
        <v>51500</v>
      </c>
      <c r="E95" s="90">
        <v>49100</v>
      </c>
      <c r="F95" s="90">
        <v>47000</v>
      </c>
      <c r="G95" s="90">
        <v>48400</v>
      </c>
      <c r="H95" s="91" t="s">
        <v>25</v>
      </c>
      <c r="I95" s="90">
        <v>48000</v>
      </c>
      <c r="J95" s="91" t="s">
        <v>25</v>
      </c>
      <c r="K95" s="90">
        <v>48300</v>
      </c>
      <c r="L95" s="91" t="s">
        <v>25</v>
      </c>
      <c r="M95" s="90">
        <v>51600</v>
      </c>
      <c r="N95" s="90">
        <v>47500</v>
      </c>
      <c r="O95" s="90">
        <v>48600</v>
      </c>
      <c r="P95" s="91" t="s">
        <v>25</v>
      </c>
      <c r="Q95" s="90">
        <v>46000</v>
      </c>
      <c r="R95" s="90">
        <v>46200</v>
      </c>
      <c r="S95" s="90">
        <v>46500</v>
      </c>
      <c r="T95" s="91" t="s">
        <v>25</v>
      </c>
      <c r="U95" s="91" t="s">
        <v>25</v>
      </c>
      <c r="V95" s="91" t="s">
        <v>25</v>
      </c>
      <c r="W95" s="90">
        <v>49100</v>
      </c>
      <c r="X95" s="91" t="s">
        <v>25</v>
      </c>
      <c r="Y95" t="str">
        <f t="shared" si="19"/>
        <v>06-2021</v>
      </c>
      <c r="Z95">
        <f t="shared" si="20"/>
        <v>0</v>
      </c>
      <c r="AA95">
        <f t="shared" si="21"/>
        <v>0</v>
      </c>
      <c r="AB95">
        <f t="shared" si="22"/>
        <v>0</v>
      </c>
      <c r="AC95">
        <f t="shared" si="23"/>
        <v>0</v>
      </c>
    </row>
    <row r="96" spans="1:29">
      <c r="A96" t="str">
        <f t="shared" si="18"/>
        <v>06-2021</v>
      </c>
      <c r="B96" s="93">
        <v>44362</v>
      </c>
      <c r="C96" s="90">
        <v>49200</v>
      </c>
      <c r="D96" s="90">
        <v>51300</v>
      </c>
      <c r="E96" s="90">
        <v>49100</v>
      </c>
      <c r="F96" s="90">
        <v>46750</v>
      </c>
      <c r="G96" s="90">
        <v>48400</v>
      </c>
      <c r="H96" s="91" t="s">
        <v>25</v>
      </c>
      <c r="I96" s="90">
        <v>47500</v>
      </c>
      <c r="J96" s="91" t="s">
        <v>25</v>
      </c>
      <c r="K96" s="90">
        <v>48300</v>
      </c>
      <c r="L96" s="91" t="s">
        <v>25</v>
      </c>
      <c r="M96" s="90">
        <v>51500</v>
      </c>
      <c r="N96" s="90">
        <v>47500</v>
      </c>
      <c r="O96" s="90">
        <v>48400</v>
      </c>
      <c r="P96" s="91" t="s">
        <v>25</v>
      </c>
      <c r="Q96" s="90">
        <v>46300</v>
      </c>
      <c r="R96" s="90">
        <v>46200</v>
      </c>
      <c r="S96" s="90">
        <v>46400</v>
      </c>
      <c r="T96" s="91" t="s">
        <v>25</v>
      </c>
      <c r="U96" s="91" t="s">
        <v>25</v>
      </c>
      <c r="V96" s="91" t="s">
        <v>25</v>
      </c>
      <c r="W96" s="90">
        <v>49100</v>
      </c>
      <c r="X96" s="91" t="s">
        <v>25</v>
      </c>
      <c r="Y96" t="str">
        <f t="shared" si="19"/>
        <v>06-2021</v>
      </c>
      <c r="Z96">
        <f t="shared" si="20"/>
        <v>0</v>
      </c>
      <c r="AA96">
        <f t="shared" si="21"/>
        <v>0</v>
      </c>
      <c r="AB96">
        <f t="shared" si="22"/>
        <v>0</v>
      </c>
      <c r="AC96">
        <f t="shared" si="23"/>
        <v>0</v>
      </c>
    </row>
    <row r="97" spans="1:29">
      <c r="A97" t="str">
        <f t="shared" si="18"/>
        <v>06-2021</v>
      </c>
      <c r="B97" s="93">
        <v>44363</v>
      </c>
      <c r="C97" s="90">
        <v>49200</v>
      </c>
      <c r="D97" s="90">
        <v>51200</v>
      </c>
      <c r="E97" s="90">
        <v>49000</v>
      </c>
      <c r="F97" s="90">
        <v>46000</v>
      </c>
      <c r="G97" s="90">
        <v>48300</v>
      </c>
      <c r="H97" s="91" t="s">
        <v>25</v>
      </c>
      <c r="I97" s="90">
        <v>47500</v>
      </c>
      <c r="J97" s="91" t="s">
        <v>25</v>
      </c>
      <c r="K97" s="90">
        <v>47800</v>
      </c>
      <c r="L97" s="91" t="s">
        <v>25</v>
      </c>
      <c r="M97" s="90">
        <v>51300</v>
      </c>
      <c r="N97" s="90">
        <v>47500</v>
      </c>
      <c r="O97" s="90">
        <v>47900</v>
      </c>
      <c r="P97" s="91" t="s">
        <v>25</v>
      </c>
      <c r="Q97" s="90">
        <v>45600</v>
      </c>
      <c r="R97" s="90">
        <v>46000</v>
      </c>
      <c r="S97" s="90">
        <v>46000</v>
      </c>
      <c r="T97" s="91" t="s">
        <v>25</v>
      </c>
      <c r="U97" s="91" t="s">
        <v>25</v>
      </c>
      <c r="V97" s="91" t="s">
        <v>25</v>
      </c>
      <c r="W97" s="90">
        <v>49100</v>
      </c>
      <c r="X97" s="91" t="s">
        <v>25</v>
      </c>
      <c r="Y97" t="str">
        <f t="shared" si="19"/>
        <v>06-2021</v>
      </c>
      <c r="Z97">
        <f t="shared" si="20"/>
        <v>0</v>
      </c>
      <c r="AA97">
        <f t="shared" si="21"/>
        <v>0</v>
      </c>
      <c r="AB97">
        <f t="shared" si="22"/>
        <v>0</v>
      </c>
      <c r="AC97">
        <f t="shared" si="23"/>
        <v>0</v>
      </c>
    </row>
    <row r="98" spans="1:29">
      <c r="A98" t="str">
        <f t="shared" si="18"/>
        <v>06-2021</v>
      </c>
      <c r="B98" s="93">
        <v>44364</v>
      </c>
      <c r="C98" s="90">
        <v>48800</v>
      </c>
      <c r="D98" s="90">
        <v>50800</v>
      </c>
      <c r="E98" s="90">
        <v>48900</v>
      </c>
      <c r="F98" s="90">
        <v>45500</v>
      </c>
      <c r="G98" s="90">
        <v>48100</v>
      </c>
      <c r="H98" s="91" t="s">
        <v>25</v>
      </c>
      <c r="I98" s="90">
        <v>47000</v>
      </c>
      <c r="J98" s="91" t="s">
        <v>25</v>
      </c>
      <c r="K98" s="90">
        <v>47700</v>
      </c>
      <c r="L98" s="91" t="s">
        <v>25</v>
      </c>
      <c r="M98" s="90">
        <v>50900</v>
      </c>
      <c r="N98" s="90">
        <v>47000</v>
      </c>
      <c r="O98" s="90">
        <v>47500</v>
      </c>
      <c r="P98" s="91" t="s">
        <v>25</v>
      </c>
      <c r="Q98" s="90">
        <v>45550</v>
      </c>
      <c r="R98" s="90">
        <v>45600</v>
      </c>
      <c r="S98" s="90">
        <v>45700</v>
      </c>
      <c r="T98" s="91" t="s">
        <v>25</v>
      </c>
      <c r="U98" s="91" t="s">
        <v>25</v>
      </c>
      <c r="V98" s="91" t="s">
        <v>25</v>
      </c>
      <c r="W98" s="90">
        <v>49000</v>
      </c>
      <c r="X98" s="91" t="s">
        <v>25</v>
      </c>
      <c r="Y98" t="str">
        <f t="shared" si="19"/>
        <v>06-2021</v>
      </c>
      <c r="Z98">
        <f t="shared" si="20"/>
        <v>0</v>
      </c>
      <c r="AA98">
        <f t="shared" si="21"/>
        <v>0</v>
      </c>
      <c r="AB98">
        <f t="shared" si="22"/>
        <v>0</v>
      </c>
      <c r="AC98">
        <f t="shared" si="23"/>
        <v>0</v>
      </c>
    </row>
    <row r="99" spans="1:29">
      <c r="A99" t="str">
        <f t="shared" si="18"/>
        <v>06-2021</v>
      </c>
      <c r="B99" s="93">
        <v>44365</v>
      </c>
      <c r="C99" s="90">
        <v>48400</v>
      </c>
      <c r="D99" s="90">
        <v>50800</v>
      </c>
      <c r="E99" s="90">
        <v>48200</v>
      </c>
      <c r="F99" s="90">
        <v>45200</v>
      </c>
      <c r="G99" s="90">
        <v>47900</v>
      </c>
      <c r="H99" s="91" t="s">
        <v>25</v>
      </c>
      <c r="I99" s="90">
        <v>46800</v>
      </c>
      <c r="J99" s="91" t="s">
        <v>25</v>
      </c>
      <c r="K99" s="90">
        <v>47700</v>
      </c>
      <c r="L99" s="91" t="s">
        <v>25</v>
      </c>
      <c r="M99" s="90">
        <v>50400</v>
      </c>
      <c r="N99" s="90">
        <v>46800</v>
      </c>
      <c r="O99" s="90">
        <v>47100</v>
      </c>
      <c r="P99" s="91" t="s">
        <v>25</v>
      </c>
      <c r="Q99" s="90">
        <v>45500</v>
      </c>
      <c r="R99" s="90">
        <v>45600</v>
      </c>
      <c r="S99" s="90">
        <v>45500</v>
      </c>
      <c r="T99" s="91" t="s">
        <v>25</v>
      </c>
      <c r="U99" s="91" t="s">
        <v>25</v>
      </c>
      <c r="V99" s="91" t="s">
        <v>25</v>
      </c>
      <c r="W99" s="90">
        <v>48800</v>
      </c>
      <c r="X99" s="91" t="s">
        <v>25</v>
      </c>
      <c r="Y99" t="str">
        <f t="shared" si="19"/>
        <v>06-2021</v>
      </c>
      <c r="Z99">
        <f t="shared" si="20"/>
        <v>0</v>
      </c>
      <c r="AA99">
        <f t="shared" si="21"/>
        <v>0</v>
      </c>
      <c r="AB99">
        <f t="shared" si="22"/>
        <v>0</v>
      </c>
      <c r="AC99">
        <f t="shared" si="23"/>
        <v>0</v>
      </c>
    </row>
    <row r="100" spans="1:29">
      <c r="A100" t="str">
        <f t="shared" si="18"/>
        <v>06-2021</v>
      </c>
      <c r="B100" s="93">
        <v>44366</v>
      </c>
      <c r="C100" s="90">
        <v>48400</v>
      </c>
      <c r="D100" s="90">
        <v>51000</v>
      </c>
      <c r="E100" s="90">
        <v>48200</v>
      </c>
      <c r="F100" s="90">
        <v>45750</v>
      </c>
      <c r="G100" s="90">
        <v>47700</v>
      </c>
      <c r="H100" s="91" t="s">
        <v>25</v>
      </c>
      <c r="I100" s="90">
        <v>46800</v>
      </c>
      <c r="J100" s="91" t="s">
        <v>25</v>
      </c>
      <c r="K100" s="90">
        <v>47600</v>
      </c>
      <c r="L100" s="91" t="s">
        <v>25</v>
      </c>
      <c r="M100" s="90">
        <v>50500</v>
      </c>
      <c r="N100" s="90">
        <v>46500</v>
      </c>
      <c r="O100" s="90">
        <v>47300</v>
      </c>
      <c r="P100" s="91" t="s">
        <v>25</v>
      </c>
      <c r="Q100" s="90">
        <v>45500</v>
      </c>
      <c r="R100" s="90">
        <v>45700</v>
      </c>
      <c r="S100" s="90">
        <v>45800</v>
      </c>
      <c r="T100" s="91" t="s">
        <v>25</v>
      </c>
      <c r="U100" s="91" t="s">
        <v>25</v>
      </c>
      <c r="V100" s="91" t="s">
        <v>25</v>
      </c>
      <c r="W100" s="90">
        <v>48600</v>
      </c>
      <c r="X100" s="91" t="s">
        <v>25</v>
      </c>
      <c r="Y100" t="str">
        <f t="shared" si="19"/>
        <v>06-2021</v>
      </c>
      <c r="Z100">
        <f t="shared" si="20"/>
        <v>0</v>
      </c>
      <c r="AA100">
        <f t="shared" si="21"/>
        <v>0</v>
      </c>
      <c r="AB100">
        <f t="shared" si="22"/>
        <v>0</v>
      </c>
      <c r="AC100">
        <f t="shared" si="23"/>
        <v>0</v>
      </c>
    </row>
    <row r="101" spans="1:29">
      <c r="A101" t="str">
        <f t="shared" si="18"/>
        <v>06-2021</v>
      </c>
      <c r="B101" s="93">
        <v>44367</v>
      </c>
      <c r="C101" s="90" t="s">
        <v>24</v>
      </c>
      <c r="D101" s="90" t="s">
        <v>24</v>
      </c>
      <c r="E101" s="90" t="s">
        <v>24</v>
      </c>
      <c r="F101" s="90" t="s">
        <v>24</v>
      </c>
      <c r="G101" s="90" t="s">
        <v>24</v>
      </c>
      <c r="H101" s="90" t="s">
        <v>24</v>
      </c>
      <c r="I101" s="90" t="s">
        <v>24</v>
      </c>
      <c r="J101" s="90" t="s">
        <v>24</v>
      </c>
      <c r="K101" s="90" t="s">
        <v>24</v>
      </c>
      <c r="L101" s="90" t="s">
        <v>24</v>
      </c>
      <c r="M101" s="90" t="s">
        <v>24</v>
      </c>
      <c r="N101" s="90" t="s">
        <v>24</v>
      </c>
      <c r="O101" s="90" t="s">
        <v>24</v>
      </c>
      <c r="P101" s="90" t="s">
        <v>24</v>
      </c>
      <c r="Q101" s="90" t="s">
        <v>24</v>
      </c>
      <c r="R101" s="90" t="s">
        <v>24</v>
      </c>
      <c r="S101" s="90" t="s">
        <v>24</v>
      </c>
      <c r="T101" s="90" t="s">
        <v>24</v>
      </c>
      <c r="U101" s="90" t="s">
        <v>24</v>
      </c>
      <c r="V101" s="90" t="s">
        <v>24</v>
      </c>
      <c r="W101" s="90" t="s">
        <v>24</v>
      </c>
      <c r="X101" s="90" t="s">
        <v>24</v>
      </c>
      <c r="Y101" t="str">
        <f t="shared" si="19"/>
        <v>06-2021</v>
      </c>
      <c r="Z101">
        <f t="shared" si="20"/>
        <v>0</v>
      </c>
      <c r="AA101">
        <f t="shared" si="21"/>
        <v>0</v>
      </c>
      <c r="AB101">
        <f t="shared" si="22"/>
        <v>0</v>
      </c>
      <c r="AC101">
        <f t="shared" si="23"/>
        <v>0</v>
      </c>
    </row>
    <row r="102" spans="1:29">
      <c r="A102" t="str">
        <f t="shared" si="18"/>
        <v>06-2021</v>
      </c>
      <c r="B102" s="93">
        <v>44368</v>
      </c>
      <c r="C102" s="90">
        <v>48300</v>
      </c>
      <c r="D102" s="90">
        <v>50600</v>
      </c>
      <c r="E102" s="90">
        <v>48400</v>
      </c>
      <c r="F102" s="90">
        <v>45250</v>
      </c>
      <c r="G102" s="90">
        <v>47600</v>
      </c>
      <c r="H102" s="91" t="s">
        <v>25</v>
      </c>
      <c r="I102" s="90">
        <v>46800</v>
      </c>
      <c r="J102" s="91" t="s">
        <v>25</v>
      </c>
      <c r="K102" s="90">
        <v>47200</v>
      </c>
      <c r="L102" s="91" t="s">
        <v>25</v>
      </c>
      <c r="M102" s="90">
        <v>50200</v>
      </c>
      <c r="N102" s="90">
        <v>46200</v>
      </c>
      <c r="O102" s="90">
        <v>46700</v>
      </c>
      <c r="P102" s="91" t="s">
        <v>25</v>
      </c>
      <c r="Q102" s="90">
        <v>45400</v>
      </c>
      <c r="R102" s="90">
        <v>45300</v>
      </c>
      <c r="S102" s="90">
        <v>45450</v>
      </c>
      <c r="T102" s="91" t="s">
        <v>25</v>
      </c>
      <c r="U102" s="91" t="s">
        <v>25</v>
      </c>
      <c r="V102" s="91" t="s">
        <v>25</v>
      </c>
      <c r="W102" s="90">
        <v>48400</v>
      </c>
      <c r="X102" s="91" t="s">
        <v>25</v>
      </c>
      <c r="Y102" t="str">
        <f t="shared" si="19"/>
        <v>06-2021</v>
      </c>
      <c r="Z102">
        <f t="shared" si="20"/>
        <v>0</v>
      </c>
      <c r="AA102">
        <f t="shared" si="21"/>
        <v>0</v>
      </c>
      <c r="AB102">
        <f t="shared" si="22"/>
        <v>0</v>
      </c>
      <c r="AC102">
        <f t="shared" si="23"/>
        <v>0</v>
      </c>
    </row>
    <row r="103" spans="1:29">
      <c r="A103" t="str">
        <f t="shared" si="18"/>
        <v>06-2021</v>
      </c>
      <c r="B103" s="93">
        <v>44369</v>
      </c>
      <c r="C103" s="90">
        <v>48100</v>
      </c>
      <c r="D103" s="90">
        <v>50000</v>
      </c>
      <c r="E103" s="90">
        <v>47800</v>
      </c>
      <c r="F103" s="90">
        <v>44500</v>
      </c>
      <c r="G103" s="90">
        <v>47500</v>
      </c>
      <c r="H103" s="91" t="s">
        <v>25</v>
      </c>
      <c r="I103" s="90">
        <v>46800</v>
      </c>
      <c r="J103" s="91" t="s">
        <v>25</v>
      </c>
      <c r="K103" s="90">
        <v>47100</v>
      </c>
      <c r="L103" s="91" t="s">
        <v>25</v>
      </c>
      <c r="M103" s="90">
        <v>49800</v>
      </c>
      <c r="N103" s="90">
        <v>46000</v>
      </c>
      <c r="O103" s="90">
        <v>46700</v>
      </c>
      <c r="P103" s="91" t="s">
        <v>25</v>
      </c>
      <c r="Q103" s="90">
        <v>44600</v>
      </c>
      <c r="R103" s="90">
        <v>45000</v>
      </c>
      <c r="S103" s="90">
        <v>45500</v>
      </c>
      <c r="T103" s="91" t="s">
        <v>25</v>
      </c>
      <c r="U103" s="91" t="s">
        <v>25</v>
      </c>
      <c r="V103" s="91" t="s">
        <v>25</v>
      </c>
      <c r="W103" s="90">
        <v>48400</v>
      </c>
      <c r="X103" s="91" t="s">
        <v>25</v>
      </c>
      <c r="Y103" t="str">
        <f t="shared" si="19"/>
        <v>06-2021</v>
      </c>
      <c r="Z103">
        <f t="shared" si="20"/>
        <v>0</v>
      </c>
      <c r="AA103">
        <f t="shared" si="21"/>
        <v>0</v>
      </c>
      <c r="AB103">
        <f t="shared" si="22"/>
        <v>0</v>
      </c>
      <c r="AC103">
        <f t="shared" si="23"/>
        <v>0</v>
      </c>
    </row>
    <row r="104" spans="1:29">
      <c r="A104" t="str">
        <f t="shared" si="18"/>
        <v>06-2021</v>
      </c>
      <c r="B104" s="93">
        <v>44370</v>
      </c>
      <c r="C104" s="90">
        <v>47800</v>
      </c>
      <c r="D104" s="90">
        <v>50000</v>
      </c>
      <c r="E104" s="90">
        <v>47600</v>
      </c>
      <c r="F104" s="90">
        <v>44500</v>
      </c>
      <c r="G104" s="90">
        <v>47500</v>
      </c>
      <c r="H104" s="91" t="s">
        <v>25</v>
      </c>
      <c r="I104" s="90">
        <v>46500</v>
      </c>
      <c r="J104" s="91" t="s">
        <v>25</v>
      </c>
      <c r="K104" s="90">
        <v>47000</v>
      </c>
      <c r="L104" s="91" t="s">
        <v>25</v>
      </c>
      <c r="M104" s="90">
        <v>49400</v>
      </c>
      <c r="N104" s="90">
        <v>45700</v>
      </c>
      <c r="O104" s="90">
        <v>46500</v>
      </c>
      <c r="P104" s="91" t="s">
        <v>25</v>
      </c>
      <c r="Q104" s="90">
        <v>44400</v>
      </c>
      <c r="R104" s="90">
        <v>44600</v>
      </c>
      <c r="S104" s="90">
        <v>44700</v>
      </c>
      <c r="T104" s="91" t="s">
        <v>25</v>
      </c>
      <c r="U104" s="91" t="s">
        <v>25</v>
      </c>
      <c r="V104" s="91" t="s">
        <v>25</v>
      </c>
      <c r="W104" s="90">
        <v>48100</v>
      </c>
      <c r="X104" s="91" t="s">
        <v>25</v>
      </c>
      <c r="Y104" t="str">
        <f t="shared" si="19"/>
        <v>06-2021</v>
      </c>
      <c r="Z104">
        <f t="shared" si="20"/>
        <v>0</v>
      </c>
      <c r="AA104">
        <f t="shared" si="21"/>
        <v>0</v>
      </c>
      <c r="AB104">
        <f t="shared" si="22"/>
        <v>0</v>
      </c>
      <c r="AC104">
        <f t="shared" si="23"/>
        <v>0</v>
      </c>
    </row>
    <row r="105" spans="1:29">
      <c r="A105" t="str">
        <f t="shared" si="18"/>
        <v>06-2021</v>
      </c>
      <c r="B105" s="93">
        <v>44371</v>
      </c>
      <c r="C105" s="90">
        <v>47800</v>
      </c>
      <c r="D105" s="90">
        <v>49500</v>
      </c>
      <c r="E105" s="90">
        <v>47500</v>
      </c>
      <c r="F105" s="90">
        <v>44500</v>
      </c>
      <c r="G105" s="90">
        <v>47200</v>
      </c>
      <c r="H105" s="91" t="s">
        <v>25</v>
      </c>
      <c r="I105" s="90">
        <v>46500</v>
      </c>
      <c r="J105" s="91" t="s">
        <v>25</v>
      </c>
      <c r="K105" s="90">
        <v>46700</v>
      </c>
      <c r="L105" s="91" t="s">
        <v>25</v>
      </c>
      <c r="M105" s="90">
        <v>49200</v>
      </c>
      <c r="N105" s="90">
        <v>45500</v>
      </c>
      <c r="O105" s="90">
        <v>46600</v>
      </c>
      <c r="P105" s="91" t="s">
        <v>25</v>
      </c>
      <c r="Q105" s="90">
        <v>44200</v>
      </c>
      <c r="R105" s="90">
        <v>44500</v>
      </c>
      <c r="S105" s="90">
        <v>44600</v>
      </c>
      <c r="T105" s="91" t="s">
        <v>25</v>
      </c>
      <c r="U105" s="91" t="s">
        <v>25</v>
      </c>
      <c r="V105" s="91" t="s">
        <v>25</v>
      </c>
      <c r="W105" s="90">
        <v>48100</v>
      </c>
      <c r="X105" s="91" t="s">
        <v>25</v>
      </c>
      <c r="Y105" t="str">
        <f t="shared" si="19"/>
        <v>06-2021</v>
      </c>
      <c r="Z105">
        <f t="shared" si="20"/>
        <v>0</v>
      </c>
      <c r="AA105">
        <f t="shared" si="21"/>
        <v>0</v>
      </c>
      <c r="AB105">
        <f t="shared" si="22"/>
        <v>0</v>
      </c>
      <c r="AC105">
        <f t="shared" si="23"/>
        <v>0</v>
      </c>
    </row>
    <row r="106" spans="1:29">
      <c r="A106" t="str">
        <f t="shared" si="18"/>
        <v>06-2021</v>
      </c>
      <c r="B106" s="93">
        <v>44372</v>
      </c>
      <c r="C106" s="90">
        <v>47700</v>
      </c>
      <c r="D106" s="90">
        <v>49300</v>
      </c>
      <c r="E106" s="90">
        <v>47000</v>
      </c>
      <c r="F106" s="90">
        <v>44000</v>
      </c>
      <c r="G106" s="90">
        <v>46800</v>
      </c>
      <c r="H106" s="91" t="s">
        <v>25</v>
      </c>
      <c r="I106" s="90">
        <v>46200</v>
      </c>
      <c r="J106" s="91" t="s">
        <v>25</v>
      </c>
      <c r="K106" s="90">
        <v>46600</v>
      </c>
      <c r="L106" s="91" t="s">
        <v>25</v>
      </c>
      <c r="M106" s="90">
        <v>49000</v>
      </c>
      <c r="N106" s="90">
        <v>45400</v>
      </c>
      <c r="O106" s="90">
        <v>46100</v>
      </c>
      <c r="P106" s="91" t="s">
        <v>25</v>
      </c>
      <c r="Q106" s="90">
        <v>44000</v>
      </c>
      <c r="R106" s="90">
        <v>44300</v>
      </c>
      <c r="S106" s="90">
        <v>44400</v>
      </c>
      <c r="T106" s="91" t="s">
        <v>25</v>
      </c>
      <c r="U106" s="91" t="s">
        <v>25</v>
      </c>
      <c r="V106" s="91" t="s">
        <v>25</v>
      </c>
      <c r="W106" s="90">
        <v>48000</v>
      </c>
      <c r="X106" s="91" t="s">
        <v>25</v>
      </c>
      <c r="Y106" t="str">
        <f t="shared" si="19"/>
        <v>06-2021</v>
      </c>
      <c r="Z106">
        <f t="shared" si="20"/>
        <v>0</v>
      </c>
      <c r="AA106">
        <f t="shared" si="21"/>
        <v>0</v>
      </c>
      <c r="AB106">
        <f t="shared" si="22"/>
        <v>0</v>
      </c>
      <c r="AC106">
        <f t="shared" si="23"/>
        <v>0</v>
      </c>
    </row>
    <row r="107" spans="1:29">
      <c r="A107" t="str">
        <f t="shared" si="18"/>
        <v>06-2021</v>
      </c>
      <c r="B107" s="93">
        <v>44373</v>
      </c>
      <c r="C107" s="90">
        <v>47500</v>
      </c>
      <c r="D107" s="90">
        <v>49100</v>
      </c>
      <c r="E107" s="90">
        <v>47000</v>
      </c>
      <c r="F107" s="90">
        <v>44000</v>
      </c>
      <c r="G107" s="90">
        <v>46700</v>
      </c>
      <c r="H107" s="91" t="s">
        <v>25</v>
      </c>
      <c r="I107" s="90">
        <v>46000</v>
      </c>
      <c r="J107" s="91" t="s">
        <v>25</v>
      </c>
      <c r="K107" s="90">
        <v>46500</v>
      </c>
      <c r="L107" s="91" t="s">
        <v>25</v>
      </c>
      <c r="M107" s="90">
        <v>48700</v>
      </c>
      <c r="N107" s="90">
        <v>45400</v>
      </c>
      <c r="O107" s="90">
        <v>46100</v>
      </c>
      <c r="P107" s="91" t="s">
        <v>25</v>
      </c>
      <c r="Q107" s="90">
        <v>43800</v>
      </c>
      <c r="R107" s="90">
        <v>44100</v>
      </c>
      <c r="S107" s="90">
        <v>44200</v>
      </c>
      <c r="T107" s="91" t="s">
        <v>25</v>
      </c>
      <c r="U107" s="91" t="s">
        <v>25</v>
      </c>
      <c r="V107" s="91" t="s">
        <v>25</v>
      </c>
      <c r="W107" s="90">
        <v>47900</v>
      </c>
      <c r="X107" s="91" t="s">
        <v>25</v>
      </c>
      <c r="Y107" t="str">
        <f t="shared" si="19"/>
        <v>06-2021</v>
      </c>
      <c r="Z107">
        <f t="shared" si="20"/>
        <v>0</v>
      </c>
      <c r="AA107">
        <f t="shared" si="21"/>
        <v>0</v>
      </c>
      <c r="AB107">
        <f t="shared" si="22"/>
        <v>0</v>
      </c>
      <c r="AC107">
        <f t="shared" si="23"/>
        <v>0</v>
      </c>
    </row>
    <row r="108" spans="1:29">
      <c r="A108" t="str">
        <f t="shared" si="18"/>
        <v>06-2021</v>
      </c>
      <c r="B108" s="93">
        <v>44374</v>
      </c>
      <c r="C108" s="90" t="s">
        <v>24</v>
      </c>
      <c r="D108" s="90" t="s">
        <v>24</v>
      </c>
      <c r="E108" s="90" t="s">
        <v>24</v>
      </c>
      <c r="F108" s="90" t="s">
        <v>24</v>
      </c>
      <c r="G108" s="90" t="s">
        <v>24</v>
      </c>
      <c r="H108" s="90" t="s">
        <v>24</v>
      </c>
      <c r="I108" s="90" t="s">
        <v>24</v>
      </c>
      <c r="J108" s="90" t="s">
        <v>24</v>
      </c>
      <c r="K108" s="90" t="s">
        <v>24</v>
      </c>
      <c r="L108" s="90" t="s">
        <v>24</v>
      </c>
      <c r="M108" s="90" t="s">
        <v>24</v>
      </c>
      <c r="N108" s="90" t="s">
        <v>24</v>
      </c>
      <c r="O108" s="90" t="s">
        <v>24</v>
      </c>
      <c r="P108" s="90" t="s">
        <v>24</v>
      </c>
      <c r="Q108" s="90" t="s">
        <v>24</v>
      </c>
      <c r="R108" s="90" t="s">
        <v>24</v>
      </c>
      <c r="S108" s="90" t="s">
        <v>24</v>
      </c>
      <c r="T108" s="90" t="s">
        <v>24</v>
      </c>
      <c r="U108" s="90" t="s">
        <v>24</v>
      </c>
      <c r="V108" s="90" t="s">
        <v>24</v>
      </c>
      <c r="W108" s="90" t="s">
        <v>24</v>
      </c>
      <c r="X108" s="90" t="s">
        <v>24</v>
      </c>
      <c r="Y108" t="str">
        <f t="shared" si="19"/>
        <v>06-2021</v>
      </c>
      <c r="Z108">
        <f t="shared" si="20"/>
        <v>0</v>
      </c>
      <c r="AA108">
        <f t="shared" si="21"/>
        <v>0</v>
      </c>
      <c r="AB108">
        <f t="shared" si="22"/>
        <v>0</v>
      </c>
      <c r="AC108">
        <f t="shared" si="23"/>
        <v>0</v>
      </c>
    </row>
    <row r="109" spans="1:29">
      <c r="A109" t="str">
        <f t="shared" si="18"/>
        <v>06-2021</v>
      </c>
      <c r="B109" s="93">
        <v>44375</v>
      </c>
      <c r="C109" s="90">
        <v>47300</v>
      </c>
      <c r="D109" s="90">
        <v>49000</v>
      </c>
      <c r="E109" s="90">
        <v>46800</v>
      </c>
      <c r="F109" s="90">
        <v>43750</v>
      </c>
      <c r="G109" s="90">
        <v>46400</v>
      </c>
      <c r="H109" s="91" t="s">
        <v>25</v>
      </c>
      <c r="I109" s="90">
        <v>46000</v>
      </c>
      <c r="J109" s="91" t="s">
        <v>25</v>
      </c>
      <c r="K109" s="90">
        <v>46400</v>
      </c>
      <c r="L109" s="91" t="s">
        <v>25</v>
      </c>
      <c r="M109" s="90">
        <v>48400</v>
      </c>
      <c r="N109" s="90">
        <v>45300</v>
      </c>
      <c r="O109" s="90">
        <v>46000</v>
      </c>
      <c r="P109" s="91" t="s">
        <v>25</v>
      </c>
      <c r="Q109" s="90">
        <v>43650</v>
      </c>
      <c r="R109" s="90">
        <v>43800</v>
      </c>
      <c r="S109" s="90">
        <v>44200</v>
      </c>
      <c r="T109" s="91" t="s">
        <v>25</v>
      </c>
      <c r="U109" s="91" t="s">
        <v>25</v>
      </c>
      <c r="V109" s="91" t="s">
        <v>25</v>
      </c>
      <c r="W109" s="90">
        <v>47500</v>
      </c>
      <c r="X109" s="91" t="s">
        <v>25</v>
      </c>
      <c r="Y109" t="str">
        <f t="shared" si="19"/>
        <v>06-2021</v>
      </c>
      <c r="Z109">
        <f t="shared" si="20"/>
        <v>0</v>
      </c>
      <c r="AA109">
        <f t="shared" si="21"/>
        <v>0</v>
      </c>
      <c r="AB109">
        <f t="shared" si="22"/>
        <v>0</v>
      </c>
      <c r="AC109">
        <f t="shared" si="23"/>
        <v>0</v>
      </c>
    </row>
    <row r="110" spans="1:29">
      <c r="A110" t="str">
        <f t="shared" si="18"/>
        <v>06-2021</v>
      </c>
      <c r="B110" s="93">
        <v>44376</v>
      </c>
      <c r="C110" s="90">
        <v>47000</v>
      </c>
      <c r="D110" s="90">
        <v>48500</v>
      </c>
      <c r="E110" s="90">
        <v>46400</v>
      </c>
      <c r="F110" s="90">
        <v>43700</v>
      </c>
      <c r="G110" s="90">
        <v>46300</v>
      </c>
      <c r="H110" s="91" t="s">
        <v>25</v>
      </c>
      <c r="I110" s="90">
        <v>45500</v>
      </c>
      <c r="J110" s="91" t="s">
        <v>25</v>
      </c>
      <c r="K110" s="90">
        <v>46300</v>
      </c>
      <c r="L110" s="91" t="s">
        <v>25</v>
      </c>
      <c r="M110" s="90">
        <v>47900</v>
      </c>
      <c r="N110" s="90">
        <v>45200</v>
      </c>
      <c r="O110" s="90">
        <v>45400</v>
      </c>
      <c r="P110" s="91" t="s">
        <v>25</v>
      </c>
      <c r="Q110" s="90">
        <v>43200</v>
      </c>
      <c r="R110" s="90">
        <v>43500</v>
      </c>
      <c r="S110" s="90">
        <v>44100</v>
      </c>
      <c r="T110" s="91" t="s">
        <v>25</v>
      </c>
      <c r="U110" s="91" t="s">
        <v>25</v>
      </c>
      <c r="V110" s="91" t="s">
        <v>25</v>
      </c>
      <c r="W110" s="90">
        <v>47300</v>
      </c>
      <c r="X110" s="91" t="s">
        <v>25</v>
      </c>
      <c r="Y110" t="str">
        <f t="shared" si="19"/>
        <v>06-2021</v>
      </c>
      <c r="Z110">
        <f t="shared" si="20"/>
        <v>0</v>
      </c>
      <c r="AA110">
        <f t="shared" si="21"/>
        <v>0</v>
      </c>
      <c r="AB110">
        <f t="shared" si="22"/>
        <v>0</v>
      </c>
      <c r="AC110">
        <f t="shared" si="23"/>
        <v>0</v>
      </c>
    </row>
    <row r="111" spans="1:29">
      <c r="A111" t="str">
        <f t="shared" si="18"/>
        <v>06-2021</v>
      </c>
      <c r="B111" s="93">
        <v>44377</v>
      </c>
      <c r="C111" s="90">
        <v>46800</v>
      </c>
      <c r="D111" s="90">
        <v>48300</v>
      </c>
      <c r="E111" s="90">
        <v>46500</v>
      </c>
      <c r="F111" s="90">
        <v>43750</v>
      </c>
      <c r="G111" s="90">
        <v>45800</v>
      </c>
      <c r="H111" s="91" t="s">
        <v>25</v>
      </c>
      <c r="I111" s="90">
        <v>45500</v>
      </c>
      <c r="J111" s="91" t="s">
        <v>25</v>
      </c>
      <c r="K111" s="90">
        <v>46100</v>
      </c>
      <c r="L111" s="91" t="s">
        <v>25</v>
      </c>
      <c r="M111" s="90">
        <v>47600</v>
      </c>
      <c r="N111" s="90">
        <v>45200</v>
      </c>
      <c r="O111" s="90">
        <v>45700</v>
      </c>
      <c r="P111" s="91" t="s">
        <v>25</v>
      </c>
      <c r="Q111" s="90">
        <v>43500</v>
      </c>
      <c r="R111" s="90">
        <v>43600</v>
      </c>
      <c r="S111" s="90">
        <v>44300</v>
      </c>
      <c r="T111" s="91" t="s">
        <v>25</v>
      </c>
      <c r="U111" s="91" t="s">
        <v>25</v>
      </c>
      <c r="V111" s="91" t="s">
        <v>25</v>
      </c>
      <c r="W111" s="90">
        <v>47000</v>
      </c>
      <c r="X111" s="91" t="s">
        <v>25</v>
      </c>
      <c r="Y111" t="str">
        <f t="shared" si="19"/>
        <v>06-2021</v>
      </c>
      <c r="Z111">
        <f t="shared" si="20"/>
        <v>0</v>
      </c>
      <c r="AA111">
        <f t="shared" si="21"/>
        <v>0</v>
      </c>
      <c r="AB111">
        <f t="shared" si="22"/>
        <v>0</v>
      </c>
      <c r="AC111">
        <f t="shared" si="23"/>
        <v>0</v>
      </c>
    </row>
    <row r="112" spans="1:29">
      <c r="A112" t="str">
        <f t="shared" si="18"/>
        <v>07-2021</v>
      </c>
      <c r="B112" s="93">
        <v>44378</v>
      </c>
      <c r="C112" s="90">
        <v>46600</v>
      </c>
      <c r="D112" s="90">
        <v>48000</v>
      </c>
      <c r="E112" s="90">
        <v>46400</v>
      </c>
      <c r="F112" s="90">
        <v>43500</v>
      </c>
      <c r="G112" s="90">
        <v>45700</v>
      </c>
      <c r="H112" s="91" t="s">
        <v>25</v>
      </c>
      <c r="I112" s="90">
        <v>45500</v>
      </c>
      <c r="J112" s="91" t="s">
        <v>25</v>
      </c>
      <c r="K112" s="90">
        <v>45800</v>
      </c>
      <c r="L112" s="91" t="s">
        <v>25</v>
      </c>
      <c r="M112" s="90">
        <v>47300</v>
      </c>
      <c r="N112" s="90">
        <v>45200</v>
      </c>
      <c r="O112" s="90">
        <v>45400</v>
      </c>
      <c r="P112" s="91" t="s">
        <v>25</v>
      </c>
      <c r="Q112" s="90">
        <v>43300</v>
      </c>
      <c r="R112" s="90">
        <v>43300</v>
      </c>
      <c r="S112" s="90">
        <v>44100</v>
      </c>
      <c r="T112" s="91" t="s">
        <v>25</v>
      </c>
      <c r="U112" s="91" t="s">
        <v>25</v>
      </c>
      <c r="V112" s="91" t="s">
        <v>25</v>
      </c>
      <c r="W112" s="90">
        <v>46800</v>
      </c>
      <c r="X112" s="91" t="s">
        <v>25</v>
      </c>
      <c r="Y112" t="str">
        <f t="shared" si="19"/>
        <v>07-2021</v>
      </c>
      <c r="Z112">
        <f t="shared" si="20"/>
        <v>0</v>
      </c>
      <c r="AA112">
        <f t="shared" si="21"/>
        <v>0</v>
      </c>
      <c r="AB112">
        <f t="shared" si="22"/>
        <v>0</v>
      </c>
      <c r="AC112">
        <f t="shared" si="23"/>
        <v>0</v>
      </c>
    </row>
    <row r="113" spans="1:29">
      <c r="A113" t="str">
        <f t="shared" si="18"/>
        <v>07-2021</v>
      </c>
      <c r="B113" s="93">
        <v>44379</v>
      </c>
      <c r="C113" s="90">
        <v>46600</v>
      </c>
      <c r="D113" s="90">
        <v>47800</v>
      </c>
      <c r="E113" s="90">
        <v>46400</v>
      </c>
      <c r="F113" s="90">
        <v>43200</v>
      </c>
      <c r="G113" s="90">
        <v>45700</v>
      </c>
      <c r="H113" s="91" t="s">
        <v>25</v>
      </c>
      <c r="I113" s="90">
        <v>45200</v>
      </c>
      <c r="J113" s="91" t="s">
        <v>25</v>
      </c>
      <c r="K113" s="90">
        <v>45700</v>
      </c>
      <c r="L113" s="91" t="s">
        <v>25</v>
      </c>
      <c r="M113" s="90">
        <v>47200</v>
      </c>
      <c r="N113" s="90">
        <v>45200</v>
      </c>
      <c r="O113" s="90">
        <v>45400</v>
      </c>
      <c r="P113" s="91" t="s">
        <v>25</v>
      </c>
      <c r="Q113" s="90">
        <v>43100</v>
      </c>
      <c r="R113" s="90">
        <v>43200</v>
      </c>
      <c r="S113" s="90">
        <v>43900</v>
      </c>
      <c r="T113" s="91" t="s">
        <v>25</v>
      </c>
      <c r="U113" s="91" t="s">
        <v>25</v>
      </c>
      <c r="V113" s="91" t="s">
        <v>25</v>
      </c>
      <c r="W113" s="90">
        <v>46800</v>
      </c>
      <c r="X113" s="91" t="s">
        <v>25</v>
      </c>
      <c r="Y113" t="str">
        <f t="shared" si="19"/>
        <v>07-2021</v>
      </c>
      <c r="Z113">
        <f t="shared" si="20"/>
        <v>0</v>
      </c>
      <c r="AA113">
        <f t="shared" si="21"/>
        <v>0</v>
      </c>
      <c r="AB113">
        <f t="shared" si="22"/>
        <v>0</v>
      </c>
      <c r="AC113">
        <f t="shared" si="23"/>
        <v>0</v>
      </c>
    </row>
    <row r="114" spans="1:29">
      <c r="A114" t="str">
        <f t="shared" si="18"/>
        <v>07-2021</v>
      </c>
      <c r="B114" s="93">
        <v>44380</v>
      </c>
      <c r="C114" s="90">
        <v>46600</v>
      </c>
      <c r="D114" s="90">
        <v>47500</v>
      </c>
      <c r="E114" s="90">
        <v>46200</v>
      </c>
      <c r="F114" s="90">
        <v>43200</v>
      </c>
      <c r="G114" s="90">
        <v>45500</v>
      </c>
      <c r="H114" s="91" t="s">
        <v>25</v>
      </c>
      <c r="I114" s="90">
        <v>45000</v>
      </c>
      <c r="J114" s="91" t="s">
        <v>25</v>
      </c>
      <c r="K114" s="90">
        <v>45600</v>
      </c>
      <c r="L114" s="91" t="s">
        <v>25</v>
      </c>
      <c r="M114" s="90">
        <v>47400</v>
      </c>
      <c r="N114" s="90">
        <v>45200</v>
      </c>
      <c r="O114" s="90">
        <v>45400</v>
      </c>
      <c r="P114" s="91" t="s">
        <v>25</v>
      </c>
      <c r="Q114" s="90">
        <v>43100</v>
      </c>
      <c r="R114" s="90">
        <v>43200</v>
      </c>
      <c r="S114" s="90">
        <v>43900</v>
      </c>
      <c r="T114" s="91" t="s">
        <v>25</v>
      </c>
      <c r="U114" s="91" t="s">
        <v>25</v>
      </c>
      <c r="V114" s="91" t="s">
        <v>25</v>
      </c>
      <c r="W114" s="90">
        <v>46800</v>
      </c>
      <c r="X114" s="91" t="s">
        <v>25</v>
      </c>
      <c r="Y114" t="str">
        <f t="shared" si="19"/>
        <v>07-2021</v>
      </c>
      <c r="Z114">
        <f t="shared" si="20"/>
        <v>0</v>
      </c>
      <c r="AA114">
        <f t="shared" si="21"/>
        <v>0</v>
      </c>
      <c r="AB114">
        <f t="shared" si="22"/>
        <v>0</v>
      </c>
      <c r="AC114">
        <f t="shared" si="23"/>
        <v>0</v>
      </c>
    </row>
    <row r="115" spans="1:29">
      <c r="A115" t="str">
        <f t="shared" si="18"/>
        <v>07-2021</v>
      </c>
      <c r="B115" s="93">
        <v>44381</v>
      </c>
      <c r="C115" s="90" t="s">
        <v>24</v>
      </c>
      <c r="D115" s="90" t="s">
        <v>24</v>
      </c>
      <c r="E115" s="90" t="s">
        <v>24</v>
      </c>
      <c r="F115" s="90" t="s">
        <v>24</v>
      </c>
      <c r="G115" s="90" t="s">
        <v>24</v>
      </c>
      <c r="H115" s="90" t="s">
        <v>24</v>
      </c>
      <c r="I115" s="90" t="s">
        <v>24</v>
      </c>
      <c r="J115" s="90" t="s">
        <v>24</v>
      </c>
      <c r="K115" s="90" t="s">
        <v>24</v>
      </c>
      <c r="L115" s="90" t="s">
        <v>24</v>
      </c>
      <c r="M115" s="90" t="s">
        <v>24</v>
      </c>
      <c r="N115" s="90" t="s">
        <v>24</v>
      </c>
      <c r="O115" s="90" t="s">
        <v>24</v>
      </c>
      <c r="P115" s="90" t="s">
        <v>24</v>
      </c>
      <c r="Q115" s="90" t="s">
        <v>24</v>
      </c>
      <c r="R115" s="90" t="s">
        <v>24</v>
      </c>
      <c r="S115" s="90" t="s">
        <v>24</v>
      </c>
      <c r="T115" s="90" t="s">
        <v>24</v>
      </c>
      <c r="U115" s="90" t="s">
        <v>24</v>
      </c>
      <c r="V115" s="90" t="s">
        <v>24</v>
      </c>
      <c r="W115" s="90" t="s">
        <v>24</v>
      </c>
      <c r="X115" s="90" t="s">
        <v>24</v>
      </c>
      <c r="Y115" t="str">
        <f t="shared" si="19"/>
        <v>07-2021</v>
      </c>
      <c r="Z115">
        <f t="shared" si="20"/>
        <v>0</v>
      </c>
      <c r="AA115">
        <f t="shared" si="21"/>
        <v>0</v>
      </c>
      <c r="AB115">
        <f t="shared" si="22"/>
        <v>0</v>
      </c>
      <c r="AC115">
        <f t="shared" si="23"/>
        <v>0</v>
      </c>
    </row>
    <row r="116" spans="1:29">
      <c r="A116" t="str">
        <f t="shared" si="18"/>
        <v>07-2021</v>
      </c>
      <c r="B116" s="93">
        <v>44382</v>
      </c>
      <c r="C116" s="90">
        <v>46700</v>
      </c>
      <c r="D116" s="90">
        <v>47300</v>
      </c>
      <c r="E116" s="90">
        <v>46200</v>
      </c>
      <c r="F116" s="90">
        <v>43250</v>
      </c>
      <c r="G116" s="90">
        <v>45500</v>
      </c>
      <c r="H116" s="91" t="s">
        <v>25</v>
      </c>
      <c r="I116" s="90">
        <v>45000</v>
      </c>
      <c r="J116" s="91" t="s">
        <v>25</v>
      </c>
      <c r="K116" s="90">
        <v>45600</v>
      </c>
      <c r="L116" s="91" t="s">
        <v>25</v>
      </c>
      <c r="M116" s="90">
        <v>47800</v>
      </c>
      <c r="N116" s="90">
        <v>45200</v>
      </c>
      <c r="O116" s="90">
        <v>45500</v>
      </c>
      <c r="P116" s="91" t="s">
        <v>25</v>
      </c>
      <c r="Q116" s="90">
        <v>43150</v>
      </c>
      <c r="R116" s="90">
        <v>43300</v>
      </c>
      <c r="S116" s="90">
        <v>43900</v>
      </c>
      <c r="T116" s="91" t="s">
        <v>25</v>
      </c>
      <c r="U116" s="91" t="s">
        <v>25</v>
      </c>
      <c r="V116" s="91" t="s">
        <v>25</v>
      </c>
      <c r="W116" s="90">
        <v>46600</v>
      </c>
      <c r="X116" s="91" t="s">
        <v>25</v>
      </c>
      <c r="Y116" t="str">
        <f t="shared" si="19"/>
        <v>07-2021</v>
      </c>
      <c r="Z116">
        <f t="shared" si="20"/>
        <v>0</v>
      </c>
      <c r="AA116">
        <f t="shared" si="21"/>
        <v>0</v>
      </c>
      <c r="AB116">
        <f t="shared" si="22"/>
        <v>0</v>
      </c>
      <c r="AC116">
        <f t="shared" si="23"/>
        <v>0</v>
      </c>
    </row>
    <row r="117" spans="1:29">
      <c r="A117" t="str">
        <f t="shared" si="18"/>
        <v>07-2021</v>
      </c>
      <c r="B117" s="93">
        <v>44383</v>
      </c>
      <c r="C117" s="90">
        <v>46600</v>
      </c>
      <c r="D117" s="90">
        <v>47000</v>
      </c>
      <c r="E117" s="90">
        <v>46100</v>
      </c>
      <c r="F117" s="90">
        <v>42750</v>
      </c>
      <c r="G117" s="90">
        <v>45400</v>
      </c>
      <c r="H117" s="91" t="s">
        <v>25</v>
      </c>
      <c r="I117" s="90">
        <v>45000</v>
      </c>
      <c r="J117" s="91" t="s">
        <v>25</v>
      </c>
      <c r="K117" s="90">
        <v>45600</v>
      </c>
      <c r="L117" s="91" t="s">
        <v>25</v>
      </c>
      <c r="M117" s="90">
        <v>47800</v>
      </c>
      <c r="N117" s="90">
        <v>45200</v>
      </c>
      <c r="O117" s="90">
        <v>45100</v>
      </c>
      <c r="P117" s="91" t="s">
        <v>25</v>
      </c>
      <c r="Q117" s="90">
        <v>43000</v>
      </c>
      <c r="R117" s="90">
        <v>43200</v>
      </c>
      <c r="S117" s="90">
        <v>43700</v>
      </c>
      <c r="T117" s="91" t="s">
        <v>25</v>
      </c>
      <c r="U117" s="91" t="s">
        <v>25</v>
      </c>
      <c r="V117" s="91" t="s">
        <v>25</v>
      </c>
      <c r="W117" s="90">
        <v>46200</v>
      </c>
      <c r="X117" s="91" t="s">
        <v>25</v>
      </c>
      <c r="Y117" t="str">
        <f t="shared" si="19"/>
        <v>07-2021</v>
      </c>
      <c r="Z117">
        <f t="shared" si="20"/>
        <v>0</v>
      </c>
      <c r="AA117">
        <f t="shared" si="21"/>
        <v>0</v>
      </c>
      <c r="AB117">
        <f t="shared" si="22"/>
        <v>0</v>
      </c>
      <c r="AC117">
        <f t="shared" si="23"/>
        <v>0</v>
      </c>
    </row>
    <row r="118" spans="1:29">
      <c r="A118" t="str">
        <f t="shared" si="18"/>
        <v>07-2021</v>
      </c>
      <c r="B118" s="93">
        <v>44384</v>
      </c>
      <c r="C118" s="90">
        <v>46400</v>
      </c>
      <c r="D118" s="90">
        <v>47000</v>
      </c>
      <c r="E118" s="90">
        <v>46100</v>
      </c>
      <c r="F118" s="90">
        <v>42750</v>
      </c>
      <c r="G118" s="90">
        <v>45400</v>
      </c>
      <c r="H118" s="91" t="s">
        <v>25</v>
      </c>
      <c r="I118" s="90">
        <v>45000</v>
      </c>
      <c r="J118" s="91" t="s">
        <v>25</v>
      </c>
      <c r="K118" s="90">
        <v>45700</v>
      </c>
      <c r="L118" s="91" t="s">
        <v>25</v>
      </c>
      <c r="M118" s="90">
        <v>48000</v>
      </c>
      <c r="N118" s="90">
        <v>45400</v>
      </c>
      <c r="O118" s="90">
        <v>45100</v>
      </c>
      <c r="P118" s="91" t="s">
        <v>25</v>
      </c>
      <c r="Q118" s="90">
        <v>43000</v>
      </c>
      <c r="R118" s="90">
        <v>43100</v>
      </c>
      <c r="S118" s="90">
        <v>43500</v>
      </c>
      <c r="T118" s="91" t="s">
        <v>25</v>
      </c>
      <c r="U118" s="91" t="s">
        <v>25</v>
      </c>
      <c r="V118" s="91" t="s">
        <v>25</v>
      </c>
      <c r="W118" s="90">
        <v>46000</v>
      </c>
      <c r="X118" s="91" t="s">
        <v>25</v>
      </c>
      <c r="Y118" t="str">
        <f t="shared" si="19"/>
        <v>07-2021</v>
      </c>
      <c r="Z118">
        <f t="shared" si="20"/>
        <v>0</v>
      </c>
      <c r="AA118">
        <f t="shared" si="21"/>
        <v>0</v>
      </c>
      <c r="AB118">
        <f t="shared" si="22"/>
        <v>0</v>
      </c>
      <c r="AC118">
        <f t="shared" si="23"/>
        <v>0</v>
      </c>
    </row>
    <row r="119" spans="1:29">
      <c r="A119" t="str">
        <f t="shared" si="18"/>
        <v>07-2021</v>
      </c>
      <c r="B119" s="93">
        <v>44385</v>
      </c>
      <c r="C119" s="90">
        <v>46500</v>
      </c>
      <c r="D119" s="90">
        <v>47000</v>
      </c>
      <c r="E119" s="90">
        <v>46000</v>
      </c>
      <c r="F119" s="90">
        <v>42750</v>
      </c>
      <c r="G119" s="90">
        <v>45400</v>
      </c>
      <c r="H119" s="91" t="s">
        <v>25</v>
      </c>
      <c r="I119" s="90">
        <v>44800</v>
      </c>
      <c r="J119" s="91" t="s">
        <v>25</v>
      </c>
      <c r="K119" s="90">
        <v>45700</v>
      </c>
      <c r="L119" s="91" t="s">
        <v>25</v>
      </c>
      <c r="M119" s="90">
        <v>48100</v>
      </c>
      <c r="N119" s="90">
        <v>45700</v>
      </c>
      <c r="O119" s="90">
        <v>45100</v>
      </c>
      <c r="P119" s="91" t="s">
        <v>25</v>
      </c>
      <c r="Q119" s="90">
        <v>42800</v>
      </c>
      <c r="R119" s="90">
        <v>43000</v>
      </c>
      <c r="S119" s="90">
        <v>43500</v>
      </c>
      <c r="T119" s="91" t="s">
        <v>25</v>
      </c>
      <c r="U119" s="91" t="s">
        <v>25</v>
      </c>
      <c r="V119" s="91" t="s">
        <v>25</v>
      </c>
      <c r="W119" s="90">
        <v>46000</v>
      </c>
      <c r="X119" s="91" t="s">
        <v>25</v>
      </c>
      <c r="Y119" t="str">
        <f t="shared" si="19"/>
        <v>07-2021</v>
      </c>
      <c r="Z119">
        <f t="shared" si="20"/>
        <v>0</v>
      </c>
      <c r="AA119">
        <f t="shared" si="21"/>
        <v>0</v>
      </c>
      <c r="AB119">
        <f t="shared" si="22"/>
        <v>0</v>
      </c>
      <c r="AC119">
        <f t="shared" si="23"/>
        <v>0</v>
      </c>
    </row>
    <row r="120" spans="1:29">
      <c r="A120" t="str">
        <f t="shared" si="18"/>
        <v>07-2021</v>
      </c>
      <c r="B120" s="93">
        <v>44386</v>
      </c>
      <c r="C120" s="90">
        <v>46500</v>
      </c>
      <c r="D120" s="90">
        <v>47000</v>
      </c>
      <c r="E120" s="90">
        <v>46100</v>
      </c>
      <c r="F120" s="90">
        <v>42750</v>
      </c>
      <c r="G120" s="90">
        <v>45400</v>
      </c>
      <c r="H120" s="91" t="s">
        <v>25</v>
      </c>
      <c r="I120" s="90">
        <v>44500</v>
      </c>
      <c r="J120" s="91" t="s">
        <v>25</v>
      </c>
      <c r="K120" s="90">
        <v>45700</v>
      </c>
      <c r="L120" s="91" t="s">
        <v>25</v>
      </c>
      <c r="M120" s="90">
        <v>48200</v>
      </c>
      <c r="N120" s="90">
        <v>46100</v>
      </c>
      <c r="O120" s="90">
        <v>45200</v>
      </c>
      <c r="P120" s="91" t="s">
        <v>25</v>
      </c>
      <c r="Q120" s="90">
        <v>42700</v>
      </c>
      <c r="R120" s="90">
        <v>43000</v>
      </c>
      <c r="S120" s="90">
        <v>43300</v>
      </c>
      <c r="T120" s="91" t="s">
        <v>25</v>
      </c>
      <c r="U120" s="91" t="s">
        <v>25</v>
      </c>
      <c r="V120" s="91" t="s">
        <v>25</v>
      </c>
      <c r="W120" s="90">
        <v>46000</v>
      </c>
      <c r="X120" s="91" t="s">
        <v>25</v>
      </c>
      <c r="Y120" t="str">
        <f t="shared" si="19"/>
        <v>07-2021</v>
      </c>
      <c r="Z120">
        <f t="shared" si="20"/>
        <v>0</v>
      </c>
      <c r="AA120">
        <f t="shared" si="21"/>
        <v>0</v>
      </c>
      <c r="AB120">
        <f t="shared" si="22"/>
        <v>0</v>
      </c>
      <c r="AC120">
        <f t="shared" si="23"/>
        <v>0</v>
      </c>
    </row>
    <row r="121" spans="1:29">
      <c r="A121" t="str">
        <f t="shared" si="18"/>
        <v>07-2021</v>
      </c>
      <c r="B121" s="93">
        <v>44387</v>
      </c>
      <c r="C121" s="90">
        <v>46900</v>
      </c>
      <c r="D121" s="90">
        <v>47700</v>
      </c>
      <c r="E121" s="90">
        <v>46300</v>
      </c>
      <c r="F121" s="90">
        <v>43150</v>
      </c>
      <c r="G121" s="90">
        <v>45500</v>
      </c>
      <c r="H121" s="91" t="s">
        <v>25</v>
      </c>
      <c r="I121" s="90">
        <v>45300</v>
      </c>
      <c r="J121" s="91" t="s">
        <v>25</v>
      </c>
      <c r="K121" s="90">
        <v>45900</v>
      </c>
      <c r="L121" s="91" t="s">
        <v>25</v>
      </c>
      <c r="M121" s="90">
        <v>48800</v>
      </c>
      <c r="N121" s="90">
        <v>46400</v>
      </c>
      <c r="O121" s="90">
        <v>45700</v>
      </c>
      <c r="P121" s="91" t="s">
        <v>25</v>
      </c>
      <c r="Q121" s="90">
        <v>43400</v>
      </c>
      <c r="R121" s="90">
        <v>43500</v>
      </c>
      <c r="S121" s="90">
        <v>43700</v>
      </c>
      <c r="T121" s="91" t="s">
        <v>25</v>
      </c>
      <c r="U121" s="91" t="s">
        <v>25</v>
      </c>
      <c r="V121" s="91" t="s">
        <v>25</v>
      </c>
      <c r="W121" s="90">
        <v>46000</v>
      </c>
      <c r="X121" s="91" t="s">
        <v>25</v>
      </c>
      <c r="Y121" t="str">
        <f t="shared" si="19"/>
        <v>07-2021</v>
      </c>
      <c r="Z121">
        <f t="shared" si="20"/>
        <v>0</v>
      </c>
      <c r="AA121">
        <f t="shared" si="21"/>
        <v>0</v>
      </c>
      <c r="AB121">
        <f t="shared" si="22"/>
        <v>0</v>
      </c>
      <c r="AC121">
        <f t="shared" si="23"/>
        <v>0</v>
      </c>
    </row>
    <row r="122" spans="1:29">
      <c r="A122" t="str">
        <f t="shared" si="18"/>
        <v>07-2021</v>
      </c>
      <c r="B122" s="93">
        <v>44388</v>
      </c>
      <c r="C122" s="90" t="s">
        <v>24</v>
      </c>
      <c r="D122" s="90" t="s">
        <v>24</v>
      </c>
      <c r="E122" s="90" t="s">
        <v>24</v>
      </c>
      <c r="F122" s="90" t="s">
        <v>24</v>
      </c>
      <c r="G122" s="90" t="s">
        <v>24</v>
      </c>
      <c r="H122" s="90" t="s">
        <v>24</v>
      </c>
      <c r="I122" s="90" t="s">
        <v>24</v>
      </c>
      <c r="J122" s="90" t="s">
        <v>24</v>
      </c>
      <c r="K122" s="90" t="s">
        <v>24</v>
      </c>
      <c r="L122" s="90" t="s">
        <v>24</v>
      </c>
      <c r="M122" s="90" t="s">
        <v>24</v>
      </c>
      <c r="N122" s="90" t="s">
        <v>24</v>
      </c>
      <c r="O122" s="90" t="s">
        <v>24</v>
      </c>
      <c r="P122" s="90" t="s">
        <v>24</v>
      </c>
      <c r="Q122" s="90" t="s">
        <v>24</v>
      </c>
      <c r="R122" s="90" t="s">
        <v>24</v>
      </c>
      <c r="S122" s="90" t="s">
        <v>24</v>
      </c>
      <c r="T122" s="90" t="s">
        <v>24</v>
      </c>
      <c r="U122" s="90" t="s">
        <v>24</v>
      </c>
      <c r="V122" s="90" t="s">
        <v>24</v>
      </c>
      <c r="W122" s="90" t="s">
        <v>24</v>
      </c>
      <c r="X122" s="90" t="s">
        <v>24</v>
      </c>
      <c r="Y122" t="str">
        <f t="shared" si="19"/>
        <v>07-2021</v>
      </c>
      <c r="Z122">
        <f t="shared" si="20"/>
        <v>0</v>
      </c>
      <c r="AA122">
        <f t="shared" si="21"/>
        <v>0</v>
      </c>
      <c r="AB122">
        <f t="shared" si="22"/>
        <v>0</v>
      </c>
      <c r="AC122">
        <f t="shared" si="23"/>
        <v>0</v>
      </c>
    </row>
    <row r="123" spans="1:29">
      <c r="A123" t="str">
        <f t="shared" si="18"/>
        <v>07-2021</v>
      </c>
      <c r="B123" s="93">
        <v>44389</v>
      </c>
      <c r="C123" s="90">
        <v>47500</v>
      </c>
      <c r="D123" s="90">
        <v>48300</v>
      </c>
      <c r="E123" s="90">
        <v>46400</v>
      </c>
      <c r="F123" s="90">
        <v>43750</v>
      </c>
      <c r="G123" s="90">
        <v>46300</v>
      </c>
      <c r="H123" s="91" t="s">
        <v>25</v>
      </c>
      <c r="I123" s="90">
        <v>46000</v>
      </c>
      <c r="J123" s="91" t="s">
        <v>25</v>
      </c>
      <c r="K123" s="90">
        <v>46400</v>
      </c>
      <c r="L123" s="91" t="s">
        <v>25</v>
      </c>
      <c r="M123" s="90">
        <v>49300</v>
      </c>
      <c r="N123" s="90">
        <v>46900</v>
      </c>
      <c r="O123" s="90">
        <v>45700</v>
      </c>
      <c r="P123" s="91" t="s">
        <v>25</v>
      </c>
      <c r="Q123" s="90">
        <v>44200</v>
      </c>
      <c r="R123" s="90">
        <v>44100</v>
      </c>
      <c r="S123" s="90">
        <v>44100</v>
      </c>
      <c r="T123" s="91" t="s">
        <v>25</v>
      </c>
      <c r="U123" s="91" t="s">
        <v>25</v>
      </c>
      <c r="V123" s="91" t="s">
        <v>25</v>
      </c>
      <c r="W123" s="90">
        <v>46500</v>
      </c>
      <c r="X123" s="91" t="s">
        <v>25</v>
      </c>
      <c r="Y123" t="str">
        <f t="shared" si="19"/>
        <v>07-2021</v>
      </c>
      <c r="Z123">
        <f t="shared" si="20"/>
        <v>0</v>
      </c>
      <c r="AA123">
        <f t="shared" si="21"/>
        <v>0</v>
      </c>
      <c r="AB123">
        <f t="shared" si="22"/>
        <v>0</v>
      </c>
      <c r="AC123">
        <f t="shared" si="23"/>
        <v>0</v>
      </c>
    </row>
    <row r="124" spans="1:29">
      <c r="A124" t="str">
        <f t="shared" si="18"/>
        <v>07-2021</v>
      </c>
      <c r="B124" s="93">
        <v>44390</v>
      </c>
      <c r="C124" s="90">
        <v>47300</v>
      </c>
      <c r="D124" s="90">
        <v>48300</v>
      </c>
      <c r="E124" s="90">
        <v>46200</v>
      </c>
      <c r="F124" s="90">
        <v>43400</v>
      </c>
      <c r="G124" s="90">
        <v>46300</v>
      </c>
      <c r="H124" s="91" t="s">
        <v>25</v>
      </c>
      <c r="I124" s="90">
        <v>46000</v>
      </c>
      <c r="J124" s="91" t="s">
        <v>25</v>
      </c>
      <c r="K124" s="90">
        <v>46400</v>
      </c>
      <c r="L124" s="91" t="s">
        <v>25</v>
      </c>
      <c r="M124" s="90">
        <v>48800</v>
      </c>
      <c r="N124" s="90">
        <v>47500</v>
      </c>
      <c r="O124" s="90">
        <v>45100</v>
      </c>
      <c r="P124" s="91" t="s">
        <v>25</v>
      </c>
      <c r="Q124" s="90">
        <v>43900</v>
      </c>
      <c r="R124" s="90">
        <v>43900</v>
      </c>
      <c r="S124" s="90">
        <v>44000</v>
      </c>
      <c r="T124" s="91" t="s">
        <v>25</v>
      </c>
      <c r="U124" s="91" t="s">
        <v>25</v>
      </c>
      <c r="V124" s="91" t="s">
        <v>25</v>
      </c>
      <c r="W124" s="90">
        <v>46500</v>
      </c>
      <c r="X124" s="91" t="s">
        <v>25</v>
      </c>
      <c r="Y124" t="str">
        <f t="shared" si="19"/>
        <v>07-2021</v>
      </c>
      <c r="Z124">
        <f t="shared" si="20"/>
        <v>0</v>
      </c>
      <c r="AA124">
        <f t="shared" si="21"/>
        <v>0</v>
      </c>
      <c r="AB124">
        <f t="shared" si="22"/>
        <v>0</v>
      </c>
      <c r="AC124">
        <f t="shared" si="23"/>
        <v>0</v>
      </c>
    </row>
    <row r="125" spans="1:29">
      <c r="A125" t="str">
        <f t="shared" si="18"/>
        <v>07-2021</v>
      </c>
      <c r="B125" s="93">
        <v>44391</v>
      </c>
      <c r="C125" s="90">
        <v>47200</v>
      </c>
      <c r="D125" s="90">
        <v>48000</v>
      </c>
      <c r="E125" s="90">
        <v>45800</v>
      </c>
      <c r="F125" s="90">
        <v>43300</v>
      </c>
      <c r="G125" s="90">
        <v>46000</v>
      </c>
      <c r="H125" s="91" t="s">
        <v>25</v>
      </c>
      <c r="I125" s="90">
        <v>45500</v>
      </c>
      <c r="J125" s="91" t="s">
        <v>25</v>
      </c>
      <c r="K125" s="90">
        <v>46300</v>
      </c>
      <c r="L125" s="91" t="s">
        <v>25</v>
      </c>
      <c r="M125" s="90">
        <v>48200</v>
      </c>
      <c r="N125" s="90">
        <v>47500</v>
      </c>
      <c r="O125" s="90">
        <v>44800</v>
      </c>
      <c r="P125" s="91" t="s">
        <v>25</v>
      </c>
      <c r="Q125" s="90">
        <v>43100</v>
      </c>
      <c r="R125" s="90">
        <v>43500</v>
      </c>
      <c r="S125" s="90">
        <v>43300</v>
      </c>
      <c r="T125" s="91" t="s">
        <v>25</v>
      </c>
      <c r="U125" s="91" t="s">
        <v>25</v>
      </c>
      <c r="V125" s="91" t="s">
        <v>25</v>
      </c>
      <c r="W125" s="90">
        <v>46400</v>
      </c>
      <c r="X125" s="91" t="s">
        <v>25</v>
      </c>
      <c r="Y125" t="str">
        <f t="shared" si="19"/>
        <v>07-2021</v>
      </c>
      <c r="Z125">
        <f t="shared" si="20"/>
        <v>0</v>
      </c>
      <c r="AA125">
        <f t="shared" si="21"/>
        <v>0</v>
      </c>
      <c r="AB125">
        <f t="shared" si="22"/>
        <v>0</v>
      </c>
      <c r="AC125">
        <f t="shared" si="23"/>
        <v>0</v>
      </c>
    </row>
    <row r="126" spans="1:29">
      <c r="A126" t="str">
        <f t="shared" si="18"/>
        <v>07-2021</v>
      </c>
      <c r="B126" s="93">
        <v>44392</v>
      </c>
      <c r="C126" s="90">
        <v>47200</v>
      </c>
      <c r="D126" s="90">
        <v>47900</v>
      </c>
      <c r="E126" s="90">
        <v>45600</v>
      </c>
      <c r="F126" s="90">
        <v>43300</v>
      </c>
      <c r="G126" s="90">
        <v>46000</v>
      </c>
      <c r="H126" s="91" t="s">
        <v>25</v>
      </c>
      <c r="I126" s="90">
        <v>45500</v>
      </c>
      <c r="J126" s="91" t="s">
        <v>25</v>
      </c>
      <c r="K126" s="90">
        <v>46200</v>
      </c>
      <c r="L126" s="91" t="s">
        <v>25</v>
      </c>
      <c r="M126" s="90">
        <v>48200</v>
      </c>
      <c r="N126" s="90">
        <v>47500</v>
      </c>
      <c r="O126" s="90">
        <v>44500</v>
      </c>
      <c r="P126" s="91" t="s">
        <v>25</v>
      </c>
      <c r="Q126" s="90">
        <v>43200</v>
      </c>
      <c r="R126" s="90">
        <v>43800</v>
      </c>
      <c r="S126" s="90">
        <v>43650</v>
      </c>
      <c r="T126" s="91" t="s">
        <v>25</v>
      </c>
      <c r="U126" s="91" t="s">
        <v>25</v>
      </c>
      <c r="V126" s="91" t="s">
        <v>25</v>
      </c>
      <c r="W126" s="90">
        <v>46200</v>
      </c>
      <c r="X126" s="91" t="s">
        <v>25</v>
      </c>
      <c r="Y126" t="str">
        <f t="shared" si="19"/>
        <v>07-2021</v>
      </c>
      <c r="Z126">
        <f t="shared" si="20"/>
        <v>0</v>
      </c>
      <c r="AA126">
        <f t="shared" si="21"/>
        <v>0</v>
      </c>
      <c r="AB126">
        <f t="shared" si="22"/>
        <v>0</v>
      </c>
      <c r="AC126">
        <f t="shared" si="23"/>
        <v>0</v>
      </c>
    </row>
    <row r="127" spans="1:29">
      <c r="A127" t="str">
        <f t="shared" si="18"/>
        <v>07-2021</v>
      </c>
      <c r="B127" s="93">
        <v>44393</v>
      </c>
      <c r="C127" s="90">
        <v>47200</v>
      </c>
      <c r="D127" s="90">
        <v>47900</v>
      </c>
      <c r="E127" s="90">
        <v>45500</v>
      </c>
      <c r="F127" s="90">
        <v>43200</v>
      </c>
      <c r="G127" s="90">
        <v>46000</v>
      </c>
      <c r="H127" s="91" t="s">
        <v>25</v>
      </c>
      <c r="I127" s="90">
        <v>45500</v>
      </c>
      <c r="J127" s="91" t="s">
        <v>25</v>
      </c>
      <c r="K127" s="90">
        <v>46000</v>
      </c>
      <c r="L127" s="91" t="s">
        <v>25</v>
      </c>
      <c r="M127" s="90">
        <v>47700</v>
      </c>
      <c r="N127" s="90">
        <v>47200</v>
      </c>
      <c r="O127" s="90">
        <v>44200</v>
      </c>
      <c r="P127" s="91" t="s">
        <v>25</v>
      </c>
      <c r="Q127" s="90">
        <v>43300</v>
      </c>
      <c r="R127" s="90">
        <v>43800</v>
      </c>
      <c r="S127" s="90">
        <v>43650</v>
      </c>
      <c r="T127" s="91" t="s">
        <v>25</v>
      </c>
      <c r="U127" s="91" t="s">
        <v>25</v>
      </c>
      <c r="V127" s="91" t="s">
        <v>25</v>
      </c>
      <c r="W127" s="90">
        <v>46000</v>
      </c>
      <c r="X127" s="91" t="s">
        <v>25</v>
      </c>
      <c r="Y127" t="str">
        <f t="shared" si="19"/>
        <v>07-2021</v>
      </c>
      <c r="Z127">
        <f t="shared" si="20"/>
        <v>0</v>
      </c>
      <c r="AA127">
        <f t="shared" si="21"/>
        <v>0</v>
      </c>
      <c r="AB127">
        <f t="shared" si="22"/>
        <v>0</v>
      </c>
      <c r="AC127">
        <f t="shared" si="23"/>
        <v>0</v>
      </c>
    </row>
    <row r="128" spans="1:29">
      <c r="A128" t="str">
        <f t="shared" si="18"/>
        <v>07-2021</v>
      </c>
      <c r="B128" s="93">
        <v>44394</v>
      </c>
      <c r="C128" s="90">
        <v>47500</v>
      </c>
      <c r="D128" s="90">
        <v>47500</v>
      </c>
      <c r="E128" s="90">
        <v>46000</v>
      </c>
      <c r="F128" s="90">
        <v>43500</v>
      </c>
      <c r="G128" s="90">
        <v>46000</v>
      </c>
      <c r="H128" s="91" t="s">
        <v>25</v>
      </c>
      <c r="I128" s="90">
        <v>46500</v>
      </c>
      <c r="J128" s="91" t="s">
        <v>25</v>
      </c>
      <c r="K128" s="90">
        <v>46200</v>
      </c>
      <c r="L128" s="91" t="s">
        <v>25</v>
      </c>
      <c r="M128" s="90">
        <v>48300</v>
      </c>
      <c r="N128" s="90">
        <v>47200</v>
      </c>
      <c r="O128" s="90">
        <v>44500</v>
      </c>
      <c r="P128" s="91" t="s">
        <v>25</v>
      </c>
      <c r="Q128" s="90">
        <v>43800</v>
      </c>
      <c r="R128" s="90">
        <v>44100</v>
      </c>
      <c r="S128" s="90">
        <v>44100</v>
      </c>
      <c r="T128" s="91" t="s">
        <v>25</v>
      </c>
      <c r="U128" s="91" t="s">
        <v>25</v>
      </c>
      <c r="V128" s="91" t="s">
        <v>25</v>
      </c>
      <c r="W128" s="90">
        <v>46000</v>
      </c>
      <c r="X128" s="91" t="s">
        <v>25</v>
      </c>
      <c r="Y128" t="str">
        <f t="shared" si="19"/>
        <v>07-2021</v>
      </c>
      <c r="Z128">
        <f t="shared" si="20"/>
        <v>0</v>
      </c>
      <c r="AA128">
        <f t="shared" si="21"/>
        <v>0</v>
      </c>
      <c r="AB128">
        <f t="shared" si="22"/>
        <v>0</v>
      </c>
      <c r="AC128">
        <f t="shared" si="23"/>
        <v>0</v>
      </c>
    </row>
    <row r="129" spans="1:29">
      <c r="A129" t="str">
        <f t="shared" si="18"/>
        <v>07-2021</v>
      </c>
      <c r="B129" s="93">
        <v>44395</v>
      </c>
      <c r="C129" s="90" t="s">
        <v>24</v>
      </c>
      <c r="D129" s="90" t="s">
        <v>24</v>
      </c>
      <c r="E129" s="90" t="s">
        <v>24</v>
      </c>
      <c r="F129" s="90" t="s">
        <v>24</v>
      </c>
      <c r="G129" s="90" t="s">
        <v>24</v>
      </c>
      <c r="H129" s="90" t="s">
        <v>24</v>
      </c>
      <c r="I129" s="90" t="s">
        <v>24</v>
      </c>
      <c r="J129" s="90" t="s">
        <v>24</v>
      </c>
      <c r="K129" s="90" t="s">
        <v>24</v>
      </c>
      <c r="L129" s="90" t="s">
        <v>24</v>
      </c>
      <c r="M129" s="90" t="s">
        <v>24</v>
      </c>
      <c r="N129" s="90" t="s">
        <v>24</v>
      </c>
      <c r="O129" s="90" t="s">
        <v>24</v>
      </c>
      <c r="P129" s="90" t="s">
        <v>24</v>
      </c>
      <c r="Q129" s="90" t="s">
        <v>24</v>
      </c>
      <c r="R129" s="90" t="s">
        <v>24</v>
      </c>
      <c r="S129" s="90" t="s">
        <v>24</v>
      </c>
      <c r="T129" s="90" t="s">
        <v>24</v>
      </c>
      <c r="U129" s="90" t="s">
        <v>24</v>
      </c>
      <c r="V129" s="90" t="s">
        <v>24</v>
      </c>
      <c r="W129" s="90" t="s">
        <v>24</v>
      </c>
      <c r="X129" s="90" t="s">
        <v>24</v>
      </c>
      <c r="Y129" t="str">
        <f t="shared" si="19"/>
        <v>07-2021</v>
      </c>
      <c r="Z129">
        <f t="shared" si="20"/>
        <v>0</v>
      </c>
      <c r="AA129">
        <f t="shared" si="21"/>
        <v>0</v>
      </c>
      <c r="AB129">
        <f t="shared" si="22"/>
        <v>0</v>
      </c>
      <c r="AC129">
        <f t="shared" si="23"/>
        <v>0</v>
      </c>
    </row>
    <row r="130" spans="1:29">
      <c r="A130" t="str">
        <f t="shared" si="18"/>
        <v>07-2021</v>
      </c>
      <c r="B130" s="93">
        <v>44396</v>
      </c>
      <c r="C130" s="90">
        <v>47800</v>
      </c>
      <c r="D130" s="90">
        <v>47500</v>
      </c>
      <c r="E130" s="90">
        <v>46100</v>
      </c>
      <c r="F130" s="90">
        <v>44100</v>
      </c>
      <c r="G130" s="90">
        <v>46000</v>
      </c>
      <c r="H130" s="91" t="s">
        <v>25</v>
      </c>
      <c r="I130" s="90">
        <v>46500</v>
      </c>
      <c r="J130" s="91" t="s">
        <v>25</v>
      </c>
      <c r="K130" s="90">
        <v>46500</v>
      </c>
      <c r="L130" s="91" t="s">
        <v>25</v>
      </c>
      <c r="M130" s="90">
        <v>48600</v>
      </c>
      <c r="N130" s="90">
        <v>47200</v>
      </c>
      <c r="O130" s="90">
        <v>44700</v>
      </c>
      <c r="P130" s="91" t="s">
        <v>25</v>
      </c>
      <c r="Q130" s="90">
        <v>44000</v>
      </c>
      <c r="R130" s="90">
        <v>44300</v>
      </c>
      <c r="S130" s="90">
        <v>44000</v>
      </c>
      <c r="T130" s="91" t="s">
        <v>25</v>
      </c>
      <c r="U130" s="91" t="s">
        <v>25</v>
      </c>
      <c r="V130" s="91" t="s">
        <v>25</v>
      </c>
      <c r="W130" s="90">
        <v>46000</v>
      </c>
      <c r="X130" s="91" t="s">
        <v>25</v>
      </c>
      <c r="Y130" t="str">
        <f t="shared" si="19"/>
        <v>07-2021</v>
      </c>
      <c r="Z130">
        <f t="shared" si="20"/>
        <v>0</v>
      </c>
      <c r="AA130">
        <f t="shared" si="21"/>
        <v>0</v>
      </c>
      <c r="AB130">
        <f t="shared" si="22"/>
        <v>0</v>
      </c>
      <c r="AC130">
        <f t="shared" si="23"/>
        <v>0</v>
      </c>
    </row>
    <row r="131" spans="1:29">
      <c r="A131" t="str">
        <f t="shared" si="18"/>
        <v>07-2021</v>
      </c>
      <c r="B131" s="93">
        <v>44397</v>
      </c>
      <c r="C131" s="90">
        <v>48500</v>
      </c>
      <c r="D131" s="90">
        <v>47200</v>
      </c>
      <c r="E131" s="90">
        <v>46300</v>
      </c>
      <c r="F131" s="90">
        <v>44300</v>
      </c>
      <c r="G131" s="90">
        <v>46300</v>
      </c>
      <c r="H131" s="91" t="s">
        <v>25</v>
      </c>
      <c r="I131" s="90">
        <v>47000</v>
      </c>
      <c r="J131" s="91" t="s">
        <v>25</v>
      </c>
      <c r="K131" s="90">
        <v>47200</v>
      </c>
      <c r="L131" s="91" t="s">
        <v>25</v>
      </c>
      <c r="M131" s="90">
        <v>49200</v>
      </c>
      <c r="N131" s="90">
        <v>47700</v>
      </c>
      <c r="O131" s="90">
        <v>45500</v>
      </c>
      <c r="P131" s="91" t="s">
        <v>25</v>
      </c>
      <c r="Q131" s="90">
        <v>44400</v>
      </c>
      <c r="R131" s="90">
        <v>44700</v>
      </c>
      <c r="S131" s="90">
        <v>44750</v>
      </c>
      <c r="T131" s="91" t="s">
        <v>25</v>
      </c>
      <c r="U131" s="91" t="s">
        <v>25</v>
      </c>
      <c r="V131" s="91" t="s">
        <v>25</v>
      </c>
      <c r="W131" s="90">
        <v>46300</v>
      </c>
      <c r="X131" s="91" t="s">
        <v>25</v>
      </c>
      <c r="Y131" t="str">
        <f t="shared" si="19"/>
        <v>07-2021</v>
      </c>
      <c r="Z131">
        <f t="shared" si="20"/>
        <v>0</v>
      </c>
      <c r="AA131">
        <f t="shared" si="21"/>
        <v>0</v>
      </c>
      <c r="AB131">
        <f t="shared" si="22"/>
        <v>0</v>
      </c>
      <c r="AC131">
        <f t="shared" si="23"/>
        <v>0</v>
      </c>
    </row>
    <row r="132" spans="1:29">
      <c r="A132" t="str">
        <f t="shared" si="18"/>
        <v>07-2021</v>
      </c>
      <c r="B132" s="93">
        <v>44398</v>
      </c>
      <c r="C132" s="90">
        <v>48600</v>
      </c>
      <c r="D132" s="90">
        <v>47200</v>
      </c>
      <c r="E132" s="90">
        <v>46300</v>
      </c>
      <c r="F132" s="90">
        <v>44500</v>
      </c>
      <c r="G132" s="90">
        <v>46300</v>
      </c>
      <c r="H132" s="91" t="s">
        <v>25</v>
      </c>
      <c r="I132" s="90">
        <v>47000</v>
      </c>
      <c r="J132" s="91" t="s">
        <v>25</v>
      </c>
      <c r="K132" s="90">
        <v>47200</v>
      </c>
      <c r="L132" s="91" t="s">
        <v>25</v>
      </c>
      <c r="M132" s="90">
        <v>49800</v>
      </c>
      <c r="N132" s="90">
        <v>47700</v>
      </c>
      <c r="O132" s="90">
        <v>45500</v>
      </c>
      <c r="P132" s="91" t="s">
        <v>25</v>
      </c>
      <c r="Q132" s="90">
        <v>44500</v>
      </c>
      <c r="R132" s="90">
        <v>45000</v>
      </c>
      <c r="S132" s="90">
        <v>44900</v>
      </c>
      <c r="T132" s="91" t="s">
        <v>25</v>
      </c>
      <c r="U132" s="91" t="s">
        <v>25</v>
      </c>
      <c r="V132" s="91" t="s">
        <v>25</v>
      </c>
      <c r="W132" s="90">
        <v>46300</v>
      </c>
      <c r="X132" s="91" t="s">
        <v>25</v>
      </c>
      <c r="Y132" t="str">
        <f t="shared" si="19"/>
        <v>07-2021</v>
      </c>
      <c r="Z132">
        <f t="shared" si="20"/>
        <v>0</v>
      </c>
      <c r="AA132">
        <f t="shared" si="21"/>
        <v>0</v>
      </c>
      <c r="AB132">
        <f t="shared" si="22"/>
        <v>0</v>
      </c>
      <c r="AC132">
        <f t="shared" si="23"/>
        <v>0</v>
      </c>
    </row>
    <row r="133" spans="1:29">
      <c r="A133" t="str">
        <f t="shared" si="18"/>
        <v>07-2021</v>
      </c>
      <c r="B133" s="93">
        <v>44399</v>
      </c>
      <c r="C133" s="90">
        <v>48900</v>
      </c>
      <c r="D133" s="90">
        <v>47200</v>
      </c>
      <c r="E133" s="90">
        <v>46300</v>
      </c>
      <c r="F133" s="90">
        <v>44700</v>
      </c>
      <c r="G133" s="90">
        <v>46700</v>
      </c>
      <c r="H133" s="91" t="s">
        <v>25</v>
      </c>
      <c r="I133" s="90">
        <v>47000</v>
      </c>
      <c r="J133" s="91" t="s">
        <v>25</v>
      </c>
      <c r="K133" s="90">
        <v>47200</v>
      </c>
      <c r="L133" s="91" t="s">
        <v>25</v>
      </c>
      <c r="M133" s="90">
        <v>49900</v>
      </c>
      <c r="N133" s="90">
        <v>47700</v>
      </c>
      <c r="O133" s="90">
        <v>45900</v>
      </c>
      <c r="P133" s="91" t="s">
        <v>25</v>
      </c>
      <c r="Q133" s="90">
        <v>44600</v>
      </c>
      <c r="R133" s="90">
        <v>44700</v>
      </c>
      <c r="S133" s="90">
        <v>44900</v>
      </c>
      <c r="T133" s="91" t="s">
        <v>25</v>
      </c>
      <c r="U133" s="91" t="s">
        <v>25</v>
      </c>
      <c r="V133" s="91" t="s">
        <v>25</v>
      </c>
      <c r="W133" s="90">
        <v>46300</v>
      </c>
      <c r="X133" s="91" t="s">
        <v>25</v>
      </c>
      <c r="Y133" t="str">
        <f t="shared" si="19"/>
        <v>07-2021</v>
      </c>
      <c r="Z133">
        <f t="shared" si="20"/>
        <v>0</v>
      </c>
      <c r="AA133">
        <f t="shared" si="21"/>
        <v>0</v>
      </c>
      <c r="AB133">
        <f t="shared" si="22"/>
        <v>0</v>
      </c>
      <c r="AC133">
        <f t="shared" si="23"/>
        <v>0</v>
      </c>
    </row>
    <row r="134" spans="1:29">
      <c r="A134" t="str">
        <f t="shared" si="18"/>
        <v>07-2021</v>
      </c>
      <c r="B134" s="93">
        <v>44400</v>
      </c>
      <c r="C134" s="90">
        <v>48800</v>
      </c>
      <c r="D134" s="90">
        <v>47200</v>
      </c>
      <c r="E134" s="90">
        <v>46200</v>
      </c>
      <c r="F134" s="90">
        <v>44250</v>
      </c>
      <c r="G134" s="90">
        <v>46700</v>
      </c>
      <c r="H134" s="91" t="s">
        <v>25</v>
      </c>
      <c r="I134" s="90">
        <v>47000</v>
      </c>
      <c r="J134" s="91" t="s">
        <v>25</v>
      </c>
      <c r="K134" s="90">
        <v>47200</v>
      </c>
      <c r="L134" s="91" t="s">
        <v>25</v>
      </c>
      <c r="M134" s="90">
        <v>49800</v>
      </c>
      <c r="N134" s="90">
        <v>47700</v>
      </c>
      <c r="O134" s="90">
        <v>45800</v>
      </c>
      <c r="P134" s="91" t="s">
        <v>25</v>
      </c>
      <c r="Q134" s="90">
        <v>44500</v>
      </c>
      <c r="R134" s="90">
        <v>44700</v>
      </c>
      <c r="S134" s="90">
        <v>44500</v>
      </c>
      <c r="T134" s="91" t="s">
        <v>25</v>
      </c>
      <c r="U134" s="91" t="s">
        <v>25</v>
      </c>
      <c r="V134" s="91" t="s">
        <v>25</v>
      </c>
      <c r="W134" s="90">
        <v>46300</v>
      </c>
      <c r="X134" s="91" t="s">
        <v>25</v>
      </c>
      <c r="Y134" t="str">
        <f t="shared" si="19"/>
        <v>07-2021</v>
      </c>
      <c r="Z134">
        <f t="shared" si="20"/>
        <v>0</v>
      </c>
      <c r="AA134">
        <f t="shared" si="21"/>
        <v>0</v>
      </c>
      <c r="AB134">
        <f t="shared" si="22"/>
        <v>0</v>
      </c>
      <c r="AC134">
        <f t="shared" si="23"/>
        <v>0</v>
      </c>
    </row>
    <row r="135" spans="1:29">
      <c r="A135" t="str">
        <f t="shared" si="18"/>
        <v>07-2021</v>
      </c>
      <c r="B135" s="93">
        <v>44401</v>
      </c>
      <c r="C135" s="90">
        <v>48800</v>
      </c>
      <c r="D135" s="90">
        <v>47000</v>
      </c>
      <c r="E135" s="90">
        <v>46700</v>
      </c>
      <c r="F135" s="90">
        <v>44000</v>
      </c>
      <c r="G135" s="90">
        <v>46700</v>
      </c>
      <c r="H135" s="91" t="s">
        <v>25</v>
      </c>
      <c r="I135" s="90">
        <v>46500</v>
      </c>
      <c r="J135" s="91" t="s">
        <v>25</v>
      </c>
      <c r="K135" s="90">
        <v>47200</v>
      </c>
      <c r="L135" s="91" t="s">
        <v>25</v>
      </c>
      <c r="M135" s="90">
        <v>50000</v>
      </c>
      <c r="N135" s="90">
        <v>47700</v>
      </c>
      <c r="O135" s="90">
        <v>45500</v>
      </c>
      <c r="P135" s="91" t="s">
        <v>25</v>
      </c>
      <c r="Q135" s="90">
        <v>44300</v>
      </c>
      <c r="R135" s="90">
        <v>44700</v>
      </c>
      <c r="S135" s="90">
        <v>44500</v>
      </c>
      <c r="T135" s="91" t="s">
        <v>25</v>
      </c>
      <c r="U135" s="91" t="s">
        <v>25</v>
      </c>
      <c r="V135" s="91" t="s">
        <v>25</v>
      </c>
      <c r="W135" s="90">
        <v>46300</v>
      </c>
      <c r="X135" s="91" t="s">
        <v>25</v>
      </c>
      <c r="Y135" t="str">
        <f t="shared" si="19"/>
        <v>07-2021</v>
      </c>
      <c r="Z135">
        <f t="shared" si="20"/>
        <v>0</v>
      </c>
      <c r="AA135">
        <f t="shared" si="21"/>
        <v>0</v>
      </c>
      <c r="AB135">
        <f t="shared" si="22"/>
        <v>0</v>
      </c>
      <c r="AC135">
        <f t="shared" si="23"/>
        <v>0</v>
      </c>
    </row>
    <row r="136" spans="1:29">
      <c r="A136" t="str">
        <f t="shared" si="18"/>
        <v>07-2021</v>
      </c>
      <c r="B136" s="93">
        <v>44402</v>
      </c>
      <c r="C136" s="90" t="s">
        <v>24</v>
      </c>
      <c r="D136" s="90" t="s">
        <v>24</v>
      </c>
      <c r="E136" s="90" t="s">
        <v>24</v>
      </c>
      <c r="F136" s="90" t="s">
        <v>24</v>
      </c>
      <c r="G136" s="90" t="s">
        <v>24</v>
      </c>
      <c r="H136" s="90" t="s">
        <v>24</v>
      </c>
      <c r="I136" s="90" t="s">
        <v>24</v>
      </c>
      <c r="J136" s="90" t="s">
        <v>24</v>
      </c>
      <c r="K136" s="90" t="s">
        <v>24</v>
      </c>
      <c r="L136" s="90" t="s">
        <v>24</v>
      </c>
      <c r="M136" s="90" t="s">
        <v>24</v>
      </c>
      <c r="N136" s="90" t="s">
        <v>24</v>
      </c>
      <c r="O136" s="90" t="s">
        <v>24</v>
      </c>
      <c r="P136" s="90" t="s">
        <v>24</v>
      </c>
      <c r="Q136" s="90" t="s">
        <v>24</v>
      </c>
      <c r="R136" s="90" t="s">
        <v>24</v>
      </c>
      <c r="S136" s="90" t="s">
        <v>24</v>
      </c>
      <c r="T136" s="90" t="s">
        <v>24</v>
      </c>
      <c r="U136" s="90" t="s">
        <v>24</v>
      </c>
      <c r="V136" s="90" t="s">
        <v>24</v>
      </c>
      <c r="W136" s="90" t="s">
        <v>24</v>
      </c>
      <c r="X136" s="90" t="s">
        <v>24</v>
      </c>
      <c r="Y136" t="str">
        <f t="shared" si="19"/>
        <v>07-2021</v>
      </c>
      <c r="Z136">
        <f t="shared" si="20"/>
        <v>0</v>
      </c>
      <c r="AA136">
        <f t="shared" si="21"/>
        <v>0</v>
      </c>
      <c r="AB136">
        <f t="shared" si="22"/>
        <v>0</v>
      </c>
      <c r="AC136">
        <f t="shared" si="23"/>
        <v>0</v>
      </c>
    </row>
    <row r="137" spans="1:29">
      <c r="A137" t="str">
        <f t="shared" si="18"/>
        <v>07-2021</v>
      </c>
      <c r="B137" s="93">
        <v>44403</v>
      </c>
      <c r="C137" s="90">
        <v>48900</v>
      </c>
      <c r="D137" s="90">
        <v>47000</v>
      </c>
      <c r="E137" s="90">
        <v>46800</v>
      </c>
      <c r="F137" s="90">
        <v>44250</v>
      </c>
      <c r="G137" s="90">
        <v>46700</v>
      </c>
      <c r="H137" s="91" t="s">
        <v>25</v>
      </c>
      <c r="I137" s="90">
        <v>46500</v>
      </c>
      <c r="J137" s="91" t="s">
        <v>25</v>
      </c>
      <c r="K137" s="90">
        <v>47300</v>
      </c>
      <c r="L137" s="91" t="s">
        <v>25</v>
      </c>
      <c r="M137" s="90">
        <v>50100</v>
      </c>
      <c r="N137" s="90">
        <v>47900</v>
      </c>
      <c r="O137" s="90">
        <v>45700</v>
      </c>
      <c r="P137" s="91" t="s">
        <v>25</v>
      </c>
      <c r="Q137" s="90">
        <v>44450</v>
      </c>
      <c r="R137" s="90">
        <v>44600</v>
      </c>
      <c r="S137" s="90">
        <v>44750</v>
      </c>
      <c r="T137" s="91" t="s">
        <v>25</v>
      </c>
      <c r="U137" s="91" t="s">
        <v>25</v>
      </c>
      <c r="V137" s="91" t="s">
        <v>25</v>
      </c>
      <c r="W137" s="90">
        <v>46200</v>
      </c>
      <c r="X137" s="91" t="s">
        <v>25</v>
      </c>
      <c r="Y137" t="str">
        <f t="shared" si="19"/>
        <v>07-2021</v>
      </c>
      <c r="Z137">
        <f t="shared" si="20"/>
        <v>0</v>
      </c>
      <c r="AA137">
        <f t="shared" si="21"/>
        <v>0</v>
      </c>
      <c r="AB137">
        <f t="shared" si="22"/>
        <v>0</v>
      </c>
      <c r="AC137">
        <f t="shared" si="23"/>
        <v>0</v>
      </c>
    </row>
    <row r="138" spans="1:29">
      <c r="A138" t="str">
        <f t="shared" si="18"/>
        <v>07-2021</v>
      </c>
      <c r="B138" s="93">
        <v>44404</v>
      </c>
      <c r="C138" s="90">
        <v>48900</v>
      </c>
      <c r="D138" s="90">
        <v>46800</v>
      </c>
      <c r="E138" s="90">
        <v>46700</v>
      </c>
      <c r="F138" s="90">
        <v>44500</v>
      </c>
      <c r="G138" s="90">
        <v>46700</v>
      </c>
      <c r="H138" s="91" t="s">
        <v>25</v>
      </c>
      <c r="I138" s="90">
        <v>46300</v>
      </c>
      <c r="J138" s="91" t="s">
        <v>25</v>
      </c>
      <c r="K138" s="90">
        <v>47400</v>
      </c>
      <c r="L138" s="91" t="s">
        <v>25</v>
      </c>
      <c r="M138" s="90">
        <v>49800</v>
      </c>
      <c r="N138" s="90">
        <v>48300</v>
      </c>
      <c r="O138" s="90">
        <v>45800</v>
      </c>
      <c r="P138" s="91" t="s">
        <v>25</v>
      </c>
      <c r="Q138" s="90">
        <v>44400</v>
      </c>
      <c r="R138" s="90">
        <v>44500</v>
      </c>
      <c r="S138" s="90">
        <v>44500</v>
      </c>
      <c r="T138" s="91" t="s">
        <v>25</v>
      </c>
      <c r="U138" s="91" t="s">
        <v>25</v>
      </c>
      <c r="V138" s="91" t="s">
        <v>25</v>
      </c>
      <c r="W138" s="90">
        <v>46200</v>
      </c>
      <c r="X138" s="91" t="s">
        <v>25</v>
      </c>
      <c r="Y138" t="str">
        <f t="shared" si="19"/>
        <v>07-2021</v>
      </c>
      <c r="Z138">
        <f t="shared" si="20"/>
        <v>0</v>
      </c>
      <c r="AA138">
        <f t="shared" si="21"/>
        <v>0</v>
      </c>
      <c r="AB138">
        <f t="shared" si="22"/>
        <v>0</v>
      </c>
      <c r="AC138">
        <f t="shared" si="23"/>
        <v>0</v>
      </c>
    </row>
    <row r="139" spans="1:29">
      <c r="A139" t="str">
        <f t="shared" si="18"/>
        <v>07-2021</v>
      </c>
      <c r="B139" s="93">
        <v>44405</v>
      </c>
      <c r="C139" s="90">
        <v>49000</v>
      </c>
      <c r="D139" s="90">
        <v>47000</v>
      </c>
      <c r="E139" s="90">
        <v>47000</v>
      </c>
      <c r="F139" s="90">
        <v>44500</v>
      </c>
      <c r="G139" s="90">
        <v>47100</v>
      </c>
      <c r="H139" s="91" t="s">
        <v>25</v>
      </c>
      <c r="I139" s="90">
        <v>46500</v>
      </c>
      <c r="J139" s="91" t="s">
        <v>25</v>
      </c>
      <c r="K139" s="90">
        <v>47600</v>
      </c>
      <c r="L139" s="91" t="s">
        <v>25</v>
      </c>
      <c r="M139" s="90">
        <v>49900</v>
      </c>
      <c r="N139" s="90">
        <v>48500</v>
      </c>
      <c r="O139" s="90">
        <v>45800</v>
      </c>
      <c r="P139" s="91" t="s">
        <v>25</v>
      </c>
      <c r="Q139" s="90">
        <v>44500</v>
      </c>
      <c r="R139" s="90">
        <v>44500</v>
      </c>
      <c r="S139" s="90">
        <v>44750</v>
      </c>
      <c r="T139" s="91" t="s">
        <v>25</v>
      </c>
      <c r="U139" s="91" t="s">
        <v>25</v>
      </c>
      <c r="V139" s="91" t="s">
        <v>25</v>
      </c>
      <c r="W139" s="90">
        <v>46300</v>
      </c>
      <c r="X139" s="91" t="s">
        <v>25</v>
      </c>
      <c r="Y139" t="str">
        <f t="shared" si="19"/>
        <v>07-2021</v>
      </c>
      <c r="Z139">
        <f t="shared" si="20"/>
        <v>0</v>
      </c>
      <c r="AA139">
        <f t="shared" si="21"/>
        <v>0</v>
      </c>
      <c r="AB139">
        <f t="shared" si="22"/>
        <v>0</v>
      </c>
      <c r="AC139">
        <f t="shared" si="23"/>
        <v>0</v>
      </c>
    </row>
    <row r="140" spans="1:29">
      <c r="A140" t="str">
        <f t="shared" si="18"/>
        <v>07-2021</v>
      </c>
      <c r="B140" s="93">
        <v>44406</v>
      </c>
      <c r="C140" s="90">
        <v>49400</v>
      </c>
      <c r="D140" s="90">
        <v>47000</v>
      </c>
      <c r="E140" s="90">
        <v>47500</v>
      </c>
      <c r="F140" s="90">
        <v>45000</v>
      </c>
      <c r="G140" s="90">
        <v>47200</v>
      </c>
      <c r="H140" s="91" t="s">
        <v>25</v>
      </c>
      <c r="I140" s="90">
        <v>47000</v>
      </c>
      <c r="J140" s="91" t="s">
        <v>25</v>
      </c>
      <c r="K140" s="90">
        <v>48200</v>
      </c>
      <c r="L140" s="91" t="s">
        <v>25</v>
      </c>
      <c r="M140" s="90">
        <v>50200</v>
      </c>
      <c r="N140" s="90">
        <v>48700</v>
      </c>
      <c r="O140" s="90">
        <v>46500</v>
      </c>
      <c r="P140" s="91" t="s">
        <v>25</v>
      </c>
      <c r="Q140" s="90">
        <v>45000</v>
      </c>
      <c r="R140" s="90">
        <v>45100</v>
      </c>
      <c r="S140" s="90">
        <v>45300</v>
      </c>
      <c r="T140" s="91" t="s">
        <v>25</v>
      </c>
      <c r="U140" s="91" t="s">
        <v>25</v>
      </c>
      <c r="V140" s="91" t="s">
        <v>25</v>
      </c>
      <c r="W140" s="90">
        <v>46700</v>
      </c>
      <c r="X140" s="91" t="s">
        <v>25</v>
      </c>
      <c r="Y140" t="str">
        <f t="shared" si="19"/>
        <v>07-2021</v>
      </c>
      <c r="Z140">
        <f t="shared" si="20"/>
        <v>0</v>
      </c>
      <c r="AA140">
        <f t="shared" si="21"/>
        <v>0</v>
      </c>
      <c r="AB140">
        <f t="shared" si="22"/>
        <v>0</v>
      </c>
      <c r="AC140">
        <f t="shared" si="23"/>
        <v>0</v>
      </c>
    </row>
    <row r="141" spans="1:29">
      <c r="A141" t="str">
        <f t="shared" si="18"/>
        <v>07-2021</v>
      </c>
      <c r="B141" s="93">
        <v>44407</v>
      </c>
      <c r="C141" s="90">
        <v>49400</v>
      </c>
      <c r="D141" s="90">
        <v>47200</v>
      </c>
      <c r="E141" s="90">
        <v>47300</v>
      </c>
      <c r="F141" s="90">
        <v>45000</v>
      </c>
      <c r="G141" s="90">
        <v>47700</v>
      </c>
      <c r="H141" s="91" t="s">
        <v>25</v>
      </c>
      <c r="I141" s="90">
        <v>47000</v>
      </c>
      <c r="J141" s="91" t="s">
        <v>25</v>
      </c>
      <c r="K141" s="90">
        <v>48200</v>
      </c>
      <c r="L141" s="91" t="s">
        <v>25</v>
      </c>
      <c r="M141" s="90">
        <v>50200</v>
      </c>
      <c r="N141" s="90">
        <v>48700</v>
      </c>
      <c r="O141" s="90">
        <v>46500</v>
      </c>
      <c r="P141" s="91" t="s">
        <v>25</v>
      </c>
      <c r="Q141" s="90">
        <v>44800</v>
      </c>
      <c r="R141" s="90">
        <v>45000</v>
      </c>
      <c r="S141" s="90">
        <v>45200</v>
      </c>
      <c r="T141" s="91" t="s">
        <v>25</v>
      </c>
      <c r="U141" s="91" t="s">
        <v>25</v>
      </c>
      <c r="V141" s="91" t="s">
        <v>25</v>
      </c>
      <c r="W141" s="90">
        <v>46700</v>
      </c>
      <c r="X141" s="91" t="s">
        <v>25</v>
      </c>
      <c r="Y141" t="str">
        <f t="shared" si="19"/>
        <v>07-2021</v>
      </c>
      <c r="Z141">
        <f t="shared" si="20"/>
        <v>0</v>
      </c>
      <c r="AA141">
        <f t="shared" si="21"/>
        <v>0</v>
      </c>
      <c r="AB141">
        <f t="shared" si="22"/>
        <v>0</v>
      </c>
      <c r="AC141">
        <f t="shared" si="23"/>
        <v>0</v>
      </c>
    </row>
    <row r="142" spans="1:29">
      <c r="A142" t="str">
        <f t="shared" si="18"/>
        <v>07-2021</v>
      </c>
      <c r="B142" s="93">
        <v>44408</v>
      </c>
      <c r="C142" s="90">
        <v>49700</v>
      </c>
      <c r="D142" s="90">
        <v>47500</v>
      </c>
      <c r="E142" s="90">
        <v>47600</v>
      </c>
      <c r="F142" s="90">
        <v>45800</v>
      </c>
      <c r="G142" s="90">
        <v>47800</v>
      </c>
      <c r="H142" s="91" t="s">
        <v>25</v>
      </c>
      <c r="I142" s="90">
        <v>47300</v>
      </c>
      <c r="J142" s="91" t="s">
        <v>25</v>
      </c>
      <c r="K142" s="90">
        <v>48300</v>
      </c>
      <c r="L142" s="91" t="s">
        <v>25</v>
      </c>
      <c r="M142" s="90">
        <v>50500</v>
      </c>
      <c r="N142" s="90">
        <v>48900</v>
      </c>
      <c r="O142" s="90">
        <v>46800</v>
      </c>
      <c r="P142" s="91" t="s">
        <v>25</v>
      </c>
      <c r="Q142" s="90">
        <v>45450</v>
      </c>
      <c r="R142" s="90">
        <v>45200</v>
      </c>
      <c r="S142" s="90">
        <v>45300</v>
      </c>
      <c r="T142" s="91" t="s">
        <v>25</v>
      </c>
      <c r="U142" s="91" t="s">
        <v>25</v>
      </c>
      <c r="V142" s="91" t="s">
        <v>25</v>
      </c>
      <c r="W142" s="90">
        <v>46800</v>
      </c>
      <c r="X142" s="91" t="s">
        <v>25</v>
      </c>
      <c r="Y142" t="str">
        <f t="shared" si="19"/>
        <v>07-2021</v>
      </c>
      <c r="Z142">
        <f t="shared" si="20"/>
        <v>0</v>
      </c>
      <c r="AA142">
        <f t="shared" si="21"/>
        <v>0</v>
      </c>
      <c r="AB142">
        <f t="shared" si="22"/>
        <v>0</v>
      </c>
      <c r="AC142">
        <f t="shared" si="23"/>
        <v>0</v>
      </c>
    </row>
    <row r="143" spans="1:29">
      <c r="A143" t="str">
        <f t="shared" si="18"/>
        <v>08-2021</v>
      </c>
      <c r="B143" s="93">
        <v>44409</v>
      </c>
      <c r="C143" s="90" t="s">
        <v>24</v>
      </c>
      <c r="D143" s="90" t="s">
        <v>24</v>
      </c>
      <c r="E143" s="90" t="s">
        <v>24</v>
      </c>
      <c r="F143" s="90" t="s">
        <v>24</v>
      </c>
      <c r="G143" s="90" t="s">
        <v>24</v>
      </c>
      <c r="H143" s="90" t="s">
        <v>24</v>
      </c>
      <c r="I143" s="90" t="s">
        <v>24</v>
      </c>
      <c r="J143" s="90" t="s">
        <v>24</v>
      </c>
      <c r="K143" s="90" t="s">
        <v>24</v>
      </c>
      <c r="L143" s="90" t="s">
        <v>24</v>
      </c>
      <c r="M143" s="90" t="s">
        <v>24</v>
      </c>
      <c r="N143" s="90" t="s">
        <v>24</v>
      </c>
      <c r="O143" s="90" t="s">
        <v>24</v>
      </c>
      <c r="P143" s="90" t="s">
        <v>24</v>
      </c>
      <c r="Q143" s="90" t="s">
        <v>24</v>
      </c>
      <c r="R143" s="90" t="s">
        <v>24</v>
      </c>
      <c r="S143" s="90" t="s">
        <v>24</v>
      </c>
      <c r="T143" s="90" t="s">
        <v>24</v>
      </c>
      <c r="U143" s="90" t="s">
        <v>24</v>
      </c>
      <c r="V143" s="90" t="s">
        <v>24</v>
      </c>
      <c r="W143" s="90" t="s">
        <v>24</v>
      </c>
      <c r="X143" s="90" t="s">
        <v>24</v>
      </c>
      <c r="Y143" t="str">
        <f t="shared" si="19"/>
        <v>08-2021</v>
      </c>
      <c r="Z143">
        <f t="shared" si="20"/>
        <v>0</v>
      </c>
      <c r="AA143">
        <f t="shared" si="21"/>
        <v>0</v>
      </c>
      <c r="AB143">
        <f t="shared" si="22"/>
        <v>0</v>
      </c>
      <c r="AC143">
        <f t="shared" si="23"/>
        <v>0</v>
      </c>
    </row>
    <row r="144" spans="1:29">
      <c r="A144" t="str">
        <f t="shared" si="18"/>
        <v>08-2021</v>
      </c>
      <c r="B144" s="93">
        <v>44410</v>
      </c>
      <c r="C144" s="90">
        <v>49800</v>
      </c>
      <c r="D144" s="90">
        <v>47700</v>
      </c>
      <c r="E144" s="90">
        <v>47800</v>
      </c>
      <c r="F144" s="90">
        <v>45800</v>
      </c>
      <c r="G144" s="90">
        <v>47800</v>
      </c>
      <c r="H144" s="91" t="s">
        <v>25</v>
      </c>
      <c r="I144" s="90">
        <v>47500</v>
      </c>
      <c r="J144" s="91" t="s">
        <v>25</v>
      </c>
      <c r="K144" s="90">
        <v>48400</v>
      </c>
      <c r="L144" s="91" t="s">
        <v>25</v>
      </c>
      <c r="M144" s="90">
        <v>50600</v>
      </c>
      <c r="N144" s="90">
        <v>49200</v>
      </c>
      <c r="O144" s="90">
        <v>47000</v>
      </c>
      <c r="P144" s="91" t="s">
        <v>25</v>
      </c>
      <c r="Q144" s="90">
        <v>45450</v>
      </c>
      <c r="R144" s="90">
        <v>45400</v>
      </c>
      <c r="S144" s="90">
        <v>45650</v>
      </c>
      <c r="T144" s="91" t="s">
        <v>25</v>
      </c>
      <c r="U144" s="91" t="s">
        <v>25</v>
      </c>
      <c r="V144" s="91" t="s">
        <v>25</v>
      </c>
      <c r="W144" s="90">
        <v>47200</v>
      </c>
      <c r="X144" s="91" t="s">
        <v>25</v>
      </c>
      <c r="Y144" t="str">
        <f t="shared" si="19"/>
        <v>08-2021</v>
      </c>
      <c r="Z144">
        <f t="shared" si="20"/>
        <v>0</v>
      </c>
      <c r="AA144">
        <f t="shared" si="21"/>
        <v>0</v>
      </c>
      <c r="AB144">
        <f t="shared" si="22"/>
        <v>0</v>
      </c>
      <c r="AC144">
        <f t="shared" si="23"/>
        <v>0</v>
      </c>
    </row>
    <row r="145" spans="1:29">
      <c r="A145" t="str">
        <f t="shared" si="18"/>
        <v>08-2021</v>
      </c>
      <c r="B145" s="93">
        <v>44411</v>
      </c>
      <c r="C145" s="90">
        <v>49700</v>
      </c>
      <c r="D145" s="90">
        <v>47700</v>
      </c>
      <c r="E145" s="90">
        <v>47400</v>
      </c>
      <c r="F145" s="90">
        <v>45500</v>
      </c>
      <c r="G145" s="90">
        <v>47800</v>
      </c>
      <c r="H145" s="91" t="s">
        <v>25</v>
      </c>
      <c r="I145" s="90">
        <v>47300</v>
      </c>
      <c r="J145" s="91" t="s">
        <v>25</v>
      </c>
      <c r="K145" s="90">
        <v>48300</v>
      </c>
      <c r="L145" s="91" t="s">
        <v>25</v>
      </c>
      <c r="M145" s="90">
        <v>50300</v>
      </c>
      <c r="N145" s="90">
        <v>49300</v>
      </c>
      <c r="O145" s="90">
        <v>47000</v>
      </c>
      <c r="P145" s="91" t="s">
        <v>25</v>
      </c>
      <c r="Q145" s="90">
        <v>45200</v>
      </c>
      <c r="R145" s="90">
        <v>45400</v>
      </c>
      <c r="S145" s="90">
        <v>45600</v>
      </c>
      <c r="T145" s="91" t="s">
        <v>25</v>
      </c>
      <c r="U145" s="91" t="s">
        <v>25</v>
      </c>
      <c r="V145" s="91" t="s">
        <v>25</v>
      </c>
      <c r="W145" s="90">
        <v>47500</v>
      </c>
      <c r="X145" s="91" t="s">
        <v>25</v>
      </c>
      <c r="Y145" t="str">
        <f t="shared" si="19"/>
        <v>08-2021</v>
      </c>
      <c r="Z145">
        <f t="shared" si="20"/>
        <v>0</v>
      </c>
      <c r="AA145">
        <f t="shared" si="21"/>
        <v>0</v>
      </c>
      <c r="AB145">
        <f t="shared" si="22"/>
        <v>0</v>
      </c>
      <c r="AC145">
        <f t="shared" si="23"/>
        <v>0</v>
      </c>
    </row>
    <row r="146" spans="1:29">
      <c r="A146" t="str">
        <f t="shared" si="18"/>
        <v>08-2021</v>
      </c>
      <c r="B146" s="93">
        <v>44412</v>
      </c>
      <c r="C146" s="90">
        <v>49900</v>
      </c>
      <c r="D146" s="90">
        <v>47700</v>
      </c>
      <c r="E146" s="90">
        <v>47600</v>
      </c>
      <c r="F146" s="90">
        <v>45500</v>
      </c>
      <c r="G146" s="90">
        <v>47800</v>
      </c>
      <c r="H146" s="91" t="s">
        <v>25</v>
      </c>
      <c r="I146" s="90">
        <v>47500</v>
      </c>
      <c r="J146" s="91" t="s">
        <v>25</v>
      </c>
      <c r="K146" s="90">
        <v>48500</v>
      </c>
      <c r="L146" s="91" t="s">
        <v>25</v>
      </c>
      <c r="M146" s="90">
        <v>50400</v>
      </c>
      <c r="N146" s="90">
        <v>49600</v>
      </c>
      <c r="O146" s="90">
        <v>47200</v>
      </c>
      <c r="P146" s="91" t="s">
        <v>25</v>
      </c>
      <c r="Q146" s="90">
        <v>45100</v>
      </c>
      <c r="R146" s="90">
        <v>45500</v>
      </c>
      <c r="S146" s="90">
        <v>45750</v>
      </c>
      <c r="T146" s="91" t="s">
        <v>25</v>
      </c>
      <c r="U146" s="91" t="s">
        <v>25</v>
      </c>
      <c r="V146" s="91" t="s">
        <v>25</v>
      </c>
      <c r="W146" s="90">
        <v>47600</v>
      </c>
      <c r="X146" s="91" t="s">
        <v>25</v>
      </c>
      <c r="Y146" t="str">
        <f t="shared" si="19"/>
        <v>08-2021</v>
      </c>
      <c r="Z146">
        <f t="shared" si="20"/>
        <v>0</v>
      </c>
      <c r="AA146">
        <f t="shared" si="21"/>
        <v>0</v>
      </c>
      <c r="AB146">
        <f t="shared" si="22"/>
        <v>0</v>
      </c>
      <c r="AC146">
        <f t="shared" si="23"/>
        <v>0</v>
      </c>
    </row>
    <row r="147" spans="1:29">
      <c r="A147" t="str">
        <f t="shared" si="18"/>
        <v>08-2021</v>
      </c>
      <c r="B147" s="93">
        <v>44413</v>
      </c>
      <c r="C147" s="90">
        <v>49800</v>
      </c>
      <c r="D147" s="90">
        <v>47500</v>
      </c>
      <c r="E147" s="90">
        <v>47600</v>
      </c>
      <c r="F147" s="90">
        <v>45500</v>
      </c>
      <c r="G147" s="90">
        <v>47900</v>
      </c>
      <c r="H147" s="91" t="s">
        <v>25</v>
      </c>
      <c r="I147" s="90">
        <v>47300</v>
      </c>
      <c r="J147" s="91" t="s">
        <v>25</v>
      </c>
      <c r="K147" s="90">
        <v>48500</v>
      </c>
      <c r="L147" s="91" t="s">
        <v>25</v>
      </c>
      <c r="M147" s="90">
        <v>50400</v>
      </c>
      <c r="N147" s="90">
        <v>49600</v>
      </c>
      <c r="O147" s="90">
        <v>47200</v>
      </c>
      <c r="P147" s="91" t="s">
        <v>25</v>
      </c>
      <c r="Q147" s="90">
        <v>45000</v>
      </c>
      <c r="R147" s="90">
        <v>45400</v>
      </c>
      <c r="S147" s="90">
        <v>45600</v>
      </c>
      <c r="T147" s="91" t="s">
        <v>25</v>
      </c>
      <c r="U147" s="91" t="s">
        <v>25</v>
      </c>
      <c r="V147" s="91" t="s">
        <v>25</v>
      </c>
      <c r="W147" s="90">
        <v>47700</v>
      </c>
      <c r="X147" s="91" t="s">
        <v>25</v>
      </c>
      <c r="Y147" t="str">
        <f t="shared" si="19"/>
        <v>08-2021</v>
      </c>
      <c r="Z147">
        <f t="shared" si="20"/>
        <v>0</v>
      </c>
      <c r="AA147">
        <f t="shared" si="21"/>
        <v>0</v>
      </c>
      <c r="AB147">
        <f t="shared" si="22"/>
        <v>0</v>
      </c>
      <c r="AC147">
        <f t="shared" si="23"/>
        <v>0</v>
      </c>
    </row>
    <row r="148" spans="1:29">
      <c r="A148" t="str">
        <f t="shared" si="18"/>
        <v>08-2021</v>
      </c>
      <c r="B148" s="93">
        <v>44414</v>
      </c>
      <c r="C148" s="90">
        <v>49700</v>
      </c>
      <c r="D148" s="90">
        <v>47500</v>
      </c>
      <c r="E148" s="90">
        <v>47300</v>
      </c>
      <c r="F148" s="90">
        <v>45300</v>
      </c>
      <c r="G148" s="90">
        <v>47900</v>
      </c>
      <c r="H148" s="91" t="s">
        <v>25</v>
      </c>
      <c r="I148" s="90">
        <v>47000</v>
      </c>
      <c r="J148" s="91" t="s">
        <v>25</v>
      </c>
      <c r="K148" s="90">
        <v>48500</v>
      </c>
      <c r="L148" s="91" t="s">
        <v>25</v>
      </c>
      <c r="M148" s="90">
        <v>49900</v>
      </c>
      <c r="N148" s="90">
        <v>49600</v>
      </c>
      <c r="O148" s="90">
        <v>46900</v>
      </c>
      <c r="P148" s="91" t="s">
        <v>25</v>
      </c>
      <c r="Q148" s="90">
        <v>44900</v>
      </c>
      <c r="R148" s="90">
        <v>45100</v>
      </c>
      <c r="S148" s="90">
        <v>45300</v>
      </c>
      <c r="T148" s="91" t="s">
        <v>25</v>
      </c>
      <c r="U148" s="91" t="s">
        <v>25</v>
      </c>
      <c r="V148" s="91" t="s">
        <v>25</v>
      </c>
      <c r="W148" s="90">
        <v>47700</v>
      </c>
      <c r="X148" s="91" t="s">
        <v>25</v>
      </c>
      <c r="Y148" t="str">
        <f t="shared" si="19"/>
        <v>08-2021</v>
      </c>
      <c r="Z148">
        <f t="shared" si="20"/>
        <v>0</v>
      </c>
      <c r="AA148">
        <f t="shared" si="21"/>
        <v>0</v>
      </c>
      <c r="AB148">
        <f t="shared" si="22"/>
        <v>0</v>
      </c>
      <c r="AC148">
        <f t="shared" si="23"/>
        <v>0</v>
      </c>
    </row>
    <row r="149" spans="1:29">
      <c r="A149" t="str">
        <f t="shared" si="18"/>
        <v>08-2021</v>
      </c>
      <c r="B149" s="93">
        <v>44415</v>
      </c>
      <c r="C149" s="90">
        <v>49600</v>
      </c>
      <c r="D149" s="90">
        <v>47300</v>
      </c>
      <c r="E149" s="90">
        <v>47300</v>
      </c>
      <c r="F149" s="90">
        <v>45000</v>
      </c>
      <c r="G149" s="90">
        <v>47800</v>
      </c>
      <c r="H149" s="91" t="s">
        <v>25</v>
      </c>
      <c r="I149" s="90">
        <v>47000</v>
      </c>
      <c r="J149" s="91" t="s">
        <v>25</v>
      </c>
      <c r="K149" s="90">
        <v>48500</v>
      </c>
      <c r="L149" s="91" t="s">
        <v>25</v>
      </c>
      <c r="M149" s="90">
        <v>49600</v>
      </c>
      <c r="N149" s="90">
        <v>49600</v>
      </c>
      <c r="O149" s="90">
        <v>46700</v>
      </c>
      <c r="P149" s="91" t="s">
        <v>25</v>
      </c>
      <c r="Q149" s="90">
        <v>44800</v>
      </c>
      <c r="R149" s="90">
        <v>44900</v>
      </c>
      <c r="S149" s="90">
        <v>45300</v>
      </c>
      <c r="T149" s="91" t="s">
        <v>25</v>
      </c>
      <c r="U149" s="91" t="s">
        <v>25</v>
      </c>
      <c r="V149" s="91" t="s">
        <v>25</v>
      </c>
      <c r="W149" s="90">
        <v>47800</v>
      </c>
      <c r="X149" s="91" t="s">
        <v>25</v>
      </c>
      <c r="Y149" t="str">
        <f t="shared" si="19"/>
        <v>08-2021</v>
      </c>
      <c r="Z149">
        <f t="shared" si="20"/>
        <v>0</v>
      </c>
      <c r="AA149">
        <f t="shared" si="21"/>
        <v>0</v>
      </c>
      <c r="AB149">
        <f t="shared" si="22"/>
        <v>0</v>
      </c>
      <c r="AC149">
        <f t="shared" si="23"/>
        <v>0</v>
      </c>
    </row>
    <row r="150" spans="1:29">
      <c r="A150" t="str">
        <f t="shared" ref="A150:A213" si="24">TEXT(B150,"mm-YYYY")</f>
        <v>08-2021</v>
      </c>
      <c r="B150" s="93">
        <v>44416</v>
      </c>
      <c r="C150" s="90" t="s">
        <v>24</v>
      </c>
      <c r="D150" s="90" t="s">
        <v>24</v>
      </c>
      <c r="E150" s="90" t="s">
        <v>24</v>
      </c>
      <c r="F150" s="90" t="s">
        <v>24</v>
      </c>
      <c r="G150" s="90" t="s">
        <v>24</v>
      </c>
      <c r="H150" s="90" t="s">
        <v>24</v>
      </c>
      <c r="I150" s="90" t="s">
        <v>24</v>
      </c>
      <c r="J150" s="90" t="s">
        <v>24</v>
      </c>
      <c r="K150" s="90" t="s">
        <v>24</v>
      </c>
      <c r="L150" s="90" t="s">
        <v>24</v>
      </c>
      <c r="M150" s="90" t="s">
        <v>24</v>
      </c>
      <c r="N150" s="90" t="s">
        <v>24</v>
      </c>
      <c r="O150" s="90" t="s">
        <v>24</v>
      </c>
      <c r="P150" s="90" t="s">
        <v>24</v>
      </c>
      <c r="Q150" s="90" t="s">
        <v>24</v>
      </c>
      <c r="R150" s="90" t="s">
        <v>24</v>
      </c>
      <c r="S150" s="90" t="s">
        <v>24</v>
      </c>
      <c r="T150" s="90" t="s">
        <v>24</v>
      </c>
      <c r="U150" s="90" t="s">
        <v>24</v>
      </c>
      <c r="V150" s="90" t="s">
        <v>24</v>
      </c>
      <c r="W150" s="90" t="s">
        <v>24</v>
      </c>
      <c r="X150" s="90" t="s">
        <v>24</v>
      </c>
      <c r="Y150" t="str">
        <f t="shared" ref="Y150:Y213" si="25">TEXT(B150,"MM-YYYY")</f>
        <v>08-2021</v>
      </c>
      <c r="Z150">
        <f t="shared" ref="Z150:Z213" si="26">_xlfn.XLOOKUP(Y150,AN:AN,AP:AP,"")</f>
        <v>0</v>
      </c>
      <c r="AA150">
        <f t="shared" ref="AA150:AA213" si="27">_xlfn.XLOOKUP(Y150,AN:AN,AQ:AQ,"")</f>
        <v>0</v>
      </c>
      <c r="AB150">
        <f t="shared" ref="AB150:AB213" si="28">_xlfn.XLOOKUP(Y150,AN:AN,AR:AR,"")</f>
        <v>0</v>
      </c>
      <c r="AC150">
        <f t="shared" ref="AC150:AC213" si="29">_xlfn.XLOOKUP(Y150,AN:AN,AS:AS,"")</f>
        <v>0</v>
      </c>
    </row>
    <row r="151" spans="1:29">
      <c r="A151" t="str">
        <f t="shared" si="24"/>
        <v>08-2021</v>
      </c>
      <c r="B151" s="93">
        <v>44417</v>
      </c>
      <c r="C151" s="90">
        <v>49600</v>
      </c>
      <c r="D151" s="90">
        <v>47000</v>
      </c>
      <c r="E151" s="90">
        <v>47300</v>
      </c>
      <c r="F151" s="90">
        <v>45000</v>
      </c>
      <c r="G151" s="90">
        <v>47800</v>
      </c>
      <c r="H151" s="91" t="s">
        <v>25</v>
      </c>
      <c r="I151" s="90">
        <v>47300</v>
      </c>
      <c r="J151" s="91" t="s">
        <v>25</v>
      </c>
      <c r="K151" s="90">
        <v>48100</v>
      </c>
      <c r="L151" s="91" t="s">
        <v>25</v>
      </c>
      <c r="M151" s="90">
        <v>49400</v>
      </c>
      <c r="N151" s="90">
        <v>49200</v>
      </c>
      <c r="O151" s="90">
        <v>46400</v>
      </c>
      <c r="P151" s="91" t="s">
        <v>25</v>
      </c>
      <c r="Q151" s="90">
        <v>44800</v>
      </c>
      <c r="R151" s="90">
        <v>44700</v>
      </c>
      <c r="S151" s="90">
        <v>44900</v>
      </c>
      <c r="T151" s="91" t="s">
        <v>25</v>
      </c>
      <c r="U151" s="91" t="s">
        <v>25</v>
      </c>
      <c r="V151" s="91" t="s">
        <v>25</v>
      </c>
      <c r="W151" s="90">
        <v>47700</v>
      </c>
      <c r="X151" s="91" t="s">
        <v>25</v>
      </c>
      <c r="Y151" t="str">
        <f t="shared" si="25"/>
        <v>08-2021</v>
      </c>
      <c r="Z151">
        <f t="shared" si="26"/>
        <v>0</v>
      </c>
      <c r="AA151">
        <f t="shared" si="27"/>
        <v>0</v>
      </c>
      <c r="AB151">
        <f t="shared" si="28"/>
        <v>0</v>
      </c>
      <c r="AC151">
        <f t="shared" si="29"/>
        <v>0</v>
      </c>
    </row>
    <row r="152" spans="1:29">
      <c r="A152" t="str">
        <f t="shared" si="24"/>
        <v>08-2021</v>
      </c>
      <c r="B152" s="93">
        <v>44418</v>
      </c>
      <c r="C152" s="90">
        <v>49400</v>
      </c>
      <c r="D152" s="90">
        <v>47000</v>
      </c>
      <c r="E152" s="90">
        <v>47500</v>
      </c>
      <c r="F152" s="90">
        <v>44800</v>
      </c>
      <c r="G152" s="90">
        <v>47800</v>
      </c>
      <c r="H152" s="91" t="s">
        <v>25</v>
      </c>
      <c r="I152" s="90">
        <v>46500</v>
      </c>
      <c r="J152" s="91" t="s">
        <v>25</v>
      </c>
      <c r="K152" s="90">
        <v>48300</v>
      </c>
      <c r="L152" s="91" t="s">
        <v>25</v>
      </c>
      <c r="M152" s="90">
        <v>49300</v>
      </c>
      <c r="N152" s="90">
        <v>49400</v>
      </c>
      <c r="O152" s="90">
        <v>46300</v>
      </c>
      <c r="P152" s="91" t="s">
        <v>25</v>
      </c>
      <c r="Q152" s="90">
        <v>44650</v>
      </c>
      <c r="R152" s="90">
        <v>44600</v>
      </c>
      <c r="S152" s="90">
        <v>44900</v>
      </c>
      <c r="T152" s="91" t="s">
        <v>25</v>
      </c>
      <c r="U152" s="91" t="s">
        <v>25</v>
      </c>
      <c r="V152" s="91" t="s">
        <v>25</v>
      </c>
      <c r="W152" s="90">
        <v>47500</v>
      </c>
      <c r="X152" s="91" t="s">
        <v>25</v>
      </c>
      <c r="Y152" t="str">
        <f t="shared" si="25"/>
        <v>08-2021</v>
      </c>
      <c r="Z152">
        <f t="shared" si="26"/>
        <v>0</v>
      </c>
      <c r="AA152">
        <f t="shared" si="27"/>
        <v>0</v>
      </c>
      <c r="AB152">
        <f t="shared" si="28"/>
        <v>0</v>
      </c>
      <c r="AC152">
        <f t="shared" si="29"/>
        <v>0</v>
      </c>
    </row>
    <row r="153" spans="1:29">
      <c r="A153" t="str">
        <f t="shared" si="24"/>
        <v>08-2021</v>
      </c>
      <c r="B153" s="93">
        <v>44419</v>
      </c>
      <c r="C153" s="90">
        <v>49700</v>
      </c>
      <c r="D153" s="90">
        <v>47000</v>
      </c>
      <c r="E153" s="90">
        <v>47800</v>
      </c>
      <c r="F153" s="90">
        <v>45000</v>
      </c>
      <c r="G153" s="90">
        <v>47700</v>
      </c>
      <c r="H153" s="91" t="s">
        <v>25</v>
      </c>
      <c r="I153" s="90">
        <v>46800</v>
      </c>
      <c r="J153" s="91" t="s">
        <v>25</v>
      </c>
      <c r="K153" s="90">
        <v>48600</v>
      </c>
      <c r="L153" s="91" t="s">
        <v>25</v>
      </c>
      <c r="M153" s="90">
        <v>49700</v>
      </c>
      <c r="N153" s="90">
        <v>49600</v>
      </c>
      <c r="O153" s="90">
        <v>46650</v>
      </c>
      <c r="P153" s="91" t="s">
        <v>25</v>
      </c>
      <c r="Q153" s="90">
        <v>45250</v>
      </c>
      <c r="R153" s="90">
        <v>45200</v>
      </c>
      <c r="S153" s="90">
        <v>45300</v>
      </c>
      <c r="T153" s="91" t="s">
        <v>25</v>
      </c>
      <c r="U153" s="91" t="s">
        <v>25</v>
      </c>
      <c r="V153" s="91" t="s">
        <v>25</v>
      </c>
      <c r="W153" s="90">
        <v>47500</v>
      </c>
      <c r="X153" s="91" t="s">
        <v>25</v>
      </c>
      <c r="Y153" t="str">
        <f t="shared" si="25"/>
        <v>08-2021</v>
      </c>
      <c r="Z153">
        <f t="shared" si="26"/>
        <v>0</v>
      </c>
      <c r="AA153">
        <f t="shared" si="27"/>
        <v>0</v>
      </c>
      <c r="AB153">
        <f t="shared" si="28"/>
        <v>0</v>
      </c>
      <c r="AC153">
        <f t="shared" si="29"/>
        <v>0</v>
      </c>
    </row>
    <row r="154" spans="1:29">
      <c r="A154" t="str">
        <f t="shared" si="24"/>
        <v>08-2021</v>
      </c>
      <c r="B154" s="93">
        <v>44420</v>
      </c>
      <c r="C154" s="90">
        <v>49900</v>
      </c>
      <c r="D154" s="90">
        <v>47000</v>
      </c>
      <c r="E154" s="90">
        <v>48000</v>
      </c>
      <c r="F154" s="90">
        <v>45300</v>
      </c>
      <c r="G154" s="90">
        <v>47700</v>
      </c>
      <c r="H154" s="91" t="s">
        <v>25</v>
      </c>
      <c r="I154" s="90">
        <v>47000</v>
      </c>
      <c r="J154" s="91" t="s">
        <v>25</v>
      </c>
      <c r="K154" s="90">
        <v>48600</v>
      </c>
      <c r="L154" s="91" t="s">
        <v>25</v>
      </c>
      <c r="M154" s="90">
        <v>49900</v>
      </c>
      <c r="N154" s="90">
        <v>49600</v>
      </c>
      <c r="O154" s="90">
        <v>46700</v>
      </c>
      <c r="P154" s="91" t="s">
        <v>25</v>
      </c>
      <c r="Q154" s="90">
        <v>45600</v>
      </c>
      <c r="R154" s="90">
        <v>45400</v>
      </c>
      <c r="S154" s="90">
        <v>45750</v>
      </c>
      <c r="T154" s="91" t="s">
        <v>25</v>
      </c>
      <c r="U154" s="91" t="s">
        <v>25</v>
      </c>
      <c r="V154" s="91" t="s">
        <v>25</v>
      </c>
      <c r="W154" s="90">
        <v>47500</v>
      </c>
      <c r="X154" s="91" t="s">
        <v>25</v>
      </c>
      <c r="Y154" t="str">
        <f t="shared" si="25"/>
        <v>08-2021</v>
      </c>
      <c r="Z154">
        <f t="shared" si="26"/>
        <v>0</v>
      </c>
      <c r="AA154">
        <f t="shared" si="27"/>
        <v>0</v>
      </c>
      <c r="AB154">
        <f t="shared" si="28"/>
        <v>0</v>
      </c>
      <c r="AC154">
        <f t="shared" si="29"/>
        <v>0</v>
      </c>
    </row>
    <row r="155" spans="1:29">
      <c r="A155" t="str">
        <f t="shared" si="24"/>
        <v>08-2021</v>
      </c>
      <c r="B155" s="93">
        <v>44421</v>
      </c>
      <c r="C155" s="90">
        <v>49900</v>
      </c>
      <c r="D155" s="90">
        <v>47200</v>
      </c>
      <c r="E155" s="90">
        <v>48200</v>
      </c>
      <c r="F155" s="90">
        <v>45300</v>
      </c>
      <c r="G155" s="90">
        <v>47700</v>
      </c>
      <c r="H155" s="91" t="s">
        <v>25</v>
      </c>
      <c r="I155" s="90">
        <v>47000</v>
      </c>
      <c r="J155" s="91" t="s">
        <v>25</v>
      </c>
      <c r="K155" s="90">
        <v>48600</v>
      </c>
      <c r="L155" s="91" t="s">
        <v>25</v>
      </c>
      <c r="M155" s="90">
        <v>50000</v>
      </c>
      <c r="N155" s="90">
        <v>49600</v>
      </c>
      <c r="O155" s="90">
        <v>46700</v>
      </c>
      <c r="P155" s="91" t="s">
        <v>25</v>
      </c>
      <c r="Q155" s="90">
        <v>45350</v>
      </c>
      <c r="R155" s="90">
        <v>45600</v>
      </c>
      <c r="S155" s="90">
        <v>45750</v>
      </c>
      <c r="T155" s="91" t="s">
        <v>25</v>
      </c>
      <c r="U155" s="91" t="s">
        <v>25</v>
      </c>
      <c r="V155" s="91" t="s">
        <v>25</v>
      </c>
      <c r="W155" s="90">
        <v>47500</v>
      </c>
      <c r="X155" s="91" t="s">
        <v>25</v>
      </c>
      <c r="Y155" t="str">
        <f t="shared" si="25"/>
        <v>08-2021</v>
      </c>
      <c r="Z155">
        <f t="shared" si="26"/>
        <v>0</v>
      </c>
      <c r="AA155">
        <f t="shared" si="27"/>
        <v>0</v>
      </c>
      <c r="AB155">
        <f t="shared" si="28"/>
        <v>0</v>
      </c>
      <c r="AC155">
        <f t="shared" si="29"/>
        <v>0</v>
      </c>
    </row>
    <row r="156" spans="1:29">
      <c r="A156" t="str">
        <f t="shared" si="24"/>
        <v>08-2021</v>
      </c>
      <c r="B156" s="93">
        <v>44422</v>
      </c>
      <c r="C156" s="90">
        <v>50100</v>
      </c>
      <c r="D156" s="90">
        <v>47200</v>
      </c>
      <c r="E156" s="90">
        <v>48200</v>
      </c>
      <c r="F156" s="90">
        <v>45500</v>
      </c>
      <c r="G156" s="90">
        <v>47700</v>
      </c>
      <c r="H156" s="91" t="s">
        <v>25</v>
      </c>
      <c r="I156" s="90">
        <v>47000</v>
      </c>
      <c r="J156" s="91" t="s">
        <v>25</v>
      </c>
      <c r="K156" s="90">
        <v>48600</v>
      </c>
      <c r="L156" s="91" t="s">
        <v>25</v>
      </c>
      <c r="M156" s="90">
        <v>50300</v>
      </c>
      <c r="N156" s="90">
        <v>49600</v>
      </c>
      <c r="O156" s="90">
        <v>47000</v>
      </c>
      <c r="P156" s="91" t="s">
        <v>25</v>
      </c>
      <c r="Q156" s="90">
        <v>45500</v>
      </c>
      <c r="R156" s="90">
        <v>45600</v>
      </c>
      <c r="S156" s="90">
        <v>45750</v>
      </c>
      <c r="T156" s="91" t="s">
        <v>25</v>
      </c>
      <c r="U156" s="91" t="s">
        <v>25</v>
      </c>
      <c r="V156" s="91" t="s">
        <v>25</v>
      </c>
      <c r="W156" s="90">
        <v>47500</v>
      </c>
      <c r="X156" s="91" t="s">
        <v>25</v>
      </c>
      <c r="Y156" t="str">
        <f t="shared" si="25"/>
        <v>08-2021</v>
      </c>
      <c r="Z156">
        <f t="shared" si="26"/>
        <v>0</v>
      </c>
      <c r="AA156">
        <f t="shared" si="27"/>
        <v>0</v>
      </c>
      <c r="AB156">
        <f t="shared" si="28"/>
        <v>0</v>
      </c>
      <c r="AC156">
        <f t="shared" si="29"/>
        <v>0</v>
      </c>
    </row>
    <row r="157" spans="1:29">
      <c r="A157" t="str">
        <f t="shared" si="24"/>
        <v>08-2021</v>
      </c>
      <c r="B157" s="93">
        <v>44423</v>
      </c>
      <c r="C157" s="90" t="s">
        <v>24</v>
      </c>
      <c r="D157" s="90" t="s">
        <v>24</v>
      </c>
      <c r="E157" s="90" t="s">
        <v>24</v>
      </c>
      <c r="F157" s="90" t="s">
        <v>24</v>
      </c>
      <c r="G157" s="90" t="s">
        <v>24</v>
      </c>
      <c r="H157" s="90" t="s">
        <v>24</v>
      </c>
      <c r="I157" s="90" t="s">
        <v>24</v>
      </c>
      <c r="J157" s="90" t="s">
        <v>24</v>
      </c>
      <c r="K157" s="90" t="s">
        <v>24</v>
      </c>
      <c r="L157" s="90" t="s">
        <v>24</v>
      </c>
      <c r="M157" s="90" t="s">
        <v>24</v>
      </c>
      <c r="N157" s="90" t="s">
        <v>24</v>
      </c>
      <c r="O157" s="90" t="s">
        <v>24</v>
      </c>
      <c r="P157" s="90" t="s">
        <v>24</v>
      </c>
      <c r="Q157" s="90" t="s">
        <v>24</v>
      </c>
      <c r="R157" s="90" t="s">
        <v>24</v>
      </c>
      <c r="S157" s="90" t="s">
        <v>24</v>
      </c>
      <c r="T157" s="90" t="s">
        <v>24</v>
      </c>
      <c r="U157" s="90" t="s">
        <v>24</v>
      </c>
      <c r="V157" s="90" t="s">
        <v>24</v>
      </c>
      <c r="W157" s="90" t="s">
        <v>24</v>
      </c>
      <c r="X157" s="90" t="s">
        <v>24</v>
      </c>
      <c r="Y157" t="str">
        <f t="shared" si="25"/>
        <v>08-2021</v>
      </c>
      <c r="Z157">
        <f t="shared" si="26"/>
        <v>0</v>
      </c>
      <c r="AA157">
        <f t="shared" si="27"/>
        <v>0</v>
      </c>
      <c r="AB157">
        <f t="shared" si="28"/>
        <v>0</v>
      </c>
      <c r="AC157">
        <f t="shared" si="29"/>
        <v>0</v>
      </c>
    </row>
    <row r="158" spans="1:29">
      <c r="A158" t="str">
        <f t="shared" si="24"/>
        <v>08-2021</v>
      </c>
      <c r="B158" s="93">
        <v>44424</v>
      </c>
      <c r="C158" s="90">
        <v>50200</v>
      </c>
      <c r="D158" s="90">
        <v>47300</v>
      </c>
      <c r="E158" s="90">
        <v>48400</v>
      </c>
      <c r="F158" s="90">
        <v>45700</v>
      </c>
      <c r="G158" s="90">
        <v>47700</v>
      </c>
      <c r="H158" s="91" t="s">
        <v>25</v>
      </c>
      <c r="I158" s="90">
        <v>47500</v>
      </c>
      <c r="J158" s="91" t="s">
        <v>25</v>
      </c>
      <c r="K158" s="90">
        <v>49200</v>
      </c>
      <c r="L158" s="91" t="s">
        <v>25</v>
      </c>
      <c r="M158" s="90">
        <v>50500</v>
      </c>
      <c r="N158" s="90">
        <v>50200</v>
      </c>
      <c r="O158" s="90">
        <v>47200</v>
      </c>
      <c r="P158" s="91" t="s">
        <v>25</v>
      </c>
      <c r="Q158" s="90">
        <v>45600</v>
      </c>
      <c r="R158" s="90">
        <v>45700</v>
      </c>
      <c r="S158" s="90">
        <v>45750</v>
      </c>
      <c r="T158" s="91" t="s">
        <v>25</v>
      </c>
      <c r="U158" s="91" t="s">
        <v>25</v>
      </c>
      <c r="V158" s="91" t="s">
        <v>25</v>
      </c>
      <c r="W158" s="90">
        <v>47300</v>
      </c>
      <c r="X158" s="91" t="s">
        <v>25</v>
      </c>
      <c r="Y158" t="str">
        <f t="shared" si="25"/>
        <v>08-2021</v>
      </c>
      <c r="Z158">
        <f t="shared" si="26"/>
        <v>0</v>
      </c>
      <c r="AA158">
        <f t="shared" si="27"/>
        <v>0</v>
      </c>
      <c r="AB158">
        <f t="shared" si="28"/>
        <v>0</v>
      </c>
      <c r="AC158">
        <f t="shared" si="29"/>
        <v>0</v>
      </c>
    </row>
    <row r="159" spans="1:29">
      <c r="A159" t="str">
        <f t="shared" si="24"/>
        <v>08-2021</v>
      </c>
      <c r="B159" s="93">
        <v>44425</v>
      </c>
      <c r="C159" s="90">
        <v>50200</v>
      </c>
      <c r="D159" s="90">
        <v>47500</v>
      </c>
      <c r="E159" s="90">
        <v>48400</v>
      </c>
      <c r="F159" s="90">
        <v>45800</v>
      </c>
      <c r="G159" s="90">
        <v>47700</v>
      </c>
      <c r="H159" s="91" t="s">
        <v>25</v>
      </c>
      <c r="I159" s="90">
        <v>47500</v>
      </c>
      <c r="J159" s="91" t="s">
        <v>25</v>
      </c>
      <c r="K159" s="90">
        <v>49200</v>
      </c>
      <c r="L159" s="91" t="s">
        <v>25</v>
      </c>
      <c r="M159" s="90">
        <v>50500</v>
      </c>
      <c r="N159" s="90">
        <v>50300</v>
      </c>
      <c r="O159" s="90">
        <v>47300</v>
      </c>
      <c r="P159" s="91" t="s">
        <v>25</v>
      </c>
      <c r="Q159" s="90">
        <v>45800</v>
      </c>
      <c r="R159" s="90">
        <v>45800</v>
      </c>
      <c r="S159" s="90">
        <v>45750</v>
      </c>
      <c r="T159" s="91" t="s">
        <v>25</v>
      </c>
      <c r="U159" s="91" t="s">
        <v>25</v>
      </c>
      <c r="V159" s="91" t="s">
        <v>25</v>
      </c>
      <c r="W159" s="90">
        <v>47200</v>
      </c>
      <c r="X159" s="91" t="s">
        <v>25</v>
      </c>
      <c r="Y159" t="str">
        <f t="shared" si="25"/>
        <v>08-2021</v>
      </c>
      <c r="Z159">
        <f t="shared" si="26"/>
        <v>0</v>
      </c>
      <c r="AA159">
        <f t="shared" si="27"/>
        <v>0</v>
      </c>
      <c r="AB159">
        <f t="shared" si="28"/>
        <v>0</v>
      </c>
      <c r="AC159">
        <f t="shared" si="29"/>
        <v>0</v>
      </c>
    </row>
    <row r="160" spans="1:29">
      <c r="A160" t="str">
        <f t="shared" si="24"/>
        <v>08-2021</v>
      </c>
      <c r="B160" s="93">
        <v>44426</v>
      </c>
      <c r="C160" s="90">
        <v>50100</v>
      </c>
      <c r="D160" s="90">
        <v>47500</v>
      </c>
      <c r="E160" s="90">
        <v>48100</v>
      </c>
      <c r="F160" s="90">
        <v>45500</v>
      </c>
      <c r="G160" s="90">
        <v>47700</v>
      </c>
      <c r="H160" s="91" t="s">
        <v>25</v>
      </c>
      <c r="I160" s="90">
        <v>47300</v>
      </c>
      <c r="J160" s="91" t="s">
        <v>25</v>
      </c>
      <c r="K160" s="90">
        <v>49100</v>
      </c>
      <c r="L160" s="91" t="s">
        <v>25</v>
      </c>
      <c r="M160" s="90">
        <v>50300</v>
      </c>
      <c r="N160" s="90">
        <v>50300</v>
      </c>
      <c r="O160" s="90">
        <v>47100</v>
      </c>
      <c r="P160" s="91" t="s">
        <v>25</v>
      </c>
      <c r="Q160" s="90">
        <v>45800</v>
      </c>
      <c r="R160" s="90">
        <v>45700</v>
      </c>
      <c r="S160" s="90">
        <v>45750</v>
      </c>
      <c r="T160" s="91" t="s">
        <v>25</v>
      </c>
      <c r="U160" s="91" t="s">
        <v>25</v>
      </c>
      <c r="V160" s="91" t="s">
        <v>25</v>
      </c>
      <c r="W160" s="90">
        <v>47200</v>
      </c>
      <c r="X160" s="91" t="s">
        <v>25</v>
      </c>
      <c r="Y160" t="str">
        <f t="shared" si="25"/>
        <v>08-2021</v>
      </c>
      <c r="Z160">
        <f t="shared" si="26"/>
        <v>0</v>
      </c>
      <c r="AA160">
        <f t="shared" si="27"/>
        <v>0</v>
      </c>
      <c r="AB160">
        <f t="shared" si="28"/>
        <v>0</v>
      </c>
      <c r="AC160">
        <f t="shared" si="29"/>
        <v>0</v>
      </c>
    </row>
    <row r="161" spans="1:29">
      <c r="A161" t="str">
        <f t="shared" si="24"/>
        <v>08-2021</v>
      </c>
      <c r="B161" s="93">
        <v>44427</v>
      </c>
      <c r="C161" s="90">
        <v>50100</v>
      </c>
      <c r="D161" s="90">
        <v>47500</v>
      </c>
      <c r="E161" s="90">
        <v>48100</v>
      </c>
      <c r="F161" s="90">
        <v>45300</v>
      </c>
      <c r="G161" s="90">
        <v>47700</v>
      </c>
      <c r="H161" s="91" t="s">
        <v>25</v>
      </c>
      <c r="I161" s="90">
        <v>47000</v>
      </c>
      <c r="J161" s="91" t="s">
        <v>25</v>
      </c>
      <c r="K161" s="90">
        <v>49100</v>
      </c>
      <c r="L161" s="91" t="s">
        <v>25</v>
      </c>
      <c r="M161" s="90">
        <v>50200</v>
      </c>
      <c r="N161" s="90">
        <v>50300</v>
      </c>
      <c r="O161" s="90">
        <v>47250</v>
      </c>
      <c r="P161" s="91" t="s">
        <v>25</v>
      </c>
      <c r="Q161" s="90">
        <v>45600</v>
      </c>
      <c r="R161" s="90">
        <v>45700</v>
      </c>
      <c r="S161" s="90">
        <v>45750</v>
      </c>
      <c r="T161" s="91" t="s">
        <v>25</v>
      </c>
      <c r="U161" s="91" t="s">
        <v>25</v>
      </c>
      <c r="V161" s="91" t="s">
        <v>25</v>
      </c>
      <c r="W161" s="90">
        <v>47200</v>
      </c>
      <c r="X161" s="91" t="s">
        <v>25</v>
      </c>
      <c r="Y161" t="str">
        <f t="shared" si="25"/>
        <v>08-2021</v>
      </c>
      <c r="Z161">
        <f t="shared" si="26"/>
        <v>0</v>
      </c>
      <c r="AA161">
        <f t="shared" si="27"/>
        <v>0</v>
      </c>
      <c r="AB161">
        <f t="shared" si="28"/>
        <v>0</v>
      </c>
      <c r="AC161">
        <f t="shared" si="29"/>
        <v>0</v>
      </c>
    </row>
    <row r="162" spans="1:29">
      <c r="A162" t="str">
        <f t="shared" si="24"/>
        <v>08-2021</v>
      </c>
      <c r="B162" s="93">
        <v>44428</v>
      </c>
      <c r="C162" s="90">
        <v>49900</v>
      </c>
      <c r="D162" s="90">
        <v>47500</v>
      </c>
      <c r="E162" s="90">
        <v>48100</v>
      </c>
      <c r="F162" s="90">
        <v>45200</v>
      </c>
      <c r="G162" s="90">
        <v>47600</v>
      </c>
      <c r="H162" s="91" t="s">
        <v>25</v>
      </c>
      <c r="I162" s="90">
        <v>47000</v>
      </c>
      <c r="J162" s="91" t="s">
        <v>25</v>
      </c>
      <c r="K162" s="90">
        <v>49100</v>
      </c>
      <c r="L162" s="91" t="s">
        <v>25</v>
      </c>
      <c r="M162" s="90">
        <v>50100</v>
      </c>
      <c r="N162" s="90">
        <v>50000</v>
      </c>
      <c r="O162" s="90">
        <v>47200</v>
      </c>
      <c r="P162" s="91" t="s">
        <v>25</v>
      </c>
      <c r="Q162" s="90">
        <v>45550</v>
      </c>
      <c r="R162" s="90">
        <v>45600</v>
      </c>
      <c r="S162" s="90">
        <v>45700</v>
      </c>
      <c r="T162" s="90">
        <v>48700</v>
      </c>
      <c r="U162" s="90">
        <v>48200</v>
      </c>
      <c r="V162" s="90">
        <v>47000</v>
      </c>
      <c r="W162" s="90">
        <v>47200</v>
      </c>
      <c r="X162" s="90">
        <v>50000</v>
      </c>
      <c r="Y162" t="str">
        <f t="shared" si="25"/>
        <v>08-2021</v>
      </c>
      <c r="Z162">
        <f t="shared" si="26"/>
        <v>0</v>
      </c>
      <c r="AA162">
        <f t="shared" si="27"/>
        <v>0</v>
      </c>
      <c r="AB162">
        <f t="shared" si="28"/>
        <v>0</v>
      </c>
      <c r="AC162">
        <f t="shared" si="29"/>
        <v>0</v>
      </c>
    </row>
    <row r="163" spans="1:29">
      <c r="A163" t="str">
        <f t="shared" si="24"/>
        <v>08-2021</v>
      </c>
      <c r="B163" s="93">
        <v>44429</v>
      </c>
      <c r="C163" s="90">
        <v>49800</v>
      </c>
      <c r="D163" s="90">
        <v>47300</v>
      </c>
      <c r="E163" s="90">
        <v>47800</v>
      </c>
      <c r="F163" s="90">
        <v>45000</v>
      </c>
      <c r="G163" s="90">
        <v>47400</v>
      </c>
      <c r="H163" s="91" t="s">
        <v>25</v>
      </c>
      <c r="I163" s="90">
        <v>47000</v>
      </c>
      <c r="J163" s="91" t="s">
        <v>25</v>
      </c>
      <c r="K163" s="90">
        <v>48900</v>
      </c>
      <c r="L163" s="91" t="s">
        <v>25</v>
      </c>
      <c r="M163" s="90">
        <v>49700</v>
      </c>
      <c r="N163" s="90">
        <v>49800</v>
      </c>
      <c r="O163" s="90">
        <v>47000</v>
      </c>
      <c r="P163" s="91" t="s">
        <v>25</v>
      </c>
      <c r="Q163" s="90">
        <v>45200</v>
      </c>
      <c r="R163" s="90">
        <v>45500</v>
      </c>
      <c r="S163" s="90">
        <v>45500</v>
      </c>
      <c r="T163" s="90">
        <v>48500</v>
      </c>
      <c r="U163" s="90">
        <v>47700</v>
      </c>
      <c r="V163" s="90">
        <v>47500</v>
      </c>
      <c r="W163" s="90">
        <v>47100</v>
      </c>
      <c r="X163" s="90">
        <v>49900</v>
      </c>
      <c r="Y163" t="str">
        <f t="shared" si="25"/>
        <v>08-2021</v>
      </c>
      <c r="Z163">
        <f t="shared" si="26"/>
        <v>0</v>
      </c>
      <c r="AA163">
        <f t="shared" si="27"/>
        <v>0</v>
      </c>
      <c r="AB163">
        <f t="shared" si="28"/>
        <v>0</v>
      </c>
      <c r="AC163">
        <f t="shared" si="29"/>
        <v>0</v>
      </c>
    </row>
    <row r="164" spans="1:29">
      <c r="A164" t="str">
        <f t="shared" si="24"/>
        <v>08-2021</v>
      </c>
      <c r="B164" s="93">
        <v>44430</v>
      </c>
      <c r="C164" s="90" t="s">
        <v>24</v>
      </c>
      <c r="D164" s="90" t="s">
        <v>24</v>
      </c>
      <c r="E164" s="90" t="s">
        <v>24</v>
      </c>
      <c r="F164" s="90" t="s">
        <v>24</v>
      </c>
      <c r="G164" s="90" t="s">
        <v>24</v>
      </c>
      <c r="H164" s="90" t="s">
        <v>24</v>
      </c>
      <c r="I164" s="90" t="s">
        <v>24</v>
      </c>
      <c r="J164" s="90" t="s">
        <v>24</v>
      </c>
      <c r="K164" s="90" t="s">
        <v>24</v>
      </c>
      <c r="L164" s="90" t="s">
        <v>24</v>
      </c>
      <c r="M164" s="90" t="s">
        <v>24</v>
      </c>
      <c r="N164" s="90" t="s">
        <v>24</v>
      </c>
      <c r="O164" s="90" t="s">
        <v>24</v>
      </c>
      <c r="P164" s="90" t="s">
        <v>24</v>
      </c>
      <c r="Q164" s="90" t="s">
        <v>24</v>
      </c>
      <c r="R164" s="90" t="s">
        <v>24</v>
      </c>
      <c r="S164" s="90" t="s">
        <v>24</v>
      </c>
      <c r="T164" s="90" t="s">
        <v>24</v>
      </c>
      <c r="U164" s="90" t="s">
        <v>24</v>
      </c>
      <c r="V164" s="90" t="s">
        <v>24</v>
      </c>
      <c r="W164" s="90" t="s">
        <v>24</v>
      </c>
      <c r="X164" s="90" t="s">
        <v>24</v>
      </c>
      <c r="Y164" t="str">
        <f t="shared" si="25"/>
        <v>08-2021</v>
      </c>
      <c r="Z164">
        <f t="shared" si="26"/>
        <v>0</v>
      </c>
      <c r="AA164">
        <f t="shared" si="27"/>
        <v>0</v>
      </c>
      <c r="AB164">
        <f t="shared" si="28"/>
        <v>0</v>
      </c>
      <c r="AC164">
        <f t="shared" si="29"/>
        <v>0</v>
      </c>
    </row>
    <row r="165" spans="1:29">
      <c r="A165" t="str">
        <f t="shared" si="24"/>
        <v>08-2021</v>
      </c>
      <c r="B165" s="93">
        <v>44431</v>
      </c>
      <c r="C165" s="90">
        <v>49700</v>
      </c>
      <c r="D165" s="90">
        <v>47000</v>
      </c>
      <c r="E165" s="90">
        <v>47800</v>
      </c>
      <c r="F165" s="90">
        <v>44500</v>
      </c>
      <c r="G165" s="90">
        <v>47300</v>
      </c>
      <c r="H165" s="91" t="s">
        <v>25</v>
      </c>
      <c r="I165" s="90">
        <v>46500</v>
      </c>
      <c r="J165" s="91" t="s">
        <v>25</v>
      </c>
      <c r="K165" s="90">
        <v>48700</v>
      </c>
      <c r="L165" s="91" t="s">
        <v>25</v>
      </c>
      <c r="M165" s="90">
        <v>49400</v>
      </c>
      <c r="N165" s="90">
        <v>49400</v>
      </c>
      <c r="O165" s="90">
        <v>46600</v>
      </c>
      <c r="P165" s="91" t="s">
        <v>25</v>
      </c>
      <c r="Q165" s="90">
        <v>44850</v>
      </c>
      <c r="R165" s="90">
        <v>45300</v>
      </c>
      <c r="S165" s="90">
        <v>45300</v>
      </c>
      <c r="T165" s="90">
        <v>47950</v>
      </c>
      <c r="U165" s="90">
        <v>47500</v>
      </c>
      <c r="V165" s="90">
        <v>47500</v>
      </c>
      <c r="W165" s="90">
        <v>47000</v>
      </c>
      <c r="X165" s="90">
        <v>49700</v>
      </c>
      <c r="Y165" t="str">
        <f t="shared" si="25"/>
        <v>08-2021</v>
      </c>
      <c r="Z165">
        <f t="shared" si="26"/>
        <v>0</v>
      </c>
      <c r="AA165">
        <f t="shared" si="27"/>
        <v>0</v>
      </c>
      <c r="AB165">
        <f t="shared" si="28"/>
        <v>0</v>
      </c>
      <c r="AC165">
        <f t="shared" si="29"/>
        <v>0</v>
      </c>
    </row>
    <row r="166" spans="1:29">
      <c r="A166" t="str">
        <f t="shared" si="24"/>
        <v>08-2021</v>
      </c>
      <c r="B166" s="93">
        <v>44432</v>
      </c>
      <c r="C166" s="90">
        <v>49600</v>
      </c>
      <c r="D166" s="90">
        <v>47000</v>
      </c>
      <c r="E166" s="90">
        <v>47600</v>
      </c>
      <c r="F166" s="90">
        <v>44500</v>
      </c>
      <c r="G166" s="90">
        <v>47000</v>
      </c>
      <c r="H166" s="91" t="s">
        <v>25</v>
      </c>
      <c r="I166" s="90">
        <v>46500</v>
      </c>
      <c r="J166" s="91" t="s">
        <v>25</v>
      </c>
      <c r="K166" s="90">
        <v>48700</v>
      </c>
      <c r="L166" s="91" t="s">
        <v>25</v>
      </c>
      <c r="M166" s="90">
        <v>49400</v>
      </c>
      <c r="N166" s="90">
        <v>49000</v>
      </c>
      <c r="O166" s="90">
        <v>46500</v>
      </c>
      <c r="P166" s="91" t="s">
        <v>25</v>
      </c>
      <c r="Q166" s="90">
        <v>44650</v>
      </c>
      <c r="R166" s="90">
        <v>44800</v>
      </c>
      <c r="S166" s="90">
        <v>45300</v>
      </c>
      <c r="T166" s="90">
        <v>48000</v>
      </c>
      <c r="U166" s="90">
        <v>47000</v>
      </c>
      <c r="V166" s="90">
        <v>47000</v>
      </c>
      <c r="W166" s="90">
        <v>46800</v>
      </c>
      <c r="X166" s="90">
        <v>49600</v>
      </c>
      <c r="Y166" t="str">
        <f t="shared" si="25"/>
        <v>08-2021</v>
      </c>
      <c r="Z166">
        <f t="shared" si="26"/>
        <v>0</v>
      </c>
      <c r="AA166">
        <f t="shared" si="27"/>
        <v>0</v>
      </c>
      <c r="AB166">
        <f t="shared" si="28"/>
        <v>0</v>
      </c>
      <c r="AC166">
        <f t="shared" si="29"/>
        <v>0</v>
      </c>
    </row>
    <row r="167" spans="1:29">
      <c r="A167" t="str">
        <f t="shared" si="24"/>
        <v>08-2021</v>
      </c>
      <c r="B167" s="93">
        <v>44433</v>
      </c>
      <c r="C167" s="90">
        <v>49700</v>
      </c>
      <c r="D167" s="90">
        <v>47000</v>
      </c>
      <c r="E167" s="90">
        <v>47600</v>
      </c>
      <c r="F167" s="90">
        <v>44700</v>
      </c>
      <c r="G167" s="90">
        <v>47000</v>
      </c>
      <c r="H167" s="91" t="s">
        <v>25</v>
      </c>
      <c r="I167" s="90">
        <v>46500</v>
      </c>
      <c r="J167" s="91" t="s">
        <v>25</v>
      </c>
      <c r="K167" s="90">
        <v>48800</v>
      </c>
      <c r="L167" s="91" t="s">
        <v>25</v>
      </c>
      <c r="M167" s="90">
        <v>49400</v>
      </c>
      <c r="N167" s="90">
        <v>49000</v>
      </c>
      <c r="O167" s="90">
        <v>46500</v>
      </c>
      <c r="P167" s="91" t="s">
        <v>25</v>
      </c>
      <c r="Q167" s="90">
        <v>44650</v>
      </c>
      <c r="R167" s="90">
        <v>44800</v>
      </c>
      <c r="S167" s="90">
        <v>45300</v>
      </c>
      <c r="T167" s="90">
        <v>48000</v>
      </c>
      <c r="U167" s="90">
        <v>47200</v>
      </c>
      <c r="V167" s="90">
        <v>47000</v>
      </c>
      <c r="W167" s="90">
        <v>46800</v>
      </c>
      <c r="X167" s="90">
        <v>49600</v>
      </c>
      <c r="Y167" t="str">
        <f t="shared" si="25"/>
        <v>08-2021</v>
      </c>
      <c r="Z167">
        <f t="shared" si="26"/>
        <v>0</v>
      </c>
      <c r="AA167">
        <f t="shared" si="27"/>
        <v>0</v>
      </c>
      <c r="AB167">
        <f t="shared" si="28"/>
        <v>0</v>
      </c>
      <c r="AC167">
        <f t="shared" si="29"/>
        <v>0</v>
      </c>
    </row>
    <row r="168" spans="1:29">
      <c r="A168" t="str">
        <f t="shared" si="24"/>
        <v>08-2021</v>
      </c>
      <c r="B168" s="93">
        <v>44434</v>
      </c>
      <c r="C168" s="90">
        <v>49700</v>
      </c>
      <c r="D168" s="90">
        <v>46800</v>
      </c>
      <c r="E168" s="90">
        <v>47200</v>
      </c>
      <c r="F168" s="90">
        <v>44250</v>
      </c>
      <c r="G168" s="90">
        <v>47000</v>
      </c>
      <c r="H168" s="91" t="s">
        <v>25</v>
      </c>
      <c r="I168" s="90">
        <v>46500</v>
      </c>
      <c r="J168" s="91" t="s">
        <v>25</v>
      </c>
      <c r="K168" s="90">
        <v>48700</v>
      </c>
      <c r="L168" s="91" t="s">
        <v>25</v>
      </c>
      <c r="M168" s="90">
        <v>49200</v>
      </c>
      <c r="N168" s="90">
        <v>49200</v>
      </c>
      <c r="O168" s="90">
        <v>46300</v>
      </c>
      <c r="P168" s="91" t="s">
        <v>25</v>
      </c>
      <c r="Q168" s="90">
        <v>44200</v>
      </c>
      <c r="R168" s="90">
        <v>44400</v>
      </c>
      <c r="S168" s="90">
        <v>44900</v>
      </c>
      <c r="T168" s="90">
        <v>47700</v>
      </c>
      <c r="U168" s="90">
        <v>47000</v>
      </c>
      <c r="V168" s="90">
        <v>46700</v>
      </c>
      <c r="W168" s="90">
        <v>46800</v>
      </c>
      <c r="X168" s="90">
        <v>49300</v>
      </c>
      <c r="Y168" t="str">
        <f t="shared" si="25"/>
        <v>08-2021</v>
      </c>
      <c r="Z168">
        <f t="shared" si="26"/>
        <v>0</v>
      </c>
      <c r="AA168">
        <f t="shared" si="27"/>
        <v>0</v>
      </c>
      <c r="AB168">
        <f t="shared" si="28"/>
        <v>0</v>
      </c>
      <c r="AC168">
        <f t="shared" si="29"/>
        <v>0</v>
      </c>
    </row>
    <row r="169" spans="1:29">
      <c r="A169" t="str">
        <f t="shared" si="24"/>
        <v>08-2021</v>
      </c>
      <c r="B169" s="93">
        <v>44435</v>
      </c>
      <c r="C169" s="90">
        <v>49500</v>
      </c>
      <c r="D169" s="90">
        <v>46800</v>
      </c>
      <c r="E169" s="90">
        <v>47000</v>
      </c>
      <c r="F169" s="90">
        <v>43850</v>
      </c>
      <c r="G169" s="90">
        <v>46700</v>
      </c>
      <c r="H169" s="91" t="s">
        <v>25</v>
      </c>
      <c r="I169" s="90">
        <v>46500</v>
      </c>
      <c r="J169" s="91" t="s">
        <v>25</v>
      </c>
      <c r="K169" s="90">
        <v>48600</v>
      </c>
      <c r="L169" s="91" t="s">
        <v>25</v>
      </c>
      <c r="M169" s="90">
        <v>48800</v>
      </c>
      <c r="N169" s="90">
        <v>49100</v>
      </c>
      <c r="O169" s="90">
        <v>46100</v>
      </c>
      <c r="P169" s="91" t="s">
        <v>25</v>
      </c>
      <c r="Q169" s="90">
        <v>43800</v>
      </c>
      <c r="R169" s="90">
        <v>44200</v>
      </c>
      <c r="S169" s="90">
        <v>44500</v>
      </c>
      <c r="T169" s="90">
        <v>47300</v>
      </c>
      <c r="U169" s="90">
        <v>46800</v>
      </c>
      <c r="V169" s="90">
        <v>45500</v>
      </c>
      <c r="W169" s="90">
        <v>46600</v>
      </c>
      <c r="X169" s="90">
        <v>49100</v>
      </c>
      <c r="Y169" t="str">
        <f t="shared" si="25"/>
        <v>08-2021</v>
      </c>
      <c r="Z169">
        <f t="shared" si="26"/>
        <v>0</v>
      </c>
      <c r="AA169">
        <f t="shared" si="27"/>
        <v>0</v>
      </c>
      <c r="AB169">
        <f t="shared" si="28"/>
        <v>0</v>
      </c>
      <c r="AC169">
        <f t="shared" si="29"/>
        <v>0</v>
      </c>
    </row>
    <row r="170" spans="1:29">
      <c r="A170" t="str">
        <f t="shared" si="24"/>
        <v>08-2021</v>
      </c>
      <c r="B170" s="93">
        <v>44436</v>
      </c>
      <c r="C170" s="90">
        <v>49500</v>
      </c>
      <c r="D170" s="90">
        <v>46800</v>
      </c>
      <c r="E170" s="90">
        <v>47000</v>
      </c>
      <c r="F170" s="90">
        <v>43750</v>
      </c>
      <c r="G170" s="90">
        <v>46500</v>
      </c>
      <c r="H170" s="91" t="s">
        <v>25</v>
      </c>
      <c r="I170" s="90">
        <v>46500</v>
      </c>
      <c r="J170" s="91" t="s">
        <v>25</v>
      </c>
      <c r="K170" s="90">
        <v>48400</v>
      </c>
      <c r="L170" s="91" t="s">
        <v>25</v>
      </c>
      <c r="M170" s="90">
        <v>48700</v>
      </c>
      <c r="N170" s="90">
        <v>48800</v>
      </c>
      <c r="O170" s="90">
        <v>46000</v>
      </c>
      <c r="P170" s="91" t="s">
        <v>25</v>
      </c>
      <c r="Q170" s="90">
        <v>43700</v>
      </c>
      <c r="R170" s="90">
        <v>44300</v>
      </c>
      <c r="S170" s="90">
        <v>44300</v>
      </c>
      <c r="T170" s="90">
        <v>47000</v>
      </c>
      <c r="U170" s="90">
        <v>46800</v>
      </c>
      <c r="V170" s="90">
        <v>45200</v>
      </c>
      <c r="W170" s="90">
        <v>46300</v>
      </c>
      <c r="X170" s="90">
        <v>48900</v>
      </c>
      <c r="Y170" t="str">
        <f t="shared" si="25"/>
        <v>08-2021</v>
      </c>
      <c r="Z170">
        <f t="shared" si="26"/>
        <v>0</v>
      </c>
      <c r="AA170">
        <f t="shared" si="27"/>
        <v>0</v>
      </c>
      <c r="AB170">
        <f t="shared" si="28"/>
        <v>0</v>
      </c>
      <c r="AC170">
        <f t="shared" si="29"/>
        <v>0</v>
      </c>
    </row>
    <row r="171" spans="1:29">
      <c r="A171" t="str">
        <f t="shared" si="24"/>
        <v>08-2021</v>
      </c>
      <c r="B171" s="93">
        <v>44437</v>
      </c>
      <c r="C171" s="90" t="s">
        <v>24</v>
      </c>
      <c r="D171" s="90" t="s">
        <v>24</v>
      </c>
      <c r="E171" s="90" t="s">
        <v>24</v>
      </c>
      <c r="F171" s="90" t="s">
        <v>24</v>
      </c>
      <c r="G171" s="90" t="s">
        <v>24</v>
      </c>
      <c r="H171" s="90" t="s">
        <v>24</v>
      </c>
      <c r="I171" s="90" t="s">
        <v>24</v>
      </c>
      <c r="J171" s="90" t="s">
        <v>24</v>
      </c>
      <c r="K171" s="90" t="s">
        <v>24</v>
      </c>
      <c r="L171" s="90" t="s">
        <v>24</v>
      </c>
      <c r="M171" s="90" t="s">
        <v>24</v>
      </c>
      <c r="N171" s="90" t="s">
        <v>24</v>
      </c>
      <c r="O171" s="90" t="s">
        <v>24</v>
      </c>
      <c r="P171" s="90" t="s">
        <v>24</v>
      </c>
      <c r="Q171" s="90" t="s">
        <v>24</v>
      </c>
      <c r="R171" s="90" t="s">
        <v>24</v>
      </c>
      <c r="S171" s="90" t="s">
        <v>24</v>
      </c>
      <c r="T171" s="90" t="s">
        <v>24</v>
      </c>
      <c r="U171" s="90" t="s">
        <v>24</v>
      </c>
      <c r="V171" s="90" t="s">
        <v>24</v>
      </c>
      <c r="W171" s="90" t="s">
        <v>24</v>
      </c>
      <c r="X171" s="90" t="s">
        <v>24</v>
      </c>
      <c r="Y171" t="str">
        <f t="shared" si="25"/>
        <v>08-2021</v>
      </c>
      <c r="Z171">
        <f t="shared" si="26"/>
        <v>0</v>
      </c>
      <c r="AA171">
        <f t="shared" si="27"/>
        <v>0</v>
      </c>
      <c r="AB171">
        <f t="shared" si="28"/>
        <v>0</v>
      </c>
      <c r="AC171">
        <f t="shared" si="29"/>
        <v>0</v>
      </c>
    </row>
    <row r="172" spans="1:29">
      <c r="A172" t="str">
        <f t="shared" si="24"/>
        <v>08-2021</v>
      </c>
      <c r="B172" s="93">
        <v>44438</v>
      </c>
      <c r="C172" s="91" t="s">
        <v>25</v>
      </c>
      <c r="D172" s="90">
        <v>46800</v>
      </c>
      <c r="E172" s="90">
        <v>47000</v>
      </c>
      <c r="F172" s="90">
        <v>43500</v>
      </c>
      <c r="G172" s="90">
        <v>46500</v>
      </c>
      <c r="H172" s="91" t="s">
        <v>25</v>
      </c>
      <c r="I172" s="90">
        <v>46000</v>
      </c>
      <c r="J172" s="91" t="s">
        <v>25</v>
      </c>
      <c r="K172" s="90">
        <v>48300</v>
      </c>
      <c r="L172" s="91" t="s">
        <v>25</v>
      </c>
      <c r="M172" s="90">
        <v>49000</v>
      </c>
      <c r="N172" s="90">
        <v>48800</v>
      </c>
      <c r="O172" s="90">
        <v>46000</v>
      </c>
      <c r="P172" s="91" t="s">
        <v>25</v>
      </c>
      <c r="Q172" s="90">
        <v>43800</v>
      </c>
      <c r="R172" s="90">
        <v>44200</v>
      </c>
      <c r="S172" s="90">
        <v>44200</v>
      </c>
      <c r="T172" s="90">
        <v>46800</v>
      </c>
      <c r="U172" s="90">
        <v>46600</v>
      </c>
      <c r="V172" s="90">
        <v>45200</v>
      </c>
      <c r="W172" s="90">
        <v>45900</v>
      </c>
      <c r="X172" s="90">
        <v>48300</v>
      </c>
      <c r="Y172" t="str">
        <f t="shared" si="25"/>
        <v>08-2021</v>
      </c>
      <c r="Z172">
        <f t="shared" si="26"/>
        <v>0</v>
      </c>
      <c r="AA172">
        <f t="shared" si="27"/>
        <v>0</v>
      </c>
      <c r="AB172">
        <f t="shared" si="28"/>
        <v>0</v>
      </c>
      <c r="AC172">
        <f t="shared" si="29"/>
        <v>0</v>
      </c>
    </row>
    <row r="173" spans="1:29">
      <c r="A173" t="str">
        <f t="shared" si="24"/>
        <v>08-2021</v>
      </c>
      <c r="B173" s="93">
        <v>44439</v>
      </c>
      <c r="C173" s="90">
        <v>49500</v>
      </c>
      <c r="D173" s="90">
        <v>47000</v>
      </c>
      <c r="E173" s="90">
        <v>46900</v>
      </c>
      <c r="F173" s="90">
        <v>43500</v>
      </c>
      <c r="G173" s="90">
        <v>46500</v>
      </c>
      <c r="H173" s="91" t="s">
        <v>25</v>
      </c>
      <c r="I173" s="90">
        <v>46000</v>
      </c>
      <c r="J173" s="91" t="s">
        <v>25</v>
      </c>
      <c r="K173" s="90">
        <v>48200</v>
      </c>
      <c r="L173" s="91" t="s">
        <v>25</v>
      </c>
      <c r="M173" s="90">
        <v>49000</v>
      </c>
      <c r="N173" s="90">
        <v>48400</v>
      </c>
      <c r="O173" s="90">
        <v>46200</v>
      </c>
      <c r="P173" s="91" t="s">
        <v>25</v>
      </c>
      <c r="Q173" s="90">
        <v>44000</v>
      </c>
      <c r="R173" s="90">
        <v>44400</v>
      </c>
      <c r="S173" s="90">
        <v>44300</v>
      </c>
      <c r="T173" s="90">
        <v>46800</v>
      </c>
      <c r="U173" s="90">
        <v>46600</v>
      </c>
      <c r="V173" s="90">
        <v>45200</v>
      </c>
      <c r="W173" s="90">
        <v>45800</v>
      </c>
      <c r="X173" s="90">
        <v>48300</v>
      </c>
      <c r="Y173" t="str">
        <f t="shared" si="25"/>
        <v>08-2021</v>
      </c>
      <c r="Z173">
        <f t="shared" si="26"/>
        <v>0</v>
      </c>
      <c r="AA173">
        <f t="shared" si="27"/>
        <v>0</v>
      </c>
      <c r="AB173">
        <f t="shared" si="28"/>
        <v>0</v>
      </c>
      <c r="AC173">
        <f t="shared" si="29"/>
        <v>0</v>
      </c>
    </row>
    <row r="174" spans="1:29">
      <c r="A174" t="str">
        <f t="shared" si="24"/>
        <v>09-2021</v>
      </c>
      <c r="B174" s="93">
        <v>44440</v>
      </c>
      <c r="C174" s="90">
        <v>49900</v>
      </c>
      <c r="D174" s="90">
        <v>47000</v>
      </c>
      <c r="E174" s="90">
        <v>47300</v>
      </c>
      <c r="F174" s="90">
        <v>44000</v>
      </c>
      <c r="G174" s="90">
        <v>46400</v>
      </c>
      <c r="H174" s="91" t="s">
        <v>25</v>
      </c>
      <c r="I174" s="90">
        <v>46500</v>
      </c>
      <c r="J174" s="91" t="s">
        <v>25</v>
      </c>
      <c r="K174" s="90">
        <v>48200</v>
      </c>
      <c r="L174" s="91" t="s">
        <v>25</v>
      </c>
      <c r="M174" s="90">
        <v>49300</v>
      </c>
      <c r="N174" s="90">
        <v>48100</v>
      </c>
      <c r="O174" s="90">
        <v>46500</v>
      </c>
      <c r="P174" s="91" t="s">
        <v>25</v>
      </c>
      <c r="Q174" s="90">
        <v>44600</v>
      </c>
      <c r="R174" s="90">
        <v>44700</v>
      </c>
      <c r="S174" s="90">
        <v>44600</v>
      </c>
      <c r="T174" s="90">
        <v>46900</v>
      </c>
      <c r="U174" s="90">
        <v>47000</v>
      </c>
      <c r="V174" s="90">
        <v>45800</v>
      </c>
      <c r="W174" s="90">
        <v>45900</v>
      </c>
      <c r="X174" s="90">
        <v>48300</v>
      </c>
      <c r="Y174" t="str">
        <f t="shared" si="25"/>
        <v>09-2021</v>
      </c>
      <c r="Z174">
        <f t="shared" si="26"/>
        <v>0</v>
      </c>
      <c r="AA174">
        <f t="shared" si="27"/>
        <v>0</v>
      </c>
      <c r="AB174">
        <f t="shared" si="28"/>
        <v>0</v>
      </c>
      <c r="AC174">
        <f t="shared" si="29"/>
        <v>0</v>
      </c>
    </row>
    <row r="175" spans="1:29">
      <c r="A175" t="str">
        <f t="shared" si="24"/>
        <v>09-2021</v>
      </c>
      <c r="B175" s="93">
        <v>44441</v>
      </c>
      <c r="C175" s="90">
        <v>50000</v>
      </c>
      <c r="D175" s="90">
        <v>47200</v>
      </c>
      <c r="E175" s="90">
        <v>47000</v>
      </c>
      <c r="F175" s="90">
        <v>43800</v>
      </c>
      <c r="G175" s="90">
        <v>46400</v>
      </c>
      <c r="H175" s="91" t="s">
        <v>25</v>
      </c>
      <c r="I175" s="90">
        <v>46500</v>
      </c>
      <c r="J175" s="91" t="s">
        <v>25</v>
      </c>
      <c r="K175" s="90">
        <v>48000</v>
      </c>
      <c r="L175" s="91" t="s">
        <v>25</v>
      </c>
      <c r="M175" s="90">
        <v>49200</v>
      </c>
      <c r="N175" s="90">
        <v>47900</v>
      </c>
      <c r="O175" s="90">
        <v>46500</v>
      </c>
      <c r="P175" s="91" t="s">
        <v>25</v>
      </c>
      <c r="Q175" s="90">
        <v>44300</v>
      </c>
      <c r="R175" s="90">
        <v>44700</v>
      </c>
      <c r="S175" s="90">
        <v>44500</v>
      </c>
      <c r="T175" s="90">
        <v>46600</v>
      </c>
      <c r="U175" s="90">
        <v>47000</v>
      </c>
      <c r="V175" s="90">
        <v>45800</v>
      </c>
      <c r="W175" s="90">
        <v>45900</v>
      </c>
      <c r="X175" s="90">
        <v>48000</v>
      </c>
      <c r="Y175" t="str">
        <f t="shared" si="25"/>
        <v>09-2021</v>
      </c>
      <c r="Z175">
        <f t="shared" si="26"/>
        <v>0</v>
      </c>
      <c r="AA175">
        <f t="shared" si="27"/>
        <v>0</v>
      </c>
      <c r="AB175">
        <f t="shared" si="28"/>
        <v>0</v>
      </c>
      <c r="AC175">
        <f t="shared" si="29"/>
        <v>0</v>
      </c>
    </row>
    <row r="176" spans="1:29">
      <c r="A176" t="str">
        <f t="shared" si="24"/>
        <v>09-2021</v>
      </c>
      <c r="B176" s="93">
        <v>44442</v>
      </c>
      <c r="C176" s="90">
        <v>49700</v>
      </c>
      <c r="D176" s="90">
        <v>47000</v>
      </c>
      <c r="E176" s="90">
        <v>47300</v>
      </c>
      <c r="F176" s="90">
        <v>43800</v>
      </c>
      <c r="G176" s="90">
        <v>46400</v>
      </c>
      <c r="H176" s="91" t="s">
        <v>25</v>
      </c>
      <c r="I176" s="90">
        <v>46000</v>
      </c>
      <c r="J176" s="91" t="s">
        <v>25</v>
      </c>
      <c r="K176" s="90">
        <v>48000</v>
      </c>
      <c r="L176" s="91" t="s">
        <v>25</v>
      </c>
      <c r="M176" s="90">
        <v>49200</v>
      </c>
      <c r="N176" s="90">
        <v>47600</v>
      </c>
      <c r="O176" s="90">
        <v>46300</v>
      </c>
      <c r="P176" s="91" t="s">
        <v>25</v>
      </c>
      <c r="Q176" s="90">
        <v>44400</v>
      </c>
      <c r="R176" s="90">
        <v>44700</v>
      </c>
      <c r="S176" s="90">
        <v>44300</v>
      </c>
      <c r="T176" s="90">
        <v>46500</v>
      </c>
      <c r="U176" s="90">
        <v>47000</v>
      </c>
      <c r="V176" s="90">
        <v>45800</v>
      </c>
      <c r="W176" s="90">
        <v>46100</v>
      </c>
      <c r="X176" s="90">
        <v>48000</v>
      </c>
      <c r="Y176" t="str">
        <f t="shared" si="25"/>
        <v>09-2021</v>
      </c>
      <c r="Z176">
        <f t="shared" si="26"/>
        <v>0</v>
      </c>
      <c r="AA176">
        <f t="shared" si="27"/>
        <v>0</v>
      </c>
      <c r="AB176">
        <f t="shared" si="28"/>
        <v>0</v>
      </c>
      <c r="AC176">
        <f t="shared" si="29"/>
        <v>0</v>
      </c>
    </row>
    <row r="177" spans="1:29">
      <c r="A177" t="str">
        <f t="shared" si="24"/>
        <v>09-2021</v>
      </c>
      <c r="B177" s="93">
        <v>44443</v>
      </c>
      <c r="C177" s="90">
        <v>49500</v>
      </c>
      <c r="D177" s="90">
        <v>47000</v>
      </c>
      <c r="E177" s="90">
        <v>47600</v>
      </c>
      <c r="F177" s="90">
        <v>43750</v>
      </c>
      <c r="G177" s="90">
        <v>46300</v>
      </c>
      <c r="H177" s="91" t="s">
        <v>25</v>
      </c>
      <c r="I177" s="90">
        <v>46000</v>
      </c>
      <c r="J177" s="91" t="s">
        <v>25</v>
      </c>
      <c r="K177" s="90">
        <v>47400</v>
      </c>
      <c r="L177" s="91" t="s">
        <v>25</v>
      </c>
      <c r="M177" s="90">
        <v>49200</v>
      </c>
      <c r="N177" s="90">
        <v>47400</v>
      </c>
      <c r="O177" s="90">
        <v>46200</v>
      </c>
      <c r="P177" s="91" t="s">
        <v>25</v>
      </c>
      <c r="Q177" s="90">
        <v>44200</v>
      </c>
      <c r="R177" s="90">
        <v>44400</v>
      </c>
      <c r="S177" s="90">
        <v>44100</v>
      </c>
      <c r="T177" s="90">
        <v>46300</v>
      </c>
      <c r="U177" s="90">
        <v>46800</v>
      </c>
      <c r="V177" s="90">
        <v>45800</v>
      </c>
      <c r="W177" s="90">
        <v>46100</v>
      </c>
      <c r="X177" s="90">
        <v>47900</v>
      </c>
      <c r="Y177" t="str">
        <f t="shared" si="25"/>
        <v>09-2021</v>
      </c>
      <c r="Z177">
        <f t="shared" si="26"/>
        <v>0</v>
      </c>
      <c r="AA177">
        <f t="shared" si="27"/>
        <v>0</v>
      </c>
      <c r="AB177">
        <f t="shared" si="28"/>
        <v>0</v>
      </c>
      <c r="AC177">
        <f t="shared" si="29"/>
        <v>0</v>
      </c>
    </row>
    <row r="178" spans="1:29">
      <c r="A178" t="str">
        <f t="shared" si="24"/>
        <v>09-2021</v>
      </c>
      <c r="B178" s="93">
        <v>44444</v>
      </c>
      <c r="C178" s="90" t="s">
        <v>24</v>
      </c>
      <c r="D178" s="90" t="s">
        <v>24</v>
      </c>
      <c r="E178" s="90" t="s">
        <v>24</v>
      </c>
      <c r="F178" s="90" t="s">
        <v>24</v>
      </c>
      <c r="G178" s="90" t="s">
        <v>24</v>
      </c>
      <c r="H178" s="90" t="s">
        <v>24</v>
      </c>
      <c r="I178" s="90" t="s">
        <v>24</v>
      </c>
      <c r="J178" s="90" t="s">
        <v>24</v>
      </c>
      <c r="K178" s="90" t="s">
        <v>24</v>
      </c>
      <c r="L178" s="90" t="s">
        <v>24</v>
      </c>
      <c r="M178" s="90" t="s">
        <v>24</v>
      </c>
      <c r="N178" s="90" t="s">
        <v>24</v>
      </c>
      <c r="O178" s="90" t="s">
        <v>24</v>
      </c>
      <c r="P178" s="90" t="s">
        <v>24</v>
      </c>
      <c r="Q178" s="90" t="s">
        <v>24</v>
      </c>
      <c r="R178" s="90" t="s">
        <v>24</v>
      </c>
      <c r="S178" s="90" t="s">
        <v>24</v>
      </c>
      <c r="T178" s="90" t="s">
        <v>24</v>
      </c>
      <c r="U178" s="90" t="s">
        <v>24</v>
      </c>
      <c r="V178" s="90" t="s">
        <v>24</v>
      </c>
      <c r="W178" s="90" t="s">
        <v>24</v>
      </c>
      <c r="X178" s="90" t="s">
        <v>24</v>
      </c>
      <c r="Y178" t="str">
        <f t="shared" si="25"/>
        <v>09-2021</v>
      </c>
      <c r="Z178">
        <f t="shared" si="26"/>
        <v>0</v>
      </c>
      <c r="AA178">
        <f t="shared" si="27"/>
        <v>0</v>
      </c>
      <c r="AB178">
        <f t="shared" si="28"/>
        <v>0</v>
      </c>
      <c r="AC178">
        <f t="shared" si="29"/>
        <v>0</v>
      </c>
    </row>
    <row r="179" spans="1:29">
      <c r="A179" t="str">
        <f t="shared" si="24"/>
        <v>09-2021</v>
      </c>
      <c r="B179" s="93">
        <v>44445</v>
      </c>
      <c r="C179" s="90">
        <v>49200</v>
      </c>
      <c r="D179" s="90">
        <v>47000</v>
      </c>
      <c r="E179" s="90">
        <v>47400</v>
      </c>
      <c r="F179" s="90">
        <v>43500</v>
      </c>
      <c r="G179" s="90">
        <v>46300</v>
      </c>
      <c r="H179" s="91" t="s">
        <v>25</v>
      </c>
      <c r="I179" s="90">
        <v>46000</v>
      </c>
      <c r="J179" s="91" t="s">
        <v>25</v>
      </c>
      <c r="K179" s="90">
        <v>47200</v>
      </c>
      <c r="L179" s="91" t="s">
        <v>25</v>
      </c>
      <c r="M179" s="90">
        <v>49100</v>
      </c>
      <c r="N179" s="90">
        <v>47400</v>
      </c>
      <c r="O179" s="90">
        <v>45900</v>
      </c>
      <c r="P179" s="91" t="s">
        <v>25</v>
      </c>
      <c r="Q179" s="90">
        <v>43800</v>
      </c>
      <c r="R179" s="90">
        <v>44200</v>
      </c>
      <c r="S179" s="90">
        <v>44000</v>
      </c>
      <c r="T179" s="90">
        <v>46000</v>
      </c>
      <c r="U179" s="90">
        <v>46500</v>
      </c>
      <c r="V179" s="90">
        <v>45800</v>
      </c>
      <c r="W179" s="90">
        <v>46100</v>
      </c>
      <c r="X179" s="90">
        <v>47900</v>
      </c>
      <c r="Y179" t="str">
        <f t="shared" si="25"/>
        <v>09-2021</v>
      </c>
      <c r="Z179">
        <f t="shared" si="26"/>
        <v>0</v>
      </c>
      <c r="AA179">
        <f t="shared" si="27"/>
        <v>0</v>
      </c>
      <c r="AB179">
        <f t="shared" si="28"/>
        <v>0</v>
      </c>
      <c r="AC179">
        <f t="shared" si="29"/>
        <v>0</v>
      </c>
    </row>
    <row r="180" spans="1:29">
      <c r="A180" t="str">
        <f t="shared" si="24"/>
        <v>09-2021</v>
      </c>
      <c r="B180" s="93">
        <v>44446</v>
      </c>
      <c r="C180" s="90">
        <v>48900</v>
      </c>
      <c r="D180" s="90">
        <v>47000</v>
      </c>
      <c r="E180" s="90">
        <v>47200</v>
      </c>
      <c r="F180" s="90">
        <v>43250</v>
      </c>
      <c r="G180" s="90">
        <v>46200</v>
      </c>
      <c r="H180" s="91" t="s">
        <v>25</v>
      </c>
      <c r="I180" s="90">
        <v>45500</v>
      </c>
      <c r="J180" s="91" t="s">
        <v>25</v>
      </c>
      <c r="K180" s="90">
        <v>47000</v>
      </c>
      <c r="L180" s="91" t="s">
        <v>25</v>
      </c>
      <c r="M180" s="90">
        <v>48900</v>
      </c>
      <c r="N180" s="90">
        <v>46900</v>
      </c>
      <c r="O180" s="90">
        <v>45700</v>
      </c>
      <c r="P180" s="91" t="s">
        <v>25</v>
      </c>
      <c r="Q180" s="90">
        <v>43700</v>
      </c>
      <c r="R180" s="90">
        <v>44100</v>
      </c>
      <c r="S180" s="90">
        <v>43650</v>
      </c>
      <c r="T180" s="90">
        <v>46000</v>
      </c>
      <c r="U180" s="90">
        <v>46500</v>
      </c>
      <c r="V180" s="90">
        <v>45800</v>
      </c>
      <c r="W180" s="90">
        <v>46000</v>
      </c>
      <c r="X180" s="90">
        <v>47700</v>
      </c>
      <c r="Y180" t="str">
        <f t="shared" si="25"/>
        <v>09-2021</v>
      </c>
      <c r="Z180">
        <f t="shared" si="26"/>
        <v>0</v>
      </c>
      <c r="AA180">
        <f t="shared" si="27"/>
        <v>0</v>
      </c>
      <c r="AB180">
        <f t="shared" si="28"/>
        <v>0</v>
      </c>
      <c r="AC180">
        <f t="shared" si="29"/>
        <v>0</v>
      </c>
    </row>
    <row r="181" spans="1:29">
      <c r="A181" t="str">
        <f t="shared" si="24"/>
        <v>09-2021</v>
      </c>
      <c r="B181" s="93">
        <v>44447</v>
      </c>
      <c r="C181" s="90">
        <v>48200</v>
      </c>
      <c r="D181" s="90">
        <v>47000</v>
      </c>
      <c r="E181" s="90">
        <v>47100</v>
      </c>
      <c r="F181" s="90">
        <v>43100</v>
      </c>
      <c r="G181" s="90">
        <v>45800</v>
      </c>
      <c r="H181" s="91" t="s">
        <v>25</v>
      </c>
      <c r="I181" s="90">
        <v>45500</v>
      </c>
      <c r="J181" s="91" t="s">
        <v>25</v>
      </c>
      <c r="K181" s="90">
        <v>46700</v>
      </c>
      <c r="L181" s="91" t="s">
        <v>25</v>
      </c>
      <c r="M181" s="90">
        <v>48500</v>
      </c>
      <c r="N181" s="90">
        <v>46100</v>
      </c>
      <c r="O181" s="90">
        <v>45400</v>
      </c>
      <c r="P181" s="91" t="s">
        <v>25</v>
      </c>
      <c r="Q181" s="90">
        <v>43400</v>
      </c>
      <c r="R181" s="90">
        <v>43900</v>
      </c>
      <c r="S181" s="90">
        <v>43650</v>
      </c>
      <c r="T181" s="90">
        <v>45800</v>
      </c>
      <c r="U181" s="90">
        <v>46100</v>
      </c>
      <c r="V181" s="90">
        <v>45800</v>
      </c>
      <c r="W181" s="90">
        <v>46000</v>
      </c>
      <c r="X181" s="90">
        <v>47700</v>
      </c>
      <c r="Y181" t="str">
        <f t="shared" si="25"/>
        <v>09-2021</v>
      </c>
      <c r="Z181">
        <f t="shared" si="26"/>
        <v>0</v>
      </c>
      <c r="AA181">
        <f t="shared" si="27"/>
        <v>0</v>
      </c>
      <c r="AB181">
        <f t="shared" si="28"/>
        <v>0</v>
      </c>
      <c r="AC181">
        <f t="shared" si="29"/>
        <v>0</v>
      </c>
    </row>
    <row r="182" spans="1:29">
      <c r="A182" t="str">
        <f t="shared" si="24"/>
        <v>09-2021</v>
      </c>
      <c r="B182" s="93">
        <v>44448</v>
      </c>
      <c r="C182" s="90">
        <v>47600</v>
      </c>
      <c r="D182" s="90">
        <v>46800</v>
      </c>
      <c r="E182" s="90">
        <v>47100</v>
      </c>
      <c r="F182" s="90">
        <v>43250</v>
      </c>
      <c r="G182" s="90">
        <v>45700</v>
      </c>
      <c r="H182" s="91" t="s">
        <v>25</v>
      </c>
      <c r="I182" s="90">
        <v>45500</v>
      </c>
      <c r="J182" s="91" t="s">
        <v>25</v>
      </c>
      <c r="K182" s="90">
        <v>45800</v>
      </c>
      <c r="L182" s="91" t="s">
        <v>25</v>
      </c>
      <c r="M182" s="90">
        <v>48600</v>
      </c>
      <c r="N182" s="90">
        <v>45700</v>
      </c>
      <c r="O182" s="90">
        <v>45400</v>
      </c>
      <c r="P182" s="91" t="s">
        <v>25</v>
      </c>
      <c r="Q182" s="90">
        <v>43800</v>
      </c>
      <c r="R182" s="90">
        <v>44100</v>
      </c>
      <c r="S182" s="90">
        <v>43650</v>
      </c>
      <c r="T182" s="90">
        <v>46000</v>
      </c>
      <c r="U182" s="90">
        <v>46200</v>
      </c>
      <c r="V182" s="90">
        <v>45600</v>
      </c>
      <c r="W182" s="90">
        <v>46000</v>
      </c>
      <c r="X182" s="90">
        <v>47700</v>
      </c>
      <c r="Y182" t="str">
        <f t="shared" si="25"/>
        <v>09-2021</v>
      </c>
      <c r="Z182">
        <f t="shared" si="26"/>
        <v>0</v>
      </c>
      <c r="AA182">
        <f t="shared" si="27"/>
        <v>0</v>
      </c>
      <c r="AB182">
        <f t="shared" si="28"/>
        <v>0</v>
      </c>
      <c r="AC182">
        <f t="shared" si="29"/>
        <v>0</v>
      </c>
    </row>
    <row r="183" spans="1:29">
      <c r="A183" t="str">
        <f t="shared" si="24"/>
        <v>09-2021</v>
      </c>
      <c r="B183" s="93">
        <v>44449</v>
      </c>
      <c r="C183" s="90">
        <v>47800</v>
      </c>
      <c r="D183" s="90">
        <v>46800</v>
      </c>
      <c r="E183" s="90">
        <v>47400</v>
      </c>
      <c r="F183" s="90">
        <v>43600</v>
      </c>
      <c r="G183" s="90">
        <v>45700</v>
      </c>
      <c r="H183" s="91" t="s">
        <v>25</v>
      </c>
      <c r="I183" s="90">
        <v>45500</v>
      </c>
      <c r="J183" s="91" t="s">
        <v>25</v>
      </c>
      <c r="K183" s="90">
        <v>45900</v>
      </c>
      <c r="L183" s="91" t="s">
        <v>25</v>
      </c>
      <c r="M183" s="90">
        <v>49000</v>
      </c>
      <c r="N183" s="91" t="s">
        <v>25</v>
      </c>
      <c r="O183" s="90">
        <v>46000</v>
      </c>
      <c r="P183" s="91" t="s">
        <v>25</v>
      </c>
      <c r="Q183" s="90">
        <v>44300</v>
      </c>
      <c r="R183" s="90">
        <v>44500</v>
      </c>
      <c r="S183" s="90">
        <v>44200</v>
      </c>
      <c r="T183" s="90">
        <v>46300</v>
      </c>
      <c r="U183" s="90">
        <v>46700</v>
      </c>
      <c r="V183" s="90">
        <v>45700</v>
      </c>
      <c r="W183" s="90">
        <v>46200</v>
      </c>
      <c r="X183" s="90">
        <v>47900</v>
      </c>
      <c r="Y183" t="str">
        <f t="shared" si="25"/>
        <v>09-2021</v>
      </c>
      <c r="Z183">
        <f t="shared" si="26"/>
        <v>0</v>
      </c>
      <c r="AA183">
        <f t="shared" si="27"/>
        <v>0</v>
      </c>
      <c r="AB183">
        <f t="shared" si="28"/>
        <v>0</v>
      </c>
      <c r="AC183">
        <f t="shared" si="29"/>
        <v>0</v>
      </c>
    </row>
    <row r="184" spans="1:29">
      <c r="A184" t="str">
        <f t="shared" si="24"/>
        <v>09-2021</v>
      </c>
      <c r="B184" s="93">
        <v>44450</v>
      </c>
      <c r="C184" s="90">
        <v>47900</v>
      </c>
      <c r="D184" s="90">
        <v>47000</v>
      </c>
      <c r="E184" s="90">
        <v>47000</v>
      </c>
      <c r="F184" s="90">
        <v>43700</v>
      </c>
      <c r="G184" s="90">
        <v>45900</v>
      </c>
      <c r="H184" s="91" t="s">
        <v>25</v>
      </c>
      <c r="I184" s="90">
        <v>46200</v>
      </c>
      <c r="J184" s="91" t="s">
        <v>25</v>
      </c>
      <c r="K184" s="90">
        <v>45900</v>
      </c>
      <c r="L184" s="91" t="s">
        <v>25</v>
      </c>
      <c r="M184" s="90">
        <v>49000</v>
      </c>
      <c r="N184" s="90">
        <v>45700</v>
      </c>
      <c r="O184" s="90">
        <v>45800</v>
      </c>
      <c r="P184" s="91" t="s">
        <v>25</v>
      </c>
      <c r="Q184" s="90">
        <v>44200</v>
      </c>
      <c r="R184" s="90">
        <v>44500</v>
      </c>
      <c r="S184" s="90">
        <v>44400</v>
      </c>
      <c r="T184" s="90">
        <v>46300</v>
      </c>
      <c r="U184" s="90">
        <v>46700</v>
      </c>
      <c r="V184" s="90">
        <v>45800</v>
      </c>
      <c r="W184" s="90">
        <v>46400</v>
      </c>
      <c r="X184" s="90">
        <v>48400</v>
      </c>
      <c r="Y184" t="str">
        <f t="shared" si="25"/>
        <v>09-2021</v>
      </c>
      <c r="Z184">
        <f t="shared" si="26"/>
        <v>0</v>
      </c>
      <c r="AA184">
        <f t="shared" si="27"/>
        <v>0</v>
      </c>
      <c r="AB184">
        <f t="shared" si="28"/>
        <v>0</v>
      </c>
      <c r="AC184">
        <f t="shared" si="29"/>
        <v>0</v>
      </c>
    </row>
    <row r="185" spans="1:29">
      <c r="A185" t="str">
        <f t="shared" si="24"/>
        <v>09-2021</v>
      </c>
      <c r="B185" s="93">
        <v>44451</v>
      </c>
      <c r="C185" s="90" t="s">
        <v>24</v>
      </c>
      <c r="D185" s="90" t="s">
        <v>24</v>
      </c>
      <c r="E185" s="90" t="s">
        <v>24</v>
      </c>
      <c r="F185" s="90" t="s">
        <v>24</v>
      </c>
      <c r="G185" s="90" t="s">
        <v>24</v>
      </c>
      <c r="H185" s="90" t="s">
        <v>24</v>
      </c>
      <c r="I185" s="90" t="s">
        <v>24</v>
      </c>
      <c r="J185" s="90" t="s">
        <v>24</v>
      </c>
      <c r="K185" s="90" t="s">
        <v>24</v>
      </c>
      <c r="L185" s="90" t="s">
        <v>24</v>
      </c>
      <c r="M185" s="90" t="s">
        <v>24</v>
      </c>
      <c r="N185" s="90" t="s">
        <v>24</v>
      </c>
      <c r="O185" s="90" t="s">
        <v>24</v>
      </c>
      <c r="P185" s="90" t="s">
        <v>24</v>
      </c>
      <c r="Q185" s="90" t="s">
        <v>24</v>
      </c>
      <c r="R185" s="90" t="s">
        <v>24</v>
      </c>
      <c r="S185" s="90" t="s">
        <v>24</v>
      </c>
      <c r="T185" s="90" t="s">
        <v>24</v>
      </c>
      <c r="U185" s="90" t="s">
        <v>24</v>
      </c>
      <c r="V185" s="90" t="s">
        <v>24</v>
      </c>
      <c r="W185" s="90" t="s">
        <v>24</v>
      </c>
      <c r="X185" s="90" t="s">
        <v>24</v>
      </c>
      <c r="Y185" t="str">
        <f t="shared" si="25"/>
        <v>09-2021</v>
      </c>
      <c r="Z185">
        <f t="shared" si="26"/>
        <v>0</v>
      </c>
      <c r="AA185">
        <f t="shared" si="27"/>
        <v>0</v>
      </c>
      <c r="AB185">
        <f t="shared" si="28"/>
        <v>0</v>
      </c>
      <c r="AC185">
        <f t="shared" si="29"/>
        <v>0</v>
      </c>
    </row>
    <row r="186" spans="1:29">
      <c r="A186" t="str">
        <f t="shared" si="24"/>
        <v>09-2021</v>
      </c>
      <c r="B186" s="93">
        <v>44452</v>
      </c>
      <c r="C186" s="90">
        <v>47500</v>
      </c>
      <c r="D186" s="90">
        <v>47200</v>
      </c>
      <c r="E186" s="90">
        <v>47000</v>
      </c>
      <c r="F186" s="90">
        <v>44200</v>
      </c>
      <c r="G186" s="90">
        <v>45900</v>
      </c>
      <c r="H186" s="91" t="s">
        <v>25</v>
      </c>
      <c r="I186" s="90">
        <v>45500</v>
      </c>
      <c r="J186" s="91" t="s">
        <v>25</v>
      </c>
      <c r="K186" s="90">
        <v>45900</v>
      </c>
      <c r="L186" s="91" t="s">
        <v>25</v>
      </c>
      <c r="M186" s="90">
        <v>49000</v>
      </c>
      <c r="N186" s="90">
        <v>45700</v>
      </c>
      <c r="O186" s="90">
        <v>45500</v>
      </c>
      <c r="P186" s="91" t="s">
        <v>25</v>
      </c>
      <c r="Q186" s="90">
        <v>44000</v>
      </c>
      <c r="R186" s="90">
        <v>44200</v>
      </c>
      <c r="S186" s="90">
        <v>44200</v>
      </c>
      <c r="T186" s="90">
        <v>46800</v>
      </c>
      <c r="U186" s="90">
        <v>46500</v>
      </c>
      <c r="V186" s="90">
        <v>46000</v>
      </c>
      <c r="W186" s="90">
        <v>46300</v>
      </c>
      <c r="X186" s="90">
        <v>48400</v>
      </c>
      <c r="Y186" t="str">
        <f t="shared" si="25"/>
        <v>09-2021</v>
      </c>
      <c r="Z186">
        <f t="shared" si="26"/>
        <v>0</v>
      </c>
      <c r="AA186">
        <f t="shared" si="27"/>
        <v>0</v>
      </c>
      <c r="AB186">
        <f t="shared" si="28"/>
        <v>0</v>
      </c>
      <c r="AC186">
        <f t="shared" si="29"/>
        <v>0</v>
      </c>
    </row>
    <row r="187" spans="1:29">
      <c r="A187" t="str">
        <f t="shared" si="24"/>
        <v>09-2021</v>
      </c>
      <c r="B187" s="93">
        <v>44453</v>
      </c>
      <c r="C187" s="90">
        <v>47200</v>
      </c>
      <c r="D187" s="90">
        <v>47200</v>
      </c>
      <c r="E187" s="90">
        <v>47400</v>
      </c>
      <c r="F187" s="90">
        <v>44500</v>
      </c>
      <c r="G187" s="90">
        <v>46000</v>
      </c>
      <c r="H187" s="91" t="s">
        <v>25</v>
      </c>
      <c r="I187" s="90">
        <v>46000</v>
      </c>
      <c r="J187" s="91" t="s">
        <v>25</v>
      </c>
      <c r="K187" s="90">
        <v>45800</v>
      </c>
      <c r="L187" s="91" t="s">
        <v>25</v>
      </c>
      <c r="M187" s="90">
        <v>49200</v>
      </c>
      <c r="N187" s="90">
        <v>45700</v>
      </c>
      <c r="O187" s="90">
        <v>46000</v>
      </c>
      <c r="P187" s="91" t="s">
        <v>25</v>
      </c>
      <c r="Q187" s="90">
        <v>44200</v>
      </c>
      <c r="R187" s="90">
        <v>44400</v>
      </c>
      <c r="S187" s="90">
        <v>44200</v>
      </c>
      <c r="T187" s="90">
        <v>47000</v>
      </c>
      <c r="U187" s="90">
        <v>46500</v>
      </c>
      <c r="V187" s="90">
        <v>46200</v>
      </c>
      <c r="W187" s="90">
        <v>46600</v>
      </c>
      <c r="X187" s="90">
        <v>48600</v>
      </c>
      <c r="Y187" t="str">
        <f t="shared" si="25"/>
        <v>09-2021</v>
      </c>
      <c r="Z187">
        <f t="shared" si="26"/>
        <v>0</v>
      </c>
      <c r="AA187">
        <f t="shared" si="27"/>
        <v>0</v>
      </c>
      <c r="AB187">
        <f t="shared" si="28"/>
        <v>0</v>
      </c>
      <c r="AC187">
        <f t="shared" si="29"/>
        <v>0</v>
      </c>
    </row>
    <row r="188" spans="1:29">
      <c r="A188" t="str">
        <f t="shared" si="24"/>
        <v>09-2021</v>
      </c>
      <c r="B188" s="93">
        <v>44454</v>
      </c>
      <c r="C188" s="90">
        <v>47200</v>
      </c>
      <c r="D188" s="90">
        <v>47600</v>
      </c>
      <c r="E188" s="90">
        <v>47400</v>
      </c>
      <c r="F188" s="90">
        <v>44500</v>
      </c>
      <c r="G188" s="90">
        <v>46200</v>
      </c>
      <c r="H188" s="91" t="s">
        <v>25</v>
      </c>
      <c r="I188" s="90">
        <v>46200</v>
      </c>
      <c r="J188" s="91" t="s">
        <v>25</v>
      </c>
      <c r="K188" s="90">
        <v>45800</v>
      </c>
      <c r="L188" s="91" t="s">
        <v>25</v>
      </c>
      <c r="M188" s="90">
        <v>49200</v>
      </c>
      <c r="N188" s="90">
        <v>45700</v>
      </c>
      <c r="O188" s="90">
        <v>45800</v>
      </c>
      <c r="P188" s="91" t="s">
        <v>25</v>
      </c>
      <c r="Q188" s="90">
        <v>44400</v>
      </c>
      <c r="R188" s="90">
        <v>44400</v>
      </c>
      <c r="S188" s="90">
        <v>44300</v>
      </c>
      <c r="T188" s="90">
        <v>47000</v>
      </c>
      <c r="U188" s="90">
        <v>46500</v>
      </c>
      <c r="V188" s="90">
        <v>46400</v>
      </c>
      <c r="W188" s="90">
        <v>46900</v>
      </c>
      <c r="X188" s="90">
        <v>48700</v>
      </c>
      <c r="Y188" t="str">
        <f t="shared" si="25"/>
        <v>09-2021</v>
      </c>
      <c r="Z188">
        <f t="shared" si="26"/>
        <v>0</v>
      </c>
      <c r="AA188">
        <f t="shared" si="27"/>
        <v>0</v>
      </c>
      <c r="AB188">
        <f t="shared" si="28"/>
        <v>0</v>
      </c>
      <c r="AC188">
        <f t="shared" si="29"/>
        <v>0</v>
      </c>
    </row>
    <row r="189" spans="1:29">
      <c r="A189" t="str">
        <f t="shared" si="24"/>
        <v>09-2021</v>
      </c>
      <c r="B189" s="93">
        <v>44455</v>
      </c>
      <c r="C189" s="90">
        <v>47100</v>
      </c>
      <c r="D189" s="90">
        <v>48000</v>
      </c>
      <c r="E189" s="90">
        <v>47200</v>
      </c>
      <c r="F189" s="90">
        <v>44500</v>
      </c>
      <c r="G189" s="90">
        <v>46200</v>
      </c>
      <c r="H189" s="91" t="s">
        <v>25</v>
      </c>
      <c r="I189" s="90">
        <v>46000</v>
      </c>
      <c r="J189" s="91" t="s">
        <v>25</v>
      </c>
      <c r="K189" s="90">
        <v>45700</v>
      </c>
      <c r="L189" s="91" t="s">
        <v>25</v>
      </c>
      <c r="M189" s="90">
        <v>49000</v>
      </c>
      <c r="N189" s="90">
        <v>45700</v>
      </c>
      <c r="O189" s="90">
        <v>45700</v>
      </c>
      <c r="P189" s="91" t="s">
        <v>25</v>
      </c>
      <c r="Q189" s="90">
        <v>44100</v>
      </c>
      <c r="R189" s="90">
        <v>44100</v>
      </c>
      <c r="S189" s="90">
        <v>44400</v>
      </c>
      <c r="T189" s="90">
        <v>47000</v>
      </c>
      <c r="U189" s="90">
        <v>46400</v>
      </c>
      <c r="V189" s="90">
        <v>46500</v>
      </c>
      <c r="W189" s="90">
        <v>46900</v>
      </c>
      <c r="X189" s="90">
        <v>48700</v>
      </c>
      <c r="Y189" t="str">
        <f t="shared" si="25"/>
        <v>09-2021</v>
      </c>
      <c r="Z189">
        <f t="shared" si="26"/>
        <v>0</v>
      </c>
      <c r="AA189">
        <f t="shared" si="27"/>
        <v>0</v>
      </c>
      <c r="AB189">
        <f t="shared" si="28"/>
        <v>0</v>
      </c>
      <c r="AC189">
        <f t="shared" si="29"/>
        <v>0</v>
      </c>
    </row>
    <row r="190" spans="1:29">
      <c r="A190" t="str">
        <f t="shared" si="24"/>
        <v>09-2021</v>
      </c>
      <c r="B190" s="93">
        <v>44456</v>
      </c>
      <c r="C190" s="90">
        <v>47000</v>
      </c>
      <c r="D190" s="90">
        <v>48000</v>
      </c>
      <c r="E190" s="90">
        <v>47200</v>
      </c>
      <c r="F190" s="90">
        <v>44800</v>
      </c>
      <c r="G190" s="90">
        <v>46200</v>
      </c>
      <c r="H190" s="91" t="s">
        <v>25</v>
      </c>
      <c r="I190" s="90">
        <v>46000</v>
      </c>
      <c r="J190" s="91" t="s">
        <v>25</v>
      </c>
      <c r="K190" s="90">
        <v>46000</v>
      </c>
      <c r="L190" s="91" t="s">
        <v>25</v>
      </c>
      <c r="M190" s="90">
        <v>49200</v>
      </c>
      <c r="N190" s="90">
        <v>45700</v>
      </c>
      <c r="O190" s="90">
        <v>45700</v>
      </c>
      <c r="P190" s="91" t="s">
        <v>25</v>
      </c>
      <c r="Q190" s="90">
        <v>44100</v>
      </c>
      <c r="R190" s="90">
        <v>44300</v>
      </c>
      <c r="S190" s="90">
        <v>44200</v>
      </c>
      <c r="T190" s="90">
        <v>47500</v>
      </c>
      <c r="U190" s="90">
        <v>46400</v>
      </c>
      <c r="V190" s="90">
        <v>46000</v>
      </c>
      <c r="W190" s="90">
        <v>46900</v>
      </c>
      <c r="X190" s="90">
        <v>48800</v>
      </c>
      <c r="Y190" t="str">
        <f t="shared" si="25"/>
        <v>09-2021</v>
      </c>
      <c r="Z190">
        <f t="shared" si="26"/>
        <v>0</v>
      </c>
      <c r="AA190">
        <f t="shared" si="27"/>
        <v>0</v>
      </c>
      <c r="AB190">
        <f t="shared" si="28"/>
        <v>0</v>
      </c>
      <c r="AC190">
        <f t="shared" si="29"/>
        <v>0</v>
      </c>
    </row>
    <row r="191" spans="1:29">
      <c r="A191" t="str">
        <f t="shared" si="24"/>
        <v>09-2021</v>
      </c>
      <c r="B191" s="93">
        <v>44457</v>
      </c>
      <c r="C191" s="90">
        <v>47000</v>
      </c>
      <c r="D191" s="90">
        <v>48500</v>
      </c>
      <c r="E191" s="90">
        <v>47200</v>
      </c>
      <c r="F191" s="90">
        <v>44800</v>
      </c>
      <c r="G191" s="90">
        <v>46700</v>
      </c>
      <c r="H191" s="91" t="s">
        <v>25</v>
      </c>
      <c r="I191" s="90">
        <v>46000</v>
      </c>
      <c r="J191" s="91" t="s">
        <v>25</v>
      </c>
      <c r="K191" s="90">
        <v>46000</v>
      </c>
      <c r="L191" s="91" t="s">
        <v>25</v>
      </c>
      <c r="M191" s="90">
        <v>49200</v>
      </c>
      <c r="N191" s="90">
        <v>45700</v>
      </c>
      <c r="O191" s="90">
        <v>45700</v>
      </c>
      <c r="P191" s="91" t="s">
        <v>25</v>
      </c>
      <c r="Q191" s="90">
        <v>43900</v>
      </c>
      <c r="R191" s="90">
        <v>44400</v>
      </c>
      <c r="S191" s="90">
        <v>44200</v>
      </c>
      <c r="T191" s="90">
        <v>47500</v>
      </c>
      <c r="U191" s="90">
        <v>46600</v>
      </c>
      <c r="V191" s="90">
        <v>46000</v>
      </c>
      <c r="W191" s="90">
        <v>47100</v>
      </c>
      <c r="X191" s="90">
        <v>48800</v>
      </c>
      <c r="Y191" t="str">
        <f t="shared" si="25"/>
        <v>09-2021</v>
      </c>
      <c r="Z191">
        <f t="shared" si="26"/>
        <v>0</v>
      </c>
      <c r="AA191">
        <f t="shared" si="27"/>
        <v>0</v>
      </c>
      <c r="AB191">
        <f t="shared" si="28"/>
        <v>0</v>
      </c>
      <c r="AC191">
        <f t="shared" si="29"/>
        <v>0</v>
      </c>
    </row>
    <row r="192" spans="1:29">
      <c r="A192" t="str">
        <f t="shared" si="24"/>
        <v>09-2021</v>
      </c>
      <c r="B192" s="93">
        <v>44458</v>
      </c>
      <c r="C192" s="90" t="s">
        <v>24</v>
      </c>
      <c r="D192" s="90" t="s">
        <v>24</v>
      </c>
      <c r="E192" s="90" t="s">
        <v>24</v>
      </c>
      <c r="F192" s="90" t="s">
        <v>24</v>
      </c>
      <c r="G192" s="90" t="s">
        <v>24</v>
      </c>
      <c r="H192" s="90" t="s">
        <v>24</v>
      </c>
      <c r="I192" s="90" t="s">
        <v>24</v>
      </c>
      <c r="J192" s="90" t="s">
        <v>24</v>
      </c>
      <c r="K192" s="90" t="s">
        <v>24</v>
      </c>
      <c r="L192" s="90" t="s">
        <v>24</v>
      </c>
      <c r="M192" s="90" t="s">
        <v>24</v>
      </c>
      <c r="N192" s="90" t="s">
        <v>24</v>
      </c>
      <c r="O192" s="90" t="s">
        <v>24</v>
      </c>
      <c r="P192" s="90" t="s">
        <v>24</v>
      </c>
      <c r="Q192" s="90" t="s">
        <v>24</v>
      </c>
      <c r="R192" s="90" t="s">
        <v>24</v>
      </c>
      <c r="S192" s="90" t="s">
        <v>24</v>
      </c>
      <c r="T192" s="90" t="s">
        <v>24</v>
      </c>
      <c r="U192" s="90" t="s">
        <v>24</v>
      </c>
      <c r="V192" s="90" t="s">
        <v>24</v>
      </c>
      <c r="W192" s="90" t="s">
        <v>24</v>
      </c>
      <c r="X192" s="90" t="s">
        <v>24</v>
      </c>
      <c r="Y192" t="str">
        <f t="shared" si="25"/>
        <v>09-2021</v>
      </c>
      <c r="Z192">
        <f t="shared" si="26"/>
        <v>0</v>
      </c>
      <c r="AA192">
        <f t="shared" si="27"/>
        <v>0</v>
      </c>
      <c r="AB192">
        <f t="shared" si="28"/>
        <v>0</v>
      </c>
      <c r="AC192">
        <f t="shared" si="29"/>
        <v>0</v>
      </c>
    </row>
    <row r="193" spans="1:29">
      <c r="A193" t="str">
        <f t="shared" si="24"/>
        <v>09-2021</v>
      </c>
      <c r="B193" s="93">
        <v>44459</v>
      </c>
      <c r="C193" s="90">
        <v>47000</v>
      </c>
      <c r="D193" s="90">
        <v>48700</v>
      </c>
      <c r="E193" s="90">
        <v>47400</v>
      </c>
      <c r="F193" s="90">
        <v>45000</v>
      </c>
      <c r="G193" s="90">
        <v>46700</v>
      </c>
      <c r="H193" s="91" t="s">
        <v>25</v>
      </c>
      <c r="I193" s="90">
        <v>46000</v>
      </c>
      <c r="J193" s="91" t="s">
        <v>25</v>
      </c>
      <c r="K193" s="90">
        <v>46000</v>
      </c>
      <c r="L193" s="91" t="s">
        <v>25</v>
      </c>
      <c r="M193" s="90">
        <v>49200</v>
      </c>
      <c r="N193" s="90">
        <v>45700</v>
      </c>
      <c r="O193" s="90">
        <v>46000</v>
      </c>
      <c r="P193" s="91" t="s">
        <v>25</v>
      </c>
      <c r="Q193" s="90">
        <v>44700</v>
      </c>
      <c r="R193" s="90">
        <v>45000</v>
      </c>
      <c r="S193" s="90">
        <v>44300</v>
      </c>
      <c r="T193" s="90">
        <v>47700</v>
      </c>
      <c r="U193" s="90">
        <v>47100</v>
      </c>
      <c r="V193" s="90">
        <v>46500</v>
      </c>
      <c r="W193" s="90">
        <v>47500</v>
      </c>
      <c r="X193" s="90">
        <v>49200</v>
      </c>
      <c r="Y193" t="str">
        <f t="shared" si="25"/>
        <v>09-2021</v>
      </c>
      <c r="Z193">
        <f t="shared" si="26"/>
        <v>0</v>
      </c>
      <c r="AA193">
        <f t="shared" si="27"/>
        <v>0</v>
      </c>
      <c r="AB193">
        <f t="shared" si="28"/>
        <v>0</v>
      </c>
      <c r="AC193">
        <f t="shared" si="29"/>
        <v>0</v>
      </c>
    </row>
    <row r="194" spans="1:29">
      <c r="A194" t="str">
        <f t="shared" si="24"/>
        <v>09-2021</v>
      </c>
      <c r="B194" s="93">
        <v>44460</v>
      </c>
      <c r="C194" s="90">
        <v>47200</v>
      </c>
      <c r="D194" s="90">
        <v>48700</v>
      </c>
      <c r="E194" s="90">
        <v>47800</v>
      </c>
      <c r="F194" s="90">
        <v>44800</v>
      </c>
      <c r="G194" s="90">
        <v>46700</v>
      </c>
      <c r="H194" s="91" t="s">
        <v>25</v>
      </c>
      <c r="I194" s="90">
        <v>46000</v>
      </c>
      <c r="J194" s="91" t="s">
        <v>25</v>
      </c>
      <c r="K194" s="90">
        <v>46400</v>
      </c>
      <c r="L194" s="91" t="s">
        <v>25</v>
      </c>
      <c r="M194" s="90">
        <v>49100</v>
      </c>
      <c r="N194" s="90">
        <v>46000</v>
      </c>
      <c r="O194" s="90">
        <v>46300</v>
      </c>
      <c r="P194" s="91" t="s">
        <v>25</v>
      </c>
      <c r="Q194" s="90">
        <v>45000</v>
      </c>
      <c r="R194" s="90">
        <v>45100</v>
      </c>
      <c r="S194" s="90">
        <v>44300</v>
      </c>
      <c r="T194" s="90">
        <v>47700</v>
      </c>
      <c r="U194" s="90">
        <v>47300</v>
      </c>
      <c r="V194" s="90">
        <v>46400</v>
      </c>
      <c r="W194" s="90">
        <v>47500</v>
      </c>
      <c r="X194" s="90">
        <v>49300</v>
      </c>
      <c r="Y194" t="str">
        <f t="shared" si="25"/>
        <v>09-2021</v>
      </c>
      <c r="Z194">
        <f t="shared" si="26"/>
        <v>0</v>
      </c>
      <c r="AA194">
        <f t="shared" si="27"/>
        <v>0</v>
      </c>
      <c r="AB194">
        <f t="shared" si="28"/>
        <v>0</v>
      </c>
      <c r="AC194">
        <f t="shared" si="29"/>
        <v>0</v>
      </c>
    </row>
    <row r="195" spans="1:29">
      <c r="A195" t="str">
        <f t="shared" si="24"/>
        <v>09-2021</v>
      </c>
      <c r="B195" s="93">
        <v>44461</v>
      </c>
      <c r="C195" s="90">
        <v>47200</v>
      </c>
      <c r="D195" s="90">
        <v>48700</v>
      </c>
      <c r="E195" s="90">
        <v>47600</v>
      </c>
      <c r="F195" s="90">
        <v>44500</v>
      </c>
      <c r="G195" s="90">
        <v>46700</v>
      </c>
      <c r="H195" s="91" t="s">
        <v>25</v>
      </c>
      <c r="I195" s="90">
        <v>46000</v>
      </c>
      <c r="J195" s="91" t="s">
        <v>25</v>
      </c>
      <c r="K195" s="90">
        <v>46400</v>
      </c>
      <c r="L195" s="91" t="s">
        <v>25</v>
      </c>
      <c r="M195" s="90">
        <v>49100</v>
      </c>
      <c r="N195" s="90">
        <v>46500</v>
      </c>
      <c r="O195" s="90">
        <v>46300</v>
      </c>
      <c r="P195" s="91" t="s">
        <v>25</v>
      </c>
      <c r="Q195" s="90">
        <v>44850</v>
      </c>
      <c r="R195" s="90">
        <v>45000</v>
      </c>
      <c r="S195" s="90">
        <v>44500</v>
      </c>
      <c r="T195" s="90">
        <v>47500</v>
      </c>
      <c r="U195" s="90">
        <v>47400</v>
      </c>
      <c r="V195" s="90">
        <v>46500</v>
      </c>
      <c r="W195" s="90">
        <v>47500</v>
      </c>
      <c r="X195" s="90">
        <v>49300</v>
      </c>
      <c r="Y195" t="str">
        <f t="shared" si="25"/>
        <v>09-2021</v>
      </c>
      <c r="Z195">
        <f t="shared" si="26"/>
        <v>0</v>
      </c>
      <c r="AA195">
        <f t="shared" si="27"/>
        <v>0</v>
      </c>
      <c r="AB195">
        <f t="shared" si="28"/>
        <v>0</v>
      </c>
      <c r="AC195">
        <f t="shared" si="29"/>
        <v>0</v>
      </c>
    </row>
    <row r="196" spans="1:29">
      <c r="A196" t="str">
        <f t="shared" si="24"/>
        <v>09-2021</v>
      </c>
      <c r="B196" s="93">
        <v>44462</v>
      </c>
      <c r="C196" s="90">
        <v>47000</v>
      </c>
      <c r="D196" s="90">
        <v>48500</v>
      </c>
      <c r="E196" s="90">
        <v>47800</v>
      </c>
      <c r="F196" s="90">
        <v>44300</v>
      </c>
      <c r="G196" s="90">
        <v>46700</v>
      </c>
      <c r="H196" s="91" t="s">
        <v>25</v>
      </c>
      <c r="I196" s="90">
        <v>45500</v>
      </c>
      <c r="J196" s="91" t="s">
        <v>25</v>
      </c>
      <c r="K196" s="90">
        <v>46300</v>
      </c>
      <c r="L196" s="91" t="s">
        <v>25</v>
      </c>
      <c r="M196" s="90">
        <v>48800</v>
      </c>
      <c r="N196" s="90">
        <v>46500</v>
      </c>
      <c r="O196" s="90">
        <v>46100</v>
      </c>
      <c r="P196" s="91" t="s">
        <v>25</v>
      </c>
      <c r="Q196" s="90">
        <v>44500</v>
      </c>
      <c r="R196" s="90">
        <v>44500</v>
      </c>
      <c r="S196" s="90">
        <v>44400</v>
      </c>
      <c r="T196" s="90">
        <v>47300</v>
      </c>
      <c r="U196" s="90">
        <v>47000</v>
      </c>
      <c r="V196" s="90">
        <v>46400</v>
      </c>
      <c r="W196" s="90">
        <v>47500</v>
      </c>
      <c r="X196" s="90">
        <v>49300</v>
      </c>
      <c r="Y196" t="str">
        <f t="shared" si="25"/>
        <v>09-2021</v>
      </c>
      <c r="Z196">
        <f t="shared" si="26"/>
        <v>0</v>
      </c>
      <c r="AA196">
        <f t="shared" si="27"/>
        <v>0</v>
      </c>
      <c r="AB196">
        <f t="shared" si="28"/>
        <v>0</v>
      </c>
      <c r="AC196">
        <f t="shared" si="29"/>
        <v>0</v>
      </c>
    </row>
    <row r="197" spans="1:29">
      <c r="A197" t="str">
        <f t="shared" si="24"/>
        <v>09-2021</v>
      </c>
      <c r="B197" s="93">
        <v>44463</v>
      </c>
      <c r="C197" s="90">
        <v>46800</v>
      </c>
      <c r="D197" s="90">
        <v>48700</v>
      </c>
      <c r="E197" s="90">
        <v>48000</v>
      </c>
      <c r="F197" s="90">
        <v>44700</v>
      </c>
      <c r="G197" s="90">
        <v>46700</v>
      </c>
      <c r="H197" s="91" t="s">
        <v>25</v>
      </c>
      <c r="I197" s="90">
        <v>45500</v>
      </c>
      <c r="J197" s="91" t="s">
        <v>25</v>
      </c>
      <c r="K197" s="90">
        <v>46100</v>
      </c>
      <c r="L197" s="91" t="s">
        <v>25</v>
      </c>
      <c r="M197" s="90">
        <v>48900</v>
      </c>
      <c r="N197" s="90">
        <v>46500</v>
      </c>
      <c r="O197" s="90">
        <v>46300</v>
      </c>
      <c r="P197" s="91" t="s">
        <v>25</v>
      </c>
      <c r="Q197" s="90">
        <v>44700</v>
      </c>
      <c r="R197" s="90">
        <v>44700</v>
      </c>
      <c r="S197" s="90">
        <v>44400</v>
      </c>
      <c r="T197" s="90">
        <v>47600</v>
      </c>
      <c r="U197" s="90">
        <v>47100</v>
      </c>
      <c r="V197" s="90">
        <v>46000</v>
      </c>
      <c r="W197" s="90">
        <v>47500</v>
      </c>
      <c r="X197" s="90">
        <v>49300</v>
      </c>
      <c r="Y197" t="str">
        <f t="shared" si="25"/>
        <v>09-2021</v>
      </c>
      <c r="Z197">
        <f t="shared" si="26"/>
        <v>0</v>
      </c>
      <c r="AA197">
        <f t="shared" si="27"/>
        <v>0</v>
      </c>
      <c r="AB197">
        <f t="shared" si="28"/>
        <v>0</v>
      </c>
      <c r="AC197">
        <f t="shared" si="29"/>
        <v>0</v>
      </c>
    </row>
    <row r="198" spans="1:29">
      <c r="A198" t="str">
        <f t="shared" si="24"/>
        <v>09-2021</v>
      </c>
      <c r="B198" s="93">
        <v>44464</v>
      </c>
      <c r="C198" s="90">
        <v>46800</v>
      </c>
      <c r="D198" s="90">
        <v>48750</v>
      </c>
      <c r="E198" s="90">
        <v>47800</v>
      </c>
      <c r="F198" s="90">
        <v>44500</v>
      </c>
      <c r="G198" s="90">
        <v>46700</v>
      </c>
      <c r="H198" s="91" t="s">
        <v>25</v>
      </c>
      <c r="I198" s="90">
        <v>45500</v>
      </c>
      <c r="J198" s="91" t="s">
        <v>25</v>
      </c>
      <c r="K198" s="90">
        <v>46000</v>
      </c>
      <c r="L198" s="91" t="s">
        <v>25</v>
      </c>
      <c r="M198" s="90">
        <v>48800</v>
      </c>
      <c r="N198" s="90">
        <v>46200</v>
      </c>
      <c r="O198" s="90">
        <v>46300</v>
      </c>
      <c r="P198" s="91" t="s">
        <v>25</v>
      </c>
      <c r="Q198" s="90">
        <v>44700</v>
      </c>
      <c r="R198" s="90">
        <v>44700</v>
      </c>
      <c r="S198" s="90">
        <v>44300</v>
      </c>
      <c r="T198" s="90">
        <v>47400</v>
      </c>
      <c r="U198" s="90">
        <v>47100</v>
      </c>
      <c r="V198" s="90">
        <v>46000</v>
      </c>
      <c r="W198" s="90">
        <v>47500</v>
      </c>
      <c r="X198" s="90">
        <v>49300</v>
      </c>
      <c r="Y198" t="str">
        <f t="shared" si="25"/>
        <v>09-2021</v>
      </c>
      <c r="Z198">
        <f t="shared" si="26"/>
        <v>0</v>
      </c>
      <c r="AA198">
        <f t="shared" si="27"/>
        <v>0</v>
      </c>
      <c r="AB198">
        <f t="shared" si="28"/>
        <v>0</v>
      </c>
      <c r="AC198">
        <f t="shared" si="29"/>
        <v>0</v>
      </c>
    </row>
    <row r="199" spans="1:29">
      <c r="A199" t="str">
        <f t="shared" si="24"/>
        <v>09-2021</v>
      </c>
      <c r="B199" s="93">
        <v>44465</v>
      </c>
      <c r="C199" s="90" t="s">
        <v>24</v>
      </c>
      <c r="D199" s="90" t="s">
        <v>24</v>
      </c>
      <c r="E199" s="90" t="s">
        <v>24</v>
      </c>
      <c r="F199" s="90" t="s">
        <v>24</v>
      </c>
      <c r="G199" s="90" t="s">
        <v>24</v>
      </c>
      <c r="H199" s="90" t="s">
        <v>24</v>
      </c>
      <c r="I199" s="90" t="s">
        <v>24</v>
      </c>
      <c r="J199" s="90" t="s">
        <v>24</v>
      </c>
      <c r="K199" s="90" t="s">
        <v>24</v>
      </c>
      <c r="L199" s="90" t="s">
        <v>24</v>
      </c>
      <c r="M199" s="90" t="s">
        <v>24</v>
      </c>
      <c r="N199" s="90" t="s">
        <v>24</v>
      </c>
      <c r="O199" s="90" t="s">
        <v>24</v>
      </c>
      <c r="P199" s="90" t="s">
        <v>24</v>
      </c>
      <c r="Q199" s="90" t="s">
        <v>24</v>
      </c>
      <c r="R199" s="90" t="s">
        <v>24</v>
      </c>
      <c r="S199" s="90" t="s">
        <v>24</v>
      </c>
      <c r="T199" s="90" t="s">
        <v>24</v>
      </c>
      <c r="U199" s="90" t="s">
        <v>24</v>
      </c>
      <c r="V199" s="90" t="s">
        <v>24</v>
      </c>
      <c r="W199" s="90" t="s">
        <v>24</v>
      </c>
      <c r="X199" s="90" t="s">
        <v>24</v>
      </c>
      <c r="Y199" t="str">
        <f t="shared" si="25"/>
        <v>09-2021</v>
      </c>
      <c r="Z199">
        <f t="shared" si="26"/>
        <v>0</v>
      </c>
      <c r="AA199">
        <f t="shared" si="27"/>
        <v>0</v>
      </c>
      <c r="AB199">
        <f t="shared" si="28"/>
        <v>0</v>
      </c>
      <c r="AC199">
        <f t="shared" si="29"/>
        <v>0</v>
      </c>
    </row>
    <row r="200" spans="1:29">
      <c r="A200" t="str">
        <f t="shared" si="24"/>
        <v>09-2021</v>
      </c>
      <c r="B200" s="93">
        <v>44466</v>
      </c>
      <c r="C200" s="90">
        <v>46600</v>
      </c>
      <c r="D200" s="90">
        <v>48800</v>
      </c>
      <c r="E200" s="90">
        <v>48000</v>
      </c>
      <c r="F200" s="90">
        <v>44800</v>
      </c>
      <c r="G200" s="90">
        <v>46700</v>
      </c>
      <c r="H200" s="91" t="s">
        <v>25</v>
      </c>
      <c r="I200" s="90">
        <v>45500</v>
      </c>
      <c r="J200" s="91" t="s">
        <v>25</v>
      </c>
      <c r="K200" s="90">
        <v>45900</v>
      </c>
      <c r="L200" s="91" t="s">
        <v>25</v>
      </c>
      <c r="M200" s="90">
        <v>49000</v>
      </c>
      <c r="N200" s="90">
        <v>46200</v>
      </c>
      <c r="O200" s="90">
        <v>46500</v>
      </c>
      <c r="P200" s="91" t="s">
        <v>25</v>
      </c>
      <c r="Q200" s="90">
        <v>44600</v>
      </c>
      <c r="R200" s="90">
        <v>44700</v>
      </c>
      <c r="S200" s="90">
        <v>44400</v>
      </c>
      <c r="T200" s="90">
        <v>47800</v>
      </c>
      <c r="U200" s="90">
        <v>47100</v>
      </c>
      <c r="V200" s="90">
        <v>46400</v>
      </c>
      <c r="W200" s="90">
        <v>47500</v>
      </c>
      <c r="X200" s="90">
        <v>49500</v>
      </c>
      <c r="Y200" t="str">
        <f t="shared" si="25"/>
        <v>09-2021</v>
      </c>
      <c r="Z200">
        <f t="shared" si="26"/>
        <v>0</v>
      </c>
      <c r="AA200">
        <f t="shared" si="27"/>
        <v>0</v>
      </c>
      <c r="AB200">
        <f t="shared" si="28"/>
        <v>0</v>
      </c>
      <c r="AC200">
        <f t="shared" si="29"/>
        <v>0</v>
      </c>
    </row>
    <row r="201" spans="1:29">
      <c r="A201" t="str">
        <f t="shared" si="24"/>
        <v>09-2021</v>
      </c>
      <c r="B201" s="93">
        <v>44467</v>
      </c>
      <c r="C201" s="90">
        <v>46900</v>
      </c>
      <c r="D201" s="90">
        <v>48800</v>
      </c>
      <c r="E201" s="90">
        <v>48500</v>
      </c>
      <c r="F201" s="90">
        <v>45200</v>
      </c>
      <c r="G201" s="90">
        <v>46600</v>
      </c>
      <c r="H201" s="91" t="s">
        <v>25</v>
      </c>
      <c r="I201" s="90">
        <v>46000</v>
      </c>
      <c r="J201" s="91" t="s">
        <v>25</v>
      </c>
      <c r="K201" s="90">
        <v>46100</v>
      </c>
      <c r="L201" s="91" t="s">
        <v>25</v>
      </c>
      <c r="M201" s="90">
        <v>49100</v>
      </c>
      <c r="N201" s="90">
        <v>46200</v>
      </c>
      <c r="O201" s="90">
        <v>46800</v>
      </c>
      <c r="P201" s="91" t="s">
        <v>25</v>
      </c>
      <c r="Q201" s="90">
        <v>45200</v>
      </c>
      <c r="R201" s="90">
        <v>45200</v>
      </c>
      <c r="S201" s="90">
        <v>44800</v>
      </c>
      <c r="T201" s="90">
        <v>48000</v>
      </c>
      <c r="U201" s="90">
        <v>47600</v>
      </c>
      <c r="V201" s="90">
        <v>46600</v>
      </c>
      <c r="W201" s="90">
        <v>47800</v>
      </c>
      <c r="X201" s="90">
        <v>49700</v>
      </c>
      <c r="Y201" t="str">
        <f t="shared" si="25"/>
        <v>09-2021</v>
      </c>
      <c r="Z201">
        <f t="shared" si="26"/>
        <v>0</v>
      </c>
      <c r="AA201">
        <f t="shared" si="27"/>
        <v>0</v>
      </c>
      <c r="AB201">
        <f t="shared" si="28"/>
        <v>0</v>
      </c>
      <c r="AC201">
        <f t="shared" si="29"/>
        <v>0</v>
      </c>
    </row>
    <row r="202" spans="1:29">
      <c r="A202" t="str">
        <f t="shared" si="24"/>
        <v>09-2021</v>
      </c>
      <c r="B202" s="93">
        <v>44468</v>
      </c>
      <c r="C202" s="90">
        <v>47500</v>
      </c>
      <c r="D202" s="90">
        <v>49000</v>
      </c>
      <c r="E202" s="90">
        <v>48800</v>
      </c>
      <c r="F202" s="90">
        <v>45500</v>
      </c>
      <c r="G202" s="90">
        <v>47200</v>
      </c>
      <c r="H202" s="91" t="s">
        <v>25</v>
      </c>
      <c r="I202" s="90">
        <v>46500</v>
      </c>
      <c r="J202" s="91" t="s">
        <v>25</v>
      </c>
      <c r="K202" s="90">
        <v>47700</v>
      </c>
      <c r="L202" s="91" t="s">
        <v>25</v>
      </c>
      <c r="M202" s="90">
        <v>49400</v>
      </c>
      <c r="N202" s="90">
        <v>46600</v>
      </c>
      <c r="O202" s="90">
        <v>47300</v>
      </c>
      <c r="P202" s="91" t="s">
        <v>25</v>
      </c>
      <c r="Q202" s="90">
        <v>45600</v>
      </c>
      <c r="R202" s="90">
        <v>45700</v>
      </c>
      <c r="S202" s="90">
        <v>45000</v>
      </c>
      <c r="T202" s="90">
        <v>48600</v>
      </c>
      <c r="U202" s="90">
        <v>48200</v>
      </c>
      <c r="V202" s="90">
        <v>47200</v>
      </c>
      <c r="W202" s="90">
        <v>48500</v>
      </c>
      <c r="X202" s="90">
        <v>50300</v>
      </c>
      <c r="Y202" t="str">
        <f t="shared" si="25"/>
        <v>09-2021</v>
      </c>
      <c r="Z202">
        <f t="shared" si="26"/>
        <v>0</v>
      </c>
      <c r="AA202">
        <f t="shared" si="27"/>
        <v>0</v>
      </c>
      <c r="AB202">
        <f t="shared" si="28"/>
        <v>0</v>
      </c>
      <c r="AC202">
        <f t="shared" si="29"/>
        <v>0</v>
      </c>
    </row>
    <row r="203" spans="1:29">
      <c r="A203" t="str">
        <f t="shared" si="24"/>
        <v>09-2021</v>
      </c>
      <c r="B203" s="93">
        <v>44469</v>
      </c>
      <c r="C203" s="90">
        <v>48800</v>
      </c>
      <c r="D203" s="90">
        <v>50000</v>
      </c>
      <c r="E203" s="90">
        <v>49300</v>
      </c>
      <c r="F203" s="90">
        <v>47500</v>
      </c>
      <c r="G203" s="90">
        <v>48200</v>
      </c>
      <c r="H203" s="91" t="s">
        <v>25</v>
      </c>
      <c r="I203" s="90">
        <v>48500</v>
      </c>
      <c r="J203" s="91" t="s">
        <v>25</v>
      </c>
      <c r="K203" s="90">
        <v>49400</v>
      </c>
      <c r="L203" s="91" t="s">
        <v>25</v>
      </c>
      <c r="M203" s="90">
        <v>50800</v>
      </c>
      <c r="N203" s="90">
        <v>47900</v>
      </c>
      <c r="O203" s="90">
        <v>48200</v>
      </c>
      <c r="P203" s="91" t="s">
        <v>25</v>
      </c>
      <c r="Q203" s="90">
        <v>48000</v>
      </c>
      <c r="R203" s="90">
        <v>47700</v>
      </c>
      <c r="S203" s="90">
        <v>47000</v>
      </c>
      <c r="T203" s="90">
        <v>50500</v>
      </c>
      <c r="U203" s="90">
        <v>49900</v>
      </c>
      <c r="V203" s="90">
        <v>48600</v>
      </c>
      <c r="W203" s="90">
        <v>49600</v>
      </c>
      <c r="X203" s="90">
        <v>51300</v>
      </c>
      <c r="Y203" t="str">
        <f t="shared" si="25"/>
        <v>09-2021</v>
      </c>
      <c r="Z203">
        <f t="shared" si="26"/>
        <v>0</v>
      </c>
      <c r="AA203">
        <f t="shared" si="27"/>
        <v>0</v>
      </c>
      <c r="AB203">
        <f t="shared" si="28"/>
        <v>0</v>
      </c>
      <c r="AC203">
        <f t="shared" si="29"/>
        <v>0</v>
      </c>
    </row>
    <row r="204" spans="1:29">
      <c r="A204" t="str">
        <f t="shared" si="24"/>
        <v>10-2021</v>
      </c>
      <c r="B204" s="93">
        <v>44470</v>
      </c>
      <c r="C204" s="90">
        <v>49900</v>
      </c>
      <c r="D204" s="90">
        <v>52000</v>
      </c>
      <c r="E204" s="90">
        <v>51200</v>
      </c>
      <c r="F204" s="90">
        <v>49700</v>
      </c>
      <c r="G204" s="90">
        <v>50500</v>
      </c>
      <c r="H204" s="91" t="s">
        <v>25</v>
      </c>
      <c r="I204" s="90">
        <v>50500</v>
      </c>
      <c r="J204" s="91" t="s">
        <v>25</v>
      </c>
      <c r="K204" s="90">
        <v>50300</v>
      </c>
      <c r="L204" s="91" t="s">
        <v>25</v>
      </c>
      <c r="M204" s="90">
        <v>52600</v>
      </c>
      <c r="N204" s="90">
        <v>49300</v>
      </c>
      <c r="O204" s="90">
        <v>50000</v>
      </c>
      <c r="P204" s="91" t="s">
        <v>25</v>
      </c>
      <c r="Q204" s="90">
        <v>49200</v>
      </c>
      <c r="R204" s="90">
        <v>49800</v>
      </c>
      <c r="S204" s="90">
        <v>48700</v>
      </c>
      <c r="T204" s="90">
        <v>52500</v>
      </c>
      <c r="U204" s="90">
        <v>51500</v>
      </c>
      <c r="V204" s="90">
        <v>50200</v>
      </c>
      <c r="W204" s="90">
        <v>50900</v>
      </c>
      <c r="X204" s="90">
        <v>52600</v>
      </c>
      <c r="Y204" t="str">
        <f t="shared" si="25"/>
        <v>10-2021</v>
      </c>
      <c r="Z204">
        <f t="shared" si="26"/>
        <v>0</v>
      </c>
      <c r="AA204">
        <f t="shared" si="27"/>
        <v>0</v>
      </c>
      <c r="AB204">
        <f t="shared" si="28"/>
        <v>0</v>
      </c>
      <c r="AC204">
        <f t="shared" si="29"/>
        <v>0</v>
      </c>
    </row>
    <row r="205" spans="1:29">
      <c r="A205" t="str">
        <f t="shared" si="24"/>
        <v>10-2021</v>
      </c>
      <c r="B205" s="93">
        <v>44471</v>
      </c>
      <c r="C205" s="90" t="s">
        <v>24</v>
      </c>
      <c r="D205" s="90" t="s">
        <v>24</v>
      </c>
      <c r="E205" s="90" t="s">
        <v>24</v>
      </c>
      <c r="F205" s="90" t="s">
        <v>24</v>
      </c>
      <c r="G205" s="90" t="s">
        <v>24</v>
      </c>
      <c r="H205" s="90" t="s">
        <v>24</v>
      </c>
      <c r="I205" s="90" t="s">
        <v>24</v>
      </c>
      <c r="J205" s="90" t="s">
        <v>24</v>
      </c>
      <c r="K205" s="90" t="s">
        <v>24</v>
      </c>
      <c r="L205" s="90" t="s">
        <v>24</v>
      </c>
      <c r="M205" s="90" t="s">
        <v>24</v>
      </c>
      <c r="N205" s="90" t="s">
        <v>24</v>
      </c>
      <c r="O205" s="90" t="s">
        <v>24</v>
      </c>
      <c r="P205" s="90" t="s">
        <v>24</v>
      </c>
      <c r="Q205" s="90" t="s">
        <v>24</v>
      </c>
      <c r="R205" s="90" t="s">
        <v>24</v>
      </c>
      <c r="S205" s="90" t="s">
        <v>24</v>
      </c>
      <c r="T205" s="90" t="s">
        <v>24</v>
      </c>
      <c r="U205" s="90" t="s">
        <v>24</v>
      </c>
      <c r="V205" s="90" t="s">
        <v>24</v>
      </c>
      <c r="W205" s="90" t="s">
        <v>24</v>
      </c>
      <c r="X205" s="90" t="s">
        <v>24</v>
      </c>
      <c r="Y205" t="str">
        <f t="shared" si="25"/>
        <v>10-2021</v>
      </c>
      <c r="Z205">
        <f t="shared" si="26"/>
        <v>0</v>
      </c>
      <c r="AA205">
        <f t="shared" si="27"/>
        <v>0</v>
      </c>
      <c r="AB205">
        <f t="shared" si="28"/>
        <v>0</v>
      </c>
      <c r="AC205">
        <f t="shared" si="29"/>
        <v>0</v>
      </c>
    </row>
    <row r="206" spans="1:29">
      <c r="A206" t="str">
        <f t="shared" si="24"/>
        <v>10-2021</v>
      </c>
      <c r="B206" s="93">
        <v>44472</v>
      </c>
      <c r="C206" s="90" t="s">
        <v>24</v>
      </c>
      <c r="D206" s="90" t="s">
        <v>24</v>
      </c>
      <c r="E206" s="90" t="s">
        <v>24</v>
      </c>
      <c r="F206" s="90" t="s">
        <v>24</v>
      </c>
      <c r="G206" s="90" t="s">
        <v>24</v>
      </c>
      <c r="H206" s="90" t="s">
        <v>24</v>
      </c>
      <c r="I206" s="90" t="s">
        <v>24</v>
      </c>
      <c r="J206" s="90" t="s">
        <v>24</v>
      </c>
      <c r="K206" s="90" t="s">
        <v>24</v>
      </c>
      <c r="L206" s="90" t="s">
        <v>24</v>
      </c>
      <c r="M206" s="90" t="s">
        <v>24</v>
      </c>
      <c r="N206" s="90" t="s">
        <v>24</v>
      </c>
      <c r="O206" s="90" t="s">
        <v>24</v>
      </c>
      <c r="P206" s="90" t="s">
        <v>24</v>
      </c>
      <c r="Q206" s="90" t="s">
        <v>24</v>
      </c>
      <c r="R206" s="90" t="s">
        <v>24</v>
      </c>
      <c r="S206" s="90" t="s">
        <v>24</v>
      </c>
      <c r="T206" s="90" t="s">
        <v>24</v>
      </c>
      <c r="U206" s="90" t="s">
        <v>24</v>
      </c>
      <c r="V206" s="90" t="s">
        <v>24</v>
      </c>
      <c r="W206" s="90" t="s">
        <v>24</v>
      </c>
      <c r="X206" s="90" t="s">
        <v>24</v>
      </c>
      <c r="Y206" t="str">
        <f t="shared" si="25"/>
        <v>10-2021</v>
      </c>
      <c r="Z206">
        <f t="shared" si="26"/>
        <v>0</v>
      </c>
      <c r="AA206">
        <f t="shared" si="27"/>
        <v>0</v>
      </c>
      <c r="AB206">
        <f t="shared" si="28"/>
        <v>0</v>
      </c>
      <c r="AC206">
        <f t="shared" si="29"/>
        <v>0</v>
      </c>
    </row>
    <row r="207" spans="1:29">
      <c r="A207" t="str">
        <f t="shared" si="24"/>
        <v>10-2021</v>
      </c>
      <c r="B207" s="93">
        <v>44473</v>
      </c>
      <c r="C207" s="90">
        <v>51200</v>
      </c>
      <c r="D207" s="90">
        <v>54000</v>
      </c>
      <c r="E207" s="90">
        <v>52500</v>
      </c>
      <c r="F207" s="90">
        <v>50200</v>
      </c>
      <c r="G207" s="91" t="s">
        <v>25</v>
      </c>
      <c r="H207" s="91" t="s">
        <v>25</v>
      </c>
      <c r="I207" s="90">
        <v>51000</v>
      </c>
      <c r="J207" s="91" t="s">
        <v>25</v>
      </c>
      <c r="K207" s="90">
        <v>50300</v>
      </c>
      <c r="L207" s="91" t="s">
        <v>25</v>
      </c>
      <c r="M207" s="90">
        <v>53200</v>
      </c>
      <c r="N207" s="90">
        <v>49800</v>
      </c>
      <c r="O207" s="90">
        <v>50600</v>
      </c>
      <c r="P207" s="91" t="s">
        <v>25</v>
      </c>
      <c r="Q207" s="90">
        <v>49600</v>
      </c>
      <c r="R207" s="90">
        <v>49800</v>
      </c>
      <c r="S207" s="90">
        <v>49000</v>
      </c>
      <c r="T207" s="90">
        <v>52800</v>
      </c>
      <c r="U207" s="90">
        <v>52100</v>
      </c>
      <c r="V207" s="90">
        <v>50800</v>
      </c>
      <c r="W207" s="90">
        <v>51700</v>
      </c>
      <c r="X207" s="90">
        <v>53200</v>
      </c>
      <c r="Y207" t="str">
        <f t="shared" si="25"/>
        <v>10-2021</v>
      </c>
      <c r="Z207">
        <f t="shared" si="26"/>
        <v>0</v>
      </c>
      <c r="AA207">
        <f t="shared" si="27"/>
        <v>0</v>
      </c>
      <c r="AB207">
        <f t="shared" si="28"/>
        <v>0</v>
      </c>
      <c r="AC207">
        <f t="shared" si="29"/>
        <v>0</v>
      </c>
    </row>
    <row r="208" spans="1:29">
      <c r="A208" t="str">
        <f t="shared" si="24"/>
        <v>10-2021</v>
      </c>
      <c r="B208" s="93">
        <v>44474</v>
      </c>
      <c r="C208" s="90">
        <v>51400</v>
      </c>
      <c r="D208" s="90">
        <v>55200</v>
      </c>
      <c r="E208" s="90">
        <v>52800</v>
      </c>
      <c r="F208" s="90">
        <v>50200</v>
      </c>
      <c r="G208" s="90">
        <v>54500</v>
      </c>
      <c r="H208" s="91" t="s">
        <v>25</v>
      </c>
      <c r="I208" s="90">
        <v>51500</v>
      </c>
      <c r="J208" s="91" t="s">
        <v>25</v>
      </c>
      <c r="K208" s="90">
        <v>50300</v>
      </c>
      <c r="L208" s="91" t="s">
        <v>25</v>
      </c>
      <c r="M208" s="90">
        <v>53700</v>
      </c>
      <c r="N208" s="90">
        <v>50500</v>
      </c>
      <c r="O208" s="90">
        <v>51000</v>
      </c>
      <c r="P208" s="91" t="s">
        <v>25</v>
      </c>
      <c r="Q208" s="90">
        <v>49600</v>
      </c>
      <c r="R208" s="90">
        <v>49700</v>
      </c>
      <c r="S208" s="90">
        <v>49700</v>
      </c>
      <c r="T208" s="90">
        <v>52800</v>
      </c>
      <c r="U208" s="90">
        <v>52300</v>
      </c>
      <c r="V208" s="90">
        <v>51500</v>
      </c>
      <c r="W208" s="90">
        <v>53900</v>
      </c>
      <c r="X208" s="90">
        <v>55500</v>
      </c>
      <c r="Y208" t="str">
        <f t="shared" si="25"/>
        <v>10-2021</v>
      </c>
      <c r="Z208">
        <f t="shared" si="26"/>
        <v>0</v>
      </c>
      <c r="AA208">
        <f t="shared" si="27"/>
        <v>0</v>
      </c>
      <c r="AB208">
        <f t="shared" si="28"/>
        <v>0</v>
      </c>
      <c r="AC208">
        <f t="shared" si="29"/>
        <v>0</v>
      </c>
    </row>
    <row r="209" spans="1:29">
      <c r="A209" t="str">
        <f t="shared" si="24"/>
        <v>10-2021</v>
      </c>
      <c r="B209" s="93">
        <v>44475</v>
      </c>
      <c r="C209" s="90">
        <v>51900</v>
      </c>
      <c r="D209" s="90">
        <v>55000</v>
      </c>
      <c r="E209" s="90">
        <v>52600</v>
      </c>
      <c r="F209" s="90">
        <v>49700</v>
      </c>
      <c r="G209" s="90">
        <v>55000</v>
      </c>
      <c r="H209" s="91" t="s">
        <v>25</v>
      </c>
      <c r="I209" s="90">
        <v>51500</v>
      </c>
      <c r="J209" s="91" t="s">
        <v>25</v>
      </c>
      <c r="K209" s="90">
        <v>50300</v>
      </c>
      <c r="L209" s="91" t="s">
        <v>25</v>
      </c>
      <c r="M209" s="90">
        <v>53600</v>
      </c>
      <c r="N209" s="90">
        <v>50500</v>
      </c>
      <c r="O209" s="90">
        <v>51100</v>
      </c>
      <c r="P209" s="91" t="s">
        <v>25</v>
      </c>
      <c r="Q209" s="90">
        <v>49200</v>
      </c>
      <c r="R209" s="90">
        <v>49800</v>
      </c>
      <c r="S209" s="90">
        <v>49700</v>
      </c>
      <c r="T209" s="90">
        <v>52200</v>
      </c>
      <c r="U209" s="90">
        <v>52300</v>
      </c>
      <c r="V209" s="90">
        <v>51800</v>
      </c>
      <c r="W209" s="90">
        <v>54300</v>
      </c>
      <c r="X209" s="90">
        <v>56100</v>
      </c>
      <c r="Y209" t="str">
        <f t="shared" si="25"/>
        <v>10-2021</v>
      </c>
      <c r="Z209">
        <f t="shared" si="26"/>
        <v>0</v>
      </c>
      <c r="AA209">
        <f t="shared" si="27"/>
        <v>0</v>
      </c>
      <c r="AB209">
        <f t="shared" si="28"/>
        <v>0</v>
      </c>
      <c r="AC209">
        <f t="shared" si="29"/>
        <v>0</v>
      </c>
    </row>
    <row r="210" spans="1:29">
      <c r="A210" t="str">
        <f t="shared" si="24"/>
        <v>10-2021</v>
      </c>
      <c r="B210" s="93">
        <v>44476</v>
      </c>
      <c r="C210" s="90">
        <v>51900</v>
      </c>
      <c r="D210" s="90">
        <v>55000</v>
      </c>
      <c r="E210" s="90">
        <v>52600</v>
      </c>
      <c r="F210" s="90">
        <v>49500</v>
      </c>
      <c r="G210" s="90">
        <v>55000</v>
      </c>
      <c r="H210" s="91" t="s">
        <v>25</v>
      </c>
      <c r="I210" s="90">
        <v>51000</v>
      </c>
      <c r="J210" s="91" t="s">
        <v>25</v>
      </c>
      <c r="K210" s="90">
        <v>50300</v>
      </c>
      <c r="L210" s="91" t="s">
        <v>25</v>
      </c>
      <c r="M210" s="90">
        <v>53400</v>
      </c>
      <c r="N210" s="90">
        <v>50500</v>
      </c>
      <c r="O210" s="90">
        <v>51100</v>
      </c>
      <c r="P210" s="91" t="s">
        <v>25</v>
      </c>
      <c r="Q210" s="90">
        <v>49000</v>
      </c>
      <c r="R210" s="90">
        <v>49200</v>
      </c>
      <c r="S210" s="90">
        <v>49150</v>
      </c>
      <c r="T210" s="90">
        <v>52000</v>
      </c>
      <c r="U210" s="90">
        <v>52200</v>
      </c>
      <c r="V210" s="90">
        <v>51800</v>
      </c>
      <c r="W210" s="90">
        <v>54300</v>
      </c>
      <c r="X210" s="90">
        <v>56100</v>
      </c>
      <c r="Y210" t="str">
        <f t="shared" si="25"/>
        <v>10-2021</v>
      </c>
      <c r="Z210">
        <f t="shared" si="26"/>
        <v>0</v>
      </c>
      <c r="AA210">
        <f t="shared" si="27"/>
        <v>0</v>
      </c>
      <c r="AB210">
        <f t="shared" si="28"/>
        <v>0</v>
      </c>
      <c r="AC210">
        <f t="shared" si="29"/>
        <v>0</v>
      </c>
    </row>
    <row r="211" spans="1:29">
      <c r="A211" t="str">
        <f t="shared" si="24"/>
        <v>10-2021</v>
      </c>
      <c r="B211" s="93">
        <v>44477</v>
      </c>
      <c r="C211" s="90">
        <v>51300</v>
      </c>
      <c r="D211" s="90">
        <v>54700</v>
      </c>
      <c r="E211" s="90">
        <v>51800</v>
      </c>
      <c r="F211" s="90">
        <v>48900</v>
      </c>
      <c r="G211" s="90">
        <v>53800</v>
      </c>
      <c r="H211" s="91" t="s">
        <v>25</v>
      </c>
      <c r="I211" s="90">
        <v>51000</v>
      </c>
      <c r="J211" s="91" t="s">
        <v>25</v>
      </c>
      <c r="K211" s="90">
        <v>50300</v>
      </c>
      <c r="L211" s="91" t="s">
        <v>25</v>
      </c>
      <c r="M211" s="90">
        <v>52700</v>
      </c>
      <c r="N211" s="90">
        <v>50500</v>
      </c>
      <c r="O211" s="90">
        <v>50200</v>
      </c>
      <c r="P211" s="91" t="s">
        <v>25</v>
      </c>
      <c r="Q211" s="90">
        <v>48400</v>
      </c>
      <c r="R211" s="90">
        <v>48500</v>
      </c>
      <c r="S211" s="90">
        <v>48300</v>
      </c>
      <c r="T211" s="90">
        <v>51500</v>
      </c>
      <c r="U211" s="90">
        <v>51400</v>
      </c>
      <c r="V211" s="90">
        <v>51300</v>
      </c>
      <c r="W211" s="90">
        <v>54100</v>
      </c>
      <c r="X211" s="90">
        <v>56000</v>
      </c>
      <c r="Y211" t="str">
        <f t="shared" si="25"/>
        <v>10-2021</v>
      </c>
      <c r="Z211">
        <f t="shared" si="26"/>
        <v>0</v>
      </c>
      <c r="AA211">
        <f t="shared" si="27"/>
        <v>0</v>
      </c>
      <c r="AB211">
        <f t="shared" si="28"/>
        <v>0</v>
      </c>
      <c r="AC211">
        <f t="shared" si="29"/>
        <v>0</v>
      </c>
    </row>
    <row r="212" spans="1:29">
      <c r="A212" t="str">
        <f t="shared" si="24"/>
        <v>10-2021</v>
      </c>
      <c r="B212" s="93">
        <v>44478</v>
      </c>
      <c r="C212" s="90">
        <v>51500</v>
      </c>
      <c r="D212" s="90">
        <v>54800</v>
      </c>
      <c r="E212" s="90">
        <v>52700</v>
      </c>
      <c r="F212" s="90">
        <v>49200</v>
      </c>
      <c r="G212" s="90">
        <v>53300</v>
      </c>
      <c r="H212" s="91" t="s">
        <v>25</v>
      </c>
      <c r="I212" s="90">
        <v>51000</v>
      </c>
      <c r="J212" s="91" t="s">
        <v>25</v>
      </c>
      <c r="K212" s="90">
        <v>50300</v>
      </c>
      <c r="L212" s="91" t="s">
        <v>25</v>
      </c>
      <c r="M212" s="90">
        <v>52800</v>
      </c>
      <c r="N212" s="90">
        <v>50700</v>
      </c>
      <c r="O212" s="90">
        <v>50600</v>
      </c>
      <c r="P212" s="91" t="s">
        <v>25</v>
      </c>
      <c r="Q212" s="90">
        <v>48600</v>
      </c>
      <c r="R212" s="90">
        <v>48800</v>
      </c>
      <c r="S212" s="90">
        <v>48300</v>
      </c>
      <c r="T212" s="90">
        <v>51700</v>
      </c>
      <c r="U212" s="90">
        <v>51400</v>
      </c>
      <c r="V212" s="90">
        <v>51300</v>
      </c>
      <c r="W212" s="90">
        <v>53900</v>
      </c>
      <c r="X212" s="90">
        <v>55800</v>
      </c>
      <c r="Y212" t="str">
        <f t="shared" si="25"/>
        <v>10-2021</v>
      </c>
      <c r="Z212">
        <f t="shared" si="26"/>
        <v>0</v>
      </c>
      <c r="AA212">
        <f t="shared" si="27"/>
        <v>0</v>
      </c>
      <c r="AB212">
        <f t="shared" si="28"/>
        <v>0</v>
      </c>
      <c r="AC212">
        <f t="shared" si="29"/>
        <v>0</v>
      </c>
    </row>
    <row r="213" spans="1:29">
      <c r="A213" t="str">
        <f t="shared" si="24"/>
        <v>10-2021</v>
      </c>
      <c r="B213" s="93">
        <v>44479</v>
      </c>
      <c r="C213" s="90" t="s">
        <v>24</v>
      </c>
      <c r="D213" s="90" t="s">
        <v>24</v>
      </c>
      <c r="E213" s="90" t="s">
        <v>24</v>
      </c>
      <c r="F213" s="90" t="s">
        <v>24</v>
      </c>
      <c r="G213" s="90" t="s">
        <v>24</v>
      </c>
      <c r="H213" s="90" t="s">
        <v>24</v>
      </c>
      <c r="I213" s="90" t="s">
        <v>24</v>
      </c>
      <c r="J213" s="90" t="s">
        <v>24</v>
      </c>
      <c r="K213" s="90" t="s">
        <v>24</v>
      </c>
      <c r="L213" s="90" t="s">
        <v>24</v>
      </c>
      <c r="M213" s="90" t="s">
        <v>24</v>
      </c>
      <c r="N213" s="90" t="s">
        <v>24</v>
      </c>
      <c r="O213" s="90" t="s">
        <v>24</v>
      </c>
      <c r="P213" s="90" t="s">
        <v>24</v>
      </c>
      <c r="Q213" s="90" t="s">
        <v>24</v>
      </c>
      <c r="R213" s="90" t="s">
        <v>24</v>
      </c>
      <c r="S213" s="90" t="s">
        <v>24</v>
      </c>
      <c r="T213" s="90" t="s">
        <v>24</v>
      </c>
      <c r="U213" s="90" t="s">
        <v>24</v>
      </c>
      <c r="V213" s="90" t="s">
        <v>24</v>
      </c>
      <c r="W213" s="90" t="s">
        <v>24</v>
      </c>
      <c r="X213" s="90" t="s">
        <v>24</v>
      </c>
      <c r="Y213" t="str">
        <f t="shared" si="25"/>
        <v>10-2021</v>
      </c>
      <c r="Z213">
        <f t="shared" si="26"/>
        <v>0</v>
      </c>
      <c r="AA213">
        <f t="shared" si="27"/>
        <v>0</v>
      </c>
      <c r="AB213">
        <f t="shared" si="28"/>
        <v>0</v>
      </c>
      <c r="AC213">
        <f t="shared" si="29"/>
        <v>0</v>
      </c>
    </row>
    <row r="214" spans="1:29">
      <c r="A214" t="str">
        <f t="shared" ref="A214:A277" si="30">TEXT(B214,"mm-YYYY")</f>
        <v>10-2021</v>
      </c>
      <c r="B214" s="93">
        <v>44480</v>
      </c>
      <c r="C214" s="90">
        <v>54000</v>
      </c>
      <c r="D214" s="90">
        <v>55500</v>
      </c>
      <c r="E214" s="90">
        <v>54600</v>
      </c>
      <c r="F214" s="90">
        <v>51000</v>
      </c>
      <c r="G214" s="90">
        <v>54300</v>
      </c>
      <c r="H214" s="91" t="s">
        <v>25</v>
      </c>
      <c r="I214" s="90">
        <v>53000</v>
      </c>
      <c r="J214" s="91" t="s">
        <v>25</v>
      </c>
      <c r="K214" s="90">
        <v>52600</v>
      </c>
      <c r="L214" s="91" t="s">
        <v>25</v>
      </c>
      <c r="M214" s="90">
        <v>54200</v>
      </c>
      <c r="N214" s="90">
        <v>52200</v>
      </c>
      <c r="O214" s="90">
        <v>53400</v>
      </c>
      <c r="P214" s="91" t="s">
        <v>25</v>
      </c>
      <c r="Q214" s="90">
        <v>51000</v>
      </c>
      <c r="R214" s="90">
        <v>51800</v>
      </c>
      <c r="S214" s="90">
        <v>50900</v>
      </c>
      <c r="T214" s="90">
        <v>53500</v>
      </c>
      <c r="U214" s="90">
        <v>53300</v>
      </c>
      <c r="V214" s="90">
        <v>52300</v>
      </c>
      <c r="W214" s="90">
        <v>54800</v>
      </c>
      <c r="X214" s="90">
        <v>57200</v>
      </c>
      <c r="Y214" t="str">
        <f t="shared" ref="Y214:Y277" si="31">TEXT(B214,"MM-YYYY")</f>
        <v>10-2021</v>
      </c>
      <c r="Z214">
        <f t="shared" ref="Z214:Z277" si="32">_xlfn.XLOOKUP(Y214,AN:AN,AP:AP,"")</f>
        <v>0</v>
      </c>
      <c r="AA214">
        <f t="shared" ref="AA214:AA277" si="33">_xlfn.XLOOKUP(Y214,AN:AN,AQ:AQ,"")</f>
        <v>0</v>
      </c>
      <c r="AB214">
        <f t="shared" ref="AB214:AB277" si="34">_xlfn.XLOOKUP(Y214,AN:AN,AR:AR,"")</f>
        <v>0</v>
      </c>
      <c r="AC214">
        <f t="shared" ref="AC214:AC277" si="35">_xlfn.XLOOKUP(Y214,AN:AN,AS:AS,"")</f>
        <v>0</v>
      </c>
    </row>
    <row r="215" spans="1:29">
      <c r="A215" t="str">
        <f t="shared" si="30"/>
        <v>10-2021</v>
      </c>
      <c r="B215" s="93">
        <v>44481</v>
      </c>
      <c r="C215" s="90">
        <v>54400</v>
      </c>
      <c r="D215" s="90">
        <v>56000</v>
      </c>
      <c r="E215" s="90">
        <v>55000</v>
      </c>
      <c r="F215" s="90">
        <v>51000</v>
      </c>
      <c r="G215" s="90">
        <v>55300</v>
      </c>
      <c r="H215" s="91" t="s">
        <v>25</v>
      </c>
      <c r="I215" s="90">
        <v>53700</v>
      </c>
      <c r="J215" s="91" t="s">
        <v>25</v>
      </c>
      <c r="K215" s="90">
        <v>53300</v>
      </c>
      <c r="L215" s="91" t="s">
        <v>25</v>
      </c>
      <c r="M215" s="90">
        <v>54500</v>
      </c>
      <c r="N215" s="90">
        <v>53900</v>
      </c>
      <c r="O215" s="90">
        <v>53400</v>
      </c>
      <c r="P215" s="91" t="s">
        <v>25</v>
      </c>
      <c r="Q215" s="90">
        <v>52000</v>
      </c>
      <c r="R215" s="90">
        <v>52200</v>
      </c>
      <c r="S215" s="90">
        <v>51500</v>
      </c>
      <c r="T215" s="90">
        <v>53500</v>
      </c>
      <c r="U215" s="90">
        <v>54300</v>
      </c>
      <c r="V215" s="90">
        <v>53600</v>
      </c>
      <c r="W215" s="90">
        <v>55200</v>
      </c>
      <c r="X215" s="90">
        <v>58000</v>
      </c>
      <c r="Y215" t="str">
        <f t="shared" si="31"/>
        <v>10-2021</v>
      </c>
      <c r="Z215">
        <f t="shared" si="32"/>
        <v>0</v>
      </c>
      <c r="AA215">
        <f t="shared" si="33"/>
        <v>0</v>
      </c>
      <c r="AB215">
        <f t="shared" si="34"/>
        <v>0</v>
      </c>
      <c r="AC215">
        <f t="shared" si="35"/>
        <v>0</v>
      </c>
    </row>
    <row r="216" spans="1:29">
      <c r="A216" t="str">
        <f t="shared" si="30"/>
        <v>10-2021</v>
      </c>
      <c r="B216" s="93">
        <v>44482</v>
      </c>
      <c r="C216" s="90">
        <v>54400</v>
      </c>
      <c r="D216" s="90">
        <v>56500</v>
      </c>
      <c r="E216" s="90">
        <v>54600</v>
      </c>
      <c r="F216" s="91" t="s">
        <v>25</v>
      </c>
      <c r="G216" s="90">
        <v>55300</v>
      </c>
      <c r="H216" s="91" t="s">
        <v>25</v>
      </c>
      <c r="I216" s="90">
        <v>53500</v>
      </c>
      <c r="J216" s="91" t="s">
        <v>25</v>
      </c>
      <c r="K216" s="90">
        <v>53300</v>
      </c>
      <c r="L216" s="91" t="s">
        <v>25</v>
      </c>
      <c r="M216" s="90">
        <v>54300</v>
      </c>
      <c r="N216" s="90">
        <v>54100</v>
      </c>
      <c r="O216" s="90">
        <v>53200</v>
      </c>
      <c r="P216" s="91" t="s">
        <v>25</v>
      </c>
      <c r="Q216" s="90">
        <v>51300</v>
      </c>
      <c r="R216" s="90">
        <v>52100</v>
      </c>
      <c r="S216" s="90">
        <v>51300</v>
      </c>
      <c r="T216" s="91" t="s">
        <v>25</v>
      </c>
      <c r="U216" s="90">
        <v>54300</v>
      </c>
      <c r="V216" s="90">
        <v>54300</v>
      </c>
      <c r="W216" s="90">
        <v>55200</v>
      </c>
      <c r="X216" s="90">
        <v>57800</v>
      </c>
      <c r="Y216" t="str">
        <f t="shared" si="31"/>
        <v>10-2021</v>
      </c>
      <c r="Z216">
        <f t="shared" si="32"/>
        <v>0</v>
      </c>
      <c r="AA216">
        <f t="shared" si="33"/>
        <v>0</v>
      </c>
      <c r="AB216">
        <f t="shared" si="34"/>
        <v>0</v>
      </c>
      <c r="AC216">
        <f t="shared" si="35"/>
        <v>0</v>
      </c>
    </row>
    <row r="217" spans="1:29">
      <c r="A217" t="str">
        <f t="shared" si="30"/>
        <v>10-2021</v>
      </c>
      <c r="B217" s="93">
        <v>44483</v>
      </c>
      <c r="C217" s="90">
        <v>54400</v>
      </c>
      <c r="D217" s="91" t="s">
        <v>25</v>
      </c>
      <c r="E217" s="90">
        <v>55200</v>
      </c>
      <c r="F217" s="91" t="s">
        <v>25</v>
      </c>
      <c r="G217" s="90">
        <v>55300</v>
      </c>
      <c r="H217" s="91" t="s">
        <v>25</v>
      </c>
      <c r="I217" s="90">
        <v>53500</v>
      </c>
      <c r="J217" s="91" t="s">
        <v>25</v>
      </c>
      <c r="K217" s="90">
        <v>53700</v>
      </c>
      <c r="L217" s="91" t="s">
        <v>25</v>
      </c>
      <c r="M217" s="90">
        <v>54400</v>
      </c>
      <c r="N217" s="90">
        <v>54300</v>
      </c>
      <c r="O217" s="90">
        <v>53800</v>
      </c>
      <c r="P217" s="91" t="s">
        <v>25</v>
      </c>
      <c r="Q217" s="90">
        <v>51300</v>
      </c>
      <c r="R217" s="90">
        <v>51900</v>
      </c>
      <c r="S217" s="91" t="s">
        <v>25</v>
      </c>
      <c r="T217" s="91" t="s">
        <v>25</v>
      </c>
      <c r="U217" s="90">
        <v>54300</v>
      </c>
      <c r="V217" s="91" t="s">
        <v>25</v>
      </c>
      <c r="W217" s="90">
        <v>55200</v>
      </c>
      <c r="X217" s="91" t="s">
        <v>25</v>
      </c>
      <c r="Y217" t="str">
        <f t="shared" si="31"/>
        <v>10-2021</v>
      </c>
      <c r="Z217">
        <f t="shared" si="32"/>
        <v>0</v>
      </c>
      <c r="AA217">
        <f t="shared" si="33"/>
        <v>0</v>
      </c>
      <c r="AB217">
        <f t="shared" si="34"/>
        <v>0</v>
      </c>
      <c r="AC217">
        <f t="shared" si="35"/>
        <v>0</v>
      </c>
    </row>
    <row r="218" spans="1:29">
      <c r="A218" t="str">
        <f t="shared" si="30"/>
        <v>10-2021</v>
      </c>
      <c r="B218" s="93">
        <v>44484</v>
      </c>
      <c r="C218" s="90" t="s">
        <v>24</v>
      </c>
      <c r="D218" s="90" t="s">
        <v>24</v>
      </c>
      <c r="E218" s="90" t="s">
        <v>24</v>
      </c>
      <c r="F218" s="90" t="s">
        <v>24</v>
      </c>
      <c r="G218" s="90" t="s">
        <v>24</v>
      </c>
      <c r="H218" s="90" t="s">
        <v>24</v>
      </c>
      <c r="I218" s="90" t="s">
        <v>24</v>
      </c>
      <c r="J218" s="90" t="s">
        <v>24</v>
      </c>
      <c r="K218" s="90" t="s">
        <v>24</v>
      </c>
      <c r="L218" s="90" t="s">
        <v>24</v>
      </c>
      <c r="M218" s="90" t="s">
        <v>24</v>
      </c>
      <c r="N218" s="90" t="s">
        <v>24</v>
      </c>
      <c r="O218" s="90" t="s">
        <v>24</v>
      </c>
      <c r="P218" s="90" t="s">
        <v>24</v>
      </c>
      <c r="Q218" s="90" t="s">
        <v>24</v>
      </c>
      <c r="R218" s="90" t="s">
        <v>24</v>
      </c>
      <c r="S218" s="90" t="s">
        <v>24</v>
      </c>
      <c r="T218" s="90" t="s">
        <v>24</v>
      </c>
      <c r="U218" s="90" t="s">
        <v>24</v>
      </c>
      <c r="V218" s="90" t="s">
        <v>24</v>
      </c>
      <c r="W218" s="90" t="s">
        <v>24</v>
      </c>
      <c r="X218" s="90" t="s">
        <v>24</v>
      </c>
      <c r="Y218" t="str">
        <f t="shared" si="31"/>
        <v>10-2021</v>
      </c>
      <c r="Z218">
        <f t="shared" si="32"/>
        <v>0</v>
      </c>
      <c r="AA218">
        <f t="shared" si="33"/>
        <v>0</v>
      </c>
      <c r="AB218">
        <f t="shared" si="34"/>
        <v>0</v>
      </c>
      <c r="AC218">
        <f t="shared" si="35"/>
        <v>0</v>
      </c>
    </row>
    <row r="219" spans="1:29">
      <c r="A219" t="str">
        <f t="shared" si="30"/>
        <v>10-2021</v>
      </c>
      <c r="B219" s="93">
        <v>44485</v>
      </c>
      <c r="C219" s="90">
        <v>55200</v>
      </c>
      <c r="D219" s="90">
        <v>57000</v>
      </c>
      <c r="E219" s="90">
        <v>56500</v>
      </c>
      <c r="F219" s="90">
        <v>51500</v>
      </c>
      <c r="G219" s="90">
        <v>55300</v>
      </c>
      <c r="H219" s="91" t="s">
        <v>25</v>
      </c>
      <c r="I219" s="90">
        <v>54000</v>
      </c>
      <c r="J219" s="91" t="s">
        <v>25</v>
      </c>
      <c r="K219" s="90">
        <v>53700</v>
      </c>
      <c r="L219" s="91" t="s">
        <v>25</v>
      </c>
      <c r="M219" s="90">
        <v>54600</v>
      </c>
      <c r="N219" s="90">
        <v>54500</v>
      </c>
      <c r="O219" s="90">
        <v>54800</v>
      </c>
      <c r="P219" s="91" t="s">
        <v>25</v>
      </c>
      <c r="Q219" s="90">
        <v>52000</v>
      </c>
      <c r="R219" s="90">
        <v>52500</v>
      </c>
      <c r="S219" s="90">
        <v>51700</v>
      </c>
      <c r="T219" s="90">
        <v>54200</v>
      </c>
      <c r="U219" s="90">
        <v>54800</v>
      </c>
      <c r="V219" s="90">
        <v>55300</v>
      </c>
      <c r="W219" s="90">
        <v>55200</v>
      </c>
      <c r="X219" s="91" t="s">
        <v>25</v>
      </c>
      <c r="Y219" t="str">
        <f t="shared" si="31"/>
        <v>10-2021</v>
      </c>
      <c r="Z219">
        <f t="shared" si="32"/>
        <v>0</v>
      </c>
      <c r="AA219">
        <f t="shared" si="33"/>
        <v>0</v>
      </c>
      <c r="AB219">
        <f t="shared" si="34"/>
        <v>0</v>
      </c>
      <c r="AC219">
        <f t="shared" si="35"/>
        <v>0</v>
      </c>
    </row>
    <row r="220" spans="1:29">
      <c r="A220" t="str">
        <f t="shared" si="30"/>
        <v>10-2021</v>
      </c>
      <c r="B220" s="93">
        <v>44486</v>
      </c>
      <c r="C220" s="90" t="s">
        <v>24</v>
      </c>
      <c r="D220" s="90" t="s">
        <v>24</v>
      </c>
      <c r="E220" s="90" t="s">
        <v>24</v>
      </c>
      <c r="F220" s="90" t="s">
        <v>24</v>
      </c>
      <c r="G220" s="90" t="s">
        <v>24</v>
      </c>
      <c r="H220" s="90" t="s">
        <v>24</v>
      </c>
      <c r="I220" s="90" t="s">
        <v>24</v>
      </c>
      <c r="J220" s="90" t="s">
        <v>24</v>
      </c>
      <c r="K220" s="90" t="s">
        <v>24</v>
      </c>
      <c r="L220" s="90" t="s">
        <v>24</v>
      </c>
      <c r="M220" s="90" t="s">
        <v>24</v>
      </c>
      <c r="N220" s="90" t="s">
        <v>24</v>
      </c>
      <c r="O220" s="90" t="s">
        <v>24</v>
      </c>
      <c r="P220" s="90" t="s">
        <v>24</v>
      </c>
      <c r="Q220" s="90" t="s">
        <v>24</v>
      </c>
      <c r="R220" s="90" t="s">
        <v>24</v>
      </c>
      <c r="S220" s="90" t="s">
        <v>24</v>
      </c>
      <c r="T220" s="90" t="s">
        <v>24</v>
      </c>
      <c r="U220" s="90" t="s">
        <v>24</v>
      </c>
      <c r="V220" s="90" t="s">
        <v>24</v>
      </c>
      <c r="W220" s="90" t="s">
        <v>24</v>
      </c>
      <c r="X220" s="90" t="s">
        <v>24</v>
      </c>
      <c r="Y220" t="str">
        <f t="shared" si="31"/>
        <v>10-2021</v>
      </c>
      <c r="Z220">
        <f t="shared" si="32"/>
        <v>0</v>
      </c>
      <c r="AA220">
        <f t="shared" si="33"/>
        <v>0</v>
      </c>
      <c r="AB220">
        <f t="shared" si="34"/>
        <v>0</v>
      </c>
      <c r="AC220">
        <f t="shared" si="35"/>
        <v>0</v>
      </c>
    </row>
    <row r="221" spans="1:29">
      <c r="A221" t="str">
        <f t="shared" si="30"/>
        <v>10-2021</v>
      </c>
      <c r="B221" s="93">
        <v>44487</v>
      </c>
      <c r="C221" s="90">
        <v>55200</v>
      </c>
      <c r="D221" s="90">
        <v>57500</v>
      </c>
      <c r="E221" s="90">
        <v>56500</v>
      </c>
      <c r="F221" s="90">
        <v>51500</v>
      </c>
      <c r="G221" s="90">
        <v>55300</v>
      </c>
      <c r="H221" s="91" t="s">
        <v>25</v>
      </c>
      <c r="I221" s="90">
        <v>54000</v>
      </c>
      <c r="J221" s="91" t="s">
        <v>25</v>
      </c>
      <c r="K221" s="90">
        <v>53600</v>
      </c>
      <c r="L221" s="91" t="s">
        <v>25</v>
      </c>
      <c r="M221" s="90">
        <v>54400</v>
      </c>
      <c r="N221" s="90">
        <v>54500</v>
      </c>
      <c r="O221" s="90">
        <v>54000</v>
      </c>
      <c r="P221" s="91" t="s">
        <v>25</v>
      </c>
      <c r="Q221" s="90">
        <v>51800</v>
      </c>
      <c r="R221" s="90">
        <v>52500</v>
      </c>
      <c r="S221" s="90">
        <v>51700</v>
      </c>
      <c r="T221" s="90">
        <v>54200</v>
      </c>
      <c r="U221" s="90">
        <v>54800</v>
      </c>
      <c r="V221" s="90">
        <v>55300</v>
      </c>
      <c r="W221" s="90">
        <v>55600</v>
      </c>
      <c r="X221" s="90">
        <v>58100</v>
      </c>
      <c r="Y221" t="str">
        <f t="shared" si="31"/>
        <v>10-2021</v>
      </c>
      <c r="Z221">
        <f t="shared" si="32"/>
        <v>0</v>
      </c>
      <c r="AA221">
        <f t="shared" si="33"/>
        <v>0</v>
      </c>
      <c r="AB221">
        <f t="shared" si="34"/>
        <v>0</v>
      </c>
      <c r="AC221">
        <f t="shared" si="35"/>
        <v>0</v>
      </c>
    </row>
    <row r="222" spans="1:29">
      <c r="A222" t="str">
        <f t="shared" si="30"/>
        <v>10-2021</v>
      </c>
      <c r="B222" s="93">
        <v>44488</v>
      </c>
      <c r="C222" s="90">
        <v>55200</v>
      </c>
      <c r="D222" s="90">
        <v>57300</v>
      </c>
      <c r="E222" s="90">
        <v>56500</v>
      </c>
      <c r="F222" s="90">
        <v>51700</v>
      </c>
      <c r="G222" s="90">
        <v>55200</v>
      </c>
      <c r="H222" s="91" t="s">
        <v>25</v>
      </c>
      <c r="I222" s="90">
        <v>54000</v>
      </c>
      <c r="J222" s="91" t="s">
        <v>25</v>
      </c>
      <c r="K222" s="90">
        <v>53600</v>
      </c>
      <c r="L222" s="91" t="s">
        <v>25</v>
      </c>
      <c r="M222" s="90">
        <v>54600</v>
      </c>
      <c r="N222" s="90">
        <v>54500</v>
      </c>
      <c r="O222" s="90">
        <v>54200</v>
      </c>
      <c r="P222" s="91" t="s">
        <v>25</v>
      </c>
      <c r="Q222" s="90">
        <v>51300</v>
      </c>
      <c r="R222" s="90">
        <v>51900</v>
      </c>
      <c r="S222" s="90">
        <v>51300</v>
      </c>
      <c r="T222" s="90">
        <v>54300</v>
      </c>
      <c r="U222" s="90">
        <v>54400</v>
      </c>
      <c r="V222" s="90">
        <v>54800</v>
      </c>
      <c r="W222" s="90">
        <v>55300</v>
      </c>
      <c r="X222" s="90">
        <v>57900</v>
      </c>
      <c r="Y222" t="str">
        <f t="shared" si="31"/>
        <v>10-2021</v>
      </c>
      <c r="Z222">
        <f t="shared" si="32"/>
        <v>0</v>
      </c>
      <c r="AA222">
        <f t="shared" si="33"/>
        <v>0</v>
      </c>
      <c r="AB222">
        <f t="shared" si="34"/>
        <v>0</v>
      </c>
      <c r="AC222">
        <f t="shared" si="35"/>
        <v>0</v>
      </c>
    </row>
    <row r="223" spans="1:29">
      <c r="A223" t="str">
        <f t="shared" si="30"/>
        <v>10-2021</v>
      </c>
      <c r="B223" s="93">
        <v>44489</v>
      </c>
      <c r="C223" s="90">
        <v>55100</v>
      </c>
      <c r="D223" s="90">
        <v>57300</v>
      </c>
      <c r="E223" s="90">
        <v>55500</v>
      </c>
      <c r="F223" s="90">
        <v>51700</v>
      </c>
      <c r="G223" s="90">
        <v>55000</v>
      </c>
      <c r="H223" s="91" t="s">
        <v>25</v>
      </c>
      <c r="I223" s="90">
        <v>53500</v>
      </c>
      <c r="J223" s="91" t="s">
        <v>25</v>
      </c>
      <c r="K223" s="90">
        <v>53500</v>
      </c>
      <c r="L223" s="91" t="s">
        <v>25</v>
      </c>
      <c r="M223" s="90">
        <v>54400</v>
      </c>
      <c r="N223" s="90">
        <v>53500</v>
      </c>
      <c r="O223" s="90">
        <v>54000</v>
      </c>
      <c r="P223" s="91" t="s">
        <v>25</v>
      </c>
      <c r="Q223" s="90">
        <v>50600</v>
      </c>
      <c r="R223" s="90">
        <v>51400</v>
      </c>
      <c r="S223" s="90">
        <v>50850</v>
      </c>
      <c r="T223" s="90">
        <v>54300</v>
      </c>
      <c r="U223" s="90">
        <v>53800</v>
      </c>
      <c r="V223" s="90">
        <v>53800</v>
      </c>
      <c r="W223" s="90">
        <v>55300</v>
      </c>
      <c r="X223" s="90">
        <v>57900</v>
      </c>
      <c r="Y223" t="str">
        <f t="shared" si="31"/>
        <v>10-2021</v>
      </c>
      <c r="Z223">
        <f t="shared" si="32"/>
        <v>0</v>
      </c>
      <c r="AA223">
        <f t="shared" si="33"/>
        <v>0</v>
      </c>
      <c r="AB223">
        <f t="shared" si="34"/>
        <v>0</v>
      </c>
      <c r="AC223">
        <f t="shared" si="35"/>
        <v>0</v>
      </c>
    </row>
    <row r="224" spans="1:29">
      <c r="A224" t="str">
        <f t="shared" si="30"/>
        <v>10-2021</v>
      </c>
      <c r="B224" s="93">
        <v>44490</v>
      </c>
      <c r="C224" s="90">
        <v>54900</v>
      </c>
      <c r="D224" s="90">
        <v>57100</v>
      </c>
      <c r="E224" s="90">
        <v>55500</v>
      </c>
      <c r="F224" s="90">
        <v>51500</v>
      </c>
      <c r="G224" s="90">
        <v>54800</v>
      </c>
      <c r="H224" s="91" t="s">
        <v>25</v>
      </c>
      <c r="I224" s="90">
        <v>53500</v>
      </c>
      <c r="J224" s="91" t="s">
        <v>25</v>
      </c>
      <c r="K224" s="90">
        <v>53400</v>
      </c>
      <c r="L224" s="91" t="s">
        <v>25</v>
      </c>
      <c r="M224" s="90">
        <v>54400</v>
      </c>
      <c r="N224" s="90">
        <v>53700</v>
      </c>
      <c r="O224" s="90">
        <v>53500</v>
      </c>
      <c r="P224" s="91" t="s">
        <v>25</v>
      </c>
      <c r="Q224" s="90">
        <v>50500</v>
      </c>
      <c r="R224" s="90">
        <v>50800</v>
      </c>
      <c r="S224" s="90">
        <v>50700</v>
      </c>
      <c r="T224" s="90">
        <v>54300</v>
      </c>
      <c r="U224" s="90">
        <v>53300</v>
      </c>
      <c r="V224" s="90">
        <v>52100</v>
      </c>
      <c r="W224" s="90">
        <v>55100</v>
      </c>
      <c r="X224" s="90">
        <v>57700</v>
      </c>
      <c r="Y224" t="str">
        <f t="shared" si="31"/>
        <v>10-2021</v>
      </c>
      <c r="Z224">
        <f t="shared" si="32"/>
        <v>0</v>
      </c>
      <c r="AA224">
        <f t="shared" si="33"/>
        <v>0</v>
      </c>
      <c r="AB224">
        <f t="shared" si="34"/>
        <v>0</v>
      </c>
      <c r="AC224">
        <f t="shared" si="35"/>
        <v>0</v>
      </c>
    </row>
    <row r="225" spans="1:29">
      <c r="A225" t="str">
        <f t="shared" si="30"/>
        <v>10-2021</v>
      </c>
      <c r="B225" s="93">
        <v>44491</v>
      </c>
      <c r="C225" s="90">
        <v>54200</v>
      </c>
      <c r="D225" s="90">
        <v>56700</v>
      </c>
      <c r="E225" s="90">
        <v>55100</v>
      </c>
      <c r="F225" s="90">
        <v>51200</v>
      </c>
      <c r="G225" s="90">
        <v>54300</v>
      </c>
      <c r="H225" s="91" t="s">
        <v>25</v>
      </c>
      <c r="I225" s="90">
        <v>52500</v>
      </c>
      <c r="J225" s="91" t="s">
        <v>25</v>
      </c>
      <c r="K225" s="90">
        <v>53200</v>
      </c>
      <c r="L225" s="91" t="s">
        <v>25</v>
      </c>
      <c r="M225" s="90">
        <v>54000</v>
      </c>
      <c r="N225" s="90">
        <v>53700</v>
      </c>
      <c r="O225" s="90">
        <v>52900</v>
      </c>
      <c r="P225" s="91" t="s">
        <v>25</v>
      </c>
      <c r="Q225" s="90">
        <v>49600</v>
      </c>
      <c r="R225" s="90">
        <v>50800</v>
      </c>
      <c r="S225" s="90">
        <v>50000</v>
      </c>
      <c r="T225" s="90">
        <v>54000</v>
      </c>
      <c r="U225" s="90">
        <v>52600</v>
      </c>
      <c r="V225" s="90">
        <v>52300</v>
      </c>
      <c r="W225" s="90">
        <v>54400</v>
      </c>
      <c r="X225" s="90">
        <v>57000</v>
      </c>
      <c r="Y225" t="str">
        <f t="shared" si="31"/>
        <v>10-2021</v>
      </c>
      <c r="Z225">
        <f t="shared" si="32"/>
        <v>0</v>
      </c>
      <c r="AA225">
        <f t="shared" si="33"/>
        <v>0</v>
      </c>
      <c r="AB225">
        <f t="shared" si="34"/>
        <v>0</v>
      </c>
      <c r="AC225">
        <f t="shared" si="35"/>
        <v>0</v>
      </c>
    </row>
    <row r="226" spans="1:29">
      <c r="A226" t="str">
        <f t="shared" si="30"/>
        <v>10-2021</v>
      </c>
      <c r="B226" s="93">
        <v>44492</v>
      </c>
      <c r="C226" s="90">
        <v>54100</v>
      </c>
      <c r="D226" s="90">
        <v>56200</v>
      </c>
      <c r="E226" s="90">
        <v>55000</v>
      </c>
      <c r="F226" s="90">
        <v>50500</v>
      </c>
      <c r="G226" s="90">
        <v>53900</v>
      </c>
      <c r="H226" s="91" t="s">
        <v>25</v>
      </c>
      <c r="I226" s="90">
        <v>52000</v>
      </c>
      <c r="J226" s="91" t="s">
        <v>25</v>
      </c>
      <c r="K226" s="90">
        <v>52200</v>
      </c>
      <c r="L226" s="91" t="s">
        <v>25</v>
      </c>
      <c r="M226" s="90">
        <v>53700</v>
      </c>
      <c r="N226" s="90">
        <v>53400</v>
      </c>
      <c r="O226" s="90">
        <v>52000</v>
      </c>
      <c r="P226" s="91" t="s">
        <v>25</v>
      </c>
      <c r="Q226" s="90">
        <v>49500</v>
      </c>
      <c r="R226" s="90">
        <v>50000</v>
      </c>
      <c r="S226" s="90">
        <v>50000</v>
      </c>
      <c r="T226" s="90">
        <v>53200</v>
      </c>
      <c r="U226" s="90">
        <v>52400</v>
      </c>
      <c r="V226" s="90">
        <v>51800</v>
      </c>
      <c r="W226" s="90">
        <v>54000</v>
      </c>
      <c r="X226" s="90">
        <v>56800</v>
      </c>
      <c r="Y226" t="str">
        <f t="shared" si="31"/>
        <v>10-2021</v>
      </c>
      <c r="Z226">
        <f t="shared" si="32"/>
        <v>0</v>
      </c>
      <c r="AA226">
        <f t="shared" si="33"/>
        <v>0</v>
      </c>
      <c r="AB226">
        <f t="shared" si="34"/>
        <v>0</v>
      </c>
      <c r="AC226">
        <f t="shared" si="35"/>
        <v>0</v>
      </c>
    </row>
    <row r="227" spans="1:29">
      <c r="A227" t="str">
        <f t="shared" si="30"/>
        <v>10-2021</v>
      </c>
      <c r="B227" s="93">
        <v>44493</v>
      </c>
      <c r="C227" s="90" t="s">
        <v>24</v>
      </c>
      <c r="D227" s="90" t="s">
        <v>24</v>
      </c>
      <c r="E227" s="90" t="s">
        <v>24</v>
      </c>
      <c r="F227" s="90" t="s">
        <v>24</v>
      </c>
      <c r="G227" s="90" t="s">
        <v>24</v>
      </c>
      <c r="H227" s="90" t="s">
        <v>24</v>
      </c>
      <c r="I227" s="90" t="s">
        <v>24</v>
      </c>
      <c r="J227" s="90" t="s">
        <v>24</v>
      </c>
      <c r="K227" s="90" t="s">
        <v>24</v>
      </c>
      <c r="L227" s="90" t="s">
        <v>24</v>
      </c>
      <c r="M227" s="90" t="s">
        <v>24</v>
      </c>
      <c r="N227" s="90" t="s">
        <v>24</v>
      </c>
      <c r="O227" s="90" t="s">
        <v>24</v>
      </c>
      <c r="P227" s="90" t="s">
        <v>24</v>
      </c>
      <c r="Q227" s="90" t="s">
        <v>24</v>
      </c>
      <c r="R227" s="90" t="s">
        <v>24</v>
      </c>
      <c r="S227" s="90" t="s">
        <v>24</v>
      </c>
      <c r="T227" s="90" t="s">
        <v>24</v>
      </c>
      <c r="U227" s="90" t="s">
        <v>24</v>
      </c>
      <c r="V227" s="90" t="s">
        <v>24</v>
      </c>
      <c r="W227" s="90" t="s">
        <v>24</v>
      </c>
      <c r="X227" s="90" t="s">
        <v>24</v>
      </c>
      <c r="Y227" t="str">
        <f t="shared" si="31"/>
        <v>10-2021</v>
      </c>
      <c r="Z227">
        <f t="shared" si="32"/>
        <v>0</v>
      </c>
      <c r="AA227">
        <f t="shared" si="33"/>
        <v>0</v>
      </c>
      <c r="AB227">
        <f t="shared" si="34"/>
        <v>0</v>
      </c>
      <c r="AC227">
        <f t="shared" si="35"/>
        <v>0</v>
      </c>
    </row>
    <row r="228" spans="1:29">
      <c r="A228" t="str">
        <f t="shared" si="30"/>
        <v>10-2021</v>
      </c>
      <c r="B228" s="93">
        <v>44494</v>
      </c>
      <c r="C228" s="90">
        <v>53900</v>
      </c>
      <c r="D228" s="90">
        <v>55800</v>
      </c>
      <c r="E228" s="90">
        <v>53800</v>
      </c>
      <c r="F228" s="90">
        <v>49500</v>
      </c>
      <c r="G228" s="90">
        <v>53100</v>
      </c>
      <c r="H228" s="91" t="s">
        <v>25</v>
      </c>
      <c r="I228" s="90">
        <v>51500</v>
      </c>
      <c r="J228" s="91" t="s">
        <v>25</v>
      </c>
      <c r="K228" s="90">
        <v>51700</v>
      </c>
      <c r="L228" s="91" t="s">
        <v>25</v>
      </c>
      <c r="M228" s="90">
        <v>53000</v>
      </c>
      <c r="N228" s="90">
        <v>52800</v>
      </c>
      <c r="O228" s="90">
        <v>51500</v>
      </c>
      <c r="P228" s="91" t="s">
        <v>25</v>
      </c>
      <c r="Q228" s="90">
        <v>49800</v>
      </c>
      <c r="R228" s="90">
        <v>50000</v>
      </c>
      <c r="S228" s="90">
        <v>49400</v>
      </c>
      <c r="T228" s="90">
        <v>52000</v>
      </c>
      <c r="U228" s="90">
        <v>52200</v>
      </c>
      <c r="V228" s="90">
        <v>51300</v>
      </c>
      <c r="W228" s="90">
        <v>53400</v>
      </c>
      <c r="X228" s="90">
        <v>56400</v>
      </c>
      <c r="Y228" t="str">
        <f t="shared" si="31"/>
        <v>10-2021</v>
      </c>
      <c r="Z228">
        <f t="shared" si="32"/>
        <v>0</v>
      </c>
      <c r="AA228">
        <f t="shared" si="33"/>
        <v>0</v>
      </c>
      <c r="AB228">
        <f t="shared" si="34"/>
        <v>0</v>
      </c>
      <c r="AC228">
        <f t="shared" si="35"/>
        <v>0</v>
      </c>
    </row>
    <row r="229" spans="1:29">
      <c r="A229" t="str">
        <f t="shared" si="30"/>
        <v>10-2021</v>
      </c>
      <c r="B229" s="93">
        <v>44495</v>
      </c>
      <c r="C229" s="90">
        <v>53500</v>
      </c>
      <c r="D229" s="90">
        <v>55300</v>
      </c>
      <c r="E229" s="90">
        <v>53500</v>
      </c>
      <c r="F229" s="90">
        <v>48800</v>
      </c>
      <c r="G229" s="90">
        <v>52800</v>
      </c>
      <c r="H229" s="91" t="s">
        <v>25</v>
      </c>
      <c r="I229" s="90">
        <v>51300</v>
      </c>
      <c r="J229" s="91" t="s">
        <v>25</v>
      </c>
      <c r="K229" s="90">
        <v>51700</v>
      </c>
      <c r="L229" s="91" t="s">
        <v>25</v>
      </c>
      <c r="M229" s="90">
        <v>52700</v>
      </c>
      <c r="N229" s="90">
        <v>52400</v>
      </c>
      <c r="O229" s="90">
        <v>51000</v>
      </c>
      <c r="P229" s="91" t="s">
        <v>25</v>
      </c>
      <c r="Q229" s="90">
        <v>49200</v>
      </c>
      <c r="R229" s="90">
        <v>49500</v>
      </c>
      <c r="S229" s="90">
        <v>49000</v>
      </c>
      <c r="T229" s="90">
        <v>51300</v>
      </c>
      <c r="U229" s="90">
        <v>52200</v>
      </c>
      <c r="V229" s="90">
        <v>50300</v>
      </c>
      <c r="W229" s="90">
        <v>53200</v>
      </c>
      <c r="X229" s="90">
        <v>55900</v>
      </c>
      <c r="Y229" t="str">
        <f t="shared" si="31"/>
        <v>10-2021</v>
      </c>
      <c r="Z229">
        <f t="shared" si="32"/>
        <v>0</v>
      </c>
      <c r="AA229">
        <f t="shared" si="33"/>
        <v>0</v>
      </c>
      <c r="AB229">
        <f t="shared" si="34"/>
        <v>0</v>
      </c>
      <c r="AC229">
        <f t="shared" si="35"/>
        <v>0</v>
      </c>
    </row>
    <row r="230" spans="1:29">
      <c r="A230" t="str">
        <f t="shared" si="30"/>
        <v>10-2021</v>
      </c>
      <c r="B230" s="93">
        <v>44496</v>
      </c>
      <c r="C230" s="90">
        <v>53300</v>
      </c>
      <c r="D230" s="90">
        <v>54500</v>
      </c>
      <c r="E230" s="90">
        <v>53700</v>
      </c>
      <c r="F230" s="90">
        <v>49900</v>
      </c>
      <c r="G230" s="90">
        <v>51600</v>
      </c>
      <c r="H230" s="91" t="s">
        <v>25</v>
      </c>
      <c r="I230" s="90">
        <v>51000</v>
      </c>
      <c r="J230" s="91" t="s">
        <v>25</v>
      </c>
      <c r="K230" s="90">
        <v>52100</v>
      </c>
      <c r="L230" s="91" t="s">
        <v>25</v>
      </c>
      <c r="M230" s="90">
        <v>52900</v>
      </c>
      <c r="N230" s="90">
        <v>52400</v>
      </c>
      <c r="O230" s="90">
        <v>51400</v>
      </c>
      <c r="P230" s="91" t="s">
        <v>25</v>
      </c>
      <c r="Q230" s="90">
        <v>49500</v>
      </c>
      <c r="R230" s="90">
        <v>49800</v>
      </c>
      <c r="S230" s="90">
        <v>49000</v>
      </c>
      <c r="T230" s="90">
        <v>52300</v>
      </c>
      <c r="U230" s="90">
        <v>52200</v>
      </c>
      <c r="V230" s="90">
        <v>50300</v>
      </c>
      <c r="W230" s="90">
        <v>53200</v>
      </c>
      <c r="X230" s="90">
        <v>55600</v>
      </c>
      <c r="Y230" t="str">
        <f t="shared" si="31"/>
        <v>10-2021</v>
      </c>
      <c r="Z230">
        <f t="shared" si="32"/>
        <v>0</v>
      </c>
      <c r="AA230">
        <f t="shared" si="33"/>
        <v>0</v>
      </c>
      <c r="AB230">
        <f t="shared" si="34"/>
        <v>0</v>
      </c>
      <c r="AC230">
        <f t="shared" si="35"/>
        <v>0</v>
      </c>
    </row>
    <row r="231" spans="1:29">
      <c r="A231" t="str">
        <f t="shared" si="30"/>
        <v>10-2021</v>
      </c>
      <c r="B231" s="93">
        <v>44497</v>
      </c>
      <c r="C231" s="90">
        <v>53200</v>
      </c>
      <c r="D231" s="90">
        <v>54300</v>
      </c>
      <c r="E231" s="90">
        <v>53400</v>
      </c>
      <c r="F231" s="90">
        <v>49900</v>
      </c>
      <c r="G231" s="90">
        <v>51800</v>
      </c>
      <c r="H231" s="91" t="s">
        <v>25</v>
      </c>
      <c r="I231" s="90">
        <v>51500</v>
      </c>
      <c r="J231" s="91" t="s">
        <v>25</v>
      </c>
      <c r="K231" s="90">
        <v>52200</v>
      </c>
      <c r="L231" s="91" t="s">
        <v>25</v>
      </c>
      <c r="M231" s="90">
        <v>52600</v>
      </c>
      <c r="N231" s="90">
        <v>52400</v>
      </c>
      <c r="O231" s="90">
        <v>51400</v>
      </c>
      <c r="P231" s="91" t="s">
        <v>25</v>
      </c>
      <c r="Q231" s="90">
        <v>49500</v>
      </c>
      <c r="R231" s="90">
        <v>50000</v>
      </c>
      <c r="S231" s="90">
        <v>49500</v>
      </c>
      <c r="T231" s="90">
        <v>52300</v>
      </c>
      <c r="U231" s="90">
        <v>52500</v>
      </c>
      <c r="V231" s="90">
        <v>50800</v>
      </c>
      <c r="W231" s="90">
        <v>53200</v>
      </c>
      <c r="X231" s="90">
        <v>55600</v>
      </c>
      <c r="Y231" t="str">
        <f t="shared" si="31"/>
        <v>10-2021</v>
      </c>
      <c r="Z231">
        <f t="shared" si="32"/>
        <v>0</v>
      </c>
      <c r="AA231">
        <f t="shared" si="33"/>
        <v>0</v>
      </c>
      <c r="AB231">
        <f t="shared" si="34"/>
        <v>0</v>
      </c>
      <c r="AC231">
        <f t="shared" si="35"/>
        <v>0</v>
      </c>
    </row>
    <row r="232" spans="1:29">
      <c r="A232" t="str">
        <f t="shared" si="30"/>
        <v>10-2021</v>
      </c>
      <c r="B232" s="93">
        <v>44498</v>
      </c>
      <c r="C232" s="90">
        <v>53100</v>
      </c>
      <c r="D232" s="90">
        <v>54100</v>
      </c>
      <c r="E232" s="90">
        <v>53400</v>
      </c>
      <c r="F232" s="90">
        <v>50000</v>
      </c>
      <c r="G232" s="90">
        <v>51800</v>
      </c>
      <c r="H232" s="91" t="s">
        <v>25</v>
      </c>
      <c r="I232" s="90">
        <v>51200</v>
      </c>
      <c r="J232" s="91" t="s">
        <v>25</v>
      </c>
      <c r="K232" s="90">
        <v>52200</v>
      </c>
      <c r="L232" s="91" t="s">
        <v>25</v>
      </c>
      <c r="M232" s="90">
        <v>53200</v>
      </c>
      <c r="N232" s="90">
        <v>52400</v>
      </c>
      <c r="O232" s="90">
        <v>51500</v>
      </c>
      <c r="P232" s="91" t="s">
        <v>25</v>
      </c>
      <c r="Q232" s="90">
        <v>49500</v>
      </c>
      <c r="R232" s="90">
        <v>50100</v>
      </c>
      <c r="S232" s="90">
        <v>49500</v>
      </c>
      <c r="T232" s="90">
        <v>52400</v>
      </c>
      <c r="U232" s="90">
        <v>52700</v>
      </c>
      <c r="V232" s="90">
        <v>50800</v>
      </c>
      <c r="W232" s="90">
        <v>52900</v>
      </c>
      <c r="X232" s="90">
        <v>55600</v>
      </c>
      <c r="Y232" t="str">
        <f t="shared" si="31"/>
        <v>10-2021</v>
      </c>
      <c r="Z232">
        <f t="shared" si="32"/>
        <v>0</v>
      </c>
      <c r="AA232">
        <f t="shared" si="33"/>
        <v>0</v>
      </c>
      <c r="AB232">
        <f t="shared" si="34"/>
        <v>0</v>
      </c>
      <c r="AC232">
        <f t="shared" si="35"/>
        <v>0</v>
      </c>
    </row>
    <row r="233" spans="1:29">
      <c r="A233" t="str">
        <f t="shared" si="30"/>
        <v>10-2021</v>
      </c>
      <c r="B233" s="93">
        <v>44499</v>
      </c>
      <c r="C233" s="90">
        <v>53100</v>
      </c>
      <c r="D233" s="90">
        <v>54100</v>
      </c>
      <c r="E233" s="90">
        <v>53200</v>
      </c>
      <c r="F233" s="90">
        <v>50000</v>
      </c>
      <c r="G233" s="90">
        <v>51900</v>
      </c>
      <c r="H233" s="91" t="s">
        <v>25</v>
      </c>
      <c r="I233" s="90">
        <v>51000</v>
      </c>
      <c r="J233" s="91" t="s">
        <v>25</v>
      </c>
      <c r="K233" s="90">
        <v>52600</v>
      </c>
      <c r="L233" s="91" t="s">
        <v>25</v>
      </c>
      <c r="M233" s="90">
        <v>53100</v>
      </c>
      <c r="N233" s="90">
        <v>52800</v>
      </c>
      <c r="O233" s="90">
        <v>51400</v>
      </c>
      <c r="P233" s="91" t="s">
        <v>25</v>
      </c>
      <c r="Q233" s="90">
        <v>49400</v>
      </c>
      <c r="R233" s="90">
        <v>50000</v>
      </c>
      <c r="S233" s="90">
        <v>49300</v>
      </c>
      <c r="T233" s="90">
        <v>52400</v>
      </c>
      <c r="U233" s="90">
        <v>52700</v>
      </c>
      <c r="V233" s="90">
        <v>50800</v>
      </c>
      <c r="W233" s="90">
        <v>52900</v>
      </c>
      <c r="X233" s="90">
        <v>55600</v>
      </c>
      <c r="Y233" t="str">
        <f t="shared" si="31"/>
        <v>10-2021</v>
      </c>
      <c r="Z233">
        <f t="shared" si="32"/>
        <v>0</v>
      </c>
      <c r="AA233">
        <f t="shared" si="33"/>
        <v>0</v>
      </c>
      <c r="AB233">
        <f t="shared" si="34"/>
        <v>0</v>
      </c>
      <c r="AC233">
        <f t="shared" si="35"/>
        <v>0</v>
      </c>
    </row>
    <row r="234" spans="1:29">
      <c r="A234" t="str">
        <f t="shared" si="30"/>
        <v>10-2021</v>
      </c>
      <c r="B234" s="93">
        <v>44500</v>
      </c>
      <c r="C234" s="90" t="s">
        <v>24</v>
      </c>
      <c r="D234" s="90" t="s">
        <v>24</v>
      </c>
      <c r="E234" s="90" t="s">
        <v>24</v>
      </c>
      <c r="F234" s="90" t="s">
        <v>24</v>
      </c>
      <c r="G234" s="90" t="s">
        <v>24</v>
      </c>
      <c r="H234" s="90" t="s">
        <v>24</v>
      </c>
      <c r="I234" s="90" t="s">
        <v>24</v>
      </c>
      <c r="J234" s="90" t="s">
        <v>24</v>
      </c>
      <c r="K234" s="90" t="s">
        <v>24</v>
      </c>
      <c r="L234" s="90" t="s">
        <v>24</v>
      </c>
      <c r="M234" s="90" t="s">
        <v>24</v>
      </c>
      <c r="N234" s="90" t="s">
        <v>24</v>
      </c>
      <c r="O234" s="90" t="s">
        <v>24</v>
      </c>
      <c r="P234" s="90" t="s">
        <v>24</v>
      </c>
      <c r="Q234" s="90" t="s">
        <v>24</v>
      </c>
      <c r="R234" s="90" t="s">
        <v>24</v>
      </c>
      <c r="S234" s="90" t="s">
        <v>24</v>
      </c>
      <c r="T234" s="90" t="s">
        <v>24</v>
      </c>
      <c r="U234" s="90" t="s">
        <v>24</v>
      </c>
      <c r="V234" s="90" t="s">
        <v>24</v>
      </c>
      <c r="W234" s="90" t="s">
        <v>24</v>
      </c>
      <c r="X234" s="90" t="s">
        <v>24</v>
      </c>
      <c r="Y234" t="str">
        <f t="shared" si="31"/>
        <v>10-2021</v>
      </c>
      <c r="Z234">
        <f t="shared" si="32"/>
        <v>0</v>
      </c>
      <c r="AA234">
        <f t="shared" si="33"/>
        <v>0</v>
      </c>
      <c r="AB234">
        <f t="shared" si="34"/>
        <v>0</v>
      </c>
      <c r="AC234">
        <f t="shared" si="35"/>
        <v>0</v>
      </c>
    </row>
    <row r="235" spans="1:29">
      <c r="A235" t="str">
        <f t="shared" si="30"/>
        <v>11-2021</v>
      </c>
      <c r="B235" s="93">
        <v>44501</v>
      </c>
      <c r="C235" s="90">
        <v>52900</v>
      </c>
      <c r="D235" s="90">
        <v>54000</v>
      </c>
      <c r="E235" s="90">
        <v>53500</v>
      </c>
      <c r="F235" s="90">
        <v>49800</v>
      </c>
      <c r="G235" s="90">
        <v>52000</v>
      </c>
      <c r="H235" s="91" t="s">
        <v>25</v>
      </c>
      <c r="I235" s="90">
        <v>51000</v>
      </c>
      <c r="J235" s="91" t="s">
        <v>25</v>
      </c>
      <c r="K235" s="90">
        <v>52600</v>
      </c>
      <c r="L235" s="91" t="s">
        <v>25</v>
      </c>
      <c r="M235" s="90">
        <v>53300</v>
      </c>
      <c r="N235" s="90">
        <v>52800</v>
      </c>
      <c r="O235" s="90">
        <v>51100</v>
      </c>
      <c r="P235" s="91" t="s">
        <v>25</v>
      </c>
      <c r="Q235" s="90">
        <v>49400</v>
      </c>
      <c r="R235" s="90">
        <v>50000</v>
      </c>
      <c r="S235" s="90">
        <v>49200</v>
      </c>
      <c r="T235" s="90">
        <v>52000</v>
      </c>
      <c r="U235" s="90">
        <v>52700</v>
      </c>
      <c r="V235" s="90">
        <v>50800</v>
      </c>
      <c r="W235" s="90">
        <v>52400</v>
      </c>
      <c r="X235" s="90">
        <v>55200</v>
      </c>
      <c r="Y235" t="str">
        <f t="shared" si="31"/>
        <v>11-2021</v>
      </c>
      <c r="Z235">
        <f t="shared" si="32"/>
        <v>0</v>
      </c>
      <c r="AA235">
        <f t="shared" si="33"/>
        <v>0</v>
      </c>
      <c r="AB235">
        <f t="shared" si="34"/>
        <v>0</v>
      </c>
      <c r="AC235">
        <f t="shared" si="35"/>
        <v>0</v>
      </c>
    </row>
    <row r="236" spans="1:29">
      <c r="A236" t="str">
        <f t="shared" si="30"/>
        <v>11-2021</v>
      </c>
      <c r="B236" s="93">
        <v>44502</v>
      </c>
      <c r="C236" s="90">
        <v>52900</v>
      </c>
      <c r="D236" s="90">
        <v>54300</v>
      </c>
      <c r="E236" s="90">
        <v>53500</v>
      </c>
      <c r="F236" s="90">
        <v>49500</v>
      </c>
      <c r="G236" s="90">
        <v>52400</v>
      </c>
      <c r="H236" s="91" t="s">
        <v>25</v>
      </c>
      <c r="I236" s="90">
        <v>51000</v>
      </c>
      <c r="J236" s="91" t="s">
        <v>25</v>
      </c>
      <c r="K236" s="90">
        <v>52600</v>
      </c>
      <c r="L236" s="91" t="s">
        <v>25</v>
      </c>
      <c r="M236" s="90">
        <v>53200</v>
      </c>
      <c r="N236" s="90">
        <v>52800</v>
      </c>
      <c r="O236" s="90">
        <v>51000</v>
      </c>
      <c r="P236" s="91" t="s">
        <v>25</v>
      </c>
      <c r="Q236" s="90">
        <v>49400</v>
      </c>
      <c r="R236" s="90">
        <v>50000</v>
      </c>
      <c r="S236" s="90">
        <v>49300</v>
      </c>
      <c r="T236" s="90">
        <v>52000</v>
      </c>
      <c r="U236" s="90">
        <v>52700</v>
      </c>
      <c r="V236" s="90">
        <v>50800</v>
      </c>
      <c r="W236" s="90">
        <v>52100</v>
      </c>
      <c r="X236" s="90">
        <v>54800</v>
      </c>
      <c r="Y236" t="str">
        <f t="shared" si="31"/>
        <v>11-2021</v>
      </c>
      <c r="Z236">
        <f t="shared" si="32"/>
        <v>0</v>
      </c>
      <c r="AA236">
        <f t="shared" si="33"/>
        <v>0</v>
      </c>
      <c r="AB236">
        <f t="shared" si="34"/>
        <v>0</v>
      </c>
      <c r="AC236">
        <f t="shared" si="35"/>
        <v>0</v>
      </c>
    </row>
    <row r="237" spans="1:29">
      <c r="A237" t="str">
        <f t="shared" si="30"/>
        <v>11-2021</v>
      </c>
      <c r="B237" s="93">
        <v>44503</v>
      </c>
      <c r="C237" s="90">
        <v>53100</v>
      </c>
      <c r="D237" s="90">
        <v>54300</v>
      </c>
      <c r="E237" s="90">
        <v>53300</v>
      </c>
      <c r="F237" s="90">
        <v>49300</v>
      </c>
      <c r="G237" s="90">
        <v>52400</v>
      </c>
      <c r="H237" s="91" t="s">
        <v>25</v>
      </c>
      <c r="I237" s="90">
        <v>50500</v>
      </c>
      <c r="J237" s="91" t="s">
        <v>25</v>
      </c>
      <c r="K237" s="90">
        <v>52600</v>
      </c>
      <c r="L237" s="91" t="s">
        <v>25</v>
      </c>
      <c r="M237" s="90">
        <v>52800</v>
      </c>
      <c r="N237" s="90">
        <v>52700</v>
      </c>
      <c r="O237" s="90">
        <v>50500</v>
      </c>
      <c r="P237" s="91" t="s">
        <v>25</v>
      </c>
      <c r="Q237" s="90">
        <v>49100</v>
      </c>
      <c r="R237" s="90">
        <v>49900</v>
      </c>
      <c r="S237" s="90">
        <v>49300</v>
      </c>
      <c r="T237" s="90">
        <v>51800</v>
      </c>
      <c r="U237" s="90">
        <v>52700</v>
      </c>
      <c r="V237" s="90">
        <v>50600</v>
      </c>
      <c r="W237" s="90">
        <v>52100</v>
      </c>
      <c r="X237" s="90">
        <v>54800</v>
      </c>
      <c r="Y237" t="str">
        <f t="shared" si="31"/>
        <v>11-2021</v>
      </c>
      <c r="Z237">
        <f t="shared" si="32"/>
        <v>0</v>
      </c>
      <c r="AA237">
        <f t="shared" si="33"/>
        <v>0</v>
      </c>
      <c r="AB237">
        <f t="shared" si="34"/>
        <v>0</v>
      </c>
      <c r="AC237">
        <f t="shared" si="35"/>
        <v>0</v>
      </c>
    </row>
    <row r="238" spans="1:29">
      <c r="A238" t="str">
        <f t="shared" si="30"/>
        <v>11-2021</v>
      </c>
      <c r="B238" s="93">
        <v>44504</v>
      </c>
      <c r="C238" s="90" t="s">
        <v>24</v>
      </c>
      <c r="D238" s="90" t="s">
        <v>24</v>
      </c>
      <c r="E238" s="90" t="s">
        <v>24</v>
      </c>
      <c r="F238" s="90" t="s">
        <v>24</v>
      </c>
      <c r="G238" s="90" t="s">
        <v>24</v>
      </c>
      <c r="H238" s="90" t="s">
        <v>24</v>
      </c>
      <c r="I238" s="90" t="s">
        <v>24</v>
      </c>
      <c r="J238" s="90" t="s">
        <v>24</v>
      </c>
      <c r="K238" s="90" t="s">
        <v>24</v>
      </c>
      <c r="L238" s="90" t="s">
        <v>24</v>
      </c>
      <c r="M238" s="90" t="s">
        <v>24</v>
      </c>
      <c r="N238" s="90" t="s">
        <v>24</v>
      </c>
      <c r="O238" s="90" t="s">
        <v>24</v>
      </c>
      <c r="P238" s="90" t="s">
        <v>24</v>
      </c>
      <c r="Q238" s="90" t="s">
        <v>24</v>
      </c>
      <c r="R238" s="90" t="s">
        <v>24</v>
      </c>
      <c r="S238" s="90" t="s">
        <v>24</v>
      </c>
      <c r="T238" s="90" t="s">
        <v>24</v>
      </c>
      <c r="U238" s="90" t="s">
        <v>24</v>
      </c>
      <c r="V238" s="90" t="s">
        <v>24</v>
      </c>
      <c r="W238" s="90" t="s">
        <v>24</v>
      </c>
      <c r="X238" s="90" t="s">
        <v>24</v>
      </c>
      <c r="Y238" t="str">
        <f t="shared" si="31"/>
        <v>11-2021</v>
      </c>
      <c r="Z238">
        <f t="shared" si="32"/>
        <v>0</v>
      </c>
      <c r="AA238">
        <f t="shared" si="33"/>
        <v>0</v>
      </c>
      <c r="AB238">
        <f t="shared" si="34"/>
        <v>0</v>
      </c>
      <c r="AC238">
        <f t="shared" si="35"/>
        <v>0</v>
      </c>
    </row>
    <row r="239" spans="1:29">
      <c r="A239" t="str">
        <f t="shared" si="30"/>
        <v>11-2021</v>
      </c>
      <c r="B239" s="93">
        <v>44505</v>
      </c>
      <c r="C239" s="90" t="s">
        <v>24</v>
      </c>
      <c r="D239" s="90" t="s">
        <v>24</v>
      </c>
      <c r="E239" s="90" t="s">
        <v>24</v>
      </c>
      <c r="F239" s="90" t="s">
        <v>24</v>
      </c>
      <c r="G239" s="90" t="s">
        <v>24</v>
      </c>
      <c r="H239" s="90" t="s">
        <v>24</v>
      </c>
      <c r="I239" s="90" t="s">
        <v>24</v>
      </c>
      <c r="J239" s="90" t="s">
        <v>24</v>
      </c>
      <c r="K239" s="90" t="s">
        <v>24</v>
      </c>
      <c r="L239" s="90" t="s">
        <v>24</v>
      </c>
      <c r="M239" s="90" t="s">
        <v>24</v>
      </c>
      <c r="N239" s="90" t="s">
        <v>24</v>
      </c>
      <c r="O239" s="90" t="s">
        <v>24</v>
      </c>
      <c r="P239" s="90" t="s">
        <v>24</v>
      </c>
      <c r="Q239" s="90" t="s">
        <v>24</v>
      </c>
      <c r="R239" s="90" t="s">
        <v>24</v>
      </c>
      <c r="S239" s="90" t="s">
        <v>24</v>
      </c>
      <c r="T239" s="90" t="s">
        <v>24</v>
      </c>
      <c r="U239" s="90" t="s">
        <v>24</v>
      </c>
      <c r="V239" s="90" t="s">
        <v>24</v>
      </c>
      <c r="W239" s="90" t="s">
        <v>24</v>
      </c>
      <c r="X239" s="90" t="s">
        <v>24</v>
      </c>
      <c r="Y239" t="str">
        <f t="shared" si="31"/>
        <v>11-2021</v>
      </c>
      <c r="Z239">
        <f t="shared" si="32"/>
        <v>0</v>
      </c>
      <c r="AA239">
        <f t="shared" si="33"/>
        <v>0</v>
      </c>
      <c r="AB239">
        <f t="shared" si="34"/>
        <v>0</v>
      </c>
      <c r="AC239">
        <f t="shared" si="35"/>
        <v>0</v>
      </c>
    </row>
    <row r="240" spans="1:29">
      <c r="A240" t="str">
        <f t="shared" si="30"/>
        <v>11-2021</v>
      </c>
      <c r="B240" s="93">
        <v>44506</v>
      </c>
      <c r="C240" s="91" t="s">
        <v>25</v>
      </c>
      <c r="D240" s="90">
        <v>54300</v>
      </c>
      <c r="E240" s="90">
        <v>52400</v>
      </c>
      <c r="F240" s="90">
        <v>49000</v>
      </c>
      <c r="G240" s="90">
        <v>52300</v>
      </c>
      <c r="H240" s="91" t="s">
        <v>25</v>
      </c>
      <c r="I240" s="90">
        <v>51000</v>
      </c>
      <c r="J240" s="91" t="s">
        <v>25</v>
      </c>
      <c r="K240" s="90">
        <v>51700</v>
      </c>
      <c r="L240" s="91" t="s">
        <v>25</v>
      </c>
      <c r="M240" s="90">
        <v>52700</v>
      </c>
      <c r="N240" s="90">
        <v>52600</v>
      </c>
      <c r="O240" s="90">
        <v>50400</v>
      </c>
      <c r="P240" s="91" t="s">
        <v>25</v>
      </c>
      <c r="Q240" s="90">
        <v>48700</v>
      </c>
      <c r="R240" s="90">
        <v>49900</v>
      </c>
      <c r="S240" s="90">
        <v>48900</v>
      </c>
      <c r="T240" s="90">
        <v>51500</v>
      </c>
      <c r="U240" s="90">
        <v>52700</v>
      </c>
      <c r="V240" s="90">
        <v>50300</v>
      </c>
      <c r="W240" s="90">
        <v>52400</v>
      </c>
      <c r="X240" s="90">
        <v>54800</v>
      </c>
      <c r="Y240" t="str">
        <f t="shared" si="31"/>
        <v>11-2021</v>
      </c>
      <c r="Z240">
        <f t="shared" si="32"/>
        <v>0</v>
      </c>
      <c r="AA240">
        <f t="shared" si="33"/>
        <v>0</v>
      </c>
      <c r="AB240">
        <f t="shared" si="34"/>
        <v>0</v>
      </c>
      <c r="AC240">
        <f t="shared" si="35"/>
        <v>0</v>
      </c>
    </row>
    <row r="241" spans="1:29">
      <c r="A241" t="str">
        <f t="shared" si="30"/>
        <v>11-2021</v>
      </c>
      <c r="B241" s="93">
        <v>44507</v>
      </c>
      <c r="C241" s="90" t="s">
        <v>24</v>
      </c>
      <c r="D241" s="90" t="s">
        <v>24</v>
      </c>
      <c r="E241" s="90" t="s">
        <v>24</v>
      </c>
      <c r="F241" s="90" t="s">
        <v>24</v>
      </c>
      <c r="G241" s="90" t="s">
        <v>24</v>
      </c>
      <c r="H241" s="90" t="s">
        <v>24</v>
      </c>
      <c r="I241" s="90" t="s">
        <v>24</v>
      </c>
      <c r="J241" s="90" t="s">
        <v>24</v>
      </c>
      <c r="K241" s="90" t="s">
        <v>24</v>
      </c>
      <c r="L241" s="90" t="s">
        <v>24</v>
      </c>
      <c r="M241" s="90" t="s">
        <v>24</v>
      </c>
      <c r="N241" s="90" t="s">
        <v>24</v>
      </c>
      <c r="O241" s="90" t="s">
        <v>24</v>
      </c>
      <c r="P241" s="90" t="s">
        <v>24</v>
      </c>
      <c r="Q241" s="90" t="s">
        <v>24</v>
      </c>
      <c r="R241" s="90" t="s">
        <v>24</v>
      </c>
      <c r="S241" s="90" t="s">
        <v>24</v>
      </c>
      <c r="T241" s="90" t="s">
        <v>24</v>
      </c>
      <c r="U241" s="90" t="s">
        <v>24</v>
      </c>
      <c r="V241" s="90" t="s">
        <v>24</v>
      </c>
      <c r="W241" s="90" t="s">
        <v>24</v>
      </c>
      <c r="X241" s="90" t="s">
        <v>24</v>
      </c>
      <c r="Y241" t="str">
        <f t="shared" si="31"/>
        <v>11-2021</v>
      </c>
      <c r="Z241">
        <f t="shared" si="32"/>
        <v>0</v>
      </c>
      <c r="AA241">
        <f t="shared" si="33"/>
        <v>0</v>
      </c>
      <c r="AB241">
        <f t="shared" si="34"/>
        <v>0</v>
      </c>
      <c r="AC241">
        <f t="shared" si="35"/>
        <v>0</v>
      </c>
    </row>
    <row r="242" spans="1:29">
      <c r="A242" t="str">
        <f t="shared" si="30"/>
        <v>11-2021</v>
      </c>
      <c r="B242" s="93">
        <v>44508</v>
      </c>
      <c r="C242" s="91" t="s">
        <v>25</v>
      </c>
      <c r="D242" s="91" t="s">
        <v>25</v>
      </c>
      <c r="E242" s="90">
        <v>52000</v>
      </c>
      <c r="F242" s="90">
        <v>48500</v>
      </c>
      <c r="G242" s="90">
        <v>52000</v>
      </c>
      <c r="H242" s="91" t="s">
        <v>25</v>
      </c>
      <c r="I242" s="90">
        <v>50500</v>
      </c>
      <c r="J242" s="91" t="s">
        <v>25</v>
      </c>
      <c r="K242" s="90">
        <v>51200</v>
      </c>
      <c r="L242" s="91" t="s">
        <v>25</v>
      </c>
      <c r="M242" s="90">
        <v>52400</v>
      </c>
      <c r="N242" s="90">
        <v>51600</v>
      </c>
      <c r="O242" s="90">
        <v>49800</v>
      </c>
      <c r="P242" s="91" t="s">
        <v>25</v>
      </c>
      <c r="Q242" s="90">
        <v>48600</v>
      </c>
      <c r="R242" s="90">
        <v>49500</v>
      </c>
      <c r="S242" s="90">
        <v>48600</v>
      </c>
      <c r="T242" s="90">
        <v>51000</v>
      </c>
      <c r="U242" s="90">
        <v>52700</v>
      </c>
      <c r="V242" s="90">
        <v>50000</v>
      </c>
      <c r="W242" s="90">
        <v>52400</v>
      </c>
      <c r="X242" s="90">
        <v>54800</v>
      </c>
      <c r="Y242" t="str">
        <f t="shared" si="31"/>
        <v>11-2021</v>
      </c>
      <c r="Z242">
        <f t="shared" si="32"/>
        <v>0</v>
      </c>
      <c r="AA242">
        <f t="shared" si="33"/>
        <v>0</v>
      </c>
      <c r="AB242">
        <f t="shared" si="34"/>
        <v>0</v>
      </c>
      <c r="AC242">
        <f t="shared" si="35"/>
        <v>0</v>
      </c>
    </row>
    <row r="243" spans="1:29">
      <c r="A243" t="str">
        <f t="shared" si="30"/>
        <v>11-2021</v>
      </c>
      <c r="B243" s="93">
        <v>44509</v>
      </c>
      <c r="C243" s="90">
        <v>53100</v>
      </c>
      <c r="D243" s="91" t="s">
        <v>25</v>
      </c>
      <c r="E243" s="90">
        <v>52000</v>
      </c>
      <c r="F243" s="90">
        <v>47500</v>
      </c>
      <c r="G243" s="90">
        <v>51800</v>
      </c>
      <c r="H243" s="91" t="s">
        <v>25</v>
      </c>
      <c r="I243" s="90">
        <v>49500</v>
      </c>
      <c r="J243" s="91" t="s">
        <v>25</v>
      </c>
      <c r="K243" s="90">
        <v>50800</v>
      </c>
      <c r="L243" s="91" t="s">
        <v>25</v>
      </c>
      <c r="M243" s="90">
        <v>51900</v>
      </c>
      <c r="N243" s="90">
        <v>50900</v>
      </c>
      <c r="O243" s="90">
        <v>48800</v>
      </c>
      <c r="P243" s="91" t="s">
        <v>25</v>
      </c>
      <c r="Q243" s="90">
        <v>47800</v>
      </c>
      <c r="R243" s="90">
        <v>48700</v>
      </c>
      <c r="S243" s="90">
        <v>48100</v>
      </c>
      <c r="T243" s="90">
        <v>50200</v>
      </c>
      <c r="U243" s="90">
        <v>52400</v>
      </c>
      <c r="V243" s="91" t="s">
        <v>25</v>
      </c>
      <c r="W243" s="90">
        <v>52200</v>
      </c>
      <c r="X243" s="90">
        <v>54400</v>
      </c>
      <c r="Y243" t="str">
        <f t="shared" si="31"/>
        <v>11-2021</v>
      </c>
      <c r="Z243">
        <f t="shared" si="32"/>
        <v>0</v>
      </c>
      <c r="AA243">
        <f t="shared" si="33"/>
        <v>0</v>
      </c>
      <c r="AB243">
        <f t="shared" si="34"/>
        <v>0</v>
      </c>
      <c r="AC243">
        <f t="shared" si="35"/>
        <v>0</v>
      </c>
    </row>
    <row r="244" spans="1:29">
      <c r="A244" t="str">
        <f t="shared" si="30"/>
        <v>11-2021</v>
      </c>
      <c r="B244" s="93">
        <v>44510</v>
      </c>
      <c r="C244" s="90">
        <v>52200</v>
      </c>
      <c r="D244" s="90">
        <v>53500</v>
      </c>
      <c r="E244" s="90">
        <v>51000</v>
      </c>
      <c r="F244" s="90">
        <v>47500</v>
      </c>
      <c r="G244" s="90">
        <v>51400</v>
      </c>
      <c r="H244" s="91" t="s">
        <v>25</v>
      </c>
      <c r="I244" s="90">
        <v>49500</v>
      </c>
      <c r="J244" s="91" t="s">
        <v>25</v>
      </c>
      <c r="K244" s="90">
        <v>51100</v>
      </c>
      <c r="L244" s="91" t="s">
        <v>25</v>
      </c>
      <c r="M244" s="90">
        <v>51000</v>
      </c>
      <c r="N244" s="90">
        <v>51200</v>
      </c>
      <c r="O244" s="90">
        <v>48800</v>
      </c>
      <c r="P244" s="91" t="s">
        <v>25</v>
      </c>
      <c r="Q244" s="90">
        <v>47300</v>
      </c>
      <c r="R244" s="90">
        <v>47800</v>
      </c>
      <c r="S244" s="90">
        <v>47700</v>
      </c>
      <c r="T244" s="90">
        <v>50200</v>
      </c>
      <c r="U244" s="90">
        <v>51900</v>
      </c>
      <c r="V244" s="90">
        <v>49000</v>
      </c>
      <c r="W244" s="90">
        <v>51700</v>
      </c>
      <c r="X244" s="90">
        <v>54400</v>
      </c>
      <c r="Y244" t="str">
        <f t="shared" si="31"/>
        <v>11-2021</v>
      </c>
      <c r="Z244">
        <f t="shared" si="32"/>
        <v>0</v>
      </c>
      <c r="AA244">
        <f t="shared" si="33"/>
        <v>0</v>
      </c>
      <c r="AB244">
        <f t="shared" si="34"/>
        <v>0</v>
      </c>
      <c r="AC244">
        <f t="shared" si="35"/>
        <v>0</v>
      </c>
    </row>
    <row r="245" spans="1:29">
      <c r="A245" t="str">
        <f t="shared" si="30"/>
        <v>11-2021</v>
      </c>
      <c r="B245" s="93">
        <v>44511</v>
      </c>
      <c r="C245" s="90">
        <v>51700</v>
      </c>
      <c r="D245" s="90">
        <v>53300</v>
      </c>
      <c r="E245" s="90">
        <v>51000</v>
      </c>
      <c r="F245" s="90">
        <v>46800</v>
      </c>
      <c r="G245" s="90">
        <v>51100</v>
      </c>
      <c r="H245" s="91" t="s">
        <v>25</v>
      </c>
      <c r="I245" s="90">
        <v>49000</v>
      </c>
      <c r="J245" s="91" t="s">
        <v>25</v>
      </c>
      <c r="K245" s="90">
        <v>51100</v>
      </c>
      <c r="L245" s="91" t="s">
        <v>25</v>
      </c>
      <c r="M245" s="90">
        <v>50700</v>
      </c>
      <c r="N245" s="90">
        <v>51200</v>
      </c>
      <c r="O245" s="90">
        <v>48300</v>
      </c>
      <c r="P245" s="91" t="s">
        <v>25</v>
      </c>
      <c r="Q245" s="90">
        <v>47000</v>
      </c>
      <c r="R245" s="90">
        <v>47800</v>
      </c>
      <c r="S245" s="90">
        <v>47500</v>
      </c>
      <c r="T245" s="90">
        <v>49500</v>
      </c>
      <c r="U245" s="91" t="s">
        <v>25</v>
      </c>
      <c r="V245" s="91" t="s">
        <v>25</v>
      </c>
      <c r="W245" s="90">
        <v>51300</v>
      </c>
      <c r="X245" s="90">
        <v>54200</v>
      </c>
      <c r="Y245" t="str">
        <f t="shared" si="31"/>
        <v>11-2021</v>
      </c>
      <c r="Z245">
        <f t="shared" si="32"/>
        <v>0</v>
      </c>
      <c r="AA245">
        <f t="shared" si="33"/>
        <v>0</v>
      </c>
      <c r="AB245">
        <f t="shared" si="34"/>
        <v>0</v>
      </c>
      <c r="AC245">
        <f t="shared" si="35"/>
        <v>0</v>
      </c>
    </row>
    <row r="246" spans="1:29">
      <c r="A246" t="str">
        <f t="shared" si="30"/>
        <v>11-2021</v>
      </c>
      <c r="B246" s="93">
        <v>44512</v>
      </c>
      <c r="C246" s="90">
        <v>51200</v>
      </c>
      <c r="D246" s="90">
        <v>53000</v>
      </c>
      <c r="E246" s="90">
        <v>50300</v>
      </c>
      <c r="F246" s="90">
        <v>47000</v>
      </c>
      <c r="G246" s="90">
        <v>51100</v>
      </c>
      <c r="H246" s="91" t="s">
        <v>25</v>
      </c>
      <c r="I246" s="90">
        <v>49000</v>
      </c>
      <c r="J246" s="91" t="s">
        <v>25</v>
      </c>
      <c r="K246" s="90">
        <v>51100</v>
      </c>
      <c r="L246" s="91" t="s">
        <v>25</v>
      </c>
      <c r="M246" s="90">
        <v>50600</v>
      </c>
      <c r="N246" s="90">
        <v>51200</v>
      </c>
      <c r="O246" s="90">
        <v>48200</v>
      </c>
      <c r="P246" s="91" t="s">
        <v>25</v>
      </c>
      <c r="Q246" s="90">
        <v>46700</v>
      </c>
      <c r="R246" s="90">
        <v>47400</v>
      </c>
      <c r="S246" s="90">
        <v>47300</v>
      </c>
      <c r="T246" s="90">
        <v>49700</v>
      </c>
      <c r="U246" s="90">
        <v>51900</v>
      </c>
      <c r="V246" s="90">
        <v>48500</v>
      </c>
      <c r="W246" s="90">
        <v>51100</v>
      </c>
      <c r="X246" s="90">
        <v>54000</v>
      </c>
      <c r="Y246" t="str">
        <f t="shared" si="31"/>
        <v>11-2021</v>
      </c>
      <c r="Z246">
        <f t="shared" si="32"/>
        <v>0</v>
      </c>
      <c r="AA246">
        <f t="shared" si="33"/>
        <v>0</v>
      </c>
      <c r="AB246">
        <f t="shared" si="34"/>
        <v>0</v>
      </c>
      <c r="AC246">
        <f t="shared" si="35"/>
        <v>0</v>
      </c>
    </row>
    <row r="247" spans="1:29">
      <c r="A247" t="str">
        <f t="shared" si="30"/>
        <v>11-2021</v>
      </c>
      <c r="B247" s="93">
        <v>44513</v>
      </c>
      <c r="C247" s="90">
        <v>51200</v>
      </c>
      <c r="D247" s="90">
        <v>53000</v>
      </c>
      <c r="E247" s="90">
        <v>50300</v>
      </c>
      <c r="F247" s="90">
        <v>46700</v>
      </c>
      <c r="G247" s="90">
        <v>51100</v>
      </c>
      <c r="H247" s="91" t="s">
        <v>25</v>
      </c>
      <c r="I247" s="90">
        <v>48500</v>
      </c>
      <c r="J247" s="91" t="s">
        <v>25</v>
      </c>
      <c r="K247" s="90">
        <v>51100</v>
      </c>
      <c r="L247" s="91" t="s">
        <v>25</v>
      </c>
      <c r="M247" s="90">
        <v>50800</v>
      </c>
      <c r="N247" s="90">
        <v>51200</v>
      </c>
      <c r="O247" s="90">
        <v>47800</v>
      </c>
      <c r="P247" s="91" t="s">
        <v>25</v>
      </c>
      <c r="Q247" s="90">
        <v>46300</v>
      </c>
      <c r="R247" s="90">
        <v>47200</v>
      </c>
      <c r="S247" s="90">
        <v>47200</v>
      </c>
      <c r="T247" s="90">
        <v>49300</v>
      </c>
      <c r="U247" s="90">
        <v>51200</v>
      </c>
      <c r="V247" s="90">
        <v>48400</v>
      </c>
      <c r="W247" s="90">
        <v>51100</v>
      </c>
      <c r="X247" s="90">
        <v>54000</v>
      </c>
      <c r="Y247" t="str">
        <f t="shared" si="31"/>
        <v>11-2021</v>
      </c>
      <c r="Z247">
        <f t="shared" si="32"/>
        <v>0</v>
      </c>
      <c r="AA247">
        <f t="shared" si="33"/>
        <v>0</v>
      </c>
      <c r="AB247">
        <f t="shared" si="34"/>
        <v>0</v>
      </c>
      <c r="AC247">
        <f t="shared" si="35"/>
        <v>0</v>
      </c>
    </row>
    <row r="248" spans="1:29">
      <c r="A248" t="str">
        <f t="shared" si="30"/>
        <v>11-2021</v>
      </c>
      <c r="B248" s="93">
        <v>44514</v>
      </c>
      <c r="C248" s="90" t="s">
        <v>24</v>
      </c>
      <c r="D248" s="90" t="s">
        <v>24</v>
      </c>
      <c r="E248" s="90" t="s">
        <v>24</v>
      </c>
      <c r="F248" s="90" t="s">
        <v>24</v>
      </c>
      <c r="G248" s="90" t="s">
        <v>24</v>
      </c>
      <c r="H248" s="90" t="s">
        <v>24</v>
      </c>
      <c r="I248" s="90" t="s">
        <v>24</v>
      </c>
      <c r="J248" s="90" t="s">
        <v>24</v>
      </c>
      <c r="K248" s="90" t="s">
        <v>24</v>
      </c>
      <c r="L248" s="90" t="s">
        <v>24</v>
      </c>
      <c r="M248" s="90" t="s">
        <v>24</v>
      </c>
      <c r="N248" s="90" t="s">
        <v>24</v>
      </c>
      <c r="O248" s="90" t="s">
        <v>24</v>
      </c>
      <c r="P248" s="90" t="s">
        <v>24</v>
      </c>
      <c r="Q248" s="90" t="s">
        <v>24</v>
      </c>
      <c r="R248" s="90" t="s">
        <v>24</v>
      </c>
      <c r="S248" s="90" t="s">
        <v>24</v>
      </c>
      <c r="T248" s="90" t="s">
        <v>24</v>
      </c>
      <c r="U248" s="90" t="s">
        <v>24</v>
      </c>
      <c r="V248" s="90" t="s">
        <v>24</v>
      </c>
      <c r="W248" s="90" t="s">
        <v>24</v>
      </c>
      <c r="X248" s="90" t="s">
        <v>24</v>
      </c>
      <c r="Y248" t="str">
        <f t="shared" si="31"/>
        <v>11-2021</v>
      </c>
      <c r="Z248">
        <f t="shared" si="32"/>
        <v>0</v>
      </c>
      <c r="AA248">
        <f t="shared" si="33"/>
        <v>0</v>
      </c>
      <c r="AB248">
        <f t="shared" si="34"/>
        <v>0</v>
      </c>
      <c r="AC248">
        <f t="shared" si="35"/>
        <v>0</v>
      </c>
    </row>
    <row r="249" spans="1:29">
      <c r="A249" t="str">
        <f t="shared" si="30"/>
        <v>11-2021</v>
      </c>
      <c r="B249" s="93">
        <v>44515</v>
      </c>
      <c r="C249" s="90">
        <v>50700</v>
      </c>
      <c r="D249" s="90">
        <v>51500</v>
      </c>
      <c r="E249" s="91" t="s">
        <v>25</v>
      </c>
      <c r="F249" s="90">
        <v>45500</v>
      </c>
      <c r="G249" s="90">
        <v>50000</v>
      </c>
      <c r="H249" s="91" t="s">
        <v>25</v>
      </c>
      <c r="I249" s="90">
        <v>48000</v>
      </c>
      <c r="J249" s="91" t="s">
        <v>25</v>
      </c>
      <c r="K249" s="90">
        <v>50100</v>
      </c>
      <c r="L249" s="91" t="s">
        <v>25</v>
      </c>
      <c r="M249" s="90">
        <v>49900</v>
      </c>
      <c r="N249" s="90">
        <v>50200</v>
      </c>
      <c r="O249" s="90">
        <v>46700</v>
      </c>
      <c r="P249" s="91" t="s">
        <v>25</v>
      </c>
      <c r="Q249" s="90">
        <v>45200</v>
      </c>
      <c r="R249" s="90">
        <v>46200</v>
      </c>
      <c r="S249" s="90">
        <v>46600</v>
      </c>
      <c r="T249" s="90">
        <v>48200</v>
      </c>
      <c r="U249" s="90">
        <v>50500</v>
      </c>
      <c r="V249" s="90">
        <v>47800</v>
      </c>
      <c r="W249" s="90">
        <v>50700</v>
      </c>
      <c r="X249" s="90">
        <v>53000</v>
      </c>
      <c r="Y249" t="str">
        <f t="shared" si="31"/>
        <v>11-2021</v>
      </c>
      <c r="Z249">
        <f t="shared" si="32"/>
        <v>0</v>
      </c>
      <c r="AA249">
        <f t="shared" si="33"/>
        <v>0</v>
      </c>
      <c r="AB249">
        <f t="shared" si="34"/>
        <v>0</v>
      </c>
      <c r="AC249">
        <f t="shared" si="35"/>
        <v>0</v>
      </c>
    </row>
    <row r="250" spans="1:29">
      <c r="A250" t="str">
        <f t="shared" si="30"/>
        <v>11-2021</v>
      </c>
      <c r="B250" s="93">
        <v>44516</v>
      </c>
      <c r="C250" s="90">
        <v>50700</v>
      </c>
      <c r="D250" s="90">
        <v>51000</v>
      </c>
      <c r="E250" s="90">
        <v>48200</v>
      </c>
      <c r="F250" s="90">
        <v>45100</v>
      </c>
      <c r="G250" s="90">
        <v>49700</v>
      </c>
      <c r="H250" s="91" t="s">
        <v>25</v>
      </c>
      <c r="I250" s="90">
        <v>47500</v>
      </c>
      <c r="J250" s="91" t="s">
        <v>25</v>
      </c>
      <c r="K250" s="90">
        <v>50100</v>
      </c>
      <c r="L250" s="91" t="s">
        <v>25</v>
      </c>
      <c r="M250" s="90">
        <v>48900</v>
      </c>
      <c r="N250" s="90">
        <v>49700</v>
      </c>
      <c r="O250" s="90">
        <v>46500</v>
      </c>
      <c r="P250" s="91" t="s">
        <v>25</v>
      </c>
      <c r="Q250" s="90">
        <v>44700</v>
      </c>
      <c r="R250" s="90">
        <v>45700</v>
      </c>
      <c r="S250" s="90">
        <v>45400</v>
      </c>
      <c r="T250" s="90">
        <v>47800</v>
      </c>
      <c r="U250" s="90">
        <v>49500</v>
      </c>
      <c r="V250" s="90">
        <v>47500</v>
      </c>
      <c r="W250" s="90">
        <v>50300</v>
      </c>
      <c r="X250" s="90">
        <v>53000</v>
      </c>
      <c r="Y250" t="str">
        <f t="shared" si="31"/>
        <v>11-2021</v>
      </c>
      <c r="Z250">
        <f t="shared" si="32"/>
        <v>0</v>
      </c>
      <c r="AA250">
        <f t="shared" si="33"/>
        <v>0</v>
      </c>
      <c r="AB250">
        <f t="shared" si="34"/>
        <v>0</v>
      </c>
      <c r="AC250">
        <f t="shared" si="35"/>
        <v>0</v>
      </c>
    </row>
    <row r="251" spans="1:29">
      <c r="A251" t="str">
        <f t="shared" si="30"/>
        <v>11-2021</v>
      </c>
      <c r="B251" s="93">
        <v>44517</v>
      </c>
      <c r="C251" s="90">
        <v>50700</v>
      </c>
      <c r="D251" s="90">
        <v>50700</v>
      </c>
      <c r="E251" s="90">
        <v>48200</v>
      </c>
      <c r="F251" s="90">
        <v>45600</v>
      </c>
      <c r="G251" s="90">
        <v>49700</v>
      </c>
      <c r="H251" s="91" t="s">
        <v>25</v>
      </c>
      <c r="I251" s="90">
        <v>47500</v>
      </c>
      <c r="J251" s="91" t="s">
        <v>25</v>
      </c>
      <c r="K251" s="90">
        <v>50100</v>
      </c>
      <c r="L251" s="91" t="s">
        <v>25</v>
      </c>
      <c r="M251" s="90">
        <v>48800</v>
      </c>
      <c r="N251" s="90">
        <v>49700</v>
      </c>
      <c r="O251" s="90">
        <v>46600</v>
      </c>
      <c r="P251" s="91" t="s">
        <v>25</v>
      </c>
      <c r="Q251" s="90">
        <v>45300</v>
      </c>
      <c r="R251" s="90">
        <v>45700</v>
      </c>
      <c r="S251" s="90">
        <v>45500</v>
      </c>
      <c r="T251" s="90">
        <v>48300</v>
      </c>
      <c r="U251" s="90">
        <v>49500</v>
      </c>
      <c r="V251" s="90">
        <v>47500</v>
      </c>
      <c r="W251" s="90">
        <v>50300</v>
      </c>
      <c r="X251" s="90">
        <v>53000</v>
      </c>
      <c r="Y251" t="str">
        <f t="shared" si="31"/>
        <v>11-2021</v>
      </c>
      <c r="Z251">
        <f t="shared" si="32"/>
        <v>0</v>
      </c>
      <c r="AA251">
        <f t="shared" si="33"/>
        <v>0</v>
      </c>
      <c r="AB251">
        <f t="shared" si="34"/>
        <v>0</v>
      </c>
      <c r="AC251">
        <f t="shared" si="35"/>
        <v>0</v>
      </c>
    </row>
    <row r="252" spans="1:29">
      <c r="A252" t="str">
        <f t="shared" si="30"/>
        <v>11-2021</v>
      </c>
      <c r="B252" s="93">
        <v>44518</v>
      </c>
      <c r="C252" s="90">
        <v>51000</v>
      </c>
      <c r="D252" s="90">
        <v>50700</v>
      </c>
      <c r="E252" s="90">
        <v>48000</v>
      </c>
      <c r="F252" s="90">
        <v>45600</v>
      </c>
      <c r="G252" s="90">
        <v>49700</v>
      </c>
      <c r="H252" s="91" t="s">
        <v>25</v>
      </c>
      <c r="I252" s="90">
        <v>48000</v>
      </c>
      <c r="J252" s="91" t="s">
        <v>25</v>
      </c>
      <c r="K252" s="90">
        <v>50600</v>
      </c>
      <c r="L252" s="91" t="s">
        <v>25</v>
      </c>
      <c r="M252" s="90">
        <v>49300</v>
      </c>
      <c r="N252" s="90">
        <v>49900</v>
      </c>
      <c r="O252" s="90">
        <v>46800</v>
      </c>
      <c r="P252" s="91" t="s">
        <v>25</v>
      </c>
      <c r="Q252" s="90">
        <v>45500</v>
      </c>
      <c r="R252" s="90">
        <v>45700</v>
      </c>
      <c r="S252" s="90">
        <v>45700</v>
      </c>
      <c r="T252" s="90">
        <v>48300</v>
      </c>
      <c r="U252" s="90">
        <v>49200</v>
      </c>
      <c r="V252" s="90">
        <v>48100</v>
      </c>
      <c r="W252" s="90">
        <v>50000</v>
      </c>
      <c r="X252" s="90">
        <v>53000</v>
      </c>
      <c r="Y252" t="str">
        <f t="shared" si="31"/>
        <v>11-2021</v>
      </c>
      <c r="Z252">
        <f t="shared" si="32"/>
        <v>0</v>
      </c>
      <c r="AA252">
        <f t="shared" si="33"/>
        <v>0</v>
      </c>
      <c r="AB252">
        <f t="shared" si="34"/>
        <v>0</v>
      </c>
      <c r="AC252">
        <f t="shared" si="35"/>
        <v>0</v>
      </c>
    </row>
    <row r="253" spans="1:29">
      <c r="A253" t="str">
        <f t="shared" si="30"/>
        <v>11-2021</v>
      </c>
      <c r="B253" s="93">
        <v>44519</v>
      </c>
      <c r="C253" s="90">
        <v>51000</v>
      </c>
      <c r="D253" s="90">
        <v>50500</v>
      </c>
      <c r="E253" s="90">
        <v>48500</v>
      </c>
      <c r="F253" s="90">
        <v>45500</v>
      </c>
      <c r="G253" s="90">
        <v>49700</v>
      </c>
      <c r="H253" s="91" t="s">
        <v>25</v>
      </c>
      <c r="I253" s="90">
        <v>47500</v>
      </c>
      <c r="J253" s="91" t="s">
        <v>25</v>
      </c>
      <c r="K253" s="90">
        <v>50600</v>
      </c>
      <c r="L253" s="91" t="s">
        <v>25</v>
      </c>
      <c r="M253" s="90">
        <v>49500</v>
      </c>
      <c r="N253" s="90">
        <v>49900</v>
      </c>
      <c r="O253" s="90">
        <v>46700</v>
      </c>
      <c r="P253" s="91" t="s">
        <v>25</v>
      </c>
      <c r="Q253" s="90">
        <v>45500</v>
      </c>
      <c r="R253" s="90">
        <v>45800</v>
      </c>
      <c r="S253" s="90">
        <v>45700</v>
      </c>
      <c r="T253" s="90">
        <v>48300</v>
      </c>
      <c r="U253" s="90">
        <v>49200</v>
      </c>
      <c r="V253" s="90">
        <v>48100</v>
      </c>
      <c r="W253" s="90">
        <v>50000</v>
      </c>
      <c r="X253" s="90">
        <v>53000</v>
      </c>
      <c r="Y253" t="str">
        <f t="shared" si="31"/>
        <v>11-2021</v>
      </c>
      <c r="Z253">
        <f t="shared" si="32"/>
        <v>0</v>
      </c>
      <c r="AA253">
        <f t="shared" si="33"/>
        <v>0</v>
      </c>
      <c r="AB253">
        <f t="shared" si="34"/>
        <v>0</v>
      </c>
      <c r="AC253">
        <f t="shared" si="35"/>
        <v>0</v>
      </c>
    </row>
    <row r="254" spans="1:29">
      <c r="A254" t="str">
        <f t="shared" si="30"/>
        <v>11-2021</v>
      </c>
      <c r="B254" s="93">
        <v>44520</v>
      </c>
      <c r="C254" s="90">
        <v>51200</v>
      </c>
      <c r="D254" s="90">
        <v>50500</v>
      </c>
      <c r="E254" s="90">
        <v>48700</v>
      </c>
      <c r="F254" s="90">
        <v>45800</v>
      </c>
      <c r="G254" s="90">
        <v>49700</v>
      </c>
      <c r="H254" s="91" t="s">
        <v>25</v>
      </c>
      <c r="I254" s="90">
        <v>48000</v>
      </c>
      <c r="J254" s="91" t="s">
        <v>25</v>
      </c>
      <c r="K254" s="90">
        <v>50600</v>
      </c>
      <c r="L254" s="91" t="s">
        <v>25</v>
      </c>
      <c r="M254" s="90">
        <v>49700</v>
      </c>
      <c r="N254" s="90">
        <v>49900</v>
      </c>
      <c r="O254" s="90">
        <v>47000</v>
      </c>
      <c r="P254" s="91" t="s">
        <v>25</v>
      </c>
      <c r="Q254" s="90">
        <v>45900</v>
      </c>
      <c r="R254" s="90">
        <v>46000</v>
      </c>
      <c r="S254" s="90">
        <v>45700</v>
      </c>
      <c r="T254" s="90">
        <v>48500</v>
      </c>
      <c r="U254" s="90">
        <v>49300</v>
      </c>
      <c r="V254" s="90">
        <v>48100</v>
      </c>
      <c r="W254" s="90">
        <v>50000</v>
      </c>
      <c r="X254" s="90">
        <v>53000</v>
      </c>
      <c r="Y254" t="str">
        <f t="shared" si="31"/>
        <v>11-2021</v>
      </c>
      <c r="Z254">
        <f t="shared" si="32"/>
        <v>0</v>
      </c>
      <c r="AA254">
        <f t="shared" si="33"/>
        <v>0</v>
      </c>
      <c r="AB254">
        <f t="shared" si="34"/>
        <v>0</v>
      </c>
      <c r="AC254">
        <f t="shared" si="35"/>
        <v>0</v>
      </c>
    </row>
    <row r="255" spans="1:29">
      <c r="A255" t="str">
        <f t="shared" si="30"/>
        <v>11-2021</v>
      </c>
      <c r="B255" s="93">
        <v>44521</v>
      </c>
      <c r="C255" s="90" t="s">
        <v>24</v>
      </c>
      <c r="D255" s="90" t="s">
        <v>24</v>
      </c>
      <c r="E255" s="90" t="s">
        <v>24</v>
      </c>
      <c r="F255" s="90" t="s">
        <v>24</v>
      </c>
      <c r="G255" s="90" t="s">
        <v>24</v>
      </c>
      <c r="H255" s="90" t="s">
        <v>24</v>
      </c>
      <c r="I255" s="90" t="s">
        <v>24</v>
      </c>
      <c r="J255" s="90" t="s">
        <v>24</v>
      </c>
      <c r="K255" s="90" t="s">
        <v>24</v>
      </c>
      <c r="L255" s="90" t="s">
        <v>24</v>
      </c>
      <c r="M255" s="90" t="s">
        <v>24</v>
      </c>
      <c r="N255" s="90" t="s">
        <v>24</v>
      </c>
      <c r="O255" s="90" t="s">
        <v>24</v>
      </c>
      <c r="P255" s="90" t="s">
        <v>24</v>
      </c>
      <c r="Q255" s="90" t="s">
        <v>24</v>
      </c>
      <c r="R255" s="90" t="s">
        <v>24</v>
      </c>
      <c r="S255" s="90" t="s">
        <v>24</v>
      </c>
      <c r="T255" s="90" t="s">
        <v>24</v>
      </c>
      <c r="U255" s="90" t="s">
        <v>24</v>
      </c>
      <c r="V255" s="90" t="s">
        <v>24</v>
      </c>
      <c r="W255" s="90" t="s">
        <v>24</v>
      </c>
      <c r="X255" s="90" t="s">
        <v>24</v>
      </c>
      <c r="Y255" t="str">
        <f t="shared" si="31"/>
        <v>11-2021</v>
      </c>
      <c r="Z255">
        <f t="shared" si="32"/>
        <v>0</v>
      </c>
      <c r="AA255">
        <f t="shared" si="33"/>
        <v>0</v>
      </c>
      <c r="AB255">
        <f t="shared" si="34"/>
        <v>0</v>
      </c>
      <c r="AC255">
        <f t="shared" si="35"/>
        <v>0</v>
      </c>
    </row>
    <row r="256" spans="1:29">
      <c r="A256" t="str">
        <f t="shared" si="30"/>
        <v>11-2021</v>
      </c>
      <c r="B256" s="93">
        <v>44522</v>
      </c>
      <c r="C256" s="90">
        <v>51000</v>
      </c>
      <c r="D256" s="90">
        <v>50000</v>
      </c>
      <c r="E256" s="90">
        <v>48200</v>
      </c>
      <c r="F256" s="90">
        <v>45400</v>
      </c>
      <c r="G256" s="90">
        <v>49600</v>
      </c>
      <c r="H256" s="91" t="s">
        <v>25</v>
      </c>
      <c r="I256" s="90">
        <v>47500</v>
      </c>
      <c r="J256" s="91" t="s">
        <v>25</v>
      </c>
      <c r="K256" s="90">
        <v>50500</v>
      </c>
      <c r="L256" s="91" t="s">
        <v>25</v>
      </c>
      <c r="M256" s="90">
        <v>49400</v>
      </c>
      <c r="N256" s="90">
        <v>49900</v>
      </c>
      <c r="O256" s="90">
        <v>46300</v>
      </c>
      <c r="P256" s="91" t="s">
        <v>25</v>
      </c>
      <c r="Q256" s="90">
        <v>45000</v>
      </c>
      <c r="R256" s="90">
        <v>45500</v>
      </c>
      <c r="S256" s="90">
        <v>45500</v>
      </c>
      <c r="T256" s="90">
        <v>48100</v>
      </c>
      <c r="U256" s="90">
        <v>48300</v>
      </c>
      <c r="V256" s="90">
        <v>47800</v>
      </c>
      <c r="W256" s="90">
        <v>49500</v>
      </c>
      <c r="X256" s="90">
        <v>51700</v>
      </c>
      <c r="Y256" t="str">
        <f t="shared" si="31"/>
        <v>11-2021</v>
      </c>
      <c r="Z256">
        <f t="shared" si="32"/>
        <v>0</v>
      </c>
      <c r="AA256">
        <f t="shared" si="33"/>
        <v>0</v>
      </c>
      <c r="AB256">
        <f t="shared" si="34"/>
        <v>0</v>
      </c>
      <c r="AC256">
        <f t="shared" si="35"/>
        <v>0</v>
      </c>
    </row>
    <row r="257" spans="1:29">
      <c r="A257" t="str">
        <f t="shared" si="30"/>
        <v>11-2021</v>
      </c>
      <c r="B257" s="93">
        <v>44523</v>
      </c>
      <c r="C257" s="90">
        <v>50800</v>
      </c>
      <c r="D257" s="90">
        <v>49500</v>
      </c>
      <c r="E257" s="90">
        <v>48000</v>
      </c>
      <c r="F257" s="90">
        <v>45000</v>
      </c>
      <c r="G257" s="90">
        <v>49500</v>
      </c>
      <c r="H257" s="91" t="s">
        <v>25</v>
      </c>
      <c r="I257" s="90">
        <v>47000</v>
      </c>
      <c r="J257" s="91" t="s">
        <v>25</v>
      </c>
      <c r="K257" s="90">
        <v>49200</v>
      </c>
      <c r="L257" s="91" t="s">
        <v>25</v>
      </c>
      <c r="M257" s="90">
        <v>48700</v>
      </c>
      <c r="N257" s="90">
        <v>48900</v>
      </c>
      <c r="O257" s="90">
        <v>45900</v>
      </c>
      <c r="P257" s="91" t="s">
        <v>25</v>
      </c>
      <c r="Q257" s="90">
        <v>44200</v>
      </c>
      <c r="R257" s="90">
        <v>44900</v>
      </c>
      <c r="S257" s="90">
        <v>45000</v>
      </c>
      <c r="T257" s="90">
        <v>47700</v>
      </c>
      <c r="U257" s="90">
        <v>47300</v>
      </c>
      <c r="V257" s="90">
        <v>47300</v>
      </c>
      <c r="W257" s="90">
        <v>49200</v>
      </c>
      <c r="X257" s="90">
        <v>51500</v>
      </c>
      <c r="Y257" t="str">
        <f t="shared" si="31"/>
        <v>11-2021</v>
      </c>
      <c r="Z257">
        <f t="shared" si="32"/>
        <v>0</v>
      </c>
      <c r="AA257">
        <f t="shared" si="33"/>
        <v>0</v>
      </c>
      <c r="AB257">
        <f t="shared" si="34"/>
        <v>0</v>
      </c>
      <c r="AC257">
        <f t="shared" si="35"/>
        <v>0</v>
      </c>
    </row>
    <row r="258" spans="1:29">
      <c r="A258" t="str">
        <f t="shared" si="30"/>
        <v>11-2021</v>
      </c>
      <c r="B258" s="93">
        <v>44524</v>
      </c>
      <c r="C258" s="90">
        <v>50800</v>
      </c>
      <c r="D258" s="90">
        <v>49000</v>
      </c>
      <c r="E258" s="90">
        <v>48000</v>
      </c>
      <c r="F258" s="90">
        <v>45400</v>
      </c>
      <c r="G258" s="90">
        <v>49000</v>
      </c>
      <c r="H258" s="91" t="s">
        <v>25</v>
      </c>
      <c r="I258" s="90">
        <v>47000</v>
      </c>
      <c r="J258" s="91" t="s">
        <v>25</v>
      </c>
      <c r="K258" s="90">
        <v>49200</v>
      </c>
      <c r="L258" s="91" t="s">
        <v>25</v>
      </c>
      <c r="M258" s="90">
        <v>48800</v>
      </c>
      <c r="N258" s="90">
        <v>48900</v>
      </c>
      <c r="O258" s="90">
        <v>46100</v>
      </c>
      <c r="P258" s="91" t="s">
        <v>25</v>
      </c>
      <c r="Q258" s="90">
        <v>44600</v>
      </c>
      <c r="R258" s="90">
        <v>44900</v>
      </c>
      <c r="S258" s="90">
        <v>44700</v>
      </c>
      <c r="T258" s="90">
        <v>48200</v>
      </c>
      <c r="U258" s="90">
        <v>47300</v>
      </c>
      <c r="V258" s="90">
        <v>47300</v>
      </c>
      <c r="W258" s="90">
        <v>49000</v>
      </c>
      <c r="X258" s="90">
        <v>51400</v>
      </c>
      <c r="Y258" t="str">
        <f t="shared" si="31"/>
        <v>11-2021</v>
      </c>
      <c r="Z258">
        <f t="shared" si="32"/>
        <v>0</v>
      </c>
      <c r="AA258">
        <f t="shared" si="33"/>
        <v>0</v>
      </c>
      <c r="AB258">
        <f t="shared" si="34"/>
        <v>0</v>
      </c>
      <c r="AC258">
        <f t="shared" si="35"/>
        <v>0</v>
      </c>
    </row>
    <row r="259" spans="1:29">
      <c r="A259" t="str">
        <f t="shared" si="30"/>
        <v>11-2021</v>
      </c>
      <c r="B259" s="93">
        <v>44525</v>
      </c>
      <c r="C259" s="90">
        <v>50600</v>
      </c>
      <c r="D259" s="90">
        <v>49000</v>
      </c>
      <c r="E259" s="90">
        <v>48000</v>
      </c>
      <c r="F259" s="90">
        <v>45000</v>
      </c>
      <c r="G259" s="90">
        <v>49000</v>
      </c>
      <c r="H259" s="91" t="s">
        <v>25</v>
      </c>
      <c r="I259" s="90">
        <v>46500</v>
      </c>
      <c r="J259" s="91" t="s">
        <v>25</v>
      </c>
      <c r="K259" s="90">
        <v>49200</v>
      </c>
      <c r="L259" s="91" t="s">
        <v>25</v>
      </c>
      <c r="M259" s="90">
        <v>48600</v>
      </c>
      <c r="N259" s="90">
        <v>48900</v>
      </c>
      <c r="O259" s="90">
        <v>45400</v>
      </c>
      <c r="P259" s="91" t="s">
        <v>25</v>
      </c>
      <c r="Q259" s="90">
        <v>44000</v>
      </c>
      <c r="R259" s="90">
        <v>44500</v>
      </c>
      <c r="S259" s="90">
        <v>44700</v>
      </c>
      <c r="T259" s="90">
        <v>47700</v>
      </c>
      <c r="U259" s="90">
        <v>47300</v>
      </c>
      <c r="V259" s="90">
        <v>46800</v>
      </c>
      <c r="W259" s="90">
        <v>48600</v>
      </c>
      <c r="X259" s="90">
        <v>51000</v>
      </c>
      <c r="Y259" t="str">
        <f t="shared" si="31"/>
        <v>11-2021</v>
      </c>
      <c r="Z259">
        <f t="shared" si="32"/>
        <v>0</v>
      </c>
      <c r="AA259">
        <f t="shared" si="33"/>
        <v>0</v>
      </c>
      <c r="AB259">
        <f t="shared" si="34"/>
        <v>0</v>
      </c>
      <c r="AC259">
        <f t="shared" si="35"/>
        <v>0</v>
      </c>
    </row>
    <row r="260" spans="1:29">
      <c r="A260" t="str">
        <f t="shared" si="30"/>
        <v>11-2021</v>
      </c>
      <c r="B260" s="93">
        <v>44526</v>
      </c>
      <c r="C260" s="90">
        <v>50600</v>
      </c>
      <c r="D260" s="90">
        <v>49000</v>
      </c>
      <c r="E260" s="90">
        <v>48200</v>
      </c>
      <c r="F260" s="90">
        <v>45300</v>
      </c>
      <c r="G260" s="90">
        <v>48500</v>
      </c>
      <c r="H260" s="91" t="s">
        <v>25</v>
      </c>
      <c r="I260" s="90">
        <v>47000</v>
      </c>
      <c r="J260" s="91" t="s">
        <v>25</v>
      </c>
      <c r="K260" s="90">
        <v>48700</v>
      </c>
      <c r="L260" s="91" t="s">
        <v>25</v>
      </c>
      <c r="M260" s="90">
        <v>48900</v>
      </c>
      <c r="N260" s="90">
        <v>48800</v>
      </c>
      <c r="O260" s="90">
        <v>45800</v>
      </c>
      <c r="P260" s="91" t="s">
        <v>25</v>
      </c>
      <c r="Q260" s="90">
        <v>44600</v>
      </c>
      <c r="R260" s="90">
        <v>45000</v>
      </c>
      <c r="S260" s="90">
        <v>44700</v>
      </c>
      <c r="T260" s="90">
        <v>47700</v>
      </c>
      <c r="U260" s="90">
        <v>47400</v>
      </c>
      <c r="V260" s="90">
        <v>47300</v>
      </c>
      <c r="W260" s="90">
        <v>48600</v>
      </c>
      <c r="X260" s="90">
        <v>51000</v>
      </c>
      <c r="Y260" t="str">
        <f t="shared" si="31"/>
        <v>11-2021</v>
      </c>
      <c r="Z260">
        <f t="shared" si="32"/>
        <v>0</v>
      </c>
      <c r="AA260">
        <f t="shared" si="33"/>
        <v>0</v>
      </c>
      <c r="AB260">
        <f t="shared" si="34"/>
        <v>0</v>
      </c>
      <c r="AC260">
        <f t="shared" si="35"/>
        <v>0</v>
      </c>
    </row>
    <row r="261" spans="1:29">
      <c r="A261" t="str">
        <f t="shared" si="30"/>
        <v>11-2021</v>
      </c>
      <c r="B261" s="93">
        <v>44527</v>
      </c>
      <c r="C261" s="90">
        <v>50300</v>
      </c>
      <c r="D261" s="90">
        <v>48500</v>
      </c>
      <c r="E261" s="90">
        <v>48200</v>
      </c>
      <c r="F261" s="90">
        <v>45100</v>
      </c>
      <c r="G261" s="90">
        <v>48500</v>
      </c>
      <c r="H261" s="91" t="s">
        <v>25</v>
      </c>
      <c r="I261" s="90">
        <v>47000</v>
      </c>
      <c r="J261" s="91" t="s">
        <v>25</v>
      </c>
      <c r="K261" s="90">
        <v>48700</v>
      </c>
      <c r="L261" s="91" t="s">
        <v>25</v>
      </c>
      <c r="M261" s="90">
        <v>49000</v>
      </c>
      <c r="N261" s="90">
        <v>48900</v>
      </c>
      <c r="O261" s="90">
        <v>45700</v>
      </c>
      <c r="P261" s="91" t="s">
        <v>25</v>
      </c>
      <c r="Q261" s="90">
        <v>44500</v>
      </c>
      <c r="R261" s="90">
        <v>45000</v>
      </c>
      <c r="S261" s="90">
        <v>44600</v>
      </c>
      <c r="T261" s="90">
        <v>47500</v>
      </c>
      <c r="U261" s="90">
        <v>47400</v>
      </c>
      <c r="V261" s="90">
        <v>47000</v>
      </c>
      <c r="W261" s="90">
        <v>48600</v>
      </c>
      <c r="X261" s="90">
        <v>51000</v>
      </c>
      <c r="Y261" t="str">
        <f t="shared" si="31"/>
        <v>11-2021</v>
      </c>
      <c r="Z261">
        <f t="shared" si="32"/>
        <v>0</v>
      </c>
      <c r="AA261">
        <f t="shared" si="33"/>
        <v>0</v>
      </c>
      <c r="AB261">
        <f t="shared" si="34"/>
        <v>0</v>
      </c>
      <c r="AC261">
        <f t="shared" si="35"/>
        <v>0</v>
      </c>
    </row>
    <row r="262" spans="1:29">
      <c r="A262" t="str">
        <f t="shared" si="30"/>
        <v>11-2021</v>
      </c>
      <c r="B262" s="93">
        <v>44528</v>
      </c>
      <c r="C262" s="90" t="s">
        <v>24</v>
      </c>
      <c r="D262" s="90" t="s">
        <v>24</v>
      </c>
      <c r="E262" s="90" t="s">
        <v>24</v>
      </c>
      <c r="F262" s="90" t="s">
        <v>24</v>
      </c>
      <c r="G262" s="90" t="s">
        <v>24</v>
      </c>
      <c r="H262" s="90" t="s">
        <v>24</v>
      </c>
      <c r="I262" s="90" t="s">
        <v>24</v>
      </c>
      <c r="J262" s="90" t="s">
        <v>24</v>
      </c>
      <c r="K262" s="90" t="s">
        <v>24</v>
      </c>
      <c r="L262" s="90" t="s">
        <v>24</v>
      </c>
      <c r="M262" s="90" t="s">
        <v>24</v>
      </c>
      <c r="N262" s="90" t="s">
        <v>24</v>
      </c>
      <c r="O262" s="90" t="s">
        <v>24</v>
      </c>
      <c r="P262" s="90" t="s">
        <v>24</v>
      </c>
      <c r="Q262" s="90" t="s">
        <v>24</v>
      </c>
      <c r="R262" s="90" t="s">
        <v>24</v>
      </c>
      <c r="S262" s="90" t="s">
        <v>24</v>
      </c>
      <c r="T262" s="90" t="s">
        <v>24</v>
      </c>
      <c r="U262" s="90" t="s">
        <v>24</v>
      </c>
      <c r="V262" s="90" t="s">
        <v>24</v>
      </c>
      <c r="W262" s="90" t="s">
        <v>24</v>
      </c>
      <c r="X262" s="90" t="s">
        <v>24</v>
      </c>
      <c r="Y262" t="str">
        <f t="shared" si="31"/>
        <v>11-2021</v>
      </c>
      <c r="Z262">
        <f t="shared" si="32"/>
        <v>0</v>
      </c>
      <c r="AA262">
        <f t="shared" si="33"/>
        <v>0</v>
      </c>
      <c r="AB262">
        <f t="shared" si="34"/>
        <v>0</v>
      </c>
      <c r="AC262">
        <f t="shared" si="35"/>
        <v>0</v>
      </c>
    </row>
    <row r="263" spans="1:29">
      <c r="A263" t="str">
        <f t="shared" si="30"/>
        <v>11-2021</v>
      </c>
      <c r="B263" s="93">
        <v>44529</v>
      </c>
      <c r="C263" s="90">
        <v>50300</v>
      </c>
      <c r="D263" s="90">
        <v>48300</v>
      </c>
      <c r="E263" s="90">
        <v>48300</v>
      </c>
      <c r="F263" s="90">
        <v>45200</v>
      </c>
      <c r="G263" s="90">
        <v>48300</v>
      </c>
      <c r="H263" s="91" t="s">
        <v>25</v>
      </c>
      <c r="I263" s="90">
        <v>47000</v>
      </c>
      <c r="J263" s="91" t="s">
        <v>25</v>
      </c>
      <c r="K263" s="90">
        <v>48700</v>
      </c>
      <c r="L263" s="91" t="s">
        <v>25</v>
      </c>
      <c r="M263" s="90">
        <v>49100</v>
      </c>
      <c r="N263" s="90">
        <v>48900</v>
      </c>
      <c r="O263" s="90">
        <v>46000</v>
      </c>
      <c r="P263" s="91" t="s">
        <v>25</v>
      </c>
      <c r="Q263" s="90">
        <v>44400</v>
      </c>
      <c r="R263" s="90">
        <v>45000</v>
      </c>
      <c r="S263" s="90">
        <v>44700</v>
      </c>
      <c r="T263" s="90">
        <v>47700</v>
      </c>
      <c r="U263" s="90">
        <v>47400</v>
      </c>
      <c r="V263" s="90">
        <v>47200</v>
      </c>
      <c r="W263" s="90">
        <v>48300</v>
      </c>
      <c r="X263" s="90">
        <v>50300</v>
      </c>
      <c r="Y263" t="str">
        <f t="shared" si="31"/>
        <v>11-2021</v>
      </c>
      <c r="Z263">
        <f t="shared" si="32"/>
        <v>0</v>
      </c>
      <c r="AA263">
        <f t="shared" si="33"/>
        <v>0</v>
      </c>
      <c r="AB263">
        <f t="shared" si="34"/>
        <v>0</v>
      </c>
      <c r="AC263">
        <f t="shared" si="35"/>
        <v>0</v>
      </c>
    </row>
    <row r="264" spans="1:29">
      <c r="A264" t="str">
        <f t="shared" si="30"/>
        <v>11-2021</v>
      </c>
      <c r="B264" s="93">
        <v>44530</v>
      </c>
      <c r="C264" s="90">
        <v>50300</v>
      </c>
      <c r="D264" s="90">
        <v>48000</v>
      </c>
      <c r="E264" s="90">
        <v>49200</v>
      </c>
      <c r="F264" s="90">
        <v>45500</v>
      </c>
      <c r="G264" s="90">
        <v>48300</v>
      </c>
      <c r="H264" s="91" t="s">
        <v>25</v>
      </c>
      <c r="I264" s="90">
        <v>47500</v>
      </c>
      <c r="J264" s="91" t="s">
        <v>25</v>
      </c>
      <c r="K264" s="90">
        <v>48700</v>
      </c>
      <c r="L264" s="91" t="s">
        <v>25</v>
      </c>
      <c r="M264" s="90">
        <v>49400</v>
      </c>
      <c r="N264" s="90">
        <v>48900</v>
      </c>
      <c r="O264" s="90">
        <v>46800</v>
      </c>
      <c r="P264" s="91" t="s">
        <v>25</v>
      </c>
      <c r="Q264" s="90">
        <v>45000</v>
      </c>
      <c r="R264" s="90">
        <v>45400</v>
      </c>
      <c r="S264" s="90">
        <v>44700</v>
      </c>
      <c r="T264" s="90">
        <v>48000</v>
      </c>
      <c r="U264" s="90">
        <v>47500</v>
      </c>
      <c r="V264" s="90">
        <v>47200</v>
      </c>
      <c r="W264" s="90">
        <v>48300</v>
      </c>
      <c r="X264" s="90">
        <v>50300</v>
      </c>
      <c r="Y264" t="str">
        <f t="shared" si="31"/>
        <v>11-2021</v>
      </c>
      <c r="Z264">
        <f t="shared" si="32"/>
        <v>0</v>
      </c>
      <c r="AA264">
        <f t="shared" si="33"/>
        <v>0</v>
      </c>
      <c r="AB264">
        <f t="shared" si="34"/>
        <v>0</v>
      </c>
      <c r="AC264">
        <f t="shared" si="35"/>
        <v>0</v>
      </c>
    </row>
    <row r="265" spans="1:29">
      <c r="A265" t="str">
        <f t="shared" si="30"/>
        <v>12-2021</v>
      </c>
      <c r="B265" s="93">
        <v>44531</v>
      </c>
      <c r="C265" s="90">
        <v>50300</v>
      </c>
      <c r="D265" s="90">
        <v>48000</v>
      </c>
      <c r="E265" s="90">
        <v>49200</v>
      </c>
      <c r="F265" s="90">
        <v>45500</v>
      </c>
      <c r="G265" s="90">
        <v>48300</v>
      </c>
      <c r="H265" s="91" t="s">
        <v>25</v>
      </c>
      <c r="I265" s="90">
        <v>47000</v>
      </c>
      <c r="J265" s="91" t="s">
        <v>25</v>
      </c>
      <c r="K265" s="90">
        <v>48700</v>
      </c>
      <c r="L265" s="91" t="s">
        <v>25</v>
      </c>
      <c r="M265" s="90">
        <v>49700</v>
      </c>
      <c r="N265" s="90">
        <v>49100</v>
      </c>
      <c r="O265" s="90">
        <v>46600</v>
      </c>
      <c r="P265" s="91" t="s">
        <v>25</v>
      </c>
      <c r="Q265" s="90">
        <v>45000</v>
      </c>
      <c r="R265" s="90">
        <v>45200</v>
      </c>
      <c r="S265" s="90">
        <v>44600</v>
      </c>
      <c r="T265" s="90">
        <v>48000</v>
      </c>
      <c r="U265" s="90">
        <v>47500</v>
      </c>
      <c r="V265" s="91" t="s">
        <v>25</v>
      </c>
      <c r="W265" s="90">
        <v>48100</v>
      </c>
      <c r="X265" s="90">
        <v>50300</v>
      </c>
      <c r="Y265" t="str">
        <f t="shared" si="31"/>
        <v>12-2021</v>
      </c>
      <c r="Z265">
        <f t="shared" si="32"/>
        <v>0</v>
      </c>
      <c r="AA265">
        <f t="shared" si="33"/>
        <v>0</v>
      </c>
      <c r="AB265">
        <f t="shared" si="34"/>
        <v>0</v>
      </c>
      <c r="AC265">
        <f t="shared" si="35"/>
        <v>0</v>
      </c>
    </row>
    <row r="266" spans="1:29">
      <c r="A266" t="str">
        <f t="shared" si="30"/>
        <v>12-2021</v>
      </c>
      <c r="B266" s="93">
        <v>44532</v>
      </c>
      <c r="C266" s="90">
        <v>50300</v>
      </c>
      <c r="D266" s="90">
        <v>48000</v>
      </c>
      <c r="E266" s="90">
        <v>49200</v>
      </c>
      <c r="F266" s="90">
        <v>45300</v>
      </c>
      <c r="G266" s="90">
        <v>48300</v>
      </c>
      <c r="H266" s="91" t="s">
        <v>25</v>
      </c>
      <c r="I266" s="90">
        <v>47000</v>
      </c>
      <c r="J266" s="91" t="s">
        <v>25</v>
      </c>
      <c r="K266" s="90">
        <v>48700</v>
      </c>
      <c r="L266" s="91" t="s">
        <v>25</v>
      </c>
      <c r="M266" s="90">
        <v>49800</v>
      </c>
      <c r="N266" s="90">
        <v>49100</v>
      </c>
      <c r="O266" s="90">
        <v>46300</v>
      </c>
      <c r="P266" s="91" t="s">
        <v>25</v>
      </c>
      <c r="Q266" s="90">
        <v>44500</v>
      </c>
      <c r="R266" s="90">
        <v>45200</v>
      </c>
      <c r="S266" s="90">
        <v>44500</v>
      </c>
      <c r="T266" s="90">
        <v>48000</v>
      </c>
      <c r="U266" s="90">
        <v>47600</v>
      </c>
      <c r="V266" s="90">
        <v>46800</v>
      </c>
      <c r="W266" s="90">
        <v>48100</v>
      </c>
      <c r="X266" s="90">
        <v>50300</v>
      </c>
      <c r="Y266" t="str">
        <f t="shared" si="31"/>
        <v>12-2021</v>
      </c>
      <c r="Z266">
        <f t="shared" si="32"/>
        <v>0</v>
      </c>
      <c r="AA266">
        <f t="shared" si="33"/>
        <v>0</v>
      </c>
      <c r="AB266">
        <f t="shared" si="34"/>
        <v>0</v>
      </c>
      <c r="AC266">
        <f t="shared" si="35"/>
        <v>0</v>
      </c>
    </row>
    <row r="267" spans="1:29">
      <c r="A267" t="str">
        <f t="shared" si="30"/>
        <v>12-2021</v>
      </c>
      <c r="B267" s="93">
        <v>44533</v>
      </c>
      <c r="C267" s="90">
        <v>50300</v>
      </c>
      <c r="D267" s="90">
        <v>47500</v>
      </c>
      <c r="E267" s="90">
        <v>48500</v>
      </c>
      <c r="F267" s="90">
        <v>45000</v>
      </c>
      <c r="G267" s="90">
        <v>48000</v>
      </c>
      <c r="H267" s="91" t="s">
        <v>25</v>
      </c>
      <c r="I267" s="90">
        <v>47000</v>
      </c>
      <c r="J267" s="91" t="s">
        <v>25</v>
      </c>
      <c r="K267" s="90">
        <v>48100</v>
      </c>
      <c r="L267" s="91" t="s">
        <v>25</v>
      </c>
      <c r="M267" s="90">
        <v>49400</v>
      </c>
      <c r="N267" s="90">
        <v>48600</v>
      </c>
      <c r="O267" s="90">
        <v>45400</v>
      </c>
      <c r="P267" s="91" t="s">
        <v>25</v>
      </c>
      <c r="Q267" s="90">
        <v>43800</v>
      </c>
      <c r="R267" s="90">
        <v>44500</v>
      </c>
      <c r="S267" s="90">
        <v>44300</v>
      </c>
      <c r="T267" s="90">
        <v>47700</v>
      </c>
      <c r="U267" s="90">
        <v>47100</v>
      </c>
      <c r="V267" s="90">
        <v>46600</v>
      </c>
      <c r="W267" s="90">
        <v>48100</v>
      </c>
      <c r="X267" s="90">
        <v>50300</v>
      </c>
      <c r="Y267" t="str">
        <f t="shared" si="31"/>
        <v>12-2021</v>
      </c>
      <c r="Z267">
        <f t="shared" si="32"/>
        <v>0</v>
      </c>
      <c r="AA267">
        <f t="shared" si="33"/>
        <v>0</v>
      </c>
      <c r="AB267">
        <f t="shared" si="34"/>
        <v>0</v>
      </c>
      <c r="AC267">
        <f t="shared" si="35"/>
        <v>0</v>
      </c>
    </row>
    <row r="268" spans="1:29">
      <c r="A268" t="str">
        <f t="shared" si="30"/>
        <v>12-2021</v>
      </c>
      <c r="B268" s="93">
        <v>44534</v>
      </c>
      <c r="C268" s="90">
        <v>49600</v>
      </c>
      <c r="D268" s="90">
        <v>47500</v>
      </c>
      <c r="E268" s="90">
        <v>47800</v>
      </c>
      <c r="F268" s="90">
        <v>44500</v>
      </c>
      <c r="G268" s="90">
        <v>47300</v>
      </c>
      <c r="H268" s="91" t="s">
        <v>25</v>
      </c>
      <c r="I268" s="90">
        <v>46500</v>
      </c>
      <c r="J268" s="91" t="s">
        <v>25</v>
      </c>
      <c r="K268" s="90">
        <v>47000</v>
      </c>
      <c r="L268" s="91" t="s">
        <v>25</v>
      </c>
      <c r="M268" s="90">
        <v>48800</v>
      </c>
      <c r="N268" s="90">
        <v>47900</v>
      </c>
      <c r="O268" s="90">
        <v>45250</v>
      </c>
      <c r="P268" s="91" t="s">
        <v>25</v>
      </c>
      <c r="Q268" s="90">
        <v>43400</v>
      </c>
      <c r="R268" s="90">
        <v>44000</v>
      </c>
      <c r="S268" s="90">
        <v>43800</v>
      </c>
      <c r="T268" s="90">
        <v>47200</v>
      </c>
      <c r="U268" s="90">
        <v>46400</v>
      </c>
      <c r="V268" s="90">
        <v>46300</v>
      </c>
      <c r="W268" s="90">
        <v>47700</v>
      </c>
      <c r="X268" s="90">
        <v>50100</v>
      </c>
      <c r="Y268" t="str">
        <f t="shared" si="31"/>
        <v>12-2021</v>
      </c>
      <c r="Z268">
        <f t="shared" si="32"/>
        <v>0</v>
      </c>
      <c r="AA268">
        <f t="shared" si="33"/>
        <v>0</v>
      </c>
      <c r="AB268">
        <f t="shared" si="34"/>
        <v>0</v>
      </c>
      <c r="AC268">
        <f t="shared" si="35"/>
        <v>0</v>
      </c>
    </row>
    <row r="269" spans="1:29">
      <c r="A269" t="str">
        <f t="shared" si="30"/>
        <v>12-2021</v>
      </c>
      <c r="B269" s="93">
        <v>44535</v>
      </c>
      <c r="C269" s="90" t="s">
        <v>24</v>
      </c>
      <c r="D269" s="90" t="s">
        <v>24</v>
      </c>
      <c r="E269" s="90" t="s">
        <v>24</v>
      </c>
      <c r="F269" s="90" t="s">
        <v>24</v>
      </c>
      <c r="G269" s="90" t="s">
        <v>24</v>
      </c>
      <c r="H269" s="90" t="s">
        <v>24</v>
      </c>
      <c r="I269" s="90" t="s">
        <v>24</v>
      </c>
      <c r="J269" s="90" t="s">
        <v>24</v>
      </c>
      <c r="K269" s="90" t="s">
        <v>24</v>
      </c>
      <c r="L269" s="90" t="s">
        <v>24</v>
      </c>
      <c r="M269" s="90" t="s">
        <v>24</v>
      </c>
      <c r="N269" s="90" t="s">
        <v>24</v>
      </c>
      <c r="O269" s="90" t="s">
        <v>24</v>
      </c>
      <c r="P269" s="90" t="s">
        <v>24</v>
      </c>
      <c r="Q269" s="90" t="s">
        <v>24</v>
      </c>
      <c r="R269" s="90" t="s">
        <v>24</v>
      </c>
      <c r="S269" s="90" t="s">
        <v>24</v>
      </c>
      <c r="T269" s="90" t="s">
        <v>24</v>
      </c>
      <c r="U269" s="90" t="s">
        <v>24</v>
      </c>
      <c r="V269" s="90" t="s">
        <v>24</v>
      </c>
      <c r="W269" s="90" t="s">
        <v>24</v>
      </c>
      <c r="X269" s="90" t="s">
        <v>24</v>
      </c>
      <c r="Y269" t="str">
        <f t="shared" si="31"/>
        <v>12-2021</v>
      </c>
      <c r="Z269">
        <f t="shared" si="32"/>
        <v>0</v>
      </c>
      <c r="AA269">
        <f t="shared" si="33"/>
        <v>0</v>
      </c>
      <c r="AB269">
        <f t="shared" si="34"/>
        <v>0</v>
      </c>
      <c r="AC269">
        <f t="shared" si="35"/>
        <v>0</v>
      </c>
    </row>
    <row r="270" spans="1:29">
      <c r="A270" t="str">
        <f t="shared" si="30"/>
        <v>12-2021</v>
      </c>
      <c r="B270" s="93">
        <v>44536</v>
      </c>
      <c r="C270" s="90">
        <v>49200</v>
      </c>
      <c r="D270" s="90">
        <v>47000</v>
      </c>
      <c r="E270" s="90">
        <v>47400</v>
      </c>
      <c r="F270" s="90">
        <v>44000</v>
      </c>
      <c r="G270" s="90">
        <v>46800</v>
      </c>
      <c r="H270" s="91" t="s">
        <v>25</v>
      </c>
      <c r="I270" s="90">
        <v>46500</v>
      </c>
      <c r="J270" s="91" t="s">
        <v>25</v>
      </c>
      <c r="K270" s="90">
        <v>47000</v>
      </c>
      <c r="L270" s="91" t="s">
        <v>25</v>
      </c>
      <c r="M270" s="90">
        <v>48400</v>
      </c>
      <c r="N270" s="90">
        <v>47900</v>
      </c>
      <c r="O270" s="90">
        <v>44800</v>
      </c>
      <c r="P270" s="91" t="s">
        <v>25</v>
      </c>
      <c r="Q270" s="90">
        <v>43100</v>
      </c>
      <c r="R270" s="90">
        <v>43400</v>
      </c>
      <c r="S270" s="90">
        <v>43500</v>
      </c>
      <c r="T270" s="90">
        <v>46600</v>
      </c>
      <c r="U270" s="90">
        <v>46100</v>
      </c>
      <c r="V270" s="91" t="s">
        <v>25</v>
      </c>
      <c r="W270" s="90">
        <v>47300</v>
      </c>
      <c r="X270" s="90">
        <v>49600</v>
      </c>
      <c r="Y270" t="str">
        <f t="shared" si="31"/>
        <v>12-2021</v>
      </c>
      <c r="Z270">
        <f t="shared" si="32"/>
        <v>0</v>
      </c>
      <c r="AA270">
        <f t="shared" si="33"/>
        <v>0</v>
      </c>
      <c r="AB270">
        <f t="shared" si="34"/>
        <v>0</v>
      </c>
      <c r="AC270">
        <f t="shared" si="35"/>
        <v>0</v>
      </c>
    </row>
    <row r="271" spans="1:29">
      <c r="A271" t="str">
        <f t="shared" si="30"/>
        <v>12-2021</v>
      </c>
      <c r="B271" s="93">
        <v>44537</v>
      </c>
      <c r="C271" s="90">
        <v>48500</v>
      </c>
      <c r="D271" s="90">
        <v>46500</v>
      </c>
      <c r="E271" s="90">
        <v>47400</v>
      </c>
      <c r="F271" s="90">
        <v>44300</v>
      </c>
      <c r="G271" s="90">
        <v>46800</v>
      </c>
      <c r="H271" s="91" t="s">
        <v>25</v>
      </c>
      <c r="I271" s="90">
        <v>46500</v>
      </c>
      <c r="J271" s="91" t="s">
        <v>25</v>
      </c>
      <c r="K271" s="90">
        <v>47000</v>
      </c>
      <c r="L271" s="91" t="s">
        <v>25</v>
      </c>
      <c r="M271" s="90">
        <v>48400</v>
      </c>
      <c r="N271" s="90">
        <v>47900</v>
      </c>
      <c r="O271" s="90">
        <v>45200</v>
      </c>
      <c r="P271" s="91" t="s">
        <v>25</v>
      </c>
      <c r="Q271" s="90">
        <v>43400</v>
      </c>
      <c r="R271" s="90">
        <v>43700</v>
      </c>
      <c r="S271" s="90">
        <v>43750</v>
      </c>
      <c r="T271" s="90">
        <v>47000</v>
      </c>
      <c r="U271" s="90">
        <v>46100</v>
      </c>
      <c r="V271" s="90">
        <v>45800</v>
      </c>
      <c r="W271" s="90">
        <v>47300</v>
      </c>
      <c r="X271" s="90">
        <v>49600</v>
      </c>
      <c r="Y271" t="str">
        <f t="shared" si="31"/>
        <v>12-2021</v>
      </c>
      <c r="Z271">
        <f t="shared" si="32"/>
        <v>0</v>
      </c>
      <c r="AA271">
        <f t="shared" si="33"/>
        <v>0</v>
      </c>
      <c r="AB271">
        <f t="shared" si="34"/>
        <v>0</v>
      </c>
      <c r="AC271">
        <f t="shared" si="35"/>
        <v>0</v>
      </c>
    </row>
    <row r="272" spans="1:29">
      <c r="A272" t="str">
        <f t="shared" si="30"/>
        <v>12-2021</v>
      </c>
      <c r="B272" s="93">
        <v>44538</v>
      </c>
      <c r="C272" s="90">
        <v>48900</v>
      </c>
      <c r="D272" s="90">
        <v>47000</v>
      </c>
      <c r="E272" s="90">
        <v>47400</v>
      </c>
      <c r="F272" s="90">
        <v>44500</v>
      </c>
      <c r="G272" s="90">
        <v>47000</v>
      </c>
      <c r="H272" s="91" t="s">
        <v>25</v>
      </c>
      <c r="I272" s="90">
        <v>47000</v>
      </c>
      <c r="J272" s="91" t="s">
        <v>25</v>
      </c>
      <c r="K272" s="90">
        <v>47200</v>
      </c>
      <c r="L272" s="91" t="s">
        <v>25</v>
      </c>
      <c r="M272" s="90">
        <v>48600</v>
      </c>
      <c r="N272" s="90">
        <v>48300</v>
      </c>
      <c r="O272" s="90">
        <v>45600</v>
      </c>
      <c r="P272" s="91" t="s">
        <v>25</v>
      </c>
      <c r="Q272" s="90">
        <v>43900</v>
      </c>
      <c r="R272" s="90">
        <v>44800</v>
      </c>
      <c r="S272" s="90">
        <v>43700</v>
      </c>
      <c r="T272" s="90">
        <v>47300</v>
      </c>
      <c r="U272" s="90">
        <v>46400</v>
      </c>
      <c r="V272" s="90">
        <v>46000</v>
      </c>
      <c r="W272" s="90">
        <v>47300</v>
      </c>
      <c r="X272" s="90">
        <v>49600</v>
      </c>
      <c r="Y272" t="str">
        <f t="shared" si="31"/>
        <v>12-2021</v>
      </c>
      <c r="Z272">
        <f t="shared" si="32"/>
        <v>0</v>
      </c>
      <c r="AA272">
        <f t="shared" si="33"/>
        <v>0</v>
      </c>
      <c r="AB272">
        <f t="shared" si="34"/>
        <v>0</v>
      </c>
      <c r="AC272">
        <f t="shared" si="35"/>
        <v>0</v>
      </c>
    </row>
    <row r="273" spans="1:29">
      <c r="A273" t="str">
        <f t="shared" si="30"/>
        <v>12-2021</v>
      </c>
      <c r="B273" s="93">
        <v>44539</v>
      </c>
      <c r="C273" s="90">
        <v>49400</v>
      </c>
      <c r="D273" s="90">
        <v>47700</v>
      </c>
      <c r="E273" s="90">
        <v>47700</v>
      </c>
      <c r="F273" s="90">
        <v>45200</v>
      </c>
      <c r="G273" s="90">
        <v>47700</v>
      </c>
      <c r="H273" s="91" t="s">
        <v>25</v>
      </c>
      <c r="I273" s="90">
        <v>47500</v>
      </c>
      <c r="J273" s="91" t="s">
        <v>25</v>
      </c>
      <c r="K273" s="90">
        <v>47800</v>
      </c>
      <c r="L273" s="91" t="s">
        <v>25</v>
      </c>
      <c r="M273" s="90">
        <v>49200</v>
      </c>
      <c r="N273" s="90">
        <v>48900</v>
      </c>
      <c r="O273" s="90">
        <v>46000</v>
      </c>
      <c r="P273" s="91" t="s">
        <v>25</v>
      </c>
      <c r="Q273" s="90">
        <v>45000</v>
      </c>
      <c r="R273" s="90">
        <v>45300</v>
      </c>
      <c r="S273" s="90">
        <v>44400</v>
      </c>
      <c r="T273" s="90">
        <v>48000</v>
      </c>
      <c r="U273" s="90">
        <v>46900</v>
      </c>
      <c r="V273" s="90">
        <v>46600</v>
      </c>
      <c r="W273" s="90">
        <v>47500</v>
      </c>
      <c r="X273" s="90">
        <v>49600</v>
      </c>
      <c r="Y273" t="str">
        <f t="shared" si="31"/>
        <v>12-2021</v>
      </c>
      <c r="Z273">
        <f t="shared" si="32"/>
        <v>0</v>
      </c>
      <c r="AA273">
        <f t="shared" si="33"/>
        <v>0</v>
      </c>
      <c r="AB273">
        <f t="shared" si="34"/>
        <v>0</v>
      </c>
      <c r="AC273">
        <f t="shared" si="35"/>
        <v>0</v>
      </c>
    </row>
    <row r="274" spans="1:29">
      <c r="A274" t="str">
        <f t="shared" si="30"/>
        <v>12-2021</v>
      </c>
      <c r="B274" s="93">
        <v>44540</v>
      </c>
      <c r="C274" s="90">
        <v>49400</v>
      </c>
      <c r="D274" s="90">
        <v>48000</v>
      </c>
      <c r="E274" s="90">
        <v>47700</v>
      </c>
      <c r="F274" s="90">
        <v>44800</v>
      </c>
      <c r="G274" s="90">
        <v>48200</v>
      </c>
      <c r="H274" s="91" t="s">
        <v>25</v>
      </c>
      <c r="I274" s="90">
        <v>47500</v>
      </c>
      <c r="J274" s="91" t="s">
        <v>25</v>
      </c>
      <c r="K274" s="90">
        <v>47900</v>
      </c>
      <c r="L274" s="91" t="s">
        <v>25</v>
      </c>
      <c r="M274" s="90">
        <v>49200</v>
      </c>
      <c r="N274" s="90">
        <v>49300</v>
      </c>
      <c r="O274" s="90">
        <v>45500</v>
      </c>
      <c r="P274" s="91" t="s">
        <v>25</v>
      </c>
      <c r="Q274" s="90">
        <v>44300</v>
      </c>
      <c r="R274" s="90">
        <v>45300</v>
      </c>
      <c r="S274" s="90">
        <v>44100</v>
      </c>
      <c r="T274" s="90">
        <v>47600</v>
      </c>
      <c r="U274" s="90">
        <v>46900</v>
      </c>
      <c r="V274" s="90">
        <v>46600</v>
      </c>
      <c r="W274" s="90">
        <v>47900</v>
      </c>
      <c r="X274" s="90">
        <v>50000</v>
      </c>
      <c r="Y274" t="str">
        <f t="shared" si="31"/>
        <v>12-2021</v>
      </c>
      <c r="Z274">
        <f t="shared" si="32"/>
        <v>0</v>
      </c>
      <c r="AA274">
        <f t="shared" si="33"/>
        <v>0</v>
      </c>
      <c r="AB274">
        <f t="shared" si="34"/>
        <v>0</v>
      </c>
      <c r="AC274">
        <f t="shared" si="35"/>
        <v>0</v>
      </c>
    </row>
    <row r="275" spans="1:29">
      <c r="A275" t="str">
        <f t="shared" si="30"/>
        <v>12-2021</v>
      </c>
      <c r="B275" s="93">
        <v>44541</v>
      </c>
      <c r="C275" s="90">
        <v>49400</v>
      </c>
      <c r="D275" s="90">
        <v>48000</v>
      </c>
      <c r="E275" s="90">
        <v>47700</v>
      </c>
      <c r="F275" s="90">
        <v>45000</v>
      </c>
      <c r="G275" s="90">
        <v>48100</v>
      </c>
      <c r="H275" s="91" t="s">
        <v>25</v>
      </c>
      <c r="I275" s="90">
        <v>47500</v>
      </c>
      <c r="J275" s="91" t="s">
        <v>25</v>
      </c>
      <c r="K275" s="90">
        <v>47900</v>
      </c>
      <c r="L275" s="91" t="s">
        <v>25</v>
      </c>
      <c r="M275" s="90">
        <v>49200</v>
      </c>
      <c r="N275" s="90">
        <v>49300</v>
      </c>
      <c r="O275" s="90">
        <v>45550</v>
      </c>
      <c r="P275" s="91" t="s">
        <v>25</v>
      </c>
      <c r="Q275" s="90">
        <v>44700</v>
      </c>
      <c r="R275" s="90">
        <v>45100</v>
      </c>
      <c r="S275" s="90">
        <v>44300</v>
      </c>
      <c r="T275" s="90">
        <v>47800</v>
      </c>
      <c r="U275" s="90">
        <v>46900</v>
      </c>
      <c r="V275" s="90">
        <v>46600</v>
      </c>
      <c r="W275" s="90">
        <v>47900</v>
      </c>
      <c r="X275" s="90">
        <v>50000</v>
      </c>
      <c r="Y275" t="str">
        <f t="shared" si="31"/>
        <v>12-2021</v>
      </c>
      <c r="Z275">
        <f t="shared" si="32"/>
        <v>0</v>
      </c>
      <c r="AA275">
        <f t="shared" si="33"/>
        <v>0</v>
      </c>
      <c r="AB275">
        <f t="shared" si="34"/>
        <v>0</v>
      </c>
      <c r="AC275">
        <f t="shared" si="35"/>
        <v>0</v>
      </c>
    </row>
    <row r="276" spans="1:29">
      <c r="A276" t="str">
        <f t="shared" si="30"/>
        <v>12-2021</v>
      </c>
      <c r="B276" s="93">
        <v>44542</v>
      </c>
      <c r="C276" s="90" t="s">
        <v>24</v>
      </c>
      <c r="D276" s="90" t="s">
        <v>24</v>
      </c>
      <c r="E276" s="90" t="s">
        <v>24</v>
      </c>
      <c r="F276" s="90" t="s">
        <v>24</v>
      </c>
      <c r="G276" s="90" t="s">
        <v>24</v>
      </c>
      <c r="H276" s="90" t="s">
        <v>24</v>
      </c>
      <c r="I276" s="90" t="s">
        <v>24</v>
      </c>
      <c r="J276" s="90" t="s">
        <v>24</v>
      </c>
      <c r="K276" s="90" t="s">
        <v>24</v>
      </c>
      <c r="L276" s="90" t="s">
        <v>24</v>
      </c>
      <c r="M276" s="90" t="s">
        <v>24</v>
      </c>
      <c r="N276" s="90" t="s">
        <v>24</v>
      </c>
      <c r="O276" s="90" t="s">
        <v>24</v>
      </c>
      <c r="P276" s="90" t="s">
        <v>24</v>
      </c>
      <c r="Q276" s="90" t="s">
        <v>24</v>
      </c>
      <c r="R276" s="90" t="s">
        <v>24</v>
      </c>
      <c r="S276" s="90" t="s">
        <v>24</v>
      </c>
      <c r="T276" s="90" t="s">
        <v>24</v>
      </c>
      <c r="U276" s="90" t="s">
        <v>24</v>
      </c>
      <c r="V276" s="90" t="s">
        <v>24</v>
      </c>
      <c r="W276" s="90" t="s">
        <v>24</v>
      </c>
      <c r="X276" s="90" t="s">
        <v>24</v>
      </c>
      <c r="Y276" t="str">
        <f t="shared" si="31"/>
        <v>12-2021</v>
      </c>
      <c r="Z276">
        <f t="shared" si="32"/>
        <v>0</v>
      </c>
      <c r="AA276">
        <f t="shared" si="33"/>
        <v>0</v>
      </c>
      <c r="AB276">
        <f t="shared" si="34"/>
        <v>0</v>
      </c>
      <c r="AC276">
        <f t="shared" si="35"/>
        <v>0</v>
      </c>
    </row>
    <row r="277" spans="1:29">
      <c r="A277" t="str">
        <f t="shared" si="30"/>
        <v>12-2021</v>
      </c>
      <c r="B277" s="93">
        <v>44543</v>
      </c>
      <c r="C277" s="90">
        <v>50100</v>
      </c>
      <c r="D277" s="90">
        <v>48400</v>
      </c>
      <c r="E277" s="90">
        <v>47800</v>
      </c>
      <c r="F277" s="90">
        <v>45500</v>
      </c>
      <c r="G277" s="90">
        <v>48300</v>
      </c>
      <c r="H277" s="91" t="s">
        <v>25</v>
      </c>
      <c r="I277" s="90">
        <v>48500</v>
      </c>
      <c r="J277" s="91" t="s">
        <v>25</v>
      </c>
      <c r="K277" s="90">
        <v>48600</v>
      </c>
      <c r="L277" s="91" t="s">
        <v>25</v>
      </c>
      <c r="M277" s="90">
        <v>49500</v>
      </c>
      <c r="N277" s="90">
        <v>49500</v>
      </c>
      <c r="O277" s="90">
        <v>46000</v>
      </c>
      <c r="P277" s="91" t="s">
        <v>25</v>
      </c>
      <c r="Q277" s="90">
        <v>45800</v>
      </c>
      <c r="R277" s="90">
        <v>46000</v>
      </c>
      <c r="S277" s="90">
        <v>45700</v>
      </c>
      <c r="T277" s="90">
        <v>48500</v>
      </c>
      <c r="U277" s="90">
        <v>48000</v>
      </c>
      <c r="V277" s="90">
        <v>47200</v>
      </c>
      <c r="W277" s="90">
        <v>48300</v>
      </c>
      <c r="X277" s="90">
        <v>50500</v>
      </c>
      <c r="Y277" t="str">
        <f t="shared" si="31"/>
        <v>12-2021</v>
      </c>
      <c r="Z277">
        <f t="shared" si="32"/>
        <v>0</v>
      </c>
      <c r="AA277">
        <f t="shared" si="33"/>
        <v>0</v>
      </c>
      <c r="AB277">
        <f t="shared" si="34"/>
        <v>0</v>
      </c>
      <c r="AC277">
        <f t="shared" si="35"/>
        <v>0</v>
      </c>
    </row>
    <row r="278" spans="1:29">
      <c r="A278" t="str">
        <f t="shared" ref="A278:A341" si="36">TEXT(B278,"mm-YYYY")</f>
        <v>12-2021</v>
      </c>
      <c r="B278" s="93">
        <v>44544</v>
      </c>
      <c r="C278" s="90">
        <v>50900</v>
      </c>
      <c r="D278" s="90">
        <v>48400</v>
      </c>
      <c r="E278" s="90">
        <v>47800</v>
      </c>
      <c r="F278" s="90">
        <v>46000</v>
      </c>
      <c r="G278" s="90">
        <v>48800</v>
      </c>
      <c r="H278" s="91" t="s">
        <v>25</v>
      </c>
      <c r="I278" s="90">
        <v>48700</v>
      </c>
      <c r="J278" s="91" t="s">
        <v>25</v>
      </c>
      <c r="K278" s="90">
        <v>48800</v>
      </c>
      <c r="L278" s="91" t="s">
        <v>25</v>
      </c>
      <c r="M278" s="90">
        <v>49700</v>
      </c>
      <c r="N278" s="90">
        <v>49900</v>
      </c>
      <c r="O278" s="90">
        <v>46000</v>
      </c>
      <c r="P278" s="91" t="s">
        <v>25</v>
      </c>
      <c r="Q278" s="90">
        <v>45500</v>
      </c>
      <c r="R278" s="90">
        <v>46000</v>
      </c>
      <c r="S278" s="90">
        <v>45600</v>
      </c>
      <c r="T278" s="90">
        <v>49000</v>
      </c>
      <c r="U278" s="90">
        <v>48300</v>
      </c>
      <c r="V278" s="90">
        <v>47300</v>
      </c>
      <c r="W278" s="90">
        <v>48500</v>
      </c>
      <c r="X278" s="90">
        <v>51000</v>
      </c>
      <c r="Y278" t="str">
        <f t="shared" ref="Y278:Y341" si="37">TEXT(B278,"MM-YYYY")</f>
        <v>12-2021</v>
      </c>
      <c r="Z278">
        <f t="shared" ref="Z278:Z341" si="38">_xlfn.XLOOKUP(Y278,AN:AN,AP:AP,"")</f>
        <v>0</v>
      </c>
      <c r="AA278">
        <f t="shared" ref="AA278:AA341" si="39">_xlfn.XLOOKUP(Y278,AN:AN,AQ:AQ,"")</f>
        <v>0</v>
      </c>
      <c r="AB278">
        <f t="shared" ref="AB278:AB341" si="40">_xlfn.XLOOKUP(Y278,AN:AN,AR:AR,"")</f>
        <v>0</v>
      </c>
      <c r="AC278">
        <f t="shared" ref="AC278:AC341" si="41">_xlfn.XLOOKUP(Y278,AN:AN,AS:AS,"")</f>
        <v>0</v>
      </c>
    </row>
    <row r="279" spans="1:29">
      <c r="A279" t="str">
        <f t="shared" si="36"/>
        <v>12-2021</v>
      </c>
      <c r="B279" s="93">
        <v>44545</v>
      </c>
      <c r="C279" s="90">
        <v>50900</v>
      </c>
      <c r="D279" s="90">
        <v>48200</v>
      </c>
      <c r="E279" s="90">
        <v>47600</v>
      </c>
      <c r="F279" s="90">
        <v>46000</v>
      </c>
      <c r="G279" s="90">
        <v>49300</v>
      </c>
      <c r="H279" s="91" t="s">
        <v>25</v>
      </c>
      <c r="I279" s="90">
        <v>49000</v>
      </c>
      <c r="J279" s="91" t="s">
        <v>25</v>
      </c>
      <c r="K279" s="90">
        <v>49100</v>
      </c>
      <c r="L279" s="91" t="s">
        <v>25</v>
      </c>
      <c r="M279" s="90">
        <v>49500</v>
      </c>
      <c r="N279" s="90">
        <v>50200</v>
      </c>
      <c r="O279" s="90">
        <v>46000</v>
      </c>
      <c r="P279" s="91" t="s">
        <v>25</v>
      </c>
      <c r="Q279" s="90">
        <v>45400</v>
      </c>
      <c r="R279" s="90">
        <v>45700</v>
      </c>
      <c r="S279" s="90">
        <v>45200</v>
      </c>
      <c r="T279" s="90">
        <v>49000</v>
      </c>
      <c r="U279" s="90">
        <v>48300</v>
      </c>
      <c r="V279" s="90">
        <v>47000</v>
      </c>
      <c r="W279" s="90">
        <v>48500</v>
      </c>
      <c r="X279" s="90">
        <v>51000</v>
      </c>
      <c r="Y279" t="str">
        <f t="shared" si="37"/>
        <v>12-2021</v>
      </c>
      <c r="Z279">
        <f t="shared" si="38"/>
        <v>0</v>
      </c>
      <c r="AA279">
        <f t="shared" si="39"/>
        <v>0</v>
      </c>
      <c r="AB279">
        <f t="shared" si="40"/>
        <v>0</v>
      </c>
      <c r="AC279">
        <f t="shared" si="41"/>
        <v>0</v>
      </c>
    </row>
    <row r="280" spans="1:29">
      <c r="A280" t="str">
        <f t="shared" si="36"/>
        <v>12-2021</v>
      </c>
      <c r="B280" s="93">
        <v>44546</v>
      </c>
      <c r="C280" s="90">
        <v>50900</v>
      </c>
      <c r="D280" s="90">
        <v>48200</v>
      </c>
      <c r="E280" s="90">
        <v>47600</v>
      </c>
      <c r="F280" s="90">
        <v>46000</v>
      </c>
      <c r="G280" s="90">
        <v>49300</v>
      </c>
      <c r="H280" s="91" t="s">
        <v>25</v>
      </c>
      <c r="I280" s="90">
        <v>48700</v>
      </c>
      <c r="J280" s="91" t="s">
        <v>25</v>
      </c>
      <c r="K280" s="90">
        <v>49100</v>
      </c>
      <c r="L280" s="91" t="s">
        <v>25</v>
      </c>
      <c r="M280" s="90">
        <v>49600</v>
      </c>
      <c r="N280" s="90">
        <v>50300</v>
      </c>
      <c r="O280" s="90">
        <v>46200</v>
      </c>
      <c r="P280" s="91" t="s">
        <v>25</v>
      </c>
      <c r="Q280" s="90">
        <v>45300</v>
      </c>
      <c r="R280" s="90">
        <v>45600</v>
      </c>
      <c r="S280" s="90">
        <v>45200</v>
      </c>
      <c r="T280" s="90">
        <v>49000</v>
      </c>
      <c r="U280" s="90">
        <v>48300</v>
      </c>
      <c r="V280" s="90">
        <v>47600</v>
      </c>
      <c r="W280" s="90">
        <v>48500</v>
      </c>
      <c r="X280" s="90">
        <v>51000</v>
      </c>
      <c r="Y280" t="str">
        <f t="shared" si="37"/>
        <v>12-2021</v>
      </c>
      <c r="Z280">
        <f t="shared" si="38"/>
        <v>0</v>
      </c>
      <c r="AA280">
        <f t="shared" si="39"/>
        <v>0</v>
      </c>
      <c r="AB280">
        <f t="shared" si="40"/>
        <v>0</v>
      </c>
      <c r="AC280">
        <f t="shared" si="41"/>
        <v>0</v>
      </c>
    </row>
    <row r="281" spans="1:29">
      <c r="A281" t="str">
        <f t="shared" si="36"/>
        <v>12-2021</v>
      </c>
      <c r="B281" s="93">
        <v>44547</v>
      </c>
      <c r="C281" s="90">
        <v>50900</v>
      </c>
      <c r="D281" s="90">
        <v>48000</v>
      </c>
      <c r="E281" s="90">
        <v>48200</v>
      </c>
      <c r="F281" s="90">
        <v>45800</v>
      </c>
      <c r="G281" s="90">
        <v>49300</v>
      </c>
      <c r="H281" s="91" t="s">
        <v>25</v>
      </c>
      <c r="I281" s="90">
        <v>49000</v>
      </c>
      <c r="J281" s="91" t="s">
        <v>25</v>
      </c>
      <c r="K281" s="90">
        <v>49000</v>
      </c>
      <c r="L281" s="91" t="s">
        <v>25</v>
      </c>
      <c r="M281" s="90">
        <v>49500</v>
      </c>
      <c r="N281" s="90">
        <v>50300</v>
      </c>
      <c r="O281" s="90">
        <v>45800</v>
      </c>
      <c r="P281" s="91" t="s">
        <v>25</v>
      </c>
      <c r="Q281" s="90">
        <v>44700</v>
      </c>
      <c r="R281" s="90">
        <v>45400</v>
      </c>
      <c r="S281" s="90">
        <v>45000</v>
      </c>
      <c r="T281" s="90">
        <v>48800</v>
      </c>
      <c r="U281" s="90">
        <v>48000</v>
      </c>
      <c r="V281" s="90">
        <v>47600</v>
      </c>
      <c r="W281" s="90">
        <v>48500</v>
      </c>
      <c r="X281" s="90">
        <v>51000</v>
      </c>
      <c r="Y281" t="str">
        <f t="shared" si="37"/>
        <v>12-2021</v>
      </c>
      <c r="Z281">
        <f t="shared" si="38"/>
        <v>0</v>
      </c>
      <c r="AA281">
        <f t="shared" si="39"/>
        <v>0</v>
      </c>
      <c r="AB281">
        <f t="shared" si="40"/>
        <v>0</v>
      </c>
      <c r="AC281">
        <f t="shared" si="41"/>
        <v>0</v>
      </c>
    </row>
    <row r="282" spans="1:29">
      <c r="A282" t="str">
        <f t="shared" si="36"/>
        <v>12-2021</v>
      </c>
      <c r="B282" s="93">
        <v>44548</v>
      </c>
      <c r="C282" s="90">
        <v>50800</v>
      </c>
      <c r="D282" s="90">
        <v>48000</v>
      </c>
      <c r="E282" s="90">
        <v>48000</v>
      </c>
      <c r="F282" s="90">
        <v>45600</v>
      </c>
      <c r="G282" s="90">
        <v>49300</v>
      </c>
      <c r="H282" s="91" t="s">
        <v>25</v>
      </c>
      <c r="I282" s="90">
        <v>49000</v>
      </c>
      <c r="J282" s="91" t="s">
        <v>25</v>
      </c>
      <c r="K282" s="90">
        <v>49000</v>
      </c>
      <c r="L282" s="91" t="s">
        <v>25</v>
      </c>
      <c r="M282" s="90">
        <v>49400</v>
      </c>
      <c r="N282" s="90">
        <v>49900</v>
      </c>
      <c r="O282" s="90">
        <v>45800</v>
      </c>
      <c r="P282" s="91" t="s">
        <v>25</v>
      </c>
      <c r="Q282" s="90">
        <v>44700</v>
      </c>
      <c r="R282" s="90">
        <v>45000</v>
      </c>
      <c r="S282" s="90">
        <v>44900</v>
      </c>
      <c r="T282" s="90">
        <v>48500</v>
      </c>
      <c r="U282" s="90">
        <v>48000</v>
      </c>
      <c r="V282" s="90">
        <v>47600</v>
      </c>
      <c r="W282" s="90">
        <v>48500</v>
      </c>
      <c r="X282" s="90">
        <v>51000</v>
      </c>
      <c r="Y282" t="str">
        <f t="shared" si="37"/>
        <v>12-2021</v>
      </c>
      <c r="Z282">
        <f t="shared" si="38"/>
        <v>0</v>
      </c>
      <c r="AA282">
        <f t="shared" si="39"/>
        <v>0</v>
      </c>
      <c r="AB282">
        <f t="shared" si="40"/>
        <v>0</v>
      </c>
      <c r="AC282">
        <f t="shared" si="41"/>
        <v>0</v>
      </c>
    </row>
    <row r="283" spans="1:29">
      <c r="A283" t="str">
        <f t="shared" si="36"/>
        <v>12-2021</v>
      </c>
      <c r="B283" s="93">
        <v>44549</v>
      </c>
      <c r="C283" s="90" t="s">
        <v>24</v>
      </c>
      <c r="D283" s="90" t="s">
        <v>24</v>
      </c>
      <c r="E283" s="90" t="s">
        <v>24</v>
      </c>
      <c r="F283" s="90" t="s">
        <v>24</v>
      </c>
      <c r="G283" s="90" t="s">
        <v>24</v>
      </c>
      <c r="H283" s="90" t="s">
        <v>24</v>
      </c>
      <c r="I283" s="90" t="s">
        <v>24</v>
      </c>
      <c r="J283" s="90" t="s">
        <v>24</v>
      </c>
      <c r="K283" s="90" t="s">
        <v>24</v>
      </c>
      <c r="L283" s="90" t="s">
        <v>24</v>
      </c>
      <c r="M283" s="90" t="s">
        <v>24</v>
      </c>
      <c r="N283" s="90" t="s">
        <v>24</v>
      </c>
      <c r="O283" s="90" t="s">
        <v>24</v>
      </c>
      <c r="P283" s="90" t="s">
        <v>24</v>
      </c>
      <c r="Q283" s="90" t="s">
        <v>24</v>
      </c>
      <c r="R283" s="90" t="s">
        <v>24</v>
      </c>
      <c r="S283" s="90" t="s">
        <v>24</v>
      </c>
      <c r="T283" s="90" t="s">
        <v>24</v>
      </c>
      <c r="U283" s="90" t="s">
        <v>24</v>
      </c>
      <c r="V283" s="90" t="s">
        <v>24</v>
      </c>
      <c r="W283" s="90" t="s">
        <v>24</v>
      </c>
      <c r="X283" s="90" t="s">
        <v>24</v>
      </c>
      <c r="Y283" t="str">
        <f t="shared" si="37"/>
        <v>12-2021</v>
      </c>
      <c r="Z283">
        <f t="shared" si="38"/>
        <v>0</v>
      </c>
      <c r="AA283">
        <f t="shared" si="39"/>
        <v>0</v>
      </c>
      <c r="AB283">
        <f t="shared" si="40"/>
        <v>0</v>
      </c>
      <c r="AC283">
        <f t="shared" si="41"/>
        <v>0</v>
      </c>
    </row>
    <row r="284" spans="1:29">
      <c r="A284" t="str">
        <f t="shared" si="36"/>
        <v>12-2021</v>
      </c>
      <c r="B284" s="93">
        <v>44550</v>
      </c>
      <c r="C284" s="90">
        <v>50700</v>
      </c>
      <c r="D284" s="90">
        <v>47750</v>
      </c>
      <c r="E284" s="90">
        <v>48000</v>
      </c>
      <c r="F284" s="90">
        <v>45300</v>
      </c>
      <c r="G284" s="90">
        <v>48900</v>
      </c>
      <c r="H284" s="91" t="s">
        <v>25</v>
      </c>
      <c r="I284" s="90">
        <v>48500</v>
      </c>
      <c r="J284" s="91" t="s">
        <v>25</v>
      </c>
      <c r="K284" s="90">
        <v>48900</v>
      </c>
      <c r="L284" s="91" t="s">
        <v>25</v>
      </c>
      <c r="M284" s="90">
        <v>49400</v>
      </c>
      <c r="N284" s="90">
        <v>49700</v>
      </c>
      <c r="O284" s="90">
        <v>45500</v>
      </c>
      <c r="P284" s="91" t="s">
        <v>25</v>
      </c>
      <c r="Q284" s="90">
        <v>44500</v>
      </c>
      <c r="R284" s="90">
        <v>44800</v>
      </c>
      <c r="S284" s="90">
        <v>44300</v>
      </c>
      <c r="T284" s="90">
        <v>48100</v>
      </c>
      <c r="U284" s="90">
        <v>47400</v>
      </c>
      <c r="V284" s="90">
        <v>46800</v>
      </c>
      <c r="W284" s="90">
        <v>48200</v>
      </c>
      <c r="X284" s="90">
        <v>50600</v>
      </c>
      <c r="Y284" t="str">
        <f t="shared" si="37"/>
        <v>12-2021</v>
      </c>
      <c r="Z284">
        <f t="shared" si="38"/>
        <v>0</v>
      </c>
      <c r="AA284">
        <f t="shared" si="39"/>
        <v>0</v>
      </c>
      <c r="AB284">
        <f t="shared" si="40"/>
        <v>0</v>
      </c>
      <c r="AC284">
        <f t="shared" si="41"/>
        <v>0</v>
      </c>
    </row>
    <row r="285" spans="1:29">
      <c r="A285" t="str">
        <f t="shared" si="36"/>
        <v>12-2021</v>
      </c>
      <c r="B285" s="93">
        <v>44551</v>
      </c>
      <c r="C285" s="90">
        <v>50100</v>
      </c>
      <c r="D285" s="90">
        <v>47750</v>
      </c>
      <c r="E285" s="90">
        <v>47700</v>
      </c>
      <c r="F285" s="90">
        <v>45000</v>
      </c>
      <c r="G285" s="90">
        <v>48800</v>
      </c>
      <c r="H285" s="91" t="s">
        <v>25</v>
      </c>
      <c r="I285" s="90">
        <v>48000</v>
      </c>
      <c r="J285" s="91" t="s">
        <v>25</v>
      </c>
      <c r="K285" s="90">
        <v>48700</v>
      </c>
      <c r="L285" s="91" t="s">
        <v>25</v>
      </c>
      <c r="M285" s="90">
        <v>48900</v>
      </c>
      <c r="N285" s="90">
        <v>49500</v>
      </c>
      <c r="O285" s="90">
        <v>45500</v>
      </c>
      <c r="P285" s="91" t="s">
        <v>25</v>
      </c>
      <c r="Q285" s="90">
        <v>43800</v>
      </c>
      <c r="R285" s="90">
        <v>44300</v>
      </c>
      <c r="S285" s="90">
        <v>44000</v>
      </c>
      <c r="T285" s="90">
        <v>47800</v>
      </c>
      <c r="U285" s="90">
        <v>47400</v>
      </c>
      <c r="V285" s="91" t="s">
        <v>25</v>
      </c>
      <c r="W285" s="90">
        <v>48200</v>
      </c>
      <c r="X285" s="90">
        <v>50600</v>
      </c>
      <c r="Y285" t="str">
        <f t="shared" si="37"/>
        <v>12-2021</v>
      </c>
      <c r="Z285">
        <f t="shared" si="38"/>
        <v>0</v>
      </c>
      <c r="AA285">
        <f t="shared" si="39"/>
        <v>0</v>
      </c>
      <c r="AB285">
        <f t="shared" si="40"/>
        <v>0</v>
      </c>
      <c r="AC285">
        <f t="shared" si="41"/>
        <v>0</v>
      </c>
    </row>
    <row r="286" spans="1:29">
      <c r="A286" t="str">
        <f t="shared" si="36"/>
        <v>12-2021</v>
      </c>
      <c r="B286" s="93">
        <v>44552</v>
      </c>
      <c r="C286" s="90">
        <v>49400</v>
      </c>
      <c r="D286" s="90">
        <v>47000</v>
      </c>
      <c r="E286" s="90">
        <v>47700</v>
      </c>
      <c r="F286" s="90">
        <v>45200</v>
      </c>
      <c r="G286" s="90">
        <v>48800</v>
      </c>
      <c r="H286" s="91" t="s">
        <v>25</v>
      </c>
      <c r="I286" s="90">
        <v>48500</v>
      </c>
      <c r="J286" s="91" t="s">
        <v>25</v>
      </c>
      <c r="K286" s="90">
        <v>48500</v>
      </c>
      <c r="L286" s="91" t="s">
        <v>25</v>
      </c>
      <c r="M286" s="90">
        <v>48600</v>
      </c>
      <c r="N286" s="90">
        <v>49300</v>
      </c>
      <c r="O286" s="90">
        <v>45700</v>
      </c>
      <c r="P286" s="91" t="s">
        <v>25</v>
      </c>
      <c r="Q286" s="90">
        <v>44400</v>
      </c>
      <c r="R286" s="90">
        <v>44700</v>
      </c>
      <c r="S286" s="90">
        <v>43800</v>
      </c>
      <c r="T286" s="90">
        <v>48000</v>
      </c>
      <c r="U286" s="90">
        <v>47300</v>
      </c>
      <c r="V286" s="90">
        <v>46800</v>
      </c>
      <c r="W286" s="90">
        <v>48200</v>
      </c>
      <c r="X286" s="90">
        <v>50300</v>
      </c>
      <c r="Y286" t="str">
        <f t="shared" si="37"/>
        <v>12-2021</v>
      </c>
      <c r="Z286">
        <f t="shared" si="38"/>
        <v>0</v>
      </c>
      <c r="AA286">
        <f t="shared" si="39"/>
        <v>0</v>
      </c>
      <c r="AB286">
        <f t="shared" si="40"/>
        <v>0</v>
      </c>
      <c r="AC286">
        <f t="shared" si="41"/>
        <v>0</v>
      </c>
    </row>
    <row r="287" spans="1:29">
      <c r="A287" t="str">
        <f t="shared" si="36"/>
        <v>12-2021</v>
      </c>
      <c r="B287" s="93">
        <v>44553</v>
      </c>
      <c r="C287" s="90">
        <v>49400</v>
      </c>
      <c r="D287" s="90">
        <v>47000</v>
      </c>
      <c r="E287" s="90">
        <v>47700</v>
      </c>
      <c r="F287" s="90">
        <v>45600</v>
      </c>
      <c r="G287" s="90">
        <v>49000</v>
      </c>
      <c r="H287" s="91" t="s">
        <v>25</v>
      </c>
      <c r="I287" s="90">
        <v>48500</v>
      </c>
      <c r="J287" s="91" t="s">
        <v>25</v>
      </c>
      <c r="K287" s="90">
        <v>48500</v>
      </c>
      <c r="L287" s="91" t="s">
        <v>25</v>
      </c>
      <c r="M287" s="90">
        <v>48600</v>
      </c>
      <c r="N287" s="90">
        <v>49500</v>
      </c>
      <c r="O287" s="90">
        <v>45700</v>
      </c>
      <c r="P287" s="91" t="s">
        <v>25</v>
      </c>
      <c r="Q287" s="90">
        <v>44400</v>
      </c>
      <c r="R287" s="90">
        <v>44700</v>
      </c>
      <c r="S287" s="90">
        <v>44100</v>
      </c>
      <c r="T287" s="90">
        <v>48500</v>
      </c>
      <c r="U287" s="90">
        <v>47600</v>
      </c>
      <c r="V287" s="90">
        <v>46900</v>
      </c>
      <c r="W287" s="90">
        <v>48200</v>
      </c>
      <c r="X287" s="90">
        <v>50300</v>
      </c>
      <c r="Y287" t="str">
        <f t="shared" si="37"/>
        <v>12-2021</v>
      </c>
      <c r="Z287">
        <f t="shared" si="38"/>
        <v>0</v>
      </c>
      <c r="AA287">
        <f t="shared" si="39"/>
        <v>0</v>
      </c>
      <c r="AB287">
        <f t="shared" si="40"/>
        <v>0</v>
      </c>
      <c r="AC287">
        <f t="shared" si="41"/>
        <v>0</v>
      </c>
    </row>
    <row r="288" spans="1:29">
      <c r="A288" t="str">
        <f t="shared" si="36"/>
        <v>12-2021</v>
      </c>
      <c r="B288" s="93">
        <v>44554</v>
      </c>
      <c r="C288" s="90">
        <v>49500</v>
      </c>
      <c r="D288" s="90">
        <v>47200</v>
      </c>
      <c r="E288" s="90">
        <v>48300</v>
      </c>
      <c r="F288" s="90">
        <v>46300</v>
      </c>
      <c r="G288" s="90">
        <v>49100</v>
      </c>
      <c r="H288" s="91" t="s">
        <v>25</v>
      </c>
      <c r="I288" s="90">
        <v>49000</v>
      </c>
      <c r="J288" s="91" t="s">
        <v>25</v>
      </c>
      <c r="K288" s="90">
        <v>48900</v>
      </c>
      <c r="L288" s="91" t="s">
        <v>25</v>
      </c>
      <c r="M288" s="90">
        <v>49000</v>
      </c>
      <c r="N288" s="90">
        <v>49700</v>
      </c>
      <c r="O288" s="90">
        <v>46000</v>
      </c>
      <c r="P288" s="91" t="s">
        <v>25</v>
      </c>
      <c r="Q288" s="90">
        <v>45500</v>
      </c>
      <c r="R288" s="90">
        <v>45300</v>
      </c>
      <c r="S288" s="90">
        <v>45300</v>
      </c>
      <c r="T288" s="90">
        <v>49000</v>
      </c>
      <c r="U288" s="90">
        <v>48200</v>
      </c>
      <c r="V288" s="90">
        <v>48300</v>
      </c>
      <c r="W288" s="90">
        <v>49000</v>
      </c>
      <c r="X288" s="90">
        <v>51100</v>
      </c>
      <c r="Y288" t="str">
        <f t="shared" si="37"/>
        <v>12-2021</v>
      </c>
      <c r="Z288">
        <f t="shared" si="38"/>
        <v>0</v>
      </c>
      <c r="AA288">
        <f t="shared" si="39"/>
        <v>0</v>
      </c>
      <c r="AB288">
        <f t="shared" si="40"/>
        <v>0</v>
      </c>
      <c r="AC288">
        <f t="shared" si="41"/>
        <v>0</v>
      </c>
    </row>
    <row r="289" spans="1:29">
      <c r="A289" t="str">
        <f t="shared" si="36"/>
        <v>12-2021</v>
      </c>
      <c r="B289" s="93">
        <v>44555</v>
      </c>
      <c r="C289" s="90" t="s">
        <v>24</v>
      </c>
      <c r="D289" s="90" t="s">
        <v>24</v>
      </c>
      <c r="E289" s="90" t="s">
        <v>24</v>
      </c>
      <c r="F289" s="90" t="s">
        <v>24</v>
      </c>
      <c r="G289" s="90" t="s">
        <v>24</v>
      </c>
      <c r="H289" s="90" t="s">
        <v>24</v>
      </c>
      <c r="I289" s="90" t="s">
        <v>24</v>
      </c>
      <c r="J289" s="90" t="s">
        <v>24</v>
      </c>
      <c r="K289" s="90" t="s">
        <v>24</v>
      </c>
      <c r="L289" s="90" t="s">
        <v>24</v>
      </c>
      <c r="M289" s="90" t="s">
        <v>24</v>
      </c>
      <c r="N289" s="90" t="s">
        <v>24</v>
      </c>
      <c r="O289" s="90" t="s">
        <v>24</v>
      </c>
      <c r="P289" s="90" t="s">
        <v>24</v>
      </c>
      <c r="Q289" s="90" t="s">
        <v>24</v>
      </c>
      <c r="R289" s="90" t="s">
        <v>24</v>
      </c>
      <c r="S289" s="90" t="s">
        <v>24</v>
      </c>
      <c r="T289" s="90" t="s">
        <v>24</v>
      </c>
      <c r="U289" s="90" t="s">
        <v>24</v>
      </c>
      <c r="V289" s="90" t="s">
        <v>24</v>
      </c>
      <c r="W289" s="90" t="s">
        <v>24</v>
      </c>
      <c r="X289" s="90" t="s">
        <v>24</v>
      </c>
      <c r="Y289" t="str">
        <f t="shared" si="37"/>
        <v>12-2021</v>
      </c>
      <c r="Z289">
        <f t="shared" si="38"/>
        <v>0</v>
      </c>
      <c r="AA289">
        <f t="shared" si="39"/>
        <v>0</v>
      </c>
      <c r="AB289">
        <f t="shared" si="40"/>
        <v>0</v>
      </c>
      <c r="AC289">
        <f t="shared" si="41"/>
        <v>0</v>
      </c>
    </row>
    <row r="290" spans="1:29">
      <c r="A290" t="str">
        <f t="shared" si="36"/>
        <v>12-2021</v>
      </c>
      <c r="B290" s="93">
        <v>44556</v>
      </c>
      <c r="C290" s="90" t="s">
        <v>24</v>
      </c>
      <c r="D290" s="90" t="s">
        <v>24</v>
      </c>
      <c r="E290" s="90" t="s">
        <v>24</v>
      </c>
      <c r="F290" s="90" t="s">
        <v>24</v>
      </c>
      <c r="G290" s="90" t="s">
        <v>24</v>
      </c>
      <c r="H290" s="90" t="s">
        <v>24</v>
      </c>
      <c r="I290" s="90" t="s">
        <v>24</v>
      </c>
      <c r="J290" s="90" t="s">
        <v>24</v>
      </c>
      <c r="K290" s="90" t="s">
        <v>24</v>
      </c>
      <c r="L290" s="90" t="s">
        <v>24</v>
      </c>
      <c r="M290" s="90" t="s">
        <v>24</v>
      </c>
      <c r="N290" s="90" t="s">
        <v>24</v>
      </c>
      <c r="O290" s="90" t="s">
        <v>24</v>
      </c>
      <c r="P290" s="90" t="s">
        <v>24</v>
      </c>
      <c r="Q290" s="90" t="s">
        <v>24</v>
      </c>
      <c r="R290" s="90" t="s">
        <v>24</v>
      </c>
      <c r="S290" s="90" t="s">
        <v>24</v>
      </c>
      <c r="T290" s="90" t="s">
        <v>24</v>
      </c>
      <c r="U290" s="90" t="s">
        <v>24</v>
      </c>
      <c r="V290" s="90" t="s">
        <v>24</v>
      </c>
      <c r="W290" s="90" t="s">
        <v>24</v>
      </c>
      <c r="X290" s="90" t="s">
        <v>24</v>
      </c>
      <c r="Y290" t="str">
        <f t="shared" si="37"/>
        <v>12-2021</v>
      </c>
      <c r="Z290">
        <f t="shared" si="38"/>
        <v>0</v>
      </c>
      <c r="AA290">
        <f t="shared" si="39"/>
        <v>0</v>
      </c>
      <c r="AB290">
        <f t="shared" si="40"/>
        <v>0</v>
      </c>
      <c r="AC290">
        <f t="shared" si="41"/>
        <v>0</v>
      </c>
    </row>
    <row r="291" spans="1:29">
      <c r="A291" t="str">
        <f t="shared" si="36"/>
        <v>12-2021</v>
      </c>
      <c r="B291" s="93">
        <v>44557</v>
      </c>
      <c r="C291" s="90">
        <v>49900</v>
      </c>
      <c r="D291" s="90">
        <v>48000</v>
      </c>
      <c r="E291" s="90">
        <v>49700</v>
      </c>
      <c r="F291" s="90">
        <v>47200</v>
      </c>
      <c r="G291" s="90">
        <v>49800</v>
      </c>
      <c r="H291" s="91" t="s">
        <v>25</v>
      </c>
      <c r="I291" s="90">
        <v>50000</v>
      </c>
      <c r="J291" s="91" t="s">
        <v>25</v>
      </c>
      <c r="K291" s="90">
        <v>49600</v>
      </c>
      <c r="L291" s="91" t="s">
        <v>25</v>
      </c>
      <c r="M291" s="90">
        <v>49700</v>
      </c>
      <c r="N291" s="90">
        <v>50300</v>
      </c>
      <c r="O291" s="90">
        <v>47000</v>
      </c>
      <c r="P291" s="91" t="s">
        <v>25</v>
      </c>
      <c r="Q291" s="90">
        <v>46800</v>
      </c>
      <c r="R291" s="90">
        <v>46800</v>
      </c>
      <c r="S291" s="90">
        <v>46600</v>
      </c>
      <c r="T291" s="90">
        <v>50000</v>
      </c>
      <c r="U291" s="90">
        <v>49200</v>
      </c>
      <c r="V291" s="90">
        <v>49300</v>
      </c>
      <c r="W291" s="90">
        <v>49500</v>
      </c>
      <c r="X291" s="90">
        <v>51700</v>
      </c>
      <c r="Y291" t="str">
        <f t="shared" si="37"/>
        <v>12-2021</v>
      </c>
      <c r="Z291">
        <f t="shared" si="38"/>
        <v>0</v>
      </c>
      <c r="AA291">
        <f t="shared" si="39"/>
        <v>0</v>
      </c>
      <c r="AB291">
        <f t="shared" si="40"/>
        <v>0</v>
      </c>
      <c r="AC291">
        <f t="shared" si="41"/>
        <v>0</v>
      </c>
    </row>
    <row r="292" spans="1:29">
      <c r="A292" t="str">
        <f t="shared" si="36"/>
        <v>12-2021</v>
      </c>
      <c r="B292" s="93">
        <v>44558</v>
      </c>
      <c r="C292" s="90">
        <v>50400</v>
      </c>
      <c r="D292" s="90">
        <v>48500</v>
      </c>
      <c r="E292" s="90">
        <v>49700</v>
      </c>
      <c r="F292" s="90">
        <v>47200</v>
      </c>
      <c r="G292" s="90">
        <v>50200</v>
      </c>
      <c r="H292" s="91" t="s">
        <v>25</v>
      </c>
      <c r="I292" s="90">
        <v>50000</v>
      </c>
      <c r="J292" s="91" t="s">
        <v>25</v>
      </c>
      <c r="K292" s="90">
        <v>49600</v>
      </c>
      <c r="L292" s="91" t="s">
        <v>25</v>
      </c>
      <c r="M292" s="90">
        <v>50000</v>
      </c>
      <c r="N292" s="90">
        <v>50600</v>
      </c>
      <c r="O292" s="90">
        <v>47300</v>
      </c>
      <c r="P292" s="91" t="s">
        <v>25</v>
      </c>
      <c r="Q292" s="90">
        <v>46200</v>
      </c>
      <c r="R292" s="90">
        <v>46200</v>
      </c>
      <c r="S292" s="90">
        <v>46400</v>
      </c>
      <c r="T292" s="90">
        <v>50000</v>
      </c>
      <c r="U292" s="90">
        <v>49200</v>
      </c>
      <c r="V292" s="90">
        <v>49300</v>
      </c>
      <c r="W292" s="90">
        <v>50000</v>
      </c>
      <c r="X292" s="90">
        <v>52300</v>
      </c>
      <c r="Y292" t="str">
        <f t="shared" si="37"/>
        <v>12-2021</v>
      </c>
      <c r="Z292">
        <f t="shared" si="38"/>
        <v>0</v>
      </c>
      <c r="AA292">
        <f t="shared" si="39"/>
        <v>0</v>
      </c>
      <c r="AB292">
        <f t="shared" si="40"/>
        <v>0</v>
      </c>
      <c r="AC292">
        <f t="shared" si="41"/>
        <v>0</v>
      </c>
    </row>
    <row r="293" spans="1:29">
      <c r="A293" t="str">
        <f t="shared" si="36"/>
        <v>12-2021</v>
      </c>
      <c r="B293" s="93">
        <v>44559</v>
      </c>
      <c r="C293" s="90">
        <v>50400</v>
      </c>
      <c r="D293" s="90">
        <v>48250</v>
      </c>
      <c r="E293" s="90">
        <v>50000</v>
      </c>
      <c r="F293" s="90">
        <v>47000</v>
      </c>
      <c r="G293" s="90">
        <v>50200</v>
      </c>
      <c r="H293" s="91" t="s">
        <v>25</v>
      </c>
      <c r="I293" s="90">
        <v>49500</v>
      </c>
      <c r="J293" s="91" t="s">
        <v>25</v>
      </c>
      <c r="K293" s="90">
        <v>49600</v>
      </c>
      <c r="L293" s="91" t="s">
        <v>25</v>
      </c>
      <c r="M293" s="90">
        <v>49900</v>
      </c>
      <c r="N293" s="90">
        <v>50600</v>
      </c>
      <c r="O293" s="90">
        <v>47100</v>
      </c>
      <c r="P293" s="91" t="s">
        <v>25</v>
      </c>
      <c r="Q293" s="90">
        <v>45700</v>
      </c>
      <c r="R293" s="90">
        <v>46000</v>
      </c>
      <c r="S293" s="90">
        <v>46000</v>
      </c>
      <c r="T293" s="90">
        <v>49800</v>
      </c>
      <c r="U293" s="90">
        <v>49000</v>
      </c>
      <c r="V293" s="90">
        <v>48300</v>
      </c>
      <c r="W293" s="90">
        <v>50000</v>
      </c>
      <c r="X293" s="90">
        <v>52300</v>
      </c>
      <c r="Y293" t="str">
        <f t="shared" si="37"/>
        <v>12-2021</v>
      </c>
      <c r="Z293">
        <f t="shared" si="38"/>
        <v>0</v>
      </c>
      <c r="AA293">
        <f t="shared" si="39"/>
        <v>0</v>
      </c>
      <c r="AB293">
        <f t="shared" si="40"/>
        <v>0</v>
      </c>
      <c r="AC293">
        <f t="shared" si="41"/>
        <v>0</v>
      </c>
    </row>
    <row r="294" spans="1:29">
      <c r="A294" t="str">
        <f t="shared" si="36"/>
        <v>12-2021</v>
      </c>
      <c r="B294" s="93">
        <v>44560</v>
      </c>
      <c r="C294" s="90">
        <v>50400</v>
      </c>
      <c r="D294" s="90">
        <v>48250</v>
      </c>
      <c r="E294" s="90">
        <v>50200</v>
      </c>
      <c r="F294" s="90">
        <v>47000</v>
      </c>
      <c r="G294" s="90">
        <v>50200</v>
      </c>
      <c r="H294" s="91" t="s">
        <v>25</v>
      </c>
      <c r="I294" s="90">
        <v>49500</v>
      </c>
      <c r="J294" s="91" t="s">
        <v>25</v>
      </c>
      <c r="K294" s="90">
        <v>49600</v>
      </c>
      <c r="L294" s="91" t="s">
        <v>25</v>
      </c>
      <c r="M294" s="90">
        <v>50000</v>
      </c>
      <c r="N294" s="90">
        <v>50600</v>
      </c>
      <c r="O294" s="90">
        <v>47500</v>
      </c>
      <c r="P294" s="91" t="s">
        <v>25</v>
      </c>
      <c r="Q294" s="90">
        <v>46000</v>
      </c>
      <c r="R294" s="90">
        <v>46000</v>
      </c>
      <c r="S294" s="90">
        <v>45800</v>
      </c>
      <c r="T294" s="90">
        <v>50000</v>
      </c>
      <c r="U294" s="90">
        <v>49000</v>
      </c>
      <c r="V294" s="90">
        <v>48300</v>
      </c>
      <c r="W294" s="90">
        <v>50000</v>
      </c>
      <c r="X294" s="90">
        <v>52300</v>
      </c>
      <c r="Y294" t="str">
        <f t="shared" si="37"/>
        <v>12-2021</v>
      </c>
      <c r="Z294">
        <f t="shared" si="38"/>
        <v>0</v>
      </c>
      <c r="AA294">
        <f t="shared" si="39"/>
        <v>0</v>
      </c>
      <c r="AB294">
        <f t="shared" si="40"/>
        <v>0</v>
      </c>
      <c r="AC294">
        <f t="shared" si="41"/>
        <v>0</v>
      </c>
    </row>
    <row r="295" spans="1:29">
      <c r="A295" t="str">
        <f t="shared" si="36"/>
        <v>12-2021</v>
      </c>
      <c r="B295" s="93">
        <v>44561</v>
      </c>
      <c r="C295" s="90">
        <v>50400</v>
      </c>
      <c r="D295" s="90">
        <v>48250</v>
      </c>
      <c r="E295" s="90">
        <v>51000</v>
      </c>
      <c r="F295" s="90">
        <v>47500</v>
      </c>
      <c r="G295" s="90">
        <v>50200</v>
      </c>
      <c r="H295" s="91" t="s">
        <v>25</v>
      </c>
      <c r="I295" s="90">
        <v>50000</v>
      </c>
      <c r="J295" s="91" t="s">
        <v>25</v>
      </c>
      <c r="K295" s="90">
        <v>49800</v>
      </c>
      <c r="L295" s="91" t="s">
        <v>25</v>
      </c>
      <c r="M295" s="90">
        <v>50500</v>
      </c>
      <c r="N295" s="90">
        <v>50600</v>
      </c>
      <c r="O295" s="90">
        <v>47800</v>
      </c>
      <c r="P295" s="91" t="s">
        <v>25</v>
      </c>
      <c r="Q295" s="90">
        <v>46400</v>
      </c>
      <c r="R295" s="90">
        <v>46500</v>
      </c>
      <c r="S295" s="90">
        <v>46400</v>
      </c>
      <c r="T295" s="90">
        <v>50500</v>
      </c>
      <c r="U295" s="90">
        <v>49300</v>
      </c>
      <c r="V295" s="90">
        <v>48800</v>
      </c>
      <c r="W295" s="90">
        <v>50000</v>
      </c>
      <c r="X295" s="90">
        <v>52300</v>
      </c>
      <c r="Y295" t="str">
        <f t="shared" si="37"/>
        <v>12-2021</v>
      </c>
      <c r="Z295">
        <f t="shared" si="38"/>
        <v>0</v>
      </c>
      <c r="AA295">
        <f t="shared" si="39"/>
        <v>0</v>
      </c>
      <c r="AB295">
        <f t="shared" si="40"/>
        <v>0</v>
      </c>
      <c r="AC295">
        <f t="shared" si="41"/>
        <v>0</v>
      </c>
    </row>
    <row r="296" spans="1:29">
      <c r="A296" t="str">
        <f t="shared" si="36"/>
        <v>01-2022</v>
      </c>
      <c r="B296" s="93">
        <v>44562</v>
      </c>
      <c r="C296" s="90">
        <v>50300</v>
      </c>
      <c r="D296" s="90">
        <v>48250</v>
      </c>
      <c r="E296" s="90">
        <v>51000</v>
      </c>
      <c r="F296" s="90">
        <v>47500</v>
      </c>
      <c r="G296" s="90">
        <v>50600</v>
      </c>
      <c r="H296" s="91" t="s">
        <v>25</v>
      </c>
      <c r="I296" s="90">
        <v>50000</v>
      </c>
      <c r="J296" s="90">
        <v>49400</v>
      </c>
      <c r="K296" s="90">
        <v>49800</v>
      </c>
      <c r="L296" s="91" t="s">
        <v>25</v>
      </c>
      <c r="M296" s="90">
        <v>50400</v>
      </c>
      <c r="N296" s="90">
        <v>50600</v>
      </c>
      <c r="O296" s="90">
        <v>47800</v>
      </c>
      <c r="P296" s="91" t="s">
        <v>25</v>
      </c>
      <c r="Q296" s="90">
        <v>46300</v>
      </c>
      <c r="R296" s="90">
        <v>46400</v>
      </c>
      <c r="S296" s="90">
        <v>46300</v>
      </c>
      <c r="T296" s="90">
        <v>50500</v>
      </c>
      <c r="U296" s="90">
        <v>49300</v>
      </c>
      <c r="V296" s="90">
        <v>48800</v>
      </c>
      <c r="W296" s="90">
        <v>50000</v>
      </c>
      <c r="X296" s="90">
        <v>52300</v>
      </c>
      <c r="Y296" t="str">
        <f t="shared" si="37"/>
        <v>01-2022</v>
      </c>
      <c r="Z296">
        <f t="shared" si="38"/>
        <v>0</v>
      </c>
      <c r="AA296">
        <f t="shared" si="39"/>
        <v>0</v>
      </c>
      <c r="AB296">
        <f t="shared" si="40"/>
        <v>0</v>
      </c>
      <c r="AC296">
        <f t="shared" si="41"/>
        <v>0</v>
      </c>
    </row>
    <row r="297" spans="1:29">
      <c r="A297" t="str">
        <f t="shared" si="36"/>
        <v>01-2022</v>
      </c>
      <c r="B297" s="93">
        <v>44563</v>
      </c>
      <c r="C297" s="90" t="s">
        <v>24</v>
      </c>
      <c r="D297" s="90" t="s">
        <v>24</v>
      </c>
      <c r="E297" s="90" t="s">
        <v>24</v>
      </c>
      <c r="F297" s="90" t="s">
        <v>24</v>
      </c>
      <c r="G297" s="90" t="s">
        <v>24</v>
      </c>
      <c r="H297" s="90" t="s">
        <v>24</v>
      </c>
      <c r="I297" s="90" t="s">
        <v>24</v>
      </c>
      <c r="J297" s="90" t="s">
        <v>24</v>
      </c>
      <c r="K297" s="90" t="s">
        <v>24</v>
      </c>
      <c r="L297" s="90" t="s">
        <v>24</v>
      </c>
      <c r="M297" s="90" t="s">
        <v>24</v>
      </c>
      <c r="N297" s="90" t="s">
        <v>24</v>
      </c>
      <c r="O297" s="90" t="s">
        <v>24</v>
      </c>
      <c r="P297" s="90" t="s">
        <v>24</v>
      </c>
      <c r="Q297" s="90" t="s">
        <v>24</v>
      </c>
      <c r="R297" s="90" t="s">
        <v>24</v>
      </c>
      <c r="S297" s="90" t="s">
        <v>24</v>
      </c>
      <c r="T297" s="90" t="s">
        <v>24</v>
      </c>
      <c r="U297" s="90" t="s">
        <v>24</v>
      </c>
      <c r="V297" s="90" t="s">
        <v>24</v>
      </c>
      <c r="W297" s="90" t="s">
        <v>24</v>
      </c>
      <c r="X297" s="90" t="s">
        <v>24</v>
      </c>
      <c r="Y297" t="str">
        <f t="shared" si="37"/>
        <v>01-2022</v>
      </c>
      <c r="Z297">
        <f t="shared" si="38"/>
        <v>0</v>
      </c>
      <c r="AA297">
        <f t="shared" si="39"/>
        <v>0</v>
      </c>
      <c r="AB297">
        <f t="shared" si="40"/>
        <v>0</v>
      </c>
      <c r="AC297">
        <f t="shared" si="41"/>
        <v>0</v>
      </c>
    </row>
    <row r="298" spans="1:29">
      <c r="A298" t="str">
        <f t="shared" si="36"/>
        <v>01-2022</v>
      </c>
      <c r="B298" s="93">
        <v>44564</v>
      </c>
      <c r="C298" s="90">
        <v>50800</v>
      </c>
      <c r="D298" s="90">
        <v>48500</v>
      </c>
      <c r="E298" s="90">
        <v>51200</v>
      </c>
      <c r="F298" s="90">
        <v>48000</v>
      </c>
      <c r="G298" s="90">
        <v>50700</v>
      </c>
      <c r="H298" s="91" t="s">
        <v>25</v>
      </c>
      <c r="I298" s="90">
        <v>50000</v>
      </c>
      <c r="J298" s="90">
        <v>49400</v>
      </c>
      <c r="K298" s="90">
        <v>50200</v>
      </c>
      <c r="L298" s="91" t="s">
        <v>25</v>
      </c>
      <c r="M298" s="90">
        <v>50600</v>
      </c>
      <c r="N298" s="90">
        <v>50600</v>
      </c>
      <c r="O298" s="90">
        <v>48000</v>
      </c>
      <c r="P298" s="91" t="s">
        <v>25</v>
      </c>
      <c r="Q298" s="90">
        <v>46500</v>
      </c>
      <c r="R298" s="90">
        <v>46600</v>
      </c>
      <c r="S298" s="90">
        <v>46500</v>
      </c>
      <c r="T298" s="90">
        <v>50800</v>
      </c>
      <c r="U298" s="90">
        <v>49500</v>
      </c>
      <c r="V298" s="90">
        <v>49100</v>
      </c>
      <c r="W298" s="90">
        <v>50200</v>
      </c>
      <c r="X298" s="90">
        <v>52500</v>
      </c>
      <c r="Y298" t="str">
        <f t="shared" si="37"/>
        <v>01-2022</v>
      </c>
      <c r="Z298">
        <f t="shared" si="38"/>
        <v>0</v>
      </c>
      <c r="AA298">
        <f t="shared" si="39"/>
        <v>0</v>
      </c>
      <c r="AB298">
        <f t="shared" si="40"/>
        <v>0</v>
      </c>
      <c r="AC298">
        <f t="shared" si="41"/>
        <v>0</v>
      </c>
    </row>
    <row r="299" spans="1:29">
      <c r="A299" t="str">
        <f t="shared" si="36"/>
        <v>01-2022</v>
      </c>
      <c r="B299" s="93">
        <v>44565</v>
      </c>
      <c r="C299" s="90">
        <v>50800</v>
      </c>
      <c r="D299" s="90">
        <v>48500</v>
      </c>
      <c r="E299" s="90">
        <v>51000</v>
      </c>
      <c r="F299" s="90">
        <v>47700</v>
      </c>
      <c r="G299" s="90">
        <v>50800</v>
      </c>
      <c r="H299" s="91" t="s">
        <v>25</v>
      </c>
      <c r="I299" s="90">
        <v>50000</v>
      </c>
      <c r="J299" s="90">
        <v>49300</v>
      </c>
      <c r="K299" s="90">
        <v>50500</v>
      </c>
      <c r="L299" s="91" t="s">
        <v>25</v>
      </c>
      <c r="M299" s="90">
        <v>50500</v>
      </c>
      <c r="N299" s="90">
        <v>50800</v>
      </c>
      <c r="O299" s="90">
        <v>48000</v>
      </c>
      <c r="P299" s="91" t="s">
        <v>25</v>
      </c>
      <c r="Q299" s="90">
        <v>46500</v>
      </c>
      <c r="R299" s="90">
        <v>46600</v>
      </c>
      <c r="S299" s="90">
        <v>46500</v>
      </c>
      <c r="T299" s="90">
        <v>50500</v>
      </c>
      <c r="U299" s="90">
        <v>49500</v>
      </c>
      <c r="V299" s="90">
        <v>49100</v>
      </c>
      <c r="W299" s="90">
        <v>50200</v>
      </c>
      <c r="X299" s="90">
        <v>52500</v>
      </c>
      <c r="Y299" t="str">
        <f t="shared" si="37"/>
        <v>01-2022</v>
      </c>
      <c r="Z299">
        <f t="shared" si="38"/>
        <v>0</v>
      </c>
      <c r="AA299">
        <f t="shared" si="39"/>
        <v>0</v>
      </c>
      <c r="AB299">
        <f t="shared" si="40"/>
        <v>0</v>
      </c>
      <c r="AC299">
        <f t="shared" si="41"/>
        <v>0</v>
      </c>
    </row>
    <row r="300" spans="1:29">
      <c r="A300" t="str">
        <f t="shared" si="36"/>
        <v>01-2022</v>
      </c>
      <c r="B300" s="93">
        <v>44566</v>
      </c>
      <c r="C300" s="90">
        <v>50300</v>
      </c>
      <c r="D300" s="90">
        <v>48500</v>
      </c>
      <c r="E300" s="90">
        <v>50200</v>
      </c>
      <c r="F300" s="90">
        <v>47000</v>
      </c>
      <c r="G300" s="90">
        <v>50800</v>
      </c>
      <c r="H300" s="91" t="s">
        <v>25</v>
      </c>
      <c r="I300" s="90">
        <v>49500</v>
      </c>
      <c r="J300" s="90">
        <v>49200</v>
      </c>
      <c r="K300" s="90">
        <v>50500</v>
      </c>
      <c r="L300" s="91" t="s">
        <v>25</v>
      </c>
      <c r="M300" s="90">
        <v>50300</v>
      </c>
      <c r="N300" s="90">
        <v>50800</v>
      </c>
      <c r="O300" s="90">
        <v>47500</v>
      </c>
      <c r="P300" s="91" t="s">
        <v>25</v>
      </c>
      <c r="Q300" s="90">
        <v>45600</v>
      </c>
      <c r="R300" s="90">
        <v>45800</v>
      </c>
      <c r="S300" s="90">
        <v>46200</v>
      </c>
      <c r="T300" s="90">
        <v>50000</v>
      </c>
      <c r="U300" s="90">
        <v>49500</v>
      </c>
      <c r="V300" s="90">
        <v>49100</v>
      </c>
      <c r="W300" s="90">
        <v>50200</v>
      </c>
      <c r="X300" s="90">
        <v>52500</v>
      </c>
      <c r="Y300" t="str">
        <f t="shared" si="37"/>
        <v>01-2022</v>
      </c>
      <c r="Z300">
        <f t="shared" si="38"/>
        <v>0</v>
      </c>
      <c r="AA300">
        <f t="shared" si="39"/>
        <v>0</v>
      </c>
      <c r="AB300">
        <f t="shared" si="40"/>
        <v>0</v>
      </c>
      <c r="AC300">
        <f t="shared" si="41"/>
        <v>0</v>
      </c>
    </row>
    <row r="301" spans="1:29">
      <c r="A301" t="str">
        <f t="shared" si="36"/>
        <v>01-2022</v>
      </c>
      <c r="B301" s="93">
        <v>44567</v>
      </c>
      <c r="C301" s="90">
        <v>50300</v>
      </c>
      <c r="D301" s="90">
        <v>48500</v>
      </c>
      <c r="E301" s="90">
        <v>49700</v>
      </c>
      <c r="F301" s="90">
        <v>46800</v>
      </c>
      <c r="G301" s="90">
        <v>50800</v>
      </c>
      <c r="H301" s="91" t="s">
        <v>25</v>
      </c>
      <c r="I301" s="90">
        <v>49500</v>
      </c>
      <c r="J301" s="90">
        <v>48700</v>
      </c>
      <c r="K301" s="90">
        <v>50500</v>
      </c>
      <c r="L301" s="91" t="s">
        <v>25</v>
      </c>
      <c r="M301" s="90">
        <v>49900</v>
      </c>
      <c r="N301" s="90">
        <v>50800</v>
      </c>
      <c r="O301" s="90">
        <v>47400</v>
      </c>
      <c r="P301" s="91" t="s">
        <v>25</v>
      </c>
      <c r="Q301" s="90">
        <v>46000</v>
      </c>
      <c r="R301" s="90">
        <v>46000</v>
      </c>
      <c r="S301" s="90">
        <v>46000</v>
      </c>
      <c r="T301" s="90">
        <v>49800</v>
      </c>
      <c r="U301" s="90">
        <v>49000</v>
      </c>
      <c r="V301" s="90">
        <v>48800</v>
      </c>
      <c r="W301" s="90">
        <v>50200</v>
      </c>
      <c r="X301" s="90">
        <v>52500</v>
      </c>
      <c r="Y301" t="str">
        <f t="shared" si="37"/>
        <v>01-2022</v>
      </c>
      <c r="Z301">
        <f t="shared" si="38"/>
        <v>0</v>
      </c>
      <c r="AA301">
        <f t="shared" si="39"/>
        <v>0</v>
      </c>
      <c r="AB301">
        <f t="shared" si="40"/>
        <v>0</v>
      </c>
      <c r="AC301">
        <f t="shared" si="41"/>
        <v>0</v>
      </c>
    </row>
    <row r="302" spans="1:29">
      <c r="A302" t="str">
        <f t="shared" si="36"/>
        <v>01-2022</v>
      </c>
      <c r="B302" s="93">
        <v>44568</v>
      </c>
      <c r="C302" s="90">
        <v>51000</v>
      </c>
      <c r="D302" s="90">
        <v>48700</v>
      </c>
      <c r="E302" s="90">
        <v>50200</v>
      </c>
      <c r="F302" s="90">
        <v>47300</v>
      </c>
      <c r="G302" s="90">
        <v>50800</v>
      </c>
      <c r="H302" s="91" t="s">
        <v>25</v>
      </c>
      <c r="I302" s="90">
        <v>50000</v>
      </c>
      <c r="J302" s="90">
        <v>49100</v>
      </c>
      <c r="K302" s="90">
        <v>50500</v>
      </c>
      <c r="L302" s="91" t="s">
        <v>25</v>
      </c>
      <c r="M302" s="90">
        <v>49900</v>
      </c>
      <c r="N302" s="90">
        <v>50800</v>
      </c>
      <c r="O302" s="90">
        <v>47600</v>
      </c>
      <c r="P302" s="91" t="s">
        <v>25</v>
      </c>
      <c r="Q302" s="90">
        <v>46800</v>
      </c>
      <c r="R302" s="90">
        <v>46800</v>
      </c>
      <c r="S302" s="90">
        <v>46400</v>
      </c>
      <c r="T302" s="90">
        <v>50300</v>
      </c>
      <c r="U302" s="90">
        <v>49600</v>
      </c>
      <c r="V302" s="90">
        <v>48800</v>
      </c>
      <c r="W302" s="90">
        <v>50200</v>
      </c>
      <c r="X302" s="90">
        <v>52500</v>
      </c>
      <c r="Y302" t="str">
        <f t="shared" si="37"/>
        <v>01-2022</v>
      </c>
      <c r="Z302">
        <f t="shared" si="38"/>
        <v>0</v>
      </c>
      <c r="AA302">
        <f t="shared" si="39"/>
        <v>0</v>
      </c>
      <c r="AB302">
        <f t="shared" si="40"/>
        <v>0</v>
      </c>
      <c r="AC302">
        <f t="shared" si="41"/>
        <v>0</v>
      </c>
    </row>
    <row r="303" spans="1:29">
      <c r="A303" t="str">
        <f t="shared" si="36"/>
        <v>01-2022</v>
      </c>
      <c r="B303" s="93">
        <v>44569</v>
      </c>
      <c r="C303" s="90">
        <v>51300</v>
      </c>
      <c r="D303" s="90">
        <v>49000</v>
      </c>
      <c r="E303" s="90">
        <v>50700</v>
      </c>
      <c r="F303" s="90">
        <v>48000</v>
      </c>
      <c r="G303" s="90">
        <v>51100</v>
      </c>
      <c r="H303" s="91" t="s">
        <v>25</v>
      </c>
      <c r="I303" s="90">
        <v>50000</v>
      </c>
      <c r="J303" s="90">
        <v>49500</v>
      </c>
      <c r="K303" s="90">
        <v>50900</v>
      </c>
      <c r="L303" s="91" t="s">
        <v>25</v>
      </c>
      <c r="M303" s="90">
        <v>50200</v>
      </c>
      <c r="N303" s="90">
        <v>51200</v>
      </c>
      <c r="O303" s="90">
        <v>48000</v>
      </c>
      <c r="P303" s="91" t="s">
        <v>25</v>
      </c>
      <c r="Q303" s="90">
        <v>46800</v>
      </c>
      <c r="R303" s="90">
        <v>46900</v>
      </c>
      <c r="S303" s="90">
        <v>46700</v>
      </c>
      <c r="T303" s="90">
        <v>50800</v>
      </c>
      <c r="U303" s="90">
        <v>49600</v>
      </c>
      <c r="V303" s="90">
        <v>49100</v>
      </c>
      <c r="W303" s="90">
        <v>50500</v>
      </c>
      <c r="X303" s="90">
        <v>52900</v>
      </c>
      <c r="Y303" t="str">
        <f t="shared" si="37"/>
        <v>01-2022</v>
      </c>
      <c r="Z303">
        <f t="shared" si="38"/>
        <v>0</v>
      </c>
      <c r="AA303">
        <f t="shared" si="39"/>
        <v>0</v>
      </c>
      <c r="AB303">
        <f t="shared" si="40"/>
        <v>0</v>
      </c>
      <c r="AC303">
        <f t="shared" si="41"/>
        <v>0</v>
      </c>
    </row>
    <row r="304" spans="1:29">
      <c r="A304" t="str">
        <f t="shared" si="36"/>
        <v>01-2022</v>
      </c>
      <c r="B304" s="93">
        <v>44570</v>
      </c>
      <c r="C304" s="90" t="s">
        <v>24</v>
      </c>
      <c r="D304" s="90" t="s">
        <v>24</v>
      </c>
      <c r="E304" s="90" t="s">
        <v>24</v>
      </c>
      <c r="F304" s="90" t="s">
        <v>24</v>
      </c>
      <c r="G304" s="90" t="s">
        <v>24</v>
      </c>
      <c r="H304" s="90" t="s">
        <v>24</v>
      </c>
      <c r="I304" s="90" t="s">
        <v>24</v>
      </c>
      <c r="J304" s="90" t="s">
        <v>24</v>
      </c>
      <c r="K304" s="90" t="s">
        <v>24</v>
      </c>
      <c r="L304" s="90" t="s">
        <v>24</v>
      </c>
      <c r="M304" s="90" t="s">
        <v>24</v>
      </c>
      <c r="N304" s="90" t="s">
        <v>24</v>
      </c>
      <c r="O304" s="90" t="s">
        <v>24</v>
      </c>
      <c r="P304" s="90" t="s">
        <v>24</v>
      </c>
      <c r="Q304" s="90" t="s">
        <v>24</v>
      </c>
      <c r="R304" s="90" t="s">
        <v>24</v>
      </c>
      <c r="S304" s="90" t="s">
        <v>24</v>
      </c>
      <c r="T304" s="90" t="s">
        <v>24</v>
      </c>
      <c r="U304" s="90" t="s">
        <v>24</v>
      </c>
      <c r="V304" s="90" t="s">
        <v>24</v>
      </c>
      <c r="W304" s="90" t="s">
        <v>24</v>
      </c>
      <c r="X304" s="90" t="s">
        <v>24</v>
      </c>
      <c r="Y304" t="str">
        <f t="shared" si="37"/>
        <v>01-2022</v>
      </c>
      <c r="Z304">
        <f t="shared" si="38"/>
        <v>0</v>
      </c>
      <c r="AA304">
        <f t="shared" si="39"/>
        <v>0</v>
      </c>
      <c r="AB304">
        <f t="shared" si="40"/>
        <v>0</v>
      </c>
      <c r="AC304">
        <f t="shared" si="41"/>
        <v>0</v>
      </c>
    </row>
    <row r="305" spans="1:29">
      <c r="A305" t="str">
        <f t="shared" si="36"/>
        <v>01-2022</v>
      </c>
      <c r="B305" s="93">
        <v>44571</v>
      </c>
      <c r="C305" s="90">
        <v>51300</v>
      </c>
      <c r="D305" s="90">
        <v>49000</v>
      </c>
      <c r="E305" s="90">
        <v>50700</v>
      </c>
      <c r="F305" s="90">
        <v>48000</v>
      </c>
      <c r="G305" s="90">
        <v>51300</v>
      </c>
      <c r="H305" s="91" t="s">
        <v>25</v>
      </c>
      <c r="I305" s="90">
        <v>50000</v>
      </c>
      <c r="J305" s="90">
        <v>49500</v>
      </c>
      <c r="K305" s="90">
        <v>50900</v>
      </c>
      <c r="L305" s="91" t="s">
        <v>25</v>
      </c>
      <c r="M305" s="90">
        <v>50300</v>
      </c>
      <c r="N305" s="90">
        <v>51200</v>
      </c>
      <c r="O305" s="90">
        <v>47700</v>
      </c>
      <c r="P305" s="91" t="s">
        <v>25</v>
      </c>
      <c r="Q305" s="90">
        <v>46800</v>
      </c>
      <c r="R305" s="90">
        <v>47100</v>
      </c>
      <c r="S305" s="90">
        <v>46500</v>
      </c>
      <c r="T305" s="90">
        <v>50800</v>
      </c>
      <c r="U305" s="90">
        <v>49800</v>
      </c>
      <c r="V305" s="90">
        <v>49100</v>
      </c>
      <c r="W305" s="90">
        <v>50900</v>
      </c>
      <c r="X305" s="90">
        <v>53200</v>
      </c>
      <c r="Y305" t="str">
        <f t="shared" si="37"/>
        <v>01-2022</v>
      </c>
      <c r="Z305">
        <f t="shared" si="38"/>
        <v>0</v>
      </c>
      <c r="AA305">
        <f t="shared" si="39"/>
        <v>0</v>
      </c>
      <c r="AB305">
        <f t="shared" si="40"/>
        <v>0</v>
      </c>
      <c r="AC305">
        <f t="shared" si="41"/>
        <v>0</v>
      </c>
    </row>
    <row r="306" spans="1:29">
      <c r="A306" t="str">
        <f t="shared" si="36"/>
        <v>01-2022</v>
      </c>
      <c r="B306" s="93">
        <v>44572</v>
      </c>
      <c r="C306" s="90">
        <v>51700</v>
      </c>
      <c r="D306" s="90">
        <v>49000</v>
      </c>
      <c r="E306" s="90">
        <v>50800</v>
      </c>
      <c r="F306" s="90">
        <v>48500</v>
      </c>
      <c r="G306" s="90">
        <v>51400</v>
      </c>
      <c r="H306" s="91" t="s">
        <v>25</v>
      </c>
      <c r="I306" s="90">
        <v>50500</v>
      </c>
      <c r="J306" s="90">
        <v>50200</v>
      </c>
      <c r="K306" s="90">
        <v>51300</v>
      </c>
      <c r="L306" s="91" t="s">
        <v>25</v>
      </c>
      <c r="M306" s="90">
        <v>50700</v>
      </c>
      <c r="N306" s="90">
        <v>51400</v>
      </c>
      <c r="O306" s="90">
        <v>47800</v>
      </c>
      <c r="P306" s="91" t="s">
        <v>25</v>
      </c>
      <c r="Q306" s="90">
        <v>47200</v>
      </c>
      <c r="R306" s="90">
        <v>47600</v>
      </c>
      <c r="S306" s="90">
        <v>47400</v>
      </c>
      <c r="T306" s="90">
        <v>51300</v>
      </c>
      <c r="U306" s="90">
        <v>50500</v>
      </c>
      <c r="V306" s="90">
        <v>49600</v>
      </c>
      <c r="W306" s="90">
        <v>51100</v>
      </c>
      <c r="X306" s="90">
        <v>53500</v>
      </c>
      <c r="Y306" t="str">
        <f t="shared" si="37"/>
        <v>01-2022</v>
      </c>
      <c r="Z306">
        <f t="shared" si="38"/>
        <v>0</v>
      </c>
      <c r="AA306">
        <f t="shared" si="39"/>
        <v>0</v>
      </c>
      <c r="AB306">
        <f t="shared" si="40"/>
        <v>0</v>
      </c>
      <c r="AC306">
        <f t="shared" si="41"/>
        <v>0</v>
      </c>
    </row>
    <row r="307" spans="1:29">
      <c r="A307" t="str">
        <f t="shared" si="36"/>
        <v>01-2022</v>
      </c>
      <c r="B307" s="93">
        <v>44573</v>
      </c>
      <c r="C307" s="90">
        <v>51700</v>
      </c>
      <c r="D307" s="90">
        <v>49200</v>
      </c>
      <c r="E307" s="90">
        <v>50800</v>
      </c>
      <c r="F307" s="90">
        <v>49000</v>
      </c>
      <c r="G307" s="90">
        <v>51800</v>
      </c>
      <c r="H307" s="91" t="s">
        <v>25</v>
      </c>
      <c r="I307" s="90">
        <v>50700</v>
      </c>
      <c r="J307" s="90">
        <v>50200</v>
      </c>
      <c r="K307" s="90">
        <v>51500</v>
      </c>
      <c r="L307" s="91" t="s">
        <v>25</v>
      </c>
      <c r="M307" s="90">
        <v>50700</v>
      </c>
      <c r="N307" s="90">
        <v>51600</v>
      </c>
      <c r="O307" s="90">
        <v>48000</v>
      </c>
      <c r="P307" s="91" t="s">
        <v>25</v>
      </c>
      <c r="Q307" s="90">
        <v>47400</v>
      </c>
      <c r="R307" s="90">
        <v>47700</v>
      </c>
      <c r="S307" s="90">
        <v>48000</v>
      </c>
      <c r="T307" s="90">
        <v>51800</v>
      </c>
      <c r="U307" s="90">
        <v>50700</v>
      </c>
      <c r="V307" s="90">
        <v>49600</v>
      </c>
      <c r="W307" s="90">
        <v>51200</v>
      </c>
      <c r="X307" s="90">
        <v>53600</v>
      </c>
      <c r="Y307" t="str">
        <f t="shared" si="37"/>
        <v>01-2022</v>
      </c>
      <c r="Z307">
        <f t="shared" si="38"/>
        <v>0</v>
      </c>
      <c r="AA307">
        <f t="shared" si="39"/>
        <v>0</v>
      </c>
      <c r="AB307">
        <f t="shared" si="40"/>
        <v>0</v>
      </c>
      <c r="AC307">
        <f t="shared" si="41"/>
        <v>0</v>
      </c>
    </row>
    <row r="308" spans="1:29">
      <c r="A308" t="str">
        <f t="shared" si="36"/>
        <v>01-2022</v>
      </c>
      <c r="B308" s="93">
        <v>44574</v>
      </c>
      <c r="C308" s="90">
        <v>52100</v>
      </c>
      <c r="D308" s="90">
        <v>49200</v>
      </c>
      <c r="E308" s="90">
        <v>51000</v>
      </c>
      <c r="F308" s="90">
        <v>49300</v>
      </c>
      <c r="G308" s="90">
        <v>51900</v>
      </c>
      <c r="H308" s="91" t="s">
        <v>25</v>
      </c>
      <c r="I308" s="90">
        <v>51500</v>
      </c>
      <c r="J308" s="90">
        <v>50300</v>
      </c>
      <c r="K308" s="90">
        <v>51600</v>
      </c>
      <c r="L308" s="91" t="s">
        <v>25</v>
      </c>
      <c r="M308" s="90">
        <v>51100</v>
      </c>
      <c r="N308" s="90">
        <v>51800</v>
      </c>
      <c r="O308" s="90">
        <v>48500</v>
      </c>
      <c r="P308" s="91" t="s">
        <v>25</v>
      </c>
      <c r="Q308" s="90">
        <v>48000</v>
      </c>
      <c r="R308" s="90">
        <v>48300</v>
      </c>
      <c r="S308" s="90">
        <v>48400</v>
      </c>
      <c r="T308" s="90">
        <v>52200</v>
      </c>
      <c r="U308" s="90">
        <v>51000</v>
      </c>
      <c r="V308" s="90">
        <v>50300</v>
      </c>
      <c r="W308" s="90">
        <v>51500</v>
      </c>
      <c r="X308" s="90">
        <v>53900</v>
      </c>
      <c r="Y308" t="str">
        <f t="shared" si="37"/>
        <v>01-2022</v>
      </c>
      <c r="Z308">
        <f t="shared" si="38"/>
        <v>0</v>
      </c>
      <c r="AA308">
        <f t="shared" si="39"/>
        <v>0</v>
      </c>
      <c r="AB308">
        <f t="shared" si="40"/>
        <v>0</v>
      </c>
      <c r="AC308">
        <f t="shared" si="41"/>
        <v>0</v>
      </c>
    </row>
    <row r="309" spans="1:29">
      <c r="A309" t="str">
        <f t="shared" si="36"/>
        <v>01-2022</v>
      </c>
      <c r="B309" s="93">
        <v>44575</v>
      </c>
      <c r="C309" s="91" t="s">
        <v>25</v>
      </c>
      <c r="D309" s="91" t="s">
        <v>25</v>
      </c>
      <c r="E309" s="90">
        <v>51000</v>
      </c>
      <c r="F309" s="90">
        <v>49500</v>
      </c>
      <c r="G309" s="90">
        <v>51900</v>
      </c>
      <c r="H309" s="91" t="s">
        <v>25</v>
      </c>
      <c r="I309" s="90">
        <v>51500</v>
      </c>
      <c r="J309" s="91" t="s">
        <v>25</v>
      </c>
      <c r="K309" s="90">
        <v>51800</v>
      </c>
      <c r="L309" s="91" t="s">
        <v>25</v>
      </c>
      <c r="M309" s="90">
        <v>51100</v>
      </c>
      <c r="N309" s="90">
        <v>52200</v>
      </c>
      <c r="O309" s="90">
        <v>48500</v>
      </c>
      <c r="P309" s="91" t="s">
        <v>25</v>
      </c>
      <c r="Q309" s="90">
        <v>47800</v>
      </c>
      <c r="R309" s="90">
        <v>48300</v>
      </c>
      <c r="S309" s="90">
        <v>48300</v>
      </c>
      <c r="T309" s="90">
        <v>52500</v>
      </c>
      <c r="U309" s="90">
        <v>51200</v>
      </c>
      <c r="V309" s="90">
        <v>50300</v>
      </c>
      <c r="W309" s="90">
        <v>51700</v>
      </c>
      <c r="X309" s="90">
        <v>54100</v>
      </c>
      <c r="Y309" t="str">
        <f t="shared" si="37"/>
        <v>01-2022</v>
      </c>
      <c r="Z309">
        <f t="shared" si="38"/>
        <v>0</v>
      </c>
      <c r="AA309">
        <f t="shared" si="39"/>
        <v>0</v>
      </c>
      <c r="AB309">
        <f t="shared" si="40"/>
        <v>0</v>
      </c>
      <c r="AC309">
        <f t="shared" si="41"/>
        <v>0</v>
      </c>
    </row>
    <row r="310" spans="1:29">
      <c r="A310" t="str">
        <f t="shared" si="36"/>
        <v>01-2022</v>
      </c>
      <c r="B310" s="93">
        <v>44576</v>
      </c>
      <c r="C310" s="90">
        <v>52100</v>
      </c>
      <c r="D310" s="91" t="s">
        <v>25</v>
      </c>
      <c r="E310" s="90">
        <v>51200</v>
      </c>
      <c r="F310" s="90">
        <v>49300</v>
      </c>
      <c r="G310" s="90">
        <v>51900</v>
      </c>
      <c r="H310" s="91" t="s">
        <v>25</v>
      </c>
      <c r="I310" s="90">
        <v>51500</v>
      </c>
      <c r="J310" s="90">
        <v>50300</v>
      </c>
      <c r="K310" s="90">
        <v>51800</v>
      </c>
      <c r="L310" s="91" t="s">
        <v>25</v>
      </c>
      <c r="M310" s="90">
        <v>51100</v>
      </c>
      <c r="N310" s="90">
        <v>52200</v>
      </c>
      <c r="O310" s="90">
        <v>48000</v>
      </c>
      <c r="P310" s="91" t="s">
        <v>25</v>
      </c>
      <c r="Q310" s="90">
        <v>47400</v>
      </c>
      <c r="R310" s="90">
        <v>48200</v>
      </c>
      <c r="S310" s="90">
        <v>48000</v>
      </c>
      <c r="T310" s="90">
        <v>52200</v>
      </c>
      <c r="U310" s="90">
        <v>51200</v>
      </c>
      <c r="V310" s="90">
        <v>50300</v>
      </c>
      <c r="W310" s="90">
        <v>51700</v>
      </c>
      <c r="X310" s="90">
        <v>54100</v>
      </c>
      <c r="Y310" t="str">
        <f t="shared" si="37"/>
        <v>01-2022</v>
      </c>
      <c r="Z310">
        <f t="shared" si="38"/>
        <v>0</v>
      </c>
      <c r="AA310">
        <f t="shared" si="39"/>
        <v>0</v>
      </c>
      <c r="AB310">
        <f t="shared" si="40"/>
        <v>0</v>
      </c>
      <c r="AC310">
        <f t="shared" si="41"/>
        <v>0</v>
      </c>
    </row>
    <row r="311" spans="1:29">
      <c r="A311" t="str">
        <f t="shared" si="36"/>
        <v>01-2022</v>
      </c>
      <c r="B311" s="93">
        <v>44577</v>
      </c>
      <c r="C311" s="90" t="s">
        <v>24</v>
      </c>
      <c r="D311" s="90" t="s">
        <v>24</v>
      </c>
      <c r="E311" s="90" t="s">
        <v>24</v>
      </c>
      <c r="F311" s="90" t="s">
        <v>24</v>
      </c>
      <c r="G311" s="90" t="s">
        <v>24</v>
      </c>
      <c r="H311" s="90" t="s">
        <v>24</v>
      </c>
      <c r="I311" s="90" t="s">
        <v>24</v>
      </c>
      <c r="J311" s="90" t="s">
        <v>24</v>
      </c>
      <c r="K311" s="90" t="s">
        <v>24</v>
      </c>
      <c r="L311" s="90" t="s">
        <v>24</v>
      </c>
      <c r="M311" s="90" t="s">
        <v>24</v>
      </c>
      <c r="N311" s="90" t="s">
        <v>24</v>
      </c>
      <c r="O311" s="90" t="s">
        <v>24</v>
      </c>
      <c r="P311" s="90" t="s">
        <v>24</v>
      </c>
      <c r="Q311" s="90" t="s">
        <v>24</v>
      </c>
      <c r="R311" s="90" t="s">
        <v>24</v>
      </c>
      <c r="S311" s="90" t="s">
        <v>24</v>
      </c>
      <c r="T311" s="90" t="s">
        <v>24</v>
      </c>
      <c r="U311" s="90" t="s">
        <v>24</v>
      </c>
      <c r="V311" s="90" t="s">
        <v>24</v>
      </c>
      <c r="W311" s="90" t="s">
        <v>24</v>
      </c>
      <c r="X311" s="90" t="s">
        <v>24</v>
      </c>
      <c r="Y311" t="str">
        <f t="shared" si="37"/>
        <v>01-2022</v>
      </c>
      <c r="Z311">
        <f t="shared" si="38"/>
        <v>0</v>
      </c>
      <c r="AA311">
        <f t="shared" si="39"/>
        <v>0</v>
      </c>
      <c r="AB311">
        <f t="shared" si="40"/>
        <v>0</v>
      </c>
      <c r="AC311">
        <f t="shared" si="41"/>
        <v>0</v>
      </c>
    </row>
    <row r="312" spans="1:29">
      <c r="A312" t="str">
        <f t="shared" si="36"/>
        <v>01-2022</v>
      </c>
      <c r="B312" s="93">
        <v>44578</v>
      </c>
      <c r="C312" s="90">
        <v>53100</v>
      </c>
      <c r="D312" s="90">
        <v>50000</v>
      </c>
      <c r="E312" s="90">
        <v>51200</v>
      </c>
      <c r="F312" s="90">
        <v>50500</v>
      </c>
      <c r="G312" s="90">
        <v>51900</v>
      </c>
      <c r="H312" s="91" t="s">
        <v>25</v>
      </c>
      <c r="I312" s="90">
        <v>52000</v>
      </c>
      <c r="J312" s="90">
        <v>50700</v>
      </c>
      <c r="K312" s="90">
        <v>52200</v>
      </c>
      <c r="L312" s="91" t="s">
        <v>25</v>
      </c>
      <c r="M312" s="90">
        <v>51400</v>
      </c>
      <c r="N312" s="90">
        <v>52600</v>
      </c>
      <c r="O312" s="90">
        <v>48500</v>
      </c>
      <c r="P312" s="91" t="s">
        <v>25</v>
      </c>
      <c r="Q312" s="90">
        <v>48300</v>
      </c>
      <c r="R312" s="90">
        <v>48600</v>
      </c>
      <c r="S312" s="90">
        <v>48500</v>
      </c>
      <c r="T312" s="90">
        <v>53300</v>
      </c>
      <c r="U312" s="90">
        <v>51600</v>
      </c>
      <c r="V312" s="90">
        <v>50800</v>
      </c>
      <c r="W312" s="90">
        <v>52200</v>
      </c>
      <c r="X312" s="90">
        <v>54600</v>
      </c>
      <c r="Y312" t="str">
        <f t="shared" si="37"/>
        <v>01-2022</v>
      </c>
      <c r="Z312">
        <f t="shared" si="38"/>
        <v>0</v>
      </c>
      <c r="AA312">
        <f t="shared" si="39"/>
        <v>0</v>
      </c>
      <c r="AB312">
        <f t="shared" si="40"/>
        <v>0</v>
      </c>
      <c r="AC312">
        <f t="shared" si="41"/>
        <v>0</v>
      </c>
    </row>
    <row r="313" spans="1:29">
      <c r="A313" t="str">
        <f t="shared" si="36"/>
        <v>01-2022</v>
      </c>
      <c r="B313" s="93">
        <v>44579</v>
      </c>
      <c r="C313" s="90">
        <v>53400</v>
      </c>
      <c r="D313" s="90">
        <v>50500</v>
      </c>
      <c r="E313" s="90">
        <v>51000</v>
      </c>
      <c r="F313" s="90">
        <v>50500</v>
      </c>
      <c r="G313" s="90">
        <v>52700</v>
      </c>
      <c r="H313" s="91" t="s">
        <v>25</v>
      </c>
      <c r="I313" s="90">
        <v>52000</v>
      </c>
      <c r="J313" s="90">
        <v>50600</v>
      </c>
      <c r="K313" s="90">
        <v>52400</v>
      </c>
      <c r="L313" s="91" t="s">
        <v>25</v>
      </c>
      <c r="M313" s="90">
        <v>51400</v>
      </c>
      <c r="N313" s="90">
        <v>52700</v>
      </c>
      <c r="O313" s="90">
        <v>48500</v>
      </c>
      <c r="P313" s="91" t="s">
        <v>25</v>
      </c>
      <c r="Q313" s="90">
        <v>48000</v>
      </c>
      <c r="R313" s="90">
        <v>48500</v>
      </c>
      <c r="S313" s="90">
        <v>48800</v>
      </c>
      <c r="T313" s="90">
        <v>53300</v>
      </c>
      <c r="U313" s="90">
        <v>51800</v>
      </c>
      <c r="V313" s="90">
        <v>50800</v>
      </c>
      <c r="W313" s="90">
        <v>52200</v>
      </c>
      <c r="X313" s="90">
        <v>54600</v>
      </c>
      <c r="Y313" t="str">
        <f t="shared" si="37"/>
        <v>01-2022</v>
      </c>
      <c r="Z313">
        <f t="shared" si="38"/>
        <v>0</v>
      </c>
      <c r="AA313">
        <f t="shared" si="39"/>
        <v>0</v>
      </c>
      <c r="AB313">
        <f t="shared" si="40"/>
        <v>0</v>
      </c>
      <c r="AC313">
        <f t="shared" si="41"/>
        <v>0</v>
      </c>
    </row>
    <row r="314" spans="1:29">
      <c r="A314" t="str">
        <f t="shared" si="36"/>
        <v>01-2022</v>
      </c>
      <c r="B314" s="93">
        <v>44580</v>
      </c>
      <c r="C314" s="90">
        <v>53100</v>
      </c>
      <c r="D314" s="90">
        <v>50500</v>
      </c>
      <c r="E314" s="90">
        <v>51500</v>
      </c>
      <c r="F314" s="90">
        <v>50200</v>
      </c>
      <c r="G314" s="90">
        <v>52700</v>
      </c>
      <c r="H314" s="91" t="s">
        <v>25</v>
      </c>
      <c r="I314" s="90">
        <v>51500</v>
      </c>
      <c r="J314" s="90">
        <v>50600</v>
      </c>
      <c r="K314" s="90">
        <v>52400</v>
      </c>
      <c r="L314" s="91" t="s">
        <v>25</v>
      </c>
      <c r="M314" s="90">
        <v>51600</v>
      </c>
      <c r="N314" s="90">
        <v>52700</v>
      </c>
      <c r="O314" s="90">
        <v>48300</v>
      </c>
      <c r="P314" s="91" t="s">
        <v>25</v>
      </c>
      <c r="Q314" s="90">
        <v>48100</v>
      </c>
      <c r="R314" s="90">
        <v>48200</v>
      </c>
      <c r="S314" s="90">
        <v>48500</v>
      </c>
      <c r="T314" s="90">
        <v>53000</v>
      </c>
      <c r="U314" s="90">
        <v>51800</v>
      </c>
      <c r="V314" s="90">
        <v>50800</v>
      </c>
      <c r="W314" s="90">
        <v>52200</v>
      </c>
      <c r="X314" s="90">
        <v>54600</v>
      </c>
      <c r="Y314" t="str">
        <f t="shared" si="37"/>
        <v>01-2022</v>
      </c>
      <c r="Z314">
        <f t="shared" si="38"/>
        <v>0</v>
      </c>
      <c r="AA314">
        <f t="shared" si="39"/>
        <v>0</v>
      </c>
      <c r="AB314">
        <f t="shared" si="40"/>
        <v>0</v>
      </c>
      <c r="AC314">
        <f t="shared" si="41"/>
        <v>0</v>
      </c>
    </row>
    <row r="315" spans="1:29">
      <c r="A315" t="str">
        <f t="shared" si="36"/>
        <v>01-2022</v>
      </c>
      <c r="B315" s="93">
        <v>44581</v>
      </c>
      <c r="C315" s="90">
        <v>53600</v>
      </c>
      <c r="D315" s="90">
        <v>50700</v>
      </c>
      <c r="E315" s="90">
        <v>51500</v>
      </c>
      <c r="F315" s="90">
        <v>50500</v>
      </c>
      <c r="G315" s="90">
        <v>52900</v>
      </c>
      <c r="H315" s="91" t="s">
        <v>25</v>
      </c>
      <c r="I315" s="90">
        <v>52000</v>
      </c>
      <c r="J315" s="90">
        <v>51200</v>
      </c>
      <c r="K315" s="90">
        <v>52600</v>
      </c>
      <c r="L315" s="91" t="s">
        <v>25</v>
      </c>
      <c r="M315" s="90">
        <v>51900</v>
      </c>
      <c r="N315" s="90">
        <v>52900</v>
      </c>
      <c r="O315" s="90">
        <v>48800</v>
      </c>
      <c r="P315" s="91" t="s">
        <v>25</v>
      </c>
      <c r="Q315" s="90">
        <v>48400</v>
      </c>
      <c r="R315" s="90">
        <v>48800</v>
      </c>
      <c r="S315" s="90">
        <v>49000</v>
      </c>
      <c r="T315" s="90">
        <v>53300</v>
      </c>
      <c r="U315" s="90">
        <v>51800</v>
      </c>
      <c r="V315" s="90">
        <v>50800</v>
      </c>
      <c r="W315" s="90">
        <v>52200</v>
      </c>
      <c r="X315" s="90">
        <v>54600</v>
      </c>
      <c r="Y315" t="str">
        <f t="shared" si="37"/>
        <v>01-2022</v>
      </c>
      <c r="Z315">
        <f t="shared" si="38"/>
        <v>0</v>
      </c>
      <c r="AA315">
        <f t="shared" si="39"/>
        <v>0</v>
      </c>
      <c r="AB315">
        <f t="shared" si="40"/>
        <v>0</v>
      </c>
      <c r="AC315">
        <f t="shared" si="41"/>
        <v>0</v>
      </c>
    </row>
    <row r="316" spans="1:29">
      <c r="A316" t="str">
        <f t="shared" si="36"/>
        <v>01-2022</v>
      </c>
      <c r="B316" s="93">
        <v>44582</v>
      </c>
      <c r="C316" s="90">
        <v>53600</v>
      </c>
      <c r="D316" s="90">
        <v>50700</v>
      </c>
      <c r="E316" s="90">
        <v>51500</v>
      </c>
      <c r="F316" s="90">
        <v>50500</v>
      </c>
      <c r="G316" s="90">
        <v>53000</v>
      </c>
      <c r="H316" s="91" t="s">
        <v>25</v>
      </c>
      <c r="I316" s="90">
        <v>52000</v>
      </c>
      <c r="J316" s="90">
        <v>51200</v>
      </c>
      <c r="K316" s="90">
        <v>52600</v>
      </c>
      <c r="L316" s="91" t="s">
        <v>25</v>
      </c>
      <c r="M316" s="90">
        <v>51900</v>
      </c>
      <c r="N316" s="90">
        <v>53000</v>
      </c>
      <c r="O316" s="90">
        <v>49000</v>
      </c>
      <c r="P316" s="91" t="s">
        <v>25</v>
      </c>
      <c r="Q316" s="90">
        <v>48400</v>
      </c>
      <c r="R316" s="90">
        <v>48800</v>
      </c>
      <c r="S316" s="90">
        <v>48800</v>
      </c>
      <c r="T316" s="90">
        <v>53300</v>
      </c>
      <c r="U316" s="90">
        <v>51600</v>
      </c>
      <c r="V316" s="90">
        <v>51600</v>
      </c>
      <c r="W316" s="90">
        <v>52200</v>
      </c>
      <c r="X316" s="90">
        <v>54600</v>
      </c>
      <c r="Y316" t="str">
        <f t="shared" si="37"/>
        <v>01-2022</v>
      </c>
      <c r="Z316">
        <f t="shared" si="38"/>
        <v>0</v>
      </c>
      <c r="AA316">
        <f t="shared" si="39"/>
        <v>0</v>
      </c>
      <c r="AB316">
        <f t="shared" si="40"/>
        <v>0</v>
      </c>
      <c r="AC316">
        <f t="shared" si="41"/>
        <v>0</v>
      </c>
    </row>
    <row r="317" spans="1:29">
      <c r="A317" t="str">
        <f t="shared" si="36"/>
        <v>01-2022</v>
      </c>
      <c r="B317" s="93">
        <v>44583</v>
      </c>
      <c r="C317" s="90">
        <v>53600</v>
      </c>
      <c r="D317" s="90">
        <v>50500</v>
      </c>
      <c r="E317" s="90">
        <v>51500</v>
      </c>
      <c r="F317" s="90">
        <v>50700</v>
      </c>
      <c r="G317" s="90">
        <v>53000</v>
      </c>
      <c r="H317" s="91" t="s">
        <v>25</v>
      </c>
      <c r="I317" s="90">
        <v>52000</v>
      </c>
      <c r="J317" s="90">
        <v>51100</v>
      </c>
      <c r="K317" s="90">
        <v>52600</v>
      </c>
      <c r="L317" s="91" t="s">
        <v>25</v>
      </c>
      <c r="M317" s="90">
        <v>51900</v>
      </c>
      <c r="N317" s="90">
        <v>53000</v>
      </c>
      <c r="O317" s="90">
        <v>49000</v>
      </c>
      <c r="P317" s="91" t="s">
        <v>25</v>
      </c>
      <c r="Q317" s="90">
        <v>48300</v>
      </c>
      <c r="R317" s="90">
        <v>48600</v>
      </c>
      <c r="S317" s="90">
        <v>48500</v>
      </c>
      <c r="T317" s="90">
        <v>53500</v>
      </c>
      <c r="U317" s="90">
        <v>51600</v>
      </c>
      <c r="V317" s="90">
        <v>51100</v>
      </c>
      <c r="W317" s="90">
        <v>52200</v>
      </c>
      <c r="X317" s="90">
        <v>54600</v>
      </c>
      <c r="Y317" t="str">
        <f t="shared" si="37"/>
        <v>01-2022</v>
      </c>
      <c r="Z317">
        <f t="shared" si="38"/>
        <v>0</v>
      </c>
      <c r="AA317">
        <f t="shared" si="39"/>
        <v>0</v>
      </c>
      <c r="AB317">
        <f t="shared" si="40"/>
        <v>0</v>
      </c>
      <c r="AC317">
        <f t="shared" si="41"/>
        <v>0</v>
      </c>
    </row>
    <row r="318" spans="1:29">
      <c r="A318" t="str">
        <f t="shared" si="36"/>
        <v>01-2022</v>
      </c>
      <c r="B318" s="93">
        <v>44584</v>
      </c>
      <c r="C318" s="90" t="s">
        <v>24</v>
      </c>
      <c r="D318" s="90" t="s">
        <v>24</v>
      </c>
      <c r="E318" s="90" t="s">
        <v>24</v>
      </c>
      <c r="F318" s="90" t="s">
        <v>24</v>
      </c>
      <c r="G318" s="90" t="s">
        <v>24</v>
      </c>
      <c r="H318" s="90" t="s">
        <v>24</v>
      </c>
      <c r="I318" s="90" t="s">
        <v>24</v>
      </c>
      <c r="J318" s="90" t="s">
        <v>24</v>
      </c>
      <c r="K318" s="90" t="s">
        <v>24</v>
      </c>
      <c r="L318" s="90" t="s">
        <v>24</v>
      </c>
      <c r="M318" s="90" t="s">
        <v>24</v>
      </c>
      <c r="N318" s="90" t="s">
        <v>24</v>
      </c>
      <c r="O318" s="90" t="s">
        <v>24</v>
      </c>
      <c r="P318" s="90" t="s">
        <v>24</v>
      </c>
      <c r="Q318" s="90" t="s">
        <v>24</v>
      </c>
      <c r="R318" s="90" t="s">
        <v>24</v>
      </c>
      <c r="S318" s="90" t="s">
        <v>24</v>
      </c>
      <c r="T318" s="90" t="s">
        <v>24</v>
      </c>
      <c r="U318" s="90" t="s">
        <v>24</v>
      </c>
      <c r="V318" s="90" t="s">
        <v>24</v>
      </c>
      <c r="W318" s="90" t="s">
        <v>24</v>
      </c>
      <c r="X318" s="90" t="s">
        <v>24</v>
      </c>
      <c r="Y318" t="str">
        <f t="shared" si="37"/>
        <v>01-2022</v>
      </c>
      <c r="Z318">
        <f t="shared" si="38"/>
        <v>0</v>
      </c>
      <c r="AA318">
        <f t="shared" si="39"/>
        <v>0</v>
      </c>
      <c r="AB318">
        <f t="shared" si="40"/>
        <v>0</v>
      </c>
      <c r="AC318">
        <f t="shared" si="41"/>
        <v>0</v>
      </c>
    </row>
    <row r="319" spans="1:29">
      <c r="A319" t="str">
        <f t="shared" si="36"/>
        <v>01-2022</v>
      </c>
      <c r="B319" s="93">
        <v>44585</v>
      </c>
      <c r="C319" s="90">
        <v>53900</v>
      </c>
      <c r="D319" s="90">
        <v>51000</v>
      </c>
      <c r="E319" s="90">
        <v>51700</v>
      </c>
      <c r="F319" s="90">
        <v>50700</v>
      </c>
      <c r="G319" s="90">
        <v>53100</v>
      </c>
      <c r="H319" s="91" t="s">
        <v>25</v>
      </c>
      <c r="I319" s="90">
        <v>52000</v>
      </c>
      <c r="J319" s="90">
        <v>51400</v>
      </c>
      <c r="K319" s="90">
        <v>52800</v>
      </c>
      <c r="L319" s="91" t="s">
        <v>25</v>
      </c>
      <c r="M319" s="90">
        <v>52000</v>
      </c>
      <c r="N319" s="90">
        <v>53200</v>
      </c>
      <c r="O319" s="90">
        <v>49400</v>
      </c>
      <c r="P319" s="91" t="s">
        <v>25</v>
      </c>
      <c r="Q319" s="90">
        <v>49100</v>
      </c>
      <c r="R319" s="90">
        <v>49500</v>
      </c>
      <c r="S319" s="90">
        <v>49100</v>
      </c>
      <c r="T319" s="90">
        <v>53500</v>
      </c>
      <c r="U319" s="90">
        <v>52400</v>
      </c>
      <c r="V319" s="90">
        <v>51600</v>
      </c>
      <c r="W319" s="90">
        <v>52200</v>
      </c>
      <c r="X319" s="90">
        <v>54600</v>
      </c>
      <c r="Y319" t="str">
        <f t="shared" si="37"/>
        <v>01-2022</v>
      </c>
      <c r="Z319">
        <f t="shared" si="38"/>
        <v>0</v>
      </c>
      <c r="AA319">
        <f t="shared" si="39"/>
        <v>0</v>
      </c>
      <c r="AB319">
        <f t="shared" si="40"/>
        <v>0</v>
      </c>
      <c r="AC319">
        <f t="shared" si="41"/>
        <v>0</v>
      </c>
    </row>
    <row r="320" spans="1:29">
      <c r="A320" t="str">
        <f t="shared" si="36"/>
        <v>01-2022</v>
      </c>
      <c r="B320" s="93">
        <v>44586</v>
      </c>
      <c r="C320" s="90">
        <v>54200</v>
      </c>
      <c r="D320" s="90">
        <v>51000</v>
      </c>
      <c r="E320" s="90">
        <v>52200</v>
      </c>
      <c r="F320" s="90">
        <v>51000</v>
      </c>
      <c r="G320" s="90">
        <v>53400</v>
      </c>
      <c r="H320" s="91" t="s">
        <v>25</v>
      </c>
      <c r="I320" s="90">
        <v>52500</v>
      </c>
      <c r="J320" s="90">
        <v>51900</v>
      </c>
      <c r="K320" s="90">
        <v>53200</v>
      </c>
      <c r="L320" s="91" t="s">
        <v>25</v>
      </c>
      <c r="M320" s="90">
        <v>52300</v>
      </c>
      <c r="N320" s="90">
        <v>53600</v>
      </c>
      <c r="O320" s="90">
        <v>50000</v>
      </c>
      <c r="P320" s="91" t="s">
        <v>25</v>
      </c>
      <c r="Q320" s="90">
        <v>49400</v>
      </c>
      <c r="R320" s="90">
        <v>49800</v>
      </c>
      <c r="S320" s="90">
        <v>49500</v>
      </c>
      <c r="T320" s="90">
        <v>53800</v>
      </c>
      <c r="U320" s="90">
        <v>52600</v>
      </c>
      <c r="V320" s="90">
        <v>52100</v>
      </c>
      <c r="W320" s="90">
        <v>52400</v>
      </c>
      <c r="X320" s="90">
        <v>54600</v>
      </c>
      <c r="Y320" t="str">
        <f t="shared" si="37"/>
        <v>01-2022</v>
      </c>
      <c r="Z320">
        <f t="shared" si="38"/>
        <v>0</v>
      </c>
      <c r="AA320">
        <f t="shared" si="39"/>
        <v>0</v>
      </c>
      <c r="AB320">
        <f t="shared" si="40"/>
        <v>0</v>
      </c>
      <c r="AC320">
        <f t="shared" si="41"/>
        <v>0</v>
      </c>
    </row>
    <row r="321" spans="1:29">
      <c r="A321" t="str">
        <f t="shared" si="36"/>
        <v>01-2022</v>
      </c>
      <c r="B321" s="93">
        <v>44587</v>
      </c>
      <c r="C321" s="90" t="s">
        <v>24</v>
      </c>
      <c r="D321" s="90" t="s">
        <v>24</v>
      </c>
      <c r="E321" s="90" t="s">
        <v>24</v>
      </c>
      <c r="F321" s="90" t="s">
        <v>24</v>
      </c>
      <c r="G321" s="90" t="s">
        <v>24</v>
      </c>
      <c r="H321" s="90" t="s">
        <v>24</v>
      </c>
      <c r="I321" s="90" t="s">
        <v>24</v>
      </c>
      <c r="J321" s="90" t="s">
        <v>24</v>
      </c>
      <c r="K321" s="90" t="s">
        <v>24</v>
      </c>
      <c r="L321" s="90" t="s">
        <v>24</v>
      </c>
      <c r="M321" s="90" t="s">
        <v>24</v>
      </c>
      <c r="N321" s="90" t="s">
        <v>24</v>
      </c>
      <c r="O321" s="90" t="s">
        <v>24</v>
      </c>
      <c r="P321" s="90" t="s">
        <v>24</v>
      </c>
      <c r="Q321" s="90" t="s">
        <v>24</v>
      </c>
      <c r="R321" s="90" t="s">
        <v>24</v>
      </c>
      <c r="S321" s="90" t="s">
        <v>24</v>
      </c>
      <c r="T321" s="90" t="s">
        <v>24</v>
      </c>
      <c r="U321" s="90" t="s">
        <v>24</v>
      </c>
      <c r="V321" s="90" t="s">
        <v>24</v>
      </c>
      <c r="W321" s="90" t="s">
        <v>24</v>
      </c>
      <c r="X321" s="90" t="s">
        <v>24</v>
      </c>
      <c r="Y321" t="str">
        <f t="shared" si="37"/>
        <v>01-2022</v>
      </c>
      <c r="Z321">
        <f t="shared" si="38"/>
        <v>0</v>
      </c>
      <c r="AA321">
        <f t="shared" si="39"/>
        <v>0</v>
      </c>
      <c r="AB321">
        <f t="shared" si="40"/>
        <v>0</v>
      </c>
      <c r="AC321">
        <f t="shared" si="41"/>
        <v>0</v>
      </c>
    </row>
    <row r="322" spans="1:29">
      <c r="A322" t="str">
        <f t="shared" si="36"/>
        <v>01-2022</v>
      </c>
      <c r="B322" s="93">
        <v>44588</v>
      </c>
      <c r="C322" s="90">
        <v>55200</v>
      </c>
      <c r="D322" s="90">
        <v>51700</v>
      </c>
      <c r="E322" s="90">
        <v>52600</v>
      </c>
      <c r="F322" s="90">
        <v>51500</v>
      </c>
      <c r="G322" s="90">
        <v>53700</v>
      </c>
      <c r="H322" s="91" t="s">
        <v>25</v>
      </c>
      <c r="I322" s="90">
        <v>53500</v>
      </c>
      <c r="J322" s="90">
        <v>52700</v>
      </c>
      <c r="K322" s="90">
        <v>53800</v>
      </c>
      <c r="L322" s="91" t="s">
        <v>25</v>
      </c>
      <c r="M322" s="90">
        <v>53300</v>
      </c>
      <c r="N322" s="90">
        <v>54200</v>
      </c>
      <c r="O322" s="90">
        <v>51000</v>
      </c>
      <c r="P322" s="91" t="s">
        <v>25</v>
      </c>
      <c r="Q322" s="90">
        <v>50300</v>
      </c>
      <c r="R322" s="90">
        <v>50800</v>
      </c>
      <c r="S322" s="90">
        <v>50400</v>
      </c>
      <c r="T322" s="90">
        <v>54300</v>
      </c>
      <c r="U322" s="90">
        <v>53600</v>
      </c>
      <c r="V322" s="90">
        <v>52800</v>
      </c>
      <c r="W322" s="90">
        <v>53500</v>
      </c>
      <c r="X322" s="90">
        <v>55600</v>
      </c>
      <c r="Y322" t="str">
        <f t="shared" si="37"/>
        <v>01-2022</v>
      </c>
      <c r="Z322">
        <f t="shared" si="38"/>
        <v>0</v>
      </c>
      <c r="AA322">
        <f t="shared" si="39"/>
        <v>0</v>
      </c>
      <c r="AB322">
        <f t="shared" si="40"/>
        <v>0</v>
      </c>
      <c r="AC322">
        <f t="shared" si="41"/>
        <v>0</v>
      </c>
    </row>
    <row r="323" spans="1:29">
      <c r="A323" t="str">
        <f t="shared" si="36"/>
        <v>01-2022</v>
      </c>
      <c r="B323" s="93">
        <v>44589</v>
      </c>
      <c r="C323" s="90">
        <v>55400</v>
      </c>
      <c r="D323" s="90">
        <v>52300</v>
      </c>
      <c r="E323" s="90">
        <v>52600</v>
      </c>
      <c r="F323" s="90">
        <v>51500</v>
      </c>
      <c r="G323" s="90">
        <v>53700</v>
      </c>
      <c r="H323" s="91" t="s">
        <v>25</v>
      </c>
      <c r="I323" s="90">
        <v>53500</v>
      </c>
      <c r="J323" s="90">
        <v>52700</v>
      </c>
      <c r="K323" s="90">
        <v>53800</v>
      </c>
      <c r="L323" s="91" t="s">
        <v>25</v>
      </c>
      <c r="M323" s="90">
        <v>53300</v>
      </c>
      <c r="N323" s="90">
        <v>54600</v>
      </c>
      <c r="O323" s="90">
        <v>51000</v>
      </c>
      <c r="P323" s="91" t="s">
        <v>25</v>
      </c>
      <c r="Q323" s="90">
        <v>50200</v>
      </c>
      <c r="R323" s="90">
        <v>50800</v>
      </c>
      <c r="S323" s="90">
        <v>50400</v>
      </c>
      <c r="T323" s="90">
        <v>54300</v>
      </c>
      <c r="U323" s="90">
        <v>53600</v>
      </c>
      <c r="V323" s="90">
        <v>52800</v>
      </c>
      <c r="W323" s="90">
        <v>53800</v>
      </c>
      <c r="X323" s="90">
        <v>56100</v>
      </c>
      <c r="Y323" t="str">
        <f t="shared" si="37"/>
        <v>01-2022</v>
      </c>
      <c r="Z323">
        <f t="shared" si="38"/>
        <v>0</v>
      </c>
      <c r="AA323">
        <f t="shared" si="39"/>
        <v>0</v>
      </c>
      <c r="AB323">
        <f t="shared" si="40"/>
        <v>0</v>
      </c>
      <c r="AC323">
        <f t="shared" si="41"/>
        <v>0</v>
      </c>
    </row>
    <row r="324" spans="1:29">
      <c r="A324" t="str">
        <f t="shared" si="36"/>
        <v>01-2022</v>
      </c>
      <c r="B324" s="93">
        <v>44590</v>
      </c>
      <c r="C324" s="90">
        <v>56000</v>
      </c>
      <c r="D324" s="90">
        <v>53300</v>
      </c>
      <c r="E324" s="90">
        <v>53500</v>
      </c>
      <c r="F324" s="90">
        <v>52000</v>
      </c>
      <c r="G324" s="90">
        <v>54300</v>
      </c>
      <c r="H324" s="91" t="s">
        <v>25</v>
      </c>
      <c r="I324" s="90">
        <v>54500</v>
      </c>
      <c r="J324" s="90">
        <v>53400</v>
      </c>
      <c r="K324" s="90">
        <v>55200</v>
      </c>
      <c r="L324" s="91" t="s">
        <v>25</v>
      </c>
      <c r="M324" s="90">
        <v>53900</v>
      </c>
      <c r="N324" s="90">
        <v>55300</v>
      </c>
      <c r="O324" s="90">
        <v>51500</v>
      </c>
      <c r="P324" s="91" t="s">
        <v>25</v>
      </c>
      <c r="Q324" s="90">
        <v>51400</v>
      </c>
      <c r="R324" s="90">
        <v>51900</v>
      </c>
      <c r="S324" s="90">
        <v>51700</v>
      </c>
      <c r="T324" s="90">
        <v>54800</v>
      </c>
      <c r="U324" s="90">
        <v>54800</v>
      </c>
      <c r="V324" s="90">
        <v>53300</v>
      </c>
      <c r="W324" s="90">
        <v>54700</v>
      </c>
      <c r="X324" s="90">
        <v>56800</v>
      </c>
      <c r="Y324" t="str">
        <f t="shared" si="37"/>
        <v>01-2022</v>
      </c>
      <c r="Z324">
        <f t="shared" si="38"/>
        <v>0</v>
      </c>
      <c r="AA324">
        <f t="shared" si="39"/>
        <v>0</v>
      </c>
      <c r="AB324">
        <f t="shared" si="40"/>
        <v>0</v>
      </c>
      <c r="AC324">
        <f t="shared" si="41"/>
        <v>0</v>
      </c>
    </row>
    <row r="325" spans="1:29">
      <c r="A325" t="str">
        <f t="shared" si="36"/>
        <v>01-2022</v>
      </c>
      <c r="B325" s="93">
        <v>44591</v>
      </c>
      <c r="C325" s="90" t="s">
        <v>24</v>
      </c>
      <c r="D325" s="90" t="s">
        <v>24</v>
      </c>
      <c r="E325" s="90" t="s">
        <v>24</v>
      </c>
      <c r="F325" s="90" t="s">
        <v>24</v>
      </c>
      <c r="G325" s="90" t="s">
        <v>24</v>
      </c>
      <c r="H325" s="90" t="s">
        <v>24</v>
      </c>
      <c r="I325" s="90" t="s">
        <v>24</v>
      </c>
      <c r="J325" s="90" t="s">
        <v>24</v>
      </c>
      <c r="K325" s="90" t="s">
        <v>24</v>
      </c>
      <c r="L325" s="90" t="s">
        <v>24</v>
      </c>
      <c r="M325" s="90" t="s">
        <v>24</v>
      </c>
      <c r="N325" s="90" t="s">
        <v>24</v>
      </c>
      <c r="O325" s="90" t="s">
        <v>24</v>
      </c>
      <c r="P325" s="90" t="s">
        <v>24</v>
      </c>
      <c r="Q325" s="90" t="s">
        <v>24</v>
      </c>
      <c r="R325" s="90" t="s">
        <v>24</v>
      </c>
      <c r="S325" s="90" t="s">
        <v>24</v>
      </c>
      <c r="T325" s="90" t="s">
        <v>24</v>
      </c>
      <c r="U325" s="90" t="s">
        <v>24</v>
      </c>
      <c r="V325" s="90" t="s">
        <v>24</v>
      </c>
      <c r="W325" s="90" t="s">
        <v>24</v>
      </c>
      <c r="X325" s="90" t="s">
        <v>24</v>
      </c>
      <c r="Y325" t="str">
        <f t="shared" si="37"/>
        <v>01-2022</v>
      </c>
      <c r="Z325">
        <f t="shared" si="38"/>
        <v>0</v>
      </c>
      <c r="AA325">
        <f t="shared" si="39"/>
        <v>0</v>
      </c>
      <c r="AB325">
        <f t="shared" si="40"/>
        <v>0</v>
      </c>
      <c r="AC325">
        <f t="shared" si="41"/>
        <v>0</v>
      </c>
    </row>
    <row r="326" spans="1:29">
      <c r="A326" t="str">
        <f t="shared" si="36"/>
        <v>01-2022</v>
      </c>
      <c r="B326" s="93">
        <v>44592</v>
      </c>
      <c r="C326" s="90">
        <v>56000</v>
      </c>
      <c r="D326" s="90">
        <v>53500</v>
      </c>
      <c r="E326" s="90">
        <v>54000</v>
      </c>
      <c r="F326" s="90">
        <v>51800</v>
      </c>
      <c r="G326" s="90">
        <v>54300</v>
      </c>
      <c r="H326" s="91" t="s">
        <v>25</v>
      </c>
      <c r="I326" s="90">
        <v>55000</v>
      </c>
      <c r="J326" s="90">
        <v>53200</v>
      </c>
      <c r="K326" s="90">
        <v>55200</v>
      </c>
      <c r="L326" s="91" t="s">
        <v>25</v>
      </c>
      <c r="M326" s="90">
        <v>53800</v>
      </c>
      <c r="N326" s="90">
        <v>55800</v>
      </c>
      <c r="O326" s="90">
        <v>51800</v>
      </c>
      <c r="P326" s="91" t="s">
        <v>25</v>
      </c>
      <c r="Q326" s="90">
        <v>51200</v>
      </c>
      <c r="R326" s="90">
        <v>51800</v>
      </c>
      <c r="S326" s="90">
        <v>51700</v>
      </c>
      <c r="T326" s="90">
        <v>54600</v>
      </c>
      <c r="U326" s="90">
        <v>54800</v>
      </c>
      <c r="V326" s="90">
        <v>53300</v>
      </c>
      <c r="W326" s="90">
        <v>54900</v>
      </c>
      <c r="X326" s="90">
        <v>57100</v>
      </c>
      <c r="Y326" t="str">
        <f t="shared" si="37"/>
        <v>01-2022</v>
      </c>
      <c r="Z326">
        <f t="shared" si="38"/>
        <v>0</v>
      </c>
      <c r="AA326">
        <f t="shared" si="39"/>
        <v>0</v>
      </c>
      <c r="AB326">
        <f t="shared" si="40"/>
        <v>0</v>
      </c>
      <c r="AC326">
        <f t="shared" si="41"/>
        <v>0</v>
      </c>
    </row>
    <row r="327" spans="1:29">
      <c r="A327" t="str">
        <f t="shared" si="36"/>
        <v>02-2022</v>
      </c>
      <c r="B327" s="93">
        <v>44593</v>
      </c>
      <c r="C327" s="90">
        <v>56100</v>
      </c>
      <c r="D327" s="90">
        <v>54000</v>
      </c>
      <c r="E327" s="90">
        <v>54200</v>
      </c>
      <c r="F327" s="90">
        <v>52100</v>
      </c>
      <c r="G327" s="90">
        <v>55100</v>
      </c>
      <c r="H327" s="91" t="s">
        <v>25</v>
      </c>
      <c r="I327" s="90">
        <v>54500</v>
      </c>
      <c r="J327" s="90">
        <v>53200</v>
      </c>
      <c r="K327" s="90">
        <v>55200</v>
      </c>
      <c r="L327" s="91" t="s">
        <v>25</v>
      </c>
      <c r="M327" s="90">
        <v>53600</v>
      </c>
      <c r="N327" s="90">
        <v>55900</v>
      </c>
      <c r="O327" s="90">
        <v>52000</v>
      </c>
      <c r="P327" s="91" t="s">
        <v>25</v>
      </c>
      <c r="Q327" s="90">
        <v>50800</v>
      </c>
      <c r="R327" s="90">
        <v>51200</v>
      </c>
      <c r="S327" s="90">
        <v>51200</v>
      </c>
      <c r="T327" s="90">
        <v>54900</v>
      </c>
      <c r="U327" s="90">
        <v>54300</v>
      </c>
      <c r="V327" s="90">
        <v>53300</v>
      </c>
      <c r="W327" s="90">
        <v>54900</v>
      </c>
      <c r="X327" s="90">
        <v>57100</v>
      </c>
      <c r="Y327" t="str">
        <f t="shared" si="37"/>
        <v>02-2022</v>
      </c>
      <c r="Z327">
        <f t="shared" si="38"/>
        <v>0</v>
      </c>
      <c r="AA327">
        <f t="shared" si="39"/>
        <v>0</v>
      </c>
      <c r="AB327">
        <f t="shared" si="40"/>
        <v>0</v>
      </c>
      <c r="AC327">
        <f t="shared" si="41"/>
        <v>0</v>
      </c>
    </row>
    <row r="328" spans="1:29">
      <c r="A328" t="str">
        <f t="shared" si="36"/>
        <v>02-2022</v>
      </c>
      <c r="B328" s="93">
        <v>44594</v>
      </c>
      <c r="C328" s="90">
        <v>56600</v>
      </c>
      <c r="D328" s="90">
        <v>54000</v>
      </c>
      <c r="E328" s="90">
        <v>54500</v>
      </c>
      <c r="F328" s="90">
        <v>52500</v>
      </c>
      <c r="G328" s="90">
        <v>55100</v>
      </c>
      <c r="H328" s="91" t="s">
        <v>25</v>
      </c>
      <c r="I328" s="90">
        <v>55000</v>
      </c>
      <c r="J328" s="90">
        <v>53300</v>
      </c>
      <c r="K328" s="90">
        <v>55200</v>
      </c>
      <c r="L328" s="91" t="s">
        <v>25</v>
      </c>
      <c r="M328" s="90">
        <v>54100</v>
      </c>
      <c r="N328" s="90">
        <v>55900</v>
      </c>
      <c r="O328" s="90">
        <v>52300</v>
      </c>
      <c r="P328" s="91" t="s">
        <v>25</v>
      </c>
      <c r="Q328" s="90">
        <v>51200</v>
      </c>
      <c r="R328" s="90">
        <v>51500</v>
      </c>
      <c r="S328" s="90">
        <v>51600</v>
      </c>
      <c r="T328" s="90">
        <v>55300</v>
      </c>
      <c r="U328" s="90">
        <v>54500</v>
      </c>
      <c r="V328" s="90">
        <v>53500</v>
      </c>
      <c r="W328" s="90">
        <v>54900</v>
      </c>
      <c r="X328" s="90">
        <v>57100</v>
      </c>
      <c r="Y328" t="str">
        <f t="shared" si="37"/>
        <v>02-2022</v>
      </c>
      <c r="Z328">
        <f t="shared" si="38"/>
        <v>0</v>
      </c>
      <c r="AA328">
        <f t="shared" si="39"/>
        <v>0</v>
      </c>
      <c r="AB328">
        <f t="shared" si="40"/>
        <v>0</v>
      </c>
      <c r="AC328">
        <f t="shared" si="41"/>
        <v>0</v>
      </c>
    </row>
    <row r="329" spans="1:29">
      <c r="A329" t="str">
        <f t="shared" si="36"/>
        <v>02-2022</v>
      </c>
      <c r="B329" s="93">
        <v>44595</v>
      </c>
      <c r="C329" s="90">
        <v>56600</v>
      </c>
      <c r="D329" s="90">
        <v>54000</v>
      </c>
      <c r="E329" s="90">
        <v>54700</v>
      </c>
      <c r="F329" s="90">
        <v>52500</v>
      </c>
      <c r="G329" s="90">
        <v>55000</v>
      </c>
      <c r="H329" s="91" t="s">
        <v>25</v>
      </c>
      <c r="I329" s="90">
        <v>54500</v>
      </c>
      <c r="J329" s="90">
        <v>53300</v>
      </c>
      <c r="K329" s="90">
        <v>55400</v>
      </c>
      <c r="L329" s="91" t="s">
        <v>25</v>
      </c>
      <c r="M329" s="90">
        <v>54000</v>
      </c>
      <c r="N329" s="90">
        <v>56100</v>
      </c>
      <c r="O329" s="90">
        <v>52300</v>
      </c>
      <c r="P329" s="91" t="s">
        <v>25</v>
      </c>
      <c r="Q329" s="90">
        <v>51000</v>
      </c>
      <c r="R329" s="90">
        <v>51300</v>
      </c>
      <c r="S329" s="90">
        <v>51300</v>
      </c>
      <c r="T329" s="90">
        <v>55300</v>
      </c>
      <c r="U329" s="90">
        <v>54500</v>
      </c>
      <c r="V329" s="90">
        <v>53800</v>
      </c>
      <c r="W329" s="90">
        <v>54900</v>
      </c>
      <c r="X329" s="90">
        <v>57100</v>
      </c>
      <c r="Y329" t="str">
        <f t="shared" si="37"/>
        <v>02-2022</v>
      </c>
      <c r="Z329">
        <f t="shared" si="38"/>
        <v>0</v>
      </c>
      <c r="AA329">
        <f t="shared" si="39"/>
        <v>0</v>
      </c>
      <c r="AB329">
        <f t="shared" si="40"/>
        <v>0</v>
      </c>
      <c r="AC329">
        <f t="shared" si="41"/>
        <v>0</v>
      </c>
    </row>
    <row r="330" spans="1:29">
      <c r="A330" t="str">
        <f t="shared" si="36"/>
        <v>02-2022</v>
      </c>
      <c r="B330" s="93">
        <v>44596</v>
      </c>
      <c r="C330" s="90">
        <v>56700</v>
      </c>
      <c r="D330" s="90">
        <v>54000</v>
      </c>
      <c r="E330" s="90">
        <v>54700</v>
      </c>
      <c r="F330" s="90">
        <v>52500</v>
      </c>
      <c r="G330" s="90">
        <v>54900</v>
      </c>
      <c r="H330" s="91" t="s">
        <v>25</v>
      </c>
      <c r="I330" s="90">
        <v>54500</v>
      </c>
      <c r="J330" s="90">
        <v>53900</v>
      </c>
      <c r="K330" s="90">
        <v>55400</v>
      </c>
      <c r="L330" s="91" t="s">
        <v>25</v>
      </c>
      <c r="M330" s="90">
        <v>54400</v>
      </c>
      <c r="N330" s="90">
        <v>56400</v>
      </c>
      <c r="O330" s="90">
        <v>52500</v>
      </c>
      <c r="P330" s="91" t="s">
        <v>25</v>
      </c>
      <c r="Q330" s="90">
        <v>51400</v>
      </c>
      <c r="R330" s="90">
        <v>51800</v>
      </c>
      <c r="S330" s="90">
        <v>51700</v>
      </c>
      <c r="T330" s="90">
        <v>55300</v>
      </c>
      <c r="U330" s="90">
        <v>54700</v>
      </c>
      <c r="V330" s="90">
        <v>53800</v>
      </c>
      <c r="W330" s="90">
        <v>54900</v>
      </c>
      <c r="X330" s="90">
        <v>57100</v>
      </c>
      <c r="Y330" t="str">
        <f t="shared" si="37"/>
        <v>02-2022</v>
      </c>
      <c r="Z330">
        <f t="shared" si="38"/>
        <v>0</v>
      </c>
      <c r="AA330">
        <f t="shared" si="39"/>
        <v>0</v>
      </c>
      <c r="AB330">
        <f t="shared" si="40"/>
        <v>0</v>
      </c>
      <c r="AC330">
        <f t="shared" si="41"/>
        <v>0</v>
      </c>
    </row>
    <row r="331" spans="1:29">
      <c r="A331" t="str">
        <f t="shared" si="36"/>
        <v>02-2022</v>
      </c>
      <c r="B331" s="93">
        <v>44597</v>
      </c>
      <c r="C331" s="90">
        <v>57100</v>
      </c>
      <c r="D331" s="90">
        <v>54000</v>
      </c>
      <c r="E331" s="90">
        <v>55200</v>
      </c>
      <c r="F331" s="90">
        <v>52800</v>
      </c>
      <c r="G331" s="90">
        <v>54900</v>
      </c>
      <c r="H331" s="91" t="s">
        <v>25</v>
      </c>
      <c r="I331" s="90">
        <v>54500</v>
      </c>
      <c r="J331" s="90">
        <v>54400</v>
      </c>
      <c r="K331" s="90">
        <v>55400</v>
      </c>
      <c r="L331" s="91" t="s">
        <v>25</v>
      </c>
      <c r="M331" s="90">
        <v>54500</v>
      </c>
      <c r="N331" s="90">
        <v>56500</v>
      </c>
      <c r="O331" s="90">
        <v>52800</v>
      </c>
      <c r="P331" s="91" t="s">
        <v>25</v>
      </c>
      <c r="Q331" s="90">
        <v>51200</v>
      </c>
      <c r="R331" s="90">
        <v>51800</v>
      </c>
      <c r="S331" s="90">
        <v>51700</v>
      </c>
      <c r="T331" s="90">
        <v>55600</v>
      </c>
      <c r="U331" s="90">
        <v>54700</v>
      </c>
      <c r="V331" s="90">
        <v>53800</v>
      </c>
      <c r="W331" s="90">
        <v>54900</v>
      </c>
      <c r="X331" s="90">
        <v>57100</v>
      </c>
      <c r="Y331" t="str">
        <f t="shared" si="37"/>
        <v>02-2022</v>
      </c>
      <c r="Z331">
        <f t="shared" si="38"/>
        <v>0</v>
      </c>
      <c r="AA331">
        <f t="shared" si="39"/>
        <v>0</v>
      </c>
      <c r="AB331">
        <f t="shared" si="40"/>
        <v>0</v>
      </c>
      <c r="AC331">
        <f t="shared" si="41"/>
        <v>0</v>
      </c>
    </row>
    <row r="332" spans="1:29">
      <c r="A332" t="str">
        <f t="shared" si="36"/>
        <v>02-2022</v>
      </c>
      <c r="B332" s="93">
        <v>44598</v>
      </c>
      <c r="C332" s="90" t="s">
        <v>24</v>
      </c>
      <c r="D332" s="90" t="s">
        <v>24</v>
      </c>
      <c r="E332" s="90" t="s">
        <v>24</v>
      </c>
      <c r="F332" s="90" t="s">
        <v>24</v>
      </c>
      <c r="G332" s="90" t="s">
        <v>24</v>
      </c>
      <c r="H332" s="90" t="s">
        <v>24</v>
      </c>
      <c r="I332" s="90" t="s">
        <v>24</v>
      </c>
      <c r="J332" s="90" t="s">
        <v>24</v>
      </c>
      <c r="K332" s="90" t="s">
        <v>24</v>
      </c>
      <c r="L332" s="90" t="s">
        <v>24</v>
      </c>
      <c r="M332" s="90" t="s">
        <v>24</v>
      </c>
      <c r="N332" s="90" t="s">
        <v>24</v>
      </c>
      <c r="O332" s="90" t="s">
        <v>24</v>
      </c>
      <c r="P332" s="90" t="s">
        <v>24</v>
      </c>
      <c r="Q332" s="90" t="s">
        <v>24</v>
      </c>
      <c r="R332" s="90" t="s">
        <v>24</v>
      </c>
      <c r="S332" s="90" t="s">
        <v>24</v>
      </c>
      <c r="T332" s="90" t="s">
        <v>24</v>
      </c>
      <c r="U332" s="90" t="s">
        <v>24</v>
      </c>
      <c r="V332" s="90" t="s">
        <v>24</v>
      </c>
      <c r="W332" s="90" t="s">
        <v>24</v>
      </c>
      <c r="X332" s="90" t="s">
        <v>24</v>
      </c>
      <c r="Y332" t="str">
        <f t="shared" si="37"/>
        <v>02-2022</v>
      </c>
      <c r="Z332">
        <f t="shared" si="38"/>
        <v>0</v>
      </c>
      <c r="AA332">
        <f t="shared" si="39"/>
        <v>0</v>
      </c>
      <c r="AB332">
        <f t="shared" si="40"/>
        <v>0</v>
      </c>
      <c r="AC332">
        <f t="shared" si="41"/>
        <v>0</v>
      </c>
    </row>
    <row r="333" spans="1:29">
      <c r="A333" t="str">
        <f t="shared" si="36"/>
        <v>02-2022</v>
      </c>
      <c r="B333" s="93">
        <v>44599</v>
      </c>
      <c r="C333" s="90">
        <v>56700</v>
      </c>
      <c r="D333" s="90">
        <v>54200</v>
      </c>
      <c r="E333" s="90">
        <v>55200</v>
      </c>
      <c r="F333" s="90">
        <v>52800</v>
      </c>
      <c r="G333" s="90">
        <v>54800</v>
      </c>
      <c r="H333" s="91" t="s">
        <v>25</v>
      </c>
      <c r="I333" s="90">
        <v>54500</v>
      </c>
      <c r="J333" s="90">
        <v>54400</v>
      </c>
      <c r="K333" s="90">
        <v>55400</v>
      </c>
      <c r="L333" s="91" t="s">
        <v>25</v>
      </c>
      <c r="M333" s="90">
        <v>54900</v>
      </c>
      <c r="N333" s="90">
        <v>56500</v>
      </c>
      <c r="O333" s="90">
        <v>52600</v>
      </c>
      <c r="P333" s="91" t="s">
        <v>25</v>
      </c>
      <c r="Q333" s="90">
        <v>51200</v>
      </c>
      <c r="R333" s="90">
        <v>51700</v>
      </c>
      <c r="S333" s="90">
        <v>51400</v>
      </c>
      <c r="T333" s="90">
        <v>55600</v>
      </c>
      <c r="U333" s="90">
        <v>54700</v>
      </c>
      <c r="V333" s="90">
        <v>53600</v>
      </c>
      <c r="W333" s="90">
        <v>54900</v>
      </c>
      <c r="X333" s="90">
        <v>57100</v>
      </c>
      <c r="Y333" t="str">
        <f t="shared" si="37"/>
        <v>02-2022</v>
      </c>
      <c r="Z333">
        <f t="shared" si="38"/>
        <v>0</v>
      </c>
      <c r="AA333">
        <f t="shared" si="39"/>
        <v>0</v>
      </c>
      <c r="AB333">
        <f t="shared" si="40"/>
        <v>0</v>
      </c>
      <c r="AC333">
        <f t="shared" si="41"/>
        <v>0</v>
      </c>
    </row>
    <row r="334" spans="1:29">
      <c r="A334" t="str">
        <f t="shared" si="36"/>
        <v>02-2022</v>
      </c>
      <c r="B334" s="93">
        <v>44600</v>
      </c>
      <c r="C334" s="90">
        <v>56500</v>
      </c>
      <c r="D334" s="90">
        <v>54000</v>
      </c>
      <c r="E334" s="90">
        <v>55500</v>
      </c>
      <c r="F334" s="90">
        <v>52500</v>
      </c>
      <c r="G334" s="90">
        <v>54600</v>
      </c>
      <c r="H334" s="91" t="s">
        <v>25</v>
      </c>
      <c r="I334" s="90">
        <v>54500</v>
      </c>
      <c r="J334" s="90">
        <v>54500</v>
      </c>
      <c r="K334" s="90">
        <v>55400</v>
      </c>
      <c r="L334" s="91" t="s">
        <v>25</v>
      </c>
      <c r="M334" s="90">
        <v>55000</v>
      </c>
      <c r="N334" s="90">
        <v>56500</v>
      </c>
      <c r="O334" s="90">
        <v>52400</v>
      </c>
      <c r="P334" s="91" t="s">
        <v>25</v>
      </c>
      <c r="Q334" s="90">
        <v>51400</v>
      </c>
      <c r="R334" s="90">
        <v>52000</v>
      </c>
      <c r="S334" s="90">
        <v>51400</v>
      </c>
      <c r="T334" s="90">
        <v>55300</v>
      </c>
      <c r="U334" s="90">
        <v>54800</v>
      </c>
      <c r="V334" s="90">
        <v>53600</v>
      </c>
      <c r="W334" s="90">
        <v>54800</v>
      </c>
      <c r="X334" s="90">
        <v>56900</v>
      </c>
      <c r="Y334" t="str">
        <f t="shared" si="37"/>
        <v>02-2022</v>
      </c>
      <c r="Z334">
        <f t="shared" si="38"/>
        <v>0</v>
      </c>
      <c r="AA334">
        <f t="shared" si="39"/>
        <v>0</v>
      </c>
      <c r="AB334">
        <f t="shared" si="40"/>
        <v>0</v>
      </c>
      <c r="AC334">
        <f t="shared" si="41"/>
        <v>0</v>
      </c>
    </row>
    <row r="335" spans="1:29">
      <c r="A335" t="str">
        <f t="shared" si="36"/>
        <v>02-2022</v>
      </c>
      <c r="B335" s="93">
        <v>44601</v>
      </c>
      <c r="C335" s="90">
        <v>56500</v>
      </c>
      <c r="D335" s="90">
        <v>54000</v>
      </c>
      <c r="E335" s="90">
        <v>55200</v>
      </c>
      <c r="F335" s="90">
        <v>52200</v>
      </c>
      <c r="G335" s="90">
        <v>54400</v>
      </c>
      <c r="H335" s="91" t="s">
        <v>25</v>
      </c>
      <c r="I335" s="90">
        <v>54500</v>
      </c>
      <c r="J335" s="90">
        <v>54200</v>
      </c>
      <c r="K335" s="90">
        <v>55400</v>
      </c>
      <c r="L335" s="91" t="s">
        <v>25</v>
      </c>
      <c r="M335" s="90">
        <v>54500</v>
      </c>
      <c r="N335" s="90">
        <v>56500</v>
      </c>
      <c r="O335" s="90">
        <v>52600</v>
      </c>
      <c r="P335" s="91" t="s">
        <v>25</v>
      </c>
      <c r="Q335" s="90">
        <v>50800</v>
      </c>
      <c r="R335" s="90">
        <v>51900</v>
      </c>
      <c r="S335" s="90">
        <v>51200</v>
      </c>
      <c r="T335" s="90">
        <v>55100</v>
      </c>
      <c r="U335" s="90">
        <v>54800</v>
      </c>
      <c r="V335" s="90">
        <v>53500</v>
      </c>
      <c r="W335" s="90">
        <v>54600</v>
      </c>
      <c r="X335" s="90">
        <v>56900</v>
      </c>
      <c r="Y335" t="str">
        <f t="shared" si="37"/>
        <v>02-2022</v>
      </c>
      <c r="Z335">
        <f t="shared" si="38"/>
        <v>0</v>
      </c>
      <c r="AA335">
        <f t="shared" si="39"/>
        <v>0</v>
      </c>
      <c r="AB335">
        <f t="shared" si="40"/>
        <v>0</v>
      </c>
      <c r="AC335">
        <f t="shared" si="41"/>
        <v>0</v>
      </c>
    </row>
    <row r="336" spans="1:29">
      <c r="A336" t="str">
        <f t="shared" si="36"/>
        <v>02-2022</v>
      </c>
      <c r="B336" s="93">
        <v>44602</v>
      </c>
      <c r="C336" s="90">
        <v>56000</v>
      </c>
      <c r="D336" s="90">
        <v>54000</v>
      </c>
      <c r="E336" s="90">
        <v>55000</v>
      </c>
      <c r="F336" s="90">
        <v>51800</v>
      </c>
      <c r="G336" s="90">
        <v>54400</v>
      </c>
      <c r="H336" s="91" t="s">
        <v>25</v>
      </c>
      <c r="I336" s="90">
        <v>54000</v>
      </c>
      <c r="J336" s="90">
        <v>53900</v>
      </c>
      <c r="K336" s="90">
        <v>55300</v>
      </c>
      <c r="L336" s="91" t="s">
        <v>25</v>
      </c>
      <c r="M336" s="90">
        <v>54300</v>
      </c>
      <c r="N336" s="90">
        <v>56500</v>
      </c>
      <c r="O336" s="90">
        <v>52200</v>
      </c>
      <c r="P336" s="91" t="s">
        <v>25</v>
      </c>
      <c r="Q336" s="90">
        <v>51000</v>
      </c>
      <c r="R336" s="90">
        <v>51600</v>
      </c>
      <c r="S336" s="90">
        <v>51100</v>
      </c>
      <c r="T336" s="90">
        <v>54700</v>
      </c>
      <c r="U336" s="90">
        <v>54400</v>
      </c>
      <c r="V336" s="90">
        <v>53800</v>
      </c>
      <c r="W336" s="90">
        <v>54600</v>
      </c>
      <c r="X336" s="90">
        <v>56900</v>
      </c>
      <c r="Y336" t="str">
        <f t="shared" si="37"/>
        <v>02-2022</v>
      </c>
      <c r="Z336">
        <f t="shared" si="38"/>
        <v>0</v>
      </c>
      <c r="AA336">
        <f t="shared" si="39"/>
        <v>0</v>
      </c>
      <c r="AB336">
        <f t="shared" si="40"/>
        <v>0</v>
      </c>
      <c r="AC336">
        <f t="shared" si="41"/>
        <v>0</v>
      </c>
    </row>
    <row r="337" spans="1:29">
      <c r="A337" t="str">
        <f t="shared" si="36"/>
        <v>02-2022</v>
      </c>
      <c r="B337" s="93">
        <v>44603</v>
      </c>
      <c r="C337" s="90">
        <v>55600</v>
      </c>
      <c r="D337" s="90">
        <v>53800</v>
      </c>
      <c r="E337" s="90">
        <v>54500</v>
      </c>
      <c r="F337" s="90">
        <v>51500</v>
      </c>
      <c r="G337" s="90">
        <v>54200</v>
      </c>
      <c r="H337" s="91" t="s">
        <v>25</v>
      </c>
      <c r="I337" s="90">
        <v>54000</v>
      </c>
      <c r="J337" s="90">
        <v>53500</v>
      </c>
      <c r="K337" s="90">
        <v>55200</v>
      </c>
      <c r="L337" s="91" t="s">
        <v>25</v>
      </c>
      <c r="M337" s="90">
        <v>53900</v>
      </c>
      <c r="N337" s="90">
        <v>56400</v>
      </c>
      <c r="O337" s="90">
        <v>51700</v>
      </c>
      <c r="P337" s="91" t="s">
        <v>25</v>
      </c>
      <c r="Q337" s="90">
        <v>50600</v>
      </c>
      <c r="R337" s="90">
        <v>51300</v>
      </c>
      <c r="S337" s="90">
        <v>51000</v>
      </c>
      <c r="T337" s="90">
        <v>54400</v>
      </c>
      <c r="U337" s="90">
        <v>53800</v>
      </c>
      <c r="V337" s="90">
        <v>53800</v>
      </c>
      <c r="W337" s="90">
        <v>54100</v>
      </c>
      <c r="X337" s="90">
        <v>56500</v>
      </c>
      <c r="Y337" t="str">
        <f t="shared" si="37"/>
        <v>02-2022</v>
      </c>
      <c r="Z337">
        <f t="shared" si="38"/>
        <v>0</v>
      </c>
      <c r="AA337">
        <f t="shared" si="39"/>
        <v>0</v>
      </c>
      <c r="AB337">
        <f t="shared" si="40"/>
        <v>0</v>
      </c>
      <c r="AC337">
        <f t="shared" si="41"/>
        <v>0</v>
      </c>
    </row>
    <row r="338" spans="1:29">
      <c r="A338" t="str">
        <f t="shared" si="36"/>
        <v>02-2022</v>
      </c>
      <c r="B338" s="93">
        <v>44604</v>
      </c>
      <c r="C338" s="90">
        <v>55400</v>
      </c>
      <c r="D338" s="90">
        <v>53500</v>
      </c>
      <c r="E338" s="90">
        <v>54200</v>
      </c>
      <c r="F338" s="90">
        <v>51200</v>
      </c>
      <c r="G338" s="90">
        <v>54200</v>
      </c>
      <c r="H338" s="91" t="s">
        <v>25</v>
      </c>
      <c r="I338" s="90">
        <v>53500</v>
      </c>
      <c r="J338" s="90">
        <v>53300</v>
      </c>
      <c r="K338" s="90">
        <v>55200</v>
      </c>
      <c r="L338" s="91" t="s">
        <v>25</v>
      </c>
      <c r="M338" s="90">
        <v>53800</v>
      </c>
      <c r="N338" s="90">
        <v>56100</v>
      </c>
      <c r="O338" s="90">
        <v>51500</v>
      </c>
      <c r="P338" s="91" t="s">
        <v>25</v>
      </c>
      <c r="Q338" s="90">
        <v>50300</v>
      </c>
      <c r="R338" s="90">
        <v>51200</v>
      </c>
      <c r="S338" s="90">
        <v>50800</v>
      </c>
      <c r="T338" s="90">
        <v>54100</v>
      </c>
      <c r="U338" s="90">
        <v>53800</v>
      </c>
      <c r="V338" s="90">
        <v>53800</v>
      </c>
      <c r="W338" s="90">
        <v>53900</v>
      </c>
      <c r="X338" s="90">
        <v>56100</v>
      </c>
      <c r="Y338" t="str">
        <f t="shared" si="37"/>
        <v>02-2022</v>
      </c>
      <c r="Z338">
        <f t="shared" si="38"/>
        <v>0</v>
      </c>
      <c r="AA338">
        <f t="shared" si="39"/>
        <v>0</v>
      </c>
      <c r="AB338">
        <f t="shared" si="40"/>
        <v>0</v>
      </c>
      <c r="AC338">
        <f t="shared" si="41"/>
        <v>0</v>
      </c>
    </row>
    <row r="339" spans="1:29">
      <c r="A339" t="str">
        <f t="shared" si="36"/>
        <v>02-2022</v>
      </c>
      <c r="B339" s="93">
        <v>44605</v>
      </c>
      <c r="C339" s="90" t="s">
        <v>24</v>
      </c>
      <c r="D339" s="90" t="s">
        <v>24</v>
      </c>
      <c r="E339" s="90" t="s">
        <v>24</v>
      </c>
      <c r="F339" s="90" t="s">
        <v>24</v>
      </c>
      <c r="G339" s="90" t="s">
        <v>24</v>
      </c>
      <c r="H339" s="90" t="s">
        <v>24</v>
      </c>
      <c r="I339" s="90" t="s">
        <v>24</v>
      </c>
      <c r="J339" s="90" t="s">
        <v>24</v>
      </c>
      <c r="K339" s="90" t="s">
        <v>24</v>
      </c>
      <c r="L339" s="90" t="s">
        <v>24</v>
      </c>
      <c r="M339" s="90" t="s">
        <v>24</v>
      </c>
      <c r="N339" s="90" t="s">
        <v>24</v>
      </c>
      <c r="O339" s="90" t="s">
        <v>24</v>
      </c>
      <c r="P339" s="90" t="s">
        <v>24</v>
      </c>
      <c r="Q339" s="90" t="s">
        <v>24</v>
      </c>
      <c r="R339" s="90" t="s">
        <v>24</v>
      </c>
      <c r="S339" s="90" t="s">
        <v>24</v>
      </c>
      <c r="T339" s="90" t="s">
        <v>24</v>
      </c>
      <c r="U339" s="90" t="s">
        <v>24</v>
      </c>
      <c r="V339" s="90" t="s">
        <v>24</v>
      </c>
      <c r="W339" s="90" t="s">
        <v>24</v>
      </c>
      <c r="X339" s="90" t="s">
        <v>24</v>
      </c>
      <c r="Y339" t="str">
        <f t="shared" si="37"/>
        <v>02-2022</v>
      </c>
      <c r="Z339">
        <f t="shared" si="38"/>
        <v>0</v>
      </c>
      <c r="AA339">
        <f t="shared" si="39"/>
        <v>0</v>
      </c>
      <c r="AB339">
        <f t="shared" si="40"/>
        <v>0</v>
      </c>
      <c r="AC339">
        <f t="shared" si="41"/>
        <v>0</v>
      </c>
    </row>
    <row r="340" spans="1:29">
      <c r="A340" t="str">
        <f t="shared" si="36"/>
        <v>02-2022</v>
      </c>
      <c r="B340" s="93">
        <v>44606</v>
      </c>
      <c r="C340" s="90">
        <v>55400</v>
      </c>
      <c r="D340" s="90">
        <v>53500</v>
      </c>
      <c r="E340" s="90">
        <v>53800</v>
      </c>
      <c r="F340" s="90">
        <v>51200</v>
      </c>
      <c r="G340" s="90">
        <v>53800</v>
      </c>
      <c r="H340" s="91" t="s">
        <v>25</v>
      </c>
      <c r="I340" s="90">
        <v>54000</v>
      </c>
      <c r="J340" s="90">
        <v>53000</v>
      </c>
      <c r="K340" s="90">
        <v>55200</v>
      </c>
      <c r="L340" s="91" t="s">
        <v>25</v>
      </c>
      <c r="M340" s="90">
        <v>53800</v>
      </c>
      <c r="N340" s="90">
        <v>55900</v>
      </c>
      <c r="O340" s="90">
        <v>51700</v>
      </c>
      <c r="P340" s="91" t="s">
        <v>25</v>
      </c>
      <c r="Q340" s="90">
        <v>50800</v>
      </c>
      <c r="R340" s="90">
        <v>51300</v>
      </c>
      <c r="S340" s="90">
        <v>51000</v>
      </c>
      <c r="T340" s="90">
        <v>54100</v>
      </c>
      <c r="U340" s="90">
        <v>53900</v>
      </c>
      <c r="V340" s="90">
        <v>53800</v>
      </c>
      <c r="W340" s="90">
        <v>53400</v>
      </c>
      <c r="X340" s="90">
        <v>55600</v>
      </c>
      <c r="Y340" t="str">
        <f t="shared" si="37"/>
        <v>02-2022</v>
      </c>
      <c r="Z340">
        <f t="shared" si="38"/>
        <v>0</v>
      </c>
      <c r="AA340">
        <f t="shared" si="39"/>
        <v>0</v>
      </c>
      <c r="AB340">
        <f t="shared" si="40"/>
        <v>0</v>
      </c>
      <c r="AC340">
        <f t="shared" si="41"/>
        <v>0</v>
      </c>
    </row>
    <row r="341" spans="1:29">
      <c r="A341" t="str">
        <f t="shared" si="36"/>
        <v>02-2022</v>
      </c>
      <c r="B341" s="93">
        <v>44607</v>
      </c>
      <c r="C341" s="90">
        <v>55500</v>
      </c>
      <c r="D341" s="90">
        <v>53300</v>
      </c>
      <c r="E341" s="90">
        <v>53600</v>
      </c>
      <c r="F341" s="90">
        <v>51100</v>
      </c>
      <c r="G341" s="90">
        <v>53700</v>
      </c>
      <c r="H341" s="91" t="s">
        <v>25</v>
      </c>
      <c r="I341" s="90">
        <v>54000</v>
      </c>
      <c r="J341" s="90">
        <v>52900</v>
      </c>
      <c r="K341" s="90">
        <v>55200</v>
      </c>
      <c r="L341" s="91" t="s">
        <v>25</v>
      </c>
      <c r="M341" s="90">
        <v>53400</v>
      </c>
      <c r="N341" s="90">
        <v>55900</v>
      </c>
      <c r="O341" s="90">
        <v>51000</v>
      </c>
      <c r="P341" s="91" t="s">
        <v>25</v>
      </c>
      <c r="Q341" s="90">
        <v>50800</v>
      </c>
      <c r="R341" s="90">
        <v>51400</v>
      </c>
      <c r="S341" s="90">
        <v>50800</v>
      </c>
      <c r="T341" s="90">
        <v>54100</v>
      </c>
      <c r="U341" s="90">
        <v>53900</v>
      </c>
      <c r="V341" s="90">
        <v>53300</v>
      </c>
      <c r="W341" s="90">
        <v>53400</v>
      </c>
      <c r="X341" s="90">
        <v>55600</v>
      </c>
      <c r="Y341" t="str">
        <f t="shared" si="37"/>
        <v>02-2022</v>
      </c>
      <c r="Z341">
        <f t="shared" si="38"/>
        <v>0</v>
      </c>
      <c r="AA341">
        <f t="shared" si="39"/>
        <v>0</v>
      </c>
      <c r="AB341">
        <f t="shared" si="40"/>
        <v>0</v>
      </c>
      <c r="AC341">
        <f t="shared" si="41"/>
        <v>0</v>
      </c>
    </row>
    <row r="342" spans="1:29">
      <c r="A342" t="str">
        <f t="shared" ref="A342:A405" si="42">TEXT(B342,"mm-YYYY")</f>
        <v>02-2022</v>
      </c>
      <c r="B342" s="93">
        <v>44608</v>
      </c>
      <c r="C342" s="90">
        <v>55900</v>
      </c>
      <c r="D342" s="90">
        <v>53200</v>
      </c>
      <c r="E342" s="90">
        <v>54000</v>
      </c>
      <c r="F342" s="90">
        <v>51300</v>
      </c>
      <c r="G342" s="90">
        <v>54200</v>
      </c>
      <c r="H342" s="91" t="s">
        <v>25</v>
      </c>
      <c r="I342" s="90">
        <v>55000</v>
      </c>
      <c r="J342" s="90">
        <v>53100</v>
      </c>
      <c r="K342" s="90">
        <v>55500</v>
      </c>
      <c r="L342" s="91" t="s">
        <v>25</v>
      </c>
      <c r="M342" s="90">
        <v>53600</v>
      </c>
      <c r="N342" s="90">
        <v>56100</v>
      </c>
      <c r="O342" s="90">
        <v>51500</v>
      </c>
      <c r="P342" s="91" t="s">
        <v>25</v>
      </c>
      <c r="Q342" s="90">
        <v>51700</v>
      </c>
      <c r="R342" s="90">
        <v>52500</v>
      </c>
      <c r="S342" s="90">
        <v>51700</v>
      </c>
      <c r="T342" s="90">
        <v>54100</v>
      </c>
      <c r="U342" s="90">
        <v>54600</v>
      </c>
      <c r="V342" s="90">
        <v>53300</v>
      </c>
      <c r="W342" s="90">
        <v>53400</v>
      </c>
      <c r="X342" s="90">
        <v>55600</v>
      </c>
      <c r="Y342" t="str">
        <f t="shared" ref="Y342:Y405" si="43">TEXT(B342,"MM-YYYY")</f>
        <v>02-2022</v>
      </c>
      <c r="Z342">
        <f t="shared" ref="Z342:Z405" si="44">_xlfn.XLOOKUP(Y342,AN:AN,AP:AP,"")</f>
        <v>0</v>
      </c>
      <c r="AA342">
        <f t="shared" ref="AA342:AA405" si="45">_xlfn.XLOOKUP(Y342,AN:AN,AQ:AQ,"")</f>
        <v>0</v>
      </c>
      <c r="AB342">
        <f t="shared" ref="AB342:AB405" si="46">_xlfn.XLOOKUP(Y342,AN:AN,AR:AR,"")</f>
        <v>0</v>
      </c>
      <c r="AC342">
        <f t="shared" ref="AC342:AC405" si="47">_xlfn.XLOOKUP(Y342,AN:AN,AS:AS,"")</f>
        <v>0</v>
      </c>
    </row>
    <row r="343" spans="1:29">
      <c r="A343" t="str">
        <f t="shared" si="42"/>
        <v>02-2022</v>
      </c>
      <c r="B343" s="93">
        <v>44609</v>
      </c>
      <c r="C343" s="90">
        <v>56200</v>
      </c>
      <c r="D343" s="90">
        <v>54000</v>
      </c>
      <c r="E343" s="90">
        <v>54500</v>
      </c>
      <c r="F343" s="90">
        <v>52000</v>
      </c>
      <c r="G343" s="90">
        <v>55000</v>
      </c>
      <c r="H343" s="91" t="s">
        <v>25</v>
      </c>
      <c r="I343" s="90">
        <v>55000</v>
      </c>
      <c r="J343" s="90">
        <v>53800</v>
      </c>
      <c r="K343" s="90">
        <v>56300</v>
      </c>
      <c r="L343" s="91" t="s">
        <v>25</v>
      </c>
      <c r="M343" s="90">
        <v>54100</v>
      </c>
      <c r="N343" s="90">
        <v>56500</v>
      </c>
      <c r="O343" s="90">
        <v>52400</v>
      </c>
      <c r="P343" s="91" t="s">
        <v>25</v>
      </c>
      <c r="Q343" s="90">
        <v>52000</v>
      </c>
      <c r="R343" s="90">
        <v>52800</v>
      </c>
      <c r="S343" s="90">
        <v>52200</v>
      </c>
      <c r="T343" s="90">
        <v>54800</v>
      </c>
      <c r="U343" s="90">
        <v>55200</v>
      </c>
      <c r="V343" s="90">
        <v>53800</v>
      </c>
      <c r="W343" s="90">
        <v>54600</v>
      </c>
      <c r="X343" s="90">
        <v>56700</v>
      </c>
      <c r="Y343" t="str">
        <f t="shared" si="43"/>
        <v>02-2022</v>
      </c>
      <c r="Z343">
        <f t="shared" si="44"/>
        <v>0</v>
      </c>
      <c r="AA343">
        <f t="shared" si="45"/>
        <v>0</v>
      </c>
      <c r="AB343">
        <f t="shared" si="46"/>
        <v>0</v>
      </c>
      <c r="AC343">
        <f t="shared" si="47"/>
        <v>0</v>
      </c>
    </row>
    <row r="344" spans="1:29">
      <c r="A344" t="str">
        <f t="shared" si="42"/>
        <v>02-2022</v>
      </c>
      <c r="B344" s="93">
        <v>44610</v>
      </c>
      <c r="C344" s="90">
        <v>56200</v>
      </c>
      <c r="D344" s="90">
        <v>54000</v>
      </c>
      <c r="E344" s="90">
        <v>54500</v>
      </c>
      <c r="F344" s="90">
        <v>52500</v>
      </c>
      <c r="G344" s="90">
        <v>55100</v>
      </c>
      <c r="H344" s="91" t="s">
        <v>25</v>
      </c>
      <c r="I344" s="90">
        <v>55000</v>
      </c>
      <c r="J344" s="90">
        <v>53700</v>
      </c>
      <c r="K344" s="90">
        <v>56300</v>
      </c>
      <c r="L344" s="91" t="s">
        <v>25</v>
      </c>
      <c r="M344" s="90">
        <v>54100</v>
      </c>
      <c r="N344" s="90">
        <v>56500</v>
      </c>
      <c r="O344" s="90">
        <v>52000</v>
      </c>
      <c r="P344" s="91" t="s">
        <v>25</v>
      </c>
      <c r="Q344" s="90">
        <v>52000</v>
      </c>
      <c r="R344" s="90">
        <v>52800</v>
      </c>
      <c r="S344" s="90">
        <v>52300</v>
      </c>
      <c r="T344" s="90">
        <v>55300</v>
      </c>
      <c r="U344" s="90">
        <v>55200</v>
      </c>
      <c r="V344" s="90">
        <v>53800</v>
      </c>
      <c r="W344" s="90">
        <v>54600</v>
      </c>
      <c r="X344" s="90">
        <v>56900</v>
      </c>
      <c r="Y344" t="str">
        <f t="shared" si="43"/>
        <v>02-2022</v>
      </c>
      <c r="Z344">
        <f t="shared" si="44"/>
        <v>0</v>
      </c>
      <c r="AA344">
        <f t="shared" si="45"/>
        <v>0</v>
      </c>
      <c r="AB344">
        <f t="shared" si="46"/>
        <v>0</v>
      </c>
      <c r="AC344">
        <f t="shared" si="47"/>
        <v>0</v>
      </c>
    </row>
    <row r="345" spans="1:29">
      <c r="A345" t="str">
        <f t="shared" si="42"/>
        <v>02-2022</v>
      </c>
      <c r="B345" s="93">
        <v>44611</v>
      </c>
      <c r="C345" s="90">
        <v>56500</v>
      </c>
      <c r="D345" s="90">
        <v>54000</v>
      </c>
      <c r="E345" s="90">
        <v>54500</v>
      </c>
      <c r="F345" s="90">
        <v>53200</v>
      </c>
      <c r="G345" s="90">
        <v>55100</v>
      </c>
      <c r="H345" s="91" t="s">
        <v>25</v>
      </c>
      <c r="I345" s="90">
        <v>55500</v>
      </c>
      <c r="J345" s="90">
        <v>54500</v>
      </c>
      <c r="K345" s="90">
        <v>56300</v>
      </c>
      <c r="L345" s="91" t="s">
        <v>25</v>
      </c>
      <c r="M345" s="90">
        <v>54700</v>
      </c>
      <c r="N345" s="90">
        <v>56500</v>
      </c>
      <c r="O345" s="90">
        <v>52400</v>
      </c>
      <c r="P345" s="91" t="s">
        <v>25</v>
      </c>
      <c r="Q345" s="90">
        <v>52500</v>
      </c>
      <c r="R345" s="90">
        <v>53100</v>
      </c>
      <c r="S345" s="90">
        <v>52700</v>
      </c>
      <c r="T345" s="90">
        <v>55500</v>
      </c>
      <c r="U345" s="90">
        <v>55400</v>
      </c>
      <c r="V345" s="90">
        <v>54100</v>
      </c>
      <c r="W345" s="90">
        <v>54700</v>
      </c>
      <c r="X345" s="90">
        <v>56900</v>
      </c>
      <c r="Y345" t="str">
        <f t="shared" si="43"/>
        <v>02-2022</v>
      </c>
      <c r="Z345">
        <f t="shared" si="44"/>
        <v>0</v>
      </c>
      <c r="AA345">
        <f t="shared" si="45"/>
        <v>0</v>
      </c>
      <c r="AB345">
        <f t="shared" si="46"/>
        <v>0</v>
      </c>
      <c r="AC345">
        <f t="shared" si="47"/>
        <v>0</v>
      </c>
    </row>
    <row r="346" spans="1:29">
      <c r="A346" t="str">
        <f t="shared" si="42"/>
        <v>02-2022</v>
      </c>
      <c r="B346" s="93">
        <v>44612</v>
      </c>
      <c r="C346" s="90" t="s">
        <v>24</v>
      </c>
      <c r="D346" s="90" t="s">
        <v>24</v>
      </c>
      <c r="E346" s="90" t="s">
        <v>24</v>
      </c>
      <c r="F346" s="90" t="s">
        <v>24</v>
      </c>
      <c r="G346" s="90" t="s">
        <v>24</v>
      </c>
      <c r="H346" s="90" t="s">
        <v>24</v>
      </c>
      <c r="I346" s="90" t="s">
        <v>24</v>
      </c>
      <c r="J346" s="90" t="s">
        <v>24</v>
      </c>
      <c r="K346" s="90" t="s">
        <v>24</v>
      </c>
      <c r="L346" s="90" t="s">
        <v>24</v>
      </c>
      <c r="M346" s="90" t="s">
        <v>24</v>
      </c>
      <c r="N346" s="90" t="s">
        <v>24</v>
      </c>
      <c r="O346" s="90" t="s">
        <v>24</v>
      </c>
      <c r="P346" s="90" t="s">
        <v>24</v>
      </c>
      <c r="Q346" s="90" t="s">
        <v>24</v>
      </c>
      <c r="R346" s="90" t="s">
        <v>24</v>
      </c>
      <c r="S346" s="90" t="s">
        <v>24</v>
      </c>
      <c r="T346" s="90" t="s">
        <v>24</v>
      </c>
      <c r="U346" s="90" t="s">
        <v>24</v>
      </c>
      <c r="V346" s="90" t="s">
        <v>24</v>
      </c>
      <c r="W346" s="90" t="s">
        <v>24</v>
      </c>
      <c r="X346" s="90" t="s">
        <v>24</v>
      </c>
      <c r="Y346" t="str">
        <f t="shared" si="43"/>
        <v>02-2022</v>
      </c>
      <c r="Z346">
        <f t="shared" si="44"/>
        <v>0</v>
      </c>
      <c r="AA346">
        <f t="shared" si="45"/>
        <v>0</v>
      </c>
      <c r="AB346">
        <f t="shared" si="46"/>
        <v>0</v>
      </c>
      <c r="AC346">
        <f t="shared" si="47"/>
        <v>0</v>
      </c>
    </row>
    <row r="347" spans="1:29">
      <c r="A347" t="str">
        <f t="shared" si="42"/>
        <v>02-2022</v>
      </c>
      <c r="B347" s="93">
        <v>44613</v>
      </c>
      <c r="C347" s="90">
        <v>56800</v>
      </c>
      <c r="D347" s="90">
        <v>54500</v>
      </c>
      <c r="E347" s="90">
        <v>54700</v>
      </c>
      <c r="F347" s="90">
        <v>53500</v>
      </c>
      <c r="G347" s="90">
        <v>55100</v>
      </c>
      <c r="H347" s="91" t="s">
        <v>25</v>
      </c>
      <c r="I347" s="90">
        <v>55500</v>
      </c>
      <c r="J347" s="90">
        <v>54500</v>
      </c>
      <c r="K347" s="90">
        <v>56300</v>
      </c>
      <c r="L347" s="91" t="s">
        <v>25</v>
      </c>
      <c r="M347" s="90">
        <v>55000</v>
      </c>
      <c r="N347" s="90">
        <v>56500</v>
      </c>
      <c r="O347" s="90">
        <v>53000</v>
      </c>
      <c r="P347" s="91" t="s">
        <v>25</v>
      </c>
      <c r="Q347" s="90">
        <v>52300</v>
      </c>
      <c r="R347" s="90">
        <v>53000</v>
      </c>
      <c r="S347" s="90">
        <v>52700</v>
      </c>
      <c r="T347" s="90">
        <v>55800</v>
      </c>
      <c r="U347" s="90">
        <v>55400</v>
      </c>
      <c r="V347" s="90">
        <v>54300</v>
      </c>
      <c r="W347" s="90">
        <v>54800</v>
      </c>
      <c r="X347" s="90">
        <v>56900</v>
      </c>
      <c r="Y347" t="str">
        <f t="shared" si="43"/>
        <v>02-2022</v>
      </c>
      <c r="Z347">
        <f t="shared" si="44"/>
        <v>0</v>
      </c>
      <c r="AA347">
        <f t="shared" si="45"/>
        <v>0</v>
      </c>
      <c r="AB347">
        <f t="shared" si="46"/>
        <v>0</v>
      </c>
      <c r="AC347">
        <f t="shared" si="47"/>
        <v>0</v>
      </c>
    </row>
    <row r="348" spans="1:29">
      <c r="A348" t="str">
        <f t="shared" si="42"/>
        <v>02-2022</v>
      </c>
      <c r="B348" s="93">
        <v>44614</v>
      </c>
      <c r="C348" s="90">
        <v>57000</v>
      </c>
      <c r="D348" s="90">
        <v>54800</v>
      </c>
      <c r="E348" s="90">
        <v>55700</v>
      </c>
      <c r="F348" s="90">
        <v>53100</v>
      </c>
      <c r="G348" s="90">
        <v>55100</v>
      </c>
      <c r="H348" s="91" t="s">
        <v>25</v>
      </c>
      <c r="I348" s="90">
        <v>55500</v>
      </c>
      <c r="J348" s="90">
        <v>54900</v>
      </c>
      <c r="K348" s="90">
        <v>56700</v>
      </c>
      <c r="L348" s="91" t="s">
        <v>25</v>
      </c>
      <c r="M348" s="90">
        <v>55200</v>
      </c>
      <c r="N348" s="90">
        <v>56900</v>
      </c>
      <c r="O348" s="90">
        <v>53500</v>
      </c>
      <c r="P348" s="91" t="s">
        <v>25</v>
      </c>
      <c r="Q348" s="90">
        <v>52500</v>
      </c>
      <c r="R348" s="90">
        <v>52900</v>
      </c>
      <c r="S348" s="90">
        <v>53000</v>
      </c>
      <c r="T348" s="90">
        <v>55800</v>
      </c>
      <c r="U348" s="90">
        <v>55400</v>
      </c>
      <c r="V348" s="90">
        <v>54300</v>
      </c>
      <c r="W348" s="90">
        <v>55100</v>
      </c>
      <c r="X348" s="90">
        <v>57200</v>
      </c>
      <c r="Y348" t="str">
        <f t="shared" si="43"/>
        <v>02-2022</v>
      </c>
      <c r="Z348">
        <f t="shared" si="44"/>
        <v>0</v>
      </c>
      <c r="AA348">
        <f t="shared" si="45"/>
        <v>0</v>
      </c>
      <c r="AB348">
        <f t="shared" si="46"/>
        <v>0</v>
      </c>
      <c r="AC348">
        <f t="shared" si="47"/>
        <v>0</v>
      </c>
    </row>
    <row r="349" spans="1:29">
      <c r="A349" t="str">
        <f t="shared" si="42"/>
        <v>02-2022</v>
      </c>
      <c r="B349" s="93">
        <v>44615</v>
      </c>
      <c r="C349" s="90">
        <v>57700</v>
      </c>
      <c r="D349" s="90">
        <v>55000</v>
      </c>
      <c r="E349" s="90">
        <v>56200</v>
      </c>
      <c r="F349" s="90">
        <v>53000</v>
      </c>
      <c r="G349" s="90">
        <v>55500</v>
      </c>
      <c r="H349" s="91" t="s">
        <v>25</v>
      </c>
      <c r="I349" s="90">
        <v>55500</v>
      </c>
      <c r="J349" s="90">
        <v>54900</v>
      </c>
      <c r="K349" s="90">
        <v>57300</v>
      </c>
      <c r="L349" s="91" t="s">
        <v>25</v>
      </c>
      <c r="M349" s="90">
        <v>55300</v>
      </c>
      <c r="N349" s="90">
        <v>57100</v>
      </c>
      <c r="O349" s="90">
        <v>54000</v>
      </c>
      <c r="P349" s="91" t="s">
        <v>25</v>
      </c>
      <c r="Q349" s="90">
        <v>52500</v>
      </c>
      <c r="R349" s="90">
        <v>53000</v>
      </c>
      <c r="S349" s="90">
        <v>53000</v>
      </c>
      <c r="T349" s="90">
        <v>55700</v>
      </c>
      <c r="U349" s="90">
        <v>55500</v>
      </c>
      <c r="V349" s="90">
        <v>54300</v>
      </c>
      <c r="W349" s="90">
        <v>55400</v>
      </c>
      <c r="X349" s="90">
        <v>57400</v>
      </c>
      <c r="Y349" t="str">
        <f t="shared" si="43"/>
        <v>02-2022</v>
      </c>
      <c r="Z349">
        <f t="shared" si="44"/>
        <v>0</v>
      </c>
      <c r="AA349">
        <f t="shared" si="45"/>
        <v>0</v>
      </c>
      <c r="AB349">
        <f t="shared" si="46"/>
        <v>0</v>
      </c>
      <c r="AC349">
        <f t="shared" si="47"/>
        <v>0</v>
      </c>
    </row>
    <row r="350" spans="1:29">
      <c r="A350" t="str">
        <f t="shared" si="42"/>
        <v>02-2022</v>
      </c>
      <c r="B350" s="93">
        <v>44616</v>
      </c>
      <c r="C350" s="90">
        <v>58200</v>
      </c>
      <c r="D350" s="90">
        <v>55500</v>
      </c>
      <c r="E350" s="90">
        <v>56400</v>
      </c>
      <c r="F350" s="90">
        <v>53500</v>
      </c>
      <c r="G350" s="90">
        <v>56300</v>
      </c>
      <c r="H350" s="91" t="s">
        <v>25</v>
      </c>
      <c r="I350" s="90">
        <v>57000</v>
      </c>
      <c r="J350" s="90">
        <v>55300</v>
      </c>
      <c r="K350" s="90">
        <v>58700</v>
      </c>
      <c r="L350" s="91" t="s">
        <v>25</v>
      </c>
      <c r="M350" s="90">
        <v>55500</v>
      </c>
      <c r="N350" s="90">
        <v>57900</v>
      </c>
      <c r="O350" s="90">
        <v>54800</v>
      </c>
      <c r="P350" s="91" t="s">
        <v>25</v>
      </c>
      <c r="Q350" s="90">
        <v>53500</v>
      </c>
      <c r="R350" s="90">
        <v>53800</v>
      </c>
      <c r="S350" s="90">
        <v>53300</v>
      </c>
      <c r="T350" s="90">
        <v>56200</v>
      </c>
      <c r="U350" s="90">
        <v>56100</v>
      </c>
      <c r="V350" s="90">
        <v>54800</v>
      </c>
      <c r="W350" s="90">
        <v>55800</v>
      </c>
      <c r="X350" s="90">
        <v>57900</v>
      </c>
      <c r="Y350" t="str">
        <f t="shared" si="43"/>
        <v>02-2022</v>
      </c>
      <c r="Z350">
        <f t="shared" si="44"/>
        <v>0</v>
      </c>
      <c r="AA350">
        <f t="shared" si="45"/>
        <v>0</v>
      </c>
      <c r="AB350">
        <f t="shared" si="46"/>
        <v>0</v>
      </c>
      <c r="AC350">
        <f t="shared" si="47"/>
        <v>0</v>
      </c>
    </row>
    <row r="351" spans="1:29">
      <c r="A351" t="str">
        <f t="shared" si="42"/>
        <v>02-2022</v>
      </c>
      <c r="B351" s="93">
        <v>44617</v>
      </c>
      <c r="C351" s="90">
        <v>58400</v>
      </c>
      <c r="D351" s="90">
        <v>56000</v>
      </c>
      <c r="E351" s="90">
        <v>56400</v>
      </c>
      <c r="F351" s="90">
        <v>53800</v>
      </c>
      <c r="G351" s="90">
        <v>57800</v>
      </c>
      <c r="H351" s="91" t="s">
        <v>25</v>
      </c>
      <c r="I351" s="90">
        <v>58000</v>
      </c>
      <c r="J351" s="90">
        <v>55800</v>
      </c>
      <c r="K351" s="90">
        <v>59300</v>
      </c>
      <c r="L351" s="91" t="s">
        <v>25</v>
      </c>
      <c r="M351" s="90">
        <v>55700</v>
      </c>
      <c r="N351" s="90">
        <v>58300</v>
      </c>
      <c r="O351" s="90">
        <v>54800</v>
      </c>
      <c r="P351" s="91" t="s">
        <v>25</v>
      </c>
      <c r="Q351" s="90">
        <v>54500</v>
      </c>
      <c r="R351" s="90">
        <v>54700</v>
      </c>
      <c r="S351" s="90">
        <v>54300</v>
      </c>
      <c r="T351" s="90">
        <v>56500</v>
      </c>
      <c r="U351" s="90">
        <v>57100</v>
      </c>
      <c r="V351" s="90">
        <v>55800</v>
      </c>
      <c r="W351" s="90">
        <v>56400</v>
      </c>
      <c r="X351" s="90">
        <v>58900</v>
      </c>
      <c r="Y351" t="str">
        <f t="shared" si="43"/>
        <v>02-2022</v>
      </c>
      <c r="Z351">
        <f t="shared" si="44"/>
        <v>0</v>
      </c>
      <c r="AA351">
        <f t="shared" si="45"/>
        <v>0</v>
      </c>
      <c r="AB351">
        <f t="shared" si="46"/>
        <v>0</v>
      </c>
      <c r="AC351">
        <f t="shared" si="47"/>
        <v>0</v>
      </c>
    </row>
    <row r="352" spans="1:29">
      <c r="A352" t="str">
        <f t="shared" si="42"/>
        <v>02-2022</v>
      </c>
      <c r="B352" s="93">
        <v>44618</v>
      </c>
      <c r="C352" s="90">
        <v>58600</v>
      </c>
      <c r="D352" s="90">
        <v>56800</v>
      </c>
      <c r="E352" s="90">
        <v>56900</v>
      </c>
      <c r="F352" s="90">
        <v>54500</v>
      </c>
      <c r="G352" s="90">
        <v>57800</v>
      </c>
      <c r="H352" s="91" t="s">
        <v>25</v>
      </c>
      <c r="I352" s="90">
        <v>57500</v>
      </c>
      <c r="J352" s="90">
        <v>55800</v>
      </c>
      <c r="K352" s="90">
        <v>59300</v>
      </c>
      <c r="L352" s="91" t="s">
        <v>25</v>
      </c>
      <c r="M352" s="90">
        <v>56100</v>
      </c>
      <c r="N352" s="90">
        <v>58600</v>
      </c>
      <c r="O352" s="90">
        <v>54600</v>
      </c>
      <c r="P352" s="91" t="s">
        <v>25</v>
      </c>
      <c r="Q352" s="90">
        <v>54600</v>
      </c>
      <c r="R352" s="90">
        <v>54700</v>
      </c>
      <c r="S352" s="90">
        <v>54800</v>
      </c>
      <c r="T352" s="90">
        <v>57300</v>
      </c>
      <c r="U352" s="90">
        <v>57100</v>
      </c>
      <c r="V352" s="90">
        <v>55800</v>
      </c>
      <c r="W352" s="90">
        <v>56400</v>
      </c>
      <c r="X352" s="90">
        <v>59100</v>
      </c>
      <c r="Y352" t="str">
        <f t="shared" si="43"/>
        <v>02-2022</v>
      </c>
      <c r="Z352">
        <f t="shared" si="44"/>
        <v>0</v>
      </c>
      <c r="AA352">
        <f t="shared" si="45"/>
        <v>0</v>
      </c>
      <c r="AB352">
        <f t="shared" si="46"/>
        <v>0</v>
      </c>
      <c r="AC352">
        <f t="shared" si="47"/>
        <v>0</v>
      </c>
    </row>
    <row r="353" spans="1:29">
      <c r="A353" t="str">
        <f t="shared" si="42"/>
        <v>02-2022</v>
      </c>
      <c r="B353" s="93">
        <v>44619</v>
      </c>
      <c r="C353" s="90" t="s">
        <v>24</v>
      </c>
      <c r="D353" s="90" t="s">
        <v>24</v>
      </c>
      <c r="E353" s="90" t="s">
        <v>24</v>
      </c>
      <c r="F353" s="90" t="s">
        <v>24</v>
      </c>
      <c r="G353" s="90" t="s">
        <v>24</v>
      </c>
      <c r="H353" s="90" t="s">
        <v>24</v>
      </c>
      <c r="I353" s="90" t="s">
        <v>24</v>
      </c>
      <c r="J353" s="90" t="s">
        <v>24</v>
      </c>
      <c r="K353" s="90" t="s">
        <v>24</v>
      </c>
      <c r="L353" s="90" t="s">
        <v>24</v>
      </c>
      <c r="M353" s="90" t="s">
        <v>24</v>
      </c>
      <c r="N353" s="90" t="s">
        <v>24</v>
      </c>
      <c r="O353" s="90" t="s">
        <v>24</v>
      </c>
      <c r="P353" s="90" t="s">
        <v>24</v>
      </c>
      <c r="Q353" s="90" t="s">
        <v>24</v>
      </c>
      <c r="R353" s="90" t="s">
        <v>24</v>
      </c>
      <c r="S353" s="90" t="s">
        <v>24</v>
      </c>
      <c r="T353" s="90" t="s">
        <v>24</v>
      </c>
      <c r="U353" s="90" t="s">
        <v>24</v>
      </c>
      <c r="V353" s="90" t="s">
        <v>24</v>
      </c>
      <c r="W353" s="90" t="s">
        <v>24</v>
      </c>
      <c r="X353" s="90" t="s">
        <v>24</v>
      </c>
      <c r="Y353" t="str">
        <f t="shared" si="43"/>
        <v>02-2022</v>
      </c>
      <c r="Z353">
        <f t="shared" si="44"/>
        <v>0</v>
      </c>
      <c r="AA353">
        <f t="shared" si="45"/>
        <v>0</v>
      </c>
      <c r="AB353">
        <f t="shared" si="46"/>
        <v>0</v>
      </c>
      <c r="AC353">
        <f t="shared" si="47"/>
        <v>0</v>
      </c>
    </row>
    <row r="354" spans="1:29">
      <c r="A354" t="str">
        <f t="shared" si="42"/>
        <v>02-2022</v>
      </c>
      <c r="B354" s="93">
        <v>44620</v>
      </c>
      <c r="C354" s="90">
        <v>59900</v>
      </c>
      <c r="D354" s="90">
        <v>57500</v>
      </c>
      <c r="E354" s="90">
        <v>58500</v>
      </c>
      <c r="F354" s="90">
        <v>56000</v>
      </c>
      <c r="G354" s="90">
        <v>59800</v>
      </c>
      <c r="H354" s="91" t="s">
        <v>25</v>
      </c>
      <c r="I354" s="90">
        <v>60000</v>
      </c>
      <c r="J354" s="90">
        <v>58000</v>
      </c>
      <c r="K354" s="90">
        <v>61500</v>
      </c>
      <c r="L354" s="91" t="s">
        <v>25</v>
      </c>
      <c r="M354" s="90">
        <v>57400</v>
      </c>
      <c r="N354" s="90">
        <v>59900</v>
      </c>
      <c r="O354" s="90">
        <v>56500</v>
      </c>
      <c r="P354" s="91" t="s">
        <v>25</v>
      </c>
      <c r="Q354" s="90">
        <v>57400</v>
      </c>
      <c r="R354" s="90">
        <v>57300</v>
      </c>
      <c r="S354" s="90">
        <v>57000</v>
      </c>
      <c r="T354" s="90">
        <v>58800</v>
      </c>
      <c r="U354" s="90">
        <v>59700</v>
      </c>
      <c r="V354" s="90">
        <v>58800</v>
      </c>
      <c r="W354" s="90">
        <v>58500</v>
      </c>
      <c r="X354" s="90">
        <v>60600</v>
      </c>
      <c r="Y354" t="str">
        <f t="shared" si="43"/>
        <v>02-2022</v>
      </c>
      <c r="Z354">
        <f t="shared" si="44"/>
        <v>0</v>
      </c>
      <c r="AA354">
        <f t="shared" si="45"/>
        <v>0</v>
      </c>
      <c r="AB354">
        <f t="shared" si="46"/>
        <v>0</v>
      </c>
      <c r="AC354">
        <f t="shared" si="47"/>
        <v>0</v>
      </c>
    </row>
    <row r="355" spans="1:29">
      <c r="A355" t="str">
        <f t="shared" si="42"/>
        <v>03-2022</v>
      </c>
      <c r="B355" s="93">
        <v>44621</v>
      </c>
      <c r="C355" s="90">
        <v>61500</v>
      </c>
      <c r="D355" s="90">
        <v>58000</v>
      </c>
      <c r="E355" s="90">
        <v>59200</v>
      </c>
      <c r="F355" s="90">
        <v>56500</v>
      </c>
      <c r="G355" s="90">
        <v>62800</v>
      </c>
      <c r="H355" s="91" t="s">
        <v>25</v>
      </c>
      <c r="I355" s="90">
        <v>60500</v>
      </c>
      <c r="J355" s="90">
        <v>58600</v>
      </c>
      <c r="K355" s="90">
        <v>63200</v>
      </c>
      <c r="L355" s="91" t="s">
        <v>25</v>
      </c>
      <c r="M355" s="90">
        <v>58300</v>
      </c>
      <c r="N355" s="90">
        <v>62500</v>
      </c>
      <c r="O355" s="90">
        <v>57000</v>
      </c>
      <c r="P355" s="91" t="s">
        <v>25</v>
      </c>
      <c r="Q355" s="90">
        <v>57700</v>
      </c>
      <c r="R355" s="90">
        <v>58000</v>
      </c>
      <c r="S355" s="90">
        <v>57800</v>
      </c>
      <c r="T355" s="90">
        <v>59300</v>
      </c>
      <c r="U355" s="90">
        <v>60300</v>
      </c>
      <c r="V355" s="90">
        <v>59300</v>
      </c>
      <c r="W355" s="90">
        <v>60000</v>
      </c>
      <c r="X355" s="90">
        <v>62100</v>
      </c>
      <c r="Y355" t="str">
        <f t="shared" si="43"/>
        <v>03-2022</v>
      </c>
      <c r="Z355">
        <f t="shared" si="44"/>
        <v>0</v>
      </c>
      <c r="AA355">
        <f t="shared" si="45"/>
        <v>0</v>
      </c>
      <c r="AB355">
        <f t="shared" si="46"/>
        <v>0</v>
      </c>
      <c r="AC355">
        <f t="shared" si="47"/>
        <v>0</v>
      </c>
    </row>
    <row r="356" spans="1:29">
      <c r="A356" t="str">
        <f t="shared" si="42"/>
        <v>03-2022</v>
      </c>
      <c r="B356" s="93">
        <v>44622</v>
      </c>
      <c r="C356" s="90">
        <v>62000</v>
      </c>
      <c r="D356" s="90">
        <v>58500</v>
      </c>
      <c r="E356" s="90">
        <v>59500</v>
      </c>
      <c r="F356" s="90">
        <v>57000</v>
      </c>
      <c r="G356" s="90">
        <v>63800</v>
      </c>
      <c r="H356" s="91" t="s">
        <v>25</v>
      </c>
      <c r="I356" s="90">
        <v>61000</v>
      </c>
      <c r="J356" s="90">
        <v>59000</v>
      </c>
      <c r="K356" s="90">
        <v>64200</v>
      </c>
      <c r="L356" s="91" t="s">
        <v>25</v>
      </c>
      <c r="M356" s="90">
        <v>59100</v>
      </c>
      <c r="N356" s="90">
        <v>62600</v>
      </c>
      <c r="O356" s="90">
        <v>57800</v>
      </c>
      <c r="P356" s="91" t="s">
        <v>25</v>
      </c>
      <c r="Q356" s="90">
        <v>58000</v>
      </c>
      <c r="R356" s="90">
        <v>58700</v>
      </c>
      <c r="S356" s="90">
        <v>58100</v>
      </c>
      <c r="T356" s="90">
        <v>59800</v>
      </c>
      <c r="U356" s="90">
        <v>60800</v>
      </c>
      <c r="V356" s="90">
        <v>60300</v>
      </c>
      <c r="W356" s="90">
        <v>60700</v>
      </c>
      <c r="X356" s="90">
        <v>63100</v>
      </c>
      <c r="Y356" t="str">
        <f t="shared" si="43"/>
        <v>03-2022</v>
      </c>
      <c r="Z356">
        <f t="shared" si="44"/>
        <v>0</v>
      </c>
      <c r="AA356">
        <f t="shared" si="45"/>
        <v>0</v>
      </c>
      <c r="AB356">
        <f t="shared" si="46"/>
        <v>0</v>
      </c>
      <c r="AC356">
        <f t="shared" si="47"/>
        <v>0</v>
      </c>
    </row>
    <row r="357" spans="1:29">
      <c r="A357" t="str">
        <f t="shared" si="42"/>
        <v>03-2022</v>
      </c>
      <c r="B357" s="93">
        <v>44623</v>
      </c>
      <c r="C357" s="90">
        <v>64600</v>
      </c>
      <c r="D357" s="90">
        <v>60500</v>
      </c>
      <c r="E357" s="90">
        <v>61500</v>
      </c>
      <c r="F357" s="90">
        <v>59000</v>
      </c>
      <c r="G357" s="90">
        <v>65500</v>
      </c>
      <c r="H357" s="91" t="s">
        <v>25</v>
      </c>
      <c r="I357" s="90">
        <v>63000</v>
      </c>
      <c r="J357" s="90">
        <v>59900</v>
      </c>
      <c r="K357" s="90">
        <v>65800</v>
      </c>
      <c r="L357" s="91" t="s">
        <v>25</v>
      </c>
      <c r="M357" s="90">
        <v>60000</v>
      </c>
      <c r="N357" s="90">
        <v>64600</v>
      </c>
      <c r="O357" s="90">
        <v>59000</v>
      </c>
      <c r="P357" s="91" t="s">
        <v>25</v>
      </c>
      <c r="Q357" s="90">
        <v>60000</v>
      </c>
      <c r="R357" s="90">
        <v>60000</v>
      </c>
      <c r="S357" s="90">
        <v>60000</v>
      </c>
      <c r="T357" s="90">
        <v>61800</v>
      </c>
      <c r="U357" s="90">
        <v>62600</v>
      </c>
      <c r="V357" s="90">
        <v>64300</v>
      </c>
      <c r="W357" s="90">
        <v>63200</v>
      </c>
      <c r="X357" s="90">
        <v>65300</v>
      </c>
      <c r="Y357" t="str">
        <f t="shared" si="43"/>
        <v>03-2022</v>
      </c>
      <c r="Z357">
        <f t="shared" si="44"/>
        <v>0</v>
      </c>
      <c r="AA357">
        <f t="shared" si="45"/>
        <v>0</v>
      </c>
      <c r="AB357">
        <f t="shared" si="46"/>
        <v>0</v>
      </c>
      <c r="AC357">
        <f t="shared" si="47"/>
        <v>0</v>
      </c>
    </row>
    <row r="358" spans="1:29">
      <c r="A358" t="str">
        <f t="shared" si="42"/>
        <v>03-2022</v>
      </c>
      <c r="B358" s="93">
        <v>44624</v>
      </c>
      <c r="C358" s="90">
        <v>66100</v>
      </c>
      <c r="D358" s="90">
        <v>61500</v>
      </c>
      <c r="E358" s="90">
        <v>62100</v>
      </c>
      <c r="F358" s="90">
        <v>60000</v>
      </c>
      <c r="G358" s="90">
        <v>66000</v>
      </c>
      <c r="H358" s="91" t="s">
        <v>25</v>
      </c>
      <c r="I358" s="90">
        <v>63000</v>
      </c>
      <c r="J358" s="90">
        <v>62400</v>
      </c>
      <c r="K358" s="90">
        <v>67300</v>
      </c>
      <c r="L358" s="91" t="s">
        <v>25</v>
      </c>
      <c r="M358" s="90">
        <v>61500</v>
      </c>
      <c r="N358" s="90">
        <v>67500</v>
      </c>
      <c r="O358" s="90">
        <v>61000</v>
      </c>
      <c r="P358" s="91" t="s">
        <v>25</v>
      </c>
      <c r="Q358" s="90">
        <v>61000</v>
      </c>
      <c r="R358" s="90">
        <v>62000</v>
      </c>
      <c r="S358" s="90">
        <v>61200</v>
      </c>
      <c r="T358" s="90">
        <v>62800</v>
      </c>
      <c r="U358" s="90">
        <v>64000</v>
      </c>
      <c r="V358" s="90">
        <v>65300</v>
      </c>
      <c r="W358" s="90">
        <v>64400</v>
      </c>
      <c r="X358" s="90">
        <v>66400</v>
      </c>
      <c r="Y358" t="str">
        <f t="shared" si="43"/>
        <v>03-2022</v>
      </c>
      <c r="Z358">
        <f t="shared" si="44"/>
        <v>0</v>
      </c>
      <c r="AA358">
        <f t="shared" si="45"/>
        <v>0</v>
      </c>
      <c r="AB358">
        <f t="shared" si="46"/>
        <v>0</v>
      </c>
      <c r="AC358">
        <f t="shared" si="47"/>
        <v>0</v>
      </c>
    </row>
    <row r="359" spans="1:29">
      <c r="A359" t="str">
        <f t="shared" si="42"/>
        <v>03-2022</v>
      </c>
      <c r="B359" s="93">
        <v>44625</v>
      </c>
      <c r="C359" s="90">
        <v>66600</v>
      </c>
      <c r="D359" s="90">
        <v>62000</v>
      </c>
      <c r="E359" s="90">
        <v>62500</v>
      </c>
      <c r="F359" s="90">
        <v>61500</v>
      </c>
      <c r="G359" s="90">
        <v>66500</v>
      </c>
      <c r="H359" s="91" t="s">
        <v>25</v>
      </c>
      <c r="I359" s="90">
        <v>64500</v>
      </c>
      <c r="J359" s="90">
        <v>64200</v>
      </c>
      <c r="K359" s="90">
        <v>70100</v>
      </c>
      <c r="L359" s="91" t="s">
        <v>25</v>
      </c>
      <c r="M359" s="90">
        <v>63800</v>
      </c>
      <c r="N359" s="91" t="s">
        <v>25</v>
      </c>
      <c r="O359" s="90">
        <v>62800</v>
      </c>
      <c r="P359" s="91" t="s">
        <v>25</v>
      </c>
      <c r="Q359" s="90">
        <v>62500</v>
      </c>
      <c r="R359" s="90">
        <v>63000</v>
      </c>
      <c r="S359" s="90">
        <v>62300</v>
      </c>
      <c r="T359" s="90">
        <v>64300</v>
      </c>
      <c r="U359" s="90">
        <v>65300</v>
      </c>
      <c r="V359" s="90">
        <v>65300</v>
      </c>
      <c r="W359" s="90">
        <v>65000</v>
      </c>
      <c r="X359" s="90">
        <v>67400</v>
      </c>
      <c r="Y359" t="str">
        <f t="shared" si="43"/>
        <v>03-2022</v>
      </c>
      <c r="Z359">
        <f t="shared" si="44"/>
        <v>0</v>
      </c>
      <c r="AA359">
        <f t="shared" si="45"/>
        <v>0</v>
      </c>
      <c r="AB359">
        <f t="shared" si="46"/>
        <v>0</v>
      </c>
      <c r="AC359">
        <f t="shared" si="47"/>
        <v>0</v>
      </c>
    </row>
    <row r="360" spans="1:29">
      <c r="A360" t="str">
        <f t="shared" si="42"/>
        <v>03-2022</v>
      </c>
      <c r="B360" s="93">
        <v>44626</v>
      </c>
      <c r="C360" s="90" t="s">
        <v>24</v>
      </c>
      <c r="D360" s="90" t="s">
        <v>24</v>
      </c>
      <c r="E360" s="90" t="s">
        <v>24</v>
      </c>
      <c r="F360" s="90" t="s">
        <v>24</v>
      </c>
      <c r="G360" s="90" t="s">
        <v>24</v>
      </c>
      <c r="H360" s="90" t="s">
        <v>24</v>
      </c>
      <c r="I360" s="90" t="s">
        <v>24</v>
      </c>
      <c r="J360" s="90" t="s">
        <v>24</v>
      </c>
      <c r="K360" s="90" t="s">
        <v>24</v>
      </c>
      <c r="L360" s="90" t="s">
        <v>24</v>
      </c>
      <c r="M360" s="90" t="s">
        <v>24</v>
      </c>
      <c r="N360" s="90" t="s">
        <v>24</v>
      </c>
      <c r="O360" s="90" t="s">
        <v>24</v>
      </c>
      <c r="P360" s="90" t="s">
        <v>24</v>
      </c>
      <c r="Q360" s="90" t="s">
        <v>24</v>
      </c>
      <c r="R360" s="90" t="s">
        <v>24</v>
      </c>
      <c r="S360" s="90" t="s">
        <v>24</v>
      </c>
      <c r="T360" s="90" t="s">
        <v>24</v>
      </c>
      <c r="U360" s="90" t="s">
        <v>24</v>
      </c>
      <c r="V360" s="90" t="s">
        <v>24</v>
      </c>
      <c r="W360" s="90" t="s">
        <v>24</v>
      </c>
      <c r="X360" s="90" t="s">
        <v>24</v>
      </c>
      <c r="Y360" t="str">
        <f t="shared" si="43"/>
        <v>03-2022</v>
      </c>
      <c r="Z360">
        <f t="shared" si="44"/>
        <v>0</v>
      </c>
      <c r="AA360">
        <f t="shared" si="45"/>
        <v>0</v>
      </c>
      <c r="AB360">
        <f t="shared" si="46"/>
        <v>0</v>
      </c>
      <c r="AC360">
        <f t="shared" si="47"/>
        <v>0</v>
      </c>
    </row>
    <row r="361" spans="1:29">
      <c r="A361" t="str">
        <f t="shared" si="42"/>
        <v>03-2022</v>
      </c>
      <c r="B361" s="93">
        <v>44627</v>
      </c>
      <c r="C361" s="90">
        <v>67900</v>
      </c>
      <c r="D361" s="90">
        <v>64500</v>
      </c>
      <c r="E361" s="90">
        <v>64000</v>
      </c>
      <c r="F361" s="90">
        <v>64000</v>
      </c>
      <c r="G361" s="90">
        <v>70500</v>
      </c>
      <c r="H361" s="91" t="s">
        <v>25</v>
      </c>
      <c r="I361" s="90">
        <v>68500</v>
      </c>
      <c r="J361" s="90">
        <v>66900</v>
      </c>
      <c r="K361" s="90">
        <v>71600</v>
      </c>
      <c r="L361" s="91" t="s">
        <v>25</v>
      </c>
      <c r="M361" s="90">
        <v>66200</v>
      </c>
      <c r="N361" s="90">
        <v>70700</v>
      </c>
      <c r="O361" s="90">
        <v>66700</v>
      </c>
      <c r="P361" s="91" t="s">
        <v>25</v>
      </c>
      <c r="Q361" s="90">
        <v>64900</v>
      </c>
      <c r="R361" s="90">
        <v>65200</v>
      </c>
      <c r="S361" s="90">
        <v>65000</v>
      </c>
      <c r="T361" s="90">
        <v>66700</v>
      </c>
      <c r="U361" s="90">
        <v>67600</v>
      </c>
      <c r="V361" s="90">
        <v>68300</v>
      </c>
      <c r="W361" s="90">
        <v>68500</v>
      </c>
      <c r="X361" s="90">
        <v>70600</v>
      </c>
      <c r="Y361" t="str">
        <f t="shared" si="43"/>
        <v>03-2022</v>
      </c>
      <c r="Z361">
        <f t="shared" si="44"/>
        <v>0</v>
      </c>
      <c r="AA361">
        <f t="shared" si="45"/>
        <v>0</v>
      </c>
      <c r="AB361">
        <f t="shared" si="46"/>
        <v>0</v>
      </c>
      <c r="AC361">
        <f t="shared" si="47"/>
        <v>0</v>
      </c>
    </row>
    <row r="362" spans="1:29">
      <c r="A362" t="str">
        <f t="shared" si="42"/>
        <v>03-2022</v>
      </c>
      <c r="B362" s="93">
        <v>44628</v>
      </c>
      <c r="C362" s="90">
        <v>68800</v>
      </c>
      <c r="D362" s="90">
        <v>65000</v>
      </c>
      <c r="E362" s="90">
        <v>68500</v>
      </c>
      <c r="F362" s="90">
        <v>64000</v>
      </c>
      <c r="G362" s="90">
        <v>72000</v>
      </c>
      <c r="H362" s="91" t="s">
        <v>25</v>
      </c>
      <c r="I362" s="90">
        <v>68500</v>
      </c>
      <c r="J362" s="90">
        <v>67900</v>
      </c>
      <c r="K362" s="90">
        <v>71700</v>
      </c>
      <c r="L362" s="91" t="s">
        <v>25</v>
      </c>
      <c r="M362" s="90">
        <v>66200</v>
      </c>
      <c r="N362" s="90">
        <v>72100</v>
      </c>
      <c r="O362" s="90">
        <v>66500</v>
      </c>
      <c r="P362" s="91" t="s">
        <v>25</v>
      </c>
      <c r="Q362" s="90">
        <v>64500</v>
      </c>
      <c r="R362" s="90">
        <v>65000</v>
      </c>
      <c r="S362" s="90">
        <v>64800</v>
      </c>
      <c r="T362" s="90">
        <v>66800</v>
      </c>
      <c r="U362" s="90">
        <v>67600</v>
      </c>
      <c r="V362" s="90">
        <v>67800</v>
      </c>
      <c r="W362" s="90">
        <v>68900</v>
      </c>
      <c r="X362" s="90">
        <v>71000</v>
      </c>
      <c r="Y362" t="str">
        <f t="shared" si="43"/>
        <v>03-2022</v>
      </c>
      <c r="Z362">
        <f t="shared" si="44"/>
        <v>0</v>
      </c>
      <c r="AA362">
        <f t="shared" si="45"/>
        <v>0</v>
      </c>
      <c r="AB362">
        <f t="shared" si="46"/>
        <v>0</v>
      </c>
      <c r="AC362">
        <f t="shared" si="47"/>
        <v>0</v>
      </c>
    </row>
    <row r="363" spans="1:29">
      <c r="A363" t="str">
        <f t="shared" si="42"/>
        <v>03-2022</v>
      </c>
      <c r="B363" s="93">
        <v>44629</v>
      </c>
      <c r="C363" s="90">
        <v>69100</v>
      </c>
      <c r="D363" s="90">
        <v>66200</v>
      </c>
      <c r="E363" s="90">
        <v>71200</v>
      </c>
      <c r="F363" s="90">
        <v>66500</v>
      </c>
      <c r="G363" s="90">
        <v>72300</v>
      </c>
      <c r="H363" s="91" t="s">
        <v>25</v>
      </c>
      <c r="I363" s="90">
        <v>69500</v>
      </c>
      <c r="J363" s="90">
        <v>69300</v>
      </c>
      <c r="K363" s="90">
        <v>71700</v>
      </c>
      <c r="L363" s="91" t="s">
        <v>25</v>
      </c>
      <c r="M363" s="90">
        <v>67900</v>
      </c>
      <c r="N363" s="90">
        <v>72100</v>
      </c>
      <c r="O363" s="90">
        <v>68000</v>
      </c>
      <c r="P363" s="91" t="s">
        <v>25</v>
      </c>
      <c r="Q363" s="90">
        <v>66000</v>
      </c>
      <c r="R363" s="90">
        <v>65800</v>
      </c>
      <c r="S363" s="90">
        <v>66500</v>
      </c>
      <c r="T363" s="90">
        <v>69300</v>
      </c>
      <c r="U363" s="90">
        <v>68600</v>
      </c>
      <c r="V363" s="90">
        <v>68800</v>
      </c>
      <c r="W363" s="90">
        <v>69300</v>
      </c>
      <c r="X363" s="90">
        <v>71400</v>
      </c>
      <c r="Y363" t="str">
        <f t="shared" si="43"/>
        <v>03-2022</v>
      </c>
      <c r="Z363">
        <f t="shared" si="44"/>
        <v>0</v>
      </c>
      <c r="AA363">
        <f t="shared" si="45"/>
        <v>0</v>
      </c>
      <c r="AB363">
        <f t="shared" si="46"/>
        <v>0</v>
      </c>
      <c r="AC363">
        <f t="shared" si="47"/>
        <v>0</v>
      </c>
    </row>
    <row r="364" spans="1:29">
      <c r="A364" t="str">
        <f t="shared" si="42"/>
        <v>03-2022</v>
      </c>
      <c r="B364" s="93">
        <v>44630</v>
      </c>
      <c r="C364" s="90">
        <v>69100</v>
      </c>
      <c r="D364" s="90">
        <v>66500</v>
      </c>
      <c r="E364" s="90">
        <v>72000</v>
      </c>
      <c r="F364" s="90">
        <v>66500</v>
      </c>
      <c r="G364" s="90">
        <v>72300</v>
      </c>
      <c r="H364" s="91" t="s">
        <v>25</v>
      </c>
      <c r="I364" s="90">
        <v>70500</v>
      </c>
      <c r="J364" s="90">
        <v>71000</v>
      </c>
      <c r="K364" s="90">
        <v>71700</v>
      </c>
      <c r="L364" s="91" t="s">
        <v>25</v>
      </c>
      <c r="M364" s="90">
        <v>68500</v>
      </c>
      <c r="N364" s="90">
        <v>72100</v>
      </c>
      <c r="O364" s="91" t="s">
        <v>25</v>
      </c>
      <c r="P364" s="91" t="s">
        <v>25</v>
      </c>
      <c r="Q364" s="90">
        <v>65500</v>
      </c>
      <c r="R364" s="90">
        <v>66100</v>
      </c>
      <c r="S364" s="90">
        <v>66100</v>
      </c>
      <c r="T364" s="90">
        <v>69300</v>
      </c>
      <c r="U364" s="90">
        <v>68600</v>
      </c>
      <c r="V364" s="90">
        <v>68800</v>
      </c>
      <c r="W364" s="90">
        <v>69400</v>
      </c>
      <c r="X364" s="90">
        <v>71500</v>
      </c>
      <c r="Y364" t="str">
        <f t="shared" si="43"/>
        <v>03-2022</v>
      </c>
      <c r="Z364">
        <f t="shared" si="44"/>
        <v>0</v>
      </c>
      <c r="AA364">
        <f t="shared" si="45"/>
        <v>0</v>
      </c>
      <c r="AB364">
        <f t="shared" si="46"/>
        <v>0</v>
      </c>
      <c r="AC364">
        <f t="shared" si="47"/>
        <v>0</v>
      </c>
    </row>
    <row r="365" spans="1:29">
      <c r="A365" t="str">
        <f t="shared" si="42"/>
        <v>03-2022</v>
      </c>
      <c r="B365" s="93">
        <v>44631</v>
      </c>
      <c r="C365" s="90">
        <v>68000</v>
      </c>
      <c r="D365" s="90">
        <v>66500</v>
      </c>
      <c r="E365" s="90">
        <v>72300</v>
      </c>
      <c r="F365" s="90">
        <v>66000</v>
      </c>
      <c r="G365" s="90">
        <v>72300</v>
      </c>
      <c r="H365" s="91" t="s">
        <v>25</v>
      </c>
      <c r="I365" s="90">
        <v>69500</v>
      </c>
      <c r="J365" s="90">
        <v>71000</v>
      </c>
      <c r="K365" s="90">
        <v>71700</v>
      </c>
      <c r="L365" s="91" t="s">
        <v>25</v>
      </c>
      <c r="M365" s="90">
        <v>68500</v>
      </c>
      <c r="N365" s="90">
        <v>72000</v>
      </c>
      <c r="O365" s="90">
        <v>69000</v>
      </c>
      <c r="P365" s="91" t="s">
        <v>25</v>
      </c>
      <c r="Q365" s="90">
        <v>65300</v>
      </c>
      <c r="R365" s="90">
        <v>66100</v>
      </c>
      <c r="S365" s="90">
        <v>65700</v>
      </c>
      <c r="T365" s="90">
        <v>68800</v>
      </c>
      <c r="U365" s="90">
        <v>68500</v>
      </c>
      <c r="V365" s="90">
        <v>68800</v>
      </c>
      <c r="W365" s="90">
        <v>69400</v>
      </c>
      <c r="X365" s="90">
        <v>71500</v>
      </c>
      <c r="Y365" t="str">
        <f t="shared" si="43"/>
        <v>03-2022</v>
      </c>
      <c r="Z365">
        <f t="shared" si="44"/>
        <v>0</v>
      </c>
      <c r="AA365">
        <f t="shared" si="45"/>
        <v>0</v>
      </c>
      <c r="AB365">
        <f t="shared" si="46"/>
        <v>0</v>
      </c>
      <c r="AC365">
        <f t="shared" si="47"/>
        <v>0</v>
      </c>
    </row>
    <row r="366" spans="1:29">
      <c r="A366" t="str">
        <f t="shared" si="42"/>
        <v>03-2022</v>
      </c>
      <c r="B366" s="93">
        <v>44632</v>
      </c>
      <c r="C366" s="90">
        <v>67100</v>
      </c>
      <c r="D366" s="90">
        <v>66300</v>
      </c>
      <c r="E366" s="90">
        <v>72000</v>
      </c>
      <c r="F366" s="90">
        <v>65000</v>
      </c>
      <c r="G366" s="90">
        <v>71600</v>
      </c>
      <c r="H366" s="91" t="s">
        <v>25</v>
      </c>
      <c r="I366" s="90">
        <v>68500</v>
      </c>
      <c r="J366" s="90">
        <v>70600</v>
      </c>
      <c r="K366" s="90">
        <v>71000</v>
      </c>
      <c r="L366" s="91" t="s">
        <v>25</v>
      </c>
      <c r="M366" s="90">
        <v>67500</v>
      </c>
      <c r="N366" s="90">
        <v>72000</v>
      </c>
      <c r="O366" s="90">
        <v>67500</v>
      </c>
      <c r="P366" s="91" t="s">
        <v>25</v>
      </c>
      <c r="Q366" s="90">
        <v>63500</v>
      </c>
      <c r="R366" s="90">
        <v>65000</v>
      </c>
      <c r="S366" s="90">
        <v>64600</v>
      </c>
      <c r="T366" s="90">
        <v>67800</v>
      </c>
      <c r="U366" s="90">
        <v>68000</v>
      </c>
      <c r="V366" s="90">
        <v>67800</v>
      </c>
      <c r="W366" s="90">
        <v>69400</v>
      </c>
      <c r="X366" s="90">
        <v>71500</v>
      </c>
      <c r="Y366" t="str">
        <f t="shared" si="43"/>
        <v>03-2022</v>
      </c>
      <c r="Z366">
        <f t="shared" si="44"/>
        <v>0</v>
      </c>
      <c r="AA366">
        <f t="shared" si="45"/>
        <v>0</v>
      </c>
      <c r="AB366">
        <f t="shared" si="46"/>
        <v>0</v>
      </c>
      <c r="AC366">
        <f t="shared" si="47"/>
        <v>0</v>
      </c>
    </row>
    <row r="367" spans="1:29">
      <c r="A367" t="str">
        <f t="shared" si="42"/>
        <v>03-2022</v>
      </c>
      <c r="B367" s="93">
        <v>44633</v>
      </c>
      <c r="C367" s="90" t="s">
        <v>24</v>
      </c>
      <c r="D367" s="90" t="s">
        <v>24</v>
      </c>
      <c r="E367" s="90" t="s">
        <v>24</v>
      </c>
      <c r="F367" s="90" t="s">
        <v>24</v>
      </c>
      <c r="G367" s="90" t="s">
        <v>24</v>
      </c>
      <c r="H367" s="90" t="s">
        <v>24</v>
      </c>
      <c r="I367" s="90" t="s">
        <v>24</v>
      </c>
      <c r="J367" s="90" t="s">
        <v>24</v>
      </c>
      <c r="K367" s="90" t="s">
        <v>24</v>
      </c>
      <c r="L367" s="90" t="s">
        <v>24</v>
      </c>
      <c r="M367" s="90" t="s">
        <v>24</v>
      </c>
      <c r="N367" s="90" t="s">
        <v>24</v>
      </c>
      <c r="O367" s="90" t="s">
        <v>24</v>
      </c>
      <c r="P367" s="90" t="s">
        <v>24</v>
      </c>
      <c r="Q367" s="90" t="s">
        <v>24</v>
      </c>
      <c r="R367" s="90" t="s">
        <v>24</v>
      </c>
      <c r="S367" s="90" t="s">
        <v>24</v>
      </c>
      <c r="T367" s="90" t="s">
        <v>24</v>
      </c>
      <c r="U367" s="90" t="s">
        <v>24</v>
      </c>
      <c r="V367" s="90" t="s">
        <v>24</v>
      </c>
      <c r="W367" s="90" t="s">
        <v>24</v>
      </c>
      <c r="X367" s="90" t="s">
        <v>24</v>
      </c>
      <c r="Y367" t="str">
        <f t="shared" si="43"/>
        <v>03-2022</v>
      </c>
      <c r="Z367">
        <f t="shared" si="44"/>
        <v>0</v>
      </c>
      <c r="AA367">
        <f t="shared" si="45"/>
        <v>0</v>
      </c>
      <c r="AB367">
        <f t="shared" si="46"/>
        <v>0</v>
      </c>
      <c r="AC367">
        <f t="shared" si="47"/>
        <v>0</v>
      </c>
    </row>
    <row r="368" spans="1:29">
      <c r="A368" t="str">
        <f t="shared" si="42"/>
        <v>03-2022</v>
      </c>
      <c r="B368" s="93">
        <v>44634</v>
      </c>
      <c r="C368" s="90">
        <v>65400</v>
      </c>
      <c r="D368" s="90">
        <v>66000</v>
      </c>
      <c r="E368" s="90">
        <v>71500</v>
      </c>
      <c r="F368" s="90">
        <v>62500</v>
      </c>
      <c r="G368" s="90">
        <v>70000</v>
      </c>
      <c r="H368" s="91" t="s">
        <v>25</v>
      </c>
      <c r="I368" s="90">
        <v>66500</v>
      </c>
      <c r="J368" s="90">
        <v>68000</v>
      </c>
      <c r="K368" s="90">
        <v>70100</v>
      </c>
      <c r="L368" s="91" t="s">
        <v>25</v>
      </c>
      <c r="M368" s="90">
        <v>65000</v>
      </c>
      <c r="N368" s="90">
        <v>69100</v>
      </c>
      <c r="O368" s="90">
        <v>66000</v>
      </c>
      <c r="P368" s="91" t="s">
        <v>25</v>
      </c>
      <c r="Q368" s="90">
        <v>62000</v>
      </c>
      <c r="R368" s="90">
        <v>64000</v>
      </c>
      <c r="S368" s="90">
        <v>64000</v>
      </c>
      <c r="T368" s="90">
        <v>65300</v>
      </c>
      <c r="U368" s="90">
        <v>66500</v>
      </c>
      <c r="V368" s="91" t="s">
        <v>25</v>
      </c>
      <c r="W368" s="90">
        <v>68000</v>
      </c>
      <c r="X368" s="90">
        <v>70200</v>
      </c>
      <c r="Y368" t="str">
        <f t="shared" si="43"/>
        <v>03-2022</v>
      </c>
      <c r="Z368">
        <f t="shared" si="44"/>
        <v>0</v>
      </c>
      <c r="AA368">
        <f t="shared" si="45"/>
        <v>0</v>
      </c>
      <c r="AB368">
        <f t="shared" si="46"/>
        <v>0</v>
      </c>
      <c r="AC368">
        <f t="shared" si="47"/>
        <v>0</v>
      </c>
    </row>
    <row r="369" spans="1:29">
      <c r="A369" t="str">
        <f t="shared" si="42"/>
        <v>03-2022</v>
      </c>
      <c r="B369" s="93">
        <v>44635</v>
      </c>
      <c r="C369" s="90">
        <v>63600</v>
      </c>
      <c r="D369" s="90">
        <v>65000</v>
      </c>
      <c r="E369" s="90">
        <v>71000</v>
      </c>
      <c r="F369" s="90">
        <v>61000</v>
      </c>
      <c r="G369" s="90">
        <v>67800</v>
      </c>
      <c r="H369" s="91" t="s">
        <v>25</v>
      </c>
      <c r="I369" s="90">
        <v>66000</v>
      </c>
      <c r="J369" s="90">
        <v>66000</v>
      </c>
      <c r="K369" s="90">
        <v>68100</v>
      </c>
      <c r="L369" s="91" t="s">
        <v>25</v>
      </c>
      <c r="M369" s="90">
        <v>61700</v>
      </c>
      <c r="N369" s="90">
        <v>67100</v>
      </c>
      <c r="O369" s="90">
        <v>62000</v>
      </c>
      <c r="P369" s="91" t="s">
        <v>25</v>
      </c>
      <c r="Q369" s="90">
        <v>60500</v>
      </c>
      <c r="R369" s="90">
        <v>62000</v>
      </c>
      <c r="S369" s="90">
        <v>62200</v>
      </c>
      <c r="T369" s="90">
        <v>63800</v>
      </c>
      <c r="U369" s="90">
        <v>65000</v>
      </c>
      <c r="V369" s="90">
        <v>65300</v>
      </c>
      <c r="W369" s="90">
        <v>66000</v>
      </c>
      <c r="X369" s="90">
        <v>68300</v>
      </c>
      <c r="Y369" t="str">
        <f t="shared" si="43"/>
        <v>03-2022</v>
      </c>
      <c r="Z369">
        <f t="shared" si="44"/>
        <v>0</v>
      </c>
      <c r="AA369">
        <f t="shared" si="45"/>
        <v>0</v>
      </c>
      <c r="AB369">
        <f t="shared" si="46"/>
        <v>0</v>
      </c>
      <c r="AC369">
        <f t="shared" si="47"/>
        <v>0</v>
      </c>
    </row>
    <row r="370" spans="1:29">
      <c r="A370" t="str">
        <f t="shared" si="42"/>
        <v>03-2022</v>
      </c>
      <c r="B370" s="93">
        <v>44636</v>
      </c>
      <c r="C370" s="90">
        <v>64600</v>
      </c>
      <c r="D370" s="90">
        <v>65000</v>
      </c>
      <c r="E370" s="91" t="s">
        <v>25</v>
      </c>
      <c r="F370" s="90">
        <v>63000</v>
      </c>
      <c r="G370" s="90">
        <v>67300</v>
      </c>
      <c r="H370" s="91" t="s">
        <v>25</v>
      </c>
      <c r="I370" s="90">
        <v>66000</v>
      </c>
      <c r="J370" s="90">
        <v>66000</v>
      </c>
      <c r="K370" s="90">
        <v>68100</v>
      </c>
      <c r="L370" s="91" t="s">
        <v>25</v>
      </c>
      <c r="M370" s="90">
        <v>62500</v>
      </c>
      <c r="N370" s="90">
        <v>67600</v>
      </c>
      <c r="O370" s="90">
        <v>63500</v>
      </c>
      <c r="P370" s="91" t="s">
        <v>25</v>
      </c>
      <c r="Q370" s="90">
        <v>62500</v>
      </c>
      <c r="R370" s="90">
        <v>62500</v>
      </c>
      <c r="S370" s="90">
        <v>62300</v>
      </c>
      <c r="T370" s="90">
        <v>65800</v>
      </c>
      <c r="U370" s="90">
        <v>65200</v>
      </c>
      <c r="V370" s="90">
        <v>65300</v>
      </c>
      <c r="W370" s="90">
        <v>66300</v>
      </c>
      <c r="X370" s="90">
        <v>68600</v>
      </c>
      <c r="Y370" t="str">
        <f t="shared" si="43"/>
        <v>03-2022</v>
      </c>
      <c r="Z370">
        <f t="shared" si="44"/>
        <v>0</v>
      </c>
      <c r="AA370">
        <f t="shared" si="45"/>
        <v>0</v>
      </c>
      <c r="AB370">
        <f t="shared" si="46"/>
        <v>0</v>
      </c>
      <c r="AC370">
        <f t="shared" si="47"/>
        <v>0</v>
      </c>
    </row>
    <row r="371" spans="1:29">
      <c r="A371" t="str">
        <f t="shared" si="42"/>
        <v>03-2022</v>
      </c>
      <c r="B371" s="93">
        <v>44637</v>
      </c>
      <c r="C371" s="90">
        <v>64600</v>
      </c>
      <c r="D371" s="90">
        <v>65000</v>
      </c>
      <c r="E371" s="90">
        <v>70000</v>
      </c>
      <c r="F371" s="90">
        <v>62500</v>
      </c>
      <c r="G371" s="90">
        <v>68200</v>
      </c>
      <c r="H371" s="91" t="s">
        <v>25</v>
      </c>
      <c r="I371" s="90">
        <v>66000</v>
      </c>
      <c r="J371" s="90">
        <v>66500</v>
      </c>
      <c r="K371" s="90">
        <v>68100</v>
      </c>
      <c r="L371" s="91" t="s">
        <v>25</v>
      </c>
      <c r="M371" s="90">
        <v>63000</v>
      </c>
      <c r="N371" s="90">
        <v>67600</v>
      </c>
      <c r="O371" s="90">
        <v>63500</v>
      </c>
      <c r="P371" s="91" t="s">
        <v>25</v>
      </c>
      <c r="Q371" s="90">
        <v>61500</v>
      </c>
      <c r="R371" s="90">
        <v>62800</v>
      </c>
      <c r="S371" s="90">
        <v>62300</v>
      </c>
      <c r="T371" s="90">
        <v>65300</v>
      </c>
      <c r="U371" s="90">
        <v>65200</v>
      </c>
      <c r="V371" s="90">
        <v>65300</v>
      </c>
      <c r="W371" s="90">
        <v>66700</v>
      </c>
      <c r="X371" s="90">
        <v>69000</v>
      </c>
      <c r="Y371" t="str">
        <f t="shared" si="43"/>
        <v>03-2022</v>
      </c>
      <c r="Z371">
        <f t="shared" si="44"/>
        <v>0</v>
      </c>
      <c r="AA371">
        <f t="shared" si="45"/>
        <v>0</v>
      </c>
      <c r="AB371">
        <f t="shared" si="46"/>
        <v>0</v>
      </c>
      <c r="AC371">
        <f t="shared" si="47"/>
        <v>0</v>
      </c>
    </row>
    <row r="372" spans="1:29">
      <c r="A372" t="str">
        <f t="shared" si="42"/>
        <v>03-2022</v>
      </c>
      <c r="B372" s="93">
        <v>44638</v>
      </c>
      <c r="C372" s="90" t="s">
        <v>24</v>
      </c>
      <c r="D372" s="90" t="s">
        <v>24</v>
      </c>
      <c r="E372" s="90" t="s">
        <v>24</v>
      </c>
      <c r="F372" s="90" t="s">
        <v>24</v>
      </c>
      <c r="G372" s="90" t="s">
        <v>24</v>
      </c>
      <c r="H372" s="90" t="s">
        <v>24</v>
      </c>
      <c r="I372" s="90" t="s">
        <v>24</v>
      </c>
      <c r="J372" s="90" t="s">
        <v>24</v>
      </c>
      <c r="K372" s="90" t="s">
        <v>24</v>
      </c>
      <c r="L372" s="90" t="s">
        <v>24</v>
      </c>
      <c r="M372" s="90" t="s">
        <v>24</v>
      </c>
      <c r="N372" s="90" t="s">
        <v>24</v>
      </c>
      <c r="O372" s="90" t="s">
        <v>24</v>
      </c>
      <c r="P372" s="90" t="s">
        <v>24</v>
      </c>
      <c r="Q372" s="90" t="s">
        <v>24</v>
      </c>
      <c r="R372" s="90" t="s">
        <v>24</v>
      </c>
      <c r="S372" s="90" t="s">
        <v>24</v>
      </c>
      <c r="T372" s="90" t="s">
        <v>24</v>
      </c>
      <c r="U372" s="90" t="s">
        <v>24</v>
      </c>
      <c r="V372" s="90" t="s">
        <v>24</v>
      </c>
      <c r="W372" s="90" t="s">
        <v>24</v>
      </c>
      <c r="X372" s="90" t="s">
        <v>24</v>
      </c>
      <c r="Y372" t="str">
        <f t="shared" si="43"/>
        <v>03-2022</v>
      </c>
      <c r="Z372">
        <f t="shared" si="44"/>
        <v>0</v>
      </c>
      <c r="AA372">
        <f t="shared" si="45"/>
        <v>0</v>
      </c>
      <c r="AB372">
        <f t="shared" si="46"/>
        <v>0</v>
      </c>
      <c r="AC372">
        <f t="shared" si="47"/>
        <v>0</v>
      </c>
    </row>
    <row r="373" spans="1:29">
      <c r="A373" t="str">
        <f t="shared" si="42"/>
        <v>03-2022</v>
      </c>
      <c r="B373" s="93">
        <v>44639</v>
      </c>
      <c r="C373" s="90" t="s">
        <v>24</v>
      </c>
      <c r="D373" s="90" t="s">
        <v>24</v>
      </c>
      <c r="E373" s="90" t="s">
        <v>24</v>
      </c>
      <c r="F373" s="90" t="s">
        <v>24</v>
      </c>
      <c r="G373" s="90" t="s">
        <v>24</v>
      </c>
      <c r="H373" s="90" t="s">
        <v>24</v>
      </c>
      <c r="I373" s="90" t="s">
        <v>24</v>
      </c>
      <c r="J373" s="90" t="s">
        <v>24</v>
      </c>
      <c r="K373" s="90" t="s">
        <v>24</v>
      </c>
      <c r="L373" s="90" t="s">
        <v>24</v>
      </c>
      <c r="M373" s="90" t="s">
        <v>24</v>
      </c>
      <c r="N373" s="90" t="s">
        <v>24</v>
      </c>
      <c r="O373" s="90" t="s">
        <v>24</v>
      </c>
      <c r="P373" s="90" t="s">
        <v>24</v>
      </c>
      <c r="Q373" s="90" t="s">
        <v>24</v>
      </c>
      <c r="R373" s="90" t="s">
        <v>24</v>
      </c>
      <c r="S373" s="90" t="s">
        <v>24</v>
      </c>
      <c r="T373" s="90" t="s">
        <v>24</v>
      </c>
      <c r="U373" s="90" t="s">
        <v>24</v>
      </c>
      <c r="V373" s="90" t="s">
        <v>24</v>
      </c>
      <c r="W373" s="90" t="s">
        <v>24</v>
      </c>
      <c r="X373" s="90" t="s">
        <v>24</v>
      </c>
      <c r="Y373" t="str">
        <f t="shared" si="43"/>
        <v>03-2022</v>
      </c>
      <c r="Z373">
        <f t="shared" si="44"/>
        <v>0</v>
      </c>
      <c r="AA373">
        <f t="shared" si="45"/>
        <v>0</v>
      </c>
      <c r="AB373">
        <f t="shared" si="46"/>
        <v>0</v>
      </c>
      <c r="AC373">
        <f t="shared" si="47"/>
        <v>0</v>
      </c>
    </row>
    <row r="374" spans="1:29">
      <c r="A374" t="str">
        <f t="shared" si="42"/>
        <v>03-2022</v>
      </c>
      <c r="B374" s="93">
        <v>44640</v>
      </c>
      <c r="C374" s="90" t="s">
        <v>24</v>
      </c>
      <c r="D374" s="90" t="s">
        <v>24</v>
      </c>
      <c r="E374" s="90" t="s">
        <v>24</v>
      </c>
      <c r="F374" s="90" t="s">
        <v>24</v>
      </c>
      <c r="G374" s="90" t="s">
        <v>24</v>
      </c>
      <c r="H374" s="90" t="s">
        <v>24</v>
      </c>
      <c r="I374" s="90" t="s">
        <v>24</v>
      </c>
      <c r="J374" s="90" t="s">
        <v>24</v>
      </c>
      <c r="K374" s="90" t="s">
        <v>24</v>
      </c>
      <c r="L374" s="90" t="s">
        <v>24</v>
      </c>
      <c r="M374" s="90" t="s">
        <v>24</v>
      </c>
      <c r="N374" s="90" t="s">
        <v>24</v>
      </c>
      <c r="O374" s="90" t="s">
        <v>24</v>
      </c>
      <c r="P374" s="90" t="s">
        <v>24</v>
      </c>
      <c r="Q374" s="90" t="s">
        <v>24</v>
      </c>
      <c r="R374" s="90" t="s">
        <v>24</v>
      </c>
      <c r="S374" s="90" t="s">
        <v>24</v>
      </c>
      <c r="T374" s="90" t="s">
        <v>24</v>
      </c>
      <c r="U374" s="90" t="s">
        <v>24</v>
      </c>
      <c r="V374" s="90" t="s">
        <v>24</v>
      </c>
      <c r="W374" s="90" t="s">
        <v>24</v>
      </c>
      <c r="X374" s="90" t="s">
        <v>24</v>
      </c>
      <c r="Y374" t="str">
        <f t="shared" si="43"/>
        <v>03-2022</v>
      </c>
      <c r="Z374">
        <f t="shared" si="44"/>
        <v>0</v>
      </c>
      <c r="AA374">
        <f t="shared" si="45"/>
        <v>0</v>
      </c>
      <c r="AB374">
        <f t="shared" si="46"/>
        <v>0</v>
      </c>
      <c r="AC374">
        <f t="shared" si="47"/>
        <v>0</v>
      </c>
    </row>
    <row r="375" spans="1:29">
      <c r="A375" t="str">
        <f t="shared" si="42"/>
        <v>03-2022</v>
      </c>
      <c r="B375" s="93">
        <v>44641</v>
      </c>
      <c r="C375" s="90">
        <v>65400</v>
      </c>
      <c r="D375" s="90">
        <v>66000</v>
      </c>
      <c r="E375" s="90">
        <v>70000</v>
      </c>
      <c r="F375" s="90">
        <v>65000</v>
      </c>
      <c r="G375" s="90">
        <v>69700</v>
      </c>
      <c r="H375" s="91" t="s">
        <v>25</v>
      </c>
      <c r="I375" s="90">
        <v>67000</v>
      </c>
      <c r="J375" s="90">
        <v>68000</v>
      </c>
      <c r="K375" s="90">
        <v>69700</v>
      </c>
      <c r="L375" s="91" t="s">
        <v>25</v>
      </c>
      <c r="M375" s="90">
        <v>65500</v>
      </c>
      <c r="N375" s="90">
        <v>69000</v>
      </c>
      <c r="O375" s="90">
        <v>66000</v>
      </c>
      <c r="P375" s="91" t="s">
        <v>25</v>
      </c>
      <c r="Q375" s="90">
        <v>63700</v>
      </c>
      <c r="R375" s="90">
        <v>64300</v>
      </c>
      <c r="S375" s="90">
        <v>64000</v>
      </c>
      <c r="T375" s="90">
        <v>67800</v>
      </c>
      <c r="U375" s="90">
        <v>66800</v>
      </c>
      <c r="V375" s="90">
        <v>68300</v>
      </c>
      <c r="W375" s="90">
        <v>67600</v>
      </c>
      <c r="X375" s="90">
        <v>70100</v>
      </c>
      <c r="Y375" t="str">
        <f t="shared" si="43"/>
        <v>03-2022</v>
      </c>
      <c r="Z375">
        <f t="shared" si="44"/>
        <v>0</v>
      </c>
      <c r="AA375">
        <f t="shared" si="45"/>
        <v>0</v>
      </c>
      <c r="AB375">
        <f t="shared" si="46"/>
        <v>0</v>
      </c>
      <c r="AC375">
        <f t="shared" si="47"/>
        <v>0</v>
      </c>
    </row>
    <row r="376" spans="1:29">
      <c r="A376" t="str">
        <f t="shared" si="42"/>
        <v>03-2022</v>
      </c>
      <c r="B376" s="93">
        <v>44642</v>
      </c>
      <c r="C376" s="90">
        <v>65400</v>
      </c>
      <c r="D376" s="90">
        <v>67000</v>
      </c>
      <c r="E376" s="90">
        <v>71000</v>
      </c>
      <c r="F376" s="90">
        <v>65200</v>
      </c>
      <c r="G376" s="90">
        <v>69700</v>
      </c>
      <c r="H376" s="91" t="s">
        <v>25</v>
      </c>
      <c r="I376" s="90">
        <v>67500</v>
      </c>
      <c r="J376" s="90">
        <v>68200</v>
      </c>
      <c r="K376" s="90">
        <v>69700</v>
      </c>
      <c r="L376" s="91" t="s">
        <v>25</v>
      </c>
      <c r="M376" s="90">
        <v>66300</v>
      </c>
      <c r="N376" s="90">
        <v>69100</v>
      </c>
      <c r="O376" s="90">
        <v>66500</v>
      </c>
      <c r="P376" s="91" t="s">
        <v>25</v>
      </c>
      <c r="Q376" s="90">
        <v>64000</v>
      </c>
      <c r="R376" s="90">
        <v>64600</v>
      </c>
      <c r="S376" s="90">
        <v>64500</v>
      </c>
      <c r="T376" s="90">
        <v>68000</v>
      </c>
      <c r="U376" s="90">
        <v>67200</v>
      </c>
      <c r="V376" s="90">
        <v>68300</v>
      </c>
      <c r="W376" s="90">
        <v>67600</v>
      </c>
      <c r="X376" s="90">
        <v>70100</v>
      </c>
      <c r="Y376" t="str">
        <f t="shared" si="43"/>
        <v>03-2022</v>
      </c>
      <c r="Z376">
        <f t="shared" si="44"/>
        <v>0</v>
      </c>
      <c r="AA376">
        <f t="shared" si="45"/>
        <v>0</v>
      </c>
      <c r="AB376">
        <f t="shared" si="46"/>
        <v>0</v>
      </c>
      <c r="AC376">
        <f t="shared" si="47"/>
        <v>0</v>
      </c>
    </row>
    <row r="377" spans="1:29">
      <c r="A377" t="str">
        <f t="shared" si="42"/>
        <v>03-2022</v>
      </c>
      <c r="B377" s="93">
        <v>44643</v>
      </c>
      <c r="C377" s="90">
        <v>65400</v>
      </c>
      <c r="D377" s="90">
        <v>66500</v>
      </c>
      <c r="E377" s="90">
        <v>71000</v>
      </c>
      <c r="F377" s="90">
        <v>64700</v>
      </c>
      <c r="G377" s="90">
        <v>69800</v>
      </c>
      <c r="H377" s="91" t="s">
        <v>25</v>
      </c>
      <c r="I377" s="90">
        <v>67000</v>
      </c>
      <c r="J377" s="90">
        <v>67800</v>
      </c>
      <c r="K377" s="90">
        <v>69300</v>
      </c>
      <c r="L377" s="91" t="s">
        <v>25</v>
      </c>
      <c r="M377" s="90">
        <v>66000</v>
      </c>
      <c r="N377" s="90">
        <v>69100</v>
      </c>
      <c r="O377" s="90">
        <v>66500</v>
      </c>
      <c r="P377" s="91" t="s">
        <v>25</v>
      </c>
      <c r="Q377" s="90">
        <v>63700</v>
      </c>
      <c r="R377" s="90">
        <v>64500</v>
      </c>
      <c r="S377" s="90">
        <v>64200</v>
      </c>
      <c r="T377" s="90">
        <v>67500</v>
      </c>
      <c r="U377" s="90">
        <v>67200</v>
      </c>
      <c r="V377" s="90">
        <v>67300</v>
      </c>
      <c r="W377" s="90">
        <v>68400</v>
      </c>
      <c r="X377" s="90">
        <v>70700</v>
      </c>
      <c r="Y377" t="str">
        <f t="shared" si="43"/>
        <v>03-2022</v>
      </c>
      <c r="Z377">
        <f t="shared" si="44"/>
        <v>0</v>
      </c>
      <c r="AA377">
        <f t="shared" si="45"/>
        <v>0</v>
      </c>
      <c r="AB377">
        <f t="shared" si="46"/>
        <v>0</v>
      </c>
      <c r="AC377">
        <f t="shared" si="47"/>
        <v>0</v>
      </c>
    </row>
    <row r="378" spans="1:29">
      <c r="A378" t="str">
        <f t="shared" si="42"/>
        <v>03-2022</v>
      </c>
      <c r="B378" s="93">
        <v>44644</v>
      </c>
      <c r="C378" s="90">
        <v>65400</v>
      </c>
      <c r="D378" s="90">
        <v>66500</v>
      </c>
      <c r="E378" s="90">
        <v>69700</v>
      </c>
      <c r="F378" s="90">
        <v>64800</v>
      </c>
      <c r="G378" s="90">
        <v>69400</v>
      </c>
      <c r="H378" s="91" t="s">
        <v>25</v>
      </c>
      <c r="I378" s="90">
        <v>66500</v>
      </c>
      <c r="J378" s="90">
        <v>67500</v>
      </c>
      <c r="K378" s="90">
        <v>69300</v>
      </c>
      <c r="L378" s="91" t="s">
        <v>25</v>
      </c>
      <c r="M378" s="90">
        <v>66300</v>
      </c>
      <c r="N378" s="90">
        <v>69100</v>
      </c>
      <c r="O378" s="90">
        <v>66500</v>
      </c>
      <c r="P378" s="91" t="s">
        <v>25</v>
      </c>
      <c r="Q378" s="90">
        <v>63200</v>
      </c>
      <c r="R378" s="90">
        <v>64500</v>
      </c>
      <c r="S378" s="90">
        <v>64000</v>
      </c>
      <c r="T378" s="90">
        <v>67600</v>
      </c>
      <c r="U378" s="90">
        <v>67200</v>
      </c>
      <c r="V378" s="90">
        <v>66800</v>
      </c>
      <c r="W378" s="90">
        <v>68400</v>
      </c>
      <c r="X378" s="90">
        <v>70700</v>
      </c>
      <c r="Y378" t="str">
        <f t="shared" si="43"/>
        <v>03-2022</v>
      </c>
      <c r="Z378">
        <f t="shared" si="44"/>
        <v>0</v>
      </c>
      <c r="AA378">
        <f t="shared" si="45"/>
        <v>0</v>
      </c>
      <c r="AB378">
        <f t="shared" si="46"/>
        <v>0</v>
      </c>
      <c r="AC378">
        <f t="shared" si="47"/>
        <v>0</v>
      </c>
    </row>
    <row r="379" spans="1:29">
      <c r="A379" t="str">
        <f t="shared" si="42"/>
        <v>03-2022</v>
      </c>
      <c r="B379" s="93">
        <v>44645</v>
      </c>
      <c r="C379" s="90">
        <v>65200</v>
      </c>
      <c r="D379" s="90">
        <v>66500</v>
      </c>
      <c r="E379" s="90">
        <v>69700</v>
      </c>
      <c r="F379" s="90">
        <v>63200</v>
      </c>
      <c r="G379" s="90">
        <v>68500</v>
      </c>
      <c r="H379" s="91" t="s">
        <v>25</v>
      </c>
      <c r="I379" s="90">
        <v>66500</v>
      </c>
      <c r="J379" s="90">
        <v>67200</v>
      </c>
      <c r="K379" s="90">
        <v>69000</v>
      </c>
      <c r="L379" s="91" t="s">
        <v>25</v>
      </c>
      <c r="M379" s="90">
        <v>65500</v>
      </c>
      <c r="N379" s="90">
        <v>68300</v>
      </c>
      <c r="O379" s="90">
        <v>65200</v>
      </c>
      <c r="P379" s="91" t="s">
        <v>25</v>
      </c>
      <c r="Q379" s="90">
        <v>62500</v>
      </c>
      <c r="R379" s="90">
        <v>63700</v>
      </c>
      <c r="S379" s="90">
        <v>63000</v>
      </c>
      <c r="T379" s="90">
        <v>66000</v>
      </c>
      <c r="U379" s="90">
        <v>66200</v>
      </c>
      <c r="V379" s="90">
        <v>66800</v>
      </c>
      <c r="W379" s="90">
        <v>67600</v>
      </c>
      <c r="X379" s="90">
        <v>69800</v>
      </c>
      <c r="Y379" t="str">
        <f t="shared" si="43"/>
        <v>03-2022</v>
      </c>
      <c r="Z379">
        <f t="shared" si="44"/>
        <v>0</v>
      </c>
      <c r="AA379">
        <f t="shared" si="45"/>
        <v>0</v>
      </c>
      <c r="AB379">
        <f t="shared" si="46"/>
        <v>0</v>
      </c>
      <c r="AC379">
        <f t="shared" si="47"/>
        <v>0</v>
      </c>
    </row>
    <row r="380" spans="1:29">
      <c r="A380" t="str">
        <f t="shared" si="42"/>
        <v>03-2022</v>
      </c>
      <c r="B380" s="93">
        <v>44646</v>
      </c>
      <c r="C380" s="90">
        <v>65200</v>
      </c>
      <c r="D380" s="90">
        <v>66500</v>
      </c>
      <c r="E380" s="90">
        <v>68200</v>
      </c>
      <c r="F380" s="90">
        <v>63200</v>
      </c>
      <c r="G380" s="90">
        <v>67400</v>
      </c>
      <c r="H380" s="91" t="s">
        <v>25</v>
      </c>
      <c r="I380" s="90">
        <v>66500</v>
      </c>
      <c r="J380" s="90">
        <v>66700</v>
      </c>
      <c r="K380" s="90">
        <v>68200</v>
      </c>
      <c r="L380" s="91" t="s">
        <v>25</v>
      </c>
      <c r="M380" s="90">
        <v>65200</v>
      </c>
      <c r="N380" s="90">
        <v>67800</v>
      </c>
      <c r="O380" s="90">
        <v>65200</v>
      </c>
      <c r="P380" s="91" t="s">
        <v>25</v>
      </c>
      <c r="Q380" s="90">
        <v>61800</v>
      </c>
      <c r="R380" s="90">
        <v>62900</v>
      </c>
      <c r="S380" s="90">
        <v>62200</v>
      </c>
      <c r="T380" s="90">
        <v>66000</v>
      </c>
      <c r="U380" s="90">
        <v>66000</v>
      </c>
      <c r="V380" s="91" t="s">
        <v>25</v>
      </c>
      <c r="W380" s="90">
        <v>67600</v>
      </c>
      <c r="X380" s="90">
        <v>69800</v>
      </c>
      <c r="Y380" t="str">
        <f t="shared" si="43"/>
        <v>03-2022</v>
      </c>
      <c r="Z380">
        <f t="shared" si="44"/>
        <v>0</v>
      </c>
      <c r="AA380">
        <f t="shared" si="45"/>
        <v>0</v>
      </c>
      <c r="AB380">
        <f t="shared" si="46"/>
        <v>0</v>
      </c>
      <c r="AC380">
        <f t="shared" si="47"/>
        <v>0</v>
      </c>
    </row>
    <row r="381" spans="1:29">
      <c r="A381" t="str">
        <f t="shared" si="42"/>
        <v>03-2022</v>
      </c>
      <c r="B381" s="93">
        <v>44647</v>
      </c>
      <c r="C381" s="90" t="s">
        <v>24</v>
      </c>
      <c r="D381" s="90" t="s">
        <v>24</v>
      </c>
      <c r="E381" s="90" t="s">
        <v>24</v>
      </c>
      <c r="F381" s="90" t="s">
        <v>24</v>
      </c>
      <c r="G381" s="90" t="s">
        <v>24</v>
      </c>
      <c r="H381" s="90" t="s">
        <v>24</v>
      </c>
      <c r="I381" s="90" t="s">
        <v>24</v>
      </c>
      <c r="J381" s="90" t="s">
        <v>24</v>
      </c>
      <c r="K381" s="90" t="s">
        <v>24</v>
      </c>
      <c r="L381" s="90" t="s">
        <v>24</v>
      </c>
      <c r="M381" s="90" t="s">
        <v>24</v>
      </c>
      <c r="N381" s="90" t="s">
        <v>24</v>
      </c>
      <c r="O381" s="90" t="s">
        <v>24</v>
      </c>
      <c r="P381" s="90" t="s">
        <v>24</v>
      </c>
      <c r="Q381" s="90" t="s">
        <v>24</v>
      </c>
      <c r="R381" s="90" t="s">
        <v>24</v>
      </c>
      <c r="S381" s="90" t="s">
        <v>24</v>
      </c>
      <c r="T381" s="90" t="s">
        <v>24</v>
      </c>
      <c r="U381" s="90" t="s">
        <v>24</v>
      </c>
      <c r="V381" s="90" t="s">
        <v>24</v>
      </c>
      <c r="W381" s="90" t="s">
        <v>24</v>
      </c>
      <c r="X381" s="90" t="s">
        <v>24</v>
      </c>
      <c r="Y381" t="str">
        <f t="shared" si="43"/>
        <v>03-2022</v>
      </c>
      <c r="Z381">
        <f t="shared" si="44"/>
        <v>0</v>
      </c>
      <c r="AA381">
        <f t="shared" si="45"/>
        <v>0</v>
      </c>
      <c r="AB381">
        <f t="shared" si="46"/>
        <v>0</v>
      </c>
      <c r="AC381">
        <f t="shared" si="47"/>
        <v>0</v>
      </c>
    </row>
    <row r="382" spans="1:29">
      <c r="A382" t="str">
        <f t="shared" si="42"/>
        <v>03-2022</v>
      </c>
      <c r="B382" s="93">
        <v>44648</v>
      </c>
      <c r="C382" s="90">
        <v>65200</v>
      </c>
      <c r="D382" s="90">
        <v>66500</v>
      </c>
      <c r="E382" s="90">
        <v>68500</v>
      </c>
      <c r="F382" s="90">
        <v>62500</v>
      </c>
      <c r="G382" s="90">
        <v>66400</v>
      </c>
      <c r="H382" s="91" t="s">
        <v>25</v>
      </c>
      <c r="I382" s="90">
        <v>66000</v>
      </c>
      <c r="J382" s="90">
        <v>66700</v>
      </c>
      <c r="K382" s="90">
        <v>68200</v>
      </c>
      <c r="L382" s="91" t="s">
        <v>25</v>
      </c>
      <c r="M382" s="90">
        <v>65200</v>
      </c>
      <c r="N382" s="90">
        <v>67800</v>
      </c>
      <c r="O382" s="90">
        <v>64500</v>
      </c>
      <c r="P382" s="91" t="s">
        <v>25</v>
      </c>
      <c r="Q382" s="90">
        <v>61500</v>
      </c>
      <c r="R382" s="90">
        <v>62000</v>
      </c>
      <c r="S382" s="90">
        <v>62000</v>
      </c>
      <c r="T382" s="90">
        <v>65300</v>
      </c>
      <c r="U382" s="90">
        <v>65800</v>
      </c>
      <c r="V382" s="90">
        <v>66800</v>
      </c>
      <c r="W382" s="90">
        <v>67600</v>
      </c>
      <c r="X382" s="90">
        <v>69800</v>
      </c>
      <c r="Y382" t="str">
        <f t="shared" si="43"/>
        <v>03-2022</v>
      </c>
      <c r="Z382">
        <f t="shared" si="44"/>
        <v>0</v>
      </c>
      <c r="AA382">
        <f t="shared" si="45"/>
        <v>0</v>
      </c>
      <c r="AB382">
        <f t="shared" si="46"/>
        <v>0</v>
      </c>
      <c r="AC382">
        <f t="shared" si="47"/>
        <v>0</v>
      </c>
    </row>
    <row r="383" spans="1:29">
      <c r="A383" t="str">
        <f t="shared" si="42"/>
        <v>03-2022</v>
      </c>
      <c r="B383" s="93">
        <v>44649</v>
      </c>
      <c r="C383" s="90">
        <v>65200</v>
      </c>
      <c r="D383" s="90">
        <v>66000</v>
      </c>
      <c r="E383" s="90">
        <v>68500</v>
      </c>
      <c r="F383" s="90">
        <v>62000</v>
      </c>
      <c r="G383" s="90">
        <v>66300</v>
      </c>
      <c r="H383" s="91" t="s">
        <v>25</v>
      </c>
      <c r="I383" s="90">
        <v>66000</v>
      </c>
      <c r="J383" s="90">
        <v>66000</v>
      </c>
      <c r="K383" s="90">
        <v>66300</v>
      </c>
      <c r="L383" s="91" t="s">
        <v>25</v>
      </c>
      <c r="M383" s="90">
        <v>64700</v>
      </c>
      <c r="N383" s="90">
        <v>67700</v>
      </c>
      <c r="O383" s="90">
        <v>64500</v>
      </c>
      <c r="P383" s="91" t="s">
        <v>25</v>
      </c>
      <c r="Q383" s="90">
        <v>61000</v>
      </c>
      <c r="R383" s="90">
        <v>61800</v>
      </c>
      <c r="S383" s="90">
        <v>62000</v>
      </c>
      <c r="T383" s="90">
        <v>64800</v>
      </c>
      <c r="U383" s="90">
        <v>64800</v>
      </c>
      <c r="V383" s="90">
        <v>66300</v>
      </c>
      <c r="W383" s="90">
        <v>67100</v>
      </c>
      <c r="X383" s="90">
        <v>69300</v>
      </c>
      <c r="Y383" t="str">
        <f t="shared" si="43"/>
        <v>03-2022</v>
      </c>
      <c r="Z383">
        <f t="shared" si="44"/>
        <v>0</v>
      </c>
      <c r="AA383">
        <f t="shared" si="45"/>
        <v>0</v>
      </c>
      <c r="AB383">
        <f t="shared" si="46"/>
        <v>0</v>
      </c>
      <c r="AC383">
        <f t="shared" si="47"/>
        <v>0</v>
      </c>
    </row>
    <row r="384" spans="1:29">
      <c r="A384" t="str">
        <f t="shared" si="42"/>
        <v>03-2022</v>
      </c>
      <c r="B384" s="93">
        <v>44650</v>
      </c>
      <c r="C384" s="90">
        <v>65100</v>
      </c>
      <c r="D384" s="90">
        <v>66000</v>
      </c>
      <c r="E384" s="90">
        <v>67700</v>
      </c>
      <c r="F384" s="90">
        <v>61500</v>
      </c>
      <c r="G384" s="90">
        <v>65900</v>
      </c>
      <c r="H384" s="91" t="s">
        <v>25</v>
      </c>
      <c r="I384" s="90">
        <v>65500</v>
      </c>
      <c r="J384" s="90">
        <v>65600</v>
      </c>
      <c r="K384" s="90">
        <v>66300</v>
      </c>
      <c r="L384" s="91" t="s">
        <v>25</v>
      </c>
      <c r="M384" s="90">
        <v>64700</v>
      </c>
      <c r="N384" s="90">
        <v>67700</v>
      </c>
      <c r="O384" s="90">
        <v>63800</v>
      </c>
      <c r="P384" s="91" t="s">
        <v>25</v>
      </c>
      <c r="Q384" s="90">
        <v>61000</v>
      </c>
      <c r="R384" s="90">
        <v>61700</v>
      </c>
      <c r="S384" s="90">
        <v>61800</v>
      </c>
      <c r="T384" s="90">
        <v>64300</v>
      </c>
      <c r="U384" s="90">
        <v>64500</v>
      </c>
      <c r="V384" s="90">
        <v>66300</v>
      </c>
      <c r="W384" s="90">
        <v>66800</v>
      </c>
      <c r="X384" s="90">
        <v>69000</v>
      </c>
      <c r="Y384" t="str">
        <f t="shared" si="43"/>
        <v>03-2022</v>
      </c>
      <c r="Z384">
        <f t="shared" si="44"/>
        <v>0</v>
      </c>
      <c r="AA384">
        <f t="shared" si="45"/>
        <v>0</v>
      </c>
      <c r="AB384">
        <f t="shared" si="46"/>
        <v>0</v>
      </c>
      <c r="AC384">
        <f t="shared" si="47"/>
        <v>0</v>
      </c>
    </row>
    <row r="385" spans="1:29">
      <c r="A385" t="str">
        <f t="shared" si="42"/>
        <v>03-2022</v>
      </c>
      <c r="B385" s="93">
        <v>44651</v>
      </c>
      <c r="C385" s="90">
        <v>65000</v>
      </c>
      <c r="D385" s="90">
        <v>65500</v>
      </c>
      <c r="E385" s="90">
        <v>66700</v>
      </c>
      <c r="F385" s="90">
        <v>61300</v>
      </c>
      <c r="G385" s="90">
        <v>65600</v>
      </c>
      <c r="H385" s="91" t="s">
        <v>25</v>
      </c>
      <c r="I385" s="90">
        <v>65000</v>
      </c>
      <c r="J385" s="90">
        <v>64600</v>
      </c>
      <c r="K385" s="90">
        <v>66000</v>
      </c>
      <c r="L385" s="91" t="s">
        <v>25</v>
      </c>
      <c r="M385" s="90">
        <v>64100</v>
      </c>
      <c r="N385" s="90">
        <v>66800</v>
      </c>
      <c r="O385" s="90">
        <v>63500</v>
      </c>
      <c r="P385" s="91" t="s">
        <v>25</v>
      </c>
      <c r="Q385" s="90">
        <v>60000</v>
      </c>
      <c r="R385" s="90">
        <v>61000</v>
      </c>
      <c r="S385" s="90">
        <v>61000</v>
      </c>
      <c r="T385" s="90">
        <v>64100</v>
      </c>
      <c r="U385" s="90">
        <v>63000</v>
      </c>
      <c r="V385" s="90">
        <v>65300</v>
      </c>
      <c r="W385" s="90">
        <v>66800</v>
      </c>
      <c r="X385" s="90">
        <v>69000</v>
      </c>
      <c r="Y385" t="str">
        <f t="shared" si="43"/>
        <v>03-2022</v>
      </c>
      <c r="Z385">
        <f t="shared" si="44"/>
        <v>0</v>
      </c>
      <c r="AA385">
        <f t="shared" si="45"/>
        <v>0</v>
      </c>
      <c r="AB385">
        <f t="shared" si="46"/>
        <v>0</v>
      </c>
      <c r="AC385">
        <f t="shared" si="47"/>
        <v>0</v>
      </c>
    </row>
    <row r="386" spans="1:29">
      <c r="A386" t="str">
        <f t="shared" si="42"/>
        <v>04-2022</v>
      </c>
      <c r="B386" s="93">
        <v>44652</v>
      </c>
      <c r="C386" s="90">
        <v>65600</v>
      </c>
      <c r="D386" s="90">
        <v>65500</v>
      </c>
      <c r="E386" s="90">
        <v>66700</v>
      </c>
      <c r="F386" s="90">
        <v>62000</v>
      </c>
      <c r="G386" s="90">
        <v>66500</v>
      </c>
      <c r="H386" s="91" t="s">
        <v>25</v>
      </c>
      <c r="I386" s="90">
        <v>65000</v>
      </c>
      <c r="J386" s="90">
        <v>64700</v>
      </c>
      <c r="K386" s="90">
        <v>66300</v>
      </c>
      <c r="L386" s="91" t="s">
        <v>25</v>
      </c>
      <c r="M386" s="90">
        <v>64100</v>
      </c>
      <c r="N386" s="90">
        <v>66800</v>
      </c>
      <c r="O386" s="90">
        <v>64000</v>
      </c>
      <c r="P386" s="91" t="s">
        <v>25</v>
      </c>
      <c r="Q386" s="90">
        <v>61500</v>
      </c>
      <c r="R386" s="90">
        <v>61200</v>
      </c>
      <c r="S386" s="90">
        <v>62000</v>
      </c>
      <c r="T386" s="90">
        <v>64800</v>
      </c>
      <c r="U386" s="90">
        <v>63500</v>
      </c>
      <c r="V386" s="90">
        <v>65800</v>
      </c>
      <c r="W386" s="90">
        <v>66800</v>
      </c>
      <c r="X386" s="90">
        <v>69000</v>
      </c>
      <c r="Y386" t="str">
        <f t="shared" si="43"/>
        <v>04-2022</v>
      </c>
      <c r="Z386">
        <f t="shared" si="44"/>
        <v>0</v>
      </c>
      <c r="AA386">
        <f t="shared" si="45"/>
        <v>0</v>
      </c>
      <c r="AB386">
        <f t="shared" si="46"/>
        <v>0</v>
      </c>
      <c r="AC386">
        <f t="shared" si="47"/>
        <v>0</v>
      </c>
    </row>
    <row r="387" spans="1:29">
      <c r="A387" t="str">
        <f t="shared" si="42"/>
        <v>04-2022</v>
      </c>
      <c r="B387" s="93">
        <v>44653</v>
      </c>
      <c r="C387" s="90">
        <v>65600</v>
      </c>
      <c r="D387" s="90">
        <v>66200</v>
      </c>
      <c r="E387" s="90">
        <v>66400</v>
      </c>
      <c r="F387" s="90">
        <v>62300</v>
      </c>
      <c r="G387" s="90">
        <v>67300</v>
      </c>
      <c r="H387" s="91" t="s">
        <v>25</v>
      </c>
      <c r="I387" s="90">
        <v>65000</v>
      </c>
      <c r="J387" s="90">
        <v>64500</v>
      </c>
      <c r="K387" s="90">
        <v>66300</v>
      </c>
      <c r="L387" s="91" t="s">
        <v>25</v>
      </c>
      <c r="M387" s="90">
        <v>63800</v>
      </c>
      <c r="N387" s="90">
        <v>66800</v>
      </c>
      <c r="O387" s="90">
        <v>63500</v>
      </c>
      <c r="P387" s="91" t="s">
        <v>25</v>
      </c>
      <c r="Q387" s="90">
        <v>61000</v>
      </c>
      <c r="R387" s="90">
        <v>61300</v>
      </c>
      <c r="S387" s="90">
        <v>61600</v>
      </c>
      <c r="T387" s="90">
        <v>65100</v>
      </c>
      <c r="U387" s="90">
        <v>63600</v>
      </c>
      <c r="V387" s="90">
        <v>65800</v>
      </c>
      <c r="W387" s="90">
        <v>66800</v>
      </c>
      <c r="X387" s="90">
        <v>69000</v>
      </c>
      <c r="Y387" t="str">
        <f t="shared" si="43"/>
        <v>04-2022</v>
      </c>
      <c r="Z387">
        <f t="shared" si="44"/>
        <v>0</v>
      </c>
      <c r="AA387">
        <f t="shared" si="45"/>
        <v>0</v>
      </c>
      <c r="AB387">
        <f t="shared" si="46"/>
        <v>0</v>
      </c>
      <c r="AC387">
        <f t="shared" si="47"/>
        <v>0</v>
      </c>
    </row>
    <row r="388" spans="1:29">
      <c r="A388" t="str">
        <f t="shared" si="42"/>
        <v>04-2022</v>
      </c>
      <c r="B388" s="93">
        <v>44654</v>
      </c>
      <c r="C388" s="90" t="s">
        <v>24</v>
      </c>
      <c r="D388" s="90" t="s">
        <v>24</v>
      </c>
      <c r="E388" s="90" t="s">
        <v>24</v>
      </c>
      <c r="F388" s="90" t="s">
        <v>24</v>
      </c>
      <c r="G388" s="90" t="s">
        <v>24</v>
      </c>
      <c r="H388" s="90" t="s">
        <v>24</v>
      </c>
      <c r="I388" s="90" t="s">
        <v>24</v>
      </c>
      <c r="J388" s="90" t="s">
        <v>24</v>
      </c>
      <c r="K388" s="90" t="s">
        <v>24</v>
      </c>
      <c r="L388" s="90" t="s">
        <v>24</v>
      </c>
      <c r="M388" s="90" t="s">
        <v>24</v>
      </c>
      <c r="N388" s="90" t="s">
        <v>24</v>
      </c>
      <c r="O388" s="90" t="s">
        <v>24</v>
      </c>
      <c r="P388" s="90" t="s">
        <v>24</v>
      </c>
      <c r="Q388" s="90" t="s">
        <v>24</v>
      </c>
      <c r="R388" s="90" t="s">
        <v>24</v>
      </c>
      <c r="S388" s="90" t="s">
        <v>24</v>
      </c>
      <c r="T388" s="90" t="s">
        <v>24</v>
      </c>
      <c r="U388" s="90" t="s">
        <v>24</v>
      </c>
      <c r="V388" s="90" t="s">
        <v>24</v>
      </c>
      <c r="W388" s="90" t="s">
        <v>24</v>
      </c>
      <c r="X388" s="90" t="s">
        <v>24</v>
      </c>
      <c r="Y388" t="str">
        <f t="shared" si="43"/>
        <v>04-2022</v>
      </c>
      <c r="Z388">
        <f t="shared" si="44"/>
        <v>0</v>
      </c>
      <c r="AA388">
        <f t="shared" si="45"/>
        <v>0</v>
      </c>
      <c r="AB388">
        <f t="shared" si="46"/>
        <v>0</v>
      </c>
      <c r="AC388">
        <f t="shared" si="47"/>
        <v>0</v>
      </c>
    </row>
    <row r="389" spans="1:29">
      <c r="A389" t="str">
        <f t="shared" si="42"/>
        <v>04-2022</v>
      </c>
      <c r="B389" s="93">
        <v>44655</v>
      </c>
      <c r="C389" s="90">
        <v>65600</v>
      </c>
      <c r="D389" s="90">
        <v>67000</v>
      </c>
      <c r="E389" s="90">
        <v>66400</v>
      </c>
      <c r="F389" s="90">
        <v>61800</v>
      </c>
      <c r="G389" s="90">
        <v>67400</v>
      </c>
      <c r="H389" s="91" t="s">
        <v>25</v>
      </c>
      <c r="I389" s="90">
        <v>64500</v>
      </c>
      <c r="J389" s="90">
        <v>63900</v>
      </c>
      <c r="K389" s="90">
        <v>66300</v>
      </c>
      <c r="L389" s="91" t="s">
        <v>25</v>
      </c>
      <c r="M389" s="90">
        <v>63600</v>
      </c>
      <c r="N389" s="90">
        <v>66800</v>
      </c>
      <c r="O389" s="90">
        <v>63500</v>
      </c>
      <c r="P389" s="91" t="s">
        <v>25</v>
      </c>
      <c r="Q389" s="90">
        <v>61000</v>
      </c>
      <c r="R389" s="90">
        <v>61300</v>
      </c>
      <c r="S389" s="90">
        <v>61200</v>
      </c>
      <c r="T389" s="90">
        <v>64600</v>
      </c>
      <c r="U389" s="90">
        <v>63700</v>
      </c>
      <c r="V389" s="90">
        <v>65800</v>
      </c>
      <c r="W389" s="90">
        <v>66800</v>
      </c>
      <c r="X389" s="90">
        <v>69000</v>
      </c>
      <c r="Y389" t="str">
        <f t="shared" si="43"/>
        <v>04-2022</v>
      </c>
      <c r="Z389">
        <f t="shared" si="44"/>
        <v>0</v>
      </c>
      <c r="AA389">
        <f t="shared" si="45"/>
        <v>0</v>
      </c>
      <c r="AB389">
        <f t="shared" si="46"/>
        <v>0</v>
      </c>
      <c r="AC389">
        <f t="shared" si="47"/>
        <v>0</v>
      </c>
    </row>
    <row r="390" spans="1:29">
      <c r="A390" t="str">
        <f t="shared" si="42"/>
        <v>04-2022</v>
      </c>
      <c r="B390" s="93">
        <v>44656</v>
      </c>
      <c r="C390" s="90">
        <v>65300</v>
      </c>
      <c r="D390" s="90">
        <v>67000</v>
      </c>
      <c r="E390" s="90">
        <v>65200</v>
      </c>
      <c r="F390" s="90">
        <v>61000</v>
      </c>
      <c r="G390" s="90">
        <v>66700</v>
      </c>
      <c r="H390" s="91" t="s">
        <v>25</v>
      </c>
      <c r="I390" s="90">
        <v>64500</v>
      </c>
      <c r="J390" s="90">
        <v>63700</v>
      </c>
      <c r="K390" s="90">
        <v>65200</v>
      </c>
      <c r="L390" s="91" t="s">
        <v>25</v>
      </c>
      <c r="M390" s="90">
        <v>63600</v>
      </c>
      <c r="N390" s="90">
        <v>66800</v>
      </c>
      <c r="O390" s="90">
        <v>62700</v>
      </c>
      <c r="P390" s="91" t="s">
        <v>25</v>
      </c>
      <c r="Q390" s="90">
        <v>60000</v>
      </c>
      <c r="R390" s="90">
        <v>60500</v>
      </c>
      <c r="S390" s="90">
        <v>60800</v>
      </c>
      <c r="T390" s="90">
        <v>63800</v>
      </c>
      <c r="U390" s="90">
        <v>63000</v>
      </c>
      <c r="V390" s="90">
        <v>65300</v>
      </c>
      <c r="W390" s="90">
        <v>66400</v>
      </c>
      <c r="X390" s="90">
        <v>68800</v>
      </c>
      <c r="Y390" t="str">
        <f t="shared" si="43"/>
        <v>04-2022</v>
      </c>
      <c r="Z390">
        <f t="shared" si="44"/>
        <v>0</v>
      </c>
      <c r="AA390">
        <f t="shared" si="45"/>
        <v>0</v>
      </c>
      <c r="AB390">
        <f t="shared" si="46"/>
        <v>0</v>
      </c>
      <c r="AC390">
        <f t="shared" si="47"/>
        <v>0</v>
      </c>
    </row>
    <row r="391" spans="1:29">
      <c r="A391" t="str">
        <f t="shared" si="42"/>
        <v>04-2022</v>
      </c>
      <c r="B391" s="93">
        <v>44657</v>
      </c>
      <c r="C391" s="90">
        <v>65200</v>
      </c>
      <c r="D391" s="90">
        <v>66500</v>
      </c>
      <c r="E391" s="90">
        <v>64200</v>
      </c>
      <c r="F391" s="90">
        <v>60000</v>
      </c>
      <c r="G391" s="90">
        <v>65400</v>
      </c>
      <c r="H391" s="91" t="s">
        <v>25</v>
      </c>
      <c r="I391" s="90">
        <v>64000</v>
      </c>
      <c r="J391" s="90">
        <v>63100</v>
      </c>
      <c r="K391" s="90">
        <v>64200</v>
      </c>
      <c r="L391" s="91" t="s">
        <v>25</v>
      </c>
      <c r="M391" s="90">
        <v>63000</v>
      </c>
      <c r="N391" s="90">
        <v>65800</v>
      </c>
      <c r="O391" s="90">
        <v>60600</v>
      </c>
      <c r="P391" s="91" t="s">
        <v>25</v>
      </c>
      <c r="Q391" s="90">
        <v>59500</v>
      </c>
      <c r="R391" s="90">
        <v>59700</v>
      </c>
      <c r="S391" s="90">
        <v>59600</v>
      </c>
      <c r="T391" s="90">
        <v>62800</v>
      </c>
      <c r="U391" s="90">
        <v>63000</v>
      </c>
      <c r="V391" s="90">
        <v>64800</v>
      </c>
      <c r="W391" s="90">
        <v>65700</v>
      </c>
      <c r="X391" s="90">
        <v>68200</v>
      </c>
      <c r="Y391" t="str">
        <f t="shared" si="43"/>
        <v>04-2022</v>
      </c>
      <c r="Z391">
        <f t="shared" si="44"/>
        <v>0</v>
      </c>
      <c r="AA391">
        <f t="shared" si="45"/>
        <v>0</v>
      </c>
      <c r="AB391">
        <f t="shared" si="46"/>
        <v>0</v>
      </c>
      <c r="AC391">
        <f t="shared" si="47"/>
        <v>0</v>
      </c>
    </row>
    <row r="392" spans="1:29">
      <c r="A392" t="str">
        <f t="shared" si="42"/>
        <v>04-2022</v>
      </c>
      <c r="B392" s="93">
        <v>44658</v>
      </c>
      <c r="C392" s="90">
        <v>64900</v>
      </c>
      <c r="D392" s="90">
        <v>66500</v>
      </c>
      <c r="E392" s="90">
        <v>64200</v>
      </c>
      <c r="F392" s="90">
        <v>60500</v>
      </c>
      <c r="G392" s="90">
        <v>64300</v>
      </c>
      <c r="H392" s="91" t="s">
        <v>25</v>
      </c>
      <c r="I392" s="90">
        <v>64000</v>
      </c>
      <c r="J392" s="90">
        <v>62700</v>
      </c>
      <c r="K392" s="90">
        <v>63300</v>
      </c>
      <c r="L392" s="91" t="s">
        <v>25</v>
      </c>
      <c r="M392" s="90">
        <v>62600</v>
      </c>
      <c r="N392" s="90">
        <v>64800</v>
      </c>
      <c r="O392" s="90">
        <v>60600</v>
      </c>
      <c r="P392" s="91" t="s">
        <v>25</v>
      </c>
      <c r="Q392" s="90">
        <v>59700</v>
      </c>
      <c r="R392" s="90">
        <v>59700</v>
      </c>
      <c r="S392" s="90">
        <v>58900</v>
      </c>
      <c r="T392" s="90">
        <v>63300</v>
      </c>
      <c r="U392" s="90">
        <v>62800</v>
      </c>
      <c r="V392" s="91" t="s">
        <v>25</v>
      </c>
      <c r="W392" s="90">
        <v>65700</v>
      </c>
      <c r="X392" s="90">
        <v>68200</v>
      </c>
      <c r="Y392" t="str">
        <f t="shared" si="43"/>
        <v>04-2022</v>
      </c>
      <c r="Z392">
        <f t="shared" si="44"/>
        <v>0</v>
      </c>
      <c r="AA392">
        <f t="shared" si="45"/>
        <v>0</v>
      </c>
      <c r="AB392">
        <f t="shared" si="46"/>
        <v>0</v>
      </c>
      <c r="AC392">
        <f t="shared" si="47"/>
        <v>0</v>
      </c>
    </row>
    <row r="393" spans="1:29">
      <c r="A393" t="str">
        <f t="shared" si="42"/>
        <v>04-2022</v>
      </c>
      <c r="B393" s="93">
        <v>44659</v>
      </c>
      <c r="C393" s="90">
        <v>64900</v>
      </c>
      <c r="D393" s="90">
        <v>66000</v>
      </c>
      <c r="E393" s="90">
        <v>63800</v>
      </c>
      <c r="F393" s="90">
        <v>60000</v>
      </c>
      <c r="G393" s="90">
        <v>64100</v>
      </c>
      <c r="H393" s="91" t="s">
        <v>25</v>
      </c>
      <c r="I393" s="90">
        <v>63500</v>
      </c>
      <c r="J393" s="90">
        <v>62100</v>
      </c>
      <c r="K393" s="90">
        <v>63300</v>
      </c>
      <c r="L393" s="91" t="s">
        <v>25</v>
      </c>
      <c r="M393" s="90">
        <v>62000</v>
      </c>
      <c r="N393" s="90">
        <v>64800</v>
      </c>
      <c r="O393" s="90">
        <v>60200</v>
      </c>
      <c r="P393" s="91" t="s">
        <v>25</v>
      </c>
      <c r="Q393" s="90">
        <v>59200</v>
      </c>
      <c r="R393" s="90">
        <v>59100</v>
      </c>
      <c r="S393" s="90">
        <v>58800</v>
      </c>
      <c r="T393" s="90">
        <v>62800</v>
      </c>
      <c r="U393" s="90">
        <v>61800</v>
      </c>
      <c r="V393" s="90">
        <v>63800</v>
      </c>
      <c r="W393" s="90">
        <v>65700</v>
      </c>
      <c r="X393" s="90">
        <v>68200</v>
      </c>
      <c r="Y393" t="str">
        <f t="shared" si="43"/>
        <v>04-2022</v>
      </c>
      <c r="Z393">
        <f t="shared" si="44"/>
        <v>0</v>
      </c>
      <c r="AA393">
        <f t="shared" si="45"/>
        <v>0</v>
      </c>
      <c r="AB393">
        <f t="shared" si="46"/>
        <v>0</v>
      </c>
      <c r="AC393">
        <f t="shared" si="47"/>
        <v>0</v>
      </c>
    </row>
    <row r="394" spans="1:29">
      <c r="A394" t="str">
        <f t="shared" si="42"/>
        <v>04-2022</v>
      </c>
      <c r="B394" s="93">
        <v>44660</v>
      </c>
      <c r="C394" s="90">
        <v>64600</v>
      </c>
      <c r="D394" s="90">
        <v>65000</v>
      </c>
      <c r="E394" s="90">
        <v>62700</v>
      </c>
      <c r="F394" s="90">
        <v>59700</v>
      </c>
      <c r="G394" s="90">
        <v>64100</v>
      </c>
      <c r="H394" s="91" t="s">
        <v>25</v>
      </c>
      <c r="I394" s="90">
        <v>63000</v>
      </c>
      <c r="J394" s="90">
        <v>61900</v>
      </c>
      <c r="K394" s="90">
        <v>63300</v>
      </c>
      <c r="L394" s="91" t="s">
        <v>25</v>
      </c>
      <c r="M394" s="90">
        <v>62000</v>
      </c>
      <c r="N394" s="90">
        <v>64800</v>
      </c>
      <c r="O394" s="90">
        <v>60400</v>
      </c>
      <c r="P394" s="91" t="s">
        <v>25</v>
      </c>
      <c r="Q394" s="90">
        <v>58800</v>
      </c>
      <c r="R394" s="90">
        <v>59100</v>
      </c>
      <c r="S394" s="90">
        <v>58600</v>
      </c>
      <c r="T394" s="90">
        <v>62500</v>
      </c>
      <c r="U394" s="90">
        <v>61800</v>
      </c>
      <c r="V394" s="90">
        <v>63800</v>
      </c>
      <c r="W394" s="90">
        <v>65700</v>
      </c>
      <c r="X394" s="90">
        <v>68200</v>
      </c>
      <c r="Y394" t="str">
        <f t="shared" si="43"/>
        <v>04-2022</v>
      </c>
      <c r="Z394">
        <f t="shared" si="44"/>
        <v>0</v>
      </c>
      <c r="AA394">
        <f t="shared" si="45"/>
        <v>0</v>
      </c>
      <c r="AB394">
        <f t="shared" si="46"/>
        <v>0</v>
      </c>
      <c r="AC394">
        <f t="shared" si="47"/>
        <v>0</v>
      </c>
    </row>
    <row r="395" spans="1:29">
      <c r="A395" t="str">
        <f t="shared" si="42"/>
        <v>04-2022</v>
      </c>
      <c r="B395" s="93">
        <v>44661</v>
      </c>
      <c r="C395" s="90" t="s">
        <v>24</v>
      </c>
      <c r="D395" s="90" t="s">
        <v>24</v>
      </c>
      <c r="E395" s="90" t="s">
        <v>24</v>
      </c>
      <c r="F395" s="90" t="s">
        <v>24</v>
      </c>
      <c r="G395" s="90" t="s">
        <v>24</v>
      </c>
      <c r="H395" s="90" t="s">
        <v>24</v>
      </c>
      <c r="I395" s="90" t="s">
        <v>24</v>
      </c>
      <c r="J395" s="90" t="s">
        <v>24</v>
      </c>
      <c r="K395" s="90" t="s">
        <v>24</v>
      </c>
      <c r="L395" s="90" t="s">
        <v>24</v>
      </c>
      <c r="M395" s="90" t="s">
        <v>24</v>
      </c>
      <c r="N395" s="90" t="s">
        <v>24</v>
      </c>
      <c r="O395" s="90" t="s">
        <v>24</v>
      </c>
      <c r="P395" s="90" t="s">
        <v>24</v>
      </c>
      <c r="Q395" s="90" t="s">
        <v>24</v>
      </c>
      <c r="R395" s="90" t="s">
        <v>24</v>
      </c>
      <c r="S395" s="90" t="s">
        <v>24</v>
      </c>
      <c r="T395" s="90" t="s">
        <v>24</v>
      </c>
      <c r="U395" s="90" t="s">
        <v>24</v>
      </c>
      <c r="V395" s="90" t="s">
        <v>24</v>
      </c>
      <c r="W395" s="90" t="s">
        <v>24</v>
      </c>
      <c r="X395" s="90" t="s">
        <v>24</v>
      </c>
      <c r="Y395" t="str">
        <f t="shared" si="43"/>
        <v>04-2022</v>
      </c>
      <c r="Z395">
        <f t="shared" si="44"/>
        <v>0</v>
      </c>
      <c r="AA395">
        <f t="shared" si="45"/>
        <v>0</v>
      </c>
      <c r="AB395">
        <f t="shared" si="46"/>
        <v>0</v>
      </c>
      <c r="AC395">
        <f t="shared" si="47"/>
        <v>0</v>
      </c>
    </row>
    <row r="396" spans="1:29">
      <c r="A396" t="str">
        <f t="shared" si="42"/>
        <v>04-2022</v>
      </c>
      <c r="B396" s="93">
        <v>44662</v>
      </c>
      <c r="C396" s="90">
        <v>64300</v>
      </c>
      <c r="D396" s="90">
        <v>64800</v>
      </c>
      <c r="E396" s="90">
        <v>61200</v>
      </c>
      <c r="F396" s="90">
        <v>58700</v>
      </c>
      <c r="G396" s="90">
        <v>63700</v>
      </c>
      <c r="H396" s="91" t="s">
        <v>25</v>
      </c>
      <c r="I396" s="90">
        <v>62000</v>
      </c>
      <c r="J396" s="90">
        <v>60800</v>
      </c>
      <c r="K396" s="90">
        <v>62200</v>
      </c>
      <c r="L396" s="91" t="s">
        <v>25</v>
      </c>
      <c r="M396" s="90">
        <v>61100</v>
      </c>
      <c r="N396" s="90">
        <v>63800</v>
      </c>
      <c r="O396" s="90">
        <v>58700</v>
      </c>
      <c r="P396" s="91" t="s">
        <v>25</v>
      </c>
      <c r="Q396" s="90">
        <v>57500</v>
      </c>
      <c r="R396" s="90">
        <v>58000</v>
      </c>
      <c r="S396" s="90">
        <v>57800</v>
      </c>
      <c r="T396" s="90">
        <v>61500</v>
      </c>
      <c r="U396" s="90">
        <v>61000</v>
      </c>
      <c r="V396" s="90">
        <v>63000</v>
      </c>
      <c r="W396" s="90">
        <v>65200</v>
      </c>
      <c r="X396" s="90">
        <v>67700</v>
      </c>
      <c r="Y396" t="str">
        <f t="shared" si="43"/>
        <v>04-2022</v>
      </c>
      <c r="Z396">
        <f t="shared" si="44"/>
        <v>0</v>
      </c>
      <c r="AA396">
        <f t="shared" si="45"/>
        <v>0</v>
      </c>
      <c r="AB396">
        <f t="shared" si="46"/>
        <v>0</v>
      </c>
      <c r="AC396">
        <f t="shared" si="47"/>
        <v>0</v>
      </c>
    </row>
    <row r="397" spans="1:29">
      <c r="A397" t="str">
        <f t="shared" si="42"/>
        <v>04-2022</v>
      </c>
      <c r="B397" s="93">
        <v>44663</v>
      </c>
      <c r="C397" s="90">
        <v>64100</v>
      </c>
      <c r="D397" s="90">
        <v>64000</v>
      </c>
      <c r="E397" s="90">
        <v>60500</v>
      </c>
      <c r="F397" s="90">
        <v>58300</v>
      </c>
      <c r="G397" s="90">
        <v>62300</v>
      </c>
      <c r="H397" s="91" t="s">
        <v>25</v>
      </c>
      <c r="I397" s="90">
        <v>61500</v>
      </c>
      <c r="J397" s="90">
        <v>59800</v>
      </c>
      <c r="K397" s="90">
        <v>60500</v>
      </c>
      <c r="L397" s="91" t="s">
        <v>25</v>
      </c>
      <c r="M397" s="90">
        <v>60000</v>
      </c>
      <c r="N397" s="90">
        <v>62300</v>
      </c>
      <c r="O397" s="90">
        <v>58000</v>
      </c>
      <c r="P397" s="91" t="s">
        <v>25</v>
      </c>
      <c r="Q397" s="90">
        <v>57000</v>
      </c>
      <c r="R397" s="90">
        <v>58400</v>
      </c>
      <c r="S397" s="90">
        <v>57300</v>
      </c>
      <c r="T397" s="90">
        <v>61100</v>
      </c>
      <c r="U397" s="90">
        <v>60800</v>
      </c>
      <c r="V397" s="90">
        <v>62300</v>
      </c>
      <c r="W397" s="90">
        <v>64800</v>
      </c>
      <c r="X397" s="90">
        <v>67200</v>
      </c>
      <c r="Y397" t="str">
        <f t="shared" si="43"/>
        <v>04-2022</v>
      </c>
      <c r="Z397">
        <f t="shared" si="44"/>
        <v>0</v>
      </c>
      <c r="AA397">
        <f t="shared" si="45"/>
        <v>0</v>
      </c>
      <c r="AB397">
        <f t="shared" si="46"/>
        <v>0</v>
      </c>
      <c r="AC397">
        <f t="shared" si="47"/>
        <v>0</v>
      </c>
    </row>
    <row r="398" spans="1:29">
      <c r="A398" t="str">
        <f t="shared" si="42"/>
        <v>04-2022</v>
      </c>
      <c r="B398" s="93">
        <v>44664</v>
      </c>
      <c r="C398" s="90">
        <v>64600</v>
      </c>
      <c r="D398" s="90">
        <v>64500</v>
      </c>
      <c r="E398" s="90">
        <v>61500</v>
      </c>
      <c r="F398" s="90">
        <v>59700</v>
      </c>
      <c r="G398" s="90">
        <v>62600</v>
      </c>
      <c r="H398" s="91" t="s">
        <v>25</v>
      </c>
      <c r="I398" s="90">
        <v>62000</v>
      </c>
      <c r="J398" s="90">
        <v>60800</v>
      </c>
      <c r="K398" s="90">
        <v>61700</v>
      </c>
      <c r="L398" s="91" t="s">
        <v>25</v>
      </c>
      <c r="M398" s="90">
        <v>61000</v>
      </c>
      <c r="N398" s="90">
        <v>63100</v>
      </c>
      <c r="O398" s="90">
        <v>60000</v>
      </c>
      <c r="P398" s="91" t="s">
        <v>25</v>
      </c>
      <c r="Q398" s="90">
        <v>59000</v>
      </c>
      <c r="R398" s="90">
        <v>59100</v>
      </c>
      <c r="S398" s="90">
        <v>58500</v>
      </c>
      <c r="T398" s="90">
        <v>62500</v>
      </c>
      <c r="U398" s="90">
        <v>61700</v>
      </c>
      <c r="V398" s="90">
        <v>62800</v>
      </c>
      <c r="W398" s="90">
        <v>64800</v>
      </c>
      <c r="X398" s="90">
        <v>67200</v>
      </c>
      <c r="Y398" t="str">
        <f t="shared" si="43"/>
        <v>04-2022</v>
      </c>
      <c r="Z398">
        <f t="shared" si="44"/>
        <v>0</v>
      </c>
      <c r="AA398">
        <f t="shared" si="45"/>
        <v>0</v>
      </c>
      <c r="AB398">
        <f t="shared" si="46"/>
        <v>0</v>
      </c>
      <c r="AC398">
        <f t="shared" si="47"/>
        <v>0</v>
      </c>
    </row>
    <row r="399" spans="1:29">
      <c r="A399" t="str">
        <f t="shared" si="42"/>
        <v>04-2022</v>
      </c>
      <c r="B399" s="93">
        <v>44665</v>
      </c>
      <c r="C399" s="90">
        <v>64900</v>
      </c>
      <c r="D399" s="90">
        <v>65000</v>
      </c>
      <c r="E399" s="90">
        <v>61500</v>
      </c>
      <c r="F399" s="90">
        <v>59700</v>
      </c>
      <c r="G399" s="90">
        <v>63000</v>
      </c>
      <c r="H399" s="91" t="s">
        <v>25</v>
      </c>
      <c r="I399" s="90">
        <v>62000</v>
      </c>
      <c r="J399" s="90">
        <v>61400</v>
      </c>
      <c r="K399" s="90">
        <v>61700</v>
      </c>
      <c r="L399" s="91" t="s">
        <v>25</v>
      </c>
      <c r="M399" s="90">
        <v>61500</v>
      </c>
      <c r="N399" s="90">
        <v>63400</v>
      </c>
      <c r="O399" s="90">
        <v>60000</v>
      </c>
      <c r="P399" s="91" t="s">
        <v>25</v>
      </c>
      <c r="Q399" s="90">
        <v>59200</v>
      </c>
      <c r="R399" s="90">
        <v>59500</v>
      </c>
      <c r="S399" s="90">
        <v>59000</v>
      </c>
      <c r="T399" s="90">
        <v>62500</v>
      </c>
      <c r="U399" s="90">
        <v>62000</v>
      </c>
      <c r="V399" s="90">
        <v>62800</v>
      </c>
      <c r="W399" s="90">
        <v>64500</v>
      </c>
      <c r="X399" s="90">
        <v>67000</v>
      </c>
      <c r="Y399" t="str">
        <f t="shared" si="43"/>
        <v>04-2022</v>
      </c>
      <c r="Z399">
        <f t="shared" si="44"/>
        <v>0</v>
      </c>
      <c r="AA399">
        <f t="shared" si="45"/>
        <v>0</v>
      </c>
      <c r="AB399">
        <f t="shared" si="46"/>
        <v>0</v>
      </c>
      <c r="AC399">
        <f t="shared" si="47"/>
        <v>0</v>
      </c>
    </row>
    <row r="400" spans="1:29">
      <c r="A400" t="str">
        <f t="shared" si="42"/>
        <v>04-2022</v>
      </c>
      <c r="B400" s="93">
        <v>44666</v>
      </c>
      <c r="C400" s="90">
        <v>65500</v>
      </c>
      <c r="D400" s="90">
        <v>66000</v>
      </c>
      <c r="E400" s="90">
        <v>62000</v>
      </c>
      <c r="F400" s="90">
        <v>61500</v>
      </c>
      <c r="G400" s="90">
        <v>63400</v>
      </c>
      <c r="H400" s="91" t="s">
        <v>25</v>
      </c>
      <c r="I400" s="90">
        <v>63500</v>
      </c>
      <c r="J400" s="90">
        <v>62500</v>
      </c>
      <c r="K400" s="90">
        <v>63200</v>
      </c>
      <c r="L400" s="91" t="s">
        <v>25</v>
      </c>
      <c r="M400" s="90">
        <v>63000</v>
      </c>
      <c r="N400" s="90">
        <v>64400</v>
      </c>
      <c r="O400" s="90">
        <v>62500</v>
      </c>
      <c r="P400" s="91" t="s">
        <v>25</v>
      </c>
      <c r="Q400" s="90">
        <v>61000</v>
      </c>
      <c r="R400" s="90">
        <v>60600</v>
      </c>
      <c r="S400" s="90">
        <v>60500</v>
      </c>
      <c r="T400" s="90">
        <v>64500</v>
      </c>
      <c r="U400" s="90">
        <v>62800</v>
      </c>
      <c r="V400" s="90">
        <v>63800</v>
      </c>
      <c r="W400" s="90">
        <v>64800</v>
      </c>
      <c r="X400" s="90">
        <v>67400</v>
      </c>
      <c r="Y400" t="str">
        <f t="shared" si="43"/>
        <v>04-2022</v>
      </c>
      <c r="Z400">
        <f t="shared" si="44"/>
        <v>0</v>
      </c>
      <c r="AA400">
        <f t="shared" si="45"/>
        <v>0</v>
      </c>
      <c r="AB400">
        <f t="shared" si="46"/>
        <v>0</v>
      </c>
      <c r="AC400">
        <f t="shared" si="47"/>
        <v>0</v>
      </c>
    </row>
    <row r="401" spans="1:29">
      <c r="A401" t="str">
        <f t="shared" si="42"/>
        <v>04-2022</v>
      </c>
      <c r="B401" s="93">
        <v>44667</v>
      </c>
      <c r="C401" s="90">
        <v>65500</v>
      </c>
      <c r="D401" s="90">
        <v>66000</v>
      </c>
      <c r="E401" s="90">
        <v>64700</v>
      </c>
      <c r="F401" s="90">
        <v>61500</v>
      </c>
      <c r="G401" s="90">
        <v>64100</v>
      </c>
      <c r="H401" s="91" t="s">
        <v>25</v>
      </c>
      <c r="I401" s="90">
        <v>64500</v>
      </c>
      <c r="J401" s="90">
        <v>64000</v>
      </c>
      <c r="K401" s="90">
        <v>63200</v>
      </c>
      <c r="L401" s="91" t="s">
        <v>25</v>
      </c>
      <c r="M401" s="90">
        <v>64500</v>
      </c>
      <c r="N401" s="90">
        <v>64400</v>
      </c>
      <c r="O401" s="90">
        <v>63000</v>
      </c>
      <c r="P401" s="91" t="s">
        <v>25</v>
      </c>
      <c r="Q401" s="90">
        <v>60500</v>
      </c>
      <c r="R401" s="90">
        <v>60800</v>
      </c>
      <c r="S401" s="90">
        <v>61500</v>
      </c>
      <c r="T401" s="90">
        <v>64500</v>
      </c>
      <c r="U401" s="90">
        <v>63400</v>
      </c>
      <c r="V401" s="90">
        <v>64800</v>
      </c>
      <c r="W401" s="90">
        <v>65200</v>
      </c>
      <c r="X401" s="90">
        <v>67800</v>
      </c>
      <c r="Y401" t="str">
        <f t="shared" si="43"/>
        <v>04-2022</v>
      </c>
      <c r="Z401">
        <f t="shared" si="44"/>
        <v>0</v>
      </c>
      <c r="AA401">
        <f t="shared" si="45"/>
        <v>0</v>
      </c>
      <c r="AB401">
        <f t="shared" si="46"/>
        <v>0</v>
      </c>
      <c r="AC401">
        <f t="shared" si="47"/>
        <v>0</v>
      </c>
    </row>
    <row r="402" spans="1:29">
      <c r="A402" t="str">
        <f t="shared" si="42"/>
        <v>04-2022</v>
      </c>
      <c r="B402" s="93">
        <v>44668</v>
      </c>
      <c r="C402" s="90" t="s">
        <v>24</v>
      </c>
      <c r="D402" s="90" t="s">
        <v>24</v>
      </c>
      <c r="E402" s="90" t="s">
        <v>24</v>
      </c>
      <c r="F402" s="90" t="s">
        <v>24</v>
      </c>
      <c r="G402" s="90" t="s">
        <v>24</v>
      </c>
      <c r="H402" s="90" t="s">
        <v>24</v>
      </c>
      <c r="I402" s="90" t="s">
        <v>24</v>
      </c>
      <c r="J402" s="90" t="s">
        <v>24</v>
      </c>
      <c r="K402" s="90" t="s">
        <v>24</v>
      </c>
      <c r="L402" s="90" t="s">
        <v>24</v>
      </c>
      <c r="M402" s="90" t="s">
        <v>24</v>
      </c>
      <c r="N402" s="90" t="s">
        <v>24</v>
      </c>
      <c r="O402" s="90" t="s">
        <v>24</v>
      </c>
      <c r="P402" s="90" t="s">
        <v>24</v>
      </c>
      <c r="Q402" s="90" t="s">
        <v>24</v>
      </c>
      <c r="R402" s="90" t="s">
        <v>24</v>
      </c>
      <c r="S402" s="90" t="s">
        <v>24</v>
      </c>
      <c r="T402" s="90" t="s">
        <v>24</v>
      </c>
      <c r="U402" s="90" t="s">
        <v>24</v>
      </c>
      <c r="V402" s="90" t="s">
        <v>24</v>
      </c>
      <c r="W402" s="90" t="s">
        <v>24</v>
      </c>
      <c r="X402" s="90" t="s">
        <v>24</v>
      </c>
      <c r="Y402" t="str">
        <f t="shared" si="43"/>
        <v>04-2022</v>
      </c>
      <c r="Z402">
        <f t="shared" si="44"/>
        <v>0</v>
      </c>
      <c r="AA402">
        <f t="shared" si="45"/>
        <v>0</v>
      </c>
      <c r="AB402">
        <f t="shared" si="46"/>
        <v>0</v>
      </c>
      <c r="AC402">
        <f t="shared" si="47"/>
        <v>0</v>
      </c>
    </row>
    <row r="403" spans="1:29">
      <c r="A403" t="str">
        <f t="shared" si="42"/>
        <v>04-2022</v>
      </c>
      <c r="B403" s="93">
        <v>44669</v>
      </c>
      <c r="C403" s="90">
        <v>66700</v>
      </c>
      <c r="D403" s="90">
        <v>67000</v>
      </c>
      <c r="E403" s="90">
        <v>66800</v>
      </c>
      <c r="F403" s="90">
        <v>63300</v>
      </c>
      <c r="G403" s="90">
        <v>66700</v>
      </c>
      <c r="H403" s="91" t="s">
        <v>25</v>
      </c>
      <c r="I403" s="90">
        <v>65000</v>
      </c>
      <c r="J403" s="90">
        <v>65900</v>
      </c>
      <c r="K403" s="90">
        <v>65200</v>
      </c>
      <c r="L403" s="91" t="s">
        <v>25</v>
      </c>
      <c r="M403" s="90">
        <v>65600</v>
      </c>
      <c r="N403" s="90">
        <v>66100</v>
      </c>
      <c r="O403" s="90">
        <v>65500</v>
      </c>
      <c r="P403" s="91" t="s">
        <v>25</v>
      </c>
      <c r="Q403" s="90">
        <v>62500</v>
      </c>
      <c r="R403" s="90">
        <v>63200</v>
      </c>
      <c r="S403" s="90">
        <v>63000</v>
      </c>
      <c r="T403" s="90">
        <v>66000</v>
      </c>
      <c r="U403" s="90">
        <v>66000</v>
      </c>
      <c r="V403" s="90">
        <v>66300</v>
      </c>
      <c r="W403" s="90">
        <v>66300</v>
      </c>
      <c r="X403" s="90">
        <v>68900</v>
      </c>
      <c r="Y403" t="str">
        <f t="shared" si="43"/>
        <v>04-2022</v>
      </c>
      <c r="Z403">
        <f t="shared" si="44"/>
        <v>0</v>
      </c>
      <c r="AA403">
        <f t="shared" si="45"/>
        <v>0</v>
      </c>
      <c r="AB403">
        <f t="shared" si="46"/>
        <v>0</v>
      </c>
      <c r="AC403">
        <f t="shared" si="47"/>
        <v>0</v>
      </c>
    </row>
    <row r="404" spans="1:29">
      <c r="A404" t="str">
        <f t="shared" si="42"/>
        <v>04-2022</v>
      </c>
      <c r="B404" s="93">
        <v>44670</v>
      </c>
      <c r="C404" s="90">
        <v>66700</v>
      </c>
      <c r="D404" s="90">
        <v>67000</v>
      </c>
      <c r="E404" s="90">
        <v>66800</v>
      </c>
      <c r="F404" s="90">
        <v>62800</v>
      </c>
      <c r="G404" s="90">
        <v>66700</v>
      </c>
      <c r="H404" s="91" t="s">
        <v>25</v>
      </c>
      <c r="I404" s="90">
        <v>64500</v>
      </c>
      <c r="J404" s="90">
        <v>66500</v>
      </c>
      <c r="K404" s="90">
        <v>65200</v>
      </c>
      <c r="L404" s="91" t="s">
        <v>25</v>
      </c>
      <c r="M404" s="90">
        <v>66400</v>
      </c>
      <c r="N404" s="90">
        <v>66300</v>
      </c>
      <c r="O404" s="90">
        <v>64800</v>
      </c>
      <c r="P404" s="91" t="s">
        <v>25</v>
      </c>
      <c r="Q404" s="90">
        <v>62500</v>
      </c>
      <c r="R404" s="90">
        <v>63200</v>
      </c>
      <c r="S404" s="90">
        <v>62900</v>
      </c>
      <c r="T404" s="90">
        <v>65600</v>
      </c>
      <c r="U404" s="90">
        <v>66000</v>
      </c>
      <c r="V404" s="90">
        <v>66300</v>
      </c>
      <c r="W404" s="90">
        <v>66300</v>
      </c>
      <c r="X404" s="90">
        <v>68900</v>
      </c>
      <c r="Y404" t="str">
        <f t="shared" si="43"/>
        <v>04-2022</v>
      </c>
      <c r="Z404">
        <f t="shared" si="44"/>
        <v>0</v>
      </c>
      <c r="AA404">
        <f t="shared" si="45"/>
        <v>0</v>
      </c>
      <c r="AB404">
        <f t="shared" si="46"/>
        <v>0</v>
      </c>
      <c r="AC404">
        <f t="shared" si="47"/>
        <v>0</v>
      </c>
    </row>
    <row r="405" spans="1:29">
      <c r="A405" t="str">
        <f t="shared" si="42"/>
        <v>04-2022</v>
      </c>
      <c r="B405" s="93">
        <v>44671</v>
      </c>
      <c r="C405" s="90">
        <v>66000</v>
      </c>
      <c r="D405" s="90">
        <v>66000</v>
      </c>
      <c r="E405" s="90">
        <v>66700</v>
      </c>
      <c r="F405" s="90">
        <v>62300</v>
      </c>
      <c r="G405" s="90">
        <v>66300</v>
      </c>
      <c r="H405" s="91" t="s">
        <v>25</v>
      </c>
      <c r="I405" s="90">
        <v>64500</v>
      </c>
      <c r="J405" s="90">
        <v>66300</v>
      </c>
      <c r="K405" s="90">
        <v>65200</v>
      </c>
      <c r="L405" s="91" t="s">
        <v>25</v>
      </c>
      <c r="M405" s="90">
        <v>66000</v>
      </c>
      <c r="N405" s="90">
        <v>66300</v>
      </c>
      <c r="O405" s="90">
        <v>64300</v>
      </c>
      <c r="P405" s="91" t="s">
        <v>25</v>
      </c>
      <c r="Q405" s="90">
        <v>61500</v>
      </c>
      <c r="R405" s="90">
        <v>63200</v>
      </c>
      <c r="S405" s="90">
        <v>62200</v>
      </c>
      <c r="T405" s="90">
        <v>65000</v>
      </c>
      <c r="U405" s="90">
        <v>66000</v>
      </c>
      <c r="V405" s="90">
        <v>65800</v>
      </c>
      <c r="W405" s="90">
        <v>66300</v>
      </c>
      <c r="X405" s="90">
        <v>68900</v>
      </c>
      <c r="Y405" t="str">
        <f t="shared" si="43"/>
        <v>04-2022</v>
      </c>
      <c r="Z405">
        <f t="shared" si="44"/>
        <v>0</v>
      </c>
      <c r="AA405">
        <f t="shared" si="45"/>
        <v>0</v>
      </c>
      <c r="AB405">
        <f t="shared" si="46"/>
        <v>0</v>
      </c>
      <c r="AC405">
        <f t="shared" si="47"/>
        <v>0</v>
      </c>
    </row>
    <row r="406" spans="1:29">
      <c r="A406" t="str">
        <f t="shared" ref="A406:A469" si="48">TEXT(B406,"mm-YYYY")</f>
        <v>04-2022</v>
      </c>
      <c r="B406" s="93">
        <v>44672</v>
      </c>
      <c r="C406" s="90">
        <v>66000</v>
      </c>
      <c r="D406" s="90">
        <v>66000</v>
      </c>
      <c r="E406" s="90">
        <v>66700</v>
      </c>
      <c r="F406" s="90">
        <v>61800</v>
      </c>
      <c r="G406" s="90">
        <v>66300</v>
      </c>
      <c r="H406" s="91" t="s">
        <v>25</v>
      </c>
      <c r="I406" s="90">
        <v>64500</v>
      </c>
      <c r="J406" s="90">
        <v>66300</v>
      </c>
      <c r="K406" s="90">
        <v>65200</v>
      </c>
      <c r="L406" s="91" t="s">
        <v>25</v>
      </c>
      <c r="M406" s="90">
        <v>66000</v>
      </c>
      <c r="N406" s="90">
        <v>66300</v>
      </c>
      <c r="O406" s="90">
        <v>64300</v>
      </c>
      <c r="P406" s="91" t="s">
        <v>25</v>
      </c>
      <c r="Q406" s="90">
        <v>61800</v>
      </c>
      <c r="R406" s="90">
        <v>63000</v>
      </c>
      <c r="S406" s="90">
        <v>62400</v>
      </c>
      <c r="T406" s="90">
        <v>64800</v>
      </c>
      <c r="U406" s="90">
        <v>65300</v>
      </c>
      <c r="V406" s="90">
        <v>65800</v>
      </c>
      <c r="W406" s="90">
        <v>66300</v>
      </c>
      <c r="X406" s="90">
        <v>68900</v>
      </c>
      <c r="Y406" t="str">
        <f t="shared" ref="Y406:Y469" si="49">TEXT(B406,"MM-YYYY")</f>
        <v>04-2022</v>
      </c>
      <c r="Z406">
        <f t="shared" ref="Z406:Z469" si="50">_xlfn.XLOOKUP(Y406,AN:AN,AP:AP,"")</f>
        <v>0</v>
      </c>
      <c r="AA406">
        <f t="shared" ref="AA406:AA469" si="51">_xlfn.XLOOKUP(Y406,AN:AN,AQ:AQ,"")</f>
        <v>0</v>
      </c>
      <c r="AB406">
        <f t="shared" ref="AB406:AB469" si="52">_xlfn.XLOOKUP(Y406,AN:AN,AR:AR,"")</f>
        <v>0</v>
      </c>
      <c r="AC406">
        <f t="shared" ref="AC406:AC469" si="53">_xlfn.XLOOKUP(Y406,AN:AN,AS:AS,"")</f>
        <v>0</v>
      </c>
    </row>
    <row r="407" spans="1:29">
      <c r="A407" t="str">
        <f t="shared" si="48"/>
        <v>04-2022</v>
      </c>
      <c r="B407" s="93">
        <v>44673</v>
      </c>
      <c r="C407" s="90">
        <v>65300</v>
      </c>
      <c r="D407" s="90">
        <v>65500</v>
      </c>
      <c r="E407" s="90">
        <v>66700</v>
      </c>
      <c r="F407" s="90">
        <v>60500</v>
      </c>
      <c r="G407" s="90">
        <v>66200</v>
      </c>
      <c r="H407" s="91" t="s">
        <v>25</v>
      </c>
      <c r="I407" s="90">
        <v>64000</v>
      </c>
      <c r="J407" s="90">
        <v>65500</v>
      </c>
      <c r="K407" s="90">
        <v>64900</v>
      </c>
      <c r="L407" s="91" t="s">
        <v>25</v>
      </c>
      <c r="M407" s="90">
        <v>65400</v>
      </c>
      <c r="N407" s="90">
        <v>65800</v>
      </c>
      <c r="O407" s="90">
        <v>63500</v>
      </c>
      <c r="P407" s="91" t="s">
        <v>25</v>
      </c>
      <c r="Q407" s="90">
        <v>60500</v>
      </c>
      <c r="R407" s="90">
        <v>62000</v>
      </c>
      <c r="S407" s="90">
        <v>61500</v>
      </c>
      <c r="T407" s="90">
        <v>63500</v>
      </c>
      <c r="U407" s="90">
        <v>64500</v>
      </c>
      <c r="V407" s="90">
        <v>63800</v>
      </c>
      <c r="W407" s="90">
        <v>66000</v>
      </c>
      <c r="X407" s="90">
        <v>68700</v>
      </c>
      <c r="Y407" t="str">
        <f t="shared" si="49"/>
        <v>04-2022</v>
      </c>
      <c r="Z407">
        <f t="shared" si="50"/>
        <v>0</v>
      </c>
      <c r="AA407">
        <f t="shared" si="51"/>
        <v>0</v>
      </c>
      <c r="AB407">
        <f t="shared" si="52"/>
        <v>0</v>
      </c>
      <c r="AC407">
        <f t="shared" si="53"/>
        <v>0</v>
      </c>
    </row>
    <row r="408" spans="1:29">
      <c r="A408" t="str">
        <f t="shared" si="48"/>
        <v>04-2022</v>
      </c>
      <c r="B408" s="93">
        <v>44674</v>
      </c>
      <c r="C408" s="90">
        <v>64500</v>
      </c>
      <c r="D408" s="90">
        <v>65500</v>
      </c>
      <c r="E408" s="90">
        <v>65200</v>
      </c>
      <c r="F408" s="90">
        <v>60500</v>
      </c>
      <c r="G408" s="90">
        <v>66000</v>
      </c>
      <c r="H408" s="91" t="s">
        <v>25</v>
      </c>
      <c r="I408" s="90">
        <v>63500</v>
      </c>
      <c r="J408" s="90">
        <v>64300</v>
      </c>
      <c r="K408" s="90">
        <v>64100</v>
      </c>
      <c r="L408" s="91" t="s">
        <v>25</v>
      </c>
      <c r="M408" s="90">
        <v>63800</v>
      </c>
      <c r="N408" s="90">
        <v>64800</v>
      </c>
      <c r="O408" s="90">
        <v>62100</v>
      </c>
      <c r="P408" s="91" t="s">
        <v>25</v>
      </c>
      <c r="Q408" s="90">
        <v>60000</v>
      </c>
      <c r="R408" s="90">
        <v>61200</v>
      </c>
      <c r="S408" s="90">
        <v>60700</v>
      </c>
      <c r="T408" s="90">
        <v>63500</v>
      </c>
      <c r="U408" s="90">
        <v>64000</v>
      </c>
      <c r="V408" s="90">
        <v>63800</v>
      </c>
      <c r="W408" s="90">
        <v>66000</v>
      </c>
      <c r="X408" s="90">
        <v>68500</v>
      </c>
      <c r="Y408" t="str">
        <f t="shared" si="49"/>
        <v>04-2022</v>
      </c>
      <c r="Z408">
        <f t="shared" si="50"/>
        <v>0</v>
      </c>
      <c r="AA408">
        <f t="shared" si="51"/>
        <v>0</v>
      </c>
      <c r="AB408">
        <f t="shared" si="52"/>
        <v>0</v>
      </c>
      <c r="AC408">
        <f t="shared" si="53"/>
        <v>0</v>
      </c>
    </row>
    <row r="409" spans="1:29">
      <c r="A409" t="str">
        <f t="shared" si="48"/>
        <v>04-2022</v>
      </c>
      <c r="B409" s="93">
        <v>44675</v>
      </c>
      <c r="C409" s="90" t="s">
        <v>24</v>
      </c>
      <c r="D409" s="90" t="s">
        <v>24</v>
      </c>
      <c r="E409" s="90" t="s">
        <v>24</v>
      </c>
      <c r="F409" s="90" t="s">
        <v>24</v>
      </c>
      <c r="G409" s="90" t="s">
        <v>24</v>
      </c>
      <c r="H409" s="90" t="s">
        <v>24</v>
      </c>
      <c r="I409" s="90" t="s">
        <v>24</v>
      </c>
      <c r="J409" s="90" t="s">
        <v>24</v>
      </c>
      <c r="K409" s="90" t="s">
        <v>24</v>
      </c>
      <c r="L409" s="90" t="s">
        <v>24</v>
      </c>
      <c r="M409" s="90" t="s">
        <v>24</v>
      </c>
      <c r="N409" s="90" t="s">
        <v>24</v>
      </c>
      <c r="O409" s="90" t="s">
        <v>24</v>
      </c>
      <c r="P409" s="90" t="s">
        <v>24</v>
      </c>
      <c r="Q409" s="90" t="s">
        <v>24</v>
      </c>
      <c r="R409" s="90" t="s">
        <v>24</v>
      </c>
      <c r="S409" s="90" t="s">
        <v>24</v>
      </c>
      <c r="T409" s="90" t="s">
        <v>24</v>
      </c>
      <c r="U409" s="90" t="s">
        <v>24</v>
      </c>
      <c r="V409" s="90" t="s">
        <v>24</v>
      </c>
      <c r="W409" s="90" t="s">
        <v>24</v>
      </c>
      <c r="X409" s="90" t="s">
        <v>24</v>
      </c>
      <c r="Y409" t="str">
        <f t="shared" si="49"/>
        <v>04-2022</v>
      </c>
      <c r="Z409">
        <f t="shared" si="50"/>
        <v>0</v>
      </c>
      <c r="AA409">
        <f t="shared" si="51"/>
        <v>0</v>
      </c>
      <c r="AB409">
        <f t="shared" si="52"/>
        <v>0</v>
      </c>
      <c r="AC409">
        <f t="shared" si="53"/>
        <v>0</v>
      </c>
    </row>
    <row r="410" spans="1:29">
      <c r="A410" t="str">
        <f t="shared" si="48"/>
        <v>04-2022</v>
      </c>
      <c r="B410" s="93">
        <v>44676</v>
      </c>
      <c r="C410" s="90">
        <v>64300</v>
      </c>
      <c r="D410" s="90">
        <v>64800</v>
      </c>
      <c r="E410" s="90">
        <v>63700</v>
      </c>
      <c r="F410" s="90">
        <v>59500</v>
      </c>
      <c r="G410" s="90">
        <v>64800</v>
      </c>
      <c r="H410" s="91" t="s">
        <v>25</v>
      </c>
      <c r="I410" s="90">
        <v>63000</v>
      </c>
      <c r="J410" s="90">
        <v>62600</v>
      </c>
      <c r="K410" s="90">
        <v>63700</v>
      </c>
      <c r="L410" s="91" t="s">
        <v>25</v>
      </c>
      <c r="M410" s="90">
        <v>62700</v>
      </c>
      <c r="N410" s="90">
        <v>64300</v>
      </c>
      <c r="O410" s="90">
        <v>61200</v>
      </c>
      <c r="P410" s="91" t="s">
        <v>25</v>
      </c>
      <c r="Q410" s="90">
        <v>58500</v>
      </c>
      <c r="R410" s="90">
        <v>60000</v>
      </c>
      <c r="S410" s="90">
        <v>60300</v>
      </c>
      <c r="T410" s="90">
        <v>62300</v>
      </c>
      <c r="U410" s="90">
        <v>63700</v>
      </c>
      <c r="V410" s="90">
        <v>62800</v>
      </c>
      <c r="W410" s="90">
        <v>65200</v>
      </c>
      <c r="X410" s="90">
        <v>67600</v>
      </c>
      <c r="Y410" t="str">
        <f t="shared" si="49"/>
        <v>04-2022</v>
      </c>
      <c r="Z410">
        <f t="shared" si="50"/>
        <v>0</v>
      </c>
      <c r="AA410">
        <f t="shared" si="51"/>
        <v>0</v>
      </c>
      <c r="AB410">
        <f t="shared" si="52"/>
        <v>0</v>
      </c>
      <c r="AC410">
        <f t="shared" si="53"/>
        <v>0</v>
      </c>
    </row>
    <row r="411" spans="1:29">
      <c r="A411" t="str">
        <f t="shared" si="48"/>
        <v>04-2022</v>
      </c>
      <c r="B411" s="93">
        <v>44677</v>
      </c>
      <c r="C411" s="90">
        <v>63600</v>
      </c>
      <c r="D411" s="90">
        <v>64800</v>
      </c>
      <c r="E411" s="90">
        <v>62500</v>
      </c>
      <c r="F411" s="90">
        <v>59000</v>
      </c>
      <c r="G411" s="90">
        <v>63900</v>
      </c>
      <c r="H411" s="91" t="s">
        <v>25</v>
      </c>
      <c r="I411" s="90">
        <v>63000</v>
      </c>
      <c r="J411" s="90">
        <v>62200</v>
      </c>
      <c r="K411" s="90">
        <v>63100</v>
      </c>
      <c r="L411" s="91" t="s">
        <v>25</v>
      </c>
      <c r="M411" s="90">
        <v>62000</v>
      </c>
      <c r="N411" s="90">
        <v>63400</v>
      </c>
      <c r="O411" s="90">
        <v>60000</v>
      </c>
      <c r="P411" s="91" t="s">
        <v>25</v>
      </c>
      <c r="Q411" s="90">
        <v>58000</v>
      </c>
      <c r="R411" s="90">
        <v>60000</v>
      </c>
      <c r="S411" s="90">
        <v>59500</v>
      </c>
      <c r="T411" s="90">
        <v>61800</v>
      </c>
      <c r="U411" s="90">
        <v>63000</v>
      </c>
      <c r="V411" s="90">
        <v>62800</v>
      </c>
      <c r="W411" s="90">
        <v>65200</v>
      </c>
      <c r="X411" s="90">
        <v>67600</v>
      </c>
      <c r="Y411" t="str">
        <f t="shared" si="49"/>
        <v>04-2022</v>
      </c>
      <c r="Z411">
        <f t="shared" si="50"/>
        <v>0</v>
      </c>
      <c r="AA411">
        <f t="shared" si="51"/>
        <v>0</v>
      </c>
      <c r="AB411">
        <f t="shared" si="52"/>
        <v>0</v>
      </c>
      <c r="AC411">
        <f t="shared" si="53"/>
        <v>0</v>
      </c>
    </row>
    <row r="412" spans="1:29">
      <c r="A412" t="str">
        <f t="shared" si="48"/>
        <v>04-2022</v>
      </c>
      <c r="B412" s="93">
        <v>44678</v>
      </c>
      <c r="C412" s="90">
        <v>63500</v>
      </c>
      <c r="D412" s="90">
        <v>64500</v>
      </c>
      <c r="E412" s="90">
        <v>62000</v>
      </c>
      <c r="F412" s="90">
        <v>58500</v>
      </c>
      <c r="G412" s="90">
        <v>64200</v>
      </c>
      <c r="H412" s="91" t="s">
        <v>25</v>
      </c>
      <c r="I412" s="90">
        <v>62500</v>
      </c>
      <c r="J412" s="90">
        <v>61500</v>
      </c>
      <c r="K412" s="90">
        <v>62700</v>
      </c>
      <c r="L412" s="91" t="s">
        <v>25</v>
      </c>
      <c r="M412" s="90">
        <v>61000</v>
      </c>
      <c r="N412" s="90">
        <v>63400</v>
      </c>
      <c r="O412" s="90">
        <v>59000</v>
      </c>
      <c r="P412" s="91" t="s">
        <v>25</v>
      </c>
      <c r="Q412" s="90">
        <v>58000</v>
      </c>
      <c r="R412" s="90">
        <v>60200</v>
      </c>
      <c r="S412" s="90">
        <v>58700</v>
      </c>
      <c r="T412" s="90">
        <v>61300</v>
      </c>
      <c r="U412" s="90">
        <v>62500</v>
      </c>
      <c r="V412" s="90">
        <v>62800</v>
      </c>
      <c r="W412" s="90">
        <v>65200</v>
      </c>
      <c r="X412" s="90">
        <v>67600</v>
      </c>
      <c r="Y412" t="str">
        <f t="shared" si="49"/>
        <v>04-2022</v>
      </c>
      <c r="Z412">
        <f t="shared" si="50"/>
        <v>0</v>
      </c>
      <c r="AA412">
        <f t="shared" si="51"/>
        <v>0</v>
      </c>
      <c r="AB412">
        <f t="shared" si="52"/>
        <v>0</v>
      </c>
      <c r="AC412">
        <f t="shared" si="53"/>
        <v>0</v>
      </c>
    </row>
    <row r="413" spans="1:29">
      <c r="A413" t="str">
        <f t="shared" si="48"/>
        <v>04-2022</v>
      </c>
      <c r="B413" s="93">
        <v>44679</v>
      </c>
      <c r="C413" s="90">
        <v>63800</v>
      </c>
      <c r="D413" s="90">
        <v>64700</v>
      </c>
      <c r="E413" s="90">
        <v>62500</v>
      </c>
      <c r="F413" s="90">
        <v>60000</v>
      </c>
      <c r="G413" s="90">
        <v>64200</v>
      </c>
      <c r="H413" s="91" t="s">
        <v>25</v>
      </c>
      <c r="I413" s="90">
        <v>63000</v>
      </c>
      <c r="J413" s="90">
        <v>62000</v>
      </c>
      <c r="K413" s="90">
        <v>63000</v>
      </c>
      <c r="L413" s="91" t="s">
        <v>25</v>
      </c>
      <c r="M413" s="90">
        <v>62300</v>
      </c>
      <c r="N413" s="90">
        <v>63800</v>
      </c>
      <c r="O413" s="90">
        <v>60500</v>
      </c>
      <c r="P413" s="91" t="s">
        <v>25</v>
      </c>
      <c r="Q413" s="90">
        <v>59500</v>
      </c>
      <c r="R413" s="90">
        <v>60400</v>
      </c>
      <c r="S413" s="90">
        <v>59700</v>
      </c>
      <c r="T413" s="90">
        <v>62800</v>
      </c>
      <c r="U413" s="90">
        <v>62800</v>
      </c>
      <c r="V413" s="90">
        <v>63800</v>
      </c>
      <c r="W413" s="90">
        <v>65500</v>
      </c>
      <c r="X413" s="90">
        <v>67900</v>
      </c>
      <c r="Y413" t="str">
        <f t="shared" si="49"/>
        <v>04-2022</v>
      </c>
      <c r="Z413">
        <f t="shared" si="50"/>
        <v>0</v>
      </c>
      <c r="AA413">
        <f t="shared" si="51"/>
        <v>0</v>
      </c>
      <c r="AB413">
        <f t="shared" si="52"/>
        <v>0</v>
      </c>
      <c r="AC413">
        <f t="shared" si="53"/>
        <v>0</v>
      </c>
    </row>
    <row r="414" spans="1:29">
      <c r="A414" t="str">
        <f t="shared" si="48"/>
        <v>04-2022</v>
      </c>
      <c r="B414" s="93">
        <v>44680</v>
      </c>
      <c r="C414" s="90">
        <v>64500</v>
      </c>
      <c r="D414" s="90">
        <v>65200</v>
      </c>
      <c r="E414" s="90">
        <v>65000</v>
      </c>
      <c r="F414" s="90">
        <v>61000</v>
      </c>
      <c r="G414" s="90">
        <v>64800</v>
      </c>
      <c r="H414" s="91" t="s">
        <v>25</v>
      </c>
      <c r="I414" s="90">
        <v>63500</v>
      </c>
      <c r="J414" s="90">
        <v>63800</v>
      </c>
      <c r="K414" s="90">
        <v>63300</v>
      </c>
      <c r="L414" s="91" t="s">
        <v>25</v>
      </c>
      <c r="M414" s="90">
        <v>65000</v>
      </c>
      <c r="N414" s="90">
        <v>64200</v>
      </c>
      <c r="O414" s="90">
        <v>62500</v>
      </c>
      <c r="P414" s="91" t="s">
        <v>25</v>
      </c>
      <c r="Q414" s="90">
        <v>60500</v>
      </c>
      <c r="R414" s="90">
        <v>60900</v>
      </c>
      <c r="S414" s="90">
        <v>60800</v>
      </c>
      <c r="T414" s="90">
        <v>63800</v>
      </c>
      <c r="U414" s="90">
        <v>63500</v>
      </c>
      <c r="V414" s="90">
        <v>64800</v>
      </c>
      <c r="W414" s="90">
        <v>65700</v>
      </c>
      <c r="X414" s="90">
        <v>68000</v>
      </c>
      <c r="Y414" t="str">
        <f t="shared" si="49"/>
        <v>04-2022</v>
      </c>
      <c r="Z414">
        <f t="shared" si="50"/>
        <v>0</v>
      </c>
      <c r="AA414">
        <f t="shared" si="51"/>
        <v>0</v>
      </c>
      <c r="AB414">
        <f t="shared" si="52"/>
        <v>0</v>
      </c>
      <c r="AC414">
        <f t="shared" si="53"/>
        <v>0</v>
      </c>
    </row>
    <row r="415" spans="1:29">
      <c r="A415" t="str">
        <f t="shared" si="48"/>
        <v>04-2022</v>
      </c>
      <c r="B415" s="93">
        <v>44681</v>
      </c>
      <c r="C415" s="90">
        <v>64100</v>
      </c>
      <c r="D415" s="90">
        <v>65500</v>
      </c>
      <c r="E415" s="90">
        <v>65000</v>
      </c>
      <c r="F415" s="90">
        <v>60500</v>
      </c>
      <c r="G415" s="90">
        <v>64800</v>
      </c>
      <c r="H415" s="91" t="s">
        <v>25</v>
      </c>
      <c r="I415" s="90">
        <v>63500</v>
      </c>
      <c r="J415" s="90">
        <v>63500</v>
      </c>
      <c r="K415" s="90">
        <v>63300</v>
      </c>
      <c r="L415" s="91" t="s">
        <v>25</v>
      </c>
      <c r="M415" s="90">
        <v>64600</v>
      </c>
      <c r="N415" s="90">
        <v>64700</v>
      </c>
      <c r="O415" s="90">
        <v>62500</v>
      </c>
      <c r="P415" s="91" t="s">
        <v>25</v>
      </c>
      <c r="Q415" s="90">
        <v>60000</v>
      </c>
      <c r="R415" s="90">
        <v>60700</v>
      </c>
      <c r="S415" s="90">
        <v>60200</v>
      </c>
      <c r="T415" s="90">
        <v>63300</v>
      </c>
      <c r="U415" s="90">
        <v>63300</v>
      </c>
      <c r="V415" s="91" t="s">
        <v>25</v>
      </c>
      <c r="W415" s="90">
        <v>65700</v>
      </c>
      <c r="X415" s="90">
        <v>68000</v>
      </c>
      <c r="Y415" t="str">
        <f t="shared" si="49"/>
        <v>04-2022</v>
      </c>
      <c r="Z415">
        <f t="shared" si="50"/>
        <v>0</v>
      </c>
      <c r="AA415">
        <f t="shared" si="51"/>
        <v>0</v>
      </c>
      <c r="AB415">
        <f t="shared" si="52"/>
        <v>0</v>
      </c>
      <c r="AC415">
        <f t="shared" si="53"/>
        <v>0</v>
      </c>
    </row>
    <row r="416" spans="1:29">
      <c r="A416" t="str">
        <f t="shared" si="48"/>
        <v>05-2022</v>
      </c>
      <c r="B416" s="93">
        <v>44682</v>
      </c>
      <c r="C416" s="90" t="s">
        <v>24</v>
      </c>
      <c r="D416" s="90" t="s">
        <v>24</v>
      </c>
      <c r="E416" s="90" t="s">
        <v>24</v>
      </c>
      <c r="F416" s="90" t="s">
        <v>24</v>
      </c>
      <c r="G416" s="90" t="s">
        <v>24</v>
      </c>
      <c r="H416" s="90" t="s">
        <v>24</v>
      </c>
      <c r="I416" s="90" t="s">
        <v>24</v>
      </c>
      <c r="J416" s="90" t="s">
        <v>24</v>
      </c>
      <c r="K416" s="90" t="s">
        <v>24</v>
      </c>
      <c r="L416" s="90" t="s">
        <v>24</v>
      </c>
      <c r="M416" s="90" t="s">
        <v>24</v>
      </c>
      <c r="N416" s="90" t="s">
        <v>24</v>
      </c>
      <c r="O416" s="90" t="s">
        <v>24</v>
      </c>
      <c r="P416" s="90" t="s">
        <v>24</v>
      </c>
      <c r="Q416" s="90" t="s">
        <v>24</v>
      </c>
      <c r="R416" s="90" t="s">
        <v>24</v>
      </c>
      <c r="S416" s="90" t="s">
        <v>24</v>
      </c>
      <c r="T416" s="90" t="s">
        <v>24</v>
      </c>
      <c r="U416" s="90" t="s">
        <v>24</v>
      </c>
      <c r="V416" s="90" t="s">
        <v>24</v>
      </c>
      <c r="W416" s="90" t="s">
        <v>24</v>
      </c>
      <c r="X416" s="90" t="s">
        <v>24</v>
      </c>
      <c r="Y416" t="str">
        <f t="shared" si="49"/>
        <v>05-2022</v>
      </c>
      <c r="Z416">
        <f t="shared" si="50"/>
        <v>0</v>
      </c>
      <c r="AA416">
        <f t="shared" si="51"/>
        <v>0</v>
      </c>
      <c r="AB416">
        <f t="shared" si="52"/>
        <v>0</v>
      </c>
      <c r="AC416">
        <f t="shared" si="53"/>
        <v>0</v>
      </c>
    </row>
    <row r="417" spans="1:29">
      <c r="A417" t="str">
        <f t="shared" si="48"/>
        <v>05-2022</v>
      </c>
      <c r="B417" s="93">
        <v>44683</v>
      </c>
      <c r="C417" s="90">
        <v>62900</v>
      </c>
      <c r="D417" s="90">
        <v>65000</v>
      </c>
      <c r="E417" s="90">
        <v>65200</v>
      </c>
      <c r="F417" s="90">
        <v>60500</v>
      </c>
      <c r="G417" s="90">
        <v>64800</v>
      </c>
      <c r="H417" s="91" t="s">
        <v>25</v>
      </c>
      <c r="I417" s="90">
        <v>63000</v>
      </c>
      <c r="J417" s="90">
        <v>63500</v>
      </c>
      <c r="K417" s="90">
        <v>63300</v>
      </c>
      <c r="L417" s="91" t="s">
        <v>25</v>
      </c>
      <c r="M417" s="90">
        <v>64300</v>
      </c>
      <c r="N417" s="90">
        <v>64700</v>
      </c>
      <c r="O417" s="90">
        <v>62500</v>
      </c>
      <c r="P417" s="91" t="s">
        <v>25</v>
      </c>
      <c r="Q417" s="90">
        <v>60000</v>
      </c>
      <c r="R417" s="90">
        <v>60600</v>
      </c>
      <c r="S417" s="90">
        <v>60000</v>
      </c>
      <c r="T417" s="90">
        <v>63300</v>
      </c>
      <c r="U417" s="90">
        <v>63000</v>
      </c>
      <c r="V417" s="90">
        <v>64500</v>
      </c>
      <c r="W417" s="90">
        <v>65700</v>
      </c>
      <c r="X417" s="90">
        <v>68000</v>
      </c>
      <c r="Y417" t="str">
        <f t="shared" si="49"/>
        <v>05-2022</v>
      </c>
      <c r="Z417">
        <f t="shared" si="50"/>
        <v>0</v>
      </c>
      <c r="AA417">
        <f t="shared" si="51"/>
        <v>0</v>
      </c>
      <c r="AB417">
        <f t="shared" si="52"/>
        <v>0</v>
      </c>
      <c r="AC417">
        <f t="shared" si="53"/>
        <v>0</v>
      </c>
    </row>
    <row r="418" spans="1:29">
      <c r="A418" t="str">
        <f t="shared" si="48"/>
        <v>05-2022</v>
      </c>
      <c r="B418" s="93">
        <v>44684</v>
      </c>
      <c r="C418" s="90">
        <v>62900</v>
      </c>
      <c r="D418" s="90">
        <v>65000</v>
      </c>
      <c r="E418" s="90">
        <v>65000</v>
      </c>
      <c r="F418" s="90">
        <v>60000</v>
      </c>
      <c r="G418" s="90">
        <v>64600</v>
      </c>
      <c r="H418" s="91" t="s">
        <v>25</v>
      </c>
      <c r="I418" s="90">
        <v>63000</v>
      </c>
      <c r="J418" s="90">
        <v>63200</v>
      </c>
      <c r="K418" s="90">
        <v>63000</v>
      </c>
      <c r="L418" s="91" t="s">
        <v>25</v>
      </c>
      <c r="M418" s="90">
        <v>64000</v>
      </c>
      <c r="N418" s="90">
        <v>64700</v>
      </c>
      <c r="O418" s="90">
        <v>62000</v>
      </c>
      <c r="P418" s="91" t="s">
        <v>25</v>
      </c>
      <c r="Q418" s="90">
        <v>59500</v>
      </c>
      <c r="R418" s="90">
        <v>60200</v>
      </c>
      <c r="S418" s="90">
        <v>59700</v>
      </c>
      <c r="T418" s="90">
        <v>62800</v>
      </c>
      <c r="U418" s="90">
        <v>62800</v>
      </c>
      <c r="V418" s="90">
        <v>63800</v>
      </c>
      <c r="W418" s="90">
        <v>65700</v>
      </c>
      <c r="X418" s="90">
        <v>68000</v>
      </c>
      <c r="Y418" t="str">
        <f t="shared" si="49"/>
        <v>05-2022</v>
      </c>
      <c r="Z418">
        <f t="shared" si="50"/>
        <v>0</v>
      </c>
      <c r="AA418">
        <f t="shared" si="51"/>
        <v>0</v>
      </c>
      <c r="AB418">
        <f t="shared" si="52"/>
        <v>0</v>
      </c>
      <c r="AC418">
        <f t="shared" si="53"/>
        <v>0</v>
      </c>
    </row>
    <row r="419" spans="1:29">
      <c r="A419" t="str">
        <f t="shared" si="48"/>
        <v>05-2022</v>
      </c>
      <c r="B419" s="93">
        <v>44685</v>
      </c>
      <c r="C419" s="90">
        <v>62000</v>
      </c>
      <c r="D419" s="90">
        <v>64500</v>
      </c>
      <c r="E419" s="90">
        <v>64000</v>
      </c>
      <c r="F419" s="90">
        <v>59000</v>
      </c>
      <c r="G419" s="90">
        <v>64100</v>
      </c>
      <c r="H419" s="91" t="s">
        <v>25</v>
      </c>
      <c r="I419" s="90">
        <v>63000</v>
      </c>
      <c r="J419" s="90">
        <v>62500</v>
      </c>
      <c r="K419" s="90">
        <v>62900</v>
      </c>
      <c r="L419" s="91" t="s">
        <v>25</v>
      </c>
      <c r="M419" s="90">
        <v>63200</v>
      </c>
      <c r="N419" s="90">
        <v>64200</v>
      </c>
      <c r="O419" s="90">
        <v>60500</v>
      </c>
      <c r="P419" s="91" t="s">
        <v>25</v>
      </c>
      <c r="Q419" s="90">
        <v>58600</v>
      </c>
      <c r="R419" s="90">
        <v>59500</v>
      </c>
      <c r="S419" s="90">
        <v>59000</v>
      </c>
      <c r="T419" s="90">
        <v>61800</v>
      </c>
      <c r="U419" s="90">
        <v>62000</v>
      </c>
      <c r="V419" s="90">
        <v>63300</v>
      </c>
      <c r="W419" s="90">
        <v>65000</v>
      </c>
      <c r="X419" s="90">
        <v>67500</v>
      </c>
      <c r="Y419" t="str">
        <f t="shared" si="49"/>
        <v>05-2022</v>
      </c>
      <c r="Z419">
        <f t="shared" si="50"/>
        <v>0</v>
      </c>
      <c r="AA419">
        <f t="shared" si="51"/>
        <v>0</v>
      </c>
      <c r="AB419">
        <f t="shared" si="52"/>
        <v>0</v>
      </c>
      <c r="AC419">
        <f t="shared" si="53"/>
        <v>0</v>
      </c>
    </row>
    <row r="420" spans="1:29">
      <c r="A420" t="str">
        <f t="shared" si="48"/>
        <v>05-2022</v>
      </c>
      <c r="B420" s="93">
        <v>44686</v>
      </c>
      <c r="C420" s="90">
        <v>61800</v>
      </c>
      <c r="D420" s="90">
        <v>64000</v>
      </c>
      <c r="E420" s="90">
        <v>63500</v>
      </c>
      <c r="F420" s="90">
        <v>58500</v>
      </c>
      <c r="G420" s="90">
        <v>63300</v>
      </c>
      <c r="H420" s="91" t="s">
        <v>25</v>
      </c>
      <c r="I420" s="90">
        <v>62500</v>
      </c>
      <c r="J420" s="90">
        <v>62000</v>
      </c>
      <c r="K420" s="90">
        <v>62000</v>
      </c>
      <c r="L420" s="91" t="s">
        <v>25</v>
      </c>
      <c r="M420" s="90">
        <v>62200</v>
      </c>
      <c r="N420" s="90">
        <v>63000</v>
      </c>
      <c r="O420" s="90">
        <v>60200</v>
      </c>
      <c r="P420" s="91" t="s">
        <v>25</v>
      </c>
      <c r="Q420" s="90">
        <v>58000</v>
      </c>
      <c r="R420" s="90">
        <v>59000</v>
      </c>
      <c r="S420" s="90">
        <v>58300</v>
      </c>
      <c r="T420" s="90">
        <v>61300</v>
      </c>
      <c r="U420" s="90">
        <v>61500</v>
      </c>
      <c r="V420" s="90">
        <v>63000</v>
      </c>
      <c r="W420" s="90">
        <v>64400</v>
      </c>
      <c r="X420" s="90">
        <v>66900</v>
      </c>
      <c r="Y420" t="str">
        <f t="shared" si="49"/>
        <v>05-2022</v>
      </c>
      <c r="Z420">
        <f t="shared" si="50"/>
        <v>0</v>
      </c>
      <c r="AA420">
        <f t="shared" si="51"/>
        <v>0</v>
      </c>
      <c r="AB420">
        <f t="shared" si="52"/>
        <v>0</v>
      </c>
      <c r="AC420">
        <f t="shared" si="53"/>
        <v>0</v>
      </c>
    </row>
    <row r="421" spans="1:29">
      <c r="A421" t="str">
        <f t="shared" si="48"/>
        <v>05-2022</v>
      </c>
      <c r="B421" s="93">
        <v>44687</v>
      </c>
      <c r="C421" s="90">
        <v>62300</v>
      </c>
      <c r="D421" s="90">
        <v>64500</v>
      </c>
      <c r="E421" s="90">
        <v>63500</v>
      </c>
      <c r="F421" s="90">
        <v>59000</v>
      </c>
      <c r="G421" s="90">
        <v>63500</v>
      </c>
      <c r="H421" s="91" t="s">
        <v>25</v>
      </c>
      <c r="I421" s="90">
        <v>62500</v>
      </c>
      <c r="J421" s="90">
        <v>62000</v>
      </c>
      <c r="K421" s="90">
        <v>62300</v>
      </c>
      <c r="L421" s="91" t="s">
        <v>25</v>
      </c>
      <c r="M421" s="90">
        <v>62200</v>
      </c>
      <c r="N421" s="90">
        <v>63300</v>
      </c>
      <c r="O421" s="90">
        <v>61200</v>
      </c>
      <c r="P421" s="91" t="s">
        <v>25</v>
      </c>
      <c r="Q421" s="90">
        <v>58500</v>
      </c>
      <c r="R421" s="90">
        <v>59000</v>
      </c>
      <c r="S421" s="90">
        <v>58700</v>
      </c>
      <c r="T421" s="90">
        <v>61800</v>
      </c>
      <c r="U421" s="90">
        <v>61500</v>
      </c>
      <c r="V421" s="90">
        <v>62800</v>
      </c>
      <c r="W421" s="90">
        <v>64400</v>
      </c>
      <c r="X421" s="90">
        <v>66600</v>
      </c>
      <c r="Y421" t="str">
        <f t="shared" si="49"/>
        <v>05-2022</v>
      </c>
      <c r="Z421">
        <f t="shared" si="50"/>
        <v>0</v>
      </c>
      <c r="AA421">
        <f t="shared" si="51"/>
        <v>0</v>
      </c>
      <c r="AB421">
        <f t="shared" si="52"/>
        <v>0</v>
      </c>
      <c r="AC421">
        <f t="shared" si="53"/>
        <v>0</v>
      </c>
    </row>
    <row r="422" spans="1:29">
      <c r="A422" t="str">
        <f t="shared" si="48"/>
        <v>05-2022</v>
      </c>
      <c r="B422" s="93">
        <v>44688</v>
      </c>
      <c r="C422" s="90">
        <v>61500</v>
      </c>
      <c r="D422" s="90">
        <v>64300</v>
      </c>
      <c r="E422" s="90">
        <v>64200</v>
      </c>
      <c r="F422" s="90">
        <v>59700</v>
      </c>
      <c r="G422" s="90">
        <v>63700</v>
      </c>
      <c r="H422" s="91" t="s">
        <v>25</v>
      </c>
      <c r="I422" s="90">
        <v>62500</v>
      </c>
      <c r="J422" s="90">
        <v>61500</v>
      </c>
      <c r="K422" s="90">
        <v>62300</v>
      </c>
      <c r="L422" s="91" t="s">
        <v>25</v>
      </c>
      <c r="M422" s="90">
        <v>62200</v>
      </c>
      <c r="N422" s="90">
        <v>63300</v>
      </c>
      <c r="O422" s="90">
        <v>61000</v>
      </c>
      <c r="P422" s="91" t="s">
        <v>25</v>
      </c>
      <c r="Q422" s="90">
        <v>58500</v>
      </c>
      <c r="R422" s="90">
        <v>59200</v>
      </c>
      <c r="S422" s="90">
        <v>58800</v>
      </c>
      <c r="T422" s="90">
        <v>62500</v>
      </c>
      <c r="U422" s="90">
        <v>61800</v>
      </c>
      <c r="V422" s="90">
        <v>62800</v>
      </c>
      <c r="W422" s="90">
        <v>64400</v>
      </c>
      <c r="X422" s="90">
        <v>66600</v>
      </c>
      <c r="Y422" t="str">
        <f t="shared" si="49"/>
        <v>05-2022</v>
      </c>
      <c r="Z422">
        <f t="shared" si="50"/>
        <v>0</v>
      </c>
      <c r="AA422">
        <f t="shared" si="51"/>
        <v>0</v>
      </c>
      <c r="AB422">
        <f t="shared" si="52"/>
        <v>0</v>
      </c>
      <c r="AC422">
        <f t="shared" si="53"/>
        <v>0</v>
      </c>
    </row>
    <row r="423" spans="1:29">
      <c r="A423" t="str">
        <f t="shared" si="48"/>
        <v>05-2022</v>
      </c>
      <c r="B423" s="93">
        <v>44689</v>
      </c>
      <c r="C423" s="90" t="s">
        <v>24</v>
      </c>
      <c r="D423" s="90" t="s">
        <v>24</v>
      </c>
      <c r="E423" s="90" t="s">
        <v>24</v>
      </c>
      <c r="F423" s="90" t="s">
        <v>24</v>
      </c>
      <c r="G423" s="90" t="s">
        <v>24</v>
      </c>
      <c r="H423" s="90" t="s">
        <v>24</v>
      </c>
      <c r="I423" s="90" t="s">
        <v>24</v>
      </c>
      <c r="J423" s="90" t="s">
        <v>24</v>
      </c>
      <c r="K423" s="90" t="s">
        <v>24</v>
      </c>
      <c r="L423" s="90" t="s">
        <v>24</v>
      </c>
      <c r="M423" s="90" t="s">
        <v>24</v>
      </c>
      <c r="N423" s="90" t="s">
        <v>24</v>
      </c>
      <c r="O423" s="90" t="s">
        <v>24</v>
      </c>
      <c r="P423" s="90" t="s">
        <v>24</v>
      </c>
      <c r="Q423" s="90" t="s">
        <v>24</v>
      </c>
      <c r="R423" s="90" t="s">
        <v>24</v>
      </c>
      <c r="S423" s="90" t="s">
        <v>24</v>
      </c>
      <c r="T423" s="90" t="s">
        <v>24</v>
      </c>
      <c r="U423" s="90" t="s">
        <v>24</v>
      </c>
      <c r="V423" s="90" t="s">
        <v>24</v>
      </c>
      <c r="W423" s="90" t="s">
        <v>24</v>
      </c>
      <c r="X423" s="90" t="s">
        <v>24</v>
      </c>
      <c r="Y423" t="str">
        <f t="shared" si="49"/>
        <v>05-2022</v>
      </c>
      <c r="Z423">
        <f t="shared" si="50"/>
        <v>0</v>
      </c>
      <c r="AA423">
        <f t="shared" si="51"/>
        <v>0</v>
      </c>
      <c r="AB423">
        <f t="shared" si="52"/>
        <v>0</v>
      </c>
      <c r="AC423">
        <f t="shared" si="53"/>
        <v>0</v>
      </c>
    </row>
    <row r="424" spans="1:29">
      <c r="A424" t="str">
        <f t="shared" si="48"/>
        <v>05-2022</v>
      </c>
      <c r="B424" s="93">
        <v>44690</v>
      </c>
      <c r="C424" s="90">
        <v>61500</v>
      </c>
      <c r="D424" s="90">
        <v>64200</v>
      </c>
      <c r="E424" s="90">
        <v>65000</v>
      </c>
      <c r="F424" s="90">
        <v>59000</v>
      </c>
      <c r="G424" s="90">
        <v>63500</v>
      </c>
      <c r="H424" s="91" t="s">
        <v>25</v>
      </c>
      <c r="I424" s="90">
        <v>62500</v>
      </c>
      <c r="J424" s="90">
        <v>61500</v>
      </c>
      <c r="K424" s="90">
        <v>61900</v>
      </c>
      <c r="L424" s="91" t="s">
        <v>25</v>
      </c>
      <c r="M424" s="90">
        <v>62500</v>
      </c>
      <c r="N424" s="90">
        <v>62800</v>
      </c>
      <c r="O424" s="90">
        <v>60000</v>
      </c>
      <c r="P424" s="91" t="s">
        <v>25</v>
      </c>
      <c r="Q424" s="90">
        <v>58000</v>
      </c>
      <c r="R424" s="90">
        <v>59000</v>
      </c>
      <c r="S424" s="90">
        <v>58700</v>
      </c>
      <c r="T424" s="90">
        <v>61800</v>
      </c>
      <c r="U424" s="90">
        <v>61300</v>
      </c>
      <c r="V424" s="90">
        <v>62800</v>
      </c>
      <c r="W424" s="90">
        <v>64000</v>
      </c>
      <c r="X424" s="90">
        <v>66300</v>
      </c>
      <c r="Y424" t="str">
        <f t="shared" si="49"/>
        <v>05-2022</v>
      </c>
      <c r="Z424">
        <f t="shared" si="50"/>
        <v>0</v>
      </c>
      <c r="AA424">
        <f t="shared" si="51"/>
        <v>0</v>
      </c>
      <c r="AB424">
        <f t="shared" si="52"/>
        <v>0</v>
      </c>
      <c r="AC424">
        <f t="shared" si="53"/>
        <v>0</v>
      </c>
    </row>
    <row r="425" spans="1:29">
      <c r="A425" t="str">
        <f t="shared" si="48"/>
        <v>05-2022</v>
      </c>
      <c r="B425" s="93">
        <v>44691</v>
      </c>
      <c r="C425" s="90">
        <v>60700</v>
      </c>
      <c r="D425" s="90">
        <v>64000</v>
      </c>
      <c r="E425" s="90">
        <v>63500</v>
      </c>
      <c r="F425" s="90">
        <v>58000</v>
      </c>
      <c r="G425" s="90">
        <v>63200</v>
      </c>
      <c r="H425" s="91" t="s">
        <v>25</v>
      </c>
      <c r="I425" s="90">
        <v>62000</v>
      </c>
      <c r="J425" s="90">
        <v>60600</v>
      </c>
      <c r="K425" s="90">
        <v>61200</v>
      </c>
      <c r="L425" s="91" t="s">
        <v>25</v>
      </c>
      <c r="M425" s="90">
        <v>62000</v>
      </c>
      <c r="N425" s="90">
        <v>62300</v>
      </c>
      <c r="O425" s="90">
        <v>59500</v>
      </c>
      <c r="P425" s="91" t="s">
        <v>25</v>
      </c>
      <c r="Q425" s="90">
        <v>56900</v>
      </c>
      <c r="R425" s="90">
        <v>58500</v>
      </c>
      <c r="S425" s="90">
        <v>57900</v>
      </c>
      <c r="T425" s="90">
        <v>60800</v>
      </c>
      <c r="U425" s="90">
        <v>60700</v>
      </c>
      <c r="V425" s="90">
        <v>62800</v>
      </c>
      <c r="W425" s="90">
        <v>63800</v>
      </c>
      <c r="X425" s="90">
        <v>66100</v>
      </c>
      <c r="Y425" t="str">
        <f t="shared" si="49"/>
        <v>05-2022</v>
      </c>
      <c r="Z425">
        <f t="shared" si="50"/>
        <v>0</v>
      </c>
      <c r="AA425">
        <f t="shared" si="51"/>
        <v>0</v>
      </c>
      <c r="AB425">
        <f t="shared" si="52"/>
        <v>0</v>
      </c>
      <c r="AC425">
        <f t="shared" si="53"/>
        <v>0</v>
      </c>
    </row>
    <row r="426" spans="1:29">
      <c r="A426" t="str">
        <f t="shared" si="48"/>
        <v>05-2022</v>
      </c>
      <c r="B426" s="93">
        <v>44692</v>
      </c>
      <c r="C426" s="90">
        <v>60700</v>
      </c>
      <c r="D426" s="90">
        <v>63500</v>
      </c>
      <c r="E426" s="90">
        <v>61700</v>
      </c>
      <c r="F426" s="90">
        <v>57000</v>
      </c>
      <c r="G426" s="90">
        <v>63000</v>
      </c>
      <c r="H426" s="91" t="s">
        <v>25</v>
      </c>
      <c r="I426" s="90">
        <v>61500</v>
      </c>
      <c r="J426" s="90">
        <v>60300</v>
      </c>
      <c r="K426" s="90">
        <v>59900</v>
      </c>
      <c r="L426" s="91" t="s">
        <v>25</v>
      </c>
      <c r="M426" s="90">
        <v>61000</v>
      </c>
      <c r="N426" s="90">
        <v>61300</v>
      </c>
      <c r="O426" s="90">
        <v>59000</v>
      </c>
      <c r="P426" s="91" t="s">
        <v>25</v>
      </c>
      <c r="Q426" s="90">
        <v>56900</v>
      </c>
      <c r="R426" s="90">
        <v>58200</v>
      </c>
      <c r="S426" s="90">
        <v>57500</v>
      </c>
      <c r="T426" s="90">
        <v>59800</v>
      </c>
      <c r="U426" s="90">
        <v>60200</v>
      </c>
      <c r="V426" s="90">
        <v>61300</v>
      </c>
      <c r="W426" s="90">
        <v>63400</v>
      </c>
      <c r="X426" s="90">
        <v>65800</v>
      </c>
      <c r="Y426" t="str">
        <f t="shared" si="49"/>
        <v>05-2022</v>
      </c>
      <c r="Z426">
        <f t="shared" si="50"/>
        <v>0</v>
      </c>
      <c r="AA426">
        <f t="shared" si="51"/>
        <v>0</v>
      </c>
      <c r="AB426">
        <f t="shared" si="52"/>
        <v>0</v>
      </c>
      <c r="AC426">
        <f t="shared" si="53"/>
        <v>0</v>
      </c>
    </row>
    <row r="427" spans="1:29">
      <c r="A427" t="str">
        <f t="shared" si="48"/>
        <v>05-2022</v>
      </c>
      <c r="B427" s="93">
        <v>44693</v>
      </c>
      <c r="C427" s="90">
        <v>60200</v>
      </c>
      <c r="D427" s="90">
        <v>63000</v>
      </c>
      <c r="E427" s="90">
        <v>62000</v>
      </c>
      <c r="F427" s="90">
        <v>57500</v>
      </c>
      <c r="G427" s="90">
        <v>61700</v>
      </c>
      <c r="H427" s="91" t="s">
        <v>25</v>
      </c>
      <c r="I427" s="90">
        <v>61500</v>
      </c>
      <c r="J427" s="90">
        <v>59400</v>
      </c>
      <c r="K427" s="90">
        <v>59300</v>
      </c>
      <c r="L427" s="91" t="s">
        <v>25</v>
      </c>
      <c r="M427" s="90">
        <v>61000</v>
      </c>
      <c r="N427" s="90">
        <v>60600</v>
      </c>
      <c r="O427" s="90">
        <v>59000</v>
      </c>
      <c r="P427" s="91" t="s">
        <v>25</v>
      </c>
      <c r="Q427" s="90">
        <v>57000</v>
      </c>
      <c r="R427" s="90">
        <v>57700</v>
      </c>
      <c r="S427" s="90">
        <v>57500</v>
      </c>
      <c r="T427" s="90">
        <v>60300</v>
      </c>
      <c r="U427" s="90">
        <v>60000</v>
      </c>
      <c r="V427" s="90">
        <v>61300</v>
      </c>
      <c r="W427" s="90">
        <v>63300</v>
      </c>
      <c r="X427" s="90">
        <v>65800</v>
      </c>
      <c r="Y427" t="str">
        <f t="shared" si="49"/>
        <v>05-2022</v>
      </c>
      <c r="Z427">
        <f t="shared" si="50"/>
        <v>0</v>
      </c>
      <c r="AA427">
        <f t="shared" si="51"/>
        <v>0</v>
      </c>
      <c r="AB427">
        <f t="shared" si="52"/>
        <v>0</v>
      </c>
      <c r="AC427">
        <f t="shared" si="53"/>
        <v>0</v>
      </c>
    </row>
    <row r="428" spans="1:29">
      <c r="A428" t="str">
        <f t="shared" si="48"/>
        <v>05-2022</v>
      </c>
      <c r="B428" s="93">
        <v>44694</v>
      </c>
      <c r="C428" s="90">
        <v>60200</v>
      </c>
      <c r="D428" s="90">
        <v>63000</v>
      </c>
      <c r="E428" s="90">
        <v>62000</v>
      </c>
      <c r="F428" s="90">
        <v>57000</v>
      </c>
      <c r="G428" s="90">
        <v>61700</v>
      </c>
      <c r="H428" s="91" t="s">
        <v>25</v>
      </c>
      <c r="I428" s="90">
        <v>61500</v>
      </c>
      <c r="J428" s="90">
        <v>59400</v>
      </c>
      <c r="K428" s="90">
        <v>59300</v>
      </c>
      <c r="L428" s="91" t="s">
        <v>25</v>
      </c>
      <c r="M428" s="90">
        <v>61000</v>
      </c>
      <c r="N428" s="90">
        <v>60600</v>
      </c>
      <c r="O428" s="90">
        <v>59000</v>
      </c>
      <c r="P428" s="91" t="s">
        <v>25</v>
      </c>
      <c r="Q428" s="90">
        <v>57000</v>
      </c>
      <c r="R428" s="90">
        <v>57700</v>
      </c>
      <c r="S428" s="90">
        <v>57500</v>
      </c>
      <c r="T428" s="90">
        <v>59800</v>
      </c>
      <c r="U428" s="90">
        <v>60000</v>
      </c>
      <c r="V428" s="90">
        <v>61300</v>
      </c>
      <c r="W428" s="90">
        <v>62800</v>
      </c>
      <c r="X428" s="90">
        <v>65400</v>
      </c>
      <c r="Y428" t="str">
        <f t="shared" si="49"/>
        <v>05-2022</v>
      </c>
      <c r="Z428">
        <f t="shared" si="50"/>
        <v>0</v>
      </c>
      <c r="AA428">
        <f t="shared" si="51"/>
        <v>0</v>
      </c>
      <c r="AB428">
        <f t="shared" si="52"/>
        <v>0</v>
      </c>
      <c r="AC428">
        <f t="shared" si="53"/>
        <v>0</v>
      </c>
    </row>
    <row r="429" spans="1:29">
      <c r="A429" t="str">
        <f t="shared" si="48"/>
        <v>05-2022</v>
      </c>
      <c r="B429" s="93">
        <v>44695</v>
      </c>
      <c r="C429" s="90">
        <v>60200</v>
      </c>
      <c r="D429" s="90">
        <v>63000</v>
      </c>
      <c r="E429" s="90">
        <v>62000</v>
      </c>
      <c r="F429" s="90">
        <v>57000</v>
      </c>
      <c r="G429" s="90">
        <v>61700</v>
      </c>
      <c r="H429" s="91" t="s">
        <v>25</v>
      </c>
      <c r="I429" s="90">
        <v>61000</v>
      </c>
      <c r="J429" s="90">
        <v>59400</v>
      </c>
      <c r="K429" s="90">
        <v>59300</v>
      </c>
      <c r="L429" s="91" t="s">
        <v>25</v>
      </c>
      <c r="M429" s="90">
        <v>61000</v>
      </c>
      <c r="N429" s="90">
        <v>60600</v>
      </c>
      <c r="O429" s="90">
        <v>59000</v>
      </c>
      <c r="P429" s="91" t="s">
        <v>25</v>
      </c>
      <c r="Q429" s="90">
        <v>56900</v>
      </c>
      <c r="R429" s="90">
        <v>57700</v>
      </c>
      <c r="S429" s="90">
        <v>57200</v>
      </c>
      <c r="T429" s="90">
        <v>59800</v>
      </c>
      <c r="U429" s="90">
        <v>60000</v>
      </c>
      <c r="V429" s="90">
        <v>61300</v>
      </c>
      <c r="W429" s="90">
        <v>62800</v>
      </c>
      <c r="X429" s="90">
        <v>65400</v>
      </c>
      <c r="Y429" t="str">
        <f t="shared" si="49"/>
        <v>05-2022</v>
      </c>
      <c r="Z429">
        <f t="shared" si="50"/>
        <v>0</v>
      </c>
      <c r="AA429">
        <f t="shared" si="51"/>
        <v>0</v>
      </c>
      <c r="AB429">
        <f t="shared" si="52"/>
        <v>0</v>
      </c>
      <c r="AC429">
        <f t="shared" si="53"/>
        <v>0</v>
      </c>
    </row>
    <row r="430" spans="1:29">
      <c r="A430" t="str">
        <f t="shared" si="48"/>
        <v>05-2022</v>
      </c>
      <c r="B430" s="93">
        <v>44696</v>
      </c>
      <c r="C430" s="90" t="s">
        <v>24</v>
      </c>
      <c r="D430" s="90" t="s">
        <v>24</v>
      </c>
      <c r="E430" s="90" t="s">
        <v>24</v>
      </c>
      <c r="F430" s="90" t="s">
        <v>24</v>
      </c>
      <c r="G430" s="90" t="s">
        <v>24</v>
      </c>
      <c r="H430" s="90" t="s">
        <v>24</v>
      </c>
      <c r="I430" s="90" t="s">
        <v>24</v>
      </c>
      <c r="J430" s="90" t="s">
        <v>24</v>
      </c>
      <c r="K430" s="90" t="s">
        <v>24</v>
      </c>
      <c r="L430" s="90" t="s">
        <v>24</v>
      </c>
      <c r="M430" s="90" t="s">
        <v>24</v>
      </c>
      <c r="N430" s="90" t="s">
        <v>24</v>
      </c>
      <c r="O430" s="90" t="s">
        <v>24</v>
      </c>
      <c r="P430" s="90" t="s">
        <v>24</v>
      </c>
      <c r="Q430" s="90" t="s">
        <v>24</v>
      </c>
      <c r="R430" s="90" t="s">
        <v>24</v>
      </c>
      <c r="S430" s="90" t="s">
        <v>24</v>
      </c>
      <c r="T430" s="90" t="s">
        <v>24</v>
      </c>
      <c r="U430" s="90" t="s">
        <v>24</v>
      </c>
      <c r="V430" s="90" t="s">
        <v>24</v>
      </c>
      <c r="W430" s="90" t="s">
        <v>24</v>
      </c>
      <c r="X430" s="90" t="s">
        <v>24</v>
      </c>
      <c r="Y430" t="str">
        <f t="shared" si="49"/>
        <v>05-2022</v>
      </c>
      <c r="Z430">
        <f t="shared" si="50"/>
        <v>0</v>
      </c>
      <c r="AA430">
        <f t="shared" si="51"/>
        <v>0</v>
      </c>
      <c r="AB430">
        <f t="shared" si="52"/>
        <v>0</v>
      </c>
      <c r="AC430">
        <f t="shared" si="53"/>
        <v>0</v>
      </c>
    </row>
    <row r="431" spans="1:29">
      <c r="A431" t="str">
        <f t="shared" si="48"/>
        <v>05-2022</v>
      </c>
      <c r="B431" s="93">
        <v>44697</v>
      </c>
      <c r="C431" s="90">
        <v>60000</v>
      </c>
      <c r="D431" s="90">
        <v>62500</v>
      </c>
      <c r="E431" s="90">
        <v>60700</v>
      </c>
      <c r="F431" s="90">
        <v>56500</v>
      </c>
      <c r="G431" s="90">
        <v>61500</v>
      </c>
      <c r="H431" s="91" t="s">
        <v>25</v>
      </c>
      <c r="I431" s="90">
        <v>60500</v>
      </c>
      <c r="J431" s="90">
        <v>58800</v>
      </c>
      <c r="K431" s="90">
        <v>59200</v>
      </c>
      <c r="L431" s="91" t="s">
        <v>25</v>
      </c>
      <c r="M431" s="90">
        <v>60500</v>
      </c>
      <c r="N431" s="90">
        <v>60600</v>
      </c>
      <c r="O431" s="90">
        <v>57800</v>
      </c>
      <c r="P431" s="91" t="s">
        <v>25</v>
      </c>
      <c r="Q431" s="90">
        <v>56000</v>
      </c>
      <c r="R431" s="90">
        <v>57400</v>
      </c>
      <c r="S431" s="90">
        <v>56600</v>
      </c>
      <c r="T431" s="90">
        <v>59300</v>
      </c>
      <c r="U431" s="90">
        <v>59500</v>
      </c>
      <c r="V431" s="90">
        <v>60800</v>
      </c>
      <c r="W431" s="90">
        <v>62000</v>
      </c>
      <c r="X431" s="90">
        <v>64500</v>
      </c>
      <c r="Y431" t="str">
        <f t="shared" si="49"/>
        <v>05-2022</v>
      </c>
      <c r="Z431">
        <f t="shared" si="50"/>
        <v>0</v>
      </c>
      <c r="AA431">
        <f t="shared" si="51"/>
        <v>0</v>
      </c>
      <c r="AB431">
        <f t="shared" si="52"/>
        <v>0</v>
      </c>
      <c r="AC431">
        <f t="shared" si="53"/>
        <v>0</v>
      </c>
    </row>
    <row r="432" spans="1:29">
      <c r="A432" t="str">
        <f t="shared" si="48"/>
        <v>05-2022</v>
      </c>
      <c r="B432" s="93">
        <v>44698</v>
      </c>
      <c r="C432" s="90">
        <v>59700</v>
      </c>
      <c r="D432" s="90">
        <v>62000</v>
      </c>
      <c r="E432" s="90">
        <v>59600</v>
      </c>
      <c r="F432" s="90">
        <v>55500</v>
      </c>
      <c r="G432" s="90">
        <v>60200</v>
      </c>
      <c r="H432" s="91" t="s">
        <v>25</v>
      </c>
      <c r="I432" s="90">
        <v>60000</v>
      </c>
      <c r="J432" s="90">
        <v>57800</v>
      </c>
      <c r="K432" s="90">
        <v>58400</v>
      </c>
      <c r="L432" s="91" t="s">
        <v>25</v>
      </c>
      <c r="M432" s="90">
        <v>59600</v>
      </c>
      <c r="N432" s="90">
        <v>59400</v>
      </c>
      <c r="O432" s="90">
        <v>57200</v>
      </c>
      <c r="P432" s="91" t="s">
        <v>25</v>
      </c>
      <c r="Q432" s="90">
        <v>55000</v>
      </c>
      <c r="R432" s="90">
        <v>56500</v>
      </c>
      <c r="S432" s="90">
        <v>55800</v>
      </c>
      <c r="T432" s="90">
        <v>58300</v>
      </c>
      <c r="U432" s="90">
        <v>58800</v>
      </c>
      <c r="V432" s="90">
        <v>59800</v>
      </c>
      <c r="W432" s="90">
        <v>61500</v>
      </c>
      <c r="X432" s="90">
        <v>64000</v>
      </c>
      <c r="Y432" t="str">
        <f t="shared" si="49"/>
        <v>05-2022</v>
      </c>
      <c r="Z432">
        <f t="shared" si="50"/>
        <v>0</v>
      </c>
      <c r="AA432">
        <f t="shared" si="51"/>
        <v>0</v>
      </c>
      <c r="AB432">
        <f t="shared" si="52"/>
        <v>0</v>
      </c>
      <c r="AC432">
        <f t="shared" si="53"/>
        <v>0</v>
      </c>
    </row>
    <row r="433" spans="1:29">
      <c r="A433" t="str">
        <f t="shared" si="48"/>
        <v>05-2022</v>
      </c>
      <c r="B433" s="93">
        <v>44699</v>
      </c>
      <c r="C433" s="90">
        <v>59700</v>
      </c>
      <c r="D433" s="90">
        <v>61500</v>
      </c>
      <c r="E433" s="90">
        <v>59600</v>
      </c>
      <c r="F433" s="90">
        <v>55000</v>
      </c>
      <c r="G433" s="90">
        <v>60200</v>
      </c>
      <c r="H433" s="91" t="s">
        <v>25</v>
      </c>
      <c r="I433" s="90">
        <v>59300</v>
      </c>
      <c r="J433" s="90">
        <v>57500</v>
      </c>
      <c r="K433" s="90">
        <v>58100</v>
      </c>
      <c r="L433" s="91" t="s">
        <v>25</v>
      </c>
      <c r="M433" s="90">
        <v>59500</v>
      </c>
      <c r="N433" s="90">
        <v>59000</v>
      </c>
      <c r="O433" s="90">
        <v>56500</v>
      </c>
      <c r="P433" s="91" t="s">
        <v>25</v>
      </c>
      <c r="Q433" s="90">
        <v>54500</v>
      </c>
      <c r="R433" s="90">
        <v>56300</v>
      </c>
      <c r="S433" s="90">
        <v>55300</v>
      </c>
      <c r="T433" s="90">
        <v>57800</v>
      </c>
      <c r="U433" s="90">
        <v>58800</v>
      </c>
      <c r="V433" s="90">
        <v>59800</v>
      </c>
      <c r="W433" s="90">
        <v>61500</v>
      </c>
      <c r="X433" s="90">
        <v>64000</v>
      </c>
      <c r="Y433" t="str">
        <f t="shared" si="49"/>
        <v>05-2022</v>
      </c>
      <c r="Z433">
        <f t="shared" si="50"/>
        <v>0</v>
      </c>
      <c r="AA433">
        <f t="shared" si="51"/>
        <v>0</v>
      </c>
      <c r="AB433">
        <f t="shared" si="52"/>
        <v>0</v>
      </c>
      <c r="AC433">
        <f t="shared" si="53"/>
        <v>0</v>
      </c>
    </row>
    <row r="434" spans="1:29">
      <c r="A434" t="str">
        <f t="shared" si="48"/>
        <v>05-2022</v>
      </c>
      <c r="B434" s="93">
        <v>44700</v>
      </c>
      <c r="C434" s="90">
        <v>59200</v>
      </c>
      <c r="D434" s="90">
        <v>61500</v>
      </c>
      <c r="E434" s="90">
        <v>60000</v>
      </c>
      <c r="F434" s="90">
        <v>55000</v>
      </c>
      <c r="G434" s="90">
        <v>60200</v>
      </c>
      <c r="H434" s="91" t="s">
        <v>25</v>
      </c>
      <c r="I434" s="90">
        <v>59000</v>
      </c>
      <c r="J434" s="90">
        <v>57500</v>
      </c>
      <c r="K434" s="90">
        <v>57000</v>
      </c>
      <c r="L434" s="91" t="s">
        <v>25</v>
      </c>
      <c r="M434" s="90">
        <v>59500</v>
      </c>
      <c r="N434" s="90">
        <v>58700</v>
      </c>
      <c r="O434" s="90">
        <v>56700</v>
      </c>
      <c r="P434" s="91" t="s">
        <v>25</v>
      </c>
      <c r="Q434" s="90">
        <v>54900</v>
      </c>
      <c r="R434" s="90">
        <v>56000</v>
      </c>
      <c r="S434" s="90">
        <v>55000</v>
      </c>
      <c r="T434" s="90">
        <v>57800</v>
      </c>
      <c r="U434" s="90">
        <v>58000</v>
      </c>
      <c r="V434" s="90">
        <v>59800</v>
      </c>
      <c r="W434" s="90">
        <v>60600</v>
      </c>
      <c r="X434" s="90">
        <v>63100</v>
      </c>
      <c r="Y434" t="str">
        <f t="shared" si="49"/>
        <v>05-2022</v>
      </c>
      <c r="Z434">
        <f t="shared" si="50"/>
        <v>0</v>
      </c>
      <c r="AA434">
        <f t="shared" si="51"/>
        <v>0</v>
      </c>
      <c r="AB434">
        <f t="shared" si="52"/>
        <v>0</v>
      </c>
      <c r="AC434">
        <f t="shared" si="53"/>
        <v>0</v>
      </c>
    </row>
    <row r="435" spans="1:29">
      <c r="A435" t="str">
        <f t="shared" si="48"/>
        <v>05-2022</v>
      </c>
      <c r="B435" s="93">
        <v>44701</v>
      </c>
      <c r="C435" s="90">
        <v>59600</v>
      </c>
      <c r="D435" s="90">
        <v>61500</v>
      </c>
      <c r="E435" s="90">
        <v>60000</v>
      </c>
      <c r="F435" s="90">
        <v>55500</v>
      </c>
      <c r="G435" s="90">
        <v>60200</v>
      </c>
      <c r="H435" s="91" t="s">
        <v>25</v>
      </c>
      <c r="I435" s="90">
        <v>59000</v>
      </c>
      <c r="J435" s="90">
        <v>57900</v>
      </c>
      <c r="K435" s="90">
        <v>57000</v>
      </c>
      <c r="L435" s="91" t="s">
        <v>25</v>
      </c>
      <c r="M435" s="90">
        <v>60000</v>
      </c>
      <c r="N435" s="90">
        <v>58500</v>
      </c>
      <c r="O435" s="90">
        <v>57500</v>
      </c>
      <c r="P435" s="91" t="s">
        <v>25</v>
      </c>
      <c r="Q435" s="90">
        <v>54900</v>
      </c>
      <c r="R435" s="90">
        <v>56000</v>
      </c>
      <c r="S435" s="90">
        <v>55300</v>
      </c>
      <c r="T435" s="90">
        <v>58300</v>
      </c>
      <c r="U435" s="90">
        <v>58000</v>
      </c>
      <c r="V435" s="90">
        <v>59800</v>
      </c>
      <c r="W435" s="90">
        <v>60600</v>
      </c>
      <c r="X435" s="90">
        <v>63100</v>
      </c>
      <c r="Y435" t="str">
        <f t="shared" si="49"/>
        <v>05-2022</v>
      </c>
      <c r="Z435">
        <f t="shared" si="50"/>
        <v>0</v>
      </c>
      <c r="AA435">
        <f t="shared" si="51"/>
        <v>0</v>
      </c>
      <c r="AB435">
        <f t="shared" si="52"/>
        <v>0</v>
      </c>
      <c r="AC435">
        <f t="shared" si="53"/>
        <v>0</v>
      </c>
    </row>
    <row r="436" spans="1:29">
      <c r="A436" t="str">
        <f t="shared" si="48"/>
        <v>05-2022</v>
      </c>
      <c r="B436" s="93">
        <v>44702</v>
      </c>
      <c r="C436" s="90">
        <v>59600</v>
      </c>
      <c r="D436" s="90">
        <v>61500</v>
      </c>
      <c r="E436" s="90">
        <v>60200</v>
      </c>
      <c r="F436" s="90">
        <v>55500</v>
      </c>
      <c r="G436" s="90">
        <v>60000</v>
      </c>
      <c r="H436" s="91" t="s">
        <v>25</v>
      </c>
      <c r="I436" s="90">
        <v>58500</v>
      </c>
      <c r="J436" s="90">
        <v>57600</v>
      </c>
      <c r="K436" s="90">
        <v>57000</v>
      </c>
      <c r="L436" s="91" t="s">
        <v>25</v>
      </c>
      <c r="M436" s="90">
        <v>59500</v>
      </c>
      <c r="N436" s="90">
        <v>58500</v>
      </c>
      <c r="O436" s="90">
        <v>57000</v>
      </c>
      <c r="P436" s="91" t="s">
        <v>25</v>
      </c>
      <c r="Q436" s="90">
        <v>54500</v>
      </c>
      <c r="R436" s="90">
        <v>55500</v>
      </c>
      <c r="S436" s="90">
        <v>55300</v>
      </c>
      <c r="T436" s="90">
        <v>58300</v>
      </c>
      <c r="U436" s="90">
        <v>58000</v>
      </c>
      <c r="V436" s="90">
        <v>59800</v>
      </c>
      <c r="W436" s="90">
        <v>60600</v>
      </c>
      <c r="X436" s="90">
        <v>63100</v>
      </c>
      <c r="Y436" t="str">
        <f t="shared" si="49"/>
        <v>05-2022</v>
      </c>
      <c r="Z436">
        <f t="shared" si="50"/>
        <v>0</v>
      </c>
      <c r="AA436">
        <f t="shared" si="51"/>
        <v>0</v>
      </c>
      <c r="AB436">
        <f t="shared" si="52"/>
        <v>0</v>
      </c>
      <c r="AC436">
        <f t="shared" si="53"/>
        <v>0</v>
      </c>
    </row>
    <row r="437" spans="1:29">
      <c r="A437" t="str">
        <f t="shared" si="48"/>
        <v>05-2022</v>
      </c>
      <c r="B437" s="93">
        <v>44703</v>
      </c>
      <c r="C437" s="90" t="s">
        <v>24</v>
      </c>
      <c r="D437" s="90" t="s">
        <v>24</v>
      </c>
      <c r="E437" s="90" t="s">
        <v>24</v>
      </c>
      <c r="F437" s="90" t="s">
        <v>24</v>
      </c>
      <c r="G437" s="90" t="s">
        <v>24</v>
      </c>
      <c r="H437" s="90" t="s">
        <v>24</v>
      </c>
      <c r="I437" s="90" t="s">
        <v>24</v>
      </c>
      <c r="J437" s="90" t="s">
        <v>24</v>
      </c>
      <c r="K437" s="90" t="s">
        <v>24</v>
      </c>
      <c r="L437" s="90" t="s">
        <v>24</v>
      </c>
      <c r="M437" s="90" t="s">
        <v>24</v>
      </c>
      <c r="N437" s="90" t="s">
        <v>24</v>
      </c>
      <c r="O437" s="90" t="s">
        <v>24</v>
      </c>
      <c r="P437" s="90" t="s">
        <v>24</v>
      </c>
      <c r="Q437" s="90" t="s">
        <v>24</v>
      </c>
      <c r="R437" s="90" t="s">
        <v>24</v>
      </c>
      <c r="S437" s="90" t="s">
        <v>24</v>
      </c>
      <c r="T437" s="90" t="s">
        <v>24</v>
      </c>
      <c r="U437" s="90" t="s">
        <v>24</v>
      </c>
      <c r="V437" s="90" t="s">
        <v>24</v>
      </c>
      <c r="W437" s="90" t="s">
        <v>24</v>
      </c>
      <c r="X437" s="90" t="s">
        <v>24</v>
      </c>
      <c r="Y437" t="str">
        <f t="shared" si="49"/>
        <v>05-2022</v>
      </c>
      <c r="Z437">
        <f t="shared" si="50"/>
        <v>0</v>
      </c>
      <c r="AA437">
        <f t="shared" si="51"/>
        <v>0</v>
      </c>
      <c r="AB437">
        <f t="shared" si="52"/>
        <v>0</v>
      </c>
      <c r="AC437">
        <f t="shared" si="53"/>
        <v>0</v>
      </c>
    </row>
    <row r="438" spans="1:29">
      <c r="A438" t="str">
        <f t="shared" si="48"/>
        <v>05-2022</v>
      </c>
      <c r="B438" s="93">
        <v>44704</v>
      </c>
      <c r="C438" s="90">
        <v>58700</v>
      </c>
      <c r="D438" s="90">
        <v>60000</v>
      </c>
      <c r="E438" s="90">
        <v>58200</v>
      </c>
      <c r="F438" s="90">
        <v>52000</v>
      </c>
      <c r="G438" s="90">
        <v>55500</v>
      </c>
      <c r="H438" s="91" t="s">
        <v>25</v>
      </c>
      <c r="I438" s="90">
        <v>55500</v>
      </c>
      <c r="J438" s="90">
        <v>56500</v>
      </c>
      <c r="K438" s="90">
        <v>53200</v>
      </c>
      <c r="L438" s="91" t="s">
        <v>25</v>
      </c>
      <c r="M438" s="90">
        <v>57300</v>
      </c>
      <c r="N438" s="90">
        <v>55900</v>
      </c>
      <c r="O438" s="90">
        <v>55000</v>
      </c>
      <c r="P438" s="91" t="s">
        <v>25</v>
      </c>
      <c r="Q438" s="90">
        <v>51500</v>
      </c>
      <c r="R438" s="90">
        <v>53500</v>
      </c>
      <c r="S438" s="90">
        <v>51800</v>
      </c>
      <c r="T438" s="90">
        <v>54700</v>
      </c>
      <c r="U438" s="90">
        <v>56000</v>
      </c>
      <c r="V438" s="90">
        <v>57800</v>
      </c>
      <c r="W438" s="90">
        <v>59700</v>
      </c>
      <c r="X438" s="90">
        <v>61800</v>
      </c>
      <c r="Y438" t="str">
        <f t="shared" si="49"/>
        <v>05-2022</v>
      </c>
      <c r="Z438">
        <f t="shared" si="50"/>
        <v>0</v>
      </c>
      <c r="AA438">
        <f t="shared" si="51"/>
        <v>0</v>
      </c>
      <c r="AB438">
        <f t="shared" si="52"/>
        <v>0</v>
      </c>
      <c r="AC438">
        <f t="shared" si="53"/>
        <v>0</v>
      </c>
    </row>
    <row r="439" spans="1:29">
      <c r="A439" t="str">
        <f t="shared" si="48"/>
        <v>05-2022</v>
      </c>
      <c r="B439" s="93">
        <v>44705</v>
      </c>
      <c r="C439" s="90">
        <v>55500</v>
      </c>
      <c r="D439" s="90">
        <v>59500</v>
      </c>
      <c r="E439" s="90">
        <v>57000</v>
      </c>
      <c r="F439" s="90">
        <v>52000</v>
      </c>
      <c r="G439" s="90">
        <v>55400</v>
      </c>
      <c r="H439" s="91" t="s">
        <v>25</v>
      </c>
      <c r="I439" s="90">
        <v>55500</v>
      </c>
      <c r="J439" s="90">
        <v>55200</v>
      </c>
      <c r="K439" s="90">
        <v>53200</v>
      </c>
      <c r="L439" s="91" t="s">
        <v>25</v>
      </c>
      <c r="M439" s="90">
        <v>56000</v>
      </c>
      <c r="N439" s="90">
        <v>55900</v>
      </c>
      <c r="O439" s="90">
        <v>54000</v>
      </c>
      <c r="P439" s="91" t="s">
        <v>25</v>
      </c>
      <c r="Q439" s="90">
        <v>51200</v>
      </c>
      <c r="R439" s="90">
        <v>53000</v>
      </c>
      <c r="S439" s="90">
        <v>51800</v>
      </c>
      <c r="T439" s="90">
        <v>54700</v>
      </c>
      <c r="U439" s="90">
        <v>55500</v>
      </c>
      <c r="V439" s="90">
        <v>56800</v>
      </c>
      <c r="W439" s="90">
        <v>57100</v>
      </c>
      <c r="X439" s="90">
        <v>59500</v>
      </c>
      <c r="Y439" t="str">
        <f t="shared" si="49"/>
        <v>05-2022</v>
      </c>
      <c r="Z439">
        <f t="shared" si="50"/>
        <v>0</v>
      </c>
      <c r="AA439">
        <f t="shared" si="51"/>
        <v>0</v>
      </c>
      <c r="AB439">
        <f t="shared" si="52"/>
        <v>0</v>
      </c>
      <c r="AC439">
        <f t="shared" si="53"/>
        <v>0</v>
      </c>
    </row>
    <row r="440" spans="1:29">
      <c r="A440" t="str">
        <f t="shared" si="48"/>
        <v>05-2022</v>
      </c>
      <c r="B440" s="93">
        <v>44706</v>
      </c>
      <c r="C440" s="90">
        <v>53700</v>
      </c>
      <c r="D440" s="90">
        <v>59000</v>
      </c>
      <c r="E440" s="90">
        <v>54700</v>
      </c>
      <c r="F440" s="90">
        <v>51000</v>
      </c>
      <c r="G440" s="90">
        <v>55300</v>
      </c>
      <c r="H440" s="91" t="s">
        <v>25</v>
      </c>
      <c r="I440" s="90">
        <v>55000</v>
      </c>
      <c r="J440" s="90">
        <v>53200</v>
      </c>
      <c r="K440" s="90">
        <v>53000</v>
      </c>
      <c r="L440" s="91" t="s">
        <v>25</v>
      </c>
      <c r="M440" s="90">
        <v>54500</v>
      </c>
      <c r="N440" s="90">
        <v>55000</v>
      </c>
      <c r="O440" s="90">
        <v>51700</v>
      </c>
      <c r="P440" s="91" t="s">
        <v>25</v>
      </c>
      <c r="Q440" s="90">
        <v>51200</v>
      </c>
      <c r="R440" s="90">
        <v>51800</v>
      </c>
      <c r="S440" s="90">
        <v>51500</v>
      </c>
      <c r="T440" s="90">
        <v>53800</v>
      </c>
      <c r="U440" s="90">
        <v>54200</v>
      </c>
      <c r="V440" s="90">
        <v>56800</v>
      </c>
      <c r="W440" s="90">
        <v>56800</v>
      </c>
      <c r="X440" s="90">
        <v>59300</v>
      </c>
      <c r="Y440" t="str">
        <f t="shared" si="49"/>
        <v>05-2022</v>
      </c>
      <c r="Z440">
        <f t="shared" si="50"/>
        <v>0</v>
      </c>
      <c r="AA440">
        <f t="shared" si="51"/>
        <v>0</v>
      </c>
      <c r="AB440">
        <f t="shared" si="52"/>
        <v>0</v>
      </c>
      <c r="AC440">
        <f t="shared" si="53"/>
        <v>0</v>
      </c>
    </row>
    <row r="441" spans="1:29">
      <c r="A441" t="str">
        <f t="shared" si="48"/>
        <v>05-2022</v>
      </c>
      <c r="B441" s="93">
        <v>44707</v>
      </c>
      <c r="C441" s="90">
        <v>53700</v>
      </c>
      <c r="D441" s="90">
        <v>59000</v>
      </c>
      <c r="E441" s="90">
        <v>53700</v>
      </c>
      <c r="F441" s="90">
        <v>50000</v>
      </c>
      <c r="G441" s="90">
        <v>54600</v>
      </c>
      <c r="H441" s="91" t="s">
        <v>25</v>
      </c>
      <c r="I441" s="90">
        <v>54500</v>
      </c>
      <c r="J441" s="90">
        <v>52600</v>
      </c>
      <c r="K441" s="90">
        <v>53000</v>
      </c>
      <c r="L441" s="91" t="s">
        <v>25</v>
      </c>
      <c r="M441" s="90">
        <v>54000</v>
      </c>
      <c r="N441" s="90">
        <v>55000</v>
      </c>
      <c r="O441" s="90">
        <v>50600</v>
      </c>
      <c r="P441" s="91" t="s">
        <v>25</v>
      </c>
      <c r="Q441" s="90">
        <v>49100</v>
      </c>
      <c r="R441" s="90">
        <v>50800</v>
      </c>
      <c r="S441" s="90">
        <v>50000</v>
      </c>
      <c r="T441" s="90">
        <v>52800</v>
      </c>
      <c r="U441" s="90">
        <v>53400</v>
      </c>
      <c r="V441" s="90">
        <v>54800</v>
      </c>
      <c r="W441" s="90">
        <v>56300</v>
      </c>
      <c r="X441" s="90">
        <v>58800</v>
      </c>
      <c r="Y441" t="str">
        <f t="shared" si="49"/>
        <v>05-2022</v>
      </c>
      <c r="Z441">
        <f t="shared" si="50"/>
        <v>0</v>
      </c>
      <c r="AA441">
        <f t="shared" si="51"/>
        <v>0</v>
      </c>
      <c r="AB441">
        <f t="shared" si="52"/>
        <v>0</v>
      </c>
      <c r="AC441">
        <f t="shared" si="53"/>
        <v>0</v>
      </c>
    </row>
    <row r="442" spans="1:29">
      <c r="A442" t="str">
        <f t="shared" si="48"/>
        <v>05-2022</v>
      </c>
      <c r="B442" s="93">
        <v>44708</v>
      </c>
      <c r="C442" s="90">
        <v>53300</v>
      </c>
      <c r="D442" s="90">
        <v>58000</v>
      </c>
      <c r="E442" s="90">
        <v>53700</v>
      </c>
      <c r="F442" s="90">
        <v>49500</v>
      </c>
      <c r="G442" s="90">
        <v>54600</v>
      </c>
      <c r="H442" s="91" t="s">
        <v>25</v>
      </c>
      <c r="I442" s="90">
        <v>54000</v>
      </c>
      <c r="J442" s="90">
        <v>51500</v>
      </c>
      <c r="K442" s="90">
        <v>53000</v>
      </c>
      <c r="L442" s="91" t="s">
        <v>25</v>
      </c>
      <c r="M442" s="90">
        <v>53500</v>
      </c>
      <c r="N442" s="90">
        <v>55000</v>
      </c>
      <c r="O442" s="90">
        <v>50600</v>
      </c>
      <c r="P442" s="91" t="s">
        <v>25</v>
      </c>
      <c r="Q442" s="90">
        <v>48500</v>
      </c>
      <c r="R442" s="90">
        <v>49500</v>
      </c>
      <c r="S442" s="90">
        <v>49500</v>
      </c>
      <c r="T442" s="90">
        <v>52300</v>
      </c>
      <c r="U442" s="90">
        <v>52600</v>
      </c>
      <c r="V442" s="90">
        <v>54800</v>
      </c>
      <c r="W442" s="90">
        <v>56300</v>
      </c>
      <c r="X442" s="90">
        <v>58500</v>
      </c>
      <c r="Y442" t="str">
        <f t="shared" si="49"/>
        <v>05-2022</v>
      </c>
      <c r="Z442">
        <f t="shared" si="50"/>
        <v>0</v>
      </c>
      <c r="AA442">
        <f t="shared" si="51"/>
        <v>0</v>
      </c>
      <c r="AB442">
        <f t="shared" si="52"/>
        <v>0</v>
      </c>
      <c r="AC442">
        <f t="shared" si="53"/>
        <v>0</v>
      </c>
    </row>
    <row r="443" spans="1:29">
      <c r="A443" t="str">
        <f t="shared" si="48"/>
        <v>05-2022</v>
      </c>
      <c r="B443" s="93">
        <v>44709</v>
      </c>
      <c r="C443" s="90">
        <v>53500</v>
      </c>
      <c r="D443" s="90">
        <v>57000</v>
      </c>
      <c r="E443" s="90">
        <v>53700</v>
      </c>
      <c r="F443" s="90">
        <v>49500</v>
      </c>
      <c r="G443" s="90">
        <v>54600</v>
      </c>
      <c r="H443" s="91" t="s">
        <v>25</v>
      </c>
      <c r="I443" s="90">
        <v>53000</v>
      </c>
      <c r="J443" s="90">
        <v>51500</v>
      </c>
      <c r="K443" s="90">
        <v>53200</v>
      </c>
      <c r="L443" s="91" t="s">
        <v>25</v>
      </c>
      <c r="M443" s="90">
        <v>53300</v>
      </c>
      <c r="N443" s="90">
        <v>55000</v>
      </c>
      <c r="O443" s="90">
        <v>51200</v>
      </c>
      <c r="P443" s="91" t="s">
        <v>25</v>
      </c>
      <c r="Q443" s="90">
        <v>49300</v>
      </c>
      <c r="R443" s="90">
        <v>49700</v>
      </c>
      <c r="S443" s="90">
        <v>49500</v>
      </c>
      <c r="T443" s="90">
        <v>52300</v>
      </c>
      <c r="U443" s="90">
        <v>52800</v>
      </c>
      <c r="V443" s="90">
        <v>54800</v>
      </c>
      <c r="W443" s="90">
        <v>55800</v>
      </c>
      <c r="X443" s="90">
        <v>58200</v>
      </c>
      <c r="Y443" t="str">
        <f t="shared" si="49"/>
        <v>05-2022</v>
      </c>
      <c r="Z443">
        <f t="shared" si="50"/>
        <v>0</v>
      </c>
      <c r="AA443">
        <f t="shared" si="51"/>
        <v>0</v>
      </c>
      <c r="AB443">
        <f t="shared" si="52"/>
        <v>0</v>
      </c>
      <c r="AC443">
        <f t="shared" si="53"/>
        <v>0</v>
      </c>
    </row>
    <row r="444" spans="1:29">
      <c r="A444" t="str">
        <f t="shared" si="48"/>
        <v>05-2022</v>
      </c>
      <c r="B444" s="93">
        <v>44710</v>
      </c>
      <c r="C444" s="90" t="s">
        <v>24</v>
      </c>
      <c r="D444" s="90" t="s">
        <v>24</v>
      </c>
      <c r="E444" s="90" t="s">
        <v>24</v>
      </c>
      <c r="F444" s="90" t="s">
        <v>24</v>
      </c>
      <c r="G444" s="90" t="s">
        <v>24</v>
      </c>
      <c r="H444" s="90" t="s">
        <v>24</v>
      </c>
      <c r="I444" s="90" t="s">
        <v>24</v>
      </c>
      <c r="J444" s="90" t="s">
        <v>24</v>
      </c>
      <c r="K444" s="90" t="s">
        <v>24</v>
      </c>
      <c r="L444" s="90" t="s">
        <v>24</v>
      </c>
      <c r="M444" s="90" t="s">
        <v>24</v>
      </c>
      <c r="N444" s="90" t="s">
        <v>24</v>
      </c>
      <c r="O444" s="90" t="s">
        <v>24</v>
      </c>
      <c r="P444" s="90" t="s">
        <v>24</v>
      </c>
      <c r="Q444" s="90" t="s">
        <v>24</v>
      </c>
      <c r="R444" s="90" t="s">
        <v>24</v>
      </c>
      <c r="S444" s="90" t="s">
        <v>24</v>
      </c>
      <c r="T444" s="90" t="s">
        <v>24</v>
      </c>
      <c r="U444" s="90" t="s">
        <v>24</v>
      </c>
      <c r="V444" s="90" t="s">
        <v>24</v>
      </c>
      <c r="W444" s="90" t="s">
        <v>24</v>
      </c>
      <c r="X444" s="90" t="s">
        <v>24</v>
      </c>
      <c r="Y444" t="str">
        <f t="shared" si="49"/>
        <v>05-2022</v>
      </c>
      <c r="Z444">
        <f t="shared" si="50"/>
        <v>0</v>
      </c>
      <c r="AA444">
        <f t="shared" si="51"/>
        <v>0</v>
      </c>
      <c r="AB444">
        <f t="shared" si="52"/>
        <v>0</v>
      </c>
      <c r="AC444">
        <f t="shared" si="53"/>
        <v>0</v>
      </c>
    </row>
    <row r="445" spans="1:29">
      <c r="A445" t="str">
        <f t="shared" si="48"/>
        <v>05-2022</v>
      </c>
      <c r="B445" s="93">
        <v>44711</v>
      </c>
      <c r="C445" s="90">
        <v>53900</v>
      </c>
      <c r="D445" s="90">
        <v>56500</v>
      </c>
      <c r="E445" s="90">
        <v>55000</v>
      </c>
      <c r="F445" s="90">
        <v>50500</v>
      </c>
      <c r="G445" s="90">
        <v>54600</v>
      </c>
      <c r="H445" s="91" t="s">
        <v>25</v>
      </c>
      <c r="I445" s="90">
        <v>53000</v>
      </c>
      <c r="J445" s="90">
        <v>52400</v>
      </c>
      <c r="K445" s="90">
        <v>53800</v>
      </c>
      <c r="L445" s="91" t="s">
        <v>25</v>
      </c>
      <c r="M445" s="90">
        <v>54500</v>
      </c>
      <c r="N445" s="90">
        <v>55300</v>
      </c>
      <c r="O445" s="90">
        <v>52500</v>
      </c>
      <c r="P445" s="91" t="s">
        <v>25</v>
      </c>
      <c r="Q445" s="90">
        <v>50500</v>
      </c>
      <c r="R445" s="90">
        <v>50700</v>
      </c>
      <c r="S445" s="90">
        <v>50200</v>
      </c>
      <c r="T445" s="90">
        <v>53300</v>
      </c>
      <c r="U445" s="90">
        <v>53300</v>
      </c>
      <c r="V445" s="90">
        <v>54800</v>
      </c>
      <c r="W445" s="90">
        <v>55800</v>
      </c>
      <c r="X445" s="90">
        <v>58200</v>
      </c>
      <c r="Y445" t="str">
        <f t="shared" si="49"/>
        <v>05-2022</v>
      </c>
      <c r="Z445">
        <f t="shared" si="50"/>
        <v>0</v>
      </c>
      <c r="AA445">
        <f t="shared" si="51"/>
        <v>0</v>
      </c>
      <c r="AB445">
        <f t="shared" si="52"/>
        <v>0</v>
      </c>
      <c r="AC445">
        <f t="shared" si="53"/>
        <v>0</v>
      </c>
    </row>
    <row r="446" spans="1:29">
      <c r="A446" t="str">
        <f t="shared" si="48"/>
        <v>05-2022</v>
      </c>
      <c r="B446" s="93">
        <v>44712</v>
      </c>
      <c r="C446" s="90">
        <v>54000</v>
      </c>
      <c r="D446" s="90">
        <v>56000</v>
      </c>
      <c r="E446" s="90">
        <v>54500</v>
      </c>
      <c r="F446" s="90">
        <v>50000</v>
      </c>
      <c r="G446" s="90">
        <v>54800</v>
      </c>
      <c r="H446" s="91" t="s">
        <v>25</v>
      </c>
      <c r="I446" s="90">
        <v>53000</v>
      </c>
      <c r="J446" s="90">
        <v>52200</v>
      </c>
      <c r="K446" s="90">
        <v>54000</v>
      </c>
      <c r="L446" s="91" t="s">
        <v>25</v>
      </c>
      <c r="M446" s="90">
        <v>54300</v>
      </c>
      <c r="N446" s="90">
        <v>55700</v>
      </c>
      <c r="O446" s="90">
        <v>52000</v>
      </c>
      <c r="P446" s="91" t="s">
        <v>25</v>
      </c>
      <c r="Q446" s="90">
        <v>49500</v>
      </c>
      <c r="R446" s="90">
        <v>50000</v>
      </c>
      <c r="S446" s="90">
        <v>50000</v>
      </c>
      <c r="T446" s="90">
        <v>52800</v>
      </c>
      <c r="U446" s="90">
        <v>53300</v>
      </c>
      <c r="V446" s="90">
        <v>54800</v>
      </c>
      <c r="W446" s="90">
        <v>55800</v>
      </c>
      <c r="X446" s="90">
        <v>58200</v>
      </c>
      <c r="Y446" t="str">
        <f t="shared" si="49"/>
        <v>05-2022</v>
      </c>
      <c r="Z446">
        <f t="shared" si="50"/>
        <v>0</v>
      </c>
      <c r="AA446">
        <f t="shared" si="51"/>
        <v>0</v>
      </c>
      <c r="AB446">
        <f t="shared" si="52"/>
        <v>0</v>
      </c>
      <c r="AC446">
        <f t="shared" si="53"/>
        <v>0</v>
      </c>
    </row>
    <row r="447" spans="1:29">
      <c r="A447" t="str">
        <f t="shared" si="48"/>
        <v>06-2022</v>
      </c>
      <c r="B447" s="93">
        <v>44713</v>
      </c>
      <c r="C447" s="90">
        <v>54000</v>
      </c>
      <c r="D447" s="90">
        <v>55500</v>
      </c>
      <c r="E447" s="90">
        <v>54000</v>
      </c>
      <c r="F447" s="90">
        <v>48500</v>
      </c>
      <c r="G447" s="90">
        <v>54800</v>
      </c>
      <c r="H447" s="91" t="s">
        <v>25</v>
      </c>
      <c r="I447" s="90">
        <v>52500</v>
      </c>
      <c r="J447" s="90">
        <v>51200</v>
      </c>
      <c r="K447" s="90">
        <v>54000</v>
      </c>
      <c r="L447" s="91" t="s">
        <v>25</v>
      </c>
      <c r="M447" s="90">
        <v>53200</v>
      </c>
      <c r="N447" s="90">
        <v>55700</v>
      </c>
      <c r="O447" s="90">
        <v>51000</v>
      </c>
      <c r="P447" s="91" t="s">
        <v>25</v>
      </c>
      <c r="Q447" s="90">
        <v>49000</v>
      </c>
      <c r="R447" s="90">
        <v>49400</v>
      </c>
      <c r="S447" s="90">
        <v>49200</v>
      </c>
      <c r="T447" s="90">
        <v>51300</v>
      </c>
      <c r="U447" s="90">
        <v>52500</v>
      </c>
      <c r="V447" s="90">
        <v>52800</v>
      </c>
      <c r="W447" s="90">
        <v>55800</v>
      </c>
      <c r="X447" s="90">
        <v>58200</v>
      </c>
      <c r="Y447" t="str">
        <f t="shared" si="49"/>
        <v>06-2022</v>
      </c>
      <c r="Z447">
        <f t="shared" si="50"/>
        <v>0</v>
      </c>
      <c r="AA447">
        <f t="shared" si="51"/>
        <v>0</v>
      </c>
      <c r="AB447">
        <f t="shared" si="52"/>
        <v>0</v>
      </c>
      <c r="AC447">
        <f t="shared" si="53"/>
        <v>0</v>
      </c>
    </row>
    <row r="448" spans="1:29">
      <c r="A448" t="str">
        <f t="shared" si="48"/>
        <v>06-2022</v>
      </c>
      <c r="B448" s="93">
        <v>44714</v>
      </c>
      <c r="C448" s="90">
        <v>54000</v>
      </c>
      <c r="D448" s="90">
        <v>55000</v>
      </c>
      <c r="E448" s="90">
        <v>54000</v>
      </c>
      <c r="F448" s="90">
        <v>49000</v>
      </c>
      <c r="G448" s="90">
        <v>54200</v>
      </c>
      <c r="H448" s="91" t="s">
        <v>25</v>
      </c>
      <c r="I448" s="90">
        <v>52000</v>
      </c>
      <c r="J448" s="90">
        <v>51200</v>
      </c>
      <c r="K448" s="90">
        <v>54000</v>
      </c>
      <c r="L448" s="91" t="s">
        <v>25</v>
      </c>
      <c r="M448" s="90">
        <v>53200</v>
      </c>
      <c r="N448" s="90">
        <v>55700</v>
      </c>
      <c r="O448" s="90">
        <v>51000</v>
      </c>
      <c r="P448" s="91" t="s">
        <v>25</v>
      </c>
      <c r="Q448" s="90">
        <v>49100</v>
      </c>
      <c r="R448" s="90">
        <v>49400</v>
      </c>
      <c r="S448" s="90">
        <v>49200</v>
      </c>
      <c r="T448" s="90">
        <v>51800</v>
      </c>
      <c r="U448" s="90">
        <v>52500</v>
      </c>
      <c r="V448" s="90">
        <v>52800</v>
      </c>
      <c r="W448" s="90">
        <v>55000</v>
      </c>
      <c r="X448" s="90">
        <v>57400</v>
      </c>
      <c r="Y448" t="str">
        <f t="shared" si="49"/>
        <v>06-2022</v>
      </c>
      <c r="Z448">
        <f t="shared" si="50"/>
        <v>0</v>
      </c>
      <c r="AA448">
        <f t="shared" si="51"/>
        <v>0</v>
      </c>
      <c r="AB448">
        <f t="shared" si="52"/>
        <v>0</v>
      </c>
      <c r="AC448">
        <f t="shared" si="53"/>
        <v>0</v>
      </c>
    </row>
    <row r="449" spans="1:29">
      <c r="A449" t="str">
        <f t="shared" si="48"/>
        <v>06-2022</v>
      </c>
      <c r="B449" s="93">
        <v>44715</v>
      </c>
      <c r="C449" s="90">
        <v>54000</v>
      </c>
      <c r="D449" s="90">
        <v>55000</v>
      </c>
      <c r="E449" s="90">
        <v>55000</v>
      </c>
      <c r="F449" s="90">
        <v>50000</v>
      </c>
      <c r="G449" s="90">
        <v>54300</v>
      </c>
      <c r="H449" s="91" t="s">
        <v>25</v>
      </c>
      <c r="I449" s="90">
        <v>52500</v>
      </c>
      <c r="J449" s="90">
        <v>52200</v>
      </c>
      <c r="K449" s="90">
        <v>54000</v>
      </c>
      <c r="L449" s="91" t="s">
        <v>25</v>
      </c>
      <c r="M449" s="90">
        <v>54300</v>
      </c>
      <c r="N449" s="90">
        <v>55400</v>
      </c>
      <c r="O449" s="90">
        <v>53000</v>
      </c>
      <c r="P449" s="91" t="s">
        <v>25</v>
      </c>
      <c r="Q449" s="90">
        <v>49200</v>
      </c>
      <c r="R449" s="90">
        <v>49800</v>
      </c>
      <c r="S449" s="90">
        <v>49600</v>
      </c>
      <c r="T449" s="90">
        <v>52800</v>
      </c>
      <c r="U449" s="90">
        <v>52800</v>
      </c>
      <c r="V449" s="90">
        <v>52800</v>
      </c>
      <c r="W449" s="90">
        <v>55000</v>
      </c>
      <c r="X449" s="90">
        <v>57400</v>
      </c>
      <c r="Y449" t="str">
        <f t="shared" si="49"/>
        <v>06-2022</v>
      </c>
      <c r="Z449">
        <f t="shared" si="50"/>
        <v>0</v>
      </c>
      <c r="AA449">
        <f t="shared" si="51"/>
        <v>0</v>
      </c>
      <c r="AB449">
        <f t="shared" si="52"/>
        <v>0</v>
      </c>
      <c r="AC449">
        <f t="shared" si="53"/>
        <v>0</v>
      </c>
    </row>
    <row r="450" spans="1:29">
      <c r="A450" t="str">
        <f t="shared" si="48"/>
        <v>06-2022</v>
      </c>
      <c r="B450" s="93">
        <v>44716</v>
      </c>
      <c r="C450" s="90">
        <v>54000</v>
      </c>
      <c r="D450" s="90">
        <v>55000</v>
      </c>
      <c r="E450" s="90">
        <v>55000</v>
      </c>
      <c r="F450" s="90">
        <v>49500</v>
      </c>
      <c r="G450" s="90">
        <v>54300</v>
      </c>
      <c r="H450" s="91" t="s">
        <v>25</v>
      </c>
      <c r="I450" s="90">
        <v>52000</v>
      </c>
      <c r="J450" s="90">
        <v>52300</v>
      </c>
      <c r="K450" s="90">
        <v>54000</v>
      </c>
      <c r="L450" s="91" t="s">
        <v>25</v>
      </c>
      <c r="M450" s="90">
        <v>54300</v>
      </c>
      <c r="N450" s="90">
        <v>55200</v>
      </c>
      <c r="O450" s="90">
        <v>52300</v>
      </c>
      <c r="P450" s="91" t="s">
        <v>25</v>
      </c>
      <c r="Q450" s="90">
        <v>49400</v>
      </c>
      <c r="R450" s="90">
        <v>50000</v>
      </c>
      <c r="S450" s="90">
        <v>49500</v>
      </c>
      <c r="T450" s="90">
        <v>52300</v>
      </c>
      <c r="U450" s="90">
        <v>52800</v>
      </c>
      <c r="V450" s="90">
        <v>52800</v>
      </c>
      <c r="W450" s="90">
        <v>55000</v>
      </c>
      <c r="X450" s="90">
        <v>57400</v>
      </c>
      <c r="Y450" t="str">
        <f t="shared" si="49"/>
        <v>06-2022</v>
      </c>
      <c r="Z450">
        <f t="shared" si="50"/>
        <v>0</v>
      </c>
      <c r="AA450">
        <f t="shared" si="51"/>
        <v>0</v>
      </c>
      <c r="AB450">
        <f t="shared" si="52"/>
        <v>0</v>
      </c>
      <c r="AC450">
        <f t="shared" si="53"/>
        <v>0</v>
      </c>
    </row>
    <row r="451" spans="1:29">
      <c r="A451" t="str">
        <f t="shared" si="48"/>
        <v>06-2022</v>
      </c>
      <c r="B451" s="93">
        <v>44717</v>
      </c>
      <c r="C451" s="90" t="s">
        <v>24</v>
      </c>
      <c r="D451" s="90" t="s">
        <v>24</v>
      </c>
      <c r="E451" s="90" t="s">
        <v>24</v>
      </c>
      <c r="F451" s="90" t="s">
        <v>24</v>
      </c>
      <c r="G451" s="90" t="s">
        <v>24</v>
      </c>
      <c r="H451" s="90" t="s">
        <v>24</v>
      </c>
      <c r="I451" s="90" t="s">
        <v>24</v>
      </c>
      <c r="J451" s="90" t="s">
        <v>24</v>
      </c>
      <c r="K451" s="90" t="s">
        <v>24</v>
      </c>
      <c r="L451" s="90" t="s">
        <v>24</v>
      </c>
      <c r="M451" s="90" t="s">
        <v>24</v>
      </c>
      <c r="N451" s="90" t="s">
        <v>24</v>
      </c>
      <c r="O451" s="90" t="s">
        <v>24</v>
      </c>
      <c r="P451" s="90" t="s">
        <v>24</v>
      </c>
      <c r="Q451" s="90" t="s">
        <v>24</v>
      </c>
      <c r="R451" s="90" t="s">
        <v>24</v>
      </c>
      <c r="S451" s="90" t="s">
        <v>24</v>
      </c>
      <c r="T451" s="90" t="s">
        <v>24</v>
      </c>
      <c r="U451" s="90" t="s">
        <v>24</v>
      </c>
      <c r="V451" s="90" t="s">
        <v>24</v>
      </c>
      <c r="W451" s="90" t="s">
        <v>24</v>
      </c>
      <c r="X451" s="90" t="s">
        <v>24</v>
      </c>
      <c r="Y451" t="str">
        <f t="shared" si="49"/>
        <v>06-2022</v>
      </c>
      <c r="Z451">
        <f t="shared" si="50"/>
        <v>0</v>
      </c>
      <c r="AA451">
        <f t="shared" si="51"/>
        <v>0</v>
      </c>
      <c r="AB451">
        <f t="shared" si="52"/>
        <v>0</v>
      </c>
      <c r="AC451">
        <f t="shared" si="53"/>
        <v>0</v>
      </c>
    </row>
    <row r="452" spans="1:29">
      <c r="A452" t="str">
        <f t="shared" si="48"/>
        <v>06-2022</v>
      </c>
      <c r="B452" s="93">
        <v>44718</v>
      </c>
      <c r="C452" s="90">
        <v>54000</v>
      </c>
      <c r="D452" s="90">
        <v>54700</v>
      </c>
      <c r="E452" s="90">
        <v>55700</v>
      </c>
      <c r="F452" s="90">
        <v>49500</v>
      </c>
      <c r="G452" s="90">
        <v>54300</v>
      </c>
      <c r="H452" s="91" t="s">
        <v>25</v>
      </c>
      <c r="I452" s="90">
        <v>52500</v>
      </c>
      <c r="J452" s="90">
        <v>53000</v>
      </c>
      <c r="K452" s="90">
        <v>54000</v>
      </c>
      <c r="L452" s="91" t="s">
        <v>25</v>
      </c>
      <c r="M452" s="90">
        <v>54300</v>
      </c>
      <c r="N452" s="90">
        <v>54900</v>
      </c>
      <c r="O452" s="90">
        <v>52700</v>
      </c>
      <c r="P452" s="91" t="s">
        <v>25</v>
      </c>
      <c r="Q452" s="90">
        <v>49200</v>
      </c>
      <c r="R452" s="90">
        <v>50000</v>
      </c>
      <c r="S452" s="90">
        <v>49600</v>
      </c>
      <c r="T452" s="90">
        <v>52300</v>
      </c>
      <c r="U452" s="90">
        <v>52800</v>
      </c>
      <c r="V452" s="90">
        <v>52800</v>
      </c>
      <c r="W452" s="90">
        <v>55000</v>
      </c>
      <c r="X452" s="90">
        <v>57400</v>
      </c>
      <c r="Y452" t="str">
        <f t="shared" si="49"/>
        <v>06-2022</v>
      </c>
      <c r="Z452">
        <f t="shared" si="50"/>
        <v>0</v>
      </c>
      <c r="AA452">
        <f t="shared" si="51"/>
        <v>0</v>
      </c>
      <c r="AB452">
        <f t="shared" si="52"/>
        <v>0</v>
      </c>
      <c r="AC452">
        <f t="shared" si="53"/>
        <v>0</v>
      </c>
    </row>
    <row r="453" spans="1:29">
      <c r="A453" t="str">
        <f t="shared" si="48"/>
        <v>06-2022</v>
      </c>
      <c r="B453" s="93">
        <v>44719</v>
      </c>
      <c r="C453" s="90">
        <v>54000</v>
      </c>
      <c r="D453" s="90">
        <v>54500</v>
      </c>
      <c r="E453" s="90">
        <v>55700</v>
      </c>
      <c r="F453" s="90">
        <v>49500</v>
      </c>
      <c r="G453" s="90">
        <v>54300</v>
      </c>
      <c r="H453" s="91" t="s">
        <v>25</v>
      </c>
      <c r="I453" s="90">
        <v>52000</v>
      </c>
      <c r="J453" s="90">
        <v>53000</v>
      </c>
      <c r="K453" s="90">
        <v>54000</v>
      </c>
      <c r="L453" s="91" t="s">
        <v>25</v>
      </c>
      <c r="M453" s="90">
        <v>54300</v>
      </c>
      <c r="N453" s="90">
        <v>54700</v>
      </c>
      <c r="O453" s="90">
        <v>52700</v>
      </c>
      <c r="P453" s="91" t="s">
        <v>25</v>
      </c>
      <c r="Q453" s="90">
        <v>48850</v>
      </c>
      <c r="R453" s="90">
        <v>49900</v>
      </c>
      <c r="S453" s="90">
        <v>49000</v>
      </c>
      <c r="T453" s="90">
        <v>52300</v>
      </c>
      <c r="U453" s="90">
        <v>52800</v>
      </c>
      <c r="V453" s="90">
        <v>52800</v>
      </c>
      <c r="W453" s="90">
        <v>54500</v>
      </c>
      <c r="X453" s="90">
        <v>57000</v>
      </c>
      <c r="Y453" t="str">
        <f t="shared" si="49"/>
        <v>06-2022</v>
      </c>
      <c r="Z453">
        <f t="shared" si="50"/>
        <v>0</v>
      </c>
      <c r="AA453">
        <f t="shared" si="51"/>
        <v>0</v>
      </c>
      <c r="AB453">
        <f t="shared" si="52"/>
        <v>0</v>
      </c>
      <c r="AC453">
        <f t="shared" si="53"/>
        <v>0</v>
      </c>
    </row>
    <row r="454" spans="1:29">
      <c r="A454" t="str">
        <f t="shared" si="48"/>
        <v>06-2022</v>
      </c>
      <c r="B454" s="93">
        <v>44720</v>
      </c>
      <c r="C454" s="90">
        <v>53800</v>
      </c>
      <c r="D454" s="90">
        <v>54500</v>
      </c>
      <c r="E454" s="90">
        <v>55500</v>
      </c>
      <c r="F454" s="90">
        <v>49000</v>
      </c>
      <c r="G454" s="90">
        <v>54300</v>
      </c>
      <c r="H454" s="91" t="s">
        <v>25</v>
      </c>
      <c r="I454" s="90">
        <v>52000</v>
      </c>
      <c r="J454" s="90">
        <v>52700</v>
      </c>
      <c r="K454" s="90">
        <v>54000</v>
      </c>
      <c r="L454" s="91" t="s">
        <v>25</v>
      </c>
      <c r="M454" s="90">
        <v>53800</v>
      </c>
      <c r="N454" s="90">
        <v>54400</v>
      </c>
      <c r="O454" s="90">
        <v>52300</v>
      </c>
      <c r="P454" s="91" t="s">
        <v>25</v>
      </c>
      <c r="Q454" s="90">
        <v>48500</v>
      </c>
      <c r="R454" s="90">
        <v>49900</v>
      </c>
      <c r="S454" s="90">
        <v>48800</v>
      </c>
      <c r="T454" s="90">
        <v>51800</v>
      </c>
      <c r="U454" s="90">
        <v>52800</v>
      </c>
      <c r="V454" s="90">
        <v>52800</v>
      </c>
      <c r="W454" s="90">
        <v>54300</v>
      </c>
      <c r="X454" s="90">
        <v>56800</v>
      </c>
      <c r="Y454" t="str">
        <f t="shared" si="49"/>
        <v>06-2022</v>
      </c>
      <c r="Z454">
        <f t="shared" si="50"/>
        <v>0</v>
      </c>
      <c r="AA454">
        <f t="shared" si="51"/>
        <v>0</v>
      </c>
      <c r="AB454">
        <f t="shared" si="52"/>
        <v>0</v>
      </c>
      <c r="AC454">
        <f t="shared" si="53"/>
        <v>0</v>
      </c>
    </row>
    <row r="455" spans="1:29">
      <c r="A455" t="str">
        <f t="shared" si="48"/>
        <v>06-2022</v>
      </c>
      <c r="B455" s="93">
        <v>44721</v>
      </c>
      <c r="C455" s="90">
        <v>53700</v>
      </c>
      <c r="D455" s="90">
        <v>54000</v>
      </c>
      <c r="E455" s="90">
        <v>54700</v>
      </c>
      <c r="F455" s="90">
        <v>49000</v>
      </c>
      <c r="G455" s="90">
        <v>54000</v>
      </c>
      <c r="H455" s="91" t="s">
        <v>25</v>
      </c>
      <c r="I455" s="90">
        <v>52000</v>
      </c>
      <c r="J455" s="90">
        <v>52700</v>
      </c>
      <c r="K455" s="90">
        <v>53800</v>
      </c>
      <c r="L455" s="91" t="s">
        <v>25</v>
      </c>
      <c r="M455" s="90">
        <v>53800</v>
      </c>
      <c r="N455" s="90">
        <v>54100</v>
      </c>
      <c r="O455" s="90">
        <v>52000</v>
      </c>
      <c r="P455" s="91" t="s">
        <v>25</v>
      </c>
      <c r="Q455" s="90">
        <v>48500</v>
      </c>
      <c r="R455" s="90">
        <v>49500</v>
      </c>
      <c r="S455" s="90">
        <v>48600</v>
      </c>
      <c r="T455" s="90">
        <v>51800</v>
      </c>
      <c r="U455" s="90">
        <v>52300</v>
      </c>
      <c r="V455" s="90">
        <v>52300</v>
      </c>
      <c r="W455" s="90">
        <v>54300</v>
      </c>
      <c r="X455" s="90">
        <v>56800</v>
      </c>
      <c r="Y455" t="str">
        <f t="shared" si="49"/>
        <v>06-2022</v>
      </c>
      <c r="Z455">
        <f t="shared" si="50"/>
        <v>0</v>
      </c>
      <c r="AA455">
        <f t="shared" si="51"/>
        <v>0</v>
      </c>
      <c r="AB455">
        <f t="shared" si="52"/>
        <v>0</v>
      </c>
      <c r="AC455">
        <f t="shared" si="53"/>
        <v>0</v>
      </c>
    </row>
    <row r="456" spans="1:29">
      <c r="A456" t="str">
        <f t="shared" si="48"/>
        <v>06-2022</v>
      </c>
      <c r="B456" s="93">
        <v>44722</v>
      </c>
      <c r="C456" s="90">
        <v>53700</v>
      </c>
      <c r="D456" s="90">
        <v>53500</v>
      </c>
      <c r="E456" s="90">
        <v>55000</v>
      </c>
      <c r="F456" s="90">
        <v>48500</v>
      </c>
      <c r="G456" s="90">
        <v>53800</v>
      </c>
      <c r="H456" s="91" t="s">
        <v>25</v>
      </c>
      <c r="I456" s="90">
        <v>52000</v>
      </c>
      <c r="J456" s="90">
        <v>53000</v>
      </c>
      <c r="K456" s="90">
        <v>53800</v>
      </c>
      <c r="L456" s="91" t="s">
        <v>25</v>
      </c>
      <c r="M456" s="90">
        <v>53900</v>
      </c>
      <c r="N456" s="90">
        <v>53900</v>
      </c>
      <c r="O456" s="90">
        <v>52200</v>
      </c>
      <c r="P456" s="91" t="s">
        <v>25</v>
      </c>
      <c r="Q456" s="90">
        <v>48700</v>
      </c>
      <c r="R456" s="90">
        <v>49600</v>
      </c>
      <c r="S456" s="90">
        <v>48600</v>
      </c>
      <c r="T456" s="90">
        <v>51250</v>
      </c>
      <c r="U456" s="90">
        <v>52300</v>
      </c>
      <c r="V456" s="90">
        <v>52300</v>
      </c>
      <c r="W456" s="90">
        <v>54300</v>
      </c>
      <c r="X456" s="90">
        <v>56800</v>
      </c>
      <c r="Y456" t="str">
        <f t="shared" si="49"/>
        <v>06-2022</v>
      </c>
      <c r="Z456">
        <f t="shared" si="50"/>
        <v>0</v>
      </c>
      <c r="AA456">
        <f t="shared" si="51"/>
        <v>0</v>
      </c>
      <c r="AB456">
        <f t="shared" si="52"/>
        <v>0</v>
      </c>
      <c r="AC456">
        <f t="shared" si="53"/>
        <v>0</v>
      </c>
    </row>
    <row r="457" spans="1:29">
      <c r="A457" t="str">
        <f t="shared" si="48"/>
        <v>06-2022</v>
      </c>
      <c r="B457" s="93">
        <v>44723</v>
      </c>
      <c r="C457" s="90">
        <v>53700</v>
      </c>
      <c r="D457" s="90">
        <v>53000</v>
      </c>
      <c r="E457" s="90">
        <v>55000</v>
      </c>
      <c r="F457" s="90">
        <v>48700</v>
      </c>
      <c r="G457" s="90">
        <v>53800</v>
      </c>
      <c r="H457" s="91" t="s">
        <v>25</v>
      </c>
      <c r="I457" s="90">
        <v>52000</v>
      </c>
      <c r="J457" s="90">
        <v>53300</v>
      </c>
      <c r="K457" s="90">
        <v>53800</v>
      </c>
      <c r="L457" s="91" t="s">
        <v>25</v>
      </c>
      <c r="M457" s="90">
        <v>54000</v>
      </c>
      <c r="N457" s="90">
        <v>53400</v>
      </c>
      <c r="O457" s="90">
        <v>52800</v>
      </c>
      <c r="P457" s="91" t="s">
        <v>25</v>
      </c>
      <c r="Q457" s="90">
        <v>48700</v>
      </c>
      <c r="R457" s="90">
        <v>49900</v>
      </c>
      <c r="S457" s="90">
        <v>48500</v>
      </c>
      <c r="T457" s="90">
        <v>51500</v>
      </c>
      <c r="U457" s="90">
        <v>52600</v>
      </c>
      <c r="V457" s="90">
        <v>52200</v>
      </c>
      <c r="W457" s="90">
        <v>54300</v>
      </c>
      <c r="X457" s="90">
        <v>56800</v>
      </c>
      <c r="Y457" t="str">
        <f t="shared" si="49"/>
        <v>06-2022</v>
      </c>
      <c r="Z457">
        <f t="shared" si="50"/>
        <v>0</v>
      </c>
      <c r="AA457">
        <f t="shared" si="51"/>
        <v>0</v>
      </c>
      <c r="AB457">
        <f t="shared" si="52"/>
        <v>0</v>
      </c>
      <c r="AC457">
        <f t="shared" si="53"/>
        <v>0</v>
      </c>
    </row>
    <row r="458" spans="1:29">
      <c r="A458" t="str">
        <f t="shared" si="48"/>
        <v>06-2022</v>
      </c>
      <c r="B458" s="93">
        <v>44724</v>
      </c>
      <c r="C458" s="90" t="s">
        <v>24</v>
      </c>
      <c r="D458" s="90" t="s">
        <v>24</v>
      </c>
      <c r="E458" s="90" t="s">
        <v>24</v>
      </c>
      <c r="F458" s="90" t="s">
        <v>24</v>
      </c>
      <c r="G458" s="90" t="s">
        <v>24</v>
      </c>
      <c r="H458" s="90" t="s">
        <v>24</v>
      </c>
      <c r="I458" s="90" t="s">
        <v>24</v>
      </c>
      <c r="J458" s="90" t="s">
        <v>24</v>
      </c>
      <c r="K458" s="90" t="s">
        <v>24</v>
      </c>
      <c r="L458" s="90" t="s">
        <v>24</v>
      </c>
      <c r="M458" s="90" t="s">
        <v>24</v>
      </c>
      <c r="N458" s="90" t="s">
        <v>24</v>
      </c>
      <c r="O458" s="90" t="s">
        <v>24</v>
      </c>
      <c r="P458" s="90" t="s">
        <v>24</v>
      </c>
      <c r="Q458" s="90" t="s">
        <v>24</v>
      </c>
      <c r="R458" s="90" t="s">
        <v>24</v>
      </c>
      <c r="S458" s="90" t="s">
        <v>24</v>
      </c>
      <c r="T458" s="90" t="s">
        <v>24</v>
      </c>
      <c r="U458" s="90" t="s">
        <v>24</v>
      </c>
      <c r="V458" s="90" t="s">
        <v>24</v>
      </c>
      <c r="W458" s="90" t="s">
        <v>24</v>
      </c>
      <c r="X458" s="90" t="s">
        <v>24</v>
      </c>
      <c r="Y458" t="str">
        <f t="shared" si="49"/>
        <v>06-2022</v>
      </c>
      <c r="Z458">
        <f t="shared" si="50"/>
        <v>0</v>
      </c>
      <c r="AA458">
        <f t="shared" si="51"/>
        <v>0</v>
      </c>
      <c r="AB458">
        <f t="shared" si="52"/>
        <v>0</v>
      </c>
      <c r="AC458">
        <f t="shared" si="53"/>
        <v>0</v>
      </c>
    </row>
    <row r="459" spans="1:29">
      <c r="A459" t="str">
        <f t="shared" si="48"/>
        <v>06-2022</v>
      </c>
      <c r="B459" s="93">
        <v>44725</v>
      </c>
      <c r="C459" s="90">
        <v>54000</v>
      </c>
      <c r="D459" s="90">
        <v>53000</v>
      </c>
      <c r="E459" s="90">
        <v>56200</v>
      </c>
      <c r="F459" s="90">
        <v>49500</v>
      </c>
      <c r="G459" s="90">
        <v>53800</v>
      </c>
      <c r="H459" s="91" t="s">
        <v>25</v>
      </c>
      <c r="I459" s="90">
        <v>52500</v>
      </c>
      <c r="J459" s="90">
        <v>53600</v>
      </c>
      <c r="K459" s="90">
        <v>53800</v>
      </c>
      <c r="L459" s="91" t="s">
        <v>25</v>
      </c>
      <c r="M459" s="90">
        <v>54400</v>
      </c>
      <c r="N459" s="90">
        <v>52900</v>
      </c>
      <c r="O459" s="90">
        <v>54000</v>
      </c>
      <c r="P459" s="91" t="s">
        <v>25</v>
      </c>
      <c r="Q459" s="90">
        <v>49500</v>
      </c>
      <c r="R459" s="90">
        <v>50100</v>
      </c>
      <c r="S459" s="90">
        <v>49300</v>
      </c>
      <c r="T459" s="90">
        <v>52300</v>
      </c>
      <c r="U459" s="90">
        <v>52900</v>
      </c>
      <c r="V459" s="90">
        <v>52300</v>
      </c>
      <c r="W459" s="90">
        <v>54300</v>
      </c>
      <c r="X459" s="90">
        <v>56800</v>
      </c>
      <c r="Y459" t="str">
        <f t="shared" si="49"/>
        <v>06-2022</v>
      </c>
      <c r="Z459">
        <f t="shared" si="50"/>
        <v>0</v>
      </c>
      <c r="AA459">
        <f t="shared" si="51"/>
        <v>0</v>
      </c>
      <c r="AB459">
        <f t="shared" si="52"/>
        <v>0</v>
      </c>
      <c r="AC459">
        <f t="shared" si="53"/>
        <v>0</v>
      </c>
    </row>
    <row r="460" spans="1:29">
      <c r="A460" t="str">
        <f t="shared" si="48"/>
        <v>06-2022</v>
      </c>
      <c r="B460" s="93">
        <v>44726</v>
      </c>
      <c r="C460" s="90">
        <v>54000</v>
      </c>
      <c r="D460" s="90">
        <v>53000</v>
      </c>
      <c r="E460" s="90">
        <v>56200</v>
      </c>
      <c r="F460" s="90">
        <v>49500</v>
      </c>
      <c r="G460" s="90">
        <v>53700</v>
      </c>
      <c r="H460" s="91" t="s">
        <v>25</v>
      </c>
      <c r="I460" s="90">
        <v>53000</v>
      </c>
      <c r="J460" s="90">
        <v>53800</v>
      </c>
      <c r="K460" s="90">
        <v>53800</v>
      </c>
      <c r="L460" s="91" t="s">
        <v>25</v>
      </c>
      <c r="M460" s="90">
        <v>54400</v>
      </c>
      <c r="N460" s="90">
        <v>52600</v>
      </c>
      <c r="O460" s="90">
        <v>53600</v>
      </c>
      <c r="P460" s="91" t="s">
        <v>25</v>
      </c>
      <c r="Q460" s="90">
        <v>49500</v>
      </c>
      <c r="R460" s="90">
        <v>50100</v>
      </c>
      <c r="S460" s="90">
        <v>49300</v>
      </c>
      <c r="T460" s="90">
        <v>52300</v>
      </c>
      <c r="U460" s="90">
        <v>53100</v>
      </c>
      <c r="V460" s="90">
        <v>52300</v>
      </c>
      <c r="W460" s="90">
        <v>54500</v>
      </c>
      <c r="X460" s="90">
        <v>56800</v>
      </c>
      <c r="Y460" t="str">
        <f t="shared" si="49"/>
        <v>06-2022</v>
      </c>
      <c r="Z460">
        <f t="shared" si="50"/>
        <v>0</v>
      </c>
      <c r="AA460">
        <f t="shared" si="51"/>
        <v>0</v>
      </c>
      <c r="AB460">
        <f t="shared" si="52"/>
        <v>0</v>
      </c>
      <c r="AC460">
        <f t="shared" si="53"/>
        <v>0</v>
      </c>
    </row>
    <row r="461" spans="1:29">
      <c r="A461" t="str">
        <f t="shared" si="48"/>
        <v>06-2022</v>
      </c>
      <c r="B461" s="93">
        <v>44727</v>
      </c>
      <c r="C461" s="90">
        <v>54000</v>
      </c>
      <c r="D461" s="90">
        <v>53000</v>
      </c>
      <c r="E461" s="90">
        <v>56200</v>
      </c>
      <c r="F461" s="90">
        <v>49500</v>
      </c>
      <c r="G461" s="90">
        <v>54200</v>
      </c>
      <c r="H461" s="91" t="s">
        <v>25</v>
      </c>
      <c r="I461" s="90">
        <v>52500</v>
      </c>
      <c r="J461" s="90">
        <v>53800</v>
      </c>
      <c r="K461" s="90">
        <v>53800</v>
      </c>
      <c r="L461" s="91" t="s">
        <v>25</v>
      </c>
      <c r="M461" s="90">
        <v>54400</v>
      </c>
      <c r="N461" s="90">
        <v>52600</v>
      </c>
      <c r="O461" s="90">
        <v>53500</v>
      </c>
      <c r="P461" s="91" t="s">
        <v>25</v>
      </c>
      <c r="Q461" s="90">
        <v>49800</v>
      </c>
      <c r="R461" s="90">
        <v>50400</v>
      </c>
      <c r="S461" s="90">
        <v>49500</v>
      </c>
      <c r="T461" s="90">
        <v>52300</v>
      </c>
      <c r="U461" s="90">
        <v>53100</v>
      </c>
      <c r="V461" s="90">
        <v>52300</v>
      </c>
      <c r="W461" s="90">
        <v>54500</v>
      </c>
      <c r="X461" s="90">
        <v>56800</v>
      </c>
      <c r="Y461" t="str">
        <f t="shared" si="49"/>
        <v>06-2022</v>
      </c>
      <c r="Z461">
        <f t="shared" si="50"/>
        <v>0</v>
      </c>
      <c r="AA461">
        <f t="shared" si="51"/>
        <v>0</v>
      </c>
      <c r="AB461">
        <f t="shared" si="52"/>
        <v>0</v>
      </c>
      <c r="AC461">
        <f t="shared" si="53"/>
        <v>0</v>
      </c>
    </row>
    <row r="462" spans="1:29">
      <c r="A462" t="str">
        <f t="shared" si="48"/>
        <v>06-2022</v>
      </c>
      <c r="B462" s="93">
        <v>44728</v>
      </c>
      <c r="C462" s="90">
        <v>54000</v>
      </c>
      <c r="D462" s="90">
        <v>53000</v>
      </c>
      <c r="E462" s="90">
        <v>56600</v>
      </c>
      <c r="F462" s="90">
        <v>50000</v>
      </c>
      <c r="G462" s="90">
        <v>54200</v>
      </c>
      <c r="H462" s="91" t="s">
        <v>25</v>
      </c>
      <c r="I462" s="90">
        <v>53000</v>
      </c>
      <c r="J462" s="90">
        <v>54100</v>
      </c>
      <c r="K462" s="90">
        <v>53800</v>
      </c>
      <c r="L462" s="91" t="s">
        <v>25</v>
      </c>
      <c r="M462" s="90">
        <v>54600</v>
      </c>
      <c r="N462" s="90">
        <v>52400</v>
      </c>
      <c r="O462" s="90">
        <v>53800</v>
      </c>
      <c r="P462" s="91" t="s">
        <v>25</v>
      </c>
      <c r="Q462" s="90">
        <v>50500</v>
      </c>
      <c r="R462" s="90">
        <v>51000</v>
      </c>
      <c r="S462" s="90">
        <v>50200</v>
      </c>
      <c r="T462" s="90">
        <v>52800</v>
      </c>
      <c r="U462" s="90">
        <v>53700</v>
      </c>
      <c r="V462" s="90">
        <v>53800</v>
      </c>
      <c r="W462" s="90">
        <v>54500</v>
      </c>
      <c r="X462" s="90">
        <v>56800</v>
      </c>
      <c r="Y462" t="str">
        <f t="shared" si="49"/>
        <v>06-2022</v>
      </c>
      <c r="Z462">
        <f t="shared" si="50"/>
        <v>0</v>
      </c>
      <c r="AA462">
        <f t="shared" si="51"/>
        <v>0</v>
      </c>
      <c r="AB462">
        <f t="shared" si="52"/>
        <v>0</v>
      </c>
      <c r="AC462">
        <f t="shared" si="53"/>
        <v>0</v>
      </c>
    </row>
    <row r="463" spans="1:29">
      <c r="A463" t="str">
        <f t="shared" si="48"/>
        <v>06-2022</v>
      </c>
      <c r="B463" s="93">
        <v>44729</v>
      </c>
      <c r="C463" s="90">
        <v>54000</v>
      </c>
      <c r="D463" s="90">
        <v>54000</v>
      </c>
      <c r="E463" s="90">
        <v>56700</v>
      </c>
      <c r="F463" s="90">
        <v>50500</v>
      </c>
      <c r="G463" s="90">
        <v>55000</v>
      </c>
      <c r="H463" s="91" t="s">
        <v>25</v>
      </c>
      <c r="I463" s="90">
        <v>53500</v>
      </c>
      <c r="J463" s="90">
        <v>54200</v>
      </c>
      <c r="K463" s="90">
        <v>53800</v>
      </c>
      <c r="L463" s="91" t="s">
        <v>25</v>
      </c>
      <c r="M463" s="90">
        <v>55000</v>
      </c>
      <c r="N463" s="90">
        <v>52400</v>
      </c>
      <c r="O463" s="90">
        <v>54300</v>
      </c>
      <c r="P463" s="91" t="s">
        <v>25</v>
      </c>
      <c r="Q463" s="90">
        <v>50600</v>
      </c>
      <c r="R463" s="90">
        <v>51200</v>
      </c>
      <c r="S463" s="90">
        <v>50700</v>
      </c>
      <c r="T463" s="90">
        <v>53300</v>
      </c>
      <c r="U463" s="90">
        <v>53900</v>
      </c>
      <c r="V463" s="90">
        <v>54300</v>
      </c>
      <c r="W463" s="90">
        <v>54800</v>
      </c>
      <c r="X463" s="90">
        <v>57300</v>
      </c>
      <c r="Y463" t="str">
        <f t="shared" si="49"/>
        <v>06-2022</v>
      </c>
      <c r="Z463">
        <f t="shared" si="50"/>
        <v>0</v>
      </c>
      <c r="AA463">
        <f t="shared" si="51"/>
        <v>0</v>
      </c>
      <c r="AB463">
        <f t="shared" si="52"/>
        <v>0</v>
      </c>
      <c r="AC463">
        <f t="shared" si="53"/>
        <v>0</v>
      </c>
    </row>
    <row r="464" spans="1:29">
      <c r="A464" t="str">
        <f t="shared" si="48"/>
        <v>06-2022</v>
      </c>
      <c r="B464" s="93">
        <v>44730</v>
      </c>
      <c r="C464" s="90">
        <v>54000</v>
      </c>
      <c r="D464" s="90">
        <v>54500</v>
      </c>
      <c r="E464" s="90">
        <v>57000</v>
      </c>
      <c r="F464" s="90">
        <v>50500</v>
      </c>
      <c r="G464" s="90">
        <v>55700</v>
      </c>
      <c r="H464" s="91" t="s">
        <v>25</v>
      </c>
      <c r="I464" s="90">
        <v>54000</v>
      </c>
      <c r="J464" s="90">
        <v>55000</v>
      </c>
      <c r="K464" s="90">
        <v>53800</v>
      </c>
      <c r="L464" s="91" t="s">
        <v>25</v>
      </c>
      <c r="M464" s="90">
        <v>55300</v>
      </c>
      <c r="N464" s="90">
        <v>52600</v>
      </c>
      <c r="O464" s="90">
        <v>54500</v>
      </c>
      <c r="P464" s="91" t="s">
        <v>25</v>
      </c>
      <c r="Q464" s="90">
        <v>50300</v>
      </c>
      <c r="R464" s="90">
        <v>51400</v>
      </c>
      <c r="S464" s="90">
        <v>50700</v>
      </c>
      <c r="T464" s="90">
        <v>53300</v>
      </c>
      <c r="U464" s="90">
        <v>54200</v>
      </c>
      <c r="V464" s="90">
        <v>54200</v>
      </c>
      <c r="W464" s="90">
        <v>54800</v>
      </c>
      <c r="X464" s="90">
        <v>57300</v>
      </c>
      <c r="Y464" t="str">
        <f t="shared" si="49"/>
        <v>06-2022</v>
      </c>
      <c r="Z464">
        <f t="shared" si="50"/>
        <v>0</v>
      </c>
      <c r="AA464">
        <f t="shared" si="51"/>
        <v>0</v>
      </c>
      <c r="AB464">
        <f t="shared" si="52"/>
        <v>0</v>
      </c>
      <c r="AC464">
        <f t="shared" si="53"/>
        <v>0</v>
      </c>
    </row>
    <row r="465" spans="1:29">
      <c r="A465" t="str">
        <f t="shared" si="48"/>
        <v>06-2022</v>
      </c>
      <c r="B465" s="93">
        <v>44731</v>
      </c>
      <c r="C465" s="90" t="s">
        <v>24</v>
      </c>
      <c r="D465" s="90" t="s">
        <v>24</v>
      </c>
      <c r="E465" s="90" t="s">
        <v>24</v>
      </c>
      <c r="F465" s="90" t="s">
        <v>24</v>
      </c>
      <c r="G465" s="90" t="s">
        <v>24</v>
      </c>
      <c r="H465" s="90" t="s">
        <v>24</v>
      </c>
      <c r="I465" s="90" t="s">
        <v>24</v>
      </c>
      <c r="J465" s="90" t="s">
        <v>24</v>
      </c>
      <c r="K465" s="90" t="s">
        <v>24</v>
      </c>
      <c r="L465" s="90" t="s">
        <v>24</v>
      </c>
      <c r="M465" s="90" t="s">
        <v>24</v>
      </c>
      <c r="N465" s="90" t="s">
        <v>24</v>
      </c>
      <c r="O465" s="90" t="s">
        <v>24</v>
      </c>
      <c r="P465" s="90" t="s">
        <v>24</v>
      </c>
      <c r="Q465" s="90" t="s">
        <v>24</v>
      </c>
      <c r="R465" s="90" t="s">
        <v>24</v>
      </c>
      <c r="S465" s="90" t="s">
        <v>24</v>
      </c>
      <c r="T465" s="90" t="s">
        <v>24</v>
      </c>
      <c r="U465" s="90" t="s">
        <v>24</v>
      </c>
      <c r="V465" s="90" t="s">
        <v>24</v>
      </c>
      <c r="W465" s="90" t="s">
        <v>24</v>
      </c>
      <c r="X465" s="90" t="s">
        <v>24</v>
      </c>
      <c r="Y465" t="str">
        <f t="shared" si="49"/>
        <v>06-2022</v>
      </c>
      <c r="Z465">
        <f t="shared" si="50"/>
        <v>0</v>
      </c>
      <c r="AA465">
        <f t="shared" si="51"/>
        <v>0</v>
      </c>
      <c r="AB465">
        <f t="shared" si="52"/>
        <v>0</v>
      </c>
      <c r="AC465">
        <f t="shared" si="53"/>
        <v>0</v>
      </c>
    </row>
    <row r="466" spans="1:29">
      <c r="A466" t="str">
        <f t="shared" si="48"/>
        <v>06-2022</v>
      </c>
      <c r="B466" s="93">
        <v>44732</v>
      </c>
      <c r="C466" s="90">
        <v>54000</v>
      </c>
      <c r="D466" s="90">
        <v>54500</v>
      </c>
      <c r="E466" s="90">
        <v>56500</v>
      </c>
      <c r="F466" s="90">
        <v>50500</v>
      </c>
      <c r="G466" s="90">
        <v>56200</v>
      </c>
      <c r="H466" s="91" t="s">
        <v>25</v>
      </c>
      <c r="I466" s="90">
        <v>53500</v>
      </c>
      <c r="J466" s="90">
        <v>54900</v>
      </c>
      <c r="K466" s="90">
        <v>53800</v>
      </c>
      <c r="L466" s="91" t="s">
        <v>25</v>
      </c>
      <c r="M466" s="90">
        <v>55300</v>
      </c>
      <c r="N466" s="90">
        <v>52600</v>
      </c>
      <c r="O466" s="90">
        <v>54000</v>
      </c>
      <c r="P466" s="91" t="s">
        <v>25</v>
      </c>
      <c r="Q466" s="90">
        <v>49900</v>
      </c>
      <c r="R466" s="90">
        <v>51000</v>
      </c>
      <c r="S466" s="90">
        <v>50500</v>
      </c>
      <c r="T466" s="90">
        <v>53300</v>
      </c>
      <c r="U466" s="90">
        <v>53700</v>
      </c>
      <c r="V466" s="90">
        <v>54200</v>
      </c>
      <c r="W466" s="90">
        <v>54500</v>
      </c>
      <c r="X466" s="90">
        <v>57100</v>
      </c>
      <c r="Y466" t="str">
        <f t="shared" si="49"/>
        <v>06-2022</v>
      </c>
      <c r="Z466">
        <f t="shared" si="50"/>
        <v>0</v>
      </c>
      <c r="AA466">
        <f t="shared" si="51"/>
        <v>0</v>
      </c>
      <c r="AB466">
        <f t="shared" si="52"/>
        <v>0</v>
      </c>
      <c r="AC466">
        <f t="shared" si="53"/>
        <v>0</v>
      </c>
    </row>
    <row r="467" spans="1:29">
      <c r="A467" t="str">
        <f t="shared" si="48"/>
        <v>06-2022</v>
      </c>
      <c r="B467" s="93">
        <v>44733</v>
      </c>
      <c r="C467" s="90">
        <v>53700</v>
      </c>
      <c r="D467" s="90">
        <v>54500</v>
      </c>
      <c r="E467" s="90">
        <v>55200</v>
      </c>
      <c r="F467" s="90">
        <v>50000</v>
      </c>
      <c r="G467" s="90">
        <v>56200</v>
      </c>
      <c r="H467" s="91" t="s">
        <v>25</v>
      </c>
      <c r="I467" s="90">
        <v>53500</v>
      </c>
      <c r="J467" s="90">
        <v>54500</v>
      </c>
      <c r="K467" s="90">
        <v>53800</v>
      </c>
      <c r="L467" s="91" t="s">
        <v>25</v>
      </c>
      <c r="M467" s="90">
        <v>54800</v>
      </c>
      <c r="N467" s="90">
        <v>52400</v>
      </c>
      <c r="O467" s="90">
        <v>52500</v>
      </c>
      <c r="P467" s="91" t="s">
        <v>25</v>
      </c>
      <c r="Q467" s="90">
        <v>49700</v>
      </c>
      <c r="R467" s="90">
        <v>50900</v>
      </c>
      <c r="S467" s="90">
        <v>50500</v>
      </c>
      <c r="T467" s="90">
        <v>52800</v>
      </c>
      <c r="U467" s="90">
        <v>53700</v>
      </c>
      <c r="V467" s="90">
        <v>54200</v>
      </c>
      <c r="W467" s="90">
        <v>54300</v>
      </c>
      <c r="X467" s="90">
        <v>56800</v>
      </c>
      <c r="Y467" t="str">
        <f t="shared" si="49"/>
        <v>06-2022</v>
      </c>
      <c r="Z467">
        <f t="shared" si="50"/>
        <v>0</v>
      </c>
      <c r="AA467">
        <f t="shared" si="51"/>
        <v>0</v>
      </c>
      <c r="AB467">
        <f t="shared" si="52"/>
        <v>0</v>
      </c>
      <c r="AC467">
        <f t="shared" si="53"/>
        <v>0</v>
      </c>
    </row>
    <row r="468" spans="1:29">
      <c r="A468" t="str">
        <f t="shared" si="48"/>
        <v>06-2022</v>
      </c>
      <c r="B468" s="93">
        <v>44734</v>
      </c>
      <c r="C468" s="90">
        <v>53700</v>
      </c>
      <c r="D468" s="90">
        <v>54500</v>
      </c>
      <c r="E468" s="90">
        <v>55200</v>
      </c>
      <c r="F468" s="90">
        <v>50500</v>
      </c>
      <c r="G468" s="90">
        <v>56200</v>
      </c>
      <c r="H468" s="91" t="s">
        <v>25</v>
      </c>
      <c r="I468" s="90">
        <v>53500</v>
      </c>
      <c r="J468" s="90">
        <v>54500</v>
      </c>
      <c r="K468" s="90">
        <v>53800</v>
      </c>
      <c r="L468" s="91" t="s">
        <v>25</v>
      </c>
      <c r="M468" s="90">
        <v>55000</v>
      </c>
      <c r="N468" s="90">
        <v>52100</v>
      </c>
      <c r="O468" s="90">
        <v>53000</v>
      </c>
      <c r="P468" s="91" t="s">
        <v>25</v>
      </c>
      <c r="Q468" s="90">
        <v>50500</v>
      </c>
      <c r="R468" s="90">
        <v>51100</v>
      </c>
      <c r="S468" s="90">
        <v>50800</v>
      </c>
      <c r="T468" s="90">
        <v>53300</v>
      </c>
      <c r="U468" s="90">
        <v>53900</v>
      </c>
      <c r="V468" s="90">
        <v>54300</v>
      </c>
      <c r="W468" s="90">
        <v>54300</v>
      </c>
      <c r="X468" s="90">
        <v>56800</v>
      </c>
      <c r="Y468" t="str">
        <f t="shared" si="49"/>
        <v>06-2022</v>
      </c>
      <c r="Z468">
        <f t="shared" si="50"/>
        <v>0</v>
      </c>
      <c r="AA468">
        <f t="shared" si="51"/>
        <v>0</v>
      </c>
      <c r="AB468">
        <f t="shared" si="52"/>
        <v>0</v>
      </c>
      <c r="AC468">
        <f t="shared" si="53"/>
        <v>0</v>
      </c>
    </row>
    <row r="469" spans="1:29">
      <c r="A469" t="str">
        <f t="shared" si="48"/>
        <v>06-2022</v>
      </c>
      <c r="B469" s="93">
        <v>44735</v>
      </c>
      <c r="C469" s="90">
        <v>53700</v>
      </c>
      <c r="D469" s="90">
        <v>55000</v>
      </c>
      <c r="E469" s="90">
        <v>56500</v>
      </c>
      <c r="F469" s="90">
        <v>51500</v>
      </c>
      <c r="G469" s="90">
        <v>56200</v>
      </c>
      <c r="H469" s="91" t="s">
        <v>25</v>
      </c>
      <c r="I469" s="90">
        <v>54000</v>
      </c>
      <c r="J469" s="90">
        <v>55300</v>
      </c>
      <c r="K469" s="90">
        <v>53800</v>
      </c>
      <c r="L469" s="91" t="s">
        <v>25</v>
      </c>
      <c r="M469" s="90">
        <v>55500</v>
      </c>
      <c r="N469" s="90">
        <v>52100</v>
      </c>
      <c r="O469" s="90">
        <v>54000</v>
      </c>
      <c r="P469" s="91" t="s">
        <v>25</v>
      </c>
      <c r="Q469" s="90">
        <v>51000</v>
      </c>
      <c r="R469" s="90">
        <v>51400</v>
      </c>
      <c r="S469" s="90">
        <v>51500</v>
      </c>
      <c r="T469" s="90">
        <v>54300</v>
      </c>
      <c r="U469" s="90">
        <v>54200</v>
      </c>
      <c r="V469" s="90">
        <v>54500</v>
      </c>
      <c r="W469" s="90">
        <v>54300</v>
      </c>
      <c r="X469" s="90">
        <v>56800</v>
      </c>
      <c r="Y469" t="str">
        <f t="shared" si="49"/>
        <v>06-2022</v>
      </c>
      <c r="Z469">
        <f t="shared" si="50"/>
        <v>0</v>
      </c>
      <c r="AA469">
        <f t="shared" si="51"/>
        <v>0</v>
      </c>
      <c r="AB469">
        <f t="shared" si="52"/>
        <v>0</v>
      </c>
      <c r="AC469">
        <f t="shared" si="53"/>
        <v>0</v>
      </c>
    </row>
    <row r="470" spans="1:29">
      <c r="A470" t="str">
        <f t="shared" ref="A470:A533" si="54">TEXT(B470,"mm-YYYY")</f>
        <v>06-2022</v>
      </c>
      <c r="B470" s="93">
        <v>44736</v>
      </c>
      <c r="C470" s="90">
        <v>53800</v>
      </c>
      <c r="D470" s="90">
        <v>55000</v>
      </c>
      <c r="E470" s="90">
        <v>56500</v>
      </c>
      <c r="F470" s="90">
        <v>52000</v>
      </c>
      <c r="G470" s="90">
        <v>57100</v>
      </c>
      <c r="H470" s="91" t="s">
        <v>25</v>
      </c>
      <c r="I470" s="90">
        <v>55000</v>
      </c>
      <c r="J470" s="90">
        <v>55600</v>
      </c>
      <c r="K470" s="90">
        <v>53900</v>
      </c>
      <c r="L470" s="91" t="s">
        <v>25</v>
      </c>
      <c r="M470" s="90">
        <v>56000</v>
      </c>
      <c r="N470" s="90">
        <v>52700</v>
      </c>
      <c r="O470" s="90">
        <v>54300</v>
      </c>
      <c r="P470" s="91" t="s">
        <v>25</v>
      </c>
      <c r="Q470" s="90">
        <v>51300</v>
      </c>
      <c r="R470" s="90">
        <v>51600</v>
      </c>
      <c r="S470" s="90">
        <v>51800</v>
      </c>
      <c r="T470" s="90">
        <v>54800</v>
      </c>
      <c r="U470" s="90">
        <v>54500</v>
      </c>
      <c r="V470" s="90">
        <v>54800</v>
      </c>
      <c r="W470" s="90">
        <v>55700</v>
      </c>
      <c r="X470" s="90">
        <v>58000</v>
      </c>
      <c r="Y470" t="str">
        <f t="shared" ref="Y470:Y533" si="55">TEXT(B470,"MM-YYYY")</f>
        <v>06-2022</v>
      </c>
      <c r="Z470">
        <f t="shared" ref="Z470:Z533" si="56">_xlfn.XLOOKUP(Y470,AN:AN,AP:AP,"")</f>
        <v>0</v>
      </c>
      <c r="AA470">
        <f t="shared" ref="AA470:AA533" si="57">_xlfn.XLOOKUP(Y470,AN:AN,AQ:AQ,"")</f>
        <v>0</v>
      </c>
      <c r="AB470">
        <f t="shared" ref="AB470:AB533" si="58">_xlfn.XLOOKUP(Y470,AN:AN,AR:AR,"")</f>
        <v>0</v>
      </c>
      <c r="AC470">
        <f t="shared" ref="AC470:AC533" si="59">_xlfn.XLOOKUP(Y470,AN:AN,AS:AS,"")</f>
        <v>0</v>
      </c>
    </row>
    <row r="471" spans="1:29">
      <c r="A471" t="str">
        <f t="shared" si="54"/>
        <v>06-2022</v>
      </c>
      <c r="B471" s="93">
        <v>44737</v>
      </c>
      <c r="C471" s="90">
        <v>53800</v>
      </c>
      <c r="D471" s="90">
        <v>55500</v>
      </c>
      <c r="E471" s="90">
        <v>56700</v>
      </c>
      <c r="F471" s="90">
        <v>52000</v>
      </c>
      <c r="G471" s="90">
        <v>57100</v>
      </c>
      <c r="H471" s="91" t="s">
        <v>25</v>
      </c>
      <c r="I471" s="90">
        <v>55000</v>
      </c>
      <c r="J471" s="90">
        <v>55500</v>
      </c>
      <c r="K471" s="90">
        <v>54400</v>
      </c>
      <c r="L471" s="91" t="s">
        <v>25</v>
      </c>
      <c r="M471" s="90">
        <v>56000</v>
      </c>
      <c r="N471" s="90">
        <v>53100</v>
      </c>
      <c r="O471" s="90">
        <v>54200</v>
      </c>
      <c r="P471" s="91" t="s">
        <v>25</v>
      </c>
      <c r="Q471" s="90">
        <v>51300</v>
      </c>
      <c r="R471" s="90">
        <v>51500</v>
      </c>
      <c r="S471" s="90">
        <v>51700</v>
      </c>
      <c r="T471" s="90">
        <v>54800</v>
      </c>
      <c r="U471" s="90">
        <v>54300</v>
      </c>
      <c r="V471" s="90">
        <v>54800</v>
      </c>
      <c r="W471" s="90">
        <v>56000</v>
      </c>
      <c r="X471" s="90">
        <v>58300</v>
      </c>
      <c r="Y471" t="str">
        <f t="shared" si="55"/>
        <v>06-2022</v>
      </c>
      <c r="Z471">
        <f t="shared" si="56"/>
        <v>0</v>
      </c>
      <c r="AA471">
        <f t="shared" si="57"/>
        <v>0</v>
      </c>
      <c r="AB471">
        <f t="shared" si="58"/>
        <v>0</v>
      </c>
      <c r="AC471">
        <f t="shared" si="59"/>
        <v>0</v>
      </c>
    </row>
    <row r="472" spans="1:29">
      <c r="A472" t="str">
        <f t="shared" si="54"/>
        <v>06-2022</v>
      </c>
      <c r="B472" s="93">
        <v>44738</v>
      </c>
      <c r="C472" s="90" t="s">
        <v>24</v>
      </c>
      <c r="D472" s="90" t="s">
        <v>24</v>
      </c>
      <c r="E472" s="90" t="s">
        <v>24</v>
      </c>
      <c r="F472" s="90" t="s">
        <v>24</v>
      </c>
      <c r="G472" s="90" t="s">
        <v>24</v>
      </c>
      <c r="H472" s="90" t="s">
        <v>24</v>
      </c>
      <c r="I472" s="90" t="s">
        <v>24</v>
      </c>
      <c r="J472" s="90" t="s">
        <v>24</v>
      </c>
      <c r="K472" s="90" t="s">
        <v>24</v>
      </c>
      <c r="L472" s="90" t="s">
        <v>24</v>
      </c>
      <c r="M472" s="90" t="s">
        <v>24</v>
      </c>
      <c r="N472" s="90" t="s">
        <v>24</v>
      </c>
      <c r="O472" s="90" t="s">
        <v>24</v>
      </c>
      <c r="P472" s="90" t="s">
        <v>24</v>
      </c>
      <c r="Q472" s="90" t="s">
        <v>24</v>
      </c>
      <c r="R472" s="90" t="s">
        <v>24</v>
      </c>
      <c r="S472" s="90" t="s">
        <v>24</v>
      </c>
      <c r="T472" s="90" t="s">
        <v>24</v>
      </c>
      <c r="U472" s="90" t="s">
        <v>24</v>
      </c>
      <c r="V472" s="90" t="s">
        <v>24</v>
      </c>
      <c r="W472" s="90" t="s">
        <v>24</v>
      </c>
      <c r="X472" s="90" t="s">
        <v>24</v>
      </c>
      <c r="Y472" t="str">
        <f t="shared" si="55"/>
        <v>06-2022</v>
      </c>
      <c r="Z472">
        <f t="shared" si="56"/>
        <v>0</v>
      </c>
      <c r="AA472">
        <f t="shared" si="57"/>
        <v>0</v>
      </c>
      <c r="AB472">
        <f t="shared" si="58"/>
        <v>0</v>
      </c>
      <c r="AC472">
        <f t="shared" si="59"/>
        <v>0</v>
      </c>
    </row>
    <row r="473" spans="1:29">
      <c r="A473" t="str">
        <f t="shared" si="54"/>
        <v>06-2022</v>
      </c>
      <c r="B473" s="93">
        <v>44739</v>
      </c>
      <c r="C473" s="90">
        <v>53800</v>
      </c>
      <c r="D473" s="90">
        <v>56000</v>
      </c>
      <c r="E473" s="90">
        <v>57000</v>
      </c>
      <c r="F473" s="90">
        <v>52800</v>
      </c>
      <c r="G473" s="90">
        <v>57100</v>
      </c>
      <c r="H473" s="91" t="s">
        <v>25</v>
      </c>
      <c r="I473" s="90">
        <v>55000</v>
      </c>
      <c r="J473" s="90">
        <v>55900</v>
      </c>
      <c r="K473" s="90">
        <v>54900</v>
      </c>
      <c r="L473" s="91" t="s">
        <v>25</v>
      </c>
      <c r="M473" s="90">
        <v>56500</v>
      </c>
      <c r="N473" s="90">
        <v>53700</v>
      </c>
      <c r="O473" s="90">
        <v>55000</v>
      </c>
      <c r="P473" s="91" t="s">
        <v>25</v>
      </c>
      <c r="Q473" s="90">
        <v>52500</v>
      </c>
      <c r="R473" s="90">
        <v>52600</v>
      </c>
      <c r="S473" s="90">
        <v>53000</v>
      </c>
      <c r="T473" s="90">
        <v>55500</v>
      </c>
      <c r="U473" s="90">
        <v>55000</v>
      </c>
      <c r="V473" s="90">
        <v>55000</v>
      </c>
      <c r="W473" s="90">
        <v>56000</v>
      </c>
      <c r="X473" s="90">
        <v>58300</v>
      </c>
      <c r="Y473" t="str">
        <f t="shared" si="55"/>
        <v>06-2022</v>
      </c>
      <c r="Z473">
        <f t="shared" si="56"/>
        <v>0</v>
      </c>
      <c r="AA473">
        <f t="shared" si="57"/>
        <v>0</v>
      </c>
      <c r="AB473">
        <f t="shared" si="58"/>
        <v>0</v>
      </c>
      <c r="AC473">
        <f t="shared" si="59"/>
        <v>0</v>
      </c>
    </row>
    <row r="474" spans="1:29">
      <c r="A474" t="str">
        <f t="shared" si="54"/>
        <v>06-2022</v>
      </c>
      <c r="B474" s="93">
        <v>44740</v>
      </c>
      <c r="C474" s="90">
        <v>54200</v>
      </c>
      <c r="D474" s="90">
        <v>57000</v>
      </c>
      <c r="E474" s="90">
        <v>57400</v>
      </c>
      <c r="F474" s="90">
        <v>53500</v>
      </c>
      <c r="G474" s="90">
        <v>57400</v>
      </c>
      <c r="H474" s="91" t="s">
        <v>25</v>
      </c>
      <c r="I474" s="90">
        <v>55500</v>
      </c>
      <c r="J474" s="90">
        <v>56000</v>
      </c>
      <c r="K474" s="90">
        <v>55100</v>
      </c>
      <c r="L474" s="91" t="s">
        <v>25</v>
      </c>
      <c r="M474" s="90">
        <v>56900</v>
      </c>
      <c r="N474" s="90">
        <v>54500</v>
      </c>
      <c r="O474" s="90">
        <v>55400</v>
      </c>
      <c r="P474" s="91" t="s">
        <v>25</v>
      </c>
      <c r="Q474" s="90">
        <v>53000</v>
      </c>
      <c r="R474" s="90">
        <v>52800</v>
      </c>
      <c r="S474" s="90">
        <v>53200</v>
      </c>
      <c r="T474" s="90">
        <v>56300</v>
      </c>
      <c r="U474" s="90">
        <v>55500</v>
      </c>
      <c r="V474" s="90">
        <v>55800</v>
      </c>
      <c r="W474" s="90">
        <v>56500</v>
      </c>
      <c r="X474" s="90">
        <v>58800</v>
      </c>
      <c r="Y474" t="str">
        <f t="shared" si="55"/>
        <v>06-2022</v>
      </c>
      <c r="Z474">
        <f t="shared" si="56"/>
        <v>0</v>
      </c>
      <c r="AA474">
        <f t="shared" si="57"/>
        <v>0</v>
      </c>
      <c r="AB474">
        <f t="shared" si="58"/>
        <v>0</v>
      </c>
      <c r="AC474">
        <f t="shared" si="59"/>
        <v>0</v>
      </c>
    </row>
    <row r="475" spans="1:29">
      <c r="A475" t="str">
        <f t="shared" si="54"/>
        <v>06-2022</v>
      </c>
      <c r="B475" s="93">
        <v>44741</v>
      </c>
      <c r="C475" s="90">
        <v>54600</v>
      </c>
      <c r="D475" s="90">
        <v>57000</v>
      </c>
      <c r="E475" s="90">
        <v>57400</v>
      </c>
      <c r="F475" s="90">
        <v>53500</v>
      </c>
      <c r="G475" s="90">
        <v>57500</v>
      </c>
      <c r="H475" s="91" t="s">
        <v>25</v>
      </c>
      <c r="I475" s="90">
        <v>56000</v>
      </c>
      <c r="J475" s="90">
        <v>56000</v>
      </c>
      <c r="K475" s="90">
        <v>55100</v>
      </c>
      <c r="L475" s="91" t="s">
        <v>25</v>
      </c>
      <c r="M475" s="90">
        <v>56900</v>
      </c>
      <c r="N475" s="90">
        <v>54800</v>
      </c>
      <c r="O475" s="90">
        <v>55200</v>
      </c>
      <c r="P475" s="91" t="s">
        <v>25</v>
      </c>
      <c r="Q475" s="90">
        <v>52700</v>
      </c>
      <c r="R475" s="90">
        <v>52800</v>
      </c>
      <c r="S475" s="90">
        <v>53000</v>
      </c>
      <c r="T475" s="90">
        <v>56300</v>
      </c>
      <c r="U475" s="90">
        <v>55500</v>
      </c>
      <c r="V475" s="90">
        <v>55800</v>
      </c>
      <c r="W475" s="90">
        <v>56500</v>
      </c>
      <c r="X475" s="90">
        <v>58800</v>
      </c>
      <c r="Y475" t="str">
        <f t="shared" si="55"/>
        <v>06-2022</v>
      </c>
      <c r="Z475">
        <f t="shared" si="56"/>
        <v>0</v>
      </c>
      <c r="AA475">
        <f t="shared" si="57"/>
        <v>0</v>
      </c>
      <c r="AB475">
        <f t="shared" si="58"/>
        <v>0</v>
      </c>
      <c r="AC475">
        <f t="shared" si="59"/>
        <v>0</v>
      </c>
    </row>
    <row r="476" spans="1:29">
      <c r="A476" t="str">
        <f t="shared" si="54"/>
        <v>06-2022</v>
      </c>
      <c r="B476" s="93">
        <v>44742</v>
      </c>
      <c r="C476" s="90">
        <v>54500</v>
      </c>
      <c r="D476" s="90">
        <v>57000</v>
      </c>
      <c r="E476" s="90">
        <v>56900</v>
      </c>
      <c r="F476" s="90">
        <v>53000</v>
      </c>
      <c r="G476" s="90">
        <v>57500</v>
      </c>
      <c r="H476" s="91" t="s">
        <v>25</v>
      </c>
      <c r="I476" s="90">
        <v>55500</v>
      </c>
      <c r="J476" s="90">
        <v>55700</v>
      </c>
      <c r="K476" s="90">
        <v>55100</v>
      </c>
      <c r="L476" s="91" t="s">
        <v>25</v>
      </c>
      <c r="M476" s="90">
        <v>56500</v>
      </c>
      <c r="N476" s="90">
        <v>54800</v>
      </c>
      <c r="O476" s="90">
        <v>54500</v>
      </c>
      <c r="P476" s="91" t="s">
        <v>25</v>
      </c>
      <c r="Q476" s="90">
        <v>53000</v>
      </c>
      <c r="R476" s="90">
        <v>52800</v>
      </c>
      <c r="S476" s="90">
        <v>52800</v>
      </c>
      <c r="T476" s="90">
        <v>55800</v>
      </c>
      <c r="U476" s="90">
        <v>55500</v>
      </c>
      <c r="V476" s="90">
        <v>55800</v>
      </c>
      <c r="W476" s="90">
        <v>56500</v>
      </c>
      <c r="X476" s="90">
        <v>58800</v>
      </c>
      <c r="Y476" t="str">
        <f t="shared" si="55"/>
        <v>06-2022</v>
      </c>
      <c r="Z476">
        <f t="shared" si="56"/>
        <v>0</v>
      </c>
      <c r="AA476">
        <f t="shared" si="57"/>
        <v>0</v>
      </c>
      <c r="AB476">
        <f t="shared" si="58"/>
        <v>0</v>
      </c>
      <c r="AC476">
        <f t="shared" si="59"/>
        <v>0</v>
      </c>
    </row>
    <row r="477" spans="1:29">
      <c r="A477" t="str">
        <f t="shared" si="54"/>
        <v>07-2022</v>
      </c>
      <c r="B477" s="93">
        <v>44743</v>
      </c>
      <c r="C477" s="90">
        <v>54500</v>
      </c>
      <c r="D477" s="90">
        <v>57500</v>
      </c>
      <c r="E477" s="90">
        <v>56900</v>
      </c>
      <c r="F477" s="90">
        <v>53500</v>
      </c>
      <c r="G477" s="90">
        <v>57500</v>
      </c>
      <c r="H477" s="91" t="s">
        <v>25</v>
      </c>
      <c r="I477" s="90">
        <v>56500</v>
      </c>
      <c r="J477" s="90">
        <v>55700</v>
      </c>
      <c r="K477" s="90">
        <v>55100</v>
      </c>
      <c r="L477" s="91" t="s">
        <v>25</v>
      </c>
      <c r="M477" s="90">
        <v>56800</v>
      </c>
      <c r="N477" s="90">
        <v>54800</v>
      </c>
      <c r="O477" s="90">
        <v>54800</v>
      </c>
      <c r="P477" s="91" t="s">
        <v>25</v>
      </c>
      <c r="Q477" s="90">
        <v>52700</v>
      </c>
      <c r="R477" s="90">
        <v>52600</v>
      </c>
      <c r="S477" s="90">
        <v>52800</v>
      </c>
      <c r="T477" s="90">
        <v>56300</v>
      </c>
      <c r="U477" s="90">
        <v>55500</v>
      </c>
      <c r="V477" s="90">
        <v>55800</v>
      </c>
      <c r="W477" s="90">
        <v>56500</v>
      </c>
      <c r="X477" s="90">
        <v>58800</v>
      </c>
      <c r="Y477" t="str">
        <f t="shared" si="55"/>
        <v>07-2022</v>
      </c>
      <c r="Z477">
        <f t="shared" si="56"/>
        <v>0</v>
      </c>
      <c r="AA477">
        <f t="shared" si="57"/>
        <v>0</v>
      </c>
      <c r="AB477">
        <f t="shared" si="58"/>
        <v>0</v>
      </c>
      <c r="AC477">
        <f t="shared" si="59"/>
        <v>0</v>
      </c>
    </row>
    <row r="478" spans="1:29">
      <c r="A478" t="str">
        <f t="shared" si="54"/>
        <v>07-2022</v>
      </c>
      <c r="B478" s="93">
        <v>44744</v>
      </c>
      <c r="C478" s="90">
        <v>54900</v>
      </c>
      <c r="D478" s="90">
        <v>58000</v>
      </c>
      <c r="E478" s="90">
        <v>56900</v>
      </c>
      <c r="F478" s="90">
        <v>53500</v>
      </c>
      <c r="G478" s="90">
        <v>57500</v>
      </c>
      <c r="H478" s="91" t="s">
        <v>25</v>
      </c>
      <c r="I478" s="90">
        <v>56500</v>
      </c>
      <c r="J478" s="90">
        <v>55700</v>
      </c>
      <c r="K478" s="90">
        <v>55100</v>
      </c>
      <c r="L478" s="91" t="s">
        <v>25</v>
      </c>
      <c r="M478" s="90">
        <v>57000</v>
      </c>
      <c r="N478" s="90">
        <v>54800</v>
      </c>
      <c r="O478" s="90">
        <v>55000</v>
      </c>
      <c r="P478" s="91" t="s">
        <v>25</v>
      </c>
      <c r="Q478" s="90">
        <v>52400</v>
      </c>
      <c r="R478" s="90">
        <v>52600</v>
      </c>
      <c r="S478" s="90">
        <v>53000</v>
      </c>
      <c r="T478" s="90">
        <v>56300</v>
      </c>
      <c r="U478" s="90">
        <v>55500</v>
      </c>
      <c r="V478" s="90">
        <v>55800</v>
      </c>
      <c r="W478" s="90">
        <v>57200</v>
      </c>
      <c r="X478" s="90">
        <v>59500</v>
      </c>
      <c r="Y478" t="str">
        <f t="shared" si="55"/>
        <v>07-2022</v>
      </c>
      <c r="Z478">
        <f t="shared" si="56"/>
        <v>0</v>
      </c>
      <c r="AA478">
        <f t="shared" si="57"/>
        <v>0</v>
      </c>
      <c r="AB478">
        <f t="shared" si="58"/>
        <v>0</v>
      </c>
      <c r="AC478">
        <f t="shared" si="59"/>
        <v>0</v>
      </c>
    </row>
    <row r="479" spans="1:29">
      <c r="A479" t="str">
        <f t="shared" si="54"/>
        <v>07-2022</v>
      </c>
      <c r="B479" s="93">
        <v>44745</v>
      </c>
      <c r="C479" s="90" t="s">
        <v>24</v>
      </c>
      <c r="D479" s="90" t="s">
        <v>24</v>
      </c>
      <c r="E479" s="90" t="s">
        <v>24</v>
      </c>
      <c r="F479" s="90" t="s">
        <v>24</v>
      </c>
      <c r="G479" s="90" t="s">
        <v>24</v>
      </c>
      <c r="H479" s="90" t="s">
        <v>24</v>
      </c>
      <c r="I479" s="90" t="s">
        <v>24</v>
      </c>
      <c r="J479" s="90" t="s">
        <v>24</v>
      </c>
      <c r="K479" s="90" t="s">
        <v>24</v>
      </c>
      <c r="L479" s="90" t="s">
        <v>24</v>
      </c>
      <c r="M479" s="90" t="s">
        <v>24</v>
      </c>
      <c r="N479" s="90" t="s">
        <v>24</v>
      </c>
      <c r="O479" s="90" t="s">
        <v>24</v>
      </c>
      <c r="P479" s="90" t="s">
        <v>24</v>
      </c>
      <c r="Q479" s="90" t="s">
        <v>24</v>
      </c>
      <c r="R479" s="90" t="s">
        <v>24</v>
      </c>
      <c r="S479" s="90" t="s">
        <v>24</v>
      </c>
      <c r="T479" s="90" t="s">
        <v>24</v>
      </c>
      <c r="U479" s="90" t="s">
        <v>24</v>
      </c>
      <c r="V479" s="90" t="s">
        <v>24</v>
      </c>
      <c r="W479" s="90" t="s">
        <v>24</v>
      </c>
      <c r="X479" s="90" t="s">
        <v>24</v>
      </c>
      <c r="Y479" t="str">
        <f t="shared" si="55"/>
        <v>07-2022</v>
      </c>
      <c r="Z479">
        <f t="shared" si="56"/>
        <v>0</v>
      </c>
      <c r="AA479">
        <f t="shared" si="57"/>
        <v>0</v>
      </c>
      <c r="AB479">
        <f t="shared" si="58"/>
        <v>0</v>
      </c>
      <c r="AC479">
        <f t="shared" si="59"/>
        <v>0</v>
      </c>
    </row>
    <row r="480" spans="1:29">
      <c r="A480" t="str">
        <f t="shared" si="54"/>
        <v>07-2022</v>
      </c>
      <c r="B480" s="93">
        <v>44746</v>
      </c>
      <c r="C480" s="90">
        <v>54900</v>
      </c>
      <c r="D480" s="90">
        <v>58000</v>
      </c>
      <c r="E480" s="90">
        <v>57000</v>
      </c>
      <c r="F480" s="90">
        <v>53500</v>
      </c>
      <c r="G480" s="90">
        <v>57500</v>
      </c>
      <c r="H480" s="91" t="s">
        <v>25</v>
      </c>
      <c r="I480" s="90">
        <v>56000</v>
      </c>
      <c r="J480" s="90">
        <v>55700</v>
      </c>
      <c r="K480" s="90">
        <v>55100</v>
      </c>
      <c r="L480" s="91" t="s">
        <v>25</v>
      </c>
      <c r="M480" s="90">
        <v>57000</v>
      </c>
      <c r="N480" s="90">
        <v>54400</v>
      </c>
      <c r="O480" s="90">
        <v>54300</v>
      </c>
      <c r="P480" s="91" t="s">
        <v>25</v>
      </c>
      <c r="Q480" s="90">
        <v>52100</v>
      </c>
      <c r="R480" s="90">
        <v>52300</v>
      </c>
      <c r="S480" s="90">
        <v>52800</v>
      </c>
      <c r="T480" s="90">
        <v>56300</v>
      </c>
      <c r="U480" s="90">
        <v>55000</v>
      </c>
      <c r="V480" s="90">
        <v>55800</v>
      </c>
      <c r="W480" s="90">
        <v>57500</v>
      </c>
      <c r="X480" s="90">
        <v>59700</v>
      </c>
      <c r="Y480" t="str">
        <f t="shared" si="55"/>
        <v>07-2022</v>
      </c>
      <c r="Z480">
        <f t="shared" si="56"/>
        <v>0</v>
      </c>
      <c r="AA480">
        <f t="shared" si="57"/>
        <v>0</v>
      </c>
      <c r="AB480">
        <f t="shared" si="58"/>
        <v>0</v>
      </c>
      <c r="AC480">
        <f t="shared" si="59"/>
        <v>0</v>
      </c>
    </row>
    <row r="481" spans="1:29">
      <c r="A481" t="str">
        <f t="shared" si="54"/>
        <v>07-2022</v>
      </c>
      <c r="B481" s="93">
        <v>44747</v>
      </c>
      <c r="C481" s="90">
        <v>54900</v>
      </c>
      <c r="D481" s="90">
        <v>58300</v>
      </c>
      <c r="E481" s="90">
        <v>56500</v>
      </c>
      <c r="F481" s="90">
        <v>53500</v>
      </c>
      <c r="G481" s="90">
        <v>57500</v>
      </c>
      <c r="H481" s="91" t="s">
        <v>25</v>
      </c>
      <c r="I481" s="90">
        <v>56000</v>
      </c>
      <c r="J481" s="90">
        <v>56000</v>
      </c>
      <c r="K481" s="90">
        <v>55100</v>
      </c>
      <c r="L481" s="91" t="s">
        <v>25</v>
      </c>
      <c r="M481" s="90">
        <v>57000</v>
      </c>
      <c r="N481" s="90">
        <v>54400</v>
      </c>
      <c r="O481" s="90">
        <v>54300</v>
      </c>
      <c r="P481" s="91" t="s">
        <v>25</v>
      </c>
      <c r="Q481" s="90">
        <v>52600</v>
      </c>
      <c r="R481" s="90">
        <v>52400</v>
      </c>
      <c r="S481" s="90">
        <v>53000</v>
      </c>
      <c r="T481" s="90">
        <v>56300</v>
      </c>
      <c r="U481" s="90">
        <v>55000</v>
      </c>
      <c r="V481" s="90">
        <v>55800</v>
      </c>
      <c r="W481" s="90">
        <v>57500</v>
      </c>
      <c r="X481" s="90">
        <v>59700</v>
      </c>
      <c r="Y481" t="str">
        <f t="shared" si="55"/>
        <v>07-2022</v>
      </c>
      <c r="Z481">
        <f t="shared" si="56"/>
        <v>0</v>
      </c>
      <c r="AA481">
        <f t="shared" si="57"/>
        <v>0</v>
      </c>
      <c r="AB481">
        <f t="shared" si="58"/>
        <v>0</v>
      </c>
      <c r="AC481">
        <f t="shared" si="59"/>
        <v>0</v>
      </c>
    </row>
    <row r="482" spans="1:29">
      <c r="A482" t="str">
        <f t="shared" si="54"/>
        <v>07-2022</v>
      </c>
      <c r="B482" s="93">
        <v>44748</v>
      </c>
      <c r="C482" s="90">
        <v>55400</v>
      </c>
      <c r="D482" s="90">
        <v>58300</v>
      </c>
      <c r="E482" s="90">
        <v>56700</v>
      </c>
      <c r="F482" s="90">
        <v>53500</v>
      </c>
      <c r="G482" s="90">
        <v>57500</v>
      </c>
      <c r="H482" s="91" t="s">
        <v>25</v>
      </c>
      <c r="I482" s="90">
        <v>56000</v>
      </c>
      <c r="J482" s="90">
        <v>55800</v>
      </c>
      <c r="K482" s="90">
        <v>55700</v>
      </c>
      <c r="L482" s="91" t="s">
        <v>25</v>
      </c>
      <c r="M482" s="90">
        <v>56800</v>
      </c>
      <c r="N482" s="90">
        <v>55000</v>
      </c>
      <c r="O482" s="90">
        <v>54300</v>
      </c>
      <c r="P482" s="91" t="s">
        <v>25</v>
      </c>
      <c r="Q482" s="90">
        <v>52300</v>
      </c>
      <c r="R482" s="90">
        <v>52600</v>
      </c>
      <c r="S482" s="90">
        <v>53000</v>
      </c>
      <c r="T482" s="90">
        <v>56300</v>
      </c>
      <c r="U482" s="90">
        <v>54900</v>
      </c>
      <c r="V482" s="90">
        <v>55800</v>
      </c>
      <c r="W482" s="90">
        <v>57500</v>
      </c>
      <c r="X482" s="90">
        <v>59700</v>
      </c>
      <c r="Y482" t="str">
        <f t="shared" si="55"/>
        <v>07-2022</v>
      </c>
      <c r="Z482">
        <f t="shared" si="56"/>
        <v>0</v>
      </c>
      <c r="AA482">
        <f t="shared" si="57"/>
        <v>0</v>
      </c>
      <c r="AB482">
        <f t="shared" si="58"/>
        <v>0</v>
      </c>
      <c r="AC482">
        <f t="shared" si="59"/>
        <v>0</v>
      </c>
    </row>
    <row r="483" spans="1:29">
      <c r="A483" t="str">
        <f t="shared" si="54"/>
        <v>07-2022</v>
      </c>
      <c r="B483" s="93">
        <v>44749</v>
      </c>
      <c r="C483" s="90">
        <v>55800</v>
      </c>
      <c r="D483" s="90">
        <v>58200</v>
      </c>
      <c r="E483" s="90">
        <v>57200</v>
      </c>
      <c r="F483" s="90">
        <v>54500</v>
      </c>
      <c r="G483" s="90">
        <v>57700</v>
      </c>
      <c r="H483" s="91" t="s">
        <v>25</v>
      </c>
      <c r="I483" s="90">
        <v>56500</v>
      </c>
      <c r="J483" s="90">
        <v>56400</v>
      </c>
      <c r="K483" s="90">
        <v>55700</v>
      </c>
      <c r="L483" s="91" t="s">
        <v>25</v>
      </c>
      <c r="M483" s="90">
        <v>57200</v>
      </c>
      <c r="N483" s="90">
        <v>55300</v>
      </c>
      <c r="O483" s="90">
        <v>54800</v>
      </c>
      <c r="P483" s="91" t="s">
        <v>25</v>
      </c>
      <c r="Q483" s="90">
        <v>53200</v>
      </c>
      <c r="R483" s="90">
        <v>53300</v>
      </c>
      <c r="S483" s="90">
        <v>53200</v>
      </c>
      <c r="T483" s="90">
        <v>57200</v>
      </c>
      <c r="U483" s="90">
        <v>55300</v>
      </c>
      <c r="V483" s="90">
        <v>55800</v>
      </c>
      <c r="W483" s="90">
        <v>57500</v>
      </c>
      <c r="X483" s="90">
        <v>59700</v>
      </c>
      <c r="Y483" t="str">
        <f t="shared" si="55"/>
        <v>07-2022</v>
      </c>
      <c r="Z483">
        <f t="shared" si="56"/>
        <v>0</v>
      </c>
      <c r="AA483">
        <f t="shared" si="57"/>
        <v>0</v>
      </c>
      <c r="AB483">
        <f t="shared" si="58"/>
        <v>0</v>
      </c>
      <c r="AC483">
        <f t="shared" si="59"/>
        <v>0</v>
      </c>
    </row>
    <row r="484" spans="1:29">
      <c r="A484" t="str">
        <f t="shared" si="54"/>
        <v>07-2022</v>
      </c>
      <c r="B484" s="93">
        <v>44750</v>
      </c>
      <c r="C484" s="90">
        <v>56300</v>
      </c>
      <c r="D484" s="90">
        <v>58500</v>
      </c>
      <c r="E484" s="90">
        <v>58000</v>
      </c>
      <c r="F484" s="90">
        <v>56000</v>
      </c>
      <c r="G484" s="90">
        <v>58300</v>
      </c>
      <c r="H484" s="91" t="s">
        <v>25</v>
      </c>
      <c r="I484" s="90">
        <v>57000</v>
      </c>
      <c r="J484" s="90">
        <v>57400</v>
      </c>
      <c r="K484" s="90">
        <v>56300</v>
      </c>
      <c r="L484" s="91" t="s">
        <v>25</v>
      </c>
      <c r="M484" s="90">
        <v>58400</v>
      </c>
      <c r="N484" s="90">
        <v>55500</v>
      </c>
      <c r="O484" s="90">
        <v>55800</v>
      </c>
      <c r="P484" s="91" t="s">
        <v>25</v>
      </c>
      <c r="Q484" s="90">
        <v>53800</v>
      </c>
      <c r="R484" s="90">
        <v>53900</v>
      </c>
      <c r="S484" s="90">
        <v>54200</v>
      </c>
      <c r="T484" s="90">
        <v>58800</v>
      </c>
      <c r="U484" s="90">
        <v>55800</v>
      </c>
      <c r="V484" s="90">
        <v>56800</v>
      </c>
      <c r="W484" s="90">
        <v>57800</v>
      </c>
      <c r="X484" s="90">
        <v>60100</v>
      </c>
      <c r="Y484" t="str">
        <f t="shared" si="55"/>
        <v>07-2022</v>
      </c>
      <c r="Z484">
        <f t="shared" si="56"/>
        <v>0</v>
      </c>
      <c r="AA484">
        <f t="shared" si="57"/>
        <v>0</v>
      </c>
      <c r="AB484">
        <f t="shared" si="58"/>
        <v>0</v>
      </c>
      <c r="AC484">
        <f t="shared" si="59"/>
        <v>0</v>
      </c>
    </row>
    <row r="485" spans="1:29">
      <c r="A485" t="str">
        <f t="shared" si="54"/>
        <v>07-2022</v>
      </c>
      <c r="B485" s="93">
        <v>44751</v>
      </c>
      <c r="C485" s="90">
        <v>56700</v>
      </c>
      <c r="D485" s="90">
        <v>59000</v>
      </c>
      <c r="E485" s="90">
        <v>58500</v>
      </c>
      <c r="F485" s="90">
        <v>56000</v>
      </c>
      <c r="G485" s="90">
        <v>58200</v>
      </c>
      <c r="H485" s="91" t="s">
        <v>25</v>
      </c>
      <c r="I485" s="90">
        <v>57500</v>
      </c>
      <c r="J485" s="90">
        <v>57500</v>
      </c>
      <c r="K485" s="90">
        <v>56500</v>
      </c>
      <c r="L485" s="91" t="s">
        <v>25</v>
      </c>
      <c r="M485" s="90">
        <v>58800</v>
      </c>
      <c r="N485" s="90">
        <v>55700</v>
      </c>
      <c r="O485" s="90">
        <v>56600</v>
      </c>
      <c r="P485" s="91" t="s">
        <v>25</v>
      </c>
      <c r="Q485" s="90">
        <v>53800</v>
      </c>
      <c r="R485" s="90">
        <v>54100</v>
      </c>
      <c r="S485" s="90">
        <v>54000</v>
      </c>
      <c r="T485" s="90">
        <v>58800</v>
      </c>
      <c r="U485" s="90">
        <v>56300</v>
      </c>
      <c r="V485" s="90">
        <v>56800</v>
      </c>
      <c r="W485" s="90">
        <v>57800</v>
      </c>
      <c r="X485" s="90">
        <v>60100</v>
      </c>
      <c r="Y485" t="str">
        <f t="shared" si="55"/>
        <v>07-2022</v>
      </c>
      <c r="Z485">
        <f t="shared" si="56"/>
        <v>0</v>
      </c>
      <c r="AA485">
        <f t="shared" si="57"/>
        <v>0</v>
      </c>
      <c r="AB485">
        <f t="shared" si="58"/>
        <v>0</v>
      </c>
      <c r="AC485">
        <f t="shared" si="59"/>
        <v>0</v>
      </c>
    </row>
    <row r="486" spans="1:29">
      <c r="A486" t="str">
        <f t="shared" si="54"/>
        <v>07-2022</v>
      </c>
      <c r="B486" s="93">
        <v>44752</v>
      </c>
      <c r="C486" s="90" t="s">
        <v>24</v>
      </c>
      <c r="D486" s="90" t="s">
        <v>24</v>
      </c>
      <c r="E486" s="90" t="s">
        <v>24</v>
      </c>
      <c r="F486" s="90" t="s">
        <v>24</v>
      </c>
      <c r="G486" s="90" t="s">
        <v>24</v>
      </c>
      <c r="H486" s="90" t="s">
        <v>24</v>
      </c>
      <c r="I486" s="90" t="s">
        <v>24</v>
      </c>
      <c r="J486" s="90" t="s">
        <v>24</v>
      </c>
      <c r="K486" s="90" t="s">
        <v>24</v>
      </c>
      <c r="L486" s="90" t="s">
        <v>24</v>
      </c>
      <c r="M486" s="90" t="s">
        <v>24</v>
      </c>
      <c r="N486" s="90" t="s">
        <v>24</v>
      </c>
      <c r="O486" s="90" t="s">
        <v>24</v>
      </c>
      <c r="P486" s="90" t="s">
        <v>24</v>
      </c>
      <c r="Q486" s="90" t="s">
        <v>24</v>
      </c>
      <c r="R486" s="90" t="s">
        <v>24</v>
      </c>
      <c r="S486" s="90" t="s">
        <v>24</v>
      </c>
      <c r="T486" s="90" t="s">
        <v>24</v>
      </c>
      <c r="U486" s="90" t="s">
        <v>24</v>
      </c>
      <c r="V486" s="90" t="s">
        <v>24</v>
      </c>
      <c r="W486" s="90" t="s">
        <v>24</v>
      </c>
      <c r="X486" s="90" t="s">
        <v>24</v>
      </c>
      <c r="Y486" t="str">
        <f t="shared" si="55"/>
        <v>07-2022</v>
      </c>
      <c r="Z486">
        <f t="shared" si="56"/>
        <v>0</v>
      </c>
      <c r="AA486">
        <f t="shared" si="57"/>
        <v>0</v>
      </c>
      <c r="AB486">
        <f t="shared" si="58"/>
        <v>0</v>
      </c>
      <c r="AC486">
        <f t="shared" si="59"/>
        <v>0</v>
      </c>
    </row>
    <row r="487" spans="1:29">
      <c r="A487" t="str">
        <f t="shared" si="54"/>
        <v>07-2022</v>
      </c>
      <c r="B487" s="93">
        <v>44753</v>
      </c>
      <c r="C487" s="90">
        <v>56700</v>
      </c>
      <c r="D487" s="90">
        <v>59200</v>
      </c>
      <c r="E487" s="90">
        <v>58800</v>
      </c>
      <c r="F487" s="90">
        <v>56500</v>
      </c>
      <c r="G487" s="90">
        <v>58200</v>
      </c>
      <c r="H487" s="91" t="s">
        <v>25</v>
      </c>
      <c r="I487" s="90">
        <v>57500</v>
      </c>
      <c r="J487" s="90">
        <v>57800</v>
      </c>
      <c r="K487" s="90">
        <v>56500</v>
      </c>
      <c r="L487" s="91" t="s">
        <v>25</v>
      </c>
      <c r="M487" s="90">
        <v>59400</v>
      </c>
      <c r="N487" s="90">
        <v>55700</v>
      </c>
      <c r="O487" s="90">
        <v>57000</v>
      </c>
      <c r="P487" s="91" t="s">
        <v>25</v>
      </c>
      <c r="Q487" s="90">
        <v>54100</v>
      </c>
      <c r="R487" s="90">
        <v>54600</v>
      </c>
      <c r="S487" s="90">
        <v>54300</v>
      </c>
      <c r="T487" s="90">
        <v>59200</v>
      </c>
      <c r="U487" s="90">
        <v>56500</v>
      </c>
      <c r="V487" s="90">
        <v>57300</v>
      </c>
      <c r="W487" s="90">
        <v>57800</v>
      </c>
      <c r="X487" s="90">
        <v>60100</v>
      </c>
      <c r="Y487" t="str">
        <f t="shared" si="55"/>
        <v>07-2022</v>
      </c>
      <c r="Z487">
        <f t="shared" si="56"/>
        <v>0</v>
      </c>
      <c r="AA487">
        <f t="shared" si="57"/>
        <v>0</v>
      </c>
      <c r="AB487">
        <f t="shared" si="58"/>
        <v>0</v>
      </c>
      <c r="AC487">
        <f t="shared" si="59"/>
        <v>0</v>
      </c>
    </row>
    <row r="488" spans="1:29">
      <c r="A488" t="str">
        <f t="shared" si="54"/>
        <v>07-2022</v>
      </c>
      <c r="B488" s="93">
        <v>44754</v>
      </c>
      <c r="C488" s="90">
        <v>57600</v>
      </c>
      <c r="D488" s="90">
        <v>59700</v>
      </c>
      <c r="E488" s="90">
        <v>59500</v>
      </c>
      <c r="F488" s="90">
        <v>56500</v>
      </c>
      <c r="G488" s="90">
        <v>58200</v>
      </c>
      <c r="H488" s="91" t="s">
        <v>25</v>
      </c>
      <c r="I488" s="90">
        <v>58000</v>
      </c>
      <c r="J488" s="90">
        <v>58000</v>
      </c>
      <c r="K488" s="90">
        <v>56500</v>
      </c>
      <c r="L488" s="91" t="s">
        <v>25</v>
      </c>
      <c r="M488" s="90">
        <v>59700</v>
      </c>
      <c r="N488" s="90">
        <v>55700</v>
      </c>
      <c r="O488" s="90">
        <v>57800</v>
      </c>
      <c r="P488" s="91" t="s">
        <v>25</v>
      </c>
      <c r="Q488" s="90">
        <v>55200</v>
      </c>
      <c r="R488" s="90">
        <v>55500</v>
      </c>
      <c r="S488" s="90">
        <v>55500</v>
      </c>
      <c r="T488" s="90">
        <v>59300</v>
      </c>
      <c r="U488" s="90">
        <v>57500</v>
      </c>
      <c r="V488" s="90">
        <v>57300</v>
      </c>
      <c r="W488" s="90">
        <v>58500</v>
      </c>
      <c r="X488" s="90">
        <v>60800</v>
      </c>
      <c r="Y488" t="str">
        <f t="shared" si="55"/>
        <v>07-2022</v>
      </c>
      <c r="Z488">
        <f t="shared" si="56"/>
        <v>0</v>
      </c>
      <c r="AA488">
        <f t="shared" si="57"/>
        <v>0</v>
      </c>
      <c r="AB488">
        <f t="shared" si="58"/>
        <v>0</v>
      </c>
      <c r="AC488">
        <f t="shared" si="59"/>
        <v>0</v>
      </c>
    </row>
    <row r="489" spans="1:29">
      <c r="A489" t="str">
        <f t="shared" si="54"/>
        <v>07-2022</v>
      </c>
      <c r="B489" s="93">
        <v>44755</v>
      </c>
      <c r="C489" s="90">
        <v>57600</v>
      </c>
      <c r="D489" s="90">
        <v>59700</v>
      </c>
      <c r="E489" s="90">
        <v>59500</v>
      </c>
      <c r="F489" s="90">
        <v>56000</v>
      </c>
      <c r="G489" s="90">
        <v>58200</v>
      </c>
      <c r="H489" s="91" t="s">
        <v>25</v>
      </c>
      <c r="I489" s="90">
        <v>57500</v>
      </c>
      <c r="J489" s="90">
        <v>58000</v>
      </c>
      <c r="K489" s="90">
        <v>56500</v>
      </c>
      <c r="L489" s="91" t="s">
        <v>25</v>
      </c>
      <c r="M489" s="90">
        <v>59700</v>
      </c>
      <c r="N489" s="90">
        <v>55700</v>
      </c>
      <c r="O489" s="90">
        <v>57800</v>
      </c>
      <c r="P489" s="91" t="s">
        <v>25</v>
      </c>
      <c r="Q489" s="90">
        <v>55200</v>
      </c>
      <c r="R489" s="90">
        <v>55100</v>
      </c>
      <c r="S489" s="90">
        <v>55300</v>
      </c>
      <c r="T489" s="90">
        <v>58800</v>
      </c>
      <c r="U489" s="90">
        <v>57300</v>
      </c>
      <c r="V489" s="90">
        <v>57300</v>
      </c>
      <c r="W489" s="90">
        <v>58500</v>
      </c>
      <c r="X489" s="90">
        <v>60800</v>
      </c>
      <c r="Y489" t="str">
        <f t="shared" si="55"/>
        <v>07-2022</v>
      </c>
      <c r="Z489">
        <f t="shared" si="56"/>
        <v>0</v>
      </c>
      <c r="AA489">
        <f t="shared" si="57"/>
        <v>0</v>
      </c>
      <c r="AB489">
        <f t="shared" si="58"/>
        <v>0</v>
      </c>
      <c r="AC489">
        <f t="shared" si="59"/>
        <v>0</v>
      </c>
    </row>
    <row r="490" spans="1:29">
      <c r="A490" t="str">
        <f t="shared" si="54"/>
        <v>07-2022</v>
      </c>
      <c r="B490" s="93">
        <v>44756</v>
      </c>
      <c r="C490" s="90">
        <v>57600</v>
      </c>
      <c r="D490" s="90">
        <v>59500</v>
      </c>
      <c r="E490" s="90">
        <v>59200</v>
      </c>
      <c r="F490" s="90">
        <v>55000</v>
      </c>
      <c r="G490" s="90">
        <v>58200</v>
      </c>
      <c r="H490" s="91" t="s">
        <v>25</v>
      </c>
      <c r="I490" s="90">
        <v>57000</v>
      </c>
      <c r="J490" s="90">
        <v>57800</v>
      </c>
      <c r="K490" s="90">
        <v>56500</v>
      </c>
      <c r="L490" s="91" t="s">
        <v>25</v>
      </c>
      <c r="M490" s="90">
        <v>59300</v>
      </c>
      <c r="N490" s="90">
        <v>55700</v>
      </c>
      <c r="O490" s="90">
        <v>56300</v>
      </c>
      <c r="P490" s="91" t="s">
        <v>25</v>
      </c>
      <c r="Q490" s="90">
        <v>54500</v>
      </c>
      <c r="R490" s="90">
        <v>54400</v>
      </c>
      <c r="S490" s="90">
        <v>54800</v>
      </c>
      <c r="T490" s="90">
        <v>57700</v>
      </c>
      <c r="U490" s="90">
        <v>56800</v>
      </c>
      <c r="V490" s="90">
        <v>56800</v>
      </c>
      <c r="W490" s="90">
        <v>58500</v>
      </c>
      <c r="X490" s="90">
        <v>60800</v>
      </c>
      <c r="Y490" t="str">
        <f t="shared" si="55"/>
        <v>07-2022</v>
      </c>
      <c r="Z490">
        <f t="shared" si="56"/>
        <v>0</v>
      </c>
      <c r="AA490">
        <f t="shared" si="57"/>
        <v>0</v>
      </c>
      <c r="AB490">
        <f t="shared" si="58"/>
        <v>0</v>
      </c>
      <c r="AC490">
        <f t="shared" si="59"/>
        <v>0</v>
      </c>
    </row>
    <row r="491" spans="1:29">
      <c r="A491" t="str">
        <f t="shared" si="54"/>
        <v>07-2022</v>
      </c>
      <c r="B491" s="93">
        <v>44757</v>
      </c>
      <c r="C491" s="90">
        <v>57000</v>
      </c>
      <c r="D491" s="90">
        <v>59000</v>
      </c>
      <c r="E491" s="90">
        <v>58700</v>
      </c>
      <c r="F491" s="90">
        <v>55000</v>
      </c>
      <c r="G491" s="90">
        <v>57800</v>
      </c>
      <c r="H491" s="91" t="s">
        <v>25</v>
      </c>
      <c r="I491" s="90">
        <v>57000</v>
      </c>
      <c r="J491" s="90">
        <v>57300</v>
      </c>
      <c r="K491" s="90">
        <v>56200</v>
      </c>
      <c r="L491" s="91" t="s">
        <v>25</v>
      </c>
      <c r="M491" s="90">
        <v>59200</v>
      </c>
      <c r="N491" s="90">
        <v>55700</v>
      </c>
      <c r="O491" s="90">
        <v>56300</v>
      </c>
      <c r="P491" s="91" t="s">
        <v>25</v>
      </c>
      <c r="Q491" s="90">
        <v>54500</v>
      </c>
      <c r="R491" s="90">
        <v>53900</v>
      </c>
      <c r="S491" s="90">
        <v>54000</v>
      </c>
      <c r="T491" s="90">
        <v>57700</v>
      </c>
      <c r="U491" s="90">
        <v>56300</v>
      </c>
      <c r="V491" s="90">
        <v>55800</v>
      </c>
      <c r="W491" s="90">
        <v>58200</v>
      </c>
      <c r="X491" s="90">
        <v>60500</v>
      </c>
      <c r="Y491" t="str">
        <f t="shared" si="55"/>
        <v>07-2022</v>
      </c>
      <c r="Z491">
        <f t="shared" si="56"/>
        <v>0</v>
      </c>
      <c r="AA491">
        <f t="shared" si="57"/>
        <v>0</v>
      </c>
      <c r="AB491">
        <f t="shared" si="58"/>
        <v>0</v>
      </c>
      <c r="AC491">
        <f t="shared" si="59"/>
        <v>0</v>
      </c>
    </row>
    <row r="492" spans="1:29">
      <c r="A492" t="str">
        <f t="shared" si="54"/>
        <v>07-2022</v>
      </c>
      <c r="B492" s="93">
        <v>44758</v>
      </c>
      <c r="C492" s="90">
        <v>56300</v>
      </c>
      <c r="D492" s="90">
        <v>59000</v>
      </c>
      <c r="E492" s="90">
        <v>58200</v>
      </c>
      <c r="F492" s="90">
        <v>54500</v>
      </c>
      <c r="G492" s="90">
        <v>57500</v>
      </c>
      <c r="H492" s="91" t="s">
        <v>25</v>
      </c>
      <c r="I492" s="90">
        <v>56000</v>
      </c>
      <c r="J492" s="90">
        <v>57000</v>
      </c>
      <c r="K492" s="90">
        <v>56100</v>
      </c>
      <c r="L492" s="91" t="s">
        <v>25</v>
      </c>
      <c r="M492" s="90">
        <v>58000</v>
      </c>
      <c r="N492" s="90">
        <v>55700</v>
      </c>
      <c r="O492" s="90">
        <v>56000</v>
      </c>
      <c r="P492" s="91" t="s">
        <v>25</v>
      </c>
      <c r="Q492" s="90">
        <v>53500</v>
      </c>
      <c r="R492" s="90">
        <v>53500</v>
      </c>
      <c r="S492" s="90">
        <v>53500</v>
      </c>
      <c r="T492" s="90">
        <v>57200</v>
      </c>
      <c r="U492" s="90">
        <v>55500</v>
      </c>
      <c r="V492" s="91" t="s">
        <v>25</v>
      </c>
      <c r="W492" s="90">
        <v>58000</v>
      </c>
      <c r="X492" s="90">
        <v>60300</v>
      </c>
      <c r="Y492" t="str">
        <f t="shared" si="55"/>
        <v>07-2022</v>
      </c>
      <c r="Z492">
        <f t="shared" si="56"/>
        <v>0</v>
      </c>
      <c r="AA492">
        <f t="shared" si="57"/>
        <v>0</v>
      </c>
      <c r="AB492">
        <f t="shared" si="58"/>
        <v>0</v>
      </c>
      <c r="AC492">
        <f t="shared" si="59"/>
        <v>0</v>
      </c>
    </row>
    <row r="493" spans="1:29">
      <c r="A493" t="str">
        <f t="shared" si="54"/>
        <v>07-2022</v>
      </c>
      <c r="B493" s="93">
        <v>44759</v>
      </c>
      <c r="C493" s="90" t="s">
        <v>24</v>
      </c>
      <c r="D493" s="90" t="s">
        <v>24</v>
      </c>
      <c r="E493" s="90" t="s">
        <v>24</v>
      </c>
      <c r="F493" s="90" t="s">
        <v>24</v>
      </c>
      <c r="G493" s="90" t="s">
        <v>24</v>
      </c>
      <c r="H493" s="90" t="s">
        <v>24</v>
      </c>
      <c r="I493" s="90" t="s">
        <v>24</v>
      </c>
      <c r="J493" s="90" t="s">
        <v>24</v>
      </c>
      <c r="K493" s="90" t="s">
        <v>24</v>
      </c>
      <c r="L493" s="90" t="s">
        <v>24</v>
      </c>
      <c r="M493" s="90" t="s">
        <v>24</v>
      </c>
      <c r="N493" s="90" t="s">
        <v>24</v>
      </c>
      <c r="O493" s="90" t="s">
        <v>24</v>
      </c>
      <c r="P493" s="90" t="s">
        <v>24</v>
      </c>
      <c r="Q493" s="90" t="s">
        <v>24</v>
      </c>
      <c r="R493" s="90" t="s">
        <v>24</v>
      </c>
      <c r="S493" s="90" t="s">
        <v>24</v>
      </c>
      <c r="T493" s="90" t="s">
        <v>24</v>
      </c>
      <c r="U493" s="90" t="s">
        <v>24</v>
      </c>
      <c r="V493" s="90" t="s">
        <v>24</v>
      </c>
      <c r="W493" s="90" t="s">
        <v>24</v>
      </c>
      <c r="X493" s="90" t="s">
        <v>24</v>
      </c>
      <c r="Y493" t="str">
        <f t="shared" si="55"/>
        <v>07-2022</v>
      </c>
      <c r="Z493">
        <f t="shared" si="56"/>
        <v>0</v>
      </c>
      <c r="AA493">
        <f t="shared" si="57"/>
        <v>0</v>
      </c>
      <c r="AB493">
        <f t="shared" si="58"/>
        <v>0</v>
      </c>
      <c r="AC493">
        <f t="shared" si="59"/>
        <v>0</v>
      </c>
    </row>
    <row r="494" spans="1:29">
      <c r="A494" t="str">
        <f t="shared" si="54"/>
        <v>07-2022</v>
      </c>
      <c r="B494" s="93">
        <v>44760</v>
      </c>
      <c r="C494" s="90">
        <v>56000</v>
      </c>
      <c r="D494" s="90">
        <v>58500</v>
      </c>
      <c r="E494" s="90">
        <v>58300</v>
      </c>
      <c r="F494" s="90">
        <v>54000</v>
      </c>
      <c r="G494" s="90">
        <v>56000</v>
      </c>
      <c r="H494" s="91" t="s">
        <v>25</v>
      </c>
      <c r="I494" s="90">
        <v>56000</v>
      </c>
      <c r="J494" s="90">
        <v>57000</v>
      </c>
      <c r="K494" s="90">
        <v>55100</v>
      </c>
      <c r="L494" s="91" t="s">
        <v>25</v>
      </c>
      <c r="M494" s="90">
        <v>58000</v>
      </c>
      <c r="N494" s="90">
        <v>54700</v>
      </c>
      <c r="O494" s="90">
        <v>56200</v>
      </c>
      <c r="P494" s="91" t="s">
        <v>25</v>
      </c>
      <c r="Q494" s="90">
        <v>52600</v>
      </c>
      <c r="R494" s="90">
        <v>52700</v>
      </c>
      <c r="S494" s="90">
        <v>52800</v>
      </c>
      <c r="T494" s="90">
        <v>56700</v>
      </c>
      <c r="U494" s="90">
        <v>55000</v>
      </c>
      <c r="V494" s="90">
        <v>55800</v>
      </c>
      <c r="W494" s="90">
        <v>57600</v>
      </c>
      <c r="X494" s="90">
        <v>60000</v>
      </c>
      <c r="Y494" t="str">
        <f t="shared" si="55"/>
        <v>07-2022</v>
      </c>
      <c r="Z494">
        <f t="shared" si="56"/>
        <v>0</v>
      </c>
      <c r="AA494">
        <f t="shared" si="57"/>
        <v>0</v>
      </c>
      <c r="AB494">
        <f t="shared" si="58"/>
        <v>0</v>
      </c>
      <c r="AC494">
        <f t="shared" si="59"/>
        <v>0</v>
      </c>
    </row>
    <row r="495" spans="1:29">
      <c r="A495" t="str">
        <f t="shared" si="54"/>
        <v>07-2022</v>
      </c>
      <c r="B495" s="93">
        <v>44761</v>
      </c>
      <c r="C495" s="90">
        <v>55800</v>
      </c>
      <c r="D495" s="90">
        <v>58000</v>
      </c>
      <c r="E495" s="90">
        <v>58000</v>
      </c>
      <c r="F495" s="90">
        <v>53500</v>
      </c>
      <c r="G495" s="90">
        <v>56000</v>
      </c>
      <c r="H495" s="91" t="s">
        <v>25</v>
      </c>
      <c r="I495" s="90">
        <v>55500</v>
      </c>
      <c r="J495" s="90">
        <v>56500</v>
      </c>
      <c r="K495" s="90">
        <v>55000</v>
      </c>
      <c r="L495" s="91" t="s">
        <v>25</v>
      </c>
      <c r="M495" s="90">
        <v>57500</v>
      </c>
      <c r="N495" s="90">
        <v>54400</v>
      </c>
      <c r="O495" s="90">
        <v>55200</v>
      </c>
      <c r="P495" s="91" t="s">
        <v>25</v>
      </c>
      <c r="Q495" s="90">
        <v>51900</v>
      </c>
      <c r="R495" s="90">
        <v>52100</v>
      </c>
      <c r="S495" s="90">
        <v>52300</v>
      </c>
      <c r="T495" s="90">
        <v>56200</v>
      </c>
      <c r="U495" s="90">
        <v>54800</v>
      </c>
      <c r="V495" s="90">
        <v>55300</v>
      </c>
      <c r="W495" s="90">
        <v>57300</v>
      </c>
      <c r="X495" s="90">
        <v>59700</v>
      </c>
      <c r="Y495" t="str">
        <f t="shared" si="55"/>
        <v>07-2022</v>
      </c>
      <c r="Z495">
        <f t="shared" si="56"/>
        <v>0</v>
      </c>
      <c r="AA495">
        <f t="shared" si="57"/>
        <v>0</v>
      </c>
      <c r="AB495">
        <f t="shared" si="58"/>
        <v>0</v>
      </c>
      <c r="AC495">
        <f t="shared" si="59"/>
        <v>0</v>
      </c>
    </row>
    <row r="496" spans="1:29">
      <c r="A496" t="str">
        <f t="shared" si="54"/>
        <v>07-2022</v>
      </c>
      <c r="B496" s="93">
        <v>44762</v>
      </c>
      <c r="C496" s="90">
        <v>55500</v>
      </c>
      <c r="D496" s="90">
        <v>57500</v>
      </c>
      <c r="E496" s="90">
        <v>57000</v>
      </c>
      <c r="F496" s="90">
        <v>53000</v>
      </c>
      <c r="G496" s="90">
        <v>56000</v>
      </c>
      <c r="H496" s="91" t="s">
        <v>25</v>
      </c>
      <c r="I496" s="90">
        <v>55500</v>
      </c>
      <c r="J496" s="90">
        <v>56100</v>
      </c>
      <c r="K496" s="90">
        <v>55000</v>
      </c>
      <c r="L496" s="91" t="s">
        <v>25</v>
      </c>
      <c r="M496" s="90">
        <v>57000</v>
      </c>
      <c r="N496" s="90">
        <v>54400</v>
      </c>
      <c r="O496" s="90">
        <v>55200</v>
      </c>
      <c r="P496" s="91" t="s">
        <v>25</v>
      </c>
      <c r="Q496" s="90">
        <v>51800</v>
      </c>
      <c r="R496" s="90">
        <v>51900</v>
      </c>
      <c r="S496" s="90">
        <v>52300</v>
      </c>
      <c r="T496" s="90">
        <v>55700</v>
      </c>
      <c r="U496" s="90">
        <v>53900</v>
      </c>
      <c r="V496" s="90">
        <v>54800</v>
      </c>
      <c r="W496" s="90">
        <v>56700</v>
      </c>
      <c r="X496" s="90">
        <v>59200</v>
      </c>
      <c r="Y496" t="str">
        <f t="shared" si="55"/>
        <v>07-2022</v>
      </c>
      <c r="Z496">
        <f t="shared" si="56"/>
        <v>0</v>
      </c>
      <c r="AA496">
        <f t="shared" si="57"/>
        <v>0</v>
      </c>
      <c r="AB496">
        <f t="shared" si="58"/>
        <v>0</v>
      </c>
      <c r="AC496">
        <f t="shared" si="59"/>
        <v>0</v>
      </c>
    </row>
    <row r="497" spans="1:29">
      <c r="A497" t="str">
        <f t="shared" si="54"/>
        <v>07-2022</v>
      </c>
      <c r="B497" s="93">
        <v>44763</v>
      </c>
      <c r="C497" s="90">
        <v>55000</v>
      </c>
      <c r="D497" s="90">
        <v>57500</v>
      </c>
      <c r="E497" s="90">
        <v>56800</v>
      </c>
      <c r="F497" s="90">
        <v>52500</v>
      </c>
      <c r="G497" s="90">
        <v>56000</v>
      </c>
      <c r="H497" s="91" t="s">
        <v>25</v>
      </c>
      <c r="I497" s="90">
        <v>55000</v>
      </c>
      <c r="J497" s="90">
        <v>55800</v>
      </c>
      <c r="K497" s="90">
        <v>54500</v>
      </c>
      <c r="L497" s="91" t="s">
        <v>25</v>
      </c>
      <c r="M497" s="90">
        <v>56500</v>
      </c>
      <c r="N497" s="90">
        <v>53800</v>
      </c>
      <c r="O497" s="90">
        <v>55000</v>
      </c>
      <c r="P497" s="91" t="s">
        <v>25</v>
      </c>
      <c r="Q497" s="90">
        <v>51300</v>
      </c>
      <c r="R497" s="90">
        <v>51300</v>
      </c>
      <c r="S497" s="90">
        <v>51500</v>
      </c>
      <c r="T497" s="90">
        <v>55200</v>
      </c>
      <c r="U497" s="90">
        <v>53900</v>
      </c>
      <c r="V497" s="90">
        <v>54000</v>
      </c>
      <c r="W497" s="90">
        <v>56500</v>
      </c>
      <c r="X497" s="90">
        <v>58900</v>
      </c>
      <c r="Y497" t="str">
        <f t="shared" si="55"/>
        <v>07-2022</v>
      </c>
      <c r="Z497">
        <f t="shared" si="56"/>
        <v>0</v>
      </c>
      <c r="AA497">
        <f t="shared" si="57"/>
        <v>0</v>
      </c>
      <c r="AB497">
        <f t="shared" si="58"/>
        <v>0</v>
      </c>
      <c r="AC497">
        <f t="shared" si="59"/>
        <v>0</v>
      </c>
    </row>
    <row r="498" spans="1:29">
      <c r="A498" t="str">
        <f t="shared" si="54"/>
        <v>07-2022</v>
      </c>
      <c r="B498" s="93">
        <v>44764</v>
      </c>
      <c r="C498" s="90">
        <v>54600</v>
      </c>
      <c r="D498" s="90">
        <v>57000</v>
      </c>
      <c r="E498" s="90">
        <v>56800</v>
      </c>
      <c r="F498" s="90">
        <v>52500</v>
      </c>
      <c r="G498" s="90">
        <v>55800</v>
      </c>
      <c r="H498" s="91" t="s">
        <v>25</v>
      </c>
      <c r="I498" s="90">
        <v>55000</v>
      </c>
      <c r="J498" s="90">
        <v>55800</v>
      </c>
      <c r="K498" s="90">
        <v>54000</v>
      </c>
      <c r="L498" s="91" t="s">
        <v>25</v>
      </c>
      <c r="M498" s="90">
        <v>56500</v>
      </c>
      <c r="N498" s="90">
        <v>52800</v>
      </c>
      <c r="O498" s="90">
        <v>55000</v>
      </c>
      <c r="P498" s="91" t="s">
        <v>25</v>
      </c>
      <c r="Q498" s="90">
        <v>51000</v>
      </c>
      <c r="R498" s="90">
        <v>51200</v>
      </c>
      <c r="S498" s="90">
        <v>51500</v>
      </c>
      <c r="T498" s="90">
        <v>55200</v>
      </c>
      <c r="U498" s="90">
        <v>53900</v>
      </c>
      <c r="V498" s="90">
        <v>54000</v>
      </c>
      <c r="W498" s="90">
        <v>56500</v>
      </c>
      <c r="X498" s="90">
        <v>58900</v>
      </c>
      <c r="Y498" t="str">
        <f t="shared" si="55"/>
        <v>07-2022</v>
      </c>
      <c r="Z498">
        <f t="shared" si="56"/>
        <v>0</v>
      </c>
      <c r="AA498">
        <f t="shared" si="57"/>
        <v>0</v>
      </c>
      <c r="AB498">
        <f t="shared" si="58"/>
        <v>0</v>
      </c>
      <c r="AC498">
        <f t="shared" si="59"/>
        <v>0</v>
      </c>
    </row>
    <row r="499" spans="1:29">
      <c r="A499" t="str">
        <f t="shared" si="54"/>
        <v>07-2022</v>
      </c>
      <c r="B499" s="93">
        <v>44765</v>
      </c>
      <c r="C499" s="90">
        <v>54300</v>
      </c>
      <c r="D499" s="90">
        <v>57000</v>
      </c>
      <c r="E499" s="90">
        <v>56500</v>
      </c>
      <c r="F499" s="90">
        <v>52500</v>
      </c>
      <c r="G499" s="90">
        <v>55800</v>
      </c>
      <c r="H499" s="91" t="s">
        <v>25</v>
      </c>
      <c r="I499" s="90">
        <v>54500</v>
      </c>
      <c r="J499" s="90">
        <v>55300</v>
      </c>
      <c r="K499" s="90">
        <v>54000</v>
      </c>
      <c r="L499" s="91" t="s">
        <v>25</v>
      </c>
      <c r="M499" s="90">
        <v>56000</v>
      </c>
      <c r="N499" s="90">
        <v>52600</v>
      </c>
      <c r="O499" s="90">
        <v>54700</v>
      </c>
      <c r="P499" s="91" t="s">
        <v>25</v>
      </c>
      <c r="Q499" s="90">
        <v>50700</v>
      </c>
      <c r="R499" s="90">
        <v>51000</v>
      </c>
      <c r="S499" s="90">
        <v>51500</v>
      </c>
      <c r="T499" s="90">
        <v>55200</v>
      </c>
      <c r="U499" s="90">
        <v>53500</v>
      </c>
      <c r="V499" s="90">
        <v>53800</v>
      </c>
      <c r="W499" s="90">
        <v>56500</v>
      </c>
      <c r="X499" s="90">
        <v>58900</v>
      </c>
      <c r="Y499" t="str">
        <f t="shared" si="55"/>
        <v>07-2022</v>
      </c>
      <c r="Z499">
        <f t="shared" si="56"/>
        <v>0</v>
      </c>
      <c r="AA499">
        <f t="shared" si="57"/>
        <v>0</v>
      </c>
      <c r="AB499">
        <f t="shared" si="58"/>
        <v>0</v>
      </c>
      <c r="AC499">
        <f t="shared" si="59"/>
        <v>0</v>
      </c>
    </row>
    <row r="500" spans="1:29">
      <c r="A500" t="str">
        <f t="shared" si="54"/>
        <v>07-2022</v>
      </c>
      <c r="B500" s="93">
        <v>44766</v>
      </c>
      <c r="C500" s="90" t="s">
        <v>24</v>
      </c>
      <c r="D500" s="90" t="s">
        <v>24</v>
      </c>
      <c r="E500" s="90" t="s">
        <v>24</v>
      </c>
      <c r="F500" s="90" t="s">
        <v>24</v>
      </c>
      <c r="G500" s="90" t="s">
        <v>24</v>
      </c>
      <c r="H500" s="90" t="s">
        <v>24</v>
      </c>
      <c r="I500" s="90" t="s">
        <v>24</v>
      </c>
      <c r="J500" s="90" t="s">
        <v>24</v>
      </c>
      <c r="K500" s="90" t="s">
        <v>24</v>
      </c>
      <c r="L500" s="90" t="s">
        <v>24</v>
      </c>
      <c r="M500" s="90" t="s">
        <v>24</v>
      </c>
      <c r="N500" s="90" t="s">
        <v>24</v>
      </c>
      <c r="O500" s="90" t="s">
        <v>24</v>
      </c>
      <c r="P500" s="90" t="s">
        <v>24</v>
      </c>
      <c r="Q500" s="90" t="s">
        <v>24</v>
      </c>
      <c r="R500" s="90" t="s">
        <v>24</v>
      </c>
      <c r="S500" s="90" t="s">
        <v>24</v>
      </c>
      <c r="T500" s="90" t="s">
        <v>24</v>
      </c>
      <c r="U500" s="90" t="s">
        <v>24</v>
      </c>
      <c r="V500" s="90" t="s">
        <v>24</v>
      </c>
      <c r="W500" s="90" t="s">
        <v>24</v>
      </c>
      <c r="X500" s="90" t="s">
        <v>24</v>
      </c>
      <c r="Y500" t="str">
        <f t="shared" si="55"/>
        <v>07-2022</v>
      </c>
      <c r="Z500">
        <f t="shared" si="56"/>
        <v>0</v>
      </c>
      <c r="AA500">
        <f t="shared" si="57"/>
        <v>0</v>
      </c>
      <c r="AB500">
        <f t="shared" si="58"/>
        <v>0</v>
      </c>
      <c r="AC500">
        <f t="shared" si="59"/>
        <v>0</v>
      </c>
    </row>
    <row r="501" spans="1:29">
      <c r="A501" t="str">
        <f t="shared" si="54"/>
        <v>07-2022</v>
      </c>
      <c r="B501" s="93">
        <v>44767</v>
      </c>
      <c r="C501" s="90">
        <v>54300</v>
      </c>
      <c r="D501" s="90">
        <v>56500</v>
      </c>
      <c r="E501" s="90">
        <v>56500</v>
      </c>
      <c r="F501" s="90">
        <v>51700</v>
      </c>
      <c r="G501" s="90">
        <v>55600</v>
      </c>
      <c r="H501" s="91" t="s">
        <v>25</v>
      </c>
      <c r="I501" s="90">
        <v>54500</v>
      </c>
      <c r="J501" s="90">
        <v>55000</v>
      </c>
      <c r="K501" s="90">
        <v>54300</v>
      </c>
      <c r="L501" s="91" t="s">
        <v>25</v>
      </c>
      <c r="M501" s="90">
        <v>56000</v>
      </c>
      <c r="N501" s="90">
        <v>52800</v>
      </c>
      <c r="O501" s="90">
        <v>54200</v>
      </c>
      <c r="P501" s="91" t="s">
        <v>25</v>
      </c>
      <c r="Q501" s="90">
        <v>50700</v>
      </c>
      <c r="R501" s="90">
        <v>50800</v>
      </c>
      <c r="S501" s="90">
        <v>51600</v>
      </c>
      <c r="T501" s="90">
        <v>54400</v>
      </c>
      <c r="U501" s="90">
        <v>53500</v>
      </c>
      <c r="V501" s="90">
        <v>54000</v>
      </c>
      <c r="W501" s="90">
        <v>56000</v>
      </c>
      <c r="X501" s="90">
        <v>58300</v>
      </c>
      <c r="Y501" t="str">
        <f t="shared" si="55"/>
        <v>07-2022</v>
      </c>
      <c r="Z501">
        <f t="shared" si="56"/>
        <v>0</v>
      </c>
      <c r="AA501">
        <f t="shared" si="57"/>
        <v>0</v>
      </c>
      <c r="AB501">
        <f t="shared" si="58"/>
        <v>0</v>
      </c>
      <c r="AC501">
        <f t="shared" si="59"/>
        <v>0</v>
      </c>
    </row>
    <row r="502" spans="1:29">
      <c r="A502" t="str">
        <f t="shared" si="54"/>
        <v>07-2022</v>
      </c>
      <c r="B502" s="93">
        <v>44768</v>
      </c>
      <c r="C502" s="90">
        <v>54600</v>
      </c>
      <c r="D502" s="90">
        <v>56800</v>
      </c>
      <c r="E502" s="90">
        <v>57000</v>
      </c>
      <c r="F502" s="90">
        <v>53000</v>
      </c>
      <c r="G502" s="90">
        <v>56300</v>
      </c>
      <c r="H502" s="91" t="s">
        <v>25</v>
      </c>
      <c r="I502" s="90">
        <v>54500</v>
      </c>
      <c r="J502" s="90">
        <v>55500</v>
      </c>
      <c r="K502" s="90">
        <v>54700</v>
      </c>
      <c r="L502" s="91" t="s">
        <v>25</v>
      </c>
      <c r="M502" s="90">
        <v>57000</v>
      </c>
      <c r="N502" s="90">
        <v>53200</v>
      </c>
      <c r="O502" s="90">
        <v>55200</v>
      </c>
      <c r="P502" s="91" t="s">
        <v>25</v>
      </c>
      <c r="Q502" s="90">
        <v>51500</v>
      </c>
      <c r="R502" s="90">
        <v>51500</v>
      </c>
      <c r="S502" s="90">
        <v>52100</v>
      </c>
      <c r="T502" s="90">
        <v>55700</v>
      </c>
      <c r="U502" s="90">
        <v>53900</v>
      </c>
      <c r="V502" s="90">
        <v>54000</v>
      </c>
      <c r="W502" s="90">
        <v>56000</v>
      </c>
      <c r="X502" s="90">
        <v>58300</v>
      </c>
      <c r="Y502" t="str">
        <f t="shared" si="55"/>
        <v>07-2022</v>
      </c>
      <c r="Z502">
        <f t="shared" si="56"/>
        <v>0</v>
      </c>
      <c r="AA502">
        <f t="shared" si="57"/>
        <v>0</v>
      </c>
      <c r="AB502">
        <f t="shared" si="58"/>
        <v>0</v>
      </c>
      <c r="AC502">
        <f t="shared" si="59"/>
        <v>0</v>
      </c>
    </row>
    <row r="503" spans="1:29">
      <c r="A503" t="str">
        <f t="shared" si="54"/>
        <v>07-2022</v>
      </c>
      <c r="B503" s="93">
        <v>44769</v>
      </c>
      <c r="C503" s="90">
        <v>55000</v>
      </c>
      <c r="D503" s="90">
        <v>57300</v>
      </c>
      <c r="E503" s="90">
        <v>57500</v>
      </c>
      <c r="F503" s="90">
        <v>53500</v>
      </c>
      <c r="G503" s="90">
        <v>56800</v>
      </c>
      <c r="H503" s="91" t="s">
        <v>25</v>
      </c>
      <c r="I503" s="90">
        <v>54500</v>
      </c>
      <c r="J503" s="90">
        <v>55600</v>
      </c>
      <c r="K503" s="90">
        <v>54700</v>
      </c>
      <c r="L503" s="91" t="s">
        <v>25</v>
      </c>
      <c r="M503" s="90">
        <v>57300</v>
      </c>
      <c r="N503" s="90">
        <v>53200</v>
      </c>
      <c r="O503" s="90">
        <v>55500</v>
      </c>
      <c r="P503" s="91" t="s">
        <v>25</v>
      </c>
      <c r="Q503" s="90">
        <v>51700</v>
      </c>
      <c r="R503" s="90">
        <v>51700</v>
      </c>
      <c r="S503" s="90">
        <v>52100</v>
      </c>
      <c r="T503" s="90">
        <v>56200</v>
      </c>
      <c r="U503" s="90">
        <v>54300</v>
      </c>
      <c r="V503" s="90">
        <v>55300</v>
      </c>
      <c r="W503" s="90">
        <v>56500</v>
      </c>
      <c r="X503" s="90">
        <v>58800</v>
      </c>
      <c r="Y503" t="str">
        <f t="shared" si="55"/>
        <v>07-2022</v>
      </c>
      <c r="Z503">
        <f t="shared" si="56"/>
        <v>0</v>
      </c>
      <c r="AA503">
        <f t="shared" si="57"/>
        <v>0</v>
      </c>
      <c r="AB503">
        <f t="shared" si="58"/>
        <v>0</v>
      </c>
      <c r="AC503">
        <f t="shared" si="59"/>
        <v>0</v>
      </c>
    </row>
    <row r="504" spans="1:29">
      <c r="A504" t="str">
        <f t="shared" si="54"/>
        <v>07-2022</v>
      </c>
      <c r="B504" s="93">
        <v>44770</v>
      </c>
      <c r="C504" s="90">
        <v>55000</v>
      </c>
      <c r="D504" s="90">
        <v>57500</v>
      </c>
      <c r="E504" s="90">
        <v>57500</v>
      </c>
      <c r="F504" s="90">
        <v>53500</v>
      </c>
      <c r="G504" s="90">
        <v>57100</v>
      </c>
      <c r="H504" s="91" t="s">
        <v>25</v>
      </c>
      <c r="I504" s="90">
        <v>55500</v>
      </c>
      <c r="J504" s="90">
        <v>55600</v>
      </c>
      <c r="K504" s="90">
        <v>55100</v>
      </c>
      <c r="L504" s="91" t="s">
        <v>25</v>
      </c>
      <c r="M504" s="90">
        <v>57700</v>
      </c>
      <c r="N504" s="90">
        <v>53600</v>
      </c>
      <c r="O504" s="90">
        <v>55700</v>
      </c>
      <c r="P504" s="91" t="s">
        <v>25</v>
      </c>
      <c r="Q504" s="90">
        <v>51700</v>
      </c>
      <c r="R504" s="90">
        <v>52000</v>
      </c>
      <c r="S504" s="90">
        <v>52700</v>
      </c>
      <c r="T504" s="90">
        <v>56200</v>
      </c>
      <c r="U504" s="90">
        <v>54500</v>
      </c>
      <c r="V504" s="90">
        <v>55300</v>
      </c>
      <c r="W504" s="90">
        <v>56500</v>
      </c>
      <c r="X504" s="90">
        <v>58800</v>
      </c>
      <c r="Y504" t="str">
        <f t="shared" si="55"/>
        <v>07-2022</v>
      </c>
      <c r="Z504">
        <f t="shared" si="56"/>
        <v>0</v>
      </c>
      <c r="AA504">
        <f t="shared" si="57"/>
        <v>0</v>
      </c>
      <c r="AB504">
        <f t="shared" si="58"/>
        <v>0</v>
      </c>
      <c r="AC504">
        <f t="shared" si="59"/>
        <v>0</v>
      </c>
    </row>
    <row r="505" spans="1:29">
      <c r="A505" t="str">
        <f t="shared" si="54"/>
        <v>07-2022</v>
      </c>
      <c r="B505" s="93">
        <v>44771</v>
      </c>
      <c r="C505" s="90">
        <v>55000</v>
      </c>
      <c r="D505" s="90">
        <v>57700</v>
      </c>
      <c r="E505" s="90">
        <v>57700</v>
      </c>
      <c r="F505" s="90">
        <v>53500</v>
      </c>
      <c r="G505" s="90">
        <v>57100</v>
      </c>
      <c r="H505" s="91" t="s">
        <v>25</v>
      </c>
      <c r="I505" s="90">
        <v>55500</v>
      </c>
      <c r="J505" s="90">
        <v>56000</v>
      </c>
      <c r="K505" s="90">
        <v>55100</v>
      </c>
      <c r="L505" s="91" t="s">
        <v>25</v>
      </c>
      <c r="M505" s="90">
        <v>58000</v>
      </c>
      <c r="N505" s="90">
        <v>53800</v>
      </c>
      <c r="O505" s="90">
        <v>55700</v>
      </c>
      <c r="P505" s="91" t="s">
        <v>25</v>
      </c>
      <c r="Q505" s="90">
        <v>52300</v>
      </c>
      <c r="R505" s="90">
        <v>52500</v>
      </c>
      <c r="S505" s="90">
        <v>53000</v>
      </c>
      <c r="T505" s="90">
        <v>56200</v>
      </c>
      <c r="U505" s="90">
        <v>55000</v>
      </c>
      <c r="V505" s="90">
        <v>55800</v>
      </c>
      <c r="W505" s="90">
        <v>56500</v>
      </c>
      <c r="X505" s="90">
        <v>58800</v>
      </c>
      <c r="Y505" t="str">
        <f t="shared" si="55"/>
        <v>07-2022</v>
      </c>
      <c r="Z505">
        <f t="shared" si="56"/>
        <v>0</v>
      </c>
      <c r="AA505">
        <f t="shared" si="57"/>
        <v>0</v>
      </c>
      <c r="AB505">
        <f t="shared" si="58"/>
        <v>0</v>
      </c>
      <c r="AC505">
        <f t="shared" si="59"/>
        <v>0</v>
      </c>
    </row>
    <row r="506" spans="1:29">
      <c r="A506" t="str">
        <f t="shared" si="54"/>
        <v>07-2022</v>
      </c>
      <c r="B506" s="93">
        <v>44772</v>
      </c>
      <c r="C506" s="90">
        <v>55000</v>
      </c>
      <c r="D506" s="90">
        <v>57700</v>
      </c>
      <c r="E506" s="90">
        <v>57400</v>
      </c>
      <c r="F506" s="90">
        <v>53000</v>
      </c>
      <c r="G506" s="90">
        <v>57100</v>
      </c>
      <c r="H506" s="91" t="s">
        <v>25</v>
      </c>
      <c r="I506" s="90">
        <v>55000</v>
      </c>
      <c r="J506" s="90">
        <v>55900</v>
      </c>
      <c r="K506" s="90">
        <v>55100</v>
      </c>
      <c r="L506" s="91" t="s">
        <v>25</v>
      </c>
      <c r="M506" s="90">
        <v>57500</v>
      </c>
      <c r="N506" s="90">
        <v>54000</v>
      </c>
      <c r="O506" s="90">
        <v>55100</v>
      </c>
      <c r="P506" s="91" t="s">
        <v>25</v>
      </c>
      <c r="Q506" s="90">
        <v>52300</v>
      </c>
      <c r="R506" s="90">
        <v>52400</v>
      </c>
      <c r="S506" s="90">
        <v>52500</v>
      </c>
      <c r="T506" s="90">
        <v>55700</v>
      </c>
      <c r="U506" s="90">
        <v>55000</v>
      </c>
      <c r="V506" s="90">
        <v>55800</v>
      </c>
      <c r="W506" s="90">
        <v>56500</v>
      </c>
      <c r="X506" s="90">
        <v>58800</v>
      </c>
      <c r="Y506" t="str">
        <f t="shared" si="55"/>
        <v>07-2022</v>
      </c>
      <c r="Z506">
        <f t="shared" si="56"/>
        <v>0</v>
      </c>
      <c r="AA506">
        <f t="shared" si="57"/>
        <v>0</v>
      </c>
      <c r="AB506">
        <f t="shared" si="58"/>
        <v>0</v>
      </c>
      <c r="AC506">
        <f t="shared" si="59"/>
        <v>0</v>
      </c>
    </row>
    <row r="507" spans="1:29">
      <c r="A507" t="str">
        <f t="shared" si="54"/>
        <v>07-2022</v>
      </c>
      <c r="B507" s="93">
        <v>44773</v>
      </c>
      <c r="C507" s="90" t="s">
        <v>24</v>
      </c>
      <c r="D507" s="90" t="s">
        <v>24</v>
      </c>
      <c r="E507" s="90" t="s">
        <v>24</v>
      </c>
      <c r="F507" s="90" t="s">
        <v>24</v>
      </c>
      <c r="G507" s="90" t="s">
        <v>24</v>
      </c>
      <c r="H507" s="90" t="s">
        <v>24</v>
      </c>
      <c r="I507" s="90" t="s">
        <v>24</v>
      </c>
      <c r="J507" s="90" t="s">
        <v>24</v>
      </c>
      <c r="K507" s="90" t="s">
        <v>24</v>
      </c>
      <c r="L507" s="90" t="s">
        <v>24</v>
      </c>
      <c r="M507" s="90" t="s">
        <v>24</v>
      </c>
      <c r="N507" s="90" t="s">
        <v>24</v>
      </c>
      <c r="O507" s="90" t="s">
        <v>24</v>
      </c>
      <c r="P507" s="90" t="s">
        <v>24</v>
      </c>
      <c r="Q507" s="90" t="s">
        <v>24</v>
      </c>
      <c r="R507" s="90" t="s">
        <v>24</v>
      </c>
      <c r="S507" s="90" t="s">
        <v>24</v>
      </c>
      <c r="T507" s="90" t="s">
        <v>24</v>
      </c>
      <c r="U507" s="90" t="s">
        <v>24</v>
      </c>
      <c r="V507" s="90" t="s">
        <v>24</v>
      </c>
      <c r="W507" s="90" t="s">
        <v>24</v>
      </c>
      <c r="X507" s="90" t="s">
        <v>24</v>
      </c>
      <c r="Y507" t="str">
        <f t="shared" si="55"/>
        <v>07-2022</v>
      </c>
      <c r="Z507">
        <f t="shared" si="56"/>
        <v>0</v>
      </c>
      <c r="AA507">
        <f t="shared" si="57"/>
        <v>0</v>
      </c>
      <c r="AB507">
        <f t="shared" si="58"/>
        <v>0</v>
      </c>
      <c r="AC507">
        <f t="shared" si="59"/>
        <v>0</v>
      </c>
    </row>
    <row r="508" spans="1:29">
      <c r="A508" t="str">
        <f t="shared" si="54"/>
        <v>08-2022</v>
      </c>
      <c r="B508" s="93">
        <v>44774</v>
      </c>
      <c r="C508" s="90">
        <v>55300</v>
      </c>
      <c r="D508" s="90">
        <v>57500</v>
      </c>
      <c r="E508" s="90">
        <v>57800</v>
      </c>
      <c r="F508" s="90">
        <v>53500</v>
      </c>
      <c r="G508" s="90">
        <v>56900</v>
      </c>
      <c r="H508" s="91" t="s">
        <v>25</v>
      </c>
      <c r="I508" s="90">
        <v>55000</v>
      </c>
      <c r="J508" s="90">
        <v>56200</v>
      </c>
      <c r="K508" s="90">
        <v>55800</v>
      </c>
      <c r="L508" s="91" t="s">
        <v>25</v>
      </c>
      <c r="M508" s="90">
        <v>57900</v>
      </c>
      <c r="N508" s="90">
        <v>54800</v>
      </c>
      <c r="O508" s="90">
        <v>55500</v>
      </c>
      <c r="P508" s="91" t="s">
        <v>25</v>
      </c>
      <c r="Q508" s="90">
        <v>52400</v>
      </c>
      <c r="R508" s="90">
        <v>52900</v>
      </c>
      <c r="S508" s="90">
        <v>52800</v>
      </c>
      <c r="T508" s="90">
        <v>56200</v>
      </c>
      <c r="U508" s="90">
        <v>55500</v>
      </c>
      <c r="V508" s="90">
        <v>55800</v>
      </c>
      <c r="W508" s="90">
        <v>56600</v>
      </c>
      <c r="X508" s="90">
        <v>58900</v>
      </c>
      <c r="Y508" t="str">
        <f t="shared" si="55"/>
        <v>08-2022</v>
      </c>
      <c r="Z508">
        <f t="shared" si="56"/>
        <v>0</v>
      </c>
      <c r="AA508">
        <f t="shared" si="57"/>
        <v>0</v>
      </c>
      <c r="AB508">
        <f t="shared" si="58"/>
        <v>0</v>
      </c>
      <c r="AC508">
        <f t="shared" si="59"/>
        <v>0</v>
      </c>
    </row>
    <row r="509" spans="1:29">
      <c r="A509" t="str">
        <f t="shared" si="54"/>
        <v>08-2022</v>
      </c>
      <c r="B509" s="93">
        <v>44775</v>
      </c>
      <c r="C509" s="90">
        <v>55600</v>
      </c>
      <c r="D509" s="90">
        <v>57500</v>
      </c>
      <c r="E509" s="90">
        <v>58000</v>
      </c>
      <c r="F509" s="90">
        <v>54000</v>
      </c>
      <c r="G509" s="90">
        <v>57000</v>
      </c>
      <c r="H509" s="91" t="s">
        <v>25</v>
      </c>
      <c r="I509" s="90">
        <v>55500</v>
      </c>
      <c r="J509" s="90">
        <v>56200</v>
      </c>
      <c r="K509" s="90">
        <v>56000</v>
      </c>
      <c r="L509" s="91" t="s">
        <v>25</v>
      </c>
      <c r="M509" s="90">
        <v>58100</v>
      </c>
      <c r="N509" s="90">
        <v>55600</v>
      </c>
      <c r="O509" s="90">
        <v>55900</v>
      </c>
      <c r="P509" s="91" t="s">
        <v>25</v>
      </c>
      <c r="Q509" s="90">
        <v>52800</v>
      </c>
      <c r="R509" s="90">
        <v>53000</v>
      </c>
      <c r="S509" s="90">
        <v>52900</v>
      </c>
      <c r="T509" s="90">
        <v>56700</v>
      </c>
      <c r="U509" s="90">
        <v>55500</v>
      </c>
      <c r="V509" s="90">
        <v>55800</v>
      </c>
      <c r="W509" s="90">
        <v>56600</v>
      </c>
      <c r="X509" s="90">
        <v>58900</v>
      </c>
      <c r="Y509" t="str">
        <f t="shared" si="55"/>
        <v>08-2022</v>
      </c>
      <c r="Z509">
        <f t="shared" si="56"/>
        <v>0</v>
      </c>
      <c r="AA509">
        <f t="shared" si="57"/>
        <v>0</v>
      </c>
      <c r="AB509">
        <f t="shared" si="58"/>
        <v>0</v>
      </c>
      <c r="AC509">
        <f t="shared" si="59"/>
        <v>0</v>
      </c>
    </row>
    <row r="510" spans="1:29">
      <c r="A510" t="str">
        <f t="shared" si="54"/>
        <v>08-2022</v>
      </c>
      <c r="B510" s="93">
        <v>44776</v>
      </c>
      <c r="C510" s="90">
        <v>55900</v>
      </c>
      <c r="D510" s="90">
        <v>57500</v>
      </c>
      <c r="E510" s="90">
        <v>58500</v>
      </c>
      <c r="F510" s="90">
        <v>53750</v>
      </c>
      <c r="G510" s="90">
        <v>57000</v>
      </c>
      <c r="H510" s="91" t="s">
        <v>25</v>
      </c>
      <c r="I510" s="90">
        <v>55000</v>
      </c>
      <c r="J510" s="90">
        <v>56500</v>
      </c>
      <c r="K510" s="90">
        <v>56000</v>
      </c>
      <c r="L510" s="91" t="s">
        <v>25</v>
      </c>
      <c r="M510" s="90">
        <v>58500</v>
      </c>
      <c r="N510" s="90">
        <v>56500</v>
      </c>
      <c r="O510" s="90">
        <v>56100</v>
      </c>
      <c r="P510" s="91" t="s">
        <v>25</v>
      </c>
      <c r="Q510" s="90">
        <v>52800</v>
      </c>
      <c r="R510" s="90">
        <v>52700</v>
      </c>
      <c r="S510" s="90">
        <v>53200</v>
      </c>
      <c r="T510" s="90">
        <v>56200</v>
      </c>
      <c r="U510" s="90">
        <v>55700</v>
      </c>
      <c r="V510" s="90">
        <v>55800</v>
      </c>
      <c r="W510" s="90">
        <v>56600</v>
      </c>
      <c r="X510" s="90">
        <v>58900</v>
      </c>
      <c r="Y510" t="str">
        <f t="shared" si="55"/>
        <v>08-2022</v>
      </c>
      <c r="Z510">
        <f t="shared" si="56"/>
        <v>0</v>
      </c>
      <c r="AA510">
        <f t="shared" si="57"/>
        <v>0</v>
      </c>
      <c r="AB510">
        <f t="shared" si="58"/>
        <v>0</v>
      </c>
      <c r="AC510">
        <f t="shared" si="59"/>
        <v>0</v>
      </c>
    </row>
    <row r="511" spans="1:29">
      <c r="A511" t="str">
        <f t="shared" si="54"/>
        <v>08-2022</v>
      </c>
      <c r="B511" s="93">
        <v>44777</v>
      </c>
      <c r="C511" s="90">
        <v>55900</v>
      </c>
      <c r="D511" s="90">
        <v>57500</v>
      </c>
      <c r="E511" s="90">
        <v>58200</v>
      </c>
      <c r="F511" s="90">
        <v>53300</v>
      </c>
      <c r="G511" s="90">
        <v>57100</v>
      </c>
      <c r="H511" s="91" t="s">
        <v>25</v>
      </c>
      <c r="I511" s="90">
        <v>55000</v>
      </c>
      <c r="J511" s="90">
        <v>56300</v>
      </c>
      <c r="K511" s="90">
        <v>56000</v>
      </c>
      <c r="L511" s="91" t="s">
        <v>25</v>
      </c>
      <c r="M511" s="90">
        <v>58500</v>
      </c>
      <c r="N511" s="90">
        <v>56500</v>
      </c>
      <c r="O511" s="90">
        <v>55500</v>
      </c>
      <c r="P511" s="91" t="s">
        <v>25</v>
      </c>
      <c r="Q511" s="90">
        <v>52100</v>
      </c>
      <c r="R511" s="90">
        <v>52300</v>
      </c>
      <c r="S511" s="90">
        <v>52800</v>
      </c>
      <c r="T511" s="90">
        <v>56000</v>
      </c>
      <c r="U511" s="90">
        <v>55500</v>
      </c>
      <c r="V511" s="90">
        <v>55800</v>
      </c>
      <c r="W511" s="90">
        <v>56600</v>
      </c>
      <c r="X511" s="90">
        <v>58900</v>
      </c>
      <c r="Y511" t="str">
        <f t="shared" si="55"/>
        <v>08-2022</v>
      </c>
      <c r="Z511">
        <f t="shared" si="56"/>
        <v>0</v>
      </c>
      <c r="AA511">
        <f t="shared" si="57"/>
        <v>0</v>
      </c>
      <c r="AB511">
        <f t="shared" si="58"/>
        <v>0</v>
      </c>
      <c r="AC511">
        <f t="shared" si="59"/>
        <v>0</v>
      </c>
    </row>
    <row r="512" spans="1:29">
      <c r="A512" t="str">
        <f t="shared" si="54"/>
        <v>08-2022</v>
      </c>
      <c r="B512" s="93">
        <v>44778</v>
      </c>
      <c r="C512" s="90">
        <v>55900</v>
      </c>
      <c r="D512" s="90">
        <v>57500</v>
      </c>
      <c r="E512" s="90">
        <v>57700</v>
      </c>
      <c r="F512" s="90">
        <v>52800</v>
      </c>
      <c r="G512" s="90">
        <v>57000</v>
      </c>
      <c r="H512" s="91" t="s">
        <v>25</v>
      </c>
      <c r="I512" s="90">
        <v>55000</v>
      </c>
      <c r="J512" s="90">
        <v>56000</v>
      </c>
      <c r="K512" s="90">
        <v>55800</v>
      </c>
      <c r="L512" s="91" t="s">
        <v>25</v>
      </c>
      <c r="M512" s="90">
        <v>58100</v>
      </c>
      <c r="N512" s="90">
        <v>56500</v>
      </c>
      <c r="O512" s="90">
        <v>54700</v>
      </c>
      <c r="P512" s="91" t="s">
        <v>25</v>
      </c>
      <c r="Q512" s="90">
        <v>51700</v>
      </c>
      <c r="R512" s="90">
        <v>51500</v>
      </c>
      <c r="S512" s="90">
        <v>52000</v>
      </c>
      <c r="T512" s="90">
        <v>55500</v>
      </c>
      <c r="U512" s="90">
        <v>55000</v>
      </c>
      <c r="V512" s="90">
        <v>54800</v>
      </c>
      <c r="W512" s="90">
        <v>56600</v>
      </c>
      <c r="X512" s="90">
        <v>58900</v>
      </c>
      <c r="Y512" t="str">
        <f t="shared" si="55"/>
        <v>08-2022</v>
      </c>
      <c r="Z512">
        <f t="shared" si="56"/>
        <v>0</v>
      </c>
      <c r="AA512">
        <f t="shared" si="57"/>
        <v>0</v>
      </c>
      <c r="AB512">
        <f t="shared" si="58"/>
        <v>0</v>
      </c>
      <c r="AC512">
        <f t="shared" si="59"/>
        <v>0</v>
      </c>
    </row>
    <row r="513" spans="1:29">
      <c r="A513" t="str">
        <f t="shared" si="54"/>
        <v>08-2022</v>
      </c>
      <c r="B513" s="93">
        <v>44779</v>
      </c>
      <c r="C513" s="90">
        <v>55700</v>
      </c>
      <c r="D513" s="90">
        <v>57200</v>
      </c>
      <c r="E513" s="90">
        <v>57400</v>
      </c>
      <c r="F513" s="90">
        <v>52300</v>
      </c>
      <c r="G513" s="90">
        <v>56800</v>
      </c>
      <c r="H513" s="91" t="s">
        <v>25</v>
      </c>
      <c r="I513" s="90">
        <v>55000</v>
      </c>
      <c r="J513" s="90">
        <v>55700</v>
      </c>
      <c r="K513" s="90">
        <v>55700</v>
      </c>
      <c r="L513" s="91" t="s">
        <v>25</v>
      </c>
      <c r="M513" s="90">
        <v>57500</v>
      </c>
      <c r="N513" s="90">
        <v>55400</v>
      </c>
      <c r="O513" s="90">
        <v>54400</v>
      </c>
      <c r="P513" s="91" t="s">
        <v>25</v>
      </c>
      <c r="Q513" s="90">
        <v>51000</v>
      </c>
      <c r="R513" s="90">
        <v>51400</v>
      </c>
      <c r="S513" s="90">
        <v>51800</v>
      </c>
      <c r="T513" s="90">
        <v>55000</v>
      </c>
      <c r="U513" s="90">
        <v>54200</v>
      </c>
      <c r="V513" s="90">
        <v>54800</v>
      </c>
      <c r="W513" s="90">
        <v>56500</v>
      </c>
      <c r="X513" s="90">
        <v>58800</v>
      </c>
      <c r="Y513" t="str">
        <f t="shared" si="55"/>
        <v>08-2022</v>
      </c>
      <c r="Z513">
        <f t="shared" si="56"/>
        <v>0</v>
      </c>
      <c r="AA513">
        <f t="shared" si="57"/>
        <v>0</v>
      </c>
      <c r="AB513">
        <f t="shared" si="58"/>
        <v>0</v>
      </c>
      <c r="AC513">
        <f t="shared" si="59"/>
        <v>0</v>
      </c>
    </row>
    <row r="514" spans="1:29">
      <c r="A514" t="str">
        <f t="shared" si="54"/>
        <v>08-2022</v>
      </c>
      <c r="B514" s="93">
        <v>44780</v>
      </c>
      <c r="C514" s="90" t="s">
        <v>24</v>
      </c>
      <c r="D514" s="90" t="s">
        <v>24</v>
      </c>
      <c r="E514" s="90" t="s">
        <v>24</v>
      </c>
      <c r="F514" s="90" t="s">
        <v>24</v>
      </c>
      <c r="G514" s="90" t="s">
        <v>24</v>
      </c>
      <c r="H514" s="90" t="s">
        <v>24</v>
      </c>
      <c r="I514" s="90" t="s">
        <v>24</v>
      </c>
      <c r="J514" s="90" t="s">
        <v>24</v>
      </c>
      <c r="K514" s="90" t="s">
        <v>24</v>
      </c>
      <c r="L514" s="90" t="s">
        <v>24</v>
      </c>
      <c r="M514" s="90" t="s">
        <v>24</v>
      </c>
      <c r="N514" s="90" t="s">
        <v>24</v>
      </c>
      <c r="O514" s="90" t="s">
        <v>24</v>
      </c>
      <c r="P514" s="90" t="s">
        <v>24</v>
      </c>
      <c r="Q514" s="90" t="s">
        <v>24</v>
      </c>
      <c r="R514" s="90" t="s">
        <v>24</v>
      </c>
      <c r="S514" s="90" t="s">
        <v>24</v>
      </c>
      <c r="T514" s="90" t="s">
        <v>24</v>
      </c>
      <c r="U514" s="90" t="s">
        <v>24</v>
      </c>
      <c r="V514" s="90" t="s">
        <v>24</v>
      </c>
      <c r="W514" s="90" t="s">
        <v>24</v>
      </c>
      <c r="X514" s="90" t="s">
        <v>24</v>
      </c>
      <c r="Y514" t="str">
        <f t="shared" si="55"/>
        <v>08-2022</v>
      </c>
      <c r="Z514">
        <f t="shared" si="56"/>
        <v>0</v>
      </c>
      <c r="AA514">
        <f t="shared" si="57"/>
        <v>0</v>
      </c>
      <c r="AB514">
        <f t="shared" si="58"/>
        <v>0</v>
      </c>
      <c r="AC514">
        <f t="shared" si="59"/>
        <v>0</v>
      </c>
    </row>
    <row r="515" spans="1:29">
      <c r="A515" t="str">
        <f t="shared" si="54"/>
        <v>08-2022</v>
      </c>
      <c r="B515" s="93">
        <v>44781</v>
      </c>
      <c r="C515" s="90">
        <v>55700</v>
      </c>
      <c r="D515" s="90">
        <v>57000</v>
      </c>
      <c r="E515" s="90">
        <v>56400</v>
      </c>
      <c r="F515" s="90">
        <v>52000</v>
      </c>
      <c r="G515" s="90">
        <v>56700</v>
      </c>
      <c r="H515" s="91" t="s">
        <v>25</v>
      </c>
      <c r="I515" s="90">
        <v>55000</v>
      </c>
      <c r="J515" s="90">
        <v>55300</v>
      </c>
      <c r="K515" s="90">
        <v>55500</v>
      </c>
      <c r="L515" s="91" t="s">
        <v>25</v>
      </c>
      <c r="M515" s="90">
        <v>56900</v>
      </c>
      <c r="N515" s="90">
        <v>55200</v>
      </c>
      <c r="O515" s="90">
        <v>54200</v>
      </c>
      <c r="P515" s="91" t="s">
        <v>25</v>
      </c>
      <c r="Q515" s="90">
        <v>50500</v>
      </c>
      <c r="R515" s="90">
        <v>51400</v>
      </c>
      <c r="S515" s="90">
        <v>51300</v>
      </c>
      <c r="T515" s="90">
        <v>54500</v>
      </c>
      <c r="U515" s="91" t="s">
        <v>25</v>
      </c>
      <c r="V515" s="90">
        <v>54300</v>
      </c>
      <c r="W515" s="90">
        <v>56100</v>
      </c>
      <c r="X515" s="90">
        <v>58300</v>
      </c>
      <c r="Y515" t="str">
        <f t="shared" si="55"/>
        <v>08-2022</v>
      </c>
      <c r="Z515">
        <f t="shared" si="56"/>
        <v>0</v>
      </c>
      <c r="AA515">
        <f t="shared" si="57"/>
        <v>0</v>
      </c>
      <c r="AB515">
        <f t="shared" si="58"/>
        <v>0</v>
      </c>
      <c r="AC515">
        <f t="shared" si="59"/>
        <v>0</v>
      </c>
    </row>
    <row r="516" spans="1:29">
      <c r="A516" t="str">
        <f t="shared" si="54"/>
        <v>08-2022</v>
      </c>
      <c r="B516" s="93">
        <v>44782</v>
      </c>
      <c r="C516" s="90">
        <v>55500</v>
      </c>
      <c r="D516" s="90">
        <v>56700</v>
      </c>
      <c r="E516" s="90">
        <v>56200</v>
      </c>
      <c r="F516" s="90">
        <v>51700</v>
      </c>
      <c r="G516" s="90">
        <v>56600</v>
      </c>
      <c r="H516" s="91" t="s">
        <v>25</v>
      </c>
      <c r="I516" s="90">
        <v>54500</v>
      </c>
      <c r="J516" s="90">
        <v>55300</v>
      </c>
      <c r="K516" s="90">
        <v>55500</v>
      </c>
      <c r="L516" s="91" t="s">
        <v>25</v>
      </c>
      <c r="M516" s="90">
        <v>56900</v>
      </c>
      <c r="N516" s="90">
        <v>55200</v>
      </c>
      <c r="O516" s="90">
        <v>54200</v>
      </c>
      <c r="P516" s="91" t="s">
        <v>25</v>
      </c>
      <c r="Q516" s="90">
        <v>51050</v>
      </c>
      <c r="R516" s="90">
        <v>51600</v>
      </c>
      <c r="S516" s="90">
        <v>51000</v>
      </c>
      <c r="T516" s="90">
        <v>54200</v>
      </c>
      <c r="U516" s="90">
        <v>54000</v>
      </c>
      <c r="V516" s="90">
        <v>54300</v>
      </c>
      <c r="W516" s="90">
        <v>56100</v>
      </c>
      <c r="X516" s="90">
        <v>58300</v>
      </c>
      <c r="Y516" t="str">
        <f t="shared" si="55"/>
        <v>08-2022</v>
      </c>
      <c r="Z516">
        <f t="shared" si="56"/>
        <v>0</v>
      </c>
      <c r="AA516">
        <f t="shared" si="57"/>
        <v>0</v>
      </c>
      <c r="AB516">
        <f t="shared" si="58"/>
        <v>0</v>
      </c>
      <c r="AC516">
        <f t="shared" si="59"/>
        <v>0</v>
      </c>
    </row>
    <row r="517" spans="1:29">
      <c r="A517" t="str">
        <f t="shared" si="54"/>
        <v>08-2022</v>
      </c>
      <c r="B517" s="93">
        <v>44783</v>
      </c>
      <c r="C517" s="90">
        <v>56000</v>
      </c>
      <c r="D517" s="90">
        <v>57000</v>
      </c>
      <c r="E517" s="90">
        <v>56600</v>
      </c>
      <c r="F517" s="90">
        <v>52700</v>
      </c>
      <c r="G517" s="90">
        <v>56800</v>
      </c>
      <c r="H517" s="91" t="s">
        <v>25</v>
      </c>
      <c r="I517" s="90">
        <v>55000</v>
      </c>
      <c r="J517" s="90">
        <v>55700</v>
      </c>
      <c r="K517" s="90">
        <v>56000</v>
      </c>
      <c r="L517" s="91" t="s">
        <v>25</v>
      </c>
      <c r="M517" s="90">
        <v>57500</v>
      </c>
      <c r="N517" s="90">
        <v>55900</v>
      </c>
      <c r="O517" s="90">
        <v>54400</v>
      </c>
      <c r="P517" s="91" t="s">
        <v>25</v>
      </c>
      <c r="Q517" s="90">
        <v>51700</v>
      </c>
      <c r="R517" s="90">
        <v>52000</v>
      </c>
      <c r="S517" s="90">
        <v>51800</v>
      </c>
      <c r="T517" s="90">
        <v>55200</v>
      </c>
      <c r="U517" s="90">
        <v>54500</v>
      </c>
      <c r="V517" s="90">
        <v>54800</v>
      </c>
      <c r="W517" s="90">
        <v>56100</v>
      </c>
      <c r="X517" s="90">
        <v>58300</v>
      </c>
      <c r="Y517" t="str">
        <f t="shared" si="55"/>
        <v>08-2022</v>
      </c>
      <c r="Z517">
        <f t="shared" si="56"/>
        <v>0</v>
      </c>
      <c r="AA517">
        <f t="shared" si="57"/>
        <v>0</v>
      </c>
      <c r="AB517">
        <f t="shared" si="58"/>
        <v>0</v>
      </c>
      <c r="AC517">
        <f t="shared" si="59"/>
        <v>0</v>
      </c>
    </row>
    <row r="518" spans="1:29">
      <c r="A518" t="str">
        <f t="shared" si="54"/>
        <v>08-2022</v>
      </c>
      <c r="B518" s="93">
        <v>44784</v>
      </c>
      <c r="C518" s="90" t="s">
        <v>24</v>
      </c>
      <c r="D518" s="90" t="s">
        <v>24</v>
      </c>
      <c r="E518" s="90" t="s">
        <v>24</v>
      </c>
      <c r="F518" s="90" t="s">
        <v>24</v>
      </c>
      <c r="G518" s="90" t="s">
        <v>24</v>
      </c>
      <c r="H518" s="90" t="s">
        <v>24</v>
      </c>
      <c r="I518" s="90" t="s">
        <v>24</v>
      </c>
      <c r="J518" s="90" t="s">
        <v>24</v>
      </c>
      <c r="K518" s="90" t="s">
        <v>24</v>
      </c>
      <c r="L518" s="90" t="s">
        <v>24</v>
      </c>
      <c r="M518" s="90" t="s">
        <v>24</v>
      </c>
      <c r="N518" s="90" t="s">
        <v>24</v>
      </c>
      <c r="O518" s="90" t="s">
        <v>24</v>
      </c>
      <c r="P518" s="90" t="s">
        <v>24</v>
      </c>
      <c r="Q518" s="90" t="s">
        <v>24</v>
      </c>
      <c r="R518" s="90" t="s">
        <v>24</v>
      </c>
      <c r="S518" s="90" t="s">
        <v>24</v>
      </c>
      <c r="T518" s="90" t="s">
        <v>24</v>
      </c>
      <c r="U518" s="90" t="s">
        <v>24</v>
      </c>
      <c r="V518" s="90" t="s">
        <v>24</v>
      </c>
      <c r="W518" s="90" t="s">
        <v>24</v>
      </c>
      <c r="X518" s="90" t="s">
        <v>24</v>
      </c>
      <c r="Y518" t="str">
        <f t="shared" si="55"/>
        <v>08-2022</v>
      </c>
      <c r="Z518">
        <f t="shared" si="56"/>
        <v>0</v>
      </c>
      <c r="AA518">
        <f t="shared" si="57"/>
        <v>0</v>
      </c>
      <c r="AB518">
        <f t="shared" si="58"/>
        <v>0</v>
      </c>
      <c r="AC518">
        <f t="shared" si="59"/>
        <v>0</v>
      </c>
    </row>
    <row r="519" spans="1:29">
      <c r="A519" t="str">
        <f t="shared" si="54"/>
        <v>08-2022</v>
      </c>
      <c r="B519" s="93">
        <v>44785</v>
      </c>
      <c r="C519" s="90">
        <v>56600</v>
      </c>
      <c r="D519" s="90">
        <v>57000</v>
      </c>
      <c r="E519" s="90">
        <v>57200</v>
      </c>
      <c r="F519" s="90">
        <v>53500</v>
      </c>
      <c r="G519" s="90">
        <v>56900</v>
      </c>
      <c r="H519" s="91" t="s">
        <v>25</v>
      </c>
      <c r="I519" s="90">
        <v>55000</v>
      </c>
      <c r="J519" s="90">
        <v>56200</v>
      </c>
      <c r="K519" s="90">
        <v>56000</v>
      </c>
      <c r="L519" s="91" t="s">
        <v>25</v>
      </c>
      <c r="M519" s="90">
        <v>58100</v>
      </c>
      <c r="N519" s="90">
        <v>56100</v>
      </c>
      <c r="O519" s="90">
        <v>55000</v>
      </c>
      <c r="P519" s="91" t="s">
        <v>25</v>
      </c>
      <c r="Q519" s="90">
        <v>52000</v>
      </c>
      <c r="R519" s="90">
        <v>52700</v>
      </c>
      <c r="S519" s="90">
        <v>52500</v>
      </c>
      <c r="T519" s="90">
        <v>56000</v>
      </c>
      <c r="U519" s="90">
        <v>55200</v>
      </c>
      <c r="V519" s="90">
        <v>54800</v>
      </c>
      <c r="W519" s="90">
        <v>56800</v>
      </c>
      <c r="X519" s="90">
        <v>58900</v>
      </c>
      <c r="Y519" t="str">
        <f t="shared" si="55"/>
        <v>08-2022</v>
      </c>
      <c r="Z519">
        <f t="shared" si="56"/>
        <v>0</v>
      </c>
      <c r="AA519">
        <f t="shared" si="57"/>
        <v>0</v>
      </c>
      <c r="AB519">
        <f t="shared" si="58"/>
        <v>0</v>
      </c>
      <c r="AC519">
        <f t="shared" si="59"/>
        <v>0</v>
      </c>
    </row>
    <row r="520" spans="1:29">
      <c r="A520" t="str">
        <f t="shared" si="54"/>
        <v>08-2022</v>
      </c>
      <c r="B520" s="93">
        <v>44786</v>
      </c>
      <c r="C520" s="90">
        <v>56600</v>
      </c>
      <c r="D520" s="90">
        <v>57000</v>
      </c>
      <c r="E520" s="90">
        <v>57300</v>
      </c>
      <c r="F520" s="90">
        <v>53000</v>
      </c>
      <c r="G520" s="90">
        <v>57100</v>
      </c>
      <c r="H520" s="91" t="s">
        <v>25</v>
      </c>
      <c r="I520" s="90">
        <v>55000</v>
      </c>
      <c r="J520" s="90">
        <v>56100</v>
      </c>
      <c r="K520" s="90">
        <v>56200</v>
      </c>
      <c r="L520" s="91" t="s">
        <v>25</v>
      </c>
      <c r="M520" s="90">
        <v>58100</v>
      </c>
      <c r="N520" s="90">
        <v>56600</v>
      </c>
      <c r="O520" s="90">
        <v>55200</v>
      </c>
      <c r="P520" s="91" t="s">
        <v>25</v>
      </c>
      <c r="Q520" s="90">
        <v>52000</v>
      </c>
      <c r="R520" s="90">
        <v>52400</v>
      </c>
      <c r="S520" s="90">
        <v>52500</v>
      </c>
      <c r="T520" s="90">
        <v>55700</v>
      </c>
      <c r="U520" s="90">
        <v>55200</v>
      </c>
      <c r="V520" s="90">
        <v>54800</v>
      </c>
      <c r="W520" s="90">
        <v>56800</v>
      </c>
      <c r="X520" s="90">
        <v>58900</v>
      </c>
      <c r="Y520" t="str">
        <f t="shared" si="55"/>
        <v>08-2022</v>
      </c>
      <c r="Z520">
        <f t="shared" si="56"/>
        <v>0</v>
      </c>
      <c r="AA520">
        <f t="shared" si="57"/>
        <v>0</v>
      </c>
      <c r="AB520">
        <f t="shared" si="58"/>
        <v>0</v>
      </c>
      <c r="AC520">
        <f t="shared" si="59"/>
        <v>0</v>
      </c>
    </row>
    <row r="521" spans="1:29">
      <c r="A521" t="str">
        <f t="shared" si="54"/>
        <v>08-2022</v>
      </c>
      <c r="B521" s="93">
        <v>44787</v>
      </c>
      <c r="C521" s="90" t="s">
        <v>24</v>
      </c>
      <c r="D521" s="90" t="s">
        <v>24</v>
      </c>
      <c r="E521" s="90" t="s">
        <v>24</v>
      </c>
      <c r="F521" s="90" t="s">
        <v>24</v>
      </c>
      <c r="G521" s="90" t="s">
        <v>24</v>
      </c>
      <c r="H521" s="90" t="s">
        <v>24</v>
      </c>
      <c r="I521" s="90" t="s">
        <v>24</v>
      </c>
      <c r="J521" s="90" t="s">
        <v>24</v>
      </c>
      <c r="K521" s="90" t="s">
        <v>24</v>
      </c>
      <c r="L521" s="90" t="s">
        <v>24</v>
      </c>
      <c r="M521" s="90" t="s">
        <v>24</v>
      </c>
      <c r="N521" s="90" t="s">
        <v>24</v>
      </c>
      <c r="O521" s="90" t="s">
        <v>24</v>
      </c>
      <c r="P521" s="90" t="s">
        <v>24</v>
      </c>
      <c r="Q521" s="90" t="s">
        <v>24</v>
      </c>
      <c r="R521" s="90" t="s">
        <v>24</v>
      </c>
      <c r="S521" s="90" t="s">
        <v>24</v>
      </c>
      <c r="T521" s="90" t="s">
        <v>24</v>
      </c>
      <c r="U521" s="90" t="s">
        <v>24</v>
      </c>
      <c r="V521" s="90" t="s">
        <v>24</v>
      </c>
      <c r="W521" s="90" t="s">
        <v>24</v>
      </c>
      <c r="X521" s="90" t="s">
        <v>24</v>
      </c>
      <c r="Y521" t="str">
        <f t="shared" si="55"/>
        <v>08-2022</v>
      </c>
      <c r="Z521">
        <f t="shared" si="56"/>
        <v>0</v>
      </c>
      <c r="AA521">
        <f t="shared" si="57"/>
        <v>0</v>
      </c>
      <c r="AB521">
        <f t="shared" si="58"/>
        <v>0</v>
      </c>
      <c r="AC521">
        <f t="shared" si="59"/>
        <v>0</v>
      </c>
    </row>
    <row r="522" spans="1:29">
      <c r="A522" t="str">
        <f t="shared" si="54"/>
        <v>08-2022</v>
      </c>
      <c r="B522" s="93">
        <v>44788</v>
      </c>
      <c r="C522" s="90" t="s">
        <v>24</v>
      </c>
      <c r="D522" s="90" t="s">
        <v>24</v>
      </c>
      <c r="E522" s="90" t="s">
        <v>24</v>
      </c>
      <c r="F522" s="90" t="s">
        <v>24</v>
      </c>
      <c r="G522" s="90" t="s">
        <v>24</v>
      </c>
      <c r="H522" s="90" t="s">
        <v>24</v>
      </c>
      <c r="I522" s="90" t="s">
        <v>24</v>
      </c>
      <c r="J522" s="90" t="s">
        <v>24</v>
      </c>
      <c r="K522" s="90" t="s">
        <v>24</v>
      </c>
      <c r="L522" s="90" t="s">
        <v>24</v>
      </c>
      <c r="M522" s="90" t="s">
        <v>24</v>
      </c>
      <c r="N522" s="90" t="s">
        <v>24</v>
      </c>
      <c r="O522" s="90" t="s">
        <v>24</v>
      </c>
      <c r="P522" s="90" t="s">
        <v>24</v>
      </c>
      <c r="Q522" s="90" t="s">
        <v>24</v>
      </c>
      <c r="R522" s="90" t="s">
        <v>24</v>
      </c>
      <c r="S522" s="90" t="s">
        <v>24</v>
      </c>
      <c r="T522" s="90" t="s">
        <v>24</v>
      </c>
      <c r="U522" s="90" t="s">
        <v>24</v>
      </c>
      <c r="V522" s="90" t="s">
        <v>24</v>
      </c>
      <c r="W522" s="90" t="s">
        <v>24</v>
      </c>
      <c r="X522" s="90" t="s">
        <v>24</v>
      </c>
      <c r="Y522" t="str">
        <f t="shared" si="55"/>
        <v>08-2022</v>
      </c>
      <c r="Z522">
        <f t="shared" si="56"/>
        <v>0</v>
      </c>
      <c r="AA522">
        <f t="shared" si="57"/>
        <v>0</v>
      </c>
      <c r="AB522">
        <f t="shared" si="58"/>
        <v>0</v>
      </c>
      <c r="AC522">
        <f t="shared" si="59"/>
        <v>0</v>
      </c>
    </row>
    <row r="523" spans="1:29">
      <c r="A523" t="str">
        <f t="shared" si="54"/>
        <v>08-2022</v>
      </c>
      <c r="B523" s="93">
        <v>44789</v>
      </c>
      <c r="C523" s="90">
        <v>56600</v>
      </c>
      <c r="D523" s="90">
        <v>57000</v>
      </c>
      <c r="E523" s="90">
        <v>57700</v>
      </c>
      <c r="F523" s="90">
        <v>53700</v>
      </c>
      <c r="G523" s="90">
        <v>57100</v>
      </c>
      <c r="H523" s="91" t="s">
        <v>25</v>
      </c>
      <c r="I523" s="90">
        <v>55500</v>
      </c>
      <c r="J523" s="90">
        <v>56500</v>
      </c>
      <c r="K523" s="90">
        <v>56200</v>
      </c>
      <c r="L523" s="91" t="s">
        <v>25</v>
      </c>
      <c r="M523" s="90">
        <v>58500</v>
      </c>
      <c r="N523" s="90">
        <v>56600</v>
      </c>
      <c r="O523" s="90">
        <v>55500</v>
      </c>
      <c r="P523" s="91" t="s">
        <v>25</v>
      </c>
      <c r="Q523" s="90">
        <v>52500</v>
      </c>
      <c r="R523" s="90">
        <v>52700</v>
      </c>
      <c r="S523" s="90">
        <v>52800</v>
      </c>
      <c r="T523" s="90">
        <v>56200</v>
      </c>
      <c r="U523" s="90">
        <v>55500</v>
      </c>
      <c r="V523" s="90">
        <v>55500</v>
      </c>
      <c r="W523" s="90">
        <v>56800</v>
      </c>
      <c r="X523" s="90">
        <v>58800</v>
      </c>
      <c r="Y523" t="str">
        <f t="shared" si="55"/>
        <v>08-2022</v>
      </c>
      <c r="Z523">
        <f t="shared" si="56"/>
        <v>0</v>
      </c>
      <c r="AA523">
        <f t="shared" si="57"/>
        <v>0</v>
      </c>
      <c r="AB523">
        <f t="shared" si="58"/>
        <v>0</v>
      </c>
      <c r="AC523">
        <f t="shared" si="59"/>
        <v>0</v>
      </c>
    </row>
    <row r="524" spans="1:29">
      <c r="A524" t="str">
        <f t="shared" si="54"/>
        <v>08-2022</v>
      </c>
      <c r="B524" s="93">
        <v>44790</v>
      </c>
      <c r="C524" s="90">
        <v>56600</v>
      </c>
      <c r="D524" s="90">
        <v>57000</v>
      </c>
      <c r="E524" s="90">
        <v>57400</v>
      </c>
      <c r="F524" s="90">
        <v>53000</v>
      </c>
      <c r="G524" s="90">
        <v>57300</v>
      </c>
      <c r="H524" s="91" t="s">
        <v>25</v>
      </c>
      <c r="I524" s="90">
        <v>55500</v>
      </c>
      <c r="J524" s="90">
        <v>56300</v>
      </c>
      <c r="K524" s="90">
        <v>56200</v>
      </c>
      <c r="L524" s="91" t="s">
        <v>25</v>
      </c>
      <c r="M524" s="90">
        <v>58200</v>
      </c>
      <c r="N524" s="90">
        <v>56600</v>
      </c>
      <c r="O524" s="90">
        <v>55200</v>
      </c>
      <c r="P524" s="91" t="s">
        <v>25</v>
      </c>
      <c r="Q524" s="90">
        <v>52200</v>
      </c>
      <c r="R524" s="90">
        <v>52600</v>
      </c>
      <c r="S524" s="90">
        <v>52800</v>
      </c>
      <c r="T524" s="90">
        <v>55500</v>
      </c>
      <c r="U524" s="90">
        <v>55500</v>
      </c>
      <c r="V524" s="90">
        <v>54800</v>
      </c>
      <c r="W524" s="90">
        <v>56800</v>
      </c>
      <c r="X524" s="90">
        <v>58800</v>
      </c>
      <c r="Y524" t="str">
        <f t="shared" si="55"/>
        <v>08-2022</v>
      </c>
      <c r="Z524">
        <f t="shared" si="56"/>
        <v>0</v>
      </c>
      <c r="AA524">
        <f t="shared" si="57"/>
        <v>0</v>
      </c>
      <c r="AB524">
        <f t="shared" si="58"/>
        <v>0</v>
      </c>
      <c r="AC524">
        <f t="shared" si="59"/>
        <v>0</v>
      </c>
    </row>
    <row r="525" spans="1:29">
      <c r="A525" t="str">
        <f t="shared" si="54"/>
        <v>08-2022</v>
      </c>
      <c r="B525" s="93">
        <v>44791</v>
      </c>
      <c r="C525" s="90">
        <v>56600</v>
      </c>
      <c r="D525" s="90">
        <v>56700</v>
      </c>
      <c r="E525" s="90">
        <v>57400</v>
      </c>
      <c r="F525" s="90">
        <v>52500</v>
      </c>
      <c r="G525" s="90">
        <v>57300</v>
      </c>
      <c r="H525" s="91" t="s">
        <v>25</v>
      </c>
      <c r="I525" s="90">
        <v>55000</v>
      </c>
      <c r="J525" s="90">
        <v>56000</v>
      </c>
      <c r="K525" s="90">
        <v>56000</v>
      </c>
      <c r="L525" s="91" t="s">
        <v>25</v>
      </c>
      <c r="M525" s="90">
        <v>57800</v>
      </c>
      <c r="N525" s="90">
        <v>56200</v>
      </c>
      <c r="O525" s="90">
        <v>54900</v>
      </c>
      <c r="P525" s="91" t="s">
        <v>25</v>
      </c>
      <c r="Q525" s="90">
        <v>52000</v>
      </c>
      <c r="R525" s="90">
        <v>52000</v>
      </c>
      <c r="S525" s="90">
        <v>52200</v>
      </c>
      <c r="T525" s="90">
        <v>55000</v>
      </c>
      <c r="U525" s="90">
        <v>55000</v>
      </c>
      <c r="V525" s="90">
        <v>53800</v>
      </c>
      <c r="W525" s="90">
        <v>56800</v>
      </c>
      <c r="X525" s="90">
        <v>58800</v>
      </c>
      <c r="Y525" t="str">
        <f t="shared" si="55"/>
        <v>08-2022</v>
      </c>
      <c r="Z525">
        <f t="shared" si="56"/>
        <v>0</v>
      </c>
      <c r="AA525">
        <f t="shared" si="57"/>
        <v>0</v>
      </c>
      <c r="AB525">
        <f t="shared" si="58"/>
        <v>0</v>
      </c>
      <c r="AC525">
        <f t="shared" si="59"/>
        <v>0</v>
      </c>
    </row>
    <row r="526" spans="1:29">
      <c r="A526" t="str">
        <f t="shared" si="54"/>
        <v>08-2022</v>
      </c>
      <c r="B526" s="93">
        <v>44792</v>
      </c>
      <c r="C526" s="91" t="s">
        <v>25</v>
      </c>
      <c r="D526" s="90">
        <v>56500</v>
      </c>
      <c r="E526" s="90">
        <v>57200</v>
      </c>
      <c r="F526" s="90">
        <v>52500</v>
      </c>
      <c r="G526" s="90">
        <v>57100</v>
      </c>
      <c r="H526" s="91" t="s">
        <v>25</v>
      </c>
      <c r="I526" s="90">
        <v>55000</v>
      </c>
      <c r="J526" s="90">
        <v>55600</v>
      </c>
      <c r="K526" s="90">
        <v>55600</v>
      </c>
      <c r="L526" s="91" t="s">
        <v>25</v>
      </c>
      <c r="M526" s="90">
        <v>57600</v>
      </c>
      <c r="N526" s="90">
        <v>56200</v>
      </c>
      <c r="O526" s="90">
        <v>54500</v>
      </c>
      <c r="P526" s="91" t="s">
        <v>25</v>
      </c>
      <c r="Q526" s="90">
        <v>51900</v>
      </c>
      <c r="R526" s="90">
        <v>51900</v>
      </c>
      <c r="S526" s="90">
        <v>52000</v>
      </c>
      <c r="T526" s="90">
        <v>55000</v>
      </c>
      <c r="U526" s="90">
        <v>54500</v>
      </c>
      <c r="V526" s="90">
        <v>53800</v>
      </c>
      <c r="W526" s="90">
        <v>56800</v>
      </c>
      <c r="X526" s="90">
        <v>58800</v>
      </c>
      <c r="Y526" t="str">
        <f t="shared" si="55"/>
        <v>08-2022</v>
      </c>
      <c r="Z526">
        <f t="shared" si="56"/>
        <v>0</v>
      </c>
      <c r="AA526">
        <f t="shared" si="57"/>
        <v>0</v>
      </c>
      <c r="AB526">
        <f t="shared" si="58"/>
        <v>0</v>
      </c>
      <c r="AC526">
        <f t="shared" si="59"/>
        <v>0</v>
      </c>
    </row>
    <row r="527" spans="1:29">
      <c r="A527" t="str">
        <f t="shared" si="54"/>
        <v>08-2022</v>
      </c>
      <c r="B527" s="93">
        <v>44793</v>
      </c>
      <c r="C527" s="90">
        <v>56600</v>
      </c>
      <c r="D527" s="90">
        <v>56500</v>
      </c>
      <c r="E527" s="90">
        <v>57200</v>
      </c>
      <c r="F527" s="90">
        <v>52000</v>
      </c>
      <c r="G527" s="90">
        <v>57100</v>
      </c>
      <c r="H527" s="91" t="s">
        <v>25</v>
      </c>
      <c r="I527" s="90">
        <v>54500</v>
      </c>
      <c r="J527" s="90">
        <v>55400</v>
      </c>
      <c r="K527" s="90">
        <v>55200</v>
      </c>
      <c r="L527" s="91" t="s">
        <v>25</v>
      </c>
      <c r="M527" s="90">
        <v>57400</v>
      </c>
      <c r="N527" s="90">
        <v>55800</v>
      </c>
      <c r="O527" s="90">
        <v>54200</v>
      </c>
      <c r="P527" s="91" t="s">
        <v>25</v>
      </c>
      <c r="Q527" s="90">
        <v>51500</v>
      </c>
      <c r="R527" s="90">
        <v>51700</v>
      </c>
      <c r="S527" s="90">
        <v>51700</v>
      </c>
      <c r="T527" s="90">
        <v>54500</v>
      </c>
      <c r="U527" s="90">
        <v>54300</v>
      </c>
      <c r="V527" s="90">
        <v>53800</v>
      </c>
      <c r="W527" s="90">
        <v>56800</v>
      </c>
      <c r="X527" s="90">
        <v>58800</v>
      </c>
      <c r="Y527" t="str">
        <f t="shared" si="55"/>
        <v>08-2022</v>
      </c>
      <c r="Z527">
        <f t="shared" si="56"/>
        <v>0</v>
      </c>
      <c r="AA527">
        <f t="shared" si="57"/>
        <v>0</v>
      </c>
      <c r="AB527">
        <f t="shared" si="58"/>
        <v>0</v>
      </c>
      <c r="AC527">
        <f t="shared" si="59"/>
        <v>0</v>
      </c>
    </row>
    <row r="528" spans="1:29">
      <c r="A528" t="str">
        <f t="shared" si="54"/>
        <v>08-2022</v>
      </c>
      <c r="B528" s="93">
        <v>44794</v>
      </c>
      <c r="C528" s="90" t="s">
        <v>24</v>
      </c>
      <c r="D528" s="90" t="s">
        <v>24</v>
      </c>
      <c r="E528" s="90" t="s">
        <v>24</v>
      </c>
      <c r="F528" s="90" t="s">
        <v>24</v>
      </c>
      <c r="G528" s="90" t="s">
        <v>24</v>
      </c>
      <c r="H528" s="90" t="s">
        <v>24</v>
      </c>
      <c r="I528" s="90" t="s">
        <v>24</v>
      </c>
      <c r="J528" s="90" t="s">
        <v>24</v>
      </c>
      <c r="K528" s="90" t="s">
        <v>24</v>
      </c>
      <c r="L528" s="90" t="s">
        <v>24</v>
      </c>
      <c r="M528" s="90" t="s">
        <v>24</v>
      </c>
      <c r="N528" s="90" t="s">
        <v>24</v>
      </c>
      <c r="O528" s="90" t="s">
        <v>24</v>
      </c>
      <c r="P528" s="90" t="s">
        <v>24</v>
      </c>
      <c r="Q528" s="90" t="s">
        <v>24</v>
      </c>
      <c r="R528" s="90" t="s">
        <v>24</v>
      </c>
      <c r="S528" s="90" t="s">
        <v>24</v>
      </c>
      <c r="T528" s="90" t="s">
        <v>24</v>
      </c>
      <c r="U528" s="90" t="s">
        <v>24</v>
      </c>
      <c r="V528" s="90" t="s">
        <v>24</v>
      </c>
      <c r="W528" s="90" t="s">
        <v>24</v>
      </c>
      <c r="X528" s="90" t="s">
        <v>24</v>
      </c>
      <c r="Y528" t="str">
        <f t="shared" si="55"/>
        <v>08-2022</v>
      </c>
      <c r="Z528">
        <f t="shared" si="56"/>
        <v>0</v>
      </c>
      <c r="AA528">
        <f t="shared" si="57"/>
        <v>0</v>
      </c>
      <c r="AB528">
        <f t="shared" si="58"/>
        <v>0</v>
      </c>
      <c r="AC528">
        <f t="shared" si="59"/>
        <v>0</v>
      </c>
    </row>
    <row r="529" spans="1:29">
      <c r="A529" t="str">
        <f t="shared" si="54"/>
        <v>08-2022</v>
      </c>
      <c r="B529" s="93">
        <v>44795</v>
      </c>
      <c r="C529" s="90">
        <v>56800</v>
      </c>
      <c r="D529" s="90">
        <v>56500</v>
      </c>
      <c r="E529" s="90">
        <v>56900</v>
      </c>
      <c r="F529" s="90">
        <v>52000</v>
      </c>
      <c r="G529" s="90">
        <v>56800</v>
      </c>
      <c r="H529" s="91" t="s">
        <v>25</v>
      </c>
      <c r="I529" s="90">
        <v>54500</v>
      </c>
      <c r="J529" s="90">
        <v>55100</v>
      </c>
      <c r="K529" s="90">
        <v>55000</v>
      </c>
      <c r="L529" s="91" t="s">
        <v>25</v>
      </c>
      <c r="M529" s="90">
        <v>57000</v>
      </c>
      <c r="N529" s="90">
        <v>55500</v>
      </c>
      <c r="O529" s="90">
        <v>54200</v>
      </c>
      <c r="P529" s="91" t="s">
        <v>25</v>
      </c>
      <c r="Q529" s="90">
        <v>51300</v>
      </c>
      <c r="R529" s="90">
        <v>51500</v>
      </c>
      <c r="S529" s="90">
        <v>51500</v>
      </c>
      <c r="T529" s="90">
        <v>54500</v>
      </c>
      <c r="U529" s="90">
        <v>54200</v>
      </c>
      <c r="V529" s="90">
        <v>53800</v>
      </c>
      <c r="W529" s="90">
        <v>56400</v>
      </c>
      <c r="X529" s="90">
        <v>58500</v>
      </c>
      <c r="Y529" t="str">
        <f t="shared" si="55"/>
        <v>08-2022</v>
      </c>
      <c r="Z529">
        <f t="shared" si="56"/>
        <v>0</v>
      </c>
      <c r="AA529">
        <f t="shared" si="57"/>
        <v>0</v>
      </c>
      <c r="AB529">
        <f t="shared" si="58"/>
        <v>0</v>
      </c>
      <c r="AC529">
        <f t="shared" si="59"/>
        <v>0</v>
      </c>
    </row>
    <row r="530" spans="1:29">
      <c r="A530" t="str">
        <f t="shared" si="54"/>
        <v>08-2022</v>
      </c>
      <c r="B530" s="93">
        <v>44796</v>
      </c>
      <c r="C530" s="90">
        <v>56600</v>
      </c>
      <c r="D530" s="90">
        <v>56500</v>
      </c>
      <c r="E530" s="90">
        <v>56400</v>
      </c>
      <c r="F530" s="90">
        <v>51500</v>
      </c>
      <c r="G530" s="90">
        <v>56800</v>
      </c>
      <c r="H530" s="91" t="s">
        <v>25</v>
      </c>
      <c r="I530" s="90">
        <v>54000</v>
      </c>
      <c r="J530" s="90">
        <v>54400</v>
      </c>
      <c r="K530" s="90">
        <v>54700</v>
      </c>
      <c r="L530" s="91" t="s">
        <v>25</v>
      </c>
      <c r="M530" s="90">
        <v>56300</v>
      </c>
      <c r="N530" s="90">
        <v>55400</v>
      </c>
      <c r="O530" s="90">
        <v>53500</v>
      </c>
      <c r="P530" s="90">
        <v>52000</v>
      </c>
      <c r="Q530" s="90">
        <v>50900</v>
      </c>
      <c r="R530" s="90">
        <v>51200</v>
      </c>
      <c r="S530" s="90">
        <v>51000</v>
      </c>
      <c r="T530" s="90">
        <v>54000</v>
      </c>
      <c r="U530" s="90">
        <v>53700</v>
      </c>
      <c r="V530" s="90">
        <v>52800</v>
      </c>
      <c r="W530" s="90">
        <v>56200</v>
      </c>
      <c r="X530" s="90">
        <v>58300</v>
      </c>
      <c r="Y530" t="str">
        <f t="shared" si="55"/>
        <v>08-2022</v>
      </c>
      <c r="Z530">
        <f t="shared" si="56"/>
        <v>0</v>
      </c>
      <c r="AA530">
        <f t="shared" si="57"/>
        <v>0</v>
      </c>
      <c r="AB530">
        <f t="shared" si="58"/>
        <v>0</v>
      </c>
      <c r="AC530">
        <f t="shared" si="59"/>
        <v>0</v>
      </c>
    </row>
    <row r="531" spans="1:29">
      <c r="A531" t="str">
        <f t="shared" si="54"/>
        <v>08-2022</v>
      </c>
      <c r="B531" s="93">
        <v>44797</v>
      </c>
      <c r="C531" s="90">
        <v>56600</v>
      </c>
      <c r="D531" s="90">
        <v>56500</v>
      </c>
      <c r="E531" s="90">
        <v>56400</v>
      </c>
      <c r="F531" s="90">
        <v>51800</v>
      </c>
      <c r="G531" s="90">
        <v>56800</v>
      </c>
      <c r="H531" s="91" t="s">
        <v>25</v>
      </c>
      <c r="I531" s="90">
        <v>54000</v>
      </c>
      <c r="J531" s="90">
        <v>54700</v>
      </c>
      <c r="K531" s="90">
        <v>55200</v>
      </c>
      <c r="L531" s="91" t="s">
        <v>25</v>
      </c>
      <c r="M531" s="90">
        <v>56300</v>
      </c>
      <c r="N531" s="90">
        <v>55800</v>
      </c>
      <c r="O531" s="90">
        <v>53700</v>
      </c>
      <c r="P531" s="90">
        <v>52250</v>
      </c>
      <c r="Q531" s="90">
        <v>51200</v>
      </c>
      <c r="R531" s="90">
        <v>51500</v>
      </c>
      <c r="S531" s="90">
        <v>51200</v>
      </c>
      <c r="T531" s="90">
        <v>54300</v>
      </c>
      <c r="U531" s="90">
        <v>54000</v>
      </c>
      <c r="V531" s="90">
        <v>52800</v>
      </c>
      <c r="W531" s="90">
        <v>56000</v>
      </c>
      <c r="X531" s="90">
        <v>58100</v>
      </c>
      <c r="Y531" t="str">
        <f t="shared" si="55"/>
        <v>08-2022</v>
      </c>
      <c r="Z531">
        <f t="shared" si="56"/>
        <v>0</v>
      </c>
      <c r="AA531">
        <f t="shared" si="57"/>
        <v>0</v>
      </c>
      <c r="AB531">
        <f t="shared" si="58"/>
        <v>0</v>
      </c>
      <c r="AC531">
        <f t="shared" si="59"/>
        <v>0</v>
      </c>
    </row>
    <row r="532" spans="1:29">
      <c r="A532" t="str">
        <f t="shared" si="54"/>
        <v>08-2022</v>
      </c>
      <c r="B532" s="93">
        <v>44798</v>
      </c>
      <c r="C532" s="90">
        <v>56000</v>
      </c>
      <c r="D532" s="90">
        <v>56200</v>
      </c>
      <c r="E532" s="90">
        <v>56100</v>
      </c>
      <c r="F532" s="90">
        <v>51200</v>
      </c>
      <c r="G532" s="90">
        <v>56800</v>
      </c>
      <c r="H532" s="91" t="s">
        <v>25</v>
      </c>
      <c r="I532" s="90">
        <v>54000</v>
      </c>
      <c r="J532" s="90">
        <v>54200</v>
      </c>
      <c r="K532" s="90">
        <v>55200</v>
      </c>
      <c r="L532" s="91" t="s">
        <v>25</v>
      </c>
      <c r="M532" s="90">
        <v>55500</v>
      </c>
      <c r="N532" s="90">
        <v>55800</v>
      </c>
      <c r="O532" s="90">
        <v>53000</v>
      </c>
      <c r="P532" s="90">
        <v>51900</v>
      </c>
      <c r="Q532" s="90">
        <v>51000</v>
      </c>
      <c r="R532" s="90">
        <v>51300</v>
      </c>
      <c r="S532" s="90">
        <v>50800</v>
      </c>
      <c r="T532" s="90">
        <v>53700</v>
      </c>
      <c r="U532" s="90">
        <v>53800</v>
      </c>
      <c r="V532" s="90">
        <v>52800</v>
      </c>
      <c r="W532" s="90">
        <v>56000</v>
      </c>
      <c r="X532" s="90">
        <v>58100</v>
      </c>
      <c r="Y532" t="str">
        <f t="shared" si="55"/>
        <v>08-2022</v>
      </c>
      <c r="Z532">
        <f t="shared" si="56"/>
        <v>0</v>
      </c>
      <c r="AA532">
        <f t="shared" si="57"/>
        <v>0</v>
      </c>
      <c r="AB532">
        <f t="shared" si="58"/>
        <v>0</v>
      </c>
      <c r="AC532">
        <f t="shared" si="59"/>
        <v>0</v>
      </c>
    </row>
    <row r="533" spans="1:29">
      <c r="A533" t="str">
        <f t="shared" si="54"/>
        <v>08-2022</v>
      </c>
      <c r="B533" s="93">
        <v>44799</v>
      </c>
      <c r="C533" s="90">
        <v>55700</v>
      </c>
      <c r="D533" s="90">
        <v>56200</v>
      </c>
      <c r="E533" s="90">
        <v>56100</v>
      </c>
      <c r="F533" s="90">
        <v>51200</v>
      </c>
      <c r="G533" s="90">
        <v>56600</v>
      </c>
      <c r="H533" s="91" t="s">
        <v>25</v>
      </c>
      <c r="I533" s="90">
        <v>54000</v>
      </c>
      <c r="J533" s="90">
        <v>54200</v>
      </c>
      <c r="K533" s="90">
        <v>55200</v>
      </c>
      <c r="L533" s="91" t="s">
        <v>25</v>
      </c>
      <c r="M533" s="90">
        <v>55500</v>
      </c>
      <c r="N533" s="90">
        <v>55500</v>
      </c>
      <c r="O533" s="90">
        <v>53500</v>
      </c>
      <c r="P533" s="90">
        <v>52200</v>
      </c>
      <c r="Q533" s="90">
        <v>51000</v>
      </c>
      <c r="R533" s="90">
        <v>50900</v>
      </c>
      <c r="S533" s="90">
        <v>51100</v>
      </c>
      <c r="T533" s="90">
        <v>53700</v>
      </c>
      <c r="U533" s="90">
        <v>53800</v>
      </c>
      <c r="V533" s="90">
        <v>52800</v>
      </c>
      <c r="W533" s="90">
        <v>56000</v>
      </c>
      <c r="X533" s="90">
        <v>58100</v>
      </c>
      <c r="Y533" t="str">
        <f t="shared" si="55"/>
        <v>08-2022</v>
      </c>
      <c r="Z533">
        <f t="shared" si="56"/>
        <v>0</v>
      </c>
      <c r="AA533">
        <f t="shared" si="57"/>
        <v>0</v>
      </c>
      <c r="AB533">
        <f t="shared" si="58"/>
        <v>0</v>
      </c>
      <c r="AC533">
        <f t="shared" si="59"/>
        <v>0</v>
      </c>
    </row>
    <row r="534" spans="1:29">
      <c r="A534" t="str">
        <f t="shared" ref="A534:A597" si="60">TEXT(B534,"mm-YYYY")</f>
        <v>08-2022</v>
      </c>
      <c r="B534" s="93">
        <v>44800</v>
      </c>
      <c r="C534" s="90">
        <v>55200</v>
      </c>
      <c r="D534" s="90">
        <v>56000</v>
      </c>
      <c r="E534" s="90">
        <v>56100</v>
      </c>
      <c r="F534" s="90">
        <v>51000</v>
      </c>
      <c r="G534" s="90">
        <v>56600</v>
      </c>
      <c r="H534" s="91" t="s">
        <v>25</v>
      </c>
      <c r="I534" s="90">
        <v>54000</v>
      </c>
      <c r="J534" s="90">
        <v>54200</v>
      </c>
      <c r="K534" s="90">
        <v>55000</v>
      </c>
      <c r="L534" s="91" t="s">
        <v>25</v>
      </c>
      <c r="M534" s="90">
        <v>55600</v>
      </c>
      <c r="N534" s="90">
        <v>55500</v>
      </c>
      <c r="O534" s="90">
        <v>53500</v>
      </c>
      <c r="P534" s="90">
        <v>52000</v>
      </c>
      <c r="Q534" s="90">
        <v>51000</v>
      </c>
      <c r="R534" s="90">
        <v>50900</v>
      </c>
      <c r="S534" s="90">
        <v>51100</v>
      </c>
      <c r="T534" s="90">
        <v>53500</v>
      </c>
      <c r="U534" s="90">
        <v>53800</v>
      </c>
      <c r="V534" s="90">
        <v>52800</v>
      </c>
      <c r="W534" s="90">
        <v>56000</v>
      </c>
      <c r="X534" s="90">
        <v>58100</v>
      </c>
      <c r="Y534" t="str">
        <f t="shared" ref="Y534:Y597" si="61">TEXT(B534,"MM-YYYY")</f>
        <v>08-2022</v>
      </c>
      <c r="Z534">
        <f t="shared" ref="Z534:Z597" si="62">_xlfn.XLOOKUP(Y534,AN:AN,AP:AP,"")</f>
        <v>0</v>
      </c>
      <c r="AA534">
        <f t="shared" ref="AA534:AA597" si="63">_xlfn.XLOOKUP(Y534,AN:AN,AQ:AQ,"")</f>
        <v>0</v>
      </c>
      <c r="AB534">
        <f t="shared" ref="AB534:AB597" si="64">_xlfn.XLOOKUP(Y534,AN:AN,AR:AR,"")</f>
        <v>0</v>
      </c>
      <c r="AC534">
        <f t="shared" ref="AC534:AC597" si="65">_xlfn.XLOOKUP(Y534,AN:AN,AS:AS,"")</f>
        <v>0</v>
      </c>
    </row>
    <row r="535" spans="1:29">
      <c r="A535" t="str">
        <f t="shared" si="60"/>
        <v>08-2022</v>
      </c>
      <c r="B535" s="93">
        <v>44801</v>
      </c>
      <c r="C535" s="90" t="s">
        <v>24</v>
      </c>
      <c r="D535" s="90" t="s">
        <v>24</v>
      </c>
      <c r="E535" s="90" t="s">
        <v>24</v>
      </c>
      <c r="F535" s="90" t="s">
        <v>24</v>
      </c>
      <c r="G535" s="90" t="s">
        <v>24</v>
      </c>
      <c r="H535" s="90" t="s">
        <v>24</v>
      </c>
      <c r="I535" s="90" t="s">
        <v>24</v>
      </c>
      <c r="J535" s="90" t="s">
        <v>24</v>
      </c>
      <c r="K535" s="90" t="s">
        <v>24</v>
      </c>
      <c r="L535" s="90" t="s">
        <v>24</v>
      </c>
      <c r="M535" s="90" t="s">
        <v>24</v>
      </c>
      <c r="N535" s="90" t="s">
        <v>24</v>
      </c>
      <c r="O535" s="90" t="s">
        <v>24</v>
      </c>
      <c r="P535" s="90" t="s">
        <v>24</v>
      </c>
      <c r="Q535" s="90" t="s">
        <v>24</v>
      </c>
      <c r="R535" s="90" t="s">
        <v>24</v>
      </c>
      <c r="S535" s="90" t="s">
        <v>24</v>
      </c>
      <c r="T535" s="90" t="s">
        <v>24</v>
      </c>
      <c r="U535" s="90" t="s">
        <v>24</v>
      </c>
      <c r="V535" s="90" t="s">
        <v>24</v>
      </c>
      <c r="W535" s="90" t="s">
        <v>24</v>
      </c>
      <c r="X535" s="90" t="s">
        <v>24</v>
      </c>
      <c r="Y535" t="str">
        <f t="shared" si="61"/>
        <v>08-2022</v>
      </c>
      <c r="Z535">
        <f t="shared" si="62"/>
        <v>0</v>
      </c>
      <c r="AA535">
        <f t="shared" si="63"/>
        <v>0</v>
      </c>
      <c r="AB535">
        <f t="shared" si="64"/>
        <v>0</v>
      </c>
      <c r="AC535">
        <f t="shared" si="65"/>
        <v>0</v>
      </c>
    </row>
    <row r="536" spans="1:29">
      <c r="A536" t="str">
        <f t="shared" si="60"/>
        <v>08-2022</v>
      </c>
      <c r="B536" s="93">
        <v>44802</v>
      </c>
      <c r="C536" s="90">
        <v>55000</v>
      </c>
      <c r="D536" s="90">
        <v>56000</v>
      </c>
      <c r="E536" s="90">
        <v>55500</v>
      </c>
      <c r="F536" s="90">
        <v>51000</v>
      </c>
      <c r="G536" s="90">
        <v>55900</v>
      </c>
      <c r="H536" s="91" t="s">
        <v>25</v>
      </c>
      <c r="I536" s="90">
        <v>53500</v>
      </c>
      <c r="J536" s="90">
        <v>53700</v>
      </c>
      <c r="K536" s="90">
        <v>54500</v>
      </c>
      <c r="L536" s="91" t="s">
        <v>25</v>
      </c>
      <c r="M536" s="90">
        <v>55200</v>
      </c>
      <c r="N536" s="90">
        <v>55500</v>
      </c>
      <c r="O536" s="90">
        <v>52500</v>
      </c>
      <c r="P536" s="90">
        <v>51800</v>
      </c>
      <c r="Q536" s="90">
        <v>50500</v>
      </c>
      <c r="R536" s="90">
        <v>50500</v>
      </c>
      <c r="S536" s="90">
        <v>50700</v>
      </c>
      <c r="T536" s="90">
        <v>53500</v>
      </c>
      <c r="U536" s="90">
        <v>53500</v>
      </c>
      <c r="V536" s="90">
        <v>52800</v>
      </c>
      <c r="W536" s="90">
        <v>55700</v>
      </c>
      <c r="X536" s="90">
        <v>57800</v>
      </c>
      <c r="Y536" t="str">
        <f t="shared" si="61"/>
        <v>08-2022</v>
      </c>
      <c r="Z536">
        <f t="shared" si="62"/>
        <v>0</v>
      </c>
      <c r="AA536">
        <f t="shared" si="63"/>
        <v>0</v>
      </c>
      <c r="AB536">
        <f t="shared" si="64"/>
        <v>0</v>
      </c>
      <c r="AC536">
        <f t="shared" si="65"/>
        <v>0</v>
      </c>
    </row>
    <row r="537" spans="1:29">
      <c r="A537" t="str">
        <f t="shared" si="60"/>
        <v>08-2022</v>
      </c>
      <c r="B537" s="93">
        <v>44803</v>
      </c>
      <c r="C537" s="90">
        <v>54800</v>
      </c>
      <c r="D537" s="90">
        <v>55700</v>
      </c>
      <c r="E537" s="90">
        <v>54600</v>
      </c>
      <c r="F537" s="90">
        <v>50500</v>
      </c>
      <c r="G537" s="90">
        <v>55800</v>
      </c>
      <c r="H537" s="91" t="s">
        <v>25</v>
      </c>
      <c r="I537" s="90">
        <v>53500</v>
      </c>
      <c r="J537" s="90">
        <v>53400</v>
      </c>
      <c r="K537" s="90">
        <v>54500</v>
      </c>
      <c r="L537" s="91" t="s">
        <v>25</v>
      </c>
      <c r="M537" s="90">
        <v>54100</v>
      </c>
      <c r="N537" s="90">
        <v>55500</v>
      </c>
      <c r="O537" s="90">
        <v>52000</v>
      </c>
      <c r="P537" s="90">
        <v>51800</v>
      </c>
      <c r="Q537" s="90">
        <v>50100</v>
      </c>
      <c r="R537" s="90">
        <v>50400</v>
      </c>
      <c r="S537" s="90">
        <v>50500</v>
      </c>
      <c r="T537" s="90">
        <v>53000</v>
      </c>
      <c r="U537" s="90">
        <v>53400</v>
      </c>
      <c r="V537" s="90">
        <v>52500</v>
      </c>
      <c r="W537" s="90">
        <v>55600</v>
      </c>
      <c r="X537" s="90">
        <v>57800</v>
      </c>
      <c r="Y537" t="str">
        <f t="shared" si="61"/>
        <v>08-2022</v>
      </c>
      <c r="Z537">
        <f t="shared" si="62"/>
        <v>0</v>
      </c>
      <c r="AA537">
        <f t="shared" si="63"/>
        <v>0</v>
      </c>
      <c r="AB537">
        <f t="shared" si="64"/>
        <v>0</v>
      </c>
      <c r="AC537">
        <f t="shared" si="65"/>
        <v>0</v>
      </c>
    </row>
    <row r="538" spans="1:29">
      <c r="A538" t="str">
        <f t="shared" si="60"/>
        <v>08-2022</v>
      </c>
      <c r="B538" s="93">
        <v>44804</v>
      </c>
      <c r="C538" s="90">
        <v>54800</v>
      </c>
      <c r="D538" s="91" t="s">
        <v>25</v>
      </c>
      <c r="E538" s="90">
        <v>54600</v>
      </c>
      <c r="F538" s="90">
        <v>50500</v>
      </c>
      <c r="G538" s="90">
        <v>55800</v>
      </c>
      <c r="H538" s="91" t="s">
        <v>25</v>
      </c>
      <c r="I538" s="90">
        <v>53500</v>
      </c>
      <c r="J538" s="90">
        <v>53400</v>
      </c>
      <c r="K538" s="90">
        <v>54500</v>
      </c>
      <c r="L538" s="91" t="s">
        <v>25</v>
      </c>
      <c r="M538" s="90">
        <v>54000</v>
      </c>
      <c r="N538" s="91" t="s">
        <v>25</v>
      </c>
      <c r="O538" s="90">
        <v>52000</v>
      </c>
      <c r="P538" s="90">
        <v>51800</v>
      </c>
      <c r="Q538" s="90">
        <v>50500</v>
      </c>
      <c r="R538" s="90">
        <v>50600</v>
      </c>
      <c r="S538" s="90">
        <v>50500</v>
      </c>
      <c r="T538" s="90">
        <v>53000</v>
      </c>
      <c r="U538" s="90">
        <v>53500</v>
      </c>
      <c r="V538" s="90">
        <v>52300</v>
      </c>
      <c r="W538" s="90">
        <v>55400</v>
      </c>
      <c r="X538" s="90">
        <v>57800</v>
      </c>
      <c r="Y538" t="str">
        <f t="shared" si="61"/>
        <v>08-2022</v>
      </c>
      <c r="Z538">
        <f t="shared" si="62"/>
        <v>0</v>
      </c>
      <c r="AA538">
        <f t="shared" si="63"/>
        <v>0</v>
      </c>
      <c r="AB538">
        <f t="shared" si="64"/>
        <v>0</v>
      </c>
      <c r="AC538">
        <f t="shared" si="65"/>
        <v>0</v>
      </c>
    </row>
    <row r="539" spans="1:29">
      <c r="A539" t="str">
        <f t="shared" si="60"/>
        <v>09-2022</v>
      </c>
      <c r="B539" s="93">
        <v>44805</v>
      </c>
      <c r="C539" s="90">
        <v>54800</v>
      </c>
      <c r="D539" s="90">
        <v>55700</v>
      </c>
      <c r="E539" s="90">
        <v>55300</v>
      </c>
      <c r="F539" s="90">
        <v>50700</v>
      </c>
      <c r="G539" s="90">
        <v>55300</v>
      </c>
      <c r="H539" s="91" t="s">
        <v>25</v>
      </c>
      <c r="I539" s="90">
        <v>53500</v>
      </c>
      <c r="J539" s="90">
        <v>53700</v>
      </c>
      <c r="K539" s="90">
        <v>54500</v>
      </c>
      <c r="L539" s="91" t="s">
        <v>25</v>
      </c>
      <c r="M539" s="90">
        <v>54500</v>
      </c>
      <c r="N539" s="90">
        <v>55500</v>
      </c>
      <c r="O539" s="90">
        <v>52200</v>
      </c>
      <c r="P539" s="90">
        <v>52000</v>
      </c>
      <c r="Q539" s="90">
        <v>50500</v>
      </c>
      <c r="R539" s="90">
        <v>50800</v>
      </c>
      <c r="S539" s="90">
        <v>50750</v>
      </c>
      <c r="T539" s="90">
        <v>53200</v>
      </c>
      <c r="U539" s="90">
        <v>53700</v>
      </c>
      <c r="V539" s="90">
        <v>52300</v>
      </c>
      <c r="W539" s="90">
        <v>55200</v>
      </c>
      <c r="X539" s="90">
        <v>57300</v>
      </c>
      <c r="Y539" t="str">
        <f t="shared" si="61"/>
        <v>09-2022</v>
      </c>
      <c r="Z539">
        <f t="shared" si="62"/>
        <v>0</v>
      </c>
      <c r="AA539">
        <f t="shared" si="63"/>
        <v>0</v>
      </c>
      <c r="AB539">
        <f t="shared" si="64"/>
        <v>0</v>
      </c>
      <c r="AC539">
        <f t="shared" si="65"/>
        <v>0</v>
      </c>
    </row>
    <row r="540" spans="1:29">
      <c r="A540" t="str">
        <f t="shared" si="60"/>
        <v>09-2022</v>
      </c>
      <c r="B540" s="93">
        <v>44806</v>
      </c>
      <c r="C540" s="90">
        <v>55000</v>
      </c>
      <c r="D540" s="90">
        <v>55700</v>
      </c>
      <c r="E540" s="90">
        <v>55300</v>
      </c>
      <c r="F540" s="90">
        <v>51000</v>
      </c>
      <c r="G540" s="90">
        <v>55300</v>
      </c>
      <c r="H540" s="91" t="s">
        <v>25</v>
      </c>
      <c r="I540" s="90">
        <v>53500</v>
      </c>
      <c r="J540" s="90">
        <v>53700</v>
      </c>
      <c r="K540" s="90">
        <v>54500</v>
      </c>
      <c r="L540" s="91" t="s">
        <v>25</v>
      </c>
      <c r="M540" s="90">
        <v>54300</v>
      </c>
      <c r="N540" s="90">
        <v>55500</v>
      </c>
      <c r="O540" s="90">
        <v>52200</v>
      </c>
      <c r="P540" s="90">
        <v>52500</v>
      </c>
      <c r="Q540" s="90">
        <v>50600</v>
      </c>
      <c r="R540" s="90">
        <v>50800</v>
      </c>
      <c r="S540" s="90">
        <v>50750</v>
      </c>
      <c r="T540" s="90">
        <v>53500</v>
      </c>
      <c r="U540" s="90">
        <v>53700</v>
      </c>
      <c r="V540" s="90">
        <v>52300</v>
      </c>
      <c r="W540" s="90">
        <v>55200</v>
      </c>
      <c r="X540" s="90">
        <v>57300</v>
      </c>
      <c r="Y540" t="str">
        <f t="shared" si="61"/>
        <v>09-2022</v>
      </c>
      <c r="Z540">
        <f t="shared" si="62"/>
        <v>0</v>
      </c>
      <c r="AA540">
        <f t="shared" si="63"/>
        <v>0</v>
      </c>
      <c r="AB540">
        <f t="shared" si="64"/>
        <v>0</v>
      </c>
      <c r="AC540">
        <f t="shared" si="65"/>
        <v>0</v>
      </c>
    </row>
    <row r="541" spans="1:29">
      <c r="A541" t="str">
        <f t="shared" si="60"/>
        <v>09-2022</v>
      </c>
      <c r="B541" s="93">
        <v>44807</v>
      </c>
      <c r="C541" s="90">
        <v>55200</v>
      </c>
      <c r="D541" s="90">
        <v>55700</v>
      </c>
      <c r="E541" s="90">
        <v>55500</v>
      </c>
      <c r="F541" s="90">
        <v>51200</v>
      </c>
      <c r="G541" s="90">
        <v>55300</v>
      </c>
      <c r="H541" s="91" t="s">
        <v>25</v>
      </c>
      <c r="I541" s="90">
        <v>54000</v>
      </c>
      <c r="J541" s="90">
        <v>54000</v>
      </c>
      <c r="K541" s="90">
        <v>54500</v>
      </c>
      <c r="L541" s="91" t="s">
        <v>25</v>
      </c>
      <c r="M541" s="90">
        <v>54800</v>
      </c>
      <c r="N541" s="90">
        <v>55500</v>
      </c>
      <c r="O541" s="90">
        <v>52700</v>
      </c>
      <c r="P541" s="90">
        <v>52500</v>
      </c>
      <c r="Q541" s="90">
        <v>50700</v>
      </c>
      <c r="R541" s="90">
        <v>50900</v>
      </c>
      <c r="S541" s="90">
        <v>51000</v>
      </c>
      <c r="T541" s="90">
        <v>53700</v>
      </c>
      <c r="U541" s="90">
        <v>53900</v>
      </c>
      <c r="V541" s="90">
        <v>52800</v>
      </c>
      <c r="W541" s="90">
        <v>54900</v>
      </c>
      <c r="X541" s="90">
        <v>57100</v>
      </c>
      <c r="Y541" t="str">
        <f t="shared" si="61"/>
        <v>09-2022</v>
      </c>
      <c r="Z541">
        <f t="shared" si="62"/>
        <v>0</v>
      </c>
      <c r="AA541">
        <f t="shared" si="63"/>
        <v>0</v>
      </c>
      <c r="AB541">
        <f t="shared" si="64"/>
        <v>0</v>
      </c>
      <c r="AC541">
        <f t="shared" si="65"/>
        <v>0</v>
      </c>
    </row>
    <row r="542" spans="1:29">
      <c r="A542" t="str">
        <f t="shared" si="60"/>
        <v>09-2022</v>
      </c>
      <c r="B542" s="93">
        <v>44808</v>
      </c>
      <c r="C542" s="90" t="s">
        <v>24</v>
      </c>
      <c r="D542" s="90" t="s">
        <v>24</v>
      </c>
      <c r="E542" s="90" t="s">
        <v>24</v>
      </c>
      <c r="F542" s="90" t="s">
        <v>24</v>
      </c>
      <c r="G542" s="90" t="s">
        <v>24</v>
      </c>
      <c r="H542" s="90" t="s">
        <v>24</v>
      </c>
      <c r="I542" s="90" t="s">
        <v>24</v>
      </c>
      <c r="J542" s="90" t="s">
        <v>24</v>
      </c>
      <c r="K542" s="90" t="s">
        <v>24</v>
      </c>
      <c r="L542" s="90" t="s">
        <v>24</v>
      </c>
      <c r="M542" s="90" t="s">
        <v>24</v>
      </c>
      <c r="N542" s="90" t="s">
        <v>24</v>
      </c>
      <c r="O542" s="90" t="s">
        <v>24</v>
      </c>
      <c r="P542" s="90" t="s">
        <v>24</v>
      </c>
      <c r="Q542" s="90" t="s">
        <v>24</v>
      </c>
      <c r="R542" s="90" t="s">
        <v>24</v>
      </c>
      <c r="S542" s="90" t="s">
        <v>24</v>
      </c>
      <c r="T542" s="90" t="s">
        <v>24</v>
      </c>
      <c r="U542" s="90" t="s">
        <v>24</v>
      </c>
      <c r="V542" s="90" t="s">
        <v>24</v>
      </c>
      <c r="W542" s="90" t="s">
        <v>24</v>
      </c>
      <c r="X542" s="90" t="s">
        <v>24</v>
      </c>
      <c r="Y542" t="str">
        <f t="shared" si="61"/>
        <v>09-2022</v>
      </c>
      <c r="Z542">
        <f t="shared" si="62"/>
        <v>0</v>
      </c>
      <c r="AA542">
        <f t="shared" si="63"/>
        <v>0</v>
      </c>
      <c r="AB542">
        <f t="shared" si="64"/>
        <v>0</v>
      </c>
      <c r="AC542">
        <f t="shared" si="65"/>
        <v>0</v>
      </c>
    </row>
    <row r="543" spans="1:29">
      <c r="A543" t="str">
        <f t="shared" si="60"/>
        <v>09-2022</v>
      </c>
      <c r="B543" s="93">
        <v>44809</v>
      </c>
      <c r="C543" s="90">
        <v>55200</v>
      </c>
      <c r="D543" s="90">
        <v>55500</v>
      </c>
      <c r="E543" s="90">
        <v>55200</v>
      </c>
      <c r="F543" s="90">
        <v>51000</v>
      </c>
      <c r="G543" s="90">
        <v>55300</v>
      </c>
      <c r="H543" s="91" t="s">
        <v>25</v>
      </c>
      <c r="I543" s="90">
        <v>53500</v>
      </c>
      <c r="J543" s="90">
        <v>53700</v>
      </c>
      <c r="K543" s="90">
        <v>54500</v>
      </c>
      <c r="L543" s="91" t="s">
        <v>25</v>
      </c>
      <c r="M543" s="90">
        <v>54300</v>
      </c>
      <c r="N543" s="90">
        <v>55500</v>
      </c>
      <c r="O543" s="90">
        <v>51800</v>
      </c>
      <c r="P543" s="90">
        <v>52300</v>
      </c>
      <c r="Q543" s="90">
        <v>50400</v>
      </c>
      <c r="R543" s="90">
        <v>50700</v>
      </c>
      <c r="S543" s="90">
        <v>50500</v>
      </c>
      <c r="T543" s="90">
        <v>53500</v>
      </c>
      <c r="U543" s="90">
        <v>53900</v>
      </c>
      <c r="V543" s="90">
        <v>52300</v>
      </c>
      <c r="W543" s="90">
        <v>54900</v>
      </c>
      <c r="X543" s="90">
        <v>57100</v>
      </c>
      <c r="Y543" t="str">
        <f t="shared" si="61"/>
        <v>09-2022</v>
      </c>
      <c r="Z543">
        <f t="shared" si="62"/>
        <v>0</v>
      </c>
      <c r="AA543">
        <f t="shared" si="63"/>
        <v>0</v>
      </c>
      <c r="AB543">
        <f t="shared" si="64"/>
        <v>0</v>
      </c>
      <c r="AC543">
        <f t="shared" si="65"/>
        <v>0</v>
      </c>
    </row>
    <row r="544" spans="1:29">
      <c r="A544" t="str">
        <f t="shared" si="60"/>
        <v>09-2022</v>
      </c>
      <c r="B544" s="93">
        <v>44810</v>
      </c>
      <c r="C544" s="90">
        <v>54700</v>
      </c>
      <c r="D544" s="90">
        <v>55500</v>
      </c>
      <c r="E544" s="90">
        <v>55000</v>
      </c>
      <c r="F544" s="90">
        <v>51000</v>
      </c>
      <c r="G544" s="90">
        <v>55300</v>
      </c>
      <c r="H544" s="91" t="s">
        <v>25</v>
      </c>
      <c r="I544" s="90">
        <v>53500</v>
      </c>
      <c r="J544" s="90">
        <v>53800</v>
      </c>
      <c r="K544" s="90">
        <v>54500</v>
      </c>
      <c r="L544" s="91" t="s">
        <v>25</v>
      </c>
      <c r="M544" s="90">
        <v>54700</v>
      </c>
      <c r="N544" s="90">
        <v>55100</v>
      </c>
      <c r="O544" s="90">
        <v>52200</v>
      </c>
      <c r="P544" s="90">
        <v>52500</v>
      </c>
      <c r="Q544" s="90">
        <v>50500</v>
      </c>
      <c r="R544" s="90">
        <v>50800</v>
      </c>
      <c r="S544" s="90">
        <v>50800</v>
      </c>
      <c r="T544" s="90">
        <v>53500</v>
      </c>
      <c r="U544" s="90">
        <v>53700</v>
      </c>
      <c r="V544" s="90">
        <v>52300</v>
      </c>
      <c r="W544" s="90">
        <v>54900</v>
      </c>
      <c r="X544" s="90">
        <v>57100</v>
      </c>
      <c r="Y544" t="str">
        <f t="shared" si="61"/>
        <v>09-2022</v>
      </c>
      <c r="Z544">
        <f t="shared" si="62"/>
        <v>0</v>
      </c>
      <c r="AA544">
        <f t="shared" si="63"/>
        <v>0</v>
      </c>
      <c r="AB544">
        <f t="shared" si="64"/>
        <v>0</v>
      </c>
      <c r="AC544">
        <f t="shared" si="65"/>
        <v>0</v>
      </c>
    </row>
    <row r="545" spans="1:29">
      <c r="A545" t="str">
        <f t="shared" si="60"/>
        <v>09-2022</v>
      </c>
      <c r="B545" s="93">
        <v>44811</v>
      </c>
      <c r="C545" s="90">
        <v>54700</v>
      </c>
      <c r="D545" s="90">
        <v>55300</v>
      </c>
      <c r="E545" s="90">
        <v>54700</v>
      </c>
      <c r="F545" s="90">
        <v>50800</v>
      </c>
      <c r="G545" s="90">
        <v>55100</v>
      </c>
      <c r="H545" s="91" t="s">
        <v>25</v>
      </c>
      <c r="I545" s="90">
        <v>53500</v>
      </c>
      <c r="J545" s="90">
        <v>53800</v>
      </c>
      <c r="K545" s="90">
        <v>54300</v>
      </c>
      <c r="L545" s="91" t="s">
        <v>25</v>
      </c>
      <c r="M545" s="90">
        <v>54700</v>
      </c>
      <c r="N545" s="90">
        <v>54800</v>
      </c>
      <c r="O545" s="90">
        <v>52200</v>
      </c>
      <c r="P545" s="90">
        <v>52500</v>
      </c>
      <c r="Q545" s="90">
        <v>50400</v>
      </c>
      <c r="R545" s="90">
        <v>50900</v>
      </c>
      <c r="S545" s="90">
        <v>50700</v>
      </c>
      <c r="T545" s="90">
        <v>53300</v>
      </c>
      <c r="U545" s="90">
        <v>53600</v>
      </c>
      <c r="V545" s="90">
        <v>52300</v>
      </c>
      <c r="W545" s="90">
        <v>54500</v>
      </c>
      <c r="X545" s="90">
        <v>56700</v>
      </c>
      <c r="Y545" t="str">
        <f t="shared" si="61"/>
        <v>09-2022</v>
      </c>
      <c r="Z545">
        <f t="shared" si="62"/>
        <v>0</v>
      </c>
      <c r="AA545">
        <f t="shared" si="63"/>
        <v>0</v>
      </c>
      <c r="AB545">
        <f t="shared" si="64"/>
        <v>0</v>
      </c>
      <c r="AC545">
        <f t="shared" si="65"/>
        <v>0</v>
      </c>
    </row>
    <row r="546" spans="1:29">
      <c r="A546" t="str">
        <f t="shared" si="60"/>
        <v>09-2022</v>
      </c>
      <c r="B546" s="93">
        <v>44812</v>
      </c>
      <c r="C546" s="90">
        <v>54700</v>
      </c>
      <c r="D546" s="90">
        <v>55000</v>
      </c>
      <c r="E546" s="90">
        <v>55000</v>
      </c>
      <c r="F546" s="90">
        <v>50800</v>
      </c>
      <c r="G546" s="90">
        <v>55000</v>
      </c>
      <c r="H546" s="91" t="s">
        <v>25</v>
      </c>
      <c r="I546" s="90">
        <v>53500</v>
      </c>
      <c r="J546" s="90">
        <v>54200</v>
      </c>
      <c r="K546" s="90">
        <v>54300</v>
      </c>
      <c r="L546" s="91" t="s">
        <v>25</v>
      </c>
      <c r="M546" s="90">
        <v>55100</v>
      </c>
      <c r="N546" s="90">
        <v>54500</v>
      </c>
      <c r="O546" s="90">
        <v>52500</v>
      </c>
      <c r="P546" s="90">
        <v>52500</v>
      </c>
      <c r="Q546" s="90">
        <v>50900</v>
      </c>
      <c r="R546" s="90">
        <v>51200</v>
      </c>
      <c r="S546" s="90">
        <v>51000</v>
      </c>
      <c r="T546" s="90">
        <v>53300</v>
      </c>
      <c r="U546" s="90">
        <v>53800</v>
      </c>
      <c r="V546" s="90">
        <v>52300</v>
      </c>
      <c r="W546" s="90">
        <v>54500</v>
      </c>
      <c r="X546" s="90">
        <v>56700</v>
      </c>
      <c r="Y546" t="str">
        <f t="shared" si="61"/>
        <v>09-2022</v>
      </c>
      <c r="Z546">
        <f t="shared" si="62"/>
        <v>0</v>
      </c>
      <c r="AA546">
        <f t="shared" si="63"/>
        <v>0</v>
      </c>
      <c r="AB546">
        <f t="shared" si="64"/>
        <v>0</v>
      </c>
      <c r="AC546">
        <f t="shared" si="65"/>
        <v>0</v>
      </c>
    </row>
    <row r="547" spans="1:29">
      <c r="A547" t="str">
        <f t="shared" si="60"/>
        <v>09-2022</v>
      </c>
      <c r="B547" s="93">
        <v>44813</v>
      </c>
      <c r="C547" s="90">
        <v>54500</v>
      </c>
      <c r="D547" s="90">
        <v>55000</v>
      </c>
      <c r="E547" s="90">
        <v>55000</v>
      </c>
      <c r="F547" s="90">
        <v>50200</v>
      </c>
      <c r="G547" s="90">
        <v>55000</v>
      </c>
      <c r="H547" s="91" t="s">
        <v>25</v>
      </c>
      <c r="I547" s="90">
        <v>53500</v>
      </c>
      <c r="J547" s="90">
        <v>54100</v>
      </c>
      <c r="K547" s="90">
        <v>54300</v>
      </c>
      <c r="L547" s="91" t="s">
        <v>25</v>
      </c>
      <c r="M547" s="90">
        <v>55100</v>
      </c>
      <c r="N547" s="90">
        <v>54500</v>
      </c>
      <c r="O547" s="90">
        <v>52500</v>
      </c>
      <c r="P547" s="90">
        <v>52300</v>
      </c>
      <c r="Q547" s="90">
        <v>50700</v>
      </c>
      <c r="R547" s="90">
        <v>51200</v>
      </c>
      <c r="S547" s="90">
        <v>51000</v>
      </c>
      <c r="T547" s="90">
        <v>52700</v>
      </c>
      <c r="U547" s="90">
        <v>53800</v>
      </c>
      <c r="V547" s="90">
        <v>52300</v>
      </c>
      <c r="W547" s="90">
        <v>54300</v>
      </c>
      <c r="X547" s="90">
        <v>56700</v>
      </c>
      <c r="Y547" t="str">
        <f t="shared" si="61"/>
        <v>09-2022</v>
      </c>
      <c r="Z547">
        <f t="shared" si="62"/>
        <v>0</v>
      </c>
      <c r="AA547">
        <f t="shared" si="63"/>
        <v>0</v>
      </c>
      <c r="AB547">
        <f t="shared" si="64"/>
        <v>0</v>
      </c>
      <c r="AC547">
        <f t="shared" si="65"/>
        <v>0</v>
      </c>
    </row>
    <row r="548" spans="1:29">
      <c r="A548" t="str">
        <f t="shared" si="60"/>
        <v>09-2022</v>
      </c>
      <c r="B548" s="93">
        <v>44814</v>
      </c>
      <c r="C548" s="90">
        <v>54300</v>
      </c>
      <c r="D548" s="90">
        <v>55000</v>
      </c>
      <c r="E548" s="90">
        <v>55600</v>
      </c>
      <c r="F548" s="90">
        <v>50500</v>
      </c>
      <c r="G548" s="90">
        <v>55000</v>
      </c>
      <c r="H548" s="91" t="s">
        <v>25</v>
      </c>
      <c r="I548" s="90">
        <v>53500</v>
      </c>
      <c r="J548" s="90">
        <v>54200</v>
      </c>
      <c r="K548" s="90">
        <v>54300</v>
      </c>
      <c r="L548" s="91" t="s">
        <v>25</v>
      </c>
      <c r="M548" s="90">
        <v>55300</v>
      </c>
      <c r="N548" s="90">
        <v>54500</v>
      </c>
      <c r="O548" s="90">
        <v>53000</v>
      </c>
      <c r="P548" s="90">
        <v>52000</v>
      </c>
      <c r="Q548" s="90">
        <v>51000</v>
      </c>
      <c r="R548" s="90">
        <v>51500</v>
      </c>
      <c r="S548" s="90">
        <v>51100</v>
      </c>
      <c r="T548" s="90">
        <v>53000</v>
      </c>
      <c r="U548" s="90">
        <v>54000</v>
      </c>
      <c r="V548" s="90">
        <v>52300</v>
      </c>
      <c r="W548" s="90">
        <v>54200</v>
      </c>
      <c r="X548" s="90">
        <v>56700</v>
      </c>
      <c r="Y548" t="str">
        <f t="shared" si="61"/>
        <v>09-2022</v>
      </c>
      <c r="Z548">
        <f t="shared" si="62"/>
        <v>0</v>
      </c>
      <c r="AA548">
        <f t="shared" si="63"/>
        <v>0</v>
      </c>
      <c r="AB548">
        <f t="shared" si="64"/>
        <v>0</v>
      </c>
      <c r="AC548">
        <f t="shared" si="65"/>
        <v>0</v>
      </c>
    </row>
    <row r="549" spans="1:29">
      <c r="A549" t="str">
        <f t="shared" si="60"/>
        <v>09-2022</v>
      </c>
      <c r="B549" s="93">
        <v>44815</v>
      </c>
      <c r="C549" s="90" t="s">
        <v>24</v>
      </c>
      <c r="D549" s="90" t="s">
        <v>24</v>
      </c>
      <c r="E549" s="90" t="s">
        <v>24</v>
      </c>
      <c r="F549" s="90" t="s">
        <v>24</v>
      </c>
      <c r="G549" s="90" t="s">
        <v>24</v>
      </c>
      <c r="H549" s="90" t="s">
        <v>24</v>
      </c>
      <c r="I549" s="90" t="s">
        <v>24</v>
      </c>
      <c r="J549" s="90" t="s">
        <v>24</v>
      </c>
      <c r="K549" s="90" t="s">
        <v>24</v>
      </c>
      <c r="L549" s="90" t="s">
        <v>24</v>
      </c>
      <c r="M549" s="90" t="s">
        <v>24</v>
      </c>
      <c r="N549" s="90" t="s">
        <v>24</v>
      </c>
      <c r="O549" s="90" t="s">
        <v>24</v>
      </c>
      <c r="P549" s="90" t="s">
        <v>24</v>
      </c>
      <c r="Q549" s="90" t="s">
        <v>24</v>
      </c>
      <c r="R549" s="90" t="s">
        <v>24</v>
      </c>
      <c r="S549" s="90" t="s">
        <v>24</v>
      </c>
      <c r="T549" s="90" t="s">
        <v>24</v>
      </c>
      <c r="U549" s="90" t="s">
        <v>24</v>
      </c>
      <c r="V549" s="90" t="s">
        <v>24</v>
      </c>
      <c r="W549" s="90" t="s">
        <v>24</v>
      </c>
      <c r="X549" s="90" t="s">
        <v>24</v>
      </c>
      <c r="Y549" t="str">
        <f t="shared" si="61"/>
        <v>09-2022</v>
      </c>
      <c r="Z549">
        <f t="shared" si="62"/>
        <v>0</v>
      </c>
      <c r="AA549">
        <f t="shared" si="63"/>
        <v>0</v>
      </c>
      <c r="AB549">
        <f t="shared" si="64"/>
        <v>0</v>
      </c>
      <c r="AC549">
        <f t="shared" si="65"/>
        <v>0</v>
      </c>
    </row>
    <row r="550" spans="1:29">
      <c r="A550" t="str">
        <f t="shared" si="60"/>
        <v>09-2022</v>
      </c>
      <c r="B550" s="93">
        <v>44816</v>
      </c>
      <c r="C550" s="90">
        <v>54300</v>
      </c>
      <c r="D550" s="90">
        <v>55300</v>
      </c>
      <c r="E550" s="90">
        <v>55700</v>
      </c>
      <c r="F550" s="90">
        <v>50500</v>
      </c>
      <c r="G550" s="90">
        <v>54800</v>
      </c>
      <c r="H550" s="91" t="s">
        <v>25</v>
      </c>
      <c r="I550" s="90">
        <v>53500</v>
      </c>
      <c r="J550" s="90">
        <v>53800</v>
      </c>
      <c r="K550" s="90">
        <v>54300</v>
      </c>
      <c r="L550" s="91" t="s">
        <v>25</v>
      </c>
      <c r="M550" s="90">
        <v>55100</v>
      </c>
      <c r="N550" s="90">
        <v>54500</v>
      </c>
      <c r="O550" s="90">
        <v>52800</v>
      </c>
      <c r="P550" s="90">
        <v>52000</v>
      </c>
      <c r="Q550" s="90">
        <v>51000</v>
      </c>
      <c r="R550" s="90">
        <v>51400</v>
      </c>
      <c r="S550" s="90">
        <v>50700</v>
      </c>
      <c r="T550" s="90">
        <v>53000</v>
      </c>
      <c r="U550" s="90">
        <v>54000</v>
      </c>
      <c r="V550" s="90">
        <v>52300</v>
      </c>
      <c r="W550" s="90">
        <v>54100</v>
      </c>
      <c r="X550" s="90">
        <v>56500</v>
      </c>
      <c r="Y550" t="str">
        <f t="shared" si="61"/>
        <v>09-2022</v>
      </c>
      <c r="Z550">
        <f t="shared" si="62"/>
        <v>0</v>
      </c>
      <c r="AA550">
        <f t="shared" si="63"/>
        <v>0</v>
      </c>
      <c r="AB550">
        <f t="shared" si="64"/>
        <v>0</v>
      </c>
      <c r="AC550">
        <f t="shared" si="65"/>
        <v>0</v>
      </c>
    </row>
    <row r="551" spans="1:29">
      <c r="A551" t="str">
        <f t="shared" si="60"/>
        <v>09-2022</v>
      </c>
      <c r="B551" s="93">
        <v>44817</v>
      </c>
      <c r="C551" s="90">
        <v>54600</v>
      </c>
      <c r="D551" s="90">
        <v>55300</v>
      </c>
      <c r="E551" s="90">
        <v>55900</v>
      </c>
      <c r="F551" s="90">
        <v>50600</v>
      </c>
      <c r="G551" s="90">
        <v>54800</v>
      </c>
      <c r="H551" s="91" t="s">
        <v>25</v>
      </c>
      <c r="I551" s="90">
        <v>53000</v>
      </c>
      <c r="J551" s="90">
        <v>54000</v>
      </c>
      <c r="K551" s="90">
        <v>54300</v>
      </c>
      <c r="L551" s="91" t="s">
        <v>25</v>
      </c>
      <c r="M551" s="90">
        <v>55400</v>
      </c>
      <c r="N551" s="90">
        <v>54300</v>
      </c>
      <c r="O551" s="90">
        <v>53200</v>
      </c>
      <c r="P551" s="90">
        <v>52100</v>
      </c>
      <c r="Q551" s="90">
        <v>51350</v>
      </c>
      <c r="R551" s="90">
        <v>51800</v>
      </c>
      <c r="S551" s="90">
        <v>51000</v>
      </c>
      <c r="T551" s="90">
        <v>53100</v>
      </c>
      <c r="U551" s="90">
        <v>54100</v>
      </c>
      <c r="V551" s="90">
        <v>52300</v>
      </c>
      <c r="W551" s="90">
        <v>54100</v>
      </c>
      <c r="X551" s="90">
        <v>56500</v>
      </c>
      <c r="Y551" t="str">
        <f t="shared" si="61"/>
        <v>09-2022</v>
      </c>
      <c r="Z551">
        <f t="shared" si="62"/>
        <v>0</v>
      </c>
      <c r="AA551">
        <f t="shared" si="63"/>
        <v>0</v>
      </c>
      <c r="AB551">
        <f t="shared" si="64"/>
        <v>0</v>
      </c>
      <c r="AC551">
        <f t="shared" si="65"/>
        <v>0</v>
      </c>
    </row>
    <row r="552" spans="1:29">
      <c r="A552" t="str">
        <f t="shared" si="60"/>
        <v>09-2022</v>
      </c>
      <c r="B552" s="93">
        <v>44818</v>
      </c>
      <c r="C552" s="90">
        <v>54600</v>
      </c>
      <c r="D552" s="90">
        <v>55200</v>
      </c>
      <c r="E552" s="90">
        <v>55900</v>
      </c>
      <c r="F552" s="90">
        <v>51100</v>
      </c>
      <c r="G552" s="90">
        <v>55200</v>
      </c>
      <c r="H552" s="91" t="s">
        <v>25</v>
      </c>
      <c r="I552" s="90">
        <v>53500</v>
      </c>
      <c r="J552" s="90">
        <v>54400</v>
      </c>
      <c r="K552" s="90">
        <v>54700</v>
      </c>
      <c r="L552" s="91" t="s">
        <v>25</v>
      </c>
      <c r="M552" s="90">
        <v>55700</v>
      </c>
      <c r="N552" s="90">
        <v>54500</v>
      </c>
      <c r="O552" s="90">
        <v>53500</v>
      </c>
      <c r="P552" s="90">
        <v>52400</v>
      </c>
      <c r="Q552" s="90">
        <v>51700</v>
      </c>
      <c r="R552" s="90">
        <v>52000</v>
      </c>
      <c r="S552" s="90">
        <v>51500</v>
      </c>
      <c r="T552" s="90">
        <v>53600</v>
      </c>
      <c r="U552" s="90">
        <v>54500</v>
      </c>
      <c r="V552" s="90">
        <v>52500</v>
      </c>
      <c r="W552" s="90">
        <v>54100</v>
      </c>
      <c r="X552" s="90">
        <v>56500</v>
      </c>
      <c r="Y552" t="str">
        <f t="shared" si="61"/>
        <v>09-2022</v>
      </c>
      <c r="Z552">
        <f t="shared" si="62"/>
        <v>0</v>
      </c>
      <c r="AA552">
        <f t="shared" si="63"/>
        <v>0</v>
      </c>
      <c r="AB552">
        <f t="shared" si="64"/>
        <v>0</v>
      </c>
      <c r="AC552">
        <f t="shared" si="65"/>
        <v>0</v>
      </c>
    </row>
    <row r="553" spans="1:29">
      <c r="A553" t="str">
        <f t="shared" si="60"/>
        <v>09-2022</v>
      </c>
      <c r="B553" s="93">
        <v>44819</v>
      </c>
      <c r="C553" s="90">
        <v>54600</v>
      </c>
      <c r="D553" s="90">
        <v>55200</v>
      </c>
      <c r="E553" s="90">
        <v>55900</v>
      </c>
      <c r="F553" s="90">
        <v>51300</v>
      </c>
      <c r="G553" s="90">
        <v>55300</v>
      </c>
      <c r="H553" s="91" t="s">
        <v>25</v>
      </c>
      <c r="I553" s="90">
        <v>53500</v>
      </c>
      <c r="J553" s="90">
        <v>54500</v>
      </c>
      <c r="K553" s="90">
        <v>54900</v>
      </c>
      <c r="L553" s="91" t="s">
        <v>25</v>
      </c>
      <c r="M553" s="90">
        <v>55700</v>
      </c>
      <c r="N553" s="90">
        <v>54800</v>
      </c>
      <c r="O553" s="90">
        <v>53500</v>
      </c>
      <c r="P553" s="90">
        <v>52700</v>
      </c>
      <c r="Q553" s="90">
        <v>51500</v>
      </c>
      <c r="R553" s="90">
        <v>52000</v>
      </c>
      <c r="S553" s="90">
        <v>51700</v>
      </c>
      <c r="T553" s="90">
        <v>53600</v>
      </c>
      <c r="U553" s="90">
        <v>54500</v>
      </c>
      <c r="V553" s="90">
        <v>52500</v>
      </c>
      <c r="W553" s="90">
        <v>54400</v>
      </c>
      <c r="X553" s="90">
        <v>56500</v>
      </c>
      <c r="Y553" t="str">
        <f t="shared" si="61"/>
        <v>09-2022</v>
      </c>
      <c r="Z553">
        <f t="shared" si="62"/>
        <v>0</v>
      </c>
      <c r="AA553">
        <f t="shared" si="63"/>
        <v>0</v>
      </c>
      <c r="AB553">
        <f t="shared" si="64"/>
        <v>0</v>
      </c>
      <c r="AC553">
        <f t="shared" si="65"/>
        <v>0</v>
      </c>
    </row>
    <row r="554" spans="1:29">
      <c r="A554" t="str">
        <f t="shared" si="60"/>
        <v>09-2022</v>
      </c>
      <c r="B554" s="93">
        <v>44820</v>
      </c>
      <c r="C554" s="90">
        <v>54600</v>
      </c>
      <c r="D554" s="90">
        <v>55200</v>
      </c>
      <c r="E554" s="90">
        <v>55750</v>
      </c>
      <c r="F554" s="90">
        <v>51000</v>
      </c>
      <c r="G554" s="90">
        <v>55300</v>
      </c>
      <c r="H554" s="91" t="s">
        <v>25</v>
      </c>
      <c r="I554" s="90">
        <v>53500</v>
      </c>
      <c r="J554" s="90">
        <v>54600</v>
      </c>
      <c r="K554" s="90">
        <v>54900</v>
      </c>
      <c r="L554" s="91" t="s">
        <v>25</v>
      </c>
      <c r="M554" s="90">
        <v>55800</v>
      </c>
      <c r="N554" s="90">
        <v>54800</v>
      </c>
      <c r="O554" s="90">
        <v>53500</v>
      </c>
      <c r="P554" s="90">
        <v>52500</v>
      </c>
      <c r="Q554" s="90">
        <v>51800</v>
      </c>
      <c r="R554" s="90">
        <v>51800</v>
      </c>
      <c r="S554" s="90">
        <v>51700</v>
      </c>
      <c r="T554" s="90">
        <v>53500</v>
      </c>
      <c r="U554" s="90">
        <v>54400</v>
      </c>
      <c r="V554" s="90">
        <v>52300</v>
      </c>
      <c r="W554" s="90">
        <v>54400</v>
      </c>
      <c r="X554" s="90">
        <v>56500</v>
      </c>
      <c r="Y554" t="str">
        <f t="shared" si="61"/>
        <v>09-2022</v>
      </c>
      <c r="Z554">
        <f t="shared" si="62"/>
        <v>0</v>
      </c>
      <c r="AA554">
        <f t="shared" si="63"/>
        <v>0</v>
      </c>
      <c r="AB554">
        <f t="shared" si="64"/>
        <v>0</v>
      </c>
      <c r="AC554">
        <f t="shared" si="65"/>
        <v>0</v>
      </c>
    </row>
    <row r="555" spans="1:29">
      <c r="A555" t="str">
        <f t="shared" si="60"/>
        <v>09-2022</v>
      </c>
      <c r="B555" s="93">
        <v>44821</v>
      </c>
      <c r="C555" s="90">
        <v>54400</v>
      </c>
      <c r="D555" s="90">
        <v>55000</v>
      </c>
      <c r="E555" s="90">
        <v>55600</v>
      </c>
      <c r="F555" s="90">
        <v>51000</v>
      </c>
      <c r="G555" s="90">
        <v>55300</v>
      </c>
      <c r="H555" s="91" t="s">
        <v>25</v>
      </c>
      <c r="I555" s="90">
        <v>53500</v>
      </c>
      <c r="J555" s="90">
        <v>54400</v>
      </c>
      <c r="K555" s="90">
        <v>54900</v>
      </c>
      <c r="L555" s="91" t="s">
        <v>25</v>
      </c>
      <c r="M555" s="90">
        <v>55400</v>
      </c>
      <c r="N555" s="90">
        <v>54800</v>
      </c>
      <c r="O555" s="90">
        <v>53000</v>
      </c>
      <c r="P555" s="90">
        <v>52100</v>
      </c>
      <c r="Q555" s="90">
        <v>51500</v>
      </c>
      <c r="R555" s="90">
        <v>51800</v>
      </c>
      <c r="S555" s="91" t="s">
        <v>25</v>
      </c>
      <c r="T555" s="90">
        <v>53500</v>
      </c>
      <c r="U555" s="90">
        <v>54400</v>
      </c>
      <c r="V555" s="91" t="s">
        <v>25</v>
      </c>
      <c r="W555" s="90">
        <v>54300</v>
      </c>
      <c r="X555" s="90">
        <v>56300</v>
      </c>
      <c r="Y555" t="str">
        <f t="shared" si="61"/>
        <v>09-2022</v>
      </c>
      <c r="Z555">
        <f t="shared" si="62"/>
        <v>0</v>
      </c>
      <c r="AA555">
        <f t="shared" si="63"/>
        <v>0</v>
      </c>
      <c r="AB555">
        <f t="shared" si="64"/>
        <v>0</v>
      </c>
      <c r="AC555">
        <f t="shared" si="65"/>
        <v>0</v>
      </c>
    </row>
    <row r="556" spans="1:29">
      <c r="A556" t="str">
        <f t="shared" si="60"/>
        <v>09-2022</v>
      </c>
      <c r="B556" s="93">
        <v>44822</v>
      </c>
      <c r="C556" s="90" t="s">
        <v>24</v>
      </c>
      <c r="D556" s="90" t="s">
        <v>24</v>
      </c>
      <c r="E556" s="90" t="s">
        <v>24</v>
      </c>
      <c r="F556" s="90" t="s">
        <v>24</v>
      </c>
      <c r="G556" s="90" t="s">
        <v>24</v>
      </c>
      <c r="H556" s="90" t="s">
        <v>24</v>
      </c>
      <c r="I556" s="90" t="s">
        <v>24</v>
      </c>
      <c r="J556" s="90" t="s">
        <v>24</v>
      </c>
      <c r="K556" s="90" t="s">
        <v>24</v>
      </c>
      <c r="L556" s="90" t="s">
        <v>24</v>
      </c>
      <c r="M556" s="90" t="s">
        <v>24</v>
      </c>
      <c r="N556" s="90" t="s">
        <v>24</v>
      </c>
      <c r="O556" s="90" t="s">
        <v>24</v>
      </c>
      <c r="P556" s="90" t="s">
        <v>24</v>
      </c>
      <c r="Q556" s="90" t="s">
        <v>24</v>
      </c>
      <c r="R556" s="90" t="s">
        <v>24</v>
      </c>
      <c r="S556" s="90" t="s">
        <v>24</v>
      </c>
      <c r="T556" s="90" t="s">
        <v>24</v>
      </c>
      <c r="U556" s="90" t="s">
        <v>24</v>
      </c>
      <c r="V556" s="90" t="s">
        <v>24</v>
      </c>
      <c r="W556" s="90" t="s">
        <v>24</v>
      </c>
      <c r="X556" s="90" t="s">
        <v>24</v>
      </c>
      <c r="Y556" t="str">
        <f t="shared" si="61"/>
        <v>09-2022</v>
      </c>
      <c r="Z556">
        <f t="shared" si="62"/>
        <v>0</v>
      </c>
      <c r="AA556">
        <f t="shared" si="63"/>
        <v>0</v>
      </c>
      <c r="AB556">
        <f t="shared" si="64"/>
        <v>0</v>
      </c>
      <c r="AC556">
        <f t="shared" si="65"/>
        <v>0</v>
      </c>
    </row>
    <row r="557" spans="1:29">
      <c r="A557" t="str">
        <f t="shared" si="60"/>
        <v>09-2022</v>
      </c>
      <c r="B557" s="93">
        <v>44823</v>
      </c>
      <c r="C557" s="90">
        <v>54400</v>
      </c>
      <c r="D557" s="90">
        <v>55000</v>
      </c>
      <c r="E557" s="90">
        <v>55600</v>
      </c>
      <c r="F557" s="90">
        <v>50800</v>
      </c>
      <c r="G557" s="90">
        <v>55300</v>
      </c>
      <c r="H557" s="91" t="s">
        <v>25</v>
      </c>
      <c r="I557" s="90">
        <v>53000</v>
      </c>
      <c r="J557" s="90">
        <v>54300</v>
      </c>
      <c r="K557" s="90">
        <v>54900</v>
      </c>
      <c r="L557" s="91" t="s">
        <v>25</v>
      </c>
      <c r="M557" s="90">
        <v>55400</v>
      </c>
      <c r="N557" s="90">
        <v>54800</v>
      </c>
      <c r="O557" s="90">
        <v>52800</v>
      </c>
      <c r="P557" s="90">
        <v>51900</v>
      </c>
      <c r="Q557" s="90">
        <v>51400</v>
      </c>
      <c r="R557" s="90">
        <v>51500</v>
      </c>
      <c r="S557" s="90">
        <v>51500</v>
      </c>
      <c r="T557" s="90">
        <v>53300</v>
      </c>
      <c r="U557" s="90">
        <v>54200</v>
      </c>
      <c r="V557" s="90">
        <v>52300</v>
      </c>
      <c r="W557" s="90">
        <v>54300</v>
      </c>
      <c r="X557" s="90">
        <v>56000</v>
      </c>
      <c r="Y557" t="str">
        <f t="shared" si="61"/>
        <v>09-2022</v>
      </c>
      <c r="Z557">
        <f t="shared" si="62"/>
        <v>0</v>
      </c>
      <c r="AA557">
        <f t="shared" si="63"/>
        <v>0</v>
      </c>
      <c r="AB557">
        <f t="shared" si="64"/>
        <v>0</v>
      </c>
      <c r="AC557">
        <f t="shared" si="65"/>
        <v>0</v>
      </c>
    </row>
    <row r="558" spans="1:29">
      <c r="A558" t="str">
        <f t="shared" si="60"/>
        <v>09-2022</v>
      </c>
      <c r="B558" s="93">
        <v>44824</v>
      </c>
      <c r="C558" s="90">
        <v>54100</v>
      </c>
      <c r="D558" s="90">
        <v>55000</v>
      </c>
      <c r="E558" s="90">
        <v>54600</v>
      </c>
      <c r="F558" s="90">
        <v>50500</v>
      </c>
      <c r="G558" s="90">
        <v>55100</v>
      </c>
      <c r="H558" s="91" t="s">
        <v>25</v>
      </c>
      <c r="I558" s="90">
        <v>53000</v>
      </c>
      <c r="J558" s="90">
        <v>54000</v>
      </c>
      <c r="K558" s="90">
        <v>54900</v>
      </c>
      <c r="L558" s="91" t="s">
        <v>25</v>
      </c>
      <c r="M558" s="90">
        <v>55000</v>
      </c>
      <c r="N558" s="90">
        <v>54800</v>
      </c>
      <c r="O558" s="90">
        <v>52200</v>
      </c>
      <c r="P558" s="90">
        <v>51500</v>
      </c>
      <c r="Q558" s="90">
        <v>51000</v>
      </c>
      <c r="R558" s="90">
        <v>51300</v>
      </c>
      <c r="S558" s="90">
        <v>51000</v>
      </c>
      <c r="T558" s="90">
        <v>53000</v>
      </c>
      <c r="U558" s="90">
        <v>54000</v>
      </c>
      <c r="V558" s="90">
        <v>52300</v>
      </c>
      <c r="W558" s="90">
        <v>54200</v>
      </c>
      <c r="X558" s="90">
        <v>56000</v>
      </c>
      <c r="Y558" t="str">
        <f t="shared" si="61"/>
        <v>09-2022</v>
      </c>
      <c r="Z558">
        <f t="shared" si="62"/>
        <v>0</v>
      </c>
      <c r="AA558">
        <f t="shared" si="63"/>
        <v>0</v>
      </c>
      <c r="AB558">
        <f t="shared" si="64"/>
        <v>0</v>
      </c>
      <c r="AC558">
        <f t="shared" si="65"/>
        <v>0</v>
      </c>
    </row>
    <row r="559" spans="1:29">
      <c r="A559" t="str">
        <f t="shared" si="60"/>
        <v>09-2022</v>
      </c>
      <c r="B559" s="93">
        <v>44825</v>
      </c>
      <c r="C559" s="90">
        <v>54100</v>
      </c>
      <c r="D559" s="90">
        <v>55000</v>
      </c>
      <c r="E559" s="90">
        <v>54200</v>
      </c>
      <c r="F559" s="90">
        <v>50500</v>
      </c>
      <c r="G559" s="90">
        <v>55100</v>
      </c>
      <c r="H559" s="91" t="s">
        <v>25</v>
      </c>
      <c r="I559" s="90">
        <v>52500</v>
      </c>
      <c r="J559" s="90">
        <v>53800</v>
      </c>
      <c r="K559" s="90">
        <v>54800</v>
      </c>
      <c r="L559" s="91" t="s">
        <v>25</v>
      </c>
      <c r="M559" s="90">
        <v>55000</v>
      </c>
      <c r="N559" s="90">
        <v>54500</v>
      </c>
      <c r="O559" s="90">
        <v>52000</v>
      </c>
      <c r="P559" s="90">
        <v>51500</v>
      </c>
      <c r="Q559" s="90">
        <v>51000</v>
      </c>
      <c r="R559" s="90">
        <v>51300</v>
      </c>
      <c r="S559" s="90">
        <v>51000</v>
      </c>
      <c r="T559" s="90">
        <v>53000</v>
      </c>
      <c r="U559" s="90">
        <v>53900</v>
      </c>
      <c r="V559" s="90">
        <v>52300</v>
      </c>
      <c r="W559" s="90">
        <v>54200</v>
      </c>
      <c r="X559" s="90">
        <v>56000</v>
      </c>
      <c r="Y559" t="str">
        <f t="shared" si="61"/>
        <v>09-2022</v>
      </c>
      <c r="Z559">
        <f t="shared" si="62"/>
        <v>0</v>
      </c>
      <c r="AA559">
        <f t="shared" si="63"/>
        <v>0</v>
      </c>
      <c r="AB559">
        <f t="shared" si="64"/>
        <v>0</v>
      </c>
      <c r="AC559">
        <f t="shared" si="65"/>
        <v>0</v>
      </c>
    </row>
    <row r="560" spans="1:29">
      <c r="A560" t="str">
        <f t="shared" si="60"/>
        <v>09-2022</v>
      </c>
      <c r="B560" s="93">
        <v>44826</v>
      </c>
      <c r="C560" s="90">
        <v>53800</v>
      </c>
      <c r="D560" s="90">
        <v>55000</v>
      </c>
      <c r="E560" s="90">
        <v>54000</v>
      </c>
      <c r="F560" s="90">
        <v>50000</v>
      </c>
      <c r="G560" s="90">
        <v>54900</v>
      </c>
      <c r="H560" s="91" t="s">
        <v>25</v>
      </c>
      <c r="I560" s="90">
        <v>52500</v>
      </c>
      <c r="J560" s="90">
        <v>53300</v>
      </c>
      <c r="K560" s="90">
        <v>54800</v>
      </c>
      <c r="L560" s="91" t="s">
        <v>25</v>
      </c>
      <c r="M560" s="90">
        <v>54500</v>
      </c>
      <c r="N560" s="90">
        <v>54000</v>
      </c>
      <c r="O560" s="90">
        <v>51400</v>
      </c>
      <c r="P560" s="90">
        <v>51300</v>
      </c>
      <c r="Q560" s="90">
        <v>51100</v>
      </c>
      <c r="R560" s="90">
        <v>51300</v>
      </c>
      <c r="S560" s="90">
        <v>50800</v>
      </c>
      <c r="T560" s="90">
        <v>52500</v>
      </c>
      <c r="U560" s="90">
        <v>53700</v>
      </c>
      <c r="V560" s="90">
        <v>52300</v>
      </c>
      <c r="W560" s="90">
        <v>54200</v>
      </c>
      <c r="X560" s="90">
        <v>56000</v>
      </c>
      <c r="Y560" t="str">
        <f t="shared" si="61"/>
        <v>09-2022</v>
      </c>
      <c r="Z560">
        <f t="shared" si="62"/>
        <v>0</v>
      </c>
      <c r="AA560">
        <f t="shared" si="63"/>
        <v>0</v>
      </c>
      <c r="AB560">
        <f t="shared" si="64"/>
        <v>0</v>
      </c>
      <c r="AC560">
        <f t="shared" si="65"/>
        <v>0</v>
      </c>
    </row>
    <row r="561" spans="1:29">
      <c r="A561" t="str">
        <f t="shared" si="60"/>
        <v>09-2022</v>
      </c>
      <c r="B561" s="93">
        <v>44827</v>
      </c>
      <c r="C561" s="90">
        <v>53800</v>
      </c>
      <c r="D561" s="90">
        <v>55000</v>
      </c>
      <c r="E561" s="90">
        <v>53700</v>
      </c>
      <c r="F561" s="90">
        <v>50000</v>
      </c>
      <c r="G561" s="90">
        <v>55000</v>
      </c>
      <c r="H561" s="91" t="s">
        <v>25</v>
      </c>
      <c r="I561" s="90">
        <v>52000</v>
      </c>
      <c r="J561" s="90">
        <v>53200</v>
      </c>
      <c r="K561" s="90">
        <v>54500</v>
      </c>
      <c r="L561" s="91" t="s">
        <v>25</v>
      </c>
      <c r="M561" s="90">
        <v>54300</v>
      </c>
      <c r="N561" s="90">
        <v>53800</v>
      </c>
      <c r="O561" s="90">
        <v>51600</v>
      </c>
      <c r="P561" s="90">
        <v>51200</v>
      </c>
      <c r="Q561" s="90">
        <v>51300</v>
      </c>
      <c r="R561" s="90">
        <v>51400</v>
      </c>
      <c r="S561" s="90">
        <v>50700</v>
      </c>
      <c r="T561" s="90">
        <v>52500</v>
      </c>
      <c r="U561" s="90">
        <v>53700</v>
      </c>
      <c r="V561" s="90">
        <v>52300</v>
      </c>
      <c r="W561" s="90">
        <v>54100</v>
      </c>
      <c r="X561" s="90">
        <v>55900</v>
      </c>
      <c r="Y561" t="str">
        <f t="shared" si="61"/>
        <v>09-2022</v>
      </c>
      <c r="Z561">
        <f t="shared" si="62"/>
        <v>0</v>
      </c>
      <c r="AA561">
        <f t="shared" si="63"/>
        <v>0</v>
      </c>
      <c r="AB561">
        <f t="shared" si="64"/>
        <v>0</v>
      </c>
      <c r="AC561">
        <f t="shared" si="65"/>
        <v>0</v>
      </c>
    </row>
    <row r="562" spans="1:29">
      <c r="A562" t="str">
        <f t="shared" si="60"/>
        <v>09-2022</v>
      </c>
      <c r="B562" s="93">
        <v>44828</v>
      </c>
      <c r="C562" s="90">
        <v>54300</v>
      </c>
      <c r="D562" s="90">
        <v>55000</v>
      </c>
      <c r="E562" s="90">
        <v>54000</v>
      </c>
      <c r="F562" s="90">
        <v>50500</v>
      </c>
      <c r="G562" s="90">
        <v>55000</v>
      </c>
      <c r="H562" s="91" t="s">
        <v>25</v>
      </c>
      <c r="I562" s="90">
        <v>52500</v>
      </c>
      <c r="J562" s="90">
        <v>53800</v>
      </c>
      <c r="K562" s="90">
        <v>54500</v>
      </c>
      <c r="L562" s="91" t="s">
        <v>25</v>
      </c>
      <c r="M562" s="90">
        <v>54800</v>
      </c>
      <c r="N562" s="90">
        <v>54000</v>
      </c>
      <c r="O562" s="90">
        <v>51900</v>
      </c>
      <c r="P562" s="90">
        <v>51500</v>
      </c>
      <c r="Q562" s="90">
        <v>51600</v>
      </c>
      <c r="R562" s="90">
        <v>51800</v>
      </c>
      <c r="S562" s="90">
        <v>51500</v>
      </c>
      <c r="T562" s="90">
        <v>53000</v>
      </c>
      <c r="U562" s="90">
        <v>54100</v>
      </c>
      <c r="V562" s="90">
        <v>52300</v>
      </c>
      <c r="W562" s="90">
        <v>54100</v>
      </c>
      <c r="X562" s="90">
        <v>55900</v>
      </c>
      <c r="Y562" t="str">
        <f t="shared" si="61"/>
        <v>09-2022</v>
      </c>
      <c r="Z562">
        <f t="shared" si="62"/>
        <v>0</v>
      </c>
      <c r="AA562">
        <f t="shared" si="63"/>
        <v>0</v>
      </c>
      <c r="AB562">
        <f t="shared" si="64"/>
        <v>0</v>
      </c>
      <c r="AC562">
        <f t="shared" si="65"/>
        <v>0</v>
      </c>
    </row>
    <row r="563" spans="1:29">
      <c r="A563" t="str">
        <f t="shared" si="60"/>
        <v>09-2022</v>
      </c>
      <c r="B563" s="93">
        <v>44829</v>
      </c>
      <c r="C563" s="90" t="s">
        <v>24</v>
      </c>
      <c r="D563" s="90" t="s">
        <v>24</v>
      </c>
      <c r="E563" s="90" t="s">
        <v>24</v>
      </c>
      <c r="F563" s="90" t="s">
        <v>24</v>
      </c>
      <c r="G563" s="90" t="s">
        <v>24</v>
      </c>
      <c r="H563" s="90" t="s">
        <v>24</v>
      </c>
      <c r="I563" s="90" t="s">
        <v>24</v>
      </c>
      <c r="J563" s="90" t="s">
        <v>24</v>
      </c>
      <c r="K563" s="90" t="s">
        <v>24</v>
      </c>
      <c r="L563" s="90" t="s">
        <v>24</v>
      </c>
      <c r="M563" s="90" t="s">
        <v>24</v>
      </c>
      <c r="N563" s="90" t="s">
        <v>24</v>
      </c>
      <c r="O563" s="90" t="s">
        <v>24</v>
      </c>
      <c r="P563" s="90" t="s">
        <v>24</v>
      </c>
      <c r="Q563" s="90" t="s">
        <v>24</v>
      </c>
      <c r="R563" s="90" t="s">
        <v>24</v>
      </c>
      <c r="S563" s="90" t="s">
        <v>24</v>
      </c>
      <c r="T563" s="90" t="s">
        <v>24</v>
      </c>
      <c r="U563" s="90" t="s">
        <v>24</v>
      </c>
      <c r="V563" s="90" t="s">
        <v>24</v>
      </c>
      <c r="W563" s="90" t="s">
        <v>24</v>
      </c>
      <c r="X563" s="90" t="s">
        <v>24</v>
      </c>
      <c r="Y563" t="str">
        <f t="shared" si="61"/>
        <v>09-2022</v>
      </c>
      <c r="Z563">
        <f t="shared" si="62"/>
        <v>0</v>
      </c>
      <c r="AA563">
        <f t="shared" si="63"/>
        <v>0</v>
      </c>
      <c r="AB563">
        <f t="shared" si="64"/>
        <v>0</v>
      </c>
      <c r="AC563">
        <f t="shared" si="65"/>
        <v>0</v>
      </c>
    </row>
    <row r="564" spans="1:29">
      <c r="A564" t="str">
        <f t="shared" si="60"/>
        <v>09-2022</v>
      </c>
      <c r="B564" s="93">
        <v>44830</v>
      </c>
      <c r="C564" s="90">
        <v>54500</v>
      </c>
      <c r="D564" s="90">
        <v>55000</v>
      </c>
      <c r="E564" s="90">
        <v>54000</v>
      </c>
      <c r="F564" s="90">
        <v>50500</v>
      </c>
      <c r="G564" s="90">
        <v>55000</v>
      </c>
      <c r="H564" s="91" t="s">
        <v>25</v>
      </c>
      <c r="I564" s="90">
        <v>52500</v>
      </c>
      <c r="J564" s="90">
        <v>53800</v>
      </c>
      <c r="K564" s="90">
        <v>54800</v>
      </c>
      <c r="L564" s="91" t="s">
        <v>25</v>
      </c>
      <c r="M564" s="90">
        <v>55000</v>
      </c>
      <c r="N564" s="90">
        <v>54200</v>
      </c>
      <c r="O564" s="90">
        <v>52000</v>
      </c>
      <c r="P564" s="90">
        <v>51500</v>
      </c>
      <c r="Q564" s="90">
        <v>51700</v>
      </c>
      <c r="R564" s="90">
        <v>51800</v>
      </c>
      <c r="S564" s="90">
        <v>51500</v>
      </c>
      <c r="T564" s="90">
        <v>53000</v>
      </c>
      <c r="U564" s="90">
        <v>54100</v>
      </c>
      <c r="V564" s="90">
        <v>52300</v>
      </c>
      <c r="W564" s="90">
        <v>54300</v>
      </c>
      <c r="X564" s="90">
        <v>56100</v>
      </c>
      <c r="Y564" t="str">
        <f t="shared" si="61"/>
        <v>09-2022</v>
      </c>
      <c r="Z564">
        <f t="shared" si="62"/>
        <v>0</v>
      </c>
      <c r="AA564">
        <f t="shared" si="63"/>
        <v>0</v>
      </c>
      <c r="AB564">
        <f t="shared" si="64"/>
        <v>0</v>
      </c>
      <c r="AC564">
        <f t="shared" si="65"/>
        <v>0</v>
      </c>
    </row>
    <row r="565" spans="1:29">
      <c r="A565" t="str">
        <f t="shared" si="60"/>
        <v>09-2022</v>
      </c>
      <c r="B565" s="93">
        <v>44831</v>
      </c>
      <c r="C565" s="90">
        <v>55300</v>
      </c>
      <c r="D565" s="90">
        <v>54800</v>
      </c>
      <c r="E565" s="90">
        <v>54700</v>
      </c>
      <c r="F565" s="90">
        <v>51000</v>
      </c>
      <c r="G565" s="90">
        <v>55000</v>
      </c>
      <c r="H565" s="91" t="s">
        <v>25</v>
      </c>
      <c r="I565" s="90">
        <v>52500</v>
      </c>
      <c r="J565" s="90">
        <v>54100</v>
      </c>
      <c r="K565" s="90">
        <v>54900</v>
      </c>
      <c r="L565" s="91" t="s">
        <v>25</v>
      </c>
      <c r="M565" s="90">
        <v>55400</v>
      </c>
      <c r="N565" s="90">
        <v>54900</v>
      </c>
      <c r="O565" s="90">
        <v>52400</v>
      </c>
      <c r="P565" s="90">
        <v>51700</v>
      </c>
      <c r="Q565" s="90">
        <v>51700</v>
      </c>
      <c r="R565" s="90">
        <v>52000</v>
      </c>
      <c r="S565" s="90">
        <v>51700</v>
      </c>
      <c r="T565" s="90">
        <v>53500</v>
      </c>
      <c r="U565" s="90">
        <v>54200</v>
      </c>
      <c r="V565" s="90">
        <v>52800</v>
      </c>
      <c r="W565" s="90">
        <v>54300</v>
      </c>
      <c r="X565" s="90">
        <v>56100</v>
      </c>
      <c r="Y565" t="str">
        <f t="shared" si="61"/>
        <v>09-2022</v>
      </c>
      <c r="Z565">
        <f t="shared" si="62"/>
        <v>0</v>
      </c>
      <c r="AA565">
        <f t="shared" si="63"/>
        <v>0</v>
      </c>
      <c r="AB565">
        <f t="shared" si="64"/>
        <v>0</v>
      </c>
      <c r="AC565">
        <f t="shared" si="65"/>
        <v>0</v>
      </c>
    </row>
    <row r="566" spans="1:29">
      <c r="A566" t="str">
        <f t="shared" si="60"/>
        <v>09-2022</v>
      </c>
      <c r="B566" s="93">
        <v>44832</v>
      </c>
      <c r="C566" s="90">
        <v>55300</v>
      </c>
      <c r="D566" s="90">
        <v>54500</v>
      </c>
      <c r="E566" s="90">
        <v>55000</v>
      </c>
      <c r="F566" s="90">
        <v>51100</v>
      </c>
      <c r="G566" s="90">
        <v>55300</v>
      </c>
      <c r="H566" s="91" t="s">
        <v>25</v>
      </c>
      <c r="I566" s="90">
        <v>52500</v>
      </c>
      <c r="J566" s="90">
        <v>54100</v>
      </c>
      <c r="K566" s="90">
        <v>55200</v>
      </c>
      <c r="L566" s="91" t="s">
        <v>25</v>
      </c>
      <c r="M566" s="90">
        <v>55400</v>
      </c>
      <c r="N566" s="90">
        <v>55300</v>
      </c>
      <c r="O566" s="90">
        <v>52600</v>
      </c>
      <c r="P566" s="90">
        <v>51800</v>
      </c>
      <c r="Q566" s="90">
        <v>51900</v>
      </c>
      <c r="R566" s="90">
        <v>52000</v>
      </c>
      <c r="S566" s="90">
        <v>52000</v>
      </c>
      <c r="T566" s="90">
        <v>53500</v>
      </c>
      <c r="U566" s="90">
        <v>54500</v>
      </c>
      <c r="V566" s="90">
        <v>52800</v>
      </c>
      <c r="W566" s="90">
        <v>54500</v>
      </c>
      <c r="X566" s="90">
        <v>56200</v>
      </c>
      <c r="Y566" t="str">
        <f t="shared" si="61"/>
        <v>09-2022</v>
      </c>
      <c r="Z566">
        <f t="shared" si="62"/>
        <v>0</v>
      </c>
      <c r="AA566">
        <f t="shared" si="63"/>
        <v>0</v>
      </c>
      <c r="AB566">
        <f t="shared" si="64"/>
        <v>0</v>
      </c>
      <c r="AC566">
        <f t="shared" si="65"/>
        <v>0</v>
      </c>
    </row>
    <row r="567" spans="1:29">
      <c r="A567" t="str">
        <f t="shared" si="60"/>
        <v>09-2022</v>
      </c>
      <c r="B567" s="93">
        <v>44833</v>
      </c>
      <c r="C567" s="90">
        <v>55300</v>
      </c>
      <c r="D567" s="90">
        <v>54500</v>
      </c>
      <c r="E567" s="90">
        <v>55000</v>
      </c>
      <c r="F567" s="90">
        <v>50900</v>
      </c>
      <c r="G567" s="90">
        <v>55700</v>
      </c>
      <c r="H567" s="91" t="s">
        <v>25</v>
      </c>
      <c r="I567" s="90">
        <v>52500</v>
      </c>
      <c r="J567" s="90">
        <v>54100</v>
      </c>
      <c r="K567" s="90">
        <v>55700</v>
      </c>
      <c r="L567" s="91" t="s">
        <v>25</v>
      </c>
      <c r="M567" s="90">
        <v>55200</v>
      </c>
      <c r="N567" s="90">
        <v>55300</v>
      </c>
      <c r="O567" s="90">
        <v>52500</v>
      </c>
      <c r="P567" s="90">
        <v>51600</v>
      </c>
      <c r="Q567" s="90">
        <v>51700</v>
      </c>
      <c r="R567" s="90">
        <v>51900</v>
      </c>
      <c r="S567" s="90">
        <v>51700</v>
      </c>
      <c r="T567" s="90">
        <v>53400</v>
      </c>
      <c r="U567" s="90">
        <v>54500</v>
      </c>
      <c r="V567" s="90">
        <v>52800</v>
      </c>
      <c r="W567" s="90">
        <v>54500</v>
      </c>
      <c r="X567" s="90">
        <v>56400</v>
      </c>
      <c r="Y567" t="str">
        <f t="shared" si="61"/>
        <v>09-2022</v>
      </c>
      <c r="Z567">
        <f t="shared" si="62"/>
        <v>0</v>
      </c>
      <c r="AA567">
        <f t="shared" si="63"/>
        <v>0</v>
      </c>
      <c r="AB567">
        <f t="shared" si="64"/>
        <v>0</v>
      </c>
      <c r="AC567">
        <f t="shared" si="65"/>
        <v>0</v>
      </c>
    </row>
    <row r="568" spans="1:29">
      <c r="A568" t="str">
        <f t="shared" si="60"/>
        <v>09-2022</v>
      </c>
      <c r="B568" s="93">
        <v>44834</v>
      </c>
      <c r="C568" s="90">
        <v>55500</v>
      </c>
      <c r="D568" s="90">
        <v>54500</v>
      </c>
      <c r="E568" s="90">
        <v>55200</v>
      </c>
      <c r="F568" s="90">
        <v>51400</v>
      </c>
      <c r="G568" s="90">
        <v>55700</v>
      </c>
      <c r="H568" s="91" t="s">
        <v>25</v>
      </c>
      <c r="I568" s="90">
        <v>52500</v>
      </c>
      <c r="J568" s="90">
        <v>54300</v>
      </c>
      <c r="K568" s="90">
        <v>55700</v>
      </c>
      <c r="L568" s="91" t="s">
        <v>25</v>
      </c>
      <c r="M568" s="90">
        <v>55600</v>
      </c>
      <c r="N568" s="90">
        <v>55500</v>
      </c>
      <c r="O568" s="90">
        <v>53000</v>
      </c>
      <c r="P568" s="90">
        <v>51800</v>
      </c>
      <c r="Q568" s="90">
        <v>51900</v>
      </c>
      <c r="R568" s="90">
        <v>52000</v>
      </c>
      <c r="S568" s="90">
        <v>52000</v>
      </c>
      <c r="T568" s="90">
        <v>53900</v>
      </c>
      <c r="U568" s="90">
        <v>54800</v>
      </c>
      <c r="V568" s="90">
        <v>52800</v>
      </c>
      <c r="W568" s="90">
        <v>54700</v>
      </c>
      <c r="X568" s="90">
        <v>56800</v>
      </c>
      <c r="Y568" t="str">
        <f t="shared" si="61"/>
        <v>09-2022</v>
      </c>
      <c r="Z568">
        <f t="shared" si="62"/>
        <v>0</v>
      </c>
      <c r="AA568">
        <f t="shared" si="63"/>
        <v>0</v>
      </c>
      <c r="AB568">
        <f t="shared" si="64"/>
        <v>0</v>
      </c>
      <c r="AC568">
        <f t="shared" si="65"/>
        <v>0</v>
      </c>
    </row>
    <row r="569" spans="1:29">
      <c r="A569" t="str">
        <f t="shared" si="60"/>
        <v>10-2022</v>
      </c>
      <c r="B569" s="93">
        <v>44835</v>
      </c>
      <c r="C569" s="90">
        <v>55500</v>
      </c>
      <c r="D569" s="90">
        <v>54500</v>
      </c>
      <c r="E569" s="90">
        <v>55200</v>
      </c>
      <c r="F569" s="90">
        <v>51400</v>
      </c>
      <c r="G569" s="90">
        <v>55700</v>
      </c>
      <c r="H569" s="91" t="s">
        <v>25</v>
      </c>
      <c r="I569" s="90">
        <v>52500</v>
      </c>
      <c r="J569" s="90">
        <v>54400</v>
      </c>
      <c r="K569" s="90">
        <v>55500</v>
      </c>
      <c r="L569" s="91" t="s">
        <v>25</v>
      </c>
      <c r="M569" s="90">
        <v>55600</v>
      </c>
      <c r="N569" s="90">
        <v>55500</v>
      </c>
      <c r="O569" s="90">
        <v>53100</v>
      </c>
      <c r="P569" s="90">
        <v>51800</v>
      </c>
      <c r="Q569" s="90">
        <v>52000</v>
      </c>
      <c r="R569" s="90">
        <v>52100</v>
      </c>
      <c r="S569" s="90">
        <v>52000</v>
      </c>
      <c r="T569" s="90">
        <v>53900</v>
      </c>
      <c r="U569" s="90">
        <v>55000</v>
      </c>
      <c r="V569" s="90">
        <v>52800</v>
      </c>
      <c r="W569" s="90">
        <v>54700</v>
      </c>
      <c r="X569" s="90">
        <v>56700</v>
      </c>
      <c r="Y569" t="str">
        <f t="shared" si="61"/>
        <v>10-2022</v>
      </c>
      <c r="Z569">
        <f t="shared" si="62"/>
        <v>0</v>
      </c>
      <c r="AA569">
        <f t="shared" si="63"/>
        <v>0</v>
      </c>
      <c r="AB569">
        <f t="shared" si="64"/>
        <v>0</v>
      </c>
      <c r="AC569" t="str">
        <f t="shared" si="65"/>
        <v>L36</v>
      </c>
    </row>
    <row r="570" spans="1:29">
      <c r="A570" t="str">
        <f t="shared" si="60"/>
        <v>10-2022</v>
      </c>
      <c r="B570" s="93">
        <v>44836</v>
      </c>
      <c r="C570" s="90" t="s">
        <v>24</v>
      </c>
      <c r="D570" s="90" t="s">
        <v>24</v>
      </c>
      <c r="E570" s="90" t="s">
        <v>24</v>
      </c>
      <c r="F570" s="90" t="s">
        <v>24</v>
      </c>
      <c r="G570" s="90" t="s">
        <v>24</v>
      </c>
      <c r="H570" s="90" t="s">
        <v>24</v>
      </c>
      <c r="I570" s="90" t="s">
        <v>24</v>
      </c>
      <c r="J570" s="90" t="s">
        <v>24</v>
      </c>
      <c r="K570" s="90" t="s">
        <v>24</v>
      </c>
      <c r="L570" s="90" t="s">
        <v>24</v>
      </c>
      <c r="M570" s="90" t="s">
        <v>24</v>
      </c>
      <c r="N570" s="90" t="s">
        <v>24</v>
      </c>
      <c r="O570" s="90" t="s">
        <v>24</v>
      </c>
      <c r="P570" s="90" t="s">
        <v>24</v>
      </c>
      <c r="Q570" s="90" t="s">
        <v>24</v>
      </c>
      <c r="R570" s="90" t="s">
        <v>24</v>
      </c>
      <c r="S570" s="90" t="s">
        <v>24</v>
      </c>
      <c r="T570" s="90" t="s">
        <v>24</v>
      </c>
      <c r="U570" s="90" t="s">
        <v>24</v>
      </c>
      <c r="V570" s="90" t="s">
        <v>24</v>
      </c>
      <c r="W570" s="90" t="s">
        <v>24</v>
      </c>
      <c r="X570" s="90" t="s">
        <v>24</v>
      </c>
      <c r="Y570" t="str">
        <f t="shared" si="61"/>
        <v>10-2022</v>
      </c>
      <c r="Z570">
        <f t="shared" si="62"/>
        <v>0</v>
      </c>
      <c r="AA570">
        <f t="shared" si="63"/>
        <v>0</v>
      </c>
      <c r="AB570">
        <f t="shared" si="64"/>
        <v>0</v>
      </c>
      <c r="AC570" t="str">
        <f t="shared" si="65"/>
        <v>L36</v>
      </c>
    </row>
    <row r="571" spans="1:29">
      <c r="A571" t="str">
        <f t="shared" si="60"/>
        <v>10-2022</v>
      </c>
      <c r="B571" s="93">
        <v>44837</v>
      </c>
      <c r="C571" s="90">
        <v>55500</v>
      </c>
      <c r="D571" s="90">
        <v>54500</v>
      </c>
      <c r="E571" s="90">
        <v>55200</v>
      </c>
      <c r="F571" s="91" t="s">
        <v>25</v>
      </c>
      <c r="G571" s="90">
        <v>55800</v>
      </c>
      <c r="H571" s="91" t="s">
        <v>25</v>
      </c>
      <c r="I571" s="90">
        <v>53000</v>
      </c>
      <c r="J571" s="90">
        <v>54300</v>
      </c>
      <c r="K571" s="90">
        <v>55500</v>
      </c>
      <c r="L571" s="91" t="s">
        <v>25</v>
      </c>
      <c r="M571" s="90">
        <v>55400</v>
      </c>
      <c r="N571" s="90">
        <v>55500</v>
      </c>
      <c r="O571" s="90">
        <v>52700</v>
      </c>
      <c r="P571" s="90">
        <v>51500</v>
      </c>
      <c r="Q571" s="90">
        <v>52000</v>
      </c>
      <c r="R571" s="90">
        <v>51900</v>
      </c>
      <c r="S571" s="90">
        <v>52000</v>
      </c>
      <c r="T571" s="91" t="s">
        <v>25</v>
      </c>
      <c r="U571" s="90">
        <v>55000</v>
      </c>
      <c r="V571" s="90">
        <v>52800</v>
      </c>
      <c r="W571" s="90">
        <v>54900</v>
      </c>
      <c r="X571" s="90">
        <v>57000</v>
      </c>
      <c r="Y571" t="str">
        <f t="shared" si="61"/>
        <v>10-2022</v>
      </c>
      <c r="Z571">
        <f t="shared" si="62"/>
        <v>0</v>
      </c>
      <c r="AA571">
        <f t="shared" si="63"/>
        <v>0</v>
      </c>
      <c r="AB571">
        <f t="shared" si="64"/>
        <v>0</v>
      </c>
      <c r="AC571" t="str">
        <f t="shared" si="65"/>
        <v>L36</v>
      </c>
    </row>
    <row r="572" spans="1:29">
      <c r="A572" t="str">
        <f t="shared" si="60"/>
        <v>10-2022</v>
      </c>
      <c r="B572" s="93">
        <v>44838</v>
      </c>
      <c r="C572" s="90">
        <v>55600</v>
      </c>
      <c r="D572" s="90">
        <v>54500</v>
      </c>
      <c r="E572" s="90">
        <v>54900</v>
      </c>
      <c r="F572" s="91" t="s">
        <v>25</v>
      </c>
      <c r="G572" s="90">
        <v>55800</v>
      </c>
      <c r="H572" s="91" t="s">
        <v>25</v>
      </c>
      <c r="I572" s="90">
        <v>53000</v>
      </c>
      <c r="J572" s="90">
        <v>54100</v>
      </c>
      <c r="K572" s="90">
        <v>55500</v>
      </c>
      <c r="L572" s="91" t="s">
        <v>25</v>
      </c>
      <c r="M572" s="90">
        <v>55400</v>
      </c>
      <c r="N572" s="90">
        <v>55500</v>
      </c>
      <c r="O572" s="90">
        <v>52300</v>
      </c>
      <c r="P572" s="90">
        <v>51500</v>
      </c>
      <c r="Q572" s="90">
        <v>52000</v>
      </c>
      <c r="R572" s="90">
        <v>52000</v>
      </c>
      <c r="S572" s="91" t="s">
        <v>25</v>
      </c>
      <c r="T572" s="91" t="s">
        <v>25</v>
      </c>
      <c r="U572" s="90">
        <v>55000</v>
      </c>
      <c r="V572" s="91" t="s">
        <v>25</v>
      </c>
      <c r="W572" s="90">
        <v>54900</v>
      </c>
      <c r="X572" s="90">
        <v>57000</v>
      </c>
      <c r="Y572" t="str">
        <f t="shared" si="61"/>
        <v>10-2022</v>
      </c>
      <c r="Z572">
        <f t="shared" si="62"/>
        <v>0</v>
      </c>
      <c r="AA572">
        <f t="shared" si="63"/>
        <v>0</v>
      </c>
      <c r="AB572">
        <f t="shared" si="64"/>
        <v>0</v>
      </c>
      <c r="AC572" t="str">
        <f t="shared" si="65"/>
        <v>L36</v>
      </c>
    </row>
    <row r="573" spans="1:29">
      <c r="A573" t="str">
        <f t="shared" si="60"/>
        <v>10-2022</v>
      </c>
      <c r="B573" s="93">
        <v>44839</v>
      </c>
      <c r="C573" s="90" t="s">
        <v>24</v>
      </c>
      <c r="D573" s="90" t="s">
        <v>24</v>
      </c>
      <c r="E573" s="90" t="s">
        <v>24</v>
      </c>
      <c r="F573" s="90" t="s">
        <v>24</v>
      </c>
      <c r="G573" s="90" t="s">
        <v>24</v>
      </c>
      <c r="H573" s="90" t="s">
        <v>24</v>
      </c>
      <c r="I573" s="90" t="s">
        <v>24</v>
      </c>
      <c r="J573" s="90" t="s">
        <v>24</v>
      </c>
      <c r="K573" s="90" t="s">
        <v>24</v>
      </c>
      <c r="L573" s="90" t="s">
        <v>24</v>
      </c>
      <c r="M573" s="90" t="s">
        <v>24</v>
      </c>
      <c r="N573" s="90" t="s">
        <v>24</v>
      </c>
      <c r="O573" s="90" t="s">
        <v>24</v>
      </c>
      <c r="P573" s="90" t="s">
        <v>24</v>
      </c>
      <c r="Q573" s="90" t="s">
        <v>24</v>
      </c>
      <c r="R573" s="90" t="s">
        <v>24</v>
      </c>
      <c r="S573" s="90" t="s">
        <v>24</v>
      </c>
      <c r="T573" s="90" t="s">
        <v>24</v>
      </c>
      <c r="U573" s="90" t="s">
        <v>24</v>
      </c>
      <c r="V573" s="90" t="s">
        <v>24</v>
      </c>
      <c r="W573" s="90" t="s">
        <v>24</v>
      </c>
      <c r="X573" s="90" t="s">
        <v>24</v>
      </c>
      <c r="Y573" t="str">
        <f t="shared" si="61"/>
        <v>10-2022</v>
      </c>
      <c r="Z573">
        <f t="shared" si="62"/>
        <v>0</v>
      </c>
      <c r="AA573">
        <f t="shared" si="63"/>
        <v>0</v>
      </c>
      <c r="AB573">
        <f t="shared" si="64"/>
        <v>0</v>
      </c>
      <c r="AC573" t="str">
        <f t="shared" si="65"/>
        <v>L36</v>
      </c>
    </row>
    <row r="574" spans="1:29">
      <c r="A574" t="str">
        <f t="shared" si="60"/>
        <v>10-2022</v>
      </c>
      <c r="B574" s="93">
        <v>44840</v>
      </c>
      <c r="C574" s="90">
        <v>55800</v>
      </c>
      <c r="D574" s="90">
        <v>54500</v>
      </c>
      <c r="E574" s="90">
        <v>55200</v>
      </c>
      <c r="F574" s="90">
        <v>51800</v>
      </c>
      <c r="G574" s="90">
        <v>55800</v>
      </c>
      <c r="H574" s="91" t="s">
        <v>25</v>
      </c>
      <c r="I574" s="90">
        <v>53500</v>
      </c>
      <c r="J574" s="90">
        <v>54300</v>
      </c>
      <c r="K574" s="90">
        <v>55100</v>
      </c>
      <c r="L574" s="91" t="s">
        <v>25</v>
      </c>
      <c r="M574" s="90">
        <v>55500</v>
      </c>
      <c r="N574" s="90">
        <v>55600</v>
      </c>
      <c r="O574" s="90">
        <v>52800</v>
      </c>
      <c r="P574" s="90">
        <v>52500</v>
      </c>
      <c r="Q574" s="90">
        <v>52100</v>
      </c>
      <c r="R574" s="90">
        <v>52200</v>
      </c>
      <c r="S574" s="90">
        <v>52200</v>
      </c>
      <c r="T574" s="90">
        <v>54300</v>
      </c>
      <c r="U574" s="90">
        <v>55000</v>
      </c>
      <c r="V574" s="90">
        <v>53300</v>
      </c>
      <c r="W574" s="90">
        <v>54900</v>
      </c>
      <c r="X574" s="90">
        <v>57000</v>
      </c>
      <c r="Y574" t="str">
        <f t="shared" si="61"/>
        <v>10-2022</v>
      </c>
      <c r="Z574">
        <f t="shared" si="62"/>
        <v>0</v>
      </c>
      <c r="AA574">
        <f t="shared" si="63"/>
        <v>0</v>
      </c>
      <c r="AB574">
        <f t="shared" si="64"/>
        <v>0</v>
      </c>
      <c r="AC574" t="str">
        <f t="shared" si="65"/>
        <v>L36</v>
      </c>
    </row>
    <row r="575" spans="1:29">
      <c r="A575" t="str">
        <f t="shared" si="60"/>
        <v>10-2022</v>
      </c>
      <c r="B575" s="93">
        <v>44841</v>
      </c>
      <c r="C575" s="90">
        <v>55900</v>
      </c>
      <c r="D575" s="90">
        <v>54500</v>
      </c>
      <c r="E575" s="90">
        <v>55200</v>
      </c>
      <c r="F575" s="90">
        <v>51800</v>
      </c>
      <c r="G575" s="90">
        <v>55800</v>
      </c>
      <c r="H575" s="91" t="s">
        <v>25</v>
      </c>
      <c r="I575" s="90">
        <v>53500</v>
      </c>
      <c r="J575" s="90">
        <v>54300</v>
      </c>
      <c r="K575" s="90">
        <v>55200</v>
      </c>
      <c r="L575" s="91" t="s">
        <v>25</v>
      </c>
      <c r="M575" s="90">
        <v>55500</v>
      </c>
      <c r="N575" s="90">
        <v>55700</v>
      </c>
      <c r="O575" s="90">
        <v>52700</v>
      </c>
      <c r="P575" s="90">
        <v>52500</v>
      </c>
      <c r="Q575" s="90">
        <v>52000</v>
      </c>
      <c r="R575" s="90">
        <v>52200</v>
      </c>
      <c r="S575" s="90">
        <v>52000</v>
      </c>
      <c r="T575" s="90">
        <v>54300</v>
      </c>
      <c r="U575" s="90">
        <v>55000</v>
      </c>
      <c r="V575" s="90">
        <v>53300</v>
      </c>
      <c r="W575" s="90">
        <v>54900</v>
      </c>
      <c r="X575" s="90">
        <v>57000</v>
      </c>
      <c r="Y575" t="str">
        <f t="shared" si="61"/>
        <v>10-2022</v>
      </c>
      <c r="Z575">
        <f t="shared" si="62"/>
        <v>0</v>
      </c>
      <c r="AA575">
        <f t="shared" si="63"/>
        <v>0</v>
      </c>
      <c r="AB575">
        <f t="shared" si="64"/>
        <v>0</v>
      </c>
      <c r="AC575" t="str">
        <f t="shared" si="65"/>
        <v>L36</v>
      </c>
    </row>
    <row r="576" spans="1:29">
      <c r="A576" t="str">
        <f t="shared" si="60"/>
        <v>10-2022</v>
      </c>
      <c r="B576" s="93">
        <v>44842</v>
      </c>
      <c r="C576" s="90">
        <v>56200</v>
      </c>
      <c r="D576" s="90">
        <v>54500</v>
      </c>
      <c r="E576" s="90">
        <v>55500</v>
      </c>
      <c r="F576" s="90">
        <v>51800</v>
      </c>
      <c r="G576" s="90">
        <v>55800</v>
      </c>
      <c r="H576" s="91" t="s">
        <v>25</v>
      </c>
      <c r="I576" s="90">
        <v>53500</v>
      </c>
      <c r="J576" s="90">
        <v>54300</v>
      </c>
      <c r="K576" s="90">
        <v>55300</v>
      </c>
      <c r="L576" s="91" t="s">
        <v>25</v>
      </c>
      <c r="M576" s="90">
        <v>55600</v>
      </c>
      <c r="N576" s="90">
        <v>56000</v>
      </c>
      <c r="O576" s="90">
        <v>53100</v>
      </c>
      <c r="P576" s="90">
        <v>52700</v>
      </c>
      <c r="Q576" s="90">
        <v>52000</v>
      </c>
      <c r="R576" s="90">
        <v>52200</v>
      </c>
      <c r="S576" s="90">
        <v>52000</v>
      </c>
      <c r="T576" s="90">
        <v>54300</v>
      </c>
      <c r="U576" s="90">
        <v>55200</v>
      </c>
      <c r="V576" s="90">
        <v>53300</v>
      </c>
      <c r="W576" s="90">
        <v>55300</v>
      </c>
      <c r="X576" s="90">
        <v>57400</v>
      </c>
      <c r="Y576" t="str">
        <f t="shared" si="61"/>
        <v>10-2022</v>
      </c>
      <c r="Z576">
        <f t="shared" si="62"/>
        <v>0</v>
      </c>
      <c r="AA576">
        <f t="shared" si="63"/>
        <v>0</v>
      </c>
      <c r="AB576">
        <f t="shared" si="64"/>
        <v>0</v>
      </c>
      <c r="AC576" t="str">
        <f t="shared" si="65"/>
        <v>L36</v>
      </c>
    </row>
    <row r="577" spans="1:29">
      <c r="A577" t="str">
        <f t="shared" si="60"/>
        <v>10-2022</v>
      </c>
      <c r="B577" s="93">
        <v>44843</v>
      </c>
      <c r="C577" s="90" t="s">
        <v>24</v>
      </c>
      <c r="D577" s="90" t="s">
        <v>24</v>
      </c>
      <c r="E577" s="90" t="s">
        <v>24</v>
      </c>
      <c r="F577" s="90" t="s">
        <v>24</v>
      </c>
      <c r="G577" s="90" t="s">
        <v>24</v>
      </c>
      <c r="H577" s="90" t="s">
        <v>24</v>
      </c>
      <c r="I577" s="90" t="s">
        <v>24</v>
      </c>
      <c r="J577" s="90" t="s">
        <v>24</v>
      </c>
      <c r="K577" s="90" t="s">
        <v>24</v>
      </c>
      <c r="L577" s="90" t="s">
        <v>24</v>
      </c>
      <c r="M577" s="90" t="s">
        <v>24</v>
      </c>
      <c r="N577" s="90" t="s">
        <v>24</v>
      </c>
      <c r="O577" s="90" t="s">
        <v>24</v>
      </c>
      <c r="P577" s="90" t="s">
        <v>24</v>
      </c>
      <c r="Q577" s="90" t="s">
        <v>24</v>
      </c>
      <c r="R577" s="90" t="s">
        <v>24</v>
      </c>
      <c r="S577" s="90" t="s">
        <v>24</v>
      </c>
      <c r="T577" s="90" t="s">
        <v>24</v>
      </c>
      <c r="U577" s="90" t="s">
        <v>24</v>
      </c>
      <c r="V577" s="90" t="s">
        <v>24</v>
      </c>
      <c r="W577" s="90" t="s">
        <v>24</v>
      </c>
      <c r="X577" s="90" t="s">
        <v>24</v>
      </c>
      <c r="Y577" t="str">
        <f t="shared" si="61"/>
        <v>10-2022</v>
      </c>
      <c r="Z577">
        <f t="shared" si="62"/>
        <v>0</v>
      </c>
      <c r="AA577">
        <f t="shared" si="63"/>
        <v>0</v>
      </c>
      <c r="AB577">
        <f t="shared" si="64"/>
        <v>0</v>
      </c>
      <c r="AC577" t="str">
        <f t="shared" si="65"/>
        <v>L36</v>
      </c>
    </row>
    <row r="578" spans="1:29">
      <c r="A578" t="str">
        <f t="shared" si="60"/>
        <v>10-2022</v>
      </c>
      <c r="B578" s="93">
        <v>44844</v>
      </c>
      <c r="C578" s="90">
        <v>56200</v>
      </c>
      <c r="D578" s="90">
        <v>54800</v>
      </c>
      <c r="E578" s="90">
        <v>55400</v>
      </c>
      <c r="F578" s="90">
        <v>51800</v>
      </c>
      <c r="G578" s="90">
        <v>55800</v>
      </c>
      <c r="H578" s="91" t="s">
        <v>25</v>
      </c>
      <c r="I578" s="90">
        <v>53500</v>
      </c>
      <c r="J578" s="90">
        <v>54300</v>
      </c>
      <c r="K578" s="90">
        <v>55300</v>
      </c>
      <c r="L578" s="91" t="s">
        <v>25</v>
      </c>
      <c r="M578" s="90">
        <v>55700</v>
      </c>
      <c r="N578" s="90">
        <v>56000</v>
      </c>
      <c r="O578" s="90">
        <v>52800</v>
      </c>
      <c r="P578" s="90">
        <v>52600</v>
      </c>
      <c r="Q578" s="90">
        <v>52000</v>
      </c>
      <c r="R578" s="90">
        <v>52000</v>
      </c>
      <c r="S578" s="90">
        <v>52000</v>
      </c>
      <c r="T578" s="90">
        <v>54300</v>
      </c>
      <c r="U578" s="90">
        <v>55200</v>
      </c>
      <c r="V578" s="90">
        <v>53300</v>
      </c>
      <c r="W578" s="90">
        <v>55300</v>
      </c>
      <c r="X578" s="90">
        <v>57400</v>
      </c>
      <c r="Y578" t="str">
        <f t="shared" si="61"/>
        <v>10-2022</v>
      </c>
      <c r="Z578">
        <f t="shared" si="62"/>
        <v>0</v>
      </c>
      <c r="AA578">
        <f t="shared" si="63"/>
        <v>0</v>
      </c>
      <c r="AB578">
        <f t="shared" si="64"/>
        <v>0</v>
      </c>
      <c r="AC578" t="str">
        <f t="shared" si="65"/>
        <v>L36</v>
      </c>
    </row>
    <row r="579" spans="1:29">
      <c r="A579" t="str">
        <f t="shared" si="60"/>
        <v>10-2022</v>
      </c>
      <c r="B579" s="93">
        <v>44845</v>
      </c>
      <c r="C579" s="90">
        <v>56200</v>
      </c>
      <c r="D579" s="90">
        <v>54800</v>
      </c>
      <c r="E579" s="90">
        <v>54800</v>
      </c>
      <c r="F579" s="90">
        <v>51500</v>
      </c>
      <c r="G579" s="90">
        <v>55800</v>
      </c>
      <c r="H579" s="91" t="s">
        <v>25</v>
      </c>
      <c r="I579" s="90">
        <v>53200</v>
      </c>
      <c r="J579" s="90">
        <v>54200</v>
      </c>
      <c r="K579" s="90">
        <v>55300</v>
      </c>
      <c r="L579" s="91" t="s">
        <v>25</v>
      </c>
      <c r="M579" s="90">
        <v>55600</v>
      </c>
      <c r="N579" s="90">
        <v>56000</v>
      </c>
      <c r="O579" s="90">
        <v>52800</v>
      </c>
      <c r="P579" s="90">
        <v>52300</v>
      </c>
      <c r="Q579" s="90">
        <v>51700</v>
      </c>
      <c r="R579" s="90">
        <v>51900</v>
      </c>
      <c r="S579" s="90">
        <v>51800</v>
      </c>
      <c r="T579" s="90">
        <v>54000</v>
      </c>
      <c r="U579" s="90">
        <v>55000</v>
      </c>
      <c r="V579" s="90">
        <v>53300</v>
      </c>
      <c r="W579" s="90">
        <v>55200</v>
      </c>
      <c r="X579" s="90">
        <v>57400</v>
      </c>
      <c r="Y579" t="str">
        <f t="shared" si="61"/>
        <v>10-2022</v>
      </c>
      <c r="Z579">
        <f t="shared" si="62"/>
        <v>0</v>
      </c>
      <c r="AA579">
        <f t="shared" si="63"/>
        <v>0</v>
      </c>
      <c r="AB579">
        <f t="shared" si="64"/>
        <v>0</v>
      </c>
      <c r="AC579" t="str">
        <f t="shared" si="65"/>
        <v>L36</v>
      </c>
    </row>
    <row r="580" spans="1:29">
      <c r="A580" t="str">
        <f t="shared" si="60"/>
        <v>10-2022</v>
      </c>
      <c r="B580" s="93">
        <v>44846</v>
      </c>
      <c r="C580" s="90">
        <v>55900</v>
      </c>
      <c r="D580" s="90">
        <v>54700</v>
      </c>
      <c r="E580" s="90">
        <v>54600</v>
      </c>
      <c r="F580" s="90">
        <v>51200</v>
      </c>
      <c r="G580" s="90">
        <v>55700</v>
      </c>
      <c r="H580" s="91" t="s">
        <v>25</v>
      </c>
      <c r="I580" s="90">
        <v>53000</v>
      </c>
      <c r="J580" s="90">
        <v>54000</v>
      </c>
      <c r="K580" s="90">
        <v>55200</v>
      </c>
      <c r="L580" s="91" t="s">
        <v>25</v>
      </c>
      <c r="M580" s="90">
        <v>55300</v>
      </c>
      <c r="N580" s="90">
        <v>56000</v>
      </c>
      <c r="O580" s="90">
        <v>52600</v>
      </c>
      <c r="P580" s="90">
        <v>52100</v>
      </c>
      <c r="Q580" s="90">
        <v>51700</v>
      </c>
      <c r="R580" s="90">
        <v>51600</v>
      </c>
      <c r="S580" s="90">
        <v>51800</v>
      </c>
      <c r="T580" s="90">
        <v>53700</v>
      </c>
      <c r="U580" s="90">
        <v>54500</v>
      </c>
      <c r="V580" s="90">
        <v>53300</v>
      </c>
      <c r="W580" s="90">
        <v>55000</v>
      </c>
      <c r="X580" s="90">
        <v>57400</v>
      </c>
      <c r="Y580" t="str">
        <f t="shared" si="61"/>
        <v>10-2022</v>
      </c>
      <c r="Z580">
        <f t="shared" si="62"/>
        <v>0</v>
      </c>
      <c r="AA580">
        <f t="shared" si="63"/>
        <v>0</v>
      </c>
      <c r="AB580">
        <f t="shared" si="64"/>
        <v>0</v>
      </c>
      <c r="AC580" t="str">
        <f t="shared" si="65"/>
        <v>L36</v>
      </c>
    </row>
    <row r="581" spans="1:29">
      <c r="A581" t="str">
        <f t="shared" si="60"/>
        <v>10-2022</v>
      </c>
      <c r="B581" s="93">
        <v>44847</v>
      </c>
      <c r="C581" s="90">
        <v>55500</v>
      </c>
      <c r="D581" s="90">
        <v>54500</v>
      </c>
      <c r="E581" s="90">
        <v>54100</v>
      </c>
      <c r="F581" s="90">
        <v>50800</v>
      </c>
      <c r="G581" s="90">
        <v>55700</v>
      </c>
      <c r="H581" s="91" t="s">
        <v>25</v>
      </c>
      <c r="I581" s="90">
        <v>53000</v>
      </c>
      <c r="J581" s="90">
        <v>53600</v>
      </c>
      <c r="K581" s="90">
        <v>55000</v>
      </c>
      <c r="L581" s="91" t="s">
        <v>25</v>
      </c>
      <c r="M581" s="90">
        <v>55000</v>
      </c>
      <c r="N581" s="90">
        <v>56000</v>
      </c>
      <c r="O581" s="90">
        <v>52000</v>
      </c>
      <c r="P581" s="90">
        <v>51800</v>
      </c>
      <c r="Q581" s="90">
        <v>51000</v>
      </c>
      <c r="R581" s="90">
        <v>51200</v>
      </c>
      <c r="S581" s="90">
        <v>51200</v>
      </c>
      <c r="T581" s="90">
        <v>53300</v>
      </c>
      <c r="U581" s="90">
        <v>54300</v>
      </c>
      <c r="V581" s="90">
        <v>53300</v>
      </c>
      <c r="W581" s="90">
        <v>55000</v>
      </c>
      <c r="X581" s="90">
        <v>57300</v>
      </c>
      <c r="Y581" t="str">
        <f t="shared" si="61"/>
        <v>10-2022</v>
      </c>
      <c r="Z581">
        <f t="shared" si="62"/>
        <v>0</v>
      </c>
      <c r="AA581">
        <f t="shared" si="63"/>
        <v>0</v>
      </c>
      <c r="AB581">
        <f t="shared" si="64"/>
        <v>0</v>
      </c>
      <c r="AC581" t="str">
        <f t="shared" si="65"/>
        <v>L36</v>
      </c>
    </row>
    <row r="582" spans="1:29">
      <c r="A582" t="str">
        <f t="shared" si="60"/>
        <v>10-2022</v>
      </c>
      <c r="B582" s="93">
        <v>44848</v>
      </c>
      <c r="C582" s="90">
        <v>55400</v>
      </c>
      <c r="D582" s="90">
        <v>54500</v>
      </c>
      <c r="E582" s="90">
        <v>54500</v>
      </c>
      <c r="F582" s="90">
        <v>50800</v>
      </c>
      <c r="G582" s="90">
        <v>55500</v>
      </c>
      <c r="H582" s="91" t="s">
        <v>25</v>
      </c>
      <c r="I582" s="90">
        <v>52500</v>
      </c>
      <c r="J582" s="90">
        <v>53600</v>
      </c>
      <c r="K582" s="90">
        <v>55000</v>
      </c>
      <c r="L582" s="91" t="s">
        <v>25</v>
      </c>
      <c r="M582" s="90">
        <v>55000</v>
      </c>
      <c r="N582" s="90">
        <v>56000</v>
      </c>
      <c r="O582" s="90">
        <v>52000</v>
      </c>
      <c r="P582" s="90">
        <v>51700</v>
      </c>
      <c r="Q582" s="90">
        <v>50800</v>
      </c>
      <c r="R582" s="90">
        <v>51000</v>
      </c>
      <c r="S582" s="90">
        <v>51200</v>
      </c>
      <c r="T582" s="90">
        <v>53300</v>
      </c>
      <c r="U582" s="90">
        <v>54000</v>
      </c>
      <c r="V582" s="90">
        <v>53300</v>
      </c>
      <c r="W582" s="90">
        <v>55000</v>
      </c>
      <c r="X582" s="90">
        <v>57300</v>
      </c>
      <c r="Y582" t="str">
        <f t="shared" si="61"/>
        <v>10-2022</v>
      </c>
      <c r="Z582">
        <f t="shared" si="62"/>
        <v>0</v>
      </c>
      <c r="AA582">
        <f t="shared" si="63"/>
        <v>0</v>
      </c>
      <c r="AB582">
        <f t="shared" si="64"/>
        <v>0</v>
      </c>
      <c r="AC582" t="str">
        <f t="shared" si="65"/>
        <v>L36</v>
      </c>
    </row>
    <row r="583" spans="1:29">
      <c r="A583" t="str">
        <f t="shared" si="60"/>
        <v>10-2022</v>
      </c>
      <c r="B583" s="93">
        <v>44849</v>
      </c>
      <c r="C583" s="90">
        <v>55400</v>
      </c>
      <c r="D583" s="90">
        <v>54500</v>
      </c>
      <c r="E583" s="90">
        <v>54300</v>
      </c>
      <c r="F583" s="90">
        <v>50500</v>
      </c>
      <c r="G583" s="90">
        <v>55300</v>
      </c>
      <c r="H583" s="91" t="s">
        <v>25</v>
      </c>
      <c r="I583" s="90">
        <v>52500</v>
      </c>
      <c r="J583" s="90">
        <v>53300</v>
      </c>
      <c r="K583" s="90">
        <v>54500</v>
      </c>
      <c r="L583" s="91" t="s">
        <v>25</v>
      </c>
      <c r="M583" s="90">
        <v>54800</v>
      </c>
      <c r="N583" s="90">
        <v>56000</v>
      </c>
      <c r="O583" s="90">
        <v>51600</v>
      </c>
      <c r="P583" s="90">
        <v>51500</v>
      </c>
      <c r="Q583" s="90">
        <v>50300</v>
      </c>
      <c r="R583" s="90">
        <v>50900</v>
      </c>
      <c r="S583" s="90">
        <v>50400</v>
      </c>
      <c r="T583" s="90">
        <v>53000</v>
      </c>
      <c r="U583" s="90">
        <v>53800</v>
      </c>
      <c r="V583" s="90">
        <v>52800</v>
      </c>
      <c r="W583" s="90">
        <v>54800</v>
      </c>
      <c r="X583" s="90">
        <v>57200</v>
      </c>
      <c r="Y583" t="str">
        <f t="shared" si="61"/>
        <v>10-2022</v>
      </c>
      <c r="Z583">
        <f t="shared" si="62"/>
        <v>0</v>
      </c>
      <c r="AA583">
        <f t="shared" si="63"/>
        <v>0</v>
      </c>
      <c r="AB583">
        <f t="shared" si="64"/>
        <v>0</v>
      </c>
      <c r="AC583" t="str">
        <f t="shared" si="65"/>
        <v>L36</v>
      </c>
    </row>
    <row r="584" spans="1:29">
      <c r="A584" t="str">
        <f t="shared" si="60"/>
        <v>10-2022</v>
      </c>
      <c r="B584" s="93">
        <v>44850</v>
      </c>
      <c r="C584" s="90" t="s">
        <v>24</v>
      </c>
      <c r="D584" s="90" t="s">
        <v>24</v>
      </c>
      <c r="E584" s="90" t="s">
        <v>24</v>
      </c>
      <c r="F584" s="90" t="s">
        <v>24</v>
      </c>
      <c r="G584" s="90" t="s">
        <v>24</v>
      </c>
      <c r="H584" s="90" t="s">
        <v>24</v>
      </c>
      <c r="I584" s="90" t="s">
        <v>24</v>
      </c>
      <c r="J584" s="90" t="s">
        <v>24</v>
      </c>
      <c r="K584" s="90" t="s">
        <v>24</v>
      </c>
      <c r="L584" s="90" t="s">
        <v>24</v>
      </c>
      <c r="M584" s="90" t="s">
        <v>24</v>
      </c>
      <c r="N584" s="90" t="s">
        <v>24</v>
      </c>
      <c r="O584" s="90" t="s">
        <v>24</v>
      </c>
      <c r="P584" s="90" t="s">
        <v>24</v>
      </c>
      <c r="Q584" s="90" t="s">
        <v>24</v>
      </c>
      <c r="R584" s="90" t="s">
        <v>24</v>
      </c>
      <c r="S584" s="90" t="s">
        <v>24</v>
      </c>
      <c r="T584" s="90" t="s">
        <v>24</v>
      </c>
      <c r="U584" s="90" t="s">
        <v>24</v>
      </c>
      <c r="V584" s="90" t="s">
        <v>24</v>
      </c>
      <c r="W584" s="90" t="s">
        <v>24</v>
      </c>
      <c r="X584" s="90" t="s">
        <v>24</v>
      </c>
      <c r="Y584" t="str">
        <f t="shared" si="61"/>
        <v>10-2022</v>
      </c>
      <c r="Z584">
        <f t="shared" si="62"/>
        <v>0</v>
      </c>
      <c r="AA584">
        <f t="shared" si="63"/>
        <v>0</v>
      </c>
      <c r="AB584">
        <f t="shared" si="64"/>
        <v>0</v>
      </c>
      <c r="AC584" t="str">
        <f t="shared" si="65"/>
        <v>L36</v>
      </c>
    </row>
    <row r="585" spans="1:29">
      <c r="A585" t="str">
        <f t="shared" si="60"/>
        <v>10-2022</v>
      </c>
      <c r="B585" s="93">
        <v>44851</v>
      </c>
      <c r="C585" s="90">
        <v>55200</v>
      </c>
      <c r="D585" s="90">
        <v>54500</v>
      </c>
      <c r="E585" s="90">
        <v>53800</v>
      </c>
      <c r="F585" s="90">
        <v>50200</v>
      </c>
      <c r="G585" s="90">
        <v>54700</v>
      </c>
      <c r="H585" s="91" t="s">
        <v>25</v>
      </c>
      <c r="I585" s="90">
        <v>52000</v>
      </c>
      <c r="J585" s="90">
        <v>53200</v>
      </c>
      <c r="K585" s="90">
        <v>54500</v>
      </c>
      <c r="L585" s="91" t="s">
        <v>25</v>
      </c>
      <c r="M585" s="90">
        <v>54300</v>
      </c>
      <c r="N585" s="90">
        <v>55500</v>
      </c>
      <c r="O585" s="90">
        <v>51500</v>
      </c>
      <c r="P585" s="90">
        <v>51500</v>
      </c>
      <c r="Q585" s="90">
        <v>50400</v>
      </c>
      <c r="R585" s="90">
        <v>50500</v>
      </c>
      <c r="S585" s="90">
        <v>50400</v>
      </c>
      <c r="T585" s="90">
        <v>52700</v>
      </c>
      <c r="U585" s="90">
        <v>53500</v>
      </c>
      <c r="V585" s="90">
        <v>52800</v>
      </c>
      <c r="W585" s="90">
        <v>54500</v>
      </c>
      <c r="X585" s="90">
        <v>57000</v>
      </c>
      <c r="Y585" t="str">
        <f t="shared" si="61"/>
        <v>10-2022</v>
      </c>
      <c r="Z585">
        <f t="shared" si="62"/>
        <v>0</v>
      </c>
      <c r="AA585">
        <f t="shared" si="63"/>
        <v>0</v>
      </c>
      <c r="AB585">
        <f t="shared" si="64"/>
        <v>0</v>
      </c>
      <c r="AC585" t="str">
        <f t="shared" si="65"/>
        <v>L36</v>
      </c>
    </row>
    <row r="586" spans="1:29">
      <c r="A586" t="str">
        <f t="shared" si="60"/>
        <v>10-2022</v>
      </c>
      <c r="B586" s="93">
        <v>44852</v>
      </c>
      <c r="C586" s="90">
        <v>55000</v>
      </c>
      <c r="D586" s="90">
        <v>54500</v>
      </c>
      <c r="E586" s="90">
        <v>53300</v>
      </c>
      <c r="F586" s="90">
        <v>50000</v>
      </c>
      <c r="G586" s="90">
        <v>54700</v>
      </c>
      <c r="H586" s="91" t="s">
        <v>25</v>
      </c>
      <c r="I586" s="90">
        <v>52000</v>
      </c>
      <c r="J586" s="90">
        <v>53000</v>
      </c>
      <c r="K586" s="90">
        <v>54000</v>
      </c>
      <c r="L586" s="91" t="s">
        <v>25</v>
      </c>
      <c r="M586" s="90">
        <v>54000</v>
      </c>
      <c r="N586" s="90">
        <v>55100</v>
      </c>
      <c r="O586" s="90">
        <v>51200</v>
      </c>
      <c r="P586" s="90">
        <v>51300</v>
      </c>
      <c r="Q586" s="90">
        <v>50000</v>
      </c>
      <c r="R586" s="90">
        <v>50300</v>
      </c>
      <c r="S586" s="90">
        <v>50100</v>
      </c>
      <c r="T586" s="90">
        <v>52500</v>
      </c>
      <c r="U586" s="90">
        <v>53300</v>
      </c>
      <c r="V586" s="90">
        <v>52300</v>
      </c>
      <c r="W586" s="90">
        <v>54500</v>
      </c>
      <c r="X586" s="90">
        <v>57000</v>
      </c>
      <c r="Y586" t="str">
        <f t="shared" si="61"/>
        <v>10-2022</v>
      </c>
      <c r="Z586">
        <f t="shared" si="62"/>
        <v>0</v>
      </c>
      <c r="AA586">
        <f t="shared" si="63"/>
        <v>0</v>
      </c>
      <c r="AB586">
        <f t="shared" si="64"/>
        <v>0</v>
      </c>
      <c r="AC586" t="str">
        <f t="shared" si="65"/>
        <v>L36</v>
      </c>
    </row>
    <row r="587" spans="1:29">
      <c r="A587" t="str">
        <f t="shared" si="60"/>
        <v>10-2022</v>
      </c>
      <c r="B587" s="93">
        <v>44853</v>
      </c>
      <c r="C587" s="90">
        <v>54900</v>
      </c>
      <c r="D587" s="90">
        <v>54500</v>
      </c>
      <c r="E587" s="90">
        <v>53300</v>
      </c>
      <c r="F587" s="90">
        <v>50300</v>
      </c>
      <c r="G587" s="90">
        <v>54700</v>
      </c>
      <c r="H587" s="91" t="s">
        <v>25</v>
      </c>
      <c r="I587" s="90">
        <v>52000</v>
      </c>
      <c r="J587" s="90">
        <v>53100</v>
      </c>
      <c r="K587" s="90">
        <v>54000</v>
      </c>
      <c r="L587" s="91" t="s">
        <v>25</v>
      </c>
      <c r="M587" s="90">
        <v>54200</v>
      </c>
      <c r="N587" s="90">
        <v>55100</v>
      </c>
      <c r="O587" s="90">
        <v>51500</v>
      </c>
      <c r="P587" s="90">
        <v>51300</v>
      </c>
      <c r="Q587" s="90">
        <v>50000</v>
      </c>
      <c r="R587" s="90">
        <v>50000</v>
      </c>
      <c r="S587" s="90">
        <v>50300</v>
      </c>
      <c r="T587" s="90">
        <v>52800</v>
      </c>
      <c r="U587" s="90">
        <v>53000</v>
      </c>
      <c r="V587" s="90">
        <v>52300</v>
      </c>
      <c r="W587" s="90">
        <v>54500</v>
      </c>
      <c r="X587" s="90">
        <v>56700</v>
      </c>
      <c r="Y587" t="str">
        <f t="shared" si="61"/>
        <v>10-2022</v>
      </c>
      <c r="Z587">
        <f t="shared" si="62"/>
        <v>0</v>
      </c>
      <c r="AA587">
        <f t="shared" si="63"/>
        <v>0</v>
      </c>
      <c r="AB587">
        <f t="shared" si="64"/>
        <v>0</v>
      </c>
      <c r="AC587" t="str">
        <f t="shared" si="65"/>
        <v>L36</v>
      </c>
    </row>
    <row r="588" spans="1:29">
      <c r="A588" t="str">
        <f t="shared" si="60"/>
        <v>10-2022</v>
      </c>
      <c r="B588" s="93">
        <v>44854</v>
      </c>
      <c r="C588" s="90">
        <v>54900</v>
      </c>
      <c r="D588" s="90">
        <v>54000</v>
      </c>
      <c r="E588" s="90">
        <v>53500</v>
      </c>
      <c r="F588" s="90">
        <v>50200</v>
      </c>
      <c r="G588" s="90">
        <v>54700</v>
      </c>
      <c r="H588" s="91" t="s">
        <v>25</v>
      </c>
      <c r="I588" s="90">
        <v>52000</v>
      </c>
      <c r="J588" s="90">
        <v>52700</v>
      </c>
      <c r="K588" s="90">
        <v>54500</v>
      </c>
      <c r="L588" s="91" t="s">
        <v>25</v>
      </c>
      <c r="M588" s="90">
        <v>53900</v>
      </c>
      <c r="N588" s="90">
        <v>55100</v>
      </c>
      <c r="O588" s="90">
        <v>51200</v>
      </c>
      <c r="P588" s="90">
        <v>51300</v>
      </c>
      <c r="Q588" s="90">
        <v>50000</v>
      </c>
      <c r="R588" s="90">
        <v>50000</v>
      </c>
      <c r="S588" s="90">
        <v>50000</v>
      </c>
      <c r="T588" s="90">
        <v>52700</v>
      </c>
      <c r="U588" s="90">
        <v>53000</v>
      </c>
      <c r="V588" s="90">
        <v>52300</v>
      </c>
      <c r="W588" s="90">
        <v>54500</v>
      </c>
      <c r="X588" s="90">
        <v>56700</v>
      </c>
      <c r="Y588" t="str">
        <f t="shared" si="61"/>
        <v>10-2022</v>
      </c>
      <c r="Z588">
        <f t="shared" si="62"/>
        <v>0</v>
      </c>
      <c r="AA588">
        <f t="shared" si="63"/>
        <v>0</v>
      </c>
      <c r="AB588">
        <f t="shared" si="64"/>
        <v>0</v>
      </c>
      <c r="AC588" t="str">
        <f t="shared" si="65"/>
        <v>L36</v>
      </c>
    </row>
    <row r="589" spans="1:29">
      <c r="A589" t="str">
        <f t="shared" si="60"/>
        <v>10-2022</v>
      </c>
      <c r="B589" s="93">
        <v>44855</v>
      </c>
      <c r="C589" s="90">
        <v>54900</v>
      </c>
      <c r="D589" s="90">
        <v>54000</v>
      </c>
      <c r="E589" s="90">
        <v>53800</v>
      </c>
      <c r="F589" s="90">
        <v>50500</v>
      </c>
      <c r="G589" s="90">
        <v>54900</v>
      </c>
      <c r="H589" s="91" t="s">
        <v>25</v>
      </c>
      <c r="I589" s="90">
        <v>52000</v>
      </c>
      <c r="J589" s="90">
        <v>52900</v>
      </c>
      <c r="K589" s="90">
        <v>54500</v>
      </c>
      <c r="L589" s="91" t="s">
        <v>25</v>
      </c>
      <c r="M589" s="90">
        <v>54100</v>
      </c>
      <c r="N589" s="90">
        <v>55600</v>
      </c>
      <c r="O589" s="90">
        <v>51500</v>
      </c>
      <c r="P589" s="90">
        <v>51500</v>
      </c>
      <c r="Q589" s="90">
        <v>50200</v>
      </c>
      <c r="R589" s="90">
        <v>50400</v>
      </c>
      <c r="S589" s="90">
        <v>50300</v>
      </c>
      <c r="T589" s="90">
        <v>53000</v>
      </c>
      <c r="U589" s="90">
        <v>53400</v>
      </c>
      <c r="V589" s="91" t="s">
        <v>25</v>
      </c>
      <c r="W589" s="90">
        <v>54500</v>
      </c>
      <c r="X589" s="90">
        <v>56700</v>
      </c>
      <c r="Y589" t="str">
        <f t="shared" si="61"/>
        <v>10-2022</v>
      </c>
      <c r="Z589">
        <f t="shared" si="62"/>
        <v>0</v>
      </c>
      <c r="AA589">
        <f t="shared" si="63"/>
        <v>0</v>
      </c>
      <c r="AB589">
        <f t="shared" si="64"/>
        <v>0</v>
      </c>
      <c r="AC589" t="str">
        <f t="shared" si="65"/>
        <v>L36</v>
      </c>
    </row>
    <row r="590" spans="1:29">
      <c r="A590" t="str">
        <f t="shared" si="60"/>
        <v>10-2022</v>
      </c>
      <c r="B590" s="93">
        <v>44856</v>
      </c>
      <c r="C590" s="90">
        <v>54900</v>
      </c>
      <c r="D590" s="90">
        <v>54300</v>
      </c>
      <c r="E590" s="90">
        <v>54200</v>
      </c>
      <c r="F590" s="90">
        <v>50800</v>
      </c>
      <c r="G590" s="90">
        <v>54900</v>
      </c>
      <c r="H590" s="91" t="s">
        <v>25</v>
      </c>
      <c r="I590" s="90">
        <v>52000</v>
      </c>
      <c r="J590" s="90">
        <v>53100</v>
      </c>
      <c r="K590" s="90">
        <v>54500</v>
      </c>
      <c r="L590" s="91" t="s">
        <v>25</v>
      </c>
      <c r="M590" s="90">
        <v>54500</v>
      </c>
      <c r="N590" s="90">
        <v>55600</v>
      </c>
      <c r="O590" s="90">
        <v>51800</v>
      </c>
      <c r="P590" s="90">
        <v>51800</v>
      </c>
      <c r="Q590" s="90">
        <v>50700</v>
      </c>
      <c r="R590" s="90">
        <v>50900</v>
      </c>
      <c r="S590" s="90">
        <v>50500</v>
      </c>
      <c r="T590" s="90">
        <v>53300</v>
      </c>
      <c r="U590" s="90">
        <v>53700</v>
      </c>
      <c r="V590" s="90">
        <v>52800</v>
      </c>
      <c r="W590" s="90">
        <v>54500</v>
      </c>
      <c r="X590" s="90">
        <v>56700</v>
      </c>
      <c r="Y590" t="str">
        <f t="shared" si="61"/>
        <v>10-2022</v>
      </c>
      <c r="Z590">
        <f t="shared" si="62"/>
        <v>0</v>
      </c>
      <c r="AA590">
        <f t="shared" si="63"/>
        <v>0</v>
      </c>
      <c r="AB590">
        <f t="shared" si="64"/>
        <v>0</v>
      </c>
      <c r="AC590" t="str">
        <f t="shared" si="65"/>
        <v>L36</v>
      </c>
    </row>
    <row r="591" spans="1:29">
      <c r="A591" t="str">
        <f t="shared" si="60"/>
        <v>10-2022</v>
      </c>
      <c r="B591" s="93">
        <v>44857</v>
      </c>
      <c r="C591" s="90" t="s">
        <v>24</v>
      </c>
      <c r="D591" s="90" t="s">
        <v>24</v>
      </c>
      <c r="E591" s="90" t="s">
        <v>24</v>
      </c>
      <c r="F591" s="90" t="s">
        <v>24</v>
      </c>
      <c r="G591" s="90" t="s">
        <v>24</v>
      </c>
      <c r="H591" s="90" t="s">
        <v>24</v>
      </c>
      <c r="I591" s="90" t="s">
        <v>24</v>
      </c>
      <c r="J591" s="90" t="s">
        <v>24</v>
      </c>
      <c r="K591" s="90" t="s">
        <v>24</v>
      </c>
      <c r="L591" s="90" t="s">
        <v>24</v>
      </c>
      <c r="M591" s="90" t="s">
        <v>24</v>
      </c>
      <c r="N591" s="90" t="s">
        <v>24</v>
      </c>
      <c r="O591" s="90" t="s">
        <v>24</v>
      </c>
      <c r="P591" s="90" t="s">
        <v>24</v>
      </c>
      <c r="Q591" s="90" t="s">
        <v>24</v>
      </c>
      <c r="R591" s="90" t="s">
        <v>24</v>
      </c>
      <c r="S591" s="90" t="s">
        <v>24</v>
      </c>
      <c r="T591" s="90" t="s">
        <v>24</v>
      </c>
      <c r="U591" s="90" t="s">
        <v>24</v>
      </c>
      <c r="V591" s="90" t="s">
        <v>24</v>
      </c>
      <c r="W591" s="90" t="s">
        <v>24</v>
      </c>
      <c r="X591" s="90" t="s">
        <v>24</v>
      </c>
      <c r="Y591" t="str">
        <f t="shared" si="61"/>
        <v>10-2022</v>
      </c>
      <c r="Z591">
        <f t="shared" si="62"/>
        <v>0</v>
      </c>
      <c r="AA591">
        <f t="shared" si="63"/>
        <v>0</v>
      </c>
      <c r="AB591">
        <f t="shared" si="64"/>
        <v>0</v>
      </c>
      <c r="AC591" t="str">
        <f t="shared" si="65"/>
        <v>L36</v>
      </c>
    </row>
    <row r="592" spans="1:29">
      <c r="A592" t="str">
        <f t="shared" si="60"/>
        <v>10-2022</v>
      </c>
      <c r="B592" s="93">
        <v>44858</v>
      </c>
      <c r="C592" s="90" t="s">
        <v>24</v>
      </c>
      <c r="D592" s="90" t="s">
        <v>24</v>
      </c>
      <c r="E592" s="90" t="s">
        <v>24</v>
      </c>
      <c r="F592" s="90" t="s">
        <v>24</v>
      </c>
      <c r="G592" s="90" t="s">
        <v>24</v>
      </c>
      <c r="H592" s="90" t="s">
        <v>24</v>
      </c>
      <c r="I592" s="90" t="s">
        <v>24</v>
      </c>
      <c r="J592" s="90" t="s">
        <v>24</v>
      </c>
      <c r="K592" s="90" t="s">
        <v>24</v>
      </c>
      <c r="L592" s="90" t="s">
        <v>24</v>
      </c>
      <c r="M592" s="90" t="s">
        <v>24</v>
      </c>
      <c r="N592" s="90" t="s">
        <v>24</v>
      </c>
      <c r="O592" s="90" t="s">
        <v>24</v>
      </c>
      <c r="P592" s="90" t="s">
        <v>24</v>
      </c>
      <c r="Q592" s="90" t="s">
        <v>24</v>
      </c>
      <c r="R592" s="90" t="s">
        <v>24</v>
      </c>
      <c r="S592" s="90" t="s">
        <v>24</v>
      </c>
      <c r="T592" s="90" t="s">
        <v>24</v>
      </c>
      <c r="U592" s="90" t="s">
        <v>24</v>
      </c>
      <c r="V592" s="90" t="s">
        <v>24</v>
      </c>
      <c r="W592" s="90" t="s">
        <v>24</v>
      </c>
      <c r="X592" s="90" t="s">
        <v>24</v>
      </c>
      <c r="Y592" t="str">
        <f t="shared" si="61"/>
        <v>10-2022</v>
      </c>
      <c r="Z592">
        <f t="shared" si="62"/>
        <v>0</v>
      </c>
      <c r="AA592">
        <f t="shared" si="63"/>
        <v>0</v>
      </c>
      <c r="AB592">
        <f t="shared" si="64"/>
        <v>0</v>
      </c>
      <c r="AC592" t="str">
        <f t="shared" si="65"/>
        <v>L36</v>
      </c>
    </row>
    <row r="593" spans="1:29">
      <c r="A593" t="str">
        <f t="shared" si="60"/>
        <v>10-2022</v>
      </c>
      <c r="B593" s="93">
        <v>44859</v>
      </c>
      <c r="C593" s="90" t="s">
        <v>24</v>
      </c>
      <c r="D593" s="90" t="s">
        <v>24</v>
      </c>
      <c r="E593" s="90" t="s">
        <v>24</v>
      </c>
      <c r="F593" s="90" t="s">
        <v>24</v>
      </c>
      <c r="G593" s="90" t="s">
        <v>24</v>
      </c>
      <c r="H593" s="90" t="s">
        <v>24</v>
      </c>
      <c r="I593" s="90" t="s">
        <v>24</v>
      </c>
      <c r="J593" s="90" t="s">
        <v>24</v>
      </c>
      <c r="K593" s="90" t="s">
        <v>24</v>
      </c>
      <c r="L593" s="90" t="s">
        <v>24</v>
      </c>
      <c r="M593" s="90" t="s">
        <v>24</v>
      </c>
      <c r="N593" s="90" t="s">
        <v>24</v>
      </c>
      <c r="O593" s="90" t="s">
        <v>24</v>
      </c>
      <c r="P593" s="90" t="s">
        <v>24</v>
      </c>
      <c r="Q593" s="90" t="s">
        <v>24</v>
      </c>
      <c r="R593" s="90" t="s">
        <v>24</v>
      </c>
      <c r="S593" s="90" t="s">
        <v>24</v>
      </c>
      <c r="T593" s="90" t="s">
        <v>24</v>
      </c>
      <c r="U593" s="90" t="s">
        <v>24</v>
      </c>
      <c r="V593" s="90" t="s">
        <v>24</v>
      </c>
      <c r="W593" s="90" t="s">
        <v>24</v>
      </c>
      <c r="X593" s="90" t="s">
        <v>24</v>
      </c>
      <c r="Y593" t="str">
        <f t="shared" si="61"/>
        <v>10-2022</v>
      </c>
      <c r="Z593">
        <f t="shared" si="62"/>
        <v>0</v>
      </c>
      <c r="AA593">
        <f t="shared" si="63"/>
        <v>0</v>
      </c>
      <c r="AB593">
        <f t="shared" si="64"/>
        <v>0</v>
      </c>
      <c r="AC593" t="str">
        <f t="shared" si="65"/>
        <v>L36</v>
      </c>
    </row>
    <row r="594" spans="1:29">
      <c r="A594" t="str">
        <f t="shared" si="60"/>
        <v>10-2022</v>
      </c>
      <c r="B594" s="93">
        <v>44860</v>
      </c>
      <c r="C594" s="91" t="s">
        <v>25</v>
      </c>
      <c r="D594" s="90">
        <v>54300</v>
      </c>
      <c r="E594" s="90">
        <v>53600</v>
      </c>
      <c r="F594" s="90">
        <v>50500</v>
      </c>
      <c r="G594" s="90">
        <v>55200</v>
      </c>
      <c r="H594" s="91" t="s">
        <v>25</v>
      </c>
      <c r="I594" s="90">
        <v>52500</v>
      </c>
      <c r="J594" s="90">
        <v>53100</v>
      </c>
      <c r="K594" s="90">
        <v>54500</v>
      </c>
      <c r="L594" s="91" t="s">
        <v>25</v>
      </c>
      <c r="M594" s="90">
        <v>54200</v>
      </c>
      <c r="N594" s="91" t="s">
        <v>25</v>
      </c>
      <c r="O594" s="91" t="s">
        <v>25</v>
      </c>
      <c r="P594" s="91" t="s">
        <v>25</v>
      </c>
      <c r="Q594" s="90">
        <v>50700</v>
      </c>
      <c r="R594" s="90">
        <v>50900</v>
      </c>
      <c r="S594" s="90">
        <v>51000</v>
      </c>
      <c r="T594" s="90">
        <v>53000</v>
      </c>
      <c r="U594" s="90">
        <v>53700</v>
      </c>
      <c r="V594" s="90">
        <v>52300</v>
      </c>
      <c r="W594" s="90">
        <v>54500</v>
      </c>
      <c r="X594" s="90">
        <v>56700</v>
      </c>
      <c r="Y594" t="str">
        <f t="shared" si="61"/>
        <v>10-2022</v>
      </c>
      <c r="Z594">
        <f t="shared" si="62"/>
        <v>0</v>
      </c>
      <c r="AA594">
        <f t="shared" si="63"/>
        <v>0</v>
      </c>
      <c r="AB594">
        <f t="shared" si="64"/>
        <v>0</v>
      </c>
      <c r="AC594" t="str">
        <f t="shared" si="65"/>
        <v>L36</v>
      </c>
    </row>
    <row r="595" spans="1:29">
      <c r="A595" t="str">
        <f t="shared" si="60"/>
        <v>10-2022</v>
      </c>
      <c r="B595" s="93">
        <v>44861</v>
      </c>
      <c r="C595" s="90">
        <v>54900</v>
      </c>
      <c r="D595" s="90">
        <v>54300</v>
      </c>
      <c r="E595" s="90">
        <v>53800</v>
      </c>
      <c r="F595" s="90">
        <v>50500</v>
      </c>
      <c r="G595" s="90">
        <v>55200</v>
      </c>
      <c r="H595" s="91" t="s">
        <v>25</v>
      </c>
      <c r="I595" s="90">
        <v>52000</v>
      </c>
      <c r="J595" s="90">
        <v>53100</v>
      </c>
      <c r="K595" s="90">
        <v>54500</v>
      </c>
      <c r="L595" s="91" t="s">
        <v>25</v>
      </c>
      <c r="M595" s="90">
        <v>54200</v>
      </c>
      <c r="N595" s="90">
        <v>55600</v>
      </c>
      <c r="O595" s="90">
        <v>51700</v>
      </c>
      <c r="P595" s="91" t="s">
        <v>25</v>
      </c>
      <c r="Q595" s="90">
        <v>50500</v>
      </c>
      <c r="R595" s="90">
        <v>50800</v>
      </c>
      <c r="S595" s="90">
        <v>50500</v>
      </c>
      <c r="T595" s="90">
        <v>53000</v>
      </c>
      <c r="U595" s="90">
        <v>53700</v>
      </c>
      <c r="V595" s="90">
        <v>52300</v>
      </c>
      <c r="W595" s="90">
        <v>54500</v>
      </c>
      <c r="X595" s="90">
        <v>56700</v>
      </c>
      <c r="Y595" t="str">
        <f t="shared" si="61"/>
        <v>10-2022</v>
      </c>
      <c r="Z595">
        <f t="shared" si="62"/>
        <v>0</v>
      </c>
      <c r="AA595">
        <f t="shared" si="63"/>
        <v>0</v>
      </c>
      <c r="AB595">
        <f t="shared" si="64"/>
        <v>0</v>
      </c>
      <c r="AC595" t="str">
        <f t="shared" si="65"/>
        <v>L36</v>
      </c>
    </row>
    <row r="596" spans="1:29">
      <c r="A596" t="str">
        <f t="shared" si="60"/>
        <v>10-2022</v>
      </c>
      <c r="B596" s="93">
        <v>44862</v>
      </c>
      <c r="C596" s="90">
        <v>54900</v>
      </c>
      <c r="D596" s="90">
        <v>54200</v>
      </c>
      <c r="E596" s="90">
        <v>53500</v>
      </c>
      <c r="F596" s="90">
        <v>50200</v>
      </c>
      <c r="G596" s="90">
        <v>55100</v>
      </c>
      <c r="H596" s="91" t="s">
        <v>25</v>
      </c>
      <c r="I596" s="90">
        <v>52000</v>
      </c>
      <c r="J596" s="90">
        <v>53100</v>
      </c>
      <c r="K596" s="90">
        <v>54500</v>
      </c>
      <c r="L596" s="91" t="s">
        <v>25</v>
      </c>
      <c r="M596" s="90">
        <v>53800</v>
      </c>
      <c r="N596" s="90">
        <v>55600</v>
      </c>
      <c r="O596" s="90">
        <v>51400</v>
      </c>
      <c r="P596" s="91" t="s">
        <v>25</v>
      </c>
      <c r="Q596" s="90">
        <v>50400</v>
      </c>
      <c r="R596" s="90">
        <v>50500</v>
      </c>
      <c r="S596" s="90">
        <v>50300</v>
      </c>
      <c r="T596" s="90">
        <v>52700</v>
      </c>
      <c r="U596" s="90">
        <v>53600</v>
      </c>
      <c r="V596" s="90">
        <v>52300</v>
      </c>
      <c r="W596" s="90">
        <v>54500</v>
      </c>
      <c r="X596" s="90">
        <v>56700</v>
      </c>
      <c r="Y596" t="str">
        <f t="shared" si="61"/>
        <v>10-2022</v>
      </c>
      <c r="Z596">
        <f t="shared" si="62"/>
        <v>0</v>
      </c>
      <c r="AA596">
        <f t="shared" si="63"/>
        <v>0</v>
      </c>
      <c r="AB596">
        <f t="shared" si="64"/>
        <v>0</v>
      </c>
      <c r="AC596" t="str">
        <f t="shared" si="65"/>
        <v>L36</v>
      </c>
    </row>
    <row r="597" spans="1:29">
      <c r="A597" t="str">
        <f t="shared" si="60"/>
        <v>10-2022</v>
      </c>
      <c r="B597" s="93">
        <v>44863</v>
      </c>
      <c r="C597" s="90">
        <v>54400</v>
      </c>
      <c r="D597" s="90">
        <v>54000</v>
      </c>
      <c r="E597" s="90">
        <v>53500</v>
      </c>
      <c r="F597" s="90">
        <v>49900</v>
      </c>
      <c r="G597" s="90">
        <v>55100</v>
      </c>
      <c r="H597" s="91" t="s">
        <v>25</v>
      </c>
      <c r="I597" s="90">
        <v>52000</v>
      </c>
      <c r="J597" s="90">
        <v>52500</v>
      </c>
      <c r="K597" s="90">
        <v>54500</v>
      </c>
      <c r="L597" s="91" t="s">
        <v>25</v>
      </c>
      <c r="M597" s="90">
        <v>53400</v>
      </c>
      <c r="N597" s="90">
        <v>55600</v>
      </c>
      <c r="O597" s="90">
        <v>51000</v>
      </c>
      <c r="P597" s="91" t="s">
        <v>25</v>
      </c>
      <c r="Q597" s="90">
        <v>50500</v>
      </c>
      <c r="R597" s="90">
        <v>50300</v>
      </c>
      <c r="S597" s="90">
        <v>50300</v>
      </c>
      <c r="T597" s="90">
        <v>52400</v>
      </c>
      <c r="U597" s="90">
        <v>53600</v>
      </c>
      <c r="V597" s="90">
        <v>52500</v>
      </c>
      <c r="W597" s="90">
        <v>54300</v>
      </c>
      <c r="X597" s="90">
        <v>56700</v>
      </c>
      <c r="Y597" t="str">
        <f t="shared" si="61"/>
        <v>10-2022</v>
      </c>
      <c r="Z597">
        <f t="shared" si="62"/>
        <v>0</v>
      </c>
      <c r="AA597">
        <f t="shared" si="63"/>
        <v>0</v>
      </c>
      <c r="AB597">
        <f t="shared" si="64"/>
        <v>0</v>
      </c>
      <c r="AC597" t="str">
        <f t="shared" si="65"/>
        <v>L36</v>
      </c>
    </row>
    <row r="598" spans="1:29">
      <c r="A598" t="str">
        <f t="shared" ref="A598:A661" si="66">TEXT(B598,"mm-YYYY")</f>
        <v>10-2022</v>
      </c>
      <c r="B598" s="93">
        <v>44864</v>
      </c>
      <c r="C598" s="90" t="s">
        <v>24</v>
      </c>
      <c r="D598" s="90" t="s">
        <v>24</v>
      </c>
      <c r="E598" s="90" t="s">
        <v>24</v>
      </c>
      <c r="F598" s="90" t="s">
        <v>24</v>
      </c>
      <c r="G598" s="90" t="s">
        <v>24</v>
      </c>
      <c r="H598" s="90" t="s">
        <v>24</v>
      </c>
      <c r="I598" s="90" t="s">
        <v>24</v>
      </c>
      <c r="J598" s="90" t="s">
        <v>24</v>
      </c>
      <c r="K598" s="90" t="s">
        <v>24</v>
      </c>
      <c r="L598" s="90" t="s">
        <v>24</v>
      </c>
      <c r="M598" s="90" t="s">
        <v>24</v>
      </c>
      <c r="N598" s="90" t="s">
        <v>24</v>
      </c>
      <c r="O598" s="90" t="s">
        <v>24</v>
      </c>
      <c r="P598" s="90" t="s">
        <v>24</v>
      </c>
      <c r="Q598" s="90" t="s">
        <v>24</v>
      </c>
      <c r="R598" s="90" t="s">
        <v>24</v>
      </c>
      <c r="S598" s="90" t="s">
        <v>24</v>
      </c>
      <c r="T598" s="90" t="s">
        <v>24</v>
      </c>
      <c r="U598" s="90" t="s">
        <v>24</v>
      </c>
      <c r="V598" s="90" t="s">
        <v>24</v>
      </c>
      <c r="W598" s="90" t="s">
        <v>24</v>
      </c>
      <c r="X598" s="90" t="s">
        <v>24</v>
      </c>
      <c r="Y598" t="str">
        <f t="shared" ref="Y598:Y661" si="67">TEXT(B598,"MM-YYYY")</f>
        <v>10-2022</v>
      </c>
      <c r="Z598">
        <f t="shared" ref="Z598:Z661" si="68">_xlfn.XLOOKUP(Y598,AN:AN,AP:AP,"")</f>
        <v>0</v>
      </c>
      <c r="AA598">
        <f t="shared" ref="AA598:AA661" si="69">_xlfn.XLOOKUP(Y598,AN:AN,AQ:AQ,"")</f>
        <v>0</v>
      </c>
      <c r="AB598">
        <f t="shared" ref="AB598:AB661" si="70">_xlfn.XLOOKUP(Y598,AN:AN,AR:AR,"")</f>
        <v>0</v>
      </c>
      <c r="AC598" t="str">
        <f t="shared" ref="AC598:AC661" si="71">_xlfn.XLOOKUP(Y598,AN:AN,AS:AS,"")</f>
        <v>L36</v>
      </c>
    </row>
    <row r="599" spans="1:29">
      <c r="A599" t="str">
        <f t="shared" si="66"/>
        <v>10-2022</v>
      </c>
      <c r="B599" s="93">
        <v>44865</v>
      </c>
      <c r="C599" s="90">
        <v>54200</v>
      </c>
      <c r="D599" s="90">
        <v>54000</v>
      </c>
      <c r="E599" s="90">
        <v>53100</v>
      </c>
      <c r="F599" s="90">
        <v>49900</v>
      </c>
      <c r="G599" s="90">
        <v>54400</v>
      </c>
      <c r="H599" s="91" t="s">
        <v>25</v>
      </c>
      <c r="I599" s="90">
        <v>51500</v>
      </c>
      <c r="J599" s="90">
        <v>52200</v>
      </c>
      <c r="K599" s="90">
        <v>54400</v>
      </c>
      <c r="L599" s="91" t="s">
        <v>25</v>
      </c>
      <c r="M599" s="90">
        <v>53000</v>
      </c>
      <c r="N599" s="90">
        <v>55100</v>
      </c>
      <c r="O599" s="90">
        <v>50800</v>
      </c>
      <c r="P599" s="91" t="s">
        <v>25</v>
      </c>
      <c r="Q599" s="90">
        <v>49500</v>
      </c>
      <c r="R599" s="90">
        <v>50000</v>
      </c>
      <c r="S599" s="90">
        <v>49800</v>
      </c>
      <c r="T599" s="90">
        <v>52400</v>
      </c>
      <c r="U599" s="90">
        <v>53600</v>
      </c>
      <c r="V599" s="90">
        <v>51300</v>
      </c>
      <c r="W599" s="90">
        <v>54000</v>
      </c>
      <c r="X599" s="90">
        <v>56200</v>
      </c>
      <c r="Y599" t="str">
        <f t="shared" si="67"/>
        <v>10-2022</v>
      </c>
      <c r="Z599">
        <f t="shared" si="68"/>
        <v>0</v>
      </c>
      <c r="AA599">
        <f t="shared" si="69"/>
        <v>0</v>
      </c>
      <c r="AB599">
        <f t="shared" si="70"/>
        <v>0</v>
      </c>
      <c r="AC599" t="str">
        <f t="shared" si="71"/>
        <v>L36</v>
      </c>
    </row>
    <row r="600" spans="1:29">
      <c r="A600" t="str">
        <f t="shared" si="66"/>
        <v>11-2022</v>
      </c>
      <c r="B600" s="93">
        <v>44866</v>
      </c>
      <c r="C600" s="90">
        <v>54200</v>
      </c>
      <c r="D600" s="90">
        <v>54000</v>
      </c>
      <c r="E600" s="90">
        <v>53200</v>
      </c>
      <c r="F600" s="90">
        <v>49900</v>
      </c>
      <c r="G600" s="90">
        <v>53800</v>
      </c>
      <c r="H600" s="91" t="s">
        <v>25</v>
      </c>
      <c r="I600" s="90">
        <v>51000</v>
      </c>
      <c r="J600" s="90">
        <v>52200</v>
      </c>
      <c r="K600" s="90">
        <v>53900</v>
      </c>
      <c r="L600" s="91" t="s">
        <v>25</v>
      </c>
      <c r="M600" s="90">
        <v>53200</v>
      </c>
      <c r="N600" s="90">
        <v>54600</v>
      </c>
      <c r="O600" s="90">
        <v>50900</v>
      </c>
      <c r="P600" s="90">
        <v>51500</v>
      </c>
      <c r="Q600" s="90">
        <v>49400</v>
      </c>
      <c r="R600" s="90">
        <v>49900</v>
      </c>
      <c r="S600" s="90">
        <v>49800</v>
      </c>
      <c r="T600" s="90">
        <v>52400</v>
      </c>
      <c r="U600" s="90">
        <v>53600</v>
      </c>
      <c r="V600" s="90">
        <v>51300</v>
      </c>
      <c r="W600" s="90">
        <v>54000</v>
      </c>
      <c r="X600" s="90">
        <v>56200</v>
      </c>
      <c r="Y600" t="str">
        <f t="shared" si="67"/>
        <v>11-2022</v>
      </c>
      <c r="Z600">
        <f t="shared" si="68"/>
        <v>0</v>
      </c>
      <c r="AA600">
        <f t="shared" si="69"/>
        <v>0</v>
      </c>
      <c r="AB600">
        <f t="shared" si="70"/>
        <v>0</v>
      </c>
      <c r="AC600" t="str">
        <f t="shared" si="71"/>
        <v>L36</v>
      </c>
    </row>
    <row r="601" spans="1:29">
      <c r="A601" t="str">
        <f t="shared" si="66"/>
        <v>11-2022</v>
      </c>
      <c r="B601" s="93">
        <v>44867</v>
      </c>
      <c r="C601" s="90">
        <v>54200</v>
      </c>
      <c r="D601" s="90">
        <v>53800</v>
      </c>
      <c r="E601" s="90">
        <v>53000</v>
      </c>
      <c r="F601" s="90">
        <v>49500</v>
      </c>
      <c r="G601" s="90">
        <v>53800</v>
      </c>
      <c r="H601" s="91" t="s">
        <v>25</v>
      </c>
      <c r="I601" s="90">
        <v>51000</v>
      </c>
      <c r="J601" s="90">
        <v>51900</v>
      </c>
      <c r="K601" s="90">
        <v>54000</v>
      </c>
      <c r="L601" s="91" t="s">
        <v>25</v>
      </c>
      <c r="M601" s="90">
        <v>52900</v>
      </c>
      <c r="N601" s="90">
        <v>54600</v>
      </c>
      <c r="O601" s="90">
        <v>50700</v>
      </c>
      <c r="P601" s="90">
        <v>51000</v>
      </c>
      <c r="Q601" s="90">
        <v>49300</v>
      </c>
      <c r="R601" s="90">
        <v>49600</v>
      </c>
      <c r="S601" s="90">
        <v>49700</v>
      </c>
      <c r="T601" s="91" t="s">
        <v>25</v>
      </c>
      <c r="U601" s="90">
        <v>53500</v>
      </c>
      <c r="V601" s="90">
        <v>51300</v>
      </c>
      <c r="W601" s="90">
        <v>53500</v>
      </c>
      <c r="X601" s="90">
        <v>55700</v>
      </c>
      <c r="Y601" t="str">
        <f t="shared" si="67"/>
        <v>11-2022</v>
      </c>
      <c r="Z601">
        <f t="shared" si="68"/>
        <v>0</v>
      </c>
      <c r="AA601">
        <f t="shared" si="69"/>
        <v>0</v>
      </c>
      <c r="AB601">
        <f t="shared" si="70"/>
        <v>0</v>
      </c>
      <c r="AC601" t="str">
        <f t="shared" si="71"/>
        <v>L36</v>
      </c>
    </row>
    <row r="602" spans="1:29">
      <c r="A602" t="str">
        <f t="shared" si="66"/>
        <v>11-2022</v>
      </c>
      <c r="B602" s="93">
        <v>44868</v>
      </c>
      <c r="C602" s="90">
        <v>53800</v>
      </c>
      <c r="D602" s="90">
        <v>53800</v>
      </c>
      <c r="E602" s="90">
        <v>53000</v>
      </c>
      <c r="F602" s="90">
        <v>49300</v>
      </c>
      <c r="G602" s="90">
        <v>53700</v>
      </c>
      <c r="H602" s="91" t="s">
        <v>25</v>
      </c>
      <c r="I602" s="90">
        <v>51000</v>
      </c>
      <c r="J602" s="90">
        <v>51900</v>
      </c>
      <c r="K602" s="90">
        <v>54000</v>
      </c>
      <c r="L602" s="91" t="s">
        <v>25</v>
      </c>
      <c r="M602" s="90">
        <v>52900</v>
      </c>
      <c r="N602" s="90">
        <v>54000</v>
      </c>
      <c r="O602" s="90">
        <v>50700</v>
      </c>
      <c r="P602" s="90">
        <v>51000</v>
      </c>
      <c r="Q602" s="90">
        <v>48700</v>
      </c>
      <c r="R602" s="90">
        <v>49400</v>
      </c>
      <c r="S602" s="90">
        <v>49600</v>
      </c>
      <c r="T602" s="90">
        <v>51800</v>
      </c>
      <c r="U602" s="90">
        <v>53200</v>
      </c>
      <c r="V602" s="90">
        <v>51300</v>
      </c>
      <c r="W602" s="90">
        <v>53300</v>
      </c>
      <c r="X602" s="90">
        <v>55600</v>
      </c>
      <c r="Y602" t="str">
        <f t="shared" si="67"/>
        <v>11-2022</v>
      </c>
      <c r="Z602">
        <f t="shared" si="68"/>
        <v>0</v>
      </c>
      <c r="AA602">
        <f t="shared" si="69"/>
        <v>0</v>
      </c>
      <c r="AB602">
        <f t="shared" si="70"/>
        <v>0</v>
      </c>
      <c r="AC602" t="str">
        <f t="shared" si="71"/>
        <v>L36</v>
      </c>
    </row>
    <row r="603" spans="1:29">
      <c r="A603" t="str">
        <f t="shared" si="66"/>
        <v>11-2022</v>
      </c>
      <c r="B603" s="93">
        <v>44869</v>
      </c>
      <c r="C603" s="90">
        <v>53700</v>
      </c>
      <c r="D603" s="90">
        <v>53500</v>
      </c>
      <c r="E603" s="90">
        <v>52500</v>
      </c>
      <c r="F603" s="90">
        <v>48900</v>
      </c>
      <c r="G603" s="90">
        <v>53700</v>
      </c>
      <c r="H603" s="91" t="s">
        <v>25</v>
      </c>
      <c r="I603" s="90">
        <v>51000</v>
      </c>
      <c r="J603" s="90">
        <v>51200</v>
      </c>
      <c r="K603" s="90">
        <v>53400</v>
      </c>
      <c r="L603" s="91" t="s">
        <v>25</v>
      </c>
      <c r="M603" s="90">
        <v>52200</v>
      </c>
      <c r="N603" s="90">
        <v>53500</v>
      </c>
      <c r="O603" s="90">
        <v>50200</v>
      </c>
      <c r="P603" s="90">
        <v>50600</v>
      </c>
      <c r="Q603" s="90">
        <v>48700</v>
      </c>
      <c r="R603" s="90">
        <v>49000</v>
      </c>
      <c r="S603" s="90">
        <v>49100</v>
      </c>
      <c r="T603" s="90">
        <v>51400</v>
      </c>
      <c r="U603" s="90">
        <v>52800</v>
      </c>
      <c r="V603" s="90">
        <v>50800</v>
      </c>
      <c r="W603" s="90">
        <v>53300</v>
      </c>
      <c r="X603" s="90">
        <v>55600</v>
      </c>
      <c r="Y603" t="str">
        <f t="shared" si="67"/>
        <v>11-2022</v>
      </c>
      <c r="Z603">
        <f t="shared" si="68"/>
        <v>0</v>
      </c>
      <c r="AA603">
        <f t="shared" si="69"/>
        <v>0</v>
      </c>
      <c r="AB603">
        <f t="shared" si="70"/>
        <v>0</v>
      </c>
      <c r="AC603" t="str">
        <f t="shared" si="71"/>
        <v>L36</v>
      </c>
    </row>
    <row r="604" spans="1:29">
      <c r="A604" t="str">
        <f t="shared" si="66"/>
        <v>11-2022</v>
      </c>
      <c r="B604" s="93">
        <v>44870</v>
      </c>
      <c r="C604" s="90">
        <v>53500</v>
      </c>
      <c r="D604" s="90">
        <v>53500</v>
      </c>
      <c r="E604" s="90">
        <v>52300</v>
      </c>
      <c r="F604" s="90">
        <v>48700</v>
      </c>
      <c r="G604" s="90">
        <v>53700</v>
      </c>
      <c r="H604" s="91" t="s">
        <v>25</v>
      </c>
      <c r="I604" s="90">
        <v>51000</v>
      </c>
      <c r="J604" s="90">
        <v>51100</v>
      </c>
      <c r="K604" s="90">
        <v>53400</v>
      </c>
      <c r="L604" s="91" t="s">
        <v>25</v>
      </c>
      <c r="M604" s="90">
        <v>52000</v>
      </c>
      <c r="N604" s="90">
        <v>53500</v>
      </c>
      <c r="O604" s="90">
        <v>50000</v>
      </c>
      <c r="P604" s="90">
        <v>50000</v>
      </c>
      <c r="Q604" s="90">
        <v>48300</v>
      </c>
      <c r="R604" s="90">
        <v>48900</v>
      </c>
      <c r="S604" s="90">
        <v>48800</v>
      </c>
      <c r="T604" s="90">
        <v>51200</v>
      </c>
      <c r="U604" s="90">
        <v>52800</v>
      </c>
      <c r="V604" s="90">
        <v>50800</v>
      </c>
      <c r="W604" s="90">
        <v>53200</v>
      </c>
      <c r="X604" s="90">
        <v>55500</v>
      </c>
      <c r="Y604" t="str">
        <f t="shared" si="67"/>
        <v>11-2022</v>
      </c>
      <c r="Z604">
        <f t="shared" si="68"/>
        <v>0</v>
      </c>
      <c r="AA604">
        <f t="shared" si="69"/>
        <v>0</v>
      </c>
      <c r="AB604">
        <f t="shared" si="70"/>
        <v>0</v>
      </c>
      <c r="AC604" t="str">
        <f t="shared" si="71"/>
        <v>L36</v>
      </c>
    </row>
    <row r="605" spans="1:29">
      <c r="A605" t="str">
        <f t="shared" si="66"/>
        <v>11-2022</v>
      </c>
      <c r="B605" s="93">
        <v>44871</v>
      </c>
      <c r="C605" s="90" t="s">
        <v>24</v>
      </c>
      <c r="D605" s="90" t="s">
        <v>24</v>
      </c>
      <c r="E605" s="90" t="s">
        <v>24</v>
      </c>
      <c r="F605" s="90" t="s">
        <v>24</v>
      </c>
      <c r="G605" s="90" t="s">
        <v>24</v>
      </c>
      <c r="H605" s="90" t="s">
        <v>24</v>
      </c>
      <c r="I605" s="90" t="s">
        <v>24</v>
      </c>
      <c r="J605" s="90" t="s">
        <v>24</v>
      </c>
      <c r="K605" s="90" t="s">
        <v>24</v>
      </c>
      <c r="L605" s="90" t="s">
        <v>24</v>
      </c>
      <c r="M605" s="90" t="s">
        <v>24</v>
      </c>
      <c r="N605" s="90" t="s">
        <v>24</v>
      </c>
      <c r="O605" s="90" t="s">
        <v>24</v>
      </c>
      <c r="P605" s="90" t="s">
        <v>24</v>
      </c>
      <c r="Q605" s="90" t="s">
        <v>24</v>
      </c>
      <c r="R605" s="90" t="s">
        <v>24</v>
      </c>
      <c r="S605" s="90" t="s">
        <v>24</v>
      </c>
      <c r="T605" s="90" t="s">
        <v>24</v>
      </c>
      <c r="U605" s="90" t="s">
        <v>24</v>
      </c>
      <c r="V605" s="90" t="s">
        <v>24</v>
      </c>
      <c r="W605" s="90" t="s">
        <v>24</v>
      </c>
      <c r="X605" s="90" t="s">
        <v>24</v>
      </c>
      <c r="Y605" t="str">
        <f t="shared" si="67"/>
        <v>11-2022</v>
      </c>
      <c r="Z605">
        <f t="shared" si="68"/>
        <v>0</v>
      </c>
      <c r="AA605">
        <f t="shared" si="69"/>
        <v>0</v>
      </c>
      <c r="AB605">
        <f t="shared" si="70"/>
        <v>0</v>
      </c>
      <c r="AC605" t="str">
        <f t="shared" si="71"/>
        <v>L36</v>
      </c>
    </row>
    <row r="606" spans="1:29">
      <c r="A606" t="str">
        <f t="shared" si="66"/>
        <v>11-2022</v>
      </c>
      <c r="B606" s="93">
        <v>44872</v>
      </c>
      <c r="C606" s="90">
        <v>53200</v>
      </c>
      <c r="D606" s="90">
        <v>53500</v>
      </c>
      <c r="E606" s="90">
        <v>52000</v>
      </c>
      <c r="F606" s="90">
        <v>48500</v>
      </c>
      <c r="G606" s="90">
        <v>53700</v>
      </c>
      <c r="H606" s="91" t="s">
        <v>25</v>
      </c>
      <c r="I606" s="90">
        <v>50500</v>
      </c>
      <c r="J606" s="90">
        <v>50700</v>
      </c>
      <c r="K606" s="90">
        <v>53400</v>
      </c>
      <c r="L606" s="91" t="s">
        <v>25</v>
      </c>
      <c r="M606" s="90">
        <v>52000</v>
      </c>
      <c r="N606" s="90">
        <v>53500</v>
      </c>
      <c r="O606" s="90">
        <v>49700</v>
      </c>
      <c r="P606" s="90">
        <v>49800</v>
      </c>
      <c r="Q606" s="90">
        <v>48100</v>
      </c>
      <c r="R606" s="90">
        <v>48700</v>
      </c>
      <c r="S606" s="90">
        <v>48300</v>
      </c>
      <c r="T606" s="90">
        <v>51000</v>
      </c>
      <c r="U606" s="90">
        <v>52500</v>
      </c>
      <c r="V606" s="90">
        <v>50800</v>
      </c>
      <c r="W606" s="90">
        <v>53000</v>
      </c>
      <c r="X606" s="90">
        <v>55300</v>
      </c>
      <c r="Y606" t="str">
        <f t="shared" si="67"/>
        <v>11-2022</v>
      </c>
      <c r="Z606">
        <f t="shared" si="68"/>
        <v>0</v>
      </c>
      <c r="AA606">
        <f t="shared" si="69"/>
        <v>0</v>
      </c>
      <c r="AB606">
        <f t="shared" si="70"/>
        <v>0</v>
      </c>
      <c r="AC606" t="str">
        <f t="shared" si="71"/>
        <v>L36</v>
      </c>
    </row>
    <row r="607" spans="1:29">
      <c r="A607" t="str">
        <f t="shared" si="66"/>
        <v>11-2022</v>
      </c>
      <c r="B607" s="93">
        <v>44873</v>
      </c>
      <c r="C607" s="90">
        <v>52900</v>
      </c>
      <c r="D607" s="90">
        <v>53000</v>
      </c>
      <c r="E607" s="90">
        <v>51800</v>
      </c>
      <c r="F607" s="90">
        <v>48300</v>
      </c>
      <c r="G607" s="90">
        <v>53500</v>
      </c>
      <c r="H607" s="91" t="s">
        <v>25</v>
      </c>
      <c r="I607" s="90">
        <v>50000</v>
      </c>
      <c r="J607" s="90">
        <v>50500</v>
      </c>
      <c r="K607" s="90">
        <v>53400</v>
      </c>
      <c r="L607" s="91" t="s">
        <v>25</v>
      </c>
      <c r="M607" s="90">
        <v>51600</v>
      </c>
      <c r="N607" s="90">
        <v>53500</v>
      </c>
      <c r="O607" s="90">
        <v>49800</v>
      </c>
      <c r="P607" s="90">
        <v>49600</v>
      </c>
      <c r="Q607" s="90">
        <v>48000</v>
      </c>
      <c r="R607" s="90">
        <v>48500</v>
      </c>
      <c r="S607" s="90">
        <v>48300</v>
      </c>
      <c r="T607" s="90">
        <v>50800</v>
      </c>
      <c r="U607" s="90">
        <v>52000</v>
      </c>
      <c r="V607" s="90">
        <v>50800</v>
      </c>
      <c r="W607" s="90">
        <v>53000</v>
      </c>
      <c r="X607" s="90">
        <v>55300</v>
      </c>
      <c r="Y607" t="str">
        <f t="shared" si="67"/>
        <v>11-2022</v>
      </c>
      <c r="Z607">
        <f t="shared" si="68"/>
        <v>0</v>
      </c>
      <c r="AA607">
        <f t="shared" si="69"/>
        <v>0</v>
      </c>
      <c r="AB607">
        <f t="shared" si="70"/>
        <v>0</v>
      </c>
      <c r="AC607" t="str">
        <f t="shared" si="71"/>
        <v>L36</v>
      </c>
    </row>
    <row r="608" spans="1:29">
      <c r="A608" t="str">
        <f t="shared" si="66"/>
        <v>11-2022</v>
      </c>
      <c r="B608" s="93">
        <v>44874</v>
      </c>
      <c r="C608" s="90">
        <v>53100</v>
      </c>
      <c r="D608" s="90">
        <v>52800</v>
      </c>
      <c r="E608" s="90">
        <v>51800</v>
      </c>
      <c r="F608" s="90">
        <v>48500</v>
      </c>
      <c r="G608" s="90">
        <v>53500</v>
      </c>
      <c r="H608" s="91" t="s">
        <v>25</v>
      </c>
      <c r="I608" s="90">
        <v>50000</v>
      </c>
      <c r="J608" s="90">
        <v>50700</v>
      </c>
      <c r="K608" s="90">
        <v>53400</v>
      </c>
      <c r="L608" s="91" t="s">
        <v>25</v>
      </c>
      <c r="M608" s="90">
        <v>51900</v>
      </c>
      <c r="N608" s="90">
        <v>53500</v>
      </c>
      <c r="O608" s="90">
        <v>50200</v>
      </c>
      <c r="P608" s="90">
        <v>49700</v>
      </c>
      <c r="Q608" s="90">
        <v>48300</v>
      </c>
      <c r="R608" s="90">
        <v>48500</v>
      </c>
      <c r="S608" s="90">
        <v>48300</v>
      </c>
      <c r="T608" s="90">
        <v>51000</v>
      </c>
      <c r="U608" s="90">
        <v>52000</v>
      </c>
      <c r="V608" s="90">
        <v>50800</v>
      </c>
      <c r="W608" s="90">
        <v>53000</v>
      </c>
      <c r="X608" s="90">
        <v>55300</v>
      </c>
      <c r="Y608" t="str">
        <f t="shared" si="67"/>
        <v>11-2022</v>
      </c>
      <c r="Z608">
        <f t="shared" si="68"/>
        <v>0</v>
      </c>
      <c r="AA608">
        <f t="shared" si="69"/>
        <v>0</v>
      </c>
      <c r="AB608">
        <f t="shared" si="70"/>
        <v>0</v>
      </c>
      <c r="AC608" t="str">
        <f t="shared" si="71"/>
        <v>L36</v>
      </c>
    </row>
    <row r="609" spans="1:29">
      <c r="A609" t="str">
        <f t="shared" si="66"/>
        <v>11-2022</v>
      </c>
      <c r="B609" s="93">
        <v>44875</v>
      </c>
      <c r="C609" s="90">
        <v>52700</v>
      </c>
      <c r="D609" s="90">
        <v>52800</v>
      </c>
      <c r="E609" s="90">
        <v>51500</v>
      </c>
      <c r="F609" s="90">
        <v>48300</v>
      </c>
      <c r="G609" s="90">
        <v>53500</v>
      </c>
      <c r="H609" s="91" t="s">
        <v>25</v>
      </c>
      <c r="I609" s="90">
        <v>50000</v>
      </c>
      <c r="J609" s="90">
        <v>50700</v>
      </c>
      <c r="K609" s="90">
        <v>52800</v>
      </c>
      <c r="L609" s="91" t="s">
        <v>25</v>
      </c>
      <c r="M609" s="90">
        <v>51600</v>
      </c>
      <c r="N609" s="90">
        <v>53500</v>
      </c>
      <c r="O609" s="90">
        <v>49800</v>
      </c>
      <c r="P609" s="90">
        <v>49700</v>
      </c>
      <c r="Q609" s="90">
        <v>48300</v>
      </c>
      <c r="R609" s="90">
        <v>48300</v>
      </c>
      <c r="S609" s="90">
        <v>48300</v>
      </c>
      <c r="T609" s="90">
        <v>50800</v>
      </c>
      <c r="U609" s="90">
        <v>52000</v>
      </c>
      <c r="V609" s="90">
        <v>50800</v>
      </c>
      <c r="W609" s="90">
        <v>53000</v>
      </c>
      <c r="X609" s="90">
        <v>55300</v>
      </c>
      <c r="Y609" t="str">
        <f t="shared" si="67"/>
        <v>11-2022</v>
      </c>
      <c r="Z609">
        <f t="shared" si="68"/>
        <v>0</v>
      </c>
      <c r="AA609">
        <f t="shared" si="69"/>
        <v>0</v>
      </c>
      <c r="AB609">
        <f t="shared" si="70"/>
        <v>0</v>
      </c>
      <c r="AC609" t="str">
        <f t="shared" si="71"/>
        <v>L36</v>
      </c>
    </row>
    <row r="610" spans="1:29">
      <c r="A610" t="str">
        <f t="shared" si="66"/>
        <v>11-2022</v>
      </c>
      <c r="B610" s="93">
        <v>44876</v>
      </c>
      <c r="C610" s="90">
        <v>52700</v>
      </c>
      <c r="D610" s="90">
        <v>52700</v>
      </c>
      <c r="E610" s="90">
        <v>51300</v>
      </c>
      <c r="F610" s="90">
        <v>48000</v>
      </c>
      <c r="G610" s="90">
        <v>53200</v>
      </c>
      <c r="H610" s="91" t="s">
        <v>25</v>
      </c>
      <c r="I610" s="90">
        <v>50000</v>
      </c>
      <c r="J610" s="90">
        <v>50400</v>
      </c>
      <c r="K610" s="90">
        <v>52700</v>
      </c>
      <c r="L610" s="91" t="s">
        <v>25</v>
      </c>
      <c r="M610" s="90">
        <v>51100</v>
      </c>
      <c r="N610" s="90">
        <v>53500</v>
      </c>
      <c r="O610" s="90">
        <v>49500</v>
      </c>
      <c r="P610" s="90">
        <v>49600</v>
      </c>
      <c r="Q610" s="90">
        <v>47300</v>
      </c>
      <c r="R610" s="90">
        <v>48100</v>
      </c>
      <c r="S610" s="90">
        <v>47800</v>
      </c>
      <c r="T610" s="90">
        <v>50500</v>
      </c>
      <c r="U610" s="90">
        <v>51700</v>
      </c>
      <c r="V610" s="90">
        <v>50800</v>
      </c>
      <c r="W610" s="90">
        <v>52600</v>
      </c>
      <c r="X610" s="90">
        <v>55100</v>
      </c>
      <c r="Y610" t="str">
        <f t="shared" si="67"/>
        <v>11-2022</v>
      </c>
      <c r="Z610">
        <f t="shared" si="68"/>
        <v>0</v>
      </c>
      <c r="AA610">
        <f t="shared" si="69"/>
        <v>0</v>
      </c>
      <c r="AB610">
        <f t="shared" si="70"/>
        <v>0</v>
      </c>
      <c r="AC610" t="str">
        <f t="shared" si="71"/>
        <v>L36</v>
      </c>
    </row>
    <row r="611" spans="1:29">
      <c r="A611" t="str">
        <f t="shared" si="66"/>
        <v>11-2022</v>
      </c>
      <c r="B611" s="93">
        <v>44877</v>
      </c>
      <c r="C611" s="90">
        <v>52200</v>
      </c>
      <c r="D611" s="90">
        <v>52700</v>
      </c>
      <c r="E611" s="90">
        <v>51300</v>
      </c>
      <c r="F611" s="90">
        <v>47800</v>
      </c>
      <c r="G611" s="90">
        <v>53100</v>
      </c>
      <c r="H611" s="91" t="s">
        <v>25</v>
      </c>
      <c r="I611" s="90">
        <v>49500</v>
      </c>
      <c r="J611" s="90">
        <v>50300</v>
      </c>
      <c r="K611" s="90">
        <v>52700</v>
      </c>
      <c r="L611" s="91" t="s">
        <v>25</v>
      </c>
      <c r="M611" s="90">
        <v>51100</v>
      </c>
      <c r="N611" s="90">
        <v>53000</v>
      </c>
      <c r="O611" s="90">
        <v>49500</v>
      </c>
      <c r="P611" s="90">
        <v>49200</v>
      </c>
      <c r="Q611" s="90">
        <v>47000</v>
      </c>
      <c r="R611" s="90">
        <v>48000</v>
      </c>
      <c r="S611" s="90">
        <v>47500</v>
      </c>
      <c r="T611" s="90">
        <v>50300</v>
      </c>
      <c r="U611" s="90">
        <v>51500</v>
      </c>
      <c r="V611" s="90">
        <v>50800</v>
      </c>
      <c r="W611" s="90">
        <v>52500</v>
      </c>
      <c r="X611" s="90">
        <v>54900</v>
      </c>
      <c r="Y611" t="str">
        <f t="shared" si="67"/>
        <v>11-2022</v>
      </c>
      <c r="Z611">
        <f t="shared" si="68"/>
        <v>0</v>
      </c>
      <c r="AA611">
        <f t="shared" si="69"/>
        <v>0</v>
      </c>
      <c r="AB611">
        <f t="shared" si="70"/>
        <v>0</v>
      </c>
      <c r="AC611" t="str">
        <f t="shared" si="71"/>
        <v>L36</v>
      </c>
    </row>
    <row r="612" spans="1:29">
      <c r="A612" t="str">
        <f t="shared" si="66"/>
        <v>11-2022</v>
      </c>
      <c r="B612" s="93">
        <v>44878</v>
      </c>
      <c r="C612" s="90" t="s">
        <v>24</v>
      </c>
      <c r="D612" s="90" t="s">
        <v>24</v>
      </c>
      <c r="E612" s="90" t="s">
        <v>24</v>
      </c>
      <c r="F612" s="90" t="s">
        <v>24</v>
      </c>
      <c r="G612" s="90" t="s">
        <v>24</v>
      </c>
      <c r="H612" s="90" t="s">
        <v>24</v>
      </c>
      <c r="I612" s="90" t="s">
        <v>24</v>
      </c>
      <c r="J612" s="90" t="s">
        <v>24</v>
      </c>
      <c r="K612" s="90" t="s">
        <v>24</v>
      </c>
      <c r="L612" s="90" t="s">
        <v>24</v>
      </c>
      <c r="M612" s="90" t="s">
        <v>24</v>
      </c>
      <c r="N612" s="90" t="s">
        <v>24</v>
      </c>
      <c r="O612" s="90" t="s">
        <v>24</v>
      </c>
      <c r="P612" s="90" t="s">
        <v>24</v>
      </c>
      <c r="Q612" s="90" t="s">
        <v>24</v>
      </c>
      <c r="R612" s="90" t="s">
        <v>24</v>
      </c>
      <c r="S612" s="90" t="s">
        <v>24</v>
      </c>
      <c r="T612" s="90" t="s">
        <v>24</v>
      </c>
      <c r="U612" s="90" t="s">
        <v>24</v>
      </c>
      <c r="V612" s="90" t="s">
        <v>24</v>
      </c>
      <c r="W612" s="90" t="s">
        <v>24</v>
      </c>
      <c r="X612" s="90" t="s">
        <v>24</v>
      </c>
      <c r="Y612" t="str">
        <f t="shared" si="67"/>
        <v>11-2022</v>
      </c>
      <c r="Z612">
        <f t="shared" si="68"/>
        <v>0</v>
      </c>
      <c r="AA612">
        <f t="shared" si="69"/>
        <v>0</v>
      </c>
      <c r="AB612">
        <f t="shared" si="70"/>
        <v>0</v>
      </c>
      <c r="AC612" t="str">
        <f t="shared" si="71"/>
        <v>L36</v>
      </c>
    </row>
    <row r="613" spans="1:29">
      <c r="A613" t="str">
        <f t="shared" si="66"/>
        <v>11-2022</v>
      </c>
      <c r="B613" s="93">
        <v>44879</v>
      </c>
      <c r="C613" s="90">
        <v>51800</v>
      </c>
      <c r="D613" s="90">
        <v>52500</v>
      </c>
      <c r="E613" s="90">
        <v>51000</v>
      </c>
      <c r="F613" s="90">
        <v>47000</v>
      </c>
      <c r="G613" s="90">
        <v>52300</v>
      </c>
      <c r="H613" s="91" t="s">
        <v>25</v>
      </c>
      <c r="I613" s="90">
        <v>49000</v>
      </c>
      <c r="J613" s="90">
        <v>49500</v>
      </c>
      <c r="K613" s="90">
        <v>51500</v>
      </c>
      <c r="L613" s="91" t="s">
        <v>25</v>
      </c>
      <c r="M613" s="90">
        <v>50600</v>
      </c>
      <c r="N613" s="90">
        <v>51500</v>
      </c>
      <c r="O613" s="90">
        <v>48800</v>
      </c>
      <c r="P613" s="90">
        <v>48600</v>
      </c>
      <c r="Q613" s="90">
        <v>46500</v>
      </c>
      <c r="R613" s="90">
        <v>47000</v>
      </c>
      <c r="S613" s="90">
        <v>47000</v>
      </c>
      <c r="T613" s="90">
        <v>49500</v>
      </c>
      <c r="U613" s="90">
        <v>50700</v>
      </c>
      <c r="V613" s="90">
        <v>50300</v>
      </c>
      <c r="W613" s="90">
        <v>51700</v>
      </c>
      <c r="X613" s="90">
        <v>54200</v>
      </c>
      <c r="Y613" t="str">
        <f t="shared" si="67"/>
        <v>11-2022</v>
      </c>
      <c r="Z613">
        <f t="shared" si="68"/>
        <v>0</v>
      </c>
      <c r="AA613">
        <f t="shared" si="69"/>
        <v>0</v>
      </c>
      <c r="AB613">
        <f t="shared" si="70"/>
        <v>0</v>
      </c>
      <c r="AC613" t="str">
        <f t="shared" si="71"/>
        <v>L36</v>
      </c>
    </row>
    <row r="614" spans="1:29">
      <c r="A614" t="str">
        <f t="shared" si="66"/>
        <v>11-2022</v>
      </c>
      <c r="B614" s="93">
        <v>44880</v>
      </c>
      <c r="C614" s="90">
        <v>51300</v>
      </c>
      <c r="D614" s="90">
        <v>52500</v>
      </c>
      <c r="E614" s="90">
        <v>51000</v>
      </c>
      <c r="F614" s="90">
        <v>47000</v>
      </c>
      <c r="G614" s="90">
        <v>52000</v>
      </c>
      <c r="H614" s="91" t="s">
        <v>25</v>
      </c>
      <c r="I614" s="90">
        <v>48500</v>
      </c>
      <c r="J614" s="90">
        <v>49500</v>
      </c>
      <c r="K614" s="90">
        <v>51500</v>
      </c>
      <c r="L614" s="91" t="s">
        <v>25</v>
      </c>
      <c r="M614" s="90">
        <v>50300</v>
      </c>
      <c r="N614" s="90">
        <v>51500</v>
      </c>
      <c r="O614" s="90">
        <v>48500</v>
      </c>
      <c r="P614" s="90">
        <v>48200</v>
      </c>
      <c r="Q614" s="90">
        <v>46000</v>
      </c>
      <c r="R614" s="90">
        <v>46400</v>
      </c>
      <c r="S614" s="90">
        <v>46500</v>
      </c>
      <c r="T614" s="90">
        <v>49500</v>
      </c>
      <c r="U614" s="90">
        <v>50000</v>
      </c>
      <c r="V614" s="90">
        <v>50300</v>
      </c>
      <c r="W614" s="90">
        <v>51500</v>
      </c>
      <c r="X614" s="90">
        <v>54100</v>
      </c>
      <c r="Y614" t="str">
        <f t="shared" si="67"/>
        <v>11-2022</v>
      </c>
      <c r="Z614">
        <f t="shared" si="68"/>
        <v>0</v>
      </c>
      <c r="AA614">
        <f t="shared" si="69"/>
        <v>0</v>
      </c>
      <c r="AB614">
        <f t="shared" si="70"/>
        <v>0</v>
      </c>
      <c r="AC614" t="str">
        <f t="shared" si="71"/>
        <v>L36</v>
      </c>
    </row>
    <row r="615" spans="1:29">
      <c r="A615" t="str">
        <f t="shared" si="66"/>
        <v>11-2022</v>
      </c>
      <c r="B615" s="93">
        <v>44881</v>
      </c>
      <c r="C615" s="90">
        <v>50500</v>
      </c>
      <c r="D615" s="90">
        <v>52300</v>
      </c>
      <c r="E615" s="90">
        <v>50800</v>
      </c>
      <c r="F615" s="90">
        <v>46500</v>
      </c>
      <c r="G615" s="90">
        <v>51800</v>
      </c>
      <c r="H615" s="91" t="s">
        <v>25</v>
      </c>
      <c r="I615" s="90">
        <v>48000</v>
      </c>
      <c r="J615" s="90">
        <v>49000</v>
      </c>
      <c r="K615" s="90">
        <v>51500</v>
      </c>
      <c r="L615" s="91" t="s">
        <v>25</v>
      </c>
      <c r="M615" s="90">
        <v>49900</v>
      </c>
      <c r="N615" s="90">
        <v>51500</v>
      </c>
      <c r="O615" s="90">
        <v>48000</v>
      </c>
      <c r="P615" s="90">
        <v>48000</v>
      </c>
      <c r="Q615" s="90">
        <v>45700</v>
      </c>
      <c r="R615" s="90">
        <v>46000</v>
      </c>
      <c r="S615" s="90">
        <v>46000</v>
      </c>
      <c r="T615" s="90">
        <v>49000</v>
      </c>
      <c r="U615" s="90">
        <v>49500</v>
      </c>
      <c r="V615" s="90">
        <v>49800</v>
      </c>
      <c r="W615" s="90">
        <v>51300</v>
      </c>
      <c r="X615" s="90">
        <v>53800</v>
      </c>
      <c r="Y615" t="str">
        <f t="shared" si="67"/>
        <v>11-2022</v>
      </c>
      <c r="Z615">
        <f t="shared" si="68"/>
        <v>0</v>
      </c>
      <c r="AA615">
        <f t="shared" si="69"/>
        <v>0</v>
      </c>
      <c r="AB615">
        <f t="shared" si="70"/>
        <v>0</v>
      </c>
      <c r="AC615" t="str">
        <f t="shared" si="71"/>
        <v>L36</v>
      </c>
    </row>
    <row r="616" spans="1:29">
      <c r="A616" t="str">
        <f t="shared" si="66"/>
        <v>11-2022</v>
      </c>
      <c r="B616" s="93">
        <v>44882</v>
      </c>
      <c r="C616" s="90">
        <v>49700</v>
      </c>
      <c r="D616" s="90">
        <v>52000</v>
      </c>
      <c r="E616" s="90">
        <v>50000</v>
      </c>
      <c r="F616" s="90">
        <v>45500</v>
      </c>
      <c r="G616" s="90">
        <v>51000</v>
      </c>
      <c r="H616" s="91" t="s">
        <v>25</v>
      </c>
      <c r="I616" s="90">
        <v>47500</v>
      </c>
      <c r="J616" s="90">
        <v>48500</v>
      </c>
      <c r="K616" s="90">
        <v>50500</v>
      </c>
      <c r="L616" s="91" t="s">
        <v>25</v>
      </c>
      <c r="M616" s="90">
        <v>48700</v>
      </c>
      <c r="N616" s="90">
        <v>50500</v>
      </c>
      <c r="O616" s="90">
        <v>47500</v>
      </c>
      <c r="P616" s="90">
        <v>47500</v>
      </c>
      <c r="Q616" s="90">
        <v>44500</v>
      </c>
      <c r="R616" s="90">
        <v>45000</v>
      </c>
      <c r="S616" s="90">
        <v>45400</v>
      </c>
      <c r="T616" s="90">
        <v>48000</v>
      </c>
      <c r="U616" s="90">
        <v>48500</v>
      </c>
      <c r="V616" s="90">
        <v>48800</v>
      </c>
      <c r="W616" s="90">
        <v>50800</v>
      </c>
      <c r="X616" s="90">
        <v>53300</v>
      </c>
      <c r="Y616" t="str">
        <f t="shared" si="67"/>
        <v>11-2022</v>
      </c>
      <c r="Z616">
        <f t="shared" si="68"/>
        <v>0</v>
      </c>
      <c r="AA616">
        <f t="shared" si="69"/>
        <v>0</v>
      </c>
      <c r="AB616">
        <f t="shared" si="70"/>
        <v>0</v>
      </c>
      <c r="AC616" t="str">
        <f t="shared" si="71"/>
        <v>L36</v>
      </c>
    </row>
    <row r="617" spans="1:29">
      <c r="A617" t="str">
        <f t="shared" si="66"/>
        <v>11-2022</v>
      </c>
      <c r="B617" s="93">
        <v>44883</v>
      </c>
      <c r="C617" s="90">
        <v>48600</v>
      </c>
      <c r="D617" s="90">
        <v>51500</v>
      </c>
      <c r="E617" s="90">
        <v>49600</v>
      </c>
      <c r="F617" s="90">
        <v>45000</v>
      </c>
      <c r="G617" s="90">
        <v>50500</v>
      </c>
      <c r="H617" s="91" t="s">
        <v>25</v>
      </c>
      <c r="I617" s="90">
        <v>47000</v>
      </c>
      <c r="J617" s="90">
        <v>47900</v>
      </c>
      <c r="K617" s="90">
        <v>50300</v>
      </c>
      <c r="L617" s="91" t="s">
        <v>25</v>
      </c>
      <c r="M617" s="90">
        <v>48000</v>
      </c>
      <c r="N617" s="90">
        <v>50300</v>
      </c>
      <c r="O617" s="90">
        <v>46800</v>
      </c>
      <c r="P617" s="90">
        <v>46700</v>
      </c>
      <c r="Q617" s="90">
        <v>44300</v>
      </c>
      <c r="R617" s="90">
        <v>44600</v>
      </c>
      <c r="S617" s="90">
        <v>44800</v>
      </c>
      <c r="T617" s="90">
        <v>47500</v>
      </c>
      <c r="U617" s="90">
        <v>48000</v>
      </c>
      <c r="V617" s="90">
        <v>48800</v>
      </c>
      <c r="W617" s="90">
        <v>50500</v>
      </c>
      <c r="X617" s="90">
        <v>53100</v>
      </c>
      <c r="Y617" t="str">
        <f t="shared" si="67"/>
        <v>11-2022</v>
      </c>
      <c r="Z617">
        <f t="shared" si="68"/>
        <v>0</v>
      </c>
      <c r="AA617">
        <f t="shared" si="69"/>
        <v>0</v>
      </c>
      <c r="AB617">
        <f t="shared" si="70"/>
        <v>0</v>
      </c>
      <c r="AC617" t="str">
        <f t="shared" si="71"/>
        <v>L36</v>
      </c>
    </row>
    <row r="618" spans="1:29">
      <c r="A618" t="str">
        <f t="shared" si="66"/>
        <v>11-2022</v>
      </c>
      <c r="B618" s="93">
        <v>44884</v>
      </c>
      <c r="C618" s="90">
        <v>52500</v>
      </c>
      <c r="D618" s="90">
        <v>54000</v>
      </c>
      <c r="E618" s="90">
        <v>50400</v>
      </c>
      <c r="F618" s="90">
        <v>48000</v>
      </c>
      <c r="G618" s="90">
        <v>55400</v>
      </c>
      <c r="H618" s="91" t="s">
        <v>25</v>
      </c>
      <c r="I618" s="90">
        <v>50000</v>
      </c>
      <c r="J618" s="90">
        <v>50700</v>
      </c>
      <c r="K618" s="90">
        <v>54400</v>
      </c>
      <c r="L618" s="91" t="s">
        <v>25</v>
      </c>
      <c r="M618" s="90">
        <v>50000</v>
      </c>
      <c r="N618" s="90">
        <v>52900</v>
      </c>
      <c r="O618" s="90">
        <v>48000</v>
      </c>
      <c r="P618" s="91" t="s">
        <v>25</v>
      </c>
      <c r="Q618" s="90">
        <v>48700</v>
      </c>
      <c r="R618" s="90">
        <v>49200</v>
      </c>
      <c r="S618" s="90">
        <v>48000</v>
      </c>
      <c r="T618" s="90">
        <v>50500</v>
      </c>
      <c r="U618" s="90">
        <v>51000</v>
      </c>
      <c r="V618" s="90">
        <v>52800</v>
      </c>
      <c r="W618" s="90">
        <v>53300</v>
      </c>
      <c r="X618" s="90">
        <v>55400</v>
      </c>
      <c r="Y618" t="str">
        <f t="shared" si="67"/>
        <v>11-2022</v>
      </c>
      <c r="Z618">
        <f t="shared" si="68"/>
        <v>0</v>
      </c>
      <c r="AA618">
        <f t="shared" si="69"/>
        <v>0</v>
      </c>
      <c r="AB618">
        <f t="shared" si="70"/>
        <v>0</v>
      </c>
      <c r="AC618" t="str">
        <f t="shared" si="71"/>
        <v>L36</v>
      </c>
    </row>
    <row r="619" spans="1:29">
      <c r="A619" t="str">
        <f t="shared" si="66"/>
        <v>11-2022</v>
      </c>
      <c r="B619" s="93">
        <v>44885</v>
      </c>
      <c r="C619" s="90" t="s">
        <v>24</v>
      </c>
      <c r="D619" s="90" t="s">
        <v>24</v>
      </c>
      <c r="E619" s="90" t="s">
        <v>24</v>
      </c>
      <c r="F619" s="90" t="s">
        <v>24</v>
      </c>
      <c r="G619" s="90" t="s">
        <v>24</v>
      </c>
      <c r="H619" s="90" t="s">
        <v>24</v>
      </c>
      <c r="I619" s="90" t="s">
        <v>24</v>
      </c>
      <c r="J619" s="90" t="s">
        <v>24</v>
      </c>
      <c r="K619" s="90" t="s">
        <v>24</v>
      </c>
      <c r="L619" s="90" t="s">
        <v>24</v>
      </c>
      <c r="M619" s="90" t="s">
        <v>24</v>
      </c>
      <c r="N619" s="90" t="s">
        <v>24</v>
      </c>
      <c r="O619" s="90" t="s">
        <v>24</v>
      </c>
      <c r="P619" s="90" t="s">
        <v>24</v>
      </c>
      <c r="Q619" s="90" t="s">
        <v>24</v>
      </c>
      <c r="R619" s="90" t="s">
        <v>24</v>
      </c>
      <c r="S619" s="90" t="s">
        <v>24</v>
      </c>
      <c r="T619" s="90" t="s">
        <v>24</v>
      </c>
      <c r="U619" s="90" t="s">
        <v>24</v>
      </c>
      <c r="V619" s="90" t="s">
        <v>24</v>
      </c>
      <c r="W619" s="90" t="s">
        <v>24</v>
      </c>
      <c r="X619" s="90" t="s">
        <v>24</v>
      </c>
      <c r="Y619" t="str">
        <f t="shared" si="67"/>
        <v>11-2022</v>
      </c>
      <c r="Z619">
        <f t="shared" si="68"/>
        <v>0</v>
      </c>
      <c r="AA619">
        <f t="shared" si="69"/>
        <v>0</v>
      </c>
      <c r="AB619">
        <f t="shared" si="70"/>
        <v>0</v>
      </c>
      <c r="AC619" t="str">
        <f t="shared" si="71"/>
        <v>L36</v>
      </c>
    </row>
    <row r="620" spans="1:29">
      <c r="A620" t="str">
        <f t="shared" si="66"/>
        <v>11-2022</v>
      </c>
      <c r="B620" s="93">
        <v>44886</v>
      </c>
      <c r="C620" s="90">
        <v>53200</v>
      </c>
      <c r="D620" s="90">
        <v>53500</v>
      </c>
      <c r="E620" s="90">
        <v>51500</v>
      </c>
      <c r="F620" s="90">
        <v>48000</v>
      </c>
      <c r="G620" s="90">
        <v>55400</v>
      </c>
      <c r="H620" s="91" t="s">
        <v>25</v>
      </c>
      <c r="I620" s="90">
        <v>50000</v>
      </c>
      <c r="J620" s="90">
        <v>51400</v>
      </c>
      <c r="K620" s="90">
        <v>54500</v>
      </c>
      <c r="L620" s="91" t="s">
        <v>25</v>
      </c>
      <c r="M620" s="90">
        <v>50300</v>
      </c>
      <c r="N620" s="90">
        <v>53200</v>
      </c>
      <c r="O620" s="90">
        <v>50000</v>
      </c>
      <c r="P620" s="90">
        <v>49300</v>
      </c>
      <c r="Q620" s="90">
        <v>48200</v>
      </c>
      <c r="R620" s="90">
        <v>48600</v>
      </c>
      <c r="S620" s="90">
        <v>49000</v>
      </c>
      <c r="T620" s="90">
        <v>50500</v>
      </c>
      <c r="U620" s="90">
        <v>51600</v>
      </c>
      <c r="V620" s="90">
        <v>52300</v>
      </c>
      <c r="W620" s="90">
        <v>54000</v>
      </c>
      <c r="X620" s="90">
        <v>56000</v>
      </c>
      <c r="Y620" t="str">
        <f t="shared" si="67"/>
        <v>11-2022</v>
      </c>
      <c r="Z620">
        <f t="shared" si="68"/>
        <v>0</v>
      </c>
      <c r="AA620">
        <f t="shared" si="69"/>
        <v>0</v>
      </c>
      <c r="AB620">
        <f t="shared" si="70"/>
        <v>0</v>
      </c>
      <c r="AC620" t="str">
        <f t="shared" si="71"/>
        <v>L36</v>
      </c>
    </row>
    <row r="621" spans="1:29">
      <c r="A621" t="str">
        <f t="shared" si="66"/>
        <v>11-2022</v>
      </c>
      <c r="B621" s="93">
        <v>44887</v>
      </c>
      <c r="C621" s="90">
        <v>51400</v>
      </c>
      <c r="D621" s="90">
        <v>53000</v>
      </c>
      <c r="E621" s="90">
        <v>51200</v>
      </c>
      <c r="F621" s="90">
        <v>47500</v>
      </c>
      <c r="G621" s="90">
        <v>55200</v>
      </c>
      <c r="H621" s="91" t="s">
        <v>25</v>
      </c>
      <c r="I621" s="90">
        <v>49500</v>
      </c>
      <c r="J621" s="90">
        <v>51000</v>
      </c>
      <c r="K621" s="90">
        <v>54000</v>
      </c>
      <c r="L621" s="91" t="s">
        <v>25</v>
      </c>
      <c r="M621" s="90">
        <v>50000</v>
      </c>
      <c r="N621" s="90">
        <v>53200</v>
      </c>
      <c r="O621" s="90">
        <v>49500</v>
      </c>
      <c r="P621" s="90">
        <v>49100</v>
      </c>
      <c r="Q621" s="90">
        <v>46700</v>
      </c>
      <c r="R621" s="90">
        <v>47400</v>
      </c>
      <c r="S621" s="90">
        <v>48300</v>
      </c>
      <c r="T621" s="90">
        <v>50000</v>
      </c>
      <c r="U621" s="90">
        <v>51000</v>
      </c>
      <c r="V621" s="90">
        <v>51800</v>
      </c>
      <c r="W621" s="90">
        <v>54000</v>
      </c>
      <c r="X621" s="90">
        <v>56000</v>
      </c>
      <c r="Y621" t="str">
        <f t="shared" si="67"/>
        <v>11-2022</v>
      </c>
      <c r="Z621">
        <f t="shared" si="68"/>
        <v>0</v>
      </c>
      <c r="AA621">
        <f t="shared" si="69"/>
        <v>0</v>
      </c>
      <c r="AB621">
        <f t="shared" si="70"/>
        <v>0</v>
      </c>
      <c r="AC621" t="str">
        <f t="shared" si="71"/>
        <v>L36</v>
      </c>
    </row>
    <row r="622" spans="1:29">
      <c r="A622" t="str">
        <f t="shared" si="66"/>
        <v>11-2022</v>
      </c>
      <c r="B622" s="93">
        <v>44888</v>
      </c>
      <c r="C622" s="90">
        <v>50700</v>
      </c>
      <c r="D622" s="90">
        <v>52700</v>
      </c>
      <c r="E622" s="90">
        <v>50700</v>
      </c>
      <c r="F622" s="90">
        <v>46300</v>
      </c>
      <c r="G622" s="90">
        <v>54200</v>
      </c>
      <c r="H622" s="91" t="s">
        <v>25</v>
      </c>
      <c r="I622" s="90">
        <v>49000</v>
      </c>
      <c r="J622" s="90">
        <v>50200</v>
      </c>
      <c r="K622" s="90">
        <v>53500</v>
      </c>
      <c r="L622" s="91" t="s">
        <v>25</v>
      </c>
      <c r="M622" s="90">
        <v>49700</v>
      </c>
      <c r="N622" s="90">
        <v>53200</v>
      </c>
      <c r="O622" s="90">
        <v>48800</v>
      </c>
      <c r="P622" s="90">
        <v>48800</v>
      </c>
      <c r="Q622" s="90">
        <v>46000</v>
      </c>
      <c r="R622" s="90">
        <v>46500</v>
      </c>
      <c r="S622" s="90">
        <v>47300</v>
      </c>
      <c r="T622" s="90">
        <v>48800</v>
      </c>
      <c r="U622" s="90">
        <v>50000</v>
      </c>
      <c r="V622" s="90">
        <v>50800</v>
      </c>
      <c r="W622" s="90">
        <v>53200</v>
      </c>
      <c r="X622" s="90">
        <v>55500</v>
      </c>
      <c r="Y622" t="str">
        <f t="shared" si="67"/>
        <v>11-2022</v>
      </c>
      <c r="Z622">
        <f t="shared" si="68"/>
        <v>0</v>
      </c>
      <c r="AA622">
        <f t="shared" si="69"/>
        <v>0</v>
      </c>
      <c r="AB622">
        <f t="shared" si="70"/>
        <v>0</v>
      </c>
      <c r="AC622" t="str">
        <f t="shared" si="71"/>
        <v>L36</v>
      </c>
    </row>
    <row r="623" spans="1:29">
      <c r="A623" t="str">
        <f t="shared" si="66"/>
        <v>11-2022</v>
      </c>
      <c r="B623" s="93">
        <v>44889</v>
      </c>
      <c r="C623" s="90">
        <v>49300</v>
      </c>
      <c r="D623" s="90">
        <v>52000</v>
      </c>
      <c r="E623" s="90">
        <v>49900</v>
      </c>
      <c r="F623" s="90">
        <v>45300</v>
      </c>
      <c r="G623" s="90">
        <v>53400</v>
      </c>
      <c r="H623" s="91" t="s">
        <v>25</v>
      </c>
      <c r="I623" s="90">
        <v>48500</v>
      </c>
      <c r="J623" s="90">
        <v>49500</v>
      </c>
      <c r="K623" s="90">
        <v>52500</v>
      </c>
      <c r="L623" s="91" t="s">
        <v>25</v>
      </c>
      <c r="M623" s="90">
        <v>48900</v>
      </c>
      <c r="N623" s="90">
        <v>51900</v>
      </c>
      <c r="O623" s="90">
        <v>47900</v>
      </c>
      <c r="P623" s="90">
        <v>47800</v>
      </c>
      <c r="Q623" s="90">
        <v>45000</v>
      </c>
      <c r="R623" s="90">
        <v>44700</v>
      </c>
      <c r="S623" s="90">
        <v>46800</v>
      </c>
      <c r="T623" s="90">
        <v>47800</v>
      </c>
      <c r="U623" s="90">
        <v>49800</v>
      </c>
      <c r="V623" s="90">
        <v>50800</v>
      </c>
      <c r="W623" s="90">
        <v>52000</v>
      </c>
      <c r="X623" s="90">
        <v>54500</v>
      </c>
      <c r="Y623" t="str">
        <f t="shared" si="67"/>
        <v>11-2022</v>
      </c>
      <c r="Z623">
        <f t="shared" si="68"/>
        <v>0</v>
      </c>
      <c r="AA623">
        <f t="shared" si="69"/>
        <v>0</v>
      </c>
      <c r="AB623">
        <f t="shared" si="70"/>
        <v>0</v>
      </c>
      <c r="AC623" t="str">
        <f t="shared" si="71"/>
        <v>L36</v>
      </c>
    </row>
    <row r="624" spans="1:29">
      <c r="A624" t="str">
        <f t="shared" si="66"/>
        <v>11-2022</v>
      </c>
      <c r="B624" s="93">
        <v>44890</v>
      </c>
      <c r="C624" s="90">
        <v>49600</v>
      </c>
      <c r="D624" s="90">
        <v>51500</v>
      </c>
      <c r="E624" s="90">
        <v>49700</v>
      </c>
      <c r="F624" s="90">
        <v>45300</v>
      </c>
      <c r="G624" s="90">
        <v>52800</v>
      </c>
      <c r="H624" s="91" t="s">
        <v>25</v>
      </c>
      <c r="I624" s="90">
        <v>48000</v>
      </c>
      <c r="J624" s="90">
        <v>49000</v>
      </c>
      <c r="K624" s="90">
        <v>52000</v>
      </c>
      <c r="L624" s="91" t="s">
        <v>25</v>
      </c>
      <c r="M624" s="90">
        <v>48900</v>
      </c>
      <c r="N624" s="90">
        <v>52100</v>
      </c>
      <c r="O624" s="90">
        <v>47700</v>
      </c>
      <c r="P624" s="90">
        <v>46500</v>
      </c>
      <c r="Q624" s="90">
        <v>44500</v>
      </c>
      <c r="R624" s="90">
        <v>44800</v>
      </c>
      <c r="S624" s="90">
        <v>44800</v>
      </c>
      <c r="T624" s="90">
        <v>47800</v>
      </c>
      <c r="U624" s="90">
        <v>49500</v>
      </c>
      <c r="V624" s="90">
        <v>50800</v>
      </c>
      <c r="W624" s="90">
        <v>52000</v>
      </c>
      <c r="X624" s="90">
        <v>54500</v>
      </c>
      <c r="Y624" t="str">
        <f t="shared" si="67"/>
        <v>11-2022</v>
      </c>
      <c r="Z624">
        <f t="shared" si="68"/>
        <v>0</v>
      </c>
      <c r="AA624">
        <f t="shared" si="69"/>
        <v>0</v>
      </c>
      <c r="AB624">
        <f t="shared" si="70"/>
        <v>0</v>
      </c>
      <c r="AC624" t="str">
        <f t="shared" si="71"/>
        <v>L36</v>
      </c>
    </row>
    <row r="625" spans="1:29">
      <c r="A625" t="str">
        <f t="shared" si="66"/>
        <v>11-2022</v>
      </c>
      <c r="B625" s="93">
        <v>44891</v>
      </c>
      <c r="C625" s="90">
        <v>49800</v>
      </c>
      <c r="D625" s="90">
        <v>51500</v>
      </c>
      <c r="E625" s="90">
        <v>50200</v>
      </c>
      <c r="F625" s="90">
        <v>45800</v>
      </c>
      <c r="G625" s="90">
        <v>52800</v>
      </c>
      <c r="H625" s="91" t="s">
        <v>25</v>
      </c>
      <c r="I625" s="90">
        <v>48500</v>
      </c>
      <c r="J625" s="90">
        <v>49000</v>
      </c>
      <c r="K625" s="90">
        <v>52000</v>
      </c>
      <c r="L625" s="91" t="s">
        <v>25</v>
      </c>
      <c r="M625" s="90">
        <v>49000</v>
      </c>
      <c r="N625" s="90">
        <v>52100</v>
      </c>
      <c r="O625" s="90">
        <v>48500</v>
      </c>
      <c r="P625" s="90">
        <v>47300</v>
      </c>
      <c r="Q625" s="90">
        <v>45200</v>
      </c>
      <c r="R625" s="90">
        <v>45400</v>
      </c>
      <c r="S625" s="90">
        <v>46100</v>
      </c>
      <c r="T625" s="90">
        <v>48300</v>
      </c>
      <c r="U625" s="90">
        <v>49500</v>
      </c>
      <c r="V625" s="90">
        <v>51800</v>
      </c>
      <c r="W625" s="90">
        <v>52000</v>
      </c>
      <c r="X625" s="90">
        <v>54500</v>
      </c>
      <c r="Y625" t="str">
        <f t="shared" si="67"/>
        <v>11-2022</v>
      </c>
      <c r="Z625">
        <f t="shared" si="68"/>
        <v>0</v>
      </c>
      <c r="AA625">
        <f t="shared" si="69"/>
        <v>0</v>
      </c>
      <c r="AB625">
        <f t="shared" si="70"/>
        <v>0</v>
      </c>
      <c r="AC625" t="str">
        <f t="shared" si="71"/>
        <v>L36</v>
      </c>
    </row>
    <row r="626" spans="1:29">
      <c r="A626" t="str">
        <f t="shared" si="66"/>
        <v>11-2022</v>
      </c>
      <c r="B626" s="93">
        <v>44892</v>
      </c>
      <c r="C626" s="90" t="s">
        <v>24</v>
      </c>
      <c r="D626" s="90" t="s">
        <v>24</v>
      </c>
      <c r="E626" s="90" t="s">
        <v>24</v>
      </c>
      <c r="F626" s="90" t="s">
        <v>24</v>
      </c>
      <c r="G626" s="90" t="s">
        <v>24</v>
      </c>
      <c r="H626" s="90" t="s">
        <v>24</v>
      </c>
      <c r="I626" s="90" t="s">
        <v>24</v>
      </c>
      <c r="J626" s="90" t="s">
        <v>24</v>
      </c>
      <c r="K626" s="90" t="s">
        <v>24</v>
      </c>
      <c r="L626" s="90" t="s">
        <v>24</v>
      </c>
      <c r="M626" s="90" t="s">
        <v>24</v>
      </c>
      <c r="N626" s="90" t="s">
        <v>24</v>
      </c>
      <c r="O626" s="90" t="s">
        <v>24</v>
      </c>
      <c r="P626" s="90" t="s">
        <v>24</v>
      </c>
      <c r="Q626" s="90" t="s">
        <v>24</v>
      </c>
      <c r="R626" s="90" t="s">
        <v>24</v>
      </c>
      <c r="S626" s="90" t="s">
        <v>24</v>
      </c>
      <c r="T626" s="90" t="s">
        <v>24</v>
      </c>
      <c r="U626" s="90" t="s">
        <v>24</v>
      </c>
      <c r="V626" s="90" t="s">
        <v>24</v>
      </c>
      <c r="W626" s="90" t="s">
        <v>24</v>
      </c>
      <c r="X626" s="90" t="s">
        <v>24</v>
      </c>
      <c r="Y626" t="str">
        <f t="shared" si="67"/>
        <v>11-2022</v>
      </c>
      <c r="Z626">
        <f t="shared" si="68"/>
        <v>0</v>
      </c>
      <c r="AA626">
        <f t="shared" si="69"/>
        <v>0</v>
      </c>
      <c r="AB626">
        <f t="shared" si="70"/>
        <v>0</v>
      </c>
      <c r="AC626" t="str">
        <f t="shared" si="71"/>
        <v>L36</v>
      </c>
    </row>
    <row r="627" spans="1:29">
      <c r="A627" t="str">
        <f t="shared" si="66"/>
        <v>11-2022</v>
      </c>
      <c r="B627" s="93">
        <v>44893</v>
      </c>
      <c r="C627" s="90">
        <v>49500</v>
      </c>
      <c r="D627" s="90">
        <v>51800</v>
      </c>
      <c r="E627" s="90">
        <v>50500</v>
      </c>
      <c r="F627" s="90">
        <v>46300</v>
      </c>
      <c r="G627" s="90">
        <v>52300</v>
      </c>
      <c r="H627" s="91" t="s">
        <v>25</v>
      </c>
      <c r="I627" s="90">
        <v>48500</v>
      </c>
      <c r="J627" s="90">
        <v>48800</v>
      </c>
      <c r="K627" s="90">
        <v>49200</v>
      </c>
      <c r="L627" s="91" t="s">
        <v>25</v>
      </c>
      <c r="M627" s="90">
        <v>49200</v>
      </c>
      <c r="N627" s="90">
        <v>52000</v>
      </c>
      <c r="O627" s="90">
        <v>48500</v>
      </c>
      <c r="P627" s="90">
        <v>47300</v>
      </c>
      <c r="Q627" s="90">
        <v>45200</v>
      </c>
      <c r="R627" s="90">
        <v>45400</v>
      </c>
      <c r="S627" s="90">
        <v>45300</v>
      </c>
      <c r="T627" s="90">
        <v>48800</v>
      </c>
      <c r="U627" s="90">
        <v>48500</v>
      </c>
      <c r="V627" s="90">
        <v>49800</v>
      </c>
      <c r="W627" s="90">
        <v>51600</v>
      </c>
      <c r="X627" s="90">
        <v>54300</v>
      </c>
      <c r="Y627" t="str">
        <f t="shared" si="67"/>
        <v>11-2022</v>
      </c>
      <c r="Z627">
        <f t="shared" si="68"/>
        <v>0</v>
      </c>
      <c r="AA627">
        <f t="shared" si="69"/>
        <v>0</v>
      </c>
      <c r="AB627">
        <f t="shared" si="70"/>
        <v>0</v>
      </c>
      <c r="AC627" t="str">
        <f t="shared" si="71"/>
        <v>L36</v>
      </c>
    </row>
    <row r="628" spans="1:29">
      <c r="A628" t="str">
        <f t="shared" si="66"/>
        <v>11-2022</v>
      </c>
      <c r="B628" s="93">
        <v>44894</v>
      </c>
      <c r="C628" s="90">
        <v>49700</v>
      </c>
      <c r="D628" s="90">
        <v>52000</v>
      </c>
      <c r="E628" s="90">
        <v>50900</v>
      </c>
      <c r="F628" s="90">
        <v>46800</v>
      </c>
      <c r="G628" s="90">
        <v>52300</v>
      </c>
      <c r="H628" s="91" t="s">
        <v>25</v>
      </c>
      <c r="I628" s="90">
        <v>49000</v>
      </c>
      <c r="J628" s="90">
        <v>48800</v>
      </c>
      <c r="K628" s="90">
        <v>49500</v>
      </c>
      <c r="L628" s="91" t="s">
        <v>25</v>
      </c>
      <c r="M628" s="90">
        <v>49800</v>
      </c>
      <c r="N628" s="90">
        <v>52000</v>
      </c>
      <c r="O628" s="90">
        <v>48500</v>
      </c>
      <c r="P628" s="90">
        <v>47700</v>
      </c>
      <c r="Q628" s="90">
        <v>45700</v>
      </c>
      <c r="R628" s="90">
        <v>45900</v>
      </c>
      <c r="S628" s="90">
        <v>46000</v>
      </c>
      <c r="T628" s="90">
        <v>49300</v>
      </c>
      <c r="U628" s="90">
        <v>48900</v>
      </c>
      <c r="V628" s="90">
        <v>49800</v>
      </c>
      <c r="W628" s="90">
        <v>51600</v>
      </c>
      <c r="X628" s="90">
        <v>54300</v>
      </c>
      <c r="Y628" t="str">
        <f t="shared" si="67"/>
        <v>11-2022</v>
      </c>
      <c r="Z628">
        <f t="shared" si="68"/>
        <v>0</v>
      </c>
      <c r="AA628">
        <f t="shared" si="69"/>
        <v>0</v>
      </c>
      <c r="AB628">
        <f t="shared" si="70"/>
        <v>0</v>
      </c>
      <c r="AC628" t="str">
        <f t="shared" si="71"/>
        <v>L36</v>
      </c>
    </row>
    <row r="629" spans="1:29">
      <c r="A629" t="str">
        <f t="shared" si="66"/>
        <v>11-2022</v>
      </c>
      <c r="B629" s="93">
        <v>44895</v>
      </c>
      <c r="C629" s="90">
        <v>51200</v>
      </c>
      <c r="D629" s="90">
        <v>52200</v>
      </c>
      <c r="E629" s="90">
        <v>51400</v>
      </c>
      <c r="F629" s="90">
        <v>47900</v>
      </c>
      <c r="G629" s="90">
        <v>52400</v>
      </c>
      <c r="H629" s="91" t="s">
        <v>25</v>
      </c>
      <c r="I629" s="90">
        <v>50000</v>
      </c>
      <c r="J629" s="90">
        <v>49700</v>
      </c>
      <c r="K629" s="90">
        <v>51000</v>
      </c>
      <c r="L629" s="91" t="s">
        <v>25</v>
      </c>
      <c r="M629" s="90">
        <v>50600</v>
      </c>
      <c r="N629" s="90">
        <v>52400</v>
      </c>
      <c r="O629" s="90">
        <v>49300</v>
      </c>
      <c r="P629" s="90">
        <v>48300</v>
      </c>
      <c r="Q629" s="90">
        <v>47100</v>
      </c>
      <c r="R629" s="90">
        <v>47300</v>
      </c>
      <c r="S629" s="90">
        <v>47300</v>
      </c>
      <c r="T629" s="90">
        <v>50400</v>
      </c>
      <c r="U629" s="90">
        <v>50000</v>
      </c>
      <c r="V629" s="90">
        <v>51300</v>
      </c>
      <c r="W629" s="90">
        <v>51900</v>
      </c>
      <c r="X629" s="90">
        <v>54500</v>
      </c>
      <c r="Y629" t="str">
        <f t="shared" si="67"/>
        <v>11-2022</v>
      </c>
      <c r="Z629">
        <f t="shared" si="68"/>
        <v>0</v>
      </c>
      <c r="AA629">
        <f t="shared" si="69"/>
        <v>0</v>
      </c>
      <c r="AB629">
        <f t="shared" si="70"/>
        <v>0</v>
      </c>
      <c r="AC629" t="str">
        <f t="shared" si="71"/>
        <v>L36</v>
      </c>
    </row>
    <row r="630" spans="1:29">
      <c r="A630" t="str">
        <f t="shared" si="66"/>
        <v>12-2022</v>
      </c>
      <c r="B630" s="93">
        <v>44896</v>
      </c>
      <c r="C630" s="90">
        <v>51300</v>
      </c>
      <c r="D630" s="90">
        <v>52200</v>
      </c>
      <c r="E630" s="90">
        <v>51400</v>
      </c>
      <c r="F630" s="90">
        <v>47700</v>
      </c>
      <c r="G630" s="90">
        <v>52300</v>
      </c>
      <c r="H630" s="91" t="s">
        <v>25</v>
      </c>
      <c r="I630" s="90">
        <v>50500</v>
      </c>
      <c r="J630" s="90">
        <v>50500</v>
      </c>
      <c r="K630" s="90">
        <v>51700</v>
      </c>
      <c r="L630" s="91" t="s">
        <v>25</v>
      </c>
      <c r="M630" s="90">
        <v>51400</v>
      </c>
      <c r="N630" s="90">
        <v>52800</v>
      </c>
      <c r="O630" s="90">
        <v>49300</v>
      </c>
      <c r="P630" s="90">
        <v>49000</v>
      </c>
      <c r="Q630" s="90">
        <v>47300</v>
      </c>
      <c r="R630" s="90">
        <v>47300</v>
      </c>
      <c r="S630" s="90">
        <v>47500</v>
      </c>
      <c r="T630" s="90">
        <v>50200</v>
      </c>
      <c r="U630" s="90">
        <v>50000</v>
      </c>
      <c r="V630" s="90">
        <v>51300</v>
      </c>
      <c r="W630" s="90">
        <v>52800</v>
      </c>
      <c r="X630" s="90">
        <v>55300</v>
      </c>
      <c r="Y630" t="str">
        <f t="shared" si="67"/>
        <v>12-2022</v>
      </c>
      <c r="Z630">
        <f t="shared" si="68"/>
        <v>0</v>
      </c>
      <c r="AA630">
        <f t="shared" si="69"/>
        <v>0</v>
      </c>
      <c r="AB630">
        <f t="shared" si="70"/>
        <v>0</v>
      </c>
      <c r="AC630" t="str">
        <f t="shared" si="71"/>
        <v>L36</v>
      </c>
    </row>
    <row r="631" spans="1:29">
      <c r="A631" t="str">
        <f t="shared" si="66"/>
        <v>12-2022</v>
      </c>
      <c r="B631" s="93">
        <v>44897</v>
      </c>
      <c r="C631" s="90">
        <v>51300</v>
      </c>
      <c r="D631" s="90">
        <v>52200</v>
      </c>
      <c r="E631" s="90">
        <v>51400</v>
      </c>
      <c r="F631" s="90">
        <v>47300</v>
      </c>
      <c r="G631" s="90">
        <v>52600</v>
      </c>
      <c r="H631" s="91" t="s">
        <v>25</v>
      </c>
      <c r="I631" s="90">
        <v>50500</v>
      </c>
      <c r="J631" s="90">
        <v>50000</v>
      </c>
      <c r="K631" s="90">
        <v>51700</v>
      </c>
      <c r="L631" s="91" t="s">
        <v>25</v>
      </c>
      <c r="M631" s="90">
        <v>51600</v>
      </c>
      <c r="N631" s="90">
        <v>52800</v>
      </c>
      <c r="O631" s="90">
        <v>49200</v>
      </c>
      <c r="P631" s="90">
        <v>48700</v>
      </c>
      <c r="Q631" s="90">
        <v>47000</v>
      </c>
      <c r="R631" s="90">
        <v>46900</v>
      </c>
      <c r="S631" s="90">
        <v>47000</v>
      </c>
      <c r="T631" s="90">
        <v>49800</v>
      </c>
      <c r="U631" s="90">
        <v>50000</v>
      </c>
      <c r="V631" s="90">
        <v>51300</v>
      </c>
      <c r="W631" s="90">
        <v>52800</v>
      </c>
      <c r="X631" s="90">
        <v>55300</v>
      </c>
      <c r="Y631" t="str">
        <f t="shared" si="67"/>
        <v>12-2022</v>
      </c>
      <c r="Z631">
        <f t="shared" si="68"/>
        <v>0</v>
      </c>
      <c r="AA631">
        <f t="shared" si="69"/>
        <v>0</v>
      </c>
      <c r="AB631">
        <f t="shared" si="70"/>
        <v>0</v>
      </c>
      <c r="AC631" t="str">
        <f t="shared" si="71"/>
        <v>L36</v>
      </c>
    </row>
    <row r="632" spans="1:29">
      <c r="A632" t="str">
        <f t="shared" si="66"/>
        <v>12-2022</v>
      </c>
      <c r="B632" s="93">
        <v>44898</v>
      </c>
      <c r="C632" s="90">
        <v>51300</v>
      </c>
      <c r="D632" s="90">
        <v>52200</v>
      </c>
      <c r="E632" s="90">
        <v>51150</v>
      </c>
      <c r="F632" s="90">
        <v>47000</v>
      </c>
      <c r="G632" s="90">
        <v>52400</v>
      </c>
      <c r="H632" s="91" t="s">
        <v>25</v>
      </c>
      <c r="I632" s="90">
        <v>50000</v>
      </c>
      <c r="J632" s="90">
        <v>49700</v>
      </c>
      <c r="K632" s="90">
        <v>51500</v>
      </c>
      <c r="L632" s="91" t="s">
        <v>25</v>
      </c>
      <c r="M632" s="90">
        <v>51100</v>
      </c>
      <c r="N632" s="90">
        <v>52800</v>
      </c>
      <c r="O632" s="90">
        <v>48800</v>
      </c>
      <c r="P632" s="90">
        <v>48000</v>
      </c>
      <c r="Q632" s="90">
        <v>46100</v>
      </c>
      <c r="R632" s="90">
        <v>46800</v>
      </c>
      <c r="S632" s="90">
        <v>46500</v>
      </c>
      <c r="T632" s="90">
        <v>49500</v>
      </c>
      <c r="U632" s="90">
        <v>49800</v>
      </c>
      <c r="V632" s="90">
        <v>51300</v>
      </c>
      <c r="W632" s="90">
        <v>52700</v>
      </c>
      <c r="X632" s="90">
        <v>55200</v>
      </c>
      <c r="Y632" t="str">
        <f t="shared" si="67"/>
        <v>12-2022</v>
      </c>
      <c r="Z632">
        <f t="shared" si="68"/>
        <v>0</v>
      </c>
      <c r="AA632">
        <f t="shared" si="69"/>
        <v>0</v>
      </c>
      <c r="AB632">
        <f t="shared" si="70"/>
        <v>0</v>
      </c>
      <c r="AC632" t="str">
        <f t="shared" si="71"/>
        <v>L36</v>
      </c>
    </row>
    <row r="633" spans="1:29">
      <c r="A633" t="str">
        <f t="shared" si="66"/>
        <v>12-2022</v>
      </c>
      <c r="B633" s="93">
        <v>44899</v>
      </c>
      <c r="C633" s="90" t="s">
        <v>24</v>
      </c>
      <c r="D633" s="90" t="s">
        <v>24</v>
      </c>
      <c r="E633" s="90" t="s">
        <v>24</v>
      </c>
      <c r="F633" s="90" t="s">
        <v>24</v>
      </c>
      <c r="G633" s="90" t="s">
        <v>24</v>
      </c>
      <c r="H633" s="90" t="s">
        <v>24</v>
      </c>
      <c r="I633" s="90" t="s">
        <v>24</v>
      </c>
      <c r="J633" s="90" t="s">
        <v>24</v>
      </c>
      <c r="K633" s="90" t="s">
        <v>24</v>
      </c>
      <c r="L633" s="90" t="s">
        <v>24</v>
      </c>
      <c r="M633" s="90" t="s">
        <v>24</v>
      </c>
      <c r="N633" s="90" t="s">
        <v>24</v>
      </c>
      <c r="O633" s="90" t="s">
        <v>24</v>
      </c>
      <c r="P633" s="90" t="s">
        <v>24</v>
      </c>
      <c r="Q633" s="90" t="s">
        <v>24</v>
      </c>
      <c r="R633" s="90" t="s">
        <v>24</v>
      </c>
      <c r="S633" s="90" t="s">
        <v>24</v>
      </c>
      <c r="T633" s="90" t="s">
        <v>24</v>
      </c>
      <c r="U633" s="90" t="s">
        <v>24</v>
      </c>
      <c r="V633" s="90" t="s">
        <v>24</v>
      </c>
      <c r="W633" s="90" t="s">
        <v>24</v>
      </c>
      <c r="X633" s="90" t="s">
        <v>24</v>
      </c>
      <c r="Y633" t="str">
        <f t="shared" si="67"/>
        <v>12-2022</v>
      </c>
      <c r="Z633">
        <f t="shared" si="68"/>
        <v>0</v>
      </c>
      <c r="AA633">
        <f t="shared" si="69"/>
        <v>0</v>
      </c>
      <c r="AB633">
        <f t="shared" si="70"/>
        <v>0</v>
      </c>
      <c r="AC633" t="str">
        <f t="shared" si="71"/>
        <v>L36</v>
      </c>
    </row>
    <row r="634" spans="1:29">
      <c r="A634" t="str">
        <f t="shared" si="66"/>
        <v>12-2022</v>
      </c>
      <c r="B634" s="93">
        <v>44900</v>
      </c>
      <c r="C634" s="90">
        <v>51300</v>
      </c>
      <c r="D634" s="90">
        <v>52200</v>
      </c>
      <c r="E634" s="90">
        <v>51500</v>
      </c>
      <c r="F634" s="90">
        <v>47500</v>
      </c>
      <c r="G634" s="90">
        <v>52400</v>
      </c>
      <c r="H634" s="91" t="s">
        <v>25</v>
      </c>
      <c r="I634" s="90">
        <v>50000</v>
      </c>
      <c r="J634" s="90">
        <v>50000</v>
      </c>
      <c r="K634" s="90">
        <v>51500</v>
      </c>
      <c r="L634" s="91" t="s">
        <v>25</v>
      </c>
      <c r="M634" s="90">
        <v>51400</v>
      </c>
      <c r="N634" s="90">
        <v>52800</v>
      </c>
      <c r="O634" s="90">
        <v>49300</v>
      </c>
      <c r="P634" s="90">
        <v>48700</v>
      </c>
      <c r="Q634" s="90">
        <v>46800</v>
      </c>
      <c r="R634" s="90">
        <v>47300</v>
      </c>
      <c r="S634" s="90">
        <v>47000</v>
      </c>
      <c r="T634" s="90">
        <v>50000</v>
      </c>
      <c r="U634" s="90">
        <v>50300</v>
      </c>
      <c r="V634" s="90">
        <v>51300</v>
      </c>
      <c r="W634" s="90">
        <v>52600</v>
      </c>
      <c r="X634" s="90">
        <v>55200</v>
      </c>
      <c r="Y634" t="str">
        <f t="shared" si="67"/>
        <v>12-2022</v>
      </c>
      <c r="Z634">
        <f t="shared" si="68"/>
        <v>0</v>
      </c>
      <c r="AA634">
        <f t="shared" si="69"/>
        <v>0</v>
      </c>
      <c r="AB634">
        <f t="shared" si="70"/>
        <v>0</v>
      </c>
      <c r="AC634" t="str">
        <f t="shared" si="71"/>
        <v>L36</v>
      </c>
    </row>
    <row r="635" spans="1:29">
      <c r="A635" t="str">
        <f t="shared" si="66"/>
        <v>12-2022</v>
      </c>
      <c r="B635" s="93">
        <v>44901</v>
      </c>
      <c r="C635" s="90">
        <v>51700</v>
      </c>
      <c r="D635" s="90">
        <v>52200</v>
      </c>
      <c r="E635" s="90">
        <v>51500</v>
      </c>
      <c r="F635" s="90">
        <v>47700</v>
      </c>
      <c r="G635" s="90">
        <v>52400</v>
      </c>
      <c r="H635" s="91" t="s">
        <v>25</v>
      </c>
      <c r="I635" s="90">
        <v>50500</v>
      </c>
      <c r="J635" s="90">
        <v>50200</v>
      </c>
      <c r="K635" s="90">
        <v>52000</v>
      </c>
      <c r="L635" s="91" t="s">
        <v>25</v>
      </c>
      <c r="M635" s="90">
        <v>51500</v>
      </c>
      <c r="N635" s="90">
        <v>53100</v>
      </c>
      <c r="O635" s="90">
        <v>49300</v>
      </c>
      <c r="P635" s="90">
        <v>48700</v>
      </c>
      <c r="Q635" s="90">
        <v>47000</v>
      </c>
      <c r="R635" s="90">
        <v>47300</v>
      </c>
      <c r="S635" s="90">
        <v>47400</v>
      </c>
      <c r="T635" s="90">
        <v>50200</v>
      </c>
      <c r="U635" s="90">
        <v>50300</v>
      </c>
      <c r="V635" s="90">
        <v>51300</v>
      </c>
      <c r="W635" s="90">
        <v>52600</v>
      </c>
      <c r="X635" s="90">
        <v>55200</v>
      </c>
      <c r="Y635" t="str">
        <f t="shared" si="67"/>
        <v>12-2022</v>
      </c>
      <c r="Z635">
        <f t="shared" si="68"/>
        <v>0</v>
      </c>
      <c r="AA635">
        <f t="shared" si="69"/>
        <v>0</v>
      </c>
      <c r="AB635">
        <f t="shared" si="70"/>
        <v>0</v>
      </c>
      <c r="AC635" t="str">
        <f t="shared" si="71"/>
        <v>L36</v>
      </c>
    </row>
    <row r="636" spans="1:29">
      <c r="A636" t="str">
        <f t="shared" si="66"/>
        <v>12-2022</v>
      </c>
      <c r="B636" s="93">
        <v>44902</v>
      </c>
      <c r="C636" s="90">
        <v>51700</v>
      </c>
      <c r="D636" s="90">
        <v>52200</v>
      </c>
      <c r="E636" s="90">
        <v>51800</v>
      </c>
      <c r="F636" s="90">
        <v>48000</v>
      </c>
      <c r="G636" s="90">
        <v>52400</v>
      </c>
      <c r="H636" s="91" t="s">
        <v>25</v>
      </c>
      <c r="I636" s="90">
        <v>51000</v>
      </c>
      <c r="J636" s="90">
        <v>50800</v>
      </c>
      <c r="K636" s="90">
        <v>52500</v>
      </c>
      <c r="L636" s="91" t="s">
        <v>25</v>
      </c>
      <c r="M636" s="90">
        <v>51900</v>
      </c>
      <c r="N636" s="90">
        <v>53100</v>
      </c>
      <c r="O636" s="90">
        <v>49800</v>
      </c>
      <c r="P636" s="90">
        <v>48900</v>
      </c>
      <c r="Q636" s="90">
        <v>47500</v>
      </c>
      <c r="R636" s="90">
        <v>47800</v>
      </c>
      <c r="S636" s="90">
        <v>47500</v>
      </c>
      <c r="T636" s="90">
        <v>50500</v>
      </c>
      <c r="U636" s="90">
        <v>50800</v>
      </c>
      <c r="V636" s="90">
        <v>51800</v>
      </c>
      <c r="W636" s="90">
        <v>52600</v>
      </c>
      <c r="X636" s="90">
        <v>55200</v>
      </c>
      <c r="Y636" t="str">
        <f t="shared" si="67"/>
        <v>12-2022</v>
      </c>
      <c r="Z636">
        <f t="shared" si="68"/>
        <v>0</v>
      </c>
      <c r="AA636">
        <f t="shared" si="69"/>
        <v>0</v>
      </c>
      <c r="AB636">
        <f t="shared" si="70"/>
        <v>0</v>
      </c>
      <c r="AC636" t="str">
        <f t="shared" si="71"/>
        <v>L36</v>
      </c>
    </row>
    <row r="637" spans="1:29">
      <c r="A637" t="str">
        <f t="shared" si="66"/>
        <v>12-2022</v>
      </c>
      <c r="B637" s="93">
        <v>44903</v>
      </c>
      <c r="C637" s="90">
        <v>52200</v>
      </c>
      <c r="D637" s="90">
        <v>52500</v>
      </c>
      <c r="E637" s="90">
        <v>52100</v>
      </c>
      <c r="F637" s="90">
        <v>48700</v>
      </c>
      <c r="G637" s="90">
        <v>52700</v>
      </c>
      <c r="H637" s="91" t="s">
        <v>25</v>
      </c>
      <c r="I637" s="90">
        <v>51500</v>
      </c>
      <c r="J637" s="90">
        <v>51400</v>
      </c>
      <c r="K637" s="90">
        <v>53000</v>
      </c>
      <c r="L637" s="91" t="s">
        <v>25</v>
      </c>
      <c r="M637" s="90">
        <v>52200</v>
      </c>
      <c r="N637" s="90">
        <v>53300</v>
      </c>
      <c r="O637" s="90">
        <v>50800</v>
      </c>
      <c r="P637" s="90">
        <v>49600</v>
      </c>
      <c r="Q637" s="90">
        <v>47600</v>
      </c>
      <c r="R637" s="90">
        <v>48300</v>
      </c>
      <c r="S637" s="90">
        <v>48100</v>
      </c>
      <c r="T637" s="90">
        <v>51200</v>
      </c>
      <c r="U637" s="90">
        <v>51300</v>
      </c>
      <c r="V637" s="90">
        <v>52800</v>
      </c>
      <c r="W637" s="90">
        <v>52800</v>
      </c>
      <c r="X637" s="90">
        <v>55400</v>
      </c>
      <c r="Y637" t="str">
        <f t="shared" si="67"/>
        <v>12-2022</v>
      </c>
      <c r="Z637">
        <f t="shared" si="68"/>
        <v>0</v>
      </c>
      <c r="AA637">
        <f t="shared" si="69"/>
        <v>0</v>
      </c>
      <c r="AB637">
        <f t="shared" si="70"/>
        <v>0</v>
      </c>
      <c r="AC637" t="str">
        <f t="shared" si="71"/>
        <v>L36</v>
      </c>
    </row>
    <row r="638" spans="1:29">
      <c r="A638" t="str">
        <f t="shared" si="66"/>
        <v>12-2022</v>
      </c>
      <c r="B638" s="93">
        <v>44904</v>
      </c>
      <c r="C638" s="90">
        <v>52200</v>
      </c>
      <c r="D638" s="90">
        <v>52300</v>
      </c>
      <c r="E638" s="90">
        <v>52100</v>
      </c>
      <c r="F638" s="90">
        <v>48900</v>
      </c>
      <c r="G638" s="90">
        <v>52700</v>
      </c>
      <c r="H638" s="91" t="s">
        <v>25</v>
      </c>
      <c r="I638" s="90">
        <v>51500</v>
      </c>
      <c r="J638" s="90">
        <v>51700</v>
      </c>
      <c r="K638" s="90">
        <v>53000</v>
      </c>
      <c r="L638" s="91" t="s">
        <v>25</v>
      </c>
      <c r="M638" s="90">
        <v>52500</v>
      </c>
      <c r="N638" s="90">
        <v>53300</v>
      </c>
      <c r="O638" s="90">
        <v>50800</v>
      </c>
      <c r="P638" s="90">
        <v>49900</v>
      </c>
      <c r="Q638" s="90">
        <v>48000</v>
      </c>
      <c r="R638" s="90">
        <v>48300</v>
      </c>
      <c r="S638" s="90">
        <v>48100</v>
      </c>
      <c r="T638" s="90">
        <v>51400</v>
      </c>
      <c r="U638" s="90">
        <v>51300</v>
      </c>
      <c r="V638" s="90">
        <v>52800</v>
      </c>
      <c r="W638" s="90">
        <v>53100</v>
      </c>
      <c r="X638" s="90">
        <v>55700</v>
      </c>
      <c r="Y638" t="str">
        <f t="shared" si="67"/>
        <v>12-2022</v>
      </c>
      <c r="Z638">
        <f t="shared" si="68"/>
        <v>0</v>
      </c>
      <c r="AA638">
        <f t="shared" si="69"/>
        <v>0</v>
      </c>
      <c r="AB638">
        <f t="shared" si="70"/>
        <v>0</v>
      </c>
      <c r="AC638" t="str">
        <f t="shared" si="71"/>
        <v>L36</v>
      </c>
    </row>
    <row r="639" spans="1:29">
      <c r="A639" t="str">
        <f t="shared" si="66"/>
        <v>12-2022</v>
      </c>
      <c r="B639" s="93">
        <v>44905</v>
      </c>
      <c r="C639" s="90">
        <v>52000</v>
      </c>
      <c r="D639" s="90">
        <v>52000</v>
      </c>
      <c r="E639" s="90">
        <v>52100</v>
      </c>
      <c r="F639" s="90">
        <v>48700</v>
      </c>
      <c r="G639" s="90">
        <v>52600</v>
      </c>
      <c r="H639" s="91" t="s">
        <v>25</v>
      </c>
      <c r="I639" s="90">
        <v>51500</v>
      </c>
      <c r="J639" s="90">
        <v>51600</v>
      </c>
      <c r="K639" s="90">
        <v>52900</v>
      </c>
      <c r="L639" s="91" t="s">
        <v>25</v>
      </c>
      <c r="M639" s="90">
        <v>52400</v>
      </c>
      <c r="N639" s="90">
        <v>53200</v>
      </c>
      <c r="O639" s="90">
        <v>50500</v>
      </c>
      <c r="P639" s="90">
        <v>49700</v>
      </c>
      <c r="Q639" s="90">
        <v>47700</v>
      </c>
      <c r="R639" s="90">
        <v>48000</v>
      </c>
      <c r="S639" s="90">
        <v>47700</v>
      </c>
      <c r="T639" s="90">
        <v>51200</v>
      </c>
      <c r="U639" s="90">
        <v>51300</v>
      </c>
      <c r="V639" s="90">
        <v>52300</v>
      </c>
      <c r="W639" s="90">
        <v>53100</v>
      </c>
      <c r="X639" s="90">
        <v>55700</v>
      </c>
      <c r="Y639" t="str">
        <f t="shared" si="67"/>
        <v>12-2022</v>
      </c>
      <c r="Z639">
        <f t="shared" si="68"/>
        <v>0</v>
      </c>
      <c r="AA639">
        <f t="shared" si="69"/>
        <v>0</v>
      </c>
      <c r="AB639">
        <f t="shared" si="70"/>
        <v>0</v>
      </c>
      <c r="AC639" t="str">
        <f t="shared" si="71"/>
        <v>L36</v>
      </c>
    </row>
    <row r="640" spans="1:29">
      <c r="A640" t="str">
        <f t="shared" si="66"/>
        <v>12-2022</v>
      </c>
      <c r="B640" s="93">
        <v>44906</v>
      </c>
      <c r="C640" s="90" t="s">
        <v>24</v>
      </c>
      <c r="D640" s="90" t="s">
        <v>24</v>
      </c>
      <c r="E640" s="90" t="s">
        <v>24</v>
      </c>
      <c r="F640" s="90" t="s">
        <v>24</v>
      </c>
      <c r="G640" s="90" t="s">
        <v>24</v>
      </c>
      <c r="H640" s="90" t="s">
        <v>24</v>
      </c>
      <c r="I640" s="90" t="s">
        <v>24</v>
      </c>
      <c r="J640" s="90" t="s">
        <v>24</v>
      </c>
      <c r="K640" s="90" t="s">
        <v>24</v>
      </c>
      <c r="L640" s="90" t="s">
        <v>24</v>
      </c>
      <c r="M640" s="90" t="s">
        <v>24</v>
      </c>
      <c r="N640" s="90" t="s">
        <v>24</v>
      </c>
      <c r="O640" s="90" t="s">
        <v>24</v>
      </c>
      <c r="P640" s="90" t="s">
        <v>24</v>
      </c>
      <c r="Q640" s="90" t="s">
        <v>24</v>
      </c>
      <c r="R640" s="90" t="s">
        <v>24</v>
      </c>
      <c r="S640" s="90" t="s">
        <v>24</v>
      </c>
      <c r="T640" s="90" t="s">
        <v>24</v>
      </c>
      <c r="U640" s="90" t="s">
        <v>24</v>
      </c>
      <c r="V640" s="90" t="s">
        <v>24</v>
      </c>
      <c r="W640" s="90" t="s">
        <v>24</v>
      </c>
      <c r="X640" s="90" t="s">
        <v>24</v>
      </c>
      <c r="Y640" t="str">
        <f t="shared" si="67"/>
        <v>12-2022</v>
      </c>
      <c r="Z640">
        <f t="shared" si="68"/>
        <v>0</v>
      </c>
      <c r="AA640">
        <f t="shared" si="69"/>
        <v>0</v>
      </c>
      <c r="AB640">
        <f t="shared" si="70"/>
        <v>0</v>
      </c>
      <c r="AC640" t="str">
        <f t="shared" si="71"/>
        <v>L36</v>
      </c>
    </row>
    <row r="641" spans="1:29">
      <c r="A641" t="str">
        <f t="shared" si="66"/>
        <v>12-2022</v>
      </c>
      <c r="B641" s="93">
        <v>44907</v>
      </c>
      <c r="C641" s="90">
        <v>52000</v>
      </c>
      <c r="D641" s="90">
        <v>52000</v>
      </c>
      <c r="E641" s="90">
        <v>52300</v>
      </c>
      <c r="F641" s="90">
        <v>48500</v>
      </c>
      <c r="G641" s="90">
        <v>52600</v>
      </c>
      <c r="H641" s="91" t="s">
        <v>25</v>
      </c>
      <c r="I641" s="90">
        <v>51500</v>
      </c>
      <c r="J641" s="90">
        <v>52000</v>
      </c>
      <c r="K641" s="90">
        <v>52900</v>
      </c>
      <c r="L641" s="91" t="s">
        <v>25</v>
      </c>
      <c r="M641" s="90">
        <v>52400</v>
      </c>
      <c r="N641" s="90">
        <v>53200</v>
      </c>
      <c r="O641" s="90">
        <v>50500</v>
      </c>
      <c r="P641" s="90">
        <v>49800</v>
      </c>
      <c r="Q641" s="90">
        <v>47200</v>
      </c>
      <c r="R641" s="90">
        <v>47800</v>
      </c>
      <c r="S641" s="90">
        <v>47600</v>
      </c>
      <c r="T641" s="90">
        <v>51000</v>
      </c>
      <c r="U641" s="90">
        <v>51000</v>
      </c>
      <c r="V641" s="90">
        <v>52300</v>
      </c>
      <c r="W641" s="90">
        <v>53500</v>
      </c>
      <c r="X641" s="90">
        <v>56200</v>
      </c>
      <c r="Y641" t="str">
        <f t="shared" si="67"/>
        <v>12-2022</v>
      </c>
      <c r="Z641">
        <f t="shared" si="68"/>
        <v>0</v>
      </c>
      <c r="AA641">
        <f t="shared" si="69"/>
        <v>0</v>
      </c>
      <c r="AB641">
        <f t="shared" si="70"/>
        <v>0</v>
      </c>
      <c r="AC641" t="str">
        <f t="shared" si="71"/>
        <v>L36</v>
      </c>
    </row>
    <row r="642" spans="1:29">
      <c r="A642" t="str">
        <f t="shared" si="66"/>
        <v>12-2022</v>
      </c>
      <c r="B642" s="93">
        <v>44908</v>
      </c>
      <c r="C642" s="90">
        <v>52000</v>
      </c>
      <c r="D642" s="90">
        <v>52000</v>
      </c>
      <c r="E642" s="90">
        <v>52300</v>
      </c>
      <c r="F642" s="90">
        <v>48200</v>
      </c>
      <c r="G642" s="90">
        <v>52600</v>
      </c>
      <c r="H642" s="91" t="s">
        <v>25</v>
      </c>
      <c r="I642" s="90">
        <v>51500</v>
      </c>
      <c r="J642" s="90">
        <v>52000</v>
      </c>
      <c r="K642" s="90">
        <v>52900</v>
      </c>
      <c r="L642" s="91" t="s">
        <v>25</v>
      </c>
      <c r="M642" s="90">
        <v>52200</v>
      </c>
      <c r="N642" s="90">
        <v>53200</v>
      </c>
      <c r="O642" s="90">
        <v>50300</v>
      </c>
      <c r="P642" s="90">
        <v>49500</v>
      </c>
      <c r="Q642" s="90">
        <v>47200</v>
      </c>
      <c r="R642" s="90">
        <v>47600</v>
      </c>
      <c r="S642" s="90">
        <v>47600</v>
      </c>
      <c r="T642" s="90">
        <v>50700</v>
      </c>
      <c r="U642" s="90">
        <v>50600</v>
      </c>
      <c r="V642" s="90">
        <v>51800</v>
      </c>
      <c r="W642" s="90">
        <v>53500</v>
      </c>
      <c r="X642" s="90">
        <v>56200</v>
      </c>
      <c r="Y642" t="str">
        <f t="shared" si="67"/>
        <v>12-2022</v>
      </c>
      <c r="Z642">
        <f t="shared" si="68"/>
        <v>0</v>
      </c>
      <c r="AA642">
        <f t="shared" si="69"/>
        <v>0</v>
      </c>
      <c r="AB642">
        <f t="shared" si="70"/>
        <v>0</v>
      </c>
      <c r="AC642" t="str">
        <f t="shared" si="71"/>
        <v>L36</v>
      </c>
    </row>
    <row r="643" spans="1:29">
      <c r="A643" t="str">
        <f t="shared" si="66"/>
        <v>12-2022</v>
      </c>
      <c r="B643" s="93">
        <v>44909</v>
      </c>
      <c r="C643" s="90">
        <v>51900</v>
      </c>
      <c r="D643" s="90">
        <v>51700</v>
      </c>
      <c r="E643" s="90">
        <v>51900</v>
      </c>
      <c r="F643" s="90">
        <v>47800</v>
      </c>
      <c r="G643" s="90">
        <v>52600</v>
      </c>
      <c r="H643" s="91" t="s">
        <v>25</v>
      </c>
      <c r="I643" s="90">
        <v>51500</v>
      </c>
      <c r="J643" s="90">
        <v>51800</v>
      </c>
      <c r="K643" s="90">
        <v>52900</v>
      </c>
      <c r="L643" s="91" t="s">
        <v>25</v>
      </c>
      <c r="M643" s="90">
        <v>52100</v>
      </c>
      <c r="N643" s="90">
        <v>53200</v>
      </c>
      <c r="O643" s="90">
        <v>49800</v>
      </c>
      <c r="P643" s="90">
        <v>49200</v>
      </c>
      <c r="Q643" s="90">
        <v>47200</v>
      </c>
      <c r="R643" s="90">
        <v>47400</v>
      </c>
      <c r="S643" s="90">
        <v>47600</v>
      </c>
      <c r="T643" s="90">
        <v>50300</v>
      </c>
      <c r="U643" s="90">
        <v>50600</v>
      </c>
      <c r="V643" s="90">
        <v>51800</v>
      </c>
      <c r="W643" s="90">
        <v>53200</v>
      </c>
      <c r="X643" s="90">
        <v>56000</v>
      </c>
      <c r="Y643" t="str">
        <f t="shared" si="67"/>
        <v>12-2022</v>
      </c>
      <c r="Z643">
        <f t="shared" si="68"/>
        <v>0</v>
      </c>
      <c r="AA643">
        <f t="shared" si="69"/>
        <v>0</v>
      </c>
      <c r="AB643">
        <f t="shared" si="70"/>
        <v>0</v>
      </c>
      <c r="AC643" t="str">
        <f t="shared" si="71"/>
        <v>L36</v>
      </c>
    </row>
    <row r="644" spans="1:29">
      <c r="A644" t="str">
        <f t="shared" si="66"/>
        <v>12-2022</v>
      </c>
      <c r="B644" s="93">
        <v>44910</v>
      </c>
      <c r="C644" s="90">
        <v>51500</v>
      </c>
      <c r="D644" s="90">
        <v>51000</v>
      </c>
      <c r="E644" s="90">
        <v>51900</v>
      </c>
      <c r="F644" s="90">
        <v>47700</v>
      </c>
      <c r="G644" s="90">
        <v>52500</v>
      </c>
      <c r="H644" s="91" t="s">
        <v>25</v>
      </c>
      <c r="I644" s="90">
        <v>51000</v>
      </c>
      <c r="J644" s="90">
        <v>51600</v>
      </c>
      <c r="K644" s="90">
        <v>52500</v>
      </c>
      <c r="L644" s="91" t="s">
        <v>25</v>
      </c>
      <c r="M644" s="90">
        <v>51900</v>
      </c>
      <c r="N644" s="90">
        <v>52800</v>
      </c>
      <c r="O644" s="90">
        <v>49300</v>
      </c>
      <c r="P644" s="90">
        <v>49000</v>
      </c>
      <c r="Q644" s="90">
        <v>46850</v>
      </c>
      <c r="R644" s="90">
        <v>47300</v>
      </c>
      <c r="S644" s="90">
        <v>47400</v>
      </c>
      <c r="T644" s="90">
        <v>50200</v>
      </c>
      <c r="U644" s="90">
        <v>50300</v>
      </c>
      <c r="V644" s="91" t="s">
        <v>25</v>
      </c>
      <c r="W644" s="90">
        <v>53200</v>
      </c>
      <c r="X644" s="90">
        <v>55800</v>
      </c>
      <c r="Y644" t="str">
        <f t="shared" si="67"/>
        <v>12-2022</v>
      </c>
      <c r="Z644">
        <f t="shared" si="68"/>
        <v>0</v>
      </c>
      <c r="AA644">
        <f t="shared" si="69"/>
        <v>0</v>
      </c>
      <c r="AB644">
        <f t="shared" si="70"/>
        <v>0</v>
      </c>
      <c r="AC644" t="str">
        <f t="shared" si="71"/>
        <v>L36</v>
      </c>
    </row>
    <row r="645" spans="1:29">
      <c r="A645" t="str">
        <f t="shared" si="66"/>
        <v>12-2022</v>
      </c>
      <c r="B645" s="93">
        <v>44911</v>
      </c>
      <c r="C645" s="90">
        <v>51200</v>
      </c>
      <c r="D645" s="90">
        <v>51000</v>
      </c>
      <c r="E645" s="90">
        <v>51800</v>
      </c>
      <c r="F645" s="90">
        <v>48000</v>
      </c>
      <c r="G645" s="90">
        <v>52300</v>
      </c>
      <c r="H645" s="91" t="s">
        <v>25</v>
      </c>
      <c r="I645" s="90">
        <v>51000</v>
      </c>
      <c r="J645" s="90">
        <v>51300</v>
      </c>
      <c r="K645" s="90">
        <v>52500</v>
      </c>
      <c r="L645" s="91" t="s">
        <v>25</v>
      </c>
      <c r="M645" s="90">
        <v>51500</v>
      </c>
      <c r="N645" s="90">
        <v>52800</v>
      </c>
      <c r="O645" s="90">
        <v>49300</v>
      </c>
      <c r="P645" s="90">
        <v>49000</v>
      </c>
      <c r="Q645" s="90">
        <v>47300</v>
      </c>
      <c r="R645" s="90">
        <v>48100</v>
      </c>
      <c r="S645" s="90">
        <v>47300</v>
      </c>
      <c r="T645" s="90">
        <v>50500</v>
      </c>
      <c r="U645" s="90">
        <v>50300</v>
      </c>
      <c r="V645" s="90">
        <v>51800</v>
      </c>
      <c r="W645" s="90">
        <v>53000</v>
      </c>
      <c r="X645" s="90">
        <v>55700</v>
      </c>
      <c r="Y645" t="str">
        <f t="shared" si="67"/>
        <v>12-2022</v>
      </c>
      <c r="Z645">
        <f t="shared" si="68"/>
        <v>0</v>
      </c>
      <c r="AA645">
        <f t="shared" si="69"/>
        <v>0</v>
      </c>
      <c r="AB645">
        <f t="shared" si="70"/>
        <v>0</v>
      </c>
      <c r="AC645" t="str">
        <f t="shared" si="71"/>
        <v>L36</v>
      </c>
    </row>
    <row r="646" spans="1:29">
      <c r="A646" t="str">
        <f t="shared" si="66"/>
        <v>12-2022</v>
      </c>
      <c r="B646" s="93">
        <v>44912</v>
      </c>
      <c r="C646" s="90">
        <v>51800</v>
      </c>
      <c r="D646" s="90">
        <v>51300</v>
      </c>
      <c r="E646" s="90">
        <v>52300</v>
      </c>
      <c r="F646" s="90">
        <v>48800</v>
      </c>
      <c r="G646" s="90">
        <v>52800</v>
      </c>
      <c r="H646" s="91" t="s">
        <v>25</v>
      </c>
      <c r="I646" s="90">
        <v>51500</v>
      </c>
      <c r="J646" s="90">
        <v>51900</v>
      </c>
      <c r="K646" s="90">
        <v>53000</v>
      </c>
      <c r="L646" s="91" t="s">
        <v>25</v>
      </c>
      <c r="M646" s="90">
        <v>52300</v>
      </c>
      <c r="N646" s="90">
        <v>52800</v>
      </c>
      <c r="O646" s="90">
        <v>49800</v>
      </c>
      <c r="P646" s="90">
        <v>49500</v>
      </c>
      <c r="Q646" s="90">
        <v>48000</v>
      </c>
      <c r="R646" s="90">
        <v>48200</v>
      </c>
      <c r="S646" s="90">
        <v>48000</v>
      </c>
      <c r="T646" s="90">
        <v>51300</v>
      </c>
      <c r="U646" s="90">
        <v>50800</v>
      </c>
      <c r="V646" s="91" t="s">
        <v>25</v>
      </c>
      <c r="W646" s="90">
        <v>53000</v>
      </c>
      <c r="X646" s="90">
        <v>55700</v>
      </c>
      <c r="Y646" t="str">
        <f t="shared" si="67"/>
        <v>12-2022</v>
      </c>
      <c r="Z646">
        <f t="shared" si="68"/>
        <v>0</v>
      </c>
      <c r="AA646">
        <f t="shared" si="69"/>
        <v>0</v>
      </c>
      <c r="AB646">
        <f t="shared" si="70"/>
        <v>0</v>
      </c>
      <c r="AC646" t="str">
        <f t="shared" si="71"/>
        <v>L36</v>
      </c>
    </row>
    <row r="647" spans="1:29">
      <c r="A647" t="str">
        <f t="shared" si="66"/>
        <v>12-2022</v>
      </c>
      <c r="B647" s="93">
        <v>44913</v>
      </c>
      <c r="C647" s="90" t="s">
        <v>24</v>
      </c>
      <c r="D647" s="90" t="s">
        <v>24</v>
      </c>
      <c r="E647" s="90" t="s">
        <v>24</v>
      </c>
      <c r="F647" s="90" t="s">
        <v>24</v>
      </c>
      <c r="G647" s="90" t="s">
        <v>24</v>
      </c>
      <c r="H647" s="90" t="s">
        <v>24</v>
      </c>
      <c r="I647" s="90" t="s">
        <v>24</v>
      </c>
      <c r="J647" s="90" t="s">
        <v>24</v>
      </c>
      <c r="K647" s="90" t="s">
        <v>24</v>
      </c>
      <c r="L647" s="90" t="s">
        <v>24</v>
      </c>
      <c r="M647" s="90" t="s">
        <v>24</v>
      </c>
      <c r="N647" s="90" t="s">
        <v>24</v>
      </c>
      <c r="O647" s="90" t="s">
        <v>24</v>
      </c>
      <c r="P647" s="90" t="s">
        <v>24</v>
      </c>
      <c r="Q647" s="90" t="s">
        <v>24</v>
      </c>
      <c r="R647" s="90" t="s">
        <v>24</v>
      </c>
      <c r="S647" s="90" t="s">
        <v>24</v>
      </c>
      <c r="T647" s="90" t="s">
        <v>24</v>
      </c>
      <c r="U647" s="90" t="s">
        <v>24</v>
      </c>
      <c r="V647" s="90" t="s">
        <v>24</v>
      </c>
      <c r="W647" s="90" t="s">
        <v>24</v>
      </c>
      <c r="X647" s="90" t="s">
        <v>24</v>
      </c>
      <c r="Y647" t="str">
        <f t="shared" si="67"/>
        <v>12-2022</v>
      </c>
      <c r="Z647">
        <f t="shared" si="68"/>
        <v>0</v>
      </c>
      <c r="AA647">
        <f t="shared" si="69"/>
        <v>0</v>
      </c>
      <c r="AB647">
        <f t="shared" si="70"/>
        <v>0</v>
      </c>
      <c r="AC647" t="str">
        <f t="shared" si="71"/>
        <v>L36</v>
      </c>
    </row>
    <row r="648" spans="1:29">
      <c r="A648" t="str">
        <f t="shared" si="66"/>
        <v>12-2022</v>
      </c>
      <c r="B648" s="93">
        <v>44914</v>
      </c>
      <c r="C648" s="90">
        <v>51800</v>
      </c>
      <c r="D648" s="90">
        <v>51500</v>
      </c>
      <c r="E648" s="90">
        <v>52100</v>
      </c>
      <c r="F648" s="90">
        <v>48500</v>
      </c>
      <c r="G648" s="90">
        <v>52800</v>
      </c>
      <c r="H648" s="91" t="s">
        <v>25</v>
      </c>
      <c r="I648" s="90">
        <v>51500</v>
      </c>
      <c r="J648" s="90">
        <v>51900</v>
      </c>
      <c r="K648" s="90">
        <v>53000</v>
      </c>
      <c r="L648" s="91" t="s">
        <v>25</v>
      </c>
      <c r="M648" s="90">
        <v>52300</v>
      </c>
      <c r="N648" s="90">
        <v>52800</v>
      </c>
      <c r="O648" s="90">
        <v>49700</v>
      </c>
      <c r="P648" s="90">
        <v>49700</v>
      </c>
      <c r="Q648" s="90">
        <v>47600</v>
      </c>
      <c r="R648" s="90">
        <v>48100</v>
      </c>
      <c r="S648" s="90">
        <v>48000</v>
      </c>
      <c r="T648" s="90">
        <v>51000</v>
      </c>
      <c r="U648" s="90">
        <v>50800</v>
      </c>
      <c r="V648" s="90">
        <v>51800</v>
      </c>
      <c r="W648" s="90">
        <v>53000</v>
      </c>
      <c r="X648" s="90">
        <v>55700</v>
      </c>
      <c r="Y648" t="str">
        <f t="shared" si="67"/>
        <v>12-2022</v>
      </c>
      <c r="Z648">
        <f t="shared" si="68"/>
        <v>0</v>
      </c>
      <c r="AA648">
        <f t="shared" si="69"/>
        <v>0</v>
      </c>
      <c r="AB648">
        <f t="shared" si="70"/>
        <v>0</v>
      </c>
      <c r="AC648" t="str">
        <f t="shared" si="71"/>
        <v>L36</v>
      </c>
    </row>
    <row r="649" spans="1:29">
      <c r="A649" t="str">
        <f t="shared" si="66"/>
        <v>12-2022</v>
      </c>
      <c r="B649" s="93">
        <v>44915</v>
      </c>
      <c r="C649" s="90">
        <v>51800</v>
      </c>
      <c r="D649" s="90">
        <v>51500</v>
      </c>
      <c r="E649" s="90">
        <v>52100</v>
      </c>
      <c r="F649" s="90">
        <v>48300</v>
      </c>
      <c r="G649" s="90">
        <v>52800</v>
      </c>
      <c r="H649" s="91" t="s">
        <v>25</v>
      </c>
      <c r="I649" s="90">
        <v>51000</v>
      </c>
      <c r="J649" s="90">
        <v>51800</v>
      </c>
      <c r="K649" s="90">
        <v>52800</v>
      </c>
      <c r="L649" s="91" t="s">
        <v>25</v>
      </c>
      <c r="M649" s="90">
        <v>52200</v>
      </c>
      <c r="N649" s="90">
        <v>52800</v>
      </c>
      <c r="O649" s="90">
        <v>49700</v>
      </c>
      <c r="P649" s="90">
        <v>49200</v>
      </c>
      <c r="Q649" s="90">
        <v>47500</v>
      </c>
      <c r="R649" s="90">
        <v>48000</v>
      </c>
      <c r="S649" s="90">
        <v>47800</v>
      </c>
      <c r="T649" s="90">
        <v>50800</v>
      </c>
      <c r="U649" s="90">
        <v>50800</v>
      </c>
      <c r="V649" s="90">
        <v>51800</v>
      </c>
      <c r="W649" s="90">
        <v>52700</v>
      </c>
      <c r="X649" s="90">
        <v>55500</v>
      </c>
      <c r="Y649" t="str">
        <f t="shared" si="67"/>
        <v>12-2022</v>
      </c>
      <c r="Z649">
        <f t="shared" si="68"/>
        <v>0</v>
      </c>
      <c r="AA649">
        <f t="shared" si="69"/>
        <v>0</v>
      </c>
      <c r="AB649">
        <f t="shared" si="70"/>
        <v>0</v>
      </c>
      <c r="AC649" t="str">
        <f t="shared" si="71"/>
        <v>L36</v>
      </c>
    </row>
    <row r="650" spans="1:29">
      <c r="A650" t="str">
        <f t="shared" si="66"/>
        <v>12-2022</v>
      </c>
      <c r="B650" s="93">
        <v>44916</v>
      </c>
      <c r="C650" s="90">
        <v>51700</v>
      </c>
      <c r="D650" s="90">
        <v>51300</v>
      </c>
      <c r="E650" s="90">
        <v>51800</v>
      </c>
      <c r="F650" s="90">
        <v>47800</v>
      </c>
      <c r="G650" s="90">
        <v>52600</v>
      </c>
      <c r="H650" s="91" t="s">
        <v>25</v>
      </c>
      <c r="I650" s="90">
        <v>50500</v>
      </c>
      <c r="J650" s="90">
        <v>51700</v>
      </c>
      <c r="K650" s="90">
        <v>52800</v>
      </c>
      <c r="L650" s="91" t="s">
        <v>25</v>
      </c>
      <c r="M650" s="90">
        <v>52000</v>
      </c>
      <c r="N650" s="90">
        <v>52500</v>
      </c>
      <c r="O650" s="90">
        <v>49500</v>
      </c>
      <c r="P650" s="90">
        <v>49000</v>
      </c>
      <c r="Q650" s="90">
        <v>47250</v>
      </c>
      <c r="R650" s="90">
        <v>47700</v>
      </c>
      <c r="S650" s="90">
        <v>47500</v>
      </c>
      <c r="T650" s="90">
        <v>50300</v>
      </c>
      <c r="U650" s="90">
        <v>50600</v>
      </c>
      <c r="V650" s="90">
        <v>51300</v>
      </c>
      <c r="W650" s="90">
        <v>52500</v>
      </c>
      <c r="X650" s="90">
        <v>55200</v>
      </c>
      <c r="Y650" t="str">
        <f t="shared" si="67"/>
        <v>12-2022</v>
      </c>
      <c r="Z650">
        <f t="shared" si="68"/>
        <v>0</v>
      </c>
      <c r="AA650">
        <f t="shared" si="69"/>
        <v>0</v>
      </c>
      <c r="AB650">
        <f t="shared" si="70"/>
        <v>0</v>
      </c>
      <c r="AC650" t="str">
        <f t="shared" si="71"/>
        <v>L36</v>
      </c>
    </row>
    <row r="651" spans="1:29">
      <c r="A651" t="str">
        <f t="shared" si="66"/>
        <v>12-2022</v>
      </c>
      <c r="B651" s="93">
        <v>44917</v>
      </c>
      <c r="C651" s="90">
        <v>51700</v>
      </c>
      <c r="D651" s="90">
        <v>51300</v>
      </c>
      <c r="E651" s="90">
        <v>51800</v>
      </c>
      <c r="F651" s="90">
        <v>47800</v>
      </c>
      <c r="G651" s="90">
        <v>52600</v>
      </c>
      <c r="H651" s="91" t="s">
        <v>25</v>
      </c>
      <c r="I651" s="90">
        <v>50500</v>
      </c>
      <c r="J651" s="90">
        <v>51700</v>
      </c>
      <c r="K651" s="90">
        <v>52800</v>
      </c>
      <c r="L651" s="91" t="s">
        <v>25</v>
      </c>
      <c r="M651" s="90">
        <v>52200</v>
      </c>
      <c r="N651" s="90">
        <v>52500</v>
      </c>
      <c r="O651" s="90">
        <v>49700</v>
      </c>
      <c r="P651" s="90">
        <v>49000</v>
      </c>
      <c r="Q651" s="90">
        <v>47300</v>
      </c>
      <c r="R651" s="90">
        <v>47900</v>
      </c>
      <c r="S651" s="90">
        <v>47600</v>
      </c>
      <c r="T651" s="90">
        <v>50300</v>
      </c>
      <c r="U651" s="90">
        <v>50600</v>
      </c>
      <c r="V651" s="90">
        <v>51300</v>
      </c>
      <c r="W651" s="90">
        <v>52200</v>
      </c>
      <c r="X651" s="90">
        <v>55000</v>
      </c>
      <c r="Y651" t="str">
        <f t="shared" si="67"/>
        <v>12-2022</v>
      </c>
      <c r="Z651">
        <f t="shared" si="68"/>
        <v>0</v>
      </c>
      <c r="AA651">
        <f t="shared" si="69"/>
        <v>0</v>
      </c>
      <c r="AB651">
        <f t="shared" si="70"/>
        <v>0</v>
      </c>
      <c r="AC651" t="str">
        <f t="shared" si="71"/>
        <v>L36</v>
      </c>
    </row>
    <row r="652" spans="1:29">
      <c r="A652" t="str">
        <f t="shared" si="66"/>
        <v>12-2022</v>
      </c>
      <c r="B652" s="93">
        <v>44918</v>
      </c>
      <c r="C652" s="90">
        <v>51600</v>
      </c>
      <c r="D652" s="90">
        <v>51200</v>
      </c>
      <c r="E652" s="90">
        <v>51800</v>
      </c>
      <c r="F652" s="90">
        <v>48500</v>
      </c>
      <c r="G652" s="90">
        <v>53300</v>
      </c>
      <c r="H652" s="91" t="s">
        <v>25</v>
      </c>
      <c r="I652" s="90">
        <v>51000</v>
      </c>
      <c r="J652" s="90">
        <v>51700</v>
      </c>
      <c r="K652" s="90">
        <v>53000</v>
      </c>
      <c r="L652" s="91" t="s">
        <v>25</v>
      </c>
      <c r="M652" s="90">
        <v>52200</v>
      </c>
      <c r="N652" s="90">
        <v>52800</v>
      </c>
      <c r="O652" s="90">
        <v>49800</v>
      </c>
      <c r="P652" s="90">
        <v>48700</v>
      </c>
      <c r="Q652" s="90">
        <v>47400</v>
      </c>
      <c r="R652" s="90">
        <v>48400</v>
      </c>
      <c r="S652" s="90">
        <v>47800</v>
      </c>
      <c r="T652" s="90">
        <v>51200</v>
      </c>
      <c r="U652" s="90">
        <v>50600</v>
      </c>
      <c r="V652" s="90">
        <v>51300</v>
      </c>
      <c r="W652" s="90">
        <v>52200</v>
      </c>
      <c r="X652" s="90">
        <v>55000</v>
      </c>
      <c r="Y652" t="str">
        <f t="shared" si="67"/>
        <v>12-2022</v>
      </c>
      <c r="Z652">
        <f t="shared" si="68"/>
        <v>0</v>
      </c>
      <c r="AA652">
        <f t="shared" si="69"/>
        <v>0</v>
      </c>
      <c r="AB652">
        <f t="shared" si="70"/>
        <v>0</v>
      </c>
      <c r="AC652" t="str">
        <f t="shared" si="71"/>
        <v>L36</v>
      </c>
    </row>
    <row r="653" spans="1:29">
      <c r="A653" t="str">
        <f t="shared" si="66"/>
        <v>12-2022</v>
      </c>
      <c r="B653" s="93">
        <v>44919</v>
      </c>
      <c r="C653" s="90">
        <v>52300</v>
      </c>
      <c r="D653" s="90">
        <v>51500</v>
      </c>
      <c r="E653" s="90">
        <v>52100</v>
      </c>
      <c r="F653" s="90">
        <v>48700</v>
      </c>
      <c r="G653" s="90">
        <v>53300</v>
      </c>
      <c r="H653" s="91" t="s">
        <v>25</v>
      </c>
      <c r="I653" s="90">
        <v>51500</v>
      </c>
      <c r="J653" s="90">
        <v>52600</v>
      </c>
      <c r="K653" s="90">
        <v>53000</v>
      </c>
      <c r="L653" s="91" t="s">
        <v>25</v>
      </c>
      <c r="M653" s="90">
        <v>53000</v>
      </c>
      <c r="N653" s="90">
        <v>52800</v>
      </c>
      <c r="O653" s="90">
        <v>50800</v>
      </c>
      <c r="P653" s="90">
        <v>49600</v>
      </c>
      <c r="Q653" s="90">
        <v>48700</v>
      </c>
      <c r="R653" s="90">
        <v>49000</v>
      </c>
      <c r="S653" s="90">
        <v>48500</v>
      </c>
      <c r="T653" s="90">
        <v>51400</v>
      </c>
      <c r="U653" s="90">
        <v>51500</v>
      </c>
      <c r="V653" s="90">
        <v>52300</v>
      </c>
      <c r="W653" s="90">
        <v>52600</v>
      </c>
      <c r="X653" s="90">
        <v>55500</v>
      </c>
      <c r="Y653" t="str">
        <f t="shared" si="67"/>
        <v>12-2022</v>
      </c>
      <c r="Z653">
        <f t="shared" si="68"/>
        <v>0</v>
      </c>
      <c r="AA653">
        <f t="shared" si="69"/>
        <v>0</v>
      </c>
      <c r="AB653">
        <f t="shared" si="70"/>
        <v>0</v>
      </c>
      <c r="AC653" t="str">
        <f t="shared" si="71"/>
        <v>L36</v>
      </c>
    </row>
    <row r="654" spans="1:29">
      <c r="A654" t="str">
        <f t="shared" si="66"/>
        <v>12-2022</v>
      </c>
      <c r="B654" s="93">
        <v>44920</v>
      </c>
      <c r="C654" s="90" t="s">
        <v>24</v>
      </c>
      <c r="D654" s="90" t="s">
        <v>24</v>
      </c>
      <c r="E654" s="90" t="s">
        <v>24</v>
      </c>
      <c r="F654" s="90" t="s">
        <v>24</v>
      </c>
      <c r="G654" s="90" t="s">
        <v>24</v>
      </c>
      <c r="H654" s="90" t="s">
        <v>24</v>
      </c>
      <c r="I654" s="90" t="s">
        <v>24</v>
      </c>
      <c r="J654" s="90" t="s">
        <v>24</v>
      </c>
      <c r="K654" s="90" t="s">
        <v>24</v>
      </c>
      <c r="L654" s="90" t="s">
        <v>24</v>
      </c>
      <c r="M654" s="90" t="s">
        <v>24</v>
      </c>
      <c r="N654" s="90" t="s">
        <v>24</v>
      </c>
      <c r="O654" s="90" t="s">
        <v>24</v>
      </c>
      <c r="P654" s="90" t="s">
        <v>24</v>
      </c>
      <c r="Q654" s="90" t="s">
        <v>24</v>
      </c>
      <c r="R654" s="90" t="s">
        <v>24</v>
      </c>
      <c r="S654" s="90" t="s">
        <v>24</v>
      </c>
      <c r="T654" s="90" t="s">
        <v>24</v>
      </c>
      <c r="U654" s="90" t="s">
        <v>24</v>
      </c>
      <c r="V654" s="90" t="s">
        <v>24</v>
      </c>
      <c r="W654" s="90" t="s">
        <v>24</v>
      </c>
      <c r="X654" s="90" t="s">
        <v>24</v>
      </c>
      <c r="Y654" t="str">
        <f t="shared" si="67"/>
        <v>12-2022</v>
      </c>
      <c r="Z654">
        <f t="shared" si="68"/>
        <v>0</v>
      </c>
      <c r="AA654">
        <f t="shared" si="69"/>
        <v>0</v>
      </c>
      <c r="AB654">
        <f t="shared" si="70"/>
        <v>0</v>
      </c>
      <c r="AC654" t="str">
        <f t="shared" si="71"/>
        <v>L36</v>
      </c>
    </row>
    <row r="655" spans="1:29">
      <c r="A655" t="str">
        <f t="shared" si="66"/>
        <v>12-2022</v>
      </c>
      <c r="B655" s="93">
        <v>44921</v>
      </c>
      <c r="C655" s="90">
        <v>52700</v>
      </c>
      <c r="D655" s="90">
        <v>51800</v>
      </c>
      <c r="E655" s="90">
        <v>52400</v>
      </c>
      <c r="F655" s="90">
        <v>50000</v>
      </c>
      <c r="G655" s="90">
        <v>54300</v>
      </c>
      <c r="H655" s="91" t="s">
        <v>25</v>
      </c>
      <c r="I655" s="90">
        <v>51500</v>
      </c>
      <c r="J655" s="90">
        <v>53200</v>
      </c>
      <c r="K655" s="90">
        <v>54500</v>
      </c>
      <c r="L655" s="91" t="s">
        <v>25</v>
      </c>
      <c r="M655" s="90">
        <v>53600</v>
      </c>
      <c r="N655" s="90">
        <v>53600</v>
      </c>
      <c r="O655" s="90">
        <v>51300</v>
      </c>
      <c r="P655" s="90">
        <v>50900</v>
      </c>
      <c r="Q655" s="90">
        <v>49200</v>
      </c>
      <c r="R655" s="90">
        <v>49500</v>
      </c>
      <c r="S655" s="90">
        <v>49000</v>
      </c>
      <c r="T655" s="90">
        <v>52500</v>
      </c>
      <c r="U655" s="90">
        <v>52000</v>
      </c>
      <c r="V655" s="90">
        <v>52800</v>
      </c>
      <c r="W655" s="90">
        <v>53200</v>
      </c>
      <c r="X655" s="90">
        <v>55800</v>
      </c>
      <c r="Y655" t="str">
        <f t="shared" si="67"/>
        <v>12-2022</v>
      </c>
      <c r="Z655">
        <f t="shared" si="68"/>
        <v>0</v>
      </c>
      <c r="AA655">
        <f t="shared" si="69"/>
        <v>0</v>
      </c>
      <c r="AB655">
        <f t="shared" si="70"/>
        <v>0</v>
      </c>
      <c r="AC655" t="str">
        <f t="shared" si="71"/>
        <v>L36</v>
      </c>
    </row>
    <row r="656" spans="1:29">
      <c r="A656" t="str">
        <f t="shared" si="66"/>
        <v>12-2022</v>
      </c>
      <c r="B656" s="93">
        <v>44922</v>
      </c>
      <c r="C656" s="90">
        <v>53400</v>
      </c>
      <c r="D656" s="90">
        <v>52000</v>
      </c>
      <c r="E656" s="90">
        <v>53700</v>
      </c>
      <c r="F656" s="90">
        <v>50200</v>
      </c>
      <c r="G656" s="90">
        <v>54600</v>
      </c>
      <c r="H656" s="91" t="s">
        <v>25</v>
      </c>
      <c r="I656" s="90">
        <v>52500</v>
      </c>
      <c r="J656" s="90">
        <v>54000</v>
      </c>
      <c r="K656" s="90">
        <v>54500</v>
      </c>
      <c r="L656" s="91" t="s">
        <v>25</v>
      </c>
      <c r="M656" s="90">
        <v>54000</v>
      </c>
      <c r="N656" s="90">
        <v>54600</v>
      </c>
      <c r="O656" s="90">
        <v>52300</v>
      </c>
      <c r="P656" s="90">
        <v>51000</v>
      </c>
      <c r="Q656" s="90">
        <v>50100</v>
      </c>
      <c r="R656" s="90">
        <v>50000</v>
      </c>
      <c r="S656" s="90">
        <v>49800</v>
      </c>
      <c r="T656" s="90">
        <v>52700</v>
      </c>
      <c r="U656" s="90">
        <v>53000</v>
      </c>
      <c r="V656" s="90">
        <v>52800</v>
      </c>
      <c r="W656" s="90">
        <v>53800</v>
      </c>
      <c r="X656" s="90">
        <v>56200</v>
      </c>
      <c r="Y656" t="str">
        <f t="shared" si="67"/>
        <v>12-2022</v>
      </c>
      <c r="Z656">
        <f t="shared" si="68"/>
        <v>0</v>
      </c>
      <c r="AA656">
        <f t="shared" si="69"/>
        <v>0</v>
      </c>
      <c r="AB656">
        <f t="shared" si="70"/>
        <v>0</v>
      </c>
      <c r="AC656" t="str">
        <f t="shared" si="71"/>
        <v>L36</v>
      </c>
    </row>
    <row r="657" spans="1:29">
      <c r="A657" t="str">
        <f t="shared" si="66"/>
        <v>12-2022</v>
      </c>
      <c r="B657" s="93">
        <v>44923</v>
      </c>
      <c r="C657" s="90">
        <v>53400</v>
      </c>
      <c r="D657" s="90">
        <v>52500</v>
      </c>
      <c r="E657" s="90">
        <v>54500</v>
      </c>
      <c r="F657" s="90">
        <v>50200</v>
      </c>
      <c r="G657" s="90">
        <v>54800</v>
      </c>
      <c r="H657" s="91" t="s">
        <v>25</v>
      </c>
      <c r="I657" s="90">
        <v>52500</v>
      </c>
      <c r="J657" s="90">
        <v>54300</v>
      </c>
      <c r="K657" s="90">
        <v>54800</v>
      </c>
      <c r="L657" s="91" t="s">
        <v>25</v>
      </c>
      <c r="M657" s="90">
        <v>54400</v>
      </c>
      <c r="N657" s="90">
        <v>54600</v>
      </c>
      <c r="O657" s="90">
        <v>53100</v>
      </c>
      <c r="P657" s="90">
        <v>51000</v>
      </c>
      <c r="Q657" s="90">
        <v>50000</v>
      </c>
      <c r="R657" s="90">
        <v>50300</v>
      </c>
      <c r="S657" s="90">
        <v>50000</v>
      </c>
      <c r="T657" s="90">
        <v>52700</v>
      </c>
      <c r="U657" s="90">
        <v>53000</v>
      </c>
      <c r="V657" s="90">
        <v>52800</v>
      </c>
      <c r="W657" s="90">
        <v>53800</v>
      </c>
      <c r="X657" s="90">
        <v>56200</v>
      </c>
      <c r="Y657" t="str">
        <f t="shared" si="67"/>
        <v>12-2022</v>
      </c>
      <c r="Z657">
        <f t="shared" si="68"/>
        <v>0</v>
      </c>
      <c r="AA657">
        <f t="shared" si="69"/>
        <v>0</v>
      </c>
      <c r="AB657">
        <f t="shared" si="70"/>
        <v>0</v>
      </c>
      <c r="AC657" t="str">
        <f t="shared" si="71"/>
        <v>L36</v>
      </c>
    </row>
    <row r="658" spans="1:29">
      <c r="A658" t="str">
        <f t="shared" si="66"/>
        <v>12-2022</v>
      </c>
      <c r="B658" s="93">
        <v>44924</v>
      </c>
      <c r="C658" s="90">
        <v>53400</v>
      </c>
      <c r="D658" s="90">
        <v>52500</v>
      </c>
      <c r="E658" s="90">
        <v>54500</v>
      </c>
      <c r="F658" s="90">
        <v>50300</v>
      </c>
      <c r="G658" s="90">
        <v>55100</v>
      </c>
      <c r="H658" s="91" t="s">
        <v>25</v>
      </c>
      <c r="I658" s="90">
        <v>52500</v>
      </c>
      <c r="J658" s="90">
        <v>54300</v>
      </c>
      <c r="K658" s="90">
        <v>54800</v>
      </c>
      <c r="L658" s="91" t="s">
        <v>25</v>
      </c>
      <c r="M658" s="90">
        <v>54400</v>
      </c>
      <c r="N658" s="90">
        <v>54900</v>
      </c>
      <c r="O658" s="90">
        <v>52800</v>
      </c>
      <c r="P658" s="90">
        <v>51000</v>
      </c>
      <c r="Q658" s="90">
        <v>50000</v>
      </c>
      <c r="R658" s="90">
        <v>50700</v>
      </c>
      <c r="S658" s="90">
        <v>50000</v>
      </c>
      <c r="T658" s="90">
        <v>52800</v>
      </c>
      <c r="U658" s="90">
        <v>53500</v>
      </c>
      <c r="V658" s="90">
        <v>52800</v>
      </c>
      <c r="W658" s="90">
        <v>53800</v>
      </c>
      <c r="X658" s="90">
        <v>56200</v>
      </c>
      <c r="Y658" t="str">
        <f t="shared" si="67"/>
        <v>12-2022</v>
      </c>
      <c r="Z658">
        <f t="shared" si="68"/>
        <v>0</v>
      </c>
      <c r="AA658">
        <f t="shared" si="69"/>
        <v>0</v>
      </c>
      <c r="AB658">
        <f t="shared" si="70"/>
        <v>0</v>
      </c>
      <c r="AC658" t="str">
        <f t="shared" si="71"/>
        <v>L36</v>
      </c>
    </row>
    <row r="659" spans="1:29">
      <c r="A659" t="str">
        <f t="shared" si="66"/>
        <v>12-2022</v>
      </c>
      <c r="B659" s="93">
        <v>44925</v>
      </c>
      <c r="C659" s="90">
        <v>53600</v>
      </c>
      <c r="D659" s="90">
        <v>52500</v>
      </c>
      <c r="E659" s="90">
        <v>54800</v>
      </c>
      <c r="F659" s="90">
        <v>50500</v>
      </c>
      <c r="G659" s="90">
        <v>55100</v>
      </c>
      <c r="H659" s="91" t="s">
        <v>25</v>
      </c>
      <c r="I659" s="90">
        <v>52500</v>
      </c>
      <c r="J659" s="90">
        <v>54300</v>
      </c>
      <c r="K659" s="90">
        <v>54800</v>
      </c>
      <c r="L659" s="91" t="s">
        <v>25</v>
      </c>
      <c r="M659" s="90">
        <v>54300</v>
      </c>
      <c r="N659" s="90">
        <v>54900</v>
      </c>
      <c r="O659" s="90">
        <v>53000</v>
      </c>
      <c r="P659" s="90">
        <v>51500</v>
      </c>
      <c r="Q659" s="90">
        <v>50000</v>
      </c>
      <c r="R659" s="90">
        <v>50600</v>
      </c>
      <c r="S659" s="90">
        <v>50000</v>
      </c>
      <c r="T659" s="90">
        <v>53000</v>
      </c>
      <c r="U659" s="90">
        <v>53200</v>
      </c>
      <c r="V659" s="90">
        <v>52800</v>
      </c>
      <c r="W659" s="90">
        <v>53800</v>
      </c>
      <c r="X659" s="90">
        <v>56200</v>
      </c>
      <c r="Y659" t="str">
        <f t="shared" si="67"/>
        <v>12-2022</v>
      </c>
      <c r="Z659">
        <f t="shared" si="68"/>
        <v>0</v>
      </c>
      <c r="AA659">
        <f t="shared" si="69"/>
        <v>0</v>
      </c>
      <c r="AB659">
        <f t="shared" si="70"/>
        <v>0</v>
      </c>
      <c r="AC659" t="str">
        <f t="shared" si="71"/>
        <v>L36</v>
      </c>
    </row>
    <row r="660" spans="1:29">
      <c r="A660" t="str">
        <f t="shared" si="66"/>
        <v>12-2022</v>
      </c>
      <c r="B660" s="93">
        <v>44926</v>
      </c>
      <c r="C660" s="90">
        <v>54300</v>
      </c>
      <c r="D660" s="90">
        <v>52500</v>
      </c>
      <c r="E660" s="90">
        <v>55100</v>
      </c>
      <c r="F660" s="90">
        <v>50800</v>
      </c>
      <c r="G660" s="90">
        <v>55300</v>
      </c>
      <c r="H660" s="91" t="s">
        <v>25</v>
      </c>
      <c r="I660" s="90">
        <v>53000</v>
      </c>
      <c r="J660" s="90">
        <v>55000</v>
      </c>
      <c r="K660" s="90">
        <v>55800</v>
      </c>
      <c r="L660" s="91" t="s">
        <v>25</v>
      </c>
      <c r="M660" s="90">
        <v>54700</v>
      </c>
      <c r="N660" s="90">
        <v>55500</v>
      </c>
      <c r="O660" s="90">
        <v>53300</v>
      </c>
      <c r="P660" s="90">
        <v>51900</v>
      </c>
      <c r="Q660" s="90">
        <v>51000</v>
      </c>
      <c r="R660" s="90">
        <v>51200</v>
      </c>
      <c r="S660" s="90">
        <v>50800</v>
      </c>
      <c r="T660" s="90">
        <v>53300</v>
      </c>
      <c r="U660" s="90">
        <v>53700</v>
      </c>
      <c r="V660" s="90">
        <v>53600</v>
      </c>
      <c r="W660" s="90">
        <v>54500</v>
      </c>
      <c r="X660" s="90">
        <v>56600</v>
      </c>
      <c r="Y660" t="str">
        <f t="shared" si="67"/>
        <v>12-2022</v>
      </c>
      <c r="Z660">
        <f t="shared" si="68"/>
        <v>0</v>
      </c>
      <c r="AA660">
        <f t="shared" si="69"/>
        <v>0</v>
      </c>
      <c r="AB660">
        <f t="shared" si="70"/>
        <v>0</v>
      </c>
      <c r="AC660" t="str">
        <f t="shared" si="71"/>
        <v>L36</v>
      </c>
    </row>
    <row r="661" spans="1:29">
      <c r="A661" t="str">
        <f t="shared" si="66"/>
        <v>01-2023</v>
      </c>
      <c r="B661" s="93">
        <v>44927</v>
      </c>
      <c r="C661" s="90" t="s">
        <v>24</v>
      </c>
      <c r="D661" s="90" t="s">
        <v>24</v>
      </c>
      <c r="E661" s="90" t="s">
        <v>24</v>
      </c>
      <c r="F661" s="90" t="s">
        <v>24</v>
      </c>
      <c r="G661" s="90" t="s">
        <v>24</v>
      </c>
      <c r="H661" s="90" t="s">
        <v>24</v>
      </c>
      <c r="I661" s="90" t="s">
        <v>24</v>
      </c>
      <c r="J661" s="90" t="s">
        <v>24</v>
      </c>
      <c r="K661" s="90" t="s">
        <v>24</v>
      </c>
      <c r="L661" s="90" t="s">
        <v>24</v>
      </c>
      <c r="M661" s="90" t="s">
        <v>24</v>
      </c>
      <c r="N661" s="90" t="s">
        <v>24</v>
      </c>
      <c r="O661" s="90" t="s">
        <v>24</v>
      </c>
      <c r="P661" s="90" t="s">
        <v>24</v>
      </c>
      <c r="Q661" s="90" t="s">
        <v>24</v>
      </c>
      <c r="R661" s="90" t="s">
        <v>24</v>
      </c>
      <c r="S661" s="90" t="s">
        <v>24</v>
      </c>
      <c r="T661" s="90" t="s">
        <v>24</v>
      </c>
      <c r="U661" s="90" t="s">
        <v>24</v>
      </c>
      <c r="V661" s="90" t="s">
        <v>24</v>
      </c>
      <c r="W661" s="90" t="s">
        <v>24</v>
      </c>
      <c r="X661" s="90" t="s">
        <v>24</v>
      </c>
      <c r="Y661" t="str">
        <f t="shared" si="67"/>
        <v>01-2023</v>
      </c>
      <c r="Z661">
        <f t="shared" si="68"/>
        <v>0</v>
      </c>
      <c r="AA661">
        <f t="shared" si="69"/>
        <v>0</v>
      </c>
      <c r="AB661">
        <f t="shared" si="70"/>
        <v>0</v>
      </c>
      <c r="AC661" t="str">
        <f t="shared" si="71"/>
        <v>L36</v>
      </c>
    </row>
    <row r="662" spans="1:29">
      <c r="A662" t="str">
        <f t="shared" ref="A662:A725" si="72">TEXT(B662,"mm-YYYY")</f>
        <v>01-2023</v>
      </c>
      <c r="B662" s="93">
        <v>44928</v>
      </c>
      <c r="C662" s="90">
        <v>55200</v>
      </c>
      <c r="D662" s="90">
        <v>52700</v>
      </c>
      <c r="E662" s="90">
        <v>55700</v>
      </c>
      <c r="F662" s="90">
        <v>51700</v>
      </c>
      <c r="G662" s="90">
        <v>56300</v>
      </c>
      <c r="H662" s="91" t="s">
        <v>25</v>
      </c>
      <c r="I662" s="90">
        <v>53500</v>
      </c>
      <c r="J662" s="90">
        <v>55000</v>
      </c>
      <c r="K662" s="90">
        <v>56500</v>
      </c>
      <c r="L662" s="91" t="s">
        <v>25</v>
      </c>
      <c r="M662" s="90">
        <v>55100</v>
      </c>
      <c r="N662" s="90">
        <v>56200</v>
      </c>
      <c r="O662" s="90">
        <v>54000</v>
      </c>
      <c r="P662" s="90">
        <v>52500</v>
      </c>
      <c r="Q662" s="90">
        <v>51550</v>
      </c>
      <c r="R662" s="90">
        <v>51700</v>
      </c>
      <c r="S662" s="90">
        <v>51500</v>
      </c>
      <c r="T662" s="90">
        <v>54500</v>
      </c>
      <c r="U662" s="90">
        <v>54300</v>
      </c>
      <c r="V662" s="90">
        <v>54300</v>
      </c>
      <c r="W662" s="90">
        <v>55100</v>
      </c>
      <c r="X662" s="90">
        <v>56800</v>
      </c>
      <c r="Y662" t="str">
        <f t="shared" ref="Y662:Y725" si="73">TEXT(B662,"MM-YYYY")</f>
        <v>01-2023</v>
      </c>
      <c r="Z662">
        <f t="shared" ref="Z662:Z725" si="74">_xlfn.XLOOKUP(Y662,AN:AN,AP:AP,"")</f>
        <v>0</v>
      </c>
      <c r="AA662">
        <f t="shared" ref="AA662:AA725" si="75">_xlfn.XLOOKUP(Y662,AN:AN,AQ:AQ,"")</f>
        <v>0</v>
      </c>
      <c r="AB662">
        <f t="shared" ref="AB662:AB725" si="76">_xlfn.XLOOKUP(Y662,AN:AN,AR:AR,"")</f>
        <v>0</v>
      </c>
      <c r="AC662" t="str">
        <f t="shared" ref="AC662:AC725" si="77">_xlfn.XLOOKUP(Y662,AN:AN,AS:AS,"")</f>
        <v>L36</v>
      </c>
    </row>
    <row r="663" spans="1:29">
      <c r="A663" t="str">
        <f t="shared" si="72"/>
        <v>01-2023</v>
      </c>
      <c r="B663" s="93">
        <v>44929</v>
      </c>
      <c r="C663" s="90">
        <v>55200</v>
      </c>
      <c r="D663" s="90">
        <v>53000</v>
      </c>
      <c r="E663" s="90">
        <v>55700</v>
      </c>
      <c r="F663" s="90">
        <v>51800</v>
      </c>
      <c r="G663" s="90">
        <v>56300</v>
      </c>
      <c r="H663" s="91" t="s">
        <v>25</v>
      </c>
      <c r="I663" s="90">
        <v>54000</v>
      </c>
      <c r="J663" s="90">
        <v>55400</v>
      </c>
      <c r="K663" s="90">
        <v>56500</v>
      </c>
      <c r="L663" s="91" t="s">
        <v>25</v>
      </c>
      <c r="M663" s="90">
        <v>55100</v>
      </c>
      <c r="N663" s="90">
        <v>56500</v>
      </c>
      <c r="O663" s="90">
        <v>54000</v>
      </c>
      <c r="P663" s="90">
        <v>52500</v>
      </c>
      <c r="Q663" s="90">
        <v>51700</v>
      </c>
      <c r="R663" s="90">
        <v>51500</v>
      </c>
      <c r="S663" s="90">
        <v>51300</v>
      </c>
      <c r="T663" s="90">
        <v>54300</v>
      </c>
      <c r="U663" s="90">
        <v>54300</v>
      </c>
      <c r="V663" s="90">
        <v>54300</v>
      </c>
      <c r="W663" s="90">
        <v>55300</v>
      </c>
      <c r="X663" s="90">
        <v>57000</v>
      </c>
      <c r="Y663" t="str">
        <f t="shared" si="73"/>
        <v>01-2023</v>
      </c>
      <c r="Z663">
        <f t="shared" si="74"/>
        <v>0</v>
      </c>
      <c r="AA663">
        <f t="shared" si="75"/>
        <v>0</v>
      </c>
      <c r="AB663">
        <f t="shared" si="76"/>
        <v>0</v>
      </c>
      <c r="AC663" t="str">
        <f t="shared" si="77"/>
        <v>L36</v>
      </c>
    </row>
    <row r="664" spans="1:29">
      <c r="A664" t="str">
        <f t="shared" si="72"/>
        <v>01-2023</v>
      </c>
      <c r="B664" s="93">
        <v>44930</v>
      </c>
      <c r="C664" s="90">
        <v>55200</v>
      </c>
      <c r="D664" s="90">
        <v>53000</v>
      </c>
      <c r="E664" s="90">
        <v>55500</v>
      </c>
      <c r="F664" s="90">
        <v>51500</v>
      </c>
      <c r="G664" s="90">
        <v>56300</v>
      </c>
      <c r="H664" s="91" t="s">
        <v>25</v>
      </c>
      <c r="I664" s="90">
        <v>53500</v>
      </c>
      <c r="J664" s="90">
        <v>55200</v>
      </c>
      <c r="K664" s="90">
        <v>56500</v>
      </c>
      <c r="L664" s="91" t="s">
        <v>25</v>
      </c>
      <c r="M664" s="90">
        <v>54700</v>
      </c>
      <c r="N664" s="90">
        <v>56500</v>
      </c>
      <c r="O664" s="90">
        <v>54000</v>
      </c>
      <c r="P664" s="90">
        <v>52500</v>
      </c>
      <c r="Q664" s="90">
        <v>51200</v>
      </c>
      <c r="R664" s="90">
        <v>51200</v>
      </c>
      <c r="S664" s="90">
        <v>51100</v>
      </c>
      <c r="T664" s="90">
        <v>54000</v>
      </c>
      <c r="U664" s="90">
        <v>54300</v>
      </c>
      <c r="V664" s="90">
        <v>54300</v>
      </c>
      <c r="W664" s="90">
        <v>55300</v>
      </c>
      <c r="X664" s="90">
        <v>57000</v>
      </c>
      <c r="Y664" t="str">
        <f t="shared" si="73"/>
        <v>01-2023</v>
      </c>
      <c r="Z664">
        <f t="shared" si="74"/>
        <v>0</v>
      </c>
      <c r="AA664">
        <f t="shared" si="75"/>
        <v>0</v>
      </c>
      <c r="AB664">
        <f t="shared" si="76"/>
        <v>0</v>
      </c>
      <c r="AC664" t="str">
        <f t="shared" si="77"/>
        <v>L36</v>
      </c>
    </row>
    <row r="665" spans="1:29">
      <c r="A665" t="str">
        <f t="shared" si="72"/>
        <v>01-2023</v>
      </c>
      <c r="B665" s="93">
        <v>44931</v>
      </c>
      <c r="C665" s="90">
        <v>55200</v>
      </c>
      <c r="D665" s="90">
        <v>53000</v>
      </c>
      <c r="E665" s="90">
        <v>55500</v>
      </c>
      <c r="F665" s="90">
        <v>51500</v>
      </c>
      <c r="G665" s="90">
        <v>55900</v>
      </c>
      <c r="H665" s="91" t="s">
        <v>25</v>
      </c>
      <c r="I665" s="90">
        <v>53500</v>
      </c>
      <c r="J665" s="90">
        <v>55500</v>
      </c>
      <c r="K665" s="90">
        <v>56500</v>
      </c>
      <c r="L665" s="91" t="s">
        <v>25</v>
      </c>
      <c r="M665" s="90">
        <v>55000</v>
      </c>
      <c r="N665" s="90">
        <v>56500</v>
      </c>
      <c r="O665" s="90">
        <v>54200</v>
      </c>
      <c r="P665" s="90">
        <v>52500</v>
      </c>
      <c r="Q665" s="90">
        <v>51500</v>
      </c>
      <c r="R665" s="90">
        <v>51500</v>
      </c>
      <c r="S665" s="90">
        <v>51500</v>
      </c>
      <c r="T665" s="90">
        <v>54000</v>
      </c>
      <c r="U665" s="90">
        <v>54700</v>
      </c>
      <c r="V665" s="90">
        <v>54300</v>
      </c>
      <c r="W665" s="90">
        <v>55300</v>
      </c>
      <c r="X665" s="90">
        <v>57000</v>
      </c>
      <c r="Y665" t="str">
        <f t="shared" si="73"/>
        <v>01-2023</v>
      </c>
      <c r="Z665">
        <f t="shared" si="74"/>
        <v>0</v>
      </c>
      <c r="AA665">
        <f t="shared" si="75"/>
        <v>0</v>
      </c>
      <c r="AB665">
        <f t="shared" si="76"/>
        <v>0</v>
      </c>
      <c r="AC665" t="str">
        <f t="shared" si="77"/>
        <v>L36</v>
      </c>
    </row>
    <row r="666" spans="1:29">
      <c r="A666" t="str">
        <f t="shared" si="72"/>
        <v>01-2023</v>
      </c>
      <c r="B666" s="93">
        <v>44932</v>
      </c>
      <c r="C666" s="90">
        <v>55200</v>
      </c>
      <c r="D666" s="90">
        <v>52800</v>
      </c>
      <c r="E666" s="90">
        <v>55500</v>
      </c>
      <c r="F666" s="90">
        <v>51500</v>
      </c>
      <c r="G666" s="90">
        <v>55800</v>
      </c>
      <c r="H666" s="91" t="s">
        <v>25</v>
      </c>
      <c r="I666" s="90">
        <v>53000</v>
      </c>
      <c r="J666" s="90">
        <v>55000</v>
      </c>
      <c r="K666" s="90">
        <v>56300</v>
      </c>
      <c r="L666" s="91" t="s">
        <v>25</v>
      </c>
      <c r="M666" s="90">
        <v>54700</v>
      </c>
      <c r="N666" s="90">
        <v>56500</v>
      </c>
      <c r="O666" s="90">
        <v>53600</v>
      </c>
      <c r="P666" s="90">
        <v>52300</v>
      </c>
      <c r="Q666" s="90">
        <v>51200</v>
      </c>
      <c r="R666" s="90">
        <v>51200</v>
      </c>
      <c r="S666" s="90">
        <v>51200</v>
      </c>
      <c r="T666" s="90">
        <v>54000</v>
      </c>
      <c r="U666" s="90">
        <v>54500</v>
      </c>
      <c r="V666" s="90">
        <v>54300</v>
      </c>
      <c r="W666" s="90">
        <v>55300</v>
      </c>
      <c r="X666" s="90">
        <v>57000</v>
      </c>
      <c r="Y666" t="str">
        <f t="shared" si="73"/>
        <v>01-2023</v>
      </c>
      <c r="Z666">
        <f t="shared" si="74"/>
        <v>0</v>
      </c>
      <c r="AA666">
        <f t="shared" si="75"/>
        <v>0</v>
      </c>
      <c r="AB666">
        <f t="shared" si="76"/>
        <v>0</v>
      </c>
      <c r="AC666" t="str">
        <f t="shared" si="77"/>
        <v>L36</v>
      </c>
    </row>
    <row r="667" spans="1:29">
      <c r="A667" t="str">
        <f t="shared" si="72"/>
        <v>01-2023</v>
      </c>
      <c r="B667" s="93">
        <v>44933</v>
      </c>
      <c r="C667" s="90">
        <v>55200</v>
      </c>
      <c r="D667" s="90">
        <v>53000</v>
      </c>
      <c r="E667" s="90">
        <v>55600</v>
      </c>
      <c r="F667" s="90">
        <v>51500</v>
      </c>
      <c r="G667" s="90">
        <v>55800</v>
      </c>
      <c r="H667" s="91" t="s">
        <v>25</v>
      </c>
      <c r="I667" s="90">
        <v>53000</v>
      </c>
      <c r="J667" s="90">
        <v>55000</v>
      </c>
      <c r="K667" s="90">
        <v>56200</v>
      </c>
      <c r="L667" s="91" t="s">
        <v>25</v>
      </c>
      <c r="M667" s="90">
        <v>54400</v>
      </c>
      <c r="N667" s="90">
        <v>56500</v>
      </c>
      <c r="O667" s="90">
        <v>53600</v>
      </c>
      <c r="P667" s="90">
        <v>52300</v>
      </c>
      <c r="Q667" s="90">
        <v>51200</v>
      </c>
      <c r="R667" s="90">
        <v>51200</v>
      </c>
      <c r="S667" s="90">
        <v>51000</v>
      </c>
      <c r="T667" s="90">
        <v>54000</v>
      </c>
      <c r="U667" s="90">
        <v>54500</v>
      </c>
      <c r="V667" s="90">
        <v>54300</v>
      </c>
      <c r="W667" s="90">
        <v>55100</v>
      </c>
      <c r="X667" s="90">
        <v>57000</v>
      </c>
      <c r="Y667" t="str">
        <f t="shared" si="73"/>
        <v>01-2023</v>
      </c>
      <c r="Z667">
        <f t="shared" si="74"/>
        <v>0</v>
      </c>
      <c r="AA667">
        <f t="shared" si="75"/>
        <v>0</v>
      </c>
      <c r="AB667">
        <f t="shared" si="76"/>
        <v>0</v>
      </c>
      <c r="AC667" t="str">
        <f t="shared" si="77"/>
        <v>L36</v>
      </c>
    </row>
    <row r="668" spans="1:29">
      <c r="A668" t="str">
        <f t="shared" si="72"/>
        <v>01-2023</v>
      </c>
      <c r="B668" s="93">
        <v>44934</v>
      </c>
      <c r="C668" s="90" t="s">
        <v>24</v>
      </c>
      <c r="D668" s="90" t="s">
        <v>24</v>
      </c>
      <c r="E668" s="90" t="s">
        <v>24</v>
      </c>
      <c r="F668" s="90" t="s">
        <v>24</v>
      </c>
      <c r="G668" s="90" t="s">
        <v>24</v>
      </c>
      <c r="H668" s="90" t="s">
        <v>24</v>
      </c>
      <c r="I668" s="90" t="s">
        <v>24</v>
      </c>
      <c r="J668" s="90" t="s">
        <v>24</v>
      </c>
      <c r="K668" s="90" t="s">
        <v>24</v>
      </c>
      <c r="L668" s="90" t="s">
        <v>24</v>
      </c>
      <c r="M668" s="90" t="s">
        <v>24</v>
      </c>
      <c r="N668" s="90" t="s">
        <v>24</v>
      </c>
      <c r="O668" s="90" t="s">
        <v>24</v>
      </c>
      <c r="P668" s="90" t="s">
        <v>24</v>
      </c>
      <c r="Q668" s="90" t="s">
        <v>24</v>
      </c>
      <c r="R668" s="90" t="s">
        <v>24</v>
      </c>
      <c r="S668" s="90" t="s">
        <v>24</v>
      </c>
      <c r="T668" s="90" t="s">
        <v>24</v>
      </c>
      <c r="U668" s="90" t="s">
        <v>24</v>
      </c>
      <c r="V668" s="90" t="s">
        <v>24</v>
      </c>
      <c r="W668" s="90" t="s">
        <v>24</v>
      </c>
      <c r="X668" s="90" t="s">
        <v>24</v>
      </c>
      <c r="Y668" t="str">
        <f t="shared" si="73"/>
        <v>01-2023</v>
      </c>
      <c r="Z668">
        <f t="shared" si="74"/>
        <v>0</v>
      </c>
      <c r="AA668">
        <f t="shared" si="75"/>
        <v>0</v>
      </c>
      <c r="AB668">
        <f t="shared" si="76"/>
        <v>0</v>
      </c>
      <c r="AC668" t="str">
        <f t="shared" si="77"/>
        <v>L36</v>
      </c>
    </row>
    <row r="669" spans="1:29">
      <c r="A669" t="str">
        <f t="shared" si="72"/>
        <v>01-2023</v>
      </c>
      <c r="B669" s="93">
        <v>44935</v>
      </c>
      <c r="C669" s="90">
        <v>55000</v>
      </c>
      <c r="D669" s="90">
        <v>53000</v>
      </c>
      <c r="E669" s="90">
        <v>55200</v>
      </c>
      <c r="F669" s="90">
        <v>51100</v>
      </c>
      <c r="G669" s="90">
        <v>54900</v>
      </c>
      <c r="H669" s="91" t="s">
        <v>25</v>
      </c>
      <c r="I669" s="90">
        <v>53000</v>
      </c>
      <c r="J669" s="90">
        <v>54600</v>
      </c>
      <c r="K669" s="90">
        <v>55900</v>
      </c>
      <c r="L669" s="91" t="s">
        <v>25</v>
      </c>
      <c r="M669" s="90">
        <v>54100</v>
      </c>
      <c r="N669" s="90">
        <v>55800</v>
      </c>
      <c r="O669" s="90">
        <v>52800</v>
      </c>
      <c r="P669" s="90">
        <v>52200</v>
      </c>
      <c r="Q669" s="90">
        <v>50800</v>
      </c>
      <c r="R669" s="90">
        <v>50900</v>
      </c>
      <c r="S669" s="90">
        <v>50800</v>
      </c>
      <c r="T669" s="90">
        <v>53600</v>
      </c>
      <c r="U669" s="90">
        <v>54000</v>
      </c>
      <c r="V669" s="90">
        <v>54300</v>
      </c>
      <c r="W669" s="90">
        <v>54900</v>
      </c>
      <c r="X669" s="90">
        <v>57000</v>
      </c>
      <c r="Y669" t="str">
        <f t="shared" si="73"/>
        <v>01-2023</v>
      </c>
      <c r="Z669">
        <f t="shared" si="74"/>
        <v>0</v>
      </c>
      <c r="AA669">
        <f t="shared" si="75"/>
        <v>0</v>
      </c>
      <c r="AB669">
        <f t="shared" si="76"/>
        <v>0</v>
      </c>
      <c r="AC669" t="str">
        <f t="shared" si="77"/>
        <v>L36</v>
      </c>
    </row>
    <row r="670" spans="1:29">
      <c r="A670" t="str">
        <f t="shared" si="72"/>
        <v>01-2023</v>
      </c>
      <c r="B670" s="93">
        <v>44936</v>
      </c>
      <c r="C670" s="90">
        <v>55000</v>
      </c>
      <c r="D670" s="90">
        <v>53300</v>
      </c>
      <c r="E670" s="90">
        <v>54800</v>
      </c>
      <c r="F670" s="90">
        <v>50700</v>
      </c>
      <c r="G670" s="90">
        <v>54800</v>
      </c>
      <c r="H670" s="91" t="s">
        <v>25</v>
      </c>
      <c r="I670" s="90">
        <v>53000</v>
      </c>
      <c r="J670" s="90">
        <v>54300</v>
      </c>
      <c r="K670" s="90">
        <v>55500</v>
      </c>
      <c r="L670" s="91" t="s">
        <v>25</v>
      </c>
      <c r="M670" s="90">
        <v>53800</v>
      </c>
      <c r="N670" s="90">
        <v>55600</v>
      </c>
      <c r="O670" s="90">
        <v>52600</v>
      </c>
      <c r="P670" s="90">
        <v>52200</v>
      </c>
      <c r="Q670" s="90">
        <v>50600</v>
      </c>
      <c r="R670" s="90">
        <v>50800</v>
      </c>
      <c r="S670" s="90">
        <v>50700</v>
      </c>
      <c r="T670" s="90">
        <v>53200</v>
      </c>
      <c r="U670" s="90">
        <v>53800</v>
      </c>
      <c r="V670" s="90">
        <v>54300</v>
      </c>
      <c r="W670" s="90">
        <v>54500</v>
      </c>
      <c r="X670" s="90">
        <v>56800</v>
      </c>
      <c r="Y670" t="str">
        <f t="shared" si="73"/>
        <v>01-2023</v>
      </c>
      <c r="Z670">
        <f t="shared" si="74"/>
        <v>0</v>
      </c>
      <c r="AA670">
        <f t="shared" si="75"/>
        <v>0</v>
      </c>
      <c r="AB670">
        <f t="shared" si="76"/>
        <v>0</v>
      </c>
      <c r="AC670" t="str">
        <f t="shared" si="77"/>
        <v>L36</v>
      </c>
    </row>
    <row r="671" spans="1:29">
      <c r="A671" t="str">
        <f t="shared" si="72"/>
        <v>01-2023</v>
      </c>
      <c r="B671" s="93">
        <v>44937</v>
      </c>
      <c r="C671" s="90">
        <v>55500</v>
      </c>
      <c r="D671" s="90">
        <v>53300</v>
      </c>
      <c r="E671" s="90">
        <v>54800</v>
      </c>
      <c r="F671" s="90">
        <v>51400</v>
      </c>
      <c r="G671" s="90">
        <v>55100</v>
      </c>
      <c r="H671" s="91" t="s">
        <v>25</v>
      </c>
      <c r="I671" s="90">
        <v>53000</v>
      </c>
      <c r="J671" s="90">
        <v>54300</v>
      </c>
      <c r="K671" s="90">
        <v>56200</v>
      </c>
      <c r="L671" s="91" t="s">
        <v>25</v>
      </c>
      <c r="M671" s="90">
        <v>53800</v>
      </c>
      <c r="N671" s="90">
        <v>55900</v>
      </c>
      <c r="O671" s="90">
        <v>53200</v>
      </c>
      <c r="P671" s="90">
        <v>52200</v>
      </c>
      <c r="Q671" s="90">
        <v>50800</v>
      </c>
      <c r="R671" s="90">
        <v>51600</v>
      </c>
      <c r="S671" s="90">
        <v>51000</v>
      </c>
      <c r="T671" s="90">
        <v>53900</v>
      </c>
      <c r="U671" s="90">
        <v>54000</v>
      </c>
      <c r="V671" s="90">
        <v>54300</v>
      </c>
      <c r="W671" s="90">
        <v>54700</v>
      </c>
      <c r="X671" s="90">
        <v>56800</v>
      </c>
      <c r="Y671" t="str">
        <f t="shared" si="73"/>
        <v>01-2023</v>
      </c>
      <c r="Z671">
        <f t="shared" si="74"/>
        <v>0</v>
      </c>
      <c r="AA671">
        <f t="shared" si="75"/>
        <v>0</v>
      </c>
      <c r="AB671">
        <f t="shared" si="76"/>
        <v>0</v>
      </c>
      <c r="AC671" t="str">
        <f t="shared" si="77"/>
        <v>L36</v>
      </c>
    </row>
    <row r="672" spans="1:29">
      <c r="A672" t="str">
        <f t="shared" si="72"/>
        <v>01-2023</v>
      </c>
      <c r="B672" s="93">
        <v>44938</v>
      </c>
      <c r="C672" s="90">
        <v>56100</v>
      </c>
      <c r="D672" s="90">
        <v>53500</v>
      </c>
      <c r="E672" s="90">
        <v>55200</v>
      </c>
      <c r="F672" s="90">
        <v>51700</v>
      </c>
      <c r="G672" s="90">
        <v>55300</v>
      </c>
      <c r="H672" s="91" t="s">
        <v>25</v>
      </c>
      <c r="I672" s="90">
        <v>53500</v>
      </c>
      <c r="J672" s="90">
        <v>55000</v>
      </c>
      <c r="K672" s="90">
        <v>56500</v>
      </c>
      <c r="L672" s="91" t="s">
        <v>25</v>
      </c>
      <c r="M672" s="90">
        <v>54500</v>
      </c>
      <c r="N672" s="90">
        <v>56300</v>
      </c>
      <c r="O672" s="90">
        <v>53500</v>
      </c>
      <c r="P672" s="90">
        <v>52700</v>
      </c>
      <c r="Q672" s="90">
        <v>51350</v>
      </c>
      <c r="R672" s="90">
        <v>51800</v>
      </c>
      <c r="S672" s="90">
        <v>51300</v>
      </c>
      <c r="T672" s="90">
        <v>54200</v>
      </c>
      <c r="U672" s="90">
        <v>54400</v>
      </c>
      <c r="V672" s="90">
        <v>54300</v>
      </c>
      <c r="W672" s="90">
        <v>55100</v>
      </c>
      <c r="X672" s="90">
        <v>57500</v>
      </c>
      <c r="Y672" t="str">
        <f t="shared" si="73"/>
        <v>01-2023</v>
      </c>
      <c r="Z672">
        <f t="shared" si="74"/>
        <v>0</v>
      </c>
      <c r="AA672">
        <f t="shared" si="75"/>
        <v>0</v>
      </c>
      <c r="AB672">
        <f t="shared" si="76"/>
        <v>0</v>
      </c>
      <c r="AC672" t="str">
        <f t="shared" si="77"/>
        <v>L36</v>
      </c>
    </row>
    <row r="673" spans="1:29">
      <c r="A673" t="str">
        <f t="shared" si="72"/>
        <v>01-2023</v>
      </c>
      <c r="B673" s="93">
        <v>44939</v>
      </c>
      <c r="C673" s="90">
        <v>56300</v>
      </c>
      <c r="D673" s="90">
        <v>53800</v>
      </c>
      <c r="E673" s="90">
        <v>55500</v>
      </c>
      <c r="F673" s="90">
        <v>52300</v>
      </c>
      <c r="G673" s="90">
        <v>55300</v>
      </c>
      <c r="H673" s="91" t="s">
        <v>25</v>
      </c>
      <c r="I673" s="90">
        <v>54000</v>
      </c>
      <c r="J673" s="90">
        <v>55500</v>
      </c>
      <c r="K673" s="90">
        <v>56800</v>
      </c>
      <c r="L673" s="91" t="s">
        <v>25</v>
      </c>
      <c r="M673" s="90">
        <v>54800</v>
      </c>
      <c r="N673" s="90">
        <v>56700</v>
      </c>
      <c r="O673" s="90">
        <v>54000</v>
      </c>
      <c r="P673" s="90">
        <v>53000</v>
      </c>
      <c r="Q673" s="90">
        <v>52000</v>
      </c>
      <c r="R673" s="90">
        <v>52300</v>
      </c>
      <c r="S673" s="90">
        <v>51800</v>
      </c>
      <c r="T673" s="90">
        <v>55000</v>
      </c>
      <c r="U673" s="90">
        <v>55000</v>
      </c>
      <c r="V673" s="90">
        <v>54800</v>
      </c>
      <c r="W673" s="90">
        <v>55300</v>
      </c>
      <c r="X673" s="90">
        <v>57800</v>
      </c>
      <c r="Y673" t="str">
        <f t="shared" si="73"/>
        <v>01-2023</v>
      </c>
      <c r="Z673">
        <f t="shared" si="74"/>
        <v>0</v>
      </c>
      <c r="AA673">
        <f t="shared" si="75"/>
        <v>0</v>
      </c>
      <c r="AB673">
        <f t="shared" si="76"/>
        <v>0</v>
      </c>
      <c r="AC673" t="str">
        <f t="shared" si="77"/>
        <v>L36</v>
      </c>
    </row>
    <row r="674" spans="1:29">
      <c r="A674" t="str">
        <f t="shared" si="72"/>
        <v>01-2023</v>
      </c>
      <c r="B674" s="93">
        <v>44940</v>
      </c>
      <c r="C674" s="91" t="s">
        <v>25</v>
      </c>
      <c r="D674" s="90">
        <v>53800</v>
      </c>
      <c r="E674" s="90">
        <v>55700</v>
      </c>
      <c r="F674" s="90">
        <v>52500</v>
      </c>
      <c r="G674" s="90">
        <v>55900</v>
      </c>
      <c r="H674" s="91" t="s">
        <v>25</v>
      </c>
      <c r="I674" s="90">
        <v>54000</v>
      </c>
      <c r="J674" s="90">
        <v>55500</v>
      </c>
      <c r="K674" s="90">
        <v>56800</v>
      </c>
      <c r="L674" s="91" t="s">
        <v>25</v>
      </c>
      <c r="M674" s="90">
        <v>55100</v>
      </c>
      <c r="N674" s="90">
        <v>57100</v>
      </c>
      <c r="O674" s="90">
        <v>54000</v>
      </c>
      <c r="P674" s="90">
        <v>53300</v>
      </c>
      <c r="Q674" s="90">
        <v>52300</v>
      </c>
      <c r="R674" s="90">
        <v>52500</v>
      </c>
      <c r="S674" s="90">
        <v>52300</v>
      </c>
      <c r="T674" s="90">
        <v>55200</v>
      </c>
      <c r="U674" s="90">
        <v>55300</v>
      </c>
      <c r="V674" s="90">
        <v>54800</v>
      </c>
      <c r="W674" s="90">
        <v>55400</v>
      </c>
      <c r="X674" s="90">
        <v>58000</v>
      </c>
      <c r="Y674" t="str">
        <f t="shared" si="73"/>
        <v>01-2023</v>
      </c>
      <c r="Z674">
        <f t="shared" si="74"/>
        <v>0</v>
      </c>
      <c r="AA674">
        <f t="shared" si="75"/>
        <v>0</v>
      </c>
      <c r="AB674">
        <f t="shared" si="76"/>
        <v>0</v>
      </c>
      <c r="AC674" t="str">
        <f t="shared" si="77"/>
        <v>L36</v>
      </c>
    </row>
    <row r="675" spans="1:29">
      <c r="A675" t="str">
        <f t="shared" si="72"/>
        <v>01-2023</v>
      </c>
      <c r="B675" s="93">
        <v>44941</v>
      </c>
      <c r="C675" s="90" t="s">
        <v>24</v>
      </c>
      <c r="D675" s="90" t="s">
        <v>24</v>
      </c>
      <c r="E675" s="90" t="s">
        <v>24</v>
      </c>
      <c r="F675" s="90" t="s">
        <v>24</v>
      </c>
      <c r="G675" s="90" t="s">
        <v>24</v>
      </c>
      <c r="H675" s="90" t="s">
        <v>24</v>
      </c>
      <c r="I675" s="90" t="s">
        <v>24</v>
      </c>
      <c r="J675" s="90" t="s">
        <v>24</v>
      </c>
      <c r="K675" s="90" t="s">
        <v>24</v>
      </c>
      <c r="L675" s="90" t="s">
        <v>24</v>
      </c>
      <c r="M675" s="90" t="s">
        <v>24</v>
      </c>
      <c r="N675" s="90" t="s">
        <v>24</v>
      </c>
      <c r="O675" s="90" t="s">
        <v>24</v>
      </c>
      <c r="P675" s="90" t="s">
        <v>24</v>
      </c>
      <c r="Q675" s="90" t="s">
        <v>24</v>
      </c>
      <c r="R675" s="90" t="s">
        <v>24</v>
      </c>
      <c r="S675" s="90" t="s">
        <v>24</v>
      </c>
      <c r="T675" s="90" t="s">
        <v>24</v>
      </c>
      <c r="U675" s="90" t="s">
        <v>24</v>
      </c>
      <c r="V675" s="90" t="s">
        <v>24</v>
      </c>
      <c r="W675" s="90" t="s">
        <v>24</v>
      </c>
      <c r="X675" s="90" t="s">
        <v>24</v>
      </c>
      <c r="Y675" t="str">
        <f t="shared" si="73"/>
        <v>01-2023</v>
      </c>
      <c r="Z675">
        <f t="shared" si="74"/>
        <v>0</v>
      </c>
      <c r="AA675">
        <f t="shared" si="75"/>
        <v>0</v>
      </c>
      <c r="AB675">
        <f t="shared" si="76"/>
        <v>0</v>
      </c>
      <c r="AC675" t="str">
        <f t="shared" si="77"/>
        <v>L36</v>
      </c>
    </row>
    <row r="676" spans="1:29">
      <c r="A676" t="str">
        <f t="shared" si="72"/>
        <v>01-2023</v>
      </c>
      <c r="B676" s="93">
        <v>44942</v>
      </c>
      <c r="C676" s="90">
        <v>56800</v>
      </c>
      <c r="D676" s="90">
        <v>54000</v>
      </c>
      <c r="E676" s="90">
        <v>56000</v>
      </c>
      <c r="F676" s="90">
        <v>53500</v>
      </c>
      <c r="G676" s="90">
        <v>56500</v>
      </c>
      <c r="H676" s="91" t="s">
        <v>25</v>
      </c>
      <c r="I676" s="90">
        <v>54500</v>
      </c>
      <c r="J676" s="90">
        <v>55900</v>
      </c>
      <c r="K676" s="90">
        <v>57500</v>
      </c>
      <c r="L676" s="91" t="s">
        <v>25</v>
      </c>
      <c r="M676" s="90">
        <v>55200</v>
      </c>
      <c r="N676" s="90">
        <v>57500</v>
      </c>
      <c r="O676" s="90">
        <v>54600</v>
      </c>
      <c r="P676" s="90">
        <v>54300</v>
      </c>
      <c r="Q676" s="90">
        <v>52500</v>
      </c>
      <c r="R676" s="90">
        <v>52700</v>
      </c>
      <c r="S676" s="90">
        <v>52500</v>
      </c>
      <c r="T676" s="90">
        <v>56200</v>
      </c>
      <c r="U676" s="90">
        <v>55500</v>
      </c>
      <c r="V676" s="90">
        <v>54800</v>
      </c>
      <c r="W676" s="90">
        <v>56300</v>
      </c>
      <c r="X676" s="90">
        <v>58400</v>
      </c>
      <c r="Y676" t="str">
        <f t="shared" si="73"/>
        <v>01-2023</v>
      </c>
      <c r="Z676">
        <f t="shared" si="74"/>
        <v>0</v>
      </c>
      <c r="AA676">
        <f t="shared" si="75"/>
        <v>0</v>
      </c>
      <c r="AB676">
        <f t="shared" si="76"/>
        <v>0</v>
      </c>
      <c r="AC676" t="str">
        <f t="shared" si="77"/>
        <v>L36</v>
      </c>
    </row>
    <row r="677" spans="1:29">
      <c r="A677" t="str">
        <f t="shared" si="72"/>
        <v>01-2023</v>
      </c>
      <c r="B677" s="93">
        <v>44943</v>
      </c>
      <c r="C677" s="90">
        <v>56800</v>
      </c>
      <c r="D677" s="90">
        <v>54000</v>
      </c>
      <c r="E677" s="90">
        <v>56000</v>
      </c>
      <c r="F677" s="90">
        <v>52500</v>
      </c>
      <c r="G677" s="90">
        <v>56500</v>
      </c>
      <c r="H677" s="91" t="s">
        <v>25</v>
      </c>
      <c r="I677" s="90">
        <v>54500</v>
      </c>
      <c r="J677" s="90">
        <v>55700</v>
      </c>
      <c r="K677" s="90">
        <v>57500</v>
      </c>
      <c r="L677" s="91" t="s">
        <v>25</v>
      </c>
      <c r="M677" s="90">
        <v>55000</v>
      </c>
      <c r="N677" s="90">
        <v>57500</v>
      </c>
      <c r="O677" s="90">
        <v>54200</v>
      </c>
      <c r="P677" s="90">
        <v>54100</v>
      </c>
      <c r="Q677" s="90">
        <v>52000</v>
      </c>
      <c r="R677" s="90">
        <v>52700</v>
      </c>
      <c r="S677" s="90">
        <v>52200</v>
      </c>
      <c r="T677" s="90">
        <v>55200</v>
      </c>
      <c r="U677" s="90">
        <v>55500</v>
      </c>
      <c r="V677" s="90">
        <v>54800</v>
      </c>
      <c r="W677" s="90">
        <v>56300</v>
      </c>
      <c r="X677" s="90">
        <v>58400</v>
      </c>
      <c r="Y677" t="str">
        <f t="shared" si="73"/>
        <v>01-2023</v>
      </c>
      <c r="Z677">
        <f t="shared" si="74"/>
        <v>0</v>
      </c>
      <c r="AA677">
        <f t="shared" si="75"/>
        <v>0</v>
      </c>
      <c r="AB677">
        <f t="shared" si="76"/>
        <v>0</v>
      </c>
      <c r="AC677" t="str">
        <f t="shared" si="77"/>
        <v>L36</v>
      </c>
    </row>
    <row r="678" spans="1:29">
      <c r="A678" t="str">
        <f t="shared" si="72"/>
        <v>01-2023</v>
      </c>
      <c r="B678" s="93">
        <v>44944</v>
      </c>
      <c r="C678" s="90">
        <v>56800</v>
      </c>
      <c r="D678" s="90">
        <v>54000</v>
      </c>
      <c r="E678" s="90">
        <v>55500</v>
      </c>
      <c r="F678" s="90">
        <v>52300</v>
      </c>
      <c r="G678" s="90">
        <v>56300</v>
      </c>
      <c r="H678" s="91" t="s">
        <v>25</v>
      </c>
      <c r="I678" s="90">
        <v>54000</v>
      </c>
      <c r="J678" s="90">
        <v>55500</v>
      </c>
      <c r="K678" s="90">
        <v>57200</v>
      </c>
      <c r="L678" s="91" t="s">
        <v>25</v>
      </c>
      <c r="M678" s="90">
        <v>54800</v>
      </c>
      <c r="N678" s="90">
        <v>57500</v>
      </c>
      <c r="O678" s="90">
        <v>54500</v>
      </c>
      <c r="P678" s="90">
        <v>53800</v>
      </c>
      <c r="Q678" s="90">
        <v>51900</v>
      </c>
      <c r="R678" s="90">
        <v>52400</v>
      </c>
      <c r="S678" s="90">
        <v>52000</v>
      </c>
      <c r="T678" s="90">
        <v>55000</v>
      </c>
      <c r="U678" s="90">
        <v>55200</v>
      </c>
      <c r="V678" s="90">
        <v>54800</v>
      </c>
      <c r="W678" s="90">
        <v>56300</v>
      </c>
      <c r="X678" s="90">
        <v>58400</v>
      </c>
      <c r="Y678" t="str">
        <f t="shared" si="73"/>
        <v>01-2023</v>
      </c>
      <c r="Z678">
        <f t="shared" si="74"/>
        <v>0</v>
      </c>
      <c r="AA678">
        <f t="shared" si="75"/>
        <v>0</v>
      </c>
      <c r="AB678">
        <f t="shared" si="76"/>
        <v>0</v>
      </c>
      <c r="AC678" t="str">
        <f t="shared" si="77"/>
        <v>L36</v>
      </c>
    </row>
    <row r="679" spans="1:29">
      <c r="A679" t="str">
        <f t="shared" si="72"/>
        <v>01-2023</v>
      </c>
      <c r="B679" s="93">
        <v>44945</v>
      </c>
      <c r="C679" s="90">
        <v>56600</v>
      </c>
      <c r="D679" s="90">
        <v>54000</v>
      </c>
      <c r="E679" s="90">
        <v>55200</v>
      </c>
      <c r="F679" s="90">
        <v>52200</v>
      </c>
      <c r="G679" s="90">
        <v>55800</v>
      </c>
      <c r="H679" s="91" t="s">
        <v>25</v>
      </c>
      <c r="I679" s="90">
        <v>53500</v>
      </c>
      <c r="J679" s="90">
        <v>55100</v>
      </c>
      <c r="K679" s="90">
        <v>57000</v>
      </c>
      <c r="L679" s="91" t="s">
        <v>25</v>
      </c>
      <c r="M679" s="90">
        <v>54400</v>
      </c>
      <c r="N679" s="90">
        <v>57000</v>
      </c>
      <c r="O679" s="90">
        <v>53800</v>
      </c>
      <c r="P679" s="90">
        <v>53600</v>
      </c>
      <c r="Q679" s="90">
        <v>52000</v>
      </c>
      <c r="R679" s="90">
        <v>52200</v>
      </c>
      <c r="S679" s="90">
        <v>51800</v>
      </c>
      <c r="T679" s="90">
        <v>54900</v>
      </c>
      <c r="U679" s="90">
        <v>55000</v>
      </c>
      <c r="V679" s="90">
        <v>54800</v>
      </c>
      <c r="W679" s="90">
        <v>56300</v>
      </c>
      <c r="X679" s="90">
        <v>58400</v>
      </c>
      <c r="Y679" t="str">
        <f t="shared" si="73"/>
        <v>01-2023</v>
      </c>
      <c r="Z679">
        <f t="shared" si="74"/>
        <v>0</v>
      </c>
      <c r="AA679">
        <f t="shared" si="75"/>
        <v>0</v>
      </c>
      <c r="AB679">
        <f t="shared" si="76"/>
        <v>0</v>
      </c>
      <c r="AC679" t="str">
        <f t="shared" si="77"/>
        <v>L36</v>
      </c>
    </row>
    <row r="680" spans="1:29">
      <c r="A680" t="str">
        <f t="shared" si="72"/>
        <v>01-2023</v>
      </c>
      <c r="B680" s="93">
        <v>44946</v>
      </c>
      <c r="C680" s="90">
        <v>56500</v>
      </c>
      <c r="D680" s="90">
        <v>54300</v>
      </c>
      <c r="E680" s="90">
        <v>55200</v>
      </c>
      <c r="F680" s="90">
        <v>52000</v>
      </c>
      <c r="G680" s="90">
        <v>55800</v>
      </c>
      <c r="H680" s="91" t="s">
        <v>25</v>
      </c>
      <c r="I680" s="90">
        <v>54000</v>
      </c>
      <c r="J680" s="90">
        <v>55500</v>
      </c>
      <c r="K680" s="90">
        <v>56900</v>
      </c>
      <c r="L680" s="91" t="s">
        <v>25</v>
      </c>
      <c r="M680" s="90">
        <v>54400</v>
      </c>
      <c r="N680" s="90">
        <v>57000</v>
      </c>
      <c r="O680" s="90">
        <v>54000</v>
      </c>
      <c r="P680" s="90">
        <v>53400</v>
      </c>
      <c r="Q680" s="90">
        <v>51800</v>
      </c>
      <c r="R680" s="90">
        <v>52200</v>
      </c>
      <c r="S680" s="90">
        <v>51700</v>
      </c>
      <c r="T680" s="90">
        <v>55000</v>
      </c>
      <c r="U680" s="90">
        <v>55000</v>
      </c>
      <c r="V680" s="90">
        <v>54800</v>
      </c>
      <c r="W680" s="90">
        <v>56300</v>
      </c>
      <c r="X680" s="90">
        <v>58400</v>
      </c>
      <c r="Y680" t="str">
        <f t="shared" si="73"/>
        <v>01-2023</v>
      </c>
      <c r="Z680">
        <f t="shared" si="74"/>
        <v>0</v>
      </c>
      <c r="AA680">
        <f t="shared" si="75"/>
        <v>0</v>
      </c>
      <c r="AB680">
        <f t="shared" si="76"/>
        <v>0</v>
      </c>
      <c r="AC680" t="str">
        <f t="shared" si="77"/>
        <v>L36</v>
      </c>
    </row>
    <row r="681" spans="1:29">
      <c r="A681" t="str">
        <f t="shared" si="72"/>
        <v>01-2023</v>
      </c>
      <c r="B681" s="93">
        <v>44947</v>
      </c>
      <c r="C681" s="90">
        <v>56500</v>
      </c>
      <c r="D681" s="90">
        <v>54300</v>
      </c>
      <c r="E681" s="90">
        <v>55000</v>
      </c>
      <c r="F681" s="90">
        <v>51800</v>
      </c>
      <c r="G681" s="90">
        <v>55800</v>
      </c>
      <c r="H681" s="91" t="s">
        <v>25</v>
      </c>
      <c r="I681" s="90">
        <v>54000</v>
      </c>
      <c r="J681" s="90">
        <v>55000</v>
      </c>
      <c r="K681" s="90">
        <v>56900</v>
      </c>
      <c r="L681" s="91" t="s">
        <v>25</v>
      </c>
      <c r="M681" s="90">
        <v>53800</v>
      </c>
      <c r="N681" s="90">
        <v>57000</v>
      </c>
      <c r="O681" s="90">
        <v>53800</v>
      </c>
      <c r="P681" s="90">
        <v>53100</v>
      </c>
      <c r="Q681" s="90">
        <v>51300</v>
      </c>
      <c r="R681" s="90">
        <v>51900</v>
      </c>
      <c r="S681" s="90">
        <v>51300</v>
      </c>
      <c r="T681" s="90">
        <v>54500</v>
      </c>
      <c r="U681" s="90">
        <v>54800</v>
      </c>
      <c r="V681" s="90">
        <v>54800</v>
      </c>
      <c r="W681" s="90">
        <v>56000</v>
      </c>
      <c r="X681" s="90">
        <v>58200</v>
      </c>
      <c r="Y681" t="str">
        <f t="shared" si="73"/>
        <v>01-2023</v>
      </c>
      <c r="Z681">
        <f t="shared" si="74"/>
        <v>0</v>
      </c>
      <c r="AA681">
        <f t="shared" si="75"/>
        <v>0</v>
      </c>
      <c r="AB681">
        <f t="shared" si="76"/>
        <v>0</v>
      </c>
      <c r="AC681" t="str">
        <f t="shared" si="77"/>
        <v>L36</v>
      </c>
    </row>
    <row r="682" spans="1:29">
      <c r="A682" t="str">
        <f t="shared" si="72"/>
        <v>01-2023</v>
      </c>
      <c r="B682" s="93">
        <v>44948</v>
      </c>
      <c r="C682" s="90" t="s">
        <v>24</v>
      </c>
      <c r="D682" s="90" t="s">
        <v>24</v>
      </c>
      <c r="E682" s="90" t="s">
        <v>24</v>
      </c>
      <c r="F682" s="90" t="s">
        <v>24</v>
      </c>
      <c r="G682" s="90" t="s">
        <v>24</v>
      </c>
      <c r="H682" s="90" t="s">
        <v>24</v>
      </c>
      <c r="I682" s="90" t="s">
        <v>24</v>
      </c>
      <c r="J682" s="90" t="s">
        <v>24</v>
      </c>
      <c r="K682" s="90" t="s">
        <v>24</v>
      </c>
      <c r="L682" s="90" t="s">
        <v>24</v>
      </c>
      <c r="M682" s="90" t="s">
        <v>24</v>
      </c>
      <c r="N682" s="90" t="s">
        <v>24</v>
      </c>
      <c r="O682" s="90" t="s">
        <v>24</v>
      </c>
      <c r="P682" s="90" t="s">
        <v>24</v>
      </c>
      <c r="Q682" s="90" t="s">
        <v>24</v>
      </c>
      <c r="R682" s="90" t="s">
        <v>24</v>
      </c>
      <c r="S682" s="90" t="s">
        <v>24</v>
      </c>
      <c r="T682" s="90" t="s">
        <v>24</v>
      </c>
      <c r="U682" s="90" t="s">
        <v>24</v>
      </c>
      <c r="V682" s="90" t="s">
        <v>24</v>
      </c>
      <c r="W682" s="90" t="s">
        <v>24</v>
      </c>
      <c r="X682" s="90" t="s">
        <v>24</v>
      </c>
      <c r="Y682" t="str">
        <f t="shared" si="73"/>
        <v>01-2023</v>
      </c>
      <c r="Z682">
        <f t="shared" si="74"/>
        <v>0</v>
      </c>
      <c r="AA682">
        <f t="shared" si="75"/>
        <v>0</v>
      </c>
      <c r="AB682">
        <f t="shared" si="76"/>
        <v>0</v>
      </c>
      <c r="AC682" t="str">
        <f t="shared" si="77"/>
        <v>L36</v>
      </c>
    </row>
    <row r="683" spans="1:29">
      <c r="A683" t="str">
        <f t="shared" si="72"/>
        <v>01-2023</v>
      </c>
      <c r="B683" s="93">
        <v>44949</v>
      </c>
      <c r="C683" s="90">
        <v>56500</v>
      </c>
      <c r="D683" s="90">
        <v>54500</v>
      </c>
      <c r="E683" s="90">
        <v>55300</v>
      </c>
      <c r="F683" s="90">
        <v>51800</v>
      </c>
      <c r="G683" s="90">
        <v>55800</v>
      </c>
      <c r="H683" s="91" t="s">
        <v>25</v>
      </c>
      <c r="I683" s="90">
        <v>54000</v>
      </c>
      <c r="J683" s="90">
        <v>55000</v>
      </c>
      <c r="K683" s="90">
        <v>56900</v>
      </c>
      <c r="L683" s="91" t="s">
        <v>25</v>
      </c>
      <c r="M683" s="90">
        <v>54200</v>
      </c>
      <c r="N683" s="90">
        <v>57300</v>
      </c>
      <c r="O683" s="90">
        <v>53800</v>
      </c>
      <c r="P683" s="90">
        <v>53300</v>
      </c>
      <c r="Q683" s="90">
        <v>51400</v>
      </c>
      <c r="R683" s="90">
        <v>51900</v>
      </c>
      <c r="S683" s="90">
        <v>51400</v>
      </c>
      <c r="T683" s="90">
        <v>54300</v>
      </c>
      <c r="U683" s="90">
        <v>54800</v>
      </c>
      <c r="V683" s="90">
        <v>54800</v>
      </c>
      <c r="W683" s="90">
        <v>56000</v>
      </c>
      <c r="X683" s="90">
        <v>58200</v>
      </c>
      <c r="Y683" t="str">
        <f t="shared" si="73"/>
        <v>01-2023</v>
      </c>
      <c r="Z683">
        <f t="shared" si="74"/>
        <v>0</v>
      </c>
      <c r="AA683">
        <f t="shared" si="75"/>
        <v>0</v>
      </c>
      <c r="AB683">
        <f t="shared" si="76"/>
        <v>0</v>
      </c>
      <c r="AC683" t="str">
        <f t="shared" si="77"/>
        <v>L36</v>
      </c>
    </row>
    <row r="684" spans="1:29">
      <c r="A684" t="str">
        <f t="shared" si="72"/>
        <v>01-2023</v>
      </c>
      <c r="B684" s="93">
        <v>44950</v>
      </c>
      <c r="C684" s="90">
        <v>56300</v>
      </c>
      <c r="D684" s="90">
        <v>54500</v>
      </c>
      <c r="E684" s="90">
        <v>55300</v>
      </c>
      <c r="F684" s="90">
        <v>51400</v>
      </c>
      <c r="G684" s="90">
        <v>55800</v>
      </c>
      <c r="H684" s="91" t="s">
        <v>25</v>
      </c>
      <c r="I684" s="90">
        <v>53500</v>
      </c>
      <c r="J684" s="90">
        <v>54700</v>
      </c>
      <c r="K684" s="90">
        <v>57000</v>
      </c>
      <c r="L684" s="91" t="s">
        <v>25</v>
      </c>
      <c r="M684" s="90">
        <v>54000</v>
      </c>
      <c r="N684" s="90">
        <v>58300</v>
      </c>
      <c r="O684" s="90">
        <v>53500</v>
      </c>
      <c r="P684" s="90">
        <v>53000</v>
      </c>
      <c r="Q684" s="90">
        <v>51250</v>
      </c>
      <c r="R684" s="90">
        <v>51700</v>
      </c>
      <c r="S684" s="90">
        <v>51300</v>
      </c>
      <c r="T684" s="90">
        <v>53900</v>
      </c>
      <c r="U684" s="90">
        <v>54800</v>
      </c>
      <c r="V684" s="90">
        <v>54800</v>
      </c>
      <c r="W684" s="90">
        <v>55800</v>
      </c>
      <c r="X684" s="90">
        <v>58000</v>
      </c>
      <c r="Y684" t="str">
        <f t="shared" si="73"/>
        <v>01-2023</v>
      </c>
      <c r="Z684">
        <f t="shared" si="74"/>
        <v>0</v>
      </c>
      <c r="AA684">
        <f t="shared" si="75"/>
        <v>0</v>
      </c>
      <c r="AB684">
        <f t="shared" si="76"/>
        <v>0</v>
      </c>
      <c r="AC684" t="str">
        <f t="shared" si="77"/>
        <v>L36</v>
      </c>
    </row>
    <row r="685" spans="1:29">
      <c r="A685" t="str">
        <f t="shared" si="72"/>
        <v>01-2023</v>
      </c>
      <c r="B685" s="93">
        <v>44951</v>
      </c>
      <c r="C685" s="90">
        <v>56000</v>
      </c>
      <c r="D685" s="90">
        <v>54300</v>
      </c>
      <c r="E685" s="90">
        <v>55300</v>
      </c>
      <c r="F685" s="90">
        <v>51200</v>
      </c>
      <c r="G685" s="90">
        <v>55800</v>
      </c>
      <c r="H685" s="91" t="s">
        <v>25</v>
      </c>
      <c r="I685" s="90">
        <v>53500</v>
      </c>
      <c r="J685" s="90">
        <v>54500</v>
      </c>
      <c r="K685" s="90">
        <v>57000</v>
      </c>
      <c r="L685" s="91" t="s">
        <v>25</v>
      </c>
      <c r="M685" s="90">
        <v>54100</v>
      </c>
      <c r="N685" s="90">
        <v>58300</v>
      </c>
      <c r="O685" s="90">
        <v>53500</v>
      </c>
      <c r="P685" s="90">
        <v>53000</v>
      </c>
      <c r="Q685" s="90">
        <v>51100</v>
      </c>
      <c r="R685" s="90">
        <v>51600</v>
      </c>
      <c r="S685" s="90">
        <v>51100</v>
      </c>
      <c r="T685" s="90">
        <v>53700</v>
      </c>
      <c r="U685" s="90">
        <v>54600</v>
      </c>
      <c r="V685" s="90">
        <v>54800</v>
      </c>
      <c r="W685" s="90">
        <v>55800</v>
      </c>
      <c r="X685" s="90">
        <v>58000</v>
      </c>
      <c r="Y685" t="str">
        <f t="shared" si="73"/>
        <v>01-2023</v>
      </c>
      <c r="Z685">
        <f t="shared" si="74"/>
        <v>0</v>
      </c>
      <c r="AA685">
        <f t="shared" si="75"/>
        <v>0</v>
      </c>
      <c r="AB685">
        <f t="shared" si="76"/>
        <v>0</v>
      </c>
      <c r="AC685" t="str">
        <f t="shared" si="77"/>
        <v>L36</v>
      </c>
    </row>
    <row r="686" spans="1:29">
      <c r="A686" t="str">
        <f t="shared" si="72"/>
        <v>01-2023</v>
      </c>
      <c r="B686" s="93">
        <v>44952</v>
      </c>
      <c r="C686" s="90" t="s">
        <v>24</v>
      </c>
      <c r="D686" s="90" t="s">
        <v>24</v>
      </c>
      <c r="E686" s="90" t="s">
        <v>24</v>
      </c>
      <c r="F686" s="90" t="s">
        <v>24</v>
      </c>
      <c r="G686" s="90" t="s">
        <v>24</v>
      </c>
      <c r="H686" s="90" t="s">
        <v>24</v>
      </c>
      <c r="I686" s="90" t="s">
        <v>24</v>
      </c>
      <c r="J686" s="90" t="s">
        <v>24</v>
      </c>
      <c r="K686" s="90" t="s">
        <v>24</v>
      </c>
      <c r="L686" s="90" t="s">
        <v>24</v>
      </c>
      <c r="M686" s="90" t="s">
        <v>24</v>
      </c>
      <c r="N686" s="90" t="s">
        <v>24</v>
      </c>
      <c r="O686" s="90" t="s">
        <v>24</v>
      </c>
      <c r="P686" s="90" t="s">
        <v>24</v>
      </c>
      <c r="Q686" s="90" t="s">
        <v>24</v>
      </c>
      <c r="R686" s="90" t="s">
        <v>24</v>
      </c>
      <c r="S686" s="90" t="s">
        <v>24</v>
      </c>
      <c r="T686" s="90" t="s">
        <v>24</v>
      </c>
      <c r="U686" s="90" t="s">
        <v>24</v>
      </c>
      <c r="V686" s="90" t="s">
        <v>24</v>
      </c>
      <c r="W686" s="90" t="s">
        <v>24</v>
      </c>
      <c r="X686" s="90" t="s">
        <v>24</v>
      </c>
      <c r="Y686" t="str">
        <f t="shared" si="73"/>
        <v>01-2023</v>
      </c>
      <c r="Z686">
        <f t="shared" si="74"/>
        <v>0</v>
      </c>
      <c r="AA686">
        <f t="shared" si="75"/>
        <v>0</v>
      </c>
      <c r="AB686">
        <f t="shared" si="76"/>
        <v>0</v>
      </c>
      <c r="AC686" t="str">
        <f t="shared" si="77"/>
        <v>L36</v>
      </c>
    </row>
    <row r="687" spans="1:29">
      <c r="A687" t="str">
        <f t="shared" si="72"/>
        <v>01-2023</v>
      </c>
      <c r="B687" s="93">
        <v>44953</v>
      </c>
      <c r="C687" s="90">
        <v>56300</v>
      </c>
      <c r="D687" s="90">
        <v>54300</v>
      </c>
      <c r="E687" s="90">
        <v>55000</v>
      </c>
      <c r="F687" s="90">
        <v>51500</v>
      </c>
      <c r="G687" s="90">
        <v>56100</v>
      </c>
      <c r="H687" s="91" t="s">
        <v>25</v>
      </c>
      <c r="I687" s="90">
        <v>53500</v>
      </c>
      <c r="J687" s="90">
        <v>54600</v>
      </c>
      <c r="K687" s="90">
        <v>57300</v>
      </c>
      <c r="L687" s="91" t="s">
        <v>25</v>
      </c>
      <c r="M687" s="90">
        <v>54100</v>
      </c>
      <c r="N687" s="90">
        <v>58600</v>
      </c>
      <c r="O687" s="90">
        <v>53800</v>
      </c>
      <c r="P687" s="90">
        <v>52500</v>
      </c>
      <c r="Q687" s="90">
        <v>51450</v>
      </c>
      <c r="R687" s="90">
        <v>51700</v>
      </c>
      <c r="S687" s="90">
        <v>51300</v>
      </c>
      <c r="T687" s="90">
        <v>54000</v>
      </c>
      <c r="U687" s="90">
        <v>54600</v>
      </c>
      <c r="V687" s="90">
        <v>54800</v>
      </c>
      <c r="W687" s="90">
        <v>55200</v>
      </c>
      <c r="X687" s="90">
        <v>57700</v>
      </c>
      <c r="Y687" t="str">
        <f t="shared" si="73"/>
        <v>01-2023</v>
      </c>
      <c r="Z687">
        <f t="shared" si="74"/>
        <v>0</v>
      </c>
      <c r="AA687">
        <f t="shared" si="75"/>
        <v>0</v>
      </c>
      <c r="AB687">
        <f t="shared" si="76"/>
        <v>0</v>
      </c>
      <c r="AC687" t="str">
        <f t="shared" si="77"/>
        <v>L36</v>
      </c>
    </row>
    <row r="688" spans="1:29">
      <c r="A688" t="str">
        <f t="shared" si="72"/>
        <v>01-2023</v>
      </c>
      <c r="B688" s="93">
        <v>44954</v>
      </c>
      <c r="C688" s="90">
        <v>56300</v>
      </c>
      <c r="D688" s="90">
        <v>54300</v>
      </c>
      <c r="E688" s="90">
        <v>55000</v>
      </c>
      <c r="F688" s="90">
        <v>51300</v>
      </c>
      <c r="G688" s="90">
        <v>55900</v>
      </c>
      <c r="H688" s="91" t="s">
        <v>25</v>
      </c>
      <c r="I688" s="90">
        <v>53500</v>
      </c>
      <c r="J688" s="90">
        <v>54600</v>
      </c>
      <c r="K688" s="90">
        <v>57300</v>
      </c>
      <c r="L688" s="91" t="s">
        <v>25</v>
      </c>
      <c r="M688" s="90">
        <v>54100</v>
      </c>
      <c r="N688" s="90">
        <v>58600</v>
      </c>
      <c r="O688" s="90">
        <v>53400</v>
      </c>
      <c r="P688" s="90">
        <v>52500</v>
      </c>
      <c r="Q688" s="90">
        <v>51200</v>
      </c>
      <c r="R688" s="90">
        <v>51700</v>
      </c>
      <c r="S688" s="90">
        <v>51300</v>
      </c>
      <c r="T688" s="90">
        <v>53800</v>
      </c>
      <c r="U688" s="90">
        <v>54500</v>
      </c>
      <c r="V688" s="90">
        <v>54800</v>
      </c>
      <c r="W688" s="90">
        <v>55200</v>
      </c>
      <c r="X688" s="90">
        <v>57700</v>
      </c>
      <c r="Y688" t="str">
        <f t="shared" si="73"/>
        <v>01-2023</v>
      </c>
      <c r="Z688">
        <f t="shared" si="74"/>
        <v>0</v>
      </c>
      <c r="AA688">
        <f t="shared" si="75"/>
        <v>0</v>
      </c>
      <c r="AB688">
        <f t="shared" si="76"/>
        <v>0</v>
      </c>
      <c r="AC688" t="str">
        <f t="shared" si="77"/>
        <v>L36</v>
      </c>
    </row>
    <row r="689" spans="1:29">
      <c r="A689" t="str">
        <f t="shared" si="72"/>
        <v>01-2023</v>
      </c>
      <c r="B689" s="93">
        <v>44955</v>
      </c>
      <c r="C689" s="90" t="s">
        <v>24</v>
      </c>
      <c r="D689" s="90" t="s">
        <v>24</v>
      </c>
      <c r="E689" s="90" t="s">
        <v>24</v>
      </c>
      <c r="F689" s="90" t="s">
        <v>24</v>
      </c>
      <c r="G689" s="90" t="s">
        <v>24</v>
      </c>
      <c r="H689" s="90" t="s">
        <v>24</v>
      </c>
      <c r="I689" s="90" t="s">
        <v>24</v>
      </c>
      <c r="J689" s="90" t="s">
        <v>24</v>
      </c>
      <c r="K689" s="90" t="s">
        <v>24</v>
      </c>
      <c r="L689" s="90" t="s">
        <v>24</v>
      </c>
      <c r="M689" s="90" t="s">
        <v>24</v>
      </c>
      <c r="N689" s="90" t="s">
        <v>24</v>
      </c>
      <c r="O689" s="90" t="s">
        <v>24</v>
      </c>
      <c r="P689" s="90" t="s">
        <v>24</v>
      </c>
      <c r="Q689" s="90" t="s">
        <v>24</v>
      </c>
      <c r="R689" s="90" t="s">
        <v>24</v>
      </c>
      <c r="S689" s="90" t="s">
        <v>24</v>
      </c>
      <c r="T689" s="90" t="s">
        <v>24</v>
      </c>
      <c r="U689" s="90" t="s">
        <v>24</v>
      </c>
      <c r="V689" s="90" t="s">
        <v>24</v>
      </c>
      <c r="W689" s="90" t="s">
        <v>24</v>
      </c>
      <c r="X689" s="90" t="s">
        <v>24</v>
      </c>
      <c r="Y689" t="str">
        <f t="shared" si="73"/>
        <v>01-2023</v>
      </c>
      <c r="Z689">
        <f t="shared" si="74"/>
        <v>0</v>
      </c>
      <c r="AA689">
        <f t="shared" si="75"/>
        <v>0</v>
      </c>
      <c r="AB689">
        <f t="shared" si="76"/>
        <v>0</v>
      </c>
      <c r="AC689" t="str">
        <f t="shared" si="77"/>
        <v>L36</v>
      </c>
    </row>
    <row r="690" spans="1:29">
      <c r="A690" t="str">
        <f t="shared" si="72"/>
        <v>01-2023</v>
      </c>
      <c r="B690" s="93">
        <v>44956</v>
      </c>
      <c r="C690" s="90">
        <v>55900</v>
      </c>
      <c r="D690" s="90">
        <v>54200</v>
      </c>
      <c r="E690" s="90">
        <v>54900</v>
      </c>
      <c r="F690" s="90">
        <v>50900</v>
      </c>
      <c r="G690" s="90">
        <v>55900</v>
      </c>
      <c r="H690" s="91" t="s">
        <v>25</v>
      </c>
      <c r="I690" s="90">
        <v>54000</v>
      </c>
      <c r="J690" s="90">
        <v>54600</v>
      </c>
      <c r="K690" s="90">
        <v>57300</v>
      </c>
      <c r="L690" s="91" t="s">
        <v>25</v>
      </c>
      <c r="M690" s="90">
        <v>54100</v>
      </c>
      <c r="N690" s="90">
        <v>58600</v>
      </c>
      <c r="O690" s="90">
        <v>53000</v>
      </c>
      <c r="P690" s="90">
        <v>52500</v>
      </c>
      <c r="Q690" s="90">
        <v>50800</v>
      </c>
      <c r="R690" s="90">
        <v>51700</v>
      </c>
      <c r="S690" s="90">
        <v>51000</v>
      </c>
      <c r="T690" s="90">
        <v>53400</v>
      </c>
      <c r="U690" s="90">
        <v>54500</v>
      </c>
      <c r="V690" s="90">
        <v>54800</v>
      </c>
      <c r="W690" s="90">
        <v>55200</v>
      </c>
      <c r="X690" s="90">
        <v>57700</v>
      </c>
      <c r="Y690" t="str">
        <f t="shared" si="73"/>
        <v>01-2023</v>
      </c>
      <c r="Z690">
        <f t="shared" si="74"/>
        <v>0</v>
      </c>
      <c r="AA690">
        <f t="shared" si="75"/>
        <v>0</v>
      </c>
      <c r="AB690">
        <f t="shared" si="76"/>
        <v>0</v>
      </c>
      <c r="AC690" t="str">
        <f t="shared" si="77"/>
        <v>L36</v>
      </c>
    </row>
    <row r="691" spans="1:29">
      <c r="A691" t="str">
        <f t="shared" si="72"/>
        <v>01-2023</v>
      </c>
      <c r="B691" s="93">
        <v>44957</v>
      </c>
      <c r="C691" s="90">
        <v>55600</v>
      </c>
      <c r="D691" s="90">
        <v>54500</v>
      </c>
      <c r="E691" s="90">
        <v>54900</v>
      </c>
      <c r="F691" s="90">
        <v>50500</v>
      </c>
      <c r="G691" s="90">
        <v>55900</v>
      </c>
      <c r="H691" s="91" t="s">
        <v>25</v>
      </c>
      <c r="I691" s="90">
        <v>53500</v>
      </c>
      <c r="J691" s="90">
        <v>54400</v>
      </c>
      <c r="K691" s="90">
        <v>56800</v>
      </c>
      <c r="L691" s="91" t="s">
        <v>25</v>
      </c>
      <c r="M691" s="90">
        <v>53800</v>
      </c>
      <c r="N691" s="90">
        <v>58600</v>
      </c>
      <c r="O691" s="90">
        <v>52800</v>
      </c>
      <c r="P691" s="90">
        <v>52300</v>
      </c>
      <c r="Q691" s="90">
        <v>50500</v>
      </c>
      <c r="R691" s="90">
        <v>51500</v>
      </c>
      <c r="S691" s="90">
        <v>51000</v>
      </c>
      <c r="T691" s="90">
        <v>53000</v>
      </c>
      <c r="U691" s="90">
        <v>54200</v>
      </c>
      <c r="V691" s="90">
        <v>54800</v>
      </c>
      <c r="W691" s="90">
        <v>55600</v>
      </c>
      <c r="X691" s="90">
        <v>58100</v>
      </c>
      <c r="Y691" t="str">
        <f t="shared" si="73"/>
        <v>01-2023</v>
      </c>
      <c r="Z691">
        <f t="shared" si="74"/>
        <v>0</v>
      </c>
      <c r="AA691">
        <f t="shared" si="75"/>
        <v>0</v>
      </c>
      <c r="AB691">
        <f t="shared" si="76"/>
        <v>0</v>
      </c>
      <c r="AC691" t="str">
        <f t="shared" si="77"/>
        <v>L36</v>
      </c>
    </row>
    <row r="692" spans="1:29">
      <c r="A692" t="str">
        <f t="shared" si="72"/>
        <v>02-2023</v>
      </c>
      <c r="B692" s="93">
        <v>44958</v>
      </c>
      <c r="C692" s="90">
        <v>55600</v>
      </c>
      <c r="D692" s="90">
        <v>54700</v>
      </c>
      <c r="E692" s="90">
        <v>55000</v>
      </c>
      <c r="F692" s="90">
        <v>50800</v>
      </c>
      <c r="G692" s="90">
        <v>56000</v>
      </c>
      <c r="H692" s="91" t="s">
        <v>25</v>
      </c>
      <c r="I692" s="90">
        <v>54000</v>
      </c>
      <c r="J692" s="90">
        <v>54400</v>
      </c>
      <c r="K692" s="90">
        <v>56800</v>
      </c>
      <c r="L692" s="91" t="s">
        <v>25</v>
      </c>
      <c r="M692" s="90">
        <v>54100</v>
      </c>
      <c r="N692" s="90">
        <v>58600</v>
      </c>
      <c r="O692" s="90">
        <v>53200</v>
      </c>
      <c r="P692" s="90">
        <v>52300</v>
      </c>
      <c r="Q692" s="90">
        <v>51200</v>
      </c>
      <c r="R692" s="90">
        <v>51600</v>
      </c>
      <c r="S692" s="90">
        <v>51200</v>
      </c>
      <c r="T692" s="90">
        <v>53300</v>
      </c>
      <c r="U692" s="90">
        <v>54400</v>
      </c>
      <c r="V692" s="90">
        <v>54800</v>
      </c>
      <c r="W692" s="90">
        <v>55800</v>
      </c>
      <c r="X692" s="90">
        <v>58400</v>
      </c>
      <c r="Y692" t="str">
        <f t="shared" si="73"/>
        <v>02-2023</v>
      </c>
      <c r="Z692">
        <f t="shared" si="74"/>
        <v>0</v>
      </c>
      <c r="AA692">
        <f t="shared" si="75"/>
        <v>0</v>
      </c>
      <c r="AB692">
        <f t="shared" si="76"/>
        <v>0</v>
      </c>
      <c r="AC692" t="str">
        <f t="shared" si="77"/>
        <v>L36</v>
      </c>
    </row>
    <row r="693" spans="1:29">
      <c r="A693" t="str">
        <f t="shared" si="72"/>
        <v>02-2023</v>
      </c>
      <c r="B693" s="93">
        <v>44959</v>
      </c>
      <c r="C693" s="90">
        <v>55600</v>
      </c>
      <c r="D693" s="90">
        <v>54500</v>
      </c>
      <c r="E693" s="90">
        <v>54300</v>
      </c>
      <c r="F693" s="90">
        <v>50500</v>
      </c>
      <c r="G693" s="90">
        <v>56000</v>
      </c>
      <c r="H693" s="91" t="s">
        <v>25</v>
      </c>
      <c r="I693" s="90">
        <v>53500</v>
      </c>
      <c r="J693" s="90">
        <v>54000</v>
      </c>
      <c r="K693" s="90">
        <v>56800</v>
      </c>
      <c r="L693" s="91" t="s">
        <v>25</v>
      </c>
      <c r="M693" s="90">
        <v>53800</v>
      </c>
      <c r="N693" s="90">
        <v>58600</v>
      </c>
      <c r="O693" s="90">
        <v>52800</v>
      </c>
      <c r="P693" s="90">
        <v>52000</v>
      </c>
      <c r="Q693" s="90">
        <v>51000</v>
      </c>
      <c r="R693" s="90">
        <v>51400</v>
      </c>
      <c r="S693" s="90">
        <v>51000</v>
      </c>
      <c r="T693" s="90">
        <v>53000</v>
      </c>
      <c r="U693" s="90">
        <v>54200</v>
      </c>
      <c r="V693" s="90">
        <v>54800</v>
      </c>
      <c r="W693" s="90">
        <v>56000</v>
      </c>
      <c r="X693" s="90">
        <v>58600</v>
      </c>
      <c r="Y693" t="str">
        <f t="shared" si="73"/>
        <v>02-2023</v>
      </c>
      <c r="Z693">
        <f t="shared" si="74"/>
        <v>0</v>
      </c>
      <c r="AA693">
        <f t="shared" si="75"/>
        <v>0</v>
      </c>
      <c r="AB693">
        <f t="shared" si="76"/>
        <v>0</v>
      </c>
      <c r="AC693" t="str">
        <f t="shared" si="77"/>
        <v>L36</v>
      </c>
    </row>
    <row r="694" spans="1:29">
      <c r="A694" t="str">
        <f t="shared" si="72"/>
        <v>02-2023</v>
      </c>
      <c r="B694" s="93">
        <v>44960</v>
      </c>
      <c r="C694" s="90">
        <v>55100</v>
      </c>
      <c r="D694" s="90">
        <v>54500</v>
      </c>
      <c r="E694" s="90">
        <v>54000</v>
      </c>
      <c r="F694" s="90">
        <v>50300</v>
      </c>
      <c r="G694" s="90">
        <v>55800</v>
      </c>
      <c r="H694" s="91" t="s">
        <v>25</v>
      </c>
      <c r="I694" s="90">
        <v>53500</v>
      </c>
      <c r="J694" s="90">
        <v>54000</v>
      </c>
      <c r="K694" s="90">
        <v>56500</v>
      </c>
      <c r="L694" s="91" t="s">
        <v>25</v>
      </c>
      <c r="M694" s="90">
        <v>53500</v>
      </c>
      <c r="N694" s="90">
        <v>58400</v>
      </c>
      <c r="O694" s="90">
        <v>52500</v>
      </c>
      <c r="P694" s="90">
        <v>52000</v>
      </c>
      <c r="Q694" s="90">
        <v>50600</v>
      </c>
      <c r="R694" s="90">
        <v>51200</v>
      </c>
      <c r="S694" s="90">
        <v>50800</v>
      </c>
      <c r="T694" s="90">
        <v>52800</v>
      </c>
      <c r="U694" s="90">
        <v>54100</v>
      </c>
      <c r="V694" s="90">
        <v>54800</v>
      </c>
      <c r="W694" s="90">
        <v>56000</v>
      </c>
      <c r="X694" s="90">
        <v>58600</v>
      </c>
      <c r="Y694" t="str">
        <f t="shared" si="73"/>
        <v>02-2023</v>
      </c>
      <c r="Z694">
        <f t="shared" si="74"/>
        <v>0</v>
      </c>
      <c r="AA694">
        <f t="shared" si="75"/>
        <v>0</v>
      </c>
      <c r="AB694">
        <f t="shared" si="76"/>
        <v>0</v>
      </c>
      <c r="AC694" t="str">
        <f t="shared" si="77"/>
        <v>L36</v>
      </c>
    </row>
    <row r="695" spans="1:29">
      <c r="A695" t="str">
        <f t="shared" si="72"/>
        <v>02-2023</v>
      </c>
      <c r="B695" s="93">
        <v>44961</v>
      </c>
      <c r="C695" s="90">
        <v>54800</v>
      </c>
      <c r="D695" s="90">
        <v>54500</v>
      </c>
      <c r="E695" s="90">
        <v>53700</v>
      </c>
      <c r="F695" s="90">
        <v>50000</v>
      </c>
      <c r="G695" s="90">
        <v>55800</v>
      </c>
      <c r="H695" s="91" t="s">
        <v>25</v>
      </c>
      <c r="I695" s="90">
        <v>53500</v>
      </c>
      <c r="J695" s="90">
        <v>53700</v>
      </c>
      <c r="K695" s="90">
        <v>56000</v>
      </c>
      <c r="L695" s="91" t="s">
        <v>25</v>
      </c>
      <c r="M695" s="90">
        <v>53400</v>
      </c>
      <c r="N695" s="90">
        <v>58400</v>
      </c>
      <c r="O695" s="90">
        <v>52000</v>
      </c>
      <c r="P695" s="90">
        <v>51700</v>
      </c>
      <c r="Q695" s="90">
        <v>50500</v>
      </c>
      <c r="R695" s="90">
        <v>51000</v>
      </c>
      <c r="S695" s="90">
        <v>50400</v>
      </c>
      <c r="T695" s="90">
        <v>52500</v>
      </c>
      <c r="U695" s="90">
        <v>54000</v>
      </c>
      <c r="V695" s="91" t="s">
        <v>25</v>
      </c>
      <c r="W695" s="90">
        <v>55800</v>
      </c>
      <c r="X695" s="90">
        <v>58400</v>
      </c>
      <c r="Y695" t="str">
        <f t="shared" si="73"/>
        <v>02-2023</v>
      </c>
      <c r="Z695">
        <f t="shared" si="74"/>
        <v>0</v>
      </c>
      <c r="AA695">
        <f t="shared" si="75"/>
        <v>0</v>
      </c>
      <c r="AB695">
        <f t="shared" si="76"/>
        <v>0</v>
      </c>
      <c r="AC695" t="str">
        <f t="shared" si="77"/>
        <v>L36</v>
      </c>
    </row>
    <row r="696" spans="1:29">
      <c r="A696" t="str">
        <f t="shared" si="72"/>
        <v>02-2023</v>
      </c>
      <c r="B696" s="93">
        <v>44962</v>
      </c>
      <c r="C696" s="90" t="s">
        <v>24</v>
      </c>
      <c r="D696" s="90" t="s">
        <v>24</v>
      </c>
      <c r="E696" s="90" t="s">
        <v>24</v>
      </c>
      <c r="F696" s="90" t="s">
        <v>24</v>
      </c>
      <c r="G696" s="90" t="s">
        <v>24</v>
      </c>
      <c r="H696" s="90" t="s">
        <v>24</v>
      </c>
      <c r="I696" s="90" t="s">
        <v>24</v>
      </c>
      <c r="J696" s="90" t="s">
        <v>24</v>
      </c>
      <c r="K696" s="90" t="s">
        <v>24</v>
      </c>
      <c r="L696" s="90" t="s">
        <v>24</v>
      </c>
      <c r="M696" s="90" t="s">
        <v>24</v>
      </c>
      <c r="N696" s="90" t="s">
        <v>24</v>
      </c>
      <c r="O696" s="90" t="s">
        <v>24</v>
      </c>
      <c r="P696" s="90" t="s">
        <v>24</v>
      </c>
      <c r="Q696" s="90" t="s">
        <v>24</v>
      </c>
      <c r="R696" s="90" t="s">
        <v>24</v>
      </c>
      <c r="S696" s="90" t="s">
        <v>24</v>
      </c>
      <c r="T696" s="90" t="s">
        <v>24</v>
      </c>
      <c r="U696" s="90" t="s">
        <v>24</v>
      </c>
      <c r="V696" s="90" t="s">
        <v>24</v>
      </c>
      <c r="W696" s="90" t="s">
        <v>24</v>
      </c>
      <c r="X696" s="90" t="s">
        <v>24</v>
      </c>
      <c r="Y696" t="str">
        <f t="shared" si="73"/>
        <v>02-2023</v>
      </c>
      <c r="Z696">
        <f t="shared" si="74"/>
        <v>0</v>
      </c>
      <c r="AA696">
        <f t="shared" si="75"/>
        <v>0</v>
      </c>
      <c r="AB696">
        <f t="shared" si="76"/>
        <v>0</v>
      </c>
      <c r="AC696" t="str">
        <f t="shared" si="77"/>
        <v>L36</v>
      </c>
    </row>
    <row r="697" spans="1:29">
      <c r="A697" t="str">
        <f t="shared" si="72"/>
        <v>02-2023</v>
      </c>
      <c r="B697" s="93">
        <v>44963</v>
      </c>
      <c r="C697" s="90">
        <v>54800</v>
      </c>
      <c r="D697" s="90">
        <v>54500</v>
      </c>
      <c r="E697" s="90">
        <v>54000</v>
      </c>
      <c r="F697" s="90">
        <v>50200</v>
      </c>
      <c r="G697" s="90">
        <v>55800</v>
      </c>
      <c r="H697" s="91" t="s">
        <v>25</v>
      </c>
      <c r="I697" s="90">
        <v>54000</v>
      </c>
      <c r="J697" s="90">
        <v>53700</v>
      </c>
      <c r="K697" s="90">
        <v>56000</v>
      </c>
      <c r="L697" s="91" t="s">
        <v>25</v>
      </c>
      <c r="M697" s="90">
        <v>53500</v>
      </c>
      <c r="N697" s="90">
        <v>58400</v>
      </c>
      <c r="O697" s="90">
        <v>52000</v>
      </c>
      <c r="P697" s="90">
        <v>51700</v>
      </c>
      <c r="Q697" s="90">
        <v>50400</v>
      </c>
      <c r="R697" s="90">
        <v>51000</v>
      </c>
      <c r="S697" s="90">
        <v>50500</v>
      </c>
      <c r="T697" s="90">
        <v>52700</v>
      </c>
      <c r="U697" s="90">
        <v>54000</v>
      </c>
      <c r="V697" s="90">
        <v>54300</v>
      </c>
      <c r="W697" s="90">
        <v>55600</v>
      </c>
      <c r="X697" s="90">
        <v>58100</v>
      </c>
      <c r="Y697" t="str">
        <f t="shared" si="73"/>
        <v>02-2023</v>
      </c>
      <c r="Z697">
        <f t="shared" si="74"/>
        <v>0</v>
      </c>
      <c r="AA697">
        <f t="shared" si="75"/>
        <v>0</v>
      </c>
      <c r="AB697">
        <f t="shared" si="76"/>
        <v>0</v>
      </c>
      <c r="AC697" t="str">
        <f t="shared" si="77"/>
        <v>L36</v>
      </c>
    </row>
    <row r="698" spans="1:29">
      <c r="A698" t="str">
        <f t="shared" si="72"/>
        <v>02-2023</v>
      </c>
      <c r="B698" s="93">
        <v>44964</v>
      </c>
      <c r="C698" s="90">
        <v>54700</v>
      </c>
      <c r="D698" s="90">
        <v>54300</v>
      </c>
      <c r="E698" s="90">
        <v>54000</v>
      </c>
      <c r="F698" s="90">
        <v>49900</v>
      </c>
      <c r="G698" s="90">
        <v>55800</v>
      </c>
      <c r="H698" s="91" t="s">
        <v>25</v>
      </c>
      <c r="I698" s="90">
        <v>53500</v>
      </c>
      <c r="J698" s="90">
        <v>53700</v>
      </c>
      <c r="K698" s="90">
        <v>56000</v>
      </c>
      <c r="L698" s="91" t="s">
        <v>25</v>
      </c>
      <c r="M698" s="90">
        <v>53300</v>
      </c>
      <c r="N698" s="90">
        <v>57800</v>
      </c>
      <c r="O698" s="90">
        <v>51600</v>
      </c>
      <c r="P698" s="90">
        <v>51500</v>
      </c>
      <c r="Q698" s="90">
        <v>50000</v>
      </c>
      <c r="R698" s="90">
        <v>50700</v>
      </c>
      <c r="S698" s="90">
        <v>50200</v>
      </c>
      <c r="T698" s="90">
        <v>52400</v>
      </c>
      <c r="U698" s="90">
        <v>53800</v>
      </c>
      <c r="V698" s="90">
        <v>53800</v>
      </c>
      <c r="W698" s="90">
        <v>55300</v>
      </c>
      <c r="X698" s="90">
        <v>57800</v>
      </c>
      <c r="Y698" t="str">
        <f t="shared" si="73"/>
        <v>02-2023</v>
      </c>
      <c r="Z698">
        <f t="shared" si="74"/>
        <v>0</v>
      </c>
      <c r="AA698">
        <f t="shared" si="75"/>
        <v>0</v>
      </c>
      <c r="AB698">
        <f t="shared" si="76"/>
        <v>0</v>
      </c>
      <c r="AC698" t="str">
        <f t="shared" si="77"/>
        <v>L36</v>
      </c>
    </row>
    <row r="699" spans="1:29">
      <c r="A699" t="str">
        <f t="shared" si="72"/>
        <v>02-2023</v>
      </c>
      <c r="B699" s="93">
        <v>44965</v>
      </c>
      <c r="C699" s="90">
        <v>54300</v>
      </c>
      <c r="D699" s="90">
        <v>54300</v>
      </c>
      <c r="E699" s="90">
        <v>53800</v>
      </c>
      <c r="F699" s="90">
        <v>49700</v>
      </c>
      <c r="G699" s="90">
        <v>55500</v>
      </c>
      <c r="H699" s="91" t="s">
        <v>25</v>
      </c>
      <c r="I699" s="90">
        <v>53300</v>
      </c>
      <c r="J699" s="90">
        <v>53300</v>
      </c>
      <c r="K699" s="90">
        <v>55500</v>
      </c>
      <c r="L699" s="91" t="s">
        <v>25</v>
      </c>
      <c r="M699" s="90">
        <v>52800</v>
      </c>
      <c r="N699" s="90">
        <v>57500</v>
      </c>
      <c r="O699" s="90">
        <v>51200</v>
      </c>
      <c r="P699" s="90">
        <v>51200</v>
      </c>
      <c r="Q699" s="90">
        <v>50000</v>
      </c>
      <c r="R699" s="90">
        <v>50100</v>
      </c>
      <c r="S699" s="90">
        <v>50100</v>
      </c>
      <c r="T699" s="90">
        <v>52200</v>
      </c>
      <c r="U699" s="90">
        <v>53800</v>
      </c>
      <c r="V699" s="90">
        <v>53800</v>
      </c>
      <c r="W699" s="90">
        <v>55300</v>
      </c>
      <c r="X699" s="90">
        <v>57800</v>
      </c>
      <c r="Y699" t="str">
        <f t="shared" si="73"/>
        <v>02-2023</v>
      </c>
      <c r="Z699">
        <f t="shared" si="74"/>
        <v>0</v>
      </c>
      <c r="AA699">
        <f t="shared" si="75"/>
        <v>0</v>
      </c>
      <c r="AB699">
        <f t="shared" si="76"/>
        <v>0</v>
      </c>
      <c r="AC699" t="str">
        <f t="shared" si="77"/>
        <v>L36</v>
      </c>
    </row>
    <row r="700" spans="1:29">
      <c r="A700" t="str">
        <f t="shared" si="72"/>
        <v>02-2023</v>
      </c>
      <c r="B700" s="93">
        <v>44966</v>
      </c>
      <c r="C700" s="90">
        <v>54200</v>
      </c>
      <c r="D700" s="90">
        <v>54300</v>
      </c>
      <c r="E700" s="90">
        <v>53800</v>
      </c>
      <c r="F700" s="90">
        <v>49400</v>
      </c>
      <c r="G700" s="90">
        <v>55500</v>
      </c>
      <c r="H700" s="91" t="s">
        <v>25</v>
      </c>
      <c r="I700" s="90">
        <v>53300</v>
      </c>
      <c r="J700" s="90">
        <v>53300</v>
      </c>
      <c r="K700" s="90">
        <v>55500</v>
      </c>
      <c r="L700" s="91" t="s">
        <v>25</v>
      </c>
      <c r="M700" s="90">
        <v>52800</v>
      </c>
      <c r="N700" s="90">
        <v>57000</v>
      </c>
      <c r="O700" s="90">
        <v>51200</v>
      </c>
      <c r="P700" s="90">
        <v>51200</v>
      </c>
      <c r="Q700" s="90">
        <v>49500</v>
      </c>
      <c r="R700" s="90">
        <v>49700</v>
      </c>
      <c r="S700" s="90">
        <v>49600</v>
      </c>
      <c r="T700" s="90">
        <v>51900</v>
      </c>
      <c r="U700" s="90">
        <v>53200</v>
      </c>
      <c r="V700" s="90">
        <v>53800</v>
      </c>
      <c r="W700" s="90">
        <v>55300</v>
      </c>
      <c r="X700" s="90">
        <v>57600</v>
      </c>
      <c r="Y700" t="str">
        <f t="shared" si="73"/>
        <v>02-2023</v>
      </c>
      <c r="Z700">
        <f t="shared" si="74"/>
        <v>0</v>
      </c>
      <c r="AA700">
        <f t="shared" si="75"/>
        <v>0</v>
      </c>
      <c r="AB700">
        <f t="shared" si="76"/>
        <v>0</v>
      </c>
      <c r="AC700" t="str">
        <f t="shared" si="77"/>
        <v>L36</v>
      </c>
    </row>
    <row r="701" spans="1:29">
      <c r="A701" t="str">
        <f t="shared" si="72"/>
        <v>02-2023</v>
      </c>
      <c r="B701" s="93">
        <v>44967</v>
      </c>
      <c r="C701" s="90">
        <v>54200</v>
      </c>
      <c r="D701" s="90">
        <v>54200</v>
      </c>
      <c r="E701" s="90">
        <v>53500</v>
      </c>
      <c r="F701" s="90">
        <v>49200</v>
      </c>
      <c r="G701" s="90">
        <v>54800</v>
      </c>
      <c r="H701" s="91" t="s">
        <v>25</v>
      </c>
      <c r="I701" s="90">
        <v>53000</v>
      </c>
      <c r="J701" s="90">
        <v>52700</v>
      </c>
      <c r="K701" s="90">
        <v>55000</v>
      </c>
      <c r="L701" s="91" t="s">
        <v>25</v>
      </c>
      <c r="M701" s="90">
        <v>52600</v>
      </c>
      <c r="N701" s="90">
        <v>56500</v>
      </c>
      <c r="O701" s="90">
        <v>50500</v>
      </c>
      <c r="P701" s="90">
        <v>50800</v>
      </c>
      <c r="Q701" s="90">
        <v>49200</v>
      </c>
      <c r="R701" s="90">
        <v>49600</v>
      </c>
      <c r="S701" s="90">
        <v>49500</v>
      </c>
      <c r="T701" s="90">
        <v>51700</v>
      </c>
      <c r="U701" s="90">
        <v>53000</v>
      </c>
      <c r="V701" s="90">
        <v>53800</v>
      </c>
      <c r="W701" s="90">
        <v>54800</v>
      </c>
      <c r="X701" s="90">
        <v>57300</v>
      </c>
      <c r="Y701" t="str">
        <f t="shared" si="73"/>
        <v>02-2023</v>
      </c>
      <c r="Z701">
        <f t="shared" si="74"/>
        <v>0</v>
      </c>
      <c r="AA701">
        <f t="shared" si="75"/>
        <v>0</v>
      </c>
      <c r="AB701">
        <f t="shared" si="76"/>
        <v>0</v>
      </c>
      <c r="AC701" t="str">
        <f t="shared" si="77"/>
        <v>L36</v>
      </c>
    </row>
    <row r="702" spans="1:29">
      <c r="A702" t="str">
        <f t="shared" si="72"/>
        <v>02-2023</v>
      </c>
      <c r="B702" s="93">
        <v>44968</v>
      </c>
      <c r="C702" s="90">
        <v>53600</v>
      </c>
      <c r="D702" s="90">
        <v>54000</v>
      </c>
      <c r="E702" s="90">
        <v>53500</v>
      </c>
      <c r="F702" s="90">
        <v>49000</v>
      </c>
      <c r="G702" s="90">
        <v>54800</v>
      </c>
      <c r="H702" s="91" t="s">
        <v>25</v>
      </c>
      <c r="I702" s="90">
        <v>53000</v>
      </c>
      <c r="J702" s="90">
        <v>52400</v>
      </c>
      <c r="K702" s="90">
        <v>55000</v>
      </c>
      <c r="L702" s="91" t="s">
        <v>25</v>
      </c>
      <c r="M702" s="90">
        <v>52500</v>
      </c>
      <c r="N702" s="90">
        <v>56100</v>
      </c>
      <c r="O702" s="90">
        <v>50500</v>
      </c>
      <c r="P702" s="90">
        <v>50800</v>
      </c>
      <c r="Q702" s="90">
        <v>49000</v>
      </c>
      <c r="R702" s="90">
        <v>49500</v>
      </c>
      <c r="S702" s="90">
        <v>49200</v>
      </c>
      <c r="T702" s="90">
        <v>51500</v>
      </c>
      <c r="U702" s="90">
        <v>52800</v>
      </c>
      <c r="V702" s="90">
        <v>53800</v>
      </c>
      <c r="W702" s="90">
        <v>54800</v>
      </c>
      <c r="X702" s="90">
        <v>57300</v>
      </c>
      <c r="Y702" t="str">
        <f t="shared" si="73"/>
        <v>02-2023</v>
      </c>
      <c r="Z702">
        <f t="shared" si="74"/>
        <v>0</v>
      </c>
      <c r="AA702">
        <f t="shared" si="75"/>
        <v>0</v>
      </c>
      <c r="AB702">
        <f t="shared" si="76"/>
        <v>0</v>
      </c>
      <c r="AC702" t="str">
        <f t="shared" si="77"/>
        <v>L36</v>
      </c>
    </row>
    <row r="703" spans="1:29">
      <c r="A703" t="str">
        <f t="shared" si="72"/>
        <v>02-2023</v>
      </c>
      <c r="B703" s="93">
        <v>44969</v>
      </c>
      <c r="C703" s="90" t="s">
        <v>24</v>
      </c>
      <c r="D703" s="90" t="s">
        <v>24</v>
      </c>
      <c r="E703" s="90" t="s">
        <v>24</v>
      </c>
      <c r="F703" s="90" t="s">
        <v>24</v>
      </c>
      <c r="G703" s="90" t="s">
        <v>24</v>
      </c>
      <c r="H703" s="90" t="s">
        <v>24</v>
      </c>
      <c r="I703" s="90" t="s">
        <v>24</v>
      </c>
      <c r="J703" s="90" t="s">
        <v>24</v>
      </c>
      <c r="K703" s="90" t="s">
        <v>24</v>
      </c>
      <c r="L703" s="90" t="s">
        <v>24</v>
      </c>
      <c r="M703" s="90" t="s">
        <v>24</v>
      </c>
      <c r="N703" s="90" t="s">
        <v>24</v>
      </c>
      <c r="O703" s="90" t="s">
        <v>24</v>
      </c>
      <c r="P703" s="90" t="s">
        <v>24</v>
      </c>
      <c r="Q703" s="90" t="s">
        <v>24</v>
      </c>
      <c r="R703" s="90" t="s">
        <v>24</v>
      </c>
      <c r="S703" s="90" t="s">
        <v>24</v>
      </c>
      <c r="T703" s="90" t="s">
        <v>24</v>
      </c>
      <c r="U703" s="90" t="s">
        <v>24</v>
      </c>
      <c r="V703" s="90" t="s">
        <v>24</v>
      </c>
      <c r="W703" s="90" t="s">
        <v>24</v>
      </c>
      <c r="X703" s="90" t="s">
        <v>24</v>
      </c>
      <c r="Y703" t="str">
        <f t="shared" si="73"/>
        <v>02-2023</v>
      </c>
      <c r="Z703">
        <f t="shared" si="74"/>
        <v>0</v>
      </c>
      <c r="AA703">
        <f t="shared" si="75"/>
        <v>0</v>
      </c>
      <c r="AB703">
        <f t="shared" si="76"/>
        <v>0</v>
      </c>
      <c r="AC703" t="str">
        <f t="shared" si="77"/>
        <v>L36</v>
      </c>
    </row>
    <row r="704" spans="1:29">
      <c r="A704" t="str">
        <f t="shared" si="72"/>
        <v>02-2023</v>
      </c>
      <c r="B704" s="93">
        <v>44970</v>
      </c>
      <c r="C704" s="90">
        <v>53300</v>
      </c>
      <c r="D704" s="90">
        <v>53800</v>
      </c>
      <c r="E704" s="90">
        <v>52200</v>
      </c>
      <c r="F704" s="90">
        <v>48800</v>
      </c>
      <c r="G704" s="90">
        <v>54700</v>
      </c>
      <c r="H704" s="91" t="s">
        <v>25</v>
      </c>
      <c r="I704" s="90">
        <v>52500</v>
      </c>
      <c r="J704" s="90">
        <v>52000</v>
      </c>
      <c r="K704" s="90">
        <v>55000</v>
      </c>
      <c r="L704" s="91" t="s">
        <v>25</v>
      </c>
      <c r="M704" s="90">
        <v>52100</v>
      </c>
      <c r="N704" s="90">
        <v>56100</v>
      </c>
      <c r="O704" s="90">
        <v>50000</v>
      </c>
      <c r="P704" s="90">
        <v>50600</v>
      </c>
      <c r="Q704" s="90">
        <v>49300</v>
      </c>
      <c r="R704" s="90">
        <v>49500</v>
      </c>
      <c r="S704" s="90">
        <v>49100</v>
      </c>
      <c r="T704" s="90">
        <v>51300</v>
      </c>
      <c r="U704" s="90">
        <v>52700</v>
      </c>
      <c r="V704" s="90">
        <v>53300</v>
      </c>
      <c r="W704" s="90">
        <v>54500</v>
      </c>
      <c r="X704" s="90">
        <v>57100</v>
      </c>
      <c r="Y704" t="str">
        <f t="shared" si="73"/>
        <v>02-2023</v>
      </c>
      <c r="Z704">
        <f t="shared" si="74"/>
        <v>0</v>
      </c>
      <c r="AA704">
        <f t="shared" si="75"/>
        <v>0</v>
      </c>
      <c r="AB704">
        <f t="shared" si="76"/>
        <v>0</v>
      </c>
      <c r="AC704" t="str">
        <f t="shared" si="77"/>
        <v>L36</v>
      </c>
    </row>
    <row r="705" spans="1:29">
      <c r="A705" t="str">
        <f t="shared" si="72"/>
        <v>02-2023</v>
      </c>
      <c r="B705" s="93">
        <v>44971</v>
      </c>
      <c r="C705" s="90">
        <v>53700</v>
      </c>
      <c r="D705" s="90">
        <v>53800</v>
      </c>
      <c r="E705" s="90">
        <v>52600</v>
      </c>
      <c r="F705" s="90">
        <v>49700</v>
      </c>
      <c r="G705" s="90">
        <v>55100</v>
      </c>
      <c r="H705" s="91" t="s">
        <v>25</v>
      </c>
      <c r="I705" s="90">
        <v>53000</v>
      </c>
      <c r="J705" s="90">
        <v>52400</v>
      </c>
      <c r="K705" s="90">
        <v>55200</v>
      </c>
      <c r="L705" s="91" t="s">
        <v>25</v>
      </c>
      <c r="M705" s="90">
        <v>52500</v>
      </c>
      <c r="N705" s="90">
        <v>56100</v>
      </c>
      <c r="O705" s="90">
        <v>50800</v>
      </c>
      <c r="P705" s="90">
        <v>51000</v>
      </c>
      <c r="Q705" s="90">
        <v>50000</v>
      </c>
      <c r="R705" s="90">
        <v>50500</v>
      </c>
      <c r="S705" s="90">
        <v>49800</v>
      </c>
      <c r="T705" s="90">
        <v>52200</v>
      </c>
      <c r="U705" s="90">
        <v>53200</v>
      </c>
      <c r="V705" s="90">
        <v>53300</v>
      </c>
      <c r="W705" s="90">
        <v>55000</v>
      </c>
      <c r="X705" s="90">
        <v>57500</v>
      </c>
      <c r="Y705" t="str">
        <f t="shared" si="73"/>
        <v>02-2023</v>
      </c>
      <c r="Z705">
        <f t="shared" si="74"/>
        <v>0</v>
      </c>
      <c r="AA705">
        <f t="shared" si="75"/>
        <v>0</v>
      </c>
      <c r="AB705">
        <f t="shared" si="76"/>
        <v>0</v>
      </c>
      <c r="AC705" t="str">
        <f t="shared" si="77"/>
        <v>L36</v>
      </c>
    </row>
    <row r="706" spans="1:29">
      <c r="A706" t="str">
        <f t="shared" si="72"/>
        <v>02-2023</v>
      </c>
      <c r="B706" s="93">
        <v>44972</v>
      </c>
      <c r="C706" s="90">
        <v>53700</v>
      </c>
      <c r="D706" s="90">
        <v>54000</v>
      </c>
      <c r="E706" s="90">
        <v>52600</v>
      </c>
      <c r="F706" s="90">
        <v>50100</v>
      </c>
      <c r="G706" s="90">
        <v>55100</v>
      </c>
      <c r="H706" s="91" t="s">
        <v>25</v>
      </c>
      <c r="I706" s="90">
        <v>53000</v>
      </c>
      <c r="J706" s="90">
        <v>52400</v>
      </c>
      <c r="K706" s="90">
        <v>55700</v>
      </c>
      <c r="L706" s="91" t="s">
        <v>25</v>
      </c>
      <c r="M706" s="90">
        <v>52800</v>
      </c>
      <c r="N706" s="90">
        <v>56400</v>
      </c>
      <c r="O706" s="90">
        <v>50800</v>
      </c>
      <c r="P706" s="90">
        <v>51300</v>
      </c>
      <c r="Q706" s="90">
        <v>49800</v>
      </c>
      <c r="R706" s="90">
        <v>50500</v>
      </c>
      <c r="S706" s="90">
        <v>50000</v>
      </c>
      <c r="T706" s="90">
        <v>52600</v>
      </c>
      <c r="U706" s="90">
        <v>53200</v>
      </c>
      <c r="V706" s="90">
        <v>53800</v>
      </c>
      <c r="W706" s="90">
        <v>55000</v>
      </c>
      <c r="X706" s="90">
        <v>57500</v>
      </c>
      <c r="Y706" t="str">
        <f t="shared" si="73"/>
        <v>02-2023</v>
      </c>
      <c r="Z706">
        <f t="shared" si="74"/>
        <v>0</v>
      </c>
      <c r="AA706">
        <f t="shared" si="75"/>
        <v>0</v>
      </c>
      <c r="AB706">
        <f t="shared" si="76"/>
        <v>0</v>
      </c>
      <c r="AC706" t="str">
        <f t="shared" si="77"/>
        <v>L36</v>
      </c>
    </row>
    <row r="707" spans="1:29">
      <c r="A707" t="str">
        <f t="shared" si="72"/>
        <v>02-2023</v>
      </c>
      <c r="B707" s="93">
        <v>44973</v>
      </c>
      <c r="C707" s="90">
        <v>54300</v>
      </c>
      <c r="D707" s="90">
        <v>54000</v>
      </c>
      <c r="E707" s="90">
        <v>53500</v>
      </c>
      <c r="F707" s="90">
        <v>50500</v>
      </c>
      <c r="G707" s="90">
        <v>55500</v>
      </c>
      <c r="H707" s="91" t="s">
        <v>25</v>
      </c>
      <c r="I707" s="90">
        <v>53500</v>
      </c>
      <c r="J707" s="90">
        <v>53500</v>
      </c>
      <c r="K707" s="90">
        <v>56000</v>
      </c>
      <c r="L707" s="91" t="s">
        <v>25</v>
      </c>
      <c r="M707" s="90">
        <v>53200</v>
      </c>
      <c r="N707" s="90">
        <v>56600</v>
      </c>
      <c r="O707" s="90">
        <v>51700</v>
      </c>
      <c r="P707" s="90">
        <v>52000</v>
      </c>
      <c r="Q707" s="90">
        <v>50500</v>
      </c>
      <c r="R707" s="90">
        <v>51100</v>
      </c>
      <c r="S707" s="90">
        <v>50600</v>
      </c>
      <c r="T707" s="90">
        <v>53000</v>
      </c>
      <c r="U707" s="90">
        <v>53800</v>
      </c>
      <c r="V707" s="90">
        <v>54300</v>
      </c>
      <c r="W707" s="90">
        <v>55700</v>
      </c>
      <c r="X707" s="90">
        <v>58100</v>
      </c>
      <c r="Y707" t="str">
        <f t="shared" si="73"/>
        <v>02-2023</v>
      </c>
      <c r="Z707">
        <f t="shared" si="74"/>
        <v>0</v>
      </c>
      <c r="AA707">
        <f t="shared" si="75"/>
        <v>0</v>
      </c>
      <c r="AB707">
        <f t="shared" si="76"/>
        <v>0</v>
      </c>
      <c r="AC707" t="str">
        <f t="shared" si="77"/>
        <v>L36</v>
      </c>
    </row>
    <row r="708" spans="1:29">
      <c r="A708" t="str">
        <f t="shared" si="72"/>
        <v>02-2023</v>
      </c>
      <c r="B708" s="93">
        <v>44974</v>
      </c>
      <c r="C708" s="90">
        <v>54600</v>
      </c>
      <c r="D708" s="90">
        <v>54000</v>
      </c>
      <c r="E708" s="90">
        <v>54100</v>
      </c>
      <c r="F708" s="90">
        <v>51200</v>
      </c>
      <c r="G708" s="90">
        <v>55500</v>
      </c>
      <c r="H708" s="91" t="s">
        <v>25</v>
      </c>
      <c r="I708" s="90">
        <v>54000</v>
      </c>
      <c r="J708" s="90">
        <v>54000</v>
      </c>
      <c r="K708" s="90">
        <v>56000</v>
      </c>
      <c r="L708" s="91" t="s">
        <v>25</v>
      </c>
      <c r="M708" s="90">
        <v>53700</v>
      </c>
      <c r="N708" s="90">
        <v>56600</v>
      </c>
      <c r="O708" s="90">
        <v>52000</v>
      </c>
      <c r="P708" s="90">
        <v>52600</v>
      </c>
      <c r="Q708" s="90">
        <v>50800</v>
      </c>
      <c r="R708" s="90">
        <v>51200</v>
      </c>
      <c r="S708" s="90">
        <v>50900</v>
      </c>
      <c r="T708" s="90">
        <v>53700</v>
      </c>
      <c r="U708" s="90">
        <v>53800</v>
      </c>
      <c r="V708" s="90">
        <v>54300</v>
      </c>
      <c r="W708" s="90">
        <v>55800</v>
      </c>
      <c r="X708" s="90">
        <v>58100</v>
      </c>
      <c r="Y708" t="str">
        <f t="shared" si="73"/>
        <v>02-2023</v>
      </c>
      <c r="Z708">
        <f t="shared" si="74"/>
        <v>0</v>
      </c>
      <c r="AA708">
        <f t="shared" si="75"/>
        <v>0</v>
      </c>
      <c r="AB708">
        <f t="shared" si="76"/>
        <v>0</v>
      </c>
      <c r="AC708" t="str">
        <f t="shared" si="77"/>
        <v>L36</v>
      </c>
    </row>
    <row r="709" spans="1:29">
      <c r="A709" t="str">
        <f t="shared" si="72"/>
        <v>02-2023</v>
      </c>
      <c r="B709" s="93">
        <v>44975</v>
      </c>
      <c r="C709" s="90">
        <v>54800</v>
      </c>
      <c r="D709" s="90">
        <v>54300</v>
      </c>
      <c r="E709" s="90">
        <v>54100</v>
      </c>
      <c r="F709" s="90">
        <v>51400</v>
      </c>
      <c r="G709" s="90">
        <v>55700</v>
      </c>
      <c r="H709" s="91" t="s">
        <v>25</v>
      </c>
      <c r="I709" s="90">
        <v>54500</v>
      </c>
      <c r="J709" s="90">
        <v>54600</v>
      </c>
      <c r="K709" s="90">
        <v>56000</v>
      </c>
      <c r="L709" s="91" t="s">
        <v>25</v>
      </c>
      <c r="M709" s="90">
        <v>54100</v>
      </c>
      <c r="N709" s="90">
        <v>56600</v>
      </c>
      <c r="O709" s="90">
        <v>52200</v>
      </c>
      <c r="P709" s="90">
        <v>52600</v>
      </c>
      <c r="Q709" s="90">
        <v>51000</v>
      </c>
      <c r="R709" s="90">
        <v>51400</v>
      </c>
      <c r="S709" s="90">
        <v>51100</v>
      </c>
      <c r="T709" s="90">
        <v>53900</v>
      </c>
      <c r="U709" s="90">
        <v>54000</v>
      </c>
      <c r="V709" s="90">
        <v>54300</v>
      </c>
      <c r="W709" s="90">
        <v>55800</v>
      </c>
      <c r="X709" s="90">
        <v>58100</v>
      </c>
      <c r="Y709" t="str">
        <f t="shared" si="73"/>
        <v>02-2023</v>
      </c>
      <c r="Z709">
        <f t="shared" si="74"/>
        <v>0</v>
      </c>
      <c r="AA709">
        <f t="shared" si="75"/>
        <v>0</v>
      </c>
      <c r="AB709">
        <f t="shared" si="76"/>
        <v>0</v>
      </c>
      <c r="AC709" t="str">
        <f t="shared" si="77"/>
        <v>L36</v>
      </c>
    </row>
    <row r="710" spans="1:29">
      <c r="A710" t="str">
        <f t="shared" si="72"/>
        <v>02-2023</v>
      </c>
      <c r="B710" s="93">
        <v>44976</v>
      </c>
      <c r="C710" s="90" t="s">
        <v>24</v>
      </c>
      <c r="D710" s="90" t="s">
        <v>24</v>
      </c>
      <c r="E710" s="90" t="s">
        <v>24</v>
      </c>
      <c r="F710" s="90" t="s">
        <v>24</v>
      </c>
      <c r="G710" s="90" t="s">
        <v>24</v>
      </c>
      <c r="H710" s="90" t="s">
        <v>24</v>
      </c>
      <c r="I710" s="90" t="s">
        <v>24</v>
      </c>
      <c r="J710" s="90" t="s">
        <v>24</v>
      </c>
      <c r="K710" s="90" t="s">
        <v>24</v>
      </c>
      <c r="L710" s="90" t="s">
        <v>24</v>
      </c>
      <c r="M710" s="90" t="s">
        <v>24</v>
      </c>
      <c r="N710" s="90" t="s">
        <v>24</v>
      </c>
      <c r="O710" s="90" t="s">
        <v>24</v>
      </c>
      <c r="P710" s="90" t="s">
        <v>24</v>
      </c>
      <c r="Q710" s="90" t="s">
        <v>24</v>
      </c>
      <c r="R710" s="90" t="s">
        <v>24</v>
      </c>
      <c r="S710" s="90" t="s">
        <v>24</v>
      </c>
      <c r="T710" s="90" t="s">
        <v>24</v>
      </c>
      <c r="U710" s="90" t="s">
        <v>24</v>
      </c>
      <c r="V710" s="90" t="s">
        <v>24</v>
      </c>
      <c r="W710" s="90" t="s">
        <v>24</v>
      </c>
      <c r="X710" s="90" t="s">
        <v>24</v>
      </c>
      <c r="Y710" t="str">
        <f t="shared" si="73"/>
        <v>02-2023</v>
      </c>
      <c r="Z710">
        <f t="shared" si="74"/>
        <v>0</v>
      </c>
      <c r="AA710">
        <f t="shared" si="75"/>
        <v>0</v>
      </c>
      <c r="AB710">
        <f t="shared" si="76"/>
        <v>0</v>
      </c>
      <c r="AC710" t="str">
        <f t="shared" si="77"/>
        <v>L36</v>
      </c>
    </row>
    <row r="711" spans="1:29">
      <c r="A711" t="str">
        <f t="shared" si="72"/>
        <v>02-2023</v>
      </c>
      <c r="B711" s="93">
        <v>44977</v>
      </c>
      <c r="C711" s="90">
        <v>54800</v>
      </c>
      <c r="D711" s="90">
        <v>54500</v>
      </c>
      <c r="E711" s="90">
        <v>53400</v>
      </c>
      <c r="F711" s="90">
        <v>51000</v>
      </c>
      <c r="G711" s="90">
        <v>55700</v>
      </c>
      <c r="H711" s="91" t="s">
        <v>25</v>
      </c>
      <c r="I711" s="90">
        <v>54000</v>
      </c>
      <c r="J711" s="90">
        <v>54500</v>
      </c>
      <c r="K711" s="90">
        <v>56000</v>
      </c>
      <c r="L711" s="91" t="s">
        <v>25</v>
      </c>
      <c r="M711" s="90">
        <v>54000</v>
      </c>
      <c r="N711" s="90">
        <v>56600</v>
      </c>
      <c r="O711" s="90">
        <v>52000</v>
      </c>
      <c r="P711" s="90">
        <v>52300</v>
      </c>
      <c r="Q711" s="90">
        <v>50700</v>
      </c>
      <c r="R711" s="90">
        <v>51100</v>
      </c>
      <c r="S711" s="90">
        <v>50800</v>
      </c>
      <c r="T711" s="90">
        <v>53500</v>
      </c>
      <c r="U711" s="90">
        <v>54000</v>
      </c>
      <c r="V711" s="90">
        <v>53800</v>
      </c>
      <c r="W711" s="90">
        <v>55800</v>
      </c>
      <c r="X711" s="90">
        <v>58100</v>
      </c>
      <c r="Y711" t="str">
        <f t="shared" si="73"/>
        <v>02-2023</v>
      </c>
      <c r="Z711">
        <f t="shared" si="74"/>
        <v>0</v>
      </c>
      <c r="AA711">
        <f t="shared" si="75"/>
        <v>0</v>
      </c>
      <c r="AB711">
        <f t="shared" si="76"/>
        <v>0</v>
      </c>
      <c r="AC711" t="str">
        <f t="shared" si="77"/>
        <v>L36</v>
      </c>
    </row>
    <row r="712" spans="1:29">
      <c r="A712" t="str">
        <f t="shared" si="72"/>
        <v>02-2023</v>
      </c>
      <c r="B712" s="93">
        <v>44978</v>
      </c>
      <c r="C712" s="90">
        <v>54800</v>
      </c>
      <c r="D712" s="90">
        <v>54500</v>
      </c>
      <c r="E712" s="90">
        <v>53400</v>
      </c>
      <c r="F712" s="90">
        <v>51000</v>
      </c>
      <c r="G712" s="90">
        <v>55700</v>
      </c>
      <c r="H712" s="91" t="s">
        <v>25</v>
      </c>
      <c r="I712" s="90">
        <v>54000</v>
      </c>
      <c r="J712" s="90">
        <v>54500</v>
      </c>
      <c r="K712" s="90">
        <v>56000</v>
      </c>
      <c r="L712" s="91" t="s">
        <v>25</v>
      </c>
      <c r="M712" s="90">
        <v>54400</v>
      </c>
      <c r="N712" s="90">
        <v>56600</v>
      </c>
      <c r="O712" s="90">
        <v>52200</v>
      </c>
      <c r="P712" s="90">
        <v>52600</v>
      </c>
      <c r="Q712" s="90">
        <v>50800</v>
      </c>
      <c r="R712" s="90">
        <v>51000</v>
      </c>
      <c r="S712" s="90">
        <v>51000</v>
      </c>
      <c r="T712" s="90">
        <v>53500</v>
      </c>
      <c r="U712" s="90">
        <v>54200</v>
      </c>
      <c r="V712" s="90">
        <v>53800</v>
      </c>
      <c r="W712" s="90">
        <v>56000</v>
      </c>
      <c r="X712" s="90">
        <v>58400</v>
      </c>
      <c r="Y712" t="str">
        <f t="shared" si="73"/>
        <v>02-2023</v>
      </c>
      <c r="Z712">
        <f t="shared" si="74"/>
        <v>0</v>
      </c>
      <c r="AA712">
        <f t="shared" si="75"/>
        <v>0</v>
      </c>
      <c r="AB712">
        <f t="shared" si="76"/>
        <v>0</v>
      </c>
      <c r="AC712" t="str">
        <f t="shared" si="77"/>
        <v>L36</v>
      </c>
    </row>
    <row r="713" spans="1:29">
      <c r="A713" t="str">
        <f t="shared" si="72"/>
        <v>02-2023</v>
      </c>
      <c r="B713" s="93">
        <v>44979</v>
      </c>
      <c r="C713" s="90">
        <v>54700</v>
      </c>
      <c r="D713" s="90">
        <v>54200</v>
      </c>
      <c r="E713" s="90">
        <v>53100</v>
      </c>
      <c r="F713" s="90">
        <v>50800</v>
      </c>
      <c r="G713" s="90">
        <v>55700</v>
      </c>
      <c r="H713" s="91" t="s">
        <v>25</v>
      </c>
      <c r="I713" s="90">
        <v>54000</v>
      </c>
      <c r="J713" s="90">
        <v>54300</v>
      </c>
      <c r="K713" s="90">
        <v>56000</v>
      </c>
      <c r="L713" s="91" t="s">
        <v>25</v>
      </c>
      <c r="M713" s="90">
        <v>54100</v>
      </c>
      <c r="N713" s="90">
        <v>56600</v>
      </c>
      <c r="O713" s="90">
        <v>52000</v>
      </c>
      <c r="P713" s="90">
        <v>52500</v>
      </c>
      <c r="Q713" s="90">
        <v>50500</v>
      </c>
      <c r="R713" s="90">
        <v>50800</v>
      </c>
      <c r="S713" s="90">
        <v>50800</v>
      </c>
      <c r="T713" s="90">
        <v>53300</v>
      </c>
      <c r="U713" s="90">
        <v>54000</v>
      </c>
      <c r="V713" s="90">
        <v>53800</v>
      </c>
      <c r="W713" s="90">
        <v>56000</v>
      </c>
      <c r="X713" s="90">
        <v>58400</v>
      </c>
      <c r="Y713" t="str">
        <f t="shared" si="73"/>
        <v>02-2023</v>
      </c>
      <c r="Z713">
        <f t="shared" si="74"/>
        <v>0</v>
      </c>
      <c r="AA713">
        <f t="shared" si="75"/>
        <v>0</v>
      </c>
      <c r="AB713">
        <f t="shared" si="76"/>
        <v>0</v>
      </c>
      <c r="AC713" t="str">
        <f t="shared" si="77"/>
        <v>L36</v>
      </c>
    </row>
    <row r="714" spans="1:29">
      <c r="A714" t="str">
        <f t="shared" si="72"/>
        <v>02-2023</v>
      </c>
      <c r="B714" s="93">
        <v>44980</v>
      </c>
      <c r="C714" s="90">
        <v>54500</v>
      </c>
      <c r="D714" s="90">
        <v>54000</v>
      </c>
      <c r="E714" s="90">
        <v>53000</v>
      </c>
      <c r="F714" s="90">
        <v>50500</v>
      </c>
      <c r="G714" s="90">
        <v>55600</v>
      </c>
      <c r="H714" s="91" t="s">
        <v>25</v>
      </c>
      <c r="I714" s="90">
        <v>54000</v>
      </c>
      <c r="J714" s="90">
        <v>54200</v>
      </c>
      <c r="K714" s="90">
        <v>55800</v>
      </c>
      <c r="L714" s="91" t="s">
        <v>25</v>
      </c>
      <c r="M714" s="90">
        <v>54100</v>
      </c>
      <c r="N714" s="90">
        <v>56500</v>
      </c>
      <c r="O714" s="90">
        <v>51800</v>
      </c>
      <c r="P714" s="90">
        <v>52300</v>
      </c>
      <c r="Q714" s="90">
        <v>50400</v>
      </c>
      <c r="R714" s="90">
        <v>50800</v>
      </c>
      <c r="S714" s="90">
        <v>50600</v>
      </c>
      <c r="T714" s="90">
        <v>53000</v>
      </c>
      <c r="U714" s="90">
        <v>54000</v>
      </c>
      <c r="V714" s="90">
        <v>53800</v>
      </c>
      <c r="W714" s="90">
        <v>56000</v>
      </c>
      <c r="X714" s="90">
        <v>58400</v>
      </c>
      <c r="Y714" t="str">
        <f t="shared" si="73"/>
        <v>02-2023</v>
      </c>
      <c r="Z714">
        <f t="shared" si="74"/>
        <v>0</v>
      </c>
      <c r="AA714">
        <f t="shared" si="75"/>
        <v>0</v>
      </c>
      <c r="AB714">
        <f t="shared" si="76"/>
        <v>0</v>
      </c>
      <c r="AC714" t="str">
        <f t="shared" si="77"/>
        <v>L36</v>
      </c>
    </row>
    <row r="715" spans="1:29">
      <c r="A715" t="str">
        <f t="shared" si="72"/>
        <v>02-2023</v>
      </c>
      <c r="B715" s="93">
        <v>44981</v>
      </c>
      <c r="C715" s="90">
        <v>54000</v>
      </c>
      <c r="D715" s="90">
        <v>54000</v>
      </c>
      <c r="E715" s="90">
        <v>52500</v>
      </c>
      <c r="F715" s="90">
        <v>50000</v>
      </c>
      <c r="G715" s="90">
        <v>55200</v>
      </c>
      <c r="H715" s="91" t="s">
        <v>25</v>
      </c>
      <c r="I715" s="90">
        <v>53500</v>
      </c>
      <c r="J715" s="90">
        <v>54000</v>
      </c>
      <c r="K715" s="90">
        <v>55300</v>
      </c>
      <c r="L715" s="91" t="s">
        <v>25</v>
      </c>
      <c r="M715" s="90">
        <v>53800</v>
      </c>
      <c r="N715" s="90">
        <v>56000</v>
      </c>
      <c r="O715" s="90">
        <v>51400</v>
      </c>
      <c r="P715" s="90">
        <v>51800</v>
      </c>
      <c r="Q715" s="90">
        <v>50000</v>
      </c>
      <c r="R715" s="90">
        <v>50300</v>
      </c>
      <c r="S715" s="90">
        <v>50500</v>
      </c>
      <c r="T715" s="90">
        <v>52500</v>
      </c>
      <c r="U715" s="90">
        <v>53700</v>
      </c>
      <c r="V715" s="90">
        <v>53300</v>
      </c>
      <c r="W715" s="90">
        <v>55800</v>
      </c>
      <c r="X715" s="90">
        <v>58200</v>
      </c>
      <c r="Y715" t="str">
        <f t="shared" si="73"/>
        <v>02-2023</v>
      </c>
      <c r="Z715">
        <f t="shared" si="74"/>
        <v>0</v>
      </c>
      <c r="AA715">
        <f t="shared" si="75"/>
        <v>0</v>
      </c>
      <c r="AB715">
        <f t="shared" si="76"/>
        <v>0</v>
      </c>
      <c r="AC715" t="str">
        <f t="shared" si="77"/>
        <v>L36</v>
      </c>
    </row>
    <row r="716" spans="1:29">
      <c r="A716" t="str">
        <f t="shared" si="72"/>
        <v>02-2023</v>
      </c>
      <c r="B716" s="93">
        <v>44982</v>
      </c>
      <c r="C716" s="90">
        <v>53600</v>
      </c>
      <c r="D716" s="90">
        <v>54000</v>
      </c>
      <c r="E716" s="90">
        <v>52500</v>
      </c>
      <c r="F716" s="90">
        <v>49800</v>
      </c>
      <c r="G716" s="90">
        <v>55300</v>
      </c>
      <c r="H716" s="91" t="s">
        <v>25</v>
      </c>
      <c r="I716" s="90">
        <v>53300</v>
      </c>
      <c r="J716" s="90">
        <v>53500</v>
      </c>
      <c r="K716" s="90">
        <v>55300</v>
      </c>
      <c r="L716" s="91" t="s">
        <v>25</v>
      </c>
      <c r="M716" s="90">
        <v>53400</v>
      </c>
      <c r="N716" s="90">
        <v>56000</v>
      </c>
      <c r="O716" s="90">
        <v>51200</v>
      </c>
      <c r="P716" s="90">
        <v>51600</v>
      </c>
      <c r="Q716" s="90">
        <v>49800</v>
      </c>
      <c r="R716" s="90">
        <v>50300</v>
      </c>
      <c r="S716" s="90">
        <v>50100</v>
      </c>
      <c r="T716" s="90">
        <v>52300</v>
      </c>
      <c r="U716" s="90">
        <v>53700</v>
      </c>
      <c r="V716" s="90">
        <v>52800</v>
      </c>
      <c r="W716" s="90">
        <v>55700</v>
      </c>
      <c r="X716" s="90">
        <v>58200</v>
      </c>
      <c r="Y716" t="str">
        <f t="shared" si="73"/>
        <v>02-2023</v>
      </c>
      <c r="Z716">
        <f t="shared" si="74"/>
        <v>0</v>
      </c>
      <c r="AA716">
        <f t="shared" si="75"/>
        <v>0</v>
      </c>
      <c r="AB716">
        <f t="shared" si="76"/>
        <v>0</v>
      </c>
      <c r="AC716" t="str">
        <f t="shared" si="77"/>
        <v>L36</v>
      </c>
    </row>
    <row r="717" spans="1:29">
      <c r="A717" t="str">
        <f t="shared" si="72"/>
        <v>02-2023</v>
      </c>
      <c r="B717" s="93">
        <v>44983</v>
      </c>
      <c r="C717" s="90" t="s">
        <v>24</v>
      </c>
      <c r="D717" s="90" t="s">
        <v>24</v>
      </c>
      <c r="E717" s="90" t="s">
        <v>24</v>
      </c>
      <c r="F717" s="90" t="s">
        <v>24</v>
      </c>
      <c r="G717" s="90" t="s">
        <v>24</v>
      </c>
      <c r="H717" s="90" t="s">
        <v>24</v>
      </c>
      <c r="I717" s="90" t="s">
        <v>24</v>
      </c>
      <c r="J717" s="90" t="s">
        <v>24</v>
      </c>
      <c r="K717" s="90" t="s">
        <v>24</v>
      </c>
      <c r="L717" s="90" t="s">
        <v>24</v>
      </c>
      <c r="M717" s="90" t="s">
        <v>24</v>
      </c>
      <c r="N717" s="90" t="s">
        <v>24</v>
      </c>
      <c r="O717" s="90" t="s">
        <v>24</v>
      </c>
      <c r="P717" s="90" t="s">
        <v>24</v>
      </c>
      <c r="Q717" s="90" t="s">
        <v>24</v>
      </c>
      <c r="R717" s="90" t="s">
        <v>24</v>
      </c>
      <c r="S717" s="90" t="s">
        <v>24</v>
      </c>
      <c r="T717" s="90" t="s">
        <v>24</v>
      </c>
      <c r="U717" s="90" t="s">
        <v>24</v>
      </c>
      <c r="V717" s="90" t="s">
        <v>24</v>
      </c>
      <c r="W717" s="90" t="s">
        <v>24</v>
      </c>
      <c r="X717" s="90" t="s">
        <v>24</v>
      </c>
      <c r="Y717" t="str">
        <f t="shared" si="73"/>
        <v>02-2023</v>
      </c>
      <c r="Z717">
        <f t="shared" si="74"/>
        <v>0</v>
      </c>
      <c r="AA717">
        <f t="shared" si="75"/>
        <v>0</v>
      </c>
      <c r="AB717">
        <f t="shared" si="76"/>
        <v>0</v>
      </c>
      <c r="AC717" t="str">
        <f t="shared" si="77"/>
        <v>L36</v>
      </c>
    </row>
    <row r="718" spans="1:29">
      <c r="A718" t="str">
        <f t="shared" si="72"/>
        <v>02-2023</v>
      </c>
      <c r="B718" s="93">
        <v>44984</v>
      </c>
      <c r="C718" s="90">
        <v>53600</v>
      </c>
      <c r="D718" s="90">
        <v>54000</v>
      </c>
      <c r="E718" s="90">
        <v>52500</v>
      </c>
      <c r="F718" s="90">
        <v>50000</v>
      </c>
      <c r="G718" s="90">
        <v>55300</v>
      </c>
      <c r="H718" s="91" t="s">
        <v>25</v>
      </c>
      <c r="I718" s="90">
        <v>53500</v>
      </c>
      <c r="J718" s="90">
        <v>53500</v>
      </c>
      <c r="K718" s="90">
        <v>55300</v>
      </c>
      <c r="L718" s="91" t="s">
        <v>25</v>
      </c>
      <c r="M718" s="90">
        <v>53400</v>
      </c>
      <c r="N718" s="90">
        <v>56000</v>
      </c>
      <c r="O718" s="90">
        <v>51000</v>
      </c>
      <c r="P718" s="90">
        <v>51700</v>
      </c>
      <c r="Q718" s="90">
        <v>50000</v>
      </c>
      <c r="R718" s="90">
        <v>50300</v>
      </c>
      <c r="S718" s="90">
        <v>50000</v>
      </c>
      <c r="T718" s="90">
        <v>52500</v>
      </c>
      <c r="U718" s="90">
        <v>53700</v>
      </c>
      <c r="V718" s="90">
        <v>52800</v>
      </c>
      <c r="W718" s="90">
        <v>55700</v>
      </c>
      <c r="X718" s="90">
        <v>58200</v>
      </c>
      <c r="Y718" t="str">
        <f t="shared" si="73"/>
        <v>02-2023</v>
      </c>
      <c r="Z718">
        <f t="shared" si="74"/>
        <v>0</v>
      </c>
      <c r="AA718">
        <f t="shared" si="75"/>
        <v>0</v>
      </c>
      <c r="AB718">
        <f t="shared" si="76"/>
        <v>0</v>
      </c>
      <c r="AC718" t="str">
        <f t="shared" si="77"/>
        <v>L36</v>
      </c>
    </row>
    <row r="719" spans="1:29">
      <c r="A719" t="str">
        <f t="shared" si="72"/>
        <v>02-2023</v>
      </c>
      <c r="B719" s="93">
        <v>44985</v>
      </c>
      <c r="C719" s="90">
        <v>53400</v>
      </c>
      <c r="D719" s="90">
        <v>54000</v>
      </c>
      <c r="E719" s="90">
        <v>52300</v>
      </c>
      <c r="F719" s="90">
        <v>50300</v>
      </c>
      <c r="G719" s="90">
        <v>55700</v>
      </c>
      <c r="H719" s="91" t="s">
        <v>25</v>
      </c>
      <c r="I719" s="90">
        <v>53500</v>
      </c>
      <c r="J719" s="90">
        <v>53100</v>
      </c>
      <c r="K719" s="90">
        <v>55500</v>
      </c>
      <c r="L719" s="91" t="s">
        <v>25</v>
      </c>
      <c r="M719" s="90">
        <v>53300</v>
      </c>
      <c r="N719" s="90">
        <v>56000</v>
      </c>
      <c r="O719" s="90">
        <v>51000</v>
      </c>
      <c r="P719" s="90">
        <v>51800</v>
      </c>
      <c r="Q719" s="90">
        <v>49800</v>
      </c>
      <c r="R719" s="90">
        <v>50300</v>
      </c>
      <c r="S719" s="90">
        <v>50000</v>
      </c>
      <c r="T719" s="90">
        <v>52800</v>
      </c>
      <c r="U719" s="90">
        <v>53500</v>
      </c>
      <c r="V719" s="90">
        <v>52800</v>
      </c>
      <c r="W719" s="90">
        <v>56200</v>
      </c>
      <c r="X719" s="90">
        <v>58600</v>
      </c>
      <c r="Y719" t="str">
        <f t="shared" si="73"/>
        <v>02-2023</v>
      </c>
      <c r="Z719">
        <f t="shared" si="74"/>
        <v>0</v>
      </c>
      <c r="AA719">
        <f t="shared" si="75"/>
        <v>0</v>
      </c>
      <c r="AB719">
        <f t="shared" si="76"/>
        <v>0</v>
      </c>
      <c r="AC719" t="str">
        <f t="shared" si="77"/>
        <v>L36</v>
      </c>
    </row>
    <row r="720" spans="1:29">
      <c r="A720" t="str">
        <f t="shared" si="72"/>
        <v>03-2023</v>
      </c>
      <c r="B720" s="93">
        <v>44986</v>
      </c>
      <c r="C720" s="90">
        <v>53200</v>
      </c>
      <c r="D720" s="90">
        <v>54000</v>
      </c>
      <c r="E720" s="90">
        <v>52600</v>
      </c>
      <c r="F720" s="90">
        <v>50500</v>
      </c>
      <c r="G720" s="90">
        <v>55800</v>
      </c>
      <c r="H720" s="91" t="s">
        <v>25</v>
      </c>
      <c r="I720" s="90">
        <v>54000</v>
      </c>
      <c r="J720" s="90">
        <v>53400</v>
      </c>
      <c r="K720" s="90">
        <v>55500</v>
      </c>
      <c r="L720" s="91" t="s">
        <v>25</v>
      </c>
      <c r="M720" s="90">
        <v>54000</v>
      </c>
      <c r="N720" s="90">
        <v>56000</v>
      </c>
      <c r="O720" s="90">
        <v>51300</v>
      </c>
      <c r="P720" s="90">
        <v>52000</v>
      </c>
      <c r="Q720" s="90">
        <v>50100</v>
      </c>
      <c r="R720" s="90">
        <v>50300</v>
      </c>
      <c r="S720" s="90">
        <v>50500</v>
      </c>
      <c r="T720" s="90">
        <v>53000</v>
      </c>
      <c r="U720" s="90">
        <v>53600</v>
      </c>
      <c r="V720" s="90">
        <v>52800</v>
      </c>
      <c r="W720" s="90">
        <v>56400</v>
      </c>
      <c r="X720" s="90">
        <v>58800</v>
      </c>
      <c r="Y720" t="str">
        <f t="shared" si="73"/>
        <v>03-2023</v>
      </c>
      <c r="Z720">
        <f t="shared" si="74"/>
        <v>0</v>
      </c>
      <c r="AA720">
        <f t="shared" si="75"/>
        <v>0</v>
      </c>
      <c r="AB720">
        <f t="shared" si="76"/>
        <v>0</v>
      </c>
      <c r="AC720" t="str">
        <f t="shared" si="77"/>
        <v>L36</v>
      </c>
    </row>
    <row r="721" spans="1:29">
      <c r="A721" t="str">
        <f t="shared" si="72"/>
        <v>03-2023</v>
      </c>
      <c r="B721" s="93">
        <v>44987</v>
      </c>
      <c r="C721" s="90">
        <v>53300</v>
      </c>
      <c r="D721" s="90">
        <v>53800</v>
      </c>
      <c r="E721" s="90">
        <v>52600</v>
      </c>
      <c r="F721" s="90">
        <v>50500</v>
      </c>
      <c r="G721" s="90">
        <v>55300</v>
      </c>
      <c r="H721" s="91" t="s">
        <v>25</v>
      </c>
      <c r="I721" s="90">
        <v>54000</v>
      </c>
      <c r="J721" s="90">
        <v>53800</v>
      </c>
      <c r="K721" s="90">
        <v>55500</v>
      </c>
      <c r="L721" s="91" t="s">
        <v>25</v>
      </c>
      <c r="M721" s="90">
        <v>54200</v>
      </c>
      <c r="N721" s="90">
        <v>56000</v>
      </c>
      <c r="O721" s="90">
        <v>51500</v>
      </c>
      <c r="P721" s="90">
        <v>52000</v>
      </c>
      <c r="Q721" s="90">
        <v>50000</v>
      </c>
      <c r="R721" s="90">
        <v>50200</v>
      </c>
      <c r="S721" s="90">
        <v>50500</v>
      </c>
      <c r="T721" s="90">
        <v>53000</v>
      </c>
      <c r="U721" s="90">
        <v>53700</v>
      </c>
      <c r="V721" s="90">
        <v>52800</v>
      </c>
      <c r="W721" s="90">
        <v>56700</v>
      </c>
      <c r="X721" s="90">
        <v>58900</v>
      </c>
      <c r="Y721" t="str">
        <f t="shared" si="73"/>
        <v>03-2023</v>
      </c>
      <c r="Z721">
        <f t="shared" si="74"/>
        <v>0</v>
      </c>
      <c r="AA721">
        <f t="shared" si="75"/>
        <v>0</v>
      </c>
      <c r="AB721">
        <f t="shared" si="76"/>
        <v>0</v>
      </c>
      <c r="AC721" t="str">
        <f t="shared" si="77"/>
        <v>L36</v>
      </c>
    </row>
    <row r="722" spans="1:29">
      <c r="A722" t="str">
        <f t="shared" si="72"/>
        <v>03-2023</v>
      </c>
      <c r="B722" s="93">
        <v>44988</v>
      </c>
      <c r="C722" s="90">
        <v>53300</v>
      </c>
      <c r="D722" s="90">
        <v>53800</v>
      </c>
      <c r="E722" s="90">
        <v>52700</v>
      </c>
      <c r="F722" s="90">
        <v>50200</v>
      </c>
      <c r="G722" s="90">
        <v>55800</v>
      </c>
      <c r="H722" s="91" t="s">
        <v>25</v>
      </c>
      <c r="I722" s="90">
        <v>54000</v>
      </c>
      <c r="J722" s="90">
        <v>53600</v>
      </c>
      <c r="K722" s="90">
        <v>55300</v>
      </c>
      <c r="L722" s="91" t="s">
        <v>25</v>
      </c>
      <c r="M722" s="90">
        <v>54200</v>
      </c>
      <c r="N722" s="90">
        <v>56000</v>
      </c>
      <c r="O722" s="90">
        <v>51300</v>
      </c>
      <c r="P722" s="90">
        <v>52000</v>
      </c>
      <c r="Q722" s="90">
        <v>49800</v>
      </c>
      <c r="R722" s="90">
        <v>50200</v>
      </c>
      <c r="S722" s="90">
        <v>50300</v>
      </c>
      <c r="T722" s="90">
        <v>52700</v>
      </c>
      <c r="U722" s="90">
        <v>53700</v>
      </c>
      <c r="V722" s="90">
        <v>52800</v>
      </c>
      <c r="W722" s="90">
        <v>56500</v>
      </c>
      <c r="X722" s="90">
        <v>58700</v>
      </c>
      <c r="Y722" t="str">
        <f t="shared" si="73"/>
        <v>03-2023</v>
      </c>
      <c r="Z722">
        <f t="shared" si="74"/>
        <v>0</v>
      </c>
      <c r="AA722">
        <f t="shared" si="75"/>
        <v>0</v>
      </c>
      <c r="AB722">
        <f t="shared" si="76"/>
        <v>0</v>
      </c>
      <c r="AC722" t="str">
        <f t="shared" si="77"/>
        <v>L36</v>
      </c>
    </row>
    <row r="723" spans="1:29">
      <c r="A723" t="str">
        <f t="shared" si="72"/>
        <v>03-2023</v>
      </c>
      <c r="B723" s="93">
        <v>44989</v>
      </c>
      <c r="C723" s="90">
        <v>53300</v>
      </c>
      <c r="D723" s="90">
        <v>53800</v>
      </c>
      <c r="E723" s="90">
        <v>53100</v>
      </c>
      <c r="F723" s="90">
        <v>50400</v>
      </c>
      <c r="G723" s="90">
        <v>55800</v>
      </c>
      <c r="H723" s="91" t="s">
        <v>25</v>
      </c>
      <c r="I723" s="90">
        <v>54000</v>
      </c>
      <c r="J723" s="90">
        <v>53600</v>
      </c>
      <c r="K723" s="90">
        <v>55300</v>
      </c>
      <c r="L723" s="91" t="s">
        <v>25</v>
      </c>
      <c r="M723" s="90">
        <v>54300</v>
      </c>
      <c r="N723" s="90">
        <v>56000</v>
      </c>
      <c r="O723" s="90">
        <v>51700</v>
      </c>
      <c r="P723" s="90">
        <v>52000</v>
      </c>
      <c r="Q723" s="90">
        <v>49800</v>
      </c>
      <c r="R723" s="90">
        <v>50200</v>
      </c>
      <c r="S723" s="90">
        <v>50300</v>
      </c>
      <c r="T723" s="90">
        <v>52900</v>
      </c>
      <c r="U723" s="90">
        <v>53700</v>
      </c>
      <c r="V723" s="90">
        <v>52800</v>
      </c>
      <c r="W723" s="90">
        <v>56500</v>
      </c>
      <c r="X723" s="90">
        <v>58700</v>
      </c>
      <c r="Y723" t="str">
        <f t="shared" si="73"/>
        <v>03-2023</v>
      </c>
      <c r="Z723">
        <f t="shared" si="74"/>
        <v>0</v>
      </c>
      <c r="AA723">
        <f t="shared" si="75"/>
        <v>0</v>
      </c>
      <c r="AB723">
        <f t="shared" si="76"/>
        <v>0</v>
      </c>
      <c r="AC723" t="str">
        <f t="shared" si="77"/>
        <v>L36</v>
      </c>
    </row>
    <row r="724" spans="1:29">
      <c r="A724" t="str">
        <f t="shared" si="72"/>
        <v>03-2023</v>
      </c>
      <c r="B724" s="93">
        <v>44990</v>
      </c>
      <c r="C724" s="90" t="s">
        <v>24</v>
      </c>
      <c r="D724" s="90" t="s">
        <v>24</v>
      </c>
      <c r="E724" s="90" t="s">
        <v>24</v>
      </c>
      <c r="F724" s="90" t="s">
        <v>24</v>
      </c>
      <c r="G724" s="90" t="s">
        <v>24</v>
      </c>
      <c r="H724" s="90" t="s">
        <v>24</v>
      </c>
      <c r="I724" s="90" t="s">
        <v>24</v>
      </c>
      <c r="J724" s="90" t="s">
        <v>24</v>
      </c>
      <c r="K724" s="90" t="s">
        <v>24</v>
      </c>
      <c r="L724" s="90" t="s">
        <v>24</v>
      </c>
      <c r="M724" s="90" t="s">
        <v>24</v>
      </c>
      <c r="N724" s="90" t="s">
        <v>24</v>
      </c>
      <c r="O724" s="90" t="s">
        <v>24</v>
      </c>
      <c r="P724" s="90" t="s">
        <v>24</v>
      </c>
      <c r="Q724" s="90" t="s">
        <v>24</v>
      </c>
      <c r="R724" s="90" t="s">
        <v>24</v>
      </c>
      <c r="S724" s="90" t="s">
        <v>24</v>
      </c>
      <c r="T724" s="90" t="s">
        <v>24</v>
      </c>
      <c r="U724" s="90" t="s">
        <v>24</v>
      </c>
      <c r="V724" s="90" t="s">
        <v>24</v>
      </c>
      <c r="W724" s="90" t="s">
        <v>24</v>
      </c>
      <c r="X724" s="90" t="s">
        <v>24</v>
      </c>
      <c r="Y724" t="str">
        <f t="shared" si="73"/>
        <v>03-2023</v>
      </c>
      <c r="Z724">
        <f t="shared" si="74"/>
        <v>0</v>
      </c>
      <c r="AA724">
        <f t="shared" si="75"/>
        <v>0</v>
      </c>
      <c r="AB724">
        <f t="shared" si="76"/>
        <v>0</v>
      </c>
      <c r="AC724" t="str">
        <f t="shared" si="77"/>
        <v>L36</v>
      </c>
    </row>
    <row r="725" spans="1:29">
      <c r="A725" t="str">
        <f t="shared" si="72"/>
        <v>03-2023</v>
      </c>
      <c r="B725" s="93">
        <v>44991</v>
      </c>
      <c r="C725" s="90">
        <v>53400</v>
      </c>
      <c r="D725" s="90">
        <v>54000</v>
      </c>
      <c r="E725" s="90">
        <v>53500</v>
      </c>
      <c r="F725" s="90">
        <v>51000</v>
      </c>
      <c r="G725" s="90">
        <v>55900</v>
      </c>
      <c r="H725" s="91" t="s">
        <v>25</v>
      </c>
      <c r="I725" s="90">
        <v>54500</v>
      </c>
      <c r="J725" s="90">
        <v>54100</v>
      </c>
      <c r="K725" s="90">
        <v>55800</v>
      </c>
      <c r="L725" s="91" t="s">
        <v>25</v>
      </c>
      <c r="M725" s="90">
        <v>54600</v>
      </c>
      <c r="N725" s="90">
        <v>56000</v>
      </c>
      <c r="O725" s="90">
        <v>52900</v>
      </c>
      <c r="P725" s="90">
        <v>52500</v>
      </c>
      <c r="Q725" s="90">
        <v>50700</v>
      </c>
      <c r="R725" s="90">
        <v>50800</v>
      </c>
      <c r="S725" s="90">
        <v>50800</v>
      </c>
      <c r="T725" s="90">
        <v>53500</v>
      </c>
      <c r="U725" s="90">
        <v>54000</v>
      </c>
      <c r="V725" s="90">
        <v>53300</v>
      </c>
      <c r="W725" s="90">
        <v>57300</v>
      </c>
      <c r="X725" s="90">
        <v>59500</v>
      </c>
      <c r="Y725" t="str">
        <f t="shared" si="73"/>
        <v>03-2023</v>
      </c>
      <c r="Z725">
        <f t="shared" si="74"/>
        <v>0</v>
      </c>
      <c r="AA725">
        <f t="shared" si="75"/>
        <v>0</v>
      </c>
      <c r="AB725">
        <f t="shared" si="76"/>
        <v>0</v>
      </c>
      <c r="AC725" t="str">
        <f t="shared" si="77"/>
        <v>L36</v>
      </c>
    </row>
    <row r="726" spans="1:29">
      <c r="A726" t="str">
        <f t="shared" ref="A726:A789" si="78">TEXT(B726,"mm-YYYY")</f>
        <v>03-2023</v>
      </c>
      <c r="B726" s="93">
        <v>44992</v>
      </c>
      <c r="C726" s="90">
        <v>53600</v>
      </c>
      <c r="D726" s="90">
        <v>54000</v>
      </c>
      <c r="E726" s="90">
        <v>53200</v>
      </c>
      <c r="F726" s="91" t="s">
        <v>25</v>
      </c>
      <c r="G726" s="90">
        <v>56200</v>
      </c>
      <c r="H726" s="91" t="s">
        <v>25</v>
      </c>
      <c r="I726" s="90">
        <v>54500</v>
      </c>
      <c r="J726" s="91" t="s">
        <v>25</v>
      </c>
      <c r="K726" s="91" t="s">
        <v>25</v>
      </c>
      <c r="L726" s="91" t="s">
        <v>25</v>
      </c>
      <c r="M726" s="90">
        <v>54600</v>
      </c>
      <c r="N726" s="91" t="s">
        <v>25</v>
      </c>
      <c r="O726" s="90">
        <v>52600</v>
      </c>
      <c r="P726" s="91" t="s">
        <v>25</v>
      </c>
      <c r="Q726" s="90">
        <v>50400</v>
      </c>
      <c r="R726" s="90">
        <v>50800</v>
      </c>
      <c r="S726" s="90">
        <v>50600</v>
      </c>
      <c r="T726" s="91" t="s">
        <v>25</v>
      </c>
      <c r="U726" s="90">
        <v>54000</v>
      </c>
      <c r="V726" s="90">
        <v>53300</v>
      </c>
      <c r="W726" s="90">
        <v>57300</v>
      </c>
      <c r="X726" s="90">
        <v>59500</v>
      </c>
      <c r="Y726" t="str">
        <f t="shared" ref="Y726:Y789" si="79">TEXT(B726,"MM-YYYY")</f>
        <v>03-2023</v>
      </c>
      <c r="Z726">
        <f t="shared" ref="Z726:Z789" si="80">_xlfn.XLOOKUP(Y726,AN:AN,AP:AP,"")</f>
        <v>0</v>
      </c>
      <c r="AA726">
        <f t="shared" ref="AA726:AA789" si="81">_xlfn.XLOOKUP(Y726,AN:AN,AQ:AQ,"")</f>
        <v>0</v>
      </c>
      <c r="AB726">
        <f t="shared" ref="AB726:AB789" si="82">_xlfn.XLOOKUP(Y726,AN:AN,AR:AR,"")</f>
        <v>0</v>
      </c>
      <c r="AC726" t="str">
        <f t="shared" ref="AC726:AC789" si="83">_xlfn.XLOOKUP(Y726,AN:AN,AS:AS,"")</f>
        <v>L36</v>
      </c>
    </row>
    <row r="727" spans="1:29">
      <c r="A727" t="str">
        <f t="shared" si="78"/>
        <v>03-2023</v>
      </c>
      <c r="B727" s="93">
        <v>44993</v>
      </c>
      <c r="C727" s="90" t="s">
        <v>24</v>
      </c>
      <c r="D727" s="90" t="s">
        <v>24</v>
      </c>
      <c r="E727" s="90" t="s">
        <v>24</v>
      </c>
      <c r="F727" s="90" t="s">
        <v>24</v>
      </c>
      <c r="G727" s="90" t="s">
        <v>24</v>
      </c>
      <c r="H727" s="90" t="s">
        <v>24</v>
      </c>
      <c r="I727" s="90" t="s">
        <v>24</v>
      </c>
      <c r="J727" s="90" t="s">
        <v>24</v>
      </c>
      <c r="K727" s="90" t="s">
        <v>24</v>
      </c>
      <c r="L727" s="90" t="s">
        <v>24</v>
      </c>
      <c r="M727" s="90" t="s">
        <v>24</v>
      </c>
      <c r="N727" s="90" t="s">
        <v>24</v>
      </c>
      <c r="O727" s="90" t="s">
        <v>24</v>
      </c>
      <c r="P727" s="90" t="s">
        <v>24</v>
      </c>
      <c r="Q727" s="90" t="s">
        <v>24</v>
      </c>
      <c r="R727" s="90" t="s">
        <v>24</v>
      </c>
      <c r="S727" s="90" t="s">
        <v>24</v>
      </c>
      <c r="T727" s="90" t="s">
        <v>24</v>
      </c>
      <c r="U727" s="90" t="s">
        <v>24</v>
      </c>
      <c r="V727" s="90" t="s">
        <v>24</v>
      </c>
      <c r="W727" s="90" t="s">
        <v>24</v>
      </c>
      <c r="X727" s="90" t="s">
        <v>24</v>
      </c>
      <c r="Y727" t="str">
        <f t="shared" si="79"/>
        <v>03-2023</v>
      </c>
      <c r="Z727">
        <f t="shared" si="80"/>
        <v>0</v>
      </c>
      <c r="AA727">
        <f t="shared" si="81"/>
        <v>0</v>
      </c>
      <c r="AB727">
        <f t="shared" si="82"/>
        <v>0</v>
      </c>
      <c r="AC727" t="str">
        <f t="shared" si="83"/>
        <v>L36</v>
      </c>
    </row>
    <row r="728" spans="1:29">
      <c r="A728" t="str">
        <f t="shared" si="78"/>
        <v>03-2023</v>
      </c>
      <c r="B728" s="93">
        <v>44994</v>
      </c>
      <c r="C728" s="90" t="s">
        <v>24</v>
      </c>
      <c r="D728" s="90" t="s">
        <v>24</v>
      </c>
      <c r="E728" s="90" t="s">
        <v>24</v>
      </c>
      <c r="F728" s="90" t="s">
        <v>24</v>
      </c>
      <c r="G728" s="90" t="s">
        <v>24</v>
      </c>
      <c r="H728" s="90" t="s">
        <v>24</v>
      </c>
      <c r="I728" s="90" t="s">
        <v>24</v>
      </c>
      <c r="J728" s="90" t="s">
        <v>24</v>
      </c>
      <c r="K728" s="90" t="s">
        <v>24</v>
      </c>
      <c r="L728" s="90" t="s">
        <v>24</v>
      </c>
      <c r="M728" s="90" t="s">
        <v>24</v>
      </c>
      <c r="N728" s="90" t="s">
        <v>24</v>
      </c>
      <c r="O728" s="90" t="s">
        <v>24</v>
      </c>
      <c r="P728" s="90" t="s">
        <v>24</v>
      </c>
      <c r="Q728" s="90" t="s">
        <v>24</v>
      </c>
      <c r="R728" s="90" t="s">
        <v>24</v>
      </c>
      <c r="S728" s="90" t="s">
        <v>24</v>
      </c>
      <c r="T728" s="90" t="s">
        <v>24</v>
      </c>
      <c r="U728" s="90" t="s">
        <v>24</v>
      </c>
      <c r="V728" s="90" t="s">
        <v>24</v>
      </c>
      <c r="W728" s="90" t="s">
        <v>24</v>
      </c>
      <c r="X728" s="90" t="s">
        <v>24</v>
      </c>
      <c r="Y728" t="str">
        <f t="shared" si="79"/>
        <v>03-2023</v>
      </c>
      <c r="Z728">
        <f t="shared" si="80"/>
        <v>0</v>
      </c>
      <c r="AA728">
        <f t="shared" si="81"/>
        <v>0</v>
      </c>
      <c r="AB728">
        <f t="shared" si="82"/>
        <v>0</v>
      </c>
      <c r="AC728" t="str">
        <f t="shared" si="83"/>
        <v>L36</v>
      </c>
    </row>
    <row r="729" spans="1:29">
      <c r="A729" t="str">
        <f t="shared" si="78"/>
        <v>03-2023</v>
      </c>
      <c r="B729" s="93">
        <v>44995</v>
      </c>
      <c r="C729" s="90">
        <v>53800</v>
      </c>
      <c r="D729" s="90">
        <v>54000</v>
      </c>
      <c r="E729" s="90">
        <v>53800</v>
      </c>
      <c r="F729" s="90">
        <v>51300</v>
      </c>
      <c r="G729" s="90">
        <v>56400</v>
      </c>
      <c r="H729" s="91" t="s">
        <v>25</v>
      </c>
      <c r="I729" s="90">
        <v>54000</v>
      </c>
      <c r="J729" s="90">
        <v>53700</v>
      </c>
      <c r="K729" s="90">
        <v>55800</v>
      </c>
      <c r="L729" s="91" t="s">
        <v>25</v>
      </c>
      <c r="M729" s="90">
        <v>54600</v>
      </c>
      <c r="N729" s="90">
        <v>56600</v>
      </c>
      <c r="O729" s="90">
        <v>52600</v>
      </c>
      <c r="P729" s="90">
        <v>52500</v>
      </c>
      <c r="Q729" s="90">
        <v>50600</v>
      </c>
      <c r="R729" s="90">
        <v>50700</v>
      </c>
      <c r="S729" s="90">
        <v>50600</v>
      </c>
      <c r="T729" s="90">
        <v>53800</v>
      </c>
      <c r="U729" s="90">
        <v>54000</v>
      </c>
      <c r="V729" s="90">
        <v>53300</v>
      </c>
      <c r="W729" s="90">
        <v>57300</v>
      </c>
      <c r="X729" s="90">
        <v>59500</v>
      </c>
      <c r="Y729" t="str">
        <f t="shared" si="79"/>
        <v>03-2023</v>
      </c>
      <c r="Z729">
        <f t="shared" si="80"/>
        <v>0</v>
      </c>
      <c r="AA729">
        <f t="shared" si="81"/>
        <v>0</v>
      </c>
      <c r="AB729">
        <f t="shared" si="82"/>
        <v>0</v>
      </c>
      <c r="AC729" t="str">
        <f t="shared" si="83"/>
        <v>L36</v>
      </c>
    </row>
    <row r="730" spans="1:29">
      <c r="A730" t="str">
        <f t="shared" si="78"/>
        <v>03-2023</v>
      </c>
      <c r="B730" s="93">
        <v>44996</v>
      </c>
      <c r="C730" s="90">
        <v>53500</v>
      </c>
      <c r="D730" s="90">
        <v>54000</v>
      </c>
      <c r="E730" s="90">
        <v>53200</v>
      </c>
      <c r="F730" s="90">
        <v>51200</v>
      </c>
      <c r="G730" s="90">
        <v>56400</v>
      </c>
      <c r="H730" s="91" t="s">
        <v>25</v>
      </c>
      <c r="I730" s="90">
        <v>54000</v>
      </c>
      <c r="J730" s="90">
        <v>53000</v>
      </c>
      <c r="K730" s="90">
        <v>55700</v>
      </c>
      <c r="L730" s="91" t="s">
        <v>25</v>
      </c>
      <c r="M730" s="90">
        <v>54300</v>
      </c>
      <c r="N730" s="90">
        <v>56600</v>
      </c>
      <c r="O730" s="90">
        <v>52500</v>
      </c>
      <c r="P730" s="90">
        <v>52500</v>
      </c>
      <c r="Q730" s="90">
        <v>50300</v>
      </c>
      <c r="R730" s="90">
        <v>50700</v>
      </c>
      <c r="S730" s="90">
        <v>50500</v>
      </c>
      <c r="T730" s="90">
        <v>53700</v>
      </c>
      <c r="U730" s="90">
        <v>54000</v>
      </c>
      <c r="V730" s="90">
        <v>53300</v>
      </c>
      <c r="W730" s="90">
        <v>56800</v>
      </c>
      <c r="X730" s="90">
        <v>59200</v>
      </c>
      <c r="Y730" t="str">
        <f t="shared" si="79"/>
        <v>03-2023</v>
      </c>
      <c r="Z730">
        <f t="shared" si="80"/>
        <v>0</v>
      </c>
      <c r="AA730">
        <f t="shared" si="81"/>
        <v>0</v>
      </c>
      <c r="AB730">
        <f t="shared" si="82"/>
        <v>0</v>
      </c>
      <c r="AC730" t="str">
        <f t="shared" si="83"/>
        <v>L36</v>
      </c>
    </row>
    <row r="731" spans="1:29">
      <c r="A731" t="str">
        <f t="shared" si="78"/>
        <v>03-2023</v>
      </c>
      <c r="B731" s="93">
        <v>44997</v>
      </c>
      <c r="C731" s="90" t="s">
        <v>24</v>
      </c>
      <c r="D731" s="90" t="s">
        <v>24</v>
      </c>
      <c r="E731" s="90" t="s">
        <v>24</v>
      </c>
      <c r="F731" s="90" t="s">
        <v>24</v>
      </c>
      <c r="G731" s="90" t="s">
        <v>24</v>
      </c>
      <c r="H731" s="90" t="s">
        <v>24</v>
      </c>
      <c r="I731" s="90" t="s">
        <v>24</v>
      </c>
      <c r="J731" s="90" t="s">
        <v>24</v>
      </c>
      <c r="K731" s="90" t="s">
        <v>24</v>
      </c>
      <c r="L731" s="90" t="s">
        <v>24</v>
      </c>
      <c r="M731" s="90" t="s">
        <v>24</v>
      </c>
      <c r="N731" s="90" t="s">
        <v>24</v>
      </c>
      <c r="O731" s="90" t="s">
        <v>24</v>
      </c>
      <c r="P731" s="90" t="s">
        <v>24</v>
      </c>
      <c r="Q731" s="90" t="s">
        <v>24</v>
      </c>
      <c r="R731" s="90" t="s">
        <v>24</v>
      </c>
      <c r="S731" s="90" t="s">
        <v>24</v>
      </c>
      <c r="T731" s="90" t="s">
        <v>24</v>
      </c>
      <c r="U731" s="90" t="s">
        <v>24</v>
      </c>
      <c r="V731" s="90" t="s">
        <v>24</v>
      </c>
      <c r="W731" s="90" t="s">
        <v>24</v>
      </c>
      <c r="X731" s="90" t="s">
        <v>24</v>
      </c>
      <c r="Y731" t="str">
        <f t="shared" si="79"/>
        <v>03-2023</v>
      </c>
      <c r="Z731">
        <f t="shared" si="80"/>
        <v>0</v>
      </c>
      <c r="AA731">
        <f t="shared" si="81"/>
        <v>0</v>
      </c>
      <c r="AB731">
        <f t="shared" si="82"/>
        <v>0</v>
      </c>
      <c r="AC731" t="str">
        <f t="shared" si="83"/>
        <v>L36</v>
      </c>
    </row>
    <row r="732" spans="1:29">
      <c r="A732" t="str">
        <f t="shared" si="78"/>
        <v>03-2023</v>
      </c>
      <c r="B732" s="93">
        <v>44998</v>
      </c>
      <c r="C732" s="90">
        <v>53500</v>
      </c>
      <c r="D732" s="90">
        <v>54000</v>
      </c>
      <c r="E732" s="90">
        <v>53200</v>
      </c>
      <c r="F732" s="90">
        <v>51400</v>
      </c>
      <c r="G732" s="90">
        <v>56400</v>
      </c>
      <c r="H732" s="91" t="s">
        <v>25</v>
      </c>
      <c r="I732" s="90">
        <v>54000</v>
      </c>
      <c r="J732" s="90">
        <v>53500</v>
      </c>
      <c r="K732" s="90">
        <v>55500</v>
      </c>
      <c r="L732" s="91" t="s">
        <v>25</v>
      </c>
      <c r="M732" s="90">
        <v>54300</v>
      </c>
      <c r="N732" s="90">
        <v>56600</v>
      </c>
      <c r="O732" s="90">
        <v>52500</v>
      </c>
      <c r="P732" s="90">
        <v>52500</v>
      </c>
      <c r="Q732" s="90">
        <v>50500</v>
      </c>
      <c r="R732" s="90">
        <v>50600</v>
      </c>
      <c r="S732" s="90">
        <v>50500</v>
      </c>
      <c r="T732" s="90">
        <v>53900</v>
      </c>
      <c r="U732" s="90">
        <v>54000</v>
      </c>
      <c r="V732" s="90">
        <v>53300</v>
      </c>
      <c r="W732" s="90">
        <v>56800</v>
      </c>
      <c r="X732" s="90">
        <v>59200</v>
      </c>
      <c r="Y732" t="str">
        <f t="shared" si="79"/>
        <v>03-2023</v>
      </c>
      <c r="Z732">
        <f t="shared" si="80"/>
        <v>0</v>
      </c>
      <c r="AA732">
        <f t="shared" si="81"/>
        <v>0</v>
      </c>
      <c r="AB732">
        <f t="shared" si="82"/>
        <v>0</v>
      </c>
      <c r="AC732" t="str">
        <f t="shared" si="83"/>
        <v>L36</v>
      </c>
    </row>
    <row r="733" spans="1:29">
      <c r="A733" t="str">
        <f t="shared" si="78"/>
        <v>03-2023</v>
      </c>
      <c r="B733" s="93">
        <v>44999</v>
      </c>
      <c r="C733" s="90">
        <v>53500</v>
      </c>
      <c r="D733" s="90">
        <v>54000</v>
      </c>
      <c r="E733" s="90">
        <v>53500</v>
      </c>
      <c r="F733" s="90">
        <v>51500</v>
      </c>
      <c r="G733" s="90">
        <v>56400</v>
      </c>
      <c r="H733" s="91" t="s">
        <v>25</v>
      </c>
      <c r="I733" s="90">
        <v>54000</v>
      </c>
      <c r="J733" s="90">
        <v>53500</v>
      </c>
      <c r="K733" s="90">
        <v>55500</v>
      </c>
      <c r="L733" s="91" t="s">
        <v>25</v>
      </c>
      <c r="M733" s="90">
        <v>54400</v>
      </c>
      <c r="N733" s="90">
        <v>56600</v>
      </c>
      <c r="O733" s="90">
        <v>52600</v>
      </c>
      <c r="P733" s="90">
        <v>52800</v>
      </c>
      <c r="Q733" s="90">
        <v>50500</v>
      </c>
      <c r="R733" s="90">
        <v>50500</v>
      </c>
      <c r="S733" s="90">
        <v>50500</v>
      </c>
      <c r="T733" s="90">
        <v>54000</v>
      </c>
      <c r="U733" s="90">
        <v>54000</v>
      </c>
      <c r="V733" s="90">
        <v>53300</v>
      </c>
      <c r="W733" s="90">
        <v>56800</v>
      </c>
      <c r="X733" s="90">
        <v>59200</v>
      </c>
      <c r="Y733" t="str">
        <f t="shared" si="79"/>
        <v>03-2023</v>
      </c>
      <c r="Z733">
        <f t="shared" si="80"/>
        <v>0</v>
      </c>
      <c r="AA733">
        <f t="shared" si="81"/>
        <v>0</v>
      </c>
      <c r="AB733">
        <f t="shared" si="82"/>
        <v>0</v>
      </c>
      <c r="AC733" t="str">
        <f t="shared" si="83"/>
        <v>L36</v>
      </c>
    </row>
    <row r="734" spans="1:29">
      <c r="A734" t="str">
        <f t="shared" si="78"/>
        <v>03-2023</v>
      </c>
      <c r="B734" s="93">
        <v>45000</v>
      </c>
      <c r="C734" s="90">
        <v>53100</v>
      </c>
      <c r="D734" s="90">
        <v>54000</v>
      </c>
      <c r="E734" s="90">
        <v>53100</v>
      </c>
      <c r="F734" s="90">
        <v>51000</v>
      </c>
      <c r="G734" s="90">
        <v>56200</v>
      </c>
      <c r="H734" s="91" t="s">
        <v>25</v>
      </c>
      <c r="I734" s="90">
        <v>53800</v>
      </c>
      <c r="J734" s="90">
        <v>53300</v>
      </c>
      <c r="K734" s="90">
        <v>55400</v>
      </c>
      <c r="L734" s="91" t="s">
        <v>25</v>
      </c>
      <c r="M734" s="90">
        <v>54100</v>
      </c>
      <c r="N734" s="90">
        <v>56600</v>
      </c>
      <c r="O734" s="90">
        <v>52300</v>
      </c>
      <c r="P734" s="90">
        <v>52500</v>
      </c>
      <c r="Q734" s="90">
        <v>50000</v>
      </c>
      <c r="R734" s="90">
        <v>50300</v>
      </c>
      <c r="S734" s="90">
        <v>50100</v>
      </c>
      <c r="T734" s="90">
        <v>53500</v>
      </c>
      <c r="U734" s="90">
        <v>53800</v>
      </c>
      <c r="V734" s="90">
        <v>53300</v>
      </c>
      <c r="W734" s="90">
        <v>56400</v>
      </c>
      <c r="X734" s="90">
        <v>58900</v>
      </c>
      <c r="Y734" t="str">
        <f t="shared" si="79"/>
        <v>03-2023</v>
      </c>
      <c r="Z734">
        <f t="shared" si="80"/>
        <v>0</v>
      </c>
      <c r="AA734">
        <f t="shared" si="81"/>
        <v>0</v>
      </c>
      <c r="AB734">
        <f t="shared" si="82"/>
        <v>0</v>
      </c>
      <c r="AC734" t="str">
        <f t="shared" si="83"/>
        <v>L36</v>
      </c>
    </row>
    <row r="735" spans="1:29">
      <c r="A735" t="str">
        <f t="shared" si="78"/>
        <v>03-2023</v>
      </c>
      <c r="B735" s="93">
        <v>45001</v>
      </c>
      <c r="C735" s="90">
        <v>52900</v>
      </c>
      <c r="D735" s="90">
        <v>54000</v>
      </c>
      <c r="E735" s="90">
        <v>52900</v>
      </c>
      <c r="F735" s="90">
        <v>50500</v>
      </c>
      <c r="G735" s="90">
        <v>56200</v>
      </c>
      <c r="H735" s="91" t="s">
        <v>25</v>
      </c>
      <c r="I735" s="90">
        <v>53500</v>
      </c>
      <c r="J735" s="90">
        <v>53100</v>
      </c>
      <c r="K735" s="90">
        <v>55300</v>
      </c>
      <c r="L735" s="91" t="s">
        <v>25</v>
      </c>
      <c r="M735" s="90">
        <v>53800</v>
      </c>
      <c r="N735" s="90">
        <v>56400</v>
      </c>
      <c r="O735" s="90">
        <v>51900</v>
      </c>
      <c r="P735" s="90">
        <v>52100</v>
      </c>
      <c r="Q735" s="90">
        <v>49700</v>
      </c>
      <c r="R735" s="90">
        <v>50000</v>
      </c>
      <c r="S735" s="90">
        <v>49900</v>
      </c>
      <c r="T735" s="90">
        <v>53000</v>
      </c>
      <c r="U735" s="90">
        <v>53400</v>
      </c>
      <c r="V735" s="90">
        <v>53300</v>
      </c>
      <c r="W735" s="90">
        <v>56000</v>
      </c>
      <c r="X735" s="90">
        <v>58600</v>
      </c>
      <c r="Y735" t="str">
        <f t="shared" si="79"/>
        <v>03-2023</v>
      </c>
      <c r="Z735">
        <f t="shared" si="80"/>
        <v>0</v>
      </c>
      <c r="AA735">
        <f t="shared" si="81"/>
        <v>0</v>
      </c>
      <c r="AB735">
        <f t="shared" si="82"/>
        <v>0</v>
      </c>
      <c r="AC735" t="str">
        <f t="shared" si="83"/>
        <v>L36</v>
      </c>
    </row>
    <row r="736" spans="1:29">
      <c r="A736" t="str">
        <f t="shared" si="78"/>
        <v>03-2023</v>
      </c>
      <c r="B736" s="93">
        <v>45002</v>
      </c>
      <c r="C736" s="90">
        <v>52900</v>
      </c>
      <c r="D736" s="90">
        <v>54000</v>
      </c>
      <c r="E736" s="90">
        <v>52900</v>
      </c>
      <c r="F736" s="90">
        <v>50500</v>
      </c>
      <c r="G736" s="90">
        <v>56100</v>
      </c>
      <c r="H736" s="91" t="s">
        <v>25</v>
      </c>
      <c r="I736" s="90">
        <v>53500</v>
      </c>
      <c r="J736" s="90">
        <v>53200</v>
      </c>
      <c r="K736" s="90">
        <v>55300</v>
      </c>
      <c r="L736" s="91" t="s">
        <v>25</v>
      </c>
      <c r="M736" s="90">
        <v>53800</v>
      </c>
      <c r="N736" s="90">
        <v>56400</v>
      </c>
      <c r="O736" s="90">
        <v>52000</v>
      </c>
      <c r="P736" s="90">
        <v>52300</v>
      </c>
      <c r="Q736" s="90">
        <v>50000</v>
      </c>
      <c r="R736" s="90">
        <v>50200</v>
      </c>
      <c r="S736" s="90">
        <v>50100</v>
      </c>
      <c r="T736" s="90">
        <v>53000</v>
      </c>
      <c r="U736" s="90">
        <v>53600</v>
      </c>
      <c r="V736" s="90">
        <v>53300</v>
      </c>
      <c r="W736" s="90">
        <v>56000</v>
      </c>
      <c r="X736" s="90">
        <v>58600</v>
      </c>
      <c r="Y736" t="str">
        <f t="shared" si="79"/>
        <v>03-2023</v>
      </c>
      <c r="Z736">
        <f t="shared" si="80"/>
        <v>0</v>
      </c>
      <c r="AA736">
        <f t="shared" si="81"/>
        <v>0</v>
      </c>
      <c r="AB736">
        <f t="shared" si="82"/>
        <v>0</v>
      </c>
      <c r="AC736" t="str">
        <f t="shared" si="83"/>
        <v>L36</v>
      </c>
    </row>
    <row r="737" spans="1:29">
      <c r="A737" t="str">
        <f t="shared" si="78"/>
        <v>03-2023</v>
      </c>
      <c r="B737" s="93">
        <v>45003</v>
      </c>
      <c r="C737" s="90">
        <v>52700</v>
      </c>
      <c r="D737" s="90">
        <v>53800</v>
      </c>
      <c r="E737" s="90">
        <v>52500</v>
      </c>
      <c r="F737" s="90">
        <v>50200</v>
      </c>
      <c r="G737" s="90">
        <v>55900</v>
      </c>
      <c r="H737" s="91" t="s">
        <v>25</v>
      </c>
      <c r="I737" s="90">
        <v>53500</v>
      </c>
      <c r="J737" s="90">
        <v>52700</v>
      </c>
      <c r="K737" s="90">
        <v>55200</v>
      </c>
      <c r="L737" s="91" t="s">
        <v>25</v>
      </c>
      <c r="M737" s="90">
        <v>53500</v>
      </c>
      <c r="N737" s="90">
        <v>56100</v>
      </c>
      <c r="O737" s="90">
        <v>51500</v>
      </c>
      <c r="P737" s="90">
        <v>52000</v>
      </c>
      <c r="Q737" s="90">
        <v>50000</v>
      </c>
      <c r="R737" s="90">
        <v>50000</v>
      </c>
      <c r="S737" s="90">
        <v>50000</v>
      </c>
      <c r="T737" s="90">
        <v>52700</v>
      </c>
      <c r="U737" s="90">
        <v>53500</v>
      </c>
      <c r="V737" s="90">
        <v>53300</v>
      </c>
      <c r="W737" s="90">
        <v>55900</v>
      </c>
      <c r="X737" s="90">
        <v>58600</v>
      </c>
      <c r="Y737" t="str">
        <f t="shared" si="79"/>
        <v>03-2023</v>
      </c>
      <c r="Z737">
        <f t="shared" si="80"/>
        <v>0</v>
      </c>
      <c r="AA737">
        <f t="shared" si="81"/>
        <v>0</v>
      </c>
      <c r="AB737">
        <f t="shared" si="82"/>
        <v>0</v>
      </c>
      <c r="AC737" t="str">
        <f t="shared" si="83"/>
        <v>L36</v>
      </c>
    </row>
    <row r="738" spans="1:29">
      <c r="A738" t="str">
        <f t="shared" si="78"/>
        <v>03-2023</v>
      </c>
      <c r="B738" s="93">
        <v>45004</v>
      </c>
      <c r="C738" s="90" t="s">
        <v>24</v>
      </c>
      <c r="D738" s="90" t="s">
        <v>24</v>
      </c>
      <c r="E738" s="90" t="s">
        <v>24</v>
      </c>
      <c r="F738" s="90" t="s">
        <v>24</v>
      </c>
      <c r="G738" s="90" t="s">
        <v>24</v>
      </c>
      <c r="H738" s="90" t="s">
        <v>24</v>
      </c>
      <c r="I738" s="90" t="s">
        <v>24</v>
      </c>
      <c r="J738" s="90" t="s">
        <v>24</v>
      </c>
      <c r="K738" s="90" t="s">
        <v>24</v>
      </c>
      <c r="L738" s="90" t="s">
        <v>24</v>
      </c>
      <c r="M738" s="90" t="s">
        <v>24</v>
      </c>
      <c r="N738" s="90" t="s">
        <v>24</v>
      </c>
      <c r="O738" s="90" t="s">
        <v>24</v>
      </c>
      <c r="P738" s="90" t="s">
        <v>24</v>
      </c>
      <c r="Q738" s="90" t="s">
        <v>24</v>
      </c>
      <c r="R738" s="90" t="s">
        <v>24</v>
      </c>
      <c r="S738" s="90" t="s">
        <v>24</v>
      </c>
      <c r="T738" s="90" t="s">
        <v>24</v>
      </c>
      <c r="U738" s="90" t="s">
        <v>24</v>
      </c>
      <c r="V738" s="90" t="s">
        <v>24</v>
      </c>
      <c r="W738" s="90" t="s">
        <v>24</v>
      </c>
      <c r="X738" s="90" t="s">
        <v>24</v>
      </c>
      <c r="Y738" t="str">
        <f t="shared" si="79"/>
        <v>03-2023</v>
      </c>
      <c r="Z738">
        <f t="shared" si="80"/>
        <v>0</v>
      </c>
      <c r="AA738">
        <f t="shared" si="81"/>
        <v>0</v>
      </c>
      <c r="AB738">
        <f t="shared" si="82"/>
        <v>0</v>
      </c>
      <c r="AC738" t="str">
        <f t="shared" si="83"/>
        <v>L36</v>
      </c>
    </row>
    <row r="739" spans="1:29">
      <c r="A739" t="str">
        <f t="shared" si="78"/>
        <v>03-2023</v>
      </c>
      <c r="B739" s="93">
        <v>45005</v>
      </c>
      <c r="C739" s="90">
        <v>52400</v>
      </c>
      <c r="D739" s="90">
        <v>53700</v>
      </c>
      <c r="E739" s="90">
        <v>52100</v>
      </c>
      <c r="F739" s="90">
        <v>50200</v>
      </c>
      <c r="G739" s="90">
        <v>55500</v>
      </c>
      <c r="H739" s="91" t="s">
        <v>25</v>
      </c>
      <c r="I739" s="90">
        <v>53000</v>
      </c>
      <c r="J739" s="90">
        <v>52300</v>
      </c>
      <c r="K739" s="90">
        <v>54900</v>
      </c>
      <c r="L739" s="91" t="s">
        <v>25</v>
      </c>
      <c r="M739" s="90">
        <v>53400</v>
      </c>
      <c r="N739" s="90">
        <v>55500</v>
      </c>
      <c r="O739" s="90">
        <v>51200</v>
      </c>
      <c r="P739" s="90">
        <v>51700</v>
      </c>
      <c r="Q739" s="90">
        <v>49400</v>
      </c>
      <c r="R739" s="90">
        <v>50000</v>
      </c>
      <c r="S739" s="90">
        <v>49900</v>
      </c>
      <c r="T739" s="90">
        <v>52700</v>
      </c>
      <c r="U739" s="90">
        <v>53300</v>
      </c>
      <c r="V739" s="90">
        <v>53300</v>
      </c>
      <c r="W739" s="90">
        <v>55700</v>
      </c>
      <c r="X739" s="90">
        <v>58200</v>
      </c>
      <c r="Y739" t="str">
        <f t="shared" si="79"/>
        <v>03-2023</v>
      </c>
      <c r="Z739">
        <f t="shared" si="80"/>
        <v>0</v>
      </c>
      <c r="AA739">
        <f t="shared" si="81"/>
        <v>0</v>
      </c>
      <c r="AB739">
        <f t="shared" si="82"/>
        <v>0</v>
      </c>
      <c r="AC739" t="str">
        <f t="shared" si="83"/>
        <v>L36</v>
      </c>
    </row>
    <row r="740" spans="1:29">
      <c r="A740" t="str">
        <f t="shared" si="78"/>
        <v>03-2023</v>
      </c>
      <c r="B740" s="93">
        <v>45006</v>
      </c>
      <c r="C740" s="90">
        <v>52000</v>
      </c>
      <c r="D740" s="90">
        <v>53700</v>
      </c>
      <c r="E740" s="90">
        <v>51700</v>
      </c>
      <c r="F740" s="90">
        <v>50200</v>
      </c>
      <c r="G740" s="90">
        <v>54900</v>
      </c>
      <c r="H740" s="91" t="s">
        <v>25</v>
      </c>
      <c r="I740" s="90">
        <v>52500</v>
      </c>
      <c r="J740" s="90">
        <v>52200</v>
      </c>
      <c r="K740" s="90">
        <v>54900</v>
      </c>
      <c r="L740" s="91" t="s">
        <v>25</v>
      </c>
      <c r="M740" s="90">
        <v>52900</v>
      </c>
      <c r="N740" s="90">
        <v>55500</v>
      </c>
      <c r="O740" s="90">
        <v>51000</v>
      </c>
      <c r="P740" s="90">
        <v>51700</v>
      </c>
      <c r="Q740" s="90">
        <v>49200</v>
      </c>
      <c r="R740" s="90">
        <v>50000</v>
      </c>
      <c r="S740" s="90">
        <v>49700</v>
      </c>
      <c r="T740" s="90">
        <v>52700</v>
      </c>
      <c r="U740" s="90">
        <v>53300</v>
      </c>
      <c r="V740" s="90">
        <v>52800</v>
      </c>
      <c r="W740" s="90">
        <v>55200</v>
      </c>
      <c r="X740" s="90">
        <v>57800</v>
      </c>
      <c r="Y740" t="str">
        <f t="shared" si="79"/>
        <v>03-2023</v>
      </c>
      <c r="Z740">
        <f t="shared" si="80"/>
        <v>0</v>
      </c>
      <c r="AA740">
        <f t="shared" si="81"/>
        <v>0</v>
      </c>
      <c r="AB740">
        <f t="shared" si="82"/>
        <v>0</v>
      </c>
      <c r="AC740" t="str">
        <f t="shared" si="83"/>
        <v>L36</v>
      </c>
    </row>
    <row r="741" spans="1:29">
      <c r="A741" t="str">
        <f t="shared" si="78"/>
        <v>03-2023</v>
      </c>
      <c r="B741" s="93">
        <v>45007</v>
      </c>
      <c r="C741" s="90">
        <v>52400</v>
      </c>
      <c r="D741" s="90">
        <v>53500</v>
      </c>
      <c r="E741" s="90">
        <v>51900</v>
      </c>
      <c r="F741" s="90">
        <v>50400</v>
      </c>
      <c r="G741" s="90">
        <v>55200</v>
      </c>
      <c r="H741" s="91" t="s">
        <v>25</v>
      </c>
      <c r="I741" s="90">
        <v>53000</v>
      </c>
      <c r="J741" s="90">
        <v>52200</v>
      </c>
      <c r="K741" s="90">
        <v>54900</v>
      </c>
      <c r="L741" s="91" t="s">
        <v>25</v>
      </c>
      <c r="M741" s="90">
        <v>53000</v>
      </c>
      <c r="N741" s="90">
        <v>55500</v>
      </c>
      <c r="O741" s="90">
        <v>51500</v>
      </c>
      <c r="P741" s="90">
        <v>52000</v>
      </c>
      <c r="Q741" s="90">
        <v>49800</v>
      </c>
      <c r="R741" s="90">
        <v>50100</v>
      </c>
      <c r="S741" s="90">
        <v>50000</v>
      </c>
      <c r="T741" s="90">
        <v>52900</v>
      </c>
      <c r="U741" s="90">
        <v>53100</v>
      </c>
      <c r="V741" s="90">
        <v>52800</v>
      </c>
      <c r="W741" s="90">
        <v>55200</v>
      </c>
      <c r="X741" s="90">
        <v>57800</v>
      </c>
      <c r="Y741" t="str">
        <f t="shared" si="79"/>
        <v>03-2023</v>
      </c>
      <c r="Z741">
        <f t="shared" si="80"/>
        <v>0</v>
      </c>
      <c r="AA741">
        <f t="shared" si="81"/>
        <v>0</v>
      </c>
      <c r="AB741">
        <f t="shared" si="82"/>
        <v>0</v>
      </c>
      <c r="AC741" t="str">
        <f t="shared" si="83"/>
        <v>L36</v>
      </c>
    </row>
    <row r="742" spans="1:29">
      <c r="A742" t="str">
        <f t="shared" si="78"/>
        <v>03-2023</v>
      </c>
      <c r="B742" s="93">
        <v>45008</v>
      </c>
      <c r="C742" s="90">
        <v>52400</v>
      </c>
      <c r="D742" s="90">
        <v>54000</v>
      </c>
      <c r="E742" s="90">
        <v>51900</v>
      </c>
      <c r="F742" s="90">
        <v>50300</v>
      </c>
      <c r="G742" s="90">
        <v>55200</v>
      </c>
      <c r="H742" s="91" t="s">
        <v>25</v>
      </c>
      <c r="I742" s="90">
        <v>52800</v>
      </c>
      <c r="J742" s="90">
        <v>52000</v>
      </c>
      <c r="K742" s="90">
        <v>54900</v>
      </c>
      <c r="L742" s="91" t="s">
        <v>25</v>
      </c>
      <c r="M742" s="90">
        <v>53000</v>
      </c>
      <c r="N742" s="90">
        <v>55500</v>
      </c>
      <c r="O742" s="90">
        <v>51200</v>
      </c>
      <c r="P742" s="90">
        <v>51500</v>
      </c>
      <c r="Q742" s="90">
        <v>49400</v>
      </c>
      <c r="R742" s="90">
        <v>50000</v>
      </c>
      <c r="S742" s="90">
        <v>49800</v>
      </c>
      <c r="T742" s="90">
        <v>52800</v>
      </c>
      <c r="U742" s="90">
        <v>52900</v>
      </c>
      <c r="V742" s="90">
        <v>52800</v>
      </c>
      <c r="W742" s="90">
        <v>55200</v>
      </c>
      <c r="X742" s="90">
        <v>57800</v>
      </c>
      <c r="Y742" t="str">
        <f t="shared" si="79"/>
        <v>03-2023</v>
      </c>
      <c r="Z742">
        <f t="shared" si="80"/>
        <v>0</v>
      </c>
      <c r="AA742">
        <f t="shared" si="81"/>
        <v>0</v>
      </c>
      <c r="AB742">
        <f t="shared" si="82"/>
        <v>0</v>
      </c>
      <c r="AC742" t="str">
        <f t="shared" si="83"/>
        <v>L36</v>
      </c>
    </row>
    <row r="743" spans="1:29">
      <c r="A743" t="str">
        <f t="shared" si="78"/>
        <v>03-2023</v>
      </c>
      <c r="B743" s="93">
        <v>45009</v>
      </c>
      <c r="C743" s="90">
        <v>52400</v>
      </c>
      <c r="D743" s="90">
        <v>54500</v>
      </c>
      <c r="E743" s="90">
        <v>52000</v>
      </c>
      <c r="F743" s="90">
        <v>50700</v>
      </c>
      <c r="G743" s="90">
        <v>55200</v>
      </c>
      <c r="H743" s="91" t="s">
        <v>25</v>
      </c>
      <c r="I743" s="90">
        <v>52500</v>
      </c>
      <c r="J743" s="90">
        <v>52200</v>
      </c>
      <c r="K743" s="90">
        <v>54900</v>
      </c>
      <c r="L743" s="91" t="s">
        <v>25</v>
      </c>
      <c r="M743" s="90">
        <v>53200</v>
      </c>
      <c r="N743" s="90">
        <v>55500</v>
      </c>
      <c r="O743" s="90">
        <v>51200</v>
      </c>
      <c r="P743" s="91" t="s">
        <v>25</v>
      </c>
      <c r="Q743" s="90">
        <v>49850</v>
      </c>
      <c r="R743" s="90">
        <v>50100</v>
      </c>
      <c r="S743" s="90">
        <v>50000</v>
      </c>
      <c r="T743" s="90">
        <v>53200</v>
      </c>
      <c r="U743" s="90">
        <v>53000</v>
      </c>
      <c r="V743" s="90">
        <v>52800</v>
      </c>
      <c r="W743" s="90">
        <v>55200</v>
      </c>
      <c r="X743" s="90">
        <v>57800</v>
      </c>
      <c r="Y743" t="str">
        <f t="shared" si="79"/>
        <v>03-2023</v>
      </c>
      <c r="Z743">
        <f t="shared" si="80"/>
        <v>0</v>
      </c>
      <c r="AA743">
        <f t="shared" si="81"/>
        <v>0</v>
      </c>
      <c r="AB743">
        <f t="shared" si="82"/>
        <v>0</v>
      </c>
      <c r="AC743" t="str">
        <f t="shared" si="83"/>
        <v>L36</v>
      </c>
    </row>
    <row r="744" spans="1:29">
      <c r="A744" t="str">
        <f t="shared" si="78"/>
        <v>03-2023</v>
      </c>
      <c r="B744" s="93">
        <v>45010</v>
      </c>
      <c r="C744" s="90">
        <v>52400</v>
      </c>
      <c r="D744" s="90">
        <v>54500</v>
      </c>
      <c r="E744" s="90">
        <v>52000</v>
      </c>
      <c r="F744" s="90">
        <v>50500</v>
      </c>
      <c r="G744" s="90">
        <v>55300</v>
      </c>
      <c r="H744" s="91" t="s">
        <v>25</v>
      </c>
      <c r="I744" s="90">
        <v>52500</v>
      </c>
      <c r="J744" s="90">
        <v>52200</v>
      </c>
      <c r="K744" s="90">
        <v>54900</v>
      </c>
      <c r="L744" s="91" t="s">
        <v>25</v>
      </c>
      <c r="M744" s="90">
        <v>53200</v>
      </c>
      <c r="N744" s="90">
        <v>55500</v>
      </c>
      <c r="O744" s="90">
        <v>51200</v>
      </c>
      <c r="P744" s="90">
        <v>51200</v>
      </c>
      <c r="Q744" s="90">
        <v>49600</v>
      </c>
      <c r="R744" s="90">
        <v>50200</v>
      </c>
      <c r="S744" s="90">
        <v>50000</v>
      </c>
      <c r="T744" s="90">
        <v>53000</v>
      </c>
      <c r="U744" s="90">
        <v>53000</v>
      </c>
      <c r="V744" s="90">
        <v>52800</v>
      </c>
      <c r="W744" s="90">
        <v>55200</v>
      </c>
      <c r="X744" s="90">
        <v>57800</v>
      </c>
      <c r="Y744" t="str">
        <f t="shared" si="79"/>
        <v>03-2023</v>
      </c>
      <c r="Z744">
        <f t="shared" si="80"/>
        <v>0</v>
      </c>
      <c r="AA744">
        <f t="shared" si="81"/>
        <v>0</v>
      </c>
      <c r="AB744">
        <f t="shared" si="82"/>
        <v>0</v>
      </c>
      <c r="AC744" t="str">
        <f t="shared" si="83"/>
        <v>L36</v>
      </c>
    </row>
    <row r="745" spans="1:29">
      <c r="A745" t="str">
        <f t="shared" si="78"/>
        <v>03-2023</v>
      </c>
      <c r="B745" s="93">
        <v>45011</v>
      </c>
      <c r="C745" s="90" t="s">
        <v>24</v>
      </c>
      <c r="D745" s="90" t="s">
        <v>24</v>
      </c>
      <c r="E745" s="90" t="s">
        <v>24</v>
      </c>
      <c r="F745" s="90" t="s">
        <v>24</v>
      </c>
      <c r="G745" s="90" t="s">
        <v>24</v>
      </c>
      <c r="H745" s="90" t="s">
        <v>24</v>
      </c>
      <c r="I745" s="90" t="s">
        <v>24</v>
      </c>
      <c r="J745" s="90" t="s">
        <v>24</v>
      </c>
      <c r="K745" s="90" t="s">
        <v>24</v>
      </c>
      <c r="L745" s="90" t="s">
        <v>24</v>
      </c>
      <c r="M745" s="90" t="s">
        <v>24</v>
      </c>
      <c r="N745" s="90" t="s">
        <v>24</v>
      </c>
      <c r="O745" s="90" t="s">
        <v>24</v>
      </c>
      <c r="P745" s="90" t="s">
        <v>24</v>
      </c>
      <c r="Q745" s="90" t="s">
        <v>24</v>
      </c>
      <c r="R745" s="90" t="s">
        <v>24</v>
      </c>
      <c r="S745" s="90" t="s">
        <v>24</v>
      </c>
      <c r="T745" s="90" t="s">
        <v>24</v>
      </c>
      <c r="U745" s="90" t="s">
        <v>24</v>
      </c>
      <c r="V745" s="90" t="s">
        <v>24</v>
      </c>
      <c r="W745" s="90" t="s">
        <v>24</v>
      </c>
      <c r="X745" s="90" t="s">
        <v>24</v>
      </c>
      <c r="Y745" t="str">
        <f t="shared" si="79"/>
        <v>03-2023</v>
      </c>
      <c r="Z745">
        <f t="shared" si="80"/>
        <v>0</v>
      </c>
      <c r="AA745">
        <f t="shared" si="81"/>
        <v>0</v>
      </c>
      <c r="AB745">
        <f t="shared" si="82"/>
        <v>0</v>
      </c>
      <c r="AC745" t="str">
        <f t="shared" si="83"/>
        <v>L36</v>
      </c>
    </row>
    <row r="746" spans="1:29">
      <c r="A746" t="str">
        <f t="shared" si="78"/>
        <v>03-2023</v>
      </c>
      <c r="B746" s="93">
        <v>45012</v>
      </c>
      <c r="C746" s="90">
        <v>53200</v>
      </c>
      <c r="D746" s="90">
        <v>54500</v>
      </c>
      <c r="E746" s="90">
        <v>52500</v>
      </c>
      <c r="F746" s="90">
        <v>50800</v>
      </c>
      <c r="G746" s="90">
        <v>55300</v>
      </c>
      <c r="H746" s="91" t="s">
        <v>25</v>
      </c>
      <c r="I746" s="90">
        <v>52500</v>
      </c>
      <c r="J746" s="90">
        <v>52300</v>
      </c>
      <c r="K746" s="90">
        <v>54900</v>
      </c>
      <c r="L746" s="91" t="s">
        <v>25</v>
      </c>
      <c r="M746" s="90">
        <v>53300</v>
      </c>
      <c r="N746" s="90">
        <v>55500</v>
      </c>
      <c r="O746" s="90">
        <v>51500</v>
      </c>
      <c r="P746" s="90">
        <v>51700</v>
      </c>
      <c r="Q746" s="90">
        <v>50000</v>
      </c>
      <c r="R746" s="90">
        <v>50200</v>
      </c>
      <c r="S746" s="90">
        <v>50100</v>
      </c>
      <c r="T746" s="90">
        <v>53300</v>
      </c>
      <c r="U746" s="90">
        <v>53100</v>
      </c>
      <c r="V746" s="90">
        <v>52800</v>
      </c>
      <c r="W746" s="90">
        <v>55600</v>
      </c>
      <c r="X746" s="90">
        <v>57800</v>
      </c>
      <c r="Y746" t="str">
        <f t="shared" si="79"/>
        <v>03-2023</v>
      </c>
      <c r="Z746">
        <f t="shared" si="80"/>
        <v>0</v>
      </c>
      <c r="AA746">
        <f t="shared" si="81"/>
        <v>0</v>
      </c>
      <c r="AB746">
        <f t="shared" si="82"/>
        <v>0</v>
      </c>
      <c r="AC746" t="str">
        <f t="shared" si="83"/>
        <v>L36</v>
      </c>
    </row>
    <row r="747" spans="1:29">
      <c r="A747" t="str">
        <f t="shared" si="78"/>
        <v>03-2023</v>
      </c>
      <c r="B747" s="93">
        <v>45013</v>
      </c>
      <c r="C747" s="90">
        <v>53500</v>
      </c>
      <c r="D747" s="90">
        <v>54500</v>
      </c>
      <c r="E747" s="90">
        <v>52500</v>
      </c>
      <c r="F747" s="90">
        <v>50500</v>
      </c>
      <c r="G747" s="90">
        <v>55600</v>
      </c>
      <c r="H747" s="91" t="s">
        <v>25</v>
      </c>
      <c r="I747" s="90">
        <v>53000</v>
      </c>
      <c r="J747" s="90">
        <v>52300</v>
      </c>
      <c r="K747" s="90">
        <v>55200</v>
      </c>
      <c r="L747" s="91" t="s">
        <v>25</v>
      </c>
      <c r="M747" s="90">
        <v>53200</v>
      </c>
      <c r="N747" s="90">
        <v>55500</v>
      </c>
      <c r="O747" s="90">
        <v>51300</v>
      </c>
      <c r="P747" s="90">
        <v>51700</v>
      </c>
      <c r="Q747" s="90">
        <v>49700</v>
      </c>
      <c r="R747" s="90">
        <v>50200</v>
      </c>
      <c r="S747" s="90">
        <v>50000</v>
      </c>
      <c r="T747" s="90">
        <v>53100</v>
      </c>
      <c r="U747" s="90">
        <v>53100</v>
      </c>
      <c r="V747" s="90">
        <v>52800</v>
      </c>
      <c r="W747" s="90">
        <v>55600</v>
      </c>
      <c r="X747" s="90">
        <v>57800</v>
      </c>
      <c r="Y747" t="str">
        <f t="shared" si="79"/>
        <v>03-2023</v>
      </c>
      <c r="Z747">
        <f t="shared" si="80"/>
        <v>0</v>
      </c>
      <c r="AA747">
        <f t="shared" si="81"/>
        <v>0</v>
      </c>
      <c r="AB747">
        <f t="shared" si="82"/>
        <v>0</v>
      </c>
      <c r="AC747" t="str">
        <f t="shared" si="83"/>
        <v>L36</v>
      </c>
    </row>
    <row r="748" spans="1:29">
      <c r="A748" t="str">
        <f t="shared" si="78"/>
        <v>03-2023</v>
      </c>
      <c r="B748" s="93">
        <v>45014</v>
      </c>
      <c r="C748" s="90">
        <v>53500</v>
      </c>
      <c r="D748" s="90">
        <v>54500</v>
      </c>
      <c r="E748" s="90">
        <v>52700</v>
      </c>
      <c r="F748" s="90">
        <v>50700</v>
      </c>
      <c r="G748" s="90">
        <v>55600</v>
      </c>
      <c r="H748" s="91" t="s">
        <v>25</v>
      </c>
      <c r="I748" s="90">
        <v>53000</v>
      </c>
      <c r="J748" s="90">
        <v>52500</v>
      </c>
      <c r="K748" s="90">
        <v>55200</v>
      </c>
      <c r="L748" s="91" t="s">
        <v>25</v>
      </c>
      <c r="M748" s="90">
        <v>53300</v>
      </c>
      <c r="N748" s="90">
        <v>55500</v>
      </c>
      <c r="O748" s="90">
        <v>51500</v>
      </c>
      <c r="P748" s="90">
        <v>52300</v>
      </c>
      <c r="Q748" s="90">
        <v>50000</v>
      </c>
      <c r="R748" s="90">
        <v>50200</v>
      </c>
      <c r="S748" s="90">
        <v>50100</v>
      </c>
      <c r="T748" s="90">
        <v>53200</v>
      </c>
      <c r="U748" s="90">
        <v>53100</v>
      </c>
      <c r="V748" s="90">
        <v>52800</v>
      </c>
      <c r="W748" s="90">
        <v>55600</v>
      </c>
      <c r="X748" s="90">
        <v>57800</v>
      </c>
      <c r="Y748" t="str">
        <f t="shared" si="79"/>
        <v>03-2023</v>
      </c>
      <c r="Z748">
        <f t="shared" si="80"/>
        <v>0</v>
      </c>
      <c r="AA748">
        <f t="shared" si="81"/>
        <v>0</v>
      </c>
      <c r="AB748">
        <f t="shared" si="82"/>
        <v>0</v>
      </c>
      <c r="AC748" t="str">
        <f t="shared" si="83"/>
        <v>L36</v>
      </c>
    </row>
    <row r="749" spans="1:29">
      <c r="A749" t="str">
        <f t="shared" si="78"/>
        <v>03-2023</v>
      </c>
      <c r="B749" s="93">
        <v>45015</v>
      </c>
      <c r="C749" s="90">
        <v>53500</v>
      </c>
      <c r="D749" s="90">
        <v>54500</v>
      </c>
      <c r="E749" s="90">
        <v>52400</v>
      </c>
      <c r="F749" s="90">
        <v>50500</v>
      </c>
      <c r="G749" s="90">
        <v>55800</v>
      </c>
      <c r="H749" s="91" t="s">
        <v>25</v>
      </c>
      <c r="I749" s="90">
        <v>52500</v>
      </c>
      <c r="J749" s="90">
        <v>52400</v>
      </c>
      <c r="K749" s="90">
        <v>55200</v>
      </c>
      <c r="L749" s="91" t="s">
        <v>25</v>
      </c>
      <c r="M749" s="90">
        <v>53100</v>
      </c>
      <c r="N749" s="90">
        <v>55500</v>
      </c>
      <c r="O749" s="90">
        <v>51200</v>
      </c>
      <c r="P749" s="90">
        <v>51700</v>
      </c>
      <c r="Q749" s="90">
        <v>50000</v>
      </c>
      <c r="R749" s="90">
        <v>50200</v>
      </c>
      <c r="S749" s="90">
        <v>49900</v>
      </c>
      <c r="T749" s="90">
        <v>53000</v>
      </c>
      <c r="U749" s="90">
        <v>53000</v>
      </c>
      <c r="V749" s="90">
        <v>52800</v>
      </c>
      <c r="W749" s="90">
        <v>55600</v>
      </c>
      <c r="X749" s="90">
        <v>57800</v>
      </c>
      <c r="Y749" t="str">
        <f t="shared" si="79"/>
        <v>03-2023</v>
      </c>
      <c r="Z749">
        <f t="shared" si="80"/>
        <v>0</v>
      </c>
      <c r="AA749">
        <f t="shared" si="81"/>
        <v>0</v>
      </c>
      <c r="AB749">
        <f t="shared" si="82"/>
        <v>0</v>
      </c>
      <c r="AC749" t="str">
        <f t="shared" si="83"/>
        <v>L36</v>
      </c>
    </row>
    <row r="750" spans="1:29">
      <c r="A750" t="str">
        <f t="shared" si="78"/>
        <v>03-2023</v>
      </c>
      <c r="B750" s="93">
        <v>45016</v>
      </c>
      <c r="C750" s="90">
        <v>53500</v>
      </c>
      <c r="D750" s="90">
        <v>54500</v>
      </c>
      <c r="E750" s="90">
        <v>52200</v>
      </c>
      <c r="F750" s="90">
        <v>50800</v>
      </c>
      <c r="G750" s="90">
        <v>56200</v>
      </c>
      <c r="H750" s="91" t="s">
        <v>25</v>
      </c>
      <c r="I750" s="90">
        <v>53000</v>
      </c>
      <c r="J750" s="90">
        <v>52500</v>
      </c>
      <c r="K750" s="90">
        <v>55500</v>
      </c>
      <c r="L750" s="91" t="s">
        <v>25</v>
      </c>
      <c r="M750" s="90">
        <v>53300</v>
      </c>
      <c r="N750" s="90">
        <v>55500</v>
      </c>
      <c r="O750" s="90">
        <v>51400</v>
      </c>
      <c r="P750" s="90">
        <v>51900</v>
      </c>
      <c r="Q750" s="90">
        <v>50000</v>
      </c>
      <c r="R750" s="90">
        <v>50300</v>
      </c>
      <c r="S750" s="90">
        <v>50100</v>
      </c>
      <c r="T750" s="90">
        <v>53300</v>
      </c>
      <c r="U750" s="90">
        <v>53000</v>
      </c>
      <c r="V750" s="90">
        <v>52800</v>
      </c>
      <c r="W750" s="90">
        <v>55600</v>
      </c>
      <c r="X750" s="90">
        <v>57800</v>
      </c>
      <c r="Y750" t="str">
        <f t="shared" si="79"/>
        <v>03-2023</v>
      </c>
      <c r="Z750">
        <f t="shared" si="80"/>
        <v>0</v>
      </c>
      <c r="AA750">
        <f t="shared" si="81"/>
        <v>0</v>
      </c>
      <c r="AB750">
        <f t="shared" si="82"/>
        <v>0</v>
      </c>
      <c r="AC750" t="str">
        <f t="shared" si="83"/>
        <v>L36</v>
      </c>
    </row>
    <row r="751" spans="1:29">
      <c r="A751" t="str">
        <f t="shared" si="78"/>
        <v>04-2023</v>
      </c>
      <c r="B751" s="93">
        <v>45017</v>
      </c>
      <c r="C751" s="90">
        <v>53900</v>
      </c>
      <c r="D751" s="90">
        <v>54500</v>
      </c>
      <c r="E751" s="90">
        <v>52600</v>
      </c>
      <c r="F751" s="90">
        <v>51200</v>
      </c>
      <c r="G751" s="90">
        <v>56300</v>
      </c>
      <c r="H751" s="91" t="s">
        <v>25</v>
      </c>
      <c r="I751" s="90">
        <v>53500</v>
      </c>
      <c r="J751" s="90">
        <v>53100</v>
      </c>
      <c r="K751" s="90">
        <v>55500</v>
      </c>
      <c r="L751" s="91" t="s">
        <v>25</v>
      </c>
      <c r="M751" s="90">
        <v>53400</v>
      </c>
      <c r="N751" s="90">
        <v>55500</v>
      </c>
      <c r="O751" s="90">
        <v>51700</v>
      </c>
      <c r="P751" s="90">
        <v>52300</v>
      </c>
      <c r="Q751" s="90">
        <v>50300</v>
      </c>
      <c r="R751" s="90">
        <v>50400</v>
      </c>
      <c r="S751" s="90">
        <v>50400</v>
      </c>
      <c r="T751" s="90">
        <v>53700</v>
      </c>
      <c r="U751" s="90">
        <v>53300</v>
      </c>
      <c r="V751" s="90">
        <v>52800</v>
      </c>
      <c r="W751" s="90">
        <v>55600</v>
      </c>
      <c r="X751" s="90">
        <v>57900</v>
      </c>
      <c r="Y751" t="str">
        <f t="shared" si="79"/>
        <v>04-2023</v>
      </c>
      <c r="Z751">
        <f t="shared" si="80"/>
        <v>0</v>
      </c>
      <c r="AA751">
        <f t="shared" si="81"/>
        <v>0</v>
      </c>
      <c r="AB751">
        <f t="shared" si="82"/>
        <v>0</v>
      </c>
      <c r="AC751" t="str">
        <f t="shared" si="83"/>
        <v>L36</v>
      </c>
    </row>
    <row r="752" spans="1:29">
      <c r="A752" t="str">
        <f t="shared" si="78"/>
        <v>04-2023</v>
      </c>
      <c r="B752" s="93">
        <v>45018</v>
      </c>
      <c r="C752" s="90" t="s">
        <v>24</v>
      </c>
      <c r="D752" s="90" t="s">
        <v>24</v>
      </c>
      <c r="E752" s="90" t="s">
        <v>24</v>
      </c>
      <c r="F752" s="90" t="s">
        <v>24</v>
      </c>
      <c r="G752" s="90" t="s">
        <v>24</v>
      </c>
      <c r="H752" s="90" t="s">
        <v>24</v>
      </c>
      <c r="I752" s="90" t="s">
        <v>24</v>
      </c>
      <c r="J752" s="90" t="s">
        <v>24</v>
      </c>
      <c r="K752" s="90" t="s">
        <v>24</v>
      </c>
      <c r="L752" s="90" t="s">
        <v>24</v>
      </c>
      <c r="M752" s="90" t="s">
        <v>24</v>
      </c>
      <c r="N752" s="90" t="s">
        <v>24</v>
      </c>
      <c r="O752" s="90" t="s">
        <v>24</v>
      </c>
      <c r="P752" s="90" t="s">
        <v>24</v>
      </c>
      <c r="Q752" s="90" t="s">
        <v>24</v>
      </c>
      <c r="R752" s="90" t="s">
        <v>24</v>
      </c>
      <c r="S752" s="90" t="s">
        <v>24</v>
      </c>
      <c r="T752" s="90" t="s">
        <v>24</v>
      </c>
      <c r="U752" s="90" t="s">
        <v>24</v>
      </c>
      <c r="V752" s="90" t="s">
        <v>24</v>
      </c>
      <c r="W752" s="90" t="s">
        <v>24</v>
      </c>
      <c r="X752" s="90" t="s">
        <v>24</v>
      </c>
      <c r="Y752" t="str">
        <f t="shared" si="79"/>
        <v>04-2023</v>
      </c>
      <c r="Z752">
        <f t="shared" si="80"/>
        <v>0</v>
      </c>
      <c r="AA752">
        <f t="shared" si="81"/>
        <v>0</v>
      </c>
      <c r="AB752">
        <f t="shared" si="82"/>
        <v>0</v>
      </c>
      <c r="AC752" t="str">
        <f t="shared" si="83"/>
        <v>L36</v>
      </c>
    </row>
    <row r="753" spans="1:29">
      <c r="A753" t="str">
        <f t="shared" si="78"/>
        <v>04-2023</v>
      </c>
      <c r="B753" s="93">
        <v>45019</v>
      </c>
      <c r="C753" s="90">
        <v>54300</v>
      </c>
      <c r="D753" s="90">
        <v>54500</v>
      </c>
      <c r="E753" s="90">
        <v>52500</v>
      </c>
      <c r="F753" s="90">
        <v>51000</v>
      </c>
      <c r="G753" s="90">
        <v>56300</v>
      </c>
      <c r="H753" s="91" t="s">
        <v>25</v>
      </c>
      <c r="I753" s="90">
        <v>53500</v>
      </c>
      <c r="J753" s="90">
        <v>53100</v>
      </c>
      <c r="K753" s="90">
        <v>55500</v>
      </c>
      <c r="L753" s="91" t="s">
        <v>25</v>
      </c>
      <c r="M753" s="90">
        <v>53400</v>
      </c>
      <c r="N753" s="90">
        <v>55500</v>
      </c>
      <c r="O753" s="90">
        <v>51500</v>
      </c>
      <c r="P753" s="90">
        <v>52300</v>
      </c>
      <c r="Q753" s="90">
        <v>50000</v>
      </c>
      <c r="R753" s="90">
        <v>50300</v>
      </c>
      <c r="S753" s="90">
        <v>50300</v>
      </c>
      <c r="T753" s="90">
        <v>53500</v>
      </c>
      <c r="U753" s="90">
        <v>53300</v>
      </c>
      <c r="V753" s="90">
        <v>52800</v>
      </c>
      <c r="W753" s="90">
        <v>55800</v>
      </c>
      <c r="X753" s="90">
        <v>58300</v>
      </c>
      <c r="Y753" t="str">
        <f t="shared" si="79"/>
        <v>04-2023</v>
      </c>
      <c r="Z753">
        <f t="shared" si="80"/>
        <v>0</v>
      </c>
      <c r="AA753">
        <f t="shared" si="81"/>
        <v>0</v>
      </c>
      <c r="AB753">
        <f t="shared" si="82"/>
        <v>0</v>
      </c>
      <c r="AC753" t="str">
        <f t="shared" si="83"/>
        <v>L36</v>
      </c>
    </row>
    <row r="754" spans="1:29">
      <c r="A754" t="str">
        <f t="shared" si="78"/>
        <v>04-2023</v>
      </c>
      <c r="B754" s="93">
        <v>45020</v>
      </c>
      <c r="C754" s="90">
        <v>54300</v>
      </c>
      <c r="D754" s="90">
        <v>54500</v>
      </c>
      <c r="E754" s="90">
        <v>52500</v>
      </c>
      <c r="F754" s="90">
        <v>51300</v>
      </c>
      <c r="G754" s="90">
        <v>56300</v>
      </c>
      <c r="H754" s="91" t="s">
        <v>25</v>
      </c>
      <c r="I754" s="90">
        <v>53500</v>
      </c>
      <c r="J754" s="90">
        <v>53200</v>
      </c>
      <c r="K754" s="90">
        <v>55500</v>
      </c>
      <c r="L754" s="91" t="s">
        <v>25</v>
      </c>
      <c r="M754" s="90">
        <v>53600</v>
      </c>
      <c r="N754" s="90">
        <v>55500</v>
      </c>
      <c r="O754" s="90">
        <v>51700</v>
      </c>
      <c r="P754" s="90">
        <v>52300</v>
      </c>
      <c r="Q754" s="90">
        <v>50200</v>
      </c>
      <c r="R754" s="90">
        <v>50300</v>
      </c>
      <c r="S754" s="90">
        <v>50500</v>
      </c>
      <c r="T754" s="90">
        <v>53800</v>
      </c>
      <c r="U754" s="90">
        <v>53300</v>
      </c>
      <c r="V754" s="90">
        <v>52800</v>
      </c>
      <c r="W754" s="90">
        <v>55800</v>
      </c>
      <c r="X754" s="90">
        <v>58300</v>
      </c>
      <c r="Y754" t="str">
        <f t="shared" si="79"/>
        <v>04-2023</v>
      </c>
      <c r="Z754">
        <f t="shared" si="80"/>
        <v>0</v>
      </c>
      <c r="AA754">
        <f t="shared" si="81"/>
        <v>0</v>
      </c>
      <c r="AB754">
        <f t="shared" si="82"/>
        <v>0</v>
      </c>
      <c r="AC754" t="str">
        <f t="shared" si="83"/>
        <v>L36</v>
      </c>
    </row>
    <row r="755" spans="1:29">
      <c r="A755" t="str">
        <f t="shared" si="78"/>
        <v>04-2023</v>
      </c>
      <c r="B755" s="93">
        <v>45021</v>
      </c>
      <c r="C755" s="90">
        <v>54500</v>
      </c>
      <c r="D755" s="90">
        <v>54500</v>
      </c>
      <c r="E755" s="90">
        <v>52800</v>
      </c>
      <c r="F755" s="90">
        <v>51500</v>
      </c>
      <c r="G755" s="90">
        <v>56300</v>
      </c>
      <c r="H755" s="91" t="s">
        <v>25</v>
      </c>
      <c r="I755" s="90">
        <v>54000</v>
      </c>
      <c r="J755" s="90">
        <v>53500</v>
      </c>
      <c r="K755" s="90">
        <v>55500</v>
      </c>
      <c r="L755" s="91" t="s">
        <v>25</v>
      </c>
      <c r="M755" s="90">
        <v>54000</v>
      </c>
      <c r="N755" s="90">
        <v>55500</v>
      </c>
      <c r="O755" s="90">
        <v>51800</v>
      </c>
      <c r="P755" s="90">
        <v>52500</v>
      </c>
      <c r="Q755" s="90">
        <v>50400</v>
      </c>
      <c r="R755" s="90">
        <v>50600</v>
      </c>
      <c r="S755" s="90">
        <v>50700</v>
      </c>
      <c r="T755" s="90">
        <v>54000</v>
      </c>
      <c r="U755" s="90">
        <v>53700</v>
      </c>
      <c r="V755" s="90">
        <v>53500</v>
      </c>
      <c r="W755" s="90">
        <v>56200</v>
      </c>
      <c r="X755" s="90">
        <v>58400</v>
      </c>
      <c r="Y755" t="str">
        <f t="shared" si="79"/>
        <v>04-2023</v>
      </c>
      <c r="Z755">
        <f t="shared" si="80"/>
        <v>0</v>
      </c>
      <c r="AA755">
        <f t="shared" si="81"/>
        <v>0</v>
      </c>
      <c r="AB755">
        <f t="shared" si="82"/>
        <v>0</v>
      </c>
      <c r="AC755" t="str">
        <f t="shared" si="83"/>
        <v>L36</v>
      </c>
    </row>
    <row r="756" spans="1:29">
      <c r="A756" t="str">
        <f t="shared" si="78"/>
        <v>04-2023</v>
      </c>
      <c r="B756" s="93">
        <v>45022</v>
      </c>
      <c r="C756" s="90">
        <v>54500</v>
      </c>
      <c r="D756" s="90">
        <v>54500</v>
      </c>
      <c r="E756" s="90">
        <v>52700</v>
      </c>
      <c r="F756" s="90">
        <v>51500</v>
      </c>
      <c r="G756" s="90">
        <v>56800</v>
      </c>
      <c r="H756" s="91" t="s">
        <v>25</v>
      </c>
      <c r="I756" s="90">
        <v>54000</v>
      </c>
      <c r="J756" s="90">
        <v>53500</v>
      </c>
      <c r="K756" s="90">
        <v>55800</v>
      </c>
      <c r="L756" s="91" t="s">
        <v>25</v>
      </c>
      <c r="M756" s="90">
        <v>54000</v>
      </c>
      <c r="N756" s="90">
        <v>55500</v>
      </c>
      <c r="O756" s="90">
        <v>51600</v>
      </c>
      <c r="P756" s="90">
        <v>52500</v>
      </c>
      <c r="Q756" s="90">
        <v>50200</v>
      </c>
      <c r="R756" s="90">
        <v>50500</v>
      </c>
      <c r="S756" s="90">
        <v>50700</v>
      </c>
      <c r="T756" s="90">
        <v>54000</v>
      </c>
      <c r="U756" s="90">
        <v>53700</v>
      </c>
      <c r="V756" s="90">
        <v>53500</v>
      </c>
      <c r="W756" s="90">
        <v>56300</v>
      </c>
      <c r="X756" s="90">
        <v>58800</v>
      </c>
      <c r="Y756" t="str">
        <f t="shared" si="79"/>
        <v>04-2023</v>
      </c>
      <c r="Z756">
        <f t="shared" si="80"/>
        <v>0</v>
      </c>
      <c r="AA756">
        <f t="shared" si="81"/>
        <v>0</v>
      </c>
      <c r="AB756">
        <f t="shared" si="82"/>
        <v>0</v>
      </c>
      <c r="AC756" t="str">
        <f t="shared" si="83"/>
        <v>L36</v>
      </c>
    </row>
    <row r="757" spans="1:29">
      <c r="A757" t="str">
        <f t="shared" si="78"/>
        <v>04-2023</v>
      </c>
      <c r="B757" s="93">
        <v>45023</v>
      </c>
      <c r="C757" s="90">
        <v>54200</v>
      </c>
      <c r="D757" s="90">
        <v>54500</v>
      </c>
      <c r="E757" s="90">
        <v>52700</v>
      </c>
      <c r="F757" s="90">
        <v>51300</v>
      </c>
      <c r="G757" s="90">
        <v>56800</v>
      </c>
      <c r="H757" s="91" t="s">
        <v>25</v>
      </c>
      <c r="I757" s="90">
        <v>53500</v>
      </c>
      <c r="J757" s="90">
        <v>53200</v>
      </c>
      <c r="K757" s="90">
        <v>55800</v>
      </c>
      <c r="L757" s="91" t="s">
        <v>25</v>
      </c>
      <c r="M757" s="90">
        <v>53700</v>
      </c>
      <c r="N757" s="90">
        <v>55500</v>
      </c>
      <c r="O757" s="90">
        <v>51500</v>
      </c>
      <c r="P757" s="90">
        <v>52500</v>
      </c>
      <c r="Q757" s="90">
        <v>50000</v>
      </c>
      <c r="R757" s="90">
        <v>50300</v>
      </c>
      <c r="S757" s="90">
        <v>50500</v>
      </c>
      <c r="T757" s="90">
        <v>53800</v>
      </c>
      <c r="U757" s="90">
        <v>53600</v>
      </c>
      <c r="V757" s="90">
        <v>53500</v>
      </c>
      <c r="W757" s="90">
        <v>56400</v>
      </c>
      <c r="X757" s="90">
        <v>58800</v>
      </c>
      <c r="Y757" t="str">
        <f t="shared" si="79"/>
        <v>04-2023</v>
      </c>
      <c r="Z757">
        <f t="shared" si="80"/>
        <v>0</v>
      </c>
      <c r="AA757">
        <f t="shared" si="81"/>
        <v>0</v>
      </c>
      <c r="AB757">
        <f t="shared" si="82"/>
        <v>0</v>
      </c>
      <c r="AC757" t="str">
        <f t="shared" si="83"/>
        <v>L36</v>
      </c>
    </row>
    <row r="758" spans="1:29">
      <c r="A758" t="str">
        <f t="shared" si="78"/>
        <v>04-2023</v>
      </c>
      <c r="B758" s="93">
        <v>45024</v>
      </c>
      <c r="C758" s="90">
        <v>53800</v>
      </c>
      <c r="D758" s="90">
        <v>54500</v>
      </c>
      <c r="E758" s="90">
        <v>52700</v>
      </c>
      <c r="F758" s="90">
        <v>51200</v>
      </c>
      <c r="G758" s="90">
        <v>56800</v>
      </c>
      <c r="H758" s="91" t="s">
        <v>25</v>
      </c>
      <c r="I758" s="90">
        <v>53500</v>
      </c>
      <c r="J758" s="90">
        <v>53200</v>
      </c>
      <c r="K758" s="90">
        <v>55700</v>
      </c>
      <c r="L758" s="91" t="s">
        <v>25</v>
      </c>
      <c r="M758" s="90">
        <v>53700</v>
      </c>
      <c r="N758" s="90">
        <v>55400</v>
      </c>
      <c r="O758" s="90">
        <v>51000</v>
      </c>
      <c r="P758" s="90">
        <v>52500</v>
      </c>
      <c r="Q758" s="90">
        <v>50200</v>
      </c>
      <c r="R758" s="90">
        <v>50300</v>
      </c>
      <c r="S758" s="90">
        <v>50500</v>
      </c>
      <c r="T758" s="90">
        <v>53700</v>
      </c>
      <c r="U758" s="90">
        <v>53300</v>
      </c>
      <c r="V758" s="90">
        <v>53500</v>
      </c>
      <c r="W758" s="90">
        <v>56400</v>
      </c>
      <c r="X758" s="90">
        <v>58800</v>
      </c>
      <c r="Y758" t="str">
        <f t="shared" si="79"/>
        <v>04-2023</v>
      </c>
      <c r="Z758">
        <f t="shared" si="80"/>
        <v>0</v>
      </c>
      <c r="AA758">
        <f t="shared" si="81"/>
        <v>0</v>
      </c>
      <c r="AB758">
        <f t="shared" si="82"/>
        <v>0</v>
      </c>
      <c r="AC758" t="str">
        <f t="shared" si="83"/>
        <v>L36</v>
      </c>
    </row>
    <row r="759" spans="1:29">
      <c r="A759" t="str">
        <f t="shared" si="78"/>
        <v>04-2023</v>
      </c>
      <c r="B759" s="93">
        <v>45025</v>
      </c>
      <c r="C759" s="90" t="s">
        <v>24</v>
      </c>
      <c r="D759" s="90" t="s">
        <v>24</v>
      </c>
      <c r="E759" s="90" t="s">
        <v>24</v>
      </c>
      <c r="F759" s="90" t="s">
        <v>24</v>
      </c>
      <c r="G759" s="90" t="s">
        <v>24</v>
      </c>
      <c r="H759" s="90" t="s">
        <v>24</v>
      </c>
      <c r="I759" s="90" t="s">
        <v>24</v>
      </c>
      <c r="J759" s="90" t="s">
        <v>24</v>
      </c>
      <c r="K759" s="90" t="s">
        <v>24</v>
      </c>
      <c r="L759" s="90" t="s">
        <v>24</v>
      </c>
      <c r="M759" s="90" t="s">
        <v>24</v>
      </c>
      <c r="N759" s="90" t="s">
        <v>24</v>
      </c>
      <c r="O759" s="90" t="s">
        <v>24</v>
      </c>
      <c r="P759" s="90" t="s">
        <v>24</v>
      </c>
      <c r="Q759" s="90" t="s">
        <v>24</v>
      </c>
      <c r="R759" s="90" t="s">
        <v>24</v>
      </c>
      <c r="S759" s="90" t="s">
        <v>24</v>
      </c>
      <c r="T759" s="90" t="s">
        <v>24</v>
      </c>
      <c r="U759" s="90" t="s">
        <v>24</v>
      </c>
      <c r="V759" s="90" t="s">
        <v>24</v>
      </c>
      <c r="W759" s="90" t="s">
        <v>24</v>
      </c>
      <c r="X759" s="90" t="s">
        <v>24</v>
      </c>
      <c r="Y759" t="str">
        <f t="shared" si="79"/>
        <v>04-2023</v>
      </c>
      <c r="Z759">
        <f t="shared" si="80"/>
        <v>0</v>
      </c>
      <c r="AA759">
        <f t="shared" si="81"/>
        <v>0</v>
      </c>
      <c r="AB759">
        <f t="shared" si="82"/>
        <v>0</v>
      </c>
      <c r="AC759" t="str">
        <f t="shared" si="83"/>
        <v>L36</v>
      </c>
    </row>
    <row r="760" spans="1:29">
      <c r="A760" t="str">
        <f t="shared" si="78"/>
        <v>04-2023</v>
      </c>
      <c r="B760" s="93">
        <v>45026</v>
      </c>
      <c r="C760" s="90">
        <v>53800</v>
      </c>
      <c r="D760" s="90">
        <v>54300</v>
      </c>
      <c r="E760" s="90">
        <v>52500</v>
      </c>
      <c r="F760" s="90">
        <v>51200</v>
      </c>
      <c r="G760" s="90">
        <v>56800</v>
      </c>
      <c r="H760" s="91" t="s">
        <v>25</v>
      </c>
      <c r="I760" s="90">
        <v>53500</v>
      </c>
      <c r="J760" s="90">
        <v>53000</v>
      </c>
      <c r="K760" s="90">
        <v>55500</v>
      </c>
      <c r="L760" s="91" t="s">
        <v>25</v>
      </c>
      <c r="M760" s="90">
        <v>53300</v>
      </c>
      <c r="N760" s="90">
        <v>55000</v>
      </c>
      <c r="O760" s="90">
        <v>50800</v>
      </c>
      <c r="P760" s="90">
        <v>52100</v>
      </c>
      <c r="Q760" s="90">
        <v>49700</v>
      </c>
      <c r="R760" s="90">
        <v>50100</v>
      </c>
      <c r="S760" s="90">
        <v>50200</v>
      </c>
      <c r="T760" s="90">
        <v>53700</v>
      </c>
      <c r="U760" s="90">
        <v>53000</v>
      </c>
      <c r="V760" s="90">
        <v>53500</v>
      </c>
      <c r="W760" s="90">
        <v>56400</v>
      </c>
      <c r="X760" s="90">
        <v>58800</v>
      </c>
      <c r="Y760" t="str">
        <f t="shared" si="79"/>
        <v>04-2023</v>
      </c>
      <c r="Z760">
        <f t="shared" si="80"/>
        <v>0</v>
      </c>
      <c r="AA760">
        <f t="shared" si="81"/>
        <v>0</v>
      </c>
      <c r="AB760">
        <f t="shared" si="82"/>
        <v>0</v>
      </c>
      <c r="AC760" t="str">
        <f t="shared" si="83"/>
        <v>L36</v>
      </c>
    </row>
    <row r="761" spans="1:29">
      <c r="A761" t="str">
        <f t="shared" si="78"/>
        <v>04-2023</v>
      </c>
      <c r="B761" s="93">
        <v>45027</v>
      </c>
      <c r="C761" s="90">
        <v>53600</v>
      </c>
      <c r="D761" s="90">
        <v>54300</v>
      </c>
      <c r="E761" s="90">
        <v>52400</v>
      </c>
      <c r="F761" s="90">
        <v>51000</v>
      </c>
      <c r="G761" s="90">
        <v>56800</v>
      </c>
      <c r="H761" s="91" t="s">
        <v>25</v>
      </c>
      <c r="I761" s="90">
        <v>53500</v>
      </c>
      <c r="J761" s="90">
        <v>52800</v>
      </c>
      <c r="K761" s="90">
        <v>55500</v>
      </c>
      <c r="L761" s="91" t="s">
        <v>25</v>
      </c>
      <c r="M761" s="90">
        <v>53200</v>
      </c>
      <c r="N761" s="90">
        <v>54600</v>
      </c>
      <c r="O761" s="90">
        <v>50500</v>
      </c>
      <c r="P761" s="90">
        <v>52000</v>
      </c>
      <c r="Q761" s="90">
        <v>49500</v>
      </c>
      <c r="R761" s="90">
        <v>49900</v>
      </c>
      <c r="S761" s="90">
        <v>50100</v>
      </c>
      <c r="T761" s="90">
        <v>53500</v>
      </c>
      <c r="U761" s="90">
        <v>52800</v>
      </c>
      <c r="V761" s="90">
        <v>53500</v>
      </c>
      <c r="W761" s="90">
        <v>56400</v>
      </c>
      <c r="X761" s="90">
        <v>58800</v>
      </c>
      <c r="Y761" t="str">
        <f t="shared" si="79"/>
        <v>04-2023</v>
      </c>
      <c r="Z761">
        <f t="shared" si="80"/>
        <v>0</v>
      </c>
      <c r="AA761">
        <f t="shared" si="81"/>
        <v>0</v>
      </c>
      <c r="AB761">
        <f t="shared" si="82"/>
        <v>0</v>
      </c>
      <c r="AC761" t="str">
        <f t="shared" si="83"/>
        <v>L36</v>
      </c>
    </row>
    <row r="762" spans="1:29">
      <c r="A762" t="str">
        <f t="shared" si="78"/>
        <v>04-2023</v>
      </c>
      <c r="B762" s="93">
        <v>45028</v>
      </c>
      <c r="C762" s="90">
        <v>53600</v>
      </c>
      <c r="D762" s="90">
        <v>54300</v>
      </c>
      <c r="E762" s="90">
        <v>52200</v>
      </c>
      <c r="F762" s="90">
        <v>50800</v>
      </c>
      <c r="G762" s="90">
        <v>56800</v>
      </c>
      <c r="H762" s="91" t="s">
        <v>25</v>
      </c>
      <c r="I762" s="90">
        <v>53500</v>
      </c>
      <c r="J762" s="90">
        <v>52800</v>
      </c>
      <c r="K762" s="90">
        <v>55300</v>
      </c>
      <c r="L762" s="91" t="s">
        <v>25</v>
      </c>
      <c r="M762" s="90">
        <v>53400</v>
      </c>
      <c r="N762" s="90">
        <v>54600</v>
      </c>
      <c r="O762" s="90">
        <v>50600</v>
      </c>
      <c r="P762" s="90">
        <v>52000</v>
      </c>
      <c r="Q762" s="90">
        <v>50000</v>
      </c>
      <c r="R762" s="90">
        <v>50100</v>
      </c>
      <c r="S762" s="90">
        <v>50400</v>
      </c>
      <c r="T762" s="90">
        <v>53300</v>
      </c>
      <c r="U762" s="90">
        <v>52800</v>
      </c>
      <c r="V762" s="90">
        <v>53500</v>
      </c>
      <c r="W762" s="90">
        <v>56000</v>
      </c>
      <c r="X762" s="90">
        <v>58600</v>
      </c>
      <c r="Y762" t="str">
        <f t="shared" si="79"/>
        <v>04-2023</v>
      </c>
      <c r="Z762">
        <f t="shared" si="80"/>
        <v>0</v>
      </c>
      <c r="AA762">
        <f t="shared" si="81"/>
        <v>0</v>
      </c>
      <c r="AB762">
        <f t="shared" si="82"/>
        <v>0</v>
      </c>
      <c r="AC762" t="str">
        <f t="shared" si="83"/>
        <v>L36</v>
      </c>
    </row>
    <row r="763" spans="1:29">
      <c r="A763" t="str">
        <f t="shared" si="78"/>
        <v>04-2023</v>
      </c>
      <c r="B763" s="93">
        <v>45029</v>
      </c>
      <c r="C763" s="90">
        <v>53600</v>
      </c>
      <c r="D763" s="90">
        <v>54300</v>
      </c>
      <c r="E763" s="90">
        <v>52400</v>
      </c>
      <c r="F763" s="90">
        <v>51200</v>
      </c>
      <c r="G763" s="90">
        <v>56800</v>
      </c>
      <c r="H763" s="91" t="s">
        <v>25</v>
      </c>
      <c r="I763" s="90">
        <v>53500</v>
      </c>
      <c r="J763" s="90">
        <v>53000</v>
      </c>
      <c r="K763" s="90">
        <v>55000</v>
      </c>
      <c r="L763" s="91" t="s">
        <v>25</v>
      </c>
      <c r="M763" s="90">
        <v>53400</v>
      </c>
      <c r="N763" s="90">
        <v>54600</v>
      </c>
      <c r="O763" s="90">
        <v>51000</v>
      </c>
      <c r="P763" s="90">
        <v>52000</v>
      </c>
      <c r="Q763" s="90">
        <v>49950</v>
      </c>
      <c r="R763" s="90">
        <v>50200</v>
      </c>
      <c r="S763" s="90">
        <v>50500</v>
      </c>
      <c r="T763" s="90">
        <v>53700</v>
      </c>
      <c r="U763" s="90">
        <v>52900</v>
      </c>
      <c r="V763" s="90">
        <v>53500</v>
      </c>
      <c r="W763" s="90">
        <v>56000</v>
      </c>
      <c r="X763" s="90">
        <v>58600</v>
      </c>
      <c r="Y763" t="str">
        <f t="shared" si="79"/>
        <v>04-2023</v>
      </c>
      <c r="Z763">
        <f t="shared" si="80"/>
        <v>0</v>
      </c>
      <c r="AA763">
        <f t="shared" si="81"/>
        <v>0</v>
      </c>
      <c r="AB763">
        <f t="shared" si="82"/>
        <v>0</v>
      </c>
      <c r="AC763" t="str">
        <f t="shared" si="83"/>
        <v>L36</v>
      </c>
    </row>
    <row r="764" spans="1:29">
      <c r="A764" t="str">
        <f t="shared" si="78"/>
        <v>04-2023</v>
      </c>
      <c r="B764" s="93">
        <v>45030</v>
      </c>
      <c r="C764" s="90">
        <v>53800</v>
      </c>
      <c r="D764" s="91" t="s">
        <v>25</v>
      </c>
      <c r="E764" s="90">
        <v>52400</v>
      </c>
      <c r="F764" s="90">
        <v>51500</v>
      </c>
      <c r="G764" s="90">
        <v>56600</v>
      </c>
      <c r="H764" s="91" t="s">
        <v>25</v>
      </c>
      <c r="I764" s="90">
        <v>54000</v>
      </c>
      <c r="J764" s="90">
        <v>53300</v>
      </c>
      <c r="K764" s="90">
        <v>55000</v>
      </c>
      <c r="L764" s="91" t="s">
        <v>25</v>
      </c>
      <c r="M764" s="90">
        <v>53700</v>
      </c>
      <c r="N764" s="90">
        <v>54600</v>
      </c>
      <c r="O764" s="90">
        <v>51300</v>
      </c>
      <c r="P764" s="90">
        <v>52600</v>
      </c>
      <c r="Q764" s="90">
        <v>50500</v>
      </c>
      <c r="R764" s="90">
        <v>50900</v>
      </c>
      <c r="S764" s="90">
        <v>50700</v>
      </c>
      <c r="T764" s="90">
        <v>54000</v>
      </c>
      <c r="U764" s="90">
        <v>53500</v>
      </c>
      <c r="V764" s="90">
        <v>53500</v>
      </c>
      <c r="W764" s="90">
        <v>56000</v>
      </c>
      <c r="X764" s="90">
        <v>58600</v>
      </c>
      <c r="Y764" t="str">
        <f t="shared" si="79"/>
        <v>04-2023</v>
      </c>
      <c r="Z764">
        <f t="shared" si="80"/>
        <v>0</v>
      </c>
      <c r="AA764">
        <f t="shared" si="81"/>
        <v>0</v>
      </c>
      <c r="AB764">
        <f t="shared" si="82"/>
        <v>0</v>
      </c>
      <c r="AC764" t="str">
        <f t="shared" si="83"/>
        <v>L36</v>
      </c>
    </row>
    <row r="765" spans="1:29">
      <c r="A765" t="str">
        <f t="shared" si="78"/>
        <v>04-2023</v>
      </c>
      <c r="B765" s="93">
        <v>45031</v>
      </c>
      <c r="C765" s="90">
        <v>53800</v>
      </c>
      <c r="D765" s="90">
        <v>54500</v>
      </c>
      <c r="E765" s="90">
        <v>52400</v>
      </c>
      <c r="F765" s="90">
        <v>51300</v>
      </c>
      <c r="G765" s="90">
        <v>56600</v>
      </c>
      <c r="H765" s="91" t="s">
        <v>25</v>
      </c>
      <c r="I765" s="90">
        <v>54000</v>
      </c>
      <c r="J765" s="90">
        <v>53200</v>
      </c>
      <c r="K765" s="90">
        <v>55000</v>
      </c>
      <c r="L765" s="91" t="s">
        <v>25</v>
      </c>
      <c r="M765" s="90">
        <v>53700</v>
      </c>
      <c r="N765" s="90">
        <v>54600</v>
      </c>
      <c r="O765" s="90">
        <v>51300</v>
      </c>
      <c r="P765" s="90">
        <v>52600</v>
      </c>
      <c r="Q765" s="90">
        <v>50550</v>
      </c>
      <c r="R765" s="90">
        <v>50900</v>
      </c>
      <c r="S765" s="90">
        <v>50700</v>
      </c>
      <c r="T765" s="90">
        <v>53800</v>
      </c>
      <c r="U765" s="90">
        <v>53500</v>
      </c>
      <c r="V765" s="90">
        <v>53500</v>
      </c>
      <c r="W765" s="90">
        <v>56000</v>
      </c>
      <c r="X765" s="90">
        <v>58600</v>
      </c>
      <c r="Y765" t="str">
        <f t="shared" si="79"/>
        <v>04-2023</v>
      </c>
      <c r="Z765">
        <f t="shared" si="80"/>
        <v>0</v>
      </c>
      <c r="AA765">
        <f t="shared" si="81"/>
        <v>0</v>
      </c>
      <c r="AB765">
        <f t="shared" si="82"/>
        <v>0</v>
      </c>
      <c r="AC765" t="str">
        <f t="shared" si="83"/>
        <v>L36</v>
      </c>
    </row>
    <row r="766" spans="1:29">
      <c r="A766" t="str">
        <f t="shared" si="78"/>
        <v>04-2023</v>
      </c>
      <c r="B766" s="93">
        <v>45032</v>
      </c>
      <c r="C766" s="90" t="s">
        <v>24</v>
      </c>
      <c r="D766" s="90" t="s">
        <v>24</v>
      </c>
      <c r="E766" s="90" t="s">
        <v>24</v>
      </c>
      <c r="F766" s="90" t="s">
        <v>24</v>
      </c>
      <c r="G766" s="90" t="s">
        <v>24</v>
      </c>
      <c r="H766" s="90" t="s">
        <v>24</v>
      </c>
      <c r="I766" s="90" t="s">
        <v>24</v>
      </c>
      <c r="J766" s="90" t="s">
        <v>24</v>
      </c>
      <c r="K766" s="90" t="s">
        <v>24</v>
      </c>
      <c r="L766" s="90" t="s">
        <v>24</v>
      </c>
      <c r="M766" s="90" t="s">
        <v>24</v>
      </c>
      <c r="N766" s="90" t="s">
        <v>24</v>
      </c>
      <c r="O766" s="90" t="s">
        <v>24</v>
      </c>
      <c r="P766" s="90" t="s">
        <v>24</v>
      </c>
      <c r="Q766" s="90" t="s">
        <v>24</v>
      </c>
      <c r="R766" s="90" t="s">
        <v>24</v>
      </c>
      <c r="S766" s="90" t="s">
        <v>24</v>
      </c>
      <c r="T766" s="90" t="s">
        <v>24</v>
      </c>
      <c r="U766" s="90" t="s">
        <v>24</v>
      </c>
      <c r="V766" s="90" t="s">
        <v>24</v>
      </c>
      <c r="W766" s="90" t="s">
        <v>24</v>
      </c>
      <c r="X766" s="90" t="s">
        <v>24</v>
      </c>
      <c r="Y766" t="str">
        <f t="shared" si="79"/>
        <v>04-2023</v>
      </c>
      <c r="Z766">
        <f t="shared" si="80"/>
        <v>0</v>
      </c>
      <c r="AA766">
        <f t="shared" si="81"/>
        <v>0</v>
      </c>
      <c r="AB766">
        <f t="shared" si="82"/>
        <v>0</v>
      </c>
      <c r="AC766" t="str">
        <f t="shared" si="83"/>
        <v>L36</v>
      </c>
    </row>
    <row r="767" spans="1:29">
      <c r="A767" t="str">
        <f t="shared" si="78"/>
        <v>04-2023</v>
      </c>
      <c r="B767" s="93">
        <v>45033</v>
      </c>
      <c r="C767" s="90">
        <v>53800</v>
      </c>
      <c r="D767" s="90">
        <v>54300</v>
      </c>
      <c r="E767" s="90">
        <v>52900</v>
      </c>
      <c r="F767" s="90">
        <v>51700</v>
      </c>
      <c r="G767" s="90">
        <v>56600</v>
      </c>
      <c r="H767" s="91" t="s">
        <v>25</v>
      </c>
      <c r="I767" s="90">
        <v>54000</v>
      </c>
      <c r="J767" s="90">
        <v>53400</v>
      </c>
      <c r="K767" s="90">
        <v>55000</v>
      </c>
      <c r="L767" s="91" t="s">
        <v>25</v>
      </c>
      <c r="M767" s="90">
        <v>53900</v>
      </c>
      <c r="N767" s="90">
        <v>54600</v>
      </c>
      <c r="O767" s="90">
        <v>51500</v>
      </c>
      <c r="P767" s="90">
        <v>52600</v>
      </c>
      <c r="Q767" s="90">
        <v>50500</v>
      </c>
      <c r="R767" s="90">
        <v>50900</v>
      </c>
      <c r="S767" s="90">
        <v>50800</v>
      </c>
      <c r="T767" s="90">
        <v>54200</v>
      </c>
      <c r="U767" s="90">
        <v>53800</v>
      </c>
      <c r="V767" s="90">
        <v>53500</v>
      </c>
      <c r="W767" s="90">
        <v>56000</v>
      </c>
      <c r="X767" s="90">
        <v>58600</v>
      </c>
      <c r="Y767" t="str">
        <f t="shared" si="79"/>
        <v>04-2023</v>
      </c>
      <c r="Z767">
        <f t="shared" si="80"/>
        <v>0</v>
      </c>
      <c r="AA767">
        <f t="shared" si="81"/>
        <v>0</v>
      </c>
      <c r="AB767">
        <f t="shared" si="82"/>
        <v>0</v>
      </c>
      <c r="AC767" t="str">
        <f t="shared" si="83"/>
        <v>L36</v>
      </c>
    </row>
    <row r="768" spans="1:29">
      <c r="A768" t="str">
        <f t="shared" si="78"/>
        <v>04-2023</v>
      </c>
      <c r="B768" s="93">
        <v>45034</v>
      </c>
      <c r="C768" s="90">
        <v>53900</v>
      </c>
      <c r="D768" s="90">
        <v>54200</v>
      </c>
      <c r="E768" s="90">
        <v>52700</v>
      </c>
      <c r="F768" s="90">
        <v>51400</v>
      </c>
      <c r="G768" s="90">
        <v>56600</v>
      </c>
      <c r="H768" s="91" t="s">
        <v>25</v>
      </c>
      <c r="I768" s="90">
        <v>54000</v>
      </c>
      <c r="J768" s="90">
        <v>53400</v>
      </c>
      <c r="K768" s="90">
        <v>55000</v>
      </c>
      <c r="L768" s="91" t="s">
        <v>25</v>
      </c>
      <c r="M768" s="90">
        <v>53900</v>
      </c>
      <c r="N768" s="90">
        <v>55000</v>
      </c>
      <c r="O768" s="90">
        <v>51600</v>
      </c>
      <c r="P768" s="90">
        <v>52700</v>
      </c>
      <c r="Q768" s="90">
        <v>50500</v>
      </c>
      <c r="R768" s="90">
        <v>50700</v>
      </c>
      <c r="S768" s="90">
        <v>50800</v>
      </c>
      <c r="T768" s="90">
        <v>53900</v>
      </c>
      <c r="U768" s="90">
        <v>53800</v>
      </c>
      <c r="V768" s="90">
        <v>53500</v>
      </c>
      <c r="W768" s="90">
        <v>56000</v>
      </c>
      <c r="X768" s="90">
        <v>58700</v>
      </c>
      <c r="Y768" t="str">
        <f t="shared" si="79"/>
        <v>04-2023</v>
      </c>
      <c r="Z768">
        <f t="shared" si="80"/>
        <v>0</v>
      </c>
      <c r="AA768">
        <f t="shared" si="81"/>
        <v>0</v>
      </c>
      <c r="AB768">
        <f t="shared" si="82"/>
        <v>0</v>
      </c>
      <c r="AC768" t="str">
        <f t="shared" si="83"/>
        <v>L36</v>
      </c>
    </row>
    <row r="769" spans="1:29">
      <c r="A769" t="str">
        <f t="shared" si="78"/>
        <v>04-2023</v>
      </c>
      <c r="B769" s="93">
        <v>45035</v>
      </c>
      <c r="C769" s="90">
        <v>53900</v>
      </c>
      <c r="D769" s="90">
        <v>54200</v>
      </c>
      <c r="E769" s="90">
        <v>52600</v>
      </c>
      <c r="F769" s="90">
        <v>51000</v>
      </c>
      <c r="G769" s="90">
        <v>56600</v>
      </c>
      <c r="H769" s="91" t="s">
        <v>25</v>
      </c>
      <c r="I769" s="90">
        <v>53500</v>
      </c>
      <c r="J769" s="90">
        <v>53200</v>
      </c>
      <c r="K769" s="90">
        <v>55000</v>
      </c>
      <c r="L769" s="91" t="s">
        <v>25</v>
      </c>
      <c r="M769" s="90">
        <v>53500</v>
      </c>
      <c r="N769" s="90">
        <v>55000</v>
      </c>
      <c r="O769" s="90">
        <v>51300</v>
      </c>
      <c r="P769" s="90">
        <v>52300</v>
      </c>
      <c r="Q769" s="90">
        <v>50000</v>
      </c>
      <c r="R769" s="90">
        <v>50600</v>
      </c>
      <c r="S769" s="90">
        <v>50500</v>
      </c>
      <c r="T769" s="90">
        <v>53500</v>
      </c>
      <c r="U769" s="90">
        <v>53700</v>
      </c>
      <c r="V769" s="90">
        <v>53500</v>
      </c>
      <c r="W769" s="90">
        <v>56000</v>
      </c>
      <c r="X769" s="90">
        <v>58700</v>
      </c>
      <c r="Y769" t="str">
        <f t="shared" si="79"/>
        <v>04-2023</v>
      </c>
      <c r="Z769">
        <f t="shared" si="80"/>
        <v>0</v>
      </c>
      <c r="AA769">
        <f t="shared" si="81"/>
        <v>0</v>
      </c>
      <c r="AB769">
        <f t="shared" si="82"/>
        <v>0</v>
      </c>
      <c r="AC769" t="str">
        <f t="shared" si="83"/>
        <v>L36</v>
      </c>
    </row>
    <row r="770" spans="1:29">
      <c r="A770" t="str">
        <f t="shared" si="78"/>
        <v>04-2023</v>
      </c>
      <c r="B770" s="93">
        <v>45036</v>
      </c>
      <c r="C770" s="90">
        <v>53800</v>
      </c>
      <c r="D770" s="90">
        <v>54200</v>
      </c>
      <c r="E770" s="90">
        <v>52600</v>
      </c>
      <c r="F770" s="90">
        <v>51000</v>
      </c>
      <c r="G770" s="90">
        <v>56600</v>
      </c>
      <c r="H770" s="91" t="s">
        <v>25</v>
      </c>
      <c r="I770" s="90">
        <v>53500</v>
      </c>
      <c r="J770" s="90">
        <v>53200</v>
      </c>
      <c r="K770" s="90">
        <v>55000</v>
      </c>
      <c r="L770" s="91" t="s">
        <v>25</v>
      </c>
      <c r="M770" s="90">
        <v>53300</v>
      </c>
      <c r="N770" s="90">
        <v>55000</v>
      </c>
      <c r="O770" s="90">
        <v>51600</v>
      </c>
      <c r="P770" s="90">
        <v>52300</v>
      </c>
      <c r="Q770" s="90">
        <v>50100</v>
      </c>
      <c r="R770" s="90">
        <v>50500</v>
      </c>
      <c r="S770" s="90">
        <v>50500</v>
      </c>
      <c r="T770" s="90">
        <v>53500</v>
      </c>
      <c r="U770" s="90">
        <v>53700</v>
      </c>
      <c r="V770" s="90">
        <v>53500</v>
      </c>
      <c r="W770" s="90">
        <v>56000</v>
      </c>
      <c r="X770" s="90">
        <v>58700</v>
      </c>
      <c r="Y770" t="str">
        <f t="shared" si="79"/>
        <v>04-2023</v>
      </c>
      <c r="Z770">
        <f t="shared" si="80"/>
        <v>0</v>
      </c>
      <c r="AA770">
        <f t="shared" si="81"/>
        <v>0</v>
      </c>
      <c r="AB770">
        <f t="shared" si="82"/>
        <v>0</v>
      </c>
      <c r="AC770" t="str">
        <f t="shared" si="83"/>
        <v>L36</v>
      </c>
    </row>
    <row r="771" spans="1:29">
      <c r="A771" t="str">
        <f t="shared" si="78"/>
        <v>04-2023</v>
      </c>
      <c r="B771" s="93">
        <v>45037</v>
      </c>
      <c r="C771" s="90">
        <v>53600</v>
      </c>
      <c r="D771" s="90">
        <v>54000</v>
      </c>
      <c r="E771" s="90">
        <v>52500</v>
      </c>
      <c r="F771" s="90">
        <v>50600</v>
      </c>
      <c r="G771" s="90">
        <v>56500</v>
      </c>
      <c r="H771" s="91" t="s">
        <v>25</v>
      </c>
      <c r="I771" s="90">
        <v>53500</v>
      </c>
      <c r="J771" s="90">
        <v>52800</v>
      </c>
      <c r="K771" s="90">
        <v>55000</v>
      </c>
      <c r="L771" s="91" t="s">
        <v>25</v>
      </c>
      <c r="M771" s="90">
        <v>53200</v>
      </c>
      <c r="N771" s="90">
        <v>55000</v>
      </c>
      <c r="O771" s="90">
        <v>51300</v>
      </c>
      <c r="P771" s="90">
        <v>52000</v>
      </c>
      <c r="Q771" s="90">
        <v>50000</v>
      </c>
      <c r="R771" s="90">
        <v>50300</v>
      </c>
      <c r="S771" s="90">
        <v>50100</v>
      </c>
      <c r="T771" s="90">
        <v>53200</v>
      </c>
      <c r="U771" s="90">
        <v>53000</v>
      </c>
      <c r="V771" s="90">
        <v>53500</v>
      </c>
      <c r="W771" s="90">
        <v>55800</v>
      </c>
      <c r="X771" s="90">
        <v>58500</v>
      </c>
      <c r="Y771" t="str">
        <f t="shared" si="79"/>
        <v>04-2023</v>
      </c>
      <c r="Z771">
        <f t="shared" si="80"/>
        <v>0</v>
      </c>
      <c r="AA771">
        <f t="shared" si="81"/>
        <v>0</v>
      </c>
      <c r="AB771">
        <f t="shared" si="82"/>
        <v>0</v>
      </c>
      <c r="AC771" t="str">
        <f t="shared" si="83"/>
        <v>L36</v>
      </c>
    </row>
    <row r="772" spans="1:29">
      <c r="A772" t="str">
        <f t="shared" si="78"/>
        <v>04-2023</v>
      </c>
      <c r="B772" s="93">
        <v>45038</v>
      </c>
      <c r="C772" s="90">
        <v>53500</v>
      </c>
      <c r="D772" s="90">
        <v>54000</v>
      </c>
      <c r="E772" s="90">
        <v>52500</v>
      </c>
      <c r="F772" s="90">
        <v>50500</v>
      </c>
      <c r="G772" s="90">
        <v>56500</v>
      </c>
      <c r="H772" s="91" t="s">
        <v>25</v>
      </c>
      <c r="I772" s="90">
        <v>53500</v>
      </c>
      <c r="J772" s="90">
        <v>52800</v>
      </c>
      <c r="K772" s="90">
        <v>55000</v>
      </c>
      <c r="L772" s="91" t="s">
        <v>25</v>
      </c>
      <c r="M772" s="90">
        <v>53200</v>
      </c>
      <c r="N772" s="90">
        <v>54600</v>
      </c>
      <c r="O772" s="90">
        <v>51300</v>
      </c>
      <c r="P772" s="90">
        <v>52000</v>
      </c>
      <c r="Q772" s="90">
        <v>50000</v>
      </c>
      <c r="R772" s="90">
        <v>50500</v>
      </c>
      <c r="S772" s="90">
        <v>50300</v>
      </c>
      <c r="T772" s="90">
        <v>53000</v>
      </c>
      <c r="U772" s="90">
        <v>53200</v>
      </c>
      <c r="V772" s="90">
        <v>53500</v>
      </c>
      <c r="W772" s="90">
        <v>55700</v>
      </c>
      <c r="X772" s="90">
        <v>58500</v>
      </c>
      <c r="Y772" t="str">
        <f t="shared" si="79"/>
        <v>04-2023</v>
      </c>
      <c r="Z772">
        <f t="shared" si="80"/>
        <v>0</v>
      </c>
      <c r="AA772">
        <f t="shared" si="81"/>
        <v>0</v>
      </c>
      <c r="AB772">
        <f t="shared" si="82"/>
        <v>0</v>
      </c>
      <c r="AC772" t="str">
        <f t="shared" si="83"/>
        <v>L36</v>
      </c>
    </row>
    <row r="773" spans="1:29">
      <c r="A773" t="str">
        <f t="shared" si="78"/>
        <v>04-2023</v>
      </c>
      <c r="B773" s="93">
        <v>45039</v>
      </c>
      <c r="C773" s="90" t="s">
        <v>24</v>
      </c>
      <c r="D773" s="90" t="s">
        <v>24</v>
      </c>
      <c r="E773" s="90" t="s">
        <v>24</v>
      </c>
      <c r="F773" s="90" t="s">
        <v>24</v>
      </c>
      <c r="G773" s="90" t="s">
        <v>24</v>
      </c>
      <c r="H773" s="90" t="s">
        <v>24</v>
      </c>
      <c r="I773" s="90" t="s">
        <v>24</v>
      </c>
      <c r="J773" s="90" t="s">
        <v>24</v>
      </c>
      <c r="K773" s="90" t="s">
        <v>24</v>
      </c>
      <c r="L773" s="90" t="s">
        <v>24</v>
      </c>
      <c r="M773" s="90" t="s">
        <v>24</v>
      </c>
      <c r="N773" s="90" t="s">
        <v>24</v>
      </c>
      <c r="O773" s="90" t="s">
        <v>24</v>
      </c>
      <c r="P773" s="90" t="s">
        <v>24</v>
      </c>
      <c r="Q773" s="90" t="s">
        <v>24</v>
      </c>
      <c r="R773" s="90" t="s">
        <v>24</v>
      </c>
      <c r="S773" s="90" t="s">
        <v>24</v>
      </c>
      <c r="T773" s="90" t="s">
        <v>24</v>
      </c>
      <c r="U773" s="90" t="s">
        <v>24</v>
      </c>
      <c r="V773" s="90" t="s">
        <v>24</v>
      </c>
      <c r="W773" s="90" t="s">
        <v>24</v>
      </c>
      <c r="X773" s="90" t="s">
        <v>24</v>
      </c>
      <c r="Y773" t="str">
        <f t="shared" si="79"/>
        <v>04-2023</v>
      </c>
      <c r="Z773">
        <f t="shared" si="80"/>
        <v>0</v>
      </c>
      <c r="AA773">
        <f t="shared" si="81"/>
        <v>0</v>
      </c>
      <c r="AB773">
        <f t="shared" si="82"/>
        <v>0</v>
      </c>
      <c r="AC773" t="str">
        <f t="shared" si="83"/>
        <v>L36</v>
      </c>
    </row>
    <row r="774" spans="1:29">
      <c r="A774" t="str">
        <f t="shared" si="78"/>
        <v>04-2023</v>
      </c>
      <c r="B774" s="93">
        <v>45040</v>
      </c>
      <c r="C774" s="90">
        <v>53200</v>
      </c>
      <c r="D774" s="90">
        <v>53800</v>
      </c>
      <c r="E774" s="90">
        <v>52300</v>
      </c>
      <c r="F774" s="90">
        <v>50300</v>
      </c>
      <c r="G774" s="90">
        <v>55800</v>
      </c>
      <c r="H774" s="91" t="s">
        <v>25</v>
      </c>
      <c r="I774" s="90">
        <v>53000</v>
      </c>
      <c r="J774" s="90">
        <v>52500</v>
      </c>
      <c r="K774" s="90">
        <v>54900</v>
      </c>
      <c r="L774" s="91" t="s">
        <v>25</v>
      </c>
      <c r="M774" s="90">
        <v>52900</v>
      </c>
      <c r="N774" s="90">
        <v>54400</v>
      </c>
      <c r="O774" s="90">
        <v>51000</v>
      </c>
      <c r="P774" s="90">
        <v>51800</v>
      </c>
      <c r="Q774" s="90">
        <v>49650</v>
      </c>
      <c r="R774" s="90">
        <v>49900</v>
      </c>
      <c r="S774" s="90">
        <v>50000</v>
      </c>
      <c r="T774" s="90">
        <v>52800</v>
      </c>
      <c r="U774" s="90">
        <v>53200</v>
      </c>
      <c r="V774" s="90">
        <v>53500</v>
      </c>
      <c r="W774" s="90">
        <v>55700</v>
      </c>
      <c r="X774" s="90">
        <v>58300</v>
      </c>
      <c r="Y774" t="str">
        <f t="shared" si="79"/>
        <v>04-2023</v>
      </c>
      <c r="Z774">
        <f t="shared" si="80"/>
        <v>0</v>
      </c>
      <c r="AA774">
        <f t="shared" si="81"/>
        <v>0</v>
      </c>
      <c r="AB774">
        <f t="shared" si="82"/>
        <v>0</v>
      </c>
      <c r="AC774" t="str">
        <f t="shared" si="83"/>
        <v>L36</v>
      </c>
    </row>
    <row r="775" spans="1:29">
      <c r="A775" t="str">
        <f t="shared" si="78"/>
        <v>04-2023</v>
      </c>
      <c r="B775" s="93">
        <v>45041</v>
      </c>
      <c r="C775" s="90">
        <v>52900</v>
      </c>
      <c r="D775" s="90">
        <v>53700</v>
      </c>
      <c r="E775" s="90">
        <v>52100</v>
      </c>
      <c r="F775" s="90">
        <v>50000</v>
      </c>
      <c r="G775" s="90">
        <v>55300</v>
      </c>
      <c r="H775" s="91" t="s">
        <v>25</v>
      </c>
      <c r="I775" s="90">
        <v>53000</v>
      </c>
      <c r="J775" s="90">
        <v>52200</v>
      </c>
      <c r="K775" s="90">
        <v>54500</v>
      </c>
      <c r="L775" s="91" t="s">
        <v>25</v>
      </c>
      <c r="M775" s="90">
        <v>52500</v>
      </c>
      <c r="N775" s="90">
        <v>54400</v>
      </c>
      <c r="O775" s="90">
        <v>50800</v>
      </c>
      <c r="P775" s="90">
        <v>51700</v>
      </c>
      <c r="Q775" s="90">
        <v>49500</v>
      </c>
      <c r="R775" s="90">
        <v>49800</v>
      </c>
      <c r="S775" s="90">
        <v>49800</v>
      </c>
      <c r="T775" s="90">
        <v>52500</v>
      </c>
      <c r="U775" s="90">
        <v>52400</v>
      </c>
      <c r="V775" s="90">
        <v>53300</v>
      </c>
      <c r="W775" s="90">
        <v>55500</v>
      </c>
      <c r="X775" s="90">
        <v>58100</v>
      </c>
      <c r="Y775" t="str">
        <f t="shared" si="79"/>
        <v>04-2023</v>
      </c>
      <c r="Z775">
        <f t="shared" si="80"/>
        <v>0</v>
      </c>
      <c r="AA775">
        <f t="shared" si="81"/>
        <v>0</v>
      </c>
      <c r="AB775">
        <f t="shared" si="82"/>
        <v>0</v>
      </c>
      <c r="AC775" t="str">
        <f t="shared" si="83"/>
        <v>L36</v>
      </c>
    </row>
    <row r="776" spans="1:29">
      <c r="A776" t="str">
        <f t="shared" si="78"/>
        <v>04-2023</v>
      </c>
      <c r="B776" s="93">
        <v>45042</v>
      </c>
      <c r="C776" s="90">
        <v>52900</v>
      </c>
      <c r="D776" s="90">
        <v>53700</v>
      </c>
      <c r="E776" s="90">
        <v>52100</v>
      </c>
      <c r="F776" s="90">
        <v>50000</v>
      </c>
      <c r="G776" s="90">
        <v>55100</v>
      </c>
      <c r="H776" s="91" t="s">
        <v>25</v>
      </c>
      <c r="I776" s="90">
        <v>52700</v>
      </c>
      <c r="J776" s="90">
        <v>52200</v>
      </c>
      <c r="K776" s="90">
        <v>54500</v>
      </c>
      <c r="L776" s="91" t="s">
        <v>25</v>
      </c>
      <c r="M776" s="90">
        <v>52500</v>
      </c>
      <c r="N776" s="90">
        <v>54400</v>
      </c>
      <c r="O776" s="90">
        <v>51000</v>
      </c>
      <c r="P776" s="90">
        <v>51700</v>
      </c>
      <c r="Q776" s="90">
        <v>49500</v>
      </c>
      <c r="R776" s="90">
        <v>49800</v>
      </c>
      <c r="S776" s="90">
        <v>49800</v>
      </c>
      <c r="T776" s="90">
        <v>52500</v>
      </c>
      <c r="U776" s="90">
        <v>52400</v>
      </c>
      <c r="V776" s="90">
        <v>53300</v>
      </c>
      <c r="W776" s="90">
        <v>55500</v>
      </c>
      <c r="X776" s="90">
        <v>58100</v>
      </c>
      <c r="Y776" t="str">
        <f t="shared" si="79"/>
        <v>04-2023</v>
      </c>
      <c r="Z776">
        <f t="shared" si="80"/>
        <v>0</v>
      </c>
      <c r="AA776">
        <f t="shared" si="81"/>
        <v>0</v>
      </c>
      <c r="AB776">
        <f t="shared" si="82"/>
        <v>0</v>
      </c>
      <c r="AC776" t="str">
        <f t="shared" si="83"/>
        <v>L36</v>
      </c>
    </row>
    <row r="777" spans="1:29">
      <c r="A777" t="str">
        <f t="shared" si="78"/>
        <v>04-2023</v>
      </c>
      <c r="B777" s="93">
        <v>45043</v>
      </c>
      <c r="C777" s="90">
        <v>52900</v>
      </c>
      <c r="D777" s="90">
        <v>53500</v>
      </c>
      <c r="E777" s="90">
        <v>52100</v>
      </c>
      <c r="F777" s="90">
        <v>49800</v>
      </c>
      <c r="G777" s="90">
        <v>55100</v>
      </c>
      <c r="H777" s="91" t="s">
        <v>25</v>
      </c>
      <c r="I777" s="90">
        <v>52500</v>
      </c>
      <c r="J777" s="90">
        <v>52200</v>
      </c>
      <c r="K777" s="90">
        <v>54500</v>
      </c>
      <c r="L777" s="91" t="s">
        <v>25</v>
      </c>
      <c r="M777" s="90">
        <v>52500</v>
      </c>
      <c r="N777" s="90">
        <v>54400</v>
      </c>
      <c r="O777" s="90">
        <v>50800</v>
      </c>
      <c r="P777" s="90">
        <v>51700</v>
      </c>
      <c r="Q777" s="90">
        <v>49350</v>
      </c>
      <c r="R777" s="90">
        <v>49700</v>
      </c>
      <c r="S777" s="90">
        <v>49800</v>
      </c>
      <c r="T777" s="90">
        <v>52300</v>
      </c>
      <c r="U777" s="90">
        <v>52300</v>
      </c>
      <c r="V777" s="90">
        <v>53300</v>
      </c>
      <c r="W777" s="90">
        <v>55500</v>
      </c>
      <c r="X777" s="90">
        <v>58100</v>
      </c>
      <c r="Y777" t="str">
        <f t="shared" si="79"/>
        <v>04-2023</v>
      </c>
      <c r="Z777">
        <f t="shared" si="80"/>
        <v>0</v>
      </c>
      <c r="AA777">
        <f t="shared" si="81"/>
        <v>0</v>
      </c>
      <c r="AB777">
        <f t="shared" si="82"/>
        <v>0</v>
      </c>
      <c r="AC777" t="str">
        <f t="shared" si="83"/>
        <v>L36</v>
      </c>
    </row>
    <row r="778" spans="1:29">
      <c r="A778" t="str">
        <f t="shared" si="78"/>
        <v>04-2023</v>
      </c>
      <c r="B778" s="93">
        <v>45044</v>
      </c>
      <c r="C778" s="90">
        <v>52700</v>
      </c>
      <c r="D778" s="90">
        <v>53500</v>
      </c>
      <c r="E778" s="90">
        <v>52100</v>
      </c>
      <c r="F778" s="90">
        <v>49800</v>
      </c>
      <c r="G778" s="90">
        <v>54800</v>
      </c>
      <c r="H778" s="91" t="s">
        <v>25</v>
      </c>
      <c r="I778" s="90">
        <v>52500</v>
      </c>
      <c r="J778" s="90">
        <v>52200</v>
      </c>
      <c r="K778" s="90">
        <v>54500</v>
      </c>
      <c r="L778" s="91" t="s">
        <v>25</v>
      </c>
      <c r="M778" s="90">
        <v>52500</v>
      </c>
      <c r="N778" s="90">
        <v>54400</v>
      </c>
      <c r="O778" s="90">
        <v>51000</v>
      </c>
      <c r="P778" s="90">
        <v>51800</v>
      </c>
      <c r="Q778" s="90">
        <v>49450</v>
      </c>
      <c r="R778" s="90">
        <v>49600</v>
      </c>
      <c r="S778" s="90">
        <v>49700</v>
      </c>
      <c r="T778" s="90">
        <v>52300</v>
      </c>
      <c r="U778" s="90">
        <v>52000</v>
      </c>
      <c r="V778" s="90">
        <v>53300</v>
      </c>
      <c r="W778" s="90">
        <v>55100</v>
      </c>
      <c r="X778" s="90">
        <v>57900</v>
      </c>
      <c r="Y778" t="str">
        <f t="shared" si="79"/>
        <v>04-2023</v>
      </c>
      <c r="Z778">
        <f t="shared" si="80"/>
        <v>0</v>
      </c>
      <c r="AA778">
        <f t="shared" si="81"/>
        <v>0</v>
      </c>
      <c r="AB778">
        <f t="shared" si="82"/>
        <v>0</v>
      </c>
      <c r="AC778" t="str">
        <f t="shared" si="83"/>
        <v>L36</v>
      </c>
    </row>
    <row r="779" spans="1:29">
      <c r="A779" t="str">
        <f t="shared" si="78"/>
        <v>04-2023</v>
      </c>
      <c r="B779" s="93">
        <v>45045</v>
      </c>
      <c r="C779" s="90">
        <v>52500</v>
      </c>
      <c r="D779" s="90">
        <v>53300</v>
      </c>
      <c r="E779" s="90">
        <v>52000</v>
      </c>
      <c r="F779" s="90">
        <v>49700</v>
      </c>
      <c r="G779" s="90">
        <v>54800</v>
      </c>
      <c r="H779" s="91" t="s">
        <v>25</v>
      </c>
      <c r="I779" s="90">
        <v>52500</v>
      </c>
      <c r="J779" s="90">
        <v>52100</v>
      </c>
      <c r="K779" s="90">
        <v>54500</v>
      </c>
      <c r="L779" s="91" t="s">
        <v>25</v>
      </c>
      <c r="M779" s="90">
        <v>52400</v>
      </c>
      <c r="N779" s="90">
        <v>54400</v>
      </c>
      <c r="O779" s="90">
        <v>50700</v>
      </c>
      <c r="P779" s="90">
        <v>51300</v>
      </c>
      <c r="Q779" s="90">
        <v>49000</v>
      </c>
      <c r="R779" s="90">
        <v>49500</v>
      </c>
      <c r="S779" s="90">
        <v>49700</v>
      </c>
      <c r="T779" s="90">
        <v>52200</v>
      </c>
      <c r="U779" s="90">
        <v>52000</v>
      </c>
      <c r="V779" s="90">
        <v>53300</v>
      </c>
      <c r="W779" s="90">
        <v>55000</v>
      </c>
      <c r="X779" s="90">
        <v>57700</v>
      </c>
      <c r="Y779" t="str">
        <f t="shared" si="79"/>
        <v>04-2023</v>
      </c>
      <c r="Z779">
        <f t="shared" si="80"/>
        <v>0</v>
      </c>
      <c r="AA779">
        <f t="shared" si="81"/>
        <v>0</v>
      </c>
      <c r="AB779">
        <f t="shared" si="82"/>
        <v>0</v>
      </c>
      <c r="AC779" t="str">
        <f t="shared" si="83"/>
        <v>L36</v>
      </c>
    </row>
    <row r="780" spans="1:29">
      <c r="A780" t="str">
        <f t="shared" si="78"/>
        <v>04-2023</v>
      </c>
      <c r="B780" s="93">
        <v>45046</v>
      </c>
      <c r="C780" s="90" t="s">
        <v>24</v>
      </c>
      <c r="D780" s="90" t="s">
        <v>24</v>
      </c>
      <c r="E780" s="90" t="s">
        <v>24</v>
      </c>
      <c r="F780" s="90" t="s">
        <v>24</v>
      </c>
      <c r="G780" s="90" t="s">
        <v>24</v>
      </c>
      <c r="H780" s="90" t="s">
        <v>24</v>
      </c>
      <c r="I780" s="90" t="s">
        <v>24</v>
      </c>
      <c r="J780" s="90" t="s">
        <v>24</v>
      </c>
      <c r="K780" s="90" t="s">
        <v>24</v>
      </c>
      <c r="L780" s="90" t="s">
        <v>24</v>
      </c>
      <c r="M780" s="90" t="s">
        <v>24</v>
      </c>
      <c r="N780" s="90" t="s">
        <v>24</v>
      </c>
      <c r="O780" s="90" t="s">
        <v>24</v>
      </c>
      <c r="P780" s="90" t="s">
        <v>24</v>
      </c>
      <c r="Q780" s="90" t="s">
        <v>24</v>
      </c>
      <c r="R780" s="90" t="s">
        <v>24</v>
      </c>
      <c r="S780" s="90" t="s">
        <v>24</v>
      </c>
      <c r="T780" s="90" t="s">
        <v>24</v>
      </c>
      <c r="U780" s="90" t="s">
        <v>24</v>
      </c>
      <c r="V780" s="90" t="s">
        <v>24</v>
      </c>
      <c r="W780" s="90" t="s">
        <v>24</v>
      </c>
      <c r="X780" s="90" t="s">
        <v>24</v>
      </c>
      <c r="Y780" t="str">
        <f t="shared" si="79"/>
        <v>04-2023</v>
      </c>
      <c r="Z780">
        <f t="shared" si="80"/>
        <v>0</v>
      </c>
      <c r="AA780">
        <f t="shared" si="81"/>
        <v>0</v>
      </c>
      <c r="AB780">
        <f t="shared" si="82"/>
        <v>0</v>
      </c>
      <c r="AC780" t="str">
        <f t="shared" si="83"/>
        <v>L36</v>
      </c>
    </row>
    <row r="781" spans="1:29">
      <c r="A781" t="str">
        <f t="shared" si="78"/>
        <v>05-2023</v>
      </c>
      <c r="B781" s="93">
        <v>45047</v>
      </c>
      <c r="C781" s="90">
        <v>52300</v>
      </c>
      <c r="D781" s="90">
        <v>53000</v>
      </c>
      <c r="E781" s="90">
        <v>51700</v>
      </c>
      <c r="F781" s="90">
        <v>49400</v>
      </c>
      <c r="G781" s="90">
        <v>54100</v>
      </c>
      <c r="H781" s="91" t="s">
        <v>25</v>
      </c>
      <c r="I781" s="90">
        <v>52000</v>
      </c>
      <c r="J781" s="90">
        <v>52000</v>
      </c>
      <c r="K781" s="90">
        <v>54000</v>
      </c>
      <c r="L781" s="91" t="s">
        <v>25</v>
      </c>
      <c r="M781" s="90">
        <v>52200</v>
      </c>
      <c r="N781" s="90">
        <v>54300</v>
      </c>
      <c r="O781" s="90">
        <v>50400</v>
      </c>
      <c r="P781" s="90">
        <v>51300</v>
      </c>
      <c r="Q781" s="90">
        <v>48900</v>
      </c>
      <c r="R781" s="90">
        <v>49100</v>
      </c>
      <c r="S781" s="90">
        <v>49700</v>
      </c>
      <c r="T781" s="90">
        <v>51900</v>
      </c>
      <c r="U781" s="90">
        <v>51700</v>
      </c>
      <c r="V781" s="90">
        <v>53300</v>
      </c>
      <c r="W781" s="90">
        <v>54800</v>
      </c>
      <c r="X781" s="90">
        <v>57300</v>
      </c>
      <c r="Y781" t="str">
        <f t="shared" si="79"/>
        <v>05-2023</v>
      </c>
      <c r="Z781">
        <f t="shared" si="80"/>
        <v>0</v>
      </c>
      <c r="AA781">
        <f t="shared" si="81"/>
        <v>0</v>
      </c>
      <c r="AB781">
        <f t="shared" si="82"/>
        <v>0</v>
      </c>
      <c r="AC781" t="str">
        <f t="shared" si="83"/>
        <v>L36</v>
      </c>
    </row>
    <row r="782" spans="1:29">
      <c r="A782" t="str">
        <f t="shared" si="78"/>
        <v>05-2023</v>
      </c>
      <c r="B782" s="93">
        <v>45048</v>
      </c>
      <c r="C782" s="90">
        <v>52100</v>
      </c>
      <c r="D782" s="90">
        <v>53000</v>
      </c>
      <c r="E782" s="90">
        <v>51200</v>
      </c>
      <c r="F782" s="90">
        <v>48800</v>
      </c>
      <c r="G782" s="90">
        <v>54100</v>
      </c>
      <c r="H782" s="91" t="s">
        <v>25</v>
      </c>
      <c r="I782" s="90">
        <v>52000</v>
      </c>
      <c r="J782" s="90">
        <v>51500</v>
      </c>
      <c r="K782" s="90">
        <v>53800</v>
      </c>
      <c r="L782" s="91" t="s">
        <v>25</v>
      </c>
      <c r="M782" s="90">
        <v>52000</v>
      </c>
      <c r="N782" s="90">
        <v>53600</v>
      </c>
      <c r="O782" s="90">
        <v>50000</v>
      </c>
      <c r="P782" s="90">
        <v>50400</v>
      </c>
      <c r="Q782" s="90">
        <v>48600</v>
      </c>
      <c r="R782" s="90">
        <v>48800</v>
      </c>
      <c r="S782" s="90">
        <v>49100</v>
      </c>
      <c r="T782" s="90">
        <v>51300</v>
      </c>
      <c r="U782" s="90">
        <v>51200</v>
      </c>
      <c r="V782" s="90">
        <v>52800</v>
      </c>
      <c r="W782" s="90">
        <v>54600</v>
      </c>
      <c r="X782" s="90">
        <v>57100</v>
      </c>
      <c r="Y782" t="str">
        <f t="shared" si="79"/>
        <v>05-2023</v>
      </c>
      <c r="Z782">
        <f t="shared" si="80"/>
        <v>0</v>
      </c>
      <c r="AA782">
        <f t="shared" si="81"/>
        <v>0</v>
      </c>
      <c r="AB782">
        <f t="shared" si="82"/>
        <v>0</v>
      </c>
      <c r="AC782" t="str">
        <f t="shared" si="83"/>
        <v>L36</v>
      </c>
    </row>
    <row r="783" spans="1:29">
      <c r="A783" t="str">
        <f t="shared" si="78"/>
        <v>05-2023</v>
      </c>
      <c r="B783" s="93">
        <v>45049</v>
      </c>
      <c r="C783" s="90">
        <v>51900</v>
      </c>
      <c r="D783" s="90">
        <v>53000</v>
      </c>
      <c r="E783" s="90">
        <v>51200</v>
      </c>
      <c r="F783" s="90">
        <v>49000</v>
      </c>
      <c r="G783" s="90">
        <v>54000</v>
      </c>
      <c r="H783" s="91" t="s">
        <v>25</v>
      </c>
      <c r="I783" s="90">
        <v>51500</v>
      </c>
      <c r="J783" s="90">
        <v>51500</v>
      </c>
      <c r="K783" s="90">
        <v>53500</v>
      </c>
      <c r="L783" s="91" t="s">
        <v>25</v>
      </c>
      <c r="M783" s="90">
        <v>52000</v>
      </c>
      <c r="N783" s="90">
        <v>52800</v>
      </c>
      <c r="O783" s="90">
        <v>50000</v>
      </c>
      <c r="P783" s="90">
        <v>50400</v>
      </c>
      <c r="Q783" s="90">
        <v>48400</v>
      </c>
      <c r="R783" s="90">
        <v>48500</v>
      </c>
      <c r="S783" s="90">
        <v>48900</v>
      </c>
      <c r="T783" s="90">
        <v>51500</v>
      </c>
      <c r="U783" s="90">
        <v>51200</v>
      </c>
      <c r="V783" s="90">
        <v>52800</v>
      </c>
      <c r="W783" s="90">
        <v>54300</v>
      </c>
      <c r="X783" s="90">
        <v>56800</v>
      </c>
      <c r="Y783" t="str">
        <f t="shared" si="79"/>
        <v>05-2023</v>
      </c>
      <c r="Z783">
        <f t="shared" si="80"/>
        <v>0</v>
      </c>
      <c r="AA783">
        <f t="shared" si="81"/>
        <v>0</v>
      </c>
      <c r="AB783">
        <f t="shared" si="82"/>
        <v>0</v>
      </c>
      <c r="AC783" t="str">
        <f t="shared" si="83"/>
        <v>L36</v>
      </c>
    </row>
    <row r="784" spans="1:29">
      <c r="A784" t="str">
        <f t="shared" si="78"/>
        <v>05-2023</v>
      </c>
      <c r="B784" s="93">
        <v>45050</v>
      </c>
      <c r="C784" s="90">
        <v>51700</v>
      </c>
      <c r="D784" s="90">
        <v>53000</v>
      </c>
      <c r="E784" s="90">
        <v>51000</v>
      </c>
      <c r="F784" s="90">
        <v>48500</v>
      </c>
      <c r="G784" s="90">
        <v>54000</v>
      </c>
      <c r="H784" s="91" t="s">
        <v>25</v>
      </c>
      <c r="I784" s="90">
        <v>51500</v>
      </c>
      <c r="J784" s="90">
        <v>51300</v>
      </c>
      <c r="K784" s="90">
        <v>53500</v>
      </c>
      <c r="L784" s="91" t="s">
        <v>25</v>
      </c>
      <c r="M784" s="90">
        <v>51600</v>
      </c>
      <c r="N784" s="90">
        <v>52800</v>
      </c>
      <c r="O784" s="90">
        <v>49800</v>
      </c>
      <c r="P784" s="90">
        <v>50200</v>
      </c>
      <c r="Q784" s="90">
        <v>48200</v>
      </c>
      <c r="R784" s="90">
        <v>48000</v>
      </c>
      <c r="S784" s="90">
        <v>48700</v>
      </c>
      <c r="T784" s="90">
        <v>51000</v>
      </c>
      <c r="U784" s="90">
        <v>51000</v>
      </c>
      <c r="V784" s="90">
        <v>52800</v>
      </c>
      <c r="W784" s="90">
        <v>54200</v>
      </c>
      <c r="X784" s="90">
        <v>56800</v>
      </c>
      <c r="Y784" t="str">
        <f t="shared" si="79"/>
        <v>05-2023</v>
      </c>
      <c r="Z784">
        <f t="shared" si="80"/>
        <v>0</v>
      </c>
      <c r="AA784">
        <f t="shared" si="81"/>
        <v>0</v>
      </c>
      <c r="AB784">
        <f t="shared" si="82"/>
        <v>0</v>
      </c>
      <c r="AC784" t="str">
        <f t="shared" si="83"/>
        <v>L36</v>
      </c>
    </row>
    <row r="785" spans="1:29">
      <c r="A785" t="str">
        <f t="shared" si="78"/>
        <v>05-2023</v>
      </c>
      <c r="B785" s="93">
        <v>45051</v>
      </c>
      <c r="C785" s="90">
        <v>51400</v>
      </c>
      <c r="D785" s="90">
        <v>52700</v>
      </c>
      <c r="E785" s="90">
        <v>50800</v>
      </c>
      <c r="F785" s="90">
        <v>48200</v>
      </c>
      <c r="G785" s="90">
        <v>53700</v>
      </c>
      <c r="H785" s="91" t="s">
        <v>25</v>
      </c>
      <c r="I785" s="90">
        <v>50500</v>
      </c>
      <c r="J785" s="90">
        <v>50900</v>
      </c>
      <c r="K785" s="90">
        <v>53000</v>
      </c>
      <c r="L785" s="91" t="s">
        <v>25</v>
      </c>
      <c r="M785" s="90">
        <v>51400</v>
      </c>
      <c r="N785" s="90">
        <v>52400</v>
      </c>
      <c r="O785" s="90">
        <v>49500</v>
      </c>
      <c r="P785" s="90">
        <v>50000</v>
      </c>
      <c r="Q785" s="90">
        <v>47600</v>
      </c>
      <c r="R785" s="90">
        <v>47500</v>
      </c>
      <c r="S785" s="90">
        <v>48300</v>
      </c>
      <c r="T785" s="90">
        <v>50700</v>
      </c>
      <c r="U785" s="90">
        <v>50500</v>
      </c>
      <c r="V785" s="90">
        <v>52600</v>
      </c>
      <c r="W785" s="90">
        <v>54100</v>
      </c>
      <c r="X785" s="90">
        <v>56700</v>
      </c>
      <c r="Y785" t="str">
        <f t="shared" si="79"/>
        <v>05-2023</v>
      </c>
      <c r="Z785">
        <f t="shared" si="80"/>
        <v>0</v>
      </c>
      <c r="AA785">
        <f t="shared" si="81"/>
        <v>0</v>
      </c>
      <c r="AB785">
        <f t="shared" si="82"/>
        <v>0</v>
      </c>
      <c r="AC785" t="str">
        <f t="shared" si="83"/>
        <v>L36</v>
      </c>
    </row>
    <row r="786" spans="1:29">
      <c r="A786" t="str">
        <f t="shared" si="78"/>
        <v>05-2023</v>
      </c>
      <c r="B786" s="93">
        <v>45052</v>
      </c>
      <c r="C786" s="90">
        <v>51100</v>
      </c>
      <c r="D786" s="90">
        <v>52500</v>
      </c>
      <c r="E786" s="90">
        <v>50500</v>
      </c>
      <c r="F786" s="90">
        <v>47900</v>
      </c>
      <c r="G786" s="90">
        <v>53100</v>
      </c>
      <c r="H786" s="91" t="s">
        <v>25</v>
      </c>
      <c r="I786" s="90">
        <v>50500</v>
      </c>
      <c r="J786" s="90">
        <v>50200</v>
      </c>
      <c r="K786" s="90">
        <v>52500</v>
      </c>
      <c r="L786" s="91" t="s">
        <v>25</v>
      </c>
      <c r="M786" s="90">
        <v>51100</v>
      </c>
      <c r="N786" s="90">
        <v>52400</v>
      </c>
      <c r="O786" s="90">
        <v>49100</v>
      </c>
      <c r="P786" s="90">
        <v>49600</v>
      </c>
      <c r="Q786" s="90">
        <v>47600</v>
      </c>
      <c r="R786" s="90">
        <v>47300</v>
      </c>
      <c r="S786" s="90">
        <v>47900</v>
      </c>
      <c r="T786" s="90">
        <v>50400</v>
      </c>
      <c r="U786" s="90">
        <v>50000</v>
      </c>
      <c r="V786" s="90">
        <v>52600</v>
      </c>
      <c r="W786" s="90">
        <v>53800</v>
      </c>
      <c r="X786" s="90">
        <v>56500</v>
      </c>
      <c r="Y786" t="str">
        <f t="shared" si="79"/>
        <v>05-2023</v>
      </c>
      <c r="Z786">
        <f t="shared" si="80"/>
        <v>0</v>
      </c>
      <c r="AA786">
        <f t="shared" si="81"/>
        <v>0</v>
      </c>
      <c r="AB786">
        <f t="shared" si="82"/>
        <v>0</v>
      </c>
      <c r="AC786" t="str">
        <f t="shared" si="83"/>
        <v>L36</v>
      </c>
    </row>
    <row r="787" spans="1:29">
      <c r="A787" t="str">
        <f t="shared" si="78"/>
        <v>05-2023</v>
      </c>
      <c r="B787" s="93">
        <v>45053</v>
      </c>
      <c r="C787" s="90" t="s">
        <v>24</v>
      </c>
      <c r="D787" s="90" t="s">
        <v>24</v>
      </c>
      <c r="E787" s="90" t="s">
        <v>24</v>
      </c>
      <c r="F787" s="90" t="s">
        <v>24</v>
      </c>
      <c r="G787" s="90" t="s">
        <v>24</v>
      </c>
      <c r="H787" s="90" t="s">
        <v>24</v>
      </c>
      <c r="I787" s="90" t="s">
        <v>24</v>
      </c>
      <c r="J787" s="90" t="s">
        <v>24</v>
      </c>
      <c r="K787" s="90" t="s">
        <v>24</v>
      </c>
      <c r="L787" s="90" t="s">
        <v>24</v>
      </c>
      <c r="M787" s="90" t="s">
        <v>24</v>
      </c>
      <c r="N787" s="90" t="s">
        <v>24</v>
      </c>
      <c r="O787" s="90" t="s">
        <v>24</v>
      </c>
      <c r="P787" s="90" t="s">
        <v>24</v>
      </c>
      <c r="Q787" s="90" t="s">
        <v>24</v>
      </c>
      <c r="R787" s="90" t="s">
        <v>24</v>
      </c>
      <c r="S787" s="90" t="s">
        <v>24</v>
      </c>
      <c r="T787" s="90" t="s">
        <v>24</v>
      </c>
      <c r="U787" s="90" t="s">
        <v>24</v>
      </c>
      <c r="V787" s="90" t="s">
        <v>24</v>
      </c>
      <c r="W787" s="90" t="s">
        <v>24</v>
      </c>
      <c r="X787" s="90" t="s">
        <v>24</v>
      </c>
      <c r="Y787" t="str">
        <f t="shared" si="79"/>
        <v>05-2023</v>
      </c>
      <c r="Z787">
        <f t="shared" si="80"/>
        <v>0</v>
      </c>
      <c r="AA787">
        <f t="shared" si="81"/>
        <v>0</v>
      </c>
      <c r="AB787">
        <f t="shared" si="82"/>
        <v>0</v>
      </c>
      <c r="AC787" t="str">
        <f t="shared" si="83"/>
        <v>L36</v>
      </c>
    </row>
    <row r="788" spans="1:29">
      <c r="A788" t="str">
        <f t="shared" si="78"/>
        <v>05-2023</v>
      </c>
      <c r="B788" s="93">
        <v>45054</v>
      </c>
      <c r="C788" s="90">
        <v>51500</v>
      </c>
      <c r="D788" s="90">
        <v>52500</v>
      </c>
      <c r="E788" s="90">
        <v>50700</v>
      </c>
      <c r="F788" s="90">
        <v>48200</v>
      </c>
      <c r="G788" s="90">
        <v>53100</v>
      </c>
      <c r="H788" s="91" t="s">
        <v>25</v>
      </c>
      <c r="I788" s="90">
        <v>51000</v>
      </c>
      <c r="J788" s="90">
        <v>50300</v>
      </c>
      <c r="K788" s="90">
        <v>52800</v>
      </c>
      <c r="L788" s="91" t="s">
        <v>25</v>
      </c>
      <c r="M788" s="90">
        <v>51500</v>
      </c>
      <c r="N788" s="90">
        <v>52400</v>
      </c>
      <c r="O788" s="90">
        <v>49700</v>
      </c>
      <c r="P788" s="90">
        <v>49800</v>
      </c>
      <c r="Q788" s="90">
        <v>47600</v>
      </c>
      <c r="R788" s="90">
        <v>47500</v>
      </c>
      <c r="S788" s="90">
        <v>48200</v>
      </c>
      <c r="T788" s="90">
        <v>50700</v>
      </c>
      <c r="U788" s="90">
        <v>50300</v>
      </c>
      <c r="V788" s="90">
        <v>52600</v>
      </c>
      <c r="W788" s="90">
        <v>53500</v>
      </c>
      <c r="X788" s="90">
        <v>56000</v>
      </c>
      <c r="Y788" t="str">
        <f t="shared" si="79"/>
        <v>05-2023</v>
      </c>
      <c r="Z788">
        <f t="shared" si="80"/>
        <v>0</v>
      </c>
      <c r="AA788">
        <f t="shared" si="81"/>
        <v>0</v>
      </c>
      <c r="AB788">
        <f t="shared" si="82"/>
        <v>0</v>
      </c>
      <c r="AC788" t="str">
        <f t="shared" si="83"/>
        <v>L36</v>
      </c>
    </row>
    <row r="789" spans="1:29">
      <c r="A789" t="str">
        <f t="shared" si="78"/>
        <v>05-2023</v>
      </c>
      <c r="B789" s="93">
        <v>45055</v>
      </c>
      <c r="C789" s="90">
        <v>51700</v>
      </c>
      <c r="D789" s="90">
        <v>52500</v>
      </c>
      <c r="E789" s="90">
        <v>51000</v>
      </c>
      <c r="F789" s="90">
        <v>48500</v>
      </c>
      <c r="G789" s="90">
        <v>54000</v>
      </c>
      <c r="H789" s="91" t="s">
        <v>25</v>
      </c>
      <c r="I789" s="90">
        <v>51000</v>
      </c>
      <c r="J789" s="90">
        <v>50500</v>
      </c>
      <c r="K789" s="90">
        <v>52800</v>
      </c>
      <c r="L789" s="91" t="s">
        <v>25</v>
      </c>
      <c r="M789" s="90">
        <v>51500</v>
      </c>
      <c r="N789" s="90">
        <v>52800</v>
      </c>
      <c r="O789" s="90">
        <v>49800</v>
      </c>
      <c r="P789" s="90">
        <v>50000</v>
      </c>
      <c r="Q789" s="90">
        <v>47700</v>
      </c>
      <c r="R789" s="90">
        <v>47800</v>
      </c>
      <c r="S789" s="90">
        <v>48300</v>
      </c>
      <c r="T789" s="90">
        <v>51000</v>
      </c>
      <c r="U789" s="90">
        <v>50500</v>
      </c>
      <c r="V789" s="90">
        <v>52600</v>
      </c>
      <c r="W789" s="90">
        <v>53500</v>
      </c>
      <c r="X789" s="90">
        <v>56000</v>
      </c>
      <c r="Y789" t="str">
        <f t="shared" si="79"/>
        <v>05-2023</v>
      </c>
      <c r="Z789">
        <f t="shared" si="80"/>
        <v>0</v>
      </c>
      <c r="AA789">
        <f t="shared" si="81"/>
        <v>0</v>
      </c>
      <c r="AB789">
        <f t="shared" si="82"/>
        <v>0</v>
      </c>
      <c r="AC789" t="str">
        <f t="shared" si="83"/>
        <v>L36</v>
      </c>
    </row>
    <row r="790" spans="1:29">
      <c r="A790" t="str">
        <f t="shared" ref="A790:A853" si="84">TEXT(B790,"mm-YYYY")</f>
        <v>05-2023</v>
      </c>
      <c r="B790" s="93">
        <v>45056</v>
      </c>
      <c r="C790" s="90">
        <v>52000</v>
      </c>
      <c r="D790" s="90">
        <v>52800</v>
      </c>
      <c r="E790" s="90">
        <v>51400</v>
      </c>
      <c r="F790" s="90">
        <v>49000</v>
      </c>
      <c r="G790" s="90">
        <v>54000</v>
      </c>
      <c r="H790" s="91" t="s">
        <v>25</v>
      </c>
      <c r="I790" s="90">
        <v>51500</v>
      </c>
      <c r="J790" s="90">
        <v>51300</v>
      </c>
      <c r="K790" s="90">
        <v>53400</v>
      </c>
      <c r="L790" s="91" t="s">
        <v>25</v>
      </c>
      <c r="M790" s="90">
        <v>52000</v>
      </c>
      <c r="N790" s="90">
        <v>53300</v>
      </c>
      <c r="O790" s="90">
        <v>50300</v>
      </c>
      <c r="P790" s="90">
        <v>50300</v>
      </c>
      <c r="Q790" s="90">
        <v>48200</v>
      </c>
      <c r="R790" s="90">
        <v>48200</v>
      </c>
      <c r="S790" s="90">
        <v>48700</v>
      </c>
      <c r="T790" s="90">
        <v>51500</v>
      </c>
      <c r="U790" s="90">
        <v>51000</v>
      </c>
      <c r="V790" s="90">
        <v>52600</v>
      </c>
      <c r="W790" s="90">
        <v>53500</v>
      </c>
      <c r="X790" s="90">
        <v>56000</v>
      </c>
      <c r="Y790" t="str">
        <f t="shared" ref="Y790:Y853" si="85">TEXT(B790,"MM-YYYY")</f>
        <v>05-2023</v>
      </c>
      <c r="Z790">
        <f t="shared" ref="Z790:Z853" si="86">_xlfn.XLOOKUP(Y790,AN:AN,AP:AP,"")</f>
        <v>0</v>
      </c>
      <c r="AA790">
        <f t="shared" ref="AA790:AA853" si="87">_xlfn.XLOOKUP(Y790,AN:AN,AQ:AQ,"")</f>
        <v>0</v>
      </c>
      <c r="AB790">
        <f t="shared" ref="AB790:AB853" si="88">_xlfn.XLOOKUP(Y790,AN:AN,AR:AR,"")</f>
        <v>0</v>
      </c>
      <c r="AC790" t="str">
        <f t="shared" ref="AC790:AC853" si="89">_xlfn.XLOOKUP(Y790,AN:AN,AS:AS,"")</f>
        <v>L36</v>
      </c>
    </row>
    <row r="791" spans="1:29">
      <c r="A791" t="str">
        <f t="shared" si="84"/>
        <v>05-2023</v>
      </c>
      <c r="B791" s="93">
        <v>45057</v>
      </c>
      <c r="C791" s="90">
        <v>52000</v>
      </c>
      <c r="D791" s="90">
        <v>52800</v>
      </c>
      <c r="E791" s="90">
        <v>51400</v>
      </c>
      <c r="F791" s="90">
        <v>48600</v>
      </c>
      <c r="G791" s="90">
        <v>54300</v>
      </c>
      <c r="H791" s="91" t="s">
        <v>25</v>
      </c>
      <c r="I791" s="90">
        <v>51000</v>
      </c>
      <c r="J791" s="90">
        <v>51300</v>
      </c>
      <c r="K791" s="90">
        <v>53700</v>
      </c>
      <c r="L791" s="91" t="s">
        <v>25</v>
      </c>
      <c r="M791" s="90">
        <v>52000</v>
      </c>
      <c r="N791" s="90">
        <v>53500</v>
      </c>
      <c r="O791" s="90">
        <v>50300</v>
      </c>
      <c r="P791" s="90">
        <v>50300</v>
      </c>
      <c r="Q791" s="90">
        <v>47700</v>
      </c>
      <c r="R791" s="90">
        <v>47800</v>
      </c>
      <c r="S791" s="90">
        <v>48500</v>
      </c>
      <c r="T791" s="90">
        <v>51100</v>
      </c>
      <c r="U791" s="90">
        <v>50900</v>
      </c>
      <c r="V791" s="90">
        <v>52600</v>
      </c>
      <c r="W791" s="90">
        <v>53600</v>
      </c>
      <c r="X791" s="90">
        <v>56000</v>
      </c>
      <c r="Y791" t="str">
        <f t="shared" si="85"/>
        <v>05-2023</v>
      </c>
      <c r="Z791">
        <f t="shared" si="86"/>
        <v>0</v>
      </c>
      <c r="AA791">
        <f t="shared" si="87"/>
        <v>0</v>
      </c>
      <c r="AB791">
        <f t="shared" si="88"/>
        <v>0</v>
      </c>
      <c r="AC791" t="str">
        <f t="shared" si="89"/>
        <v>L36</v>
      </c>
    </row>
    <row r="792" spans="1:29">
      <c r="A792" t="str">
        <f t="shared" si="84"/>
        <v>05-2023</v>
      </c>
      <c r="B792" s="93">
        <v>45058</v>
      </c>
      <c r="C792" s="90">
        <v>51700</v>
      </c>
      <c r="D792" s="90">
        <v>52500</v>
      </c>
      <c r="E792" s="90">
        <v>51100</v>
      </c>
      <c r="F792" s="90">
        <v>48600</v>
      </c>
      <c r="G792" s="90">
        <v>54300</v>
      </c>
      <c r="H792" s="91" t="s">
        <v>25</v>
      </c>
      <c r="I792" s="90">
        <v>51000</v>
      </c>
      <c r="J792" s="90">
        <v>51300</v>
      </c>
      <c r="K792" s="90">
        <v>53700</v>
      </c>
      <c r="L792" s="91" t="s">
        <v>25</v>
      </c>
      <c r="M792" s="90">
        <v>51800</v>
      </c>
      <c r="N792" s="90">
        <v>53900</v>
      </c>
      <c r="O792" s="90">
        <v>50300</v>
      </c>
      <c r="P792" s="90">
        <v>50300</v>
      </c>
      <c r="Q792" s="90">
        <v>48000</v>
      </c>
      <c r="R792" s="90">
        <v>47700</v>
      </c>
      <c r="S792" s="90">
        <v>48300</v>
      </c>
      <c r="T792" s="90">
        <v>51100</v>
      </c>
      <c r="U792" s="90">
        <v>50700</v>
      </c>
      <c r="V792" s="90">
        <v>52600</v>
      </c>
      <c r="W792" s="90">
        <v>53600</v>
      </c>
      <c r="X792" s="90">
        <v>56000</v>
      </c>
      <c r="Y792" t="str">
        <f t="shared" si="85"/>
        <v>05-2023</v>
      </c>
      <c r="Z792">
        <f t="shared" si="86"/>
        <v>0</v>
      </c>
      <c r="AA792">
        <f t="shared" si="87"/>
        <v>0</v>
      </c>
      <c r="AB792">
        <f t="shared" si="88"/>
        <v>0</v>
      </c>
      <c r="AC792" t="str">
        <f t="shared" si="89"/>
        <v>L36</v>
      </c>
    </row>
    <row r="793" spans="1:29">
      <c r="A793" t="str">
        <f t="shared" si="84"/>
        <v>05-2023</v>
      </c>
      <c r="B793" s="93">
        <v>45059</v>
      </c>
      <c r="C793" s="90">
        <v>51500</v>
      </c>
      <c r="D793" s="90">
        <v>52500</v>
      </c>
      <c r="E793" s="90">
        <v>51400</v>
      </c>
      <c r="F793" s="90">
        <v>48600</v>
      </c>
      <c r="G793" s="90">
        <v>54300</v>
      </c>
      <c r="H793" s="91" t="s">
        <v>25</v>
      </c>
      <c r="I793" s="90">
        <v>51000</v>
      </c>
      <c r="J793" s="90">
        <v>51400</v>
      </c>
      <c r="K793" s="90">
        <v>53700</v>
      </c>
      <c r="L793" s="91" t="s">
        <v>25</v>
      </c>
      <c r="M793" s="90">
        <v>52000</v>
      </c>
      <c r="N793" s="90">
        <v>54100</v>
      </c>
      <c r="O793" s="90">
        <v>50200</v>
      </c>
      <c r="P793" s="90">
        <v>50300</v>
      </c>
      <c r="Q793" s="90">
        <v>47950</v>
      </c>
      <c r="R793" s="90">
        <v>47500</v>
      </c>
      <c r="S793" s="90">
        <v>48300</v>
      </c>
      <c r="T793" s="90">
        <v>51100</v>
      </c>
      <c r="U793" s="90">
        <v>50500</v>
      </c>
      <c r="V793" s="90">
        <v>52600</v>
      </c>
      <c r="W793" s="90">
        <v>53500</v>
      </c>
      <c r="X793" s="90">
        <v>56000</v>
      </c>
      <c r="Y793" t="str">
        <f t="shared" si="85"/>
        <v>05-2023</v>
      </c>
      <c r="Z793">
        <f t="shared" si="86"/>
        <v>0</v>
      </c>
      <c r="AA793">
        <f t="shared" si="87"/>
        <v>0</v>
      </c>
      <c r="AB793">
        <f t="shared" si="88"/>
        <v>0</v>
      </c>
      <c r="AC793" t="str">
        <f t="shared" si="89"/>
        <v>L36</v>
      </c>
    </row>
    <row r="794" spans="1:29">
      <c r="A794" t="str">
        <f t="shared" si="84"/>
        <v>05-2023</v>
      </c>
      <c r="B794" s="93">
        <v>45060</v>
      </c>
      <c r="C794" s="90" t="s">
        <v>24</v>
      </c>
      <c r="D794" s="90" t="s">
        <v>24</v>
      </c>
      <c r="E794" s="90" t="s">
        <v>24</v>
      </c>
      <c r="F794" s="90" t="s">
        <v>24</v>
      </c>
      <c r="G794" s="90" t="s">
        <v>24</v>
      </c>
      <c r="H794" s="90" t="s">
        <v>24</v>
      </c>
      <c r="I794" s="90" t="s">
        <v>24</v>
      </c>
      <c r="J794" s="90" t="s">
        <v>24</v>
      </c>
      <c r="K794" s="90" t="s">
        <v>24</v>
      </c>
      <c r="L794" s="90" t="s">
        <v>24</v>
      </c>
      <c r="M794" s="90" t="s">
        <v>24</v>
      </c>
      <c r="N794" s="90" t="s">
        <v>24</v>
      </c>
      <c r="O794" s="90" t="s">
        <v>24</v>
      </c>
      <c r="P794" s="90" t="s">
        <v>24</v>
      </c>
      <c r="Q794" s="90" t="s">
        <v>24</v>
      </c>
      <c r="R794" s="90" t="s">
        <v>24</v>
      </c>
      <c r="S794" s="90" t="s">
        <v>24</v>
      </c>
      <c r="T794" s="90" t="s">
        <v>24</v>
      </c>
      <c r="U794" s="90" t="s">
        <v>24</v>
      </c>
      <c r="V794" s="90" t="s">
        <v>24</v>
      </c>
      <c r="W794" s="90" t="s">
        <v>24</v>
      </c>
      <c r="X794" s="90" t="s">
        <v>24</v>
      </c>
      <c r="Y794" t="str">
        <f t="shared" si="85"/>
        <v>05-2023</v>
      </c>
      <c r="Z794">
        <f t="shared" si="86"/>
        <v>0</v>
      </c>
      <c r="AA794">
        <f t="shared" si="87"/>
        <v>0</v>
      </c>
      <c r="AB794">
        <f t="shared" si="88"/>
        <v>0</v>
      </c>
      <c r="AC794" t="str">
        <f t="shared" si="89"/>
        <v>L36</v>
      </c>
    </row>
    <row r="795" spans="1:29">
      <c r="A795" t="str">
        <f t="shared" si="84"/>
        <v>05-2023</v>
      </c>
      <c r="B795" s="93">
        <v>45061</v>
      </c>
      <c r="C795" s="90">
        <v>52000</v>
      </c>
      <c r="D795" s="90">
        <v>52500</v>
      </c>
      <c r="E795" s="90">
        <v>52000</v>
      </c>
      <c r="F795" s="90">
        <v>48600</v>
      </c>
      <c r="G795" s="90">
        <v>54300</v>
      </c>
      <c r="H795" s="91" t="s">
        <v>25</v>
      </c>
      <c r="I795" s="90">
        <v>51000</v>
      </c>
      <c r="J795" s="90">
        <v>51800</v>
      </c>
      <c r="K795" s="90">
        <v>53700</v>
      </c>
      <c r="L795" s="91" t="s">
        <v>25</v>
      </c>
      <c r="M795" s="90">
        <v>52400</v>
      </c>
      <c r="N795" s="90">
        <v>54100</v>
      </c>
      <c r="O795" s="90">
        <v>50800</v>
      </c>
      <c r="P795" s="90">
        <v>50400</v>
      </c>
      <c r="Q795" s="90">
        <v>47900</v>
      </c>
      <c r="R795" s="90">
        <v>48100</v>
      </c>
      <c r="S795" s="90">
        <v>48500</v>
      </c>
      <c r="T795" s="90">
        <v>51100</v>
      </c>
      <c r="U795" s="90">
        <v>50800</v>
      </c>
      <c r="V795" s="90">
        <v>52600</v>
      </c>
      <c r="W795" s="90">
        <v>53500</v>
      </c>
      <c r="X795" s="90">
        <v>56000</v>
      </c>
      <c r="Y795" t="str">
        <f t="shared" si="85"/>
        <v>05-2023</v>
      </c>
      <c r="Z795">
        <f t="shared" si="86"/>
        <v>0</v>
      </c>
      <c r="AA795">
        <f t="shared" si="87"/>
        <v>0</v>
      </c>
      <c r="AB795">
        <f t="shared" si="88"/>
        <v>0</v>
      </c>
      <c r="AC795" t="str">
        <f t="shared" si="89"/>
        <v>L36</v>
      </c>
    </row>
    <row r="796" spans="1:29">
      <c r="A796" t="str">
        <f t="shared" si="84"/>
        <v>05-2023</v>
      </c>
      <c r="B796" s="93">
        <v>45062</v>
      </c>
      <c r="C796" s="90">
        <v>52200</v>
      </c>
      <c r="D796" s="90">
        <v>52500</v>
      </c>
      <c r="E796" s="90">
        <v>52600</v>
      </c>
      <c r="F796" s="90">
        <v>48600</v>
      </c>
      <c r="G796" s="90">
        <v>54300</v>
      </c>
      <c r="H796" s="91" t="s">
        <v>25</v>
      </c>
      <c r="I796" s="90">
        <v>51000</v>
      </c>
      <c r="J796" s="90">
        <v>52200</v>
      </c>
      <c r="K796" s="90">
        <v>53700</v>
      </c>
      <c r="L796" s="91" t="s">
        <v>25</v>
      </c>
      <c r="M796" s="90">
        <v>52600</v>
      </c>
      <c r="N796" s="90">
        <v>54100</v>
      </c>
      <c r="O796" s="90">
        <v>51300</v>
      </c>
      <c r="P796" s="90">
        <v>50400</v>
      </c>
      <c r="Q796" s="90">
        <v>48000</v>
      </c>
      <c r="R796" s="90">
        <v>48300</v>
      </c>
      <c r="S796" s="90">
        <v>48700</v>
      </c>
      <c r="T796" s="90">
        <v>51100</v>
      </c>
      <c r="U796" s="90">
        <v>51000</v>
      </c>
      <c r="V796" s="90">
        <v>52600</v>
      </c>
      <c r="W796" s="90">
        <v>53500</v>
      </c>
      <c r="X796" s="90">
        <v>56000</v>
      </c>
      <c r="Y796" t="str">
        <f t="shared" si="85"/>
        <v>05-2023</v>
      </c>
      <c r="Z796">
        <f t="shared" si="86"/>
        <v>0</v>
      </c>
      <c r="AA796">
        <f t="shared" si="87"/>
        <v>0</v>
      </c>
      <c r="AB796">
        <f t="shared" si="88"/>
        <v>0</v>
      </c>
      <c r="AC796" t="str">
        <f t="shared" si="89"/>
        <v>L36</v>
      </c>
    </row>
    <row r="797" spans="1:29">
      <c r="A797" t="str">
        <f t="shared" si="84"/>
        <v>05-2023</v>
      </c>
      <c r="B797" s="93">
        <v>45063</v>
      </c>
      <c r="C797" s="90">
        <v>52700</v>
      </c>
      <c r="D797" s="90">
        <v>52500</v>
      </c>
      <c r="E797" s="90">
        <v>52700</v>
      </c>
      <c r="F797" s="90">
        <v>49000</v>
      </c>
      <c r="G797" s="90">
        <v>54300</v>
      </c>
      <c r="H797" s="91" t="s">
        <v>25</v>
      </c>
      <c r="I797" s="90">
        <v>51500</v>
      </c>
      <c r="J797" s="90">
        <v>52600</v>
      </c>
      <c r="K797" s="90">
        <v>53700</v>
      </c>
      <c r="L797" s="91" t="s">
        <v>25</v>
      </c>
      <c r="M797" s="90">
        <v>53200</v>
      </c>
      <c r="N797" s="90">
        <v>54100</v>
      </c>
      <c r="O797" s="90">
        <v>51500</v>
      </c>
      <c r="P797" s="90">
        <v>50700</v>
      </c>
      <c r="Q797" s="90">
        <v>48500</v>
      </c>
      <c r="R797" s="90">
        <v>48400</v>
      </c>
      <c r="S797" s="90">
        <v>48800</v>
      </c>
      <c r="T797" s="90">
        <v>51500</v>
      </c>
      <c r="U797" s="90">
        <v>51300</v>
      </c>
      <c r="V797" s="90">
        <v>52600</v>
      </c>
      <c r="W797" s="90">
        <v>53500</v>
      </c>
      <c r="X797" s="90">
        <v>56000</v>
      </c>
      <c r="Y797" t="str">
        <f t="shared" si="85"/>
        <v>05-2023</v>
      </c>
      <c r="Z797">
        <f t="shared" si="86"/>
        <v>0</v>
      </c>
      <c r="AA797">
        <f t="shared" si="87"/>
        <v>0</v>
      </c>
      <c r="AB797">
        <f t="shared" si="88"/>
        <v>0</v>
      </c>
      <c r="AC797" t="str">
        <f t="shared" si="89"/>
        <v>L36</v>
      </c>
    </row>
    <row r="798" spans="1:29">
      <c r="A798" t="str">
        <f t="shared" si="84"/>
        <v>05-2023</v>
      </c>
      <c r="B798" s="93">
        <v>45064</v>
      </c>
      <c r="C798" s="90">
        <v>52700</v>
      </c>
      <c r="D798" s="90">
        <v>52500</v>
      </c>
      <c r="E798" s="90">
        <v>52300</v>
      </c>
      <c r="F798" s="90">
        <v>48500</v>
      </c>
      <c r="G798" s="90">
        <v>54300</v>
      </c>
      <c r="H798" s="91" t="s">
        <v>25</v>
      </c>
      <c r="I798" s="90">
        <v>51500</v>
      </c>
      <c r="J798" s="90">
        <v>52600</v>
      </c>
      <c r="K798" s="90">
        <v>53400</v>
      </c>
      <c r="L798" s="91" t="s">
        <v>25</v>
      </c>
      <c r="M798" s="90">
        <v>53100</v>
      </c>
      <c r="N798" s="90">
        <v>54100</v>
      </c>
      <c r="O798" s="90">
        <v>51300</v>
      </c>
      <c r="P798" s="90">
        <v>50500</v>
      </c>
      <c r="Q798" s="90">
        <v>48050</v>
      </c>
      <c r="R798" s="90">
        <v>48300</v>
      </c>
      <c r="S798" s="90">
        <v>48600</v>
      </c>
      <c r="T798" s="90">
        <v>51000</v>
      </c>
      <c r="U798" s="90">
        <v>51300</v>
      </c>
      <c r="V798" s="90">
        <v>52600</v>
      </c>
      <c r="W798" s="90">
        <v>53400</v>
      </c>
      <c r="X798" s="90">
        <v>55800</v>
      </c>
      <c r="Y798" t="str">
        <f t="shared" si="85"/>
        <v>05-2023</v>
      </c>
      <c r="Z798">
        <f t="shared" si="86"/>
        <v>0</v>
      </c>
      <c r="AA798">
        <f t="shared" si="87"/>
        <v>0</v>
      </c>
      <c r="AB798">
        <f t="shared" si="88"/>
        <v>0</v>
      </c>
      <c r="AC798" t="str">
        <f t="shared" si="89"/>
        <v>L36</v>
      </c>
    </row>
    <row r="799" spans="1:29">
      <c r="A799" t="str">
        <f t="shared" si="84"/>
        <v>05-2023</v>
      </c>
      <c r="B799" s="93">
        <v>45065</v>
      </c>
      <c r="C799" s="90">
        <v>52500</v>
      </c>
      <c r="D799" s="90">
        <v>52300</v>
      </c>
      <c r="E799" s="90">
        <v>52300</v>
      </c>
      <c r="F799" s="90">
        <v>48300</v>
      </c>
      <c r="G799" s="90">
        <v>54200</v>
      </c>
      <c r="H799" s="91" t="s">
        <v>25</v>
      </c>
      <c r="I799" s="90">
        <v>51500</v>
      </c>
      <c r="J799" s="90">
        <v>52600</v>
      </c>
      <c r="K799" s="90">
        <v>53300</v>
      </c>
      <c r="L799" s="91" t="s">
        <v>25</v>
      </c>
      <c r="M799" s="90">
        <v>53100</v>
      </c>
      <c r="N799" s="90">
        <v>53800</v>
      </c>
      <c r="O799" s="90">
        <v>51200</v>
      </c>
      <c r="P799" s="90">
        <v>50000</v>
      </c>
      <c r="Q799" s="90">
        <v>47800</v>
      </c>
      <c r="R799" s="90">
        <v>48100</v>
      </c>
      <c r="S799" s="90">
        <v>48300</v>
      </c>
      <c r="T799" s="90">
        <v>50800</v>
      </c>
      <c r="U799" s="90">
        <v>51200</v>
      </c>
      <c r="V799" s="90">
        <v>52600</v>
      </c>
      <c r="W799" s="90">
        <v>53200</v>
      </c>
      <c r="X799" s="90">
        <v>55800</v>
      </c>
      <c r="Y799" t="str">
        <f t="shared" si="85"/>
        <v>05-2023</v>
      </c>
      <c r="Z799">
        <f t="shared" si="86"/>
        <v>0</v>
      </c>
      <c r="AA799">
        <f t="shared" si="87"/>
        <v>0</v>
      </c>
      <c r="AB799">
        <f t="shared" si="88"/>
        <v>0</v>
      </c>
      <c r="AC799" t="str">
        <f t="shared" si="89"/>
        <v>L36</v>
      </c>
    </row>
    <row r="800" spans="1:29">
      <c r="A800" t="str">
        <f t="shared" si="84"/>
        <v>05-2023</v>
      </c>
      <c r="B800" s="93">
        <v>45066</v>
      </c>
      <c r="C800" s="90">
        <v>52200</v>
      </c>
      <c r="D800" s="90">
        <v>52300</v>
      </c>
      <c r="E800" s="90">
        <v>52200</v>
      </c>
      <c r="F800" s="90">
        <v>47800</v>
      </c>
      <c r="G800" s="90">
        <v>54000</v>
      </c>
      <c r="H800" s="91" t="s">
        <v>25</v>
      </c>
      <c r="I800" s="90">
        <v>51000</v>
      </c>
      <c r="J800" s="90">
        <v>51900</v>
      </c>
      <c r="K800" s="90">
        <v>53200</v>
      </c>
      <c r="L800" s="91" t="s">
        <v>25</v>
      </c>
      <c r="M800" s="90">
        <v>52800</v>
      </c>
      <c r="N800" s="90">
        <v>53500</v>
      </c>
      <c r="O800" s="90">
        <v>51000</v>
      </c>
      <c r="P800" s="90">
        <v>49800</v>
      </c>
      <c r="Q800" s="90">
        <v>47600</v>
      </c>
      <c r="R800" s="90">
        <v>48000</v>
      </c>
      <c r="S800" s="90">
        <v>48000</v>
      </c>
      <c r="T800" s="90">
        <v>50300</v>
      </c>
      <c r="U800" s="90">
        <v>51200</v>
      </c>
      <c r="V800" s="90">
        <v>52600</v>
      </c>
      <c r="W800" s="90">
        <v>53000</v>
      </c>
      <c r="X800" s="90">
        <v>55500</v>
      </c>
      <c r="Y800" t="str">
        <f t="shared" si="85"/>
        <v>05-2023</v>
      </c>
      <c r="Z800">
        <f t="shared" si="86"/>
        <v>0</v>
      </c>
      <c r="AA800">
        <f t="shared" si="87"/>
        <v>0</v>
      </c>
      <c r="AB800">
        <f t="shared" si="88"/>
        <v>0</v>
      </c>
      <c r="AC800" t="str">
        <f t="shared" si="89"/>
        <v>L36</v>
      </c>
    </row>
    <row r="801" spans="1:29">
      <c r="A801" t="str">
        <f t="shared" si="84"/>
        <v>05-2023</v>
      </c>
      <c r="B801" s="93">
        <v>45067</v>
      </c>
      <c r="C801" s="90" t="s">
        <v>24</v>
      </c>
      <c r="D801" s="90" t="s">
        <v>24</v>
      </c>
      <c r="E801" s="90" t="s">
        <v>24</v>
      </c>
      <c r="F801" s="90" t="s">
        <v>24</v>
      </c>
      <c r="G801" s="90" t="s">
        <v>24</v>
      </c>
      <c r="H801" s="90" t="s">
        <v>24</v>
      </c>
      <c r="I801" s="90" t="s">
        <v>24</v>
      </c>
      <c r="J801" s="90" t="s">
        <v>24</v>
      </c>
      <c r="K801" s="90" t="s">
        <v>24</v>
      </c>
      <c r="L801" s="90" t="s">
        <v>24</v>
      </c>
      <c r="M801" s="90" t="s">
        <v>24</v>
      </c>
      <c r="N801" s="90" t="s">
        <v>24</v>
      </c>
      <c r="O801" s="90" t="s">
        <v>24</v>
      </c>
      <c r="P801" s="90" t="s">
        <v>24</v>
      </c>
      <c r="Q801" s="90" t="s">
        <v>24</v>
      </c>
      <c r="R801" s="90" t="s">
        <v>24</v>
      </c>
      <c r="S801" s="90" t="s">
        <v>24</v>
      </c>
      <c r="T801" s="90" t="s">
        <v>24</v>
      </c>
      <c r="U801" s="90" t="s">
        <v>24</v>
      </c>
      <c r="V801" s="90" t="s">
        <v>24</v>
      </c>
      <c r="W801" s="90" t="s">
        <v>24</v>
      </c>
      <c r="X801" s="90" t="s">
        <v>24</v>
      </c>
      <c r="Y801" t="str">
        <f t="shared" si="85"/>
        <v>05-2023</v>
      </c>
      <c r="Z801">
        <f t="shared" si="86"/>
        <v>0</v>
      </c>
      <c r="AA801">
        <f t="shared" si="87"/>
        <v>0</v>
      </c>
      <c r="AB801">
        <f t="shared" si="88"/>
        <v>0</v>
      </c>
      <c r="AC801" t="str">
        <f t="shared" si="89"/>
        <v>L36</v>
      </c>
    </row>
    <row r="802" spans="1:29">
      <c r="A802" t="str">
        <f t="shared" si="84"/>
        <v>05-2023</v>
      </c>
      <c r="B802" s="93">
        <v>45068</v>
      </c>
      <c r="C802" s="90">
        <v>51600</v>
      </c>
      <c r="D802" s="90">
        <v>52000</v>
      </c>
      <c r="E802" s="90">
        <v>51800</v>
      </c>
      <c r="F802" s="90">
        <v>47600</v>
      </c>
      <c r="G802" s="90">
        <v>53700</v>
      </c>
      <c r="H802" s="91" t="s">
        <v>25</v>
      </c>
      <c r="I802" s="90">
        <v>51000</v>
      </c>
      <c r="J802" s="90">
        <v>51300</v>
      </c>
      <c r="K802" s="90">
        <v>53200</v>
      </c>
      <c r="L802" s="91" t="s">
        <v>25</v>
      </c>
      <c r="M802" s="90">
        <v>52500</v>
      </c>
      <c r="N802" s="90">
        <v>53500</v>
      </c>
      <c r="O802" s="90">
        <v>50800</v>
      </c>
      <c r="P802" s="90">
        <v>49800</v>
      </c>
      <c r="Q802" s="90">
        <v>47500</v>
      </c>
      <c r="R802" s="90">
        <v>47700</v>
      </c>
      <c r="S802" s="90">
        <v>47800</v>
      </c>
      <c r="T802" s="90">
        <v>50100</v>
      </c>
      <c r="U802" s="90">
        <v>50600</v>
      </c>
      <c r="V802" s="90">
        <v>52600</v>
      </c>
      <c r="W802" s="90">
        <v>52800</v>
      </c>
      <c r="X802" s="90">
        <v>55300</v>
      </c>
      <c r="Y802" t="str">
        <f t="shared" si="85"/>
        <v>05-2023</v>
      </c>
      <c r="Z802">
        <f t="shared" si="86"/>
        <v>0</v>
      </c>
      <c r="AA802">
        <f t="shared" si="87"/>
        <v>0</v>
      </c>
      <c r="AB802">
        <f t="shared" si="88"/>
        <v>0</v>
      </c>
      <c r="AC802" t="str">
        <f t="shared" si="89"/>
        <v>L36</v>
      </c>
    </row>
    <row r="803" spans="1:29">
      <c r="A803" t="str">
        <f t="shared" si="84"/>
        <v>05-2023</v>
      </c>
      <c r="B803" s="93">
        <v>45069</v>
      </c>
      <c r="C803" s="90">
        <v>51300</v>
      </c>
      <c r="D803" s="90">
        <v>51800</v>
      </c>
      <c r="E803" s="90">
        <v>51800</v>
      </c>
      <c r="F803" s="90">
        <v>47200</v>
      </c>
      <c r="G803" s="90">
        <v>53700</v>
      </c>
      <c r="H803" s="91" t="s">
        <v>25</v>
      </c>
      <c r="I803" s="90">
        <v>51000</v>
      </c>
      <c r="J803" s="90">
        <v>51300</v>
      </c>
      <c r="K803" s="90">
        <v>53000</v>
      </c>
      <c r="L803" s="91" t="s">
        <v>25</v>
      </c>
      <c r="M803" s="90">
        <v>52400</v>
      </c>
      <c r="N803" s="90">
        <v>53500</v>
      </c>
      <c r="O803" s="90">
        <v>50700</v>
      </c>
      <c r="P803" s="90">
        <v>49600</v>
      </c>
      <c r="Q803" s="90">
        <v>47300</v>
      </c>
      <c r="R803" s="90">
        <v>47500</v>
      </c>
      <c r="S803" s="90">
        <v>47800</v>
      </c>
      <c r="T803" s="90">
        <v>49700</v>
      </c>
      <c r="U803" s="90">
        <v>50300</v>
      </c>
      <c r="V803" s="90">
        <v>51800</v>
      </c>
      <c r="W803" s="90">
        <v>52600</v>
      </c>
      <c r="X803" s="90">
        <v>55100</v>
      </c>
      <c r="Y803" t="str">
        <f t="shared" si="85"/>
        <v>05-2023</v>
      </c>
      <c r="Z803">
        <f t="shared" si="86"/>
        <v>0</v>
      </c>
      <c r="AA803">
        <f t="shared" si="87"/>
        <v>0</v>
      </c>
      <c r="AB803">
        <f t="shared" si="88"/>
        <v>0</v>
      </c>
      <c r="AC803" t="str">
        <f t="shared" si="89"/>
        <v>L36</v>
      </c>
    </row>
    <row r="804" spans="1:29">
      <c r="A804" t="str">
        <f t="shared" si="84"/>
        <v>05-2023</v>
      </c>
      <c r="B804" s="93">
        <v>45070</v>
      </c>
      <c r="C804" s="90">
        <v>51200</v>
      </c>
      <c r="D804" s="90">
        <v>51500</v>
      </c>
      <c r="E804" s="90">
        <v>51800</v>
      </c>
      <c r="F804" s="90">
        <v>47100</v>
      </c>
      <c r="G804" s="90">
        <v>53200</v>
      </c>
      <c r="H804" s="91" t="s">
        <v>25</v>
      </c>
      <c r="I804" s="90">
        <v>50500</v>
      </c>
      <c r="J804" s="90">
        <v>51200</v>
      </c>
      <c r="K804" s="90">
        <v>52800</v>
      </c>
      <c r="L804" s="91" t="s">
        <v>25</v>
      </c>
      <c r="M804" s="90">
        <v>52400</v>
      </c>
      <c r="N804" s="90">
        <v>53500</v>
      </c>
      <c r="O804" s="90">
        <v>50500</v>
      </c>
      <c r="P804" s="90">
        <v>49500</v>
      </c>
      <c r="Q804" s="90">
        <v>47200</v>
      </c>
      <c r="R804" s="90">
        <v>47400</v>
      </c>
      <c r="S804" s="90">
        <v>47500</v>
      </c>
      <c r="T804" s="90">
        <v>49600</v>
      </c>
      <c r="U804" s="90">
        <v>50000</v>
      </c>
      <c r="V804" s="90">
        <v>51800</v>
      </c>
      <c r="W804" s="90">
        <v>52600</v>
      </c>
      <c r="X804" s="90">
        <v>55100</v>
      </c>
      <c r="Y804" t="str">
        <f t="shared" si="85"/>
        <v>05-2023</v>
      </c>
      <c r="Z804">
        <f t="shared" si="86"/>
        <v>0</v>
      </c>
      <c r="AA804">
        <f t="shared" si="87"/>
        <v>0</v>
      </c>
      <c r="AB804">
        <f t="shared" si="88"/>
        <v>0</v>
      </c>
      <c r="AC804" t="str">
        <f t="shared" si="89"/>
        <v>L36</v>
      </c>
    </row>
    <row r="805" spans="1:29">
      <c r="A805" t="str">
        <f t="shared" si="84"/>
        <v>05-2023</v>
      </c>
      <c r="B805" s="93">
        <v>45071</v>
      </c>
      <c r="C805" s="90">
        <v>51600</v>
      </c>
      <c r="D805" s="90">
        <v>51500</v>
      </c>
      <c r="E805" s="90">
        <v>51800</v>
      </c>
      <c r="F805" s="90">
        <v>47300</v>
      </c>
      <c r="G805" s="90">
        <v>53200</v>
      </c>
      <c r="H805" s="91" t="s">
        <v>25</v>
      </c>
      <c r="I805" s="90">
        <v>50500</v>
      </c>
      <c r="J805" s="90">
        <v>51300</v>
      </c>
      <c r="K805" s="90">
        <v>52800</v>
      </c>
      <c r="L805" s="91" t="s">
        <v>25</v>
      </c>
      <c r="M805" s="90">
        <v>52600</v>
      </c>
      <c r="N805" s="90">
        <v>53500</v>
      </c>
      <c r="O805" s="90">
        <v>51000</v>
      </c>
      <c r="P805" s="90">
        <v>49500</v>
      </c>
      <c r="Q805" s="90">
        <v>47500</v>
      </c>
      <c r="R805" s="90">
        <v>47500</v>
      </c>
      <c r="S805" s="90">
        <v>47800</v>
      </c>
      <c r="T805" s="90">
        <v>49800</v>
      </c>
      <c r="U805" s="90">
        <v>50200</v>
      </c>
      <c r="V805" s="90">
        <v>51800</v>
      </c>
      <c r="W805" s="90">
        <v>52400</v>
      </c>
      <c r="X805" s="90">
        <v>55000</v>
      </c>
      <c r="Y805" t="str">
        <f t="shared" si="85"/>
        <v>05-2023</v>
      </c>
      <c r="Z805">
        <f t="shared" si="86"/>
        <v>0</v>
      </c>
      <c r="AA805">
        <f t="shared" si="87"/>
        <v>0</v>
      </c>
      <c r="AB805">
        <f t="shared" si="88"/>
        <v>0</v>
      </c>
      <c r="AC805" t="str">
        <f t="shared" si="89"/>
        <v>L36</v>
      </c>
    </row>
    <row r="806" spans="1:29">
      <c r="A806" t="str">
        <f t="shared" si="84"/>
        <v>05-2023</v>
      </c>
      <c r="B806" s="93">
        <v>45072</v>
      </c>
      <c r="C806" s="90">
        <v>51500</v>
      </c>
      <c r="D806" s="90">
        <v>51500</v>
      </c>
      <c r="E806" s="90">
        <v>51500</v>
      </c>
      <c r="F806" s="90">
        <v>46900</v>
      </c>
      <c r="G806" s="90">
        <v>52900</v>
      </c>
      <c r="H806" s="91" t="s">
        <v>25</v>
      </c>
      <c r="I806" s="90">
        <v>50000</v>
      </c>
      <c r="J806" s="90">
        <v>51200</v>
      </c>
      <c r="K806" s="90">
        <v>52700</v>
      </c>
      <c r="L806" s="91" t="s">
        <v>25</v>
      </c>
      <c r="M806" s="90">
        <v>52400</v>
      </c>
      <c r="N806" s="90">
        <v>53500</v>
      </c>
      <c r="O806" s="90">
        <v>50600</v>
      </c>
      <c r="P806" s="90">
        <v>49500</v>
      </c>
      <c r="Q806" s="90">
        <v>47300</v>
      </c>
      <c r="R806" s="90">
        <v>47400</v>
      </c>
      <c r="S806" s="90">
        <v>47600</v>
      </c>
      <c r="T806" s="90">
        <v>49400</v>
      </c>
      <c r="U806" s="90">
        <v>50200</v>
      </c>
      <c r="V806" s="90">
        <v>51800</v>
      </c>
      <c r="W806" s="90">
        <v>52400</v>
      </c>
      <c r="X806" s="90">
        <v>55000</v>
      </c>
      <c r="Y806" t="str">
        <f t="shared" si="85"/>
        <v>05-2023</v>
      </c>
      <c r="Z806">
        <f t="shared" si="86"/>
        <v>0</v>
      </c>
      <c r="AA806">
        <f t="shared" si="87"/>
        <v>0</v>
      </c>
      <c r="AB806">
        <f t="shared" si="88"/>
        <v>0</v>
      </c>
      <c r="AC806" t="str">
        <f t="shared" si="89"/>
        <v>L36</v>
      </c>
    </row>
    <row r="807" spans="1:29">
      <c r="A807" t="str">
        <f t="shared" si="84"/>
        <v>05-2023</v>
      </c>
      <c r="B807" s="93">
        <v>45073</v>
      </c>
      <c r="C807" s="90">
        <v>51500</v>
      </c>
      <c r="D807" s="90">
        <v>51500</v>
      </c>
      <c r="E807" s="90">
        <v>51500</v>
      </c>
      <c r="F807" s="90">
        <v>47000</v>
      </c>
      <c r="G807" s="90">
        <v>52800</v>
      </c>
      <c r="H807" s="91" t="s">
        <v>25</v>
      </c>
      <c r="I807" s="90">
        <v>50000</v>
      </c>
      <c r="J807" s="90">
        <v>51000</v>
      </c>
      <c r="K807" s="90">
        <v>52700</v>
      </c>
      <c r="L807" s="91" t="s">
        <v>25</v>
      </c>
      <c r="M807" s="90">
        <v>52400</v>
      </c>
      <c r="N807" s="90">
        <v>52900</v>
      </c>
      <c r="O807" s="90">
        <v>50700</v>
      </c>
      <c r="P807" s="90">
        <v>49500</v>
      </c>
      <c r="Q807" s="90">
        <v>47100</v>
      </c>
      <c r="R807" s="90">
        <v>47200</v>
      </c>
      <c r="S807" s="90">
        <v>47400</v>
      </c>
      <c r="T807" s="90">
        <v>49500</v>
      </c>
      <c r="U807" s="90">
        <v>49800</v>
      </c>
      <c r="V807" s="90">
        <v>51800</v>
      </c>
      <c r="W807" s="90">
        <v>52300</v>
      </c>
      <c r="X807" s="90">
        <v>55000</v>
      </c>
      <c r="Y807" t="str">
        <f t="shared" si="85"/>
        <v>05-2023</v>
      </c>
      <c r="Z807">
        <f t="shared" si="86"/>
        <v>0</v>
      </c>
      <c r="AA807">
        <f t="shared" si="87"/>
        <v>0</v>
      </c>
      <c r="AB807">
        <f t="shared" si="88"/>
        <v>0</v>
      </c>
      <c r="AC807" t="str">
        <f t="shared" si="89"/>
        <v>L36</v>
      </c>
    </row>
    <row r="808" spans="1:29">
      <c r="A808" t="str">
        <f t="shared" si="84"/>
        <v>05-2023</v>
      </c>
      <c r="B808" s="93">
        <v>45074</v>
      </c>
      <c r="C808" s="90" t="s">
        <v>24</v>
      </c>
      <c r="D808" s="90" t="s">
        <v>24</v>
      </c>
      <c r="E808" s="90" t="s">
        <v>24</v>
      </c>
      <c r="F808" s="90" t="s">
        <v>24</v>
      </c>
      <c r="G808" s="90" t="s">
        <v>24</v>
      </c>
      <c r="H808" s="90" t="s">
        <v>24</v>
      </c>
      <c r="I808" s="90" t="s">
        <v>24</v>
      </c>
      <c r="J808" s="90" t="s">
        <v>24</v>
      </c>
      <c r="K808" s="90" t="s">
        <v>24</v>
      </c>
      <c r="L808" s="90" t="s">
        <v>24</v>
      </c>
      <c r="M808" s="90" t="s">
        <v>24</v>
      </c>
      <c r="N808" s="90" t="s">
        <v>24</v>
      </c>
      <c r="O808" s="90" t="s">
        <v>24</v>
      </c>
      <c r="P808" s="90" t="s">
        <v>24</v>
      </c>
      <c r="Q808" s="90" t="s">
        <v>24</v>
      </c>
      <c r="R808" s="90" t="s">
        <v>24</v>
      </c>
      <c r="S808" s="90" t="s">
        <v>24</v>
      </c>
      <c r="T808" s="90" t="s">
        <v>24</v>
      </c>
      <c r="U808" s="90" t="s">
        <v>24</v>
      </c>
      <c r="V808" s="90" t="s">
        <v>24</v>
      </c>
      <c r="W808" s="90" t="s">
        <v>24</v>
      </c>
      <c r="X808" s="90" t="s">
        <v>24</v>
      </c>
      <c r="Y808" t="str">
        <f t="shared" si="85"/>
        <v>05-2023</v>
      </c>
      <c r="Z808">
        <f t="shared" si="86"/>
        <v>0</v>
      </c>
      <c r="AA808">
        <f t="shared" si="87"/>
        <v>0</v>
      </c>
      <c r="AB808">
        <f t="shared" si="88"/>
        <v>0</v>
      </c>
      <c r="AC808" t="str">
        <f t="shared" si="89"/>
        <v>L36</v>
      </c>
    </row>
    <row r="809" spans="1:29">
      <c r="A809" t="str">
        <f t="shared" si="84"/>
        <v>05-2023</v>
      </c>
      <c r="B809" s="93">
        <v>45075</v>
      </c>
      <c r="C809" s="90">
        <v>51300</v>
      </c>
      <c r="D809" s="90">
        <v>51500</v>
      </c>
      <c r="E809" s="90">
        <v>51300</v>
      </c>
      <c r="F809" s="90">
        <v>46600</v>
      </c>
      <c r="G809" s="90">
        <v>52800</v>
      </c>
      <c r="H809" s="91" t="s">
        <v>25</v>
      </c>
      <c r="I809" s="90">
        <v>50000</v>
      </c>
      <c r="J809" s="90">
        <v>50800</v>
      </c>
      <c r="K809" s="90">
        <v>52700</v>
      </c>
      <c r="L809" s="91" t="s">
        <v>25</v>
      </c>
      <c r="M809" s="90">
        <v>52300</v>
      </c>
      <c r="N809" s="90">
        <v>52900</v>
      </c>
      <c r="O809" s="90">
        <v>50300</v>
      </c>
      <c r="P809" s="90">
        <v>49100</v>
      </c>
      <c r="Q809" s="90">
        <v>47000</v>
      </c>
      <c r="R809" s="90">
        <v>47000</v>
      </c>
      <c r="S809" s="90">
        <v>47000</v>
      </c>
      <c r="T809" s="90">
        <v>49100</v>
      </c>
      <c r="U809" s="90">
        <v>49600</v>
      </c>
      <c r="V809" s="90">
        <v>51800</v>
      </c>
      <c r="W809" s="90">
        <v>52200</v>
      </c>
      <c r="X809" s="90">
        <v>54800</v>
      </c>
      <c r="Y809" t="str">
        <f t="shared" si="85"/>
        <v>05-2023</v>
      </c>
      <c r="Z809">
        <f t="shared" si="86"/>
        <v>0</v>
      </c>
      <c r="AA809">
        <f t="shared" si="87"/>
        <v>0</v>
      </c>
      <c r="AB809">
        <f t="shared" si="88"/>
        <v>0</v>
      </c>
      <c r="AC809" t="str">
        <f t="shared" si="89"/>
        <v>L36</v>
      </c>
    </row>
    <row r="810" spans="1:29">
      <c r="A810" t="str">
        <f t="shared" si="84"/>
        <v>05-2023</v>
      </c>
      <c r="B810" s="93">
        <v>45076</v>
      </c>
      <c r="C810" s="90">
        <v>51200</v>
      </c>
      <c r="D810" s="90">
        <v>51500</v>
      </c>
      <c r="E810" s="90">
        <v>51000</v>
      </c>
      <c r="F810" s="90">
        <v>46600</v>
      </c>
      <c r="G810" s="90">
        <v>52300</v>
      </c>
      <c r="H810" s="91" t="s">
        <v>25</v>
      </c>
      <c r="I810" s="90">
        <v>49500</v>
      </c>
      <c r="J810" s="90">
        <v>50700</v>
      </c>
      <c r="K810" s="90">
        <v>52200</v>
      </c>
      <c r="L810" s="91" t="s">
        <v>25</v>
      </c>
      <c r="M810" s="90">
        <v>52300</v>
      </c>
      <c r="N810" s="90">
        <v>52400</v>
      </c>
      <c r="O810" s="90">
        <v>50000</v>
      </c>
      <c r="P810" s="90">
        <v>48500</v>
      </c>
      <c r="Q810" s="90">
        <v>46700</v>
      </c>
      <c r="R810" s="90">
        <v>47000</v>
      </c>
      <c r="S810" s="90">
        <v>47200</v>
      </c>
      <c r="T810" s="90">
        <v>49100</v>
      </c>
      <c r="U810" s="90">
        <v>49600</v>
      </c>
      <c r="V810" s="90">
        <v>51800</v>
      </c>
      <c r="W810" s="90">
        <v>52000</v>
      </c>
      <c r="X810" s="90">
        <v>54700</v>
      </c>
      <c r="Y810" t="str">
        <f t="shared" si="85"/>
        <v>05-2023</v>
      </c>
      <c r="Z810">
        <f t="shared" si="86"/>
        <v>0</v>
      </c>
      <c r="AA810">
        <f t="shared" si="87"/>
        <v>0</v>
      </c>
      <c r="AB810">
        <f t="shared" si="88"/>
        <v>0</v>
      </c>
      <c r="AC810" t="str">
        <f t="shared" si="89"/>
        <v>L36</v>
      </c>
    </row>
    <row r="811" spans="1:29">
      <c r="A811" t="str">
        <f t="shared" si="84"/>
        <v>05-2023</v>
      </c>
      <c r="B811" s="93">
        <v>45077</v>
      </c>
      <c r="C811" s="90">
        <v>51200</v>
      </c>
      <c r="D811" s="90">
        <v>51500</v>
      </c>
      <c r="E811" s="90">
        <v>51000</v>
      </c>
      <c r="F811" s="90">
        <v>46500</v>
      </c>
      <c r="G811" s="90">
        <v>52200</v>
      </c>
      <c r="H811" s="91" t="s">
        <v>25</v>
      </c>
      <c r="I811" s="90">
        <v>49000</v>
      </c>
      <c r="J811" s="90">
        <v>50500</v>
      </c>
      <c r="K811" s="90">
        <v>51700</v>
      </c>
      <c r="L811" s="91" t="s">
        <v>25</v>
      </c>
      <c r="M811" s="90">
        <v>52200</v>
      </c>
      <c r="N811" s="90">
        <v>52100</v>
      </c>
      <c r="O811" s="90">
        <v>50000</v>
      </c>
      <c r="P811" s="90">
        <v>48300</v>
      </c>
      <c r="Q811" s="90">
        <v>46700</v>
      </c>
      <c r="R811" s="90">
        <v>46800</v>
      </c>
      <c r="S811" s="90">
        <v>47000</v>
      </c>
      <c r="T811" s="90">
        <v>49000</v>
      </c>
      <c r="U811" s="90">
        <v>49600</v>
      </c>
      <c r="V811" s="90">
        <v>51800</v>
      </c>
      <c r="W811" s="90">
        <v>51700</v>
      </c>
      <c r="X811" s="90">
        <v>54500</v>
      </c>
      <c r="Y811" t="str">
        <f t="shared" si="85"/>
        <v>05-2023</v>
      </c>
      <c r="Z811">
        <f t="shared" si="86"/>
        <v>0</v>
      </c>
      <c r="AA811">
        <f t="shared" si="87"/>
        <v>0</v>
      </c>
      <c r="AB811">
        <f t="shared" si="88"/>
        <v>0</v>
      </c>
      <c r="AC811" t="str">
        <f t="shared" si="89"/>
        <v>L36</v>
      </c>
    </row>
    <row r="812" spans="1:29">
      <c r="A812" t="str">
        <f t="shared" si="84"/>
        <v>06-2023</v>
      </c>
      <c r="B812" s="93">
        <v>45078</v>
      </c>
      <c r="C812" s="90">
        <v>51000</v>
      </c>
      <c r="D812" s="90">
        <v>51000</v>
      </c>
      <c r="E812" s="90">
        <v>50800</v>
      </c>
      <c r="F812" s="90">
        <v>46300</v>
      </c>
      <c r="G812" s="90">
        <v>51800</v>
      </c>
      <c r="H812" s="91" t="s">
        <v>25</v>
      </c>
      <c r="I812" s="90">
        <v>49000</v>
      </c>
      <c r="J812" s="90">
        <v>50400</v>
      </c>
      <c r="K812" s="90">
        <v>51300</v>
      </c>
      <c r="L812" s="91" t="s">
        <v>25</v>
      </c>
      <c r="M812" s="90">
        <v>52200</v>
      </c>
      <c r="N812" s="90">
        <v>52100</v>
      </c>
      <c r="O812" s="90">
        <v>50000</v>
      </c>
      <c r="P812" s="90">
        <v>48300</v>
      </c>
      <c r="Q812" s="90">
        <v>46500</v>
      </c>
      <c r="R812" s="90">
        <v>47000</v>
      </c>
      <c r="S812" s="90">
        <v>46800</v>
      </c>
      <c r="T812" s="90">
        <v>48800</v>
      </c>
      <c r="U812" s="90">
        <v>49300</v>
      </c>
      <c r="V812" s="90">
        <v>51300</v>
      </c>
      <c r="W812" s="90">
        <v>51700</v>
      </c>
      <c r="X812" s="90">
        <v>54500</v>
      </c>
      <c r="Y812" t="str">
        <f t="shared" si="85"/>
        <v>06-2023</v>
      </c>
      <c r="Z812">
        <f t="shared" si="86"/>
        <v>0</v>
      </c>
      <c r="AA812">
        <f t="shared" si="87"/>
        <v>0</v>
      </c>
      <c r="AB812">
        <f t="shared" si="88"/>
        <v>0</v>
      </c>
      <c r="AC812" t="str">
        <f t="shared" si="89"/>
        <v>L36</v>
      </c>
    </row>
    <row r="813" spans="1:29">
      <c r="A813" t="str">
        <f t="shared" si="84"/>
        <v>06-2023</v>
      </c>
      <c r="B813" s="93">
        <v>45079</v>
      </c>
      <c r="C813" s="90">
        <v>50800</v>
      </c>
      <c r="D813" s="90">
        <v>51000</v>
      </c>
      <c r="E813" s="90">
        <v>50700</v>
      </c>
      <c r="F813" s="90">
        <v>46300</v>
      </c>
      <c r="G813" s="90">
        <v>51600</v>
      </c>
      <c r="H813" s="91" t="s">
        <v>25</v>
      </c>
      <c r="I813" s="90">
        <v>48500</v>
      </c>
      <c r="J813" s="90">
        <v>50200</v>
      </c>
      <c r="K813" s="90">
        <v>51200</v>
      </c>
      <c r="L813" s="91" t="s">
        <v>25</v>
      </c>
      <c r="M813" s="90">
        <v>51800</v>
      </c>
      <c r="N813" s="90">
        <v>51800</v>
      </c>
      <c r="O813" s="90">
        <v>49700</v>
      </c>
      <c r="P813" s="90">
        <v>48100</v>
      </c>
      <c r="Q813" s="90">
        <v>46500</v>
      </c>
      <c r="R813" s="90">
        <v>46700</v>
      </c>
      <c r="S813" s="90">
        <v>46700</v>
      </c>
      <c r="T813" s="90">
        <v>48800</v>
      </c>
      <c r="U813" s="90">
        <v>49300</v>
      </c>
      <c r="V813" s="90">
        <v>51300</v>
      </c>
      <c r="W813" s="90">
        <v>51500</v>
      </c>
      <c r="X813" s="90">
        <v>54200</v>
      </c>
      <c r="Y813" t="str">
        <f t="shared" si="85"/>
        <v>06-2023</v>
      </c>
      <c r="Z813">
        <f t="shared" si="86"/>
        <v>0</v>
      </c>
      <c r="AA813">
        <f t="shared" si="87"/>
        <v>0</v>
      </c>
      <c r="AB813">
        <f t="shared" si="88"/>
        <v>0</v>
      </c>
      <c r="AC813" t="str">
        <f t="shared" si="89"/>
        <v>L36</v>
      </c>
    </row>
    <row r="814" spans="1:29">
      <c r="A814" t="str">
        <f t="shared" si="84"/>
        <v>06-2023</v>
      </c>
      <c r="B814" s="93">
        <v>45080</v>
      </c>
      <c r="C814" s="90">
        <v>50800</v>
      </c>
      <c r="D814" s="90">
        <v>50800</v>
      </c>
      <c r="E814" s="90">
        <v>50700</v>
      </c>
      <c r="F814" s="90">
        <v>46500</v>
      </c>
      <c r="G814" s="90">
        <v>51600</v>
      </c>
      <c r="H814" s="91" t="s">
        <v>25</v>
      </c>
      <c r="I814" s="90">
        <v>48500</v>
      </c>
      <c r="J814" s="90">
        <v>50200</v>
      </c>
      <c r="K814" s="90">
        <v>51200</v>
      </c>
      <c r="L814" s="91" t="s">
        <v>25</v>
      </c>
      <c r="M814" s="90">
        <v>51800</v>
      </c>
      <c r="N814" s="90">
        <v>51600</v>
      </c>
      <c r="O814" s="90">
        <v>49700</v>
      </c>
      <c r="P814" s="90">
        <v>48100</v>
      </c>
      <c r="Q814" s="90">
        <v>46500</v>
      </c>
      <c r="R814" s="90">
        <v>46800</v>
      </c>
      <c r="S814" s="90">
        <v>46700</v>
      </c>
      <c r="T814" s="90">
        <v>49000</v>
      </c>
      <c r="U814" s="90">
        <v>49400</v>
      </c>
      <c r="V814" s="90">
        <v>51300</v>
      </c>
      <c r="W814" s="90">
        <v>51300</v>
      </c>
      <c r="X814" s="90">
        <v>54100</v>
      </c>
      <c r="Y814" t="str">
        <f t="shared" si="85"/>
        <v>06-2023</v>
      </c>
      <c r="Z814">
        <f t="shared" si="86"/>
        <v>0</v>
      </c>
      <c r="AA814">
        <f t="shared" si="87"/>
        <v>0</v>
      </c>
      <c r="AB814">
        <f t="shared" si="88"/>
        <v>0</v>
      </c>
      <c r="AC814" t="str">
        <f t="shared" si="89"/>
        <v>L36</v>
      </c>
    </row>
    <row r="815" spans="1:29">
      <c r="A815" t="str">
        <f t="shared" si="84"/>
        <v>06-2023</v>
      </c>
      <c r="B815" s="93">
        <v>45081</v>
      </c>
      <c r="C815" s="90" t="s">
        <v>24</v>
      </c>
      <c r="D815" s="90" t="s">
        <v>24</v>
      </c>
      <c r="E815" s="90" t="s">
        <v>24</v>
      </c>
      <c r="F815" s="90" t="s">
        <v>24</v>
      </c>
      <c r="G815" s="90" t="s">
        <v>24</v>
      </c>
      <c r="H815" s="90" t="s">
        <v>24</v>
      </c>
      <c r="I815" s="90" t="s">
        <v>24</v>
      </c>
      <c r="J815" s="90" t="s">
        <v>24</v>
      </c>
      <c r="K815" s="90" t="s">
        <v>24</v>
      </c>
      <c r="L815" s="90" t="s">
        <v>24</v>
      </c>
      <c r="M815" s="90" t="s">
        <v>24</v>
      </c>
      <c r="N815" s="90" t="s">
        <v>24</v>
      </c>
      <c r="O815" s="90" t="s">
        <v>24</v>
      </c>
      <c r="P815" s="90" t="s">
        <v>24</v>
      </c>
      <c r="Q815" s="90" t="s">
        <v>24</v>
      </c>
      <c r="R815" s="90" t="s">
        <v>24</v>
      </c>
      <c r="S815" s="90" t="s">
        <v>24</v>
      </c>
      <c r="T815" s="90" t="s">
        <v>24</v>
      </c>
      <c r="U815" s="90" t="s">
        <v>24</v>
      </c>
      <c r="V815" s="90" t="s">
        <v>24</v>
      </c>
      <c r="W815" s="90" t="s">
        <v>24</v>
      </c>
      <c r="X815" s="90" t="s">
        <v>24</v>
      </c>
      <c r="Y815" t="str">
        <f t="shared" si="85"/>
        <v>06-2023</v>
      </c>
      <c r="Z815">
        <f t="shared" si="86"/>
        <v>0</v>
      </c>
      <c r="AA815">
        <f t="shared" si="87"/>
        <v>0</v>
      </c>
      <c r="AB815">
        <f t="shared" si="88"/>
        <v>0</v>
      </c>
      <c r="AC815" t="str">
        <f t="shared" si="89"/>
        <v>L36</v>
      </c>
    </row>
    <row r="816" spans="1:29">
      <c r="A816" t="str">
        <f t="shared" si="84"/>
        <v>06-2023</v>
      </c>
      <c r="B816" s="93">
        <v>45082</v>
      </c>
      <c r="C816" s="90">
        <v>50900</v>
      </c>
      <c r="D816" s="90">
        <v>50700</v>
      </c>
      <c r="E816" s="90">
        <v>50700</v>
      </c>
      <c r="F816" s="90">
        <v>46800</v>
      </c>
      <c r="G816" s="90">
        <v>51600</v>
      </c>
      <c r="H816" s="91" t="s">
        <v>25</v>
      </c>
      <c r="I816" s="90">
        <v>48000</v>
      </c>
      <c r="J816" s="90">
        <v>50300</v>
      </c>
      <c r="K816" s="90">
        <v>51200</v>
      </c>
      <c r="L816" s="91" t="s">
        <v>25</v>
      </c>
      <c r="M816" s="90">
        <v>51800</v>
      </c>
      <c r="N816" s="90">
        <v>51400</v>
      </c>
      <c r="O816" s="90">
        <v>49600</v>
      </c>
      <c r="P816" s="90">
        <v>47900</v>
      </c>
      <c r="Q816" s="90">
        <v>46400</v>
      </c>
      <c r="R816" s="90">
        <v>47200</v>
      </c>
      <c r="S816" s="90">
        <v>46700</v>
      </c>
      <c r="T816" s="90">
        <v>49300</v>
      </c>
      <c r="U816" s="90">
        <v>49600</v>
      </c>
      <c r="V816" s="90">
        <v>51300</v>
      </c>
      <c r="W816" s="90">
        <v>51000</v>
      </c>
      <c r="X816" s="90">
        <v>53600</v>
      </c>
      <c r="Y816" t="str">
        <f t="shared" si="85"/>
        <v>06-2023</v>
      </c>
      <c r="Z816">
        <f t="shared" si="86"/>
        <v>0</v>
      </c>
      <c r="AA816">
        <f t="shared" si="87"/>
        <v>0</v>
      </c>
      <c r="AB816">
        <f t="shared" si="88"/>
        <v>0</v>
      </c>
      <c r="AC816" t="str">
        <f t="shared" si="89"/>
        <v>L36</v>
      </c>
    </row>
    <row r="817" spans="1:29">
      <c r="A817" t="str">
        <f t="shared" si="84"/>
        <v>06-2023</v>
      </c>
      <c r="B817" s="93">
        <v>45083</v>
      </c>
      <c r="C817" s="90">
        <v>51100</v>
      </c>
      <c r="D817" s="90">
        <v>50500</v>
      </c>
      <c r="E817" s="90">
        <v>51000</v>
      </c>
      <c r="F817" s="90">
        <v>47200</v>
      </c>
      <c r="G817" s="90">
        <v>51600</v>
      </c>
      <c r="H817" s="91" t="s">
        <v>25</v>
      </c>
      <c r="I817" s="90">
        <v>48000</v>
      </c>
      <c r="J817" s="90">
        <v>50500</v>
      </c>
      <c r="K817" s="90">
        <v>52000</v>
      </c>
      <c r="L817" s="91" t="s">
        <v>25</v>
      </c>
      <c r="M817" s="90">
        <v>52000</v>
      </c>
      <c r="N817" s="90">
        <v>51400</v>
      </c>
      <c r="O817" s="90">
        <v>50000</v>
      </c>
      <c r="P817" s="90">
        <v>48000</v>
      </c>
      <c r="Q817" s="90">
        <v>46700</v>
      </c>
      <c r="R817" s="90">
        <v>47500</v>
      </c>
      <c r="S817" s="90">
        <v>46900</v>
      </c>
      <c r="T817" s="90">
        <v>49700</v>
      </c>
      <c r="U817" s="90">
        <v>50100</v>
      </c>
      <c r="V817" s="90">
        <v>51300</v>
      </c>
      <c r="W817" s="90">
        <v>51000</v>
      </c>
      <c r="X817" s="90">
        <v>53600</v>
      </c>
      <c r="Y817" t="str">
        <f t="shared" si="85"/>
        <v>06-2023</v>
      </c>
      <c r="Z817">
        <f t="shared" si="86"/>
        <v>0</v>
      </c>
      <c r="AA817">
        <f t="shared" si="87"/>
        <v>0</v>
      </c>
      <c r="AB817">
        <f t="shared" si="88"/>
        <v>0</v>
      </c>
      <c r="AC817" t="str">
        <f t="shared" si="89"/>
        <v>L36</v>
      </c>
    </row>
    <row r="818" spans="1:29">
      <c r="A818" t="str">
        <f t="shared" si="84"/>
        <v>06-2023</v>
      </c>
      <c r="B818" s="93">
        <v>45084</v>
      </c>
      <c r="C818" s="90">
        <v>51200</v>
      </c>
      <c r="D818" s="90">
        <v>50500</v>
      </c>
      <c r="E818" s="90">
        <v>51200</v>
      </c>
      <c r="F818" s="90">
        <v>47700</v>
      </c>
      <c r="G818" s="90">
        <v>51600</v>
      </c>
      <c r="H818" s="91" t="s">
        <v>25</v>
      </c>
      <c r="I818" s="90">
        <v>49000</v>
      </c>
      <c r="J818" s="90">
        <v>51000</v>
      </c>
      <c r="K818" s="90">
        <v>52000</v>
      </c>
      <c r="L818" s="91" t="s">
        <v>25</v>
      </c>
      <c r="M818" s="90">
        <v>52200</v>
      </c>
      <c r="N818" s="90">
        <v>51500</v>
      </c>
      <c r="O818" s="90">
        <v>50400</v>
      </c>
      <c r="P818" s="90">
        <v>48500</v>
      </c>
      <c r="Q818" s="90">
        <v>47100</v>
      </c>
      <c r="R818" s="90">
        <v>47700</v>
      </c>
      <c r="S818" s="90">
        <v>47300</v>
      </c>
      <c r="T818" s="90">
        <v>50200</v>
      </c>
      <c r="U818" s="90">
        <v>50300</v>
      </c>
      <c r="V818" s="90">
        <v>51800</v>
      </c>
      <c r="W818" s="90">
        <v>51200</v>
      </c>
      <c r="X818" s="90">
        <v>53600</v>
      </c>
      <c r="Y818" t="str">
        <f t="shared" si="85"/>
        <v>06-2023</v>
      </c>
      <c r="Z818">
        <f t="shared" si="86"/>
        <v>0</v>
      </c>
      <c r="AA818">
        <f t="shared" si="87"/>
        <v>0</v>
      </c>
      <c r="AB818">
        <f t="shared" si="88"/>
        <v>0</v>
      </c>
      <c r="AC818" t="str">
        <f t="shared" si="89"/>
        <v>L36</v>
      </c>
    </row>
    <row r="819" spans="1:29">
      <c r="A819" t="str">
        <f t="shared" si="84"/>
        <v>06-2023</v>
      </c>
      <c r="B819" s="93">
        <v>45085</v>
      </c>
      <c r="C819" s="90">
        <v>51400</v>
      </c>
      <c r="D819" s="90">
        <v>50500</v>
      </c>
      <c r="E819" s="90">
        <v>51400</v>
      </c>
      <c r="F819" s="90">
        <v>47500</v>
      </c>
      <c r="G819" s="90">
        <v>51600</v>
      </c>
      <c r="H819" s="91" t="s">
        <v>25</v>
      </c>
      <c r="I819" s="90">
        <v>49000</v>
      </c>
      <c r="J819" s="90">
        <v>51200</v>
      </c>
      <c r="K819" s="90">
        <v>52000</v>
      </c>
      <c r="L819" s="91" t="s">
        <v>25</v>
      </c>
      <c r="M819" s="90">
        <v>52400</v>
      </c>
      <c r="N819" s="90">
        <v>51500</v>
      </c>
      <c r="O819" s="90">
        <v>50500</v>
      </c>
      <c r="P819" s="90">
        <v>48500</v>
      </c>
      <c r="Q819" s="90">
        <v>47200</v>
      </c>
      <c r="R819" s="90">
        <v>47600</v>
      </c>
      <c r="S819" s="90">
        <v>47500</v>
      </c>
      <c r="T819" s="90">
        <v>50000</v>
      </c>
      <c r="U819" s="90">
        <v>50300</v>
      </c>
      <c r="V819" s="90">
        <v>51800</v>
      </c>
      <c r="W819" s="90">
        <v>51200</v>
      </c>
      <c r="X819" s="90">
        <v>53600</v>
      </c>
      <c r="Y819" t="str">
        <f t="shared" si="85"/>
        <v>06-2023</v>
      </c>
      <c r="Z819">
        <f t="shared" si="86"/>
        <v>0</v>
      </c>
      <c r="AA819">
        <f t="shared" si="87"/>
        <v>0</v>
      </c>
      <c r="AB819">
        <f t="shared" si="88"/>
        <v>0</v>
      </c>
      <c r="AC819" t="str">
        <f t="shared" si="89"/>
        <v>L36</v>
      </c>
    </row>
    <row r="820" spans="1:29">
      <c r="A820" t="str">
        <f t="shared" si="84"/>
        <v>06-2023</v>
      </c>
      <c r="B820" s="93">
        <v>45086</v>
      </c>
      <c r="C820" s="90">
        <v>51400</v>
      </c>
      <c r="D820" s="90">
        <v>50300</v>
      </c>
      <c r="E820" s="90">
        <v>51200</v>
      </c>
      <c r="F820" s="90">
        <v>47500</v>
      </c>
      <c r="G820" s="90">
        <v>51600</v>
      </c>
      <c r="H820" s="91" t="s">
        <v>25</v>
      </c>
      <c r="I820" s="90">
        <v>49000</v>
      </c>
      <c r="J820" s="90">
        <v>51200</v>
      </c>
      <c r="K820" s="90">
        <v>51800</v>
      </c>
      <c r="L820" s="91" t="s">
        <v>25</v>
      </c>
      <c r="M820" s="90">
        <v>52200</v>
      </c>
      <c r="N820" s="90">
        <v>51500</v>
      </c>
      <c r="O820" s="90">
        <v>50500</v>
      </c>
      <c r="P820" s="90">
        <v>48800</v>
      </c>
      <c r="Q820" s="90">
        <v>47000</v>
      </c>
      <c r="R820" s="90">
        <v>47600</v>
      </c>
      <c r="S820" s="90">
        <v>47700</v>
      </c>
      <c r="T820" s="90">
        <v>50000</v>
      </c>
      <c r="U820" s="90">
        <v>50300</v>
      </c>
      <c r="V820" s="90">
        <v>51800</v>
      </c>
      <c r="W820" s="90">
        <v>51000</v>
      </c>
      <c r="X820" s="90">
        <v>53400</v>
      </c>
      <c r="Y820" t="str">
        <f t="shared" si="85"/>
        <v>06-2023</v>
      </c>
      <c r="Z820">
        <f t="shared" si="86"/>
        <v>0</v>
      </c>
      <c r="AA820">
        <f t="shared" si="87"/>
        <v>0</v>
      </c>
      <c r="AB820">
        <f t="shared" si="88"/>
        <v>0</v>
      </c>
      <c r="AC820" t="str">
        <f t="shared" si="89"/>
        <v>L36</v>
      </c>
    </row>
    <row r="821" spans="1:29">
      <c r="A821" t="str">
        <f t="shared" si="84"/>
        <v>06-2023</v>
      </c>
      <c r="B821" s="93">
        <v>45087</v>
      </c>
      <c r="C821" s="90">
        <v>51400</v>
      </c>
      <c r="D821" s="90">
        <v>50300</v>
      </c>
      <c r="E821" s="90">
        <v>51400</v>
      </c>
      <c r="F821" s="90">
        <v>47500</v>
      </c>
      <c r="G821" s="90">
        <v>51500</v>
      </c>
      <c r="H821" s="91" t="s">
        <v>25</v>
      </c>
      <c r="I821" s="90">
        <v>49000</v>
      </c>
      <c r="J821" s="90">
        <v>51200</v>
      </c>
      <c r="K821" s="90">
        <v>51800</v>
      </c>
      <c r="L821" s="91" t="s">
        <v>25</v>
      </c>
      <c r="M821" s="90">
        <v>52400</v>
      </c>
      <c r="N821" s="90">
        <v>51200</v>
      </c>
      <c r="O821" s="90">
        <v>50500</v>
      </c>
      <c r="P821" s="90">
        <v>48800</v>
      </c>
      <c r="Q821" s="90">
        <v>46900</v>
      </c>
      <c r="R821" s="90">
        <v>47500</v>
      </c>
      <c r="S821" s="90">
        <v>47700</v>
      </c>
      <c r="T821" s="90">
        <v>50000</v>
      </c>
      <c r="U821" s="90">
        <v>50300</v>
      </c>
      <c r="V821" s="90">
        <v>51800</v>
      </c>
      <c r="W821" s="90">
        <v>51000</v>
      </c>
      <c r="X821" s="90">
        <v>53400</v>
      </c>
      <c r="Y821" t="str">
        <f t="shared" si="85"/>
        <v>06-2023</v>
      </c>
      <c r="Z821">
        <f t="shared" si="86"/>
        <v>0</v>
      </c>
      <c r="AA821">
        <f t="shared" si="87"/>
        <v>0</v>
      </c>
      <c r="AB821">
        <f t="shared" si="88"/>
        <v>0</v>
      </c>
      <c r="AC821" t="str">
        <f t="shared" si="89"/>
        <v>L36</v>
      </c>
    </row>
    <row r="822" spans="1:29">
      <c r="A822" t="str">
        <f t="shared" si="84"/>
        <v>06-2023</v>
      </c>
      <c r="B822" s="93">
        <v>45088</v>
      </c>
      <c r="C822" s="90" t="s">
        <v>24</v>
      </c>
      <c r="D822" s="90" t="s">
        <v>24</v>
      </c>
      <c r="E822" s="90" t="s">
        <v>24</v>
      </c>
      <c r="F822" s="90" t="s">
        <v>24</v>
      </c>
      <c r="G822" s="90" t="s">
        <v>24</v>
      </c>
      <c r="H822" s="90" t="s">
        <v>24</v>
      </c>
      <c r="I822" s="90" t="s">
        <v>24</v>
      </c>
      <c r="J822" s="90" t="s">
        <v>24</v>
      </c>
      <c r="K822" s="90" t="s">
        <v>24</v>
      </c>
      <c r="L822" s="90" t="s">
        <v>24</v>
      </c>
      <c r="M822" s="90" t="s">
        <v>24</v>
      </c>
      <c r="N822" s="90" t="s">
        <v>24</v>
      </c>
      <c r="O822" s="90" t="s">
        <v>24</v>
      </c>
      <c r="P822" s="90" t="s">
        <v>24</v>
      </c>
      <c r="Q822" s="90" t="s">
        <v>24</v>
      </c>
      <c r="R822" s="90" t="s">
        <v>24</v>
      </c>
      <c r="S822" s="90" t="s">
        <v>24</v>
      </c>
      <c r="T822" s="90" t="s">
        <v>24</v>
      </c>
      <c r="U822" s="90" t="s">
        <v>24</v>
      </c>
      <c r="V822" s="90" t="s">
        <v>24</v>
      </c>
      <c r="W822" s="90" t="s">
        <v>24</v>
      </c>
      <c r="X822" s="90" t="s">
        <v>24</v>
      </c>
      <c r="Y822" t="str">
        <f t="shared" si="85"/>
        <v>06-2023</v>
      </c>
      <c r="Z822">
        <f t="shared" si="86"/>
        <v>0</v>
      </c>
      <c r="AA822">
        <f t="shared" si="87"/>
        <v>0</v>
      </c>
      <c r="AB822">
        <f t="shared" si="88"/>
        <v>0</v>
      </c>
      <c r="AC822" t="str">
        <f t="shared" si="89"/>
        <v>L36</v>
      </c>
    </row>
    <row r="823" spans="1:29">
      <c r="A823" t="str">
        <f t="shared" si="84"/>
        <v>06-2023</v>
      </c>
      <c r="B823" s="93">
        <v>45089</v>
      </c>
      <c r="C823" s="90">
        <v>51400</v>
      </c>
      <c r="D823" s="90">
        <v>50200</v>
      </c>
      <c r="E823" s="90">
        <v>51500</v>
      </c>
      <c r="F823" s="90">
        <v>47800</v>
      </c>
      <c r="G823" s="90">
        <v>51500</v>
      </c>
      <c r="H823" s="91" t="s">
        <v>25</v>
      </c>
      <c r="I823" s="90">
        <v>49000</v>
      </c>
      <c r="J823" s="90">
        <v>51500</v>
      </c>
      <c r="K823" s="90">
        <v>51800</v>
      </c>
      <c r="L823" s="91" t="s">
        <v>25</v>
      </c>
      <c r="M823" s="90">
        <v>52700</v>
      </c>
      <c r="N823" s="90">
        <v>51200</v>
      </c>
      <c r="O823" s="90">
        <v>50600</v>
      </c>
      <c r="P823" s="90">
        <v>49200</v>
      </c>
      <c r="Q823" s="90">
        <v>46900</v>
      </c>
      <c r="R823" s="90">
        <v>47800</v>
      </c>
      <c r="S823" s="90">
        <v>47500</v>
      </c>
      <c r="T823" s="90">
        <v>50300</v>
      </c>
      <c r="U823" s="90">
        <v>50400</v>
      </c>
      <c r="V823" s="90">
        <v>51800</v>
      </c>
      <c r="W823" s="90">
        <v>51000</v>
      </c>
      <c r="X823" s="90">
        <v>53400</v>
      </c>
      <c r="Y823" t="str">
        <f t="shared" si="85"/>
        <v>06-2023</v>
      </c>
      <c r="Z823">
        <f t="shared" si="86"/>
        <v>0</v>
      </c>
      <c r="AA823">
        <f t="shared" si="87"/>
        <v>0</v>
      </c>
      <c r="AB823">
        <f t="shared" si="88"/>
        <v>0</v>
      </c>
      <c r="AC823" t="str">
        <f t="shared" si="89"/>
        <v>L36</v>
      </c>
    </row>
    <row r="824" spans="1:29">
      <c r="A824" t="str">
        <f t="shared" si="84"/>
        <v>06-2023</v>
      </c>
      <c r="B824" s="93">
        <v>45090</v>
      </c>
      <c r="C824" s="90">
        <v>51400</v>
      </c>
      <c r="D824" s="90">
        <v>50200</v>
      </c>
      <c r="E824" s="90">
        <v>51500</v>
      </c>
      <c r="F824" s="90">
        <v>48100</v>
      </c>
      <c r="G824" s="90">
        <v>51500</v>
      </c>
      <c r="H824" s="91" t="s">
        <v>25</v>
      </c>
      <c r="I824" s="90">
        <v>49000</v>
      </c>
      <c r="J824" s="90">
        <v>52000</v>
      </c>
      <c r="K824" s="90">
        <v>51800</v>
      </c>
      <c r="L824" s="91" t="s">
        <v>25</v>
      </c>
      <c r="M824" s="90">
        <v>52900</v>
      </c>
      <c r="N824" s="90">
        <v>51200</v>
      </c>
      <c r="O824" s="90">
        <v>50700</v>
      </c>
      <c r="P824" s="90">
        <v>49800</v>
      </c>
      <c r="Q824" s="90">
        <v>47300</v>
      </c>
      <c r="R824" s="90">
        <v>47800</v>
      </c>
      <c r="S824" s="90">
        <v>47800</v>
      </c>
      <c r="T824" s="90">
        <v>50600</v>
      </c>
      <c r="U824" s="90">
        <v>50500</v>
      </c>
      <c r="V824" s="90">
        <v>52300</v>
      </c>
      <c r="W824" s="90">
        <v>51000</v>
      </c>
      <c r="X824" s="90">
        <v>53400</v>
      </c>
      <c r="Y824" t="str">
        <f t="shared" si="85"/>
        <v>06-2023</v>
      </c>
      <c r="Z824">
        <f t="shared" si="86"/>
        <v>0</v>
      </c>
      <c r="AA824">
        <f t="shared" si="87"/>
        <v>0</v>
      </c>
      <c r="AB824">
        <f t="shared" si="88"/>
        <v>0</v>
      </c>
      <c r="AC824" t="str">
        <f t="shared" si="89"/>
        <v>L36</v>
      </c>
    </row>
    <row r="825" spans="1:29">
      <c r="A825" t="str">
        <f t="shared" si="84"/>
        <v>06-2023</v>
      </c>
      <c r="B825" s="93">
        <v>45091</v>
      </c>
      <c r="C825" s="90">
        <v>51400</v>
      </c>
      <c r="D825" s="90">
        <v>50000</v>
      </c>
      <c r="E825" s="90">
        <v>51600</v>
      </c>
      <c r="F825" s="90">
        <v>47800</v>
      </c>
      <c r="G825" s="90">
        <v>51500</v>
      </c>
      <c r="H825" s="91" t="s">
        <v>25</v>
      </c>
      <c r="I825" s="90">
        <v>49000</v>
      </c>
      <c r="J825" s="90">
        <v>52000</v>
      </c>
      <c r="K825" s="90">
        <v>51800</v>
      </c>
      <c r="L825" s="91" t="s">
        <v>25</v>
      </c>
      <c r="M825" s="90">
        <v>52800</v>
      </c>
      <c r="N825" s="90">
        <v>51200</v>
      </c>
      <c r="O825" s="90">
        <v>50600</v>
      </c>
      <c r="P825" s="90">
        <v>49500</v>
      </c>
      <c r="Q825" s="90">
        <v>47200</v>
      </c>
      <c r="R825" s="90">
        <v>47700</v>
      </c>
      <c r="S825" s="90">
        <v>47600</v>
      </c>
      <c r="T825" s="90">
        <v>50500</v>
      </c>
      <c r="U825" s="90">
        <v>50600</v>
      </c>
      <c r="V825" s="90">
        <v>52300</v>
      </c>
      <c r="W825" s="90">
        <v>51000</v>
      </c>
      <c r="X825" s="90">
        <v>53400</v>
      </c>
      <c r="Y825" t="str">
        <f t="shared" si="85"/>
        <v>06-2023</v>
      </c>
      <c r="Z825">
        <f t="shared" si="86"/>
        <v>0</v>
      </c>
      <c r="AA825">
        <f t="shared" si="87"/>
        <v>0</v>
      </c>
      <c r="AB825">
        <f t="shared" si="88"/>
        <v>0</v>
      </c>
      <c r="AC825" t="str">
        <f t="shared" si="89"/>
        <v>L36</v>
      </c>
    </row>
    <row r="826" spans="1:29">
      <c r="A826" t="str">
        <f t="shared" si="84"/>
        <v>06-2023</v>
      </c>
      <c r="B826" s="93">
        <v>45092</v>
      </c>
      <c r="C826" s="90">
        <v>51400</v>
      </c>
      <c r="D826" s="90">
        <v>50000</v>
      </c>
      <c r="E826" s="90">
        <v>51800</v>
      </c>
      <c r="F826" s="90">
        <v>47500</v>
      </c>
      <c r="G826" s="90">
        <v>51500</v>
      </c>
      <c r="H826" s="91" t="s">
        <v>25</v>
      </c>
      <c r="I826" s="90">
        <v>49000</v>
      </c>
      <c r="J826" s="90">
        <v>51600</v>
      </c>
      <c r="K826" s="90">
        <v>51700</v>
      </c>
      <c r="L826" s="91" t="s">
        <v>25</v>
      </c>
      <c r="M826" s="90">
        <v>52700</v>
      </c>
      <c r="N826" s="90">
        <v>51000</v>
      </c>
      <c r="O826" s="90">
        <v>50500</v>
      </c>
      <c r="P826" s="90">
        <v>49200</v>
      </c>
      <c r="Q826" s="90">
        <v>47000</v>
      </c>
      <c r="R826" s="90">
        <v>47500</v>
      </c>
      <c r="S826" s="90">
        <v>47500</v>
      </c>
      <c r="T826" s="90">
        <v>50000</v>
      </c>
      <c r="U826" s="90">
        <v>50300</v>
      </c>
      <c r="V826" s="90">
        <v>52300</v>
      </c>
      <c r="W826" s="90">
        <v>50800</v>
      </c>
      <c r="X826" s="90">
        <v>53400</v>
      </c>
      <c r="Y826" t="str">
        <f t="shared" si="85"/>
        <v>06-2023</v>
      </c>
      <c r="Z826">
        <f t="shared" si="86"/>
        <v>0</v>
      </c>
      <c r="AA826">
        <f t="shared" si="87"/>
        <v>0</v>
      </c>
      <c r="AB826">
        <f t="shared" si="88"/>
        <v>0</v>
      </c>
      <c r="AC826" t="str">
        <f t="shared" si="89"/>
        <v>L36</v>
      </c>
    </row>
    <row r="827" spans="1:29">
      <c r="A827" t="str">
        <f t="shared" si="84"/>
        <v>06-2023</v>
      </c>
      <c r="B827" s="93">
        <v>45093</v>
      </c>
      <c r="C827" s="90">
        <v>51400</v>
      </c>
      <c r="D827" s="90">
        <v>50000</v>
      </c>
      <c r="E827" s="90">
        <v>51800</v>
      </c>
      <c r="F827" s="90">
        <v>47600</v>
      </c>
      <c r="G827" s="90">
        <v>51500</v>
      </c>
      <c r="H827" s="91" t="s">
        <v>25</v>
      </c>
      <c r="I827" s="90">
        <v>49000</v>
      </c>
      <c r="J827" s="90">
        <v>51500</v>
      </c>
      <c r="K827" s="90">
        <v>51700</v>
      </c>
      <c r="L827" s="91" t="s">
        <v>25</v>
      </c>
      <c r="M827" s="90">
        <v>52700</v>
      </c>
      <c r="N827" s="90">
        <v>50800</v>
      </c>
      <c r="O827" s="90">
        <v>50500</v>
      </c>
      <c r="P827" s="90">
        <v>49200</v>
      </c>
      <c r="Q827" s="90">
        <v>46800</v>
      </c>
      <c r="R827" s="90">
        <v>47700</v>
      </c>
      <c r="S827" s="90">
        <v>47500</v>
      </c>
      <c r="T827" s="90">
        <v>50100</v>
      </c>
      <c r="U827" s="90">
        <v>50300</v>
      </c>
      <c r="V827" s="90">
        <v>52300</v>
      </c>
      <c r="W827" s="90">
        <v>50700</v>
      </c>
      <c r="X827" s="90">
        <v>53300</v>
      </c>
      <c r="Y827" t="str">
        <f t="shared" si="85"/>
        <v>06-2023</v>
      </c>
      <c r="Z827">
        <f t="shared" si="86"/>
        <v>0</v>
      </c>
      <c r="AA827">
        <f t="shared" si="87"/>
        <v>0</v>
      </c>
      <c r="AB827">
        <f t="shared" si="88"/>
        <v>0</v>
      </c>
      <c r="AC827" t="str">
        <f t="shared" si="89"/>
        <v>L36</v>
      </c>
    </row>
    <row r="828" spans="1:29">
      <c r="A828" t="str">
        <f t="shared" si="84"/>
        <v>06-2023</v>
      </c>
      <c r="B828" s="93">
        <v>45094</v>
      </c>
      <c r="C828" s="90">
        <v>51400</v>
      </c>
      <c r="D828" s="90">
        <v>49800</v>
      </c>
      <c r="E828" s="90">
        <v>51800</v>
      </c>
      <c r="F828" s="90">
        <v>47600</v>
      </c>
      <c r="G828" s="90">
        <v>51500</v>
      </c>
      <c r="H828" s="91" t="s">
        <v>25</v>
      </c>
      <c r="I828" s="90">
        <v>49000</v>
      </c>
      <c r="J828" s="90">
        <v>51500</v>
      </c>
      <c r="K828" s="90">
        <v>51700</v>
      </c>
      <c r="L828" s="91" t="s">
        <v>25</v>
      </c>
      <c r="M828" s="90">
        <v>52800</v>
      </c>
      <c r="N828" s="90">
        <v>50800</v>
      </c>
      <c r="O828" s="90">
        <v>50600</v>
      </c>
      <c r="P828" s="90">
        <v>49200</v>
      </c>
      <c r="Q828" s="90">
        <v>47000</v>
      </c>
      <c r="R828" s="90">
        <v>47700</v>
      </c>
      <c r="S828" s="90">
        <v>47500</v>
      </c>
      <c r="T828" s="90">
        <v>50100</v>
      </c>
      <c r="U828" s="90">
        <v>50300</v>
      </c>
      <c r="V828" s="90">
        <v>52300</v>
      </c>
      <c r="W828" s="90">
        <v>50700</v>
      </c>
      <c r="X828" s="90">
        <v>53300</v>
      </c>
      <c r="Y828" t="str">
        <f t="shared" si="85"/>
        <v>06-2023</v>
      </c>
      <c r="Z828">
        <f t="shared" si="86"/>
        <v>0</v>
      </c>
      <c r="AA828">
        <f t="shared" si="87"/>
        <v>0</v>
      </c>
      <c r="AB828">
        <f t="shared" si="88"/>
        <v>0</v>
      </c>
      <c r="AC828" t="str">
        <f t="shared" si="89"/>
        <v>L36</v>
      </c>
    </row>
    <row r="829" spans="1:29">
      <c r="A829" t="str">
        <f t="shared" si="84"/>
        <v>06-2023</v>
      </c>
      <c r="B829" s="93">
        <v>45095</v>
      </c>
      <c r="C829" s="90" t="s">
        <v>24</v>
      </c>
      <c r="D829" s="90" t="s">
        <v>24</v>
      </c>
      <c r="E829" s="90" t="s">
        <v>24</v>
      </c>
      <c r="F829" s="90" t="s">
        <v>24</v>
      </c>
      <c r="G829" s="90" t="s">
        <v>24</v>
      </c>
      <c r="H829" s="90" t="s">
        <v>24</v>
      </c>
      <c r="I829" s="90" t="s">
        <v>24</v>
      </c>
      <c r="J829" s="90" t="s">
        <v>24</v>
      </c>
      <c r="K829" s="90" t="s">
        <v>24</v>
      </c>
      <c r="L829" s="90" t="s">
        <v>24</v>
      </c>
      <c r="M829" s="90" t="s">
        <v>24</v>
      </c>
      <c r="N829" s="90" t="s">
        <v>24</v>
      </c>
      <c r="O829" s="90" t="s">
        <v>24</v>
      </c>
      <c r="P829" s="90" t="s">
        <v>24</v>
      </c>
      <c r="Q829" s="90" t="s">
        <v>24</v>
      </c>
      <c r="R829" s="90" t="s">
        <v>24</v>
      </c>
      <c r="S829" s="90" t="s">
        <v>24</v>
      </c>
      <c r="T829" s="90" t="s">
        <v>24</v>
      </c>
      <c r="U829" s="90" t="s">
        <v>24</v>
      </c>
      <c r="V829" s="90" t="s">
        <v>24</v>
      </c>
      <c r="W829" s="90" t="s">
        <v>24</v>
      </c>
      <c r="X829" s="90" t="s">
        <v>24</v>
      </c>
      <c r="Y829" t="str">
        <f t="shared" si="85"/>
        <v>06-2023</v>
      </c>
      <c r="Z829">
        <f t="shared" si="86"/>
        <v>0</v>
      </c>
      <c r="AA829">
        <f t="shared" si="87"/>
        <v>0</v>
      </c>
      <c r="AB829">
        <f t="shared" si="88"/>
        <v>0</v>
      </c>
      <c r="AC829" t="str">
        <f t="shared" si="89"/>
        <v>L36</v>
      </c>
    </row>
    <row r="830" spans="1:29">
      <c r="A830" t="str">
        <f t="shared" si="84"/>
        <v>06-2023</v>
      </c>
      <c r="B830" s="93">
        <v>45096</v>
      </c>
      <c r="C830" s="90">
        <v>51300</v>
      </c>
      <c r="D830" s="90">
        <v>49800</v>
      </c>
      <c r="E830" s="90">
        <v>51500</v>
      </c>
      <c r="F830" s="90">
        <v>47400</v>
      </c>
      <c r="G830" s="90">
        <v>51200</v>
      </c>
      <c r="H830" s="91" t="s">
        <v>25</v>
      </c>
      <c r="I830" s="90">
        <v>49000</v>
      </c>
      <c r="J830" s="90">
        <v>51300</v>
      </c>
      <c r="K830" s="90">
        <v>51500</v>
      </c>
      <c r="L830" s="91" t="s">
        <v>25</v>
      </c>
      <c r="M830" s="90">
        <v>52700</v>
      </c>
      <c r="N830" s="90">
        <v>50800</v>
      </c>
      <c r="O830" s="90">
        <v>50500</v>
      </c>
      <c r="P830" s="90">
        <v>48700</v>
      </c>
      <c r="Q830" s="90">
        <v>46900</v>
      </c>
      <c r="R830" s="90">
        <v>47600</v>
      </c>
      <c r="S830" s="90">
        <v>47400</v>
      </c>
      <c r="T830" s="90">
        <v>50000</v>
      </c>
      <c r="U830" s="90">
        <v>50300</v>
      </c>
      <c r="V830" s="90">
        <v>52300</v>
      </c>
      <c r="W830" s="90">
        <v>50500</v>
      </c>
      <c r="X830" s="90">
        <v>53200</v>
      </c>
      <c r="Y830" t="str">
        <f t="shared" si="85"/>
        <v>06-2023</v>
      </c>
      <c r="Z830">
        <f t="shared" si="86"/>
        <v>0</v>
      </c>
      <c r="AA830">
        <f t="shared" si="87"/>
        <v>0</v>
      </c>
      <c r="AB830">
        <f t="shared" si="88"/>
        <v>0</v>
      </c>
      <c r="AC830" t="str">
        <f t="shared" si="89"/>
        <v>L36</v>
      </c>
    </row>
    <row r="831" spans="1:29">
      <c r="A831" t="str">
        <f t="shared" si="84"/>
        <v>06-2023</v>
      </c>
      <c r="B831" s="93">
        <v>45097</v>
      </c>
      <c r="C831" s="90">
        <v>51200</v>
      </c>
      <c r="D831" s="90">
        <v>49500</v>
      </c>
      <c r="E831" s="90">
        <v>51100</v>
      </c>
      <c r="F831" s="90">
        <v>47100</v>
      </c>
      <c r="G831" s="90">
        <v>51000</v>
      </c>
      <c r="H831" s="91" t="s">
        <v>25</v>
      </c>
      <c r="I831" s="90">
        <v>49000</v>
      </c>
      <c r="J831" s="90">
        <v>51000</v>
      </c>
      <c r="K831" s="90">
        <v>51500</v>
      </c>
      <c r="L831" s="91" t="s">
        <v>25</v>
      </c>
      <c r="M831" s="90">
        <v>52400</v>
      </c>
      <c r="N831" s="90">
        <v>50800</v>
      </c>
      <c r="O831" s="90">
        <v>50300</v>
      </c>
      <c r="P831" s="90">
        <v>48700</v>
      </c>
      <c r="Q831" s="90">
        <v>46700</v>
      </c>
      <c r="R831" s="90">
        <v>47200</v>
      </c>
      <c r="S831" s="90">
        <v>47000</v>
      </c>
      <c r="T831" s="90">
        <v>49600</v>
      </c>
      <c r="U831" s="90">
        <v>50000</v>
      </c>
      <c r="V831" s="90">
        <v>52300</v>
      </c>
      <c r="W831" s="90">
        <v>50500</v>
      </c>
      <c r="X831" s="90">
        <v>53200</v>
      </c>
      <c r="Y831" t="str">
        <f t="shared" si="85"/>
        <v>06-2023</v>
      </c>
      <c r="Z831">
        <f t="shared" si="86"/>
        <v>0</v>
      </c>
      <c r="AA831">
        <f t="shared" si="87"/>
        <v>0</v>
      </c>
      <c r="AB831">
        <f t="shared" si="88"/>
        <v>0</v>
      </c>
      <c r="AC831" t="str">
        <f t="shared" si="89"/>
        <v>L36</v>
      </c>
    </row>
    <row r="832" spans="1:29">
      <c r="A832" t="str">
        <f t="shared" si="84"/>
        <v>06-2023</v>
      </c>
      <c r="B832" s="93">
        <v>45098</v>
      </c>
      <c r="C832" s="90">
        <v>51100</v>
      </c>
      <c r="D832" s="90">
        <v>49500</v>
      </c>
      <c r="E832" s="90">
        <v>51100</v>
      </c>
      <c r="F832" s="90">
        <v>46900</v>
      </c>
      <c r="G832" s="90">
        <v>50900</v>
      </c>
      <c r="H832" s="91" t="s">
        <v>25</v>
      </c>
      <c r="I832" s="90">
        <v>49000</v>
      </c>
      <c r="J832" s="90">
        <v>50800</v>
      </c>
      <c r="K832" s="90">
        <v>51500</v>
      </c>
      <c r="L832" s="91" t="s">
        <v>25</v>
      </c>
      <c r="M832" s="90">
        <v>52200</v>
      </c>
      <c r="N832" s="90">
        <v>50800</v>
      </c>
      <c r="O832" s="90">
        <v>50000</v>
      </c>
      <c r="P832" s="90">
        <v>48700</v>
      </c>
      <c r="Q832" s="90">
        <v>46600</v>
      </c>
      <c r="R832" s="90">
        <v>47100</v>
      </c>
      <c r="S832" s="90">
        <v>47000</v>
      </c>
      <c r="T832" s="90">
        <v>49400</v>
      </c>
      <c r="U832" s="90">
        <v>49800</v>
      </c>
      <c r="V832" s="90">
        <v>51800</v>
      </c>
      <c r="W832" s="90">
        <v>50500</v>
      </c>
      <c r="X832" s="90">
        <v>53200</v>
      </c>
      <c r="Y832" t="str">
        <f t="shared" si="85"/>
        <v>06-2023</v>
      </c>
      <c r="Z832">
        <f t="shared" si="86"/>
        <v>0</v>
      </c>
      <c r="AA832">
        <f t="shared" si="87"/>
        <v>0</v>
      </c>
      <c r="AB832">
        <f t="shared" si="88"/>
        <v>0</v>
      </c>
      <c r="AC832" t="str">
        <f t="shared" si="89"/>
        <v>L36</v>
      </c>
    </row>
    <row r="833" spans="1:29">
      <c r="A833" t="str">
        <f t="shared" si="84"/>
        <v>06-2023</v>
      </c>
      <c r="B833" s="93">
        <v>45099</v>
      </c>
      <c r="C833" s="90">
        <v>50900</v>
      </c>
      <c r="D833" s="90">
        <v>49500</v>
      </c>
      <c r="E833" s="90">
        <v>51000</v>
      </c>
      <c r="F833" s="90">
        <v>46600</v>
      </c>
      <c r="G833" s="90">
        <v>50900</v>
      </c>
      <c r="H833" s="91" t="s">
        <v>25</v>
      </c>
      <c r="I833" s="90">
        <v>48500</v>
      </c>
      <c r="J833" s="90">
        <v>50300</v>
      </c>
      <c r="K833" s="90">
        <v>51500</v>
      </c>
      <c r="L833" s="91" t="s">
        <v>25</v>
      </c>
      <c r="M833" s="90">
        <v>52100</v>
      </c>
      <c r="N833" s="90">
        <v>50800</v>
      </c>
      <c r="O833" s="90">
        <v>50000</v>
      </c>
      <c r="P833" s="90">
        <v>48500</v>
      </c>
      <c r="Q833" s="90">
        <v>46500</v>
      </c>
      <c r="R833" s="90">
        <v>47000</v>
      </c>
      <c r="S833" s="90">
        <v>46800</v>
      </c>
      <c r="T833" s="90">
        <v>49100</v>
      </c>
      <c r="U833" s="90">
        <v>49500</v>
      </c>
      <c r="V833" s="90">
        <v>51800</v>
      </c>
      <c r="W833" s="90">
        <v>50200</v>
      </c>
      <c r="X833" s="90">
        <v>53000</v>
      </c>
      <c r="Y833" t="str">
        <f t="shared" si="85"/>
        <v>06-2023</v>
      </c>
      <c r="Z833">
        <f t="shared" si="86"/>
        <v>0</v>
      </c>
      <c r="AA833">
        <f t="shared" si="87"/>
        <v>0</v>
      </c>
      <c r="AB833">
        <f t="shared" si="88"/>
        <v>0</v>
      </c>
      <c r="AC833" t="str">
        <f t="shared" si="89"/>
        <v>L36</v>
      </c>
    </row>
    <row r="834" spans="1:29">
      <c r="A834" t="str">
        <f t="shared" si="84"/>
        <v>06-2023</v>
      </c>
      <c r="B834" s="93">
        <v>45100</v>
      </c>
      <c r="C834" s="90">
        <v>50600</v>
      </c>
      <c r="D834" s="90">
        <v>49500</v>
      </c>
      <c r="E834" s="90">
        <v>50800</v>
      </c>
      <c r="F834" s="90">
        <v>46400</v>
      </c>
      <c r="G834" s="90">
        <v>50800</v>
      </c>
      <c r="H834" s="91" t="s">
        <v>25</v>
      </c>
      <c r="I834" s="90">
        <v>48500</v>
      </c>
      <c r="J834" s="90">
        <v>50300</v>
      </c>
      <c r="K834" s="90">
        <v>50900</v>
      </c>
      <c r="L834" s="91" t="s">
        <v>25</v>
      </c>
      <c r="M834" s="90">
        <v>51800</v>
      </c>
      <c r="N834" s="90">
        <v>50700</v>
      </c>
      <c r="O834" s="90">
        <v>49700</v>
      </c>
      <c r="P834" s="90">
        <v>48300</v>
      </c>
      <c r="Q834" s="90">
        <v>46400</v>
      </c>
      <c r="R834" s="90">
        <v>46900</v>
      </c>
      <c r="S834" s="90">
        <v>46700</v>
      </c>
      <c r="T834" s="90">
        <v>48900</v>
      </c>
      <c r="U834" s="90">
        <v>49500</v>
      </c>
      <c r="V834" s="90">
        <v>51800</v>
      </c>
      <c r="W834" s="90">
        <v>50000</v>
      </c>
      <c r="X834" s="90">
        <v>52700</v>
      </c>
      <c r="Y834" t="str">
        <f t="shared" si="85"/>
        <v>06-2023</v>
      </c>
      <c r="Z834">
        <f t="shared" si="86"/>
        <v>0</v>
      </c>
      <c r="AA834">
        <f t="shared" si="87"/>
        <v>0</v>
      </c>
      <c r="AB834">
        <f t="shared" si="88"/>
        <v>0</v>
      </c>
      <c r="AC834" t="str">
        <f t="shared" si="89"/>
        <v>L36</v>
      </c>
    </row>
    <row r="835" spans="1:29">
      <c r="A835" t="str">
        <f t="shared" si="84"/>
        <v>06-2023</v>
      </c>
      <c r="B835" s="93">
        <v>45101</v>
      </c>
      <c r="C835" s="90">
        <v>50600</v>
      </c>
      <c r="D835" s="90">
        <v>49500</v>
      </c>
      <c r="E835" s="90">
        <v>50900</v>
      </c>
      <c r="F835" s="90">
        <v>46500</v>
      </c>
      <c r="G835" s="90">
        <v>50800</v>
      </c>
      <c r="H835" s="91" t="s">
        <v>25</v>
      </c>
      <c r="I835" s="90">
        <v>48500</v>
      </c>
      <c r="J835" s="90">
        <v>50600</v>
      </c>
      <c r="K835" s="90">
        <v>50900</v>
      </c>
      <c r="L835" s="91" t="s">
        <v>25</v>
      </c>
      <c r="M835" s="90">
        <v>52200</v>
      </c>
      <c r="N835" s="90">
        <v>50300</v>
      </c>
      <c r="O835" s="90">
        <v>49900</v>
      </c>
      <c r="P835" s="90">
        <v>48300</v>
      </c>
      <c r="Q835" s="90">
        <v>46600</v>
      </c>
      <c r="R835" s="90">
        <v>47100</v>
      </c>
      <c r="S835" s="90">
        <v>46800</v>
      </c>
      <c r="T835" s="90">
        <v>49000</v>
      </c>
      <c r="U835" s="90">
        <v>49700</v>
      </c>
      <c r="V835" s="90">
        <v>51800</v>
      </c>
      <c r="W835" s="90">
        <v>50000</v>
      </c>
      <c r="X835" s="90">
        <v>52700</v>
      </c>
      <c r="Y835" t="str">
        <f t="shared" si="85"/>
        <v>06-2023</v>
      </c>
      <c r="Z835">
        <f t="shared" si="86"/>
        <v>0</v>
      </c>
      <c r="AA835">
        <f t="shared" si="87"/>
        <v>0</v>
      </c>
      <c r="AB835">
        <f t="shared" si="88"/>
        <v>0</v>
      </c>
      <c r="AC835" t="str">
        <f t="shared" si="89"/>
        <v>L36</v>
      </c>
    </row>
    <row r="836" spans="1:29">
      <c r="A836" t="str">
        <f t="shared" si="84"/>
        <v>06-2023</v>
      </c>
      <c r="B836" s="93">
        <v>45102</v>
      </c>
      <c r="C836" s="90" t="s">
        <v>24</v>
      </c>
      <c r="D836" s="90" t="s">
        <v>24</v>
      </c>
      <c r="E836" s="90" t="s">
        <v>24</v>
      </c>
      <c r="F836" s="90" t="s">
        <v>24</v>
      </c>
      <c r="G836" s="90" t="s">
        <v>24</v>
      </c>
      <c r="H836" s="90" t="s">
        <v>24</v>
      </c>
      <c r="I836" s="90" t="s">
        <v>24</v>
      </c>
      <c r="J836" s="90" t="s">
        <v>24</v>
      </c>
      <c r="K836" s="90" t="s">
        <v>24</v>
      </c>
      <c r="L836" s="90" t="s">
        <v>24</v>
      </c>
      <c r="M836" s="90" t="s">
        <v>24</v>
      </c>
      <c r="N836" s="90" t="s">
        <v>24</v>
      </c>
      <c r="O836" s="90" t="s">
        <v>24</v>
      </c>
      <c r="P836" s="90" t="s">
        <v>24</v>
      </c>
      <c r="Q836" s="90" t="s">
        <v>24</v>
      </c>
      <c r="R836" s="90" t="s">
        <v>24</v>
      </c>
      <c r="S836" s="90" t="s">
        <v>24</v>
      </c>
      <c r="T836" s="90" t="s">
        <v>24</v>
      </c>
      <c r="U836" s="90" t="s">
        <v>24</v>
      </c>
      <c r="V836" s="90" t="s">
        <v>24</v>
      </c>
      <c r="W836" s="90" t="s">
        <v>24</v>
      </c>
      <c r="X836" s="90" t="s">
        <v>24</v>
      </c>
      <c r="Y836" t="str">
        <f t="shared" si="85"/>
        <v>06-2023</v>
      </c>
      <c r="Z836">
        <f t="shared" si="86"/>
        <v>0</v>
      </c>
      <c r="AA836">
        <f t="shared" si="87"/>
        <v>0</v>
      </c>
      <c r="AB836">
        <f t="shared" si="88"/>
        <v>0</v>
      </c>
      <c r="AC836" t="str">
        <f t="shared" si="89"/>
        <v>L36</v>
      </c>
    </row>
    <row r="837" spans="1:29">
      <c r="A837" t="str">
        <f t="shared" si="84"/>
        <v>06-2023</v>
      </c>
      <c r="B837" s="93">
        <v>45103</v>
      </c>
      <c r="C837" s="90">
        <v>50400</v>
      </c>
      <c r="D837" s="90">
        <v>49200</v>
      </c>
      <c r="E837" s="90">
        <v>50500</v>
      </c>
      <c r="F837" s="90">
        <v>46500</v>
      </c>
      <c r="G837" s="90">
        <v>50400</v>
      </c>
      <c r="H837" s="91" t="s">
        <v>25</v>
      </c>
      <c r="I837" s="90">
        <v>48000</v>
      </c>
      <c r="J837" s="90">
        <v>50500</v>
      </c>
      <c r="K837" s="90">
        <v>50800</v>
      </c>
      <c r="L837" s="91" t="s">
        <v>25</v>
      </c>
      <c r="M837" s="90">
        <v>51900</v>
      </c>
      <c r="N837" s="90">
        <v>50000</v>
      </c>
      <c r="O837" s="90">
        <v>49500</v>
      </c>
      <c r="P837" s="90">
        <v>48100</v>
      </c>
      <c r="Q837" s="90">
        <v>46500</v>
      </c>
      <c r="R837" s="90">
        <v>46800</v>
      </c>
      <c r="S837" s="90">
        <v>46800</v>
      </c>
      <c r="T837" s="90">
        <v>49000</v>
      </c>
      <c r="U837" s="90">
        <v>49500</v>
      </c>
      <c r="V837" s="90">
        <v>51800</v>
      </c>
      <c r="W837" s="90">
        <v>49700</v>
      </c>
      <c r="X837" s="90">
        <v>52500</v>
      </c>
      <c r="Y837" t="str">
        <f t="shared" si="85"/>
        <v>06-2023</v>
      </c>
      <c r="Z837">
        <f t="shared" si="86"/>
        <v>0</v>
      </c>
      <c r="AA837">
        <f t="shared" si="87"/>
        <v>0</v>
      </c>
      <c r="AB837">
        <f t="shared" si="88"/>
        <v>0</v>
      </c>
      <c r="AC837" t="str">
        <f t="shared" si="89"/>
        <v>L36</v>
      </c>
    </row>
    <row r="838" spans="1:29">
      <c r="A838" t="str">
        <f t="shared" si="84"/>
        <v>06-2023</v>
      </c>
      <c r="B838" s="93">
        <v>45104</v>
      </c>
      <c r="C838" s="90">
        <v>50300</v>
      </c>
      <c r="D838" s="90">
        <v>49200</v>
      </c>
      <c r="E838" s="90">
        <v>50200</v>
      </c>
      <c r="F838" s="90">
        <v>46300</v>
      </c>
      <c r="G838" s="90">
        <v>50400</v>
      </c>
      <c r="H838" s="91" t="s">
        <v>25</v>
      </c>
      <c r="I838" s="90">
        <v>48000</v>
      </c>
      <c r="J838" s="90">
        <v>50100</v>
      </c>
      <c r="K838" s="90">
        <v>50800</v>
      </c>
      <c r="L838" s="91" t="s">
        <v>25</v>
      </c>
      <c r="M838" s="90">
        <v>51300</v>
      </c>
      <c r="N838" s="90">
        <v>49700</v>
      </c>
      <c r="O838" s="90">
        <v>49500</v>
      </c>
      <c r="P838" s="90">
        <v>48100</v>
      </c>
      <c r="Q838" s="90">
        <v>46400</v>
      </c>
      <c r="R838" s="90">
        <v>46600</v>
      </c>
      <c r="S838" s="90">
        <v>46500</v>
      </c>
      <c r="T838" s="90">
        <v>48800</v>
      </c>
      <c r="U838" s="90">
        <v>49300</v>
      </c>
      <c r="V838" s="90">
        <v>51800</v>
      </c>
      <c r="W838" s="90">
        <v>49700</v>
      </c>
      <c r="X838" s="90">
        <v>52500</v>
      </c>
      <c r="Y838" t="str">
        <f t="shared" si="85"/>
        <v>06-2023</v>
      </c>
      <c r="Z838">
        <f t="shared" si="86"/>
        <v>0</v>
      </c>
      <c r="AA838">
        <f t="shared" si="87"/>
        <v>0</v>
      </c>
      <c r="AB838">
        <f t="shared" si="88"/>
        <v>0</v>
      </c>
      <c r="AC838" t="str">
        <f t="shared" si="89"/>
        <v>L36</v>
      </c>
    </row>
    <row r="839" spans="1:29">
      <c r="A839" t="str">
        <f t="shared" si="84"/>
        <v>06-2023</v>
      </c>
      <c r="B839" s="93">
        <v>45105</v>
      </c>
      <c r="C839" s="90">
        <v>50000</v>
      </c>
      <c r="D839" s="90">
        <v>49000</v>
      </c>
      <c r="E839" s="90">
        <v>50200</v>
      </c>
      <c r="F839" s="90">
        <v>46100</v>
      </c>
      <c r="G839" s="90">
        <v>50300</v>
      </c>
      <c r="H839" s="91" t="s">
        <v>25</v>
      </c>
      <c r="I839" s="90">
        <v>47500</v>
      </c>
      <c r="J839" s="90">
        <v>50000</v>
      </c>
      <c r="K839" s="90">
        <v>50700</v>
      </c>
      <c r="L839" s="91" t="s">
        <v>25</v>
      </c>
      <c r="M839" s="90">
        <v>51300</v>
      </c>
      <c r="N839" s="90">
        <v>49400</v>
      </c>
      <c r="O839" s="90">
        <v>49300</v>
      </c>
      <c r="P839" s="90">
        <v>48100</v>
      </c>
      <c r="Q839" s="90">
        <v>46400</v>
      </c>
      <c r="R839" s="90">
        <v>46500</v>
      </c>
      <c r="S839" s="90">
        <v>46500</v>
      </c>
      <c r="T839" s="90">
        <v>48600</v>
      </c>
      <c r="U839" s="90">
        <v>48900</v>
      </c>
      <c r="V839" s="90">
        <v>51800</v>
      </c>
      <c r="W839" s="90">
        <v>49500</v>
      </c>
      <c r="X839" s="90">
        <v>52400</v>
      </c>
      <c r="Y839" t="str">
        <f t="shared" si="85"/>
        <v>06-2023</v>
      </c>
      <c r="Z839">
        <f t="shared" si="86"/>
        <v>0</v>
      </c>
      <c r="AA839">
        <f t="shared" si="87"/>
        <v>0</v>
      </c>
      <c r="AB839">
        <f t="shared" si="88"/>
        <v>0</v>
      </c>
      <c r="AC839" t="str">
        <f t="shared" si="89"/>
        <v>L36</v>
      </c>
    </row>
    <row r="840" spans="1:29">
      <c r="A840" t="str">
        <f t="shared" si="84"/>
        <v>06-2023</v>
      </c>
      <c r="B840" s="93">
        <v>45106</v>
      </c>
      <c r="C840" s="90">
        <v>50000</v>
      </c>
      <c r="D840" s="90">
        <v>49000</v>
      </c>
      <c r="E840" s="90">
        <v>49900</v>
      </c>
      <c r="F840" s="90">
        <v>46000</v>
      </c>
      <c r="G840" s="90">
        <v>49800</v>
      </c>
      <c r="H840" s="91" t="s">
        <v>25</v>
      </c>
      <c r="I840" s="90">
        <v>47500</v>
      </c>
      <c r="J840" s="90">
        <v>49800</v>
      </c>
      <c r="K840" s="90">
        <v>50100</v>
      </c>
      <c r="L840" s="91" t="s">
        <v>25</v>
      </c>
      <c r="M840" s="90">
        <v>51300</v>
      </c>
      <c r="N840" s="90">
        <v>48600</v>
      </c>
      <c r="O840" s="90">
        <v>49200</v>
      </c>
      <c r="P840" s="90">
        <v>47800</v>
      </c>
      <c r="Q840" s="90">
        <v>46200</v>
      </c>
      <c r="R840" s="90">
        <v>46500</v>
      </c>
      <c r="S840" s="90">
        <v>46300</v>
      </c>
      <c r="T840" s="90">
        <v>48600</v>
      </c>
      <c r="U840" s="90">
        <v>49000</v>
      </c>
      <c r="V840" s="90">
        <v>51300</v>
      </c>
      <c r="W840" s="90">
        <v>49500</v>
      </c>
      <c r="X840" s="90">
        <v>52400</v>
      </c>
      <c r="Y840" t="str">
        <f t="shared" si="85"/>
        <v>06-2023</v>
      </c>
      <c r="Z840">
        <f t="shared" si="86"/>
        <v>0</v>
      </c>
      <c r="AA840">
        <f t="shared" si="87"/>
        <v>0</v>
      </c>
      <c r="AB840">
        <f t="shared" si="88"/>
        <v>0</v>
      </c>
      <c r="AC840" t="str">
        <f t="shared" si="89"/>
        <v>L36</v>
      </c>
    </row>
    <row r="841" spans="1:29">
      <c r="A841" t="str">
        <f t="shared" si="84"/>
        <v>06-2023</v>
      </c>
      <c r="B841" s="93">
        <v>45107</v>
      </c>
      <c r="C841" s="90">
        <v>49800</v>
      </c>
      <c r="D841" s="90">
        <v>49000</v>
      </c>
      <c r="E841" s="90">
        <v>50100</v>
      </c>
      <c r="F841" s="90">
        <v>46200</v>
      </c>
      <c r="G841" s="90">
        <v>49800</v>
      </c>
      <c r="H841" s="91" t="s">
        <v>25</v>
      </c>
      <c r="I841" s="90">
        <v>47500</v>
      </c>
      <c r="J841" s="90">
        <v>49900</v>
      </c>
      <c r="K841" s="90">
        <v>50100</v>
      </c>
      <c r="L841" s="91" t="s">
        <v>25</v>
      </c>
      <c r="M841" s="90">
        <v>51500</v>
      </c>
      <c r="N841" s="90">
        <v>48600</v>
      </c>
      <c r="O841" s="90">
        <v>49500</v>
      </c>
      <c r="P841" s="90">
        <v>47800</v>
      </c>
      <c r="Q841" s="90">
        <v>46200</v>
      </c>
      <c r="R841" s="90">
        <v>46500</v>
      </c>
      <c r="S841" s="90">
        <v>46500</v>
      </c>
      <c r="T841" s="90">
        <v>48700</v>
      </c>
      <c r="U841" s="90">
        <v>49000</v>
      </c>
      <c r="V841" s="90">
        <v>51300</v>
      </c>
      <c r="W841" s="90">
        <v>49300</v>
      </c>
      <c r="X841" s="90">
        <v>52200</v>
      </c>
      <c r="Y841" t="str">
        <f t="shared" si="85"/>
        <v>06-2023</v>
      </c>
      <c r="Z841">
        <f t="shared" si="86"/>
        <v>0</v>
      </c>
      <c r="AA841">
        <f t="shared" si="87"/>
        <v>0</v>
      </c>
      <c r="AB841">
        <f t="shared" si="88"/>
        <v>0</v>
      </c>
      <c r="AC841" t="str">
        <f t="shared" si="89"/>
        <v>L36</v>
      </c>
    </row>
    <row r="842" spans="1:29">
      <c r="A842" t="str">
        <f t="shared" si="84"/>
        <v>07-2023</v>
      </c>
      <c r="B842" s="93">
        <v>45108</v>
      </c>
      <c r="C842" s="90">
        <v>49800</v>
      </c>
      <c r="D842" s="90">
        <v>49000</v>
      </c>
      <c r="E842" s="90">
        <v>50100</v>
      </c>
      <c r="F842" s="90">
        <v>46100</v>
      </c>
      <c r="G842" s="90">
        <v>49600</v>
      </c>
      <c r="H842" s="91" t="s">
        <v>25</v>
      </c>
      <c r="I842" s="90">
        <v>48000</v>
      </c>
      <c r="J842" s="90">
        <v>49800</v>
      </c>
      <c r="K842" s="90">
        <v>49700</v>
      </c>
      <c r="L842" s="91" t="s">
        <v>25</v>
      </c>
      <c r="M842" s="90">
        <v>51500</v>
      </c>
      <c r="N842" s="90">
        <v>48400</v>
      </c>
      <c r="O842" s="90">
        <v>49500</v>
      </c>
      <c r="P842" s="90">
        <v>47800</v>
      </c>
      <c r="Q842" s="90">
        <v>46200</v>
      </c>
      <c r="R842" s="90">
        <v>46000</v>
      </c>
      <c r="S842" s="90">
        <v>46500</v>
      </c>
      <c r="T842" s="90">
        <v>48600</v>
      </c>
      <c r="U842" s="90">
        <v>48700</v>
      </c>
      <c r="V842" s="90">
        <v>51300</v>
      </c>
      <c r="W842" s="90">
        <v>49300</v>
      </c>
      <c r="X842" s="90">
        <v>52200</v>
      </c>
      <c r="Y842" t="str">
        <f t="shared" si="85"/>
        <v>07-2023</v>
      </c>
      <c r="Z842">
        <f t="shared" si="86"/>
        <v>0</v>
      </c>
      <c r="AA842">
        <f t="shared" si="87"/>
        <v>0</v>
      </c>
      <c r="AB842">
        <f t="shared" si="88"/>
        <v>0</v>
      </c>
      <c r="AC842" t="str">
        <f t="shared" si="89"/>
        <v>L36</v>
      </c>
    </row>
    <row r="843" spans="1:29">
      <c r="A843" t="str">
        <f t="shared" si="84"/>
        <v>07-2023</v>
      </c>
      <c r="B843" s="93">
        <v>45109</v>
      </c>
      <c r="C843" s="90" t="s">
        <v>24</v>
      </c>
      <c r="D843" s="90" t="s">
        <v>24</v>
      </c>
      <c r="E843" s="90" t="s">
        <v>24</v>
      </c>
      <c r="F843" s="90" t="s">
        <v>24</v>
      </c>
      <c r="G843" s="90" t="s">
        <v>24</v>
      </c>
      <c r="H843" s="90" t="s">
        <v>24</v>
      </c>
      <c r="I843" s="90" t="s">
        <v>24</v>
      </c>
      <c r="J843" s="90" t="s">
        <v>24</v>
      </c>
      <c r="K843" s="90" t="s">
        <v>24</v>
      </c>
      <c r="L843" s="90" t="s">
        <v>24</v>
      </c>
      <c r="M843" s="90" t="s">
        <v>24</v>
      </c>
      <c r="N843" s="90" t="s">
        <v>24</v>
      </c>
      <c r="O843" s="90" t="s">
        <v>24</v>
      </c>
      <c r="P843" s="90" t="s">
        <v>24</v>
      </c>
      <c r="Q843" s="90" t="s">
        <v>24</v>
      </c>
      <c r="R843" s="90" t="s">
        <v>24</v>
      </c>
      <c r="S843" s="90" t="s">
        <v>24</v>
      </c>
      <c r="T843" s="90" t="s">
        <v>24</v>
      </c>
      <c r="U843" s="90" t="s">
        <v>24</v>
      </c>
      <c r="V843" s="90" t="s">
        <v>24</v>
      </c>
      <c r="W843" s="90" t="s">
        <v>24</v>
      </c>
      <c r="X843" s="90" t="s">
        <v>24</v>
      </c>
      <c r="Y843" t="str">
        <f t="shared" si="85"/>
        <v>07-2023</v>
      </c>
      <c r="Z843">
        <f t="shared" si="86"/>
        <v>0</v>
      </c>
      <c r="AA843">
        <f t="shared" si="87"/>
        <v>0</v>
      </c>
      <c r="AB843">
        <f t="shared" si="88"/>
        <v>0</v>
      </c>
      <c r="AC843" t="str">
        <f t="shared" si="89"/>
        <v>L36</v>
      </c>
    </row>
    <row r="844" spans="1:29">
      <c r="A844" t="str">
        <f t="shared" si="84"/>
        <v>07-2023</v>
      </c>
      <c r="B844" s="93">
        <v>45110</v>
      </c>
      <c r="C844" s="90">
        <v>49700</v>
      </c>
      <c r="D844" s="90">
        <v>49000</v>
      </c>
      <c r="E844" s="90">
        <v>50000</v>
      </c>
      <c r="F844" s="90">
        <v>45700</v>
      </c>
      <c r="G844" s="90">
        <v>49100</v>
      </c>
      <c r="H844" s="91" t="s">
        <v>25</v>
      </c>
      <c r="I844" s="90">
        <v>47500</v>
      </c>
      <c r="J844" s="90">
        <v>49600</v>
      </c>
      <c r="K844" s="90">
        <v>49700</v>
      </c>
      <c r="L844" s="91" t="s">
        <v>25</v>
      </c>
      <c r="M844" s="90">
        <v>51300</v>
      </c>
      <c r="N844" s="90">
        <v>48400</v>
      </c>
      <c r="O844" s="90">
        <v>49200</v>
      </c>
      <c r="P844" s="90">
        <v>47600</v>
      </c>
      <c r="Q844" s="90">
        <v>45600</v>
      </c>
      <c r="R844" s="90">
        <v>45900</v>
      </c>
      <c r="S844" s="90">
        <v>46000</v>
      </c>
      <c r="T844" s="90">
        <v>48200</v>
      </c>
      <c r="U844" s="90">
        <v>48600</v>
      </c>
      <c r="V844" s="90">
        <v>51000</v>
      </c>
      <c r="W844" s="90">
        <v>49200</v>
      </c>
      <c r="X844" s="90">
        <v>52000</v>
      </c>
      <c r="Y844" t="str">
        <f t="shared" si="85"/>
        <v>07-2023</v>
      </c>
      <c r="Z844">
        <f t="shared" si="86"/>
        <v>0</v>
      </c>
      <c r="AA844">
        <f t="shared" si="87"/>
        <v>0</v>
      </c>
      <c r="AB844">
        <f t="shared" si="88"/>
        <v>0</v>
      </c>
      <c r="AC844" t="str">
        <f t="shared" si="89"/>
        <v>L36</v>
      </c>
    </row>
    <row r="845" spans="1:29">
      <c r="A845" t="str">
        <f t="shared" si="84"/>
        <v>07-2023</v>
      </c>
      <c r="B845" s="93">
        <v>45111</v>
      </c>
      <c r="C845" s="90">
        <v>48800</v>
      </c>
      <c r="D845" s="90">
        <v>48900</v>
      </c>
      <c r="E845" s="90">
        <v>49600</v>
      </c>
      <c r="F845" s="90">
        <v>45400</v>
      </c>
      <c r="G845" s="90">
        <v>49000</v>
      </c>
      <c r="H845" s="91" t="s">
        <v>25</v>
      </c>
      <c r="I845" s="90">
        <v>47000</v>
      </c>
      <c r="J845" s="90">
        <v>49300</v>
      </c>
      <c r="K845" s="90">
        <v>49500</v>
      </c>
      <c r="L845" s="91" t="s">
        <v>25</v>
      </c>
      <c r="M845" s="90">
        <v>51200</v>
      </c>
      <c r="N845" s="90">
        <v>48400</v>
      </c>
      <c r="O845" s="90">
        <v>49000</v>
      </c>
      <c r="P845" s="90">
        <v>47400</v>
      </c>
      <c r="Q845" s="90">
        <v>45000</v>
      </c>
      <c r="R845" s="90">
        <v>45700</v>
      </c>
      <c r="S845" s="90">
        <v>45700</v>
      </c>
      <c r="T845" s="90">
        <v>47600</v>
      </c>
      <c r="U845" s="90">
        <v>48500</v>
      </c>
      <c r="V845" s="90">
        <v>51000</v>
      </c>
      <c r="W845" s="90">
        <v>49200</v>
      </c>
      <c r="X845" s="90">
        <v>52000</v>
      </c>
      <c r="Y845" t="str">
        <f t="shared" si="85"/>
        <v>07-2023</v>
      </c>
      <c r="Z845">
        <f t="shared" si="86"/>
        <v>0</v>
      </c>
      <c r="AA845">
        <f t="shared" si="87"/>
        <v>0</v>
      </c>
      <c r="AB845">
        <f t="shared" si="88"/>
        <v>0</v>
      </c>
      <c r="AC845" t="str">
        <f t="shared" si="89"/>
        <v>L36</v>
      </c>
    </row>
    <row r="846" spans="1:29">
      <c r="A846" t="str">
        <f t="shared" si="84"/>
        <v>07-2023</v>
      </c>
      <c r="B846" s="93">
        <v>45112</v>
      </c>
      <c r="C846" s="90">
        <v>48800</v>
      </c>
      <c r="D846" s="90">
        <v>48500</v>
      </c>
      <c r="E846" s="90">
        <v>49600</v>
      </c>
      <c r="F846" s="90">
        <v>45400</v>
      </c>
      <c r="G846" s="90">
        <v>48900</v>
      </c>
      <c r="H846" s="91" t="s">
        <v>25</v>
      </c>
      <c r="I846" s="90">
        <v>47000</v>
      </c>
      <c r="J846" s="90">
        <v>49300</v>
      </c>
      <c r="K846" s="90">
        <v>49500</v>
      </c>
      <c r="L846" s="91" t="s">
        <v>25</v>
      </c>
      <c r="M846" s="90">
        <v>51200</v>
      </c>
      <c r="N846" s="90">
        <v>48200</v>
      </c>
      <c r="O846" s="90">
        <v>48800</v>
      </c>
      <c r="P846" s="90">
        <v>47400</v>
      </c>
      <c r="Q846" s="90">
        <v>45200</v>
      </c>
      <c r="R846" s="90">
        <v>45300</v>
      </c>
      <c r="S846" s="90">
        <v>45700</v>
      </c>
      <c r="T846" s="90">
        <v>47600</v>
      </c>
      <c r="U846" s="90">
        <v>48000</v>
      </c>
      <c r="V846" s="90">
        <v>51000</v>
      </c>
      <c r="W846" s="90">
        <v>49000</v>
      </c>
      <c r="X846" s="90">
        <v>51900</v>
      </c>
      <c r="Y846" t="str">
        <f t="shared" si="85"/>
        <v>07-2023</v>
      </c>
      <c r="Z846">
        <f t="shared" si="86"/>
        <v>0</v>
      </c>
      <c r="AA846">
        <f t="shared" si="87"/>
        <v>0</v>
      </c>
      <c r="AB846">
        <f t="shared" si="88"/>
        <v>0</v>
      </c>
      <c r="AC846" t="str">
        <f t="shared" si="89"/>
        <v>L36</v>
      </c>
    </row>
    <row r="847" spans="1:29">
      <c r="A847" t="str">
        <f t="shared" si="84"/>
        <v>07-2023</v>
      </c>
      <c r="B847" s="93">
        <v>45113</v>
      </c>
      <c r="C847" s="90">
        <v>48900</v>
      </c>
      <c r="D847" s="90">
        <v>48500</v>
      </c>
      <c r="E847" s="90">
        <v>49800</v>
      </c>
      <c r="F847" s="90">
        <v>45500</v>
      </c>
      <c r="G847" s="90">
        <v>48900</v>
      </c>
      <c r="H847" s="91" t="s">
        <v>25</v>
      </c>
      <c r="I847" s="90">
        <v>47000</v>
      </c>
      <c r="J847" s="90">
        <v>49400</v>
      </c>
      <c r="K847" s="90">
        <v>49500</v>
      </c>
      <c r="L847" s="91" t="s">
        <v>25</v>
      </c>
      <c r="M847" s="90">
        <v>51400</v>
      </c>
      <c r="N847" s="90">
        <v>47900</v>
      </c>
      <c r="O847" s="90">
        <v>49000</v>
      </c>
      <c r="P847" s="90">
        <v>47400</v>
      </c>
      <c r="Q847" s="90">
        <v>45400</v>
      </c>
      <c r="R847" s="90">
        <v>45500</v>
      </c>
      <c r="S847" s="90">
        <v>45700</v>
      </c>
      <c r="T847" s="90">
        <v>47700</v>
      </c>
      <c r="U847" s="90">
        <v>48300</v>
      </c>
      <c r="V847" s="90">
        <v>51000</v>
      </c>
      <c r="W847" s="90">
        <v>49000</v>
      </c>
      <c r="X847" s="90">
        <v>51900</v>
      </c>
      <c r="Y847" t="str">
        <f t="shared" si="85"/>
        <v>07-2023</v>
      </c>
      <c r="Z847">
        <f t="shared" si="86"/>
        <v>0</v>
      </c>
      <c r="AA847">
        <f t="shared" si="87"/>
        <v>0</v>
      </c>
      <c r="AB847">
        <f t="shared" si="88"/>
        <v>0</v>
      </c>
      <c r="AC847" t="str">
        <f t="shared" si="89"/>
        <v>L36</v>
      </c>
    </row>
    <row r="848" spans="1:29">
      <c r="A848" t="str">
        <f t="shared" si="84"/>
        <v>07-2023</v>
      </c>
      <c r="B848" s="93">
        <v>45114</v>
      </c>
      <c r="C848" s="90">
        <v>48900</v>
      </c>
      <c r="D848" s="90">
        <v>48500</v>
      </c>
      <c r="E848" s="90">
        <v>49500</v>
      </c>
      <c r="F848" s="90">
        <v>45300</v>
      </c>
      <c r="G848" s="90">
        <v>48900</v>
      </c>
      <c r="H848" s="91" t="s">
        <v>25</v>
      </c>
      <c r="I848" s="90">
        <v>47000</v>
      </c>
      <c r="J848" s="90">
        <v>49400</v>
      </c>
      <c r="K848" s="90">
        <v>49300</v>
      </c>
      <c r="L848" s="91" t="s">
        <v>25</v>
      </c>
      <c r="M848" s="90">
        <v>51300</v>
      </c>
      <c r="N848" s="90">
        <v>47600</v>
      </c>
      <c r="O848" s="90">
        <v>49000</v>
      </c>
      <c r="P848" s="90">
        <v>47000</v>
      </c>
      <c r="Q848" s="90">
        <v>45000</v>
      </c>
      <c r="R848" s="90">
        <v>45200</v>
      </c>
      <c r="S848" s="90">
        <v>45500</v>
      </c>
      <c r="T848" s="90">
        <v>47500</v>
      </c>
      <c r="U848" s="90">
        <v>48300</v>
      </c>
      <c r="V848" s="90">
        <v>51000</v>
      </c>
      <c r="W848" s="90">
        <v>49000</v>
      </c>
      <c r="X848" s="90">
        <v>51900</v>
      </c>
      <c r="Y848" t="str">
        <f t="shared" si="85"/>
        <v>07-2023</v>
      </c>
      <c r="Z848">
        <f t="shared" si="86"/>
        <v>0</v>
      </c>
      <c r="AA848">
        <f t="shared" si="87"/>
        <v>0</v>
      </c>
      <c r="AB848">
        <f t="shared" si="88"/>
        <v>0</v>
      </c>
      <c r="AC848" t="str">
        <f t="shared" si="89"/>
        <v>L36</v>
      </c>
    </row>
    <row r="849" spans="1:29">
      <c r="A849" t="str">
        <f t="shared" si="84"/>
        <v>07-2023</v>
      </c>
      <c r="B849" s="93">
        <v>45115</v>
      </c>
      <c r="C849" s="90">
        <v>48500</v>
      </c>
      <c r="D849" s="90">
        <v>48500</v>
      </c>
      <c r="E849" s="90">
        <v>49400</v>
      </c>
      <c r="F849" s="90">
        <v>45100</v>
      </c>
      <c r="G849" s="90">
        <v>48900</v>
      </c>
      <c r="H849" s="91" t="s">
        <v>25</v>
      </c>
      <c r="I849" s="90">
        <v>47000</v>
      </c>
      <c r="J849" s="90">
        <v>49200</v>
      </c>
      <c r="K849" s="90">
        <v>49300</v>
      </c>
      <c r="L849" s="91" t="s">
        <v>25</v>
      </c>
      <c r="M849" s="90">
        <v>51000</v>
      </c>
      <c r="N849" s="90">
        <v>47600</v>
      </c>
      <c r="O849" s="90">
        <v>48800</v>
      </c>
      <c r="P849" s="90">
        <v>47000</v>
      </c>
      <c r="Q849" s="90">
        <v>44600</v>
      </c>
      <c r="R849" s="90">
        <v>45000</v>
      </c>
      <c r="S849" s="90">
        <v>45300</v>
      </c>
      <c r="T849" s="90">
        <v>47100</v>
      </c>
      <c r="U849" s="90">
        <v>48100</v>
      </c>
      <c r="V849" s="90">
        <v>51000</v>
      </c>
      <c r="W849" s="90">
        <v>48500</v>
      </c>
      <c r="X849" s="90">
        <v>51500</v>
      </c>
      <c r="Y849" t="str">
        <f t="shared" si="85"/>
        <v>07-2023</v>
      </c>
      <c r="Z849">
        <f t="shared" si="86"/>
        <v>0</v>
      </c>
      <c r="AA849">
        <f t="shared" si="87"/>
        <v>0</v>
      </c>
      <c r="AB849">
        <f t="shared" si="88"/>
        <v>0</v>
      </c>
      <c r="AC849" t="str">
        <f t="shared" si="89"/>
        <v>L36</v>
      </c>
    </row>
    <row r="850" spans="1:29">
      <c r="A850" t="str">
        <f t="shared" si="84"/>
        <v>07-2023</v>
      </c>
      <c r="B850" s="93">
        <v>45116</v>
      </c>
      <c r="C850" s="90" t="s">
        <v>24</v>
      </c>
      <c r="D850" s="90" t="s">
        <v>24</v>
      </c>
      <c r="E850" s="90" t="s">
        <v>24</v>
      </c>
      <c r="F850" s="90" t="s">
        <v>24</v>
      </c>
      <c r="G850" s="90" t="s">
        <v>24</v>
      </c>
      <c r="H850" s="90" t="s">
        <v>24</v>
      </c>
      <c r="I850" s="90" t="s">
        <v>24</v>
      </c>
      <c r="J850" s="90" t="s">
        <v>24</v>
      </c>
      <c r="K850" s="90" t="s">
        <v>24</v>
      </c>
      <c r="L850" s="90" t="s">
        <v>24</v>
      </c>
      <c r="M850" s="90" t="s">
        <v>24</v>
      </c>
      <c r="N850" s="90" t="s">
        <v>24</v>
      </c>
      <c r="O850" s="90" t="s">
        <v>24</v>
      </c>
      <c r="P850" s="90" t="s">
        <v>24</v>
      </c>
      <c r="Q850" s="90" t="s">
        <v>24</v>
      </c>
      <c r="R850" s="90" t="s">
        <v>24</v>
      </c>
      <c r="S850" s="90" t="s">
        <v>24</v>
      </c>
      <c r="T850" s="90" t="s">
        <v>24</v>
      </c>
      <c r="U850" s="90" t="s">
        <v>24</v>
      </c>
      <c r="V850" s="90" t="s">
        <v>24</v>
      </c>
      <c r="W850" s="90" t="s">
        <v>24</v>
      </c>
      <c r="X850" s="90" t="s">
        <v>24</v>
      </c>
      <c r="Y850" t="str">
        <f t="shared" si="85"/>
        <v>07-2023</v>
      </c>
      <c r="Z850">
        <f t="shared" si="86"/>
        <v>0</v>
      </c>
      <c r="AA850">
        <f t="shared" si="87"/>
        <v>0</v>
      </c>
      <c r="AB850">
        <f t="shared" si="88"/>
        <v>0</v>
      </c>
      <c r="AC850" t="str">
        <f t="shared" si="89"/>
        <v>L36</v>
      </c>
    </row>
    <row r="851" spans="1:29">
      <c r="A851" t="str">
        <f t="shared" si="84"/>
        <v>07-2023</v>
      </c>
      <c r="B851" s="93">
        <v>45117</v>
      </c>
      <c r="C851" s="90">
        <v>48100</v>
      </c>
      <c r="D851" s="90">
        <v>48300</v>
      </c>
      <c r="E851" s="90">
        <v>48900</v>
      </c>
      <c r="F851" s="90">
        <v>44900</v>
      </c>
      <c r="G851" s="90">
        <v>48900</v>
      </c>
      <c r="H851" s="91" t="s">
        <v>25</v>
      </c>
      <c r="I851" s="90">
        <v>46500</v>
      </c>
      <c r="J851" s="90">
        <v>48800</v>
      </c>
      <c r="K851" s="90">
        <v>48700</v>
      </c>
      <c r="L851" s="91" t="s">
        <v>25</v>
      </c>
      <c r="M851" s="90">
        <v>50700</v>
      </c>
      <c r="N851" s="90">
        <v>47100</v>
      </c>
      <c r="O851" s="90">
        <v>48800</v>
      </c>
      <c r="P851" s="90">
        <v>47000</v>
      </c>
      <c r="Q851" s="90">
        <v>44400</v>
      </c>
      <c r="R851" s="90">
        <v>44800</v>
      </c>
      <c r="S851" s="90">
        <v>44800</v>
      </c>
      <c r="T851" s="90">
        <v>47000</v>
      </c>
      <c r="U851" s="90">
        <v>47500</v>
      </c>
      <c r="V851" s="90">
        <v>50800</v>
      </c>
      <c r="W851" s="90">
        <v>48200</v>
      </c>
      <c r="X851" s="90">
        <v>51200</v>
      </c>
      <c r="Y851" t="str">
        <f t="shared" si="85"/>
        <v>07-2023</v>
      </c>
      <c r="Z851">
        <f t="shared" si="86"/>
        <v>0</v>
      </c>
      <c r="AA851">
        <f t="shared" si="87"/>
        <v>0</v>
      </c>
      <c r="AB851">
        <f t="shared" si="88"/>
        <v>0</v>
      </c>
      <c r="AC851" t="str">
        <f t="shared" si="89"/>
        <v>L36</v>
      </c>
    </row>
    <row r="852" spans="1:29">
      <c r="A852" t="str">
        <f t="shared" si="84"/>
        <v>07-2023</v>
      </c>
      <c r="B852" s="93">
        <v>45118</v>
      </c>
      <c r="C852" s="90">
        <v>47600</v>
      </c>
      <c r="D852" s="90">
        <v>48200</v>
      </c>
      <c r="E852" s="90">
        <v>48900</v>
      </c>
      <c r="F852" s="90">
        <v>44500</v>
      </c>
      <c r="G852" s="90">
        <v>48700</v>
      </c>
      <c r="H852" s="91" t="s">
        <v>25</v>
      </c>
      <c r="I852" s="90">
        <v>46500</v>
      </c>
      <c r="J852" s="90">
        <v>48600</v>
      </c>
      <c r="K852" s="90">
        <v>48200</v>
      </c>
      <c r="L852" s="91" t="s">
        <v>25</v>
      </c>
      <c r="M852" s="90">
        <v>50400</v>
      </c>
      <c r="N852" s="90">
        <v>47100</v>
      </c>
      <c r="O852" s="90">
        <v>48500</v>
      </c>
      <c r="P852" s="90">
        <v>46600</v>
      </c>
      <c r="Q852" s="90">
        <v>44000</v>
      </c>
      <c r="R852" s="90">
        <v>44100</v>
      </c>
      <c r="S852" s="90">
        <v>44500</v>
      </c>
      <c r="T852" s="90">
        <v>46500</v>
      </c>
      <c r="U852" s="90">
        <v>47000</v>
      </c>
      <c r="V852" s="90">
        <v>50800</v>
      </c>
      <c r="W852" s="90">
        <v>48200</v>
      </c>
      <c r="X852" s="90">
        <v>51200</v>
      </c>
      <c r="Y852" t="str">
        <f t="shared" si="85"/>
        <v>07-2023</v>
      </c>
      <c r="Z852">
        <f t="shared" si="86"/>
        <v>0</v>
      </c>
      <c r="AA852">
        <f t="shared" si="87"/>
        <v>0</v>
      </c>
      <c r="AB852">
        <f t="shared" si="88"/>
        <v>0</v>
      </c>
      <c r="AC852" t="str">
        <f t="shared" si="89"/>
        <v>L36</v>
      </c>
    </row>
    <row r="853" spans="1:29">
      <c r="A853" t="str">
        <f t="shared" si="84"/>
        <v>07-2023</v>
      </c>
      <c r="B853" s="93">
        <v>45119</v>
      </c>
      <c r="C853" s="90">
        <v>47700</v>
      </c>
      <c r="D853" s="90">
        <v>48200</v>
      </c>
      <c r="E853" s="90">
        <v>48900</v>
      </c>
      <c r="F853" s="90">
        <v>44400</v>
      </c>
      <c r="G853" s="90">
        <v>48700</v>
      </c>
      <c r="H853" s="91" t="s">
        <v>25</v>
      </c>
      <c r="I853" s="90">
        <v>46500</v>
      </c>
      <c r="J853" s="90">
        <v>48500</v>
      </c>
      <c r="K853" s="90">
        <v>48200</v>
      </c>
      <c r="L853" s="91" t="s">
        <v>25</v>
      </c>
      <c r="M853" s="90">
        <v>50400</v>
      </c>
      <c r="N853" s="90">
        <v>47100</v>
      </c>
      <c r="O853" s="90">
        <v>48500</v>
      </c>
      <c r="P853" s="90">
        <v>46600</v>
      </c>
      <c r="Q853" s="90">
        <v>44100</v>
      </c>
      <c r="R853" s="90">
        <v>44300</v>
      </c>
      <c r="S853" s="90">
        <v>44500</v>
      </c>
      <c r="T853" s="90">
        <v>46500</v>
      </c>
      <c r="U853" s="90">
        <v>47000</v>
      </c>
      <c r="V853" s="90">
        <v>50800</v>
      </c>
      <c r="W853" s="90">
        <v>48000</v>
      </c>
      <c r="X853" s="90">
        <v>50800</v>
      </c>
      <c r="Y853" t="str">
        <f t="shared" si="85"/>
        <v>07-2023</v>
      </c>
      <c r="Z853">
        <f t="shared" si="86"/>
        <v>0</v>
      </c>
      <c r="AA853">
        <f t="shared" si="87"/>
        <v>0</v>
      </c>
      <c r="AB853">
        <f t="shared" si="88"/>
        <v>0</v>
      </c>
      <c r="AC853" t="str">
        <f t="shared" si="89"/>
        <v>L36</v>
      </c>
    </row>
    <row r="854" spans="1:29">
      <c r="A854" t="str">
        <f t="shared" ref="A854:A917" si="90">TEXT(B854,"mm-YYYY")</f>
        <v>07-2023</v>
      </c>
      <c r="B854" s="93">
        <v>45120</v>
      </c>
      <c r="C854" s="90">
        <v>47600</v>
      </c>
      <c r="D854" s="90">
        <v>48000</v>
      </c>
      <c r="E854" s="90">
        <v>48900</v>
      </c>
      <c r="F854" s="90">
        <v>44200</v>
      </c>
      <c r="G854" s="90">
        <v>48700</v>
      </c>
      <c r="H854" s="91" t="s">
        <v>25</v>
      </c>
      <c r="I854" s="90">
        <v>46500</v>
      </c>
      <c r="J854" s="90">
        <v>48300</v>
      </c>
      <c r="K854" s="90">
        <v>48200</v>
      </c>
      <c r="L854" s="91" t="s">
        <v>25</v>
      </c>
      <c r="M854" s="90">
        <v>50300</v>
      </c>
      <c r="N854" s="90">
        <v>47100</v>
      </c>
      <c r="O854" s="90">
        <v>48500</v>
      </c>
      <c r="P854" s="90">
        <v>46500</v>
      </c>
      <c r="Q854" s="90">
        <v>43900</v>
      </c>
      <c r="R854" s="90">
        <v>44000</v>
      </c>
      <c r="S854" s="90">
        <v>44500</v>
      </c>
      <c r="T854" s="90">
        <v>46300</v>
      </c>
      <c r="U854" s="90">
        <v>46800</v>
      </c>
      <c r="V854" s="90">
        <v>50800</v>
      </c>
      <c r="W854" s="90">
        <v>47900</v>
      </c>
      <c r="X854" s="90">
        <v>50700</v>
      </c>
      <c r="Y854" t="str">
        <f t="shared" ref="Y854:Y917" si="91">TEXT(B854,"MM-YYYY")</f>
        <v>07-2023</v>
      </c>
      <c r="Z854">
        <f t="shared" ref="Z854:Z917" si="92">_xlfn.XLOOKUP(Y854,AN:AN,AP:AP,"")</f>
        <v>0</v>
      </c>
      <c r="AA854">
        <f t="shared" ref="AA854:AA917" si="93">_xlfn.XLOOKUP(Y854,AN:AN,AQ:AQ,"")</f>
        <v>0</v>
      </c>
      <c r="AB854">
        <f t="shared" ref="AB854:AB917" si="94">_xlfn.XLOOKUP(Y854,AN:AN,AR:AR,"")</f>
        <v>0</v>
      </c>
      <c r="AC854" t="str">
        <f t="shared" ref="AC854:AC917" si="95">_xlfn.XLOOKUP(Y854,AN:AN,AS:AS,"")</f>
        <v>L36</v>
      </c>
    </row>
    <row r="855" spans="1:29">
      <c r="A855" t="str">
        <f t="shared" si="90"/>
        <v>07-2023</v>
      </c>
      <c r="B855" s="93">
        <v>45121</v>
      </c>
      <c r="C855" s="90">
        <v>47300</v>
      </c>
      <c r="D855" s="90">
        <v>48000</v>
      </c>
      <c r="E855" s="90">
        <v>48200</v>
      </c>
      <c r="F855" s="90">
        <v>43900</v>
      </c>
      <c r="G855" s="90">
        <v>48700</v>
      </c>
      <c r="H855" s="91" t="s">
        <v>25</v>
      </c>
      <c r="I855" s="90">
        <v>46500</v>
      </c>
      <c r="J855" s="90">
        <v>48000</v>
      </c>
      <c r="K855" s="90">
        <v>48000</v>
      </c>
      <c r="L855" s="91" t="s">
        <v>25</v>
      </c>
      <c r="M855" s="90">
        <v>50000</v>
      </c>
      <c r="N855" s="90">
        <v>47100</v>
      </c>
      <c r="O855" s="90">
        <v>48500</v>
      </c>
      <c r="P855" s="90">
        <v>46000</v>
      </c>
      <c r="Q855" s="90">
        <v>43600</v>
      </c>
      <c r="R855" s="90">
        <v>43600</v>
      </c>
      <c r="S855" s="90">
        <v>44000</v>
      </c>
      <c r="T855" s="90">
        <v>45900</v>
      </c>
      <c r="U855" s="90">
        <v>46200</v>
      </c>
      <c r="V855" s="90">
        <v>50000</v>
      </c>
      <c r="W855" s="90">
        <v>47900</v>
      </c>
      <c r="X855" s="90">
        <v>50700</v>
      </c>
      <c r="Y855" t="str">
        <f t="shared" si="91"/>
        <v>07-2023</v>
      </c>
      <c r="Z855">
        <f t="shared" si="92"/>
        <v>0</v>
      </c>
      <c r="AA855">
        <f t="shared" si="93"/>
        <v>0</v>
      </c>
      <c r="AB855">
        <f t="shared" si="94"/>
        <v>0</v>
      </c>
      <c r="AC855" t="str">
        <f t="shared" si="95"/>
        <v>L36</v>
      </c>
    </row>
    <row r="856" spans="1:29">
      <c r="A856" t="str">
        <f t="shared" si="90"/>
        <v>07-2023</v>
      </c>
      <c r="B856" s="93">
        <v>45122</v>
      </c>
      <c r="C856" s="90">
        <v>46900</v>
      </c>
      <c r="D856" s="90">
        <v>48000</v>
      </c>
      <c r="E856" s="90">
        <v>47900</v>
      </c>
      <c r="F856" s="90">
        <v>43800</v>
      </c>
      <c r="G856" s="90">
        <v>48200</v>
      </c>
      <c r="H856" s="91" t="s">
        <v>25</v>
      </c>
      <c r="I856" s="90">
        <v>46500</v>
      </c>
      <c r="J856" s="90">
        <v>47500</v>
      </c>
      <c r="K856" s="90">
        <v>47700</v>
      </c>
      <c r="L856" s="91" t="s">
        <v>25</v>
      </c>
      <c r="M856" s="90">
        <v>49600</v>
      </c>
      <c r="N856" s="90">
        <v>46800</v>
      </c>
      <c r="O856" s="90">
        <v>48200</v>
      </c>
      <c r="P856" s="90">
        <v>45700</v>
      </c>
      <c r="Q856" s="90">
        <v>43500</v>
      </c>
      <c r="R856" s="90">
        <v>43500</v>
      </c>
      <c r="S856" s="90">
        <v>44000</v>
      </c>
      <c r="T856" s="90">
        <v>45900</v>
      </c>
      <c r="U856" s="90">
        <v>46100</v>
      </c>
      <c r="V856" s="90">
        <v>50000</v>
      </c>
      <c r="W856" s="90">
        <v>47600</v>
      </c>
      <c r="X856" s="90">
        <v>50500</v>
      </c>
      <c r="Y856" t="str">
        <f t="shared" si="91"/>
        <v>07-2023</v>
      </c>
      <c r="Z856">
        <f t="shared" si="92"/>
        <v>0</v>
      </c>
      <c r="AA856">
        <f t="shared" si="93"/>
        <v>0</v>
      </c>
      <c r="AB856">
        <f t="shared" si="94"/>
        <v>0</v>
      </c>
      <c r="AC856" t="str">
        <f t="shared" si="95"/>
        <v>L36</v>
      </c>
    </row>
    <row r="857" spans="1:29">
      <c r="A857" t="str">
        <f t="shared" si="90"/>
        <v>07-2023</v>
      </c>
      <c r="B857" s="93">
        <v>45123</v>
      </c>
      <c r="C857" s="90" t="s">
        <v>24</v>
      </c>
      <c r="D857" s="90" t="s">
        <v>24</v>
      </c>
      <c r="E857" s="90" t="s">
        <v>24</v>
      </c>
      <c r="F857" s="90" t="s">
        <v>24</v>
      </c>
      <c r="G857" s="90" t="s">
        <v>24</v>
      </c>
      <c r="H857" s="90" t="s">
        <v>24</v>
      </c>
      <c r="I857" s="90" t="s">
        <v>24</v>
      </c>
      <c r="J857" s="90" t="s">
        <v>24</v>
      </c>
      <c r="K857" s="90" t="s">
        <v>24</v>
      </c>
      <c r="L857" s="90" t="s">
        <v>24</v>
      </c>
      <c r="M857" s="90" t="s">
        <v>24</v>
      </c>
      <c r="N857" s="90" t="s">
        <v>24</v>
      </c>
      <c r="O857" s="90" t="s">
        <v>24</v>
      </c>
      <c r="P857" s="90" t="s">
        <v>24</v>
      </c>
      <c r="Q857" s="90" t="s">
        <v>24</v>
      </c>
      <c r="R857" s="90" t="s">
        <v>24</v>
      </c>
      <c r="S857" s="90" t="s">
        <v>24</v>
      </c>
      <c r="T857" s="90" t="s">
        <v>24</v>
      </c>
      <c r="U857" s="90" t="s">
        <v>24</v>
      </c>
      <c r="V857" s="90" t="s">
        <v>24</v>
      </c>
      <c r="W857" s="90" t="s">
        <v>24</v>
      </c>
      <c r="X857" s="90" t="s">
        <v>24</v>
      </c>
      <c r="Y857" t="str">
        <f t="shared" si="91"/>
        <v>07-2023</v>
      </c>
      <c r="Z857">
        <f t="shared" si="92"/>
        <v>0</v>
      </c>
      <c r="AA857">
        <f t="shared" si="93"/>
        <v>0</v>
      </c>
      <c r="AB857">
        <f t="shared" si="94"/>
        <v>0</v>
      </c>
      <c r="AC857" t="str">
        <f t="shared" si="95"/>
        <v>L36</v>
      </c>
    </row>
    <row r="858" spans="1:29">
      <c r="A858" t="str">
        <f t="shared" si="90"/>
        <v>07-2023</v>
      </c>
      <c r="B858" s="93">
        <v>45124</v>
      </c>
      <c r="C858" s="90">
        <v>47600</v>
      </c>
      <c r="D858" s="90">
        <v>48000</v>
      </c>
      <c r="E858" s="90">
        <v>47900</v>
      </c>
      <c r="F858" s="90">
        <v>43700</v>
      </c>
      <c r="G858" s="90">
        <v>47700</v>
      </c>
      <c r="H858" s="91" t="s">
        <v>25</v>
      </c>
      <c r="I858" s="90">
        <v>46500</v>
      </c>
      <c r="J858" s="90">
        <v>47300</v>
      </c>
      <c r="K858" s="90">
        <v>47700</v>
      </c>
      <c r="L858" s="91" t="s">
        <v>25</v>
      </c>
      <c r="M858" s="90">
        <v>49500</v>
      </c>
      <c r="N858" s="90">
        <v>46800</v>
      </c>
      <c r="O858" s="90">
        <v>47700</v>
      </c>
      <c r="P858" s="90">
        <v>45500</v>
      </c>
      <c r="Q858" s="90">
        <v>43300</v>
      </c>
      <c r="R858" s="90">
        <v>43200</v>
      </c>
      <c r="S858" s="90">
        <v>43800</v>
      </c>
      <c r="T858" s="90">
        <v>45800</v>
      </c>
      <c r="U858" s="90">
        <v>45500</v>
      </c>
      <c r="V858" s="90">
        <v>50000</v>
      </c>
      <c r="W858" s="90">
        <v>47400</v>
      </c>
      <c r="X858" s="90">
        <v>50300</v>
      </c>
      <c r="Y858" t="str">
        <f t="shared" si="91"/>
        <v>07-2023</v>
      </c>
      <c r="Z858">
        <f t="shared" si="92"/>
        <v>0</v>
      </c>
      <c r="AA858">
        <f t="shared" si="93"/>
        <v>0</v>
      </c>
      <c r="AB858">
        <f t="shared" si="94"/>
        <v>0</v>
      </c>
      <c r="AC858" t="str">
        <f t="shared" si="95"/>
        <v>L36</v>
      </c>
    </row>
    <row r="859" spans="1:29">
      <c r="A859" t="str">
        <f t="shared" si="90"/>
        <v>07-2023</v>
      </c>
      <c r="B859" s="93">
        <v>45125</v>
      </c>
      <c r="C859" s="90">
        <v>47800</v>
      </c>
      <c r="D859" s="90">
        <v>48000</v>
      </c>
      <c r="E859" s="90">
        <v>48200</v>
      </c>
      <c r="F859" s="90">
        <v>43700</v>
      </c>
      <c r="G859" s="90">
        <v>47900</v>
      </c>
      <c r="H859" s="91" t="s">
        <v>25</v>
      </c>
      <c r="I859" s="90">
        <v>46500</v>
      </c>
      <c r="J859" s="90">
        <v>47400</v>
      </c>
      <c r="K859" s="90">
        <v>47700</v>
      </c>
      <c r="L859" s="91" t="s">
        <v>25</v>
      </c>
      <c r="M859" s="90">
        <v>49600</v>
      </c>
      <c r="N859" s="90">
        <v>46800</v>
      </c>
      <c r="O859" s="90">
        <v>47800</v>
      </c>
      <c r="P859" s="90">
        <v>45300</v>
      </c>
      <c r="Q859" s="90">
        <v>43500</v>
      </c>
      <c r="R859" s="90">
        <v>43500</v>
      </c>
      <c r="S859" s="90">
        <v>44200</v>
      </c>
      <c r="T859" s="90">
        <v>45800</v>
      </c>
      <c r="U859" s="90">
        <v>45800</v>
      </c>
      <c r="V859" s="90">
        <v>50000</v>
      </c>
      <c r="W859" s="90">
        <v>47400</v>
      </c>
      <c r="X859" s="90">
        <v>50300</v>
      </c>
      <c r="Y859" t="str">
        <f t="shared" si="91"/>
        <v>07-2023</v>
      </c>
      <c r="Z859">
        <f t="shared" si="92"/>
        <v>0</v>
      </c>
      <c r="AA859">
        <f t="shared" si="93"/>
        <v>0</v>
      </c>
      <c r="AB859">
        <f t="shared" si="94"/>
        <v>0</v>
      </c>
      <c r="AC859" t="str">
        <f t="shared" si="95"/>
        <v>L36</v>
      </c>
    </row>
    <row r="860" spans="1:29">
      <c r="A860" t="str">
        <f t="shared" si="90"/>
        <v>07-2023</v>
      </c>
      <c r="B860" s="93">
        <v>45126</v>
      </c>
      <c r="C860" s="90">
        <v>47800</v>
      </c>
      <c r="D860" s="90">
        <v>48000</v>
      </c>
      <c r="E860" s="90">
        <v>48200</v>
      </c>
      <c r="F860" s="90">
        <v>43600</v>
      </c>
      <c r="G860" s="90">
        <v>47900</v>
      </c>
      <c r="H860" s="91" t="s">
        <v>25</v>
      </c>
      <c r="I860" s="90">
        <v>46500</v>
      </c>
      <c r="J860" s="90">
        <v>47400</v>
      </c>
      <c r="K860" s="90">
        <v>47700</v>
      </c>
      <c r="L860" s="91" t="s">
        <v>25</v>
      </c>
      <c r="M860" s="90">
        <v>49500</v>
      </c>
      <c r="N860" s="90">
        <v>46800</v>
      </c>
      <c r="O860" s="90">
        <v>47700</v>
      </c>
      <c r="P860" s="90">
        <v>45300</v>
      </c>
      <c r="Q860" s="90">
        <v>43200</v>
      </c>
      <c r="R860" s="90">
        <v>43100</v>
      </c>
      <c r="S860" s="90">
        <v>44000</v>
      </c>
      <c r="T860" s="90">
        <v>45700</v>
      </c>
      <c r="U860" s="90">
        <v>45800</v>
      </c>
      <c r="V860" s="90">
        <v>50000</v>
      </c>
      <c r="W860" s="90">
        <v>47700</v>
      </c>
      <c r="X860" s="90">
        <v>50300</v>
      </c>
      <c r="Y860" t="str">
        <f t="shared" si="91"/>
        <v>07-2023</v>
      </c>
      <c r="Z860">
        <f t="shared" si="92"/>
        <v>0</v>
      </c>
      <c r="AA860">
        <f t="shared" si="93"/>
        <v>0</v>
      </c>
      <c r="AB860">
        <f t="shared" si="94"/>
        <v>0</v>
      </c>
      <c r="AC860" t="str">
        <f t="shared" si="95"/>
        <v>L36</v>
      </c>
    </row>
    <row r="861" spans="1:29">
      <c r="A861" t="str">
        <f t="shared" si="90"/>
        <v>07-2023</v>
      </c>
      <c r="B861" s="93">
        <v>45127</v>
      </c>
      <c r="C861" s="90">
        <v>47600</v>
      </c>
      <c r="D861" s="90">
        <v>48000</v>
      </c>
      <c r="E861" s="90">
        <v>47800</v>
      </c>
      <c r="F861" s="90">
        <v>43400</v>
      </c>
      <c r="G861" s="90">
        <v>47900</v>
      </c>
      <c r="H861" s="91" t="s">
        <v>25</v>
      </c>
      <c r="I861" s="90">
        <v>46000</v>
      </c>
      <c r="J861" s="90">
        <v>47000</v>
      </c>
      <c r="K861" s="90">
        <v>47500</v>
      </c>
      <c r="L861" s="91" t="s">
        <v>25</v>
      </c>
      <c r="M861" s="90">
        <v>49200</v>
      </c>
      <c r="N861" s="90">
        <v>46800</v>
      </c>
      <c r="O861" s="90">
        <v>47500</v>
      </c>
      <c r="P861" s="90">
        <v>44900</v>
      </c>
      <c r="Q861" s="90">
        <v>42800</v>
      </c>
      <c r="R861" s="90">
        <v>42800</v>
      </c>
      <c r="S861" s="90">
        <v>44000</v>
      </c>
      <c r="T861" s="90">
        <v>45400</v>
      </c>
      <c r="U861" s="90">
        <v>45700</v>
      </c>
      <c r="V861" s="90">
        <v>50000</v>
      </c>
      <c r="W861" s="90">
        <v>47700</v>
      </c>
      <c r="X861" s="90">
        <v>50300</v>
      </c>
      <c r="Y861" t="str">
        <f t="shared" si="91"/>
        <v>07-2023</v>
      </c>
      <c r="Z861">
        <f t="shared" si="92"/>
        <v>0</v>
      </c>
      <c r="AA861">
        <f t="shared" si="93"/>
        <v>0</v>
      </c>
      <c r="AB861">
        <f t="shared" si="94"/>
        <v>0</v>
      </c>
      <c r="AC861" t="str">
        <f t="shared" si="95"/>
        <v>L36</v>
      </c>
    </row>
    <row r="862" spans="1:29">
      <c r="A862" t="str">
        <f t="shared" si="90"/>
        <v>07-2023</v>
      </c>
      <c r="B862" s="93">
        <v>45128</v>
      </c>
      <c r="C862" s="90">
        <v>47000</v>
      </c>
      <c r="D862" s="90">
        <v>47800</v>
      </c>
      <c r="E862" s="90">
        <v>47800</v>
      </c>
      <c r="F862" s="90">
        <v>43400</v>
      </c>
      <c r="G862" s="90">
        <v>47800</v>
      </c>
      <c r="H862" s="91" t="s">
        <v>25</v>
      </c>
      <c r="I862" s="90">
        <v>46000</v>
      </c>
      <c r="J862" s="90">
        <v>47000</v>
      </c>
      <c r="K862" s="90">
        <v>47400</v>
      </c>
      <c r="L862" s="91" t="s">
        <v>25</v>
      </c>
      <c r="M862" s="90">
        <v>49200</v>
      </c>
      <c r="N862" s="90">
        <v>46300</v>
      </c>
      <c r="O862" s="90">
        <v>47300</v>
      </c>
      <c r="P862" s="90">
        <v>45000</v>
      </c>
      <c r="Q862" s="90">
        <v>43000</v>
      </c>
      <c r="R862" s="90">
        <v>43000</v>
      </c>
      <c r="S862" s="90">
        <v>43700</v>
      </c>
      <c r="T862" s="90">
        <v>45400</v>
      </c>
      <c r="U862" s="90">
        <v>46000</v>
      </c>
      <c r="V862" s="90">
        <v>50000</v>
      </c>
      <c r="W862" s="90">
        <v>47700</v>
      </c>
      <c r="X862" s="90">
        <v>50300</v>
      </c>
      <c r="Y862" t="str">
        <f t="shared" si="91"/>
        <v>07-2023</v>
      </c>
      <c r="Z862">
        <f t="shared" si="92"/>
        <v>0</v>
      </c>
      <c r="AA862">
        <f t="shared" si="93"/>
        <v>0</v>
      </c>
      <c r="AB862">
        <f t="shared" si="94"/>
        <v>0</v>
      </c>
      <c r="AC862" t="str">
        <f t="shared" si="95"/>
        <v>L36</v>
      </c>
    </row>
    <row r="863" spans="1:29">
      <c r="A863" t="str">
        <f t="shared" si="90"/>
        <v>07-2023</v>
      </c>
      <c r="B863" s="93">
        <v>45129</v>
      </c>
      <c r="C863" s="90">
        <v>46700</v>
      </c>
      <c r="D863" s="90">
        <v>47800</v>
      </c>
      <c r="E863" s="90">
        <v>47700</v>
      </c>
      <c r="F863" s="90">
        <v>43200</v>
      </c>
      <c r="G863" s="90">
        <v>47800</v>
      </c>
      <c r="H863" s="91" t="s">
        <v>25</v>
      </c>
      <c r="I863" s="90">
        <v>45500</v>
      </c>
      <c r="J863" s="90">
        <v>46800</v>
      </c>
      <c r="K863" s="90">
        <v>47400</v>
      </c>
      <c r="L863" s="91" t="s">
        <v>25</v>
      </c>
      <c r="M863" s="90">
        <v>49000</v>
      </c>
      <c r="N863" s="90">
        <v>46300</v>
      </c>
      <c r="O863" s="90">
        <v>47100</v>
      </c>
      <c r="P863" s="90">
        <v>45000</v>
      </c>
      <c r="Q863" s="90">
        <v>42800</v>
      </c>
      <c r="R863" s="90">
        <v>42800</v>
      </c>
      <c r="S863" s="90">
        <v>43500</v>
      </c>
      <c r="T863" s="90">
        <v>45200</v>
      </c>
      <c r="U863" s="90">
        <v>45800</v>
      </c>
      <c r="V863" s="90">
        <v>49800</v>
      </c>
      <c r="W863" s="90">
        <v>47700</v>
      </c>
      <c r="X863" s="90">
        <v>50300</v>
      </c>
      <c r="Y863" t="str">
        <f t="shared" si="91"/>
        <v>07-2023</v>
      </c>
      <c r="Z863">
        <f t="shared" si="92"/>
        <v>0</v>
      </c>
      <c r="AA863">
        <f t="shared" si="93"/>
        <v>0</v>
      </c>
      <c r="AB863">
        <f t="shared" si="94"/>
        <v>0</v>
      </c>
      <c r="AC863" t="str">
        <f t="shared" si="95"/>
        <v>L36</v>
      </c>
    </row>
    <row r="864" spans="1:29">
      <c r="A864" t="str">
        <f t="shared" si="90"/>
        <v>07-2023</v>
      </c>
      <c r="B864" s="93">
        <v>45130</v>
      </c>
      <c r="C864" s="90" t="s">
        <v>24</v>
      </c>
      <c r="D864" s="90" t="s">
        <v>24</v>
      </c>
      <c r="E864" s="90" t="s">
        <v>24</v>
      </c>
      <c r="F864" s="90" t="s">
        <v>24</v>
      </c>
      <c r="G864" s="90" t="s">
        <v>24</v>
      </c>
      <c r="H864" s="90" t="s">
        <v>24</v>
      </c>
      <c r="I864" s="90" t="s">
        <v>24</v>
      </c>
      <c r="J864" s="90" t="s">
        <v>24</v>
      </c>
      <c r="K864" s="90" t="s">
        <v>24</v>
      </c>
      <c r="L864" s="90" t="s">
        <v>24</v>
      </c>
      <c r="M864" s="90" t="s">
        <v>24</v>
      </c>
      <c r="N864" s="90" t="s">
        <v>24</v>
      </c>
      <c r="O864" s="90" t="s">
        <v>24</v>
      </c>
      <c r="P864" s="90" t="s">
        <v>24</v>
      </c>
      <c r="Q864" s="90" t="s">
        <v>24</v>
      </c>
      <c r="R864" s="90" t="s">
        <v>24</v>
      </c>
      <c r="S864" s="90" t="s">
        <v>24</v>
      </c>
      <c r="T864" s="90" t="s">
        <v>24</v>
      </c>
      <c r="U864" s="90" t="s">
        <v>24</v>
      </c>
      <c r="V864" s="90" t="s">
        <v>24</v>
      </c>
      <c r="W864" s="90" t="s">
        <v>24</v>
      </c>
      <c r="X864" s="90" t="s">
        <v>24</v>
      </c>
      <c r="Y864" t="str">
        <f t="shared" si="91"/>
        <v>07-2023</v>
      </c>
      <c r="Z864">
        <f t="shared" si="92"/>
        <v>0</v>
      </c>
      <c r="AA864">
        <f t="shared" si="93"/>
        <v>0</v>
      </c>
      <c r="AB864">
        <f t="shared" si="94"/>
        <v>0</v>
      </c>
      <c r="AC864" t="str">
        <f t="shared" si="95"/>
        <v>L36</v>
      </c>
    </row>
    <row r="865" spans="1:29">
      <c r="A865" t="str">
        <f t="shared" si="90"/>
        <v>07-2023</v>
      </c>
      <c r="B865" s="93">
        <v>45131</v>
      </c>
      <c r="C865" s="90">
        <v>46700</v>
      </c>
      <c r="D865" s="90">
        <v>47800</v>
      </c>
      <c r="E865" s="90">
        <v>47300</v>
      </c>
      <c r="F865" s="90">
        <v>43000</v>
      </c>
      <c r="G865" s="90">
        <v>47800</v>
      </c>
      <c r="H865" s="91" t="s">
        <v>25</v>
      </c>
      <c r="I865" s="90">
        <v>45500</v>
      </c>
      <c r="J865" s="90">
        <v>46400</v>
      </c>
      <c r="K865" s="90">
        <v>47300</v>
      </c>
      <c r="L865" s="91" t="s">
        <v>25</v>
      </c>
      <c r="M865" s="90">
        <v>48800</v>
      </c>
      <c r="N865" s="90">
        <v>46300</v>
      </c>
      <c r="O865" s="90">
        <v>46600</v>
      </c>
      <c r="P865" s="90">
        <v>44500</v>
      </c>
      <c r="Q865" s="90">
        <v>42700</v>
      </c>
      <c r="R865" s="90">
        <v>42700</v>
      </c>
      <c r="S865" s="90">
        <v>43300</v>
      </c>
      <c r="T865" s="90">
        <v>45000</v>
      </c>
      <c r="U865" s="90">
        <v>45500</v>
      </c>
      <c r="V865" s="90">
        <v>49800</v>
      </c>
      <c r="W865" s="90">
        <v>47500</v>
      </c>
      <c r="X865" s="90">
        <v>50300</v>
      </c>
      <c r="Y865" t="str">
        <f t="shared" si="91"/>
        <v>07-2023</v>
      </c>
      <c r="Z865">
        <f t="shared" si="92"/>
        <v>0</v>
      </c>
      <c r="AA865">
        <f t="shared" si="93"/>
        <v>0</v>
      </c>
      <c r="AB865">
        <f t="shared" si="94"/>
        <v>0</v>
      </c>
      <c r="AC865" t="str">
        <f t="shared" si="95"/>
        <v>L36</v>
      </c>
    </row>
    <row r="866" spans="1:29">
      <c r="A866" t="str">
        <f t="shared" si="90"/>
        <v>07-2023</v>
      </c>
      <c r="B866" s="93">
        <v>45132</v>
      </c>
      <c r="C866" s="90">
        <v>46700</v>
      </c>
      <c r="D866" s="90">
        <v>47500</v>
      </c>
      <c r="E866" s="90">
        <v>47300</v>
      </c>
      <c r="F866" s="90">
        <v>42700</v>
      </c>
      <c r="G866" s="90">
        <v>47800</v>
      </c>
      <c r="H866" s="91" t="s">
        <v>25</v>
      </c>
      <c r="I866" s="90">
        <v>45500</v>
      </c>
      <c r="J866" s="90">
        <v>46200</v>
      </c>
      <c r="K866" s="90">
        <v>47000</v>
      </c>
      <c r="L866" s="91" t="s">
        <v>25</v>
      </c>
      <c r="M866" s="90">
        <v>48400</v>
      </c>
      <c r="N866" s="90">
        <v>46300</v>
      </c>
      <c r="O866" s="90">
        <v>46100</v>
      </c>
      <c r="P866" s="90">
        <v>44500</v>
      </c>
      <c r="Q866" s="90">
        <v>42500</v>
      </c>
      <c r="R866" s="90">
        <v>42500</v>
      </c>
      <c r="S866" s="90">
        <v>43300</v>
      </c>
      <c r="T866" s="90">
        <v>44700</v>
      </c>
      <c r="U866" s="90">
        <v>45500</v>
      </c>
      <c r="V866" s="90">
        <v>49800</v>
      </c>
      <c r="W866" s="90">
        <v>47500</v>
      </c>
      <c r="X866" s="90">
        <v>50300</v>
      </c>
      <c r="Y866" t="str">
        <f t="shared" si="91"/>
        <v>07-2023</v>
      </c>
      <c r="Z866">
        <f t="shared" si="92"/>
        <v>0</v>
      </c>
      <c r="AA866">
        <f t="shared" si="93"/>
        <v>0</v>
      </c>
      <c r="AB866">
        <f t="shared" si="94"/>
        <v>0</v>
      </c>
      <c r="AC866" t="str">
        <f t="shared" si="95"/>
        <v>L36</v>
      </c>
    </row>
    <row r="867" spans="1:29">
      <c r="A867" t="str">
        <f t="shared" si="90"/>
        <v>07-2023</v>
      </c>
      <c r="B867" s="93">
        <v>45133</v>
      </c>
      <c r="C867" s="90">
        <v>46500</v>
      </c>
      <c r="D867" s="90">
        <v>47500</v>
      </c>
      <c r="E867" s="90">
        <v>47300</v>
      </c>
      <c r="F867" s="90">
        <v>42900</v>
      </c>
      <c r="G867" s="90">
        <v>47600</v>
      </c>
      <c r="H867" s="91" t="s">
        <v>25</v>
      </c>
      <c r="I867" s="90">
        <v>45500</v>
      </c>
      <c r="J867" s="90">
        <v>46200</v>
      </c>
      <c r="K867" s="90">
        <v>47000</v>
      </c>
      <c r="L867" s="91" t="s">
        <v>25</v>
      </c>
      <c r="M867" s="90">
        <v>48400</v>
      </c>
      <c r="N867" s="90">
        <v>46000</v>
      </c>
      <c r="O867" s="90">
        <v>46200</v>
      </c>
      <c r="P867" s="90">
        <v>44500</v>
      </c>
      <c r="Q867" s="90">
        <v>42800</v>
      </c>
      <c r="R867" s="90">
        <v>42800</v>
      </c>
      <c r="S867" s="90">
        <v>43300</v>
      </c>
      <c r="T867" s="90">
        <v>44900</v>
      </c>
      <c r="U867" s="90">
        <v>45800</v>
      </c>
      <c r="V867" s="90">
        <v>49800</v>
      </c>
      <c r="W867" s="90">
        <v>47300</v>
      </c>
      <c r="X867" s="90">
        <v>50100</v>
      </c>
      <c r="Y867" t="str">
        <f t="shared" si="91"/>
        <v>07-2023</v>
      </c>
      <c r="Z867">
        <f t="shared" si="92"/>
        <v>0</v>
      </c>
      <c r="AA867">
        <f t="shared" si="93"/>
        <v>0</v>
      </c>
      <c r="AB867">
        <f t="shared" si="94"/>
        <v>0</v>
      </c>
      <c r="AC867" t="str">
        <f t="shared" si="95"/>
        <v>L36</v>
      </c>
    </row>
    <row r="868" spans="1:29">
      <c r="A868" t="str">
        <f t="shared" si="90"/>
        <v>07-2023</v>
      </c>
      <c r="B868" s="93">
        <v>45134</v>
      </c>
      <c r="C868" s="90">
        <v>46500</v>
      </c>
      <c r="D868" s="90">
        <v>47500</v>
      </c>
      <c r="E868" s="90">
        <v>47200</v>
      </c>
      <c r="F868" s="90">
        <v>42700</v>
      </c>
      <c r="G868" s="90">
        <v>47600</v>
      </c>
      <c r="H868" s="91" t="s">
        <v>25</v>
      </c>
      <c r="I868" s="90">
        <v>45000</v>
      </c>
      <c r="J868" s="90">
        <v>46000</v>
      </c>
      <c r="K868" s="90">
        <v>47000</v>
      </c>
      <c r="L868" s="91" t="s">
        <v>25</v>
      </c>
      <c r="M868" s="90">
        <v>48200</v>
      </c>
      <c r="N868" s="90">
        <v>46000</v>
      </c>
      <c r="O868" s="90">
        <v>45800</v>
      </c>
      <c r="P868" s="90">
        <v>44500</v>
      </c>
      <c r="Q868" s="90">
        <v>42700</v>
      </c>
      <c r="R868" s="90">
        <v>42700</v>
      </c>
      <c r="S868" s="90">
        <v>43500</v>
      </c>
      <c r="T868" s="90">
        <v>44700</v>
      </c>
      <c r="U868" s="90">
        <v>45600</v>
      </c>
      <c r="V868" s="90">
        <v>49800</v>
      </c>
      <c r="W868" s="90">
        <v>47300</v>
      </c>
      <c r="X868" s="90">
        <v>49800</v>
      </c>
      <c r="Y868" t="str">
        <f t="shared" si="91"/>
        <v>07-2023</v>
      </c>
      <c r="Z868">
        <f t="shared" si="92"/>
        <v>0</v>
      </c>
      <c r="AA868">
        <f t="shared" si="93"/>
        <v>0</v>
      </c>
      <c r="AB868">
        <f t="shared" si="94"/>
        <v>0</v>
      </c>
      <c r="AC868" t="str">
        <f t="shared" si="95"/>
        <v>L36</v>
      </c>
    </row>
    <row r="869" spans="1:29">
      <c r="A869" t="str">
        <f t="shared" si="90"/>
        <v>07-2023</v>
      </c>
      <c r="B869" s="93">
        <v>45135</v>
      </c>
      <c r="C869" s="90">
        <v>46900</v>
      </c>
      <c r="D869" s="90">
        <v>47500</v>
      </c>
      <c r="E869" s="90">
        <v>47200</v>
      </c>
      <c r="F869" s="90">
        <v>43200</v>
      </c>
      <c r="G869" s="90">
        <v>47600</v>
      </c>
      <c r="H869" s="91" t="s">
        <v>25</v>
      </c>
      <c r="I869" s="90">
        <v>45000</v>
      </c>
      <c r="J869" s="90">
        <v>46400</v>
      </c>
      <c r="K869" s="90">
        <v>47000</v>
      </c>
      <c r="L869" s="91" t="s">
        <v>25</v>
      </c>
      <c r="M869" s="90">
        <v>48200</v>
      </c>
      <c r="N869" s="90">
        <v>46000</v>
      </c>
      <c r="O869" s="90">
        <v>45800</v>
      </c>
      <c r="P869" s="90">
        <v>44900</v>
      </c>
      <c r="Q869" s="90">
        <v>43200</v>
      </c>
      <c r="R869" s="90">
        <v>43400</v>
      </c>
      <c r="S869" s="90">
        <v>43500</v>
      </c>
      <c r="T869" s="90">
        <v>45100</v>
      </c>
      <c r="U869" s="90">
        <v>46000</v>
      </c>
      <c r="V869" s="90">
        <v>49800</v>
      </c>
      <c r="W869" s="90">
        <v>47200</v>
      </c>
      <c r="X869" s="90">
        <v>49800</v>
      </c>
      <c r="Y869" t="str">
        <f t="shared" si="91"/>
        <v>07-2023</v>
      </c>
      <c r="Z869">
        <f t="shared" si="92"/>
        <v>0</v>
      </c>
      <c r="AA869">
        <f t="shared" si="93"/>
        <v>0</v>
      </c>
      <c r="AB869">
        <f t="shared" si="94"/>
        <v>0</v>
      </c>
      <c r="AC869" t="str">
        <f t="shared" si="95"/>
        <v>L36</v>
      </c>
    </row>
    <row r="870" spans="1:29">
      <c r="A870" t="str">
        <f t="shared" si="90"/>
        <v>07-2023</v>
      </c>
      <c r="B870" s="93">
        <v>45136</v>
      </c>
      <c r="C870" s="90">
        <v>47000</v>
      </c>
      <c r="D870" s="90">
        <v>47500</v>
      </c>
      <c r="E870" s="90">
        <v>47400</v>
      </c>
      <c r="F870" s="90">
        <v>43800</v>
      </c>
      <c r="G870" s="90">
        <v>47800</v>
      </c>
      <c r="H870" s="91" t="s">
        <v>25</v>
      </c>
      <c r="I870" s="90">
        <v>45500</v>
      </c>
      <c r="J870" s="90">
        <v>46700</v>
      </c>
      <c r="K870" s="90">
        <v>47000</v>
      </c>
      <c r="L870" s="91" t="s">
        <v>25</v>
      </c>
      <c r="M870" s="90">
        <v>48700</v>
      </c>
      <c r="N870" s="90">
        <v>46000</v>
      </c>
      <c r="O870" s="90">
        <v>46200</v>
      </c>
      <c r="P870" s="90">
        <v>44900</v>
      </c>
      <c r="Q870" s="90">
        <v>43500</v>
      </c>
      <c r="R870" s="90">
        <v>43800</v>
      </c>
      <c r="S870" s="90">
        <v>43800</v>
      </c>
      <c r="T870" s="90">
        <v>45900</v>
      </c>
      <c r="U870" s="90">
        <v>46500</v>
      </c>
      <c r="V870" s="90">
        <v>49800</v>
      </c>
      <c r="W870" s="90">
        <v>47500</v>
      </c>
      <c r="X870" s="90">
        <v>49800</v>
      </c>
      <c r="Y870" t="str">
        <f t="shared" si="91"/>
        <v>07-2023</v>
      </c>
      <c r="Z870">
        <f t="shared" si="92"/>
        <v>0</v>
      </c>
      <c r="AA870">
        <f t="shared" si="93"/>
        <v>0</v>
      </c>
      <c r="AB870">
        <f t="shared" si="94"/>
        <v>0</v>
      </c>
      <c r="AC870" t="str">
        <f t="shared" si="95"/>
        <v>L36</v>
      </c>
    </row>
    <row r="871" spans="1:29">
      <c r="A871" t="str">
        <f t="shared" si="90"/>
        <v>07-2023</v>
      </c>
      <c r="B871" s="93">
        <v>45137</v>
      </c>
      <c r="C871" s="90" t="s">
        <v>24</v>
      </c>
      <c r="D871" s="90" t="s">
        <v>24</v>
      </c>
      <c r="E871" s="90" t="s">
        <v>24</v>
      </c>
      <c r="F871" s="90" t="s">
        <v>24</v>
      </c>
      <c r="G871" s="90" t="s">
        <v>24</v>
      </c>
      <c r="H871" s="90" t="s">
        <v>24</v>
      </c>
      <c r="I871" s="90" t="s">
        <v>24</v>
      </c>
      <c r="J871" s="90" t="s">
        <v>24</v>
      </c>
      <c r="K871" s="90" t="s">
        <v>24</v>
      </c>
      <c r="L871" s="90" t="s">
        <v>24</v>
      </c>
      <c r="M871" s="90" t="s">
        <v>24</v>
      </c>
      <c r="N871" s="90" t="s">
        <v>24</v>
      </c>
      <c r="O871" s="90" t="s">
        <v>24</v>
      </c>
      <c r="P871" s="90" t="s">
        <v>24</v>
      </c>
      <c r="Q871" s="90" t="s">
        <v>24</v>
      </c>
      <c r="R871" s="90" t="s">
        <v>24</v>
      </c>
      <c r="S871" s="90" t="s">
        <v>24</v>
      </c>
      <c r="T871" s="90" t="s">
        <v>24</v>
      </c>
      <c r="U871" s="90" t="s">
        <v>24</v>
      </c>
      <c r="V871" s="90" t="s">
        <v>24</v>
      </c>
      <c r="W871" s="90" t="s">
        <v>24</v>
      </c>
      <c r="X871" s="90" t="s">
        <v>24</v>
      </c>
      <c r="Y871" t="str">
        <f t="shared" si="91"/>
        <v>07-2023</v>
      </c>
      <c r="Z871">
        <f t="shared" si="92"/>
        <v>0</v>
      </c>
      <c r="AA871">
        <f t="shared" si="93"/>
        <v>0</v>
      </c>
      <c r="AB871">
        <f t="shared" si="94"/>
        <v>0</v>
      </c>
      <c r="AC871" t="str">
        <f t="shared" si="95"/>
        <v>L36</v>
      </c>
    </row>
    <row r="872" spans="1:29">
      <c r="A872" t="str">
        <f t="shared" si="90"/>
        <v>07-2023</v>
      </c>
      <c r="B872" s="93">
        <v>45138</v>
      </c>
      <c r="C872" s="90">
        <v>47000</v>
      </c>
      <c r="D872" s="90">
        <v>47500</v>
      </c>
      <c r="E872" s="90">
        <v>47300</v>
      </c>
      <c r="F872" s="90">
        <v>43800</v>
      </c>
      <c r="G872" s="90">
        <v>47800</v>
      </c>
      <c r="H872" s="91" t="s">
        <v>25</v>
      </c>
      <c r="I872" s="90">
        <v>45500</v>
      </c>
      <c r="J872" s="90">
        <v>46600</v>
      </c>
      <c r="K872" s="90">
        <v>47000</v>
      </c>
      <c r="L872" s="91" t="s">
        <v>25</v>
      </c>
      <c r="M872" s="90">
        <v>48700</v>
      </c>
      <c r="N872" s="90">
        <v>46000</v>
      </c>
      <c r="O872" s="90">
        <v>46100</v>
      </c>
      <c r="P872" s="90">
        <v>44900</v>
      </c>
      <c r="Q872" s="90">
        <v>43700</v>
      </c>
      <c r="R872" s="90">
        <v>44000</v>
      </c>
      <c r="S872" s="90">
        <v>44000</v>
      </c>
      <c r="T872" s="90">
        <v>45800</v>
      </c>
      <c r="U872" s="90">
        <v>46500</v>
      </c>
      <c r="V872" s="90">
        <v>49800</v>
      </c>
      <c r="W872" s="90">
        <v>47500</v>
      </c>
      <c r="X872" s="90">
        <v>49800</v>
      </c>
      <c r="Y872" t="str">
        <f t="shared" si="91"/>
        <v>07-2023</v>
      </c>
      <c r="Z872">
        <f t="shared" si="92"/>
        <v>0</v>
      </c>
      <c r="AA872">
        <f t="shared" si="93"/>
        <v>0</v>
      </c>
      <c r="AB872">
        <f t="shared" si="94"/>
        <v>0</v>
      </c>
      <c r="AC872" t="str">
        <f t="shared" si="95"/>
        <v>L36</v>
      </c>
    </row>
    <row r="873" spans="1:29">
      <c r="A873" t="str">
        <f t="shared" si="90"/>
        <v>08-2023</v>
      </c>
      <c r="B873" s="93">
        <v>45139</v>
      </c>
      <c r="C873" s="90">
        <v>47700</v>
      </c>
      <c r="D873" s="90">
        <v>48000</v>
      </c>
      <c r="E873" s="90">
        <v>47800</v>
      </c>
      <c r="F873" s="90">
        <v>44400</v>
      </c>
      <c r="G873" s="90">
        <v>48200</v>
      </c>
      <c r="H873" s="91" t="s">
        <v>25</v>
      </c>
      <c r="I873" s="90">
        <v>46000</v>
      </c>
      <c r="J873" s="90">
        <v>47400</v>
      </c>
      <c r="K873" s="90">
        <v>47500</v>
      </c>
      <c r="L873" s="91" t="s">
        <v>25</v>
      </c>
      <c r="M873" s="90">
        <v>49400</v>
      </c>
      <c r="N873" s="90">
        <v>47100</v>
      </c>
      <c r="O873" s="90">
        <v>46500</v>
      </c>
      <c r="P873" s="90">
        <v>45500</v>
      </c>
      <c r="Q873" s="90">
        <v>44500</v>
      </c>
      <c r="R873" s="90">
        <v>44700</v>
      </c>
      <c r="S873" s="90">
        <v>45000</v>
      </c>
      <c r="T873" s="90">
        <v>46600</v>
      </c>
      <c r="U873" s="90">
        <v>47000</v>
      </c>
      <c r="V873" s="90">
        <v>50300</v>
      </c>
      <c r="W873" s="90">
        <v>48400</v>
      </c>
      <c r="X873" s="90">
        <v>50200</v>
      </c>
      <c r="Y873" t="str">
        <f t="shared" si="91"/>
        <v>08-2023</v>
      </c>
      <c r="Z873">
        <f t="shared" si="92"/>
        <v>0</v>
      </c>
      <c r="AA873">
        <f t="shared" si="93"/>
        <v>0</v>
      </c>
      <c r="AB873">
        <f t="shared" si="94"/>
        <v>0</v>
      </c>
      <c r="AC873" t="str">
        <f t="shared" si="95"/>
        <v>L36</v>
      </c>
    </row>
    <row r="874" spans="1:29">
      <c r="A874" t="str">
        <f t="shared" si="90"/>
        <v>08-2023</v>
      </c>
      <c r="B874" s="93">
        <v>45140</v>
      </c>
      <c r="C874" s="90">
        <v>48000</v>
      </c>
      <c r="D874" s="90">
        <v>48000</v>
      </c>
      <c r="E874" s="90">
        <v>48000</v>
      </c>
      <c r="F874" s="90">
        <v>44700</v>
      </c>
      <c r="G874" s="90">
        <v>48300</v>
      </c>
      <c r="H874" s="91" t="s">
        <v>25</v>
      </c>
      <c r="I874" s="90">
        <v>46500</v>
      </c>
      <c r="J874" s="90">
        <v>47800</v>
      </c>
      <c r="K874" s="90">
        <v>47500</v>
      </c>
      <c r="L874" s="91" t="s">
        <v>25</v>
      </c>
      <c r="M874" s="90">
        <v>49700</v>
      </c>
      <c r="N874" s="90">
        <v>47400</v>
      </c>
      <c r="O874" s="90">
        <v>46800</v>
      </c>
      <c r="P874" s="90">
        <v>46200</v>
      </c>
      <c r="Q874" s="90">
        <v>44700</v>
      </c>
      <c r="R874" s="90">
        <v>44700</v>
      </c>
      <c r="S874" s="90">
        <v>45200</v>
      </c>
      <c r="T874" s="90">
        <v>46900</v>
      </c>
      <c r="U874" s="90">
        <v>47300</v>
      </c>
      <c r="V874" s="90">
        <v>50800</v>
      </c>
      <c r="W874" s="90">
        <v>48600</v>
      </c>
      <c r="X874" s="90">
        <v>50800</v>
      </c>
      <c r="Y874" t="str">
        <f t="shared" si="91"/>
        <v>08-2023</v>
      </c>
      <c r="Z874">
        <f t="shared" si="92"/>
        <v>0</v>
      </c>
      <c r="AA874">
        <f t="shared" si="93"/>
        <v>0</v>
      </c>
      <c r="AB874">
        <f t="shared" si="94"/>
        <v>0</v>
      </c>
      <c r="AC874" t="str">
        <f t="shared" si="95"/>
        <v>L36</v>
      </c>
    </row>
    <row r="875" spans="1:29">
      <c r="A875" t="str">
        <f t="shared" si="90"/>
        <v>08-2023</v>
      </c>
      <c r="B875" s="93">
        <v>45141</v>
      </c>
      <c r="C875" s="90">
        <v>48200</v>
      </c>
      <c r="D875" s="90">
        <v>48500</v>
      </c>
      <c r="E875" s="90">
        <v>48000</v>
      </c>
      <c r="F875" s="90">
        <v>44800</v>
      </c>
      <c r="G875" s="90">
        <v>48700</v>
      </c>
      <c r="H875" s="91" t="s">
        <v>25</v>
      </c>
      <c r="I875" s="90">
        <v>47500</v>
      </c>
      <c r="J875" s="90">
        <v>48000</v>
      </c>
      <c r="K875" s="90">
        <v>47700</v>
      </c>
      <c r="L875" s="91" t="s">
        <v>25</v>
      </c>
      <c r="M875" s="90">
        <v>49900</v>
      </c>
      <c r="N875" s="90">
        <v>47700</v>
      </c>
      <c r="O875" s="90">
        <v>47200</v>
      </c>
      <c r="P875" s="90">
        <v>46200</v>
      </c>
      <c r="Q875" s="90">
        <v>44700</v>
      </c>
      <c r="R875" s="90">
        <v>44900</v>
      </c>
      <c r="S875" s="90">
        <v>45300</v>
      </c>
      <c r="T875" s="90">
        <v>47000</v>
      </c>
      <c r="U875" s="90">
        <v>47600</v>
      </c>
      <c r="V875" s="90">
        <v>50800</v>
      </c>
      <c r="W875" s="90">
        <v>49000</v>
      </c>
      <c r="X875" s="90">
        <v>51600</v>
      </c>
      <c r="Y875" t="str">
        <f t="shared" si="91"/>
        <v>08-2023</v>
      </c>
      <c r="Z875">
        <f t="shared" si="92"/>
        <v>0</v>
      </c>
      <c r="AA875">
        <f t="shared" si="93"/>
        <v>0</v>
      </c>
      <c r="AB875">
        <f t="shared" si="94"/>
        <v>0</v>
      </c>
      <c r="AC875" t="str">
        <f t="shared" si="95"/>
        <v>L36</v>
      </c>
    </row>
    <row r="876" spans="1:29">
      <c r="A876" t="str">
        <f t="shared" si="90"/>
        <v>08-2023</v>
      </c>
      <c r="B876" s="93">
        <v>45142</v>
      </c>
      <c r="C876" s="90">
        <v>48200</v>
      </c>
      <c r="D876" s="90">
        <v>48600</v>
      </c>
      <c r="E876" s="90">
        <v>48000</v>
      </c>
      <c r="F876" s="90">
        <v>44500</v>
      </c>
      <c r="G876" s="90">
        <v>49000</v>
      </c>
      <c r="H876" s="91" t="s">
        <v>25</v>
      </c>
      <c r="I876" s="90">
        <v>47500</v>
      </c>
      <c r="J876" s="90">
        <v>48000</v>
      </c>
      <c r="K876" s="90">
        <v>47700</v>
      </c>
      <c r="L876" s="91" t="s">
        <v>25</v>
      </c>
      <c r="M876" s="90">
        <v>49800</v>
      </c>
      <c r="N876" s="90">
        <v>48000</v>
      </c>
      <c r="O876" s="90">
        <v>47100</v>
      </c>
      <c r="P876" s="90">
        <v>46200</v>
      </c>
      <c r="Q876" s="90">
        <v>44500</v>
      </c>
      <c r="R876" s="90">
        <v>44700</v>
      </c>
      <c r="S876" s="90">
        <v>45000</v>
      </c>
      <c r="T876" s="90">
        <v>46700</v>
      </c>
      <c r="U876" s="90">
        <v>47500</v>
      </c>
      <c r="V876" s="90">
        <v>50800</v>
      </c>
      <c r="W876" s="90">
        <v>49200</v>
      </c>
      <c r="X876" s="90">
        <v>52000</v>
      </c>
      <c r="Y876" t="str">
        <f t="shared" si="91"/>
        <v>08-2023</v>
      </c>
      <c r="Z876">
        <f t="shared" si="92"/>
        <v>0</v>
      </c>
      <c r="AA876">
        <f t="shared" si="93"/>
        <v>0</v>
      </c>
      <c r="AB876">
        <f t="shared" si="94"/>
        <v>0</v>
      </c>
      <c r="AC876" t="str">
        <f t="shared" si="95"/>
        <v>L36</v>
      </c>
    </row>
    <row r="877" spans="1:29">
      <c r="A877" t="str">
        <f t="shared" si="90"/>
        <v>08-2023</v>
      </c>
      <c r="B877" s="93">
        <v>45143</v>
      </c>
      <c r="C877" s="90">
        <v>48200</v>
      </c>
      <c r="D877" s="90">
        <v>48600</v>
      </c>
      <c r="E877" s="90">
        <v>47800</v>
      </c>
      <c r="F877" s="90">
        <v>44700</v>
      </c>
      <c r="G877" s="90">
        <v>49000</v>
      </c>
      <c r="H877" s="91" t="s">
        <v>25</v>
      </c>
      <c r="I877" s="90">
        <v>47000</v>
      </c>
      <c r="J877" s="90">
        <v>48200</v>
      </c>
      <c r="K877" s="90">
        <v>47700</v>
      </c>
      <c r="L877" s="91" t="s">
        <v>25</v>
      </c>
      <c r="M877" s="90">
        <v>49800</v>
      </c>
      <c r="N877" s="90">
        <v>48000</v>
      </c>
      <c r="O877" s="90">
        <v>47200</v>
      </c>
      <c r="P877" s="90">
        <v>46200</v>
      </c>
      <c r="Q877" s="90">
        <v>44500</v>
      </c>
      <c r="R877" s="90">
        <v>44600</v>
      </c>
      <c r="S877" s="90">
        <v>45000</v>
      </c>
      <c r="T877" s="90">
        <v>46900</v>
      </c>
      <c r="U877" s="90">
        <v>47500</v>
      </c>
      <c r="V877" s="90">
        <v>50800</v>
      </c>
      <c r="W877" s="90">
        <v>49200</v>
      </c>
      <c r="X877" s="90">
        <v>52000</v>
      </c>
      <c r="Y877" t="str">
        <f t="shared" si="91"/>
        <v>08-2023</v>
      </c>
      <c r="Z877">
        <f t="shared" si="92"/>
        <v>0</v>
      </c>
      <c r="AA877">
        <f t="shared" si="93"/>
        <v>0</v>
      </c>
      <c r="AB877">
        <f t="shared" si="94"/>
        <v>0</v>
      </c>
      <c r="AC877" t="str">
        <f t="shared" si="95"/>
        <v>L36</v>
      </c>
    </row>
    <row r="878" spans="1:29">
      <c r="A878" t="str">
        <f t="shared" si="90"/>
        <v>08-2023</v>
      </c>
      <c r="B878" s="93">
        <v>45144</v>
      </c>
      <c r="C878" s="90" t="s">
        <v>24</v>
      </c>
      <c r="D878" s="90" t="s">
        <v>24</v>
      </c>
      <c r="E878" s="90" t="s">
        <v>24</v>
      </c>
      <c r="F878" s="90" t="s">
        <v>24</v>
      </c>
      <c r="G878" s="90" t="s">
        <v>24</v>
      </c>
      <c r="H878" s="90" t="s">
        <v>24</v>
      </c>
      <c r="I878" s="90" t="s">
        <v>24</v>
      </c>
      <c r="J878" s="90" t="s">
        <v>24</v>
      </c>
      <c r="K878" s="90" t="s">
        <v>24</v>
      </c>
      <c r="L878" s="90" t="s">
        <v>24</v>
      </c>
      <c r="M878" s="90" t="s">
        <v>24</v>
      </c>
      <c r="N878" s="90" t="s">
        <v>24</v>
      </c>
      <c r="O878" s="90" t="s">
        <v>24</v>
      </c>
      <c r="P878" s="90" t="s">
        <v>24</v>
      </c>
      <c r="Q878" s="90" t="s">
        <v>24</v>
      </c>
      <c r="R878" s="90" t="s">
        <v>24</v>
      </c>
      <c r="S878" s="90" t="s">
        <v>24</v>
      </c>
      <c r="T878" s="90" t="s">
        <v>24</v>
      </c>
      <c r="U878" s="90" t="s">
        <v>24</v>
      </c>
      <c r="V878" s="90" t="s">
        <v>24</v>
      </c>
      <c r="W878" s="90" t="s">
        <v>24</v>
      </c>
      <c r="X878" s="90" t="s">
        <v>24</v>
      </c>
      <c r="Y878" t="str">
        <f t="shared" si="91"/>
        <v>08-2023</v>
      </c>
      <c r="Z878">
        <f t="shared" si="92"/>
        <v>0</v>
      </c>
      <c r="AA878">
        <f t="shared" si="93"/>
        <v>0</v>
      </c>
      <c r="AB878">
        <f t="shared" si="94"/>
        <v>0</v>
      </c>
      <c r="AC878" t="str">
        <f t="shared" si="95"/>
        <v>L36</v>
      </c>
    </row>
    <row r="879" spans="1:29">
      <c r="A879" t="str">
        <f t="shared" si="90"/>
        <v>08-2023</v>
      </c>
      <c r="B879" s="93">
        <v>45145</v>
      </c>
      <c r="C879" s="90">
        <v>48400</v>
      </c>
      <c r="D879" s="90">
        <v>48800</v>
      </c>
      <c r="E879" s="90">
        <v>48200</v>
      </c>
      <c r="F879" s="90">
        <v>45100</v>
      </c>
      <c r="G879" s="90">
        <v>49000</v>
      </c>
      <c r="H879" s="91" t="s">
        <v>25</v>
      </c>
      <c r="I879" s="90">
        <v>47000</v>
      </c>
      <c r="J879" s="90">
        <v>48400</v>
      </c>
      <c r="K879" s="90">
        <v>47700</v>
      </c>
      <c r="L879" s="91" t="s">
        <v>25</v>
      </c>
      <c r="M879" s="90">
        <v>50400</v>
      </c>
      <c r="N879" s="90">
        <v>48000</v>
      </c>
      <c r="O879" s="90">
        <v>47300</v>
      </c>
      <c r="P879" s="90">
        <v>46600</v>
      </c>
      <c r="Q879" s="90">
        <v>44700</v>
      </c>
      <c r="R879" s="90">
        <v>44600</v>
      </c>
      <c r="S879" s="90">
        <v>45000</v>
      </c>
      <c r="T879" s="90">
        <v>47300</v>
      </c>
      <c r="U879" s="90">
        <v>47500</v>
      </c>
      <c r="V879" s="90">
        <v>50800</v>
      </c>
      <c r="W879" s="90">
        <v>49400</v>
      </c>
      <c r="X879" s="90">
        <v>52400</v>
      </c>
      <c r="Y879" t="str">
        <f t="shared" si="91"/>
        <v>08-2023</v>
      </c>
      <c r="Z879">
        <f t="shared" si="92"/>
        <v>0</v>
      </c>
      <c r="AA879">
        <f t="shared" si="93"/>
        <v>0</v>
      </c>
      <c r="AB879">
        <f t="shared" si="94"/>
        <v>0</v>
      </c>
      <c r="AC879" t="str">
        <f t="shared" si="95"/>
        <v>L36</v>
      </c>
    </row>
    <row r="880" spans="1:29">
      <c r="A880" t="str">
        <f t="shared" si="90"/>
        <v>08-2023</v>
      </c>
      <c r="B880" s="93">
        <v>45146</v>
      </c>
      <c r="C880" s="90">
        <v>48400</v>
      </c>
      <c r="D880" s="90">
        <v>48800</v>
      </c>
      <c r="E880" s="90">
        <v>48000</v>
      </c>
      <c r="F880" s="90">
        <v>44800</v>
      </c>
      <c r="G880" s="90">
        <v>48900</v>
      </c>
      <c r="H880" s="91" t="s">
        <v>25</v>
      </c>
      <c r="I880" s="90">
        <v>47000</v>
      </c>
      <c r="J880" s="90">
        <v>48200</v>
      </c>
      <c r="K880" s="90">
        <v>47700</v>
      </c>
      <c r="L880" s="91" t="s">
        <v>25</v>
      </c>
      <c r="M880" s="90">
        <v>50300</v>
      </c>
      <c r="N880" s="90">
        <v>48000</v>
      </c>
      <c r="O880" s="90">
        <v>47100</v>
      </c>
      <c r="P880" s="90">
        <v>46600</v>
      </c>
      <c r="Q880" s="90">
        <v>44400</v>
      </c>
      <c r="R880" s="90">
        <v>44400</v>
      </c>
      <c r="S880" s="90">
        <v>45000</v>
      </c>
      <c r="T880" s="90">
        <v>47000</v>
      </c>
      <c r="U880" s="90">
        <v>47300</v>
      </c>
      <c r="V880" s="90">
        <v>50800</v>
      </c>
      <c r="W880" s="90">
        <v>49400</v>
      </c>
      <c r="X880" s="90">
        <v>52400</v>
      </c>
      <c r="Y880" t="str">
        <f t="shared" si="91"/>
        <v>08-2023</v>
      </c>
      <c r="Z880">
        <f t="shared" si="92"/>
        <v>0</v>
      </c>
      <c r="AA880">
        <f t="shared" si="93"/>
        <v>0</v>
      </c>
      <c r="AB880">
        <f t="shared" si="94"/>
        <v>0</v>
      </c>
      <c r="AC880" t="str">
        <f t="shared" si="95"/>
        <v>L36</v>
      </c>
    </row>
    <row r="881" spans="1:29">
      <c r="A881" t="str">
        <f t="shared" si="90"/>
        <v>08-2023</v>
      </c>
      <c r="B881" s="93">
        <v>45147</v>
      </c>
      <c r="C881" s="90">
        <v>48400</v>
      </c>
      <c r="D881" s="90">
        <v>48500</v>
      </c>
      <c r="E881" s="90">
        <v>48000</v>
      </c>
      <c r="F881" s="90">
        <v>44600</v>
      </c>
      <c r="G881" s="90">
        <v>48800</v>
      </c>
      <c r="H881" s="91" t="s">
        <v>25</v>
      </c>
      <c r="I881" s="90">
        <v>47000</v>
      </c>
      <c r="J881" s="90">
        <v>48400</v>
      </c>
      <c r="K881" s="90">
        <v>47700</v>
      </c>
      <c r="L881" s="91" t="s">
        <v>25</v>
      </c>
      <c r="M881" s="90">
        <v>50300</v>
      </c>
      <c r="N881" s="90">
        <v>47700</v>
      </c>
      <c r="O881" s="90">
        <v>47400</v>
      </c>
      <c r="P881" s="90">
        <v>46600</v>
      </c>
      <c r="Q881" s="90">
        <v>44400</v>
      </c>
      <c r="R881" s="90">
        <v>44200</v>
      </c>
      <c r="S881" s="90">
        <v>45000</v>
      </c>
      <c r="T881" s="90">
        <v>46800</v>
      </c>
      <c r="U881" s="90">
        <v>47300</v>
      </c>
      <c r="V881" s="90">
        <v>50800</v>
      </c>
      <c r="W881" s="90">
        <v>49400</v>
      </c>
      <c r="X881" s="90">
        <v>52400</v>
      </c>
      <c r="Y881" t="str">
        <f t="shared" si="91"/>
        <v>08-2023</v>
      </c>
      <c r="Z881">
        <f t="shared" si="92"/>
        <v>0</v>
      </c>
      <c r="AA881">
        <f t="shared" si="93"/>
        <v>0</v>
      </c>
      <c r="AB881">
        <f t="shared" si="94"/>
        <v>0</v>
      </c>
      <c r="AC881" t="str">
        <f t="shared" si="95"/>
        <v>L36</v>
      </c>
    </row>
    <row r="882" spans="1:29">
      <c r="A882" t="str">
        <f t="shared" si="90"/>
        <v>08-2023</v>
      </c>
      <c r="B882" s="93">
        <v>45148</v>
      </c>
      <c r="C882" s="90">
        <v>48300</v>
      </c>
      <c r="D882" s="90">
        <v>48500</v>
      </c>
      <c r="E882" s="90">
        <v>48000</v>
      </c>
      <c r="F882" s="90">
        <v>44300</v>
      </c>
      <c r="G882" s="90">
        <v>48800</v>
      </c>
      <c r="H882" s="91" t="s">
        <v>25</v>
      </c>
      <c r="I882" s="90">
        <v>47000</v>
      </c>
      <c r="J882" s="90">
        <v>48200</v>
      </c>
      <c r="K882" s="90">
        <v>47500</v>
      </c>
      <c r="L882" s="91" t="s">
        <v>25</v>
      </c>
      <c r="M882" s="90">
        <v>50200</v>
      </c>
      <c r="N882" s="90">
        <v>47500</v>
      </c>
      <c r="O882" s="90">
        <v>47400</v>
      </c>
      <c r="P882" s="90">
        <v>46200</v>
      </c>
      <c r="Q882" s="90">
        <v>44000</v>
      </c>
      <c r="R882" s="90">
        <v>44100</v>
      </c>
      <c r="S882" s="90">
        <v>44800</v>
      </c>
      <c r="T882" s="90">
        <v>46300</v>
      </c>
      <c r="U882" s="90">
        <v>47100</v>
      </c>
      <c r="V882" s="90">
        <v>50800</v>
      </c>
      <c r="W882" s="90">
        <v>49400</v>
      </c>
      <c r="X882" s="90">
        <v>52400</v>
      </c>
      <c r="Y882" t="str">
        <f t="shared" si="91"/>
        <v>08-2023</v>
      </c>
      <c r="Z882">
        <f t="shared" si="92"/>
        <v>0</v>
      </c>
      <c r="AA882">
        <f t="shared" si="93"/>
        <v>0</v>
      </c>
      <c r="AB882">
        <f t="shared" si="94"/>
        <v>0</v>
      </c>
      <c r="AC882" t="str">
        <f t="shared" si="95"/>
        <v>L36</v>
      </c>
    </row>
    <row r="883" spans="1:29">
      <c r="A883" t="str">
        <f t="shared" si="90"/>
        <v>08-2023</v>
      </c>
      <c r="B883" s="93">
        <v>45149</v>
      </c>
      <c r="C883" s="90">
        <v>48300</v>
      </c>
      <c r="D883" s="90">
        <v>48500</v>
      </c>
      <c r="E883" s="90">
        <v>48000</v>
      </c>
      <c r="F883" s="90">
        <v>44300</v>
      </c>
      <c r="G883" s="90">
        <v>48600</v>
      </c>
      <c r="H883" s="91" t="s">
        <v>25</v>
      </c>
      <c r="I883" s="90">
        <v>47000</v>
      </c>
      <c r="J883" s="90">
        <v>48200</v>
      </c>
      <c r="K883" s="90">
        <v>47500</v>
      </c>
      <c r="L883" s="91" t="s">
        <v>25</v>
      </c>
      <c r="M883" s="90">
        <v>50200</v>
      </c>
      <c r="N883" s="90">
        <v>47500</v>
      </c>
      <c r="O883" s="90">
        <v>47400</v>
      </c>
      <c r="P883" s="90">
        <v>46000</v>
      </c>
      <c r="Q883" s="90">
        <v>44000</v>
      </c>
      <c r="R883" s="90">
        <v>44100</v>
      </c>
      <c r="S883" s="90">
        <v>44800</v>
      </c>
      <c r="T883" s="90">
        <v>46300</v>
      </c>
      <c r="U883" s="90">
        <v>46800</v>
      </c>
      <c r="V883" s="90">
        <v>50800</v>
      </c>
      <c r="W883" s="90">
        <v>49400</v>
      </c>
      <c r="X883" s="90">
        <v>52400</v>
      </c>
      <c r="Y883" t="str">
        <f t="shared" si="91"/>
        <v>08-2023</v>
      </c>
      <c r="Z883">
        <f t="shared" si="92"/>
        <v>0</v>
      </c>
      <c r="AA883">
        <f t="shared" si="93"/>
        <v>0</v>
      </c>
      <c r="AB883">
        <f t="shared" si="94"/>
        <v>0</v>
      </c>
      <c r="AC883" t="str">
        <f t="shared" si="95"/>
        <v>L36</v>
      </c>
    </row>
    <row r="884" spans="1:29">
      <c r="A884" t="str">
        <f t="shared" si="90"/>
        <v>08-2023</v>
      </c>
      <c r="B884" s="93">
        <v>45150</v>
      </c>
      <c r="C884" s="90">
        <v>48300</v>
      </c>
      <c r="D884" s="90">
        <v>48500</v>
      </c>
      <c r="E884" s="90">
        <v>47800</v>
      </c>
      <c r="F884" s="90">
        <v>44300</v>
      </c>
      <c r="G884" s="90">
        <v>48600</v>
      </c>
      <c r="H884" s="91" t="s">
        <v>25</v>
      </c>
      <c r="I884" s="90">
        <v>47000</v>
      </c>
      <c r="J884" s="90">
        <v>48000</v>
      </c>
      <c r="K884" s="90">
        <v>47500</v>
      </c>
      <c r="L884" s="91" t="s">
        <v>25</v>
      </c>
      <c r="M884" s="90">
        <v>50000</v>
      </c>
      <c r="N884" s="90">
        <v>47500</v>
      </c>
      <c r="O884" s="90">
        <v>47200</v>
      </c>
      <c r="P884" s="90">
        <v>46000</v>
      </c>
      <c r="Q884" s="90">
        <v>43700</v>
      </c>
      <c r="R884" s="90">
        <v>44000</v>
      </c>
      <c r="S884" s="90">
        <v>44800</v>
      </c>
      <c r="T884" s="90">
        <v>46300</v>
      </c>
      <c r="U884" s="90">
        <v>46800</v>
      </c>
      <c r="V884" s="90">
        <v>50800</v>
      </c>
      <c r="W884" s="90">
        <v>49400</v>
      </c>
      <c r="X884" s="90">
        <v>52400</v>
      </c>
      <c r="Y884" t="str">
        <f t="shared" si="91"/>
        <v>08-2023</v>
      </c>
      <c r="Z884">
        <f t="shared" si="92"/>
        <v>0</v>
      </c>
      <c r="AA884">
        <f t="shared" si="93"/>
        <v>0</v>
      </c>
      <c r="AB884">
        <f t="shared" si="94"/>
        <v>0</v>
      </c>
      <c r="AC884" t="str">
        <f t="shared" si="95"/>
        <v>L36</v>
      </c>
    </row>
    <row r="885" spans="1:29">
      <c r="A885" t="str">
        <f t="shared" si="90"/>
        <v>08-2023</v>
      </c>
      <c r="B885" s="93">
        <v>45151</v>
      </c>
      <c r="C885" s="90" t="s">
        <v>24</v>
      </c>
      <c r="D885" s="90" t="s">
        <v>24</v>
      </c>
      <c r="E885" s="90" t="s">
        <v>24</v>
      </c>
      <c r="F885" s="90" t="s">
        <v>24</v>
      </c>
      <c r="G885" s="90" t="s">
        <v>24</v>
      </c>
      <c r="H885" s="90" t="s">
        <v>24</v>
      </c>
      <c r="I885" s="90" t="s">
        <v>24</v>
      </c>
      <c r="J885" s="90" t="s">
        <v>24</v>
      </c>
      <c r="K885" s="90" t="s">
        <v>24</v>
      </c>
      <c r="L885" s="90" t="s">
        <v>24</v>
      </c>
      <c r="M885" s="90" t="s">
        <v>24</v>
      </c>
      <c r="N885" s="90" t="s">
        <v>24</v>
      </c>
      <c r="O885" s="90" t="s">
        <v>24</v>
      </c>
      <c r="P885" s="90" t="s">
        <v>24</v>
      </c>
      <c r="Q885" s="90" t="s">
        <v>24</v>
      </c>
      <c r="R885" s="90" t="s">
        <v>24</v>
      </c>
      <c r="S885" s="90" t="s">
        <v>24</v>
      </c>
      <c r="T885" s="90" t="s">
        <v>24</v>
      </c>
      <c r="U885" s="90" t="s">
        <v>24</v>
      </c>
      <c r="V885" s="90" t="s">
        <v>24</v>
      </c>
      <c r="W885" s="90" t="s">
        <v>24</v>
      </c>
      <c r="X885" s="90" t="s">
        <v>24</v>
      </c>
      <c r="Y885" t="str">
        <f t="shared" si="91"/>
        <v>08-2023</v>
      </c>
      <c r="Z885">
        <f t="shared" si="92"/>
        <v>0</v>
      </c>
      <c r="AA885">
        <f t="shared" si="93"/>
        <v>0</v>
      </c>
      <c r="AB885">
        <f t="shared" si="94"/>
        <v>0</v>
      </c>
      <c r="AC885" t="str">
        <f t="shared" si="95"/>
        <v>L36</v>
      </c>
    </row>
    <row r="886" spans="1:29">
      <c r="A886" t="str">
        <f t="shared" si="90"/>
        <v>08-2023</v>
      </c>
      <c r="B886" s="93">
        <v>45152</v>
      </c>
      <c r="C886" s="90">
        <v>48300</v>
      </c>
      <c r="D886" s="90">
        <v>48500</v>
      </c>
      <c r="E886" s="90">
        <v>47900</v>
      </c>
      <c r="F886" s="90">
        <v>44200</v>
      </c>
      <c r="G886" s="90">
        <v>48500</v>
      </c>
      <c r="H886" s="91" t="s">
        <v>25</v>
      </c>
      <c r="I886" s="90">
        <v>46500</v>
      </c>
      <c r="J886" s="90">
        <v>48000</v>
      </c>
      <c r="K886" s="90">
        <v>47500</v>
      </c>
      <c r="L886" s="91" t="s">
        <v>25</v>
      </c>
      <c r="M886" s="90">
        <v>49500</v>
      </c>
      <c r="N886" s="90">
        <v>47500</v>
      </c>
      <c r="O886" s="90">
        <v>47200</v>
      </c>
      <c r="P886" s="90">
        <v>46000</v>
      </c>
      <c r="Q886" s="90">
        <v>43800</v>
      </c>
      <c r="R886" s="90">
        <v>44200</v>
      </c>
      <c r="S886" s="90">
        <v>44500</v>
      </c>
      <c r="T886" s="90">
        <v>46200</v>
      </c>
      <c r="U886" s="90">
        <v>46800</v>
      </c>
      <c r="V886" s="90">
        <v>50800</v>
      </c>
      <c r="W886" s="90">
        <v>49300</v>
      </c>
      <c r="X886" s="90">
        <v>52200</v>
      </c>
      <c r="Y886" t="str">
        <f t="shared" si="91"/>
        <v>08-2023</v>
      </c>
      <c r="Z886">
        <f t="shared" si="92"/>
        <v>0</v>
      </c>
      <c r="AA886">
        <f t="shared" si="93"/>
        <v>0</v>
      </c>
      <c r="AB886">
        <f t="shared" si="94"/>
        <v>0</v>
      </c>
      <c r="AC886" t="str">
        <f t="shared" si="95"/>
        <v>L36</v>
      </c>
    </row>
    <row r="887" spans="1:29">
      <c r="A887" t="str">
        <f t="shared" si="90"/>
        <v>08-2023</v>
      </c>
      <c r="B887" s="93">
        <v>45153</v>
      </c>
      <c r="C887" s="90" t="s">
        <v>24</v>
      </c>
      <c r="D887" s="90" t="s">
        <v>24</v>
      </c>
      <c r="E887" s="90" t="s">
        <v>24</v>
      </c>
      <c r="F887" s="90" t="s">
        <v>24</v>
      </c>
      <c r="G887" s="90" t="s">
        <v>24</v>
      </c>
      <c r="H887" s="90" t="s">
        <v>24</v>
      </c>
      <c r="I887" s="90" t="s">
        <v>24</v>
      </c>
      <c r="J887" s="90" t="s">
        <v>24</v>
      </c>
      <c r="K887" s="90" t="s">
        <v>24</v>
      </c>
      <c r="L887" s="90" t="s">
        <v>24</v>
      </c>
      <c r="M887" s="90" t="s">
        <v>24</v>
      </c>
      <c r="N887" s="90" t="s">
        <v>24</v>
      </c>
      <c r="O887" s="90" t="s">
        <v>24</v>
      </c>
      <c r="P887" s="90" t="s">
        <v>24</v>
      </c>
      <c r="Q887" s="90" t="s">
        <v>24</v>
      </c>
      <c r="R887" s="90" t="s">
        <v>24</v>
      </c>
      <c r="S887" s="90" t="s">
        <v>24</v>
      </c>
      <c r="T887" s="90" t="s">
        <v>24</v>
      </c>
      <c r="U887" s="90" t="s">
        <v>24</v>
      </c>
      <c r="V887" s="90" t="s">
        <v>24</v>
      </c>
      <c r="W887" s="90" t="s">
        <v>24</v>
      </c>
      <c r="X887" s="90" t="s">
        <v>24</v>
      </c>
      <c r="Y887" t="str">
        <f t="shared" si="91"/>
        <v>08-2023</v>
      </c>
      <c r="Z887">
        <f t="shared" si="92"/>
        <v>0</v>
      </c>
      <c r="AA887">
        <f t="shared" si="93"/>
        <v>0</v>
      </c>
      <c r="AB887">
        <f t="shared" si="94"/>
        <v>0</v>
      </c>
      <c r="AC887" t="str">
        <f t="shared" si="95"/>
        <v>L36</v>
      </c>
    </row>
    <row r="888" spans="1:29">
      <c r="A888" t="str">
        <f t="shared" si="90"/>
        <v>08-2023</v>
      </c>
      <c r="B888" s="93">
        <v>45154</v>
      </c>
      <c r="C888" s="90">
        <v>48800</v>
      </c>
      <c r="D888" s="90">
        <v>48500</v>
      </c>
      <c r="E888" s="90">
        <v>48000</v>
      </c>
      <c r="F888" s="90">
        <v>44700</v>
      </c>
      <c r="G888" s="90">
        <v>48500</v>
      </c>
      <c r="H888" s="91" t="s">
        <v>25</v>
      </c>
      <c r="I888" s="90">
        <v>46500</v>
      </c>
      <c r="J888" s="90">
        <v>48200</v>
      </c>
      <c r="K888" s="90">
        <v>48000</v>
      </c>
      <c r="L888" s="91" t="s">
        <v>25</v>
      </c>
      <c r="M888" s="90">
        <v>49800</v>
      </c>
      <c r="N888" s="90">
        <v>47700</v>
      </c>
      <c r="O888" s="90">
        <v>47200</v>
      </c>
      <c r="P888" s="90">
        <v>46000</v>
      </c>
      <c r="Q888" s="90">
        <v>44700</v>
      </c>
      <c r="R888" s="90">
        <v>44800</v>
      </c>
      <c r="S888" s="90">
        <v>45000</v>
      </c>
      <c r="T888" s="90">
        <v>46800</v>
      </c>
      <c r="U888" s="90">
        <v>46800</v>
      </c>
      <c r="V888" s="90">
        <v>50800</v>
      </c>
      <c r="W888" s="90">
        <v>49000</v>
      </c>
      <c r="X888" s="90">
        <v>52000</v>
      </c>
      <c r="Y888" t="str">
        <f t="shared" si="91"/>
        <v>08-2023</v>
      </c>
      <c r="Z888">
        <f t="shared" si="92"/>
        <v>0</v>
      </c>
      <c r="AA888">
        <f t="shared" si="93"/>
        <v>0</v>
      </c>
      <c r="AB888">
        <f t="shared" si="94"/>
        <v>0</v>
      </c>
      <c r="AC888" t="str">
        <f t="shared" si="95"/>
        <v>L36</v>
      </c>
    </row>
    <row r="889" spans="1:29">
      <c r="A889" t="str">
        <f t="shared" si="90"/>
        <v>08-2023</v>
      </c>
      <c r="B889" s="93">
        <v>45155</v>
      </c>
      <c r="C889" s="90">
        <v>49000</v>
      </c>
      <c r="D889" s="90">
        <v>48500</v>
      </c>
      <c r="E889" s="90">
        <v>49000</v>
      </c>
      <c r="F889" s="90">
        <v>45300</v>
      </c>
      <c r="G889" s="90">
        <v>49500</v>
      </c>
      <c r="H889" s="91" t="s">
        <v>25</v>
      </c>
      <c r="I889" s="90">
        <v>47000</v>
      </c>
      <c r="J889" s="90">
        <v>49000</v>
      </c>
      <c r="K889" s="90">
        <v>49300</v>
      </c>
      <c r="L889" s="91" t="s">
        <v>25</v>
      </c>
      <c r="M889" s="90">
        <v>50500</v>
      </c>
      <c r="N889" s="90">
        <v>48900</v>
      </c>
      <c r="O889" s="90">
        <v>48200</v>
      </c>
      <c r="P889" s="90">
        <v>46600</v>
      </c>
      <c r="Q889" s="90">
        <v>45200</v>
      </c>
      <c r="R889" s="90">
        <v>45600</v>
      </c>
      <c r="S889" s="90">
        <v>45800</v>
      </c>
      <c r="T889" s="90">
        <v>47400</v>
      </c>
      <c r="U889" s="90">
        <v>47800</v>
      </c>
      <c r="V889" s="90">
        <v>51300</v>
      </c>
      <c r="W889" s="90">
        <v>50000</v>
      </c>
      <c r="X889" s="90">
        <v>53000</v>
      </c>
      <c r="Y889" t="str">
        <f t="shared" si="91"/>
        <v>08-2023</v>
      </c>
      <c r="Z889">
        <f t="shared" si="92"/>
        <v>0</v>
      </c>
      <c r="AA889">
        <f t="shared" si="93"/>
        <v>0</v>
      </c>
      <c r="AB889">
        <f t="shared" si="94"/>
        <v>0</v>
      </c>
      <c r="AC889" t="str">
        <f t="shared" si="95"/>
        <v>L36</v>
      </c>
    </row>
    <row r="890" spans="1:29">
      <c r="A890" t="str">
        <f t="shared" si="90"/>
        <v>08-2023</v>
      </c>
      <c r="B890" s="93">
        <v>45156</v>
      </c>
      <c r="C890" s="90">
        <v>49200</v>
      </c>
      <c r="D890" s="90">
        <v>48500</v>
      </c>
      <c r="E890" s="90">
        <v>49200</v>
      </c>
      <c r="F890" s="90">
        <v>45500</v>
      </c>
      <c r="G890" s="90">
        <v>50200</v>
      </c>
      <c r="H890" s="91" t="s">
        <v>25</v>
      </c>
      <c r="I890" s="90">
        <v>47500</v>
      </c>
      <c r="J890" s="90">
        <v>49200</v>
      </c>
      <c r="K890" s="90">
        <v>49800</v>
      </c>
      <c r="L890" s="91" t="s">
        <v>25</v>
      </c>
      <c r="M890" s="90">
        <v>50700</v>
      </c>
      <c r="N890" s="90">
        <v>49500</v>
      </c>
      <c r="O890" s="90">
        <v>48200</v>
      </c>
      <c r="P890" s="90">
        <v>46800</v>
      </c>
      <c r="Q890" s="90">
        <v>45500</v>
      </c>
      <c r="R890" s="90">
        <v>46000</v>
      </c>
      <c r="S890" s="90">
        <v>46000</v>
      </c>
      <c r="T890" s="90">
        <v>47600</v>
      </c>
      <c r="U890" s="90">
        <v>48600</v>
      </c>
      <c r="V890" s="90">
        <v>51300</v>
      </c>
      <c r="W890" s="90">
        <v>50300</v>
      </c>
      <c r="X890" s="90">
        <v>53100</v>
      </c>
      <c r="Y890" t="str">
        <f t="shared" si="91"/>
        <v>08-2023</v>
      </c>
      <c r="Z890">
        <f t="shared" si="92"/>
        <v>0</v>
      </c>
      <c r="AA890">
        <f t="shared" si="93"/>
        <v>0</v>
      </c>
      <c r="AB890">
        <f t="shared" si="94"/>
        <v>0</v>
      </c>
      <c r="AC890" t="str">
        <f t="shared" si="95"/>
        <v>L36</v>
      </c>
    </row>
    <row r="891" spans="1:29">
      <c r="A891" t="str">
        <f t="shared" si="90"/>
        <v>08-2023</v>
      </c>
      <c r="B891" s="93">
        <v>45157</v>
      </c>
      <c r="C891" s="90">
        <v>49200</v>
      </c>
      <c r="D891" s="90">
        <v>48800</v>
      </c>
      <c r="E891" s="90">
        <v>49200</v>
      </c>
      <c r="F891" s="90">
        <v>45500</v>
      </c>
      <c r="G891" s="90">
        <v>50200</v>
      </c>
      <c r="H891" s="91" t="s">
        <v>25</v>
      </c>
      <c r="I891" s="90">
        <v>48000</v>
      </c>
      <c r="J891" s="90">
        <v>49200</v>
      </c>
      <c r="K891" s="90">
        <v>49800</v>
      </c>
      <c r="L891" s="91" t="s">
        <v>25</v>
      </c>
      <c r="M891" s="90">
        <v>50700</v>
      </c>
      <c r="N891" s="90">
        <v>49500</v>
      </c>
      <c r="O891" s="90">
        <v>48200</v>
      </c>
      <c r="P891" s="90">
        <v>47000</v>
      </c>
      <c r="Q891" s="90">
        <v>45500</v>
      </c>
      <c r="R891" s="90">
        <v>46000</v>
      </c>
      <c r="S891" s="90">
        <v>46000</v>
      </c>
      <c r="T891" s="90">
        <v>47600</v>
      </c>
      <c r="U891" s="90">
        <v>48600</v>
      </c>
      <c r="V891" s="90">
        <v>51300</v>
      </c>
      <c r="W891" s="90">
        <v>50300</v>
      </c>
      <c r="X891" s="90">
        <v>53100</v>
      </c>
      <c r="Y891" t="str">
        <f t="shared" si="91"/>
        <v>08-2023</v>
      </c>
      <c r="Z891">
        <f t="shared" si="92"/>
        <v>0</v>
      </c>
      <c r="AA891">
        <f t="shared" si="93"/>
        <v>0</v>
      </c>
      <c r="AB891">
        <f t="shared" si="94"/>
        <v>0</v>
      </c>
      <c r="AC891" t="str">
        <f t="shared" si="95"/>
        <v>L36</v>
      </c>
    </row>
    <row r="892" spans="1:29">
      <c r="A892" t="str">
        <f t="shared" si="90"/>
        <v>08-2023</v>
      </c>
      <c r="B892" s="93">
        <v>45158</v>
      </c>
      <c r="C892" s="90" t="s">
        <v>24</v>
      </c>
      <c r="D892" s="90" t="s">
        <v>24</v>
      </c>
      <c r="E892" s="90" t="s">
        <v>24</v>
      </c>
      <c r="F892" s="90" t="s">
        <v>24</v>
      </c>
      <c r="G892" s="90" t="s">
        <v>24</v>
      </c>
      <c r="H892" s="90" t="s">
        <v>24</v>
      </c>
      <c r="I892" s="90" t="s">
        <v>24</v>
      </c>
      <c r="J892" s="90" t="s">
        <v>24</v>
      </c>
      <c r="K892" s="90" t="s">
        <v>24</v>
      </c>
      <c r="L892" s="90" t="s">
        <v>24</v>
      </c>
      <c r="M892" s="90" t="s">
        <v>24</v>
      </c>
      <c r="N892" s="90" t="s">
        <v>24</v>
      </c>
      <c r="O892" s="90" t="s">
        <v>24</v>
      </c>
      <c r="P892" s="90" t="s">
        <v>24</v>
      </c>
      <c r="Q892" s="90" t="s">
        <v>24</v>
      </c>
      <c r="R892" s="90" t="s">
        <v>24</v>
      </c>
      <c r="S892" s="90" t="s">
        <v>24</v>
      </c>
      <c r="T892" s="90" t="s">
        <v>24</v>
      </c>
      <c r="U892" s="90" t="s">
        <v>24</v>
      </c>
      <c r="V892" s="90" t="s">
        <v>24</v>
      </c>
      <c r="W892" s="90" t="s">
        <v>24</v>
      </c>
      <c r="X892" s="90" t="s">
        <v>24</v>
      </c>
      <c r="Y892" t="str">
        <f t="shared" si="91"/>
        <v>08-2023</v>
      </c>
      <c r="Z892">
        <f t="shared" si="92"/>
        <v>0</v>
      </c>
      <c r="AA892">
        <f t="shared" si="93"/>
        <v>0</v>
      </c>
      <c r="AB892">
        <f t="shared" si="94"/>
        <v>0</v>
      </c>
      <c r="AC892" t="str">
        <f t="shared" si="95"/>
        <v>L36</v>
      </c>
    </row>
    <row r="893" spans="1:29">
      <c r="A893" t="str">
        <f t="shared" si="90"/>
        <v>08-2023</v>
      </c>
      <c r="B893" s="93">
        <v>45159</v>
      </c>
      <c r="C893" s="90">
        <v>48800</v>
      </c>
      <c r="D893" s="90">
        <v>49300</v>
      </c>
      <c r="E893" s="90">
        <v>48800</v>
      </c>
      <c r="F893" s="90">
        <v>45300</v>
      </c>
      <c r="G893" s="90">
        <v>50200</v>
      </c>
      <c r="H893" s="91" t="s">
        <v>25</v>
      </c>
      <c r="I893" s="90">
        <v>48000</v>
      </c>
      <c r="J893" s="90">
        <v>49000</v>
      </c>
      <c r="K893" s="90">
        <v>49800</v>
      </c>
      <c r="L893" s="91" t="s">
        <v>25</v>
      </c>
      <c r="M893" s="90">
        <v>50500</v>
      </c>
      <c r="N893" s="90">
        <v>49500</v>
      </c>
      <c r="O893" s="90">
        <v>48000</v>
      </c>
      <c r="P893" s="90">
        <v>47000</v>
      </c>
      <c r="Q893" s="90">
        <v>45300</v>
      </c>
      <c r="R893" s="90">
        <v>45900</v>
      </c>
      <c r="S893" s="90">
        <v>46000</v>
      </c>
      <c r="T893" s="90">
        <v>47400</v>
      </c>
      <c r="U893" s="90">
        <v>48500</v>
      </c>
      <c r="V893" s="90">
        <v>51300</v>
      </c>
      <c r="W893" s="90">
        <v>50100</v>
      </c>
      <c r="X893" s="90">
        <v>53000</v>
      </c>
      <c r="Y893" t="str">
        <f t="shared" si="91"/>
        <v>08-2023</v>
      </c>
      <c r="Z893">
        <f t="shared" si="92"/>
        <v>0</v>
      </c>
      <c r="AA893">
        <f t="shared" si="93"/>
        <v>0</v>
      </c>
      <c r="AB893">
        <f t="shared" si="94"/>
        <v>0</v>
      </c>
      <c r="AC893" t="str">
        <f t="shared" si="95"/>
        <v>L36</v>
      </c>
    </row>
    <row r="894" spans="1:29">
      <c r="A894" t="str">
        <f t="shared" si="90"/>
        <v>08-2023</v>
      </c>
      <c r="B894" s="93">
        <v>45160</v>
      </c>
      <c r="C894" s="90">
        <v>49000</v>
      </c>
      <c r="D894" s="90">
        <v>49200</v>
      </c>
      <c r="E894" s="90">
        <v>48400</v>
      </c>
      <c r="F894" s="90">
        <v>45500</v>
      </c>
      <c r="G894" s="90">
        <v>50200</v>
      </c>
      <c r="H894" s="91" t="s">
        <v>25</v>
      </c>
      <c r="I894" s="90">
        <v>47500</v>
      </c>
      <c r="J894" s="90">
        <v>49000</v>
      </c>
      <c r="K894" s="90">
        <v>49800</v>
      </c>
      <c r="L894" s="91" t="s">
        <v>25</v>
      </c>
      <c r="M894" s="90">
        <v>50500</v>
      </c>
      <c r="N894" s="90">
        <v>49500</v>
      </c>
      <c r="O894" s="90">
        <v>48200</v>
      </c>
      <c r="P894" s="90">
        <v>47300</v>
      </c>
      <c r="Q894" s="90">
        <v>45400</v>
      </c>
      <c r="R894" s="90">
        <v>45800</v>
      </c>
      <c r="S894" s="90">
        <v>46000</v>
      </c>
      <c r="T894" s="90">
        <v>47600</v>
      </c>
      <c r="U894" s="90">
        <v>48500</v>
      </c>
      <c r="V894" s="90">
        <v>51300</v>
      </c>
      <c r="W894" s="90">
        <v>50100</v>
      </c>
      <c r="X894" s="90">
        <v>53000</v>
      </c>
      <c r="Y894" t="str">
        <f t="shared" si="91"/>
        <v>08-2023</v>
      </c>
      <c r="Z894">
        <f t="shared" si="92"/>
        <v>0</v>
      </c>
      <c r="AA894">
        <f t="shared" si="93"/>
        <v>0</v>
      </c>
      <c r="AB894">
        <f t="shared" si="94"/>
        <v>0</v>
      </c>
      <c r="AC894" t="str">
        <f t="shared" si="95"/>
        <v>L36</v>
      </c>
    </row>
    <row r="895" spans="1:29">
      <c r="A895" t="str">
        <f t="shared" si="90"/>
        <v>08-2023</v>
      </c>
      <c r="B895" s="93">
        <v>45161</v>
      </c>
      <c r="C895" s="90">
        <v>49000</v>
      </c>
      <c r="D895" s="90">
        <v>49200</v>
      </c>
      <c r="E895" s="90">
        <v>48400</v>
      </c>
      <c r="F895" s="90">
        <v>45400</v>
      </c>
      <c r="G895" s="90">
        <v>50100</v>
      </c>
      <c r="H895" s="91" t="s">
        <v>25</v>
      </c>
      <c r="I895" s="90">
        <v>47500</v>
      </c>
      <c r="J895" s="90">
        <v>49000</v>
      </c>
      <c r="K895" s="90">
        <v>49800</v>
      </c>
      <c r="L895" s="91" t="s">
        <v>25</v>
      </c>
      <c r="M895" s="90">
        <v>50500</v>
      </c>
      <c r="N895" s="90">
        <v>49500</v>
      </c>
      <c r="O895" s="90">
        <v>48200</v>
      </c>
      <c r="P895" s="90">
        <v>47300</v>
      </c>
      <c r="Q895" s="90">
        <v>45500</v>
      </c>
      <c r="R895" s="90">
        <v>45800</v>
      </c>
      <c r="S895" s="90">
        <v>46000</v>
      </c>
      <c r="T895" s="90">
        <v>47500</v>
      </c>
      <c r="U895" s="90">
        <v>48500</v>
      </c>
      <c r="V895" s="90">
        <v>51300</v>
      </c>
      <c r="W895" s="90">
        <v>50100</v>
      </c>
      <c r="X895" s="90">
        <v>53000</v>
      </c>
      <c r="Y895" t="str">
        <f t="shared" si="91"/>
        <v>08-2023</v>
      </c>
      <c r="Z895">
        <f t="shared" si="92"/>
        <v>0</v>
      </c>
      <c r="AA895">
        <f t="shared" si="93"/>
        <v>0</v>
      </c>
      <c r="AB895">
        <f t="shared" si="94"/>
        <v>0</v>
      </c>
      <c r="AC895" t="str">
        <f t="shared" si="95"/>
        <v>L36</v>
      </c>
    </row>
    <row r="896" spans="1:29">
      <c r="A896" t="str">
        <f t="shared" si="90"/>
        <v>08-2023</v>
      </c>
      <c r="B896" s="93">
        <v>45162</v>
      </c>
      <c r="C896" s="90">
        <v>49500</v>
      </c>
      <c r="D896" s="90">
        <v>49200</v>
      </c>
      <c r="E896" s="90">
        <v>49000</v>
      </c>
      <c r="F896" s="90">
        <v>46100</v>
      </c>
      <c r="G896" s="90">
        <v>50300</v>
      </c>
      <c r="H896" s="91" t="s">
        <v>25</v>
      </c>
      <c r="I896" s="90">
        <v>48000</v>
      </c>
      <c r="J896" s="90">
        <v>49300</v>
      </c>
      <c r="K896" s="90">
        <v>49800</v>
      </c>
      <c r="L896" s="91" t="s">
        <v>25</v>
      </c>
      <c r="M896" s="90">
        <v>50700</v>
      </c>
      <c r="N896" s="90">
        <v>50100</v>
      </c>
      <c r="O896" s="90">
        <v>48300</v>
      </c>
      <c r="P896" s="90">
        <v>47900</v>
      </c>
      <c r="Q896" s="90">
        <v>47000</v>
      </c>
      <c r="R896" s="90">
        <v>46900</v>
      </c>
      <c r="S896" s="90">
        <v>47200</v>
      </c>
      <c r="T896" s="90">
        <v>48200</v>
      </c>
      <c r="U896" s="90">
        <v>49100</v>
      </c>
      <c r="V896" s="91" t="s">
        <v>25</v>
      </c>
      <c r="W896" s="90">
        <v>51000</v>
      </c>
      <c r="X896" s="90">
        <v>53900</v>
      </c>
      <c r="Y896" t="str">
        <f t="shared" si="91"/>
        <v>08-2023</v>
      </c>
      <c r="Z896">
        <f t="shared" si="92"/>
        <v>0</v>
      </c>
      <c r="AA896">
        <f t="shared" si="93"/>
        <v>0</v>
      </c>
      <c r="AB896">
        <f t="shared" si="94"/>
        <v>0</v>
      </c>
      <c r="AC896" t="str">
        <f t="shared" si="95"/>
        <v>L36</v>
      </c>
    </row>
    <row r="897" spans="1:29">
      <c r="A897" t="str">
        <f t="shared" si="90"/>
        <v>08-2023</v>
      </c>
      <c r="B897" s="93">
        <v>45163</v>
      </c>
      <c r="C897" s="90">
        <v>50000</v>
      </c>
      <c r="D897" s="90">
        <v>50000</v>
      </c>
      <c r="E897" s="90">
        <v>49200</v>
      </c>
      <c r="F897" s="90">
        <v>46800</v>
      </c>
      <c r="G897" s="90">
        <v>51300</v>
      </c>
      <c r="H897" s="91" t="s">
        <v>25</v>
      </c>
      <c r="I897" s="90">
        <v>49000</v>
      </c>
      <c r="J897" s="90">
        <v>50000</v>
      </c>
      <c r="K897" s="90">
        <v>50500</v>
      </c>
      <c r="L897" s="91" t="s">
        <v>25</v>
      </c>
      <c r="M897" s="90">
        <v>51100</v>
      </c>
      <c r="N897" s="90">
        <v>50500</v>
      </c>
      <c r="O897" s="90">
        <v>49000</v>
      </c>
      <c r="P897" s="90">
        <v>47900</v>
      </c>
      <c r="Q897" s="90">
        <v>47400</v>
      </c>
      <c r="R897" s="90">
        <v>47600</v>
      </c>
      <c r="S897" s="90">
        <v>47800</v>
      </c>
      <c r="T897" s="90">
        <v>49000</v>
      </c>
      <c r="U897" s="90">
        <v>50300</v>
      </c>
      <c r="V897" s="90">
        <v>52300</v>
      </c>
      <c r="W897" s="90">
        <v>52200</v>
      </c>
      <c r="X897" s="90">
        <v>55000</v>
      </c>
      <c r="Y897" t="str">
        <f t="shared" si="91"/>
        <v>08-2023</v>
      </c>
      <c r="Z897">
        <f t="shared" si="92"/>
        <v>0</v>
      </c>
      <c r="AA897">
        <f t="shared" si="93"/>
        <v>0</v>
      </c>
      <c r="AB897">
        <f t="shared" si="94"/>
        <v>0</v>
      </c>
      <c r="AC897" t="str">
        <f t="shared" si="95"/>
        <v>L36</v>
      </c>
    </row>
    <row r="898" spans="1:29">
      <c r="A898" t="str">
        <f t="shared" si="90"/>
        <v>08-2023</v>
      </c>
      <c r="B898" s="93">
        <v>45164</v>
      </c>
      <c r="C898" s="90">
        <v>50200</v>
      </c>
      <c r="D898" s="90">
        <v>50300</v>
      </c>
      <c r="E898" s="90">
        <v>49200</v>
      </c>
      <c r="F898" s="90">
        <v>46800</v>
      </c>
      <c r="G898" s="90">
        <v>51900</v>
      </c>
      <c r="H898" s="91" t="s">
        <v>25</v>
      </c>
      <c r="I898" s="90">
        <v>49000</v>
      </c>
      <c r="J898" s="90">
        <v>50000</v>
      </c>
      <c r="K898" s="90">
        <v>50700</v>
      </c>
      <c r="L898" s="91" t="s">
        <v>25</v>
      </c>
      <c r="M898" s="90">
        <v>51100</v>
      </c>
      <c r="N898" s="90">
        <v>50800</v>
      </c>
      <c r="O898" s="90">
        <v>48900</v>
      </c>
      <c r="P898" s="90">
        <v>47900</v>
      </c>
      <c r="Q898" s="90">
        <v>47500</v>
      </c>
      <c r="R898" s="90">
        <v>47600</v>
      </c>
      <c r="S898" s="90">
        <v>48300</v>
      </c>
      <c r="T898" s="90">
        <v>49000</v>
      </c>
      <c r="U898" s="90">
        <v>50300</v>
      </c>
      <c r="V898" s="90">
        <v>52300</v>
      </c>
      <c r="W898" s="90">
        <v>53000</v>
      </c>
      <c r="X898" s="90">
        <v>55000</v>
      </c>
      <c r="Y898" t="str">
        <f t="shared" si="91"/>
        <v>08-2023</v>
      </c>
      <c r="Z898">
        <f t="shared" si="92"/>
        <v>0</v>
      </c>
      <c r="AA898">
        <f t="shared" si="93"/>
        <v>0</v>
      </c>
      <c r="AB898">
        <f t="shared" si="94"/>
        <v>0</v>
      </c>
      <c r="AC898" t="str">
        <f t="shared" si="95"/>
        <v>L36</v>
      </c>
    </row>
    <row r="899" spans="1:29">
      <c r="A899" t="str">
        <f t="shared" si="90"/>
        <v>08-2023</v>
      </c>
      <c r="B899" s="93">
        <v>45165</v>
      </c>
      <c r="C899" s="90" t="s">
        <v>24</v>
      </c>
      <c r="D899" s="90" t="s">
        <v>24</v>
      </c>
      <c r="E899" s="90" t="s">
        <v>24</v>
      </c>
      <c r="F899" s="90" t="s">
        <v>24</v>
      </c>
      <c r="G899" s="90" t="s">
        <v>24</v>
      </c>
      <c r="H899" s="90" t="s">
        <v>24</v>
      </c>
      <c r="I899" s="90" t="s">
        <v>24</v>
      </c>
      <c r="J899" s="90" t="s">
        <v>24</v>
      </c>
      <c r="K899" s="90" t="s">
        <v>24</v>
      </c>
      <c r="L899" s="90" t="s">
        <v>24</v>
      </c>
      <c r="M899" s="90" t="s">
        <v>24</v>
      </c>
      <c r="N899" s="90" t="s">
        <v>24</v>
      </c>
      <c r="O899" s="90" t="s">
        <v>24</v>
      </c>
      <c r="P899" s="90" t="s">
        <v>24</v>
      </c>
      <c r="Q899" s="90" t="s">
        <v>24</v>
      </c>
      <c r="R899" s="90" t="s">
        <v>24</v>
      </c>
      <c r="S899" s="90" t="s">
        <v>24</v>
      </c>
      <c r="T899" s="90" t="s">
        <v>24</v>
      </c>
      <c r="U899" s="90" t="s">
        <v>24</v>
      </c>
      <c r="V899" s="90" t="s">
        <v>24</v>
      </c>
      <c r="W899" s="90" t="s">
        <v>24</v>
      </c>
      <c r="X899" s="90" t="s">
        <v>24</v>
      </c>
      <c r="Y899" t="str">
        <f t="shared" si="91"/>
        <v>08-2023</v>
      </c>
      <c r="Z899">
        <f t="shared" si="92"/>
        <v>0</v>
      </c>
      <c r="AA899">
        <f t="shared" si="93"/>
        <v>0</v>
      </c>
      <c r="AB899">
        <f t="shared" si="94"/>
        <v>0</v>
      </c>
      <c r="AC899" t="str">
        <f t="shared" si="95"/>
        <v>L36</v>
      </c>
    </row>
    <row r="900" spans="1:29">
      <c r="A900" t="str">
        <f t="shared" si="90"/>
        <v>08-2023</v>
      </c>
      <c r="B900" s="93">
        <v>45166</v>
      </c>
      <c r="C900" s="90">
        <v>50900</v>
      </c>
      <c r="D900" s="90">
        <v>50800</v>
      </c>
      <c r="E900" s="90">
        <v>50100</v>
      </c>
      <c r="F900" s="90">
        <v>47500</v>
      </c>
      <c r="G900" s="90">
        <v>52700</v>
      </c>
      <c r="H900" s="91" t="s">
        <v>25</v>
      </c>
      <c r="I900" s="90">
        <v>50500</v>
      </c>
      <c r="J900" s="90">
        <v>50300</v>
      </c>
      <c r="K900" s="90">
        <v>51500</v>
      </c>
      <c r="L900" s="91" t="s">
        <v>25</v>
      </c>
      <c r="M900" s="90">
        <v>51500</v>
      </c>
      <c r="N900" s="90">
        <v>51300</v>
      </c>
      <c r="O900" s="90">
        <v>49300</v>
      </c>
      <c r="P900" s="90">
        <v>48500</v>
      </c>
      <c r="Q900" s="90">
        <v>48200</v>
      </c>
      <c r="R900" s="90">
        <v>48200</v>
      </c>
      <c r="S900" s="90">
        <v>48500</v>
      </c>
      <c r="T900" s="90">
        <v>50000</v>
      </c>
      <c r="U900" s="90">
        <v>50700</v>
      </c>
      <c r="V900" s="90">
        <v>53800</v>
      </c>
      <c r="W900" s="90">
        <v>53100</v>
      </c>
      <c r="X900" s="90">
        <v>55300</v>
      </c>
      <c r="Y900" t="str">
        <f t="shared" si="91"/>
        <v>08-2023</v>
      </c>
      <c r="Z900">
        <f t="shared" si="92"/>
        <v>0</v>
      </c>
      <c r="AA900">
        <f t="shared" si="93"/>
        <v>0</v>
      </c>
      <c r="AB900">
        <f t="shared" si="94"/>
        <v>0</v>
      </c>
      <c r="AC900" t="str">
        <f t="shared" si="95"/>
        <v>L36</v>
      </c>
    </row>
    <row r="901" spans="1:29">
      <c r="A901" t="str">
        <f t="shared" si="90"/>
        <v>08-2023</v>
      </c>
      <c r="B901" s="93">
        <v>45167</v>
      </c>
      <c r="C901" s="90">
        <v>51500</v>
      </c>
      <c r="D901" s="90">
        <v>51500</v>
      </c>
      <c r="E901" s="90">
        <v>50200</v>
      </c>
      <c r="F901" s="90">
        <v>48000</v>
      </c>
      <c r="G901" s="90">
        <v>52800</v>
      </c>
      <c r="H901" s="91" t="s">
        <v>25</v>
      </c>
      <c r="I901" s="90">
        <v>51000</v>
      </c>
      <c r="J901" s="90">
        <v>50700</v>
      </c>
      <c r="K901" s="90">
        <v>51700</v>
      </c>
      <c r="L901" s="91" t="s">
        <v>25</v>
      </c>
      <c r="M901" s="90">
        <v>52000</v>
      </c>
      <c r="N901" s="90">
        <v>51300</v>
      </c>
      <c r="O901" s="90">
        <v>49700</v>
      </c>
      <c r="P901" s="90">
        <v>49200</v>
      </c>
      <c r="Q901" s="90">
        <v>48500</v>
      </c>
      <c r="R901" s="90">
        <v>48500</v>
      </c>
      <c r="S901" s="90">
        <v>48800</v>
      </c>
      <c r="T901" s="90">
        <v>50500</v>
      </c>
      <c r="U901" s="90">
        <v>51000</v>
      </c>
      <c r="V901" s="90">
        <v>53800</v>
      </c>
      <c r="W901" s="90">
        <v>53500</v>
      </c>
      <c r="X901" s="90">
        <v>55700</v>
      </c>
      <c r="Y901" t="str">
        <f t="shared" si="91"/>
        <v>08-2023</v>
      </c>
      <c r="Z901">
        <f t="shared" si="92"/>
        <v>0</v>
      </c>
      <c r="AA901">
        <f t="shared" si="93"/>
        <v>0</v>
      </c>
      <c r="AB901">
        <f t="shared" si="94"/>
        <v>0</v>
      </c>
      <c r="AC901" t="str">
        <f t="shared" si="95"/>
        <v>L36</v>
      </c>
    </row>
    <row r="902" spans="1:29">
      <c r="A902" t="str">
        <f t="shared" si="90"/>
        <v>08-2023</v>
      </c>
      <c r="B902" s="93">
        <v>45168</v>
      </c>
      <c r="C902" s="90" t="s">
        <v>24</v>
      </c>
      <c r="D902" s="90" t="s">
        <v>24</v>
      </c>
      <c r="E902" s="90" t="s">
        <v>24</v>
      </c>
      <c r="F902" s="90" t="s">
        <v>24</v>
      </c>
      <c r="G902" s="90" t="s">
        <v>24</v>
      </c>
      <c r="H902" s="90" t="s">
        <v>24</v>
      </c>
      <c r="I902" s="90" t="s">
        <v>24</v>
      </c>
      <c r="J902" s="90" t="s">
        <v>24</v>
      </c>
      <c r="K902" s="90" t="s">
        <v>24</v>
      </c>
      <c r="L902" s="90" t="s">
        <v>24</v>
      </c>
      <c r="M902" s="90" t="s">
        <v>24</v>
      </c>
      <c r="N902" s="90" t="s">
        <v>24</v>
      </c>
      <c r="O902" s="90" t="s">
        <v>24</v>
      </c>
      <c r="P902" s="90" t="s">
        <v>24</v>
      </c>
      <c r="Q902" s="90" t="s">
        <v>24</v>
      </c>
      <c r="R902" s="90" t="s">
        <v>24</v>
      </c>
      <c r="S902" s="90" t="s">
        <v>24</v>
      </c>
      <c r="T902" s="90" t="s">
        <v>24</v>
      </c>
      <c r="U902" s="90" t="s">
        <v>24</v>
      </c>
      <c r="V902" s="90" t="s">
        <v>24</v>
      </c>
      <c r="W902" s="90" t="s">
        <v>24</v>
      </c>
      <c r="X902" s="90" t="s">
        <v>24</v>
      </c>
      <c r="Y902" t="str">
        <f t="shared" si="91"/>
        <v>08-2023</v>
      </c>
      <c r="Z902">
        <f t="shared" si="92"/>
        <v>0</v>
      </c>
      <c r="AA902">
        <f t="shared" si="93"/>
        <v>0</v>
      </c>
      <c r="AB902">
        <f t="shared" si="94"/>
        <v>0</v>
      </c>
      <c r="AC902" t="str">
        <f t="shared" si="95"/>
        <v>L36</v>
      </c>
    </row>
    <row r="903" spans="1:29">
      <c r="A903" t="str">
        <f t="shared" si="90"/>
        <v>08-2023</v>
      </c>
      <c r="B903" s="93">
        <v>45169</v>
      </c>
      <c r="C903" s="90">
        <v>51700</v>
      </c>
      <c r="D903" s="90">
        <v>51500</v>
      </c>
      <c r="E903" s="90">
        <v>50200</v>
      </c>
      <c r="F903" s="90">
        <v>48000</v>
      </c>
      <c r="G903" s="90">
        <v>53000</v>
      </c>
      <c r="H903" s="91" t="s">
        <v>25</v>
      </c>
      <c r="I903" s="90">
        <v>50800</v>
      </c>
      <c r="J903" s="90">
        <v>50800</v>
      </c>
      <c r="K903" s="90">
        <v>51700</v>
      </c>
      <c r="L903" s="91" t="s">
        <v>25</v>
      </c>
      <c r="M903" s="90">
        <v>52000</v>
      </c>
      <c r="N903" s="90">
        <v>51500</v>
      </c>
      <c r="O903" s="90">
        <v>49700</v>
      </c>
      <c r="P903" s="90">
        <v>49200</v>
      </c>
      <c r="Q903" s="90">
        <v>48500</v>
      </c>
      <c r="R903" s="90">
        <v>48500</v>
      </c>
      <c r="S903" s="90">
        <v>48800</v>
      </c>
      <c r="T903" s="90">
        <v>50500</v>
      </c>
      <c r="U903" s="90">
        <v>51000</v>
      </c>
      <c r="V903" s="90">
        <v>53800</v>
      </c>
      <c r="W903" s="90">
        <v>53500</v>
      </c>
      <c r="X903" s="90">
        <v>55700</v>
      </c>
      <c r="Y903" t="str">
        <f t="shared" si="91"/>
        <v>08-2023</v>
      </c>
      <c r="Z903">
        <f t="shared" si="92"/>
        <v>0</v>
      </c>
      <c r="AA903">
        <f t="shared" si="93"/>
        <v>0</v>
      </c>
      <c r="AB903">
        <f t="shared" si="94"/>
        <v>0</v>
      </c>
      <c r="AC903" t="str">
        <f t="shared" si="95"/>
        <v>L36</v>
      </c>
    </row>
    <row r="904" spans="1:29">
      <c r="A904" t="str">
        <f t="shared" si="90"/>
        <v>09-2023</v>
      </c>
      <c r="B904" s="93">
        <v>45170</v>
      </c>
      <c r="C904" s="90">
        <v>51700</v>
      </c>
      <c r="D904" s="90">
        <v>51800</v>
      </c>
      <c r="E904" s="90">
        <v>51000</v>
      </c>
      <c r="F904" s="90">
        <v>47900</v>
      </c>
      <c r="G904" s="90">
        <v>53000</v>
      </c>
      <c r="H904" s="91" t="s">
        <v>25</v>
      </c>
      <c r="I904" s="90">
        <v>52000</v>
      </c>
      <c r="J904" s="90">
        <v>51000</v>
      </c>
      <c r="K904" s="90">
        <v>51700</v>
      </c>
      <c r="L904" s="91" t="s">
        <v>25</v>
      </c>
      <c r="M904" s="90">
        <v>52000</v>
      </c>
      <c r="N904" s="90">
        <v>51600</v>
      </c>
      <c r="O904" s="90">
        <v>50400</v>
      </c>
      <c r="P904" s="90">
        <v>49200</v>
      </c>
      <c r="Q904" s="90">
        <v>48800</v>
      </c>
      <c r="R904" s="90">
        <v>48300</v>
      </c>
      <c r="S904" s="90">
        <v>49000</v>
      </c>
      <c r="T904" s="90">
        <v>50400</v>
      </c>
      <c r="U904" s="90">
        <v>51000</v>
      </c>
      <c r="V904" s="90">
        <v>53800</v>
      </c>
      <c r="W904" s="90">
        <v>53500</v>
      </c>
      <c r="X904" s="90">
        <v>56200</v>
      </c>
      <c r="Y904" t="str">
        <f t="shared" si="91"/>
        <v>09-2023</v>
      </c>
      <c r="Z904">
        <f t="shared" si="92"/>
        <v>0</v>
      </c>
      <c r="AA904">
        <f t="shared" si="93"/>
        <v>0</v>
      </c>
      <c r="AB904">
        <f t="shared" si="94"/>
        <v>0</v>
      </c>
      <c r="AC904" t="str">
        <f t="shared" si="95"/>
        <v>L36</v>
      </c>
    </row>
    <row r="905" spans="1:29">
      <c r="A905" t="str">
        <f t="shared" si="90"/>
        <v>09-2023</v>
      </c>
      <c r="B905" s="93">
        <v>45171</v>
      </c>
      <c r="C905" s="90">
        <v>51700</v>
      </c>
      <c r="D905" s="90">
        <v>52000</v>
      </c>
      <c r="E905" s="90">
        <v>51300</v>
      </c>
      <c r="F905" s="90">
        <v>47800</v>
      </c>
      <c r="G905" s="90">
        <v>53800</v>
      </c>
      <c r="H905" s="91" t="s">
        <v>25</v>
      </c>
      <c r="I905" s="90">
        <v>52000</v>
      </c>
      <c r="J905" s="90">
        <v>50800</v>
      </c>
      <c r="K905" s="90">
        <v>51700</v>
      </c>
      <c r="L905" s="91" t="s">
        <v>25</v>
      </c>
      <c r="M905" s="90">
        <v>51900</v>
      </c>
      <c r="N905" s="90">
        <v>51600</v>
      </c>
      <c r="O905" s="90">
        <v>50300</v>
      </c>
      <c r="P905" s="90">
        <v>49200</v>
      </c>
      <c r="Q905" s="90">
        <v>48500</v>
      </c>
      <c r="R905" s="90">
        <v>48400</v>
      </c>
      <c r="S905" s="90">
        <v>49000</v>
      </c>
      <c r="T905" s="90">
        <v>50300</v>
      </c>
      <c r="U905" s="90">
        <v>51000</v>
      </c>
      <c r="V905" s="90">
        <v>53800</v>
      </c>
      <c r="W905" s="90">
        <v>53500</v>
      </c>
      <c r="X905" s="90">
        <v>56200</v>
      </c>
      <c r="Y905" t="str">
        <f t="shared" si="91"/>
        <v>09-2023</v>
      </c>
      <c r="Z905">
        <f t="shared" si="92"/>
        <v>0</v>
      </c>
      <c r="AA905">
        <f t="shared" si="93"/>
        <v>0</v>
      </c>
      <c r="AB905">
        <f t="shared" si="94"/>
        <v>0</v>
      </c>
      <c r="AC905" t="str">
        <f t="shared" si="95"/>
        <v>L36</v>
      </c>
    </row>
    <row r="906" spans="1:29">
      <c r="A906" t="str">
        <f t="shared" si="90"/>
        <v>09-2023</v>
      </c>
      <c r="B906" s="93">
        <v>45172</v>
      </c>
      <c r="C906" s="90" t="s">
        <v>24</v>
      </c>
      <c r="D906" s="90" t="s">
        <v>24</v>
      </c>
      <c r="E906" s="90" t="s">
        <v>24</v>
      </c>
      <c r="F906" s="90" t="s">
        <v>24</v>
      </c>
      <c r="G906" s="90" t="s">
        <v>24</v>
      </c>
      <c r="H906" s="90" t="s">
        <v>24</v>
      </c>
      <c r="I906" s="90" t="s">
        <v>24</v>
      </c>
      <c r="J906" s="90" t="s">
        <v>24</v>
      </c>
      <c r="K906" s="90" t="s">
        <v>24</v>
      </c>
      <c r="L906" s="90" t="s">
        <v>24</v>
      </c>
      <c r="M906" s="90" t="s">
        <v>24</v>
      </c>
      <c r="N906" s="90" t="s">
        <v>24</v>
      </c>
      <c r="O906" s="90" t="s">
        <v>24</v>
      </c>
      <c r="P906" s="90" t="s">
        <v>24</v>
      </c>
      <c r="Q906" s="90" t="s">
        <v>24</v>
      </c>
      <c r="R906" s="90" t="s">
        <v>24</v>
      </c>
      <c r="S906" s="90" t="s">
        <v>24</v>
      </c>
      <c r="T906" s="90" t="s">
        <v>24</v>
      </c>
      <c r="U906" s="90" t="s">
        <v>24</v>
      </c>
      <c r="V906" s="90" t="s">
        <v>24</v>
      </c>
      <c r="W906" s="90" t="s">
        <v>24</v>
      </c>
      <c r="X906" s="90" t="s">
        <v>24</v>
      </c>
      <c r="Y906" t="str">
        <f t="shared" si="91"/>
        <v>09-2023</v>
      </c>
      <c r="Z906">
        <f t="shared" si="92"/>
        <v>0</v>
      </c>
      <c r="AA906">
        <f t="shared" si="93"/>
        <v>0</v>
      </c>
      <c r="AB906">
        <f t="shared" si="94"/>
        <v>0</v>
      </c>
      <c r="AC906" t="str">
        <f t="shared" si="95"/>
        <v>L36</v>
      </c>
    </row>
    <row r="907" spans="1:29">
      <c r="A907" t="str">
        <f t="shared" si="90"/>
        <v>09-2023</v>
      </c>
      <c r="B907" s="93">
        <v>45173</v>
      </c>
      <c r="C907" s="90">
        <v>51600</v>
      </c>
      <c r="D907" s="90">
        <v>52300</v>
      </c>
      <c r="E907" s="90">
        <v>51300</v>
      </c>
      <c r="F907" s="90">
        <v>48000</v>
      </c>
      <c r="G907" s="90">
        <v>53900</v>
      </c>
      <c r="H907" s="91" t="s">
        <v>25</v>
      </c>
      <c r="I907" s="90">
        <v>52000</v>
      </c>
      <c r="J907" s="90">
        <v>50800</v>
      </c>
      <c r="K907" s="90">
        <v>51700</v>
      </c>
      <c r="L907" s="91" t="s">
        <v>25</v>
      </c>
      <c r="M907" s="90">
        <v>52000</v>
      </c>
      <c r="N907" s="90">
        <v>51600</v>
      </c>
      <c r="O907" s="90">
        <v>50700</v>
      </c>
      <c r="P907" s="90">
        <v>49200</v>
      </c>
      <c r="Q907" s="90">
        <v>48700</v>
      </c>
      <c r="R907" s="90">
        <v>48600</v>
      </c>
      <c r="S907" s="90">
        <v>49300</v>
      </c>
      <c r="T907" s="90">
        <v>50500</v>
      </c>
      <c r="U907" s="90">
        <v>51100</v>
      </c>
      <c r="V907" s="90">
        <v>53800</v>
      </c>
      <c r="W907" s="90">
        <v>53500</v>
      </c>
      <c r="X907" s="90">
        <v>56000</v>
      </c>
      <c r="Y907" t="str">
        <f t="shared" si="91"/>
        <v>09-2023</v>
      </c>
      <c r="Z907">
        <f t="shared" si="92"/>
        <v>0</v>
      </c>
      <c r="AA907">
        <f t="shared" si="93"/>
        <v>0</v>
      </c>
      <c r="AB907">
        <f t="shared" si="94"/>
        <v>0</v>
      </c>
      <c r="AC907" t="str">
        <f t="shared" si="95"/>
        <v>L36</v>
      </c>
    </row>
    <row r="908" spans="1:29">
      <c r="A908" t="str">
        <f t="shared" si="90"/>
        <v>09-2023</v>
      </c>
      <c r="B908" s="93">
        <v>45174</v>
      </c>
      <c r="C908" s="90">
        <v>51900</v>
      </c>
      <c r="D908" s="90">
        <v>52300</v>
      </c>
      <c r="E908" s="90">
        <v>51300</v>
      </c>
      <c r="F908" s="90">
        <v>48200</v>
      </c>
      <c r="G908" s="90">
        <v>53900</v>
      </c>
      <c r="H908" s="91" t="s">
        <v>25</v>
      </c>
      <c r="I908" s="90">
        <v>51500</v>
      </c>
      <c r="J908" s="90">
        <v>51000</v>
      </c>
      <c r="K908" s="90">
        <v>51700</v>
      </c>
      <c r="L908" s="91" t="s">
        <v>25</v>
      </c>
      <c r="M908" s="90">
        <v>52200</v>
      </c>
      <c r="N908" s="90">
        <v>52000</v>
      </c>
      <c r="O908" s="90">
        <v>51000</v>
      </c>
      <c r="P908" s="90">
        <v>49200</v>
      </c>
      <c r="Q908" s="90">
        <v>48700</v>
      </c>
      <c r="R908" s="90">
        <v>48700</v>
      </c>
      <c r="S908" s="90">
        <v>49300</v>
      </c>
      <c r="T908" s="90">
        <v>50700</v>
      </c>
      <c r="U908" s="90">
        <v>51100</v>
      </c>
      <c r="V908" s="90">
        <v>53800</v>
      </c>
      <c r="W908" s="90">
        <v>53500</v>
      </c>
      <c r="X908" s="90">
        <v>56000</v>
      </c>
      <c r="Y908" t="str">
        <f t="shared" si="91"/>
        <v>09-2023</v>
      </c>
      <c r="Z908">
        <f t="shared" si="92"/>
        <v>0</v>
      </c>
      <c r="AA908">
        <f t="shared" si="93"/>
        <v>0</v>
      </c>
      <c r="AB908">
        <f t="shared" si="94"/>
        <v>0</v>
      </c>
      <c r="AC908" t="str">
        <f t="shared" si="95"/>
        <v>L36</v>
      </c>
    </row>
    <row r="909" spans="1:29">
      <c r="A909" t="str">
        <f t="shared" si="90"/>
        <v>09-2023</v>
      </c>
      <c r="B909" s="93">
        <v>45175</v>
      </c>
      <c r="C909" s="90">
        <v>51700</v>
      </c>
      <c r="D909" s="90">
        <v>52300</v>
      </c>
      <c r="E909" s="90">
        <v>51300</v>
      </c>
      <c r="F909" s="90">
        <v>48000</v>
      </c>
      <c r="G909" s="90">
        <v>53900</v>
      </c>
      <c r="H909" s="91" t="s">
        <v>25</v>
      </c>
      <c r="I909" s="90">
        <v>51500</v>
      </c>
      <c r="J909" s="90">
        <v>50800</v>
      </c>
      <c r="K909" s="90">
        <v>51700</v>
      </c>
      <c r="L909" s="91" t="s">
        <v>25</v>
      </c>
      <c r="M909" s="90">
        <v>52100</v>
      </c>
      <c r="N909" s="90">
        <v>52200</v>
      </c>
      <c r="O909" s="90">
        <v>50800</v>
      </c>
      <c r="P909" s="90">
        <v>49200</v>
      </c>
      <c r="Q909" s="90">
        <v>48500</v>
      </c>
      <c r="R909" s="90">
        <v>48400</v>
      </c>
      <c r="S909" s="90">
        <v>49300</v>
      </c>
      <c r="T909" s="90">
        <v>50500</v>
      </c>
      <c r="U909" s="90">
        <v>51000</v>
      </c>
      <c r="V909" s="90">
        <v>53800</v>
      </c>
      <c r="W909" s="90">
        <v>53500</v>
      </c>
      <c r="X909" s="90">
        <v>56000</v>
      </c>
      <c r="Y909" t="str">
        <f t="shared" si="91"/>
        <v>09-2023</v>
      </c>
      <c r="Z909">
        <f t="shared" si="92"/>
        <v>0</v>
      </c>
      <c r="AA909">
        <f t="shared" si="93"/>
        <v>0</v>
      </c>
      <c r="AB909">
        <f t="shared" si="94"/>
        <v>0</v>
      </c>
      <c r="AC909" t="str">
        <f t="shared" si="95"/>
        <v>L36</v>
      </c>
    </row>
    <row r="910" spans="1:29">
      <c r="A910" t="str">
        <f t="shared" si="90"/>
        <v>09-2023</v>
      </c>
      <c r="B910" s="93">
        <v>45176</v>
      </c>
      <c r="C910" s="91" t="s">
        <v>25</v>
      </c>
      <c r="D910" s="90">
        <v>52200</v>
      </c>
      <c r="E910" s="90">
        <v>51100</v>
      </c>
      <c r="F910" s="90">
        <v>47800</v>
      </c>
      <c r="G910" s="90">
        <v>53900</v>
      </c>
      <c r="H910" s="91" t="s">
        <v>25</v>
      </c>
      <c r="I910" s="90">
        <v>51500</v>
      </c>
      <c r="J910" s="90">
        <v>50800</v>
      </c>
      <c r="K910" s="90">
        <v>51700</v>
      </c>
      <c r="L910" s="91" t="s">
        <v>25</v>
      </c>
      <c r="M910" s="90">
        <v>52000</v>
      </c>
      <c r="N910" s="90">
        <v>52200</v>
      </c>
      <c r="O910" s="90">
        <v>50600</v>
      </c>
      <c r="P910" s="90">
        <v>49200</v>
      </c>
      <c r="Q910" s="90">
        <v>48500</v>
      </c>
      <c r="R910" s="90">
        <v>48300</v>
      </c>
      <c r="S910" s="90">
        <v>49300</v>
      </c>
      <c r="T910" s="90">
        <v>50300</v>
      </c>
      <c r="U910" s="90">
        <v>50700</v>
      </c>
      <c r="V910" s="90">
        <v>53800</v>
      </c>
      <c r="W910" s="90">
        <v>53200</v>
      </c>
      <c r="X910" s="90">
        <v>55700</v>
      </c>
      <c r="Y910" t="str">
        <f t="shared" si="91"/>
        <v>09-2023</v>
      </c>
      <c r="Z910">
        <f t="shared" si="92"/>
        <v>0</v>
      </c>
      <c r="AA910">
        <f t="shared" si="93"/>
        <v>0</v>
      </c>
      <c r="AB910">
        <f t="shared" si="94"/>
        <v>0</v>
      </c>
      <c r="AC910" t="str">
        <f t="shared" si="95"/>
        <v>L36</v>
      </c>
    </row>
    <row r="911" spans="1:29">
      <c r="A911" t="str">
        <f t="shared" si="90"/>
        <v>09-2023</v>
      </c>
      <c r="B911" s="93">
        <v>45177</v>
      </c>
      <c r="C911" s="90">
        <v>51500</v>
      </c>
      <c r="D911" s="90">
        <v>52000</v>
      </c>
      <c r="E911" s="90">
        <v>51100</v>
      </c>
      <c r="F911" s="90">
        <v>47400</v>
      </c>
      <c r="G911" s="90">
        <v>53800</v>
      </c>
      <c r="H911" s="91" t="s">
        <v>25</v>
      </c>
      <c r="I911" s="90">
        <v>51000</v>
      </c>
      <c r="J911" s="90">
        <v>50500</v>
      </c>
      <c r="K911" s="90">
        <v>51700</v>
      </c>
      <c r="L911" s="91" t="s">
        <v>25</v>
      </c>
      <c r="M911" s="90">
        <v>51900</v>
      </c>
      <c r="N911" s="90">
        <v>52200</v>
      </c>
      <c r="O911" s="90">
        <v>50200</v>
      </c>
      <c r="P911" s="90">
        <v>48700</v>
      </c>
      <c r="Q911" s="90">
        <v>48300</v>
      </c>
      <c r="R911" s="90">
        <v>48200</v>
      </c>
      <c r="S911" s="90">
        <v>49000</v>
      </c>
      <c r="T911" s="90">
        <v>49900</v>
      </c>
      <c r="U911" s="90">
        <v>50600</v>
      </c>
      <c r="V911" s="90">
        <v>53800</v>
      </c>
      <c r="W911" s="90">
        <v>53200</v>
      </c>
      <c r="X911" s="90">
        <v>55700</v>
      </c>
      <c r="Y911" t="str">
        <f t="shared" si="91"/>
        <v>09-2023</v>
      </c>
      <c r="Z911">
        <f t="shared" si="92"/>
        <v>0</v>
      </c>
      <c r="AA911">
        <f t="shared" si="93"/>
        <v>0</v>
      </c>
      <c r="AB911">
        <f t="shared" si="94"/>
        <v>0</v>
      </c>
      <c r="AC911" t="str">
        <f t="shared" si="95"/>
        <v>L36</v>
      </c>
    </row>
    <row r="912" spans="1:29">
      <c r="A912" t="str">
        <f t="shared" si="90"/>
        <v>09-2023</v>
      </c>
      <c r="B912" s="93">
        <v>45178</v>
      </c>
      <c r="C912" s="90">
        <v>51500</v>
      </c>
      <c r="D912" s="90">
        <v>52000</v>
      </c>
      <c r="E912" s="90">
        <v>50800</v>
      </c>
      <c r="F912" s="90">
        <v>47200</v>
      </c>
      <c r="G912" s="90">
        <v>53700</v>
      </c>
      <c r="H912" s="91" t="s">
        <v>25</v>
      </c>
      <c r="I912" s="90">
        <v>51000</v>
      </c>
      <c r="J912" s="90">
        <v>50400</v>
      </c>
      <c r="K912" s="90">
        <v>51700</v>
      </c>
      <c r="L912" s="91" t="s">
        <v>25</v>
      </c>
      <c r="M912" s="90">
        <v>51600</v>
      </c>
      <c r="N912" s="90">
        <v>52200</v>
      </c>
      <c r="O912" s="90">
        <v>50200</v>
      </c>
      <c r="P912" s="90">
        <v>48700</v>
      </c>
      <c r="Q912" s="90">
        <v>47500</v>
      </c>
      <c r="R912" s="90">
        <v>47500</v>
      </c>
      <c r="S912" s="90">
        <v>48500</v>
      </c>
      <c r="T912" s="90">
        <v>49700</v>
      </c>
      <c r="U912" s="90">
        <v>50200</v>
      </c>
      <c r="V912" s="90">
        <v>53800</v>
      </c>
      <c r="W912" s="90">
        <v>53000</v>
      </c>
      <c r="X912" s="90">
        <v>55500</v>
      </c>
      <c r="Y912" t="str">
        <f t="shared" si="91"/>
        <v>09-2023</v>
      </c>
      <c r="Z912">
        <f t="shared" si="92"/>
        <v>0</v>
      </c>
      <c r="AA912">
        <f t="shared" si="93"/>
        <v>0</v>
      </c>
      <c r="AB912">
        <f t="shared" si="94"/>
        <v>0</v>
      </c>
      <c r="AC912" t="str">
        <f t="shared" si="95"/>
        <v>L36</v>
      </c>
    </row>
    <row r="913" spans="1:29">
      <c r="A913" t="str">
        <f t="shared" si="90"/>
        <v>09-2023</v>
      </c>
      <c r="B913" s="93">
        <v>45179</v>
      </c>
      <c r="C913" s="90" t="s">
        <v>24</v>
      </c>
      <c r="D913" s="90" t="s">
        <v>24</v>
      </c>
      <c r="E913" s="90" t="s">
        <v>24</v>
      </c>
      <c r="F913" s="90" t="s">
        <v>24</v>
      </c>
      <c r="G913" s="90" t="s">
        <v>24</v>
      </c>
      <c r="H913" s="90" t="s">
        <v>24</v>
      </c>
      <c r="I913" s="90" t="s">
        <v>24</v>
      </c>
      <c r="J913" s="90" t="s">
        <v>24</v>
      </c>
      <c r="K913" s="90" t="s">
        <v>24</v>
      </c>
      <c r="L913" s="90" t="s">
        <v>24</v>
      </c>
      <c r="M913" s="90" t="s">
        <v>24</v>
      </c>
      <c r="N913" s="90" t="s">
        <v>24</v>
      </c>
      <c r="O913" s="90" t="s">
        <v>24</v>
      </c>
      <c r="P913" s="90" t="s">
        <v>24</v>
      </c>
      <c r="Q913" s="90" t="s">
        <v>24</v>
      </c>
      <c r="R913" s="90" t="s">
        <v>24</v>
      </c>
      <c r="S913" s="90" t="s">
        <v>24</v>
      </c>
      <c r="T913" s="90" t="s">
        <v>24</v>
      </c>
      <c r="U913" s="90" t="s">
        <v>24</v>
      </c>
      <c r="V913" s="90" t="s">
        <v>24</v>
      </c>
      <c r="W913" s="90" t="s">
        <v>24</v>
      </c>
      <c r="X913" s="90" t="s">
        <v>24</v>
      </c>
      <c r="Y913" t="str">
        <f t="shared" si="91"/>
        <v>09-2023</v>
      </c>
      <c r="Z913">
        <f t="shared" si="92"/>
        <v>0</v>
      </c>
      <c r="AA913">
        <f t="shared" si="93"/>
        <v>0</v>
      </c>
      <c r="AB913">
        <f t="shared" si="94"/>
        <v>0</v>
      </c>
      <c r="AC913" t="str">
        <f t="shared" si="95"/>
        <v>L36</v>
      </c>
    </row>
    <row r="914" spans="1:29">
      <c r="A914" t="str">
        <f t="shared" si="90"/>
        <v>09-2023</v>
      </c>
      <c r="B914" s="93">
        <v>45180</v>
      </c>
      <c r="C914" s="90">
        <v>51500</v>
      </c>
      <c r="D914" s="90">
        <v>52000</v>
      </c>
      <c r="E914" s="90">
        <v>50500</v>
      </c>
      <c r="F914" s="90">
        <v>47000</v>
      </c>
      <c r="G914" s="90">
        <v>53000</v>
      </c>
      <c r="H914" s="91" t="s">
        <v>25</v>
      </c>
      <c r="I914" s="90">
        <v>50500</v>
      </c>
      <c r="J914" s="90">
        <v>50300</v>
      </c>
      <c r="K914" s="90">
        <v>51500</v>
      </c>
      <c r="L914" s="91" t="s">
        <v>25</v>
      </c>
      <c r="M914" s="90">
        <v>51500</v>
      </c>
      <c r="N914" s="90">
        <v>52200</v>
      </c>
      <c r="O914" s="90">
        <v>49900</v>
      </c>
      <c r="P914" s="90">
        <v>48500</v>
      </c>
      <c r="Q914" s="90">
        <v>47400</v>
      </c>
      <c r="R914" s="90">
        <v>47500</v>
      </c>
      <c r="S914" s="90">
        <v>48300</v>
      </c>
      <c r="T914" s="90">
        <v>49500</v>
      </c>
      <c r="U914" s="90">
        <v>50200</v>
      </c>
      <c r="V914" s="90">
        <v>53800</v>
      </c>
      <c r="W914" s="90">
        <v>53000</v>
      </c>
      <c r="X914" s="90">
        <v>55500</v>
      </c>
      <c r="Y914" t="str">
        <f t="shared" si="91"/>
        <v>09-2023</v>
      </c>
      <c r="Z914">
        <f t="shared" si="92"/>
        <v>0</v>
      </c>
      <c r="AA914">
        <f t="shared" si="93"/>
        <v>0</v>
      </c>
      <c r="AB914">
        <f t="shared" si="94"/>
        <v>0</v>
      </c>
      <c r="AC914" t="str">
        <f t="shared" si="95"/>
        <v>L36</v>
      </c>
    </row>
    <row r="915" spans="1:29">
      <c r="A915" t="str">
        <f t="shared" si="90"/>
        <v>09-2023</v>
      </c>
      <c r="B915" s="93">
        <v>45181</v>
      </c>
      <c r="C915" s="90">
        <v>51200</v>
      </c>
      <c r="D915" s="90">
        <v>51700</v>
      </c>
      <c r="E915" s="90">
        <v>50300</v>
      </c>
      <c r="F915" s="90">
        <v>46800</v>
      </c>
      <c r="G915" s="90">
        <v>52500</v>
      </c>
      <c r="H915" s="91" t="s">
        <v>25</v>
      </c>
      <c r="I915" s="90">
        <v>50500</v>
      </c>
      <c r="J915" s="90">
        <v>49800</v>
      </c>
      <c r="K915" s="90">
        <v>51800</v>
      </c>
      <c r="L915" s="91" t="s">
        <v>25</v>
      </c>
      <c r="M915" s="90">
        <v>51200</v>
      </c>
      <c r="N915" s="90">
        <v>51700</v>
      </c>
      <c r="O915" s="90">
        <v>49600</v>
      </c>
      <c r="P915" s="90">
        <v>48300</v>
      </c>
      <c r="Q915" s="90">
        <v>46900</v>
      </c>
      <c r="R915" s="90">
        <v>47000</v>
      </c>
      <c r="S915" s="90">
        <v>47800</v>
      </c>
      <c r="T915" s="90">
        <v>49300</v>
      </c>
      <c r="U915" s="90">
        <v>49700</v>
      </c>
      <c r="V915" s="90">
        <v>53300</v>
      </c>
      <c r="W915" s="90">
        <v>53000</v>
      </c>
      <c r="X915" s="90">
        <v>55500</v>
      </c>
      <c r="Y915" t="str">
        <f t="shared" si="91"/>
        <v>09-2023</v>
      </c>
      <c r="Z915">
        <f t="shared" si="92"/>
        <v>0</v>
      </c>
      <c r="AA915">
        <f t="shared" si="93"/>
        <v>0</v>
      </c>
      <c r="AB915">
        <f t="shared" si="94"/>
        <v>0</v>
      </c>
      <c r="AC915" t="str">
        <f t="shared" si="95"/>
        <v>L36</v>
      </c>
    </row>
    <row r="916" spans="1:29">
      <c r="A916" t="str">
        <f t="shared" si="90"/>
        <v>09-2023</v>
      </c>
      <c r="B916" s="93">
        <v>45182</v>
      </c>
      <c r="C916" s="90">
        <v>51200</v>
      </c>
      <c r="D916" s="90">
        <v>51500</v>
      </c>
      <c r="E916" s="90">
        <v>50500</v>
      </c>
      <c r="F916" s="90">
        <v>46800</v>
      </c>
      <c r="G916" s="90">
        <v>52800</v>
      </c>
      <c r="H916" s="91" t="s">
        <v>25</v>
      </c>
      <c r="I916" s="90">
        <v>51000</v>
      </c>
      <c r="J916" s="90">
        <v>50000</v>
      </c>
      <c r="K916" s="90">
        <v>51800</v>
      </c>
      <c r="L916" s="91" t="s">
        <v>25</v>
      </c>
      <c r="M916" s="90">
        <v>51300</v>
      </c>
      <c r="N916" s="90">
        <v>51700</v>
      </c>
      <c r="O916" s="90">
        <v>50000</v>
      </c>
      <c r="P916" s="90">
        <v>48300</v>
      </c>
      <c r="Q916" s="90">
        <v>47200</v>
      </c>
      <c r="R916" s="90">
        <v>47400</v>
      </c>
      <c r="S916" s="90">
        <v>47800</v>
      </c>
      <c r="T916" s="90">
        <v>49100</v>
      </c>
      <c r="U916" s="90">
        <v>50000</v>
      </c>
      <c r="V916" s="90">
        <v>53300</v>
      </c>
      <c r="W916" s="90">
        <v>53000</v>
      </c>
      <c r="X916" s="90">
        <v>55500</v>
      </c>
      <c r="Y916" t="str">
        <f t="shared" si="91"/>
        <v>09-2023</v>
      </c>
      <c r="Z916">
        <f t="shared" si="92"/>
        <v>0</v>
      </c>
      <c r="AA916">
        <f t="shared" si="93"/>
        <v>0</v>
      </c>
      <c r="AB916">
        <f t="shared" si="94"/>
        <v>0</v>
      </c>
      <c r="AC916" t="str">
        <f t="shared" si="95"/>
        <v>L36</v>
      </c>
    </row>
    <row r="917" spans="1:29">
      <c r="A917" t="str">
        <f t="shared" si="90"/>
        <v>09-2023</v>
      </c>
      <c r="B917" s="93">
        <v>45183</v>
      </c>
      <c r="C917" s="90">
        <v>51400</v>
      </c>
      <c r="D917" s="90">
        <v>51500</v>
      </c>
      <c r="E917" s="90">
        <v>50700</v>
      </c>
      <c r="F917" s="90">
        <v>47400</v>
      </c>
      <c r="G917" s="90">
        <v>53200</v>
      </c>
      <c r="H917" s="91" t="s">
        <v>25</v>
      </c>
      <c r="I917" s="90">
        <v>51000</v>
      </c>
      <c r="J917" s="90">
        <v>50000</v>
      </c>
      <c r="K917" s="90">
        <v>51800</v>
      </c>
      <c r="L917" s="91" t="s">
        <v>25</v>
      </c>
      <c r="M917" s="90">
        <v>51300</v>
      </c>
      <c r="N917" s="90">
        <v>51700</v>
      </c>
      <c r="O917" s="90">
        <v>50000</v>
      </c>
      <c r="P917" s="90">
        <v>48300</v>
      </c>
      <c r="Q917" s="90">
        <v>47200</v>
      </c>
      <c r="R917" s="90">
        <v>47400</v>
      </c>
      <c r="S917" s="90">
        <v>47800</v>
      </c>
      <c r="T917" s="90">
        <v>49700</v>
      </c>
      <c r="U917" s="90">
        <v>50000</v>
      </c>
      <c r="V917" s="90">
        <v>53300</v>
      </c>
      <c r="W917" s="90">
        <v>53000</v>
      </c>
      <c r="X917" s="90">
        <v>55500</v>
      </c>
      <c r="Y917" t="str">
        <f t="shared" si="91"/>
        <v>09-2023</v>
      </c>
      <c r="Z917">
        <f t="shared" si="92"/>
        <v>0</v>
      </c>
      <c r="AA917">
        <f t="shared" si="93"/>
        <v>0</v>
      </c>
      <c r="AB917">
        <f t="shared" si="94"/>
        <v>0</v>
      </c>
      <c r="AC917" t="str">
        <f t="shared" si="95"/>
        <v>L36</v>
      </c>
    </row>
    <row r="918" spans="1:29">
      <c r="A918" t="str">
        <f t="shared" ref="A918:A981" si="96">TEXT(B918,"mm-YYYY")</f>
        <v>09-2023</v>
      </c>
      <c r="B918" s="93">
        <v>45184</v>
      </c>
      <c r="C918" s="90">
        <v>51500</v>
      </c>
      <c r="D918" s="90">
        <v>51500</v>
      </c>
      <c r="E918" s="90">
        <v>50900</v>
      </c>
      <c r="F918" s="90">
        <v>47800</v>
      </c>
      <c r="G918" s="90">
        <v>53500</v>
      </c>
      <c r="H918" s="91" t="s">
        <v>25</v>
      </c>
      <c r="I918" s="90">
        <v>51500</v>
      </c>
      <c r="J918" s="90">
        <v>50300</v>
      </c>
      <c r="K918" s="90">
        <v>51800</v>
      </c>
      <c r="L918" s="91" t="s">
        <v>25</v>
      </c>
      <c r="M918" s="90">
        <v>51700</v>
      </c>
      <c r="N918" s="90">
        <v>51700</v>
      </c>
      <c r="O918" s="90">
        <v>50300</v>
      </c>
      <c r="P918" s="90">
        <v>49200</v>
      </c>
      <c r="Q918" s="90">
        <v>47500</v>
      </c>
      <c r="R918" s="90">
        <v>47700</v>
      </c>
      <c r="S918" s="90">
        <v>48300</v>
      </c>
      <c r="T918" s="90">
        <v>50100</v>
      </c>
      <c r="U918" s="90">
        <v>50500</v>
      </c>
      <c r="V918" s="90">
        <v>53800</v>
      </c>
      <c r="W918" s="90">
        <v>53000</v>
      </c>
      <c r="X918" s="90">
        <v>55800</v>
      </c>
      <c r="Y918" t="str">
        <f t="shared" ref="Y918:Y981" si="97">TEXT(B918,"MM-YYYY")</f>
        <v>09-2023</v>
      </c>
      <c r="Z918">
        <f t="shared" ref="Z918:Z981" si="98">_xlfn.XLOOKUP(Y918,AN:AN,AP:AP,"")</f>
        <v>0</v>
      </c>
      <c r="AA918">
        <f t="shared" ref="AA918:AA981" si="99">_xlfn.XLOOKUP(Y918,AN:AN,AQ:AQ,"")</f>
        <v>0</v>
      </c>
      <c r="AB918">
        <f t="shared" ref="AB918:AB981" si="100">_xlfn.XLOOKUP(Y918,AN:AN,AR:AR,"")</f>
        <v>0</v>
      </c>
      <c r="AC918" t="str">
        <f t="shared" ref="AC918:AC981" si="101">_xlfn.XLOOKUP(Y918,AN:AN,AS:AS,"")</f>
        <v>L36</v>
      </c>
    </row>
    <row r="919" spans="1:29">
      <c r="A919" t="str">
        <f t="shared" si="96"/>
        <v>09-2023</v>
      </c>
      <c r="B919" s="93">
        <v>45185</v>
      </c>
      <c r="C919" s="90">
        <v>51500</v>
      </c>
      <c r="D919" s="90">
        <v>51800</v>
      </c>
      <c r="E919" s="90">
        <v>50700</v>
      </c>
      <c r="F919" s="90">
        <v>47800</v>
      </c>
      <c r="G919" s="90">
        <v>53500</v>
      </c>
      <c r="H919" s="91" t="s">
        <v>25</v>
      </c>
      <c r="I919" s="90">
        <v>52000</v>
      </c>
      <c r="J919" s="90">
        <v>50300</v>
      </c>
      <c r="K919" s="90">
        <v>51800</v>
      </c>
      <c r="L919" s="91" t="s">
        <v>25</v>
      </c>
      <c r="M919" s="90">
        <v>51800</v>
      </c>
      <c r="N919" s="90">
        <v>51900</v>
      </c>
      <c r="O919" s="90">
        <v>50200</v>
      </c>
      <c r="P919" s="90">
        <v>49200</v>
      </c>
      <c r="Q919" s="90">
        <v>47500</v>
      </c>
      <c r="R919" s="90">
        <v>47700</v>
      </c>
      <c r="S919" s="90">
        <v>48300</v>
      </c>
      <c r="T919" s="90">
        <v>50100</v>
      </c>
      <c r="U919" s="90">
        <v>50500</v>
      </c>
      <c r="V919" s="90">
        <v>53800</v>
      </c>
      <c r="W919" s="90">
        <v>53200</v>
      </c>
      <c r="X919" s="90">
        <v>55800</v>
      </c>
      <c r="Y919" t="str">
        <f t="shared" si="97"/>
        <v>09-2023</v>
      </c>
      <c r="Z919">
        <f t="shared" si="98"/>
        <v>0</v>
      </c>
      <c r="AA919">
        <f t="shared" si="99"/>
        <v>0</v>
      </c>
      <c r="AB919">
        <f t="shared" si="100"/>
        <v>0</v>
      </c>
      <c r="AC919" t="str">
        <f t="shared" si="101"/>
        <v>L36</v>
      </c>
    </row>
    <row r="920" spans="1:29">
      <c r="A920" t="str">
        <f t="shared" si="96"/>
        <v>09-2023</v>
      </c>
      <c r="B920" s="93">
        <v>45186</v>
      </c>
      <c r="C920" s="90" t="s">
        <v>24</v>
      </c>
      <c r="D920" s="90" t="s">
        <v>24</v>
      </c>
      <c r="E920" s="90" t="s">
        <v>24</v>
      </c>
      <c r="F920" s="90" t="s">
        <v>24</v>
      </c>
      <c r="G920" s="90" t="s">
        <v>24</v>
      </c>
      <c r="H920" s="90" t="s">
        <v>24</v>
      </c>
      <c r="I920" s="90" t="s">
        <v>24</v>
      </c>
      <c r="J920" s="90" t="s">
        <v>24</v>
      </c>
      <c r="K920" s="90" t="s">
        <v>24</v>
      </c>
      <c r="L920" s="90" t="s">
        <v>24</v>
      </c>
      <c r="M920" s="90" t="s">
        <v>24</v>
      </c>
      <c r="N920" s="90" t="s">
        <v>24</v>
      </c>
      <c r="O920" s="90" t="s">
        <v>24</v>
      </c>
      <c r="P920" s="90" t="s">
        <v>24</v>
      </c>
      <c r="Q920" s="90" t="s">
        <v>24</v>
      </c>
      <c r="R920" s="90" t="s">
        <v>24</v>
      </c>
      <c r="S920" s="90" t="s">
        <v>24</v>
      </c>
      <c r="T920" s="90" t="s">
        <v>24</v>
      </c>
      <c r="U920" s="90" t="s">
        <v>24</v>
      </c>
      <c r="V920" s="90" t="s">
        <v>24</v>
      </c>
      <c r="W920" s="90" t="s">
        <v>24</v>
      </c>
      <c r="X920" s="90" t="s">
        <v>24</v>
      </c>
      <c r="Y920" t="str">
        <f t="shared" si="97"/>
        <v>09-2023</v>
      </c>
      <c r="Z920">
        <f t="shared" si="98"/>
        <v>0</v>
      </c>
      <c r="AA920">
        <f t="shared" si="99"/>
        <v>0</v>
      </c>
      <c r="AB920">
        <f t="shared" si="100"/>
        <v>0</v>
      </c>
      <c r="AC920" t="str">
        <f t="shared" si="101"/>
        <v>L36</v>
      </c>
    </row>
    <row r="921" spans="1:29">
      <c r="A921" t="str">
        <f t="shared" si="96"/>
        <v>09-2023</v>
      </c>
      <c r="B921" s="93">
        <v>45187</v>
      </c>
      <c r="C921" s="90">
        <v>51800</v>
      </c>
      <c r="D921" s="90">
        <v>51800</v>
      </c>
      <c r="E921" s="90">
        <v>51200</v>
      </c>
      <c r="F921" s="90">
        <v>48100</v>
      </c>
      <c r="G921" s="90">
        <v>53500</v>
      </c>
      <c r="H921" s="91" t="s">
        <v>25</v>
      </c>
      <c r="I921" s="90">
        <v>52000</v>
      </c>
      <c r="J921" s="90">
        <v>50800</v>
      </c>
      <c r="K921" s="90">
        <v>51800</v>
      </c>
      <c r="L921" s="91" t="s">
        <v>25</v>
      </c>
      <c r="M921" s="90">
        <v>52100</v>
      </c>
      <c r="N921" s="90">
        <v>52100</v>
      </c>
      <c r="O921" s="90">
        <v>50200</v>
      </c>
      <c r="P921" s="90">
        <v>49200</v>
      </c>
      <c r="Q921" s="90">
        <v>47500</v>
      </c>
      <c r="R921" s="90">
        <v>47700</v>
      </c>
      <c r="S921" s="90">
        <v>48300</v>
      </c>
      <c r="T921" s="90">
        <v>50400</v>
      </c>
      <c r="U921" s="90">
        <v>50500</v>
      </c>
      <c r="V921" s="90">
        <v>53800</v>
      </c>
      <c r="W921" s="90">
        <v>53300</v>
      </c>
      <c r="X921" s="90">
        <v>56200</v>
      </c>
      <c r="Y921" t="str">
        <f t="shared" si="97"/>
        <v>09-2023</v>
      </c>
      <c r="Z921">
        <f t="shared" si="98"/>
        <v>0</v>
      </c>
      <c r="AA921">
        <f t="shared" si="99"/>
        <v>0</v>
      </c>
      <c r="AB921">
        <f t="shared" si="100"/>
        <v>0</v>
      </c>
      <c r="AC921" t="str">
        <f t="shared" si="101"/>
        <v>L36</v>
      </c>
    </row>
    <row r="922" spans="1:29">
      <c r="A922" t="str">
        <f t="shared" si="96"/>
        <v>09-2023</v>
      </c>
      <c r="B922" s="93">
        <v>45188</v>
      </c>
      <c r="C922" s="90">
        <v>51800</v>
      </c>
      <c r="D922" s="90">
        <v>51800</v>
      </c>
      <c r="E922" s="90">
        <v>51200</v>
      </c>
      <c r="F922" s="90">
        <v>48200</v>
      </c>
      <c r="G922" s="90">
        <v>53500</v>
      </c>
      <c r="H922" s="91" t="s">
        <v>25</v>
      </c>
      <c r="I922" s="90">
        <v>52000</v>
      </c>
      <c r="J922" s="90">
        <v>50800</v>
      </c>
      <c r="K922" s="90">
        <v>51800</v>
      </c>
      <c r="L922" s="91" t="s">
        <v>25</v>
      </c>
      <c r="M922" s="90">
        <v>52300</v>
      </c>
      <c r="N922" s="90">
        <v>52100</v>
      </c>
      <c r="O922" s="90">
        <v>50200</v>
      </c>
      <c r="P922" s="90">
        <v>49500</v>
      </c>
      <c r="Q922" s="90">
        <v>47600</v>
      </c>
      <c r="R922" s="90">
        <v>47900</v>
      </c>
      <c r="S922" s="90">
        <v>48500</v>
      </c>
      <c r="T922" s="90">
        <v>50500</v>
      </c>
      <c r="U922" s="90">
        <v>50800</v>
      </c>
      <c r="V922" s="90">
        <v>53800</v>
      </c>
      <c r="W922" s="90">
        <v>53500</v>
      </c>
      <c r="X922" s="90">
        <v>56300</v>
      </c>
      <c r="Y922" t="str">
        <f t="shared" si="97"/>
        <v>09-2023</v>
      </c>
      <c r="Z922">
        <f t="shared" si="98"/>
        <v>0</v>
      </c>
      <c r="AA922">
        <f t="shared" si="99"/>
        <v>0</v>
      </c>
      <c r="AB922">
        <f t="shared" si="100"/>
        <v>0</v>
      </c>
      <c r="AC922" t="str">
        <f t="shared" si="101"/>
        <v>L36</v>
      </c>
    </row>
    <row r="923" spans="1:29">
      <c r="A923" t="str">
        <f t="shared" si="96"/>
        <v>09-2023</v>
      </c>
      <c r="B923" s="93">
        <v>45189</v>
      </c>
      <c r="C923" s="90">
        <v>51600</v>
      </c>
      <c r="D923" s="90">
        <v>51700</v>
      </c>
      <c r="E923" s="90">
        <v>51000</v>
      </c>
      <c r="F923" s="90">
        <v>47800</v>
      </c>
      <c r="G923" s="90">
        <v>53500</v>
      </c>
      <c r="H923" s="91" t="s">
        <v>25</v>
      </c>
      <c r="I923" s="90">
        <v>51500</v>
      </c>
      <c r="J923" s="90">
        <v>50700</v>
      </c>
      <c r="K923" s="90">
        <v>51800</v>
      </c>
      <c r="L923" s="91" t="s">
        <v>25</v>
      </c>
      <c r="M923" s="90">
        <v>52000</v>
      </c>
      <c r="N923" s="90">
        <v>52100</v>
      </c>
      <c r="O923" s="90">
        <v>50200</v>
      </c>
      <c r="P923" s="90">
        <v>49100</v>
      </c>
      <c r="Q923" s="90">
        <v>47200</v>
      </c>
      <c r="R923" s="90">
        <v>47600</v>
      </c>
      <c r="S923" s="90">
        <v>48200</v>
      </c>
      <c r="T923" s="90">
        <v>50100</v>
      </c>
      <c r="U923" s="90">
        <v>50800</v>
      </c>
      <c r="V923" s="90">
        <v>53800</v>
      </c>
      <c r="W923" s="90">
        <v>53700</v>
      </c>
      <c r="X923" s="90">
        <v>56600</v>
      </c>
      <c r="Y923" t="str">
        <f t="shared" si="97"/>
        <v>09-2023</v>
      </c>
      <c r="Z923">
        <f t="shared" si="98"/>
        <v>0</v>
      </c>
      <c r="AA923">
        <f t="shared" si="99"/>
        <v>0</v>
      </c>
      <c r="AB923">
        <f t="shared" si="100"/>
        <v>0</v>
      </c>
      <c r="AC923" t="str">
        <f t="shared" si="101"/>
        <v>L36</v>
      </c>
    </row>
    <row r="924" spans="1:29">
      <c r="A924" t="str">
        <f t="shared" si="96"/>
        <v>09-2023</v>
      </c>
      <c r="B924" s="93">
        <v>45190</v>
      </c>
      <c r="C924" s="90">
        <v>51300</v>
      </c>
      <c r="D924" s="90">
        <v>51700</v>
      </c>
      <c r="E924" s="90">
        <v>50600</v>
      </c>
      <c r="F924" s="90">
        <v>47100</v>
      </c>
      <c r="G924" s="90">
        <v>53500</v>
      </c>
      <c r="H924" s="91" t="s">
        <v>25</v>
      </c>
      <c r="I924" s="90">
        <v>51500</v>
      </c>
      <c r="J924" s="90">
        <v>50300</v>
      </c>
      <c r="K924" s="90">
        <v>51800</v>
      </c>
      <c r="L924" s="91" t="s">
        <v>25</v>
      </c>
      <c r="M924" s="90">
        <v>51700</v>
      </c>
      <c r="N924" s="90">
        <v>52100</v>
      </c>
      <c r="O924" s="90">
        <v>49700</v>
      </c>
      <c r="P924" s="90">
        <v>48700</v>
      </c>
      <c r="Q924" s="90">
        <v>46900</v>
      </c>
      <c r="R924" s="90">
        <v>47000</v>
      </c>
      <c r="S924" s="90">
        <v>47800</v>
      </c>
      <c r="T924" s="90">
        <v>49400</v>
      </c>
      <c r="U924" s="90">
        <v>50400</v>
      </c>
      <c r="V924" s="90">
        <v>53800</v>
      </c>
      <c r="W924" s="90">
        <v>53700</v>
      </c>
      <c r="X924" s="90">
        <v>56600</v>
      </c>
      <c r="Y924" t="str">
        <f t="shared" si="97"/>
        <v>09-2023</v>
      </c>
      <c r="Z924">
        <f t="shared" si="98"/>
        <v>0</v>
      </c>
      <c r="AA924">
        <f t="shared" si="99"/>
        <v>0</v>
      </c>
      <c r="AB924">
        <f t="shared" si="100"/>
        <v>0</v>
      </c>
      <c r="AC924" t="str">
        <f t="shared" si="101"/>
        <v>L36</v>
      </c>
    </row>
    <row r="925" spans="1:29">
      <c r="A925" t="str">
        <f t="shared" si="96"/>
        <v>09-2023</v>
      </c>
      <c r="B925" s="93">
        <v>45191</v>
      </c>
      <c r="C925" s="90">
        <v>51300</v>
      </c>
      <c r="D925" s="90">
        <v>51500</v>
      </c>
      <c r="E925" s="90">
        <v>50400</v>
      </c>
      <c r="F925" s="90">
        <v>46700</v>
      </c>
      <c r="G925" s="90">
        <v>53200</v>
      </c>
      <c r="H925" s="91" t="s">
        <v>25</v>
      </c>
      <c r="I925" s="90">
        <v>51500</v>
      </c>
      <c r="J925" s="90">
        <v>50200</v>
      </c>
      <c r="K925" s="90">
        <v>51500</v>
      </c>
      <c r="L925" s="91" t="s">
        <v>25</v>
      </c>
      <c r="M925" s="90">
        <v>51500</v>
      </c>
      <c r="N925" s="90">
        <v>52100</v>
      </c>
      <c r="O925" s="90">
        <v>49400</v>
      </c>
      <c r="P925" s="90">
        <v>48300</v>
      </c>
      <c r="Q925" s="90">
        <v>46600</v>
      </c>
      <c r="R925" s="90">
        <v>46900</v>
      </c>
      <c r="S925" s="90">
        <v>47500</v>
      </c>
      <c r="T925" s="90">
        <v>49000</v>
      </c>
      <c r="U925" s="90">
        <v>50000</v>
      </c>
      <c r="V925" s="90">
        <v>53800</v>
      </c>
      <c r="W925" s="90">
        <v>53400</v>
      </c>
      <c r="X925" s="90">
        <v>56400</v>
      </c>
      <c r="Y925" t="str">
        <f t="shared" si="97"/>
        <v>09-2023</v>
      </c>
      <c r="Z925">
        <f t="shared" si="98"/>
        <v>0</v>
      </c>
      <c r="AA925">
        <f t="shared" si="99"/>
        <v>0</v>
      </c>
      <c r="AB925">
        <f t="shared" si="100"/>
        <v>0</v>
      </c>
      <c r="AC925" t="str">
        <f t="shared" si="101"/>
        <v>L36</v>
      </c>
    </row>
    <row r="926" spans="1:29">
      <c r="A926" t="str">
        <f t="shared" si="96"/>
        <v>09-2023</v>
      </c>
      <c r="B926" s="93">
        <v>45192</v>
      </c>
      <c r="C926" s="90">
        <v>51000</v>
      </c>
      <c r="D926" s="90">
        <v>51500</v>
      </c>
      <c r="E926" s="90">
        <v>49700</v>
      </c>
      <c r="F926" s="90">
        <v>46400</v>
      </c>
      <c r="G926" s="90">
        <v>53200</v>
      </c>
      <c r="H926" s="91" t="s">
        <v>25</v>
      </c>
      <c r="I926" s="90">
        <v>51000</v>
      </c>
      <c r="J926" s="90">
        <v>50000</v>
      </c>
      <c r="K926" s="90">
        <v>51500</v>
      </c>
      <c r="L926" s="91" t="s">
        <v>25</v>
      </c>
      <c r="M926" s="90">
        <v>51200</v>
      </c>
      <c r="N926" s="90">
        <v>52100</v>
      </c>
      <c r="O926" s="90">
        <v>48800</v>
      </c>
      <c r="P926" s="90">
        <v>48000</v>
      </c>
      <c r="Q926" s="90">
        <v>46300</v>
      </c>
      <c r="R926" s="90">
        <v>46700</v>
      </c>
      <c r="S926" s="90">
        <v>47200</v>
      </c>
      <c r="T926" s="90">
        <v>48700</v>
      </c>
      <c r="U926" s="90">
        <v>49800</v>
      </c>
      <c r="V926" s="90">
        <v>53300</v>
      </c>
      <c r="W926" s="90">
        <v>53400</v>
      </c>
      <c r="X926" s="90">
        <v>56400</v>
      </c>
      <c r="Y926" t="str">
        <f t="shared" si="97"/>
        <v>09-2023</v>
      </c>
      <c r="Z926">
        <f t="shared" si="98"/>
        <v>0</v>
      </c>
      <c r="AA926">
        <f t="shared" si="99"/>
        <v>0</v>
      </c>
      <c r="AB926">
        <f t="shared" si="100"/>
        <v>0</v>
      </c>
      <c r="AC926" t="str">
        <f t="shared" si="101"/>
        <v>L36</v>
      </c>
    </row>
    <row r="927" spans="1:29">
      <c r="A927" t="str">
        <f t="shared" si="96"/>
        <v>09-2023</v>
      </c>
      <c r="B927" s="93">
        <v>45193</v>
      </c>
      <c r="C927" s="90" t="s">
        <v>24</v>
      </c>
      <c r="D927" s="90" t="s">
        <v>24</v>
      </c>
      <c r="E927" s="90" t="s">
        <v>24</v>
      </c>
      <c r="F927" s="90" t="s">
        <v>24</v>
      </c>
      <c r="G927" s="90" t="s">
        <v>24</v>
      </c>
      <c r="H927" s="90" t="s">
        <v>24</v>
      </c>
      <c r="I927" s="90" t="s">
        <v>24</v>
      </c>
      <c r="J927" s="90" t="s">
        <v>24</v>
      </c>
      <c r="K927" s="90" t="s">
        <v>24</v>
      </c>
      <c r="L927" s="90" t="s">
        <v>24</v>
      </c>
      <c r="M927" s="90" t="s">
        <v>24</v>
      </c>
      <c r="N927" s="90" t="s">
        <v>24</v>
      </c>
      <c r="O927" s="90" t="s">
        <v>24</v>
      </c>
      <c r="P927" s="90" t="s">
        <v>24</v>
      </c>
      <c r="Q927" s="90" t="s">
        <v>24</v>
      </c>
      <c r="R927" s="90" t="s">
        <v>24</v>
      </c>
      <c r="S927" s="90" t="s">
        <v>24</v>
      </c>
      <c r="T927" s="90" t="s">
        <v>24</v>
      </c>
      <c r="U927" s="90" t="s">
        <v>24</v>
      </c>
      <c r="V927" s="90" t="s">
        <v>24</v>
      </c>
      <c r="W927" s="90" t="s">
        <v>24</v>
      </c>
      <c r="X927" s="90" t="s">
        <v>24</v>
      </c>
      <c r="Y927" t="str">
        <f t="shared" si="97"/>
        <v>09-2023</v>
      </c>
      <c r="Z927">
        <f t="shared" si="98"/>
        <v>0</v>
      </c>
      <c r="AA927">
        <f t="shared" si="99"/>
        <v>0</v>
      </c>
      <c r="AB927">
        <f t="shared" si="100"/>
        <v>0</v>
      </c>
      <c r="AC927" t="str">
        <f t="shared" si="101"/>
        <v>L36</v>
      </c>
    </row>
    <row r="928" spans="1:29">
      <c r="A928" t="str">
        <f t="shared" si="96"/>
        <v>09-2023</v>
      </c>
      <c r="B928" s="93">
        <v>45194</v>
      </c>
      <c r="C928" s="90">
        <v>51000</v>
      </c>
      <c r="D928" s="90">
        <v>51500</v>
      </c>
      <c r="E928" s="90">
        <v>49700</v>
      </c>
      <c r="F928" s="90">
        <v>46900</v>
      </c>
      <c r="G928" s="90">
        <v>52900</v>
      </c>
      <c r="H928" s="91" t="s">
        <v>25</v>
      </c>
      <c r="I928" s="90">
        <v>51000</v>
      </c>
      <c r="J928" s="90">
        <v>49900</v>
      </c>
      <c r="K928" s="90">
        <v>51000</v>
      </c>
      <c r="L928" s="91" t="s">
        <v>25</v>
      </c>
      <c r="M928" s="90">
        <v>51200</v>
      </c>
      <c r="N928" s="90">
        <v>52100</v>
      </c>
      <c r="O928" s="90">
        <v>49000</v>
      </c>
      <c r="P928" s="90">
        <v>48000</v>
      </c>
      <c r="Q928" s="90">
        <v>46500</v>
      </c>
      <c r="R928" s="90">
        <v>46600</v>
      </c>
      <c r="S928" s="90">
        <v>47200</v>
      </c>
      <c r="T928" s="90">
        <v>49200</v>
      </c>
      <c r="U928" s="90">
        <v>50000</v>
      </c>
      <c r="V928" s="90">
        <v>53300</v>
      </c>
      <c r="W928" s="90">
        <v>53200</v>
      </c>
      <c r="X928" s="90">
        <v>56400</v>
      </c>
      <c r="Y928" t="str">
        <f t="shared" si="97"/>
        <v>09-2023</v>
      </c>
      <c r="Z928">
        <f t="shared" si="98"/>
        <v>0</v>
      </c>
      <c r="AA928">
        <f t="shared" si="99"/>
        <v>0</v>
      </c>
      <c r="AB928">
        <f t="shared" si="100"/>
        <v>0</v>
      </c>
      <c r="AC928" t="str">
        <f t="shared" si="101"/>
        <v>L36</v>
      </c>
    </row>
    <row r="929" spans="1:29">
      <c r="A929" t="str">
        <f t="shared" si="96"/>
        <v>09-2023</v>
      </c>
      <c r="B929" s="93">
        <v>45195</v>
      </c>
      <c r="C929" s="90">
        <v>51000</v>
      </c>
      <c r="D929" s="90">
        <v>51300</v>
      </c>
      <c r="E929" s="90">
        <v>49500</v>
      </c>
      <c r="F929" s="90">
        <v>46600</v>
      </c>
      <c r="G929" s="90">
        <v>52900</v>
      </c>
      <c r="H929" s="91" t="s">
        <v>25</v>
      </c>
      <c r="I929" s="90">
        <v>51000</v>
      </c>
      <c r="J929" s="90">
        <v>49600</v>
      </c>
      <c r="K929" s="90">
        <v>51000</v>
      </c>
      <c r="L929" s="91" t="s">
        <v>25</v>
      </c>
      <c r="M929" s="90">
        <v>51000</v>
      </c>
      <c r="N929" s="90">
        <v>52100</v>
      </c>
      <c r="O929" s="90">
        <v>48800</v>
      </c>
      <c r="P929" s="90">
        <v>47900</v>
      </c>
      <c r="Q929" s="90">
        <v>46300</v>
      </c>
      <c r="R929" s="90">
        <v>46200</v>
      </c>
      <c r="S929" s="90">
        <v>47000</v>
      </c>
      <c r="T929" s="90">
        <v>48900</v>
      </c>
      <c r="U929" s="90">
        <v>49800</v>
      </c>
      <c r="V929" s="90">
        <v>53300</v>
      </c>
      <c r="W929" s="90">
        <v>53200</v>
      </c>
      <c r="X929" s="90">
        <v>56400</v>
      </c>
      <c r="Y929" t="str">
        <f t="shared" si="97"/>
        <v>09-2023</v>
      </c>
      <c r="Z929">
        <f t="shared" si="98"/>
        <v>0</v>
      </c>
      <c r="AA929">
        <f t="shared" si="99"/>
        <v>0</v>
      </c>
      <c r="AB929">
        <f t="shared" si="100"/>
        <v>0</v>
      </c>
      <c r="AC929" t="str">
        <f t="shared" si="101"/>
        <v>L36</v>
      </c>
    </row>
    <row r="930" spans="1:29">
      <c r="A930" t="str">
        <f t="shared" si="96"/>
        <v>09-2023</v>
      </c>
      <c r="B930" s="93">
        <v>45196</v>
      </c>
      <c r="C930" s="90">
        <v>50700</v>
      </c>
      <c r="D930" s="90">
        <v>51200</v>
      </c>
      <c r="E930" s="90">
        <v>49000</v>
      </c>
      <c r="F930" s="90">
        <v>46300</v>
      </c>
      <c r="G930" s="90">
        <v>52800</v>
      </c>
      <c r="H930" s="91" t="s">
        <v>25</v>
      </c>
      <c r="I930" s="90">
        <v>50750</v>
      </c>
      <c r="J930" s="90">
        <v>49200</v>
      </c>
      <c r="K930" s="90">
        <v>51000</v>
      </c>
      <c r="L930" s="91" t="s">
        <v>25</v>
      </c>
      <c r="M930" s="90">
        <v>50800</v>
      </c>
      <c r="N930" s="90">
        <v>52100</v>
      </c>
      <c r="O930" s="90">
        <v>48700</v>
      </c>
      <c r="P930" s="90">
        <v>47700</v>
      </c>
      <c r="Q930" s="90">
        <v>45800</v>
      </c>
      <c r="R930" s="90">
        <v>46000</v>
      </c>
      <c r="S930" s="90">
        <v>46800</v>
      </c>
      <c r="T930" s="90">
        <v>48600</v>
      </c>
      <c r="U930" s="90">
        <v>49500</v>
      </c>
      <c r="V930" s="90">
        <v>52800</v>
      </c>
      <c r="W930" s="90">
        <v>53200</v>
      </c>
      <c r="X930" s="90">
        <v>56400</v>
      </c>
      <c r="Y930" t="str">
        <f t="shared" si="97"/>
        <v>09-2023</v>
      </c>
      <c r="Z930">
        <f t="shared" si="98"/>
        <v>0</v>
      </c>
      <c r="AA930">
        <f t="shared" si="99"/>
        <v>0</v>
      </c>
      <c r="AB930">
        <f t="shared" si="100"/>
        <v>0</v>
      </c>
      <c r="AC930" t="str">
        <f t="shared" si="101"/>
        <v>L36</v>
      </c>
    </row>
    <row r="931" spans="1:29">
      <c r="A931" t="str">
        <f t="shared" si="96"/>
        <v>09-2023</v>
      </c>
      <c r="B931" s="93">
        <v>45197</v>
      </c>
      <c r="C931" s="90">
        <v>50600</v>
      </c>
      <c r="D931" s="90">
        <v>51200</v>
      </c>
      <c r="E931" s="90">
        <v>49000</v>
      </c>
      <c r="F931" s="90">
        <v>46500</v>
      </c>
      <c r="G931" s="90">
        <v>52500</v>
      </c>
      <c r="H931" s="91" t="s">
        <v>25</v>
      </c>
      <c r="I931" s="90">
        <v>50500</v>
      </c>
      <c r="J931" s="90">
        <v>49200</v>
      </c>
      <c r="K931" s="90">
        <v>51000</v>
      </c>
      <c r="L931" s="91" t="s">
        <v>25</v>
      </c>
      <c r="M931" s="90">
        <v>50800</v>
      </c>
      <c r="N931" s="90">
        <v>52100</v>
      </c>
      <c r="O931" s="90">
        <v>48700</v>
      </c>
      <c r="P931" s="90">
        <v>47700</v>
      </c>
      <c r="Q931" s="90">
        <v>45800</v>
      </c>
      <c r="R931" s="90">
        <v>46000</v>
      </c>
      <c r="S931" s="90">
        <v>46800</v>
      </c>
      <c r="T931" s="90">
        <v>48800</v>
      </c>
      <c r="U931" s="90">
        <v>49300</v>
      </c>
      <c r="V931" s="90">
        <v>52800</v>
      </c>
      <c r="W931" s="90">
        <v>52800</v>
      </c>
      <c r="X931" s="90">
        <v>55600</v>
      </c>
      <c r="Y931" t="str">
        <f t="shared" si="97"/>
        <v>09-2023</v>
      </c>
      <c r="Z931">
        <f t="shared" si="98"/>
        <v>0</v>
      </c>
      <c r="AA931">
        <f t="shared" si="99"/>
        <v>0</v>
      </c>
      <c r="AB931">
        <f t="shared" si="100"/>
        <v>0</v>
      </c>
      <c r="AC931" t="str">
        <f t="shared" si="101"/>
        <v>L36</v>
      </c>
    </row>
    <row r="932" spans="1:29">
      <c r="A932" t="str">
        <f t="shared" si="96"/>
        <v>09-2023</v>
      </c>
      <c r="B932" s="93">
        <v>45198</v>
      </c>
      <c r="C932" s="90">
        <v>50400</v>
      </c>
      <c r="D932" s="90">
        <v>51000</v>
      </c>
      <c r="E932" s="90">
        <v>49000</v>
      </c>
      <c r="F932" s="90">
        <v>46000</v>
      </c>
      <c r="G932" s="90">
        <v>52500</v>
      </c>
      <c r="H932" s="91" t="s">
        <v>25</v>
      </c>
      <c r="I932" s="90">
        <v>50500</v>
      </c>
      <c r="J932" s="90">
        <v>49000</v>
      </c>
      <c r="K932" s="90">
        <v>51000</v>
      </c>
      <c r="L932" s="91" t="s">
        <v>25</v>
      </c>
      <c r="M932" s="90">
        <v>50700</v>
      </c>
      <c r="N932" s="90">
        <v>52100</v>
      </c>
      <c r="O932" s="90">
        <v>48400</v>
      </c>
      <c r="P932" s="90">
        <v>47500</v>
      </c>
      <c r="Q932" s="90">
        <v>45500</v>
      </c>
      <c r="R932" s="90">
        <v>45900</v>
      </c>
      <c r="S932" s="90">
        <v>46500</v>
      </c>
      <c r="T932" s="90">
        <v>48300</v>
      </c>
      <c r="U932" s="90">
        <v>49000</v>
      </c>
      <c r="V932" s="90">
        <v>52800</v>
      </c>
      <c r="W932" s="90">
        <v>52800</v>
      </c>
      <c r="X932" s="90">
        <v>55600</v>
      </c>
      <c r="Y932" t="str">
        <f t="shared" si="97"/>
        <v>09-2023</v>
      </c>
      <c r="Z932">
        <f t="shared" si="98"/>
        <v>0</v>
      </c>
      <c r="AA932">
        <f t="shared" si="99"/>
        <v>0</v>
      </c>
      <c r="AB932">
        <f t="shared" si="100"/>
        <v>0</v>
      </c>
      <c r="AC932" t="str">
        <f t="shared" si="101"/>
        <v>L36</v>
      </c>
    </row>
    <row r="933" spans="1:29">
      <c r="A933" t="str">
        <f t="shared" si="96"/>
        <v>09-2023</v>
      </c>
      <c r="B933" s="93">
        <v>45199</v>
      </c>
      <c r="C933" s="90">
        <v>50400</v>
      </c>
      <c r="D933" s="90">
        <v>51000</v>
      </c>
      <c r="E933" s="90">
        <v>49300</v>
      </c>
      <c r="F933" s="90">
        <v>46000</v>
      </c>
      <c r="G933" s="90">
        <v>51500</v>
      </c>
      <c r="H933" s="91" t="s">
        <v>25</v>
      </c>
      <c r="I933" s="90">
        <v>50500</v>
      </c>
      <c r="J933" s="90">
        <v>48800</v>
      </c>
      <c r="K933" s="90">
        <v>51000</v>
      </c>
      <c r="L933" s="91" t="s">
        <v>25</v>
      </c>
      <c r="M933" s="90">
        <v>50700</v>
      </c>
      <c r="N933" s="90">
        <v>52100</v>
      </c>
      <c r="O933" s="90">
        <v>48200</v>
      </c>
      <c r="P933" s="90">
        <v>47500</v>
      </c>
      <c r="Q933" s="90">
        <v>45500</v>
      </c>
      <c r="R933" s="90">
        <v>45900</v>
      </c>
      <c r="S933" s="90">
        <v>46500</v>
      </c>
      <c r="T933" s="90">
        <v>48300</v>
      </c>
      <c r="U933" s="90">
        <v>49000</v>
      </c>
      <c r="V933" s="90">
        <v>52800</v>
      </c>
      <c r="W933" s="90">
        <v>52400</v>
      </c>
      <c r="X933" s="90">
        <v>54800</v>
      </c>
      <c r="Y933" t="str">
        <f t="shared" si="97"/>
        <v>09-2023</v>
      </c>
      <c r="Z933">
        <f t="shared" si="98"/>
        <v>0</v>
      </c>
      <c r="AA933">
        <f t="shared" si="99"/>
        <v>0</v>
      </c>
      <c r="AB933">
        <f t="shared" si="100"/>
        <v>0</v>
      </c>
      <c r="AC933" t="str">
        <f t="shared" si="101"/>
        <v>L36</v>
      </c>
    </row>
    <row r="934" spans="1:29">
      <c r="A934" t="str">
        <f t="shared" si="96"/>
        <v>10-2023</v>
      </c>
      <c r="B934" s="93">
        <v>45200</v>
      </c>
      <c r="C934" s="90" t="s">
        <v>24</v>
      </c>
      <c r="D934" s="90" t="s">
        <v>24</v>
      </c>
      <c r="E934" s="90" t="s">
        <v>24</v>
      </c>
      <c r="F934" s="90" t="s">
        <v>24</v>
      </c>
      <c r="G934" s="90" t="s">
        <v>24</v>
      </c>
      <c r="H934" s="90" t="s">
        <v>24</v>
      </c>
      <c r="I934" s="90" t="s">
        <v>24</v>
      </c>
      <c r="J934" s="90" t="s">
        <v>24</v>
      </c>
      <c r="K934" s="90" t="s">
        <v>24</v>
      </c>
      <c r="L934" s="90" t="s">
        <v>24</v>
      </c>
      <c r="M934" s="90" t="s">
        <v>24</v>
      </c>
      <c r="N934" s="90" t="s">
        <v>24</v>
      </c>
      <c r="O934" s="90" t="s">
        <v>24</v>
      </c>
      <c r="P934" s="90" t="s">
        <v>24</v>
      </c>
      <c r="Q934" s="90" t="s">
        <v>24</v>
      </c>
      <c r="R934" s="90" t="s">
        <v>24</v>
      </c>
      <c r="S934" s="90" t="s">
        <v>24</v>
      </c>
      <c r="T934" s="90" t="s">
        <v>24</v>
      </c>
      <c r="U934" s="90" t="s">
        <v>24</v>
      </c>
      <c r="V934" s="90" t="s">
        <v>24</v>
      </c>
      <c r="W934" s="90" t="s">
        <v>24</v>
      </c>
      <c r="X934" s="90" t="s">
        <v>24</v>
      </c>
      <c r="Y934" t="str">
        <f t="shared" si="97"/>
        <v>10-2023</v>
      </c>
      <c r="Z934">
        <f t="shared" si="98"/>
        <v>0</v>
      </c>
      <c r="AA934">
        <f t="shared" si="99"/>
        <v>0</v>
      </c>
      <c r="AB934" t="str">
        <f t="shared" si="100"/>
        <v>L24</v>
      </c>
      <c r="AC934" t="str">
        <f t="shared" si="101"/>
        <v>L36</v>
      </c>
    </row>
    <row r="935" spans="1:29">
      <c r="A935" t="str">
        <f t="shared" si="96"/>
        <v>10-2023</v>
      </c>
      <c r="B935" s="93">
        <v>45201</v>
      </c>
      <c r="C935" s="90" t="s">
        <v>24</v>
      </c>
      <c r="D935" s="90" t="s">
        <v>24</v>
      </c>
      <c r="E935" s="90" t="s">
        <v>24</v>
      </c>
      <c r="F935" s="90" t="s">
        <v>24</v>
      </c>
      <c r="G935" s="90" t="s">
        <v>24</v>
      </c>
      <c r="H935" s="90" t="s">
        <v>24</v>
      </c>
      <c r="I935" s="90" t="s">
        <v>24</v>
      </c>
      <c r="J935" s="90" t="s">
        <v>24</v>
      </c>
      <c r="K935" s="90" t="s">
        <v>24</v>
      </c>
      <c r="L935" s="90" t="s">
        <v>24</v>
      </c>
      <c r="M935" s="90" t="s">
        <v>24</v>
      </c>
      <c r="N935" s="90" t="s">
        <v>24</v>
      </c>
      <c r="O935" s="90" t="s">
        <v>24</v>
      </c>
      <c r="P935" s="90" t="s">
        <v>24</v>
      </c>
      <c r="Q935" s="90" t="s">
        <v>24</v>
      </c>
      <c r="R935" s="90" t="s">
        <v>24</v>
      </c>
      <c r="S935" s="90" t="s">
        <v>24</v>
      </c>
      <c r="T935" s="90" t="s">
        <v>24</v>
      </c>
      <c r="U935" s="90" t="s">
        <v>24</v>
      </c>
      <c r="V935" s="90" t="s">
        <v>24</v>
      </c>
      <c r="W935" s="90" t="s">
        <v>24</v>
      </c>
      <c r="X935" s="90" t="s">
        <v>24</v>
      </c>
      <c r="Y935" t="str">
        <f t="shared" si="97"/>
        <v>10-2023</v>
      </c>
      <c r="Z935">
        <f t="shared" si="98"/>
        <v>0</v>
      </c>
      <c r="AA935">
        <f t="shared" si="99"/>
        <v>0</v>
      </c>
      <c r="AB935" t="str">
        <f t="shared" si="100"/>
        <v>L24</v>
      </c>
      <c r="AC935" t="str">
        <f t="shared" si="101"/>
        <v>L36</v>
      </c>
    </row>
    <row r="936" spans="1:29">
      <c r="A936" t="str">
        <f t="shared" si="96"/>
        <v>10-2023</v>
      </c>
      <c r="B936" s="93">
        <v>45202</v>
      </c>
      <c r="C936" s="90">
        <v>50200</v>
      </c>
      <c r="D936" s="90">
        <v>51000</v>
      </c>
      <c r="E936" s="90">
        <v>49100</v>
      </c>
      <c r="F936" s="90">
        <v>45800</v>
      </c>
      <c r="G936" s="90">
        <v>51200</v>
      </c>
      <c r="H936" s="91" t="s">
        <v>25</v>
      </c>
      <c r="I936" s="90">
        <v>50500</v>
      </c>
      <c r="J936" s="90">
        <v>48300</v>
      </c>
      <c r="K936" s="90">
        <v>50700</v>
      </c>
      <c r="L936" s="91" t="s">
        <v>25</v>
      </c>
      <c r="M936" s="90">
        <v>50500</v>
      </c>
      <c r="N936" s="90">
        <v>52000</v>
      </c>
      <c r="O936" s="90">
        <v>48000</v>
      </c>
      <c r="P936" s="90">
        <v>47500</v>
      </c>
      <c r="Q936" s="90">
        <v>45300</v>
      </c>
      <c r="R936" s="90">
        <v>45700</v>
      </c>
      <c r="S936" s="90">
        <v>46100</v>
      </c>
      <c r="T936" s="90">
        <v>48100</v>
      </c>
      <c r="U936" s="90">
        <v>48700</v>
      </c>
      <c r="V936" s="90">
        <v>52800</v>
      </c>
      <c r="W936" s="90">
        <v>51700</v>
      </c>
      <c r="X936" s="90">
        <v>54500</v>
      </c>
      <c r="Y936" t="str">
        <f t="shared" si="97"/>
        <v>10-2023</v>
      </c>
      <c r="Z936">
        <f t="shared" si="98"/>
        <v>0</v>
      </c>
      <c r="AA936">
        <f t="shared" si="99"/>
        <v>0</v>
      </c>
      <c r="AB936" t="str">
        <f t="shared" si="100"/>
        <v>L24</v>
      </c>
      <c r="AC936" t="str">
        <f t="shared" si="101"/>
        <v>L36</v>
      </c>
    </row>
    <row r="937" spans="1:29">
      <c r="A937" t="str">
        <f t="shared" si="96"/>
        <v>10-2023</v>
      </c>
      <c r="B937" s="93">
        <v>45203</v>
      </c>
      <c r="C937" s="90">
        <v>50000</v>
      </c>
      <c r="D937" s="90">
        <v>51000</v>
      </c>
      <c r="E937" s="90">
        <v>49200</v>
      </c>
      <c r="F937" s="90">
        <v>46200</v>
      </c>
      <c r="G937" s="90">
        <v>51500</v>
      </c>
      <c r="H937" s="91" t="s">
        <v>25</v>
      </c>
      <c r="I937" s="90">
        <v>50500</v>
      </c>
      <c r="J937" s="90">
        <v>48400</v>
      </c>
      <c r="K937" s="90">
        <v>50700</v>
      </c>
      <c r="L937" s="91" t="s">
        <v>25</v>
      </c>
      <c r="M937" s="90">
        <v>50500</v>
      </c>
      <c r="N937" s="90">
        <v>51700</v>
      </c>
      <c r="O937" s="90">
        <v>48000</v>
      </c>
      <c r="P937" s="90">
        <v>47400</v>
      </c>
      <c r="Q937" s="90">
        <v>45800</v>
      </c>
      <c r="R937" s="90">
        <v>46300</v>
      </c>
      <c r="S937" s="90">
        <v>46300</v>
      </c>
      <c r="T937" s="90">
        <v>48500</v>
      </c>
      <c r="U937" s="90">
        <v>49200</v>
      </c>
      <c r="V937" s="90">
        <v>52800</v>
      </c>
      <c r="W937" s="90">
        <v>51700</v>
      </c>
      <c r="X937" s="90">
        <v>54500</v>
      </c>
      <c r="Y937" t="str">
        <f t="shared" si="97"/>
        <v>10-2023</v>
      </c>
      <c r="Z937">
        <f t="shared" si="98"/>
        <v>0</v>
      </c>
      <c r="AA937">
        <f t="shared" si="99"/>
        <v>0</v>
      </c>
      <c r="AB937" t="str">
        <f t="shared" si="100"/>
        <v>L24</v>
      </c>
      <c r="AC937" t="str">
        <f t="shared" si="101"/>
        <v>L36</v>
      </c>
    </row>
    <row r="938" spans="1:29">
      <c r="A938" t="str">
        <f t="shared" si="96"/>
        <v>10-2023</v>
      </c>
      <c r="B938" s="93">
        <v>45204</v>
      </c>
      <c r="C938" s="90">
        <v>50300</v>
      </c>
      <c r="D938" s="90">
        <v>51300</v>
      </c>
      <c r="E938" s="90">
        <v>49200</v>
      </c>
      <c r="F938" s="90">
        <v>46300</v>
      </c>
      <c r="G938" s="90">
        <v>51600</v>
      </c>
      <c r="H938" s="91" t="s">
        <v>25</v>
      </c>
      <c r="I938" s="90">
        <v>51000</v>
      </c>
      <c r="J938" s="90">
        <v>48700</v>
      </c>
      <c r="K938" s="90">
        <v>51200</v>
      </c>
      <c r="L938" s="91" t="s">
        <v>25</v>
      </c>
      <c r="M938" s="90">
        <v>50800</v>
      </c>
      <c r="N938" s="90">
        <v>51700</v>
      </c>
      <c r="O938" s="90">
        <v>48300</v>
      </c>
      <c r="P938" s="90">
        <v>47800</v>
      </c>
      <c r="Q938" s="90">
        <v>46500</v>
      </c>
      <c r="R938" s="90">
        <v>47200</v>
      </c>
      <c r="S938" s="90">
        <v>46800</v>
      </c>
      <c r="T938" s="90">
        <v>48600</v>
      </c>
      <c r="U938" s="90">
        <v>49500</v>
      </c>
      <c r="V938" s="90">
        <v>52800</v>
      </c>
      <c r="W938" s="90">
        <v>51700</v>
      </c>
      <c r="X938" s="90">
        <v>54700</v>
      </c>
      <c r="Y938" t="str">
        <f t="shared" si="97"/>
        <v>10-2023</v>
      </c>
      <c r="Z938">
        <f t="shared" si="98"/>
        <v>0</v>
      </c>
      <c r="AA938">
        <f t="shared" si="99"/>
        <v>0</v>
      </c>
      <c r="AB938" t="str">
        <f t="shared" si="100"/>
        <v>L24</v>
      </c>
      <c r="AC938" t="str">
        <f t="shared" si="101"/>
        <v>L36</v>
      </c>
    </row>
    <row r="939" spans="1:29">
      <c r="A939" t="str">
        <f t="shared" si="96"/>
        <v>10-2023</v>
      </c>
      <c r="B939" s="93">
        <v>45205</v>
      </c>
      <c r="C939" s="90">
        <v>50600</v>
      </c>
      <c r="D939" s="90">
        <v>51500</v>
      </c>
      <c r="E939" s="90">
        <v>49500</v>
      </c>
      <c r="F939" s="90">
        <v>47000</v>
      </c>
      <c r="G939" s="90">
        <v>52400</v>
      </c>
      <c r="H939" s="91" t="s">
        <v>25</v>
      </c>
      <c r="I939" s="90">
        <v>51000</v>
      </c>
      <c r="J939" s="90">
        <v>49200</v>
      </c>
      <c r="K939" s="90">
        <v>51700</v>
      </c>
      <c r="L939" s="91" t="s">
        <v>25</v>
      </c>
      <c r="M939" s="90">
        <v>51200</v>
      </c>
      <c r="N939" s="90">
        <v>51700</v>
      </c>
      <c r="O939" s="90">
        <v>48700</v>
      </c>
      <c r="P939" s="90">
        <v>47900</v>
      </c>
      <c r="Q939" s="90">
        <v>46800</v>
      </c>
      <c r="R939" s="90">
        <v>47300</v>
      </c>
      <c r="S939" s="90">
        <v>47300</v>
      </c>
      <c r="T939" s="90">
        <v>49300</v>
      </c>
      <c r="U939" s="90">
        <v>50000</v>
      </c>
      <c r="V939" s="90">
        <v>52800</v>
      </c>
      <c r="W939" s="90">
        <v>52300</v>
      </c>
      <c r="X939" s="90">
        <v>55600</v>
      </c>
      <c r="Y939" t="str">
        <f t="shared" si="97"/>
        <v>10-2023</v>
      </c>
      <c r="Z939">
        <f t="shared" si="98"/>
        <v>0</v>
      </c>
      <c r="AA939">
        <f t="shared" si="99"/>
        <v>0</v>
      </c>
      <c r="AB939" t="str">
        <f t="shared" si="100"/>
        <v>L24</v>
      </c>
      <c r="AC939" t="str">
        <f t="shared" si="101"/>
        <v>L36</v>
      </c>
    </row>
    <row r="940" spans="1:29">
      <c r="A940" t="str">
        <f t="shared" si="96"/>
        <v>10-2023</v>
      </c>
      <c r="B940" s="93">
        <v>45206</v>
      </c>
      <c r="C940" s="90">
        <v>50600</v>
      </c>
      <c r="D940" s="90">
        <v>51500</v>
      </c>
      <c r="E940" s="90">
        <v>49400</v>
      </c>
      <c r="F940" s="90">
        <v>46500</v>
      </c>
      <c r="G940" s="90">
        <v>52400</v>
      </c>
      <c r="H940" s="91" t="s">
        <v>25</v>
      </c>
      <c r="I940" s="90">
        <v>51000</v>
      </c>
      <c r="J940" s="90">
        <v>49200</v>
      </c>
      <c r="K940" s="90">
        <v>51700</v>
      </c>
      <c r="L940" s="91" t="s">
        <v>25</v>
      </c>
      <c r="M940" s="90">
        <v>51000</v>
      </c>
      <c r="N940" s="90">
        <v>51700</v>
      </c>
      <c r="O940" s="90">
        <v>48500</v>
      </c>
      <c r="P940" s="90">
        <v>47800</v>
      </c>
      <c r="Q940" s="90">
        <v>46300</v>
      </c>
      <c r="R940" s="90">
        <v>47200</v>
      </c>
      <c r="S940" s="90">
        <v>47000</v>
      </c>
      <c r="T940" s="90">
        <v>48800</v>
      </c>
      <c r="U940" s="90">
        <v>50000</v>
      </c>
      <c r="V940" s="90">
        <v>52800</v>
      </c>
      <c r="W940" s="90">
        <v>52300</v>
      </c>
      <c r="X940" s="90">
        <v>55600</v>
      </c>
      <c r="Y940" t="str">
        <f t="shared" si="97"/>
        <v>10-2023</v>
      </c>
      <c r="Z940">
        <f t="shared" si="98"/>
        <v>0</v>
      </c>
      <c r="AA940">
        <f t="shared" si="99"/>
        <v>0</v>
      </c>
      <c r="AB940" t="str">
        <f t="shared" si="100"/>
        <v>L24</v>
      </c>
      <c r="AC940" t="str">
        <f t="shared" si="101"/>
        <v>L36</v>
      </c>
    </row>
    <row r="941" spans="1:29">
      <c r="A941" t="str">
        <f t="shared" si="96"/>
        <v>10-2023</v>
      </c>
      <c r="B941" s="93">
        <v>45207</v>
      </c>
      <c r="C941" s="90" t="s">
        <v>24</v>
      </c>
      <c r="D941" s="90" t="s">
        <v>24</v>
      </c>
      <c r="E941" s="90" t="s">
        <v>24</v>
      </c>
      <c r="F941" s="90" t="s">
        <v>24</v>
      </c>
      <c r="G941" s="90" t="s">
        <v>24</v>
      </c>
      <c r="H941" s="90" t="s">
        <v>24</v>
      </c>
      <c r="I941" s="90" t="s">
        <v>24</v>
      </c>
      <c r="J941" s="90" t="s">
        <v>24</v>
      </c>
      <c r="K941" s="90" t="s">
        <v>24</v>
      </c>
      <c r="L941" s="90" t="s">
        <v>24</v>
      </c>
      <c r="M941" s="90" t="s">
        <v>24</v>
      </c>
      <c r="N941" s="90" t="s">
        <v>24</v>
      </c>
      <c r="O941" s="90" t="s">
        <v>24</v>
      </c>
      <c r="P941" s="90" t="s">
        <v>24</v>
      </c>
      <c r="Q941" s="90" t="s">
        <v>24</v>
      </c>
      <c r="R941" s="90" t="s">
        <v>24</v>
      </c>
      <c r="S941" s="90" t="s">
        <v>24</v>
      </c>
      <c r="T941" s="90" t="s">
        <v>24</v>
      </c>
      <c r="U941" s="90" t="s">
        <v>24</v>
      </c>
      <c r="V941" s="90" t="s">
        <v>24</v>
      </c>
      <c r="W941" s="90" t="s">
        <v>24</v>
      </c>
      <c r="X941" s="90" t="s">
        <v>24</v>
      </c>
      <c r="Y941" t="str">
        <f t="shared" si="97"/>
        <v>10-2023</v>
      </c>
      <c r="Z941">
        <f t="shared" si="98"/>
        <v>0</v>
      </c>
      <c r="AA941">
        <f t="shared" si="99"/>
        <v>0</v>
      </c>
      <c r="AB941" t="str">
        <f t="shared" si="100"/>
        <v>L24</v>
      </c>
      <c r="AC941" t="str">
        <f t="shared" si="101"/>
        <v>L36</v>
      </c>
    </row>
    <row r="942" spans="1:29">
      <c r="A942" t="str">
        <f t="shared" si="96"/>
        <v>10-2023</v>
      </c>
      <c r="B942" s="93">
        <v>45208</v>
      </c>
      <c r="C942" s="90">
        <v>50600</v>
      </c>
      <c r="D942" s="90">
        <v>51000</v>
      </c>
      <c r="E942" s="90">
        <v>48400</v>
      </c>
      <c r="F942" s="90">
        <v>46100</v>
      </c>
      <c r="G942" s="90">
        <v>52400</v>
      </c>
      <c r="H942" s="91" t="s">
        <v>25</v>
      </c>
      <c r="I942" s="90">
        <v>50500</v>
      </c>
      <c r="J942" s="90">
        <v>49200</v>
      </c>
      <c r="K942" s="90">
        <v>51700</v>
      </c>
      <c r="L942" s="91" t="s">
        <v>25</v>
      </c>
      <c r="M942" s="90">
        <v>50900</v>
      </c>
      <c r="N942" s="90">
        <v>51700</v>
      </c>
      <c r="O942" s="90">
        <v>48000</v>
      </c>
      <c r="P942" s="90">
        <v>47500</v>
      </c>
      <c r="Q942" s="90">
        <v>46100</v>
      </c>
      <c r="R942" s="90">
        <v>46800</v>
      </c>
      <c r="S942" s="90">
        <v>46800</v>
      </c>
      <c r="T942" s="90">
        <v>48800</v>
      </c>
      <c r="U942" s="90">
        <v>49800</v>
      </c>
      <c r="V942" s="90">
        <v>52800</v>
      </c>
      <c r="W942" s="90">
        <v>52300</v>
      </c>
      <c r="X942" s="90">
        <v>55500</v>
      </c>
      <c r="Y942" t="str">
        <f t="shared" si="97"/>
        <v>10-2023</v>
      </c>
      <c r="Z942">
        <f t="shared" si="98"/>
        <v>0</v>
      </c>
      <c r="AA942">
        <f t="shared" si="99"/>
        <v>0</v>
      </c>
      <c r="AB942" t="str">
        <f t="shared" si="100"/>
        <v>L24</v>
      </c>
      <c r="AC942" t="str">
        <f t="shared" si="101"/>
        <v>L36</v>
      </c>
    </row>
    <row r="943" spans="1:29">
      <c r="A943" t="str">
        <f t="shared" si="96"/>
        <v>10-2023</v>
      </c>
      <c r="B943" s="93">
        <v>45209</v>
      </c>
      <c r="C943" s="90">
        <v>50300</v>
      </c>
      <c r="D943" s="90">
        <v>51000</v>
      </c>
      <c r="E943" s="90">
        <v>48700</v>
      </c>
      <c r="F943" s="90">
        <v>45800</v>
      </c>
      <c r="G943" s="90">
        <v>52200</v>
      </c>
      <c r="H943" s="91" t="s">
        <v>25</v>
      </c>
      <c r="I943" s="90">
        <v>50500</v>
      </c>
      <c r="J943" s="90">
        <v>48800</v>
      </c>
      <c r="K943" s="90">
        <v>51300</v>
      </c>
      <c r="L943" s="91" t="s">
        <v>25</v>
      </c>
      <c r="M943" s="90">
        <v>50700</v>
      </c>
      <c r="N943" s="90">
        <v>51400</v>
      </c>
      <c r="O943" s="90">
        <v>48000</v>
      </c>
      <c r="P943" s="90">
        <v>47200</v>
      </c>
      <c r="Q943" s="90">
        <v>45300</v>
      </c>
      <c r="R943" s="90">
        <v>46500</v>
      </c>
      <c r="S943" s="90">
        <v>46300</v>
      </c>
      <c r="T943" s="90">
        <v>48100</v>
      </c>
      <c r="U943" s="90">
        <v>49500</v>
      </c>
      <c r="V943" s="90">
        <v>52800</v>
      </c>
      <c r="W943" s="90">
        <v>52300</v>
      </c>
      <c r="X943" s="90">
        <v>55500</v>
      </c>
      <c r="Y943" t="str">
        <f t="shared" si="97"/>
        <v>10-2023</v>
      </c>
      <c r="Z943">
        <f t="shared" si="98"/>
        <v>0</v>
      </c>
      <c r="AA943">
        <f t="shared" si="99"/>
        <v>0</v>
      </c>
      <c r="AB943" t="str">
        <f t="shared" si="100"/>
        <v>L24</v>
      </c>
      <c r="AC943" t="str">
        <f t="shared" si="101"/>
        <v>L36</v>
      </c>
    </row>
    <row r="944" spans="1:29">
      <c r="A944" t="str">
        <f t="shared" si="96"/>
        <v>10-2023</v>
      </c>
      <c r="B944" s="93">
        <v>45210</v>
      </c>
      <c r="C944" s="90">
        <v>50200</v>
      </c>
      <c r="D944" s="90">
        <v>51000</v>
      </c>
      <c r="E944" s="90">
        <v>48900</v>
      </c>
      <c r="F944" s="90">
        <v>45700</v>
      </c>
      <c r="G944" s="90">
        <v>52200</v>
      </c>
      <c r="H944" s="91" t="s">
        <v>25</v>
      </c>
      <c r="I944" s="90">
        <v>50250</v>
      </c>
      <c r="J944" s="90">
        <v>48700</v>
      </c>
      <c r="K944" s="90">
        <v>51300</v>
      </c>
      <c r="L944" s="91" t="s">
        <v>25</v>
      </c>
      <c r="M944" s="90">
        <v>50600</v>
      </c>
      <c r="N944" s="90">
        <v>51400</v>
      </c>
      <c r="O944" s="90">
        <v>47800</v>
      </c>
      <c r="P944" s="90">
        <v>47200</v>
      </c>
      <c r="Q944" s="90">
        <v>45500</v>
      </c>
      <c r="R944" s="90">
        <v>46300</v>
      </c>
      <c r="S944" s="90">
        <v>46100</v>
      </c>
      <c r="T944" s="90">
        <v>48000</v>
      </c>
      <c r="U944" s="90">
        <v>49300</v>
      </c>
      <c r="V944" s="90">
        <v>52800</v>
      </c>
      <c r="W944" s="90">
        <v>52300</v>
      </c>
      <c r="X944" s="90">
        <v>55500</v>
      </c>
      <c r="Y944" t="str">
        <f t="shared" si="97"/>
        <v>10-2023</v>
      </c>
      <c r="Z944">
        <f t="shared" si="98"/>
        <v>0</v>
      </c>
      <c r="AA944">
        <f t="shared" si="99"/>
        <v>0</v>
      </c>
      <c r="AB944" t="str">
        <f t="shared" si="100"/>
        <v>L24</v>
      </c>
      <c r="AC944" t="str">
        <f t="shared" si="101"/>
        <v>L36</v>
      </c>
    </row>
    <row r="945" spans="1:29">
      <c r="A945" t="str">
        <f t="shared" si="96"/>
        <v>10-2023</v>
      </c>
      <c r="B945" s="93">
        <v>45211</v>
      </c>
      <c r="C945" s="90">
        <v>50000</v>
      </c>
      <c r="D945" s="90">
        <v>50800</v>
      </c>
      <c r="E945" s="90">
        <v>48900</v>
      </c>
      <c r="F945" s="90">
        <v>45700</v>
      </c>
      <c r="G945" s="90">
        <v>51400</v>
      </c>
      <c r="H945" s="91" t="s">
        <v>25</v>
      </c>
      <c r="I945" s="90">
        <v>50000</v>
      </c>
      <c r="J945" s="90">
        <v>48200</v>
      </c>
      <c r="K945" s="90">
        <v>51000</v>
      </c>
      <c r="L945" s="91" t="s">
        <v>25</v>
      </c>
      <c r="M945" s="90">
        <v>50100</v>
      </c>
      <c r="N945" s="90">
        <v>51100</v>
      </c>
      <c r="O945" s="90">
        <v>47300</v>
      </c>
      <c r="P945" s="90">
        <v>46800</v>
      </c>
      <c r="Q945" s="90">
        <v>45200</v>
      </c>
      <c r="R945" s="90">
        <v>45800</v>
      </c>
      <c r="S945" s="90">
        <v>45900</v>
      </c>
      <c r="T945" s="90">
        <v>47900</v>
      </c>
      <c r="U945" s="90">
        <v>48800</v>
      </c>
      <c r="V945" s="90">
        <v>51800</v>
      </c>
      <c r="W945" s="90">
        <v>52000</v>
      </c>
      <c r="X945" s="90">
        <v>55400</v>
      </c>
      <c r="Y945" t="str">
        <f t="shared" si="97"/>
        <v>10-2023</v>
      </c>
      <c r="Z945">
        <f t="shared" si="98"/>
        <v>0</v>
      </c>
      <c r="AA945">
        <f t="shared" si="99"/>
        <v>0</v>
      </c>
      <c r="AB945" t="str">
        <f t="shared" si="100"/>
        <v>L24</v>
      </c>
      <c r="AC945" t="str">
        <f t="shared" si="101"/>
        <v>L36</v>
      </c>
    </row>
    <row r="946" spans="1:29">
      <c r="A946" t="str">
        <f t="shared" si="96"/>
        <v>10-2023</v>
      </c>
      <c r="B946" s="93">
        <v>45212</v>
      </c>
      <c r="C946" s="90">
        <v>49700</v>
      </c>
      <c r="D946" s="90">
        <v>50800</v>
      </c>
      <c r="E946" s="90">
        <v>48200</v>
      </c>
      <c r="F946" s="90">
        <v>45100</v>
      </c>
      <c r="G946" s="90">
        <v>51400</v>
      </c>
      <c r="H946" s="91" t="s">
        <v>25</v>
      </c>
      <c r="I946" s="90">
        <v>49500</v>
      </c>
      <c r="J946" s="90">
        <v>47800</v>
      </c>
      <c r="K946" s="90">
        <v>50800</v>
      </c>
      <c r="L946" s="91" t="s">
        <v>25</v>
      </c>
      <c r="M946" s="90">
        <v>49800</v>
      </c>
      <c r="N946" s="90">
        <v>50900</v>
      </c>
      <c r="O946" s="90">
        <v>47000</v>
      </c>
      <c r="P946" s="90">
        <v>46800</v>
      </c>
      <c r="Q946" s="90">
        <v>44500</v>
      </c>
      <c r="R946" s="90">
        <v>45700</v>
      </c>
      <c r="S946" s="90">
        <v>45600</v>
      </c>
      <c r="T946" s="90">
        <v>47400</v>
      </c>
      <c r="U946" s="90">
        <v>48500</v>
      </c>
      <c r="V946" s="90">
        <v>51800</v>
      </c>
      <c r="W946" s="90">
        <v>51900</v>
      </c>
      <c r="X946" s="90">
        <v>55200</v>
      </c>
      <c r="Y946" t="str">
        <f t="shared" si="97"/>
        <v>10-2023</v>
      </c>
      <c r="Z946">
        <f t="shared" si="98"/>
        <v>0</v>
      </c>
      <c r="AA946">
        <f t="shared" si="99"/>
        <v>0</v>
      </c>
      <c r="AB946" t="str">
        <f t="shared" si="100"/>
        <v>L24</v>
      </c>
      <c r="AC946" t="str">
        <f t="shared" si="101"/>
        <v>L36</v>
      </c>
    </row>
    <row r="947" spans="1:29">
      <c r="A947" t="str">
        <f t="shared" si="96"/>
        <v>10-2023</v>
      </c>
      <c r="B947" s="93">
        <v>45213</v>
      </c>
      <c r="C947" s="90">
        <v>49900</v>
      </c>
      <c r="D947" s="90">
        <v>51000</v>
      </c>
      <c r="E947" s="90">
        <v>48400</v>
      </c>
      <c r="F947" s="90">
        <v>45200</v>
      </c>
      <c r="G947" s="90">
        <v>51700</v>
      </c>
      <c r="H947" s="91" t="s">
        <v>25</v>
      </c>
      <c r="I947" s="90">
        <v>50500</v>
      </c>
      <c r="J947" s="90">
        <v>47800</v>
      </c>
      <c r="K947" s="90">
        <v>51000</v>
      </c>
      <c r="L947" s="91" t="s">
        <v>25</v>
      </c>
      <c r="M947" s="90">
        <v>49800</v>
      </c>
      <c r="N947" s="90">
        <v>51000</v>
      </c>
      <c r="O947" s="90">
        <v>47400</v>
      </c>
      <c r="P947" s="90">
        <v>47000</v>
      </c>
      <c r="Q947" s="90">
        <v>45700</v>
      </c>
      <c r="R947" s="90">
        <v>46500</v>
      </c>
      <c r="S947" s="90">
        <v>46800</v>
      </c>
      <c r="T947" s="90">
        <v>47500</v>
      </c>
      <c r="U947" s="90">
        <v>49000</v>
      </c>
      <c r="V947" s="90">
        <v>51800</v>
      </c>
      <c r="W947" s="90">
        <v>51800</v>
      </c>
      <c r="X947" s="90">
        <v>55000</v>
      </c>
      <c r="Y947" t="str">
        <f t="shared" si="97"/>
        <v>10-2023</v>
      </c>
      <c r="Z947">
        <f t="shared" si="98"/>
        <v>0</v>
      </c>
      <c r="AA947">
        <f t="shared" si="99"/>
        <v>0</v>
      </c>
      <c r="AB947" t="str">
        <f t="shared" si="100"/>
        <v>L24</v>
      </c>
      <c r="AC947" t="str">
        <f t="shared" si="101"/>
        <v>L36</v>
      </c>
    </row>
    <row r="948" spans="1:29">
      <c r="A948" t="str">
        <f t="shared" si="96"/>
        <v>10-2023</v>
      </c>
      <c r="B948" s="93">
        <v>45214</v>
      </c>
      <c r="C948" s="90" t="s">
        <v>24</v>
      </c>
      <c r="D948" s="90" t="s">
        <v>24</v>
      </c>
      <c r="E948" s="90" t="s">
        <v>24</v>
      </c>
      <c r="F948" s="90" t="s">
        <v>24</v>
      </c>
      <c r="G948" s="90" t="s">
        <v>24</v>
      </c>
      <c r="H948" s="90" t="s">
        <v>24</v>
      </c>
      <c r="I948" s="90" t="s">
        <v>24</v>
      </c>
      <c r="J948" s="90" t="s">
        <v>24</v>
      </c>
      <c r="K948" s="90" t="s">
        <v>24</v>
      </c>
      <c r="L948" s="90" t="s">
        <v>24</v>
      </c>
      <c r="M948" s="90" t="s">
        <v>24</v>
      </c>
      <c r="N948" s="90" t="s">
        <v>24</v>
      </c>
      <c r="O948" s="90" t="s">
        <v>24</v>
      </c>
      <c r="P948" s="90" t="s">
        <v>24</v>
      </c>
      <c r="Q948" s="90" t="s">
        <v>24</v>
      </c>
      <c r="R948" s="90" t="s">
        <v>24</v>
      </c>
      <c r="S948" s="90" t="s">
        <v>24</v>
      </c>
      <c r="T948" s="90" t="s">
        <v>24</v>
      </c>
      <c r="U948" s="90" t="s">
        <v>24</v>
      </c>
      <c r="V948" s="90" t="s">
        <v>24</v>
      </c>
      <c r="W948" s="90" t="s">
        <v>24</v>
      </c>
      <c r="X948" s="90" t="s">
        <v>24</v>
      </c>
      <c r="Y948" t="str">
        <f t="shared" si="97"/>
        <v>10-2023</v>
      </c>
      <c r="Z948">
        <f t="shared" si="98"/>
        <v>0</v>
      </c>
      <c r="AA948">
        <f t="shared" si="99"/>
        <v>0</v>
      </c>
      <c r="AB948" t="str">
        <f t="shared" si="100"/>
        <v>L24</v>
      </c>
      <c r="AC948" t="str">
        <f t="shared" si="101"/>
        <v>L36</v>
      </c>
    </row>
    <row r="949" spans="1:29">
      <c r="A949" t="str">
        <f t="shared" si="96"/>
        <v>10-2023</v>
      </c>
      <c r="B949" s="93">
        <v>45215</v>
      </c>
      <c r="C949" s="90">
        <v>49900</v>
      </c>
      <c r="D949" s="90">
        <v>50800</v>
      </c>
      <c r="E949" s="90">
        <v>48500</v>
      </c>
      <c r="F949" s="90">
        <v>45200</v>
      </c>
      <c r="G949" s="90">
        <v>51700</v>
      </c>
      <c r="H949" s="91" t="s">
        <v>25</v>
      </c>
      <c r="I949" s="90">
        <v>50000</v>
      </c>
      <c r="J949" s="90">
        <v>47700</v>
      </c>
      <c r="K949" s="90">
        <v>51000</v>
      </c>
      <c r="L949" s="91" t="s">
        <v>25</v>
      </c>
      <c r="M949" s="90">
        <v>49800</v>
      </c>
      <c r="N949" s="90">
        <v>51000</v>
      </c>
      <c r="O949" s="90">
        <v>47300</v>
      </c>
      <c r="P949" s="90">
        <v>47000</v>
      </c>
      <c r="Q949" s="90">
        <v>45400</v>
      </c>
      <c r="R949" s="90">
        <v>46200</v>
      </c>
      <c r="S949" s="90">
        <v>46300</v>
      </c>
      <c r="T949" s="90">
        <v>47500</v>
      </c>
      <c r="U949" s="90">
        <v>49000</v>
      </c>
      <c r="V949" s="90">
        <v>51800</v>
      </c>
      <c r="W949" s="90">
        <v>51700</v>
      </c>
      <c r="X949" s="90">
        <v>55000</v>
      </c>
      <c r="Y949" t="str">
        <f t="shared" si="97"/>
        <v>10-2023</v>
      </c>
      <c r="Z949">
        <f t="shared" si="98"/>
        <v>0</v>
      </c>
      <c r="AA949">
        <f t="shared" si="99"/>
        <v>0</v>
      </c>
      <c r="AB949" t="str">
        <f t="shared" si="100"/>
        <v>L24</v>
      </c>
      <c r="AC949" t="str">
        <f t="shared" si="101"/>
        <v>L36</v>
      </c>
    </row>
    <row r="950" spans="1:29">
      <c r="A950" t="str">
        <f t="shared" si="96"/>
        <v>10-2023</v>
      </c>
      <c r="B950" s="93">
        <v>45216</v>
      </c>
      <c r="C950" s="90">
        <v>49700</v>
      </c>
      <c r="D950" s="90">
        <v>50500</v>
      </c>
      <c r="E950" s="90">
        <v>47900</v>
      </c>
      <c r="F950" s="90">
        <v>45000</v>
      </c>
      <c r="G950" s="90">
        <v>51700</v>
      </c>
      <c r="H950" s="91" t="s">
        <v>25</v>
      </c>
      <c r="I950" s="90">
        <v>49500</v>
      </c>
      <c r="J950" s="90">
        <v>47500</v>
      </c>
      <c r="K950" s="90">
        <v>51000</v>
      </c>
      <c r="L950" s="91" t="s">
        <v>25</v>
      </c>
      <c r="M950" s="90">
        <v>49500</v>
      </c>
      <c r="N950" s="90">
        <v>51000</v>
      </c>
      <c r="O950" s="90">
        <v>47300</v>
      </c>
      <c r="P950" s="90">
        <v>46500</v>
      </c>
      <c r="Q950" s="90">
        <v>45000</v>
      </c>
      <c r="R950" s="90">
        <v>46000</v>
      </c>
      <c r="S950" s="90">
        <v>45700</v>
      </c>
      <c r="T950" s="90">
        <v>47300</v>
      </c>
      <c r="U950" s="90">
        <v>48700</v>
      </c>
      <c r="V950" s="90">
        <v>51800</v>
      </c>
      <c r="W950" s="90">
        <v>51700</v>
      </c>
      <c r="X950" s="90">
        <v>55000</v>
      </c>
      <c r="Y950" t="str">
        <f t="shared" si="97"/>
        <v>10-2023</v>
      </c>
      <c r="Z950">
        <f t="shared" si="98"/>
        <v>0</v>
      </c>
      <c r="AA950">
        <f t="shared" si="99"/>
        <v>0</v>
      </c>
      <c r="AB950" t="str">
        <f t="shared" si="100"/>
        <v>L24</v>
      </c>
      <c r="AC950" t="str">
        <f t="shared" si="101"/>
        <v>L36</v>
      </c>
    </row>
    <row r="951" spans="1:29">
      <c r="A951" t="str">
        <f t="shared" si="96"/>
        <v>10-2023</v>
      </c>
      <c r="B951" s="93">
        <v>45217</v>
      </c>
      <c r="C951" s="90">
        <v>49700</v>
      </c>
      <c r="D951" s="90">
        <v>50500</v>
      </c>
      <c r="E951" s="90">
        <v>47800</v>
      </c>
      <c r="F951" s="90">
        <v>44800</v>
      </c>
      <c r="G951" s="90">
        <v>51400</v>
      </c>
      <c r="H951" s="91" t="s">
        <v>25</v>
      </c>
      <c r="I951" s="90">
        <v>49500</v>
      </c>
      <c r="J951" s="90">
        <v>47400</v>
      </c>
      <c r="K951" s="90">
        <v>50800</v>
      </c>
      <c r="L951" s="91" t="s">
        <v>25</v>
      </c>
      <c r="M951" s="90">
        <v>49400</v>
      </c>
      <c r="N951" s="90">
        <v>50700</v>
      </c>
      <c r="O951" s="90">
        <v>47200</v>
      </c>
      <c r="P951" s="90">
        <v>46500</v>
      </c>
      <c r="Q951" s="90">
        <v>45000</v>
      </c>
      <c r="R951" s="90">
        <v>45700</v>
      </c>
      <c r="S951" s="90">
        <v>45400</v>
      </c>
      <c r="T951" s="90">
        <v>47100</v>
      </c>
      <c r="U951" s="90">
        <v>48700</v>
      </c>
      <c r="V951" s="90">
        <v>51800</v>
      </c>
      <c r="W951" s="90">
        <v>51700</v>
      </c>
      <c r="X951" s="90">
        <v>55000</v>
      </c>
      <c r="Y951" t="str">
        <f t="shared" si="97"/>
        <v>10-2023</v>
      </c>
      <c r="Z951">
        <f t="shared" si="98"/>
        <v>0</v>
      </c>
      <c r="AA951">
        <f t="shared" si="99"/>
        <v>0</v>
      </c>
      <c r="AB951" t="str">
        <f t="shared" si="100"/>
        <v>L24</v>
      </c>
      <c r="AC951" t="str">
        <f t="shared" si="101"/>
        <v>L36</v>
      </c>
    </row>
    <row r="952" spans="1:29">
      <c r="A952" t="str">
        <f t="shared" si="96"/>
        <v>10-2023</v>
      </c>
      <c r="B952" s="93">
        <v>45218</v>
      </c>
      <c r="C952" s="90">
        <v>49500</v>
      </c>
      <c r="D952" s="90">
        <v>50500</v>
      </c>
      <c r="E952" s="90">
        <v>47500</v>
      </c>
      <c r="F952" s="90">
        <v>44600</v>
      </c>
      <c r="G952" s="90">
        <v>51400</v>
      </c>
      <c r="H952" s="91" t="s">
        <v>25</v>
      </c>
      <c r="I952" s="90">
        <v>49500</v>
      </c>
      <c r="J952" s="90">
        <v>47000</v>
      </c>
      <c r="K952" s="90">
        <v>50500</v>
      </c>
      <c r="L952" s="91" t="s">
        <v>25</v>
      </c>
      <c r="M952" s="90">
        <v>49000</v>
      </c>
      <c r="N952" s="90">
        <v>50700</v>
      </c>
      <c r="O952" s="90">
        <v>46800</v>
      </c>
      <c r="P952" s="90">
        <v>46200</v>
      </c>
      <c r="Q952" s="90">
        <v>44700</v>
      </c>
      <c r="R952" s="90">
        <v>45500</v>
      </c>
      <c r="S952" s="90">
        <v>45000</v>
      </c>
      <c r="T952" s="90">
        <v>47100</v>
      </c>
      <c r="U952" s="90">
        <v>48100</v>
      </c>
      <c r="V952" s="90">
        <v>51800</v>
      </c>
      <c r="W952" s="90">
        <v>51700</v>
      </c>
      <c r="X952" s="90">
        <v>54800</v>
      </c>
      <c r="Y952" t="str">
        <f t="shared" si="97"/>
        <v>10-2023</v>
      </c>
      <c r="Z952">
        <f t="shared" si="98"/>
        <v>0</v>
      </c>
      <c r="AA952">
        <f t="shared" si="99"/>
        <v>0</v>
      </c>
      <c r="AB952" t="str">
        <f t="shared" si="100"/>
        <v>L24</v>
      </c>
      <c r="AC952" t="str">
        <f t="shared" si="101"/>
        <v>L36</v>
      </c>
    </row>
    <row r="953" spans="1:29">
      <c r="A953" t="str">
        <f t="shared" si="96"/>
        <v>10-2023</v>
      </c>
      <c r="B953" s="93">
        <v>45219</v>
      </c>
      <c r="C953" s="90">
        <v>49300</v>
      </c>
      <c r="D953" s="90">
        <v>50500</v>
      </c>
      <c r="E953" s="90">
        <v>47200</v>
      </c>
      <c r="F953" s="90">
        <v>44500</v>
      </c>
      <c r="G953" s="90">
        <v>51000</v>
      </c>
      <c r="H953" s="91" t="s">
        <v>25</v>
      </c>
      <c r="I953" s="90">
        <v>49000</v>
      </c>
      <c r="J953" s="90">
        <v>46700</v>
      </c>
      <c r="K953" s="90">
        <v>50200</v>
      </c>
      <c r="L953" s="91" t="s">
        <v>25</v>
      </c>
      <c r="M953" s="90">
        <v>48700</v>
      </c>
      <c r="N953" s="90">
        <v>50300</v>
      </c>
      <c r="O953" s="90">
        <v>46400</v>
      </c>
      <c r="P953" s="90">
        <v>46000</v>
      </c>
      <c r="Q953" s="90">
        <v>44400</v>
      </c>
      <c r="R953" s="90">
        <v>45300</v>
      </c>
      <c r="S953" s="90">
        <v>44700</v>
      </c>
      <c r="T953" s="90">
        <v>46800</v>
      </c>
      <c r="U953" s="90">
        <v>48000</v>
      </c>
      <c r="V953" s="90">
        <v>50300</v>
      </c>
      <c r="W953" s="90">
        <v>51500</v>
      </c>
      <c r="X953" s="90">
        <v>54700</v>
      </c>
      <c r="Y953" t="str">
        <f t="shared" si="97"/>
        <v>10-2023</v>
      </c>
      <c r="Z953">
        <f t="shared" si="98"/>
        <v>0</v>
      </c>
      <c r="AA953">
        <f t="shared" si="99"/>
        <v>0</v>
      </c>
      <c r="AB953" t="str">
        <f t="shared" si="100"/>
        <v>L24</v>
      </c>
      <c r="AC953" t="str">
        <f t="shared" si="101"/>
        <v>L36</v>
      </c>
    </row>
    <row r="954" spans="1:29">
      <c r="A954" t="str">
        <f t="shared" si="96"/>
        <v>10-2023</v>
      </c>
      <c r="B954" s="93">
        <v>45220</v>
      </c>
      <c r="C954" s="90">
        <v>49000</v>
      </c>
      <c r="D954" s="90">
        <v>50500</v>
      </c>
      <c r="E954" s="90">
        <v>47200</v>
      </c>
      <c r="F954" s="91" t="s">
        <v>25</v>
      </c>
      <c r="G954" s="90">
        <v>51000</v>
      </c>
      <c r="H954" s="91" t="s">
        <v>25</v>
      </c>
      <c r="I954" s="90">
        <v>49000</v>
      </c>
      <c r="J954" s="90">
        <v>46700</v>
      </c>
      <c r="K954" s="90">
        <v>50200</v>
      </c>
      <c r="L954" s="91" t="s">
        <v>25</v>
      </c>
      <c r="M954" s="90">
        <v>48500</v>
      </c>
      <c r="N954" s="90">
        <v>49900</v>
      </c>
      <c r="O954" s="90">
        <v>46300</v>
      </c>
      <c r="P954" s="90">
        <v>46000</v>
      </c>
      <c r="Q954" s="90">
        <v>44700</v>
      </c>
      <c r="R954" s="90">
        <v>45500</v>
      </c>
      <c r="S954" s="90">
        <v>45200</v>
      </c>
      <c r="T954" s="91" t="s">
        <v>25</v>
      </c>
      <c r="U954" s="90">
        <v>48000</v>
      </c>
      <c r="V954" s="90">
        <v>50300</v>
      </c>
      <c r="W954" s="90">
        <v>51200</v>
      </c>
      <c r="X954" s="90">
        <v>54700</v>
      </c>
      <c r="Y954" t="str">
        <f t="shared" si="97"/>
        <v>10-2023</v>
      </c>
      <c r="Z954">
        <f t="shared" si="98"/>
        <v>0</v>
      </c>
      <c r="AA954">
        <f t="shared" si="99"/>
        <v>0</v>
      </c>
      <c r="AB954" t="str">
        <f t="shared" si="100"/>
        <v>L24</v>
      </c>
      <c r="AC954" t="str">
        <f t="shared" si="101"/>
        <v>L36</v>
      </c>
    </row>
    <row r="955" spans="1:29">
      <c r="A955" t="str">
        <f t="shared" si="96"/>
        <v>10-2023</v>
      </c>
      <c r="B955" s="93">
        <v>45221</v>
      </c>
      <c r="C955" s="90" t="s">
        <v>24</v>
      </c>
      <c r="D955" s="90" t="s">
        <v>24</v>
      </c>
      <c r="E955" s="90" t="s">
        <v>24</v>
      </c>
      <c r="F955" s="90" t="s">
        <v>24</v>
      </c>
      <c r="G955" s="90" t="s">
        <v>24</v>
      </c>
      <c r="H955" s="90" t="s">
        <v>24</v>
      </c>
      <c r="I955" s="90" t="s">
        <v>24</v>
      </c>
      <c r="J955" s="90" t="s">
        <v>24</v>
      </c>
      <c r="K955" s="90" t="s">
        <v>24</v>
      </c>
      <c r="L955" s="90" t="s">
        <v>24</v>
      </c>
      <c r="M955" s="90" t="s">
        <v>24</v>
      </c>
      <c r="N955" s="90" t="s">
        <v>24</v>
      </c>
      <c r="O955" s="90" t="s">
        <v>24</v>
      </c>
      <c r="P955" s="90" t="s">
        <v>24</v>
      </c>
      <c r="Q955" s="90" t="s">
        <v>24</v>
      </c>
      <c r="R955" s="90" t="s">
        <v>24</v>
      </c>
      <c r="S955" s="90" t="s">
        <v>24</v>
      </c>
      <c r="T955" s="90" t="s">
        <v>24</v>
      </c>
      <c r="U955" s="90" t="s">
        <v>24</v>
      </c>
      <c r="V955" s="90" t="s">
        <v>24</v>
      </c>
      <c r="W955" s="90" t="s">
        <v>24</v>
      </c>
      <c r="X955" s="90" t="s">
        <v>24</v>
      </c>
      <c r="Y955" t="str">
        <f t="shared" si="97"/>
        <v>10-2023</v>
      </c>
      <c r="Z955">
        <f t="shared" si="98"/>
        <v>0</v>
      </c>
      <c r="AA955">
        <f t="shared" si="99"/>
        <v>0</v>
      </c>
      <c r="AB955" t="str">
        <f t="shared" si="100"/>
        <v>L24</v>
      </c>
      <c r="AC955" t="str">
        <f t="shared" si="101"/>
        <v>L36</v>
      </c>
    </row>
    <row r="956" spans="1:29">
      <c r="A956" t="str">
        <f t="shared" si="96"/>
        <v>10-2023</v>
      </c>
      <c r="B956" s="93">
        <v>45222</v>
      </c>
      <c r="C956" s="90">
        <v>49000</v>
      </c>
      <c r="D956" s="91" t="s">
        <v>25</v>
      </c>
      <c r="E956" s="90">
        <v>46800</v>
      </c>
      <c r="F956" s="91" t="s">
        <v>25</v>
      </c>
      <c r="G956" s="90">
        <v>51000</v>
      </c>
      <c r="H956" s="91" t="s">
        <v>25</v>
      </c>
      <c r="I956" s="90">
        <v>48500</v>
      </c>
      <c r="J956" s="90">
        <v>46500</v>
      </c>
      <c r="K956" s="90">
        <v>50200</v>
      </c>
      <c r="L956" s="91" t="s">
        <v>25</v>
      </c>
      <c r="M956" s="90">
        <v>48300</v>
      </c>
      <c r="N956" s="90">
        <v>49900</v>
      </c>
      <c r="O956" s="90">
        <v>45800</v>
      </c>
      <c r="P956" s="90">
        <v>45700</v>
      </c>
      <c r="Q956" s="90">
        <v>44300</v>
      </c>
      <c r="R956" s="90">
        <v>44800</v>
      </c>
      <c r="S956" s="91" t="s">
        <v>25</v>
      </c>
      <c r="T956" s="91" t="s">
        <v>25</v>
      </c>
      <c r="U956" s="90">
        <v>48000</v>
      </c>
      <c r="V956" s="91" t="s">
        <v>25</v>
      </c>
      <c r="W956" s="90">
        <v>51100</v>
      </c>
      <c r="X956" s="90">
        <v>54300</v>
      </c>
      <c r="Y956" t="str">
        <f t="shared" si="97"/>
        <v>10-2023</v>
      </c>
      <c r="Z956">
        <f t="shared" si="98"/>
        <v>0</v>
      </c>
      <c r="AA956">
        <f t="shared" si="99"/>
        <v>0</v>
      </c>
      <c r="AB956" t="str">
        <f t="shared" si="100"/>
        <v>L24</v>
      </c>
      <c r="AC956" t="str">
        <f t="shared" si="101"/>
        <v>L36</v>
      </c>
    </row>
    <row r="957" spans="1:29">
      <c r="A957" t="str">
        <f t="shared" si="96"/>
        <v>10-2023</v>
      </c>
      <c r="B957" s="93">
        <v>45223</v>
      </c>
      <c r="C957" s="90" t="s">
        <v>24</v>
      </c>
      <c r="D957" s="90" t="s">
        <v>24</v>
      </c>
      <c r="E957" s="90" t="s">
        <v>24</v>
      </c>
      <c r="F957" s="90" t="s">
        <v>24</v>
      </c>
      <c r="G957" s="90" t="s">
        <v>24</v>
      </c>
      <c r="H957" s="90" t="s">
        <v>24</v>
      </c>
      <c r="I957" s="90" t="s">
        <v>24</v>
      </c>
      <c r="J957" s="90" t="s">
        <v>24</v>
      </c>
      <c r="K957" s="90" t="s">
        <v>24</v>
      </c>
      <c r="L957" s="90" t="s">
        <v>24</v>
      </c>
      <c r="M957" s="90" t="s">
        <v>24</v>
      </c>
      <c r="N957" s="90" t="s">
        <v>24</v>
      </c>
      <c r="O957" s="90" t="s">
        <v>24</v>
      </c>
      <c r="P957" s="90" t="s">
        <v>24</v>
      </c>
      <c r="Q957" s="90" t="s">
        <v>24</v>
      </c>
      <c r="R957" s="90" t="s">
        <v>24</v>
      </c>
      <c r="S957" s="90" t="s">
        <v>24</v>
      </c>
      <c r="T957" s="90" t="s">
        <v>24</v>
      </c>
      <c r="U957" s="90" t="s">
        <v>24</v>
      </c>
      <c r="V957" s="90" t="s">
        <v>24</v>
      </c>
      <c r="W957" s="90" t="s">
        <v>24</v>
      </c>
      <c r="X957" s="90" t="s">
        <v>24</v>
      </c>
      <c r="Y957" t="str">
        <f t="shared" si="97"/>
        <v>10-2023</v>
      </c>
      <c r="Z957">
        <f t="shared" si="98"/>
        <v>0</v>
      </c>
      <c r="AA957">
        <f t="shared" si="99"/>
        <v>0</v>
      </c>
      <c r="AB957" t="str">
        <f t="shared" si="100"/>
        <v>L24</v>
      </c>
      <c r="AC957" t="str">
        <f t="shared" si="101"/>
        <v>L36</v>
      </c>
    </row>
    <row r="958" spans="1:29">
      <c r="A958" t="str">
        <f t="shared" si="96"/>
        <v>10-2023</v>
      </c>
      <c r="B958" s="93">
        <v>45224</v>
      </c>
      <c r="C958" s="90">
        <v>48300</v>
      </c>
      <c r="D958" s="90">
        <v>50500</v>
      </c>
      <c r="E958" s="90">
        <v>46800</v>
      </c>
      <c r="F958" s="90">
        <v>44400</v>
      </c>
      <c r="G958" s="90">
        <v>50300</v>
      </c>
      <c r="H958" s="91" t="s">
        <v>25</v>
      </c>
      <c r="I958" s="90">
        <v>48000</v>
      </c>
      <c r="J958" s="90">
        <v>46700</v>
      </c>
      <c r="K958" s="90">
        <v>50200</v>
      </c>
      <c r="L958" s="91" t="s">
        <v>25</v>
      </c>
      <c r="M958" s="90">
        <v>48000</v>
      </c>
      <c r="N958" s="90">
        <v>49900</v>
      </c>
      <c r="O958" s="90">
        <v>46000</v>
      </c>
      <c r="P958" s="90">
        <v>45600</v>
      </c>
      <c r="Q958" s="90">
        <v>44550</v>
      </c>
      <c r="R958" s="90">
        <v>44800</v>
      </c>
      <c r="S958" s="90">
        <v>45000</v>
      </c>
      <c r="T958" s="90">
        <v>46700</v>
      </c>
      <c r="U958" s="90">
        <v>47800</v>
      </c>
      <c r="V958" s="90">
        <v>50300</v>
      </c>
      <c r="W958" s="90">
        <v>51100</v>
      </c>
      <c r="X958" s="90">
        <v>54300</v>
      </c>
      <c r="Y958" t="str">
        <f t="shared" si="97"/>
        <v>10-2023</v>
      </c>
      <c r="Z958">
        <f t="shared" si="98"/>
        <v>0</v>
      </c>
      <c r="AA958">
        <f t="shared" si="99"/>
        <v>0</v>
      </c>
      <c r="AB958" t="str">
        <f t="shared" si="100"/>
        <v>L24</v>
      </c>
      <c r="AC958" t="str">
        <f t="shared" si="101"/>
        <v>L36</v>
      </c>
    </row>
    <row r="959" spans="1:29">
      <c r="A959" t="str">
        <f t="shared" si="96"/>
        <v>10-2023</v>
      </c>
      <c r="B959" s="93">
        <v>45225</v>
      </c>
      <c r="C959" s="90">
        <v>48500</v>
      </c>
      <c r="D959" s="90">
        <v>50500</v>
      </c>
      <c r="E959" s="90">
        <v>47250</v>
      </c>
      <c r="F959" s="90">
        <v>44500</v>
      </c>
      <c r="G959" s="90">
        <v>50300</v>
      </c>
      <c r="H959" s="91" t="s">
        <v>25</v>
      </c>
      <c r="I959" s="90">
        <v>48000</v>
      </c>
      <c r="J959" s="90">
        <v>47000</v>
      </c>
      <c r="K959" s="90">
        <v>50200</v>
      </c>
      <c r="L959" s="91" t="s">
        <v>25</v>
      </c>
      <c r="M959" s="90">
        <v>48100</v>
      </c>
      <c r="N959" s="90">
        <v>49900</v>
      </c>
      <c r="O959" s="90">
        <v>46200</v>
      </c>
      <c r="P959" s="90">
        <v>46200</v>
      </c>
      <c r="Q959" s="90">
        <v>44600</v>
      </c>
      <c r="R959" s="90">
        <v>45000</v>
      </c>
      <c r="S959" s="90">
        <v>45000</v>
      </c>
      <c r="T959" s="90">
        <v>46800</v>
      </c>
      <c r="U959" s="90">
        <v>48000</v>
      </c>
      <c r="V959" s="90">
        <v>50300</v>
      </c>
      <c r="W959" s="90">
        <v>51000</v>
      </c>
      <c r="X959" s="90">
        <v>54300</v>
      </c>
      <c r="Y959" t="str">
        <f t="shared" si="97"/>
        <v>10-2023</v>
      </c>
      <c r="Z959">
        <f t="shared" si="98"/>
        <v>0</v>
      </c>
      <c r="AA959">
        <f t="shared" si="99"/>
        <v>0</v>
      </c>
      <c r="AB959" t="str">
        <f t="shared" si="100"/>
        <v>L24</v>
      </c>
      <c r="AC959" t="str">
        <f t="shared" si="101"/>
        <v>L36</v>
      </c>
    </row>
    <row r="960" spans="1:29">
      <c r="A960" t="str">
        <f t="shared" si="96"/>
        <v>10-2023</v>
      </c>
      <c r="B960" s="93">
        <v>45226</v>
      </c>
      <c r="C960" s="90">
        <v>48800</v>
      </c>
      <c r="D960" s="90">
        <v>50500</v>
      </c>
      <c r="E960" s="90">
        <v>47700</v>
      </c>
      <c r="F960" s="90">
        <v>45000</v>
      </c>
      <c r="G960" s="90">
        <v>50500</v>
      </c>
      <c r="H960" s="91" t="s">
        <v>25</v>
      </c>
      <c r="I960" s="90">
        <v>48500</v>
      </c>
      <c r="J960" s="90">
        <v>47400</v>
      </c>
      <c r="K960" s="90">
        <v>50400</v>
      </c>
      <c r="L960" s="91" t="s">
        <v>25</v>
      </c>
      <c r="M960" s="90">
        <v>48500</v>
      </c>
      <c r="N960" s="90">
        <v>49900</v>
      </c>
      <c r="O960" s="90">
        <v>47000</v>
      </c>
      <c r="P960" s="90">
        <v>46200</v>
      </c>
      <c r="Q960" s="90">
        <v>45000</v>
      </c>
      <c r="R960" s="90">
        <v>45500</v>
      </c>
      <c r="S960" s="90">
        <v>45500</v>
      </c>
      <c r="T960" s="90">
        <v>47300</v>
      </c>
      <c r="U960" s="90">
        <v>48200</v>
      </c>
      <c r="V960" s="90">
        <v>50300</v>
      </c>
      <c r="W960" s="90">
        <v>51000</v>
      </c>
      <c r="X960" s="90">
        <v>54100</v>
      </c>
      <c r="Y960" t="str">
        <f t="shared" si="97"/>
        <v>10-2023</v>
      </c>
      <c r="Z960">
        <f t="shared" si="98"/>
        <v>0</v>
      </c>
      <c r="AA960">
        <f t="shared" si="99"/>
        <v>0</v>
      </c>
      <c r="AB960" t="str">
        <f t="shared" si="100"/>
        <v>L24</v>
      </c>
      <c r="AC960" t="str">
        <f t="shared" si="101"/>
        <v>L36</v>
      </c>
    </row>
    <row r="961" spans="1:29">
      <c r="A961" t="str">
        <f t="shared" si="96"/>
        <v>10-2023</v>
      </c>
      <c r="B961" s="93">
        <v>45227</v>
      </c>
      <c r="C961" s="90">
        <v>48800</v>
      </c>
      <c r="D961" s="90">
        <v>50500</v>
      </c>
      <c r="E961" s="90">
        <v>47700</v>
      </c>
      <c r="F961" s="90">
        <v>45000</v>
      </c>
      <c r="G961" s="90">
        <v>50500</v>
      </c>
      <c r="H961" s="91" t="s">
        <v>25</v>
      </c>
      <c r="I961" s="90">
        <v>49000</v>
      </c>
      <c r="J961" s="90">
        <v>47600</v>
      </c>
      <c r="K961" s="90">
        <v>50400</v>
      </c>
      <c r="L961" s="91" t="s">
        <v>25</v>
      </c>
      <c r="M961" s="90">
        <v>48800</v>
      </c>
      <c r="N961" s="90">
        <v>49900</v>
      </c>
      <c r="O961" s="90">
        <v>46800</v>
      </c>
      <c r="P961" s="90">
        <v>46200</v>
      </c>
      <c r="Q961" s="90">
        <v>45000</v>
      </c>
      <c r="R961" s="90">
        <v>45500</v>
      </c>
      <c r="S961" s="90">
        <v>45500</v>
      </c>
      <c r="T961" s="90">
        <v>47300</v>
      </c>
      <c r="U961" s="90">
        <v>48200</v>
      </c>
      <c r="V961" s="90">
        <v>50300</v>
      </c>
      <c r="W961" s="90">
        <v>51000</v>
      </c>
      <c r="X961" s="90">
        <v>54100</v>
      </c>
      <c r="Y961" t="str">
        <f t="shared" si="97"/>
        <v>10-2023</v>
      </c>
      <c r="Z961">
        <f t="shared" si="98"/>
        <v>0</v>
      </c>
      <c r="AA961">
        <f t="shared" si="99"/>
        <v>0</v>
      </c>
      <c r="AB961" t="str">
        <f t="shared" si="100"/>
        <v>L24</v>
      </c>
      <c r="AC961" t="str">
        <f t="shared" si="101"/>
        <v>L36</v>
      </c>
    </row>
    <row r="962" spans="1:29">
      <c r="A962" t="str">
        <f t="shared" si="96"/>
        <v>10-2023</v>
      </c>
      <c r="B962" s="93">
        <v>45228</v>
      </c>
      <c r="C962" s="90" t="s">
        <v>24</v>
      </c>
      <c r="D962" s="90" t="s">
        <v>24</v>
      </c>
      <c r="E962" s="90" t="s">
        <v>24</v>
      </c>
      <c r="F962" s="90" t="s">
        <v>24</v>
      </c>
      <c r="G962" s="90" t="s">
        <v>24</v>
      </c>
      <c r="H962" s="90" t="s">
        <v>24</v>
      </c>
      <c r="I962" s="90" t="s">
        <v>24</v>
      </c>
      <c r="J962" s="90" t="s">
        <v>24</v>
      </c>
      <c r="K962" s="90" t="s">
        <v>24</v>
      </c>
      <c r="L962" s="90" t="s">
        <v>24</v>
      </c>
      <c r="M962" s="90" t="s">
        <v>24</v>
      </c>
      <c r="N962" s="90" t="s">
        <v>24</v>
      </c>
      <c r="O962" s="90" t="s">
        <v>24</v>
      </c>
      <c r="P962" s="90" t="s">
        <v>24</v>
      </c>
      <c r="Q962" s="90" t="s">
        <v>24</v>
      </c>
      <c r="R962" s="90" t="s">
        <v>24</v>
      </c>
      <c r="S962" s="90" t="s">
        <v>24</v>
      </c>
      <c r="T962" s="90" t="s">
        <v>24</v>
      </c>
      <c r="U962" s="90" t="s">
        <v>24</v>
      </c>
      <c r="V962" s="90" t="s">
        <v>24</v>
      </c>
      <c r="W962" s="90" t="s">
        <v>24</v>
      </c>
      <c r="X962" s="90" t="s">
        <v>24</v>
      </c>
      <c r="Y962" t="str">
        <f t="shared" si="97"/>
        <v>10-2023</v>
      </c>
      <c r="Z962">
        <f t="shared" si="98"/>
        <v>0</v>
      </c>
      <c r="AA962">
        <f t="shared" si="99"/>
        <v>0</v>
      </c>
      <c r="AB962" t="str">
        <f t="shared" si="100"/>
        <v>L24</v>
      </c>
      <c r="AC962" t="str">
        <f t="shared" si="101"/>
        <v>L36</v>
      </c>
    </row>
    <row r="963" spans="1:29">
      <c r="A963" t="str">
        <f t="shared" si="96"/>
        <v>10-2023</v>
      </c>
      <c r="B963" s="93">
        <v>45229</v>
      </c>
      <c r="C963" s="90">
        <v>48900</v>
      </c>
      <c r="D963" s="90">
        <v>50500</v>
      </c>
      <c r="E963" s="90">
        <v>48300</v>
      </c>
      <c r="F963" s="90">
        <v>45200</v>
      </c>
      <c r="G963" s="90">
        <v>50500</v>
      </c>
      <c r="H963" s="91" t="s">
        <v>25</v>
      </c>
      <c r="I963" s="90">
        <v>49000</v>
      </c>
      <c r="J963" s="90">
        <v>48000</v>
      </c>
      <c r="K963" s="90">
        <v>50400</v>
      </c>
      <c r="L963" s="91" t="s">
        <v>25</v>
      </c>
      <c r="M963" s="90">
        <v>49400</v>
      </c>
      <c r="N963" s="90">
        <v>49900</v>
      </c>
      <c r="O963" s="90">
        <v>47500</v>
      </c>
      <c r="P963" s="90">
        <v>46600</v>
      </c>
      <c r="Q963" s="90">
        <v>45000</v>
      </c>
      <c r="R963" s="90">
        <v>45400</v>
      </c>
      <c r="S963" s="90">
        <v>45500</v>
      </c>
      <c r="T963" s="90">
        <v>47500</v>
      </c>
      <c r="U963" s="90">
        <v>48200</v>
      </c>
      <c r="V963" s="90">
        <v>50300</v>
      </c>
      <c r="W963" s="90">
        <v>50700</v>
      </c>
      <c r="X963" s="90">
        <v>53900</v>
      </c>
      <c r="Y963" t="str">
        <f t="shared" si="97"/>
        <v>10-2023</v>
      </c>
      <c r="Z963">
        <f t="shared" si="98"/>
        <v>0</v>
      </c>
      <c r="AA963">
        <f t="shared" si="99"/>
        <v>0</v>
      </c>
      <c r="AB963" t="str">
        <f t="shared" si="100"/>
        <v>L24</v>
      </c>
      <c r="AC963" t="str">
        <f t="shared" si="101"/>
        <v>L36</v>
      </c>
    </row>
    <row r="964" spans="1:29">
      <c r="A964" t="str">
        <f t="shared" si="96"/>
        <v>10-2023</v>
      </c>
      <c r="B964" s="93">
        <v>45230</v>
      </c>
      <c r="C964" s="90">
        <v>48900</v>
      </c>
      <c r="D964" s="90">
        <v>50200</v>
      </c>
      <c r="E964" s="90">
        <v>48000</v>
      </c>
      <c r="F964" s="90">
        <v>45000</v>
      </c>
      <c r="G964" s="90">
        <v>50400</v>
      </c>
      <c r="H964" s="91" t="s">
        <v>25</v>
      </c>
      <c r="I964" s="90">
        <v>49000</v>
      </c>
      <c r="J964" s="90">
        <v>48000</v>
      </c>
      <c r="K964" s="90">
        <v>49700</v>
      </c>
      <c r="L964" s="91" t="s">
        <v>25</v>
      </c>
      <c r="M964" s="90">
        <v>49400</v>
      </c>
      <c r="N964" s="90">
        <v>49900</v>
      </c>
      <c r="O964" s="90">
        <v>47500</v>
      </c>
      <c r="P964" s="90">
        <v>46600</v>
      </c>
      <c r="Q964" s="90">
        <v>44800</v>
      </c>
      <c r="R964" s="90">
        <v>45200</v>
      </c>
      <c r="S964" s="90">
        <v>45200</v>
      </c>
      <c r="T964" s="90">
        <v>47300</v>
      </c>
      <c r="U964" s="90">
        <v>48200</v>
      </c>
      <c r="V964" s="90">
        <v>50300</v>
      </c>
      <c r="W964" s="90">
        <v>50700</v>
      </c>
      <c r="X964" s="90">
        <v>53900</v>
      </c>
      <c r="Y964" t="str">
        <f t="shared" si="97"/>
        <v>10-2023</v>
      </c>
      <c r="Z964">
        <f t="shared" si="98"/>
        <v>0</v>
      </c>
      <c r="AA964">
        <f t="shared" si="99"/>
        <v>0</v>
      </c>
      <c r="AB964" t="str">
        <f t="shared" si="100"/>
        <v>L24</v>
      </c>
      <c r="AC964" t="str">
        <f t="shared" si="101"/>
        <v>L36</v>
      </c>
    </row>
    <row r="965" spans="1:29">
      <c r="A965" t="str">
        <f t="shared" si="96"/>
        <v>11-2023</v>
      </c>
      <c r="B965" s="93">
        <v>45231</v>
      </c>
      <c r="C965" s="90">
        <v>48900</v>
      </c>
      <c r="D965" s="90">
        <v>50000</v>
      </c>
      <c r="E965" s="90">
        <v>47700</v>
      </c>
      <c r="F965" s="90">
        <v>44800</v>
      </c>
      <c r="G965" s="90">
        <v>50400</v>
      </c>
      <c r="H965" s="91" t="s">
        <v>25</v>
      </c>
      <c r="I965" s="90">
        <v>48500</v>
      </c>
      <c r="J965" s="90">
        <v>47700</v>
      </c>
      <c r="K965" s="90">
        <v>49700</v>
      </c>
      <c r="L965" s="91" t="s">
        <v>25</v>
      </c>
      <c r="M965" s="90">
        <v>49200</v>
      </c>
      <c r="N965" s="90">
        <v>49800</v>
      </c>
      <c r="O965" s="90">
        <v>47200</v>
      </c>
      <c r="P965" s="90">
        <v>46200</v>
      </c>
      <c r="Q965" s="90">
        <v>44200</v>
      </c>
      <c r="R965" s="90">
        <v>44900</v>
      </c>
      <c r="S965" s="90">
        <v>45000</v>
      </c>
      <c r="T965" s="90">
        <v>47100</v>
      </c>
      <c r="U965" s="90">
        <v>48200</v>
      </c>
      <c r="V965" s="90">
        <v>50300</v>
      </c>
      <c r="W965" s="90">
        <v>50700</v>
      </c>
      <c r="X965" s="90">
        <v>53600</v>
      </c>
      <c r="Y965" t="str">
        <f t="shared" si="97"/>
        <v>11-2023</v>
      </c>
      <c r="Z965">
        <f t="shared" si="98"/>
        <v>0</v>
      </c>
      <c r="AA965">
        <f t="shared" si="99"/>
        <v>0</v>
      </c>
      <c r="AB965" t="str">
        <f t="shared" si="100"/>
        <v>L24</v>
      </c>
      <c r="AC965" t="str">
        <f t="shared" si="101"/>
        <v>L36</v>
      </c>
    </row>
    <row r="966" spans="1:29">
      <c r="A966" t="str">
        <f t="shared" si="96"/>
        <v>11-2023</v>
      </c>
      <c r="B966" s="93">
        <v>45232</v>
      </c>
      <c r="C966" s="90">
        <v>48500</v>
      </c>
      <c r="D966" s="90">
        <v>49800</v>
      </c>
      <c r="E966" s="90">
        <v>47500</v>
      </c>
      <c r="F966" s="90">
        <v>44700</v>
      </c>
      <c r="G966" s="90">
        <v>49800</v>
      </c>
      <c r="H966" s="91" t="s">
        <v>25</v>
      </c>
      <c r="I966" s="90">
        <v>48500</v>
      </c>
      <c r="J966" s="90">
        <v>47500</v>
      </c>
      <c r="K966" s="90">
        <v>49700</v>
      </c>
      <c r="L966" s="91" t="s">
        <v>25</v>
      </c>
      <c r="M966" s="90">
        <v>49000</v>
      </c>
      <c r="N966" s="90">
        <v>49800</v>
      </c>
      <c r="O966" s="90">
        <v>46700</v>
      </c>
      <c r="P966" s="90">
        <v>46200</v>
      </c>
      <c r="Q966" s="90">
        <v>44000</v>
      </c>
      <c r="R966" s="90">
        <v>44800</v>
      </c>
      <c r="S966" s="90">
        <v>44700</v>
      </c>
      <c r="T966" s="90">
        <v>47000</v>
      </c>
      <c r="U966" s="90">
        <v>47400</v>
      </c>
      <c r="V966" s="90">
        <v>50300</v>
      </c>
      <c r="W966" s="90">
        <v>50700</v>
      </c>
      <c r="X966" s="90">
        <v>53600</v>
      </c>
      <c r="Y966" t="str">
        <f t="shared" si="97"/>
        <v>11-2023</v>
      </c>
      <c r="Z966">
        <f t="shared" si="98"/>
        <v>0</v>
      </c>
      <c r="AA966">
        <f t="shared" si="99"/>
        <v>0</v>
      </c>
      <c r="AB966" t="str">
        <f t="shared" si="100"/>
        <v>L24</v>
      </c>
      <c r="AC966" t="str">
        <f t="shared" si="101"/>
        <v>L36</v>
      </c>
    </row>
    <row r="967" spans="1:29">
      <c r="A967" t="str">
        <f t="shared" si="96"/>
        <v>11-2023</v>
      </c>
      <c r="B967" s="93">
        <v>45233</v>
      </c>
      <c r="C967" s="90">
        <v>48500</v>
      </c>
      <c r="D967" s="90">
        <v>49800</v>
      </c>
      <c r="E967" s="90">
        <v>47600</v>
      </c>
      <c r="F967" s="90">
        <v>44700</v>
      </c>
      <c r="G967" s="90">
        <v>49600</v>
      </c>
      <c r="H967" s="91" t="s">
        <v>25</v>
      </c>
      <c r="I967" s="90">
        <v>48000</v>
      </c>
      <c r="J967" s="90">
        <v>47500</v>
      </c>
      <c r="K967" s="90">
        <v>49500</v>
      </c>
      <c r="L967" s="91" t="s">
        <v>25</v>
      </c>
      <c r="M967" s="90">
        <v>49200</v>
      </c>
      <c r="N967" s="90">
        <v>49800</v>
      </c>
      <c r="O967" s="90">
        <v>46600</v>
      </c>
      <c r="P967" s="90">
        <v>46200</v>
      </c>
      <c r="Q967" s="90">
        <v>44000</v>
      </c>
      <c r="R967" s="90">
        <v>44700</v>
      </c>
      <c r="S967" s="90">
        <v>44900</v>
      </c>
      <c r="T967" s="90">
        <v>47000</v>
      </c>
      <c r="U967" s="90">
        <v>47400</v>
      </c>
      <c r="V967" s="90">
        <v>50300</v>
      </c>
      <c r="W967" s="90">
        <v>50700</v>
      </c>
      <c r="X967" s="90">
        <v>53600</v>
      </c>
      <c r="Y967" t="str">
        <f t="shared" si="97"/>
        <v>11-2023</v>
      </c>
      <c r="Z967">
        <f t="shared" si="98"/>
        <v>0</v>
      </c>
      <c r="AA967">
        <f t="shared" si="99"/>
        <v>0</v>
      </c>
      <c r="AB967" t="str">
        <f t="shared" si="100"/>
        <v>L24</v>
      </c>
      <c r="AC967" t="str">
        <f t="shared" si="101"/>
        <v>L36</v>
      </c>
    </row>
    <row r="968" spans="1:29">
      <c r="A968" t="str">
        <f t="shared" si="96"/>
        <v>11-2023</v>
      </c>
      <c r="B968" s="93">
        <v>45234</v>
      </c>
      <c r="C968" s="90">
        <v>48300</v>
      </c>
      <c r="D968" s="90">
        <v>49500</v>
      </c>
      <c r="E968" s="90">
        <v>47700</v>
      </c>
      <c r="F968" s="90">
        <v>44400</v>
      </c>
      <c r="G968" s="90">
        <v>49600</v>
      </c>
      <c r="H968" s="91" t="s">
        <v>25</v>
      </c>
      <c r="I968" s="90">
        <v>48000</v>
      </c>
      <c r="J968" s="90">
        <v>47200</v>
      </c>
      <c r="K968" s="90">
        <v>49500</v>
      </c>
      <c r="L968" s="91" t="s">
        <v>25</v>
      </c>
      <c r="M968" s="90">
        <v>49000</v>
      </c>
      <c r="N968" s="90">
        <v>49300</v>
      </c>
      <c r="O968" s="90">
        <v>46500</v>
      </c>
      <c r="P968" s="90">
        <v>46200</v>
      </c>
      <c r="Q968" s="90">
        <v>43800</v>
      </c>
      <c r="R968" s="90">
        <v>44400</v>
      </c>
      <c r="S968" s="90">
        <v>44700</v>
      </c>
      <c r="T968" s="90">
        <v>46700</v>
      </c>
      <c r="U968" s="90">
        <v>47000</v>
      </c>
      <c r="V968" s="90">
        <v>50300</v>
      </c>
      <c r="W968" s="90">
        <v>50700</v>
      </c>
      <c r="X968" s="90">
        <v>53600</v>
      </c>
      <c r="Y968" t="str">
        <f t="shared" si="97"/>
        <v>11-2023</v>
      </c>
      <c r="Z968">
        <f t="shared" si="98"/>
        <v>0</v>
      </c>
      <c r="AA968">
        <f t="shared" si="99"/>
        <v>0</v>
      </c>
      <c r="AB968" t="str">
        <f t="shared" si="100"/>
        <v>L24</v>
      </c>
      <c r="AC968" t="str">
        <f t="shared" si="101"/>
        <v>L36</v>
      </c>
    </row>
    <row r="969" spans="1:29">
      <c r="A969" t="str">
        <f t="shared" si="96"/>
        <v>11-2023</v>
      </c>
      <c r="B969" s="93">
        <v>45235</v>
      </c>
      <c r="C969" s="90" t="s">
        <v>24</v>
      </c>
      <c r="D969" s="90" t="s">
        <v>24</v>
      </c>
      <c r="E969" s="90" t="s">
        <v>24</v>
      </c>
      <c r="F969" s="90" t="s">
        <v>24</v>
      </c>
      <c r="G969" s="90" t="s">
        <v>24</v>
      </c>
      <c r="H969" s="90" t="s">
        <v>24</v>
      </c>
      <c r="I969" s="90" t="s">
        <v>24</v>
      </c>
      <c r="J969" s="90" t="s">
        <v>24</v>
      </c>
      <c r="K969" s="90" t="s">
        <v>24</v>
      </c>
      <c r="L969" s="90" t="s">
        <v>24</v>
      </c>
      <c r="M969" s="90" t="s">
        <v>24</v>
      </c>
      <c r="N969" s="90" t="s">
        <v>24</v>
      </c>
      <c r="O969" s="90" t="s">
        <v>24</v>
      </c>
      <c r="P969" s="90" t="s">
        <v>24</v>
      </c>
      <c r="Q969" s="90" t="s">
        <v>24</v>
      </c>
      <c r="R969" s="90" t="s">
        <v>24</v>
      </c>
      <c r="S969" s="90" t="s">
        <v>24</v>
      </c>
      <c r="T969" s="90" t="s">
        <v>24</v>
      </c>
      <c r="U969" s="90" t="s">
        <v>24</v>
      </c>
      <c r="V969" s="90" t="s">
        <v>24</v>
      </c>
      <c r="W969" s="90" t="s">
        <v>24</v>
      </c>
      <c r="X969" s="90" t="s">
        <v>24</v>
      </c>
      <c r="Y969" t="str">
        <f t="shared" si="97"/>
        <v>11-2023</v>
      </c>
      <c r="Z969">
        <f t="shared" si="98"/>
        <v>0</v>
      </c>
      <c r="AA969">
        <f t="shared" si="99"/>
        <v>0</v>
      </c>
      <c r="AB969" t="str">
        <f t="shared" si="100"/>
        <v>L24</v>
      </c>
      <c r="AC969" t="str">
        <f t="shared" si="101"/>
        <v>L36</v>
      </c>
    </row>
    <row r="970" spans="1:29">
      <c r="A970" t="str">
        <f t="shared" si="96"/>
        <v>11-2023</v>
      </c>
      <c r="B970" s="93">
        <v>45236</v>
      </c>
      <c r="C970" s="90">
        <v>48200</v>
      </c>
      <c r="D970" s="90">
        <v>49500</v>
      </c>
      <c r="E970" s="90">
        <v>46900</v>
      </c>
      <c r="F970" s="90">
        <v>44000</v>
      </c>
      <c r="G970" s="90">
        <v>49600</v>
      </c>
      <c r="H970" s="91" t="s">
        <v>25</v>
      </c>
      <c r="I970" s="90">
        <v>48000</v>
      </c>
      <c r="J970" s="90">
        <v>46800</v>
      </c>
      <c r="K970" s="90">
        <v>49500</v>
      </c>
      <c r="L970" s="91" t="s">
        <v>25</v>
      </c>
      <c r="M970" s="90">
        <v>48600</v>
      </c>
      <c r="N970" s="90">
        <v>49300</v>
      </c>
      <c r="O970" s="90">
        <v>46200</v>
      </c>
      <c r="P970" s="90">
        <v>45700</v>
      </c>
      <c r="Q970" s="90">
        <v>43300</v>
      </c>
      <c r="R970" s="90">
        <v>44100</v>
      </c>
      <c r="S970" s="90">
        <v>44200</v>
      </c>
      <c r="T970" s="90">
        <v>46300</v>
      </c>
      <c r="U970" s="90">
        <v>47000</v>
      </c>
      <c r="V970" s="90">
        <v>49800</v>
      </c>
      <c r="W970" s="90">
        <v>50300</v>
      </c>
      <c r="X970" s="90">
        <v>53000</v>
      </c>
      <c r="Y970" t="str">
        <f t="shared" si="97"/>
        <v>11-2023</v>
      </c>
      <c r="Z970">
        <f t="shared" si="98"/>
        <v>0</v>
      </c>
      <c r="AA970">
        <f t="shared" si="99"/>
        <v>0</v>
      </c>
      <c r="AB970" t="str">
        <f t="shared" si="100"/>
        <v>L24</v>
      </c>
      <c r="AC970" t="str">
        <f t="shared" si="101"/>
        <v>L36</v>
      </c>
    </row>
    <row r="971" spans="1:29">
      <c r="A971" t="str">
        <f t="shared" si="96"/>
        <v>11-2023</v>
      </c>
      <c r="B971" s="93">
        <v>45237</v>
      </c>
      <c r="C971" s="90">
        <v>48000</v>
      </c>
      <c r="D971" s="90">
        <v>49300</v>
      </c>
      <c r="E971" s="90">
        <v>46600</v>
      </c>
      <c r="F971" s="90">
        <v>43900</v>
      </c>
      <c r="G971" s="90">
        <v>49500</v>
      </c>
      <c r="H971" s="91" t="s">
        <v>25</v>
      </c>
      <c r="I971" s="90">
        <v>47500</v>
      </c>
      <c r="J971" s="90">
        <v>46600</v>
      </c>
      <c r="K971" s="90">
        <v>49500</v>
      </c>
      <c r="L971" s="91" t="s">
        <v>25</v>
      </c>
      <c r="M971" s="90">
        <v>48300</v>
      </c>
      <c r="N971" s="90">
        <v>49000</v>
      </c>
      <c r="O971" s="90">
        <v>45700</v>
      </c>
      <c r="P971" s="90">
        <v>45700</v>
      </c>
      <c r="Q971" s="90">
        <v>43300</v>
      </c>
      <c r="R971" s="90">
        <v>43900</v>
      </c>
      <c r="S971" s="90">
        <v>44000</v>
      </c>
      <c r="T971" s="90">
        <v>46200</v>
      </c>
      <c r="U971" s="90">
        <v>46800</v>
      </c>
      <c r="V971" s="90">
        <v>49800</v>
      </c>
      <c r="W971" s="90">
        <v>50300</v>
      </c>
      <c r="X971" s="90">
        <v>53000</v>
      </c>
      <c r="Y971" t="str">
        <f t="shared" si="97"/>
        <v>11-2023</v>
      </c>
      <c r="Z971">
        <f t="shared" si="98"/>
        <v>0</v>
      </c>
      <c r="AA971">
        <f t="shared" si="99"/>
        <v>0</v>
      </c>
      <c r="AB971" t="str">
        <f t="shared" si="100"/>
        <v>L24</v>
      </c>
      <c r="AC971" t="str">
        <f t="shared" si="101"/>
        <v>L36</v>
      </c>
    </row>
    <row r="972" spans="1:29">
      <c r="A972" t="str">
        <f t="shared" si="96"/>
        <v>11-2023</v>
      </c>
      <c r="B972" s="93">
        <v>45238</v>
      </c>
      <c r="C972" s="90">
        <v>47800</v>
      </c>
      <c r="D972" s="90">
        <v>49300</v>
      </c>
      <c r="E972" s="90">
        <v>46600</v>
      </c>
      <c r="F972" s="90">
        <v>44000</v>
      </c>
      <c r="G972" s="90">
        <v>49500</v>
      </c>
      <c r="H972" s="91" t="s">
        <v>25</v>
      </c>
      <c r="I972" s="90">
        <v>47500</v>
      </c>
      <c r="J972" s="90">
        <v>46800</v>
      </c>
      <c r="K972" s="90">
        <v>48700</v>
      </c>
      <c r="L972" s="91" t="s">
        <v>25</v>
      </c>
      <c r="M972" s="90">
        <v>48300</v>
      </c>
      <c r="N972" s="90">
        <v>48700</v>
      </c>
      <c r="O972" s="90">
        <v>46000</v>
      </c>
      <c r="P972" s="90">
        <v>45800</v>
      </c>
      <c r="Q972" s="90">
        <v>43500</v>
      </c>
      <c r="R972" s="90">
        <v>44300</v>
      </c>
      <c r="S972" s="90">
        <v>44300</v>
      </c>
      <c r="T972" s="90">
        <v>46200</v>
      </c>
      <c r="U972" s="90">
        <v>47000</v>
      </c>
      <c r="V972" s="90">
        <v>49800</v>
      </c>
      <c r="W972" s="90">
        <v>50100</v>
      </c>
      <c r="X972" s="90">
        <v>53000</v>
      </c>
      <c r="Y972" t="str">
        <f t="shared" si="97"/>
        <v>11-2023</v>
      </c>
      <c r="Z972">
        <f t="shared" si="98"/>
        <v>0</v>
      </c>
      <c r="AA972">
        <f t="shared" si="99"/>
        <v>0</v>
      </c>
      <c r="AB972" t="str">
        <f t="shared" si="100"/>
        <v>L24</v>
      </c>
      <c r="AC972" t="str">
        <f t="shared" si="101"/>
        <v>L36</v>
      </c>
    </row>
    <row r="973" spans="1:29">
      <c r="A973" t="str">
        <f t="shared" si="96"/>
        <v>11-2023</v>
      </c>
      <c r="B973" s="93">
        <v>45239</v>
      </c>
      <c r="C973" s="90">
        <v>47800</v>
      </c>
      <c r="D973" s="90">
        <v>49300</v>
      </c>
      <c r="E973" s="90">
        <v>47000</v>
      </c>
      <c r="F973" s="90">
        <v>44300</v>
      </c>
      <c r="G973" s="90">
        <v>49500</v>
      </c>
      <c r="H973" s="91" t="s">
        <v>25</v>
      </c>
      <c r="I973" s="90">
        <v>47500</v>
      </c>
      <c r="J973" s="90">
        <v>46900</v>
      </c>
      <c r="K973" s="90">
        <v>48700</v>
      </c>
      <c r="L973" s="91" t="s">
        <v>25</v>
      </c>
      <c r="M973" s="90">
        <v>48300</v>
      </c>
      <c r="N973" s="90">
        <v>48700</v>
      </c>
      <c r="O973" s="90">
        <v>46000</v>
      </c>
      <c r="P973" s="90">
        <v>45700</v>
      </c>
      <c r="Q973" s="90">
        <v>43500</v>
      </c>
      <c r="R973" s="90">
        <v>44400</v>
      </c>
      <c r="S973" s="90">
        <v>44300</v>
      </c>
      <c r="T973" s="90">
        <v>46500</v>
      </c>
      <c r="U973" s="90">
        <v>47200</v>
      </c>
      <c r="V973" s="90">
        <v>49800</v>
      </c>
      <c r="W973" s="90">
        <v>49900</v>
      </c>
      <c r="X973" s="90">
        <v>53000</v>
      </c>
      <c r="Y973" t="str">
        <f t="shared" si="97"/>
        <v>11-2023</v>
      </c>
      <c r="Z973">
        <f t="shared" si="98"/>
        <v>0</v>
      </c>
      <c r="AA973">
        <f t="shared" si="99"/>
        <v>0</v>
      </c>
      <c r="AB973" t="str">
        <f t="shared" si="100"/>
        <v>L24</v>
      </c>
      <c r="AC973" t="str">
        <f t="shared" si="101"/>
        <v>L36</v>
      </c>
    </row>
    <row r="974" spans="1:29">
      <c r="A974" t="str">
        <f t="shared" si="96"/>
        <v>11-2023</v>
      </c>
      <c r="B974" s="93">
        <v>45240</v>
      </c>
      <c r="C974" s="90">
        <v>48000</v>
      </c>
      <c r="D974" s="90">
        <v>49300</v>
      </c>
      <c r="E974" s="90">
        <v>47100</v>
      </c>
      <c r="F974" s="90">
        <v>44700</v>
      </c>
      <c r="G974" s="90">
        <v>49500</v>
      </c>
      <c r="H974" s="91" t="s">
        <v>25</v>
      </c>
      <c r="I974" s="90">
        <v>48000</v>
      </c>
      <c r="J974" s="90">
        <v>47400</v>
      </c>
      <c r="K974" s="90">
        <v>49300</v>
      </c>
      <c r="L974" s="91" t="s">
        <v>25</v>
      </c>
      <c r="M974" s="90">
        <v>48500</v>
      </c>
      <c r="N974" s="90">
        <v>49000</v>
      </c>
      <c r="O974" s="90">
        <v>46200</v>
      </c>
      <c r="P974" s="90">
        <v>46200</v>
      </c>
      <c r="Q974" s="90">
        <v>44200</v>
      </c>
      <c r="R974" s="90">
        <v>44600</v>
      </c>
      <c r="S974" s="90">
        <v>44800</v>
      </c>
      <c r="T974" s="90">
        <v>47000</v>
      </c>
      <c r="U974" s="90">
        <v>46400</v>
      </c>
      <c r="V974" s="90">
        <v>49800</v>
      </c>
      <c r="W974" s="90">
        <v>49900</v>
      </c>
      <c r="X974" s="90">
        <v>52500</v>
      </c>
      <c r="Y974" t="str">
        <f t="shared" si="97"/>
        <v>11-2023</v>
      </c>
      <c r="Z974">
        <f t="shared" si="98"/>
        <v>0</v>
      </c>
      <c r="AA974">
        <f t="shared" si="99"/>
        <v>0</v>
      </c>
      <c r="AB974" t="str">
        <f t="shared" si="100"/>
        <v>L24</v>
      </c>
      <c r="AC974" t="str">
        <f t="shared" si="101"/>
        <v>L36</v>
      </c>
    </row>
    <row r="975" spans="1:29">
      <c r="A975" t="str">
        <f t="shared" si="96"/>
        <v>11-2023</v>
      </c>
      <c r="B975" s="93">
        <v>45241</v>
      </c>
      <c r="C975" s="90">
        <v>48000</v>
      </c>
      <c r="D975" s="90">
        <v>49500</v>
      </c>
      <c r="E975" s="90">
        <v>47300</v>
      </c>
      <c r="F975" s="90">
        <v>44700</v>
      </c>
      <c r="G975" s="90">
        <v>49600</v>
      </c>
      <c r="H975" s="91" t="s">
        <v>25</v>
      </c>
      <c r="I975" s="90">
        <v>47500</v>
      </c>
      <c r="J975" s="90">
        <v>47200</v>
      </c>
      <c r="K975" s="90">
        <v>49300</v>
      </c>
      <c r="L975" s="91" t="s">
        <v>25</v>
      </c>
      <c r="M975" s="90">
        <v>48500</v>
      </c>
      <c r="N975" s="90">
        <v>49200</v>
      </c>
      <c r="O975" s="90">
        <v>46200</v>
      </c>
      <c r="P975" s="90">
        <v>46200</v>
      </c>
      <c r="Q975" s="90">
        <v>44000</v>
      </c>
      <c r="R975" s="90">
        <v>44500</v>
      </c>
      <c r="S975" s="90">
        <v>44500</v>
      </c>
      <c r="T975" s="90">
        <v>47000</v>
      </c>
      <c r="U975" s="90">
        <v>47000</v>
      </c>
      <c r="V975" s="90">
        <v>49800</v>
      </c>
      <c r="W975" s="90">
        <v>49900</v>
      </c>
      <c r="X975" s="90">
        <v>52500</v>
      </c>
      <c r="Y975" t="str">
        <f t="shared" si="97"/>
        <v>11-2023</v>
      </c>
      <c r="Z975">
        <f t="shared" si="98"/>
        <v>0</v>
      </c>
      <c r="AA975">
        <f t="shared" si="99"/>
        <v>0</v>
      </c>
      <c r="AB975" t="str">
        <f t="shared" si="100"/>
        <v>L24</v>
      </c>
      <c r="AC975" t="str">
        <f t="shared" si="101"/>
        <v>L36</v>
      </c>
    </row>
    <row r="976" spans="1:29">
      <c r="A976" t="str">
        <f t="shared" si="96"/>
        <v>11-2023</v>
      </c>
      <c r="B976" s="93">
        <v>45242</v>
      </c>
      <c r="C976" s="90" t="s">
        <v>24</v>
      </c>
      <c r="D976" s="90" t="s">
        <v>24</v>
      </c>
      <c r="E976" s="90" t="s">
        <v>24</v>
      </c>
      <c r="F976" s="90" t="s">
        <v>24</v>
      </c>
      <c r="G976" s="90" t="s">
        <v>24</v>
      </c>
      <c r="H976" s="90" t="s">
        <v>24</v>
      </c>
      <c r="I976" s="90" t="s">
        <v>24</v>
      </c>
      <c r="J976" s="90" t="s">
        <v>24</v>
      </c>
      <c r="K976" s="90" t="s">
        <v>24</v>
      </c>
      <c r="L976" s="90" t="s">
        <v>24</v>
      </c>
      <c r="M976" s="90" t="s">
        <v>24</v>
      </c>
      <c r="N976" s="90" t="s">
        <v>24</v>
      </c>
      <c r="O976" s="90" t="s">
        <v>24</v>
      </c>
      <c r="P976" s="90" t="s">
        <v>24</v>
      </c>
      <c r="Q976" s="90" t="s">
        <v>24</v>
      </c>
      <c r="R976" s="90" t="s">
        <v>24</v>
      </c>
      <c r="S976" s="90" t="s">
        <v>24</v>
      </c>
      <c r="T976" s="90" t="s">
        <v>24</v>
      </c>
      <c r="U976" s="90" t="s">
        <v>24</v>
      </c>
      <c r="V976" s="90" t="s">
        <v>24</v>
      </c>
      <c r="W976" s="90" t="s">
        <v>24</v>
      </c>
      <c r="X976" s="90" t="s">
        <v>24</v>
      </c>
      <c r="Y976" t="str">
        <f t="shared" si="97"/>
        <v>11-2023</v>
      </c>
      <c r="Z976">
        <f t="shared" si="98"/>
        <v>0</v>
      </c>
      <c r="AA976">
        <f t="shared" si="99"/>
        <v>0</v>
      </c>
      <c r="AB976" t="str">
        <f t="shared" si="100"/>
        <v>L24</v>
      </c>
      <c r="AC976" t="str">
        <f t="shared" si="101"/>
        <v>L36</v>
      </c>
    </row>
    <row r="977" spans="1:29">
      <c r="A977" t="str">
        <f t="shared" si="96"/>
        <v>11-2023</v>
      </c>
      <c r="B977" s="93">
        <v>45243</v>
      </c>
      <c r="C977" s="90" t="s">
        <v>24</v>
      </c>
      <c r="D977" s="90" t="s">
        <v>24</v>
      </c>
      <c r="E977" s="90" t="s">
        <v>24</v>
      </c>
      <c r="F977" s="90" t="s">
        <v>24</v>
      </c>
      <c r="G977" s="90" t="s">
        <v>24</v>
      </c>
      <c r="H977" s="90" t="s">
        <v>24</v>
      </c>
      <c r="I977" s="90" t="s">
        <v>24</v>
      </c>
      <c r="J977" s="90" t="s">
        <v>24</v>
      </c>
      <c r="K977" s="90" t="s">
        <v>24</v>
      </c>
      <c r="L977" s="90" t="s">
        <v>24</v>
      </c>
      <c r="M977" s="90" t="s">
        <v>24</v>
      </c>
      <c r="N977" s="90" t="s">
        <v>24</v>
      </c>
      <c r="O977" s="90" t="s">
        <v>24</v>
      </c>
      <c r="P977" s="90" t="s">
        <v>24</v>
      </c>
      <c r="Q977" s="90" t="s">
        <v>24</v>
      </c>
      <c r="R977" s="90" t="s">
        <v>24</v>
      </c>
      <c r="S977" s="90" t="s">
        <v>24</v>
      </c>
      <c r="T977" s="90" t="s">
        <v>24</v>
      </c>
      <c r="U977" s="90" t="s">
        <v>24</v>
      </c>
      <c r="V977" s="90" t="s">
        <v>24</v>
      </c>
      <c r="W977" s="90" t="s">
        <v>24</v>
      </c>
      <c r="X977" s="90" t="s">
        <v>24</v>
      </c>
      <c r="Y977" t="str">
        <f t="shared" si="97"/>
        <v>11-2023</v>
      </c>
      <c r="Z977">
        <f t="shared" si="98"/>
        <v>0</v>
      </c>
      <c r="AA977">
        <f t="shared" si="99"/>
        <v>0</v>
      </c>
      <c r="AB977" t="str">
        <f t="shared" si="100"/>
        <v>L24</v>
      </c>
      <c r="AC977" t="str">
        <f t="shared" si="101"/>
        <v>L36</v>
      </c>
    </row>
    <row r="978" spans="1:29">
      <c r="A978" t="str">
        <f t="shared" si="96"/>
        <v>11-2023</v>
      </c>
      <c r="B978" s="93">
        <v>45244</v>
      </c>
      <c r="C978" s="91" t="s">
        <v>25</v>
      </c>
      <c r="D978" s="90">
        <v>49500</v>
      </c>
      <c r="E978" s="90">
        <v>47200</v>
      </c>
      <c r="F978" s="90">
        <v>44500</v>
      </c>
      <c r="G978" s="90">
        <v>49800</v>
      </c>
      <c r="H978" s="91" t="s">
        <v>25</v>
      </c>
      <c r="I978" s="90">
        <v>47500</v>
      </c>
      <c r="J978" s="90">
        <v>47000</v>
      </c>
      <c r="K978" s="90">
        <v>49300</v>
      </c>
      <c r="L978" s="91" t="s">
        <v>25</v>
      </c>
      <c r="M978" s="90">
        <v>48400</v>
      </c>
      <c r="N978" s="90">
        <v>49200</v>
      </c>
      <c r="O978" s="90">
        <v>46200</v>
      </c>
      <c r="P978" s="90">
        <v>46200</v>
      </c>
      <c r="Q978" s="90">
        <v>43700</v>
      </c>
      <c r="R978" s="90">
        <v>44500</v>
      </c>
      <c r="S978" s="90">
        <v>44200</v>
      </c>
      <c r="T978" s="90">
        <v>46800</v>
      </c>
      <c r="U978" s="90">
        <v>47100</v>
      </c>
      <c r="V978" s="90">
        <v>49800</v>
      </c>
      <c r="W978" s="90">
        <v>49900</v>
      </c>
      <c r="X978" s="90">
        <v>52500</v>
      </c>
      <c r="Y978" t="str">
        <f t="shared" si="97"/>
        <v>11-2023</v>
      </c>
      <c r="Z978">
        <f t="shared" si="98"/>
        <v>0</v>
      </c>
      <c r="AA978">
        <f t="shared" si="99"/>
        <v>0</v>
      </c>
      <c r="AB978" t="str">
        <f t="shared" si="100"/>
        <v>L24</v>
      </c>
      <c r="AC978" t="str">
        <f t="shared" si="101"/>
        <v>L36</v>
      </c>
    </row>
    <row r="979" spans="1:29">
      <c r="A979" t="str">
        <f t="shared" si="96"/>
        <v>11-2023</v>
      </c>
      <c r="B979" s="93">
        <v>45245</v>
      </c>
      <c r="C979" s="91" t="s">
        <v>25</v>
      </c>
      <c r="D979" s="90">
        <v>49500</v>
      </c>
      <c r="E979" s="90">
        <v>47300</v>
      </c>
      <c r="F979" s="90">
        <v>44300</v>
      </c>
      <c r="G979" s="90">
        <v>49800</v>
      </c>
      <c r="H979" s="91" t="s">
        <v>25</v>
      </c>
      <c r="I979" s="90">
        <v>48000</v>
      </c>
      <c r="J979" s="90">
        <v>47000</v>
      </c>
      <c r="K979" s="90">
        <v>49300</v>
      </c>
      <c r="L979" s="91" t="s">
        <v>25</v>
      </c>
      <c r="M979" s="90">
        <v>48300</v>
      </c>
      <c r="N979" s="90">
        <v>49200</v>
      </c>
      <c r="O979" s="90">
        <v>46000</v>
      </c>
      <c r="P979" s="90">
        <v>46200</v>
      </c>
      <c r="Q979" s="90">
        <v>43900</v>
      </c>
      <c r="R979" s="90">
        <v>44600</v>
      </c>
      <c r="S979" s="90">
        <v>44200</v>
      </c>
      <c r="T979" s="90">
        <v>46600</v>
      </c>
      <c r="U979" s="90">
        <v>47100</v>
      </c>
      <c r="V979" s="90">
        <v>49800</v>
      </c>
      <c r="W979" s="90">
        <v>49900</v>
      </c>
      <c r="X979" s="90">
        <v>52500</v>
      </c>
      <c r="Y979" t="str">
        <f t="shared" si="97"/>
        <v>11-2023</v>
      </c>
      <c r="Z979">
        <f t="shared" si="98"/>
        <v>0</v>
      </c>
      <c r="AA979">
        <f t="shared" si="99"/>
        <v>0</v>
      </c>
      <c r="AB979" t="str">
        <f t="shared" si="100"/>
        <v>L24</v>
      </c>
      <c r="AC979" t="str">
        <f t="shared" si="101"/>
        <v>L36</v>
      </c>
    </row>
    <row r="980" spans="1:29">
      <c r="A980" t="str">
        <f t="shared" si="96"/>
        <v>11-2023</v>
      </c>
      <c r="B980" s="93">
        <v>45246</v>
      </c>
      <c r="C980" s="90">
        <v>48700</v>
      </c>
      <c r="D980" s="90">
        <v>49000</v>
      </c>
      <c r="E980" s="90">
        <v>47400</v>
      </c>
      <c r="F980" s="90">
        <v>44300</v>
      </c>
      <c r="G980" s="90">
        <v>49800</v>
      </c>
      <c r="H980" s="91" t="s">
        <v>25</v>
      </c>
      <c r="I980" s="90">
        <v>48000</v>
      </c>
      <c r="J980" s="90">
        <v>47000</v>
      </c>
      <c r="K980" s="90">
        <v>49300</v>
      </c>
      <c r="L980" s="91" t="s">
        <v>25</v>
      </c>
      <c r="M980" s="90">
        <v>48500</v>
      </c>
      <c r="N980" s="90">
        <v>49200</v>
      </c>
      <c r="O980" s="90">
        <v>46500</v>
      </c>
      <c r="P980" s="90">
        <v>46200</v>
      </c>
      <c r="Q980" s="90">
        <v>44000</v>
      </c>
      <c r="R980" s="90">
        <v>44700</v>
      </c>
      <c r="S980" s="90">
        <v>44500</v>
      </c>
      <c r="T980" s="90">
        <v>46600</v>
      </c>
      <c r="U980" s="90">
        <v>47100</v>
      </c>
      <c r="V980" s="90">
        <v>49800</v>
      </c>
      <c r="W980" s="90">
        <v>49900</v>
      </c>
      <c r="X980" s="90">
        <v>52500</v>
      </c>
      <c r="Y980" t="str">
        <f t="shared" si="97"/>
        <v>11-2023</v>
      </c>
      <c r="Z980">
        <f t="shared" si="98"/>
        <v>0</v>
      </c>
      <c r="AA980">
        <f t="shared" si="99"/>
        <v>0</v>
      </c>
      <c r="AB980" t="str">
        <f t="shared" si="100"/>
        <v>L24</v>
      </c>
      <c r="AC980" t="str">
        <f t="shared" si="101"/>
        <v>L36</v>
      </c>
    </row>
    <row r="981" spans="1:29">
      <c r="A981" t="str">
        <f t="shared" si="96"/>
        <v>11-2023</v>
      </c>
      <c r="B981" s="93">
        <v>45247</v>
      </c>
      <c r="C981" s="90">
        <v>48700</v>
      </c>
      <c r="D981" s="90">
        <v>49000</v>
      </c>
      <c r="E981" s="90">
        <v>47300</v>
      </c>
      <c r="F981" s="90">
        <v>44200</v>
      </c>
      <c r="G981" s="90">
        <v>49800</v>
      </c>
      <c r="H981" s="91" t="s">
        <v>25</v>
      </c>
      <c r="I981" s="90">
        <v>47500</v>
      </c>
      <c r="J981" s="90">
        <v>46800</v>
      </c>
      <c r="K981" s="90">
        <v>49300</v>
      </c>
      <c r="L981" s="91" t="s">
        <v>25</v>
      </c>
      <c r="M981" s="90">
        <v>48500</v>
      </c>
      <c r="N981" s="90">
        <v>49200</v>
      </c>
      <c r="O981" s="90">
        <v>46400</v>
      </c>
      <c r="P981" s="90">
        <v>46200</v>
      </c>
      <c r="Q981" s="90">
        <v>44000</v>
      </c>
      <c r="R981" s="90">
        <v>44800</v>
      </c>
      <c r="S981" s="90">
        <v>44500</v>
      </c>
      <c r="T981" s="90">
        <v>46500</v>
      </c>
      <c r="U981" s="90">
        <v>47100</v>
      </c>
      <c r="V981" s="90">
        <v>49800</v>
      </c>
      <c r="W981" s="90">
        <v>49900</v>
      </c>
      <c r="X981" s="90">
        <v>52500</v>
      </c>
      <c r="Y981" t="str">
        <f t="shared" si="97"/>
        <v>11-2023</v>
      </c>
      <c r="Z981">
        <f t="shared" si="98"/>
        <v>0</v>
      </c>
      <c r="AA981">
        <f t="shared" si="99"/>
        <v>0</v>
      </c>
      <c r="AB981" t="str">
        <f t="shared" si="100"/>
        <v>L24</v>
      </c>
      <c r="AC981" t="str">
        <f t="shared" si="101"/>
        <v>L36</v>
      </c>
    </row>
    <row r="982" spans="1:29">
      <c r="A982" t="str">
        <f t="shared" ref="A982:A1045" si="102">TEXT(B982,"mm-YYYY")</f>
        <v>11-2023</v>
      </c>
      <c r="B982" s="93">
        <v>45248</v>
      </c>
      <c r="C982" s="90">
        <v>48700</v>
      </c>
      <c r="D982" s="90">
        <v>49000</v>
      </c>
      <c r="E982" s="90">
        <v>47300</v>
      </c>
      <c r="F982" s="90">
        <v>44200</v>
      </c>
      <c r="G982" s="90">
        <v>49800</v>
      </c>
      <c r="H982" s="91" t="s">
        <v>25</v>
      </c>
      <c r="I982" s="90">
        <v>47500</v>
      </c>
      <c r="J982" s="90">
        <v>46800</v>
      </c>
      <c r="K982" s="90">
        <v>49300</v>
      </c>
      <c r="L982" s="91" t="s">
        <v>25</v>
      </c>
      <c r="M982" s="90">
        <v>48400</v>
      </c>
      <c r="N982" s="90">
        <v>49200</v>
      </c>
      <c r="O982" s="90">
        <v>46200</v>
      </c>
      <c r="P982" s="91" t="s">
        <v>25</v>
      </c>
      <c r="Q982" s="90">
        <v>44000</v>
      </c>
      <c r="R982" s="90">
        <v>44600</v>
      </c>
      <c r="S982" s="90">
        <v>44400</v>
      </c>
      <c r="T982" s="90">
        <v>46500</v>
      </c>
      <c r="U982" s="90">
        <v>47100</v>
      </c>
      <c r="V982" s="90">
        <v>49800</v>
      </c>
      <c r="W982" s="90">
        <v>49900</v>
      </c>
      <c r="X982" s="90">
        <v>52500</v>
      </c>
      <c r="Y982" t="str">
        <f t="shared" ref="Y982:Y1045" si="103">TEXT(B982,"MM-YYYY")</f>
        <v>11-2023</v>
      </c>
      <c r="Z982">
        <f t="shared" ref="Z982:Z1045" si="104">_xlfn.XLOOKUP(Y982,AN:AN,AP:AP,"")</f>
        <v>0</v>
      </c>
      <c r="AA982">
        <f t="shared" ref="AA982:AA1045" si="105">_xlfn.XLOOKUP(Y982,AN:AN,AQ:AQ,"")</f>
        <v>0</v>
      </c>
      <c r="AB982" t="str">
        <f t="shared" ref="AB982:AB1045" si="106">_xlfn.XLOOKUP(Y982,AN:AN,AR:AR,"")</f>
        <v>L24</v>
      </c>
      <c r="AC982" t="str">
        <f t="shared" ref="AC982:AC1045" si="107">_xlfn.XLOOKUP(Y982,AN:AN,AS:AS,"")</f>
        <v>L36</v>
      </c>
    </row>
    <row r="983" spans="1:29">
      <c r="A983" t="str">
        <f t="shared" si="102"/>
        <v>11-2023</v>
      </c>
      <c r="B983" s="93">
        <v>45249</v>
      </c>
      <c r="C983" s="90" t="s">
        <v>24</v>
      </c>
      <c r="D983" s="90" t="s">
        <v>24</v>
      </c>
      <c r="E983" s="90" t="s">
        <v>24</v>
      </c>
      <c r="F983" s="90" t="s">
        <v>24</v>
      </c>
      <c r="G983" s="90" t="s">
        <v>24</v>
      </c>
      <c r="H983" s="90" t="s">
        <v>24</v>
      </c>
      <c r="I983" s="90" t="s">
        <v>24</v>
      </c>
      <c r="J983" s="90" t="s">
        <v>24</v>
      </c>
      <c r="K983" s="90" t="s">
        <v>24</v>
      </c>
      <c r="L983" s="90" t="s">
        <v>24</v>
      </c>
      <c r="M983" s="90" t="s">
        <v>24</v>
      </c>
      <c r="N983" s="90" t="s">
        <v>24</v>
      </c>
      <c r="O983" s="90" t="s">
        <v>24</v>
      </c>
      <c r="P983" s="90" t="s">
        <v>24</v>
      </c>
      <c r="Q983" s="90" t="s">
        <v>24</v>
      </c>
      <c r="R983" s="90" t="s">
        <v>24</v>
      </c>
      <c r="S983" s="90" t="s">
        <v>24</v>
      </c>
      <c r="T983" s="90" t="s">
        <v>24</v>
      </c>
      <c r="U983" s="90" t="s">
        <v>24</v>
      </c>
      <c r="V983" s="90" t="s">
        <v>24</v>
      </c>
      <c r="W983" s="90" t="s">
        <v>24</v>
      </c>
      <c r="X983" s="90" t="s">
        <v>24</v>
      </c>
      <c r="Y983" t="str">
        <f t="shared" si="103"/>
        <v>11-2023</v>
      </c>
      <c r="Z983">
        <f t="shared" si="104"/>
        <v>0</v>
      </c>
      <c r="AA983">
        <f t="shared" si="105"/>
        <v>0</v>
      </c>
      <c r="AB983" t="str">
        <f t="shared" si="106"/>
        <v>L24</v>
      </c>
      <c r="AC983" t="str">
        <f t="shared" si="107"/>
        <v>L36</v>
      </c>
    </row>
    <row r="984" spans="1:29">
      <c r="A984" t="str">
        <f t="shared" si="102"/>
        <v>11-2023</v>
      </c>
      <c r="B984" s="93">
        <v>45250</v>
      </c>
      <c r="C984" s="90">
        <v>48600</v>
      </c>
      <c r="D984" s="90">
        <v>49000</v>
      </c>
      <c r="E984" s="90">
        <v>47300</v>
      </c>
      <c r="F984" s="90">
        <v>44200</v>
      </c>
      <c r="G984" s="90">
        <v>49400</v>
      </c>
      <c r="H984" s="91" t="s">
        <v>25</v>
      </c>
      <c r="I984" s="90">
        <v>47500</v>
      </c>
      <c r="J984" s="90">
        <v>46700</v>
      </c>
      <c r="K984" s="90">
        <v>49300</v>
      </c>
      <c r="L984" s="91" t="s">
        <v>25</v>
      </c>
      <c r="M984" s="90">
        <v>48200</v>
      </c>
      <c r="N984" s="90">
        <v>49200</v>
      </c>
      <c r="O984" s="90">
        <v>45800</v>
      </c>
      <c r="P984" s="91" t="s">
        <v>25</v>
      </c>
      <c r="Q984" s="90">
        <v>44000</v>
      </c>
      <c r="R984" s="90">
        <v>44600</v>
      </c>
      <c r="S984" s="90">
        <v>44400</v>
      </c>
      <c r="T984" s="90">
        <v>46500</v>
      </c>
      <c r="U984" s="90">
        <v>47100</v>
      </c>
      <c r="V984" s="90">
        <v>49800</v>
      </c>
      <c r="W984" s="90">
        <v>49400</v>
      </c>
      <c r="X984" s="90">
        <v>51800</v>
      </c>
      <c r="Y984" t="str">
        <f t="shared" si="103"/>
        <v>11-2023</v>
      </c>
      <c r="Z984">
        <f t="shared" si="104"/>
        <v>0</v>
      </c>
      <c r="AA984">
        <f t="shared" si="105"/>
        <v>0</v>
      </c>
      <c r="AB984" t="str">
        <f t="shared" si="106"/>
        <v>L24</v>
      </c>
      <c r="AC984" t="str">
        <f t="shared" si="107"/>
        <v>L36</v>
      </c>
    </row>
    <row r="985" spans="1:29">
      <c r="A985" t="str">
        <f t="shared" si="102"/>
        <v>11-2023</v>
      </c>
      <c r="B985" s="93">
        <v>45251</v>
      </c>
      <c r="C985" s="90">
        <v>48300</v>
      </c>
      <c r="D985" s="90">
        <v>49000</v>
      </c>
      <c r="E985" s="90">
        <v>46800</v>
      </c>
      <c r="F985" s="90">
        <v>43800</v>
      </c>
      <c r="G985" s="90">
        <v>49200</v>
      </c>
      <c r="H985" s="91" t="s">
        <v>25</v>
      </c>
      <c r="I985" s="90">
        <v>47000</v>
      </c>
      <c r="J985" s="90">
        <v>46600</v>
      </c>
      <c r="K985" s="90">
        <v>49300</v>
      </c>
      <c r="L985" s="91" t="s">
        <v>25</v>
      </c>
      <c r="M985" s="90">
        <v>48200</v>
      </c>
      <c r="N985" s="90">
        <v>49200</v>
      </c>
      <c r="O985" s="90">
        <v>45800</v>
      </c>
      <c r="P985" s="90">
        <v>45800</v>
      </c>
      <c r="Q985" s="90">
        <v>43800</v>
      </c>
      <c r="R985" s="90">
        <v>44500</v>
      </c>
      <c r="S985" s="90">
        <v>44200</v>
      </c>
      <c r="T985" s="90">
        <v>46100</v>
      </c>
      <c r="U985" s="90">
        <v>47000</v>
      </c>
      <c r="V985" s="90">
        <v>49800</v>
      </c>
      <c r="W985" s="90">
        <v>49300</v>
      </c>
      <c r="X985" s="90">
        <v>51800</v>
      </c>
      <c r="Y985" t="str">
        <f t="shared" si="103"/>
        <v>11-2023</v>
      </c>
      <c r="Z985">
        <f t="shared" si="104"/>
        <v>0</v>
      </c>
      <c r="AA985">
        <f t="shared" si="105"/>
        <v>0</v>
      </c>
      <c r="AB985" t="str">
        <f t="shared" si="106"/>
        <v>L24</v>
      </c>
      <c r="AC985" t="str">
        <f t="shared" si="107"/>
        <v>L36</v>
      </c>
    </row>
    <row r="986" spans="1:29">
      <c r="A986" t="str">
        <f t="shared" si="102"/>
        <v>11-2023</v>
      </c>
      <c r="B986" s="93">
        <v>45252</v>
      </c>
      <c r="C986" s="90">
        <v>48300</v>
      </c>
      <c r="D986" s="90">
        <v>49000</v>
      </c>
      <c r="E986" s="90">
        <v>46700</v>
      </c>
      <c r="F986" s="90">
        <v>43700</v>
      </c>
      <c r="G986" s="90">
        <v>49200</v>
      </c>
      <c r="H986" s="91" t="s">
        <v>25</v>
      </c>
      <c r="I986" s="90">
        <v>47000</v>
      </c>
      <c r="J986" s="90">
        <v>46400</v>
      </c>
      <c r="K986" s="90">
        <v>48500</v>
      </c>
      <c r="L986" s="91" t="s">
        <v>25</v>
      </c>
      <c r="M986" s="90">
        <v>48100</v>
      </c>
      <c r="N986" s="90">
        <v>48700</v>
      </c>
      <c r="O986" s="90">
        <v>45800</v>
      </c>
      <c r="P986" s="90">
        <v>45700</v>
      </c>
      <c r="Q986" s="90">
        <v>43600</v>
      </c>
      <c r="R986" s="90">
        <v>44200</v>
      </c>
      <c r="S986" s="90">
        <v>44000</v>
      </c>
      <c r="T986" s="90">
        <v>46000</v>
      </c>
      <c r="U986" s="90">
        <v>47000</v>
      </c>
      <c r="V986" s="90">
        <v>49800</v>
      </c>
      <c r="W986" s="90">
        <v>49000</v>
      </c>
      <c r="X986" s="90">
        <v>51800</v>
      </c>
      <c r="Y986" t="str">
        <f t="shared" si="103"/>
        <v>11-2023</v>
      </c>
      <c r="Z986">
        <f t="shared" si="104"/>
        <v>0</v>
      </c>
      <c r="AA986">
        <f t="shared" si="105"/>
        <v>0</v>
      </c>
      <c r="AB986" t="str">
        <f t="shared" si="106"/>
        <v>L24</v>
      </c>
      <c r="AC986" t="str">
        <f t="shared" si="107"/>
        <v>L36</v>
      </c>
    </row>
    <row r="987" spans="1:29">
      <c r="A987" t="str">
        <f t="shared" si="102"/>
        <v>11-2023</v>
      </c>
      <c r="B987" s="93">
        <v>45253</v>
      </c>
      <c r="C987" s="90">
        <v>48700</v>
      </c>
      <c r="D987" s="90">
        <v>48800</v>
      </c>
      <c r="E987" s="90">
        <v>47000</v>
      </c>
      <c r="F987" s="90">
        <v>44000</v>
      </c>
      <c r="G987" s="90">
        <v>49200</v>
      </c>
      <c r="H987" s="91" t="s">
        <v>25</v>
      </c>
      <c r="I987" s="90">
        <v>47000</v>
      </c>
      <c r="J987" s="90">
        <v>46500</v>
      </c>
      <c r="K987" s="90">
        <v>49000</v>
      </c>
      <c r="L987" s="91" t="s">
        <v>25</v>
      </c>
      <c r="M987" s="90">
        <v>48400</v>
      </c>
      <c r="N987" s="90">
        <v>48700</v>
      </c>
      <c r="O987" s="90">
        <v>46300</v>
      </c>
      <c r="P987" s="90">
        <v>45800</v>
      </c>
      <c r="Q987" s="90">
        <v>44000</v>
      </c>
      <c r="R987" s="90">
        <v>44200</v>
      </c>
      <c r="S987" s="90">
        <v>44200</v>
      </c>
      <c r="T987" s="90">
        <v>46300</v>
      </c>
      <c r="U987" s="90">
        <v>47000</v>
      </c>
      <c r="V987" s="90">
        <v>49800</v>
      </c>
      <c r="W987" s="90">
        <v>49000</v>
      </c>
      <c r="X987" s="90">
        <v>51800</v>
      </c>
      <c r="Y987" t="str">
        <f t="shared" si="103"/>
        <v>11-2023</v>
      </c>
      <c r="Z987">
        <f t="shared" si="104"/>
        <v>0</v>
      </c>
      <c r="AA987">
        <f t="shared" si="105"/>
        <v>0</v>
      </c>
      <c r="AB987" t="str">
        <f t="shared" si="106"/>
        <v>L24</v>
      </c>
      <c r="AC987" t="str">
        <f t="shared" si="107"/>
        <v>L36</v>
      </c>
    </row>
    <row r="988" spans="1:29">
      <c r="A988" t="str">
        <f t="shared" si="102"/>
        <v>11-2023</v>
      </c>
      <c r="B988" s="93">
        <v>45254</v>
      </c>
      <c r="C988" s="90">
        <v>48700</v>
      </c>
      <c r="D988" s="90">
        <v>49000</v>
      </c>
      <c r="E988" s="90">
        <v>47000</v>
      </c>
      <c r="F988" s="90">
        <v>43800</v>
      </c>
      <c r="G988" s="90">
        <v>49300</v>
      </c>
      <c r="H988" s="91" t="s">
        <v>25</v>
      </c>
      <c r="I988" s="90">
        <v>47000</v>
      </c>
      <c r="J988" s="90">
        <v>46500</v>
      </c>
      <c r="K988" s="90">
        <v>49000</v>
      </c>
      <c r="L988" s="91" t="s">
        <v>25</v>
      </c>
      <c r="M988" s="90">
        <v>48400</v>
      </c>
      <c r="N988" s="90">
        <v>48700</v>
      </c>
      <c r="O988" s="90">
        <v>46000</v>
      </c>
      <c r="P988" s="90">
        <v>45600</v>
      </c>
      <c r="Q988" s="90">
        <v>43700</v>
      </c>
      <c r="R988" s="90">
        <v>44200</v>
      </c>
      <c r="S988" s="90">
        <v>44000</v>
      </c>
      <c r="T988" s="90">
        <v>46100</v>
      </c>
      <c r="U988" s="90">
        <v>47000</v>
      </c>
      <c r="V988" s="90">
        <v>49800</v>
      </c>
      <c r="W988" s="90">
        <v>49000</v>
      </c>
      <c r="X988" s="90">
        <v>51800</v>
      </c>
      <c r="Y988" t="str">
        <f t="shared" si="103"/>
        <v>11-2023</v>
      </c>
      <c r="Z988">
        <f t="shared" si="104"/>
        <v>0</v>
      </c>
      <c r="AA988">
        <f t="shared" si="105"/>
        <v>0</v>
      </c>
      <c r="AB988" t="str">
        <f t="shared" si="106"/>
        <v>L24</v>
      </c>
      <c r="AC988" t="str">
        <f t="shared" si="107"/>
        <v>L36</v>
      </c>
    </row>
    <row r="989" spans="1:29">
      <c r="A989" t="str">
        <f t="shared" si="102"/>
        <v>11-2023</v>
      </c>
      <c r="B989" s="93">
        <v>45255</v>
      </c>
      <c r="C989" s="90">
        <v>48500</v>
      </c>
      <c r="D989" s="90">
        <v>48700</v>
      </c>
      <c r="E989" s="90">
        <v>46800</v>
      </c>
      <c r="F989" s="90">
        <v>43600</v>
      </c>
      <c r="G989" s="90">
        <v>49300</v>
      </c>
      <c r="H989" s="91" t="s">
        <v>25</v>
      </c>
      <c r="I989" s="90">
        <v>47000</v>
      </c>
      <c r="J989" s="90">
        <v>46200</v>
      </c>
      <c r="K989" s="90">
        <v>49000</v>
      </c>
      <c r="L989" s="91" t="s">
        <v>25</v>
      </c>
      <c r="M989" s="90">
        <v>48200</v>
      </c>
      <c r="N989" s="90">
        <v>48700</v>
      </c>
      <c r="O989" s="90">
        <v>45600</v>
      </c>
      <c r="P989" s="90">
        <v>45300</v>
      </c>
      <c r="Q989" s="90">
        <v>43300</v>
      </c>
      <c r="R989" s="90">
        <v>44000</v>
      </c>
      <c r="S989" s="90">
        <v>43800</v>
      </c>
      <c r="T989" s="90">
        <v>45900</v>
      </c>
      <c r="U989" s="90">
        <v>46800</v>
      </c>
      <c r="V989" s="90">
        <v>49800</v>
      </c>
      <c r="W989" s="90">
        <v>49000</v>
      </c>
      <c r="X989" s="90">
        <v>51800</v>
      </c>
      <c r="Y989" t="str">
        <f t="shared" si="103"/>
        <v>11-2023</v>
      </c>
      <c r="Z989">
        <f t="shared" si="104"/>
        <v>0</v>
      </c>
      <c r="AA989">
        <f t="shared" si="105"/>
        <v>0</v>
      </c>
      <c r="AB989" t="str">
        <f t="shared" si="106"/>
        <v>L24</v>
      </c>
      <c r="AC989" t="str">
        <f t="shared" si="107"/>
        <v>L36</v>
      </c>
    </row>
    <row r="990" spans="1:29">
      <c r="A990" t="str">
        <f t="shared" si="102"/>
        <v>11-2023</v>
      </c>
      <c r="B990" s="93">
        <v>45256</v>
      </c>
      <c r="C990" s="90" t="s">
        <v>24</v>
      </c>
      <c r="D990" s="90" t="s">
        <v>24</v>
      </c>
      <c r="E990" s="90" t="s">
        <v>24</v>
      </c>
      <c r="F990" s="90" t="s">
        <v>24</v>
      </c>
      <c r="G990" s="90" t="s">
        <v>24</v>
      </c>
      <c r="H990" s="90" t="s">
        <v>24</v>
      </c>
      <c r="I990" s="90" t="s">
        <v>24</v>
      </c>
      <c r="J990" s="90" t="s">
        <v>24</v>
      </c>
      <c r="K990" s="90" t="s">
        <v>24</v>
      </c>
      <c r="L990" s="90" t="s">
        <v>24</v>
      </c>
      <c r="M990" s="90" t="s">
        <v>24</v>
      </c>
      <c r="N990" s="90" t="s">
        <v>24</v>
      </c>
      <c r="O990" s="90" t="s">
        <v>24</v>
      </c>
      <c r="P990" s="90" t="s">
        <v>24</v>
      </c>
      <c r="Q990" s="90" t="s">
        <v>24</v>
      </c>
      <c r="R990" s="90" t="s">
        <v>24</v>
      </c>
      <c r="S990" s="90" t="s">
        <v>24</v>
      </c>
      <c r="T990" s="90" t="s">
        <v>24</v>
      </c>
      <c r="U990" s="90" t="s">
        <v>24</v>
      </c>
      <c r="V990" s="90" t="s">
        <v>24</v>
      </c>
      <c r="W990" s="90" t="s">
        <v>24</v>
      </c>
      <c r="X990" s="90" t="s">
        <v>24</v>
      </c>
      <c r="Y990" t="str">
        <f t="shared" si="103"/>
        <v>11-2023</v>
      </c>
      <c r="Z990">
        <f t="shared" si="104"/>
        <v>0</v>
      </c>
      <c r="AA990">
        <f t="shared" si="105"/>
        <v>0</v>
      </c>
      <c r="AB990" t="str">
        <f t="shared" si="106"/>
        <v>L24</v>
      </c>
      <c r="AC990" t="str">
        <f t="shared" si="107"/>
        <v>L36</v>
      </c>
    </row>
    <row r="991" spans="1:29">
      <c r="A991" t="str">
        <f t="shared" si="102"/>
        <v>11-2023</v>
      </c>
      <c r="B991" s="93">
        <v>45257</v>
      </c>
      <c r="C991" s="90">
        <v>48000</v>
      </c>
      <c r="D991" s="90">
        <v>48800</v>
      </c>
      <c r="E991" s="90">
        <v>46500</v>
      </c>
      <c r="F991" s="90">
        <v>43200</v>
      </c>
      <c r="G991" s="90">
        <v>49300</v>
      </c>
      <c r="H991" s="91" t="s">
        <v>25</v>
      </c>
      <c r="I991" s="90">
        <v>47000</v>
      </c>
      <c r="J991" s="90">
        <v>45900</v>
      </c>
      <c r="K991" s="90">
        <v>49000</v>
      </c>
      <c r="L991" s="91" t="s">
        <v>25</v>
      </c>
      <c r="M991" s="90">
        <v>47800</v>
      </c>
      <c r="N991" s="90">
        <v>48700</v>
      </c>
      <c r="O991" s="90">
        <v>45600</v>
      </c>
      <c r="P991" s="90">
        <v>45100</v>
      </c>
      <c r="Q991" s="90">
        <v>43000</v>
      </c>
      <c r="R991" s="90">
        <v>43400</v>
      </c>
      <c r="S991" s="90">
        <v>43700</v>
      </c>
      <c r="T991" s="90">
        <v>45500</v>
      </c>
      <c r="U991" s="90">
        <v>46600</v>
      </c>
      <c r="V991" s="90">
        <v>48800</v>
      </c>
      <c r="W991" s="90">
        <v>48300</v>
      </c>
      <c r="X991" s="90">
        <v>51000</v>
      </c>
      <c r="Y991" t="str">
        <f t="shared" si="103"/>
        <v>11-2023</v>
      </c>
      <c r="Z991">
        <f t="shared" si="104"/>
        <v>0</v>
      </c>
      <c r="AA991">
        <f t="shared" si="105"/>
        <v>0</v>
      </c>
      <c r="AB991" t="str">
        <f t="shared" si="106"/>
        <v>L24</v>
      </c>
      <c r="AC991" t="str">
        <f t="shared" si="107"/>
        <v>L36</v>
      </c>
    </row>
    <row r="992" spans="1:29">
      <c r="A992" t="str">
        <f t="shared" si="102"/>
        <v>11-2023</v>
      </c>
      <c r="B992" s="93">
        <v>45258</v>
      </c>
      <c r="C992" s="90">
        <v>47600</v>
      </c>
      <c r="D992" s="90">
        <v>48500</v>
      </c>
      <c r="E992" s="90">
        <v>46000</v>
      </c>
      <c r="F992" s="90">
        <v>43000</v>
      </c>
      <c r="G992" s="90">
        <v>48800</v>
      </c>
      <c r="H992" s="91" t="s">
        <v>25</v>
      </c>
      <c r="I992" s="90">
        <v>46500</v>
      </c>
      <c r="J992" s="90">
        <v>45500</v>
      </c>
      <c r="K992" s="90">
        <v>48800</v>
      </c>
      <c r="L992" s="91" t="s">
        <v>25</v>
      </c>
      <c r="M992" s="90">
        <v>47500</v>
      </c>
      <c r="N992" s="90">
        <v>48700</v>
      </c>
      <c r="O992" s="90">
        <v>45300</v>
      </c>
      <c r="P992" s="90">
        <v>44800</v>
      </c>
      <c r="Q992" s="90">
        <v>42800</v>
      </c>
      <c r="R992" s="90">
        <v>43200</v>
      </c>
      <c r="S992" s="90">
        <v>43600</v>
      </c>
      <c r="T992" s="90">
        <v>45300</v>
      </c>
      <c r="U992" s="90">
        <v>46200</v>
      </c>
      <c r="V992" s="90">
        <v>48800</v>
      </c>
      <c r="W992" s="90">
        <v>48100</v>
      </c>
      <c r="X992" s="90">
        <v>51000</v>
      </c>
      <c r="Y992" t="str">
        <f t="shared" si="103"/>
        <v>11-2023</v>
      </c>
      <c r="Z992">
        <f t="shared" si="104"/>
        <v>0</v>
      </c>
      <c r="AA992">
        <f t="shared" si="105"/>
        <v>0</v>
      </c>
      <c r="AB992" t="str">
        <f t="shared" si="106"/>
        <v>L24</v>
      </c>
      <c r="AC992" t="str">
        <f t="shared" si="107"/>
        <v>L36</v>
      </c>
    </row>
    <row r="993" spans="1:29">
      <c r="A993" t="str">
        <f t="shared" si="102"/>
        <v>11-2023</v>
      </c>
      <c r="B993" s="93">
        <v>45259</v>
      </c>
      <c r="C993" s="90">
        <v>47400</v>
      </c>
      <c r="D993" s="90">
        <v>48500</v>
      </c>
      <c r="E993" s="90">
        <v>46200</v>
      </c>
      <c r="F993" s="90">
        <v>43100</v>
      </c>
      <c r="G993" s="90">
        <v>48800</v>
      </c>
      <c r="H993" s="91" t="s">
        <v>25</v>
      </c>
      <c r="I993" s="90">
        <v>47000</v>
      </c>
      <c r="J993" s="90">
        <v>45600</v>
      </c>
      <c r="K993" s="90">
        <v>48800</v>
      </c>
      <c r="L993" s="91" t="s">
        <v>25</v>
      </c>
      <c r="M993" s="90">
        <v>47500</v>
      </c>
      <c r="N993" s="90">
        <v>48700</v>
      </c>
      <c r="O993" s="90">
        <v>45500</v>
      </c>
      <c r="P993" s="90">
        <v>44900</v>
      </c>
      <c r="Q993" s="90">
        <v>43200</v>
      </c>
      <c r="R993" s="90">
        <v>43500</v>
      </c>
      <c r="S993" s="90">
        <v>43800</v>
      </c>
      <c r="T993" s="90">
        <v>45400</v>
      </c>
      <c r="U993" s="90">
        <v>46200</v>
      </c>
      <c r="V993" s="90">
        <v>48800</v>
      </c>
      <c r="W993" s="90">
        <v>48100</v>
      </c>
      <c r="X993" s="90">
        <v>51000</v>
      </c>
      <c r="Y993" t="str">
        <f t="shared" si="103"/>
        <v>11-2023</v>
      </c>
      <c r="Z993">
        <f t="shared" si="104"/>
        <v>0</v>
      </c>
      <c r="AA993">
        <f t="shared" si="105"/>
        <v>0</v>
      </c>
      <c r="AB993" t="str">
        <f t="shared" si="106"/>
        <v>L24</v>
      </c>
      <c r="AC993" t="str">
        <f t="shared" si="107"/>
        <v>L36</v>
      </c>
    </row>
    <row r="994" spans="1:29">
      <c r="A994" t="str">
        <f t="shared" si="102"/>
        <v>11-2023</v>
      </c>
      <c r="B994" s="93">
        <v>45260</v>
      </c>
      <c r="C994" s="90">
        <v>47300</v>
      </c>
      <c r="D994" s="90">
        <v>48500</v>
      </c>
      <c r="E994" s="90">
        <v>46000</v>
      </c>
      <c r="F994" s="90">
        <v>42800</v>
      </c>
      <c r="G994" s="90">
        <v>48600</v>
      </c>
      <c r="H994" s="91" t="s">
        <v>25</v>
      </c>
      <c r="I994" s="90">
        <v>47000</v>
      </c>
      <c r="J994" s="90">
        <v>45400</v>
      </c>
      <c r="K994" s="90">
        <v>48000</v>
      </c>
      <c r="L994" s="91" t="s">
        <v>25</v>
      </c>
      <c r="M994" s="90">
        <v>47200</v>
      </c>
      <c r="N994" s="90">
        <v>48200</v>
      </c>
      <c r="O994" s="90">
        <v>45200</v>
      </c>
      <c r="P994" s="90">
        <v>44500</v>
      </c>
      <c r="Q994" s="90">
        <v>43000</v>
      </c>
      <c r="R994" s="90">
        <v>43300</v>
      </c>
      <c r="S994" s="90">
        <v>43300</v>
      </c>
      <c r="T994" s="90">
        <v>45000</v>
      </c>
      <c r="U994" s="90">
        <v>46200</v>
      </c>
      <c r="V994" s="90">
        <v>48800</v>
      </c>
      <c r="W994" s="90">
        <v>48100</v>
      </c>
      <c r="X994" s="90">
        <v>51000</v>
      </c>
      <c r="Y994" t="str">
        <f t="shared" si="103"/>
        <v>11-2023</v>
      </c>
      <c r="Z994">
        <f t="shared" si="104"/>
        <v>0</v>
      </c>
      <c r="AA994">
        <f t="shared" si="105"/>
        <v>0</v>
      </c>
      <c r="AB994" t="str">
        <f t="shared" si="106"/>
        <v>L24</v>
      </c>
      <c r="AC994" t="str">
        <f t="shared" si="107"/>
        <v>L36</v>
      </c>
    </row>
    <row r="995" spans="1:29">
      <c r="A995" t="str">
        <f t="shared" si="102"/>
        <v>12-2023</v>
      </c>
      <c r="B995" s="93">
        <v>45261</v>
      </c>
      <c r="C995" s="90">
        <v>47300</v>
      </c>
      <c r="D995" s="90">
        <v>48500</v>
      </c>
      <c r="E995" s="90">
        <v>45800</v>
      </c>
      <c r="F995" s="90">
        <v>42700</v>
      </c>
      <c r="G995" s="90">
        <v>48600</v>
      </c>
      <c r="H995" s="91" t="s">
        <v>25</v>
      </c>
      <c r="I995" s="90">
        <v>46500</v>
      </c>
      <c r="J995" s="90">
        <v>45000</v>
      </c>
      <c r="K995" s="90">
        <v>48000</v>
      </c>
      <c r="L995" s="91" t="s">
        <v>25</v>
      </c>
      <c r="M995" s="90">
        <v>47000</v>
      </c>
      <c r="N995" s="90">
        <v>48200</v>
      </c>
      <c r="O995" s="90">
        <v>45000</v>
      </c>
      <c r="P995" s="90">
        <v>44500</v>
      </c>
      <c r="Q995" s="90">
        <v>42500</v>
      </c>
      <c r="R995" s="90">
        <v>43100</v>
      </c>
      <c r="S995" s="90">
        <v>43000</v>
      </c>
      <c r="T995" s="90">
        <v>45000</v>
      </c>
      <c r="U995" s="90">
        <v>46200</v>
      </c>
      <c r="V995" s="90">
        <v>48800</v>
      </c>
      <c r="W995" s="90">
        <v>48100</v>
      </c>
      <c r="X995" s="90">
        <v>51000</v>
      </c>
      <c r="Y995" t="str">
        <f t="shared" si="103"/>
        <v>12-2023</v>
      </c>
      <c r="Z995">
        <f t="shared" si="104"/>
        <v>0</v>
      </c>
      <c r="AA995">
        <f t="shared" si="105"/>
        <v>0</v>
      </c>
      <c r="AB995" t="str">
        <f t="shared" si="106"/>
        <v>L24</v>
      </c>
      <c r="AC995" t="str">
        <f t="shared" si="107"/>
        <v>L36</v>
      </c>
    </row>
    <row r="996" spans="1:29">
      <c r="A996" t="str">
        <f t="shared" si="102"/>
        <v>12-2023</v>
      </c>
      <c r="B996" s="93">
        <v>45262</v>
      </c>
      <c r="C996" s="90">
        <v>47300</v>
      </c>
      <c r="D996" s="90">
        <v>48500</v>
      </c>
      <c r="E996" s="90">
        <v>46100</v>
      </c>
      <c r="F996" s="90">
        <v>42900</v>
      </c>
      <c r="G996" s="90">
        <v>48600</v>
      </c>
      <c r="H996" s="91" t="s">
        <v>25</v>
      </c>
      <c r="I996" s="90">
        <v>46500</v>
      </c>
      <c r="J996" s="90">
        <v>45600</v>
      </c>
      <c r="K996" s="90">
        <v>48000</v>
      </c>
      <c r="L996" s="91" t="s">
        <v>25</v>
      </c>
      <c r="M996" s="90">
        <v>47200</v>
      </c>
      <c r="N996" s="90">
        <v>48200</v>
      </c>
      <c r="O996" s="90">
        <v>45400</v>
      </c>
      <c r="P996" s="90">
        <v>44500</v>
      </c>
      <c r="Q996" s="90">
        <v>42800</v>
      </c>
      <c r="R996" s="90">
        <v>43000</v>
      </c>
      <c r="S996" s="90">
        <v>43300</v>
      </c>
      <c r="T996" s="90">
        <v>45200</v>
      </c>
      <c r="U996" s="90">
        <v>46000</v>
      </c>
      <c r="V996" s="90">
        <v>48800</v>
      </c>
      <c r="W996" s="90">
        <v>48100</v>
      </c>
      <c r="X996" s="90">
        <v>51000</v>
      </c>
      <c r="Y996" t="str">
        <f t="shared" si="103"/>
        <v>12-2023</v>
      </c>
      <c r="Z996">
        <f t="shared" si="104"/>
        <v>0</v>
      </c>
      <c r="AA996">
        <f t="shared" si="105"/>
        <v>0</v>
      </c>
      <c r="AB996" t="str">
        <f t="shared" si="106"/>
        <v>L24</v>
      </c>
      <c r="AC996" t="str">
        <f t="shared" si="107"/>
        <v>L36</v>
      </c>
    </row>
    <row r="997" spans="1:29">
      <c r="A997" t="str">
        <f t="shared" si="102"/>
        <v>12-2023</v>
      </c>
      <c r="B997" s="93">
        <v>45263</v>
      </c>
      <c r="C997" s="90" t="s">
        <v>24</v>
      </c>
      <c r="D997" s="90" t="s">
        <v>24</v>
      </c>
      <c r="E997" s="90" t="s">
        <v>24</v>
      </c>
      <c r="F997" s="90" t="s">
        <v>24</v>
      </c>
      <c r="G997" s="90" t="s">
        <v>24</v>
      </c>
      <c r="H997" s="90" t="s">
        <v>24</v>
      </c>
      <c r="I997" s="90" t="s">
        <v>24</v>
      </c>
      <c r="J997" s="90" t="s">
        <v>24</v>
      </c>
      <c r="K997" s="90" t="s">
        <v>24</v>
      </c>
      <c r="L997" s="90" t="s">
        <v>24</v>
      </c>
      <c r="M997" s="90" t="s">
        <v>24</v>
      </c>
      <c r="N997" s="90" t="s">
        <v>24</v>
      </c>
      <c r="O997" s="90" t="s">
        <v>24</v>
      </c>
      <c r="P997" s="90" t="s">
        <v>24</v>
      </c>
      <c r="Q997" s="90" t="s">
        <v>24</v>
      </c>
      <c r="R997" s="90" t="s">
        <v>24</v>
      </c>
      <c r="S997" s="90" t="s">
        <v>24</v>
      </c>
      <c r="T997" s="90" t="s">
        <v>24</v>
      </c>
      <c r="U997" s="90" t="s">
        <v>24</v>
      </c>
      <c r="V997" s="90" t="s">
        <v>24</v>
      </c>
      <c r="W997" s="90" t="s">
        <v>24</v>
      </c>
      <c r="X997" s="90" t="s">
        <v>24</v>
      </c>
      <c r="Y997" t="str">
        <f t="shared" si="103"/>
        <v>12-2023</v>
      </c>
      <c r="Z997">
        <f t="shared" si="104"/>
        <v>0</v>
      </c>
      <c r="AA997">
        <f t="shared" si="105"/>
        <v>0</v>
      </c>
      <c r="AB997" t="str">
        <f t="shared" si="106"/>
        <v>L24</v>
      </c>
      <c r="AC997" t="str">
        <f t="shared" si="107"/>
        <v>L36</v>
      </c>
    </row>
    <row r="998" spans="1:29">
      <c r="A998" t="str">
        <f t="shared" si="102"/>
        <v>12-2023</v>
      </c>
      <c r="B998" s="93">
        <v>45264</v>
      </c>
      <c r="C998" s="90">
        <v>47400</v>
      </c>
      <c r="D998" s="91" t="s">
        <v>25</v>
      </c>
      <c r="E998" s="90">
        <v>46000</v>
      </c>
      <c r="F998" s="90">
        <v>43000</v>
      </c>
      <c r="G998" s="90">
        <v>48500</v>
      </c>
      <c r="H998" s="91" t="s">
        <v>25</v>
      </c>
      <c r="I998" s="90">
        <v>46500</v>
      </c>
      <c r="J998" s="90">
        <v>45300</v>
      </c>
      <c r="K998" s="90">
        <v>48000</v>
      </c>
      <c r="L998" s="91" t="s">
        <v>25</v>
      </c>
      <c r="M998" s="90">
        <v>47000</v>
      </c>
      <c r="N998" s="90">
        <v>48200</v>
      </c>
      <c r="O998" s="90">
        <v>45400</v>
      </c>
      <c r="P998" s="90">
        <v>44300</v>
      </c>
      <c r="Q998" s="90">
        <v>42800</v>
      </c>
      <c r="R998" s="90">
        <v>43200</v>
      </c>
      <c r="S998" s="90">
        <v>43000</v>
      </c>
      <c r="T998" s="90">
        <v>45300</v>
      </c>
      <c r="U998" s="90">
        <v>46200</v>
      </c>
      <c r="V998" s="90">
        <v>48800</v>
      </c>
      <c r="W998" s="90">
        <v>48100</v>
      </c>
      <c r="X998" s="90">
        <v>51000</v>
      </c>
      <c r="Y998" t="str">
        <f t="shared" si="103"/>
        <v>12-2023</v>
      </c>
      <c r="Z998">
        <f t="shared" si="104"/>
        <v>0</v>
      </c>
      <c r="AA998">
        <f t="shared" si="105"/>
        <v>0</v>
      </c>
      <c r="AB998" t="str">
        <f t="shared" si="106"/>
        <v>L24</v>
      </c>
      <c r="AC998" t="str">
        <f t="shared" si="107"/>
        <v>L36</v>
      </c>
    </row>
    <row r="999" spans="1:29">
      <c r="A999" t="str">
        <f t="shared" si="102"/>
        <v>12-2023</v>
      </c>
      <c r="B999" s="93">
        <v>45265</v>
      </c>
      <c r="C999" s="90">
        <v>47600</v>
      </c>
      <c r="D999" s="91" t="s">
        <v>25</v>
      </c>
      <c r="E999" s="90">
        <v>46200</v>
      </c>
      <c r="F999" s="90">
        <v>43200</v>
      </c>
      <c r="G999" s="90">
        <v>48700</v>
      </c>
      <c r="H999" s="91" t="s">
        <v>25</v>
      </c>
      <c r="I999" s="90">
        <v>46500</v>
      </c>
      <c r="J999" s="90">
        <v>45300</v>
      </c>
      <c r="K999" s="90">
        <v>48300</v>
      </c>
      <c r="L999" s="91" t="s">
        <v>25</v>
      </c>
      <c r="M999" s="90">
        <v>47200</v>
      </c>
      <c r="N999" s="90">
        <v>48200</v>
      </c>
      <c r="O999" s="90">
        <v>45500</v>
      </c>
      <c r="P999" s="90">
        <v>44500</v>
      </c>
      <c r="Q999" s="90">
        <v>42700</v>
      </c>
      <c r="R999" s="90">
        <v>43200</v>
      </c>
      <c r="S999" s="90">
        <v>43300</v>
      </c>
      <c r="T999" s="90">
        <v>45500</v>
      </c>
      <c r="U999" s="90">
        <v>46300</v>
      </c>
      <c r="V999" s="90">
        <v>48800</v>
      </c>
      <c r="W999" s="90">
        <v>48100</v>
      </c>
      <c r="X999" s="90">
        <v>51000</v>
      </c>
      <c r="Y999" t="str">
        <f t="shared" si="103"/>
        <v>12-2023</v>
      </c>
      <c r="Z999">
        <f t="shared" si="104"/>
        <v>0</v>
      </c>
      <c r="AA999">
        <f t="shared" si="105"/>
        <v>0</v>
      </c>
      <c r="AB999" t="str">
        <f t="shared" si="106"/>
        <v>L24</v>
      </c>
      <c r="AC999" t="str">
        <f t="shared" si="107"/>
        <v>L36</v>
      </c>
    </row>
    <row r="1000" spans="1:29">
      <c r="A1000" t="str">
        <f t="shared" si="102"/>
        <v>12-2023</v>
      </c>
      <c r="B1000" s="93">
        <v>45266</v>
      </c>
      <c r="C1000" s="90">
        <v>47800</v>
      </c>
      <c r="D1000" s="91" t="s">
        <v>25</v>
      </c>
      <c r="E1000" s="90">
        <v>46400</v>
      </c>
      <c r="F1000" s="90">
        <v>43700</v>
      </c>
      <c r="G1000" s="90">
        <v>49200</v>
      </c>
      <c r="H1000" s="91" t="s">
        <v>25</v>
      </c>
      <c r="I1000" s="90">
        <v>46500</v>
      </c>
      <c r="J1000" s="90">
        <v>45800</v>
      </c>
      <c r="K1000" s="90">
        <v>48700</v>
      </c>
      <c r="L1000" s="91" t="s">
        <v>25</v>
      </c>
      <c r="M1000" s="90">
        <v>47500</v>
      </c>
      <c r="N1000" s="90">
        <v>48300</v>
      </c>
      <c r="O1000" s="90">
        <v>45600</v>
      </c>
      <c r="P1000" s="90">
        <v>44900</v>
      </c>
      <c r="Q1000" s="90">
        <v>43000</v>
      </c>
      <c r="R1000" s="90">
        <v>43400</v>
      </c>
      <c r="S1000" s="90">
        <v>43800</v>
      </c>
      <c r="T1000" s="90">
        <v>46000</v>
      </c>
      <c r="U1000" s="90">
        <v>46300</v>
      </c>
      <c r="V1000" s="90">
        <v>48800</v>
      </c>
      <c r="W1000" s="90">
        <v>48800</v>
      </c>
      <c r="X1000" s="90">
        <v>52200</v>
      </c>
      <c r="Y1000" t="str">
        <f t="shared" si="103"/>
        <v>12-2023</v>
      </c>
      <c r="Z1000">
        <f t="shared" si="104"/>
        <v>0</v>
      </c>
      <c r="AA1000">
        <f t="shared" si="105"/>
        <v>0</v>
      </c>
      <c r="AB1000" t="str">
        <f t="shared" si="106"/>
        <v>L24</v>
      </c>
      <c r="AC1000" t="str">
        <f t="shared" si="107"/>
        <v>L36</v>
      </c>
    </row>
    <row r="1001" spans="1:29">
      <c r="A1001" t="str">
        <f t="shared" si="102"/>
        <v>12-2023</v>
      </c>
      <c r="B1001" s="93">
        <v>45267</v>
      </c>
      <c r="C1001" s="90">
        <v>47800</v>
      </c>
      <c r="D1001" s="90">
        <v>48500</v>
      </c>
      <c r="E1001" s="90">
        <v>46400</v>
      </c>
      <c r="F1001" s="90">
        <v>43400</v>
      </c>
      <c r="G1001" s="90">
        <v>49200</v>
      </c>
      <c r="H1001" s="91" t="s">
        <v>25</v>
      </c>
      <c r="I1001" s="90">
        <v>47000</v>
      </c>
      <c r="J1001" s="90">
        <v>45600</v>
      </c>
      <c r="K1001" s="90">
        <v>48700</v>
      </c>
      <c r="L1001" s="91" t="s">
        <v>25</v>
      </c>
      <c r="M1001" s="90">
        <v>47400</v>
      </c>
      <c r="N1001" s="90">
        <v>48300</v>
      </c>
      <c r="O1001" s="90">
        <v>45500</v>
      </c>
      <c r="P1001" s="90">
        <v>44700</v>
      </c>
      <c r="Q1001" s="90">
        <v>42700</v>
      </c>
      <c r="R1001" s="90">
        <v>43200</v>
      </c>
      <c r="S1001" s="90">
        <v>43500</v>
      </c>
      <c r="T1001" s="90">
        <v>45700</v>
      </c>
      <c r="U1001" s="90">
        <v>46300</v>
      </c>
      <c r="V1001" s="90">
        <v>48800</v>
      </c>
      <c r="W1001" s="90">
        <v>48800</v>
      </c>
      <c r="X1001" s="90">
        <v>52200</v>
      </c>
      <c r="Y1001" t="str">
        <f t="shared" si="103"/>
        <v>12-2023</v>
      </c>
      <c r="Z1001">
        <f t="shared" si="104"/>
        <v>0</v>
      </c>
      <c r="AA1001">
        <f t="shared" si="105"/>
        <v>0</v>
      </c>
      <c r="AB1001" t="str">
        <f t="shared" si="106"/>
        <v>L24</v>
      </c>
      <c r="AC1001" t="str">
        <f t="shared" si="107"/>
        <v>L36</v>
      </c>
    </row>
    <row r="1002" spans="1:29">
      <c r="A1002" t="str">
        <f t="shared" si="102"/>
        <v>12-2023</v>
      </c>
      <c r="B1002" s="93">
        <v>45268</v>
      </c>
      <c r="C1002" s="90">
        <v>48200</v>
      </c>
      <c r="D1002" s="90">
        <v>48800</v>
      </c>
      <c r="E1002" s="90">
        <v>46600</v>
      </c>
      <c r="F1002" s="90">
        <v>43800</v>
      </c>
      <c r="G1002" s="90">
        <v>49800</v>
      </c>
      <c r="H1002" s="91" t="s">
        <v>25</v>
      </c>
      <c r="I1002" s="90">
        <v>47000</v>
      </c>
      <c r="J1002" s="90">
        <v>46200</v>
      </c>
      <c r="K1002" s="90">
        <v>49200</v>
      </c>
      <c r="L1002" s="91" t="s">
        <v>25</v>
      </c>
      <c r="M1002" s="90">
        <v>47800</v>
      </c>
      <c r="N1002" s="90">
        <v>48500</v>
      </c>
      <c r="O1002" s="90">
        <v>45600</v>
      </c>
      <c r="P1002" s="90">
        <v>44900</v>
      </c>
      <c r="Q1002" s="90">
        <v>43200</v>
      </c>
      <c r="R1002" s="90">
        <v>43900</v>
      </c>
      <c r="S1002" s="90">
        <v>44000</v>
      </c>
      <c r="T1002" s="90">
        <v>46100</v>
      </c>
      <c r="U1002" s="90">
        <v>47000</v>
      </c>
      <c r="V1002" s="91" t="s">
        <v>25</v>
      </c>
      <c r="W1002" s="90">
        <v>49000</v>
      </c>
      <c r="X1002" s="90">
        <v>52200</v>
      </c>
      <c r="Y1002" t="str">
        <f t="shared" si="103"/>
        <v>12-2023</v>
      </c>
      <c r="Z1002">
        <f t="shared" si="104"/>
        <v>0</v>
      </c>
      <c r="AA1002">
        <f t="shared" si="105"/>
        <v>0</v>
      </c>
      <c r="AB1002" t="str">
        <f t="shared" si="106"/>
        <v>L24</v>
      </c>
      <c r="AC1002" t="str">
        <f t="shared" si="107"/>
        <v>L36</v>
      </c>
    </row>
    <row r="1003" spans="1:29">
      <c r="A1003" t="str">
        <f t="shared" si="102"/>
        <v>12-2023</v>
      </c>
      <c r="B1003" s="93">
        <v>45269</v>
      </c>
      <c r="C1003" s="90">
        <v>48500</v>
      </c>
      <c r="D1003" s="90">
        <v>48800</v>
      </c>
      <c r="E1003" s="90">
        <v>47100</v>
      </c>
      <c r="F1003" s="90">
        <v>44000</v>
      </c>
      <c r="G1003" s="90">
        <v>50000</v>
      </c>
      <c r="H1003" s="91" t="s">
        <v>25</v>
      </c>
      <c r="I1003" s="90">
        <v>47500</v>
      </c>
      <c r="J1003" s="90">
        <v>46500</v>
      </c>
      <c r="K1003" s="90">
        <v>49600</v>
      </c>
      <c r="L1003" s="91" t="s">
        <v>25</v>
      </c>
      <c r="M1003" s="90">
        <v>48200</v>
      </c>
      <c r="N1003" s="90">
        <v>48800</v>
      </c>
      <c r="O1003" s="90">
        <v>46100</v>
      </c>
      <c r="P1003" s="90">
        <v>45300</v>
      </c>
      <c r="Q1003" s="90">
        <v>43500</v>
      </c>
      <c r="R1003" s="90">
        <v>44500</v>
      </c>
      <c r="S1003" s="90">
        <v>44200</v>
      </c>
      <c r="T1003" s="90">
        <v>46300</v>
      </c>
      <c r="U1003" s="90">
        <v>47300</v>
      </c>
      <c r="V1003" s="90">
        <v>48800</v>
      </c>
      <c r="W1003" s="90">
        <v>49600</v>
      </c>
      <c r="X1003" s="90">
        <v>52200</v>
      </c>
      <c r="Y1003" t="str">
        <f t="shared" si="103"/>
        <v>12-2023</v>
      </c>
      <c r="Z1003">
        <f t="shared" si="104"/>
        <v>0</v>
      </c>
      <c r="AA1003">
        <f t="shared" si="105"/>
        <v>0</v>
      </c>
      <c r="AB1003" t="str">
        <f t="shared" si="106"/>
        <v>L24</v>
      </c>
      <c r="AC1003" t="str">
        <f t="shared" si="107"/>
        <v>L36</v>
      </c>
    </row>
    <row r="1004" spans="1:29">
      <c r="A1004" t="str">
        <f t="shared" si="102"/>
        <v>12-2023</v>
      </c>
      <c r="B1004" s="93">
        <v>45270</v>
      </c>
      <c r="C1004" s="90" t="s">
        <v>24</v>
      </c>
      <c r="D1004" s="90" t="s">
        <v>24</v>
      </c>
      <c r="E1004" s="90" t="s">
        <v>24</v>
      </c>
      <c r="F1004" s="90" t="s">
        <v>24</v>
      </c>
      <c r="G1004" s="90" t="s">
        <v>24</v>
      </c>
      <c r="H1004" s="90" t="s">
        <v>24</v>
      </c>
      <c r="I1004" s="90" t="s">
        <v>24</v>
      </c>
      <c r="J1004" s="90" t="s">
        <v>24</v>
      </c>
      <c r="K1004" s="90" t="s">
        <v>24</v>
      </c>
      <c r="L1004" s="90" t="s">
        <v>24</v>
      </c>
      <c r="M1004" s="90" t="s">
        <v>24</v>
      </c>
      <c r="N1004" s="90" t="s">
        <v>24</v>
      </c>
      <c r="O1004" s="90" t="s">
        <v>24</v>
      </c>
      <c r="P1004" s="90" t="s">
        <v>24</v>
      </c>
      <c r="Q1004" s="90" t="s">
        <v>24</v>
      </c>
      <c r="R1004" s="90" t="s">
        <v>24</v>
      </c>
      <c r="S1004" s="90" t="s">
        <v>24</v>
      </c>
      <c r="T1004" s="90" t="s">
        <v>24</v>
      </c>
      <c r="U1004" s="90" t="s">
        <v>24</v>
      </c>
      <c r="V1004" s="90" t="s">
        <v>24</v>
      </c>
      <c r="W1004" s="90" t="s">
        <v>24</v>
      </c>
      <c r="X1004" s="90" t="s">
        <v>24</v>
      </c>
      <c r="Y1004" t="str">
        <f t="shared" si="103"/>
        <v>12-2023</v>
      </c>
      <c r="Z1004">
        <f t="shared" si="104"/>
        <v>0</v>
      </c>
      <c r="AA1004">
        <f t="shared" si="105"/>
        <v>0</v>
      </c>
      <c r="AB1004" t="str">
        <f t="shared" si="106"/>
        <v>L24</v>
      </c>
      <c r="AC1004" t="str">
        <f t="shared" si="107"/>
        <v>L36</v>
      </c>
    </row>
    <row r="1005" spans="1:29">
      <c r="A1005" t="str">
        <f t="shared" si="102"/>
        <v>12-2023</v>
      </c>
      <c r="B1005" s="93">
        <v>45271</v>
      </c>
      <c r="C1005" s="90">
        <v>48500</v>
      </c>
      <c r="D1005" s="90">
        <v>49000</v>
      </c>
      <c r="E1005" s="90">
        <v>46600</v>
      </c>
      <c r="F1005" s="90">
        <v>44200</v>
      </c>
      <c r="G1005" s="90">
        <v>50300</v>
      </c>
      <c r="H1005" s="91" t="s">
        <v>25</v>
      </c>
      <c r="I1005" s="90">
        <v>47500</v>
      </c>
      <c r="J1005" s="90">
        <v>46600</v>
      </c>
      <c r="K1005" s="90">
        <v>49600</v>
      </c>
      <c r="L1005" s="91" t="s">
        <v>25</v>
      </c>
      <c r="M1005" s="90">
        <v>48200</v>
      </c>
      <c r="N1005" s="90">
        <v>49100</v>
      </c>
      <c r="O1005" s="90">
        <v>45700</v>
      </c>
      <c r="P1005" s="90">
        <v>45100</v>
      </c>
      <c r="Q1005" s="90">
        <v>43200</v>
      </c>
      <c r="R1005" s="90">
        <v>44200</v>
      </c>
      <c r="S1005" s="90">
        <v>44000</v>
      </c>
      <c r="T1005" s="90">
        <v>46500</v>
      </c>
      <c r="U1005" s="90">
        <v>47100</v>
      </c>
      <c r="V1005" s="90">
        <v>48800</v>
      </c>
      <c r="W1005" s="90">
        <v>49600</v>
      </c>
      <c r="X1005" s="90">
        <v>52200</v>
      </c>
      <c r="Y1005" t="str">
        <f t="shared" si="103"/>
        <v>12-2023</v>
      </c>
      <c r="Z1005">
        <f t="shared" si="104"/>
        <v>0</v>
      </c>
      <c r="AA1005">
        <f t="shared" si="105"/>
        <v>0</v>
      </c>
      <c r="AB1005" t="str">
        <f t="shared" si="106"/>
        <v>L24</v>
      </c>
      <c r="AC1005" t="str">
        <f t="shared" si="107"/>
        <v>L36</v>
      </c>
    </row>
    <row r="1006" spans="1:29">
      <c r="A1006" t="str">
        <f t="shared" si="102"/>
        <v>12-2023</v>
      </c>
      <c r="B1006" s="93">
        <v>45272</v>
      </c>
      <c r="C1006" s="90">
        <v>48500</v>
      </c>
      <c r="D1006" s="90">
        <v>49000</v>
      </c>
      <c r="E1006" s="90">
        <v>47200</v>
      </c>
      <c r="F1006" s="90">
        <v>44000</v>
      </c>
      <c r="G1006" s="90">
        <v>50300</v>
      </c>
      <c r="H1006" s="91" t="s">
        <v>25</v>
      </c>
      <c r="I1006" s="90">
        <v>47500</v>
      </c>
      <c r="J1006" s="90">
        <v>46700</v>
      </c>
      <c r="K1006" s="90">
        <v>49600</v>
      </c>
      <c r="L1006" s="91" t="s">
        <v>25</v>
      </c>
      <c r="M1006" s="90">
        <v>48400</v>
      </c>
      <c r="N1006" s="90">
        <v>49200</v>
      </c>
      <c r="O1006" s="90">
        <v>45700</v>
      </c>
      <c r="P1006" s="90">
        <v>45300</v>
      </c>
      <c r="Q1006" s="90">
        <v>43500</v>
      </c>
      <c r="R1006" s="90">
        <v>44500</v>
      </c>
      <c r="S1006" s="90">
        <v>44300</v>
      </c>
      <c r="T1006" s="90">
        <v>46300</v>
      </c>
      <c r="U1006" s="90">
        <v>47300</v>
      </c>
      <c r="V1006" s="90">
        <v>48800</v>
      </c>
      <c r="W1006" s="90">
        <v>49600</v>
      </c>
      <c r="X1006" s="90">
        <v>52200</v>
      </c>
      <c r="Y1006" t="str">
        <f t="shared" si="103"/>
        <v>12-2023</v>
      </c>
      <c r="Z1006">
        <f t="shared" si="104"/>
        <v>0</v>
      </c>
      <c r="AA1006">
        <f t="shared" si="105"/>
        <v>0</v>
      </c>
      <c r="AB1006" t="str">
        <f t="shared" si="106"/>
        <v>L24</v>
      </c>
      <c r="AC1006" t="str">
        <f t="shared" si="107"/>
        <v>L36</v>
      </c>
    </row>
    <row r="1007" spans="1:29">
      <c r="A1007" t="str">
        <f t="shared" si="102"/>
        <v>12-2023</v>
      </c>
      <c r="B1007" s="93">
        <v>45273</v>
      </c>
      <c r="C1007" s="90">
        <v>48500</v>
      </c>
      <c r="D1007" s="90">
        <v>49000</v>
      </c>
      <c r="E1007" s="90">
        <v>46800</v>
      </c>
      <c r="F1007" s="90">
        <v>43700</v>
      </c>
      <c r="G1007" s="90">
        <v>50300</v>
      </c>
      <c r="H1007" s="91" t="s">
        <v>25</v>
      </c>
      <c r="I1007" s="90">
        <v>47500</v>
      </c>
      <c r="J1007" s="90">
        <v>46600</v>
      </c>
      <c r="K1007" s="90">
        <v>49200</v>
      </c>
      <c r="L1007" s="91" t="s">
        <v>25</v>
      </c>
      <c r="M1007" s="90">
        <v>48400</v>
      </c>
      <c r="N1007" s="90">
        <v>49200</v>
      </c>
      <c r="O1007" s="90">
        <v>46000</v>
      </c>
      <c r="P1007" s="90">
        <v>45300</v>
      </c>
      <c r="Q1007" s="90">
        <v>43200</v>
      </c>
      <c r="R1007" s="90">
        <v>44300</v>
      </c>
      <c r="S1007" s="90">
        <v>44100</v>
      </c>
      <c r="T1007" s="90">
        <v>46200</v>
      </c>
      <c r="U1007" s="90">
        <v>47100</v>
      </c>
      <c r="V1007" s="90">
        <v>48800</v>
      </c>
      <c r="W1007" s="90">
        <v>49500</v>
      </c>
      <c r="X1007" s="90">
        <v>52200</v>
      </c>
      <c r="Y1007" t="str">
        <f t="shared" si="103"/>
        <v>12-2023</v>
      </c>
      <c r="Z1007">
        <f t="shared" si="104"/>
        <v>0</v>
      </c>
      <c r="AA1007">
        <f t="shared" si="105"/>
        <v>0</v>
      </c>
      <c r="AB1007" t="str">
        <f t="shared" si="106"/>
        <v>L24</v>
      </c>
      <c r="AC1007" t="str">
        <f t="shared" si="107"/>
        <v>L36</v>
      </c>
    </row>
    <row r="1008" spans="1:29">
      <c r="A1008" t="str">
        <f t="shared" si="102"/>
        <v>12-2023</v>
      </c>
      <c r="B1008" s="93">
        <v>45274</v>
      </c>
      <c r="C1008" s="90">
        <v>48700</v>
      </c>
      <c r="D1008" s="90">
        <v>49200</v>
      </c>
      <c r="E1008" s="90">
        <v>47000</v>
      </c>
      <c r="F1008" s="90">
        <v>44000</v>
      </c>
      <c r="G1008" s="90">
        <v>50300</v>
      </c>
      <c r="H1008" s="91" t="s">
        <v>25</v>
      </c>
      <c r="I1008" s="90">
        <v>48000</v>
      </c>
      <c r="J1008" s="90">
        <v>46800</v>
      </c>
      <c r="K1008" s="90">
        <v>49200</v>
      </c>
      <c r="L1008" s="91" t="s">
        <v>25</v>
      </c>
      <c r="M1008" s="90">
        <v>48600</v>
      </c>
      <c r="N1008" s="90">
        <v>49200</v>
      </c>
      <c r="O1008" s="90">
        <v>46200</v>
      </c>
      <c r="P1008" s="90">
        <v>45300</v>
      </c>
      <c r="Q1008" s="90">
        <v>43400</v>
      </c>
      <c r="R1008" s="90">
        <v>44400</v>
      </c>
      <c r="S1008" s="90">
        <v>44300</v>
      </c>
      <c r="T1008" s="90">
        <v>46500</v>
      </c>
      <c r="U1008" s="90">
        <v>47100</v>
      </c>
      <c r="V1008" s="90">
        <v>48800</v>
      </c>
      <c r="W1008" s="90">
        <v>49500</v>
      </c>
      <c r="X1008" s="90">
        <v>52200</v>
      </c>
      <c r="Y1008" t="str">
        <f t="shared" si="103"/>
        <v>12-2023</v>
      </c>
      <c r="Z1008">
        <f t="shared" si="104"/>
        <v>0</v>
      </c>
      <c r="AA1008">
        <f t="shared" si="105"/>
        <v>0</v>
      </c>
      <c r="AB1008" t="str">
        <f t="shared" si="106"/>
        <v>L24</v>
      </c>
      <c r="AC1008" t="str">
        <f t="shared" si="107"/>
        <v>L36</v>
      </c>
    </row>
    <row r="1009" spans="1:29">
      <c r="A1009" t="str">
        <f t="shared" si="102"/>
        <v>12-2023</v>
      </c>
      <c r="B1009" s="93">
        <v>45275</v>
      </c>
      <c r="C1009" s="90">
        <v>48700</v>
      </c>
      <c r="D1009" s="90">
        <v>49200</v>
      </c>
      <c r="E1009" s="90">
        <v>47100</v>
      </c>
      <c r="F1009" s="90">
        <v>43900</v>
      </c>
      <c r="G1009" s="90">
        <v>50200</v>
      </c>
      <c r="H1009" s="91" t="s">
        <v>25</v>
      </c>
      <c r="I1009" s="90">
        <v>47500</v>
      </c>
      <c r="J1009" s="90">
        <v>47000</v>
      </c>
      <c r="K1009" s="90">
        <v>49200</v>
      </c>
      <c r="L1009" s="91" t="s">
        <v>25</v>
      </c>
      <c r="M1009" s="90">
        <v>48600</v>
      </c>
      <c r="N1009" s="90">
        <v>49400</v>
      </c>
      <c r="O1009" s="90">
        <v>46300</v>
      </c>
      <c r="P1009" s="90">
        <v>45200</v>
      </c>
      <c r="Q1009" s="90">
        <v>43000</v>
      </c>
      <c r="R1009" s="90">
        <v>44200</v>
      </c>
      <c r="S1009" s="90">
        <v>44000</v>
      </c>
      <c r="T1009" s="90">
        <v>46400</v>
      </c>
      <c r="U1009" s="90">
        <v>47100</v>
      </c>
      <c r="V1009" s="90">
        <v>48800</v>
      </c>
      <c r="W1009" s="90">
        <v>49500</v>
      </c>
      <c r="X1009" s="90">
        <v>52200</v>
      </c>
      <c r="Y1009" t="str">
        <f t="shared" si="103"/>
        <v>12-2023</v>
      </c>
      <c r="Z1009">
        <f t="shared" si="104"/>
        <v>0</v>
      </c>
      <c r="AA1009">
        <f t="shared" si="105"/>
        <v>0</v>
      </c>
      <c r="AB1009" t="str">
        <f t="shared" si="106"/>
        <v>L24</v>
      </c>
      <c r="AC1009" t="str">
        <f t="shared" si="107"/>
        <v>L36</v>
      </c>
    </row>
    <row r="1010" spans="1:29">
      <c r="A1010" t="str">
        <f t="shared" si="102"/>
        <v>12-2023</v>
      </c>
      <c r="B1010" s="93">
        <v>45276</v>
      </c>
      <c r="C1010" s="90">
        <v>48700</v>
      </c>
      <c r="D1010" s="90">
        <v>49200</v>
      </c>
      <c r="E1010" s="90">
        <v>47100</v>
      </c>
      <c r="F1010" s="90">
        <v>43700</v>
      </c>
      <c r="G1010" s="90">
        <v>50000</v>
      </c>
      <c r="H1010" s="91" t="s">
        <v>25</v>
      </c>
      <c r="I1010" s="90">
        <v>47500</v>
      </c>
      <c r="J1010" s="90">
        <v>47000</v>
      </c>
      <c r="K1010" s="90">
        <v>49200</v>
      </c>
      <c r="L1010" s="91" t="s">
        <v>25</v>
      </c>
      <c r="M1010" s="90">
        <v>48600</v>
      </c>
      <c r="N1010" s="90">
        <v>49400</v>
      </c>
      <c r="O1010" s="90">
        <v>46100</v>
      </c>
      <c r="P1010" s="90">
        <v>45100</v>
      </c>
      <c r="Q1010" s="90">
        <v>42800</v>
      </c>
      <c r="R1010" s="90">
        <v>43900</v>
      </c>
      <c r="S1010" s="90">
        <v>43800</v>
      </c>
      <c r="T1010" s="90">
        <v>46500</v>
      </c>
      <c r="U1010" s="90">
        <v>46900</v>
      </c>
      <c r="V1010" s="90">
        <v>48800</v>
      </c>
      <c r="W1010" s="90">
        <v>49400</v>
      </c>
      <c r="X1010" s="90">
        <v>52000</v>
      </c>
      <c r="Y1010" t="str">
        <f t="shared" si="103"/>
        <v>12-2023</v>
      </c>
      <c r="Z1010">
        <f t="shared" si="104"/>
        <v>0</v>
      </c>
      <c r="AA1010">
        <f t="shared" si="105"/>
        <v>0</v>
      </c>
      <c r="AB1010" t="str">
        <f t="shared" si="106"/>
        <v>L24</v>
      </c>
      <c r="AC1010" t="str">
        <f t="shared" si="107"/>
        <v>L36</v>
      </c>
    </row>
    <row r="1011" spans="1:29">
      <c r="A1011" t="str">
        <f t="shared" si="102"/>
        <v>12-2023</v>
      </c>
      <c r="B1011" s="93">
        <v>45277</v>
      </c>
      <c r="C1011" s="90" t="s">
        <v>24</v>
      </c>
      <c r="D1011" s="90" t="s">
        <v>24</v>
      </c>
      <c r="E1011" s="90" t="s">
        <v>24</v>
      </c>
      <c r="F1011" s="90" t="s">
        <v>24</v>
      </c>
      <c r="G1011" s="90" t="s">
        <v>24</v>
      </c>
      <c r="H1011" s="90" t="s">
        <v>24</v>
      </c>
      <c r="I1011" s="90" t="s">
        <v>24</v>
      </c>
      <c r="J1011" s="90" t="s">
        <v>24</v>
      </c>
      <c r="K1011" s="90" t="s">
        <v>24</v>
      </c>
      <c r="L1011" s="90" t="s">
        <v>24</v>
      </c>
      <c r="M1011" s="90" t="s">
        <v>24</v>
      </c>
      <c r="N1011" s="90" t="s">
        <v>24</v>
      </c>
      <c r="O1011" s="90" t="s">
        <v>24</v>
      </c>
      <c r="P1011" s="90" t="s">
        <v>24</v>
      </c>
      <c r="Q1011" s="90" t="s">
        <v>24</v>
      </c>
      <c r="R1011" s="90" t="s">
        <v>24</v>
      </c>
      <c r="S1011" s="90" t="s">
        <v>24</v>
      </c>
      <c r="T1011" s="90" t="s">
        <v>24</v>
      </c>
      <c r="U1011" s="90" t="s">
        <v>24</v>
      </c>
      <c r="V1011" s="90" t="s">
        <v>24</v>
      </c>
      <c r="W1011" s="90" t="s">
        <v>24</v>
      </c>
      <c r="X1011" s="90" t="s">
        <v>24</v>
      </c>
      <c r="Y1011" t="str">
        <f t="shared" si="103"/>
        <v>12-2023</v>
      </c>
      <c r="Z1011">
        <f t="shared" si="104"/>
        <v>0</v>
      </c>
      <c r="AA1011">
        <f t="shared" si="105"/>
        <v>0</v>
      </c>
      <c r="AB1011" t="str">
        <f t="shared" si="106"/>
        <v>L24</v>
      </c>
      <c r="AC1011" t="str">
        <f t="shared" si="107"/>
        <v>L36</v>
      </c>
    </row>
    <row r="1012" spans="1:29">
      <c r="A1012" t="str">
        <f t="shared" si="102"/>
        <v>12-2023</v>
      </c>
      <c r="B1012" s="93">
        <v>45278</v>
      </c>
      <c r="C1012" s="90">
        <v>48500</v>
      </c>
      <c r="D1012" s="90">
        <v>49000</v>
      </c>
      <c r="E1012" s="90">
        <v>47100</v>
      </c>
      <c r="F1012" s="90">
        <v>43800</v>
      </c>
      <c r="G1012" s="90">
        <v>49900</v>
      </c>
      <c r="H1012" s="91" t="s">
        <v>25</v>
      </c>
      <c r="I1012" s="90">
        <v>47500</v>
      </c>
      <c r="J1012" s="90">
        <v>46900</v>
      </c>
      <c r="K1012" s="90">
        <v>48800</v>
      </c>
      <c r="L1012" s="91" t="s">
        <v>25</v>
      </c>
      <c r="M1012" s="90">
        <v>48700</v>
      </c>
      <c r="N1012" s="90">
        <v>49300</v>
      </c>
      <c r="O1012" s="90">
        <v>46400</v>
      </c>
      <c r="P1012" s="90">
        <v>45300</v>
      </c>
      <c r="Q1012" s="90">
        <v>43000</v>
      </c>
      <c r="R1012" s="90">
        <v>43800</v>
      </c>
      <c r="S1012" s="90">
        <v>43800</v>
      </c>
      <c r="T1012" s="90">
        <v>46000</v>
      </c>
      <c r="U1012" s="90">
        <v>47000</v>
      </c>
      <c r="V1012" s="90">
        <v>48800</v>
      </c>
      <c r="W1012" s="90">
        <v>49400</v>
      </c>
      <c r="X1012" s="90">
        <v>52000</v>
      </c>
      <c r="Y1012" t="str">
        <f t="shared" si="103"/>
        <v>12-2023</v>
      </c>
      <c r="Z1012">
        <f t="shared" si="104"/>
        <v>0</v>
      </c>
      <c r="AA1012">
        <f t="shared" si="105"/>
        <v>0</v>
      </c>
      <c r="AB1012" t="str">
        <f t="shared" si="106"/>
        <v>L24</v>
      </c>
      <c r="AC1012" t="str">
        <f t="shared" si="107"/>
        <v>L36</v>
      </c>
    </row>
    <row r="1013" spans="1:29">
      <c r="A1013" t="str">
        <f t="shared" si="102"/>
        <v>12-2023</v>
      </c>
      <c r="B1013" s="93">
        <v>45279</v>
      </c>
      <c r="C1013" s="90">
        <v>48500</v>
      </c>
      <c r="D1013" s="90">
        <v>49000</v>
      </c>
      <c r="E1013" s="90">
        <v>47200</v>
      </c>
      <c r="F1013" s="90">
        <v>43700</v>
      </c>
      <c r="G1013" s="90">
        <v>49800</v>
      </c>
      <c r="H1013" s="91" t="s">
        <v>25</v>
      </c>
      <c r="I1013" s="90">
        <v>47500</v>
      </c>
      <c r="J1013" s="90">
        <v>46700</v>
      </c>
      <c r="K1013" s="90">
        <v>48800</v>
      </c>
      <c r="L1013" s="91" t="s">
        <v>25</v>
      </c>
      <c r="M1013" s="90">
        <v>48500</v>
      </c>
      <c r="N1013" s="90">
        <v>48900</v>
      </c>
      <c r="O1013" s="90">
        <v>46300</v>
      </c>
      <c r="P1013" s="90">
        <v>45100</v>
      </c>
      <c r="Q1013" s="90">
        <v>42800</v>
      </c>
      <c r="R1013" s="90">
        <v>43500</v>
      </c>
      <c r="S1013" s="90">
        <v>43800</v>
      </c>
      <c r="T1013" s="90">
        <v>45900</v>
      </c>
      <c r="U1013" s="90">
        <v>46700</v>
      </c>
      <c r="V1013" s="90">
        <v>48800</v>
      </c>
      <c r="W1013" s="90">
        <v>49400</v>
      </c>
      <c r="X1013" s="90">
        <v>52000</v>
      </c>
      <c r="Y1013" t="str">
        <f t="shared" si="103"/>
        <v>12-2023</v>
      </c>
      <c r="Z1013">
        <f t="shared" si="104"/>
        <v>0</v>
      </c>
      <c r="AA1013">
        <f t="shared" si="105"/>
        <v>0</v>
      </c>
      <c r="AB1013" t="str">
        <f t="shared" si="106"/>
        <v>L24</v>
      </c>
      <c r="AC1013" t="str">
        <f t="shared" si="107"/>
        <v>L36</v>
      </c>
    </row>
    <row r="1014" spans="1:29">
      <c r="A1014" t="str">
        <f t="shared" si="102"/>
        <v>12-2023</v>
      </c>
      <c r="B1014" s="93">
        <v>45280</v>
      </c>
      <c r="C1014" s="90">
        <v>48000</v>
      </c>
      <c r="D1014" s="90">
        <v>48800</v>
      </c>
      <c r="E1014" s="90">
        <v>46700</v>
      </c>
      <c r="F1014" s="90">
        <v>43700</v>
      </c>
      <c r="G1014" s="90">
        <v>49400</v>
      </c>
      <c r="H1014" s="91" t="s">
        <v>25</v>
      </c>
      <c r="I1014" s="90">
        <v>47000</v>
      </c>
      <c r="J1014" s="90">
        <v>46600</v>
      </c>
      <c r="K1014" s="90">
        <v>48500</v>
      </c>
      <c r="L1014" s="91" t="s">
        <v>25</v>
      </c>
      <c r="M1014" s="90">
        <v>48500</v>
      </c>
      <c r="N1014" s="90">
        <v>48500</v>
      </c>
      <c r="O1014" s="90">
        <v>46200</v>
      </c>
      <c r="P1014" s="90">
        <v>44900</v>
      </c>
      <c r="Q1014" s="90">
        <v>42800</v>
      </c>
      <c r="R1014" s="90">
        <v>43100</v>
      </c>
      <c r="S1014" s="90">
        <v>43500</v>
      </c>
      <c r="T1014" s="90">
        <v>45900</v>
      </c>
      <c r="U1014" s="90">
        <v>46400</v>
      </c>
      <c r="V1014" s="90">
        <v>48800</v>
      </c>
      <c r="W1014" s="90">
        <v>49300</v>
      </c>
      <c r="X1014" s="90">
        <v>51800</v>
      </c>
      <c r="Y1014" t="str">
        <f t="shared" si="103"/>
        <v>12-2023</v>
      </c>
      <c r="Z1014">
        <f t="shared" si="104"/>
        <v>0</v>
      </c>
      <c r="AA1014">
        <f t="shared" si="105"/>
        <v>0</v>
      </c>
      <c r="AB1014" t="str">
        <f t="shared" si="106"/>
        <v>L24</v>
      </c>
      <c r="AC1014" t="str">
        <f t="shared" si="107"/>
        <v>L36</v>
      </c>
    </row>
    <row r="1015" spans="1:29">
      <c r="A1015" t="str">
        <f t="shared" si="102"/>
        <v>12-2023</v>
      </c>
      <c r="B1015" s="93">
        <v>45281</v>
      </c>
      <c r="C1015" s="90">
        <v>47600</v>
      </c>
      <c r="D1015" s="90">
        <v>48500</v>
      </c>
      <c r="E1015" s="90">
        <v>46700</v>
      </c>
      <c r="F1015" s="90">
        <v>43300</v>
      </c>
      <c r="G1015" s="90">
        <v>49000</v>
      </c>
      <c r="H1015" s="91" t="s">
        <v>25</v>
      </c>
      <c r="I1015" s="90">
        <v>46500</v>
      </c>
      <c r="J1015" s="90">
        <v>46000</v>
      </c>
      <c r="K1015" s="90">
        <v>48200</v>
      </c>
      <c r="L1015" s="91" t="s">
        <v>25</v>
      </c>
      <c r="M1015" s="90">
        <v>48400</v>
      </c>
      <c r="N1015" s="90">
        <v>48500</v>
      </c>
      <c r="O1015" s="90">
        <v>46100</v>
      </c>
      <c r="P1015" s="90">
        <v>44700</v>
      </c>
      <c r="Q1015" s="90">
        <v>42500</v>
      </c>
      <c r="R1015" s="90">
        <v>43100</v>
      </c>
      <c r="S1015" s="90">
        <v>43300</v>
      </c>
      <c r="T1015" s="90">
        <v>45500</v>
      </c>
      <c r="U1015" s="90">
        <v>46200</v>
      </c>
      <c r="V1015" s="90">
        <v>48800</v>
      </c>
      <c r="W1015" s="90">
        <v>49000</v>
      </c>
      <c r="X1015" s="90">
        <v>51800</v>
      </c>
      <c r="Y1015" t="str">
        <f t="shared" si="103"/>
        <v>12-2023</v>
      </c>
      <c r="Z1015">
        <f t="shared" si="104"/>
        <v>0</v>
      </c>
      <c r="AA1015">
        <f t="shared" si="105"/>
        <v>0</v>
      </c>
      <c r="AB1015" t="str">
        <f t="shared" si="106"/>
        <v>L24</v>
      </c>
      <c r="AC1015" t="str">
        <f t="shared" si="107"/>
        <v>L36</v>
      </c>
    </row>
    <row r="1016" spans="1:29">
      <c r="A1016" t="str">
        <f t="shared" si="102"/>
        <v>12-2023</v>
      </c>
      <c r="B1016" s="93">
        <v>45282</v>
      </c>
      <c r="C1016" s="90">
        <v>47400</v>
      </c>
      <c r="D1016" s="90">
        <v>48300</v>
      </c>
      <c r="E1016" s="90">
        <v>46600</v>
      </c>
      <c r="F1016" s="90">
        <v>43000</v>
      </c>
      <c r="G1016" s="90">
        <v>49000</v>
      </c>
      <c r="H1016" s="91" t="s">
        <v>25</v>
      </c>
      <c r="I1016" s="90">
        <v>46500</v>
      </c>
      <c r="J1016" s="90">
        <v>46000</v>
      </c>
      <c r="K1016" s="90">
        <v>48200</v>
      </c>
      <c r="L1016" s="91" t="s">
        <v>25</v>
      </c>
      <c r="M1016" s="90">
        <v>48000</v>
      </c>
      <c r="N1016" s="90">
        <v>48500</v>
      </c>
      <c r="O1016" s="90">
        <v>45700</v>
      </c>
      <c r="P1016" s="90">
        <v>44700</v>
      </c>
      <c r="Q1016" s="90">
        <v>42300</v>
      </c>
      <c r="R1016" s="90">
        <v>43200</v>
      </c>
      <c r="S1016" s="90">
        <v>43000</v>
      </c>
      <c r="T1016" s="90">
        <v>45200</v>
      </c>
      <c r="U1016" s="90">
        <v>46000</v>
      </c>
      <c r="V1016" s="90">
        <v>48300</v>
      </c>
      <c r="W1016" s="90">
        <v>48700</v>
      </c>
      <c r="X1016" s="90">
        <v>51700</v>
      </c>
      <c r="Y1016" t="str">
        <f t="shared" si="103"/>
        <v>12-2023</v>
      </c>
      <c r="Z1016">
        <f t="shared" si="104"/>
        <v>0</v>
      </c>
      <c r="AA1016">
        <f t="shared" si="105"/>
        <v>0</v>
      </c>
      <c r="AB1016" t="str">
        <f t="shared" si="106"/>
        <v>L24</v>
      </c>
      <c r="AC1016" t="str">
        <f t="shared" si="107"/>
        <v>L36</v>
      </c>
    </row>
    <row r="1017" spans="1:29">
      <c r="A1017" t="str">
        <f t="shared" si="102"/>
        <v>12-2023</v>
      </c>
      <c r="B1017" s="93">
        <v>45283</v>
      </c>
      <c r="C1017" s="90">
        <v>47600</v>
      </c>
      <c r="D1017" s="90">
        <v>48300</v>
      </c>
      <c r="E1017" s="90">
        <v>46700</v>
      </c>
      <c r="F1017" s="90">
        <v>43300</v>
      </c>
      <c r="G1017" s="90">
        <v>49200</v>
      </c>
      <c r="H1017" s="91" t="s">
        <v>25</v>
      </c>
      <c r="I1017" s="90">
        <v>46500</v>
      </c>
      <c r="J1017" s="90">
        <v>46000</v>
      </c>
      <c r="K1017" s="90">
        <v>48400</v>
      </c>
      <c r="L1017" s="91" t="s">
        <v>25</v>
      </c>
      <c r="M1017" s="90">
        <v>48000</v>
      </c>
      <c r="N1017" s="90">
        <v>48800</v>
      </c>
      <c r="O1017" s="90">
        <v>46300</v>
      </c>
      <c r="P1017" s="90">
        <v>44700</v>
      </c>
      <c r="Q1017" s="90">
        <v>42700</v>
      </c>
      <c r="R1017" s="90">
        <v>43400</v>
      </c>
      <c r="S1017" s="90">
        <v>43500</v>
      </c>
      <c r="T1017" s="90">
        <v>45500</v>
      </c>
      <c r="U1017" s="90">
        <v>46300</v>
      </c>
      <c r="V1017" s="90">
        <v>48300</v>
      </c>
      <c r="W1017" s="90">
        <v>48500</v>
      </c>
      <c r="X1017" s="90">
        <v>51700</v>
      </c>
      <c r="Y1017" t="str">
        <f t="shared" si="103"/>
        <v>12-2023</v>
      </c>
      <c r="Z1017">
        <f t="shared" si="104"/>
        <v>0</v>
      </c>
      <c r="AA1017">
        <f t="shared" si="105"/>
        <v>0</v>
      </c>
      <c r="AB1017" t="str">
        <f t="shared" si="106"/>
        <v>L24</v>
      </c>
      <c r="AC1017" t="str">
        <f t="shared" si="107"/>
        <v>L36</v>
      </c>
    </row>
    <row r="1018" spans="1:29">
      <c r="A1018" t="str">
        <f t="shared" si="102"/>
        <v>12-2023</v>
      </c>
      <c r="B1018" s="93">
        <v>45284</v>
      </c>
      <c r="C1018" s="90" t="s">
        <v>24</v>
      </c>
      <c r="D1018" s="90" t="s">
        <v>24</v>
      </c>
      <c r="E1018" s="90" t="s">
        <v>24</v>
      </c>
      <c r="F1018" s="90" t="s">
        <v>24</v>
      </c>
      <c r="G1018" s="90" t="s">
        <v>24</v>
      </c>
      <c r="H1018" s="90" t="s">
        <v>24</v>
      </c>
      <c r="I1018" s="90" t="s">
        <v>24</v>
      </c>
      <c r="J1018" s="90" t="s">
        <v>24</v>
      </c>
      <c r="K1018" s="90" t="s">
        <v>24</v>
      </c>
      <c r="L1018" s="90" t="s">
        <v>24</v>
      </c>
      <c r="M1018" s="90" t="s">
        <v>24</v>
      </c>
      <c r="N1018" s="90" t="s">
        <v>24</v>
      </c>
      <c r="O1018" s="90" t="s">
        <v>24</v>
      </c>
      <c r="P1018" s="90" t="s">
        <v>24</v>
      </c>
      <c r="Q1018" s="90" t="s">
        <v>24</v>
      </c>
      <c r="R1018" s="90" t="s">
        <v>24</v>
      </c>
      <c r="S1018" s="90" t="s">
        <v>24</v>
      </c>
      <c r="T1018" s="90" t="s">
        <v>24</v>
      </c>
      <c r="U1018" s="90" t="s">
        <v>24</v>
      </c>
      <c r="V1018" s="90" t="s">
        <v>24</v>
      </c>
      <c r="W1018" s="90" t="s">
        <v>24</v>
      </c>
      <c r="X1018" s="90" t="s">
        <v>24</v>
      </c>
      <c r="Y1018" t="str">
        <f t="shared" si="103"/>
        <v>12-2023</v>
      </c>
      <c r="Z1018">
        <f t="shared" si="104"/>
        <v>0</v>
      </c>
      <c r="AA1018">
        <f t="shared" si="105"/>
        <v>0</v>
      </c>
      <c r="AB1018" t="str">
        <f t="shared" si="106"/>
        <v>L24</v>
      </c>
      <c r="AC1018" t="str">
        <f t="shared" si="107"/>
        <v>L36</v>
      </c>
    </row>
    <row r="1019" spans="1:29">
      <c r="A1019" t="str">
        <f t="shared" si="102"/>
        <v>12-2023</v>
      </c>
      <c r="B1019" s="93">
        <v>45285</v>
      </c>
      <c r="C1019" s="90" t="s">
        <v>24</v>
      </c>
      <c r="D1019" s="90" t="s">
        <v>24</v>
      </c>
      <c r="E1019" s="90" t="s">
        <v>24</v>
      </c>
      <c r="F1019" s="90" t="s">
        <v>24</v>
      </c>
      <c r="G1019" s="90" t="s">
        <v>24</v>
      </c>
      <c r="H1019" s="90" t="s">
        <v>24</v>
      </c>
      <c r="I1019" s="90" t="s">
        <v>24</v>
      </c>
      <c r="J1019" s="90" t="s">
        <v>24</v>
      </c>
      <c r="K1019" s="90" t="s">
        <v>24</v>
      </c>
      <c r="L1019" s="90" t="s">
        <v>24</v>
      </c>
      <c r="M1019" s="90" t="s">
        <v>24</v>
      </c>
      <c r="N1019" s="90" t="s">
        <v>24</v>
      </c>
      <c r="O1019" s="90" t="s">
        <v>24</v>
      </c>
      <c r="P1019" s="90" t="s">
        <v>24</v>
      </c>
      <c r="Q1019" s="90" t="s">
        <v>24</v>
      </c>
      <c r="R1019" s="90" t="s">
        <v>24</v>
      </c>
      <c r="S1019" s="90" t="s">
        <v>24</v>
      </c>
      <c r="T1019" s="90" t="s">
        <v>24</v>
      </c>
      <c r="U1019" s="90" t="s">
        <v>24</v>
      </c>
      <c r="V1019" s="90" t="s">
        <v>24</v>
      </c>
      <c r="W1019" s="90" t="s">
        <v>24</v>
      </c>
      <c r="X1019" s="90" t="s">
        <v>24</v>
      </c>
      <c r="Y1019" t="str">
        <f t="shared" si="103"/>
        <v>12-2023</v>
      </c>
      <c r="Z1019">
        <f t="shared" si="104"/>
        <v>0</v>
      </c>
      <c r="AA1019">
        <f t="shared" si="105"/>
        <v>0</v>
      </c>
      <c r="AB1019" t="str">
        <f t="shared" si="106"/>
        <v>L24</v>
      </c>
      <c r="AC1019" t="str">
        <f t="shared" si="107"/>
        <v>L36</v>
      </c>
    </row>
    <row r="1020" spans="1:29">
      <c r="A1020" t="str">
        <f t="shared" si="102"/>
        <v>12-2023</v>
      </c>
      <c r="B1020" s="93">
        <v>45286</v>
      </c>
      <c r="C1020" s="90">
        <v>47500</v>
      </c>
      <c r="D1020" s="90">
        <v>48000</v>
      </c>
      <c r="E1020" s="90">
        <v>46200</v>
      </c>
      <c r="F1020" s="90">
        <v>42600</v>
      </c>
      <c r="G1020" s="90">
        <v>49200</v>
      </c>
      <c r="H1020" s="91" t="s">
        <v>25</v>
      </c>
      <c r="I1020" s="90">
        <v>46000</v>
      </c>
      <c r="J1020" s="90">
        <v>45700</v>
      </c>
      <c r="K1020" s="90">
        <v>48000</v>
      </c>
      <c r="L1020" s="91" t="s">
        <v>25</v>
      </c>
      <c r="M1020" s="90">
        <v>47400</v>
      </c>
      <c r="N1020" s="90">
        <v>48800</v>
      </c>
      <c r="O1020" s="90">
        <v>45700</v>
      </c>
      <c r="P1020" s="90">
        <v>44500</v>
      </c>
      <c r="Q1020" s="90">
        <v>42300</v>
      </c>
      <c r="R1020" s="90">
        <v>43100</v>
      </c>
      <c r="S1020" s="90">
        <v>43200</v>
      </c>
      <c r="T1020" s="90">
        <v>44800</v>
      </c>
      <c r="U1020" s="90">
        <v>46000</v>
      </c>
      <c r="V1020" s="90">
        <v>48300</v>
      </c>
      <c r="W1020" s="90">
        <v>48500</v>
      </c>
      <c r="X1020" s="90">
        <v>51700</v>
      </c>
      <c r="Y1020" t="str">
        <f t="shared" si="103"/>
        <v>12-2023</v>
      </c>
      <c r="Z1020">
        <f t="shared" si="104"/>
        <v>0</v>
      </c>
      <c r="AA1020">
        <f t="shared" si="105"/>
        <v>0</v>
      </c>
      <c r="AB1020" t="str">
        <f t="shared" si="106"/>
        <v>L24</v>
      </c>
      <c r="AC1020" t="str">
        <f t="shared" si="107"/>
        <v>L36</v>
      </c>
    </row>
    <row r="1021" spans="1:29">
      <c r="A1021" t="str">
        <f t="shared" si="102"/>
        <v>12-2023</v>
      </c>
      <c r="B1021" s="93">
        <v>45287</v>
      </c>
      <c r="C1021" s="90">
        <v>47400</v>
      </c>
      <c r="D1021" s="90">
        <v>48000</v>
      </c>
      <c r="E1021" s="90">
        <v>46500</v>
      </c>
      <c r="F1021" s="90">
        <v>42700</v>
      </c>
      <c r="G1021" s="90">
        <v>48700</v>
      </c>
      <c r="H1021" s="91" t="s">
        <v>25</v>
      </c>
      <c r="I1021" s="90">
        <v>45500</v>
      </c>
      <c r="J1021" s="90">
        <v>45700</v>
      </c>
      <c r="K1021" s="90">
        <v>48000</v>
      </c>
      <c r="L1021" s="91" t="s">
        <v>25</v>
      </c>
      <c r="M1021" s="90">
        <v>47400</v>
      </c>
      <c r="N1021" s="90">
        <v>48800</v>
      </c>
      <c r="O1021" s="90">
        <v>45900</v>
      </c>
      <c r="P1021" s="90">
        <v>44500</v>
      </c>
      <c r="Q1021" s="90">
        <v>42500</v>
      </c>
      <c r="R1021" s="90">
        <v>43100</v>
      </c>
      <c r="S1021" s="90">
        <v>43000</v>
      </c>
      <c r="T1021" s="90">
        <v>44900</v>
      </c>
      <c r="U1021" s="90">
        <v>46000</v>
      </c>
      <c r="V1021" s="90">
        <v>48300</v>
      </c>
      <c r="W1021" s="90">
        <v>48500</v>
      </c>
      <c r="X1021" s="90">
        <v>51400</v>
      </c>
      <c r="Y1021" t="str">
        <f t="shared" si="103"/>
        <v>12-2023</v>
      </c>
      <c r="Z1021">
        <f t="shared" si="104"/>
        <v>0</v>
      </c>
      <c r="AA1021">
        <f t="shared" si="105"/>
        <v>0</v>
      </c>
      <c r="AB1021" t="str">
        <f t="shared" si="106"/>
        <v>L24</v>
      </c>
      <c r="AC1021" t="str">
        <f t="shared" si="107"/>
        <v>L36</v>
      </c>
    </row>
    <row r="1022" spans="1:29">
      <c r="A1022" t="str">
        <f t="shared" si="102"/>
        <v>12-2023</v>
      </c>
      <c r="B1022" s="93">
        <v>45288</v>
      </c>
      <c r="C1022" s="90">
        <v>47300</v>
      </c>
      <c r="D1022" s="90">
        <v>47800</v>
      </c>
      <c r="E1022" s="90">
        <v>46200</v>
      </c>
      <c r="F1022" s="90">
        <v>42500</v>
      </c>
      <c r="G1022" s="90">
        <v>48500</v>
      </c>
      <c r="H1022" s="91" t="s">
        <v>25</v>
      </c>
      <c r="I1022" s="90">
        <v>45500</v>
      </c>
      <c r="J1022" s="90">
        <v>45400</v>
      </c>
      <c r="K1022" s="90">
        <v>47500</v>
      </c>
      <c r="L1022" s="91" t="s">
        <v>25</v>
      </c>
      <c r="M1022" s="90">
        <v>47100</v>
      </c>
      <c r="N1022" s="90">
        <v>48800</v>
      </c>
      <c r="O1022" s="90">
        <v>45600</v>
      </c>
      <c r="P1022" s="90">
        <v>44500</v>
      </c>
      <c r="Q1022" s="90">
        <v>42200</v>
      </c>
      <c r="R1022" s="90">
        <v>42900</v>
      </c>
      <c r="S1022" s="90">
        <v>43000</v>
      </c>
      <c r="T1022" s="90">
        <v>44700</v>
      </c>
      <c r="U1022" s="90">
        <v>45800</v>
      </c>
      <c r="V1022" s="90">
        <v>48300</v>
      </c>
      <c r="W1022" s="90">
        <v>48200</v>
      </c>
      <c r="X1022" s="90">
        <v>51100</v>
      </c>
      <c r="Y1022" t="str">
        <f t="shared" si="103"/>
        <v>12-2023</v>
      </c>
      <c r="Z1022">
        <f t="shared" si="104"/>
        <v>0</v>
      </c>
      <c r="AA1022">
        <f t="shared" si="105"/>
        <v>0</v>
      </c>
      <c r="AB1022" t="str">
        <f t="shared" si="106"/>
        <v>L24</v>
      </c>
      <c r="AC1022" t="str">
        <f t="shared" si="107"/>
        <v>L36</v>
      </c>
    </row>
    <row r="1023" spans="1:29">
      <c r="A1023" t="str">
        <f t="shared" si="102"/>
        <v>12-2023</v>
      </c>
      <c r="B1023" s="93">
        <v>45289</v>
      </c>
      <c r="C1023" s="90">
        <v>47100</v>
      </c>
      <c r="D1023" s="90">
        <v>47500</v>
      </c>
      <c r="E1023" s="90">
        <v>46300</v>
      </c>
      <c r="F1023" s="90">
        <v>42900</v>
      </c>
      <c r="G1023" s="90">
        <v>48400</v>
      </c>
      <c r="H1023" s="91" t="s">
        <v>25</v>
      </c>
      <c r="I1023" s="90">
        <v>45000</v>
      </c>
      <c r="J1023" s="90">
        <v>45400</v>
      </c>
      <c r="K1023" s="90">
        <v>47700</v>
      </c>
      <c r="L1023" s="91" t="s">
        <v>25</v>
      </c>
      <c r="M1023" s="90">
        <v>47100</v>
      </c>
      <c r="N1023" s="90">
        <v>48800</v>
      </c>
      <c r="O1023" s="90">
        <v>45800</v>
      </c>
      <c r="P1023" s="90">
        <v>44100</v>
      </c>
      <c r="Q1023" s="90">
        <v>42200</v>
      </c>
      <c r="R1023" s="90">
        <v>42800</v>
      </c>
      <c r="S1023" s="90">
        <v>43000</v>
      </c>
      <c r="T1023" s="90">
        <v>45100</v>
      </c>
      <c r="U1023" s="90">
        <v>45800</v>
      </c>
      <c r="V1023" s="90">
        <v>48300</v>
      </c>
      <c r="W1023" s="90">
        <v>48200</v>
      </c>
      <c r="X1023" s="90">
        <v>51100</v>
      </c>
      <c r="Y1023" t="str">
        <f t="shared" si="103"/>
        <v>12-2023</v>
      </c>
      <c r="Z1023">
        <f t="shared" si="104"/>
        <v>0</v>
      </c>
      <c r="AA1023">
        <f t="shared" si="105"/>
        <v>0</v>
      </c>
      <c r="AB1023" t="str">
        <f t="shared" si="106"/>
        <v>L24</v>
      </c>
      <c r="AC1023" t="str">
        <f t="shared" si="107"/>
        <v>L36</v>
      </c>
    </row>
    <row r="1024" spans="1:29">
      <c r="A1024" t="str">
        <f t="shared" si="102"/>
        <v>12-2023</v>
      </c>
      <c r="B1024" s="93">
        <v>45290</v>
      </c>
      <c r="C1024" s="90">
        <v>47100</v>
      </c>
      <c r="D1024" s="90">
        <v>47500</v>
      </c>
      <c r="E1024" s="90">
        <v>46500</v>
      </c>
      <c r="F1024" s="90">
        <v>43000</v>
      </c>
      <c r="G1024" s="90">
        <v>48400</v>
      </c>
      <c r="H1024" s="91" t="s">
        <v>25</v>
      </c>
      <c r="I1024" s="90">
        <v>45500</v>
      </c>
      <c r="J1024" s="90">
        <v>45600</v>
      </c>
      <c r="K1024" s="90">
        <v>47700</v>
      </c>
      <c r="L1024" s="91" t="s">
        <v>25</v>
      </c>
      <c r="M1024" s="90">
        <v>47300</v>
      </c>
      <c r="N1024" s="90">
        <v>48800</v>
      </c>
      <c r="O1024" s="90">
        <v>46000</v>
      </c>
      <c r="P1024" s="90">
        <v>44100</v>
      </c>
      <c r="Q1024" s="90">
        <v>42300</v>
      </c>
      <c r="R1024" s="90">
        <v>43000</v>
      </c>
      <c r="S1024" s="90">
        <v>43000</v>
      </c>
      <c r="T1024" s="90">
        <v>45200</v>
      </c>
      <c r="U1024" s="90">
        <v>45800</v>
      </c>
      <c r="V1024" s="90">
        <v>48300</v>
      </c>
      <c r="W1024" s="90">
        <v>48200</v>
      </c>
      <c r="X1024" s="90">
        <v>51100</v>
      </c>
      <c r="Y1024" t="str">
        <f t="shared" si="103"/>
        <v>12-2023</v>
      </c>
      <c r="Z1024">
        <f t="shared" si="104"/>
        <v>0</v>
      </c>
      <c r="AA1024">
        <f t="shared" si="105"/>
        <v>0</v>
      </c>
      <c r="AB1024" t="str">
        <f t="shared" si="106"/>
        <v>L24</v>
      </c>
      <c r="AC1024" t="str">
        <f t="shared" si="107"/>
        <v>L36</v>
      </c>
    </row>
    <row r="1025" spans="1:29">
      <c r="A1025" t="str">
        <f t="shared" si="102"/>
        <v>12-2023</v>
      </c>
      <c r="B1025" s="93">
        <v>45291</v>
      </c>
      <c r="C1025" s="90" t="s">
        <v>24</v>
      </c>
      <c r="D1025" s="90" t="s">
        <v>24</v>
      </c>
      <c r="E1025" s="90" t="s">
        <v>24</v>
      </c>
      <c r="F1025" s="90" t="s">
        <v>24</v>
      </c>
      <c r="G1025" s="90" t="s">
        <v>24</v>
      </c>
      <c r="H1025" s="90" t="s">
        <v>24</v>
      </c>
      <c r="I1025" s="90" t="s">
        <v>24</v>
      </c>
      <c r="J1025" s="90" t="s">
        <v>24</v>
      </c>
      <c r="K1025" s="90" t="s">
        <v>24</v>
      </c>
      <c r="L1025" s="90" t="s">
        <v>24</v>
      </c>
      <c r="M1025" s="90" t="s">
        <v>24</v>
      </c>
      <c r="N1025" s="90" t="s">
        <v>24</v>
      </c>
      <c r="O1025" s="90" t="s">
        <v>24</v>
      </c>
      <c r="P1025" s="90" t="s">
        <v>24</v>
      </c>
      <c r="Q1025" s="90" t="s">
        <v>24</v>
      </c>
      <c r="R1025" s="90" t="s">
        <v>24</v>
      </c>
      <c r="S1025" s="90" t="s">
        <v>24</v>
      </c>
      <c r="T1025" s="90" t="s">
        <v>24</v>
      </c>
      <c r="U1025" s="90" t="s">
        <v>24</v>
      </c>
      <c r="V1025" s="90" t="s">
        <v>24</v>
      </c>
      <c r="W1025" s="90" t="s">
        <v>24</v>
      </c>
      <c r="X1025" s="90" t="s">
        <v>24</v>
      </c>
      <c r="Y1025" t="str">
        <f t="shared" si="103"/>
        <v>12-2023</v>
      </c>
      <c r="Z1025">
        <f t="shared" si="104"/>
        <v>0</v>
      </c>
      <c r="AA1025">
        <f t="shared" si="105"/>
        <v>0</v>
      </c>
      <c r="AB1025" t="str">
        <f t="shared" si="106"/>
        <v>L24</v>
      </c>
      <c r="AC1025" t="str">
        <f t="shared" si="107"/>
        <v>L36</v>
      </c>
    </row>
    <row r="1026" spans="1:29">
      <c r="A1026" t="str">
        <f t="shared" si="102"/>
        <v>01-2024</v>
      </c>
      <c r="B1026" s="93">
        <v>45292</v>
      </c>
      <c r="C1026" s="90">
        <v>47600</v>
      </c>
      <c r="D1026" s="90">
        <v>47500</v>
      </c>
      <c r="E1026" s="90">
        <v>46600</v>
      </c>
      <c r="F1026" s="90">
        <v>43300</v>
      </c>
      <c r="G1026" s="90">
        <v>48600</v>
      </c>
      <c r="H1026" s="91" t="s">
        <v>25</v>
      </c>
      <c r="I1026" s="90">
        <v>46000</v>
      </c>
      <c r="J1026" s="90">
        <v>46200</v>
      </c>
      <c r="K1026" s="90">
        <v>48200</v>
      </c>
      <c r="L1026" s="91" t="s">
        <v>25</v>
      </c>
      <c r="M1026" s="90">
        <v>47700</v>
      </c>
      <c r="N1026" s="90">
        <v>48900</v>
      </c>
      <c r="O1026" s="90">
        <v>46500</v>
      </c>
      <c r="P1026" s="90">
        <v>44500</v>
      </c>
      <c r="Q1026" s="90">
        <v>43000</v>
      </c>
      <c r="R1026" s="90">
        <v>43500</v>
      </c>
      <c r="S1026" s="90">
        <v>43300</v>
      </c>
      <c r="T1026" s="90">
        <v>45500</v>
      </c>
      <c r="U1026" s="90">
        <v>46500</v>
      </c>
      <c r="V1026" s="90">
        <v>48300</v>
      </c>
      <c r="W1026" s="90">
        <v>48200</v>
      </c>
      <c r="X1026" s="90">
        <v>51100</v>
      </c>
      <c r="Y1026" t="str">
        <f t="shared" si="103"/>
        <v>01-2024</v>
      </c>
      <c r="Z1026">
        <f t="shared" si="104"/>
        <v>0</v>
      </c>
      <c r="AA1026">
        <f t="shared" si="105"/>
        <v>0</v>
      </c>
      <c r="AB1026" t="str">
        <f t="shared" si="106"/>
        <v>L24</v>
      </c>
      <c r="AC1026" t="str">
        <f t="shared" si="107"/>
        <v>L36</v>
      </c>
    </row>
    <row r="1027" spans="1:29">
      <c r="A1027" t="str">
        <f t="shared" si="102"/>
        <v>01-2024</v>
      </c>
      <c r="B1027" s="93">
        <v>45293</v>
      </c>
      <c r="C1027" s="90">
        <v>47600</v>
      </c>
      <c r="D1027" s="90">
        <v>48000</v>
      </c>
      <c r="E1027" s="90">
        <v>46700</v>
      </c>
      <c r="F1027" s="90">
        <v>43400</v>
      </c>
      <c r="G1027" s="90">
        <v>48600</v>
      </c>
      <c r="H1027" s="91" t="s">
        <v>25</v>
      </c>
      <c r="I1027" s="90">
        <v>46000</v>
      </c>
      <c r="J1027" s="90">
        <v>46000</v>
      </c>
      <c r="K1027" s="90">
        <v>48500</v>
      </c>
      <c r="L1027" s="91" t="s">
        <v>25</v>
      </c>
      <c r="M1027" s="90">
        <v>47500</v>
      </c>
      <c r="N1027" s="90">
        <v>48900</v>
      </c>
      <c r="O1027" s="90">
        <v>46500</v>
      </c>
      <c r="P1027" s="90">
        <v>44500</v>
      </c>
      <c r="Q1027" s="90">
        <v>42800</v>
      </c>
      <c r="R1027" s="90">
        <v>43500</v>
      </c>
      <c r="S1027" s="90">
        <v>43500</v>
      </c>
      <c r="T1027" s="90">
        <v>45600</v>
      </c>
      <c r="U1027" s="90">
        <v>46500</v>
      </c>
      <c r="V1027" s="90">
        <v>48300</v>
      </c>
      <c r="W1027" s="90">
        <v>48600</v>
      </c>
      <c r="X1027" s="90">
        <v>51100</v>
      </c>
      <c r="Y1027" t="str">
        <f t="shared" si="103"/>
        <v>01-2024</v>
      </c>
      <c r="Z1027">
        <f t="shared" si="104"/>
        <v>0</v>
      </c>
      <c r="AA1027">
        <f t="shared" si="105"/>
        <v>0</v>
      </c>
      <c r="AB1027" t="str">
        <f t="shared" si="106"/>
        <v>L24</v>
      </c>
      <c r="AC1027" t="str">
        <f t="shared" si="107"/>
        <v>L36</v>
      </c>
    </row>
    <row r="1028" spans="1:29">
      <c r="A1028" t="str">
        <f t="shared" si="102"/>
        <v>01-2024</v>
      </c>
      <c r="B1028" s="93">
        <v>45294</v>
      </c>
      <c r="C1028" s="90">
        <v>47900</v>
      </c>
      <c r="D1028" s="90">
        <v>48000</v>
      </c>
      <c r="E1028" s="90">
        <v>47000</v>
      </c>
      <c r="F1028" s="90">
        <v>43600</v>
      </c>
      <c r="G1028" s="90">
        <v>48600</v>
      </c>
      <c r="H1028" s="91" t="s">
        <v>25</v>
      </c>
      <c r="I1028" s="90">
        <v>46000</v>
      </c>
      <c r="J1028" s="90">
        <v>46300</v>
      </c>
      <c r="K1028" s="90">
        <v>49000</v>
      </c>
      <c r="L1028" s="91" t="s">
        <v>25</v>
      </c>
      <c r="M1028" s="90">
        <v>47700</v>
      </c>
      <c r="N1028" s="90">
        <v>48900</v>
      </c>
      <c r="O1028" s="90">
        <v>46700</v>
      </c>
      <c r="P1028" s="90">
        <v>44500</v>
      </c>
      <c r="Q1028" s="90">
        <v>43000</v>
      </c>
      <c r="R1028" s="90">
        <v>43700</v>
      </c>
      <c r="S1028" s="90">
        <v>43500</v>
      </c>
      <c r="T1028" s="90">
        <v>45800</v>
      </c>
      <c r="U1028" s="90">
        <v>46500</v>
      </c>
      <c r="V1028" s="90">
        <v>48300</v>
      </c>
      <c r="W1028" s="90">
        <v>48800</v>
      </c>
      <c r="X1028" s="90">
        <v>51300</v>
      </c>
      <c r="Y1028" t="str">
        <f t="shared" si="103"/>
        <v>01-2024</v>
      </c>
      <c r="Z1028">
        <f t="shared" si="104"/>
        <v>0</v>
      </c>
      <c r="AA1028">
        <f t="shared" si="105"/>
        <v>0</v>
      </c>
      <c r="AB1028" t="str">
        <f t="shared" si="106"/>
        <v>L24</v>
      </c>
      <c r="AC1028" t="str">
        <f t="shared" si="107"/>
        <v>L36</v>
      </c>
    </row>
    <row r="1029" spans="1:29">
      <c r="A1029" t="str">
        <f t="shared" si="102"/>
        <v>01-2024</v>
      </c>
      <c r="B1029" s="93">
        <v>45295</v>
      </c>
      <c r="C1029" s="90">
        <v>48200</v>
      </c>
      <c r="D1029" s="90">
        <v>47800</v>
      </c>
      <c r="E1029" s="90">
        <v>47300</v>
      </c>
      <c r="F1029" s="90">
        <v>44000</v>
      </c>
      <c r="G1029" s="90">
        <v>49300</v>
      </c>
      <c r="H1029" s="91" t="s">
        <v>25</v>
      </c>
      <c r="I1029" s="90">
        <v>46500</v>
      </c>
      <c r="J1029" s="90">
        <v>46600</v>
      </c>
      <c r="K1029" s="90">
        <v>49000</v>
      </c>
      <c r="L1029" s="91" t="s">
        <v>25</v>
      </c>
      <c r="M1029" s="90">
        <v>47800</v>
      </c>
      <c r="N1029" s="90">
        <v>49000</v>
      </c>
      <c r="O1029" s="90">
        <v>47000</v>
      </c>
      <c r="P1029" s="90">
        <v>44700</v>
      </c>
      <c r="Q1029" s="90">
        <v>43300</v>
      </c>
      <c r="R1029" s="90">
        <v>43800</v>
      </c>
      <c r="S1029" s="90">
        <v>43800</v>
      </c>
      <c r="T1029" s="90">
        <v>46200</v>
      </c>
      <c r="U1029" s="90">
        <v>46700</v>
      </c>
      <c r="V1029" s="90">
        <v>48300</v>
      </c>
      <c r="W1029" s="90">
        <v>49000</v>
      </c>
      <c r="X1029" s="90">
        <v>51300</v>
      </c>
      <c r="Y1029" t="str">
        <f t="shared" si="103"/>
        <v>01-2024</v>
      </c>
      <c r="Z1029">
        <f t="shared" si="104"/>
        <v>0</v>
      </c>
      <c r="AA1029">
        <f t="shared" si="105"/>
        <v>0</v>
      </c>
      <c r="AB1029" t="str">
        <f t="shared" si="106"/>
        <v>L24</v>
      </c>
      <c r="AC1029" t="str">
        <f t="shared" si="107"/>
        <v>L36</v>
      </c>
    </row>
    <row r="1030" spans="1:29">
      <c r="A1030" t="str">
        <f t="shared" si="102"/>
        <v>01-2024</v>
      </c>
      <c r="B1030" s="93">
        <v>45296</v>
      </c>
      <c r="C1030" s="90">
        <v>48200</v>
      </c>
      <c r="D1030" s="90">
        <v>48000</v>
      </c>
      <c r="E1030" s="90">
        <v>47300</v>
      </c>
      <c r="F1030" s="90">
        <v>43700</v>
      </c>
      <c r="G1030" s="90">
        <v>49300</v>
      </c>
      <c r="H1030" s="91" t="s">
        <v>25</v>
      </c>
      <c r="I1030" s="90">
        <v>46500</v>
      </c>
      <c r="J1030" s="90">
        <v>46500</v>
      </c>
      <c r="K1030" s="90">
        <v>49000</v>
      </c>
      <c r="L1030" s="91" t="s">
        <v>25</v>
      </c>
      <c r="M1030" s="90">
        <v>47800</v>
      </c>
      <c r="N1030" s="90">
        <v>49000</v>
      </c>
      <c r="O1030" s="90">
        <v>46800</v>
      </c>
      <c r="P1030" s="90">
        <v>44700</v>
      </c>
      <c r="Q1030" s="90">
        <v>43100</v>
      </c>
      <c r="R1030" s="90">
        <v>43600</v>
      </c>
      <c r="S1030" s="90">
        <v>43800</v>
      </c>
      <c r="T1030" s="90">
        <v>45900</v>
      </c>
      <c r="U1030" s="90">
        <v>46500</v>
      </c>
      <c r="V1030" s="90">
        <v>48300</v>
      </c>
      <c r="W1030" s="90">
        <v>49200</v>
      </c>
      <c r="X1030" s="90">
        <v>51300</v>
      </c>
      <c r="Y1030" t="str">
        <f t="shared" si="103"/>
        <v>01-2024</v>
      </c>
      <c r="Z1030">
        <f t="shared" si="104"/>
        <v>0</v>
      </c>
      <c r="AA1030">
        <f t="shared" si="105"/>
        <v>0</v>
      </c>
      <c r="AB1030" t="str">
        <f t="shared" si="106"/>
        <v>L24</v>
      </c>
      <c r="AC1030" t="str">
        <f t="shared" si="107"/>
        <v>L36</v>
      </c>
    </row>
    <row r="1031" spans="1:29">
      <c r="A1031" t="str">
        <f t="shared" si="102"/>
        <v>01-2024</v>
      </c>
      <c r="B1031" s="93">
        <v>45297</v>
      </c>
      <c r="C1031" s="90">
        <v>48200</v>
      </c>
      <c r="D1031" s="90">
        <v>48000</v>
      </c>
      <c r="E1031" s="90">
        <v>47300</v>
      </c>
      <c r="F1031" s="90">
        <v>43600</v>
      </c>
      <c r="G1031" s="90">
        <v>49300</v>
      </c>
      <c r="H1031" s="91" t="s">
        <v>25</v>
      </c>
      <c r="I1031" s="90">
        <v>46000</v>
      </c>
      <c r="J1031" s="90">
        <v>46300</v>
      </c>
      <c r="K1031" s="90">
        <v>49000</v>
      </c>
      <c r="L1031" s="91" t="s">
        <v>25</v>
      </c>
      <c r="M1031" s="90">
        <v>47600</v>
      </c>
      <c r="N1031" s="90">
        <v>48900</v>
      </c>
      <c r="O1031" s="90">
        <v>46600</v>
      </c>
      <c r="P1031" s="90">
        <v>44700</v>
      </c>
      <c r="Q1031" s="90">
        <v>43000</v>
      </c>
      <c r="R1031" s="90">
        <v>43500</v>
      </c>
      <c r="S1031" s="90">
        <v>43700</v>
      </c>
      <c r="T1031" s="90">
        <v>45800</v>
      </c>
      <c r="U1031" s="90">
        <v>46500</v>
      </c>
      <c r="V1031" s="90">
        <v>48300</v>
      </c>
      <c r="W1031" s="90">
        <v>49200</v>
      </c>
      <c r="X1031" s="90">
        <v>51300</v>
      </c>
      <c r="Y1031" t="str">
        <f t="shared" si="103"/>
        <v>01-2024</v>
      </c>
      <c r="Z1031">
        <f t="shared" si="104"/>
        <v>0</v>
      </c>
      <c r="AA1031">
        <f t="shared" si="105"/>
        <v>0</v>
      </c>
      <c r="AB1031" t="str">
        <f t="shared" si="106"/>
        <v>L24</v>
      </c>
      <c r="AC1031" t="str">
        <f t="shared" si="107"/>
        <v>L36</v>
      </c>
    </row>
    <row r="1032" spans="1:29">
      <c r="A1032" t="str">
        <f t="shared" si="102"/>
        <v>01-2024</v>
      </c>
      <c r="B1032" s="93">
        <v>45298</v>
      </c>
      <c r="C1032" s="90" t="s">
        <v>24</v>
      </c>
      <c r="D1032" s="90" t="s">
        <v>24</v>
      </c>
      <c r="E1032" s="90" t="s">
        <v>24</v>
      </c>
      <c r="F1032" s="90" t="s">
        <v>24</v>
      </c>
      <c r="G1032" s="90" t="s">
        <v>24</v>
      </c>
      <c r="H1032" s="90" t="s">
        <v>24</v>
      </c>
      <c r="I1032" s="90" t="s">
        <v>24</v>
      </c>
      <c r="J1032" s="90" t="s">
        <v>24</v>
      </c>
      <c r="K1032" s="90" t="s">
        <v>24</v>
      </c>
      <c r="L1032" s="90" t="s">
        <v>24</v>
      </c>
      <c r="M1032" s="90" t="s">
        <v>24</v>
      </c>
      <c r="N1032" s="90" t="s">
        <v>24</v>
      </c>
      <c r="O1032" s="90" t="s">
        <v>24</v>
      </c>
      <c r="P1032" s="90" t="s">
        <v>24</v>
      </c>
      <c r="Q1032" s="90" t="s">
        <v>24</v>
      </c>
      <c r="R1032" s="90" t="s">
        <v>24</v>
      </c>
      <c r="S1032" s="90" t="s">
        <v>24</v>
      </c>
      <c r="T1032" s="90" t="s">
        <v>24</v>
      </c>
      <c r="U1032" s="90" t="s">
        <v>24</v>
      </c>
      <c r="V1032" s="90" t="s">
        <v>24</v>
      </c>
      <c r="W1032" s="90" t="s">
        <v>24</v>
      </c>
      <c r="X1032" s="90" t="s">
        <v>24</v>
      </c>
      <c r="Y1032" t="str">
        <f t="shared" si="103"/>
        <v>01-2024</v>
      </c>
      <c r="Z1032">
        <f t="shared" si="104"/>
        <v>0</v>
      </c>
      <c r="AA1032">
        <f t="shared" si="105"/>
        <v>0</v>
      </c>
      <c r="AB1032" t="str">
        <f t="shared" si="106"/>
        <v>L24</v>
      </c>
      <c r="AC1032" t="str">
        <f t="shared" si="107"/>
        <v>L36</v>
      </c>
    </row>
    <row r="1033" spans="1:29">
      <c r="A1033" t="str">
        <f t="shared" si="102"/>
        <v>01-2024</v>
      </c>
      <c r="B1033" s="93">
        <v>45299</v>
      </c>
      <c r="C1033" s="90">
        <v>48200</v>
      </c>
      <c r="D1033" s="90">
        <v>48000</v>
      </c>
      <c r="E1033" s="90">
        <v>47300</v>
      </c>
      <c r="F1033" s="90">
        <v>43700</v>
      </c>
      <c r="G1033" s="90">
        <v>49200</v>
      </c>
      <c r="H1033" s="91" t="s">
        <v>25</v>
      </c>
      <c r="I1033" s="90">
        <v>46000</v>
      </c>
      <c r="J1033" s="90">
        <v>46400</v>
      </c>
      <c r="K1033" s="90">
        <v>49000</v>
      </c>
      <c r="L1033" s="91" t="s">
        <v>25</v>
      </c>
      <c r="M1033" s="90">
        <v>47600</v>
      </c>
      <c r="N1033" s="90">
        <v>48600</v>
      </c>
      <c r="O1033" s="90">
        <v>47000</v>
      </c>
      <c r="P1033" s="90">
        <v>44500</v>
      </c>
      <c r="Q1033" s="90">
        <v>43000</v>
      </c>
      <c r="R1033" s="90">
        <v>43500</v>
      </c>
      <c r="S1033" s="90">
        <v>43700</v>
      </c>
      <c r="T1033" s="90">
        <v>45900</v>
      </c>
      <c r="U1033" s="90">
        <v>46500</v>
      </c>
      <c r="V1033" s="90">
        <v>48300</v>
      </c>
      <c r="W1033" s="90">
        <v>49200</v>
      </c>
      <c r="X1033" s="90">
        <v>51300</v>
      </c>
      <c r="Y1033" t="str">
        <f t="shared" si="103"/>
        <v>01-2024</v>
      </c>
      <c r="Z1033">
        <f t="shared" si="104"/>
        <v>0</v>
      </c>
      <c r="AA1033">
        <f t="shared" si="105"/>
        <v>0</v>
      </c>
      <c r="AB1033" t="str">
        <f t="shared" si="106"/>
        <v>L24</v>
      </c>
      <c r="AC1033" t="str">
        <f t="shared" si="107"/>
        <v>L36</v>
      </c>
    </row>
    <row r="1034" spans="1:29">
      <c r="A1034" t="str">
        <f t="shared" si="102"/>
        <v>01-2024</v>
      </c>
      <c r="B1034" s="93">
        <v>45300</v>
      </c>
      <c r="C1034" s="90">
        <v>48000</v>
      </c>
      <c r="D1034" s="90">
        <v>48000</v>
      </c>
      <c r="E1034" s="90">
        <v>47000</v>
      </c>
      <c r="F1034" s="90">
        <v>43400</v>
      </c>
      <c r="G1034" s="90">
        <v>48600</v>
      </c>
      <c r="H1034" s="91" t="s">
        <v>25</v>
      </c>
      <c r="I1034" s="90">
        <v>45750</v>
      </c>
      <c r="J1034" s="90">
        <v>46200</v>
      </c>
      <c r="K1034" s="90">
        <v>48800</v>
      </c>
      <c r="L1034" s="91" t="s">
        <v>25</v>
      </c>
      <c r="M1034" s="90">
        <v>47600</v>
      </c>
      <c r="N1034" s="90">
        <v>48600</v>
      </c>
      <c r="O1034" s="90">
        <v>46600</v>
      </c>
      <c r="P1034" s="90">
        <v>44500</v>
      </c>
      <c r="Q1034" s="90">
        <v>42500</v>
      </c>
      <c r="R1034" s="90">
        <v>43100</v>
      </c>
      <c r="S1034" s="90">
        <v>43200</v>
      </c>
      <c r="T1034" s="90">
        <v>45600</v>
      </c>
      <c r="U1034" s="90">
        <v>46000</v>
      </c>
      <c r="V1034" s="90">
        <v>48300</v>
      </c>
      <c r="W1034" s="90">
        <v>48800</v>
      </c>
      <c r="X1034" s="90">
        <v>51000</v>
      </c>
      <c r="Y1034" t="str">
        <f t="shared" si="103"/>
        <v>01-2024</v>
      </c>
      <c r="Z1034">
        <f t="shared" si="104"/>
        <v>0</v>
      </c>
      <c r="AA1034">
        <f t="shared" si="105"/>
        <v>0</v>
      </c>
      <c r="AB1034" t="str">
        <f t="shared" si="106"/>
        <v>L24</v>
      </c>
      <c r="AC1034" t="str">
        <f t="shared" si="107"/>
        <v>L36</v>
      </c>
    </row>
    <row r="1035" spans="1:29">
      <c r="A1035" t="str">
        <f t="shared" si="102"/>
        <v>01-2024</v>
      </c>
      <c r="B1035" s="93">
        <v>45301</v>
      </c>
      <c r="C1035" s="90">
        <v>48200</v>
      </c>
      <c r="D1035" s="90">
        <v>47700</v>
      </c>
      <c r="E1035" s="90">
        <v>47300</v>
      </c>
      <c r="F1035" s="90">
        <v>43500</v>
      </c>
      <c r="G1035" s="90">
        <v>48600</v>
      </c>
      <c r="H1035" s="91" t="s">
        <v>25</v>
      </c>
      <c r="I1035" s="90">
        <v>45500</v>
      </c>
      <c r="J1035" s="90">
        <v>46300</v>
      </c>
      <c r="K1035" s="90">
        <v>48800</v>
      </c>
      <c r="L1035" s="91" t="s">
        <v>25</v>
      </c>
      <c r="M1035" s="90">
        <v>47700</v>
      </c>
      <c r="N1035" s="90">
        <v>48600</v>
      </c>
      <c r="O1035" s="90">
        <v>46800</v>
      </c>
      <c r="P1035" s="90">
        <v>44500</v>
      </c>
      <c r="Q1035" s="90">
        <v>42700</v>
      </c>
      <c r="R1035" s="90">
        <v>43200</v>
      </c>
      <c r="S1035" s="90">
        <v>43200</v>
      </c>
      <c r="T1035" s="90">
        <v>45700</v>
      </c>
      <c r="U1035" s="90">
        <v>46000</v>
      </c>
      <c r="V1035" s="90">
        <v>48300</v>
      </c>
      <c r="W1035" s="90">
        <v>48300</v>
      </c>
      <c r="X1035" s="90">
        <v>51000</v>
      </c>
      <c r="Y1035" t="str">
        <f t="shared" si="103"/>
        <v>01-2024</v>
      </c>
      <c r="Z1035">
        <f t="shared" si="104"/>
        <v>0</v>
      </c>
      <c r="AA1035">
        <f t="shared" si="105"/>
        <v>0</v>
      </c>
      <c r="AB1035" t="str">
        <f t="shared" si="106"/>
        <v>L24</v>
      </c>
      <c r="AC1035" t="str">
        <f t="shared" si="107"/>
        <v>L36</v>
      </c>
    </row>
    <row r="1036" spans="1:29">
      <c r="A1036" t="str">
        <f t="shared" si="102"/>
        <v>01-2024</v>
      </c>
      <c r="B1036" s="93">
        <v>45302</v>
      </c>
      <c r="C1036" s="90">
        <v>48200</v>
      </c>
      <c r="D1036" s="90">
        <v>47700</v>
      </c>
      <c r="E1036" s="90">
        <v>47000</v>
      </c>
      <c r="F1036" s="90">
        <v>43300</v>
      </c>
      <c r="G1036" s="90">
        <v>48400</v>
      </c>
      <c r="H1036" s="91" t="s">
        <v>25</v>
      </c>
      <c r="I1036" s="90">
        <v>45500</v>
      </c>
      <c r="J1036" s="90">
        <v>46200</v>
      </c>
      <c r="K1036" s="90">
        <v>48500</v>
      </c>
      <c r="L1036" s="91" t="s">
        <v>25</v>
      </c>
      <c r="M1036" s="90">
        <v>47700</v>
      </c>
      <c r="N1036" s="90">
        <v>48600</v>
      </c>
      <c r="O1036" s="90">
        <v>46600</v>
      </c>
      <c r="P1036" s="90">
        <v>44500</v>
      </c>
      <c r="Q1036" s="90">
        <v>42400</v>
      </c>
      <c r="R1036" s="90">
        <v>43100</v>
      </c>
      <c r="S1036" s="90">
        <v>43300</v>
      </c>
      <c r="T1036" s="90">
        <v>45500</v>
      </c>
      <c r="U1036" s="90">
        <v>46000</v>
      </c>
      <c r="V1036" s="90">
        <v>48300</v>
      </c>
      <c r="W1036" s="90">
        <v>48300</v>
      </c>
      <c r="X1036" s="90">
        <v>50800</v>
      </c>
      <c r="Y1036" t="str">
        <f t="shared" si="103"/>
        <v>01-2024</v>
      </c>
      <c r="Z1036">
        <f t="shared" si="104"/>
        <v>0</v>
      </c>
      <c r="AA1036">
        <f t="shared" si="105"/>
        <v>0</v>
      </c>
      <c r="AB1036" t="str">
        <f t="shared" si="106"/>
        <v>L24</v>
      </c>
      <c r="AC1036" t="str">
        <f t="shared" si="107"/>
        <v>L36</v>
      </c>
    </row>
    <row r="1037" spans="1:29">
      <c r="A1037" t="str">
        <f t="shared" si="102"/>
        <v>01-2024</v>
      </c>
      <c r="B1037" s="93">
        <v>45303</v>
      </c>
      <c r="C1037" s="90">
        <v>48000</v>
      </c>
      <c r="D1037" s="90">
        <v>47700</v>
      </c>
      <c r="E1037" s="90">
        <v>47000</v>
      </c>
      <c r="F1037" s="90">
        <v>43400</v>
      </c>
      <c r="G1037" s="90">
        <v>48300</v>
      </c>
      <c r="H1037" s="91" t="s">
        <v>25</v>
      </c>
      <c r="I1037" s="90">
        <v>45000</v>
      </c>
      <c r="J1037" s="90">
        <v>46200</v>
      </c>
      <c r="K1037" s="90">
        <v>48500</v>
      </c>
      <c r="L1037" s="91" t="s">
        <v>25</v>
      </c>
      <c r="M1037" s="90">
        <v>47700</v>
      </c>
      <c r="N1037" s="90">
        <v>48600</v>
      </c>
      <c r="O1037" s="90">
        <v>46800</v>
      </c>
      <c r="P1037" s="90">
        <v>44500</v>
      </c>
      <c r="Q1037" s="90">
        <v>42500</v>
      </c>
      <c r="R1037" s="90">
        <v>43100</v>
      </c>
      <c r="S1037" s="90">
        <v>43300</v>
      </c>
      <c r="T1037" s="90">
        <v>45600</v>
      </c>
      <c r="U1037" s="90">
        <v>46100</v>
      </c>
      <c r="V1037" s="90">
        <v>48300</v>
      </c>
      <c r="W1037" s="90">
        <v>48200</v>
      </c>
      <c r="X1037" s="90">
        <v>50800</v>
      </c>
      <c r="Y1037" t="str">
        <f t="shared" si="103"/>
        <v>01-2024</v>
      </c>
      <c r="Z1037">
        <f t="shared" si="104"/>
        <v>0</v>
      </c>
      <c r="AA1037">
        <f t="shared" si="105"/>
        <v>0</v>
      </c>
      <c r="AB1037" t="str">
        <f t="shared" si="106"/>
        <v>L24</v>
      </c>
      <c r="AC1037" t="str">
        <f t="shared" si="107"/>
        <v>L36</v>
      </c>
    </row>
    <row r="1038" spans="1:29">
      <c r="A1038" t="str">
        <f t="shared" si="102"/>
        <v>01-2024</v>
      </c>
      <c r="B1038" s="93">
        <v>45304</v>
      </c>
      <c r="C1038" s="90">
        <v>48000</v>
      </c>
      <c r="D1038" s="90">
        <v>47700</v>
      </c>
      <c r="E1038" s="90">
        <v>46900</v>
      </c>
      <c r="F1038" s="90">
        <v>43300</v>
      </c>
      <c r="G1038" s="90">
        <v>48300</v>
      </c>
      <c r="H1038" s="91" t="s">
        <v>25</v>
      </c>
      <c r="I1038" s="90">
        <v>45250</v>
      </c>
      <c r="J1038" s="90">
        <v>46200</v>
      </c>
      <c r="K1038" s="90">
        <v>48200</v>
      </c>
      <c r="L1038" s="91" t="s">
        <v>25</v>
      </c>
      <c r="M1038" s="90">
        <v>47600</v>
      </c>
      <c r="N1038" s="90">
        <v>48600</v>
      </c>
      <c r="O1038" s="90">
        <v>46700</v>
      </c>
      <c r="P1038" s="90">
        <v>44500</v>
      </c>
      <c r="Q1038" s="90">
        <v>42400</v>
      </c>
      <c r="R1038" s="90">
        <v>43100</v>
      </c>
      <c r="S1038" s="90">
        <v>43200</v>
      </c>
      <c r="T1038" s="90">
        <v>45500</v>
      </c>
      <c r="U1038" s="90">
        <v>46000</v>
      </c>
      <c r="V1038" s="90">
        <v>48300</v>
      </c>
      <c r="W1038" s="90">
        <v>48200</v>
      </c>
      <c r="X1038" s="90">
        <v>50800</v>
      </c>
      <c r="Y1038" t="str">
        <f t="shared" si="103"/>
        <v>01-2024</v>
      </c>
      <c r="Z1038">
        <f t="shared" si="104"/>
        <v>0</v>
      </c>
      <c r="AA1038">
        <f t="shared" si="105"/>
        <v>0</v>
      </c>
      <c r="AB1038" t="str">
        <f t="shared" si="106"/>
        <v>L24</v>
      </c>
      <c r="AC1038" t="str">
        <f t="shared" si="107"/>
        <v>L36</v>
      </c>
    </row>
    <row r="1039" spans="1:29">
      <c r="A1039" t="str">
        <f t="shared" si="102"/>
        <v>01-2024</v>
      </c>
      <c r="B1039" s="93">
        <v>45305</v>
      </c>
      <c r="C1039" s="90" t="s">
        <v>24</v>
      </c>
      <c r="D1039" s="90" t="s">
        <v>24</v>
      </c>
      <c r="E1039" s="90" t="s">
        <v>24</v>
      </c>
      <c r="F1039" s="90" t="s">
        <v>24</v>
      </c>
      <c r="G1039" s="90" t="s">
        <v>24</v>
      </c>
      <c r="H1039" s="90" t="s">
        <v>24</v>
      </c>
      <c r="I1039" s="90" t="s">
        <v>24</v>
      </c>
      <c r="J1039" s="90" t="s">
        <v>24</v>
      </c>
      <c r="K1039" s="90" t="s">
        <v>24</v>
      </c>
      <c r="L1039" s="90" t="s">
        <v>24</v>
      </c>
      <c r="M1039" s="90" t="s">
        <v>24</v>
      </c>
      <c r="N1039" s="90" t="s">
        <v>24</v>
      </c>
      <c r="O1039" s="90" t="s">
        <v>24</v>
      </c>
      <c r="P1039" s="90" t="s">
        <v>24</v>
      </c>
      <c r="Q1039" s="90" t="s">
        <v>24</v>
      </c>
      <c r="R1039" s="90" t="s">
        <v>24</v>
      </c>
      <c r="S1039" s="90" t="s">
        <v>24</v>
      </c>
      <c r="T1039" s="90" t="s">
        <v>24</v>
      </c>
      <c r="U1039" s="90" t="s">
        <v>24</v>
      </c>
      <c r="V1039" s="90" t="s">
        <v>24</v>
      </c>
      <c r="W1039" s="90" t="s">
        <v>24</v>
      </c>
      <c r="X1039" s="90" t="s">
        <v>24</v>
      </c>
      <c r="Y1039" t="str">
        <f t="shared" si="103"/>
        <v>01-2024</v>
      </c>
      <c r="Z1039">
        <f t="shared" si="104"/>
        <v>0</v>
      </c>
      <c r="AA1039">
        <f t="shared" si="105"/>
        <v>0</v>
      </c>
      <c r="AB1039" t="str">
        <f t="shared" si="106"/>
        <v>L24</v>
      </c>
      <c r="AC1039" t="str">
        <f t="shared" si="107"/>
        <v>L36</v>
      </c>
    </row>
    <row r="1040" spans="1:29">
      <c r="A1040" t="str">
        <f t="shared" si="102"/>
        <v>01-2024</v>
      </c>
      <c r="B1040" s="93">
        <v>45306</v>
      </c>
      <c r="C1040" s="90">
        <v>48000</v>
      </c>
      <c r="D1040" s="91" t="s">
        <v>25</v>
      </c>
      <c r="E1040" s="90">
        <v>46700</v>
      </c>
      <c r="F1040" s="90">
        <v>43300</v>
      </c>
      <c r="G1040" s="90">
        <v>48300</v>
      </c>
      <c r="H1040" s="91" t="s">
        <v>25</v>
      </c>
      <c r="I1040" s="91" t="s">
        <v>25</v>
      </c>
      <c r="J1040" s="90">
        <v>46100</v>
      </c>
      <c r="K1040" s="90">
        <v>48200</v>
      </c>
      <c r="L1040" s="91" t="s">
        <v>25</v>
      </c>
      <c r="M1040" s="90">
        <v>47600</v>
      </c>
      <c r="N1040" s="90">
        <v>48600</v>
      </c>
      <c r="O1040" s="90">
        <v>46600</v>
      </c>
      <c r="P1040" s="90">
        <v>44500</v>
      </c>
      <c r="Q1040" s="90">
        <v>42400</v>
      </c>
      <c r="R1040" s="90">
        <v>43100</v>
      </c>
      <c r="S1040" s="91" t="s">
        <v>25</v>
      </c>
      <c r="T1040" s="90">
        <v>45500</v>
      </c>
      <c r="U1040" s="90">
        <v>46000</v>
      </c>
      <c r="V1040" s="91" t="s">
        <v>25</v>
      </c>
      <c r="W1040" s="90">
        <v>48200</v>
      </c>
      <c r="X1040" s="90">
        <v>50800</v>
      </c>
      <c r="Y1040" t="str">
        <f t="shared" si="103"/>
        <v>01-2024</v>
      </c>
      <c r="Z1040">
        <f t="shared" si="104"/>
        <v>0</v>
      </c>
      <c r="AA1040">
        <f t="shared" si="105"/>
        <v>0</v>
      </c>
      <c r="AB1040" t="str">
        <f t="shared" si="106"/>
        <v>L24</v>
      </c>
      <c r="AC1040" t="str">
        <f t="shared" si="107"/>
        <v>L36</v>
      </c>
    </row>
    <row r="1041" spans="1:29">
      <c r="A1041" t="str">
        <f t="shared" si="102"/>
        <v>01-2024</v>
      </c>
      <c r="B1041" s="93">
        <v>45307</v>
      </c>
      <c r="C1041" s="90">
        <v>48000</v>
      </c>
      <c r="D1041" s="91" t="s">
        <v>25</v>
      </c>
      <c r="E1041" s="90">
        <v>46800</v>
      </c>
      <c r="F1041" s="90">
        <v>43100</v>
      </c>
      <c r="G1041" s="90">
        <v>48200</v>
      </c>
      <c r="H1041" s="91" t="s">
        <v>25</v>
      </c>
      <c r="I1041" s="90">
        <v>45250</v>
      </c>
      <c r="J1041" s="90">
        <v>46100</v>
      </c>
      <c r="K1041" s="90">
        <v>48000</v>
      </c>
      <c r="L1041" s="91" t="s">
        <v>25</v>
      </c>
      <c r="M1041" s="90">
        <v>47500</v>
      </c>
      <c r="N1041" s="90">
        <v>48600</v>
      </c>
      <c r="O1041" s="90">
        <v>46400</v>
      </c>
      <c r="P1041" s="90">
        <v>44500</v>
      </c>
      <c r="Q1041" s="90">
        <v>42300</v>
      </c>
      <c r="R1041" s="90">
        <v>43000</v>
      </c>
      <c r="S1041" s="90">
        <v>43000</v>
      </c>
      <c r="T1041" s="90">
        <v>45300</v>
      </c>
      <c r="U1041" s="90">
        <v>46000</v>
      </c>
      <c r="V1041" s="90">
        <v>48300</v>
      </c>
      <c r="W1041" s="90">
        <v>48100</v>
      </c>
      <c r="X1041" s="90">
        <v>50800</v>
      </c>
      <c r="Y1041" t="str">
        <f t="shared" si="103"/>
        <v>01-2024</v>
      </c>
      <c r="Z1041">
        <f t="shared" si="104"/>
        <v>0</v>
      </c>
      <c r="AA1041">
        <f t="shared" si="105"/>
        <v>0</v>
      </c>
      <c r="AB1041" t="str">
        <f t="shared" si="106"/>
        <v>L24</v>
      </c>
      <c r="AC1041" t="str">
        <f t="shared" si="107"/>
        <v>L36</v>
      </c>
    </row>
    <row r="1042" spans="1:29">
      <c r="A1042" t="str">
        <f t="shared" si="102"/>
        <v>01-2024</v>
      </c>
      <c r="B1042" s="93">
        <v>45308</v>
      </c>
      <c r="C1042" s="90">
        <v>48000</v>
      </c>
      <c r="D1042" s="91" t="s">
        <v>25</v>
      </c>
      <c r="E1042" s="90">
        <v>46600</v>
      </c>
      <c r="F1042" s="90">
        <v>42900</v>
      </c>
      <c r="G1042" s="90">
        <v>48100</v>
      </c>
      <c r="H1042" s="91" t="s">
        <v>25</v>
      </c>
      <c r="I1042" s="90">
        <v>45000</v>
      </c>
      <c r="J1042" s="90">
        <v>45700</v>
      </c>
      <c r="K1042" s="90">
        <v>48000</v>
      </c>
      <c r="L1042" s="91" t="s">
        <v>25</v>
      </c>
      <c r="M1042" s="90">
        <v>47300</v>
      </c>
      <c r="N1042" s="90">
        <v>48600</v>
      </c>
      <c r="O1042" s="90">
        <v>46300</v>
      </c>
      <c r="P1042" s="90">
        <v>44200</v>
      </c>
      <c r="Q1042" s="90">
        <v>42200</v>
      </c>
      <c r="R1042" s="90">
        <v>43000</v>
      </c>
      <c r="S1042" s="90">
        <v>43000</v>
      </c>
      <c r="T1042" s="90">
        <v>45100</v>
      </c>
      <c r="U1042" s="90">
        <v>45900</v>
      </c>
      <c r="V1042" s="90">
        <v>48300</v>
      </c>
      <c r="W1042" s="90">
        <v>48000</v>
      </c>
      <c r="X1042" s="90">
        <v>50800</v>
      </c>
      <c r="Y1042" t="str">
        <f t="shared" si="103"/>
        <v>01-2024</v>
      </c>
      <c r="Z1042">
        <f t="shared" si="104"/>
        <v>0</v>
      </c>
      <c r="AA1042">
        <f t="shared" si="105"/>
        <v>0</v>
      </c>
      <c r="AB1042" t="str">
        <f t="shared" si="106"/>
        <v>L24</v>
      </c>
      <c r="AC1042" t="str">
        <f t="shared" si="107"/>
        <v>L36</v>
      </c>
    </row>
    <row r="1043" spans="1:29">
      <c r="A1043" t="str">
        <f t="shared" si="102"/>
        <v>01-2024</v>
      </c>
      <c r="B1043" s="93">
        <v>45309</v>
      </c>
      <c r="C1043" s="90">
        <v>47800</v>
      </c>
      <c r="D1043" s="90">
        <v>47500</v>
      </c>
      <c r="E1043" s="90">
        <v>46700</v>
      </c>
      <c r="F1043" s="90">
        <v>43100</v>
      </c>
      <c r="G1043" s="90">
        <v>48000</v>
      </c>
      <c r="H1043" s="91" t="s">
        <v>25</v>
      </c>
      <c r="I1043" s="90">
        <v>45000</v>
      </c>
      <c r="J1043" s="90">
        <v>45700</v>
      </c>
      <c r="K1043" s="90">
        <v>47700</v>
      </c>
      <c r="L1043" s="91" t="s">
        <v>25</v>
      </c>
      <c r="M1043" s="90">
        <v>47300</v>
      </c>
      <c r="N1043" s="90">
        <v>48600</v>
      </c>
      <c r="O1043" s="90">
        <v>46000</v>
      </c>
      <c r="P1043" s="90">
        <v>44400</v>
      </c>
      <c r="Q1043" s="90">
        <v>42100</v>
      </c>
      <c r="R1043" s="90">
        <v>42900</v>
      </c>
      <c r="S1043" s="90">
        <v>43000</v>
      </c>
      <c r="T1043" s="90">
        <v>45300</v>
      </c>
      <c r="U1043" s="90">
        <v>45700</v>
      </c>
      <c r="V1043" s="90">
        <v>47800</v>
      </c>
      <c r="W1043" s="90">
        <v>48000</v>
      </c>
      <c r="X1043" s="90">
        <v>50800</v>
      </c>
      <c r="Y1043" t="str">
        <f t="shared" si="103"/>
        <v>01-2024</v>
      </c>
      <c r="Z1043">
        <f t="shared" si="104"/>
        <v>0</v>
      </c>
      <c r="AA1043">
        <f t="shared" si="105"/>
        <v>0</v>
      </c>
      <c r="AB1043" t="str">
        <f t="shared" si="106"/>
        <v>L24</v>
      </c>
      <c r="AC1043" t="str">
        <f t="shared" si="107"/>
        <v>L36</v>
      </c>
    </row>
    <row r="1044" spans="1:29">
      <c r="A1044" t="str">
        <f t="shared" si="102"/>
        <v>01-2024</v>
      </c>
      <c r="B1044" s="93">
        <v>45310</v>
      </c>
      <c r="C1044" s="90">
        <v>47800</v>
      </c>
      <c r="D1044" s="90">
        <v>47500</v>
      </c>
      <c r="E1044" s="90">
        <v>46800</v>
      </c>
      <c r="F1044" s="90">
        <v>43200</v>
      </c>
      <c r="G1044" s="90">
        <v>48400</v>
      </c>
      <c r="H1044" s="91" t="s">
        <v>25</v>
      </c>
      <c r="I1044" s="90">
        <v>45500</v>
      </c>
      <c r="J1044" s="90">
        <v>46000</v>
      </c>
      <c r="K1044" s="90">
        <v>48200</v>
      </c>
      <c r="L1044" s="91" t="s">
        <v>25</v>
      </c>
      <c r="M1044" s="90">
        <v>47500</v>
      </c>
      <c r="N1044" s="90">
        <v>48700</v>
      </c>
      <c r="O1044" s="90">
        <v>46500</v>
      </c>
      <c r="P1044" s="90">
        <v>44400</v>
      </c>
      <c r="Q1044" s="90">
        <v>42500</v>
      </c>
      <c r="R1044" s="90">
        <v>43200</v>
      </c>
      <c r="S1044" s="90">
        <v>43300</v>
      </c>
      <c r="T1044" s="90">
        <v>45400</v>
      </c>
      <c r="U1044" s="90">
        <v>46000</v>
      </c>
      <c r="V1044" s="90">
        <v>47800</v>
      </c>
      <c r="W1044" s="90">
        <v>47800</v>
      </c>
      <c r="X1044" s="90">
        <v>50800</v>
      </c>
      <c r="Y1044" t="str">
        <f t="shared" si="103"/>
        <v>01-2024</v>
      </c>
      <c r="Z1044">
        <f t="shared" si="104"/>
        <v>0</v>
      </c>
      <c r="AA1044">
        <f t="shared" si="105"/>
        <v>0</v>
      </c>
      <c r="AB1044" t="str">
        <f t="shared" si="106"/>
        <v>L24</v>
      </c>
      <c r="AC1044" t="str">
        <f t="shared" si="107"/>
        <v>L36</v>
      </c>
    </row>
    <row r="1045" spans="1:29">
      <c r="A1045" t="str">
        <f t="shared" si="102"/>
        <v>01-2024</v>
      </c>
      <c r="B1045" s="93">
        <v>45311</v>
      </c>
      <c r="C1045" s="90">
        <v>47800</v>
      </c>
      <c r="D1045" s="90">
        <v>47500</v>
      </c>
      <c r="E1045" s="90">
        <v>46800</v>
      </c>
      <c r="F1045" s="90">
        <v>43200</v>
      </c>
      <c r="G1045" s="90">
        <v>48400</v>
      </c>
      <c r="H1045" s="91" t="s">
        <v>25</v>
      </c>
      <c r="I1045" s="90">
        <v>45200</v>
      </c>
      <c r="J1045" s="90">
        <v>45800</v>
      </c>
      <c r="K1045" s="90">
        <v>48200</v>
      </c>
      <c r="L1045" s="91" t="s">
        <v>25</v>
      </c>
      <c r="M1045" s="90">
        <v>47400</v>
      </c>
      <c r="N1045" s="90">
        <v>48700</v>
      </c>
      <c r="O1045" s="90">
        <v>46300</v>
      </c>
      <c r="P1045" s="90">
        <v>44400</v>
      </c>
      <c r="Q1045" s="90">
        <v>42500</v>
      </c>
      <c r="R1045" s="90">
        <v>43200</v>
      </c>
      <c r="S1045" s="90">
        <v>43300</v>
      </c>
      <c r="T1045" s="90">
        <v>45400</v>
      </c>
      <c r="U1045" s="90">
        <v>46000</v>
      </c>
      <c r="V1045" s="90">
        <v>47800</v>
      </c>
      <c r="W1045" s="90">
        <v>47700</v>
      </c>
      <c r="X1045" s="90">
        <v>50800</v>
      </c>
      <c r="Y1045" t="str">
        <f t="shared" si="103"/>
        <v>01-2024</v>
      </c>
      <c r="Z1045">
        <f t="shared" si="104"/>
        <v>0</v>
      </c>
      <c r="AA1045">
        <f t="shared" si="105"/>
        <v>0</v>
      </c>
      <c r="AB1045" t="str">
        <f t="shared" si="106"/>
        <v>L24</v>
      </c>
      <c r="AC1045" t="str">
        <f t="shared" si="107"/>
        <v>L36</v>
      </c>
    </row>
    <row r="1046" spans="1:29">
      <c r="A1046" t="str">
        <f t="shared" ref="A1046:A1109" si="108">TEXT(B1046,"mm-YYYY")</f>
        <v>01-2024</v>
      </c>
      <c r="B1046" s="93">
        <v>45312</v>
      </c>
      <c r="C1046" s="90" t="s">
        <v>24</v>
      </c>
      <c r="D1046" s="90" t="s">
        <v>24</v>
      </c>
      <c r="E1046" s="90" t="s">
        <v>24</v>
      </c>
      <c r="F1046" s="90" t="s">
        <v>24</v>
      </c>
      <c r="G1046" s="90" t="s">
        <v>24</v>
      </c>
      <c r="H1046" s="90" t="s">
        <v>24</v>
      </c>
      <c r="I1046" s="90" t="s">
        <v>24</v>
      </c>
      <c r="J1046" s="90" t="s">
        <v>24</v>
      </c>
      <c r="K1046" s="90" t="s">
        <v>24</v>
      </c>
      <c r="L1046" s="90" t="s">
        <v>24</v>
      </c>
      <c r="M1046" s="90" t="s">
        <v>24</v>
      </c>
      <c r="N1046" s="90" t="s">
        <v>24</v>
      </c>
      <c r="O1046" s="90" t="s">
        <v>24</v>
      </c>
      <c r="P1046" s="90" t="s">
        <v>24</v>
      </c>
      <c r="Q1046" s="90" t="s">
        <v>24</v>
      </c>
      <c r="R1046" s="90" t="s">
        <v>24</v>
      </c>
      <c r="S1046" s="90" t="s">
        <v>24</v>
      </c>
      <c r="T1046" s="90" t="s">
        <v>24</v>
      </c>
      <c r="U1046" s="90" t="s">
        <v>24</v>
      </c>
      <c r="V1046" s="90" t="s">
        <v>24</v>
      </c>
      <c r="W1046" s="90" t="s">
        <v>24</v>
      </c>
      <c r="X1046" s="90" t="s">
        <v>24</v>
      </c>
      <c r="Y1046" t="str">
        <f t="shared" ref="Y1046:Y1109" si="109">TEXT(B1046,"MM-YYYY")</f>
        <v>01-2024</v>
      </c>
      <c r="Z1046">
        <f t="shared" ref="Z1046:Z1109" si="110">_xlfn.XLOOKUP(Y1046,AN:AN,AP:AP,"")</f>
        <v>0</v>
      </c>
      <c r="AA1046">
        <f t="shared" ref="AA1046:AA1109" si="111">_xlfn.XLOOKUP(Y1046,AN:AN,AQ:AQ,"")</f>
        <v>0</v>
      </c>
      <c r="AB1046" t="str">
        <f t="shared" ref="AB1046:AB1109" si="112">_xlfn.XLOOKUP(Y1046,AN:AN,AR:AR,"")</f>
        <v>L24</v>
      </c>
      <c r="AC1046" t="str">
        <f t="shared" ref="AC1046:AC1109" si="113">_xlfn.XLOOKUP(Y1046,AN:AN,AS:AS,"")</f>
        <v>L36</v>
      </c>
    </row>
    <row r="1047" spans="1:29">
      <c r="A1047" t="str">
        <f t="shared" si="108"/>
        <v>01-2024</v>
      </c>
      <c r="B1047" s="93">
        <v>45313</v>
      </c>
      <c r="C1047" s="90">
        <v>47800</v>
      </c>
      <c r="D1047" s="90">
        <v>47500</v>
      </c>
      <c r="E1047" s="90">
        <v>46800</v>
      </c>
      <c r="F1047" s="90">
        <v>43000</v>
      </c>
      <c r="G1047" s="90">
        <v>48400</v>
      </c>
      <c r="H1047" s="91" t="s">
        <v>25</v>
      </c>
      <c r="I1047" s="90">
        <v>45000</v>
      </c>
      <c r="J1047" s="90">
        <v>45800</v>
      </c>
      <c r="K1047" s="90">
        <v>48200</v>
      </c>
      <c r="L1047" s="91" t="s">
        <v>25</v>
      </c>
      <c r="M1047" s="90">
        <v>47400</v>
      </c>
      <c r="N1047" s="90">
        <v>48700</v>
      </c>
      <c r="O1047" s="90">
        <v>46000</v>
      </c>
      <c r="P1047" s="90">
        <v>44200</v>
      </c>
      <c r="Q1047" s="90">
        <v>42500</v>
      </c>
      <c r="R1047" s="90">
        <v>43100</v>
      </c>
      <c r="S1047" s="90">
        <v>43000</v>
      </c>
      <c r="T1047" s="90">
        <v>45200</v>
      </c>
      <c r="U1047" s="90">
        <v>46000</v>
      </c>
      <c r="V1047" s="90">
        <v>47800</v>
      </c>
      <c r="W1047" s="90">
        <v>47700</v>
      </c>
      <c r="X1047" s="90">
        <v>50700</v>
      </c>
      <c r="Y1047" t="str">
        <f t="shared" si="109"/>
        <v>01-2024</v>
      </c>
      <c r="Z1047">
        <f t="shared" si="110"/>
        <v>0</v>
      </c>
      <c r="AA1047">
        <f t="shared" si="111"/>
        <v>0</v>
      </c>
      <c r="AB1047" t="str">
        <f t="shared" si="112"/>
        <v>L24</v>
      </c>
      <c r="AC1047" t="str">
        <f t="shared" si="113"/>
        <v>L36</v>
      </c>
    </row>
    <row r="1048" spans="1:29">
      <c r="A1048" t="str">
        <f t="shared" si="108"/>
        <v>01-2024</v>
      </c>
      <c r="B1048" s="93">
        <v>45314</v>
      </c>
      <c r="C1048" s="90">
        <v>47800</v>
      </c>
      <c r="D1048" s="90">
        <v>47500</v>
      </c>
      <c r="E1048" s="90">
        <v>46800</v>
      </c>
      <c r="F1048" s="90">
        <v>42800</v>
      </c>
      <c r="G1048" s="90">
        <v>48400</v>
      </c>
      <c r="H1048" s="91" t="s">
        <v>25</v>
      </c>
      <c r="I1048" s="90">
        <v>45000</v>
      </c>
      <c r="J1048" s="90">
        <v>45800</v>
      </c>
      <c r="K1048" s="90">
        <v>48200</v>
      </c>
      <c r="L1048" s="91" t="s">
        <v>25</v>
      </c>
      <c r="M1048" s="90">
        <v>47300</v>
      </c>
      <c r="N1048" s="90">
        <v>48700</v>
      </c>
      <c r="O1048" s="90">
        <v>46000</v>
      </c>
      <c r="P1048" s="90">
        <v>44200</v>
      </c>
      <c r="Q1048" s="90">
        <v>42200</v>
      </c>
      <c r="R1048" s="90">
        <v>42900</v>
      </c>
      <c r="S1048" s="90">
        <v>42800</v>
      </c>
      <c r="T1048" s="90">
        <v>45000</v>
      </c>
      <c r="U1048" s="90">
        <v>45800</v>
      </c>
      <c r="V1048" s="90">
        <v>47800</v>
      </c>
      <c r="W1048" s="90">
        <v>47700</v>
      </c>
      <c r="X1048" s="90">
        <v>50700</v>
      </c>
      <c r="Y1048" t="str">
        <f t="shared" si="109"/>
        <v>01-2024</v>
      </c>
      <c r="Z1048">
        <f t="shared" si="110"/>
        <v>0</v>
      </c>
      <c r="AA1048">
        <f t="shared" si="111"/>
        <v>0</v>
      </c>
      <c r="AB1048" t="str">
        <f t="shared" si="112"/>
        <v>L24</v>
      </c>
      <c r="AC1048" t="str">
        <f t="shared" si="113"/>
        <v>L36</v>
      </c>
    </row>
    <row r="1049" spans="1:29">
      <c r="A1049" t="str">
        <f t="shared" si="108"/>
        <v>01-2024</v>
      </c>
      <c r="B1049" s="93">
        <v>45315</v>
      </c>
      <c r="C1049" s="90">
        <v>47700</v>
      </c>
      <c r="D1049" s="90">
        <v>47500</v>
      </c>
      <c r="E1049" s="90">
        <v>46700</v>
      </c>
      <c r="F1049" s="90">
        <v>42800</v>
      </c>
      <c r="G1049" s="90">
        <v>48000</v>
      </c>
      <c r="H1049" s="91" t="s">
        <v>25</v>
      </c>
      <c r="I1049" s="90">
        <v>45000</v>
      </c>
      <c r="J1049" s="90">
        <v>45700</v>
      </c>
      <c r="K1049" s="90">
        <v>48000</v>
      </c>
      <c r="L1049" s="91" t="s">
        <v>25</v>
      </c>
      <c r="M1049" s="90">
        <v>47200</v>
      </c>
      <c r="N1049" s="90">
        <v>48700</v>
      </c>
      <c r="O1049" s="90">
        <v>45800</v>
      </c>
      <c r="P1049" s="90">
        <v>44200</v>
      </c>
      <c r="Q1049" s="90">
        <v>42200</v>
      </c>
      <c r="R1049" s="90">
        <v>42700</v>
      </c>
      <c r="S1049" s="90">
        <v>43000</v>
      </c>
      <c r="T1049" s="90">
        <v>45000</v>
      </c>
      <c r="U1049" s="90">
        <v>45700</v>
      </c>
      <c r="V1049" s="90">
        <v>47800</v>
      </c>
      <c r="W1049" s="90">
        <v>47700</v>
      </c>
      <c r="X1049" s="90">
        <v>50700</v>
      </c>
      <c r="Y1049" t="str">
        <f t="shared" si="109"/>
        <v>01-2024</v>
      </c>
      <c r="Z1049">
        <f t="shared" si="110"/>
        <v>0</v>
      </c>
      <c r="AA1049">
        <f t="shared" si="111"/>
        <v>0</v>
      </c>
      <c r="AB1049" t="str">
        <f t="shared" si="112"/>
        <v>L24</v>
      </c>
      <c r="AC1049" t="str">
        <f t="shared" si="113"/>
        <v>L36</v>
      </c>
    </row>
    <row r="1050" spans="1:29">
      <c r="A1050" t="str">
        <f t="shared" si="108"/>
        <v>01-2024</v>
      </c>
      <c r="B1050" s="93">
        <v>45316</v>
      </c>
      <c r="C1050" s="90">
        <v>47400</v>
      </c>
      <c r="D1050" s="90">
        <v>47500</v>
      </c>
      <c r="E1050" s="90">
        <v>46400</v>
      </c>
      <c r="F1050" s="90">
        <v>42800</v>
      </c>
      <c r="G1050" s="90">
        <v>47800</v>
      </c>
      <c r="H1050" s="91" t="s">
        <v>25</v>
      </c>
      <c r="I1050" s="90">
        <v>45000</v>
      </c>
      <c r="J1050" s="90">
        <v>45500</v>
      </c>
      <c r="K1050" s="90">
        <v>48000</v>
      </c>
      <c r="L1050" s="91" t="s">
        <v>25</v>
      </c>
      <c r="M1050" s="90">
        <v>47100</v>
      </c>
      <c r="N1050" s="90">
        <v>48700</v>
      </c>
      <c r="O1050" s="90">
        <v>45600</v>
      </c>
      <c r="P1050" s="90">
        <v>44200</v>
      </c>
      <c r="Q1050" s="90">
        <v>42200</v>
      </c>
      <c r="R1050" s="90">
        <v>42700</v>
      </c>
      <c r="S1050" s="90">
        <v>43000</v>
      </c>
      <c r="T1050" s="90">
        <v>45000</v>
      </c>
      <c r="U1050" s="90">
        <v>45700</v>
      </c>
      <c r="V1050" s="90">
        <v>47800</v>
      </c>
      <c r="W1050" s="90">
        <v>47700</v>
      </c>
      <c r="X1050" s="90">
        <v>50700</v>
      </c>
      <c r="Y1050" t="str">
        <f t="shared" si="109"/>
        <v>01-2024</v>
      </c>
      <c r="Z1050">
        <f t="shared" si="110"/>
        <v>0</v>
      </c>
      <c r="AA1050">
        <f t="shared" si="111"/>
        <v>0</v>
      </c>
      <c r="AB1050" t="str">
        <f t="shared" si="112"/>
        <v>L24</v>
      </c>
      <c r="AC1050" t="str">
        <f t="shared" si="113"/>
        <v>L36</v>
      </c>
    </row>
    <row r="1051" spans="1:29">
      <c r="A1051" t="str">
        <f t="shared" si="108"/>
        <v>01-2024</v>
      </c>
      <c r="B1051" s="93">
        <v>45317</v>
      </c>
      <c r="C1051" s="90" t="s">
        <v>24</v>
      </c>
      <c r="D1051" s="90" t="s">
        <v>24</v>
      </c>
      <c r="E1051" s="90" t="s">
        <v>24</v>
      </c>
      <c r="F1051" s="90" t="s">
        <v>24</v>
      </c>
      <c r="G1051" s="90" t="s">
        <v>24</v>
      </c>
      <c r="H1051" s="90" t="s">
        <v>24</v>
      </c>
      <c r="I1051" s="90" t="s">
        <v>24</v>
      </c>
      <c r="J1051" s="90" t="s">
        <v>24</v>
      </c>
      <c r="K1051" s="90" t="s">
        <v>24</v>
      </c>
      <c r="L1051" s="90" t="s">
        <v>24</v>
      </c>
      <c r="M1051" s="90" t="s">
        <v>24</v>
      </c>
      <c r="N1051" s="90" t="s">
        <v>24</v>
      </c>
      <c r="O1051" s="90" t="s">
        <v>24</v>
      </c>
      <c r="P1051" s="90" t="s">
        <v>24</v>
      </c>
      <c r="Q1051" s="90" t="s">
        <v>24</v>
      </c>
      <c r="R1051" s="90" t="s">
        <v>24</v>
      </c>
      <c r="S1051" s="90" t="s">
        <v>24</v>
      </c>
      <c r="T1051" s="90" t="s">
        <v>24</v>
      </c>
      <c r="U1051" s="90" t="s">
        <v>24</v>
      </c>
      <c r="V1051" s="90" t="s">
        <v>24</v>
      </c>
      <c r="W1051" s="90" t="s">
        <v>24</v>
      </c>
      <c r="X1051" s="90" t="s">
        <v>24</v>
      </c>
      <c r="Y1051" t="str">
        <f t="shared" si="109"/>
        <v>01-2024</v>
      </c>
      <c r="Z1051">
        <f t="shared" si="110"/>
        <v>0</v>
      </c>
      <c r="AA1051">
        <f t="shared" si="111"/>
        <v>0</v>
      </c>
      <c r="AB1051" t="str">
        <f t="shared" si="112"/>
        <v>L24</v>
      </c>
      <c r="AC1051" t="str">
        <f t="shared" si="113"/>
        <v>L36</v>
      </c>
    </row>
    <row r="1052" spans="1:29">
      <c r="A1052" t="str">
        <f t="shared" si="108"/>
        <v>01-2024</v>
      </c>
      <c r="B1052" s="93">
        <v>45318</v>
      </c>
      <c r="C1052" s="90">
        <v>47400</v>
      </c>
      <c r="D1052" s="90">
        <v>47500</v>
      </c>
      <c r="E1052" s="90">
        <v>46800</v>
      </c>
      <c r="F1052" s="90">
        <v>43000</v>
      </c>
      <c r="G1052" s="90">
        <v>47800</v>
      </c>
      <c r="H1052" s="91" t="s">
        <v>25</v>
      </c>
      <c r="I1052" s="90">
        <v>44500</v>
      </c>
      <c r="J1052" s="90">
        <v>45800</v>
      </c>
      <c r="K1052" s="90">
        <v>48000</v>
      </c>
      <c r="L1052" s="91" t="s">
        <v>25</v>
      </c>
      <c r="M1052" s="90">
        <v>47300</v>
      </c>
      <c r="N1052" s="90">
        <v>48700</v>
      </c>
      <c r="O1052" s="90">
        <v>45800</v>
      </c>
      <c r="P1052" s="90">
        <v>44200</v>
      </c>
      <c r="Q1052" s="90">
        <v>42500</v>
      </c>
      <c r="R1052" s="90">
        <v>42900</v>
      </c>
      <c r="S1052" s="90">
        <v>43000</v>
      </c>
      <c r="T1052" s="90">
        <v>45200</v>
      </c>
      <c r="U1052" s="90">
        <v>45900</v>
      </c>
      <c r="V1052" s="90">
        <v>47800</v>
      </c>
      <c r="W1052" s="90">
        <v>47700</v>
      </c>
      <c r="X1052" s="90">
        <v>50700</v>
      </c>
      <c r="Y1052" t="str">
        <f t="shared" si="109"/>
        <v>01-2024</v>
      </c>
      <c r="Z1052">
        <f t="shared" si="110"/>
        <v>0</v>
      </c>
      <c r="AA1052">
        <f t="shared" si="111"/>
        <v>0</v>
      </c>
      <c r="AB1052" t="str">
        <f t="shared" si="112"/>
        <v>L24</v>
      </c>
      <c r="AC1052" t="str">
        <f t="shared" si="113"/>
        <v>L36</v>
      </c>
    </row>
    <row r="1053" spans="1:29">
      <c r="A1053" t="str">
        <f t="shared" si="108"/>
        <v>01-2024</v>
      </c>
      <c r="B1053" s="93">
        <v>45319</v>
      </c>
      <c r="C1053" s="90" t="s">
        <v>24</v>
      </c>
      <c r="D1053" s="90" t="s">
        <v>24</v>
      </c>
      <c r="E1053" s="90" t="s">
        <v>24</v>
      </c>
      <c r="F1053" s="90" t="s">
        <v>24</v>
      </c>
      <c r="G1053" s="90" t="s">
        <v>24</v>
      </c>
      <c r="H1053" s="90" t="s">
        <v>24</v>
      </c>
      <c r="I1053" s="90" t="s">
        <v>24</v>
      </c>
      <c r="J1053" s="90" t="s">
        <v>24</v>
      </c>
      <c r="K1053" s="90" t="s">
        <v>24</v>
      </c>
      <c r="L1053" s="90" t="s">
        <v>24</v>
      </c>
      <c r="M1053" s="90" t="s">
        <v>24</v>
      </c>
      <c r="N1053" s="90" t="s">
        <v>24</v>
      </c>
      <c r="O1053" s="90" t="s">
        <v>24</v>
      </c>
      <c r="P1053" s="90" t="s">
        <v>24</v>
      </c>
      <c r="Q1053" s="90" t="s">
        <v>24</v>
      </c>
      <c r="R1053" s="90" t="s">
        <v>24</v>
      </c>
      <c r="S1053" s="90" t="s">
        <v>24</v>
      </c>
      <c r="T1053" s="90" t="s">
        <v>24</v>
      </c>
      <c r="U1053" s="90" t="s">
        <v>24</v>
      </c>
      <c r="V1053" s="90" t="s">
        <v>24</v>
      </c>
      <c r="W1053" s="90" t="s">
        <v>24</v>
      </c>
      <c r="X1053" s="90" t="s">
        <v>24</v>
      </c>
      <c r="Y1053" t="str">
        <f t="shared" si="109"/>
        <v>01-2024</v>
      </c>
      <c r="Z1053">
        <f t="shared" si="110"/>
        <v>0</v>
      </c>
      <c r="AA1053">
        <f t="shared" si="111"/>
        <v>0</v>
      </c>
      <c r="AB1053" t="str">
        <f t="shared" si="112"/>
        <v>L24</v>
      </c>
      <c r="AC1053" t="str">
        <f t="shared" si="113"/>
        <v>L36</v>
      </c>
    </row>
    <row r="1054" spans="1:29">
      <c r="A1054" t="str">
        <f t="shared" si="108"/>
        <v>01-2024</v>
      </c>
      <c r="B1054" s="93">
        <v>45320</v>
      </c>
      <c r="C1054" s="90">
        <v>47400</v>
      </c>
      <c r="D1054" s="90">
        <v>47500</v>
      </c>
      <c r="E1054" s="90">
        <v>46800</v>
      </c>
      <c r="F1054" s="90">
        <v>42900</v>
      </c>
      <c r="G1054" s="90">
        <v>47700</v>
      </c>
      <c r="H1054" s="91" t="s">
        <v>25</v>
      </c>
      <c r="I1054" s="90">
        <v>45000</v>
      </c>
      <c r="J1054" s="90">
        <v>45600</v>
      </c>
      <c r="K1054" s="90">
        <v>48200</v>
      </c>
      <c r="L1054" s="91" t="s">
        <v>25</v>
      </c>
      <c r="M1054" s="90">
        <v>47300</v>
      </c>
      <c r="N1054" s="90">
        <v>48700</v>
      </c>
      <c r="O1054" s="90">
        <v>45800</v>
      </c>
      <c r="P1054" s="90">
        <v>44050</v>
      </c>
      <c r="Q1054" s="90">
        <v>42300</v>
      </c>
      <c r="R1054" s="90">
        <v>42800</v>
      </c>
      <c r="S1054" s="90">
        <v>43000</v>
      </c>
      <c r="T1054" s="90">
        <v>45100</v>
      </c>
      <c r="U1054" s="90">
        <v>45900</v>
      </c>
      <c r="V1054" s="90">
        <v>47800</v>
      </c>
      <c r="W1054" s="90">
        <v>47600</v>
      </c>
      <c r="X1054" s="90">
        <v>50200</v>
      </c>
      <c r="Y1054" t="str">
        <f t="shared" si="109"/>
        <v>01-2024</v>
      </c>
      <c r="Z1054">
        <f t="shared" si="110"/>
        <v>0</v>
      </c>
      <c r="AA1054">
        <f t="shared" si="111"/>
        <v>0</v>
      </c>
      <c r="AB1054" t="str">
        <f t="shared" si="112"/>
        <v>L24</v>
      </c>
      <c r="AC1054" t="str">
        <f t="shared" si="113"/>
        <v>L36</v>
      </c>
    </row>
    <row r="1055" spans="1:29">
      <c r="A1055" t="str">
        <f t="shared" si="108"/>
        <v>01-2024</v>
      </c>
      <c r="B1055" s="93">
        <v>45321</v>
      </c>
      <c r="C1055" s="90">
        <v>47600</v>
      </c>
      <c r="D1055" s="90">
        <v>47500</v>
      </c>
      <c r="E1055" s="90">
        <v>46700</v>
      </c>
      <c r="F1055" s="90">
        <v>43100</v>
      </c>
      <c r="G1055" s="90">
        <v>47700</v>
      </c>
      <c r="H1055" s="91" t="s">
        <v>25</v>
      </c>
      <c r="I1055" s="90">
        <v>45000</v>
      </c>
      <c r="J1055" s="90">
        <v>45800</v>
      </c>
      <c r="K1055" s="90">
        <v>48200</v>
      </c>
      <c r="L1055" s="91" t="s">
        <v>25</v>
      </c>
      <c r="M1055" s="90">
        <v>47400</v>
      </c>
      <c r="N1055" s="90">
        <v>48700</v>
      </c>
      <c r="O1055" s="90">
        <v>46000</v>
      </c>
      <c r="P1055" s="90">
        <v>44100</v>
      </c>
      <c r="Q1055" s="90">
        <v>42500</v>
      </c>
      <c r="R1055" s="90">
        <v>43000</v>
      </c>
      <c r="S1055" s="90">
        <v>43000</v>
      </c>
      <c r="T1055" s="90">
        <v>45300</v>
      </c>
      <c r="U1055" s="90">
        <v>46000</v>
      </c>
      <c r="V1055" s="90">
        <v>47800</v>
      </c>
      <c r="W1055" s="90">
        <v>47600</v>
      </c>
      <c r="X1055" s="90">
        <v>50200</v>
      </c>
      <c r="Y1055" t="str">
        <f t="shared" si="109"/>
        <v>01-2024</v>
      </c>
      <c r="Z1055">
        <f t="shared" si="110"/>
        <v>0</v>
      </c>
      <c r="AA1055">
        <f t="shared" si="111"/>
        <v>0</v>
      </c>
      <c r="AB1055" t="str">
        <f t="shared" si="112"/>
        <v>L24</v>
      </c>
      <c r="AC1055" t="str">
        <f t="shared" si="113"/>
        <v>L36</v>
      </c>
    </row>
    <row r="1056" spans="1:29">
      <c r="A1056" t="str">
        <f t="shared" si="108"/>
        <v>01-2024</v>
      </c>
      <c r="B1056" s="93">
        <v>45322</v>
      </c>
      <c r="C1056" s="90">
        <v>47600</v>
      </c>
      <c r="D1056" s="90">
        <v>47500</v>
      </c>
      <c r="E1056" s="90">
        <v>46800</v>
      </c>
      <c r="F1056" s="90">
        <v>43000</v>
      </c>
      <c r="G1056" s="90">
        <v>48000</v>
      </c>
      <c r="H1056" s="91" t="s">
        <v>25</v>
      </c>
      <c r="I1056" s="90">
        <v>45000</v>
      </c>
      <c r="J1056" s="90">
        <v>45800</v>
      </c>
      <c r="K1056" s="90">
        <v>48200</v>
      </c>
      <c r="L1056" s="91" t="s">
        <v>25</v>
      </c>
      <c r="M1056" s="90">
        <v>47400</v>
      </c>
      <c r="N1056" s="90">
        <v>48300</v>
      </c>
      <c r="O1056" s="90">
        <v>45800</v>
      </c>
      <c r="P1056" s="90">
        <v>44100</v>
      </c>
      <c r="Q1056" s="90">
        <v>42300</v>
      </c>
      <c r="R1056" s="90">
        <v>43000</v>
      </c>
      <c r="S1056" s="90">
        <v>43000</v>
      </c>
      <c r="T1056" s="90">
        <v>45200</v>
      </c>
      <c r="U1056" s="90">
        <v>46000</v>
      </c>
      <c r="V1056" s="90">
        <v>47800</v>
      </c>
      <c r="W1056" s="90">
        <v>47600</v>
      </c>
      <c r="X1056" s="90">
        <v>50200</v>
      </c>
      <c r="Y1056" t="str">
        <f t="shared" si="109"/>
        <v>01-2024</v>
      </c>
      <c r="Z1056">
        <f t="shared" si="110"/>
        <v>0</v>
      </c>
      <c r="AA1056">
        <f t="shared" si="111"/>
        <v>0</v>
      </c>
      <c r="AB1056" t="str">
        <f t="shared" si="112"/>
        <v>L24</v>
      </c>
      <c r="AC1056" t="str">
        <f t="shared" si="113"/>
        <v>L36</v>
      </c>
    </row>
    <row r="1057" spans="1:29">
      <c r="A1057" t="str">
        <f t="shared" si="108"/>
        <v>02-2024</v>
      </c>
      <c r="B1057" s="93">
        <v>45323</v>
      </c>
      <c r="C1057" s="90">
        <v>47600</v>
      </c>
      <c r="D1057" s="90">
        <v>47500</v>
      </c>
      <c r="E1057" s="90">
        <v>46700</v>
      </c>
      <c r="F1057" s="90">
        <v>42900</v>
      </c>
      <c r="G1057" s="90">
        <v>48000</v>
      </c>
      <c r="H1057" s="91" t="s">
        <v>25</v>
      </c>
      <c r="I1057" s="90">
        <v>45250</v>
      </c>
      <c r="J1057" s="90">
        <v>45600</v>
      </c>
      <c r="K1057" s="90">
        <v>48200</v>
      </c>
      <c r="L1057" s="91" t="s">
        <v>25</v>
      </c>
      <c r="M1057" s="90">
        <v>47200</v>
      </c>
      <c r="N1057" s="90">
        <v>48000</v>
      </c>
      <c r="O1057" s="90">
        <v>45800</v>
      </c>
      <c r="P1057" s="90">
        <v>44100</v>
      </c>
      <c r="Q1057" s="90">
        <v>42200</v>
      </c>
      <c r="R1057" s="90">
        <v>42800</v>
      </c>
      <c r="S1057" s="90">
        <v>43000</v>
      </c>
      <c r="T1057" s="90">
        <v>45100</v>
      </c>
      <c r="U1057" s="90">
        <v>46000</v>
      </c>
      <c r="V1057" s="90">
        <v>47800</v>
      </c>
      <c r="W1057" s="90">
        <v>47600</v>
      </c>
      <c r="X1057" s="90">
        <v>50200</v>
      </c>
      <c r="Y1057" t="str">
        <f t="shared" si="109"/>
        <v>02-2024</v>
      </c>
      <c r="Z1057">
        <f t="shared" si="110"/>
        <v>0</v>
      </c>
      <c r="AA1057">
        <f t="shared" si="111"/>
        <v>0</v>
      </c>
      <c r="AB1057" t="str">
        <f t="shared" si="112"/>
        <v>L24</v>
      </c>
      <c r="AC1057" t="str">
        <f t="shared" si="113"/>
        <v>L36</v>
      </c>
    </row>
    <row r="1058" spans="1:29">
      <c r="A1058" t="str">
        <f t="shared" si="108"/>
        <v>02-2024</v>
      </c>
      <c r="B1058" s="93">
        <v>45324</v>
      </c>
      <c r="C1058" s="90">
        <v>47400</v>
      </c>
      <c r="D1058" s="90">
        <v>47500</v>
      </c>
      <c r="E1058" s="90">
        <v>46700</v>
      </c>
      <c r="F1058" s="90">
        <v>42800</v>
      </c>
      <c r="G1058" s="90">
        <v>48000</v>
      </c>
      <c r="H1058" s="91" t="s">
        <v>25</v>
      </c>
      <c r="I1058" s="90">
        <v>45250</v>
      </c>
      <c r="J1058" s="90">
        <v>45400</v>
      </c>
      <c r="K1058" s="90">
        <v>48000</v>
      </c>
      <c r="L1058" s="91" t="s">
        <v>25</v>
      </c>
      <c r="M1058" s="90">
        <v>47100</v>
      </c>
      <c r="N1058" s="90">
        <v>48000</v>
      </c>
      <c r="O1058" s="90">
        <v>45600</v>
      </c>
      <c r="P1058" s="90">
        <v>44100</v>
      </c>
      <c r="Q1058" s="90">
        <v>42000</v>
      </c>
      <c r="R1058" s="90">
        <v>42700</v>
      </c>
      <c r="S1058" s="90">
        <v>42800</v>
      </c>
      <c r="T1058" s="90">
        <v>45000</v>
      </c>
      <c r="U1058" s="90">
        <v>45800</v>
      </c>
      <c r="V1058" s="90">
        <v>47800</v>
      </c>
      <c r="W1058" s="90">
        <v>47600</v>
      </c>
      <c r="X1058" s="90">
        <v>50200</v>
      </c>
      <c r="Y1058" t="str">
        <f t="shared" si="109"/>
        <v>02-2024</v>
      </c>
      <c r="Z1058">
        <f t="shared" si="110"/>
        <v>0</v>
      </c>
      <c r="AA1058">
        <f t="shared" si="111"/>
        <v>0</v>
      </c>
      <c r="AB1058" t="str">
        <f t="shared" si="112"/>
        <v>L24</v>
      </c>
      <c r="AC1058" t="str">
        <f t="shared" si="113"/>
        <v>L36</v>
      </c>
    </row>
    <row r="1059" spans="1:29">
      <c r="A1059" t="str">
        <f t="shared" si="108"/>
        <v>02-2024</v>
      </c>
      <c r="B1059" s="93">
        <v>45325</v>
      </c>
      <c r="C1059" s="90">
        <v>47400</v>
      </c>
      <c r="D1059" s="90">
        <v>47500</v>
      </c>
      <c r="E1059" s="90">
        <v>46900</v>
      </c>
      <c r="F1059" s="90">
        <v>42900</v>
      </c>
      <c r="G1059" s="90">
        <v>48000</v>
      </c>
      <c r="H1059" s="91" t="s">
        <v>25</v>
      </c>
      <c r="I1059" s="90">
        <v>44500</v>
      </c>
      <c r="J1059" s="90">
        <v>45700</v>
      </c>
      <c r="K1059" s="90">
        <v>48000</v>
      </c>
      <c r="L1059" s="91" t="s">
        <v>25</v>
      </c>
      <c r="M1059" s="90">
        <v>47100</v>
      </c>
      <c r="N1059" s="90">
        <v>48000</v>
      </c>
      <c r="O1059" s="90">
        <v>45600</v>
      </c>
      <c r="P1059" s="90">
        <v>44100</v>
      </c>
      <c r="Q1059" s="90">
        <v>42100</v>
      </c>
      <c r="R1059" s="90">
        <v>42700</v>
      </c>
      <c r="S1059" s="90">
        <v>42800</v>
      </c>
      <c r="T1059" s="90">
        <v>45100</v>
      </c>
      <c r="U1059" s="90">
        <v>45800</v>
      </c>
      <c r="V1059" s="90">
        <v>47800</v>
      </c>
      <c r="W1059" s="90">
        <v>47600</v>
      </c>
      <c r="X1059" s="90">
        <v>50200</v>
      </c>
      <c r="Y1059" t="str">
        <f t="shared" si="109"/>
        <v>02-2024</v>
      </c>
      <c r="Z1059">
        <f t="shared" si="110"/>
        <v>0</v>
      </c>
      <c r="AA1059">
        <f t="shared" si="111"/>
        <v>0</v>
      </c>
      <c r="AB1059" t="str">
        <f t="shared" si="112"/>
        <v>L24</v>
      </c>
      <c r="AC1059" t="str">
        <f t="shared" si="113"/>
        <v>L36</v>
      </c>
    </row>
    <row r="1060" spans="1:29">
      <c r="A1060" t="str">
        <f t="shared" si="108"/>
        <v>02-2024</v>
      </c>
      <c r="B1060" s="93">
        <v>45326</v>
      </c>
      <c r="C1060" s="90" t="s">
        <v>24</v>
      </c>
      <c r="D1060" s="90" t="s">
        <v>24</v>
      </c>
      <c r="E1060" s="90" t="s">
        <v>24</v>
      </c>
      <c r="F1060" s="90" t="s">
        <v>24</v>
      </c>
      <c r="G1060" s="90" t="s">
        <v>24</v>
      </c>
      <c r="H1060" s="90" t="s">
        <v>24</v>
      </c>
      <c r="I1060" s="90" t="s">
        <v>24</v>
      </c>
      <c r="J1060" s="90" t="s">
        <v>24</v>
      </c>
      <c r="K1060" s="90" t="s">
        <v>24</v>
      </c>
      <c r="L1060" s="90" t="s">
        <v>24</v>
      </c>
      <c r="M1060" s="90" t="s">
        <v>24</v>
      </c>
      <c r="N1060" s="90" t="s">
        <v>24</v>
      </c>
      <c r="O1060" s="90" t="s">
        <v>24</v>
      </c>
      <c r="P1060" s="90" t="s">
        <v>24</v>
      </c>
      <c r="Q1060" s="90" t="s">
        <v>24</v>
      </c>
      <c r="R1060" s="90" t="s">
        <v>24</v>
      </c>
      <c r="S1060" s="90" t="s">
        <v>24</v>
      </c>
      <c r="T1060" s="90" t="s">
        <v>24</v>
      </c>
      <c r="U1060" s="90" t="s">
        <v>24</v>
      </c>
      <c r="V1060" s="90" t="s">
        <v>24</v>
      </c>
      <c r="W1060" s="90" t="s">
        <v>24</v>
      </c>
      <c r="X1060" s="90" t="s">
        <v>24</v>
      </c>
      <c r="Y1060" t="str">
        <f t="shared" si="109"/>
        <v>02-2024</v>
      </c>
      <c r="Z1060">
        <f t="shared" si="110"/>
        <v>0</v>
      </c>
      <c r="AA1060">
        <f t="shared" si="111"/>
        <v>0</v>
      </c>
      <c r="AB1060" t="str">
        <f t="shared" si="112"/>
        <v>L24</v>
      </c>
      <c r="AC1060" t="str">
        <f t="shared" si="113"/>
        <v>L36</v>
      </c>
    </row>
    <row r="1061" spans="1:29">
      <c r="A1061" t="str">
        <f t="shared" si="108"/>
        <v>02-2024</v>
      </c>
      <c r="B1061" s="93">
        <v>45327</v>
      </c>
      <c r="C1061" s="90">
        <v>47200</v>
      </c>
      <c r="D1061" s="90">
        <v>47500</v>
      </c>
      <c r="E1061" s="90">
        <v>46700</v>
      </c>
      <c r="F1061" s="90">
        <v>42700</v>
      </c>
      <c r="G1061" s="90">
        <v>47900</v>
      </c>
      <c r="H1061" s="91" t="s">
        <v>25</v>
      </c>
      <c r="I1061" s="90">
        <v>44500</v>
      </c>
      <c r="J1061" s="90">
        <v>45500</v>
      </c>
      <c r="K1061" s="90">
        <v>48000</v>
      </c>
      <c r="L1061" s="91" t="s">
        <v>25</v>
      </c>
      <c r="M1061" s="90">
        <v>47100</v>
      </c>
      <c r="N1061" s="90">
        <v>48000</v>
      </c>
      <c r="O1061" s="90">
        <v>45400</v>
      </c>
      <c r="P1061" s="90">
        <v>44000</v>
      </c>
      <c r="Q1061" s="90">
        <v>42100</v>
      </c>
      <c r="R1061" s="90">
        <v>42700</v>
      </c>
      <c r="S1061" s="90">
        <v>42800</v>
      </c>
      <c r="T1061" s="90">
        <v>44900</v>
      </c>
      <c r="U1061" s="90">
        <v>45800</v>
      </c>
      <c r="V1061" s="90">
        <v>47800</v>
      </c>
      <c r="W1061" s="90">
        <v>47600</v>
      </c>
      <c r="X1061" s="90">
        <v>50200</v>
      </c>
      <c r="Y1061" t="str">
        <f t="shared" si="109"/>
        <v>02-2024</v>
      </c>
      <c r="Z1061">
        <f t="shared" si="110"/>
        <v>0</v>
      </c>
      <c r="AA1061">
        <f t="shared" si="111"/>
        <v>0</v>
      </c>
      <c r="AB1061" t="str">
        <f t="shared" si="112"/>
        <v>L24</v>
      </c>
      <c r="AC1061" t="str">
        <f t="shared" si="113"/>
        <v>L36</v>
      </c>
    </row>
    <row r="1062" spans="1:29">
      <c r="A1062" t="str">
        <f t="shared" si="108"/>
        <v>02-2024</v>
      </c>
      <c r="B1062" s="93">
        <v>45328</v>
      </c>
      <c r="C1062" s="90">
        <v>47200</v>
      </c>
      <c r="D1062" s="90">
        <v>47300</v>
      </c>
      <c r="E1062" s="90">
        <v>46400</v>
      </c>
      <c r="F1062" s="90">
        <v>42500</v>
      </c>
      <c r="G1062" s="90">
        <v>47900</v>
      </c>
      <c r="H1062" s="91" t="s">
        <v>25</v>
      </c>
      <c r="I1062" s="90">
        <v>44500</v>
      </c>
      <c r="J1062" s="90">
        <v>45400</v>
      </c>
      <c r="K1062" s="90">
        <v>48000</v>
      </c>
      <c r="L1062" s="91" t="s">
        <v>25</v>
      </c>
      <c r="M1062" s="90">
        <v>46800</v>
      </c>
      <c r="N1062" s="90">
        <v>48000</v>
      </c>
      <c r="O1062" s="90">
        <v>45300</v>
      </c>
      <c r="P1062" s="90">
        <v>44000</v>
      </c>
      <c r="Q1062" s="90">
        <v>42000</v>
      </c>
      <c r="R1062" s="90">
        <v>42600</v>
      </c>
      <c r="S1062" s="90">
        <v>42800</v>
      </c>
      <c r="T1062" s="90">
        <v>44600</v>
      </c>
      <c r="U1062" s="90">
        <v>45500</v>
      </c>
      <c r="V1062" s="90">
        <v>47800</v>
      </c>
      <c r="W1062" s="90">
        <v>47500</v>
      </c>
      <c r="X1062" s="90">
        <v>50200</v>
      </c>
      <c r="Y1062" t="str">
        <f t="shared" si="109"/>
        <v>02-2024</v>
      </c>
      <c r="Z1062">
        <f t="shared" si="110"/>
        <v>0</v>
      </c>
      <c r="AA1062">
        <f t="shared" si="111"/>
        <v>0</v>
      </c>
      <c r="AB1062" t="str">
        <f t="shared" si="112"/>
        <v>L24</v>
      </c>
      <c r="AC1062" t="str">
        <f t="shared" si="113"/>
        <v>L36</v>
      </c>
    </row>
    <row r="1063" spans="1:29">
      <c r="A1063" t="str">
        <f t="shared" si="108"/>
        <v>02-2024</v>
      </c>
      <c r="B1063" s="93">
        <v>45329</v>
      </c>
      <c r="C1063" s="90">
        <v>47200</v>
      </c>
      <c r="D1063" s="90">
        <v>47300</v>
      </c>
      <c r="E1063" s="90">
        <v>46500</v>
      </c>
      <c r="F1063" s="90">
        <v>42600</v>
      </c>
      <c r="G1063" s="90">
        <v>47800</v>
      </c>
      <c r="H1063" s="91" t="s">
        <v>25</v>
      </c>
      <c r="I1063" s="90">
        <v>44500</v>
      </c>
      <c r="J1063" s="90">
        <v>45400</v>
      </c>
      <c r="K1063" s="90">
        <v>48000</v>
      </c>
      <c r="L1063" s="91" t="s">
        <v>25</v>
      </c>
      <c r="M1063" s="90">
        <v>46700</v>
      </c>
      <c r="N1063" s="90">
        <v>48000</v>
      </c>
      <c r="O1063" s="90">
        <v>45300</v>
      </c>
      <c r="P1063" s="90">
        <v>43800</v>
      </c>
      <c r="Q1063" s="90">
        <v>42000</v>
      </c>
      <c r="R1063" s="90">
        <v>42600</v>
      </c>
      <c r="S1063" s="90">
        <v>42500</v>
      </c>
      <c r="T1063" s="90">
        <v>44700</v>
      </c>
      <c r="U1063" s="90">
        <v>45500</v>
      </c>
      <c r="V1063" s="90">
        <v>47800</v>
      </c>
      <c r="W1063" s="90">
        <v>47500</v>
      </c>
      <c r="X1063" s="90">
        <v>50200</v>
      </c>
      <c r="Y1063" t="str">
        <f t="shared" si="109"/>
        <v>02-2024</v>
      </c>
      <c r="Z1063">
        <f t="shared" si="110"/>
        <v>0</v>
      </c>
      <c r="AA1063">
        <f t="shared" si="111"/>
        <v>0</v>
      </c>
      <c r="AB1063" t="str">
        <f t="shared" si="112"/>
        <v>L24</v>
      </c>
      <c r="AC1063" t="str">
        <f t="shared" si="113"/>
        <v>L36</v>
      </c>
    </row>
    <row r="1064" spans="1:29">
      <c r="A1064" t="str">
        <f t="shared" si="108"/>
        <v>02-2024</v>
      </c>
      <c r="B1064" s="93">
        <v>45330</v>
      </c>
      <c r="C1064" s="90">
        <v>47200</v>
      </c>
      <c r="D1064" s="90">
        <v>47300</v>
      </c>
      <c r="E1064" s="90">
        <v>46500</v>
      </c>
      <c r="F1064" s="90">
        <v>42800</v>
      </c>
      <c r="G1064" s="90">
        <v>47800</v>
      </c>
      <c r="H1064" s="91" t="s">
        <v>25</v>
      </c>
      <c r="I1064" s="90">
        <v>44500</v>
      </c>
      <c r="J1064" s="90">
        <v>45500</v>
      </c>
      <c r="K1064" s="90">
        <v>48300</v>
      </c>
      <c r="L1064" s="91" t="s">
        <v>25</v>
      </c>
      <c r="M1064" s="90">
        <v>46800</v>
      </c>
      <c r="N1064" s="90">
        <v>48100</v>
      </c>
      <c r="O1064" s="90">
        <v>45400</v>
      </c>
      <c r="P1064" s="90">
        <v>44000</v>
      </c>
      <c r="Q1064" s="90">
        <v>42300</v>
      </c>
      <c r="R1064" s="90">
        <v>42700</v>
      </c>
      <c r="S1064" s="90">
        <v>42500</v>
      </c>
      <c r="T1064" s="90">
        <v>44900</v>
      </c>
      <c r="U1064" s="90">
        <v>45600</v>
      </c>
      <c r="V1064" s="90">
        <v>47800</v>
      </c>
      <c r="W1064" s="90">
        <v>47400</v>
      </c>
      <c r="X1064" s="90">
        <v>50200</v>
      </c>
      <c r="Y1064" t="str">
        <f t="shared" si="109"/>
        <v>02-2024</v>
      </c>
      <c r="Z1064">
        <f t="shared" si="110"/>
        <v>0</v>
      </c>
      <c r="AA1064">
        <f t="shared" si="111"/>
        <v>0</v>
      </c>
      <c r="AB1064" t="str">
        <f t="shared" si="112"/>
        <v>L24</v>
      </c>
      <c r="AC1064" t="str">
        <f t="shared" si="113"/>
        <v>L36</v>
      </c>
    </row>
    <row r="1065" spans="1:29">
      <c r="A1065" t="str">
        <f t="shared" si="108"/>
        <v>02-2024</v>
      </c>
      <c r="B1065" s="93">
        <v>45331</v>
      </c>
      <c r="C1065" s="90">
        <v>47200</v>
      </c>
      <c r="D1065" s="90">
        <v>47300</v>
      </c>
      <c r="E1065" s="90">
        <v>46500</v>
      </c>
      <c r="F1065" s="90">
        <v>42800</v>
      </c>
      <c r="G1065" s="90">
        <v>47800</v>
      </c>
      <c r="H1065" s="91" t="s">
        <v>25</v>
      </c>
      <c r="I1065" s="90">
        <v>44500</v>
      </c>
      <c r="J1065" s="90">
        <v>45500</v>
      </c>
      <c r="K1065" s="90">
        <v>48300</v>
      </c>
      <c r="L1065" s="91" t="s">
        <v>25</v>
      </c>
      <c r="M1065" s="90">
        <v>46800</v>
      </c>
      <c r="N1065" s="90">
        <v>48100</v>
      </c>
      <c r="O1065" s="90">
        <v>45300</v>
      </c>
      <c r="P1065" s="90">
        <v>44000</v>
      </c>
      <c r="Q1065" s="90">
        <v>42300</v>
      </c>
      <c r="R1065" s="90">
        <v>42700</v>
      </c>
      <c r="S1065" s="90">
        <v>42700</v>
      </c>
      <c r="T1065" s="90">
        <v>44900</v>
      </c>
      <c r="U1065" s="90">
        <v>45600</v>
      </c>
      <c r="V1065" s="90">
        <v>47800</v>
      </c>
      <c r="W1065" s="90">
        <v>47400</v>
      </c>
      <c r="X1065" s="90">
        <v>50200</v>
      </c>
      <c r="Y1065" t="str">
        <f t="shared" si="109"/>
        <v>02-2024</v>
      </c>
      <c r="Z1065">
        <f t="shared" si="110"/>
        <v>0</v>
      </c>
      <c r="AA1065">
        <f t="shared" si="111"/>
        <v>0</v>
      </c>
      <c r="AB1065" t="str">
        <f t="shared" si="112"/>
        <v>L24</v>
      </c>
      <c r="AC1065" t="str">
        <f t="shared" si="113"/>
        <v>L36</v>
      </c>
    </row>
    <row r="1066" spans="1:29">
      <c r="A1066" t="str">
        <f t="shared" si="108"/>
        <v>02-2024</v>
      </c>
      <c r="B1066" s="93">
        <v>45332</v>
      </c>
      <c r="C1066" s="90">
        <v>47300</v>
      </c>
      <c r="D1066" s="90">
        <v>47300</v>
      </c>
      <c r="E1066" s="90">
        <v>46300</v>
      </c>
      <c r="F1066" s="90">
        <v>42600</v>
      </c>
      <c r="G1066" s="90">
        <v>47800</v>
      </c>
      <c r="H1066" s="91" t="s">
        <v>25</v>
      </c>
      <c r="I1066" s="90">
        <v>44500</v>
      </c>
      <c r="J1066" s="90">
        <v>45400</v>
      </c>
      <c r="K1066" s="90">
        <v>48300</v>
      </c>
      <c r="L1066" s="91" t="s">
        <v>25</v>
      </c>
      <c r="M1066" s="90">
        <v>46700</v>
      </c>
      <c r="N1066" s="90">
        <v>48100</v>
      </c>
      <c r="O1066" s="90">
        <v>45300</v>
      </c>
      <c r="P1066" s="90">
        <v>44000</v>
      </c>
      <c r="Q1066" s="90">
        <v>42200</v>
      </c>
      <c r="R1066" s="90">
        <v>42500</v>
      </c>
      <c r="S1066" s="90">
        <v>42700</v>
      </c>
      <c r="T1066" s="90">
        <v>44700</v>
      </c>
      <c r="U1066" s="90">
        <v>45600</v>
      </c>
      <c r="V1066" s="90">
        <v>47800</v>
      </c>
      <c r="W1066" s="90">
        <v>47400</v>
      </c>
      <c r="X1066" s="90">
        <v>50200</v>
      </c>
      <c r="Y1066" t="str">
        <f t="shared" si="109"/>
        <v>02-2024</v>
      </c>
      <c r="Z1066">
        <f t="shared" si="110"/>
        <v>0</v>
      </c>
      <c r="AA1066">
        <f t="shared" si="111"/>
        <v>0</v>
      </c>
      <c r="AB1066" t="str">
        <f t="shared" si="112"/>
        <v>L24</v>
      </c>
      <c r="AC1066" t="str">
        <f t="shared" si="113"/>
        <v>L36</v>
      </c>
    </row>
    <row r="1067" spans="1:29">
      <c r="A1067" t="str">
        <f t="shared" si="108"/>
        <v>02-2024</v>
      </c>
      <c r="B1067" s="93">
        <v>45333</v>
      </c>
      <c r="C1067" s="90" t="s">
        <v>24</v>
      </c>
      <c r="D1067" s="90" t="s">
        <v>24</v>
      </c>
      <c r="E1067" s="90" t="s">
        <v>24</v>
      </c>
      <c r="F1067" s="90" t="s">
        <v>24</v>
      </c>
      <c r="G1067" s="90" t="s">
        <v>24</v>
      </c>
      <c r="H1067" s="90" t="s">
        <v>24</v>
      </c>
      <c r="I1067" s="90" t="s">
        <v>24</v>
      </c>
      <c r="J1067" s="90" t="s">
        <v>24</v>
      </c>
      <c r="K1067" s="90" t="s">
        <v>24</v>
      </c>
      <c r="L1067" s="90" t="s">
        <v>24</v>
      </c>
      <c r="M1067" s="90" t="s">
        <v>24</v>
      </c>
      <c r="N1067" s="90" t="s">
        <v>24</v>
      </c>
      <c r="O1067" s="90" t="s">
        <v>24</v>
      </c>
      <c r="P1067" s="90" t="s">
        <v>24</v>
      </c>
      <c r="Q1067" s="90" t="s">
        <v>24</v>
      </c>
      <c r="R1067" s="90" t="s">
        <v>24</v>
      </c>
      <c r="S1067" s="90" t="s">
        <v>24</v>
      </c>
      <c r="T1067" s="90" t="s">
        <v>24</v>
      </c>
      <c r="U1067" s="90" t="s">
        <v>24</v>
      </c>
      <c r="V1067" s="90" t="s">
        <v>24</v>
      </c>
      <c r="W1067" s="90" t="s">
        <v>24</v>
      </c>
      <c r="X1067" s="90" t="s">
        <v>24</v>
      </c>
      <c r="Y1067" t="str">
        <f t="shared" si="109"/>
        <v>02-2024</v>
      </c>
      <c r="Z1067">
        <f t="shared" si="110"/>
        <v>0</v>
      </c>
      <c r="AA1067">
        <f t="shared" si="111"/>
        <v>0</v>
      </c>
      <c r="AB1067" t="str">
        <f t="shared" si="112"/>
        <v>L24</v>
      </c>
      <c r="AC1067" t="str">
        <f t="shared" si="113"/>
        <v>L36</v>
      </c>
    </row>
    <row r="1068" spans="1:29">
      <c r="A1068" t="str">
        <f t="shared" si="108"/>
        <v>02-2024</v>
      </c>
      <c r="B1068" s="93">
        <v>45334</v>
      </c>
      <c r="C1068" s="90">
        <v>47300</v>
      </c>
      <c r="D1068" s="90">
        <v>47300</v>
      </c>
      <c r="E1068" s="90">
        <v>46100</v>
      </c>
      <c r="F1068" s="90">
        <v>42500</v>
      </c>
      <c r="G1068" s="90">
        <v>47700</v>
      </c>
      <c r="H1068" s="91" t="s">
        <v>25</v>
      </c>
      <c r="I1068" s="90">
        <v>44500</v>
      </c>
      <c r="J1068" s="90">
        <v>45400</v>
      </c>
      <c r="K1068" s="90">
        <v>48200</v>
      </c>
      <c r="L1068" s="91" t="s">
        <v>25</v>
      </c>
      <c r="M1068" s="90">
        <v>46500</v>
      </c>
      <c r="N1068" s="90">
        <v>48100</v>
      </c>
      <c r="O1068" s="90">
        <v>45000</v>
      </c>
      <c r="P1068" s="90">
        <v>43800</v>
      </c>
      <c r="Q1068" s="90">
        <v>42000</v>
      </c>
      <c r="R1068" s="90">
        <v>42500</v>
      </c>
      <c r="S1068" s="90">
        <v>42500</v>
      </c>
      <c r="T1068" s="90">
        <v>44600</v>
      </c>
      <c r="U1068" s="90">
        <v>45500</v>
      </c>
      <c r="V1068" s="90">
        <v>46800</v>
      </c>
      <c r="W1068" s="90">
        <v>47400</v>
      </c>
      <c r="X1068" s="90">
        <v>50200</v>
      </c>
      <c r="Y1068" t="str">
        <f t="shared" si="109"/>
        <v>02-2024</v>
      </c>
      <c r="Z1068">
        <f t="shared" si="110"/>
        <v>0</v>
      </c>
      <c r="AA1068">
        <f t="shared" si="111"/>
        <v>0</v>
      </c>
      <c r="AB1068" t="str">
        <f t="shared" si="112"/>
        <v>L24</v>
      </c>
      <c r="AC1068" t="str">
        <f t="shared" si="113"/>
        <v>L36</v>
      </c>
    </row>
    <row r="1069" spans="1:29">
      <c r="A1069" t="str">
        <f t="shared" si="108"/>
        <v>02-2024</v>
      </c>
      <c r="B1069" s="93">
        <v>45335</v>
      </c>
      <c r="C1069" s="90">
        <v>47300</v>
      </c>
      <c r="D1069" s="90">
        <v>47300</v>
      </c>
      <c r="E1069" s="91" t="s">
        <v>25</v>
      </c>
      <c r="F1069" s="90">
        <v>42300</v>
      </c>
      <c r="G1069" s="90">
        <v>47600</v>
      </c>
      <c r="H1069" s="91" t="s">
        <v>25</v>
      </c>
      <c r="I1069" s="90">
        <v>44400</v>
      </c>
      <c r="J1069" s="90">
        <v>45000</v>
      </c>
      <c r="K1069" s="90">
        <v>48000</v>
      </c>
      <c r="L1069" s="91" t="s">
        <v>25</v>
      </c>
      <c r="M1069" s="90">
        <v>46300</v>
      </c>
      <c r="N1069" s="90">
        <v>48000</v>
      </c>
      <c r="O1069" s="90">
        <v>44700</v>
      </c>
      <c r="P1069" s="90">
        <v>43800</v>
      </c>
      <c r="Q1069" s="90">
        <v>41800</v>
      </c>
      <c r="R1069" s="90">
        <v>42100</v>
      </c>
      <c r="S1069" s="90">
        <v>42500</v>
      </c>
      <c r="T1069" s="90">
        <v>44400</v>
      </c>
      <c r="U1069" s="90">
        <v>45500</v>
      </c>
      <c r="V1069" s="90">
        <v>46800</v>
      </c>
      <c r="W1069" s="90">
        <v>47200</v>
      </c>
      <c r="X1069" s="90">
        <v>50200</v>
      </c>
      <c r="Y1069" t="str">
        <f t="shared" si="109"/>
        <v>02-2024</v>
      </c>
      <c r="Z1069">
        <f t="shared" si="110"/>
        <v>0</v>
      </c>
      <c r="AA1069">
        <f t="shared" si="111"/>
        <v>0</v>
      </c>
      <c r="AB1069" t="str">
        <f t="shared" si="112"/>
        <v>L24</v>
      </c>
      <c r="AC1069" t="str">
        <f t="shared" si="113"/>
        <v>L36</v>
      </c>
    </row>
    <row r="1070" spans="1:29">
      <c r="A1070" t="str">
        <f t="shared" si="108"/>
        <v>02-2024</v>
      </c>
      <c r="B1070" s="93">
        <v>45336</v>
      </c>
      <c r="C1070" s="90">
        <v>47300</v>
      </c>
      <c r="D1070" s="90">
        <v>47300</v>
      </c>
      <c r="E1070" s="90">
        <v>46000</v>
      </c>
      <c r="F1070" s="90">
        <v>42400</v>
      </c>
      <c r="G1070" s="90">
        <v>47400</v>
      </c>
      <c r="H1070" s="91" t="s">
        <v>25</v>
      </c>
      <c r="I1070" s="90">
        <v>44300</v>
      </c>
      <c r="J1070" s="90">
        <v>45400</v>
      </c>
      <c r="K1070" s="90">
        <v>48200</v>
      </c>
      <c r="L1070" s="91" t="s">
        <v>25</v>
      </c>
      <c r="M1070" s="90">
        <v>46500</v>
      </c>
      <c r="N1070" s="90">
        <v>48100</v>
      </c>
      <c r="O1070" s="90">
        <v>44900</v>
      </c>
      <c r="P1070" s="90">
        <v>43700</v>
      </c>
      <c r="Q1070" s="90">
        <v>41800</v>
      </c>
      <c r="R1070" s="90">
        <v>42100</v>
      </c>
      <c r="S1070" s="90">
        <v>42500</v>
      </c>
      <c r="T1070" s="90">
        <v>44500</v>
      </c>
      <c r="U1070" s="90">
        <v>45500</v>
      </c>
      <c r="V1070" s="90">
        <v>46800</v>
      </c>
      <c r="W1070" s="90">
        <v>47200</v>
      </c>
      <c r="X1070" s="90">
        <v>50200</v>
      </c>
      <c r="Y1070" t="str">
        <f t="shared" si="109"/>
        <v>02-2024</v>
      </c>
      <c r="Z1070">
        <f t="shared" si="110"/>
        <v>0</v>
      </c>
      <c r="AA1070">
        <f t="shared" si="111"/>
        <v>0</v>
      </c>
      <c r="AB1070" t="str">
        <f t="shared" si="112"/>
        <v>L24</v>
      </c>
      <c r="AC1070" t="str">
        <f t="shared" si="113"/>
        <v>L36</v>
      </c>
    </row>
    <row r="1071" spans="1:29">
      <c r="A1071" t="str">
        <f t="shared" si="108"/>
        <v>02-2024</v>
      </c>
      <c r="B1071" s="93">
        <v>45337</v>
      </c>
      <c r="C1071" s="90">
        <v>47500</v>
      </c>
      <c r="D1071" s="90">
        <v>47300</v>
      </c>
      <c r="E1071" s="90">
        <v>46100</v>
      </c>
      <c r="F1071" s="90">
        <v>42800</v>
      </c>
      <c r="G1071" s="90">
        <v>47700</v>
      </c>
      <c r="H1071" s="91" t="s">
        <v>25</v>
      </c>
      <c r="I1071" s="90">
        <v>44300</v>
      </c>
      <c r="J1071" s="90">
        <v>45400</v>
      </c>
      <c r="K1071" s="90">
        <v>48200</v>
      </c>
      <c r="L1071" s="91" t="s">
        <v>25</v>
      </c>
      <c r="M1071" s="90">
        <v>46700</v>
      </c>
      <c r="N1071" s="90">
        <v>48100</v>
      </c>
      <c r="O1071" s="90">
        <v>45000</v>
      </c>
      <c r="P1071" s="90">
        <v>43700</v>
      </c>
      <c r="Q1071" s="90">
        <v>42200</v>
      </c>
      <c r="R1071" s="90">
        <v>42400</v>
      </c>
      <c r="S1071" s="90">
        <v>42500</v>
      </c>
      <c r="T1071" s="90">
        <v>44900</v>
      </c>
      <c r="U1071" s="90">
        <v>45700</v>
      </c>
      <c r="V1071" s="90">
        <v>46800</v>
      </c>
      <c r="W1071" s="90">
        <v>47200</v>
      </c>
      <c r="X1071" s="90">
        <v>50200</v>
      </c>
      <c r="Y1071" t="str">
        <f t="shared" si="109"/>
        <v>02-2024</v>
      </c>
      <c r="Z1071">
        <f t="shared" si="110"/>
        <v>0</v>
      </c>
      <c r="AA1071">
        <f t="shared" si="111"/>
        <v>0</v>
      </c>
      <c r="AB1071" t="str">
        <f t="shared" si="112"/>
        <v>L24</v>
      </c>
      <c r="AC1071" t="str">
        <f t="shared" si="113"/>
        <v>L36</v>
      </c>
    </row>
    <row r="1072" spans="1:29">
      <c r="A1072" t="str">
        <f t="shared" si="108"/>
        <v>02-2024</v>
      </c>
      <c r="B1072" s="93">
        <v>45338</v>
      </c>
      <c r="C1072" s="90">
        <v>47500</v>
      </c>
      <c r="D1072" s="90">
        <v>47300</v>
      </c>
      <c r="E1072" s="90">
        <v>46000</v>
      </c>
      <c r="F1072" s="90">
        <v>42500</v>
      </c>
      <c r="G1072" s="90">
        <v>47700</v>
      </c>
      <c r="H1072" s="91" t="s">
        <v>25</v>
      </c>
      <c r="I1072" s="90">
        <v>44300</v>
      </c>
      <c r="J1072" s="90">
        <v>45200</v>
      </c>
      <c r="K1072" s="90">
        <v>48200</v>
      </c>
      <c r="L1072" s="91" t="s">
        <v>25</v>
      </c>
      <c r="M1072" s="90">
        <v>46700</v>
      </c>
      <c r="N1072" s="90">
        <v>48100</v>
      </c>
      <c r="O1072" s="90">
        <v>44900</v>
      </c>
      <c r="P1072" s="90">
        <v>43400</v>
      </c>
      <c r="Q1072" s="90">
        <v>42000</v>
      </c>
      <c r="R1072" s="90">
        <v>42400</v>
      </c>
      <c r="S1072" s="90">
        <v>42500</v>
      </c>
      <c r="T1072" s="90">
        <v>44600</v>
      </c>
      <c r="U1072" s="90">
        <v>45700</v>
      </c>
      <c r="V1072" s="90">
        <v>46800</v>
      </c>
      <c r="W1072" s="90">
        <v>47000</v>
      </c>
      <c r="X1072" s="90">
        <v>50200</v>
      </c>
      <c r="Y1072" t="str">
        <f t="shared" si="109"/>
        <v>02-2024</v>
      </c>
      <c r="Z1072">
        <f t="shared" si="110"/>
        <v>0</v>
      </c>
      <c r="AA1072">
        <f t="shared" si="111"/>
        <v>0</v>
      </c>
      <c r="AB1072" t="str">
        <f t="shared" si="112"/>
        <v>L24</v>
      </c>
      <c r="AC1072" t="str">
        <f t="shared" si="113"/>
        <v>L36</v>
      </c>
    </row>
    <row r="1073" spans="1:29">
      <c r="A1073" t="str">
        <f t="shared" si="108"/>
        <v>02-2024</v>
      </c>
      <c r="B1073" s="93">
        <v>45339</v>
      </c>
      <c r="C1073" s="90">
        <v>47700</v>
      </c>
      <c r="D1073" s="90">
        <v>47300</v>
      </c>
      <c r="E1073" s="90">
        <v>46200</v>
      </c>
      <c r="F1073" s="90">
        <v>42800</v>
      </c>
      <c r="G1073" s="90">
        <v>47700</v>
      </c>
      <c r="H1073" s="91" t="s">
        <v>25</v>
      </c>
      <c r="I1073" s="90">
        <v>44500</v>
      </c>
      <c r="J1073" s="90">
        <v>45300</v>
      </c>
      <c r="K1073" s="90">
        <v>48300</v>
      </c>
      <c r="L1073" s="91" t="s">
        <v>25</v>
      </c>
      <c r="M1073" s="90">
        <v>46900</v>
      </c>
      <c r="N1073" s="90">
        <v>48100</v>
      </c>
      <c r="O1073" s="90">
        <v>45100</v>
      </c>
      <c r="P1073" s="90">
        <v>43400</v>
      </c>
      <c r="Q1073" s="90">
        <v>42200</v>
      </c>
      <c r="R1073" s="90">
        <v>42700</v>
      </c>
      <c r="S1073" s="90">
        <v>42800</v>
      </c>
      <c r="T1073" s="90">
        <v>44900</v>
      </c>
      <c r="U1073" s="90">
        <v>46000</v>
      </c>
      <c r="V1073" s="90">
        <v>46800</v>
      </c>
      <c r="W1073" s="90">
        <v>47000</v>
      </c>
      <c r="X1073" s="90">
        <v>50200</v>
      </c>
      <c r="Y1073" t="str">
        <f t="shared" si="109"/>
        <v>02-2024</v>
      </c>
      <c r="Z1073">
        <f t="shared" si="110"/>
        <v>0</v>
      </c>
      <c r="AA1073">
        <f t="shared" si="111"/>
        <v>0</v>
      </c>
      <c r="AB1073" t="str">
        <f t="shared" si="112"/>
        <v>L24</v>
      </c>
      <c r="AC1073" t="str">
        <f t="shared" si="113"/>
        <v>L36</v>
      </c>
    </row>
    <row r="1074" spans="1:29">
      <c r="A1074" t="str">
        <f t="shared" si="108"/>
        <v>02-2024</v>
      </c>
      <c r="B1074" s="93">
        <v>45340</v>
      </c>
      <c r="C1074" s="90" t="s">
        <v>24</v>
      </c>
      <c r="D1074" s="90" t="s">
        <v>24</v>
      </c>
      <c r="E1074" s="90" t="s">
        <v>24</v>
      </c>
      <c r="F1074" s="90" t="s">
        <v>24</v>
      </c>
      <c r="G1074" s="90" t="s">
        <v>24</v>
      </c>
      <c r="H1074" s="90" t="s">
        <v>24</v>
      </c>
      <c r="I1074" s="90" t="s">
        <v>24</v>
      </c>
      <c r="J1074" s="90" t="s">
        <v>24</v>
      </c>
      <c r="K1074" s="90" t="s">
        <v>24</v>
      </c>
      <c r="L1074" s="90" t="s">
        <v>24</v>
      </c>
      <c r="M1074" s="90" t="s">
        <v>24</v>
      </c>
      <c r="N1074" s="90" t="s">
        <v>24</v>
      </c>
      <c r="O1074" s="90" t="s">
        <v>24</v>
      </c>
      <c r="P1074" s="90" t="s">
        <v>24</v>
      </c>
      <c r="Q1074" s="90" t="s">
        <v>24</v>
      </c>
      <c r="R1074" s="90" t="s">
        <v>24</v>
      </c>
      <c r="S1074" s="90" t="s">
        <v>24</v>
      </c>
      <c r="T1074" s="90" t="s">
        <v>24</v>
      </c>
      <c r="U1074" s="90" t="s">
        <v>24</v>
      </c>
      <c r="V1074" s="90" t="s">
        <v>24</v>
      </c>
      <c r="W1074" s="90" t="s">
        <v>24</v>
      </c>
      <c r="X1074" s="90" t="s">
        <v>24</v>
      </c>
      <c r="Y1074" t="str">
        <f t="shared" si="109"/>
        <v>02-2024</v>
      </c>
      <c r="Z1074">
        <f t="shared" si="110"/>
        <v>0</v>
      </c>
      <c r="AA1074">
        <f t="shared" si="111"/>
        <v>0</v>
      </c>
      <c r="AB1074" t="str">
        <f t="shared" si="112"/>
        <v>L24</v>
      </c>
      <c r="AC1074" t="str">
        <f t="shared" si="113"/>
        <v>L36</v>
      </c>
    </row>
    <row r="1075" spans="1:29">
      <c r="A1075" t="str">
        <f t="shared" si="108"/>
        <v>02-2024</v>
      </c>
      <c r="B1075" s="93">
        <v>45341</v>
      </c>
      <c r="C1075" s="90">
        <v>47700</v>
      </c>
      <c r="D1075" s="90">
        <v>47300</v>
      </c>
      <c r="E1075" s="90">
        <v>46000</v>
      </c>
      <c r="F1075" s="90">
        <v>42800</v>
      </c>
      <c r="G1075" s="90">
        <v>48000</v>
      </c>
      <c r="H1075" s="91" t="s">
        <v>25</v>
      </c>
      <c r="I1075" s="90">
        <v>44500</v>
      </c>
      <c r="J1075" s="90">
        <v>45300</v>
      </c>
      <c r="K1075" s="90">
        <v>48300</v>
      </c>
      <c r="L1075" s="91" t="s">
        <v>25</v>
      </c>
      <c r="M1075" s="90">
        <v>47000</v>
      </c>
      <c r="N1075" s="90">
        <v>48200</v>
      </c>
      <c r="O1075" s="90">
        <v>45100</v>
      </c>
      <c r="P1075" s="90">
        <v>43400</v>
      </c>
      <c r="Q1075" s="90">
        <v>42200</v>
      </c>
      <c r="R1075" s="90">
        <v>42800</v>
      </c>
      <c r="S1075" s="90">
        <v>42700</v>
      </c>
      <c r="T1075" s="90">
        <v>44800</v>
      </c>
      <c r="U1075" s="90">
        <v>46000</v>
      </c>
      <c r="V1075" s="90">
        <v>46800</v>
      </c>
      <c r="W1075" s="90">
        <v>47000</v>
      </c>
      <c r="X1075" s="90">
        <v>49600</v>
      </c>
      <c r="Y1075" t="str">
        <f t="shared" si="109"/>
        <v>02-2024</v>
      </c>
      <c r="Z1075">
        <f t="shared" si="110"/>
        <v>0</v>
      </c>
      <c r="AA1075">
        <f t="shared" si="111"/>
        <v>0</v>
      </c>
      <c r="AB1075" t="str">
        <f t="shared" si="112"/>
        <v>L24</v>
      </c>
      <c r="AC1075" t="str">
        <f t="shared" si="113"/>
        <v>L36</v>
      </c>
    </row>
    <row r="1076" spans="1:29">
      <c r="A1076" t="str">
        <f t="shared" si="108"/>
        <v>02-2024</v>
      </c>
      <c r="B1076" s="93">
        <v>45342</v>
      </c>
      <c r="C1076" s="90">
        <v>47900</v>
      </c>
      <c r="D1076" s="90">
        <v>47200</v>
      </c>
      <c r="E1076" s="90">
        <v>46300</v>
      </c>
      <c r="F1076" s="90">
        <v>43100</v>
      </c>
      <c r="G1076" s="90">
        <v>48000</v>
      </c>
      <c r="H1076" s="91" t="s">
        <v>25</v>
      </c>
      <c r="I1076" s="90">
        <v>45000</v>
      </c>
      <c r="J1076" s="90">
        <v>45500</v>
      </c>
      <c r="K1076" s="90">
        <v>48300</v>
      </c>
      <c r="L1076" s="91" t="s">
        <v>25</v>
      </c>
      <c r="M1076" s="90">
        <v>47300</v>
      </c>
      <c r="N1076" s="90">
        <v>48200</v>
      </c>
      <c r="O1076" s="90">
        <v>45500</v>
      </c>
      <c r="P1076" s="90">
        <v>43700</v>
      </c>
      <c r="Q1076" s="90">
        <v>42500</v>
      </c>
      <c r="R1076" s="90">
        <v>43000</v>
      </c>
      <c r="S1076" s="90">
        <v>43000</v>
      </c>
      <c r="T1076" s="90">
        <v>45100</v>
      </c>
      <c r="U1076" s="90">
        <v>46200</v>
      </c>
      <c r="V1076" s="90">
        <v>46800</v>
      </c>
      <c r="W1076" s="90">
        <v>47000</v>
      </c>
      <c r="X1076" s="90">
        <v>49600</v>
      </c>
      <c r="Y1076" t="str">
        <f t="shared" si="109"/>
        <v>02-2024</v>
      </c>
      <c r="Z1076">
        <f t="shared" si="110"/>
        <v>0</v>
      </c>
      <c r="AA1076">
        <f t="shared" si="111"/>
        <v>0</v>
      </c>
      <c r="AB1076" t="str">
        <f t="shared" si="112"/>
        <v>L24</v>
      </c>
      <c r="AC1076" t="str">
        <f t="shared" si="113"/>
        <v>L36</v>
      </c>
    </row>
    <row r="1077" spans="1:29">
      <c r="A1077" t="str">
        <f t="shared" si="108"/>
        <v>02-2024</v>
      </c>
      <c r="B1077" s="93">
        <v>45343</v>
      </c>
      <c r="C1077" s="90">
        <v>47900</v>
      </c>
      <c r="D1077" s="90">
        <v>47200</v>
      </c>
      <c r="E1077" s="90">
        <v>46100</v>
      </c>
      <c r="F1077" s="90">
        <v>42900</v>
      </c>
      <c r="G1077" s="90">
        <v>48300</v>
      </c>
      <c r="H1077" s="91" t="s">
        <v>25</v>
      </c>
      <c r="I1077" s="90">
        <v>45000</v>
      </c>
      <c r="J1077" s="90">
        <v>45300</v>
      </c>
      <c r="K1077" s="90">
        <v>48300</v>
      </c>
      <c r="L1077" s="91" t="s">
        <v>25</v>
      </c>
      <c r="M1077" s="90">
        <v>47300</v>
      </c>
      <c r="N1077" s="90">
        <v>48200</v>
      </c>
      <c r="O1077" s="90">
        <v>45200</v>
      </c>
      <c r="P1077" s="90">
        <v>43600</v>
      </c>
      <c r="Q1077" s="90">
        <v>42300</v>
      </c>
      <c r="R1077" s="90">
        <v>42800</v>
      </c>
      <c r="S1077" s="90">
        <v>42800</v>
      </c>
      <c r="T1077" s="90">
        <v>45000</v>
      </c>
      <c r="U1077" s="90">
        <v>46200</v>
      </c>
      <c r="V1077" s="90">
        <v>46800</v>
      </c>
      <c r="W1077" s="90">
        <v>47000</v>
      </c>
      <c r="X1077" s="90">
        <v>49600</v>
      </c>
      <c r="Y1077" t="str">
        <f t="shared" si="109"/>
        <v>02-2024</v>
      </c>
      <c r="Z1077">
        <f t="shared" si="110"/>
        <v>0</v>
      </c>
      <c r="AA1077">
        <f t="shared" si="111"/>
        <v>0</v>
      </c>
      <c r="AB1077" t="str">
        <f t="shared" si="112"/>
        <v>L24</v>
      </c>
      <c r="AC1077" t="str">
        <f t="shared" si="113"/>
        <v>L36</v>
      </c>
    </row>
    <row r="1078" spans="1:29">
      <c r="A1078" t="str">
        <f t="shared" si="108"/>
        <v>02-2024</v>
      </c>
      <c r="B1078" s="93">
        <v>45344</v>
      </c>
      <c r="C1078" s="90">
        <v>48000</v>
      </c>
      <c r="D1078" s="90">
        <v>47200</v>
      </c>
      <c r="E1078" s="90">
        <v>46100</v>
      </c>
      <c r="F1078" s="90">
        <v>42800</v>
      </c>
      <c r="G1078" s="90">
        <v>48300</v>
      </c>
      <c r="H1078" s="91" t="s">
        <v>25</v>
      </c>
      <c r="I1078" s="90">
        <v>45000</v>
      </c>
      <c r="J1078" s="90">
        <v>45200</v>
      </c>
      <c r="K1078" s="90">
        <v>48300</v>
      </c>
      <c r="L1078" s="91" t="s">
        <v>25</v>
      </c>
      <c r="M1078" s="90">
        <v>47300</v>
      </c>
      <c r="N1078" s="90">
        <v>48400</v>
      </c>
      <c r="O1078" s="90">
        <v>45000</v>
      </c>
      <c r="P1078" s="90">
        <v>43600</v>
      </c>
      <c r="Q1078" s="90">
        <v>42200</v>
      </c>
      <c r="R1078" s="90">
        <v>42700</v>
      </c>
      <c r="S1078" s="90">
        <v>42800</v>
      </c>
      <c r="T1078" s="90">
        <v>44900</v>
      </c>
      <c r="U1078" s="90">
        <v>46200</v>
      </c>
      <c r="V1078" s="90">
        <v>46800</v>
      </c>
      <c r="W1078" s="90">
        <v>47300</v>
      </c>
      <c r="X1078" s="90">
        <v>49300</v>
      </c>
      <c r="Y1078" t="str">
        <f t="shared" si="109"/>
        <v>02-2024</v>
      </c>
      <c r="Z1078">
        <f t="shared" si="110"/>
        <v>0</v>
      </c>
      <c r="AA1078">
        <f t="shared" si="111"/>
        <v>0</v>
      </c>
      <c r="AB1078" t="str">
        <f t="shared" si="112"/>
        <v>L24</v>
      </c>
      <c r="AC1078" t="str">
        <f t="shared" si="113"/>
        <v>L36</v>
      </c>
    </row>
    <row r="1079" spans="1:29">
      <c r="A1079" t="str">
        <f t="shared" si="108"/>
        <v>02-2024</v>
      </c>
      <c r="B1079" s="93">
        <v>45345</v>
      </c>
      <c r="C1079" s="90">
        <v>48300</v>
      </c>
      <c r="D1079" s="90">
        <v>47500</v>
      </c>
      <c r="E1079" s="90">
        <v>46200</v>
      </c>
      <c r="F1079" s="90">
        <v>43100</v>
      </c>
      <c r="G1079" s="90">
        <v>48300</v>
      </c>
      <c r="H1079" s="91" t="s">
        <v>25</v>
      </c>
      <c r="I1079" s="90">
        <v>45000</v>
      </c>
      <c r="J1079" s="90">
        <v>45400</v>
      </c>
      <c r="K1079" s="90">
        <v>48700</v>
      </c>
      <c r="L1079" s="91" t="s">
        <v>25</v>
      </c>
      <c r="M1079" s="90">
        <v>47600</v>
      </c>
      <c r="N1079" s="90">
        <v>48700</v>
      </c>
      <c r="O1079" s="90">
        <v>45200</v>
      </c>
      <c r="P1079" s="90">
        <v>43700</v>
      </c>
      <c r="Q1079" s="90">
        <v>42500</v>
      </c>
      <c r="R1079" s="90">
        <v>43100</v>
      </c>
      <c r="S1079" s="90">
        <v>43000</v>
      </c>
      <c r="T1079" s="90">
        <v>45200</v>
      </c>
      <c r="U1079" s="90">
        <v>46200</v>
      </c>
      <c r="V1079" s="90">
        <v>46800</v>
      </c>
      <c r="W1079" s="90">
        <v>47900</v>
      </c>
      <c r="X1079" s="90">
        <v>49600</v>
      </c>
      <c r="Y1079" t="str">
        <f t="shared" si="109"/>
        <v>02-2024</v>
      </c>
      <c r="Z1079">
        <f t="shared" si="110"/>
        <v>0</v>
      </c>
      <c r="AA1079">
        <f t="shared" si="111"/>
        <v>0</v>
      </c>
      <c r="AB1079" t="str">
        <f t="shared" si="112"/>
        <v>L24</v>
      </c>
      <c r="AC1079" t="str">
        <f t="shared" si="113"/>
        <v>L36</v>
      </c>
    </row>
    <row r="1080" spans="1:29">
      <c r="A1080" t="str">
        <f t="shared" si="108"/>
        <v>02-2024</v>
      </c>
      <c r="B1080" s="93">
        <v>45346</v>
      </c>
      <c r="C1080" s="90">
        <v>48300</v>
      </c>
      <c r="D1080" s="90">
        <v>47500</v>
      </c>
      <c r="E1080" s="90">
        <v>46100</v>
      </c>
      <c r="F1080" s="90">
        <v>42900</v>
      </c>
      <c r="G1080" s="90">
        <v>48300</v>
      </c>
      <c r="H1080" s="91" t="s">
        <v>25</v>
      </c>
      <c r="I1080" s="90">
        <v>45500</v>
      </c>
      <c r="J1080" s="90">
        <v>45200</v>
      </c>
      <c r="K1080" s="90">
        <v>48800</v>
      </c>
      <c r="L1080" s="91" t="s">
        <v>25</v>
      </c>
      <c r="M1080" s="90">
        <v>47500</v>
      </c>
      <c r="N1080" s="90">
        <v>48700</v>
      </c>
      <c r="O1080" s="90">
        <v>45200</v>
      </c>
      <c r="P1080" s="90">
        <v>43700</v>
      </c>
      <c r="Q1080" s="90">
        <v>42400</v>
      </c>
      <c r="R1080" s="90">
        <v>42900</v>
      </c>
      <c r="S1080" s="90">
        <v>43000</v>
      </c>
      <c r="T1080" s="90">
        <v>45000</v>
      </c>
      <c r="U1080" s="90">
        <v>46000</v>
      </c>
      <c r="V1080" s="90">
        <v>46800</v>
      </c>
      <c r="W1080" s="90">
        <v>47900</v>
      </c>
      <c r="X1080" s="90">
        <v>49600</v>
      </c>
      <c r="Y1080" t="str">
        <f t="shared" si="109"/>
        <v>02-2024</v>
      </c>
      <c r="Z1080">
        <f t="shared" si="110"/>
        <v>0</v>
      </c>
      <c r="AA1080">
        <f t="shared" si="111"/>
        <v>0</v>
      </c>
      <c r="AB1080" t="str">
        <f t="shared" si="112"/>
        <v>L24</v>
      </c>
      <c r="AC1080" t="str">
        <f t="shared" si="113"/>
        <v>L36</v>
      </c>
    </row>
    <row r="1081" spans="1:29">
      <c r="A1081" t="str">
        <f t="shared" si="108"/>
        <v>02-2024</v>
      </c>
      <c r="B1081" s="93">
        <v>45347</v>
      </c>
      <c r="C1081" s="90" t="s">
        <v>24</v>
      </c>
      <c r="D1081" s="90" t="s">
        <v>24</v>
      </c>
      <c r="E1081" s="90" t="s">
        <v>24</v>
      </c>
      <c r="F1081" s="90" t="s">
        <v>24</v>
      </c>
      <c r="G1081" s="90" t="s">
        <v>24</v>
      </c>
      <c r="H1081" s="90" t="s">
        <v>24</v>
      </c>
      <c r="I1081" s="90" t="s">
        <v>24</v>
      </c>
      <c r="J1081" s="90" t="s">
        <v>24</v>
      </c>
      <c r="K1081" s="90" t="s">
        <v>24</v>
      </c>
      <c r="L1081" s="90" t="s">
        <v>24</v>
      </c>
      <c r="M1081" s="90" t="s">
        <v>24</v>
      </c>
      <c r="N1081" s="90" t="s">
        <v>24</v>
      </c>
      <c r="O1081" s="90" t="s">
        <v>24</v>
      </c>
      <c r="P1081" s="90" t="s">
        <v>24</v>
      </c>
      <c r="Q1081" s="90" t="s">
        <v>24</v>
      </c>
      <c r="R1081" s="90" t="s">
        <v>24</v>
      </c>
      <c r="S1081" s="90" t="s">
        <v>24</v>
      </c>
      <c r="T1081" s="90" t="s">
        <v>24</v>
      </c>
      <c r="U1081" s="90" t="s">
        <v>24</v>
      </c>
      <c r="V1081" s="90" t="s">
        <v>24</v>
      </c>
      <c r="W1081" s="90" t="s">
        <v>24</v>
      </c>
      <c r="X1081" s="90" t="s">
        <v>24</v>
      </c>
      <c r="Y1081" t="str">
        <f t="shared" si="109"/>
        <v>02-2024</v>
      </c>
      <c r="Z1081">
        <f t="shared" si="110"/>
        <v>0</v>
      </c>
      <c r="AA1081">
        <f t="shared" si="111"/>
        <v>0</v>
      </c>
      <c r="AB1081" t="str">
        <f t="shared" si="112"/>
        <v>L24</v>
      </c>
      <c r="AC1081" t="str">
        <f t="shared" si="113"/>
        <v>L36</v>
      </c>
    </row>
    <row r="1082" spans="1:29">
      <c r="A1082" t="str">
        <f t="shared" si="108"/>
        <v>02-2024</v>
      </c>
      <c r="B1082" s="93">
        <v>45348</v>
      </c>
      <c r="C1082" s="90">
        <v>48300</v>
      </c>
      <c r="D1082" s="90">
        <v>47500</v>
      </c>
      <c r="E1082" s="90">
        <v>46100</v>
      </c>
      <c r="F1082" s="90">
        <v>42900</v>
      </c>
      <c r="G1082" s="90">
        <v>48500</v>
      </c>
      <c r="H1082" s="91" t="s">
        <v>25</v>
      </c>
      <c r="I1082" s="90">
        <v>45500</v>
      </c>
      <c r="J1082" s="90">
        <v>45300</v>
      </c>
      <c r="K1082" s="90">
        <v>49000</v>
      </c>
      <c r="L1082" s="91" t="s">
        <v>25</v>
      </c>
      <c r="M1082" s="90">
        <v>47700</v>
      </c>
      <c r="N1082" s="90">
        <v>48700</v>
      </c>
      <c r="O1082" s="90">
        <v>45100</v>
      </c>
      <c r="P1082" s="90">
        <v>43700</v>
      </c>
      <c r="Q1082" s="90">
        <v>42500</v>
      </c>
      <c r="R1082" s="90">
        <v>42900</v>
      </c>
      <c r="S1082" s="90">
        <v>43000</v>
      </c>
      <c r="T1082" s="90">
        <v>45000</v>
      </c>
      <c r="U1082" s="90">
        <v>46000</v>
      </c>
      <c r="V1082" s="90">
        <v>46800</v>
      </c>
      <c r="W1082" s="90">
        <v>48000</v>
      </c>
      <c r="X1082" s="90">
        <v>49800</v>
      </c>
      <c r="Y1082" t="str">
        <f t="shared" si="109"/>
        <v>02-2024</v>
      </c>
      <c r="Z1082">
        <f t="shared" si="110"/>
        <v>0</v>
      </c>
      <c r="AA1082">
        <f t="shared" si="111"/>
        <v>0</v>
      </c>
      <c r="AB1082" t="str">
        <f t="shared" si="112"/>
        <v>L24</v>
      </c>
      <c r="AC1082" t="str">
        <f t="shared" si="113"/>
        <v>L36</v>
      </c>
    </row>
    <row r="1083" spans="1:29">
      <c r="A1083" t="str">
        <f t="shared" si="108"/>
        <v>02-2024</v>
      </c>
      <c r="B1083" s="93">
        <v>45349</v>
      </c>
      <c r="C1083" s="90">
        <v>48300</v>
      </c>
      <c r="D1083" s="90">
        <v>47500</v>
      </c>
      <c r="E1083" s="90">
        <v>46000</v>
      </c>
      <c r="F1083" s="90">
        <v>42700</v>
      </c>
      <c r="G1083" s="90">
        <v>48600</v>
      </c>
      <c r="H1083" s="91" t="s">
        <v>25</v>
      </c>
      <c r="I1083" s="90">
        <v>45250</v>
      </c>
      <c r="J1083" s="90">
        <v>45200</v>
      </c>
      <c r="K1083" s="90">
        <v>49000</v>
      </c>
      <c r="L1083" s="91" t="s">
        <v>25</v>
      </c>
      <c r="M1083" s="90">
        <v>47500</v>
      </c>
      <c r="N1083" s="90">
        <v>48700</v>
      </c>
      <c r="O1083" s="90">
        <v>45000</v>
      </c>
      <c r="P1083" s="90">
        <v>43700</v>
      </c>
      <c r="Q1083" s="90">
        <v>42300</v>
      </c>
      <c r="R1083" s="90">
        <v>42800</v>
      </c>
      <c r="S1083" s="90">
        <v>43000</v>
      </c>
      <c r="T1083" s="90">
        <v>44800</v>
      </c>
      <c r="U1083" s="90">
        <v>46000</v>
      </c>
      <c r="V1083" s="90">
        <v>46800</v>
      </c>
      <c r="W1083" s="90">
        <v>48000</v>
      </c>
      <c r="X1083" s="90">
        <v>49800</v>
      </c>
      <c r="Y1083" t="str">
        <f t="shared" si="109"/>
        <v>02-2024</v>
      </c>
      <c r="Z1083">
        <f t="shared" si="110"/>
        <v>0</v>
      </c>
      <c r="AA1083">
        <f t="shared" si="111"/>
        <v>0</v>
      </c>
      <c r="AB1083" t="str">
        <f t="shared" si="112"/>
        <v>L24</v>
      </c>
      <c r="AC1083" t="str">
        <f t="shared" si="113"/>
        <v>L36</v>
      </c>
    </row>
    <row r="1084" spans="1:29">
      <c r="A1084" t="str">
        <f t="shared" si="108"/>
        <v>02-2024</v>
      </c>
      <c r="B1084" s="93">
        <v>45350</v>
      </c>
      <c r="C1084" s="90">
        <v>48300</v>
      </c>
      <c r="D1084" s="90">
        <v>47500</v>
      </c>
      <c r="E1084" s="90">
        <v>46000</v>
      </c>
      <c r="F1084" s="90">
        <v>42800</v>
      </c>
      <c r="G1084" s="90">
        <v>48600</v>
      </c>
      <c r="H1084" s="91" t="s">
        <v>25</v>
      </c>
      <c r="I1084" s="90">
        <v>45000</v>
      </c>
      <c r="J1084" s="90">
        <v>45100</v>
      </c>
      <c r="K1084" s="90">
        <v>49000</v>
      </c>
      <c r="L1084" s="91" t="s">
        <v>25</v>
      </c>
      <c r="M1084" s="90">
        <v>47500</v>
      </c>
      <c r="N1084" s="90">
        <v>48700</v>
      </c>
      <c r="O1084" s="90">
        <v>45000</v>
      </c>
      <c r="P1084" s="90">
        <v>43600</v>
      </c>
      <c r="Q1084" s="90">
        <v>42200</v>
      </c>
      <c r="R1084" s="90">
        <v>43000</v>
      </c>
      <c r="S1084" s="90">
        <v>42800</v>
      </c>
      <c r="T1084" s="90">
        <v>44900</v>
      </c>
      <c r="U1084" s="90">
        <v>46000</v>
      </c>
      <c r="V1084" s="90">
        <v>46800</v>
      </c>
      <c r="W1084" s="90">
        <v>48000</v>
      </c>
      <c r="X1084" s="90">
        <v>49800</v>
      </c>
      <c r="Y1084" t="str">
        <f t="shared" si="109"/>
        <v>02-2024</v>
      </c>
      <c r="Z1084">
        <f t="shared" si="110"/>
        <v>0</v>
      </c>
      <c r="AA1084">
        <f t="shared" si="111"/>
        <v>0</v>
      </c>
      <c r="AB1084" t="str">
        <f t="shared" si="112"/>
        <v>L24</v>
      </c>
      <c r="AC1084" t="str">
        <f t="shared" si="113"/>
        <v>L36</v>
      </c>
    </row>
    <row r="1085" spans="1:29">
      <c r="A1085" t="str">
        <f t="shared" si="108"/>
        <v>02-2024</v>
      </c>
      <c r="B1085" s="93">
        <v>45351</v>
      </c>
      <c r="C1085" s="90">
        <v>48300</v>
      </c>
      <c r="D1085" s="90">
        <v>47500</v>
      </c>
      <c r="E1085" s="90">
        <v>46100</v>
      </c>
      <c r="F1085" s="90">
        <v>43100</v>
      </c>
      <c r="G1085" s="90">
        <v>48700</v>
      </c>
      <c r="H1085" s="91" t="s">
        <v>25</v>
      </c>
      <c r="I1085" s="90">
        <v>45250</v>
      </c>
      <c r="J1085" s="90">
        <v>45300</v>
      </c>
      <c r="K1085" s="90">
        <v>49200</v>
      </c>
      <c r="L1085" s="91" t="s">
        <v>25</v>
      </c>
      <c r="M1085" s="90">
        <v>47800</v>
      </c>
      <c r="N1085" s="90">
        <v>48700</v>
      </c>
      <c r="O1085" s="90">
        <v>45500</v>
      </c>
      <c r="P1085" s="90">
        <v>43700</v>
      </c>
      <c r="Q1085" s="90">
        <v>42500</v>
      </c>
      <c r="R1085" s="90">
        <v>43300</v>
      </c>
      <c r="S1085" s="90">
        <v>43000</v>
      </c>
      <c r="T1085" s="90">
        <v>45200</v>
      </c>
      <c r="U1085" s="90">
        <v>46200</v>
      </c>
      <c r="V1085" s="90">
        <v>46800</v>
      </c>
      <c r="W1085" s="90">
        <v>48000</v>
      </c>
      <c r="X1085" s="90">
        <v>49800</v>
      </c>
      <c r="Y1085" t="str">
        <f t="shared" si="109"/>
        <v>02-2024</v>
      </c>
      <c r="Z1085">
        <f t="shared" si="110"/>
        <v>0</v>
      </c>
      <c r="AA1085">
        <f t="shared" si="111"/>
        <v>0</v>
      </c>
      <c r="AB1085" t="str">
        <f t="shared" si="112"/>
        <v>L24</v>
      </c>
      <c r="AC1085" t="str">
        <f t="shared" si="113"/>
        <v>L36</v>
      </c>
    </row>
    <row r="1086" spans="1:29">
      <c r="A1086" t="str">
        <f t="shared" si="108"/>
        <v>03-2024</v>
      </c>
      <c r="B1086" s="93">
        <v>45352</v>
      </c>
      <c r="C1086" s="90">
        <v>48300</v>
      </c>
      <c r="D1086" s="90">
        <v>47500</v>
      </c>
      <c r="E1086" s="90">
        <v>46100</v>
      </c>
      <c r="F1086" s="90">
        <v>42900</v>
      </c>
      <c r="G1086" s="90">
        <v>48700</v>
      </c>
      <c r="H1086" s="91" t="s">
        <v>25</v>
      </c>
      <c r="I1086" s="90">
        <v>45500</v>
      </c>
      <c r="J1086" s="90">
        <v>45300</v>
      </c>
      <c r="K1086" s="90">
        <v>49300</v>
      </c>
      <c r="L1086" s="91" t="s">
        <v>25</v>
      </c>
      <c r="M1086" s="90">
        <v>47700</v>
      </c>
      <c r="N1086" s="90">
        <v>48900</v>
      </c>
      <c r="O1086" s="90">
        <v>45200</v>
      </c>
      <c r="P1086" s="90">
        <v>43700</v>
      </c>
      <c r="Q1086" s="90">
        <v>42500</v>
      </c>
      <c r="R1086" s="90">
        <v>43300</v>
      </c>
      <c r="S1086" s="90">
        <v>43000</v>
      </c>
      <c r="T1086" s="90">
        <v>45000</v>
      </c>
      <c r="U1086" s="90">
        <v>46200</v>
      </c>
      <c r="V1086" s="90">
        <v>46800</v>
      </c>
      <c r="W1086" s="90">
        <v>48000</v>
      </c>
      <c r="X1086" s="90">
        <v>49800</v>
      </c>
      <c r="Y1086" t="str">
        <f t="shared" si="109"/>
        <v>03-2024</v>
      </c>
      <c r="Z1086">
        <f t="shared" si="110"/>
        <v>0</v>
      </c>
      <c r="AA1086">
        <f t="shared" si="111"/>
        <v>0</v>
      </c>
      <c r="AB1086" t="str">
        <f t="shared" si="112"/>
        <v>L24</v>
      </c>
      <c r="AC1086" t="str">
        <f t="shared" si="113"/>
        <v>L36</v>
      </c>
    </row>
    <row r="1087" spans="1:29">
      <c r="A1087" t="str">
        <f t="shared" si="108"/>
        <v>03-2024</v>
      </c>
      <c r="B1087" s="93">
        <v>45353</v>
      </c>
      <c r="C1087" s="90">
        <v>48300</v>
      </c>
      <c r="D1087" s="90">
        <v>47500</v>
      </c>
      <c r="E1087" s="90">
        <v>46000</v>
      </c>
      <c r="F1087" s="90">
        <v>42800</v>
      </c>
      <c r="G1087" s="90">
        <v>48700</v>
      </c>
      <c r="H1087" s="91" t="s">
        <v>25</v>
      </c>
      <c r="I1087" s="90">
        <v>45500</v>
      </c>
      <c r="J1087" s="90">
        <v>45200</v>
      </c>
      <c r="K1087" s="90">
        <v>49300</v>
      </c>
      <c r="L1087" s="91" t="s">
        <v>25</v>
      </c>
      <c r="M1087" s="90">
        <v>47600</v>
      </c>
      <c r="N1087" s="90">
        <v>48900</v>
      </c>
      <c r="O1087" s="90">
        <v>45000</v>
      </c>
      <c r="P1087" s="90">
        <v>43700</v>
      </c>
      <c r="Q1087" s="90">
        <v>42300</v>
      </c>
      <c r="R1087" s="90">
        <v>43100</v>
      </c>
      <c r="S1087" s="90">
        <v>43000</v>
      </c>
      <c r="T1087" s="90">
        <v>44900</v>
      </c>
      <c r="U1087" s="90">
        <v>46200</v>
      </c>
      <c r="V1087" s="90">
        <v>46800</v>
      </c>
      <c r="W1087" s="90">
        <v>48000</v>
      </c>
      <c r="X1087" s="90">
        <v>49800</v>
      </c>
      <c r="Y1087" t="str">
        <f t="shared" si="109"/>
        <v>03-2024</v>
      </c>
      <c r="Z1087">
        <f t="shared" si="110"/>
        <v>0</v>
      </c>
      <c r="AA1087">
        <f t="shared" si="111"/>
        <v>0</v>
      </c>
      <c r="AB1087" t="str">
        <f t="shared" si="112"/>
        <v>L24</v>
      </c>
      <c r="AC1087" t="str">
        <f t="shared" si="113"/>
        <v>L36</v>
      </c>
    </row>
    <row r="1088" spans="1:29">
      <c r="A1088" t="str">
        <f t="shared" si="108"/>
        <v>03-2024</v>
      </c>
      <c r="B1088" s="93">
        <v>45354</v>
      </c>
      <c r="C1088" s="90" t="s">
        <v>24</v>
      </c>
      <c r="D1088" s="90" t="s">
        <v>24</v>
      </c>
      <c r="E1088" s="90" t="s">
        <v>24</v>
      </c>
      <c r="F1088" s="90" t="s">
        <v>24</v>
      </c>
      <c r="G1088" s="90" t="s">
        <v>24</v>
      </c>
      <c r="H1088" s="90" t="s">
        <v>24</v>
      </c>
      <c r="I1088" s="90" t="s">
        <v>24</v>
      </c>
      <c r="J1088" s="90" t="s">
        <v>24</v>
      </c>
      <c r="K1088" s="90" t="s">
        <v>24</v>
      </c>
      <c r="L1088" s="90" t="s">
        <v>24</v>
      </c>
      <c r="M1088" s="90" t="s">
        <v>24</v>
      </c>
      <c r="N1088" s="90" t="s">
        <v>24</v>
      </c>
      <c r="O1088" s="90" t="s">
        <v>24</v>
      </c>
      <c r="P1088" s="90" t="s">
        <v>24</v>
      </c>
      <c r="Q1088" s="90" t="s">
        <v>24</v>
      </c>
      <c r="R1088" s="90" t="s">
        <v>24</v>
      </c>
      <c r="S1088" s="90" t="s">
        <v>24</v>
      </c>
      <c r="T1088" s="90" t="s">
        <v>24</v>
      </c>
      <c r="U1088" s="90" t="s">
        <v>24</v>
      </c>
      <c r="V1088" s="90" t="s">
        <v>24</v>
      </c>
      <c r="W1088" s="90" t="s">
        <v>24</v>
      </c>
      <c r="X1088" s="90" t="s">
        <v>24</v>
      </c>
      <c r="Y1088" t="str">
        <f t="shared" si="109"/>
        <v>03-2024</v>
      </c>
      <c r="Z1088">
        <f t="shared" si="110"/>
        <v>0</v>
      </c>
      <c r="AA1088">
        <f t="shared" si="111"/>
        <v>0</v>
      </c>
      <c r="AB1088" t="str">
        <f t="shared" si="112"/>
        <v>L24</v>
      </c>
      <c r="AC1088" t="str">
        <f t="shared" si="113"/>
        <v>L36</v>
      </c>
    </row>
    <row r="1089" spans="1:29">
      <c r="A1089" t="str">
        <f t="shared" si="108"/>
        <v>03-2024</v>
      </c>
      <c r="B1089" s="93">
        <v>45355</v>
      </c>
      <c r="C1089" s="90">
        <v>48300</v>
      </c>
      <c r="D1089" s="90">
        <v>47500</v>
      </c>
      <c r="E1089" s="90">
        <v>46000</v>
      </c>
      <c r="F1089" s="90">
        <v>42800</v>
      </c>
      <c r="G1089" s="90">
        <v>48700</v>
      </c>
      <c r="H1089" s="91" t="s">
        <v>25</v>
      </c>
      <c r="I1089" s="90">
        <v>45750</v>
      </c>
      <c r="J1089" s="90">
        <v>45200</v>
      </c>
      <c r="K1089" s="90">
        <v>49300</v>
      </c>
      <c r="L1089" s="91" t="s">
        <v>25</v>
      </c>
      <c r="M1089" s="90">
        <v>47500</v>
      </c>
      <c r="N1089" s="90">
        <v>48900</v>
      </c>
      <c r="O1089" s="90">
        <v>45000</v>
      </c>
      <c r="P1089" s="90">
        <v>43700</v>
      </c>
      <c r="Q1089" s="90">
        <v>42800</v>
      </c>
      <c r="R1089" s="90">
        <v>43600</v>
      </c>
      <c r="S1089" s="90">
        <v>43000</v>
      </c>
      <c r="T1089" s="90">
        <v>44900</v>
      </c>
      <c r="U1089" s="90">
        <v>46400</v>
      </c>
      <c r="V1089" s="90">
        <v>46800</v>
      </c>
      <c r="W1089" s="90">
        <v>48300</v>
      </c>
      <c r="X1089" s="90">
        <v>49800</v>
      </c>
      <c r="Y1089" t="str">
        <f t="shared" si="109"/>
        <v>03-2024</v>
      </c>
      <c r="Z1089">
        <f t="shared" si="110"/>
        <v>0</v>
      </c>
      <c r="AA1089">
        <f t="shared" si="111"/>
        <v>0</v>
      </c>
      <c r="AB1089" t="str">
        <f t="shared" si="112"/>
        <v>L24</v>
      </c>
      <c r="AC1089" t="str">
        <f t="shared" si="113"/>
        <v>L36</v>
      </c>
    </row>
    <row r="1090" spans="1:29">
      <c r="A1090" t="str">
        <f t="shared" si="108"/>
        <v>03-2024</v>
      </c>
      <c r="B1090" s="93">
        <v>45356</v>
      </c>
      <c r="C1090" s="90">
        <v>48600</v>
      </c>
      <c r="D1090" s="90">
        <v>47500</v>
      </c>
      <c r="E1090" s="90">
        <v>46200</v>
      </c>
      <c r="F1090" s="90">
        <v>43100</v>
      </c>
      <c r="G1090" s="90">
        <v>48900</v>
      </c>
      <c r="H1090" s="91" t="s">
        <v>25</v>
      </c>
      <c r="I1090" s="90">
        <v>46500</v>
      </c>
      <c r="J1090" s="90">
        <v>45500</v>
      </c>
      <c r="K1090" s="90">
        <v>49500</v>
      </c>
      <c r="L1090" s="91" t="s">
        <v>25</v>
      </c>
      <c r="M1090" s="90">
        <v>47600</v>
      </c>
      <c r="N1090" s="90">
        <v>49100</v>
      </c>
      <c r="O1090" s="90">
        <v>45200</v>
      </c>
      <c r="P1090" s="90">
        <v>44000</v>
      </c>
      <c r="Q1090" s="90">
        <v>43300</v>
      </c>
      <c r="R1090" s="90">
        <v>44000</v>
      </c>
      <c r="S1090" s="90">
        <v>43600</v>
      </c>
      <c r="T1090" s="90">
        <v>45000</v>
      </c>
      <c r="U1090" s="90">
        <v>46800</v>
      </c>
      <c r="V1090" s="90">
        <v>46800</v>
      </c>
      <c r="W1090" s="90">
        <v>48300</v>
      </c>
      <c r="X1090" s="90">
        <v>49800</v>
      </c>
      <c r="Y1090" t="str">
        <f t="shared" si="109"/>
        <v>03-2024</v>
      </c>
      <c r="Z1090">
        <f t="shared" si="110"/>
        <v>0</v>
      </c>
      <c r="AA1090">
        <f t="shared" si="111"/>
        <v>0</v>
      </c>
      <c r="AB1090" t="str">
        <f t="shared" si="112"/>
        <v>L24</v>
      </c>
      <c r="AC1090" t="str">
        <f t="shared" si="113"/>
        <v>L36</v>
      </c>
    </row>
    <row r="1091" spans="1:29">
      <c r="A1091" t="str">
        <f t="shared" si="108"/>
        <v>03-2024</v>
      </c>
      <c r="B1091" s="93">
        <v>45357</v>
      </c>
      <c r="C1091" s="90">
        <v>48600</v>
      </c>
      <c r="D1091" s="90">
        <v>47500</v>
      </c>
      <c r="E1091" s="90">
        <v>46000</v>
      </c>
      <c r="F1091" s="90">
        <v>43000</v>
      </c>
      <c r="G1091" s="90">
        <v>49200</v>
      </c>
      <c r="H1091" s="91" t="s">
        <v>25</v>
      </c>
      <c r="I1091" s="90">
        <v>46500</v>
      </c>
      <c r="J1091" s="90">
        <v>45300</v>
      </c>
      <c r="K1091" s="90">
        <v>49500</v>
      </c>
      <c r="L1091" s="91" t="s">
        <v>25</v>
      </c>
      <c r="M1091" s="90">
        <v>47500</v>
      </c>
      <c r="N1091" s="90">
        <v>49500</v>
      </c>
      <c r="O1091" s="90">
        <v>44900</v>
      </c>
      <c r="P1091" s="90">
        <v>44000</v>
      </c>
      <c r="Q1091" s="90">
        <v>43100</v>
      </c>
      <c r="R1091" s="90">
        <v>44000</v>
      </c>
      <c r="S1091" s="90">
        <v>43400</v>
      </c>
      <c r="T1091" s="90">
        <v>45100</v>
      </c>
      <c r="U1091" s="90">
        <v>46800</v>
      </c>
      <c r="V1091" s="90">
        <v>46800</v>
      </c>
      <c r="W1091" s="90">
        <v>48700</v>
      </c>
      <c r="X1091" s="90">
        <v>50200</v>
      </c>
      <c r="Y1091" t="str">
        <f t="shared" si="109"/>
        <v>03-2024</v>
      </c>
      <c r="Z1091">
        <f t="shared" si="110"/>
        <v>0</v>
      </c>
      <c r="AA1091">
        <f t="shared" si="111"/>
        <v>0</v>
      </c>
      <c r="AB1091" t="str">
        <f t="shared" si="112"/>
        <v>L24</v>
      </c>
      <c r="AC1091" t="str">
        <f t="shared" si="113"/>
        <v>L36</v>
      </c>
    </row>
    <row r="1092" spans="1:29">
      <c r="A1092" t="str">
        <f t="shared" si="108"/>
        <v>03-2024</v>
      </c>
      <c r="B1092" s="93">
        <v>45358</v>
      </c>
      <c r="C1092" s="90">
        <v>48600</v>
      </c>
      <c r="D1092" s="90">
        <v>47500</v>
      </c>
      <c r="E1092" s="90">
        <v>46000</v>
      </c>
      <c r="F1092" s="90">
        <v>43200</v>
      </c>
      <c r="G1092" s="90">
        <v>49200</v>
      </c>
      <c r="H1092" s="91" t="s">
        <v>25</v>
      </c>
      <c r="I1092" s="90">
        <v>46500</v>
      </c>
      <c r="J1092" s="90">
        <v>45500</v>
      </c>
      <c r="K1092" s="90">
        <v>49500</v>
      </c>
      <c r="L1092" s="91" t="s">
        <v>25</v>
      </c>
      <c r="M1092" s="90">
        <v>47500</v>
      </c>
      <c r="N1092" s="90">
        <v>49500</v>
      </c>
      <c r="O1092" s="90">
        <v>45000</v>
      </c>
      <c r="P1092" s="90">
        <v>44000</v>
      </c>
      <c r="Q1092" s="90">
        <v>43300</v>
      </c>
      <c r="R1092" s="90">
        <v>44000</v>
      </c>
      <c r="S1092" s="90">
        <v>43200</v>
      </c>
      <c r="T1092" s="90">
        <v>45300</v>
      </c>
      <c r="U1092" s="90">
        <v>46800</v>
      </c>
      <c r="V1092" s="90">
        <v>46800</v>
      </c>
      <c r="W1092" s="90">
        <v>48700</v>
      </c>
      <c r="X1092" s="90">
        <v>50200</v>
      </c>
      <c r="Y1092" t="str">
        <f t="shared" si="109"/>
        <v>03-2024</v>
      </c>
      <c r="Z1092">
        <f t="shared" si="110"/>
        <v>0</v>
      </c>
      <c r="AA1092">
        <f t="shared" si="111"/>
        <v>0</v>
      </c>
      <c r="AB1092" t="str">
        <f t="shared" si="112"/>
        <v>L24</v>
      </c>
      <c r="AC1092" t="str">
        <f t="shared" si="113"/>
        <v>L36</v>
      </c>
    </row>
    <row r="1093" spans="1:29">
      <c r="A1093" t="str">
        <f t="shared" si="108"/>
        <v>03-2024</v>
      </c>
      <c r="B1093" s="93">
        <v>45359</v>
      </c>
      <c r="C1093" s="90">
        <v>48400</v>
      </c>
      <c r="D1093" s="90">
        <v>47500</v>
      </c>
      <c r="E1093" s="90">
        <v>46000</v>
      </c>
      <c r="F1093" s="90">
        <v>43200</v>
      </c>
      <c r="G1093" s="90">
        <v>49200</v>
      </c>
      <c r="H1093" s="91" t="s">
        <v>25</v>
      </c>
      <c r="I1093" s="90">
        <v>46500</v>
      </c>
      <c r="J1093" s="90">
        <v>45600</v>
      </c>
      <c r="K1093" s="90">
        <v>49300</v>
      </c>
      <c r="L1093" s="91" t="s">
        <v>25</v>
      </c>
      <c r="M1093" s="90">
        <v>47500</v>
      </c>
      <c r="N1093" s="90">
        <v>49500</v>
      </c>
      <c r="O1093" s="90">
        <v>45000</v>
      </c>
      <c r="P1093" s="90">
        <v>44000</v>
      </c>
      <c r="Q1093" s="90">
        <v>43300</v>
      </c>
      <c r="R1093" s="90">
        <v>43900</v>
      </c>
      <c r="S1093" s="90">
        <v>43500</v>
      </c>
      <c r="T1093" s="90">
        <v>45300</v>
      </c>
      <c r="U1093" s="90">
        <v>46800</v>
      </c>
      <c r="V1093" s="90">
        <v>46800</v>
      </c>
      <c r="W1093" s="90">
        <v>48700</v>
      </c>
      <c r="X1093" s="90">
        <v>50200</v>
      </c>
      <c r="Y1093" t="str">
        <f t="shared" si="109"/>
        <v>03-2024</v>
      </c>
      <c r="Z1093">
        <f t="shared" si="110"/>
        <v>0</v>
      </c>
      <c r="AA1093">
        <f t="shared" si="111"/>
        <v>0</v>
      </c>
      <c r="AB1093" t="str">
        <f t="shared" si="112"/>
        <v>L24</v>
      </c>
      <c r="AC1093" t="str">
        <f t="shared" si="113"/>
        <v>L36</v>
      </c>
    </row>
    <row r="1094" spans="1:29">
      <c r="A1094" t="str">
        <f t="shared" si="108"/>
        <v>03-2024</v>
      </c>
      <c r="B1094" s="93">
        <v>45360</v>
      </c>
      <c r="C1094" s="90">
        <v>48400</v>
      </c>
      <c r="D1094" s="90">
        <v>47500</v>
      </c>
      <c r="E1094" s="90">
        <v>46200</v>
      </c>
      <c r="F1094" s="90">
        <v>43500</v>
      </c>
      <c r="G1094" s="90">
        <v>49200</v>
      </c>
      <c r="H1094" s="91" t="s">
        <v>25</v>
      </c>
      <c r="I1094" s="90">
        <v>46700</v>
      </c>
      <c r="J1094" s="90">
        <v>45600</v>
      </c>
      <c r="K1094" s="90">
        <v>49300</v>
      </c>
      <c r="L1094" s="91" t="s">
        <v>25</v>
      </c>
      <c r="M1094" s="90">
        <v>47700</v>
      </c>
      <c r="N1094" s="90">
        <v>49500</v>
      </c>
      <c r="O1094" s="90">
        <v>45200</v>
      </c>
      <c r="P1094" s="90">
        <v>44000</v>
      </c>
      <c r="Q1094" s="90">
        <v>43300</v>
      </c>
      <c r="R1094" s="90">
        <v>43900</v>
      </c>
      <c r="S1094" s="90">
        <v>43500</v>
      </c>
      <c r="T1094" s="90">
        <v>45600</v>
      </c>
      <c r="U1094" s="90">
        <v>46800</v>
      </c>
      <c r="V1094" s="90">
        <v>46800</v>
      </c>
      <c r="W1094" s="90">
        <v>48700</v>
      </c>
      <c r="X1094" s="90">
        <v>50200</v>
      </c>
      <c r="Y1094" t="str">
        <f t="shared" si="109"/>
        <v>03-2024</v>
      </c>
      <c r="Z1094">
        <f t="shared" si="110"/>
        <v>0</v>
      </c>
      <c r="AA1094">
        <f t="shared" si="111"/>
        <v>0</v>
      </c>
      <c r="AB1094" t="str">
        <f t="shared" si="112"/>
        <v>L24</v>
      </c>
      <c r="AC1094" t="str">
        <f t="shared" si="113"/>
        <v>L36</v>
      </c>
    </row>
    <row r="1095" spans="1:29">
      <c r="A1095" t="str">
        <f t="shared" si="108"/>
        <v>03-2024</v>
      </c>
      <c r="B1095" s="93">
        <v>45361</v>
      </c>
      <c r="C1095" s="90" t="s">
        <v>24</v>
      </c>
      <c r="D1095" s="90" t="s">
        <v>24</v>
      </c>
      <c r="E1095" s="90" t="s">
        <v>24</v>
      </c>
      <c r="F1095" s="90" t="s">
        <v>24</v>
      </c>
      <c r="G1095" s="90" t="s">
        <v>24</v>
      </c>
      <c r="H1095" s="90" t="s">
        <v>24</v>
      </c>
      <c r="I1095" s="90" t="s">
        <v>24</v>
      </c>
      <c r="J1095" s="90" t="s">
        <v>24</v>
      </c>
      <c r="K1095" s="90" t="s">
        <v>24</v>
      </c>
      <c r="L1095" s="90" t="s">
        <v>24</v>
      </c>
      <c r="M1095" s="90" t="s">
        <v>24</v>
      </c>
      <c r="N1095" s="90" t="s">
        <v>24</v>
      </c>
      <c r="O1095" s="90" t="s">
        <v>24</v>
      </c>
      <c r="P1095" s="90" t="s">
        <v>24</v>
      </c>
      <c r="Q1095" s="90" t="s">
        <v>24</v>
      </c>
      <c r="R1095" s="90" t="s">
        <v>24</v>
      </c>
      <c r="S1095" s="90" t="s">
        <v>24</v>
      </c>
      <c r="T1095" s="90" t="s">
        <v>24</v>
      </c>
      <c r="U1095" s="90" t="s">
        <v>24</v>
      </c>
      <c r="V1095" s="90" t="s">
        <v>24</v>
      </c>
      <c r="W1095" s="90" t="s">
        <v>24</v>
      </c>
      <c r="X1095" s="90" t="s">
        <v>24</v>
      </c>
      <c r="Y1095" t="str">
        <f t="shared" si="109"/>
        <v>03-2024</v>
      </c>
      <c r="Z1095">
        <f t="shared" si="110"/>
        <v>0</v>
      </c>
      <c r="AA1095">
        <f t="shared" si="111"/>
        <v>0</v>
      </c>
      <c r="AB1095" t="str">
        <f t="shared" si="112"/>
        <v>L24</v>
      </c>
      <c r="AC1095" t="str">
        <f t="shared" si="113"/>
        <v>L36</v>
      </c>
    </row>
    <row r="1096" spans="1:29">
      <c r="A1096" t="str">
        <f t="shared" si="108"/>
        <v>03-2024</v>
      </c>
      <c r="B1096" s="93">
        <v>45362</v>
      </c>
      <c r="C1096" s="90">
        <v>48300</v>
      </c>
      <c r="D1096" s="90">
        <v>47500</v>
      </c>
      <c r="E1096" s="90">
        <v>46200</v>
      </c>
      <c r="F1096" s="90">
        <v>43400</v>
      </c>
      <c r="G1096" s="90">
        <v>49200</v>
      </c>
      <c r="H1096" s="91" t="s">
        <v>25</v>
      </c>
      <c r="I1096" s="90">
        <v>46700</v>
      </c>
      <c r="J1096" s="90">
        <v>45600</v>
      </c>
      <c r="K1096" s="90">
        <v>49300</v>
      </c>
      <c r="L1096" s="91" t="s">
        <v>25</v>
      </c>
      <c r="M1096" s="90">
        <v>47600</v>
      </c>
      <c r="N1096" s="90">
        <v>49500</v>
      </c>
      <c r="O1096" s="90">
        <v>44800</v>
      </c>
      <c r="P1096" s="90">
        <v>44000</v>
      </c>
      <c r="Q1096" s="90">
        <v>43100</v>
      </c>
      <c r="R1096" s="90">
        <v>43800</v>
      </c>
      <c r="S1096" s="90">
        <v>43300</v>
      </c>
      <c r="T1096" s="90">
        <v>45500</v>
      </c>
      <c r="U1096" s="90">
        <v>46700</v>
      </c>
      <c r="V1096" s="90">
        <v>46800</v>
      </c>
      <c r="W1096" s="90">
        <v>48700</v>
      </c>
      <c r="X1096" s="90">
        <v>50200</v>
      </c>
      <c r="Y1096" t="str">
        <f t="shared" si="109"/>
        <v>03-2024</v>
      </c>
      <c r="Z1096">
        <f t="shared" si="110"/>
        <v>0</v>
      </c>
      <c r="AA1096">
        <f t="shared" si="111"/>
        <v>0</v>
      </c>
      <c r="AB1096" t="str">
        <f t="shared" si="112"/>
        <v>L24</v>
      </c>
      <c r="AC1096" t="str">
        <f t="shared" si="113"/>
        <v>L36</v>
      </c>
    </row>
    <row r="1097" spans="1:29">
      <c r="A1097" t="str">
        <f t="shared" si="108"/>
        <v>03-2024</v>
      </c>
      <c r="B1097" s="93">
        <v>45363</v>
      </c>
      <c r="C1097" s="90">
        <v>48100</v>
      </c>
      <c r="D1097" s="90">
        <v>47500</v>
      </c>
      <c r="E1097" s="90">
        <v>46000</v>
      </c>
      <c r="F1097" s="90">
        <v>43100</v>
      </c>
      <c r="G1097" s="90">
        <v>48800</v>
      </c>
      <c r="H1097" s="91" t="s">
        <v>25</v>
      </c>
      <c r="I1097" s="90">
        <v>46500</v>
      </c>
      <c r="J1097" s="90">
        <v>45400</v>
      </c>
      <c r="K1097" s="90">
        <v>49300</v>
      </c>
      <c r="L1097" s="91" t="s">
        <v>25</v>
      </c>
      <c r="M1097" s="90">
        <v>47500</v>
      </c>
      <c r="N1097" s="90">
        <v>49500</v>
      </c>
      <c r="O1097" s="90">
        <v>44600</v>
      </c>
      <c r="P1097" s="90">
        <v>44000</v>
      </c>
      <c r="Q1097" s="90">
        <v>43000</v>
      </c>
      <c r="R1097" s="90">
        <v>43500</v>
      </c>
      <c r="S1097" s="90">
        <v>43200</v>
      </c>
      <c r="T1097" s="90">
        <v>45200</v>
      </c>
      <c r="U1097" s="90">
        <v>46500</v>
      </c>
      <c r="V1097" s="90">
        <v>46800</v>
      </c>
      <c r="W1097" s="90">
        <v>48700</v>
      </c>
      <c r="X1097" s="90">
        <v>50200</v>
      </c>
      <c r="Y1097" t="str">
        <f t="shared" si="109"/>
        <v>03-2024</v>
      </c>
      <c r="Z1097">
        <f t="shared" si="110"/>
        <v>0</v>
      </c>
      <c r="AA1097">
        <f t="shared" si="111"/>
        <v>0</v>
      </c>
      <c r="AB1097" t="str">
        <f t="shared" si="112"/>
        <v>L24</v>
      </c>
      <c r="AC1097" t="str">
        <f t="shared" si="113"/>
        <v>L36</v>
      </c>
    </row>
    <row r="1098" spans="1:29">
      <c r="A1098" t="str">
        <f t="shared" si="108"/>
        <v>03-2024</v>
      </c>
      <c r="B1098" s="93">
        <v>45364</v>
      </c>
      <c r="C1098" s="90">
        <v>48100</v>
      </c>
      <c r="D1098" s="90">
        <v>47500</v>
      </c>
      <c r="E1098" s="90">
        <v>46000</v>
      </c>
      <c r="F1098" s="90">
        <v>43100</v>
      </c>
      <c r="G1098" s="90">
        <v>48800</v>
      </c>
      <c r="H1098" s="91" t="s">
        <v>25</v>
      </c>
      <c r="I1098" s="90">
        <v>46500</v>
      </c>
      <c r="J1098" s="90">
        <v>45300</v>
      </c>
      <c r="K1098" s="90">
        <v>49300</v>
      </c>
      <c r="L1098" s="91" t="s">
        <v>25</v>
      </c>
      <c r="M1098" s="90">
        <v>47500</v>
      </c>
      <c r="N1098" s="90">
        <v>49500</v>
      </c>
      <c r="O1098" s="90">
        <v>44700</v>
      </c>
      <c r="P1098" s="90">
        <v>44300</v>
      </c>
      <c r="Q1098" s="90">
        <v>42600</v>
      </c>
      <c r="R1098" s="90">
        <v>43500</v>
      </c>
      <c r="S1098" s="90">
        <v>43200</v>
      </c>
      <c r="T1098" s="90">
        <v>45200</v>
      </c>
      <c r="U1098" s="90">
        <v>46500</v>
      </c>
      <c r="V1098" s="90">
        <v>46800</v>
      </c>
      <c r="W1098" s="90">
        <v>48500</v>
      </c>
      <c r="X1098" s="90">
        <v>50200</v>
      </c>
      <c r="Y1098" t="str">
        <f t="shared" si="109"/>
        <v>03-2024</v>
      </c>
      <c r="Z1098">
        <f t="shared" si="110"/>
        <v>0</v>
      </c>
      <c r="AA1098">
        <f t="shared" si="111"/>
        <v>0</v>
      </c>
      <c r="AB1098" t="str">
        <f t="shared" si="112"/>
        <v>L24</v>
      </c>
      <c r="AC1098" t="str">
        <f t="shared" si="113"/>
        <v>L36</v>
      </c>
    </row>
    <row r="1099" spans="1:29">
      <c r="A1099" t="str">
        <f t="shared" si="108"/>
        <v>03-2024</v>
      </c>
      <c r="B1099" s="93">
        <v>45365</v>
      </c>
      <c r="C1099" s="90">
        <v>48000</v>
      </c>
      <c r="D1099" s="90">
        <v>47500</v>
      </c>
      <c r="E1099" s="90">
        <v>45700</v>
      </c>
      <c r="F1099" s="90">
        <v>42800</v>
      </c>
      <c r="G1099" s="90">
        <v>48800</v>
      </c>
      <c r="H1099" s="91" t="s">
        <v>25</v>
      </c>
      <c r="I1099" s="90">
        <v>46500</v>
      </c>
      <c r="J1099" s="90">
        <v>45300</v>
      </c>
      <c r="K1099" s="90">
        <v>49300</v>
      </c>
      <c r="L1099" s="91" t="s">
        <v>25</v>
      </c>
      <c r="M1099" s="90">
        <v>47300</v>
      </c>
      <c r="N1099" s="90">
        <v>49500</v>
      </c>
      <c r="O1099" s="90">
        <v>44400</v>
      </c>
      <c r="P1099" s="90">
        <v>44000</v>
      </c>
      <c r="Q1099" s="90">
        <v>42500</v>
      </c>
      <c r="R1099" s="90">
        <v>43200</v>
      </c>
      <c r="S1099" s="90">
        <v>43000</v>
      </c>
      <c r="T1099" s="90">
        <v>44900</v>
      </c>
      <c r="U1099" s="90">
        <v>46300</v>
      </c>
      <c r="V1099" s="90">
        <v>46800</v>
      </c>
      <c r="W1099" s="90">
        <v>48500</v>
      </c>
      <c r="X1099" s="90">
        <v>50200</v>
      </c>
      <c r="Y1099" t="str">
        <f t="shared" si="109"/>
        <v>03-2024</v>
      </c>
      <c r="Z1099">
        <f t="shared" si="110"/>
        <v>0</v>
      </c>
      <c r="AA1099">
        <f t="shared" si="111"/>
        <v>0</v>
      </c>
      <c r="AB1099" t="str">
        <f t="shared" si="112"/>
        <v>L24</v>
      </c>
      <c r="AC1099" t="str">
        <f t="shared" si="113"/>
        <v>L36</v>
      </c>
    </row>
    <row r="1100" spans="1:29">
      <c r="A1100" t="str">
        <f t="shared" si="108"/>
        <v>03-2024</v>
      </c>
      <c r="B1100" s="93">
        <v>45366</v>
      </c>
      <c r="C1100" s="90">
        <v>47900</v>
      </c>
      <c r="D1100" s="90">
        <v>47500</v>
      </c>
      <c r="E1100" s="90">
        <v>45500</v>
      </c>
      <c r="F1100" s="90">
        <v>42800</v>
      </c>
      <c r="G1100" s="90">
        <v>48700</v>
      </c>
      <c r="H1100" s="91" t="s">
        <v>25</v>
      </c>
      <c r="I1100" s="90">
        <v>46500</v>
      </c>
      <c r="J1100" s="90">
        <v>45200</v>
      </c>
      <c r="K1100" s="90">
        <v>49300</v>
      </c>
      <c r="L1100" s="91" t="s">
        <v>25</v>
      </c>
      <c r="M1100" s="90">
        <v>47000</v>
      </c>
      <c r="N1100" s="90">
        <v>49500</v>
      </c>
      <c r="O1100" s="90">
        <v>44200</v>
      </c>
      <c r="P1100" s="90">
        <v>43800</v>
      </c>
      <c r="Q1100" s="90">
        <v>42200</v>
      </c>
      <c r="R1100" s="90">
        <v>43000</v>
      </c>
      <c r="S1100" s="90">
        <v>42800</v>
      </c>
      <c r="T1100" s="90">
        <v>44900</v>
      </c>
      <c r="U1100" s="90">
        <v>46000</v>
      </c>
      <c r="V1100" s="90">
        <v>46800</v>
      </c>
      <c r="W1100" s="90">
        <v>48400</v>
      </c>
      <c r="X1100" s="90">
        <v>49900</v>
      </c>
      <c r="Y1100" t="str">
        <f t="shared" si="109"/>
        <v>03-2024</v>
      </c>
      <c r="Z1100">
        <f t="shared" si="110"/>
        <v>0</v>
      </c>
      <c r="AA1100">
        <f t="shared" si="111"/>
        <v>0</v>
      </c>
      <c r="AB1100" t="str">
        <f t="shared" si="112"/>
        <v>L24</v>
      </c>
      <c r="AC1100" t="str">
        <f t="shared" si="113"/>
        <v>L36</v>
      </c>
    </row>
    <row r="1101" spans="1:29">
      <c r="A1101" t="str">
        <f t="shared" si="108"/>
        <v>03-2024</v>
      </c>
      <c r="B1101" s="93">
        <v>45367</v>
      </c>
      <c r="C1101" s="90">
        <v>47600</v>
      </c>
      <c r="D1101" s="90">
        <v>47500</v>
      </c>
      <c r="E1101" s="90">
        <v>45700</v>
      </c>
      <c r="F1101" s="90">
        <v>42700</v>
      </c>
      <c r="G1101" s="90">
        <v>48700</v>
      </c>
      <c r="H1101" s="91" t="s">
        <v>25</v>
      </c>
      <c r="I1101" s="90">
        <v>46500</v>
      </c>
      <c r="J1101" s="90">
        <v>45200</v>
      </c>
      <c r="K1101" s="90">
        <v>49000</v>
      </c>
      <c r="L1101" s="91" t="s">
        <v>25</v>
      </c>
      <c r="M1101" s="90">
        <v>46900</v>
      </c>
      <c r="N1101" s="90">
        <v>49400</v>
      </c>
      <c r="O1101" s="90">
        <v>44300</v>
      </c>
      <c r="P1101" s="90">
        <v>43800</v>
      </c>
      <c r="Q1101" s="90">
        <v>42200</v>
      </c>
      <c r="R1101" s="90">
        <v>43000</v>
      </c>
      <c r="S1101" s="90">
        <v>42800</v>
      </c>
      <c r="T1101" s="90">
        <v>44800</v>
      </c>
      <c r="U1101" s="90">
        <v>46000</v>
      </c>
      <c r="V1101" s="90">
        <v>46800</v>
      </c>
      <c r="W1101" s="90">
        <v>48400</v>
      </c>
      <c r="X1101" s="90">
        <v>49900</v>
      </c>
      <c r="Y1101" t="str">
        <f t="shared" si="109"/>
        <v>03-2024</v>
      </c>
      <c r="Z1101">
        <f t="shared" si="110"/>
        <v>0</v>
      </c>
      <c r="AA1101">
        <f t="shared" si="111"/>
        <v>0</v>
      </c>
      <c r="AB1101" t="str">
        <f t="shared" si="112"/>
        <v>L24</v>
      </c>
      <c r="AC1101" t="str">
        <f t="shared" si="113"/>
        <v>L36</v>
      </c>
    </row>
    <row r="1102" spans="1:29">
      <c r="A1102" t="str">
        <f t="shared" si="108"/>
        <v>03-2024</v>
      </c>
      <c r="B1102" s="93">
        <v>45368</v>
      </c>
      <c r="C1102" s="90" t="s">
        <v>24</v>
      </c>
      <c r="D1102" s="90" t="s">
        <v>24</v>
      </c>
      <c r="E1102" s="90" t="s">
        <v>24</v>
      </c>
      <c r="F1102" s="90" t="s">
        <v>24</v>
      </c>
      <c r="G1102" s="90" t="s">
        <v>24</v>
      </c>
      <c r="H1102" s="90" t="s">
        <v>24</v>
      </c>
      <c r="I1102" s="90" t="s">
        <v>24</v>
      </c>
      <c r="J1102" s="90" t="s">
        <v>24</v>
      </c>
      <c r="K1102" s="90" t="s">
        <v>24</v>
      </c>
      <c r="L1102" s="90" t="s">
        <v>24</v>
      </c>
      <c r="M1102" s="90" t="s">
        <v>24</v>
      </c>
      <c r="N1102" s="90" t="s">
        <v>24</v>
      </c>
      <c r="O1102" s="90" t="s">
        <v>24</v>
      </c>
      <c r="P1102" s="90" t="s">
        <v>24</v>
      </c>
      <c r="Q1102" s="90" t="s">
        <v>24</v>
      </c>
      <c r="R1102" s="90" t="s">
        <v>24</v>
      </c>
      <c r="S1102" s="90" t="s">
        <v>24</v>
      </c>
      <c r="T1102" s="90" t="s">
        <v>24</v>
      </c>
      <c r="U1102" s="90" t="s">
        <v>24</v>
      </c>
      <c r="V1102" s="90" t="s">
        <v>24</v>
      </c>
      <c r="W1102" s="90" t="s">
        <v>24</v>
      </c>
      <c r="X1102" s="90" t="s">
        <v>24</v>
      </c>
      <c r="Y1102" t="str">
        <f t="shared" si="109"/>
        <v>03-2024</v>
      </c>
      <c r="Z1102">
        <f t="shared" si="110"/>
        <v>0</v>
      </c>
      <c r="AA1102">
        <f t="shared" si="111"/>
        <v>0</v>
      </c>
      <c r="AB1102" t="str">
        <f t="shared" si="112"/>
        <v>L24</v>
      </c>
      <c r="AC1102" t="str">
        <f t="shared" si="113"/>
        <v>L36</v>
      </c>
    </row>
    <row r="1103" spans="1:29">
      <c r="A1103" t="str">
        <f t="shared" si="108"/>
        <v>03-2024</v>
      </c>
      <c r="B1103" s="93">
        <v>45369</v>
      </c>
      <c r="C1103" s="90">
        <v>47400</v>
      </c>
      <c r="D1103" s="90">
        <v>47500</v>
      </c>
      <c r="E1103" s="90">
        <v>45500</v>
      </c>
      <c r="F1103" s="90">
        <v>42900</v>
      </c>
      <c r="G1103" s="90">
        <v>48500</v>
      </c>
      <c r="H1103" s="91" t="s">
        <v>25</v>
      </c>
      <c r="I1103" s="90">
        <v>46000</v>
      </c>
      <c r="J1103" s="90">
        <v>45200</v>
      </c>
      <c r="K1103" s="90">
        <v>49000</v>
      </c>
      <c r="L1103" s="91" t="s">
        <v>25</v>
      </c>
      <c r="M1103" s="90">
        <v>46600</v>
      </c>
      <c r="N1103" s="90">
        <v>49400</v>
      </c>
      <c r="O1103" s="90">
        <v>44000</v>
      </c>
      <c r="P1103" s="90">
        <v>43800</v>
      </c>
      <c r="Q1103" s="90">
        <v>42200</v>
      </c>
      <c r="R1103" s="90">
        <v>43000</v>
      </c>
      <c r="S1103" s="90">
        <v>42800</v>
      </c>
      <c r="T1103" s="90">
        <v>45000</v>
      </c>
      <c r="U1103" s="90">
        <v>46000</v>
      </c>
      <c r="V1103" s="90">
        <v>46800</v>
      </c>
      <c r="W1103" s="90">
        <v>48200</v>
      </c>
      <c r="X1103" s="90">
        <v>49900</v>
      </c>
      <c r="Y1103" t="str">
        <f t="shared" si="109"/>
        <v>03-2024</v>
      </c>
      <c r="Z1103">
        <f t="shared" si="110"/>
        <v>0</v>
      </c>
      <c r="AA1103">
        <f t="shared" si="111"/>
        <v>0</v>
      </c>
      <c r="AB1103" t="str">
        <f t="shared" si="112"/>
        <v>L24</v>
      </c>
      <c r="AC1103" t="str">
        <f t="shared" si="113"/>
        <v>L36</v>
      </c>
    </row>
    <row r="1104" spans="1:29">
      <c r="A1104" t="str">
        <f t="shared" si="108"/>
        <v>03-2024</v>
      </c>
      <c r="B1104" s="93">
        <v>45370</v>
      </c>
      <c r="C1104" s="90">
        <v>47300</v>
      </c>
      <c r="D1104" s="90">
        <v>47500</v>
      </c>
      <c r="E1104" s="90">
        <v>45500</v>
      </c>
      <c r="F1104" s="90">
        <v>43100</v>
      </c>
      <c r="G1104" s="90">
        <v>48500</v>
      </c>
      <c r="H1104" s="91" t="s">
        <v>25</v>
      </c>
      <c r="I1104" s="90">
        <v>45500</v>
      </c>
      <c r="J1104" s="90">
        <v>45000</v>
      </c>
      <c r="K1104" s="90">
        <v>48700</v>
      </c>
      <c r="L1104" s="91" t="s">
        <v>25</v>
      </c>
      <c r="M1104" s="90">
        <v>46600</v>
      </c>
      <c r="N1104" s="90">
        <v>49300</v>
      </c>
      <c r="O1104" s="90">
        <v>44000</v>
      </c>
      <c r="P1104" s="90">
        <v>43800</v>
      </c>
      <c r="Q1104" s="90">
        <v>42200</v>
      </c>
      <c r="R1104" s="90">
        <v>42900</v>
      </c>
      <c r="S1104" s="90">
        <v>42800</v>
      </c>
      <c r="T1104" s="90">
        <v>45200</v>
      </c>
      <c r="U1104" s="90">
        <v>46000</v>
      </c>
      <c r="V1104" s="90">
        <v>46800</v>
      </c>
      <c r="W1104" s="90">
        <v>48200</v>
      </c>
      <c r="X1104" s="90">
        <v>49900</v>
      </c>
      <c r="Y1104" t="str">
        <f t="shared" si="109"/>
        <v>03-2024</v>
      </c>
      <c r="Z1104">
        <f t="shared" si="110"/>
        <v>0</v>
      </c>
      <c r="AA1104">
        <f t="shared" si="111"/>
        <v>0</v>
      </c>
      <c r="AB1104" t="str">
        <f t="shared" si="112"/>
        <v>L24</v>
      </c>
      <c r="AC1104" t="str">
        <f t="shared" si="113"/>
        <v>L36</v>
      </c>
    </row>
    <row r="1105" spans="1:29">
      <c r="A1105" t="str">
        <f t="shared" si="108"/>
        <v>03-2024</v>
      </c>
      <c r="B1105" s="93">
        <v>45371</v>
      </c>
      <c r="C1105" s="90">
        <v>47300</v>
      </c>
      <c r="D1105" s="90">
        <v>47500</v>
      </c>
      <c r="E1105" s="90">
        <v>45600</v>
      </c>
      <c r="F1105" s="90">
        <v>43100</v>
      </c>
      <c r="G1105" s="90">
        <v>48500</v>
      </c>
      <c r="H1105" s="91" t="s">
        <v>25</v>
      </c>
      <c r="I1105" s="90">
        <v>45500</v>
      </c>
      <c r="J1105" s="90">
        <v>45200</v>
      </c>
      <c r="K1105" s="90">
        <v>48700</v>
      </c>
      <c r="L1105" s="91" t="s">
        <v>25</v>
      </c>
      <c r="M1105" s="90">
        <v>46700</v>
      </c>
      <c r="N1105" s="90">
        <v>49300</v>
      </c>
      <c r="O1105" s="90">
        <v>44400</v>
      </c>
      <c r="P1105" s="90">
        <v>43800</v>
      </c>
      <c r="Q1105" s="90">
        <v>42300</v>
      </c>
      <c r="R1105" s="90">
        <v>42700</v>
      </c>
      <c r="S1105" s="90">
        <v>42800</v>
      </c>
      <c r="T1105" s="90">
        <v>45200</v>
      </c>
      <c r="U1105" s="90">
        <v>45800</v>
      </c>
      <c r="V1105" s="90">
        <v>46800</v>
      </c>
      <c r="W1105" s="90">
        <v>48100</v>
      </c>
      <c r="X1105" s="90">
        <v>49900</v>
      </c>
      <c r="Y1105" t="str">
        <f t="shared" si="109"/>
        <v>03-2024</v>
      </c>
      <c r="Z1105">
        <f t="shared" si="110"/>
        <v>0</v>
      </c>
      <c r="AA1105">
        <f t="shared" si="111"/>
        <v>0</v>
      </c>
      <c r="AB1105" t="str">
        <f t="shared" si="112"/>
        <v>L24</v>
      </c>
      <c r="AC1105" t="str">
        <f t="shared" si="113"/>
        <v>L36</v>
      </c>
    </row>
    <row r="1106" spans="1:29">
      <c r="A1106" t="str">
        <f t="shared" si="108"/>
        <v>03-2024</v>
      </c>
      <c r="B1106" s="93">
        <v>45372</v>
      </c>
      <c r="C1106" s="90">
        <v>47100</v>
      </c>
      <c r="D1106" s="90">
        <v>47500</v>
      </c>
      <c r="E1106" s="90">
        <v>45800</v>
      </c>
      <c r="F1106" s="90">
        <v>43300</v>
      </c>
      <c r="G1106" s="90">
        <v>48500</v>
      </c>
      <c r="H1106" s="91" t="s">
        <v>25</v>
      </c>
      <c r="I1106" s="90">
        <v>45500</v>
      </c>
      <c r="J1106" s="90">
        <v>45300</v>
      </c>
      <c r="K1106" s="90">
        <v>48600</v>
      </c>
      <c r="L1106" s="91" t="s">
        <v>25</v>
      </c>
      <c r="M1106" s="90">
        <v>46900</v>
      </c>
      <c r="N1106" s="90">
        <v>49000</v>
      </c>
      <c r="O1106" s="90">
        <v>44700</v>
      </c>
      <c r="P1106" s="90">
        <v>44500</v>
      </c>
      <c r="Q1106" s="90">
        <v>42500</v>
      </c>
      <c r="R1106" s="90">
        <v>42700</v>
      </c>
      <c r="S1106" s="90">
        <v>43000</v>
      </c>
      <c r="T1106" s="90">
        <v>45300</v>
      </c>
      <c r="U1106" s="90">
        <v>45800</v>
      </c>
      <c r="V1106" s="90">
        <v>46800</v>
      </c>
      <c r="W1106" s="90">
        <v>47900</v>
      </c>
      <c r="X1106" s="90">
        <v>49900</v>
      </c>
      <c r="Y1106" t="str">
        <f t="shared" si="109"/>
        <v>03-2024</v>
      </c>
      <c r="Z1106">
        <f t="shared" si="110"/>
        <v>0</v>
      </c>
      <c r="AA1106">
        <f t="shared" si="111"/>
        <v>0</v>
      </c>
      <c r="AB1106" t="str">
        <f t="shared" si="112"/>
        <v>L24</v>
      </c>
      <c r="AC1106" t="str">
        <f t="shared" si="113"/>
        <v>L36</v>
      </c>
    </row>
    <row r="1107" spans="1:29">
      <c r="A1107" t="str">
        <f t="shared" si="108"/>
        <v>03-2024</v>
      </c>
      <c r="B1107" s="93">
        <v>45373</v>
      </c>
      <c r="C1107" s="90">
        <v>47100</v>
      </c>
      <c r="D1107" s="90">
        <v>47300</v>
      </c>
      <c r="E1107" s="90">
        <v>45800</v>
      </c>
      <c r="F1107" s="90">
        <v>43400</v>
      </c>
      <c r="G1107" s="90">
        <v>48700</v>
      </c>
      <c r="H1107" s="91" t="s">
        <v>25</v>
      </c>
      <c r="I1107" s="90">
        <v>45500</v>
      </c>
      <c r="J1107" s="90">
        <v>45300</v>
      </c>
      <c r="K1107" s="90">
        <v>48700</v>
      </c>
      <c r="L1107" s="91" t="s">
        <v>25</v>
      </c>
      <c r="M1107" s="90">
        <v>46800</v>
      </c>
      <c r="N1107" s="90">
        <v>49000</v>
      </c>
      <c r="O1107" s="90">
        <v>44600</v>
      </c>
      <c r="P1107" s="90">
        <v>44300</v>
      </c>
      <c r="Q1107" s="90">
        <v>42300</v>
      </c>
      <c r="R1107" s="90">
        <v>42700</v>
      </c>
      <c r="S1107" s="90">
        <v>43000</v>
      </c>
      <c r="T1107" s="90">
        <v>45500</v>
      </c>
      <c r="U1107" s="90">
        <v>45800</v>
      </c>
      <c r="V1107" s="90">
        <v>46800</v>
      </c>
      <c r="W1107" s="90">
        <v>47900</v>
      </c>
      <c r="X1107" s="90">
        <v>49700</v>
      </c>
      <c r="Y1107" t="str">
        <f t="shared" si="109"/>
        <v>03-2024</v>
      </c>
      <c r="Z1107">
        <f t="shared" si="110"/>
        <v>0</v>
      </c>
      <c r="AA1107">
        <f t="shared" si="111"/>
        <v>0</v>
      </c>
      <c r="AB1107" t="str">
        <f t="shared" si="112"/>
        <v>L24</v>
      </c>
      <c r="AC1107" t="str">
        <f t="shared" si="113"/>
        <v>L36</v>
      </c>
    </row>
    <row r="1108" spans="1:29">
      <c r="A1108" t="str">
        <f t="shared" si="108"/>
        <v>03-2024</v>
      </c>
      <c r="B1108" s="93">
        <v>45374</v>
      </c>
      <c r="C1108" s="90">
        <v>47100</v>
      </c>
      <c r="D1108" s="90">
        <v>47300</v>
      </c>
      <c r="E1108" s="90">
        <v>45900</v>
      </c>
      <c r="F1108" s="90">
        <v>43500</v>
      </c>
      <c r="G1108" s="90">
        <v>48700</v>
      </c>
      <c r="H1108" s="91" t="s">
        <v>25</v>
      </c>
      <c r="I1108" s="90">
        <v>45500</v>
      </c>
      <c r="J1108" s="90">
        <v>45500</v>
      </c>
      <c r="K1108" s="90">
        <v>48700</v>
      </c>
      <c r="L1108" s="91" t="s">
        <v>25</v>
      </c>
      <c r="M1108" s="90">
        <v>46900</v>
      </c>
      <c r="N1108" s="90">
        <v>49000</v>
      </c>
      <c r="O1108" s="90">
        <v>44600</v>
      </c>
      <c r="P1108" s="90">
        <v>44500</v>
      </c>
      <c r="Q1108" s="90">
        <v>42500</v>
      </c>
      <c r="R1108" s="90">
        <v>42900</v>
      </c>
      <c r="S1108" s="90">
        <v>43100</v>
      </c>
      <c r="T1108" s="90">
        <v>45600</v>
      </c>
      <c r="U1108" s="90">
        <v>46100</v>
      </c>
      <c r="V1108" s="90">
        <v>46800</v>
      </c>
      <c r="W1108" s="90">
        <v>47900</v>
      </c>
      <c r="X1108" s="90">
        <v>49700</v>
      </c>
      <c r="Y1108" t="str">
        <f t="shared" si="109"/>
        <v>03-2024</v>
      </c>
      <c r="Z1108">
        <f t="shared" si="110"/>
        <v>0</v>
      </c>
      <c r="AA1108">
        <f t="shared" si="111"/>
        <v>0</v>
      </c>
      <c r="AB1108" t="str">
        <f t="shared" si="112"/>
        <v>L24</v>
      </c>
      <c r="AC1108" t="str">
        <f t="shared" si="113"/>
        <v>L36</v>
      </c>
    </row>
    <row r="1109" spans="1:29">
      <c r="A1109" t="str">
        <f t="shared" si="108"/>
        <v>03-2024</v>
      </c>
      <c r="B1109" s="93">
        <v>45375</v>
      </c>
      <c r="C1109" s="90" t="s">
        <v>24</v>
      </c>
      <c r="D1109" s="90" t="s">
        <v>24</v>
      </c>
      <c r="E1109" s="90" t="s">
        <v>24</v>
      </c>
      <c r="F1109" s="90" t="s">
        <v>24</v>
      </c>
      <c r="G1109" s="90" t="s">
        <v>24</v>
      </c>
      <c r="H1109" s="90" t="s">
        <v>24</v>
      </c>
      <c r="I1109" s="90" t="s">
        <v>24</v>
      </c>
      <c r="J1109" s="90" t="s">
        <v>24</v>
      </c>
      <c r="K1109" s="90" t="s">
        <v>24</v>
      </c>
      <c r="L1109" s="90" t="s">
        <v>24</v>
      </c>
      <c r="M1109" s="90" t="s">
        <v>24</v>
      </c>
      <c r="N1109" s="90" t="s">
        <v>24</v>
      </c>
      <c r="O1109" s="90" t="s">
        <v>24</v>
      </c>
      <c r="P1109" s="90" t="s">
        <v>24</v>
      </c>
      <c r="Q1109" s="90" t="s">
        <v>24</v>
      </c>
      <c r="R1109" s="90" t="s">
        <v>24</v>
      </c>
      <c r="S1109" s="90" t="s">
        <v>24</v>
      </c>
      <c r="T1109" s="90" t="s">
        <v>24</v>
      </c>
      <c r="U1109" s="90" t="s">
        <v>24</v>
      </c>
      <c r="V1109" s="90" t="s">
        <v>24</v>
      </c>
      <c r="W1109" s="90" t="s">
        <v>24</v>
      </c>
      <c r="X1109" s="90" t="s">
        <v>24</v>
      </c>
      <c r="Y1109" t="str">
        <f t="shared" si="109"/>
        <v>03-2024</v>
      </c>
      <c r="Z1109">
        <f t="shared" si="110"/>
        <v>0</v>
      </c>
      <c r="AA1109">
        <f t="shared" si="111"/>
        <v>0</v>
      </c>
      <c r="AB1109" t="str">
        <f t="shared" si="112"/>
        <v>L24</v>
      </c>
      <c r="AC1109" t="str">
        <f t="shared" si="113"/>
        <v>L36</v>
      </c>
    </row>
    <row r="1110" spans="1:29">
      <c r="A1110" t="str">
        <f t="shared" ref="A1110:A1173" si="114">TEXT(B1110,"mm-YYYY")</f>
        <v>03-2024</v>
      </c>
      <c r="B1110" s="93">
        <v>45376</v>
      </c>
      <c r="C1110" s="90" t="s">
        <v>24</v>
      </c>
      <c r="D1110" s="90" t="s">
        <v>24</v>
      </c>
      <c r="E1110" s="90" t="s">
        <v>24</v>
      </c>
      <c r="F1110" s="90" t="s">
        <v>24</v>
      </c>
      <c r="G1110" s="90" t="s">
        <v>24</v>
      </c>
      <c r="H1110" s="90" t="s">
        <v>24</v>
      </c>
      <c r="I1110" s="90" t="s">
        <v>24</v>
      </c>
      <c r="J1110" s="90" t="s">
        <v>24</v>
      </c>
      <c r="K1110" s="90" t="s">
        <v>24</v>
      </c>
      <c r="L1110" s="90" t="s">
        <v>24</v>
      </c>
      <c r="M1110" s="90" t="s">
        <v>24</v>
      </c>
      <c r="N1110" s="90" t="s">
        <v>24</v>
      </c>
      <c r="O1110" s="90" t="s">
        <v>24</v>
      </c>
      <c r="P1110" s="90" t="s">
        <v>24</v>
      </c>
      <c r="Q1110" s="90" t="s">
        <v>24</v>
      </c>
      <c r="R1110" s="90" t="s">
        <v>24</v>
      </c>
      <c r="S1110" s="90" t="s">
        <v>24</v>
      </c>
      <c r="T1110" s="90" t="s">
        <v>24</v>
      </c>
      <c r="U1110" s="90" t="s">
        <v>24</v>
      </c>
      <c r="V1110" s="90" t="s">
        <v>24</v>
      </c>
      <c r="W1110" s="90" t="s">
        <v>24</v>
      </c>
      <c r="X1110" s="90" t="s">
        <v>24</v>
      </c>
      <c r="Y1110" t="str">
        <f t="shared" ref="Y1110:Y1173" si="115">TEXT(B1110,"MM-YYYY")</f>
        <v>03-2024</v>
      </c>
      <c r="Z1110">
        <f t="shared" ref="Z1110:Z1173" si="116">_xlfn.XLOOKUP(Y1110,AN:AN,AP:AP,"")</f>
        <v>0</v>
      </c>
      <c r="AA1110">
        <f t="shared" ref="AA1110:AA1173" si="117">_xlfn.XLOOKUP(Y1110,AN:AN,AQ:AQ,"")</f>
        <v>0</v>
      </c>
      <c r="AB1110" t="str">
        <f t="shared" ref="AB1110:AB1173" si="118">_xlfn.XLOOKUP(Y1110,AN:AN,AR:AR,"")</f>
        <v>L24</v>
      </c>
      <c r="AC1110" t="str">
        <f t="shared" ref="AC1110:AC1173" si="119">_xlfn.XLOOKUP(Y1110,AN:AN,AS:AS,"")</f>
        <v>L36</v>
      </c>
    </row>
    <row r="1111" spans="1:29">
      <c r="A1111" t="str">
        <f t="shared" si="114"/>
        <v>03-2024</v>
      </c>
      <c r="B1111" s="93">
        <v>45377</v>
      </c>
      <c r="C1111" s="90" t="s">
        <v>24</v>
      </c>
      <c r="D1111" s="90" t="s">
        <v>24</v>
      </c>
      <c r="E1111" s="90" t="s">
        <v>24</v>
      </c>
      <c r="F1111" s="90" t="s">
        <v>24</v>
      </c>
      <c r="G1111" s="90" t="s">
        <v>24</v>
      </c>
      <c r="H1111" s="90" t="s">
        <v>24</v>
      </c>
      <c r="I1111" s="90" t="s">
        <v>24</v>
      </c>
      <c r="J1111" s="90" t="s">
        <v>24</v>
      </c>
      <c r="K1111" s="90" t="s">
        <v>24</v>
      </c>
      <c r="L1111" s="90" t="s">
        <v>24</v>
      </c>
      <c r="M1111" s="90" t="s">
        <v>24</v>
      </c>
      <c r="N1111" s="90" t="s">
        <v>24</v>
      </c>
      <c r="O1111" s="90" t="s">
        <v>24</v>
      </c>
      <c r="P1111" s="90" t="s">
        <v>24</v>
      </c>
      <c r="Q1111" s="90" t="s">
        <v>24</v>
      </c>
      <c r="R1111" s="90" t="s">
        <v>24</v>
      </c>
      <c r="S1111" s="90" t="s">
        <v>24</v>
      </c>
      <c r="T1111" s="90" t="s">
        <v>24</v>
      </c>
      <c r="U1111" s="90" t="s">
        <v>24</v>
      </c>
      <c r="V1111" s="90" t="s">
        <v>24</v>
      </c>
      <c r="W1111" s="90" t="s">
        <v>24</v>
      </c>
      <c r="X1111" s="90" t="s">
        <v>24</v>
      </c>
      <c r="Y1111" t="str">
        <f t="shared" si="115"/>
        <v>03-2024</v>
      </c>
      <c r="Z1111">
        <f t="shared" si="116"/>
        <v>0</v>
      </c>
      <c r="AA1111">
        <f t="shared" si="117"/>
        <v>0</v>
      </c>
      <c r="AB1111" t="str">
        <f t="shared" si="118"/>
        <v>L24</v>
      </c>
      <c r="AC1111" t="str">
        <f t="shared" si="119"/>
        <v>L36</v>
      </c>
    </row>
    <row r="1112" spans="1:29">
      <c r="A1112" t="str">
        <f t="shared" si="114"/>
        <v>03-2024</v>
      </c>
      <c r="B1112" s="93">
        <v>45378</v>
      </c>
      <c r="C1112" s="90">
        <v>47100</v>
      </c>
      <c r="D1112" s="90">
        <v>47300</v>
      </c>
      <c r="E1112" s="90">
        <v>46100</v>
      </c>
      <c r="F1112" s="90">
        <v>43800</v>
      </c>
      <c r="G1112" s="90">
        <v>48700</v>
      </c>
      <c r="H1112" s="91" t="s">
        <v>25</v>
      </c>
      <c r="I1112" s="90">
        <v>46000</v>
      </c>
      <c r="J1112" s="90">
        <v>45800</v>
      </c>
      <c r="K1112" s="90">
        <v>48700</v>
      </c>
      <c r="L1112" s="91" t="s">
        <v>25</v>
      </c>
      <c r="M1112" s="90">
        <v>47100</v>
      </c>
      <c r="N1112" s="90">
        <v>49000</v>
      </c>
      <c r="O1112" s="90">
        <v>44900</v>
      </c>
      <c r="P1112" s="90">
        <v>44500</v>
      </c>
      <c r="Q1112" s="90">
        <v>42800</v>
      </c>
      <c r="R1112" s="90">
        <v>43300</v>
      </c>
      <c r="S1112" s="90">
        <v>43000</v>
      </c>
      <c r="T1112" s="90">
        <v>45800</v>
      </c>
      <c r="U1112" s="90">
        <v>46300</v>
      </c>
      <c r="V1112" s="90">
        <v>46800</v>
      </c>
      <c r="W1112" s="90">
        <v>47900</v>
      </c>
      <c r="X1112" s="90">
        <v>49700</v>
      </c>
      <c r="Y1112" t="str">
        <f t="shared" si="115"/>
        <v>03-2024</v>
      </c>
      <c r="Z1112">
        <f t="shared" si="116"/>
        <v>0</v>
      </c>
      <c r="AA1112">
        <f t="shared" si="117"/>
        <v>0</v>
      </c>
      <c r="AB1112" t="str">
        <f t="shared" si="118"/>
        <v>L24</v>
      </c>
      <c r="AC1112" t="str">
        <f t="shared" si="119"/>
        <v>L36</v>
      </c>
    </row>
    <row r="1113" spans="1:29">
      <c r="A1113" t="str">
        <f t="shared" si="114"/>
        <v>03-2024</v>
      </c>
      <c r="B1113" s="93">
        <v>45379</v>
      </c>
      <c r="C1113" s="90">
        <v>47300</v>
      </c>
      <c r="D1113" s="90">
        <v>47500</v>
      </c>
      <c r="E1113" s="90">
        <v>46300</v>
      </c>
      <c r="F1113" s="90">
        <v>44000</v>
      </c>
      <c r="G1113" s="90">
        <v>48900</v>
      </c>
      <c r="H1113" s="91" t="s">
        <v>25</v>
      </c>
      <c r="I1113" s="90">
        <v>46000</v>
      </c>
      <c r="J1113" s="90">
        <v>45900</v>
      </c>
      <c r="K1113" s="90">
        <v>48900</v>
      </c>
      <c r="L1113" s="91" t="s">
        <v>25</v>
      </c>
      <c r="M1113" s="90">
        <v>47400</v>
      </c>
      <c r="N1113" s="90">
        <v>49100</v>
      </c>
      <c r="O1113" s="90">
        <v>44800</v>
      </c>
      <c r="P1113" s="90">
        <v>45100</v>
      </c>
      <c r="Q1113" s="90">
        <v>43000</v>
      </c>
      <c r="R1113" s="90">
        <v>43500</v>
      </c>
      <c r="S1113" s="90">
        <v>43300</v>
      </c>
      <c r="T1113" s="90">
        <v>45900</v>
      </c>
      <c r="U1113" s="90">
        <v>46700</v>
      </c>
      <c r="V1113" s="90">
        <v>46800</v>
      </c>
      <c r="W1113" s="90">
        <v>48000</v>
      </c>
      <c r="X1113" s="90">
        <v>49700</v>
      </c>
      <c r="Y1113" t="str">
        <f t="shared" si="115"/>
        <v>03-2024</v>
      </c>
      <c r="Z1113">
        <f t="shared" si="116"/>
        <v>0</v>
      </c>
      <c r="AA1113">
        <f t="shared" si="117"/>
        <v>0</v>
      </c>
      <c r="AB1113" t="str">
        <f t="shared" si="118"/>
        <v>L24</v>
      </c>
      <c r="AC1113" t="str">
        <f t="shared" si="119"/>
        <v>L36</v>
      </c>
    </row>
    <row r="1114" spans="1:29">
      <c r="A1114" t="str">
        <f t="shared" si="114"/>
        <v>03-2024</v>
      </c>
      <c r="B1114" s="93">
        <v>45380</v>
      </c>
      <c r="C1114" s="90">
        <v>47300</v>
      </c>
      <c r="D1114" s="90">
        <v>47500</v>
      </c>
      <c r="E1114" s="90">
        <v>46200</v>
      </c>
      <c r="F1114" s="90">
        <v>43900</v>
      </c>
      <c r="G1114" s="90">
        <v>48900</v>
      </c>
      <c r="H1114" s="91" t="s">
        <v>25</v>
      </c>
      <c r="I1114" s="90">
        <v>46000</v>
      </c>
      <c r="J1114" s="90">
        <v>45900</v>
      </c>
      <c r="K1114" s="90">
        <v>48900</v>
      </c>
      <c r="L1114" s="91" t="s">
        <v>25</v>
      </c>
      <c r="M1114" s="90">
        <v>47400</v>
      </c>
      <c r="N1114" s="90">
        <v>49100</v>
      </c>
      <c r="O1114" s="90">
        <v>44900</v>
      </c>
      <c r="P1114" s="90">
        <v>45100</v>
      </c>
      <c r="Q1114" s="90">
        <v>42800</v>
      </c>
      <c r="R1114" s="90">
        <v>43400</v>
      </c>
      <c r="S1114" s="90">
        <v>43300</v>
      </c>
      <c r="T1114" s="90">
        <v>46000</v>
      </c>
      <c r="U1114" s="90">
        <v>46700</v>
      </c>
      <c r="V1114" s="90">
        <v>46800</v>
      </c>
      <c r="W1114" s="90">
        <v>48200</v>
      </c>
      <c r="X1114" s="90">
        <v>49900</v>
      </c>
      <c r="Y1114" t="str">
        <f t="shared" si="115"/>
        <v>03-2024</v>
      </c>
      <c r="Z1114">
        <f t="shared" si="116"/>
        <v>0</v>
      </c>
      <c r="AA1114">
        <f t="shared" si="117"/>
        <v>0</v>
      </c>
      <c r="AB1114" t="str">
        <f t="shared" si="118"/>
        <v>L24</v>
      </c>
      <c r="AC1114" t="str">
        <f t="shared" si="119"/>
        <v>L36</v>
      </c>
    </row>
    <row r="1115" spans="1:29">
      <c r="A1115" t="str">
        <f t="shared" si="114"/>
        <v>03-2024</v>
      </c>
      <c r="B1115" s="93">
        <v>45381</v>
      </c>
      <c r="C1115" s="90">
        <v>47300</v>
      </c>
      <c r="D1115" s="90">
        <v>47500</v>
      </c>
      <c r="E1115" s="90">
        <v>46300</v>
      </c>
      <c r="F1115" s="90">
        <v>44000</v>
      </c>
      <c r="G1115" s="90">
        <v>48900</v>
      </c>
      <c r="H1115" s="91" t="s">
        <v>25</v>
      </c>
      <c r="I1115" s="90">
        <v>46000</v>
      </c>
      <c r="J1115" s="90">
        <v>46000</v>
      </c>
      <c r="K1115" s="90">
        <v>48900</v>
      </c>
      <c r="L1115" s="91" t="s">
        <v>25</v>
      </c>
      <c r="M1115" s="90">
        <v>47400</v>
      </c>
      <c r="N1115" s="90">
        <v>49100</v>
      </c>
      <c r="O1115" s="90">
        <v>44900</v>
      </c>
      <c r="P1115" s="90">
        <v>45100</v>
      </c>
      <c r="Q1115" s="90">
        <v>42900</v>
      </c>
      <c r="R1115" s="90">
        <v>43400</v>
      </c>
      <c r="S1115" s="90">
        <v>43300</v>
      </c>
      <c r="T1115" s="90">
        <v>46100</v>
      </c>
      <c r="U1115" s="90">
        <v>46700</v>
      </c>
      <c r="V1115" s="90">
        <v>46800</v>
      </c>
      <c r="W1115" s="90">
        <v>48200</v>
      </c>
      <c r="X1115" s="90">
        <v>49900</v>
      </c>
      <c r="Y1115" t="str">
        <f t="shared" si="115"/>
        <v>03-2024</v>
      </c>
      <c r="Z1115">
        <f t="shared" si="116"/>
        <v>0</v>
      </c>
      <c r="AA1115">
        <f t="shared" si="117"/>
        <v>0</v>
      </c>
      <c r="AB1115" t="str">
        <f t="shared" si="118"/>
        <v>L24</v>
      </c>
      <c r="AC1115" t="str">
        <f t="shared" si="119"/>
        <v>L36</v>
      </c>
    </row>
    <row r="1116" spans="1:29">
      <c r="A1116" t="str">
        <f t="shared" si="114"/>
        <v>03-2024</v>
      </c>
      <c r="B1116" s="93">
        <v>45382</v>
      </c>
      <c r="C1116" s="90" t="s">
        <v>24</v>
      </c>
      <c r="D1116" s="90" t="s">
        <v>24</v>
      </c>
      <c r="E1116" s="90" t="s">
        <v>24</v>
      </c>
      <c r="F1116" s="90" t="s">
        <v>24</v>
      </c>
      <c r="G1116" s="90" t="s">
        <v>24</v>
      </c>
      <c r="H1116" s="90" t="s">
        <v>24</v>
      </c>
      <c r="I1116" s="90" t="s">
        <v>24</v>
      </c>
      <c r="J1116" s="90" t="s">
        <v>24</v>
      </c>
      <c r="K1116" s="90" t="s">
        <v>24</v>
      </c>
      <c r="L1116" s="90" t="s">
        <v>24</v>
      </c>
      <c r="M1116" s="90" t="s">
        <v>24</v>
      </c>
      <c r="N1116" s="90" t="s">
        <v>24</v>
      </c>
      <c r="O1116" s="90" t="s">
        <v>24</v>
      </c>
      <c r="P1116" s="90" t="s">
        <v>24</v>
      </c>
      <c r="Q1116" s="90" t="s">
        <v>24</v>
      </c>
      <c r="R1116" s="90" t="s">
        <v>24</v>
      </c>
      <c r="S1116" s="90" t="s">
        <v>24</v>
      </c>
      <c r="T1116" s="90" t="s">
        <v>24</v>
      </c>
      <c r="U1116" s="90" t="s">
        <v>24</v>
      </c>
      <c r="V1116" s="90" t="s">
        <v>24</v>
      </c>
      <c r="W1116" s="90" t="s">
        <v>24</v>
      </c>
      <c r="X1116" s="90" t="s">
        <v>24</v>
      </c>
      <c r="Y1116" t="str">
        <f t="shared" si="115"/>
        <v>03-2024</v>
      </c>
      <c r="Z1116">
        <f t="shared" si="116"/>
        <v>0</v>
      </c>
      <c r="AA1116">
        <f t="shared" si="117"/>
        <v>0</v>
      </c>
      <c r="AB1116" t="str">
        <f t="shared" si="118"/>
        <v>L24</v>
      </c>
      <c r="AC1116" t="str">
        <f t="shared" si="119"/>
        <v>L36</v>
      </c>
    </row>
    <row r="1117" spans="1:29">
      <c r="A1117" t="str">
        <f t="shared" si="114"/>
        <v>04-2024</v>
      </c>
      <c r="B1117" s="93">
        <v>45383</v>
      </c>
      <c r="C1117" s="90">
        <v>47700</v>
      </c>
      <c r="D1117" s="90">
        <v>47500</v>
      </c>
      <c r="E1117" s="90">
        <v>46800</v>
      </c>
      <c r="F1117" s="90">
        <v>44400</v>
      </c>
      <c r="G1117" s="90">
        <v>48900</v>
      </c>
      <c r="H1117" s="91" t="s">
        <v>25</v>
      </c>
      <c r="I1117" s="90">
        <v>46200</v>
      </c>
      <c r="J1117" s="90">
        <v>46500</v>
      </c>
      <c r="K1117" s="90">
        <v>49000</v>
      </c>
      <c r="L1117" s="91" t="s">
        <v>25</v>
      </c>
      <c r="M1117" s="90">
        <v>47600</v>
      </c>
      <c r="N1117" s="90">
        <v>49300</v>
      </c>
      <c r="O1117" s="90">
        <v>45400</v>
      </c>
      <c r="P1117" s="90">
        <v>45700</v>
      </c>
      <c r="Q1117" s="90">
        <v>43000</v>
      </c>
      <c r="R1117" s="90">
        <v>43600</v>
      </c>
      <c r="S1117" s="90">
        <v>43500</v>
      </c>
      <c r="T1117" s="90">
        <v>46500</v>
      </c>
      <c r="U1117" s="90">
        <v>46900</v>
      </c>
      <c r="V1117" s="90">
        <v>46800</v>
      </c>
      <c r="W1117" s="90">
        <v>48200</v>
      </c>
      <c r="X1117" s="90">
        <v>50600</v>
      </c>
      <c r="Y1117" t="str">
        <f t="shared" si="115"/>
        <v>04-2024</v>
      </c>
      <c r="Z1117">
        <f t="shared" si="116"/>
        <v>0</v>
      </c>
      <c r="AA1117">
        <f t="shared" si="117"/>
        <v>0</v>
      </c>
      <c r="AB1117" t="str">
        <f t="shared" si="118"/>
        <v>L24</v>
      </c>
      <c r="AC1117" t="str">
        <f t="shared" si="119"/>
        <v>L36</v>
      </c>
    </row>
    <row r="1118" spans="1:29">
      <c r="A1118" t="str">
        <f t="shared" si="114"/>
        <v>04-2024</v>
      </c>
      <c r="B1118" s="93">
        <v>45384</v>
      </c>
      <c r="C1118" s="90">
        <v>47800</v>
      </c>
      <c r="D1118" s="90">
        <v>48000</v>
      </c>
      <c r="E1118" s="90">
        <v>47500</v>
      </c>
      <c r="F1118" s="90">
        <v>45000</v>
      </c>
      <c r="G1118" s="90">
        <v>49500</v>
      </c>
      <c r="H1118" s="91" t="s">
        <v>25</v>
      </c>
      <c r="I1118" s="90">
        <v>46500</v>
      </c>
      <c r="J1118" s="90">
        <v>47000</v>
      </c>
      <c r="K1118" s="90">
        <v>49200</v>
      </c>
      <c r="L1118" s="91" t="s">
        <v>25</v>
      </c>
      <c r="M1118" s="90">
        <v>48400</v>
      </c>
      <c r="N1118" s="90">
        <v>49400</v>
      </c>
      <c r="O1118" s="90">
        <v>45900</v>
      </c>
      <c r="P1118" s="90">
        <v>45800</v>
      </c>
      <c r="Q1118" s="90">
        <v>43800</v>
      </c>
      <c r="R1118" s="90">
        <v>44200</v>
      </c>
      <c r="S1118" s="90">
        <v>44300</v>
      </c>
      <c r="T1118" s="90">
        <v>47100</v>
      </c>
      <c r="U1118" s="90">
        <v>47200</v>
      </c>
      <c r="V1118" s="90">
        <v>47800</v>
      </c>
      <c r="W1118" s="90">
        <v>48500</v>
      </c>
      <c r="X1118" s="90">
        <v>50600</v>
      </c>
      <c r="Y1118" t="str">
        <f t="shared" si="115"/>
        <v>04-2024</v>
      </c>
      <c r="Z1118">
        <f t="shared" si="116"/>
        <v>0</v>
      </c>
      <c r="AA1118">
        <f t="shared" si="117"/>
        <v>0</v>
      </c>
      <c r="AB1118" t="str">
        <f t="shared" si="118"/>
        <v>L24</v>
      </c>
      <c r="AC1118" t="str">
        <f t="shared" si="119"/>
        <v>L36</v>
      </c>
    </row>
    <row r="1119" spans="1:29">
      <c r="A1119" t="str">
        <f t="shared" si="114"/>
        <v>04-2024</v>
      </c>
      <c r="B1119" s="93">
        <v>45385</v>
      </c>
      <c r="C1119" s="90">
        <v>47800</v>
      </c>
      <c r="D1119" s="90">
        <v>48300</v>
      </c>
      <c r="E1119" s="90">
        <v>47800</v>
      </c>
      <c r="F1119" s="90">
        <v>45300</v>
      </c>
      <c r="G1119" s="90">
        <v>50700</v>
      </c>
      <c r="H1119" s="91" t="s">
        <v>25</v>
      </c>
      <c r="I1119" s="90">
        <v>47000</v>
      </c>
      <c r="J1119" s="90">
        <v>47500</v>
      </c>
      <c r="K1119" s="90">
        <v>49500</v>
      </c>
      <c r="L1119" s="91" t="s">
        <v>25</v>
      </c>
      <c r="M1119" s="90">
        <v>49000</v>
      </c>
      <c r="N1119" s="90">
        <v>49400</v>
      </c>
      <c r="O1119" s="90">
        <v>47000</v>
      </c>
      <c r="P1119" s="90">
        <v>46500</v>
      </c>
      <c r="Q1119" s="90">
        <v>44600</v>
      </c>
      <c r="R1119" s="90">
        <v>44900</v>
      </c>
      <c r="S1119" s="90">
        <v>44800</v>
      </c>
      <c r="T1119" s="90">
        <v>47500</v>
      </c>
      <c r="U1119" s="90">
        <v>47500</v>
      </c>
      <c r="V1119" s="90">
        <v>47800</v>
      </c>
      <c r="W1119" s="90">
        <v>48500</v>
      </c>
      <c r="X1119" s="90">
        <v>50600</v>
      </c>
      <c r="Y1119" t="str">
        <f t="shared" si="115"/>
        <v>04-2024</v>
      </c>
      <c r="Z1119">
        <f t="shared" si="116"/>
        <v>0</v>
      </c>
      <c r="AA1119">
        <f t="shared" si="117"/>
        <v>0</v>
      </c>
      <c r="AB1119" t="str">
        <f t="shared" si="118"/>
        <v>L24</v>
      </c>
      <c r="AC1119" t="str">
        <f t="shared" si="119"/>
        <v>L36</v>
      </c>
    </row>
    <row r="1120" spans="1:29">
      <c r="A1120" t="str">
        <f t="shared" si="114"/>
        <v>04-2024</v>
      </c>
      <c r="B1120" s="93">
        <v>45386</v>
      </c>
      <c r="C1120" s="90">
        <v>48000</v>
      </c>
      <c r="D1120" s="90">
        <v>48500</v>
      </c>
      <c r="E1120" s="90">
        <v>48300</v>
      </c>
      <c r="F1120" s="90">
        <v>46200</v>
      </c>
      <c r="G1120" s="90">
        <v>50700</v>
      </c>
      <c r="H1120" s="91" t="s">
        <v>25</v>
      </c>
      <c r="I1120" s="90">
        <v>47500</v>
      </c>
      <c r="J1120" s="90">
        <v>48200</v>
      </c>
      <c r="K1120" s="90">
        <v>50000</v>
      </c>
      <c r="L1120" s="91" t="s">
        <v>25</v>
      </c>
      <c r="M1120" s="90">
        <v>49600</v>
      </c>
      <c r="N1120" s="90">
        <v>49400</v>
      </c>
      <c r="O1120" s="90">
        <v>47500</v>
      </c>
      <c r="P1120" s="90">
        <v>47500</v>
      </c>
      <c r="Q1120" s="90">
        <v>44900</v>
      </c>
      <c r="R1120" s="90">
        <v>45200</v>
      </c>
      <c r="S1120" s="90">
        <v>45500</v>
      </c>
      <c r="T1120" s="90">
        <v>48300</v>
      </c>
      <c r="U1120" s="90">
        <v>47700</v>
      </c>
      <c r="V1120" s="90">
        <v>48300</v>
      </c>
      <c r="W1120" s="90">
        <v>49100</v>
      </c>
      <c r="X1120" s="90">
        <v>50700</v>
      </c>
      <c r="Y1120" t="str">
        <f t="shared" si="115"/>
        <v>04-2024</v>
      </c>
      <c r="Z1120">
        <f t="shared" si="116"/>
        <v>0</v>
      </c>
      <c r="AA1120">
        <f t="shared" si="117"/>
        <v>0</v>
      </c>
      <c r="AB1120" t="str">
        <f t="shared" si="118"/>
        <v>L24</v>
      </c>
      <c r="AC1120" t="str">
        <f t="shared" si="119"/>
        <v>L36</v>
      </c>
    </row>
    <row r="1121" spans="1:29">
      <c r="A1121" t="str">
        <f t="shared" si="114"/>
        <v>04-2024</v>
      </c>
      <c r="B1121" s="93">
        <v>45387</v>
      </c>
      <c r="C1121" s="90">
        <v>48700</v>
      </c>
      <c r="D1121" s="90">
        <v>48500</v>
      </c>
      <c r="E1121" s="90">
        <v>49500</v>
      </c>
      <c r="F1121" s="90">
        <v>47000</v>
      </c>
      <c r="G1121" s="90">
        <v>51800</v>
      </c>
      <c r="H1121" s="91" t="s">
        <v>25</v>
      </c>
      <c r="I1121" s="90">
        <v>48500</v>
      </c>
      <c r="J1121" s="90">
        <v>49300</v>
      </c>
      <c r="K1121" s="90">
        <v>50600</v>
      </c>
      <c r="L1121" s="91" t="s">
        <v>25</v>
      </c>
      <c r="M1121" s="90">
        <v>51000</v>
      </c>
      <c r="N1121" s="90">
        <v>50100</v>
      </c>
      <c r="O1121" s="90">
        <v>48200</v>
      </c>
      <c r="P1121" s="90">
        <v>49100</v>
      </c>
      <c r="Q1121" s="90">
        <v>46800</v>
      </c>
      <c r="R1121" s="90">
        <v>46800</v>
      </c>
      <c r="S1121" s="90">
        <v>47000</v>
      </c>
      <c r="T1121" s="90">
        <v>49100</v>
      </c>
      <c r="U1121" s="90">
        <v>49300</v>
      </c>
      <c r="V1121" s="90">
        <v>49800</v>
      </c>
      <c r="W1121" s="90">
        <v>50100</v>
      </c>
      <c r="X1121" s="90">
        <v>51800</v>
      </c>
      <c r="Y1121" t="str">
        <f t="shared" si="115"/>
        <v>04-2024</v>
      </c>
      <c r="Z1121">
        <f t="shared" si="116"/>
        <v>0</v>
      </c>
      <c r="AA1121">
        <f t="shared" si="117"/>
        <v>0</v>
      </c>
      <c r="AB1121" t="str">
        <f t="shared" si="118"/>
        <v>L24</v>
      </c>
      <c r="AC1121" t="str">
        <f t="shared" si="119"/>
        <v>L36</v>
      </c>
    </row>
    <row r="1122" spans="1:29">
      <c r="A1122" t="str">
        <f t="shared" si="114"/>
        <v>04-2024</v>
      </c>
      <c r="B1122" s="93">
        <v>45388</v>
      </c>
      <c r="C1122" s="90">
        <v>48700</v>
      </c>
      <c r="D1122" s="90">
        <v>48800</v>
      </c>
      <c r="E1122" s="90">
        <v>49700</v>
      </c>
      <c r="F1122" s="90">
        <v>46800</v>
      </c>
      <c r="G1122" s="90">
        <v>52100</v>
      </c>
      <c r="H1122" s="91" t="s">
        <v>25</v>
      </c>
      <c r="I1122" s="90">
        <v>48300</v>
      </c>
      <c r="J1122" s="90">
        <v>49200</v>
      </c>
      <c r="K1122" s="90">
        <v>50600</v>
      </c>
      <c r="L1122" s="91" t="s">
        <v>25</v>
      </c>
      <c r="M1122" s="90">
        <v>51000</v>
      </c>
      <c r="N1122" s="90">
        <v>50100</v>
      </c>
      <c r="O1122" s="90">
        <v>48800</v>
      </c>
      <c r="P1122" s="90">
        <v>48500</v>
      </c>
      <c r="Q1122" s="90">
        <v>46500</v>
      </c>
      <c r="R1122" s="90">
        <v>46600</v>
      </c>
      <c r="S1122" s="90">
        <v>47000</v>
      </c>
      <c r="T1122" s="90">
        <v>48900</v>
      </c>
      <c r="U1122" s="90">
        <v>49300</v>
      </c>
      <c r="V1122" s="90">
        <v>49800</v>
      </c>
      <c r="W1122" s="90">
        <v>50400</v>
      </c>
      <c r="X1122" s="90">
        <v>53000</v>
      </c>
      <c r="Y1122" t="str">
        <f t="shared" si="115"/>
        <v>04-2024</v>
      </c>
      <c r="Z1122">
        <f t="shared" si="116"/>
        <v>0</v>
      </c>
      <c r="AA1122">
        <f t="shared" si="117"/>
        <v>0</v>
      </c>
      <c r="AB1122" t="str">
        <f t="shared" si="118"/>
        <v>L24</v>
      </c>
      <c r="AC1122" t="str">
        <f t="shared" si="119"/>
        <v>L36</v>
      </c>
    </row>
    <row r="1123" spans="1:29">
      <c r="A1123" t="str">
        <f t="shared" si="114"/>
        <v>04-2024</v>
      </c>
      <c r="B1123" s="93">
        <v>45389</v>
      </c>
      <c r="C1123" s="90" t="s">
        <v>24</v>
      </c>
      <c r="D1123" s="90" t="s">
        <v>24</v>
      </c>
      <c r="E1123" s="90" t="s">
        <v>24</v>
      </c>
      <c r="F1123" s="90" t="s">
        <v>24</v>
      </c>
      <c r="G1123" s="90" t="s">
        <v>24</v>
      </c>
      <c r="H1123" s="90" t="s">
        <v>24</v>
      </c>
      <c r="I1123" s="90" t="s">
        <v>24</v>
      </c>
      <c r="J1123" s="90" t="s">
        <v>24</v>
      </c>
      <c r="K1123" s="90" t="s">
        <v>24</v>
      </c>
      <c r="L1123" s="90" t="s">
        <v>24</v>
      </c>
      <c r="M1123" s="90" t="s">
        <v>24</v>
      </c>
      <c r="N1123" s="90" t="s">
        <v>24</v>
      </c>
      <c r="O1123" s="90" t="s">
        <v>24</v>
      </c>
      <c r="P1123" s="90" t="s">
        <v>24</v>
      </c>
      <c r="Q1123" s="90" t="s">
        <v>24</v>
      </c>
      <c r="R1123" s="90" t="s">
        <v>24</v>
      </c>
      <c r="S1123" s="90" t="s">
        <v>24</v>
      </c>
      <c r="T1123" s="90" t="s">
        <v>24</v>
      </c>
      <c r="U1123" s="90" t="s">
        <v>24</v>
      </c>
      <c r="V1123" s="90" t="s">
        <v>24</v>
      </c>
      <c r="W1123" s="90" t="s">
        <v>24</v>
      </c>
      <c r="X1123" s="90" t="s">
        <v>24</v>
      </c>
      <c r="Y1123" t="str">
        <f t="shared" si="115"/>
        <v>04-2024</v>
      </c>
      <c r="Z1123">
        <f t="shared" si="116"/>
        <v>0</v>
      </c>
      <c r="AA1123">
        <f t="shared" si="117"/>
        <v>0</v>
      </c>
      <c r="AB1123" t="str">
        <f t="shared" si="118"/>
        <v>L24</v>
      </c>
      <c r="AC1123" t="str">
        <f t="shared" si="119"/>
        <v>L36</v>
      </c>
    </row>
    <row r="1124" spans="1:29">
      <c r="A1124" t="str">
        <f t="shared" si="114"/>
        <v>04-2024</v>
      </c>
      <c r="B1124" s="93">
        <v>45390</v>
      </c>
      <c r="C1124" s="90">
        <v>48300</v>
      </c>
      <c r="D1124" s="90">
        <v>48800</v>
      </c>
      <c r="E1124" s="90">
        <v>49700</v>
      </c>
      <c r="F1124" s="90">
        <v>47000</v>
      </c>
      <c r="G1124" s="90">
        <v>52100</v>
      </c>
      <c r="H1124" s="91" t="s">
        <v>25</v>
      </c>
      <c r="I1124" s="90">
        <v>48300</v>
      </c>
      <c r="J1124" s="90">
        <v>49000</v>
      </c>
      <c r="K1124" s="90">
        <v>50600</v>
      </c>
      <c r="L1124" s="91" t="s">
        <v>25</v>
      </c>
      <c r="M1124" s="90">
        <v>51000</v>
      </c>
      <c r="N1124" s="90">
        <v>49900</v>
      </c>
      <c r="O1124" s="90">
        <v>48900</v>
      </c>
      <c r="P1124" s="90">
        <v>48900</v>
      </c>
      <c r="Q1124" s="90">
        <v>46300</v>
      </c>
      <c r="R1124" s="90">
        <v>46300</v>
      </c>
      <c r="S1124" s="90">
        <v>46800</v>
      </c>
      <c r="T1124" s="90">
        <v>49100</v>
      </c>
      <c r="U1124" s="90">
        <v>49300</v>
      </c>
      <c r="V1124" s="90">
        <v>49300</v>
      </c>
      <c r="W1124" s="90">
        <v>50400</v>
      </c>
      <c r="X1124" s="90">
        <v>53300</v>
      </c>
      <c r="Y1124" t="str">
        <f t="shared" si="115"/>
        <v>04-2024</v>
      </c>
      <c r="Z1124">
        <f t="shared" si="116"/>
        <v>0</v>
      </c>
      <c r="AA1124">
        <f t="shared" si="117"/>
        <v>0</v>
      </c>
      <c r="AB1124" t="str">
        <f t="shared" si="118"/>
        <v>L24</v>
      </c>
      <c r="AC1124" t="str">
        <f t="shared" si="119"/>
        <v>L36</v>
      </c>
    </row>
    <row r="1125" spans="1:29">
      <c r="A1125" t="str">
        <f t="shared" si="114"/>
        <v>04-2024</v>
      </c>
      <c r="B1125" s="93">
        <v>45391</v>
      </c>
      <c r="C1125" s="90">
        <v>48300</v>
      </c>
      <c r="D1125" s="90">
        <v>48800</v>
      </c>
      <c r="E1125" s="90">
        <v>49300</v>
      </c>
      <c r="F1125" s="90">
        <v>46800</v>
      </c>
      <c r="G1125" s="90">
        <v>52100</v>
      </c>
      <c r="H1125" s="91" t="s">
        <v>25</v>
      </c>
      <c r="I1125" s="90">
        <v>48000</v>
      </c>
      <c r="J1125" s="90">
        <v>48700</v>
      </c>
      <c r="K1125" s="90">
        <v>50600</v>
      </c>
      <c r="L1125" s="91" t="s">
        <v>25</v>
      </c>
      <c r="M1125" s="90">
        <v>50700</v>
      </c>
      <c r="N1125" s="90">
        <v>49900</v>
      </c>
      <c r="O1125" s="90">
        <v>48500</v>
      </c>
      <c r="P1125" s="90">
        <v>48700</v>
      </c>
      <c r="Q1125" s="90">
        <v>46000</v>
      </c>
      <c r="R1125" s="90">
        <v>46000</v>
      </c>
      <c r="S1125" s="90">
        <v>46700</v>
      </c>
      <c r="T1125" s="90">
        <v>48900</v>
      </c>
      <c r="U1125" s="90">
        <v>49000</v>
      </c>
      <c r="V1125" s="90">
        <v>49300</v>
      </c>
      <c r="W1125" s="90">
        <v>50400</v>
      </c>
      <c r="X1125" s="90">
        <v>53300</v>
      </c>
      <c r="Y1125" t="str">
        <f t="shared" si="115"/>
        <v>04-2024</v>
      </c>
      <c r="Z1125">
        <f t="shared" si="116"/>
        <v>0</v>
      </c>
      <c r="AA1125">
        <f t="shared" si="117"/>
        <v>0</v>
      </c>
      <c r="AB1125" t="str">
        <f t="shared" si="118"/>
        <v>L24</v>
      </c>
      <c r="AC1125" t="str">
        <f t="shared" si="119"/>
        <v>L36</v>
      </c>
    </row>
    <row r="1126" spans="1:29">
      <c r="A1126" t="str">
        <f t="shared" si="114"/>
        <v>04-2024</v>
      </c>
      <c r="B1126" s="93">
        <v>45392</v>
      </c>
      <c r="C1126" s="90">
        <v>48300</v>
      </c>
      <c r="D1126" s="90">
        <v>48700</v>
      </c>
      <c r="E1126" s="90">
        <v>49100</v>
      </c>
      <c r="F1126" s="90">
        <v>46500</v>
      </c>
      <c r="G1126" s="90">
        <v>52000</v>
      </c>
      <c r="H1126" s="91" t="s">
        <v>25</v>
      </c>
      <c r="I1126" s="90">
        <v>48000</v>
      </c>
      <c r="J1126" s="90">
        <v>48500</v>
      </c>
      <c r="K1126" s="90">
        <v>50300</v>
      </c>
      <c r="L1126" s="91" t="s">
        <v>25</v>
      </c>
      <c r="M1126" s="90">
        <v>50300</v>
      </c>
      <c r="N1126" s="90">
        <v>49800</v>
      </c>
      <c r="O1126" s="90">
        <v>48000</v>
      </c>
      <c r="P1126" s="90">
        <v>48300</v>
      </c>
      <c r="Q1126" s="90">
        <v>45500</v>
      </c>
      <c r="R1126" s="90">
        <v>45700</v>
      </c>
      <c r="S1126" s="90">
        <v>46200</v>
      </c>
      <c r="T1126" s="90">
        <v>48600</v>
      </c>
      <c r="U1126" s="90">
        <v>48900</v>
      </c>
      <c r="V1126" s="90">
        <v>49300</v>
      </c>
      <c r="W1126" s="90">
        <v>50400</v>
      </c>
      <c r="X1126" s="90">
        <v>53300</v>
      </c>
      <c r="Y1126" t="str">
        <f t="shared" si="115"/>
        <v>04-2024</v>
      </c>
      <c r="Z1126">
        <f t="shared" si="116"/>
        <v>0</v>
      </c>
      <c r="AA1126">
        <f t="shared" si="117"/>
        <v>0</v>
      </c>
      <c r="AB1126" t="str">
        <f t="shared" si="118"/>
        <v>L24</v>
      </c>
      <c r="AC1126" t="str">
        <f t="shared" si="119"/>
        <v>L36</v>
      </c>
    </row>
    <row r="1127" spans="1:29">
      <c r="A1127" t="str">
        <f t="shared" si="114"/>
        <v>04-2024</v>
      </c>
      <c r="B1127" s="93">
        <v>45393</v>
      </c>
      <c r="C1127" s="90">
        <v>48300</v>
      </c>
      <c r="D1127" s="90">
        <v>48700</v>
      </c>
      <c r="E1127" s="90">
        <v>49200</v>
      </c>
      <c r="F1127" s="90">
        <v>46800</v>
      </c>
      <c r="G1127" s="90">
        <v>52000</v>
      </c>
      <c r="H1127" s="91" t="s">
        <v>25</v>
      </c>
      <c r="I1127" s="90">
        <v>48000</v>
      </c>
      <c r="J1127" s="90">
        <v>48400</v>
      </c>
      <c r="K1127" s="90">
        <v>50300</v>
      </c>
      <c r="L1127" s="91" t="s">
        <v>25</v>
      </c>
      <c r="M1127" s="90">
        <v>50300</v>
      </c>
      <c r="N1127" s="90">
        <v>49800</v>
      </c>
      <c r="O1127" s="90">
        <v>48100</v>
      </c>
      <c r="P1127" s="90">
        <v>48500</v>
      </c>
      <c r="Q1127" s="90">
        <v>45500</v>
      </c>
      <c r="R1127" s="90">
        <v>46000</v>
      </c>
      <c r="S1127" s="90">
        <v>46200</v>
      </c>
      <c r="T1127" s="90">
        <v>48900</v>
      </c>
      <c r="U1127" s="90">
        <v>48900</v>
      </c>
      <c r="V1127" s="90">
        <v>49300</v>
      </c>
      <c r="W1127" s="90">
        <v>50400</v>
      </c>
      <c r="X1127" s="90">
        <v>53300</v>
      </c>
      <c r="Y1127" t="str">
        <f t="shared" si="115"/>
        <v>04-2024</v>
      </c>
      <c r="Z1127">
        <f t="shared" si="116"/>
        <v>0</v>
      </c>
      <c r="AA1127">
        <f t="shared" si="117"/>
        <v>0</v>
      </c>
      <c r="AB1127" t="str">
        <f t="shared" si="118"/>
        <v>L24</v>
      </c>
      <c r="AC1127" t="str">
        <f t="shared" si="119"/>
        <v>L36</v>
      </c>
    </row>
    <row r="1128" spans="1:29">
      <c r="A1128" t="str">
        <f t="shared" si="114"/>
        <v>04-2024</v>
      </c>
      <c r="B1128" s="93">
        <v>45394</v>
      </c>
      <c r="C1128" s="90">
        <v>48100</v>
      </c>
      <c r="D1128" s="90">
        <v>48700</v>
      </c>
      <c r="E1128" s="90">
        <v>49000</v>
      </c>
      <c r="F1128" s="90">
        <v>46500</v>
      </c>
      <c r="G1128" s="90">
        <v>51600</v>
      </c>
      <c r="H1128" s="91" t="s">
        <v>25</v>
      </c>
      <c r="I1128" s="90">
        <v>47750</v>
      </c>
      <c r="J1128" s="90">
        <v>48300</v>
      </c>
      <c r="K1128" s="90">
        <v>50100</v>
      </c>
      <c r="L1128" s="91" t="s">
        <v>25</v>
      </c>
      <c r="M1128" s="90">
        <v>50100</v>
      </c>
      <c r="N1128" s="90">
        <v>49800</v>
      </c>
      <c r="O1128" s="90">
        <v>48200</v>
      </c>
      <c r="P1128" s="90">
        <v>48300</v>
      </c>
      <c r="Q1128" s="90">
        <v>45400</v>
      </c>
      <c r="R1128" s="90">
        <v>45900</v>
      </c>
      <c r="S1128" s="90">
        <v>46200</v>
      </c>
      <c r="T1128" s="90">
        <v>48600</v>
      </c>
      <c r="U1128" s="90">
        <v>48800</v>
      </c>
      <c r="V1128" s="90">
        <v>49300</v>
      </c>
      <c r="W1128" s="90">
        <v>50400</v>
      </c>
      <c r="X1128" s="90">
        <v>53300</v>
      </c>
      <c r="Y1128" t="str">
        <f t="shared" si="115"/>
        <v>04-2024</v>
      </c>
      <c r="Z1128">
        <f t="shared" si="116"/>
        <v>0</v>
      </c>
      <c r="AA1128">
        <f t="shared" si="117"/>
        <v>0</v>
      </c>
      <c r="AB1128" t="str">
        <f t="shared" si="118"/>
        <v>L24</v>
      </c>
      <c r="AC1128" t="str">
        <f t="shared" si="119"/>
        <v>L36</v>
      </c>
    </row>
    <row r="1129" spans="1:29">
      <c r="A1129" t="str">
        <f t="shared" si="114"/>
        <v>04-2024</v>
      </c>
      <c r="B1129" s="93">
        <v>45395</v>
      </c>
      <c r="C1129" s="90">
        <v>48100</v>
      </c>
      <c r="D1129" s="90">
        <v>48700</v>
      </c>
      <c r="E1129" s="90">
        <v>49100</v>
      </c>
      <c r="F1129" s="90">
        <v>47000</v>
      </c>
      <c r="G1129" s="90">
        <v>51100</v>
      </c>
      <c r="H1129" s="91" t="s">
        <v>25</v>
      </c>
      <c r="I1129" s="90">
        <v>48500</v>
      </c>
      <c r="J1129" s="90">
        <v>48500</v>
      </c>
      <c r="K1129" s="90">
        <v>50100</v>
      </c>
      <c r="L1129" s="91" t="s">
        <v>25</v>
      </c>
      <c r="M1129" s="90">
        <v>50300</v>
      </c>
      <c r="N1129" s="90">
        <v>49800</v>
      </c>
      <c r="O1129" s="90">
        <v>48300</v>
      </c>
      <c r="P1129" s="90">
        <v>48700</v>
      </c>
      <c r="Q1129" s="90">
        <v>45500</v>
      </c>
      <c r="R1129" s="90">
        <v>45900</v>
      </c>
      <c r="S1129" s="90">
        <v>46500</v>
      </c>
      <c r="T1129" s="90">
        <v>49100</v>
      </c>
      <c r="U1129" s="90">
        <v>48800</v>
      </c>
      <c r="V1129" s="90">
        <v>49300</v>
      </c>
      <c r="W1129" s="90">
        <v>50400</v>
      </c>
      <c r="X1129" s="90">
        <v>53300</v>
      </c>
      <c r="Y1129" t="str">
        <f t="shared" si="115"/>
        <v>04-2024</v>
      </c>
      <c r="Z1129">
        <f t="shared" si="116"/>
        <v>0</v>
      </c>
      <c r="AA1129">
        <f t="shared" si="117"/>
        <v>0</v>
      </c>
      <c r="AB1129" t="str">
        <f t="shared" si="118"/>
        <v>L24</v>
      </c>
      <c r="AC1129" t="str">
        <f t="shared" si="119"/>
        <v>L36</v>
      </c>
    </row>
    <row r="1130" spans="1:29">
      <c r="A1130" t="str">
        <f t="shared" si="114"/>
        <v>04-2024</v>
      </c>
      <c r="B1130" s="93">
        <v>45396</v>
      </c>
      <c r="C1130" s="90" t="s">
        <v>24</v>
      </c>
      <c r="D1130" s="90" t="s">
        <v>24</v>
      </c>
      <c r="E1130" s="90" t="s">
        <v>24</v>
      </c>
      <c r="F1130" s="90" t="s">
        <v>24</v>
      </c>
      <c r="G1130" s="90" t="s">
        <v>24</v>
      </c>
      <c r="H1130" s="90" t="s">
        <v>24</v>
      </c>
      <c r="I1130" s="90" t="s">
        <v>24</v>
      </c>
      <c r="J1130" s="90" t="s">
        <v>24</v>
      </c>
      <c r="K1130" s="90" t="s">
        <v>24</v>
      </c>
      <c r="L1130" s="90" t="s">
        <v>24</v>
      </c>
      <c r="M1130" s="90" t="s">
        <v>24</v>
      </c>
      <c r="N1130" s="90" t="s">
        <v>24</v>
      </c>
      <c r="O1130" s="90" t="s">
        <v>24</v>
      </c>
      <c r="P1130" s="90" t="s">
        <v>24</v>
      </c>
      <c r="Q1130" s="90" t="s">
        <v>24</v>
      </c>
      <c r="R1130" s="90" t="s">
        <v>24</v>
      </c>
      <c r="S1130" s="90" t="s">
        <v>24</v>
      </c>
      <c r="T1130" s="90" t="s">
        <v>24</v>
      </c>
      <c r="U1130" s="90" t="s">
        <v>24</v>
      </c>
      <c r="V1130" s="90" t="s">
        <v>24</v>
      </c>
      <c r="W1130" s="90" t="s">
        <v>24</v>
      </c>
      <c r="X1130" s="90" t="s">
        <v>24</v>
      </c>
      <c r="Y1130" t="str">
        <f t="shared" si="115"/>
        <v>04-2024</v>
      </c>
      <c r="Z1130">
        <f t="shared" si="116"/>
        <v>0</v>
      </c>
      <c r="AA1130">
        <f t="shared" si="117"/>
        <v>0</v>
      </c>
      <c r="AB1130" t="str">
        <f t="shared" si="118"/>
        <v>L24</v>
      </c>
      <c r="AC1130" t="str">
        <f t="shared" si="119"/>
        <v>L36</v>
      </c>
    </row>
    <row r="1131" spans="1:29">
      <c r="A1131" t="str">
        <f t="shared" si="114"/>
        <v>04-2024</v>
      </c>
      <c r="B1131" s="93">
        <v>45397</v>
      </c>
      <c r="C1131" s="90">
        <v>49500</v>
      </c>
      <c r="D1131" s="90">
        <v>50000</v>
      </c>
      <c r="E1131" s="90">
        <v>51300</v>
      </c>
      <c r="F1131" s="90">
        <v>48500</v>
      </c>
      <c r="G1131" s="90">
        <v>53700</v>
      </c>
      <c r="H1131" s="91" t="s">
        <v>25</v>
      </c>
      <c r="I1131" s="90">
        <v>49500</v>
      </c>
      <c r="J1131" s="90">
        <v>50300</v>
      </c>
      <c r="K1131" s="90">
        <v>52500</v>
      </c>
      <c r="L1131" s="91" t="s">
        <v>25</v>
      </c>
      <c r="M1131" s="90">
        <v>51700</v>
      </c>
      <c r="N1131" s="90">
        <v>50800</v>
      </c>
      <c r="O1131" s="90">
        <v>51000</v>
      </c>
      <c r="P1131" s="90">
        <v>50200</v>
      </c>
      <c r="Q1131" s="90">
        <v>48000</v>
      </c>
      <c r="R1131" s="90">
        <v>48200</v>
      </c>
      <c r="S1131" s="90">
        <v>48500</v>
      </c>
      <c r="T1131" s="90">
        <v>50300</v>
      </c>
      <c r="U1131" s="90">
        <v>51000</v>
      </c>
      <c r="V1131" s="90">
        <v>51800</v>
      </c>
      <c r="W1131" s="90">
        <v>52200</v>
      </c>
      <c r="X1131" s="90">
        <v>55200</v>
      </c>
      <c r="Y1131" t="str">
        <f t="shared" si="115"/>
        <v>04-2024</v>
      </c>
      <c r="Z1131">
        <f t="shared" si="116"/>
        <v>0</v>
      </c>
      <c r="AA1131">
        <f t="shared" si="117"/>
        <v>0</v>
      </c>
      <c r="AB1131" t="str">
        <f t="shared" si="118"/>
        <v>L24</v>
      </c>
      <c r="AC1131" t="str">
        <f t="shared" si="119"/>
        <v>L36</v>
      </c>
    </row>
    <row r="1132" spans="1:29">
      <c r="A1132" t="str">
        <f t="shared" si="114"/>
        <v>04-2024</v>
      </c>
      <c r="B1132" s="93">
        <v>45398</v>
      </c>
      <c r="C1132" s="90">
        <v>49500</v>
      </c>
      <c r="D1132" s="90">
        <v>50200</v>
      </c>
      <c r="E1132" s="90">
        <v>51300</v>
      </c>
      <c r="F1132" s="90">
        <v>48100</v>
      </c>
      <c r="G1132" s="90">
        <v>53300</v>
      </c>
      <c r="H1132" s="91" t="s">
        <v>25</v>
      </c>
      <c r="I1132" s="90">
        <v>49750</v>
      </c>
      <c r="J1132" s="90">
        <v>50300</v>
      </c>
      <c r="K1132" s="90">
        <v>52500</v>
      </c>
      <c r="L1132" s="91" t="s">
        <v>25</v>
      </c>
      <c r="M1132" s="90">
        <v>51700</v>
      </c>
      <c r="N1132" s="90">
        <v>51100</v>
      </c>
      <c r="O1132" s="90">
        <v>50600</v>
      </c>
      <c r="P1132" s="90">
        <v>49800</v>
      </c>
      <c r="Q1132" s="90">
        <v>47400</v>
      </c>
      <c r="R1132" s="90">
        <v>47700</v>
      </c>
      <c r="S1132" s="90">
        <v>47800</v>
      </c>
      <c r="T1132" s="90">
        <v>50200</v>
      </c>
      <c r="U1132" s="90">
        <v>51000</v>
      </c>
      <c r="V1132" s="90">
        <v>51800</v>
      </c>
      <c r="W1132" s="90">
        <v>52200</v>
      </c>
      <c r="X1132" s="90">
        <v>55200</v>
      </c>
      <c r="Y1132" t="str">
        <f t="shared" si="115"/>
        <v>04-2024</v>
      </c>
      <c r="Z1132">
        <f t="shared" si="116"/>
        <v>0</v>
      </c>
      <c r="AA1132">
        <f t="shared" si="117"/>
        <v>0</v>
      </c>
      <c r="AB1132" t="str">
        <f t="shared" si="118"/>
        <v>L24</v>
      </c>
      <c r="AC1132" t="str">
        <f t="shared" si="119"/>
        <v>L36</v>
      </c>
    </row>
    <row r="1133" spans="1:29">
      <c r="A1133" t="str">
        <f t="shared" si="114"/>
        <v>04-2024</v>
      </c>
      <c r="B1133" s="93">
        <v>45399</v>
      </c>
      <c r="C1133" s="90">
        <v>49900</v>
      </c>
      <c r="D1133" s="90">
        <v>50200</v>
      </c>
      <c r="E1133" s="90">
        <v>51600</v>
      </c>
      <c r="F1133" s="90">
        <v>48400</v>
      </c>
      <c r="G1133" s="90">
        <v>53300</v>
      </c>
      <c r="H1133" s="91" t="s">
        <v>25</v>
      </c>
      <c r="I1133" s="90">
        <v>49500</v>
      </c>
      <c r="J1133" s="90">
        <v>50400</v>
      </c>
      <c r="K1133" s="90">
        <v>52500</v>
      </c>
      <c r="L1133" s="91" t="s">
        <v>25</v>
      </c>
      <c r="M1133" s="90">
        <v>51800</v>
      </c>
      <c r="N1133" s="90">
        <v>51000</v>
      </c>
      <c r="O1133" s="90">
        <v>51000</v>
      </c>
      <c r="P1133" s="90">
        <v>50000</v>
      </c>
      <c r="Q1133" s="90">
        <v>47300</v>
      </c>
      <c r="R1133" s="90">
        <v>47700</v>
      </c>
      <c r="S1133" s="90">
        <v>47800</v>
      </c>
      <c r="T1133" s="90">
        <v>50500</v>
      </c>
      <c r="U1133" s="90">
        <v>51000</v>
      </c>
      <c r="V1133" s="90">
        <v>51800</v>
      </c>
      <c r="W1133" s="90">
        <v>52300</v>
      </c>
      <c r="X1133" s="90">
        <v>55500</v>
      </c>
      <c r="Y1133" t="str">
        <f t="shared" si="115"/>
        <v>04-2024</v>
      </c>
      <c r="Z1133">
        <f t="shared" si="116"/>
        <v>0</v>
      </c>
      <c r="AA1133">
        <f t="shared" si="117"/>
        <v>0</v>
      </c>
      <c r="AB1133" t="str">
        <f t="shared" si="118"/>
        <v>L24</v>
      </c>
      <c r="AC1133" t="str">
        <f t="shared" si="119"/>
        <v>L36</v>
      </c>
    </row>
    <row r="1134" spans="1:29">
      <c r="A1134" t="str">
        <f t="shared" si="114"/>
        <v>04-2024</v>
      </c>
      <c r="B1134" s="93">
        <v>45400</v>
      </c>
      <c r="C1134" s="90">
        <v>50200</v>
      </c>
      <c r="D1134" s="90">
        <v>50500</v>
      </c>
      <c r="E1134" s="90">
        <v>52000</v>
      </c>
      <c r="F1134" s="90">
        <v>48500</v>
      </c>
      <c r="G1134" s="90">
        <v>53200</v>
      </c>
      <c r="H1134" s="91" t="s">
        <v>25</v>
      </c>
      <c r="I1134" s="90">
        <v>49750</v>
      </c>
      <c r="J1134" s="90">
        <v>50600</v>
      </c>
      <c r="K1134" s="90">
        <v>52500</v>
      </c>
      <c r="L1134" s="91" t="s">
        <v>25</v>
      </c>
      <c r="M1134" s="90">
        <v>52000</v>
      </c>
      <c r="N1134" s="90">
        <v>51300</v>
      </c>
      <c r="O1134" s="90">
        <v>51600</v>
      </c>
      <c r="P1134" s="90">
        <v>50000</v>
      </c>
      <c r="Q1134" s="90">
        <v>47500</v>
      </c>
      <c r="R1134" s="90">
        <v>47700</v>
      </c>
      <c r="S1134" s="90">
        <v>48000</v>
      </c>
      <c r="T1134" s="90">
        <v>50600</v>
      </c>
      <c r="U1134" s="90">
        <v>51000</v>
      </c>
      <c r="V1134" s="90">
        <v>51800</v>
      </c>
      <c r="W1134" s="90">
        <v>52500</v>
      </c>
      <c r="X1134" s="90">
        <v>55500</v>
      </c>
      <c r="Y1134" t="str">
        <f t="shared" si="115"/>
        <v>04-2024</v>
      </c>
      <c r="Z1134">
        <f t="shared" si="116"/>
        <v>0</v>
      </c>
      <c r="AA1134">
        <f t="shared" si="117"/>
        <v>0</v>
      </c>
      <c r="AB1134" t="str">
        <f t="shared" si="118"/>
        <v>L24</v>
      </c>
      <c r="AC1134" t="str">
        <f t="shared" si="119"/>
        <v>L36</v>
      </c>
    </row>
    <row r="1135" spans="1:29">
      <c r="A1135" t="str">
        <f t="shared" si="114"/>
        <v>04-2024</v>
      </c>
      <c r="B1135" s="93">
        <v>45401</v>
      </c>
      <c r="C1135" s="90">
        <v>50200</v>
      </c>
      <c r="D1135" s="91" t="s">
        <v>25</v>
      </c>
      <c r="E1135" s="90">
        <v>52000</v>
      </c>
      <c r="F1135" s="90">
        <v>48300</v>
      </c>
      <c r="G1135" s="90">
        <v>53200</v>
      </c>
      <c r="H1135" s="91" t="s">
        <v>25</v>
      </c>
      <c r="I1135" s="90">
        <v>49500</v>
      </c>
      <c r="J1135" s="90">
        <v>50300</v>
      </c>
      <c r="K1135" s="90">
        <v>52300</v>
      </c>
      <c r="L1135" s="91" t="s">
        <v>25</v>
      </c>
      <c r="M1135" s="90">
        <v>51800</v>
      </c>
      <c r="N1135" s="90">
        <v>51300</v>
      </c>
      <c r="O1135" s="90">
        <v>51300</v>
      </c>
      <c r="P1135" s="90">
        <v>50000</v>
      </c>
      <c r="Q1135" s="90">
        <v>47000</v>
      </c>
      <c r="R1135" s="90">
        <v>47500</v>
      </c>
      <c r="S1135" s="90">
        <v>47500</v>
      </c>
      <c r="T1135" s="90">
        <v>50400</v>
      </c>
      <c r="U1135" s="90">
        <v>50800</v>
      </c>
      <c r="V1135" s="90">
        <v>51800</v>
      </c>
      <c r="W1135" s="90">
        <v>52500</v>
      </c>
      <c r="X1135" s="90">
        <v>55500</v>
      </c>
      <c r="Y1135" t="str">
        <f t="shared" si="115"/>
        <v>04-2024</v>
      </c>
      <c r="Z1135">
        <f t="shared" si="116"/>
        <v>0</v>
      </c>
      <c r="AA1135">
        <f t="shared" si="117"/>
        <v>0</v>
      </c>
      <c r="AB1135" t="str">
        <f t="shared" si="118"/>
        <v>L24</v>
      </c>
      <c r="AC1135" t="str">
        <f t="shared" si="119"/>
        <v>L36</v>
      </c>
    </row>
    <row r="1136" spans="1:29">
      <c r="A1136" t="str">
        <f t="shared" si="114"/>
        <v>04-2024</v>
      </c>
      <c r="B1136" s="93">
        <v>45402</v>
      </c>
      <c r="C1136" s="90">
        <v>50400</v>
      </c>
      <c r="D1136" s="90">
        <v>50500</v>
      </c>
      <c r="E1136" s="90">
        <v>52000</v>
      </c>
      <c r="F1136" s="90">
        <v>48200</v>
      </c>
      <c r="G1136" s="90">
        <v>53200</v>
      </c>
      <c r="H1136" s="91" t="s">
        <v>25</v>
      </c>
      <c r="I1136" s="90">
        <v>49500</v>
      </c>
      <c r="J1136" s="90">
        <v>50400</v>
      </c>
      <c r="K1136" s="90">
        <v>52300</v>
      </c>
      <c r="L1136" s="91" t="s">
        <v>25</v>
      </c>
      <c r="M1136" s="90">
        <v>52000</v>
      </c>
      <c r="N1136" s="90">
        <v>51300</v>
      </c>
      <c r="O1136" s="90">
        <v>51400</v>
      </c>
      <c r="P1136" s="90">
        <v>50000</v>
      </c>
      <c r="Q1136" s="90">
        <v>47000</v>
      </c>
      <c r="R1136" s="90">
        <v>47600</v>
      </c>
      <c r="S1136" s="90">
        <v>47800</v>
      </c>
      <c r="T1136" s="90">
        <v>50300</v>
      </c>
      <c r="U1136" s="90">
        <v>50800</v>
      </c>
      <c r="V1136" s="90">
        <v>51800</v>
      </c>
      <c r="W1136" s="90">
        <v>52700</v>
      </c>
      <c r="X1136" s="90">
        <v>55900</v>
      </c>
      <c r="Y1136" t="str">
        <f t="shared" si="115"/>
        <v>04-2024</v>
      </c>
      <c r="Z1136">
        <f t="shared" si="116"/>
        <v>0</v>
      </c>
      <c r="AA1136">
        <f t="shared" si="117"/>
        <v>0</v>
      </c>
      <c r="AB1136" t="str">
        <f t="shared" si="118"/>
        <v>L24</v>
      </c>
      <c r="AC1136" t="str">
        <f t="shared" si="119"/>
        <v>L36</v>
      </c>
    </row>
    <row r="1137" spans="1:29">
      <c r="A1137" t="str">
        <f t="shared" si="114"/>
        <v>04-2024</v>
      </c>
      <c r="B1137" s="93">
        <v>45403</v>
      </c>
      <c r="C1137" s="90" t="s">
        <v>24</v>
      </c>
      <c r="D1137" s="90" t="s">
        <v>24</v>
      </c>
      <c r="E1137" s="90" t="s">
        <v>24</v>
      </c>
      <c r="F1137" s="90" t="s">
        <v>24</v>
      </c>
      <c r="G1137" s="90" t="s">
        <v>24</v>
      </c>
      <c r="H1137" s="90" t="s">
        <v>24</v>
      </c>
      <c r="I1137" s="90" t="s">
        <v>24</v>
      </c>
      <c r="J1137" s="90" t="s">
        <v>24</v>
      </c>
      <c r="K1137" s="90" t="s">
        <v>24</v>
      </c>
      <c r="L1137" s="90" t="s">
        <v>24</v>
      </c>
      <c r="M1137" s="90" t="s">
        <v>24</v>
      </c>
      <c r="N1137" s="90" t="s">
        <v>24</v>
      </c>
      <c r="O1137" s="90" t="s">
        <v>24</v>
      </c>
      <c r="P1137" s="90" t="s">
        <v>24</v>
      </c>
      <c r="Q1137" s="90" t="s">
        <v>24</v>
      </c>
      <c r="R1137" s="90" t="s">
        <v>24</v>
      </c>
      <c r="S1137" s="90" t="s">
        <v>24</v>
      </c>
      <c r="T1137" s="90" t="s">
        <v>24</v>
      </c>
      <c r="U1137" s="90" t="s">
        <v>24</v>
      </c>
      <c r="V1137" s="90" t="s">
        <v>24</v>
      </c>
      <c r="W1137" s="90" t="s">
        <v>24</v>
      </c>
      <c r="X1137" s="90" t="s">
        <v>24</v>
      </c>
      <c r="Y1137" t="str">
        <f t="shared" si="115"/>
        <v>04-2024</v>
      </c>
      <c r="Z1137">
        <f t="shared" si="116"/>
        <v>0</v>
      </c>
      <c r="AA1137">
        <f t="shared" si="117"/>
        <v>0</v>
      </c>
      <c r="AB1137" t="str">
        <f t="shared" si="118"/>
        <v>L24</v>
      </c>
      <c r="AC1137" t="str">
        <f t="shared" si="119"/>
        <v>L36</v>
      </c>
    </row>
    <row r="1138" spans="1:29">
      <c r="A1138" t="str">
        <f t="shared" si="114"/>
        <v>04-2024</v>
      </c>
      <c r="B1138" s="93">
        <v>45404</v>
      </c>
      <c r="C1138" s="90">
        <v>49900</v>
      </c>
      <c r="D1138" s="90">
        <v>50500</v>
      </c>
      <c r="E1138" s="90">
        <v>51700</v>
      </c>
      <c r="F1138" s="90">
        <v>47700</v>
      </c>
      <c r="G1138" s="90">
        <v>52700</v>
      </c>
      <c r="H1138" s="91" t="s">
        <v>25</v>
      </c>
      <c r="I1138" s="90">
        <v>49500</v>
      </c>
      <c r="J1138" s="90">
        <v>50200</v>
      </c>
      <c r="K1138" s="90">
        <v>52000</v>
      </c>
      <c r="L1138" s="91" t="s">
        <v>25</v>
      </c>
      <c r="M1138" s="90">
        <v>51800</v>
      </c>
      <c r="N1138" s="90">
        <v>51300</v>
      </c>
      <c r="O1138" s="90">
        <v>50600</v>
      </c>
      <c r="P1138" s="90">
        <v>49800</v>
      </c>
      <c r="Q1138" s="90">
        <v>46400</v>
      </c>
      <c r="R1138" s="90">
        <v>47000</v>
      </c>
      <c r="S1138" s="90">
        <v>47500</v>
      </c>
      <c r="T1138" s="90">
        <v>49800</v>
      </c>
      <c r="U1138" s="90">
        <v>50500</v>
      </c>
      <c r="V1138" s="90">
        <v>51800</v>
      </c>
      <c r="W1138" s="90">
        <v>52700</v>
      </c>
      <c r="X1138" s="90">
        <v>55900</v>
      </c>
      <c r="Y1138" t="str">
        <f t="shared" si="115"/>
        <v>04-2024</v>
      </c>
      <c r="Z1138">
        <f t="shared" si="116"/>
        <v>0</v>
      </c>
      <c r="AA1138">
        <f t="shared" si="117"/>
        <v>0</v>
      </c>
      <c r="AB1138" t="str">
        <f t="shared" si="118"/>
        <v>L24</v>
      </c>
      <c r="AC1138" t="str">
        <f t="shared" si="119"/>
        <v>L36</v>
      </c>
    </row>
    <row r="1139" spans="1:29">
      <c r="A1139" t="str">
        <f t="shared" si="114"/>
        <v>04-2024</v>
      </c>
      <c r="B1139" s="93">
        <v>45405</v>
      </c>
      <c r="C1139" s="90">
        <v>49900</v>
      </c>
      <c r="D1139" s="90">
        <v>50500</v>
      </c>
      <c r="E1139" s="90">
        <v>51500</v>
      </c>
      <c r="F1139" s="90">
        <v>47400</v>
      </c>
      <c r="G1139" s="90">
        <v>52200</v>
      </c>
      <c r="H1139" s="91" t="s">
        <v>25</v>
      </c>
      <c r="I1139" s="90">
        <v>49000</v>
      </c>
      <c r="J1139" s="90">
        <v>49800</v>
      </c>
      <c r="K1139" s="90">
        <v>52000</v>
      </c>
      <c r="L1139" s="91" t="s">
        <v>25</v>
      </c>
      <c r="M1139" s="90">
        <v>51400</v>
      </c>
      <c r="N1139" s="90">
        <v>51300</v>
      </c>
      <c r="O1139" s="90">
        <v>50100</v>
      </c>
      <c r="P1139" s="90">
        <v>49600</v>
      </c>
      <c r="Q1139" s="90">
        <v>46000</v>
      </c>
      <c r="R1139" s="90">
        <v>46500</v>
      </c>
      <c r="S1139" s="90">
        <v>47300</v>
      </c>
      <c r="T1139" s="90">
        <v>49500</v>
      </c>
      <c r="U1139" s="90">
        <v>50500</v>
      </c>
      <c r="V1139" s="90">
        <v>51800</v>
      </c>
      <c r="W1139" s="90">
        <v>52700</v>
      </c>
      <c r="X1139" s="90">
        <v>55900</v>
      </c>
      <c r="Y1139" t="str">
        <f t="shared" si="115"/>
        <v>04-2024</v>
      </c>
      <c r="Z1139">
        <f t="shared" si="116"/>
        <v>0</v>
      </c>
      <c r="AA1139">
        <f t="shared" si="117"/>
        <v>0</v>
      </c>
      <c r="AB1139" t="str">
        <f t="shared" si="118"/>
        <v>L24</v>
      </c>
      <c r="AC1139" t="str">
        <f t="shared" si="119"/>
        <v>L36</v>
      </c>
    </row>
    <row r="1140" spans="1:29">
      <c r="A1140" t="str">
        <f t="shared" si="114"/>
        <v>04-2024</v>
      </c>
      <c r="B1140" s="93">
        <v>45406</v>
      </c>
      <c r="C1140" s="90">
        <v>49700</v>
      </c>
      <c r="D1140" s="90">
        <v>50500</v>
      </c>
      <c r="E1140" s="90">
        <v>51000</v>
      </c>
      <c r="F1140" s="90">
        <v>47200</v>
      </c>
      <c r="G1140" s="90">
        <v>51800</v>
      </c>
      <c r="H1140" s="91" t="s">
        <v>25</v>
      </c>
      <c r="I1140" s="90">
        <v>49000</v>
      </c>
      <c r="J1140" s="90">
        <v>49500</v>
      </c>
      <c r="K1140" s="90">
        <v>51700</v>
      </c>
      <c r="L1140" s="91" t="s">
        <v>25</v>
      </c>
      <c r="M1140" s="90">
        <v>51200</v>
      </c>
      <c r="N1140" s="90">
        <v>51300</v>
      </c>
      <c r="O1140" s="90">
        <v>49800</v>
      </c>
      <c r="P1140" s="90">
        <v>49400</v>
      </c>
      <c r="Q1140" s="90">
        <v>45400</v>
      </c>
      <c r="R1140" s="90">
        <v>46200</v>
      </c>
      <c r="S1140" s="90">
        <v>47000</v>
      </c>
      <c r="T1140" s="90">
        <v>49300</v>
      </c>
      <c r="U1140" s="90">
        <v>49800</v>
      </c>
      <c r="V1140" s="90">
        <v>51800</v>
      </c>
      <c r="W1140" s="90">
        <v>52700</v>
      </c>
      <c r="X1140" s="90">
        <v>55900</v>
      </c>
      <c r="Y1140" t="str">
        <f t="shared" si="115"/>
        <v>04-2024</v>
      </c>
      <c r="Z1140">
        <f t="shared" si="116"/>
        <v>0</v>
      </c>
      <c r="AA1140">
        <f t="shared" si="117"/>
        <v>0</v>
      </c>
      <c r="AB1140" t="str">
        <f t="shared" si="118"/>
        <v>L24</v>
      </c>
      <c r="AC1140" t="str">
        <f t="shared" si="119"/>
        <v>L36</v>
      </c>
    </row>
    <row r="1141" spans="1:29">
      <c r="A1141" t="str">
        <f t="shared" si="114"/>
        <v>04-2024</v>
      </c>
      <c r="B1141" s="93">
        <v>45407</v>
      </c>
      <c r="C1141" s="90">
        <v>49700</v>
      </c>
      <c r="D1141" s="90">
        <v>50500</v>
      </c>
      <c r="E1141" s="90">
        <v>50700</v>
      </c>
      <c r="F1141" s="90">
        <v>47200</v>
      </c>
      <c r="G1141" s="90">
        <v>51800</v>
      </c>
      <c r="H1141" s="91" t="s">
        <v>25</v>
      </c>
      <c r="I1141" s="90">
        <v>49000</v>
      </c>
      <c r="J1141" s="90">
        <v>49700</v>
      </c>
      <c r="K1141" s="90">
        <v>51500</v>
      </c>
      <c r="L1141" s="91" t="s">
        <v>25</v>
      </c>
      <c r="M1141" s="90">
        <v>51200</v>
      </c>
      <c r="N1141" s="90">
        <v>51300</v>
      </c>
      <c r="O1141" s="90">
        <v>49900</v>
      </c>
      <c r="P1141" s="90">
        <v>49400</v>
      </c>
      <c r="Q1141" s="90">
        <v>45700</v>
      </c>
      <c r="R1141" s="90">
        <v>46200</v>
      </c>
      <c r="S1141" s="90">
        <v>46800</v>
      </c>
      <c r="T1141" s="90">
        <v>49300</v>
      </c>
      <c r="U1141" s="90">
        <v>49800</v>
      </c>
      <c r="V1141" s="90">
        <v>51300</v>
      </c>
      <c r="W1141" s="90">
        <v>52700</v>
      </c>
      <c r="X1141" s="90">
        <v>55900</v>
      </c>
      <c r="Y1141" t="str">
        <f t="shared" si="115"/>
        <v>04-2024</v>
      </c>
      <c r="Z1141">
        <f t="shared" si="116"/>
        <v>0</v>
      </c>
      <c r="AA1141">
        <f t="shared" si="117"/>
        <v>0</v>
      </c>
      <c r="AB1141" t="str">
        <f t="shared" si="118"/>
        <v>L24</v>
      </c>
      <c r="AC1141" t="str">
        <f t="shared" si="119"/>
        <v>L36</v>
      </c>
    </row>
    <row r="1142" spans="1:29">
      <c r="A1142" t="str">
        <f t="shared" si="114"/>
        <v>04-2024</v>
      </c>
      <c r="B1142" s="93">
        <v>45408</v>
      </c>
      <c r="C1142" s="90">
        <v>49600</v>
      </c>
      <c r="D1142" s="90">
        <v>50500</v>
      </c>
      <c r="E1142" s="90">
        <v>50500</v>
      </c>
      <c r="F1142" s="90">
        <v>46800</v>
      </c>
      <c r="G1142" s="90">
        <v>51800</v>
      </c>
      <c r="H1142" s="91" t="s">
        <v>25</v>
      </c>
      <c r="I1142" s="90">
        <v>48750</v>
      </c>
      <c r="J1142" s="90">
        <v>49600</v>
      </c>
      <c r="K1142" s="90">
        <v>51500</v>
      </c>
      <c r="L1142" s="91" t="s">
        <v>25</v>
      </c>
      <c r="M1142" s="90">
        <v>51000</v>
      </c>
      <c r="N1142" s="90">
        <v>51300</v>
      </c>
      <c r="O1142" s="90">
        <v>49500</v>
      </c>
      <c r="P1142" s="90">
        <v>49000</v>
      </c>
      <c r="Q1142" s="90">
        <v>45500</v>
      </c>
      <c r="R1142" s="90">
        <v>46100</v>
      </c>
      <c r="S1142" s="90">
        <v>46700</v>
      </c>
      <c r="T1142" s="90">
        <v>48900</v>
      </c>
      <c r="U1142" s="90">
        <v>49500</v>
      </c>
      <c r="V1142" s="90">
        <v>51300</v>
      </c>
      <c r="W1142" s="90">
        <v>52700</v>
      </c>
      <c r="X1142" s="90">
        <v>55900</v>
      </c>
      <c r="Y1142" t="str">
        <f t="shared" si="115"/>
        <v>04-2024</v>
      </c>
      <c r="Z1142">
        <f t="shared" si="116"/>
        <v>0</v>
      </c>
      <c r="AA1142">
        <f t="shared" si="117"/>
        <v>0</v>
      </c>
      <c r="AB1142" t="str">
        <f t="shared" si="118"/>
        <v>L24</v>
      </c>
      <c r="AC1142" t="str">
        <f t="shared" si="119"/>
        <v>L36</v>
      </c>
    </row>
    <row r="1143" spans="1:29">
      <c r="A1143" t="str">
        <f t="shared" si="114"/>
        <v>04-2024</v>
      </c>
      <c r="B1143" s="93">
        <v>45409</v>
      </c>
      <c r="C1143" s="90">
        <v>49400</v>
      </c>
      <c r="D1143" s="90">
        <v>50500</v>
      </c>
      <c r="E1143" s="90">
        <v>50500</v>
      </c>
      <c r="F1143" s="90">
        <v>47000</v>
      </c>
      <c r="G1143" s="90">
        <v>51800</v>
      </c>
      <c r="H1143" s="91" t="s">
        <v>25</v>
      </c>
      <c r="I1143" s="90">
        <v>48500</v>
      </c>
      <c r="J1143" s="90">
        <v>49700</v>
      </c>
      <c r="K1143" s="90">
        <v>51500</v>
      </c>
      <c r="L1143" s="91" t="s">
        <v>25</v>
      </c>
      <c r="M1143" s="90">
        <v>51100</v>
      </c>
      <c r="N1143" s="90">
        <v>51300</v>
      </c>
      <c r="O1143" s="90">
        <v>49500</v>
      </c>
      <c r="P1143" s="90">
        <v>49200</v>
      </c>
      <c r="Q1143" s="90">
        <v>45500</v>
      </c>
      <c r="R1143" s="90">
        <v>46000</v>
      </c>
      <c r="S1143" s="90">
        <v>46300</v>
      </c>
      <c r="T1143" s="90">
        <v>49100</v>
      </c>
      <c r="U1143" s="90">
        <v>49300</v>
      </c>
      <c r="V1143" s="90">
        <v>51300</v>
      </c>
      <c r="W1143" s="90">
        <v>52700</v>
      </c>
      <c r="X1143" s="90">
        <v>55900</v>
      </c>
      <c r="Y1143" t="str">
        <f t="shared" si="115"/>
        <v>04-2024</v>
      </c>
      <c r="Z1143">
        <f t="shared" si="116"/>
        <v>0</v>
      </c>
      <c r="AA1143">
        <f t="shared" si="117"/>
        <v>0</v>
      </c>
      <c r="AB1143" t="str">
        <f t="shared" si="118"/>
        <v>L24</v>
      </c>
      <c r="AC1143" t="str">
        <f t="shared" si="119"/>
        <v>L36</v>
      </c>
    </row>
    <row r="1144" spans="1:29">
      <c r="A1144" t="str">
        <f t="shared" si="114"/>
        <v>04-2024</v>
      </c>
      <c r="B1144" s="93">
        <v>45410</v>
      </c>
      <c r="C1144" s="90" t="s">
        <v>24</v>
      </c>
      <c r="D1144" s="90" t="s">
        <v>24</v>
      </c>
      <c r="E1144" s="90" t="s">
        <v>24</v>
      </c>
      <c r="F1144" s="90" t="s">
        <v>24</v>
      </c>
      <c r="G1144" s="90" t="s">
        <v>24</v>
      </c>
      <c r="H1144" s="90" t="s">
        <v>24</v>
      </c>
      <c r="I1144" s="90" t="s">
        <v>24</v>
      </c>
      <c r="J1144" s="90" t="s">
        <v>24</v>
      </c>
      <c r="K1144" s="90" t="s">
        <v>24</v>
      </c>
      <c r="L1144" s="90" t="s">
        <v>24</v>
      </c>
      <c r="M1144" s="90" t="s">
        <v>24</v>
      </c>
      <c r="N1144" s="90" t="s">
        <v>24</v>
      </c>
      <c r="O1144" s="90" t="s">
        <v>24</v>
      </c>
      <c r="P1144" s="90" t="s">
        <v>24</v>
      </c>
      <c r="Q1144" s="90" t="s">
        <v>24</v>
      </c>
      <c r="R1144" s="90" t="s">
        <v>24</v>
      </c>
      <c r="S1144" s="90" t="s">
        <v>24</v>
      </c>
      <c r="T1144" s="90" t="s">
        <v>24</v>
      </c>
      <c r="U1144" s="90" t="s">
        <v>24</v>
      </c>
      <c r="V1144" s="90" t="s">
        <v>24</v>
      </c>
      <c r="W1144" s="90" t="s">
        <v>24</v>
      </c>
      <c r="X1144" s="90" t="s">
        <v>24</v>
      </c>
      <c r="Y1144" t="str">
        <f t="shared" si="115"/>
        <v>04-2024</v>
      </c>
      <c r="Z1144">
        <f t="shared" si="116"/>
        <v>0</v>
      </c>
      <c r="AA1144">
        <f t="shared" si="117"/>
        <v>0</v>
      </c>
      <c r="AB1144" t="str">
        <f t="shared" si="118"/>
        <v>L24</v>
      </c>
      <c r="AC1144" t="str">
        <f t="shared" si="119"/>
        <v>L36</v>
      </c>
    </row>
    <row r="1145" spans="1:29">
      <c r="A1145" t="str">
        <f t="shared" si="114"/>
        <v>04-2024</v>
      </c>
      <c r="B1145" s="93">
        <v>45411</v>
      </c>
      <c r="C1145" s="90">
        <v>49400</v>
      </c>
      <c r="D1145" s="90">
        <v>50800</v>
      </c>
      <c r="E1145" s="90">
        <v>50200</v>
      </c>
      <c r="F1145" s="90">
        <v>46800</v>
      </c>
      <c r="G1145" s="90">
        <v>51500</v>
      </c>
      <c r="H1145" s="91" t="s">
        <v>25</v>
      </c>
      <c r="I1145" s="90">
        <v>48500</v>
      </c>
      <c r="J1145" s="90">
        <v>49700</v>
      </c>
      <c r="K1145" s="90">
        <v>51300</v>
      </c>
      <c r="L1145" s="91" t="s">
        <v>25</v>
      </c>
      <c r="M1145" s="90">
        <v>50900</v>
      </c>
      <c r="N1145" s="90">
        <v>51300</v>
      </c>
      <c r="O1145" s="90">
        <v>49000</v>
      </c>
      <c r="P1145" s="90">
        <v>48800</v>
      </c>
      <c r="Q1145" s="90">
        <v>45500</v>
      </c>
      <c r="R1145" s="90">
        <v>46000</v>
      </c>
      <c r="S1145" s="90">
        <v>46200</v>
      </c>
      <c r="T1145" s="90">
        <v>48900</v>
      </c>
      <c r="U1145" s="90">
        <v>49200</v>
      </c>
      <c r="V1145" s="90">
        <v>51300</v>
      </c>
      <c r="W1145" s="90">
        <v>52700</v>
      </c>
      <c r="X1145" s="90">
        <v>55900</v>
      </c>
      <c r="Y1145" t="str">
        <f t="shared" si="115"/>
        <v>04-2024</v>
      </c>
      <c r="Z1145">
        <f t="shared" si="116"/>
        <v>0</v>
      </c>
      <c r="AA1145">
        <f t="shared" si="117"/>
        <v>0</v>
      </c>
      <c r="AB1145" t="str">
        <f t="shared" si="118"/>
        <v>L24</v>
      </c>
      <c r="AC1145" t="str">
        <f t="shared" si="119"/>
        <v>L36</v>
      </c>
    </row>
    <row r="1146" spans="1:29">
      <c r="A1146" t="str">
        <f t="shared" si="114"/>
        <v>04-2024</v>
      </c>
      <c r="B1146" s="93">
        <v>45412</v>
      </c>
      <c r="C1146" s="90">
        <v>49700</v>
      </c>
      <c r="D1146" s="90">
        <v>51000</v>
      </c>
      <c r="E1146" s="90">
        <v>50400</v>
      </c>
      <c r="F1146" s="90">
        <v>47200</v>
      </c>
      <c r="G1146" s="90">
        <v>51800</v>
      </c>
      <c r="H1146" s="91" t="s">
        <v>25</v>
      </c>
      <c r="I1146" s="90">
        <v>49000</v>
      </c>
      <c r="J1146" s="90">
        <v>50300</v>
      </c>
      <c r="K1146" s="90">
        <v>51800</v>
      </c>
      <c r="L1146" s="91" t="s">
        <v>25</v>
      </c>
      <c r="M1146" s="90">
        <v>51100</v>
      </c>
      <c r="N1146" s="90">
        <v>51500</v>
      </c>
      <c r="O1146" s="90">
        <v>49400</v>
      </c>
      <c r="P1146" s="90">
        <v>49200</v>
      </c>
      <c r="Q1146" s="90">
        <v>46200</v>
      </c>
      <c r="R1146" s="90">
        <v>46700</v>
      </c>
      <c r="S1146" s="90">
        <v>46800</v>
      </c>
      <c r="T1146" s="90">
        <v>49300</v>
      </c>
      <c r="U1146" s="90">
        <v>49700</v>
      </c>
      <c r="V1146" s="90">
        <v>51300</v>
      </c>
      <c r="W1146" s="90">
        <v>52700</v>
      </c>
      <c r="X1146" s="90">
        <v>55900</v>
      </c>
      <c r="Y1146" t="str">
        <f t="shared" si="115"/>
        <v>04-2024</v>
      </c>
      <c r="Z1146">
        <f t="shared" si="116"/>
        <v>0</v>
      </c>
      <c r="AA1146">
        <f t="shared" si="117"/>
        <v>0</v>
      </c>
      <c r="AB1146" t="str">
        <f t="shared" si="118"/>
        <v>L24</v>
      </c>
      <c r="AC1146" t="str">
        <f t="shared" si="119"/>
        <v>L36</v>
      </c>
    </row>
    <row r="1147" spans="1:29">
      <c r="A1147" t="str">
        <f t="shared" si="114"/>
        <v>05-2024</v>
      </c>
      <c r="B1147" s="93">
        <v>45413</v>
      </c>
      <c r="C1147" s="90">
        <v>50000</v>
      </c>
      <c r="D1147" s="90">
        <v>51000</v>
      </c>
      <c r="E1147" s="90">
        <v>51000</v>
      </c>
      <c r="F1147" s="90">
        <v>47900</v>
      </c>
      <c r="G1147" s="90">
        <v>52100</v>
      </c>
      <c r="H1147" s="91" t="s">
        <v>25</v>
      </c>
      <c r="I1147" s="90">
        <v>49500</v>
      </c>
      <c r="J1147" s="90">
        <v>50700</v>
      </c>
      <c r="K1147" s="90">
        <v>52000</v>
      </c>
      <c r="L1147" s="91" t="s">
        <v>25</v>
      </c>
      <c r="M1147" s="90">
        <v>51600</v>
      </c>
      <c r="N1147" s="90">
        <v>51500</v>
      </c>
      <c r="O1147" s="90">
        <v>50300</v>
      </c>
      <c r="P1147" s="90">
        <v>49600</v>
      </c>
      <c r="Q1147" s="90">
        <v>47200</v>
      </c>
      <c r="R1147" s="90">
        <v>47500</v>
      </c>
      <c r="S1147" s="90">
        <v>47800</v>
      </c>
      <c r="T1147" s="90">
        <v>50000</v>
      </c>
      <c r="U1147" s="90">
        <v>50300</v>
      </c>
      <c r="V1147" s="90">
        <v>52300</v>
      </c>
      <c r="W1147" s="90">
        <v>53000</v>
      </c>
      <c r="X1147" s="90">
        <v>55900</v>
      </c>
      <c r="Y1147" t="str">
        <f t="shared" si="115"/>
        <v>05-2024</v>
      </c>
      <c r="Z1147">
        <f t="shared" si="116"/>
        <v>0</v>
      </c>
      <c r="AA1147">
        <f t="shared" si="117"/>
        <v>0</v>
      </c>
      <c r="AB1147" t="str">
        <f t="shared" si="118"/>
        <v>L24</v>
      </c>
      <c r="AC1147" t="str">
        <f t="shared" si="119"/>
        <v>L36</v>
      </c>
    </row>
    <row r="1148" spans="1:29">
      <c r="A1148" t="str">
        <f t="shared" si="114"/>
        <v>05-2024</v>
      </c>
      <c r="B1148" s="93">
        <v>45414</v>
      </c>
      <c r="C1148" s="90">
        <v>50000</v>
      </c>
      <c r="D1148" s="90">
        <v>51500</v>
      </c>
      <c r="E1148" s="90">
        <v>51000</v>
      </c>
      <c r="F1148" s="90">
        <v>47800</v>
      </c>
      <c r="G1148" s="90">
        <v>52100</v>
      </c>
      <c r="H1148" s="91" t="s">
        <v>25</v>
      </c>
      <c r="I1148" s="90">
        <v>49750</v>
      </c>
      <c r="J1148" s="90">
        <v>51000</v>
      </c>
      <c r="K1148" s="90">
        <v>52000</v>
      </c>
      <c r="L1148" s="91" t="s">
        <v>25</v>
      </c>
      <c r="M1148" s="90">
        <v>51600</v>
      </c>
      <c r="N1148" s="90">
        <v>52100</v>
      </c>
      <c r="O1148" s="90">
        <v>50200</v>
      </c>
      <c r="P1148" s="90">
        <v>49600</v>
      </c>
      <c r="Q1148" s="90">
        <v>46500</v>
      </c>
      <c r="R1148" s="90">
        <v>47100</v>
      </c>
      <c r="S1148" s="90">
        <v>47500</v>
      </c>
      <c r="T1148" s="90">
        <v>49900</v>
      </c>
      <c r="U1148" s="90">
        <v>50300</v>
      </c>
      <c r="V1148" s="90">
        <v>52300</v>
      </c>
      <c r="W1148" s="90">
        <v>53000</v>
      </c>
      <c r="X1148" s="90">
        <v>56500</v>
      </c>
      <c r="Y1148" t="str">
        <f t="shared" si="115"/>
        <v>05-2024</v>
      </c>
      <c r="Z1148">
        <f t="shared" si="116"/>
        <v>0</v>
      </c>
      <c r="AA1148">
        <f t="shared" si="117"/>
        <v>0</v>
      </c>
      <c r="AB1148" t="str">
        <f t="shared" si="118"/>
        <v>L24</v>
      </c>
      <c r="AC1148" t="str">
        <f t="shared" si="119"/>
        <v>L36</v>
      </c>
    </row>
    <row r="1149" spans="1:29">
      <c r="A1149" t="str">
        <f t="shared" si="114"/>
        <v>05-2024</v>
      </c>
      <c r="B1149" s="93">
        <v>45415</v>
      </c>
      <c r="C1149" s="90">
        <v>50200</v>
      </c>
      <c r="D1149" s="90">
        <v>51800</v>
      </c>
      <c r="E1149" s="90">
        <v>51700</v>
      </c>
      <c r="F1149" s="90">
        <v>48400</v>
      </c>
      <c r="G1149" s="90">
        <v>52100</v>
      </c>
      <c r="H1149" s="91" t="s">
        <v>25</v>
      </c>
      <c r="I1149" s="90">
        <v>50500</v>
      </c>
      <c r="J1149" s="90">
        <v>51600</v>
      </c>
      <c r="K1149" s="90">
        <v>52400</v>
      </c>
      <c r="L1149" s="91" t="s">
        <v>25</v>
      </c>
      <c r="M1149" s="90">
        <v>52000</v>
      </c>
      <c r="N1149" s="90">
        <v>52100</v>
      </c>
      <c r="O1149" s="90">
        <v>51200</v>
      </c>
      <c r="P1149" s="90">
        <v>50000</v>
      </c>
      <c r="Q1149" s="90">
        <v>47200</v>
      </c>
      <c r="R1149" s="90">
        <v>47600</v>
      </c>
      <c r="S1149" s="90">
        <v>48000</v>
      </c>
      <c r="T1149" s="90">
        <v>50500</v>
      </c>
      <c r="U1149" s="90">
        <v>50500</v>
      </c>
      <c r="V1149" s="90">
        <v>52300</v>
      </c>
      <c r="W1149" s="90">
        <v>53000</v>
      </c>
      <c r="X1149" s="90">
        <v>56600</v>
      </c>
      <c r="Y1149" t="str">
        <f t="shared" si="115"/>
        <v>05-2024</v>
      </c>
      <c r="Z1149">
        <f t="shared" si="116"/>
        <v>0</v>
      </c>
      <c r="AA1149">
        <f t="shared" si="117"/>
        <v>0</v>
      </c>
      <c r="AB1149" t="str">
        <f t="shared" si="118"/>
        <v>L24</v>
      </c>
      <c r="AC1149" t="str">
        <f t="shared" si="119"/>
        <v>L36</v>
      </c>
    </row>
    <row r="1150" spans="1:29">
      <c r="A1150" t="str">
        <f t="shared" si="114"/>
        <v>05-2024</v>
      </c>
      <c r="B1150" s="93">
        <v>45416</v>
      </c>
      <c r="C1150" s="90">
        <v>50300</v>
      </c>
      <c r="D1150" s="90">
        <v>52000</v>
      </c>
      <c r="E1150" s="90">
        <v>51700</v>
      </c>
      <c r="F1150" s="90">
        <v>48200</v>
      </c>
      <c r="G1150" s="90">
        <v>52300</v>
      </c>
      <c r="H1150" s="91" t="s">
        <v>25</v>
      </c>
      <c r="I1150" s="90">
        <v>50000</v>
      </c>
      <c r="J1150" s="90">
        <v>51600</v>
      </c>
      <c r="K1150" s="90">
        <v>52400</v>
      </c>
      <c r="L1150" s="91" t="s">
        <v>25</v>
      </c>
      <c r="M1150" s="90">
        <v>52000</v>
      </c>
      <c r="N1150" s="90">
        <v>52100</v>
      </c>
      <c r="O1150" s="90">
        <v>50800</v>
      </c>
      <c r="P1150" s="90">
        <v>49800</v>
      </c>
      <c r="Q1150" s="90">
        <v>46900</v>
      </c>
      <c r="R1150" s="90">
        <v>47600</v>
      </c>
      <c r="S1150" s="90">
        <v>47800</v>
      </c>
      <c r="T1150" s="90">
        <v>50300</v>
      </c>
      <c r="U1150" s="90">
        <v>50700</v>
      </c>
      <c r="V1150" s="90">
        <v>52300</v>
      </c>
      <c r="W1150" s="90">
        <v>53000</v>
      </c>
      <c r="X1150" s="90">
        <v>56600</v>
      </c>
      <c r="Y1150" t="str">
        <f t="shared" si="115"/>
        <v>05-2024</v>
      </c>
      <c r="Z1150">
        <f t="shared" si="116"/>
        <v>0</v>
      </c>
      <c r="AA1150">
        <f t="shared" si="117"/>
        <v>0</v>
      </c>
      <c r="AB1150" t="str">
        <f t="shared" si="118"/>
        <v>L24</v>
      </c>
      <c r="AC1150" t="str">
        <f t="shared" si="119"/>
        <v>L36</v>
      </c>
    </row>
    <row r="1151" spans="1:29">
      <c r="A1151" t="str">
        <f t="shared" si="114"/>
        <v>05-2024</v>
      </c>
      <c r="B1151" s="93">
        <v>45417</v>
      </c>
      <c r="C1151" s="90" t="s">
        <v>24</v>
      </c>
      <c r="D1151" s="90" t="s">
        <v>24</v>
      </c>
      <c r="E1151" s="90" t="s">
        <v>24</v>
      </c>
      <c r="F1151" s="90" t="s">
        <v>24</v>
      </c>
      <c r="G1151" s="90" t="s">
        <v>24</v>
      </c>
      <c r="H1151" s="90" t="s">
        <v>24</v>
      </c>
      <c r="I1151" s="90" t="s">
        <v>24</v>
      </c>
      <c r="J1151" s="90" t="s">
        <v>24</v>
      </c>
      <c r="K1151" s="90" t="s">
        <v>24</v>
      </c>
      <c r="L1151" s="90" t="s">
        <v>24</v>
      </c>
      <c r="M1151" s="90" t="s">
        <v>24</v>
      </c>
      <c r="N1151" s="90" t="s">
        <v>24</v>
      </c>
      <c r="O1151" s="90" t="s">
        <v>24</v>
      </c>
      <c r="P1151" s="90" t="s">
        <v>24</v>
      </c>
      <c r="Q1151" s="90" t="s">
        <v>24</v>
      </c>
      <c r="R1151" s="90" t="s">
        <v>24</v>
      </c>
      <c r="S1151" s="90" t="s">
        <v>24</v>
      </c>
      <c r="T1151" s="90" t="s">
        <v>24</v>
      </c>
      <c r="U1151" s="90" t="s">
        <v>24</v>
      </c>
      <c r="V1151" s="90" t="s">
        <v>24</v>
      </c>
      <c r="W1151" s="90" t="s">
        <v>24</v>
      </c>
      <c r="X1151" s="90" t="s">
        <v>24</v>
      </c>
      <c r="Y1151" t="str">
        <f t="shared" si="115"/>
        <v>05-2024</v>
      </c>
      <c r="Z1151">
        <f t="shared" si="116"/>
        <v>0</v>
      </c>
      <c r="AA1151">
        <f t="shared" si="117"/>
        <v>0</v>
      </c>
      <c r="AB1151" t="str">
        <f t="shared" si="118"/>
        <v>L24</v>
      </c>
      <c r="AC1151" t="str">
        <f t="shared" si="119"/>
        <v>L36</v>
      </c>
    </row>
    <row r="1152" spans="1:29">
      <c r="A1152" t="str">
        <f t="shared" si="114"/>
        <v>05-2024</v>
      </c>
      <c r="B1152" s="93">
        <v>45418</v>
      </c>
      <c r="C1152" s="90">
        <v>51600</v>
      </c>
      <c r="D1152" s="90">
        <v>52300</v>
      </c>
      <c r="E1152" s="90">
        <v>52500</v>
      </c>
      <c r="F1152" s="90">
        <v>48800</v>
      </c>
      <c r="G1152" s="90">
        <v>53000</v>
      </c>
      <c r="H1152" s="91" t="s">
        <v>25</v>
      </c>
      <c r="I1152" s="90">
        <v>51000</v>
      </c>
      <c r="J1152" s="90">
        <v>52200</v>
      </c>
      <c r="K1152" s="90">
        <v>53500</v>
      </c>
      <c r="L1152" s="91" t="s">
        <v>25</v>
      </c>
      <c r="M1152" s="90">
        <v>52800</v>
      </c>
      <c r="N1152" s="90">
        <v>53300</v>
      </c>
      <c r="O1152" s="90">
        <v>51800</v>
      </c>
      <c r="P1152" s="90">
        <v>50800</v>
      </c>
      <c r="Q1152" s="90">
        <v>48300</v>
      </c>
      <c r="R1152" s="90">
        <v>48700</v>
      </c>
      <c r="S1152" s="90">
        <v>48700</v>
      </c>
      <c r="T1152" s="90">
        <v>50900</v>
      </c>
      <c r="U1152" s="90">
        <v>51800</v>
      </c>
      <c r="V1152" s="90">
        <v>53300</v>
      </c>
      <c r="W1152" s="90">
        <v>53700</v>
      </c>
      <c r="X1152" s="90">
        <v>56900</v>
      </c>
      <c r="Y1152" t="str">
        <f t="shared" si="115"/>
        <v>05-2024</v>
      </c>
      <c r="Z1152">
        <f t="shared" si="116"/>
        <v>0</v>
      </c>
      <c r="AA1152">
        <f t="shared" si="117"/>
        <v>0</v>
      </c>
      <c r="AB1152" t="str">
        <f t="shared" si="118"/>
        <v>L24</v>
      </c>
      <c r="AC1152" t="str">
        <f t="shared" si="119"/>
        <v>L36</v>
      </c>
    </row>
    <row r="1153" spans="1:29">
      <c r="A1153" t="str">
        <f t="shared" si="114"/>
        <v>05-2024</v>
      </c>
      <c r="B1153" s="93">
        <v>45419</v>
      </c>
      <c r="C1153" s="90">
        <v>51600</v>
      </c>
      <c r="D1153" s="90">
        <v>52800</v>
      </c>
      <c r="E1153" s="90">
        <v>52500</v>
      </c>
      <c r="F1153" s="90">
        <v>48600</v>
      </c>
      <c r="G1153" s="90">
        <v>53300</v>
      </c>
      <c r="H1153" s="91" t="s">
        <v>25</v>
      </c>
      <c r="I1153" s="90">
        <v>51000</v>
      </c>
      <c r="J1153" s="90">
        <v>52200</v>
      </c>
      <c r="K1153" s="90">
        <v>53500</v>
      </c>
      <c r="L1153" s="91" t="s">
        <v>25</v>
      </c>
      <c r="M1153" s="90">
        <v>52800</v>
      </c>
      <c r="N1153" s="90">
        <v>53300</v>
      </c>
      <c r="O1153" s="90">
        <v>51300</v>
      </c>
      <c r="P1153" s="90">
        <v>50600</v>
      </c>
      <c r="Q1153" s="90">
        <v>48000</v>
      </c>
      <c r="R1153" s="90">
        <v>48500</v>
      </c>
      <c r="S1153" s="90">
        <v>48700</v>
      </c>
      <c r="T1153" s="90">
        <v>50700</v>
      </c>
      <c r="U1153" s="90">
        <v>51800</v>
      </c>
      <c r="V1153" s="90">
        <v>53300</v>
      </c>
      <c r="W1153" s="90">
        <v>53700</v>
      </c>
      <c r="X1153" s="90">
        <v>56900</v>
      </c>
      <c r="Y1153" t="str">
        <f t="shared" si="115"/>
        <v>05-2024</v>
      </c>
      <c r="Z1153">
        <f t="shared" si="116"/>
        <v>0</v>
      </c>
      <c r="AA1153">
        <f t="shared" si="117"/>
        <v>0</v>
      </c>
      <c r="AB1153" t="str">
        <f t="shared" si="118"/>
        <v>L24</v>
      </c>
      <c r="AC1153" t="str">
        <f t="shared" si="119"/>
        <v>L36</v>
      </c>
    </row>
    <row r="1154" spans="1:29">
      <c r="A1154" t="str">
        <f t="shared" si="114"/>
        <v>05-2024</v>
      </c>
      <c r="B1154" s="93">
        <v>45420</v>
      </c>
      <c r="C1154" s="90">
        <v>51600</v>
      </c>
      <c r="D1154" s="90">
        <v>53000</v>
      </c>
      <c r="E1154" s="90">
        <v>52600</v>
      </c>
      <c r="F1154" s="90">
        <v>49000</v>
      </c>
      <c r="G1154" s="90">
        <v>53400</v>
      </c>
      <c r="H1154" s="91" t="s">
        <v>25</v>
      </c>
      <c r="I1154" s="90">
        <v>51000</v>
      </c>
      <c r="J1154" s="90">
        <v>52200</v>
      </c>
      <c r="K1154" s="90">
        <v>53500</v>
      </c>
      <c r="L1154" s="91" t="s">
        <v>25</v>
      </c>
      <c r="M1154" s="90">
        <v>53000</v>
      </c>
      <c r="N1154" s="90">
        <v>53400</v>
      </c>
      <c r="O1154" s="90">
        <v>51700</v>
      </c>
      <c r="P1154" s="90">
        <v>50600</v>
      </c>
      <c r="Q1154" s="90">
        <v>48200</v>
      </c>
      <c r="R1154" s="90">
        <v>48300</v>
      </c>
      <c r="S1154" s="90">
        <v>49000</v>
      </c>
      <c r="T1154" s="90">
        <v>51100</v>
      </c>
      <c r="U1154" s="90">
        <v>51800</v>
      </c>
      <c r="V1154" s="90">
        <v>53300</v>
      </c>
      <c r="W1154" s="90">
        <v>53700</v>
      </c>
      <c r="X1154" s="90">
        <v>56900</v>
      </c>
      <c r="Y1154" t="str">
        <f t="shared" si="115"/>
        <v>05-2024</v>
      </c>
      <c r="Z1154">
        <f t="shared" si="116"/>
        <v>0</v>
      </c>
      <c r="AA1154">
        <f t="shared" si="117"/>
        <v>0</v>
      </c>
      <c r="AB1154" t="str">
        <f t="shared" si="118"/>
        <v>L24</v>
      </c>
      <c r="AC1154" t="str">
        <f t="shared" si="119"/>
        <v>L36</v>
      </c>
    </row>
    <row r="1155" spans="1:29">
      <c r="A1155" t="str">
        <f t="shared" si="114"/>
        <v>05-2024</v>
      </c>
      <c r="B1155" s="93">
        <v>45421</v>
      </c>
      <c r="C1155" s="90">
        <v>51600</v>
      </c>
      <c r="D1155" s="90">
        <v>53200</v>
      </c>
      <c r="E1155" s="90">
        <v>52000</v>
      </c>
      <c r="F1155" s="90">
        <v>48600</v>
      </c>
      <c r="G1155" s="90">
        <v>53400</v>
      </c>
      <c r="H1155" s="91" t="s">
        <v>25</v>
      </c>
      <c r="I1155" s="90">
        <v>51000</v>
      </c>
      <c r="J1155" s="90">
        <v>51400</v>
      </c>
      <c r="K1155" s="90">
        <v>53500</v>
      </c>
      <c r="L1155" s="91" t="s">
        <v>25</v>
      </c>
      <c r="M1155" s="90">
        <v>52700</v>
      </c>
      <c r="N1155" s="90">
        <v>53400</v>
      </c>
      <c r="O1155" s="90">
        <v>50800</v>
      </c>
      <c r="P1155" s="90">
        <v>50200</v>
      </c>
      <c r="Q1155" s="90">
        <v>47700</v>
      </c>
      <c r="R1155" s="90">
        <v>48000</v>
      </c>
      <c r="S1155" s="90">
        <v>48500</v>
      </c>
      <c r="T1155" s="90">
        <v>50700</v>
      </c>
      <c r="U1155" s="90">
        <v>51500</v>
      </c>
      <c r="V1155" s="90">
        <v>53300</v>
      </c>
      <c r="W1155" s="90">
        <v>53700</v>
      </c>
      <c r="X1155" s="90">
        <v>56900</v>
      </c>
      <c r="Y1155" t="str">
        <f t="shared" si="115"/>
        <v>05-2024</v>
      </c>
      <c r="Z1155">
        <f t="shared" si="116"/>
        <v>0</v>
      </c>
      <c r="AA1155">
        <f t="shared" si="117"/>
        <v>0</v>
      </c>
      <c r="AB1155" t="str">
        <f t="shared" si="118"/>
        <v>L24</v>
      </c>
      <c r="AC1155" t="str">
        <f t="shared" si="119"/>
        <v>L36</v>
      </c>
    </row>
    <row r="1156" spans="1:29">
      <c r="A1156" t="str">
        <f t="shared" si="114"/>
        <v>05-2024</v>
      </c>
      <c r="B1156" s="93">
        <v>45422</v>
      </c>
      <c r="C1156" s="90">
        <v>51600</v>
      </c>
      <c r="D1156" s="90">
        <v>53200</v>
      </c>
      <c r="E1156" s="90">
        <v>51700</v>
      </c>
      <c r="F1156" s="90">
        <v>48200</v>
      </c>
      <c r="G1156" s="90">
        <v>53400</v>
      </c>
      <c r="H1156" s="91" t="s">
        <v>25</v>
      </c>
      <c r="I1156" s="90">
        <v>50500</v>
      </c>
      <c r="J1156" s="90">
        <v>51200</v>
      </c>
      <c r="K1156" s="90">
        <v>53100</v>
      </c>
      <c r="L1156" s="91" t="s">
        <v>25</v>
      </c>
      <c r="M1156" s="90">
        <v>52600</v>
      </c>
      <c r="N1156" s="90">
        <v>53300</v>
      </c>
      <c r="O1156" s="90">
        <v>50500</v>
      </c>
      <c r="P1156" s="90">
        <v>50200</v>
      </c>
      <c r="Q1156" s="90">
        <v>47200</v>
      </c>
      <c r="R1156" s="90">
        <v>47600</v>
      </c>
      <c r="S1156" s="90">
        <v>48300</v>
      </c>
      <c r="T1156" s="90">
        <v>50300</v>
      </c>
      <c r="U1156" s="90">
        <v>51300</v>
      </c>
      <c r="V1156" s="91" t="s">
        <v>25</v>
      </c>
      <c r="W1156" s="90">
        <v>53700</v>
      </c>
      <c r="X1156" s="90">
        <v>56900</v>
      </c>
      <c r="Y1156" t="str">
        <f t="shared" si="115"/>
        <v>05-2024</v>
      </c>
      <c r="Z1156">
        <f t="shared" si="116"/>
        <v>0</v>
      </c>
      <c r="AA1156">
        <f t="shared" si="117"/>
        <v>0</v>
      </c>
      <c r="AB1156" t="str">
        <f t="shared" si="118"/>
        <v>L24</v>
      </c>
      <c r="AC1156" t="str">
        <f t="shared" si="119"/>
        <v>L36</v>
      </c>
    </row>
    <row r="1157" spans="1:29">
      <c r="A1157" t="str">
        <f t="shared" si="114"/>
        <v>05-2024</v>
      </c>
      <c r="B1157" s="93">
        <v>45423</v>
      </c>
      <c r="C1157" s="90">
        <v>51200</v>
      </c>
      <c r="D1157" s="90">
        <v>53200</v>
      </c>
      <c r="E1157" s="90">
        <v>51100</v>
      </c>
      <c r="F1157" s="90">
        <v>48000</v>
      </c>
      <c r="G1157" s="90">
        <v>53200</v>
      </c>
      <c r="H1157" s="91" t="s">
        <v>25</v>
      </c>
      <c r="I1157" s="90">
        <v>50000</v>
      </c>
      <c r="J1157" s="90">
        <v>50200</v>
      </c>
      <c r="K1157" s="90">
        <v>52800</v>
      </c>
      <c r="L1157" s="91" t="s">
        <v>25</v>
      </c>
      <c r="M1157" s="90">
        <v>52100</v>
      </c>
      <c r="N1157" s="90">
        <v>53300</v>
      </c>
      <c r="O1157" s="90">
        <v>50200</v>
      </c>
      <c r="P1157" s="90">
        <v>49800</v>
      </c>
      <c r="Q1157" s="90">
        <v>46800</v>
      </c>
      <c r="R1157" s="90">
        <v>47200</v>
      </c>
      <c r="S1157" s="90">
        <v>47800</v>
      </c>
      <c r="T1157" s="90">
        <v>50100</v>
      </c>
      <c r="U1157" s="90">
        <v>51000</v>
      </c>
      <c r="V1157" s="90">
        <v>52300</v>
      </c>
      <c r="W1157" s="90">
        <v>53500</v>
      </c>
      <c r="X1157" s="90">
        <v>56600</v>
      </c>
      <c r="Y1157" t="str">
        <f t="shared" si="115"/>
        <v>05-2024</v>
      </c>
      <c r="Z1157">
        <f t="shared" si="116"/>
        <v>0</v>
      </c>
      <c r="AA1157">
        <f t="shared" si="117"/>
        <v>0</v>
      </c>
      <c r="AB1157" t="str">
        <f t="shared" si="118"/>
        <v>L24</v>
      </c>
      <c r="AC1157" t="str">
        <f t="shared" si="119"/>
        <v>L36</v>
      </c>
    </row>
    <row r="1158" spans="1:29">
      <c r="A1158" t="str">
        <f t="shared" si="114"/>
        <v>05-2024</v>
      </c>
      <c r="B1158" s="93">
        <v>45424</v>
      </c>
      <c r="C1158" s="90" t="s">
        <v>24</v>
      </c>
      <c r="D1158" s="90" t="s">
        <v>24</v>
      </c>
      <c r="E1158" s="90" t="s">
        <v>24</v>
      </c>
      <c r="F1158" s="90" t="s">
        <v>24</v>
      </c>
      <c r="G1158" s="90" t="s">
        <v>24</v>
      </c>
      <c r="H1158" s="90" t="s">
        <v>24</v>
      </c>
      <c r="I1158" s="90" t="s">
        <v>24</v>
      </c>
      <c r="J1158" s="90" t="s">
        <v>24</v>
      </c>
      <c r="K1158" s="90" t="s">
        <v>24</v>
      </c>
      <c r="L1158" s="90" t="s">
        <v>24</v>
      </c>
      <c r="M1158" s="90" t="s">
        <v>24</v>
      </c>
      <c r="N1158" s="90" t="s">
        <v>24</v>
      </c>
      <c r="O1158" s="90" t="s">
        <v>24</v>
      </c>
      <c r="P1158" s="90" t="s">
        <v>24</v>
      </c>
      <c r="Q1158" s="90" t="s">
        <v>24</v>
      </c>
      <c r="R1158" s="90" t="s">
        <v>24</v>
      </c>
      <c r="S1158" s="90" t="s">
        <v>24</v>
      </c>
      <c r="T1158" s="90" t="s">
        <v>24</v>
      </c>
      <c r="U1158" s="90" t="s">
        <v>24</v>
      </c>
      <c r="V1158" s="90" t="s">
        <v>24</v>
      </c>
      <c r="W1158" s="90" t="s">
        <v>24</v>
      </c>
      <c r="X1158" s="90" t="s">
        <v>24</v>
      </c>
      <c r="Y1158" t="str">
        <f t="shared" si="115"/>
        <v>05-2024</v>
      </c>
      <c r="Z1158">
        <f t="shared" si="116"/>
        <v>0</v>
      </c>
      <c r="AA1158">
        <f t="shared" si="117"/>
        <v>0</v>
      </c>
      <c r="AB1158" t="str">
        <f t="shared" si="118"/>
        <v>L24</v>
      </c>
      <c r="AC1158" t="str">
        <f t="shared" si="119"/>
        <v>L36</v>
      </c>
    </row>
    <row r="1159" spans="1:29">
      <c r="A1159" t="str">
        <f t="shared" si="114"/>
        <v>05-2024</v>
      </c>
      <c r="B1159" s="93">
        <v>45425</v>
      </c>
      <c r="C1159" s="90">
        <v>50800</v>
      </c>
      <c r="D1159" s="90">
        <v>53000</v>
      </c>
      <c r="E1159" s="90">
        <v>50900</v>
      </c>
      <c r="F1159" s="90">
        <v>47400</v>
      </c>
      <c r="G1159" s="90">
        <v>52800</v>
      </c>
      <c r="H1159" s="91" t="s">
        <v>25</v>
      </c>
      <c r="I1159" s="90">
        <v>50500</v>
      </c>
      <c r="J1159" s="90">
        <v>49700</v>
      </c>
      <c r="K1159" s="90">
        <v>52800</v>
      </c>
      <c r="L1159" s="91" t="s">
        <v>25</v>
      </c>
      <c r="M1159" s="90">
        <v>51500</v>
      </c>
      <c r="N1159" s="90">
        <v>53300</v>
      </c>
      <c r="O1159" s="90">
        <v>49700</v>
      </c>
      <c r="P1159" s="90">
        <v>49200</v>
      </c>
      <c r="Q1159" s="90">
        <v>46500</v>
      </c>
      <c r="R1159" s="90">
        <v>47000</v>
      </c>
      <c r="S1159" s="90">
        <v>47500</v>
      </c>
      <c r="T1159" s="90">
        <v>49500</v>
      </c>
      <c r="U1159" s="90">
        <v>50800</v>
      </c>
      <c r="V1159" s="90">
        <v>52300</v>
      </c>
      <c r="W1159" s="90">
        <v>53200</v>
      </c>
      <c r="X1159" s="90">
        <v>55700</v>
      </c>
      <c r="Y1159" t="str">
        <f t="shared" si="115"/>
        <v>05-2024</v>
      </c>
      <c r="Z1159">
        <f t="shared" si="116"/>
        <v>0</v>
      </c>
      <c r="AA1159">
        <f t="shared" si="117"/>
        <v>0</v>
      </c>
      <c r="AB1159" t="str">
        <f t="shared" si="118"/>
        <v>L24</v>
      </c>
      <c r="AC1159" t="str">
        <f t="shared" si="119"/>
        <v>L36</v>
      </c>
    </row>
    <row r="1160" spans="1:29">
      <c r="A1160" t="str">
        <f t="shared" si="114"/>
        <v>05-2024</v>
      </c>
      <c r="B1160" s="93">
        <v>45426</v>
      </c>
      <c r="C1160" s="90">
        <v>50600</v>
      </c>
      <c r="D1160" s="90">
        <v>53000</v>
      </c>
      <c r="E1160" s="90">
        <v>50600</v>
      </c>
      <c r="F1160" s="90">
        <v>47200</v>
      </c>
      <c r="G1160" s="90">
        <v>52700</v>
      </c>
      <c r="H1160" s="91" t="s">
        <v>25</v>
      </c>
      <c r="I1160" s="90">
        <v>50500</v>
      </c>
      <c r="J1160" s="90">
        <v>49700</v>
      </c>
      <c r="K1160" s="90">
        <v>52400</v>
      </c>
      <c r="L1160" s="91" t="s">
        <v>25</v>
      </c>
      <c r="M1160" s="90">
        <v>51300</v>
      </c>
      <c r="N1160" s="90">
        <v>53200</v>
      </c>
      <c r="O1160" s="90">
        <v>49400</v>
      </c>
      <c r="P1160" s="90">
        <v>49000</v>
      </c>
      <c r="Q1160" s="90">
        <v>46700</v>
      </c>
      <c r="R1160" s="90">
        <v>47200</v>
      </c>
      <c r="S1160" s="90">
        <v>47200</v>
      </c>
      <c r="T1160" s="90">
        <v>49300</v>
      </c>
      <c r="U1160" s="90">
        <v>50500</v>
      </c>
      <c r="V1160" s="90">
        <v>52300</v>
      </c>
      <c r="W1160" s="90">
        <v>52900</v>
      </c>
      <c r="X1160" s="90">
        <v>55700</v>
      </c>
      <c r="Y1160" t="str">
        <f t="shared" si="115"/>
        <v>05-2024</v>
      </c>
      <c r="Z1160">
        <f t="shared" si="116"/>
        <v>0</v>
      </c>
      <c r="AA1160">
        <f t="shared" si="117"/>
        <v>0</v>
      </c>
      <c r="AB1160" t="str">
        <f t="shared" si="118"/>
        <v>L24</v>
      </c>
      <c r="AC1160" t="str">
        <f t="shared" si="119"/>
        <v>L36</v>
      </c>
    </row>
    <row r="1161" spans="1:29">
      <c r="A1161" t="str">
        <f t="shared" si="114"/>
        <v>05-2024</v>
      </c>
      <c r="B1161" s="93">
        <v>45427</v>
      </c>
      <c r="C1161" s="90">
        <v>50800</v>
      </c>
      <c r="D1161" s="90">
        <v>52800</v>
      </c>
      <c r="E1161" s="90">
        <v>50600</v>
      </c>
      <c r="F1161" s="90">
        <v>47100</v>
      </c>
      <c r="G1161" s="90">
        <v>52500</v>
      </c>
      <c r="H1161" s="91" t="s">
        <v>25</v>
      </c>
      <c r="I1161" s="90">
        <v>50000</v>
      </c>
      <c r="J1161" s="90">
        <v>49700</v>
      </c>
      <c r="K1161" s="90">
        <v>52400</v>
      </c>
      <c r="L1161" s="91" t="s">
        <v>25</v>
      </c>
      <c r="M1161" s="90">
        <v>51200</v>
      </c>
      <c r="N1161" s="90">
        <v>53200</v>
      </c>
      <c r="O1161" s="90">
        <v>49600</v>
      </c>
      <c r="P1161" s="90">
        <v>49000</v>
      </c>
      <c r="Q1161" s="90">
        <v>46700</v>
      </c>
      <c r="R1161" s="90">
        <v>47200</v>
      </c>
      <c r="S1161" s="90">
        <v>47000</v>
      </c>
      <c r="T1161" s="90">
        <v>49200</v>
      </c>
      <c r="U1161" s="90">
        <v>50500</v>
      </c>
      <c r="V1161" s="90">
        <v>52300</v>
      </c>
      <c r="W1161" s="90">
        <v>52700</v>
      </c>
      <c r="X1161" s="90">
        <v>55500</v>
      </c>
      <c r="Y1161" t="str">
        <f t="shared" si="115"/>
        <v>05-2024</v>
      </c>
      <c r="Z1161">
        <f t="shared" si="116"/>
        <v>0</v>
      </c>
      <c r="AA1161">
        <f t="shared" si="117"/>
        <v>0</v>
      </c>
      <c r="AB1161" t="str">
        <f t="shared" si="118"/>
        <v>L24</v>
      </c>
      <c r="AC1161" t="str">
        <f t="shared" si="119"/>
        <v>L36</v>
      </c>
    </row>
    <row r="1162" spans="1:29">
      <c r="A1162" t="str">
        <f t="shared" si="114"/>
        <v>05-2024</v>
      </c>
      <c r="B1162" s="93">
        <v>45428</v>
      </c>
      <c r="C1162" s="90">
        <v>51000</v>
      </c>
      <c r="D1162" s="90">
        <v>52800</v>
      </c>
      <c r="E1162" s="90">
        <v>50900</v>
      </c>
      <c r="F1162" s="90">
        <v>47400</v>
      </c>
      <c r="G1162" s="90">
        <v>52500</v>
      </c>
      <c r="H1162" s="91" t="s">
        <v>25</v>
      </c>
      <c r="I1162" s="90">
        <v>50000</v>
      </c>
      <c r="J1162" s="90">
        <v>50100</v>
      </c>
      <c r="K1162" s="90">
        <v>52300</v>
      </c>
      <c r="L1162" s="91" t="s">
        <v>25</v>
      </c>
      <c r="M1162" s="90">
        <v>51500</v>
      </c>
      <c r="N1162" s="90">
        <v>53200</v>
      </c>
      <c r="O1162" s="90">
        <v>49900</v>
      </c>
      <c r="P1162" s="90">
        <v>49200</v>
      </c>
      <c r="Q1162" s="90">
        <v>47000</v>
      </c>
      <c r="R1162" s="90">
        <v>47500</v>
      </c>
      <c r="S1162" s="90">
        <v>47500</v>
      </c>
      <c r="T1162" s="90">
        <v>49500</v>
      </c>
      <c r="U1162" s="90">
        <v>50700</v>
      </c>
      <c r="V1162" s="90">
        <v>52300</v>
      </c>
      <c r="W1162" s="90">
        <v>52700</v>
      </c>
      <c r="X1162" s="90">
        <v>55500</v>
      </c>
      <c r="Y1162" t="str">
        <f t="shared" si="115"/>
        <v>05-2024</v>
      </c>
      <c r="Z1162">
        <f t="shared" si="116"/>
        <v>0</v>
      </c>
      <c r="AA1162">
        <f t="shared" si="117"/>
        <v>0</v>
      </c>
      <c r="AB1162" t="str">
        <f t="shared" si="118"/>
        <v>L24</v>
      </c>
      <c r="AC1162" t="str">
        <f t="shared" si="119"/>
        <v>L36</v>
      </c>
    </row>
    <row r="1163" spans="1:29">
      <c r="A1163" t="str">
        <f t="shared" si="114"/>
        <v>05-2024</v>
      </c>
      <c r="B1163" s="93">
        <v>45429</v>
      </c>
      <c r="C1163" s="90">
        <v>51200</v>
      </c>
      <c r="D1163" s="90">
        <v>52800</v>
      </c>
      <c r="E1163" s="90">
        <v>50900</v>
      </c>
      <c r="F1163" s="90">
        <v>47900</v>
      </c>
      <c r="G1163" s="90">
        <v>52700</v>
      </c>
      <c r="H1163" s="91" t="s">
        <v>25</v>
      </c>
      <c r="I1163" s="90">
        <v>50500</v>
      </c>
      <c r="J1163" s="90">
        <v>50300</v>
      </c>
      <c r="K1163" s="90">
        <v>52300</v>
      </c>
      <c r="L1163" s="91" t="s">
        <v>25</v>
      </c>
      <c r="M1163" s="90">
        <v>51700</v>
      </c>
      <c r="N1163" s="90">
        <v>53300</v>
      </c>
      <c r="O1163" s="90">
        <v>50200</v>
      </c>
      <c r="P1163" s="90">
        <v>49200</v>
      </c>
      <c r="Q1163" s="90">
        <v>47200</v>
      </c>
      <c r="R1163" s="90">
        <v>47800</v>
      </c>
      <c r="S1163" s="90">
        <v>47800</v>
      </c>
      <c r="T1163" s="90">
        <v>50000</v>
      </c>
      <c r="U1163" s="90">
        <v>51000</v>
      </c>
      <c r="V1163" s="90">
        <v>52300</v>
      </c>
      <c r="W1163" s="90">
        <v>52700</v>
      </c>
      <c r="X1163" s="90">
        <v>55500</v>
      </c>
      <c r="Y1163" t="str">
        <f t="shared" si="115"/>
        <v>05-2024</v>
      </c>
      <c r="Z1163">
        <f t="shared" si="116"/>
        <v>0</v>
      </c>
      <c r="AA1163">
        <f t="shared" si="117"/>
        <v>0</v>
      </c>
      <c r="AB1163" t="str">
        <f t="shared" si="118"/>
        <v>L24</v>
      </c>
      <c r="AC1163" t="str">
        <f t="shared" si="119"/>
        <v>L36</v>
      </c>
    </row>
    <row r="1164" spans="1:29">
      <c r="A1164" t="str">
        <f t="shared" si="114"/>
        <v>05-2024</v>
      </c>
      <c r="B1164" s="93">
        <v>45430</v>
      </c>
      <c r="C1164" s="90">
        <v>51200</v>
      </c>
      <c r="D1164" s="90">
        <v>52700</v>
      </c>
      <c r="E1164" s="90">
        <v>50700</v>
      </c>
      <c r="F1164" s="90">
        <v>47600</v>
      </c>
      <c r="G1164" s="90">
        <v>52700</v>
      </c>
      <c r="H1164" s="91" t="s">
        <v>25</v>
      </c>
      <c r="I1164" s="90">
        <v>50000</v>
      </c>
      <c r="J1164" s="90">
        <v>50000</v>
      </c>
      <c r="K1164" s="90">
        <v>52400</v>
      </c>
      <c r="L1164" s="91" t="s">
        <v>25</v>
      </c>
      <c r="M1164" s="90">
        <v>51700</v>
      </c>
      <c r="N1164" s="90">
        <v>53200</v>
      </c>
      <c r="O1164" s="90">
        <v>49900</v>
      </c>
      <c r="P1164" s="90">
        <v>49200</v>
      </c>
      <c r="Q1164" s="90">
        <v>47000</v>
      </c>
      <c r="R1164" s="90">
        <v>47800</v>
      </c>
      <c r="S1164" s="90">
        <v>47500</v>
      </c>
      <c r="T1164" s="90">
        <v>49700</v>
      </c>
      <c r="U1164" s="90">
        <v>51000</v>
      </c>
      <c r="V1164" s="90">
        <v>52300</v>
      </c>
      <c r="W1164" s="90">
        <v>52700</v>
      </c>
      <c r="X1164" s="90">
        <v>55500</v>
      </c>
      <c r="Y1164" t="str">
        <f t="shared" si="115"/>
        <v>05-2024</v>
      </c>
      <c r="Z1164">
        <f t="shared" si="116"/>
        <v>0</v>
      </c>
      <c r="AA1164">
        <f t="shared" si="117"/>
        <v>0</v>
      </c>
      <c r="AB1164" t="str">
        <f t="shared" si="118"/>
        <v>L24</v>
      </c>
      <c r="AC1164" t="str">
        <f t="shared" si="119"/>
        <v>L36</v>
      </c>
    </row>
    <row r="1165" spans="1:29">
      <c r="A1165" t="str">
        <f t="shared" si="114"/>
        <v>05-2024</v>
      </c>
      <c r="B1165" s="93">
        <v>45431</v>
      </c>
      <c r="C1165" s="90" t="s">
        <v>24</v>
      </c>
      <c r="D1165" s="90" t="s">
        <v>24</v>
      </c>
      <c r="E1165" s="90" t="s">
        <v>24</v>
      </c>
      <c r="F1165" s="90" t="s">
        <v>24</v>
      </c>
      <c r="G1165" s="90" t="s">
        <v>24</v>
      </c>
      <c r="H1165" s="90" t="s">
        <v>24</v>
      </c>
      <c r="I1165" s="90" t="s">
        <v>24</v>
      </c>
      <c r="J1165" s="90" t="s">
        <v>24</v>
      </c>
      <c r="K1165" s="90" t="s">
        <v>24</v>
      </c>
      <c r="L1165" s="90" t="s">
        <v>24</v>
      </c>
      <c r="M1165" s="90" t="s">
        <v>24</v>
      </c>
      <c r="N1165" s="90" t="s">
        <v>24</v>
      </c>
      <c r="O1165" s="90" t="s">
        <v>24</v>
      </c>
      <c r="P1165" s="90" t="s">
        <v>24</v>
      </c>
      <c r="Q1165" s="90" t="s">
        <v>24</v>
      </c>
      <c r="R1165" s="90" t="s">
        <v>24</v>
      </c>
      <c r="S1165" s="90" t="s">
        <v>24</v>
      </c>
      <c r="T1165" s="90" t="s">
        <v>24</v>
      </c>
      <c r="U1165" s="90" t="s">
        <v>24</v>
      </c>
      <c r="V1165" s="90" t="s">
        <v>24</v>
      </c>
      <c r="W1165" s="90" t="s">
        <v>24</v>
      </c>
      <c r="X1165" s="90" t="s">
        <v>24</v>
      </c>
      <c r="Y1165" t="str">
        <f t="shared" si="115"/>
        <v>05-2024</v>
      </c>
      <c r="Z1165">
        <f t="shared" si="116"/>
        <v>0</v>
      </c>
      <c r="AA1165">
        <f t="shared" si="117"/>
        <v>0</v>
      </c>
      <c r="AB1165" t="str">
        <f t="shared" si="118"/>
        <v>L24</v>
      </c>
      <c r="AC1165" t="str">
        <f t="shared" si="119"/>
        <v>L36</v>
      </c>
    </row>
    <row r="1166" spans="1:29">
      <c r="A1166" t="str">
        <f t="shared" si="114"/>
        <v>05-2024</v>
      </c>
      <c r="B1166" s="93">
        <v>45432</v>
      </c>
      <c r="C1166" s="90">
        <v>51000</v>
      </c>
      <c r="D1166" s="90">
        <v>52500</v>
      </c>
      <c r="E1166" s="90">
        <v>50700</v>
      </c>
      <c r="F1166" s="90">
        <v>47600</v>
      </c>
      <c r="G1166" s="90">
        <v>52700</v>
      </c>
      <c r="H1166" s="91" t="s">
        <v>25</v>
      </c>
      <c r="I1166" s="90">
        <v>50000</v>
      </c>
      <c r="J1166" s="90">
        <v>50000</v>
      </c>
      <c r="K1166" s="90">
        <v>52200</v>
      </c>
      <c r="L1166" s="91" t="s">
        <v>25</v>
      </c>
      <c r="M1166" s="90">
        <v>51700</v>
      </c>
      <c r="N1166" s="90">
        <v>53200</v>
      </c>
      <c r="O1166" s="90">
        <v>50000</v>
      </c>
      <c r="P1166" s="90">
        <v>49200</v>
      </c>
      <c r="Q1166" s="90">
        <v>47000</v>
      </c>
      <c r="R1166" s="90">
        <v>47800</v>
      </c>
      <c r="S1166" s="90">
        <v>47500</v>
      </c>
      <c r="T1166" s="90">
        <v>49700</v>
      </c>
      <c r="U1166" s="90">
        <v>51000</v>
      </c>
      <c r="V1166" s="90">
        <v>52300</v>
      </c>
      <c r="W1166" s="90">
        <v>52400</v>
      </c>
      <c r="X1166" s="90">
        <v>54700</v>
      </c>
      <c r="Y1166" t="str">
        <f t="shared" si="115"/>
        <v>05-2024</v>
      </c>
      <c r="Z1166">
        <f t="shared" si="116"/>
        <v>0</v>
      </c>
      <c r="AA1166">
        <f t="shared" si="117"/>
        <v>0</v>
      </c>
      <c r="AB1166" t="str">
        <f t="shared" si="118"/>
        <v>L24</v>
      </c>
      <c r="AC1166" t="str">
        <f t="shared" si="119"/>
        <v>L36</v>
      </c>
    </row>
    <row r="1167" spans="1:29">
      <c r="A1167" t="str">
        <f t="shared" si="114"/>
        <v>05-2024</v>
      </c>
      <c r="B1167" s="93">
        <v>45433</v>
      </c>
      <c r="C1167" s="90">
        <v>51000</v>
      </c>
      <c r="D1167" s="90">
        <v>52300</v>
      </c>
      <c r="E1167" s="90">
        <v>50700</v>
      </c>
      <c r="F1167" s="90">
        <v>47500</v>
      </c>
      <c r="G1167" s="90">
        <v>52200</v>
      </c>
      <c r="H1167" s="91" t="s">
        <v>25</v>
      </c>
      <c r="I1167" s="90">
        <v>50000</v>
      </c>
      <c r="J1167" s="90">
        <v>50200</v>
      </c>
      <c r="K1167" s="90">
        <v>52200</v>
      </c>
      <c r="L1167" s="91" t="s">
        <v>25</v>
      </c>
      <c r="M1167" s="90">
        <v>51700</v>
      </c>
      <c r="N1167" s="90">
        <v>53200</v>
      </c>
      <c r="O1167" s="90">
        <v>49700</v>
      </c>
      <c r="P1167" s="90">
        <v>49500</v>
      </c>
      <c r="Q1167" s="90">
        <v>47200</v>
      </c>
      <c r="R1167" s="90">
        <v>47700</v>
      </c>
      <c r="S1167" s="90">
        <v>47700</v>
      </c>
      <c r="T1167" s="90">
        <v>49600</v>
      </c>
      <c r="U1167" s="90">
        <v>50700</v>
      </c>
      <c r="V1167" s="90">
        <v>52300</v>
      </c>
      <c r="W1167" s="90">
        <v>52300</v>
      </c>
      <c r="X1167" s="90">
        <v>54600</v>
      </c>
      <c r="Y1167" t="str">
        <f t="shared" si="115"/>
        <v>05-2024</v>
      </c>
      <c r="Z1167">
        <f t="shared" si="116"/>
        <v>0</v>
      </c>
      <c r="AA1167">
        <f t="shared" si="117"/>
        <v>0</v>
      </c>
      <c r="AB1167" t="str">
        <f t="shared" si="118"/>
        <v>L24</v>
      </c>
      <c r="AC1167" t="str">
        <f t="shared" si="119"/>
        <v>L36</v>
      </c>
    </row>
    <row r="1168" spans="1:29">
      <c r="A1168" t="str">
        <f t="shared" si="114"/>
        <v>05-2024</v>
      </c>
      <c r="B1168" s="93">
        <v>45434</v>
      </c>
      <c r="C1168" s="90">
        <v>51000</v>
      </c>
      <c r="D1168" s="90">
        <v>52300</v>
      </c>
      <c r="E1168" s="90">
        <v>50800</v>
      </c>
      <c r="F1168" s="90">
        <v>47600</v>
      </c>
      <c r="G1168" s="90">
        <v>52200</v>
      </c>
      <c r="H1168" s="91" t="s">
        <v>25</v>
      </c>
      <c r="I1168" s="90">
        <v>50000</v>
      </c>
      <c r="J1168" s="90">
        <v>50300</v>
      </c>
      <c r="K1168" s="90">
        <v>52200</v>
      </c>
      <c r="L1168" s="91" t="s">
        <v>25</v>
      </c>
      <c r="M1168" s="90">
        <v>51900</v>
      </c>
      <c r="N1168" s="90">
        <v>53200</v>
      </c>
      <c r="O1168" s="90">
        <v>50000</v>
      </c>
      <c r="P1168" s="90">
        <v>49600</v>
      </c>
      <c r="Q1168" s="90">
        <v>47400</v>
      </c>
      <c r="R1168" s="90">
        <v>47900</v>
      </c>
      <c r="S1168" s="90">
        <v>47800</v>
      </c>
      <c r="T1168" s="90">
        <v>49700</v>
      </c>
      <c r="U1168" s="90">
        <v>51000</v>
      </c>
      <c r="V1168" s="90">
        <v>52300</v>
      </c>
      <c r="W1168" s="90">
        <v>52200</v>
      </c>
      <c r="X1168" s="90">
        <v>54600</v>
      </c>
      <c r="Y1168" t="str">
        <f t="shared" si="115"/>
        <v>05-2024</v>
      </c>
      <c r="Z1168">
        <f t="shared" si="116"/>
        <v>0</v>
      </c>
      <c r="AA1168">
        <f t="shared" si="117"/>
        <v>0</v>
      </c>
      <c r="AB1168" t="str">
        <f t="shared" si="118"/>
        <v>L24</v>
      </c>
      <c r="AC1168" t="str">
        <f t="shared" si="119"/>
        <v>L36</v>
      </c>
    </row>
    <row r="1169" spans="1:29">
      <c r="A1169" t="str">
        <f t="shared" si="114"/>
        <v>05-2024</v>
      </c>
      <c r="B1169" s="93">
        <v>45435</v>
      </c>
      <c r="C1169" s="90">
        <v>51000</v>
      </c>
      <c r="D1169" s="90">
        <v>52200</v>
      </c>
      <c r="E1169" s="90">
        <v>50700</v>
      </c>
      <c r="F1169" s="90">
        <v>47400</v>
      </c>
      <c r="G1169" s="90">
        <v>52000</v>
      </c>
      <c r="H1169" s="91" t="s">
        <v>25</v>
      </c>
      <c r="I1169" s="90">
        <v>49500</v>
      </c>
      <c r="J1169" s="90">
        <v>50000</v>
      </c>
      <c r="K1169" s="90">
        <v>52300</v>
      </c>
      <c r="L1169" s="91" t="s">
        <v>25</v>
      </c>
      <c r="M1169" s="90">
        <v>51700</v>
      </c>
      <c r="N1169" s="90">
        <v>53100</v>
      </c>
      <c r="O1169" s="90">
        <v>49700</v>
      </c>
      <c r="P1169" s="90">
        <v>49400</v>
      </c>
      <c r="Q1169" s="90">
        <v>47400</v>
      </c>
      <c r="R1169" s="90">
        <v>47900</v>
      </c>
      <c r="S1169" s="90">
        <v>47700</v>
      </c>
      <c r="T1169" s="90">
        <v>49500</v>
      </c>
      <c r="U1169" s="90">
        <v>51000</v>
      </c>
      <c r="V1169" s="90">
        <v>52300</v>
      </c>
      <c r="W1169" s="90">
        <v>52100</v>
      </c>
      <c r="X1169" s="90">
        <v>54500</v>
      </c>
      <c r="Y1169" t="str">
        <f t="shared" si="115"/>
        <v>05-2024</v>
      </c>
      <c r="Z1169">
        <f t="shared" si="116"/>
        <v>0</v>
      </c>
      <c r="AA1169">
        <f t="shared" si="117"/>
        <v>0</v>
      </c>
      <c r="AB1169" t="str">
        <f t="shared" si="118"/>
        <v>L24</v>
      </c>
      <c r="AC1169" t="str">
        <f t="shared" si="119"/>
        <v>L36</v>
      </c>
    </row>
    <row r="1170" spans="1:29">
      <c r="A1170" t="str">
        <f t="shared" si="114"/>
        <v>05-2024</v>
      </c>
      <c r="B1170" s="93">
        <v>45436</v>
      </c>
      <c r="C1170" s="90">
        <v>50800</v>
      </c>
      <c r="D1170" s="90">
        <v>52000</v>
      </c>
      <c r="E1170" s="90">
        <v>50700</v>
      </c>
      <c r="F1170" s="90">
        <v>47400</v>
      </c>
      <c r="G1170" s="90">
        <v>52000</v>
      </c>
      <c r="H1170" s="91" t="s">
        <v>25</v>
      </c>
      <c r="I1170" s="90">
        <v>49500</v>
      </c>
      <c r="J1170" s="90">
        <v>50000</v>
      </c>
      <c r="K1170" s="90">
        <v>52300</v>
      </c>
      <c r="L1170" s="91" t="s">
        <v>25</v>
      </c>
      <c r="M1170" s="90">
        <v>51700</v>
      </c>
      <c r="N1170" s="90">
        <v>53100</v>
      </c>
      <c r="O1170" s="90">
        <v>49800</v>
      </c>
      <c r="P1170" s="90">
        <v>49600</v>
      </c>
      <c r="Q1170" s="90">
        <v>47400</v>
      </c>
      <c r="R1170" s="90">
        <v>47900</v>
      </c>
      <c r="S1170" s="90">
        <v>47700</v>
      </c>
      <c r="T1170" s="90">
        <v>49500</v>
      </c>
      <c r="U1170" s="90">
        <v>51000</v>
      </c>
      <c r="V1170" s="90">
        <v>52300</v>
      </c>
      <c r="W1170" s="90">
        <v>52000</v>
      </c>
      <c r="X1170" s="90">
        <v>54500</v>
      </c>
      <c r="Y1170" t="str">
        <f t="shared" si="115"/>
        <v>05-2024</v>
      </c>
      <c r="Z1170">
        <f t="shared" si="116"/>
        <v>0</v>
      </c>
      <c r="AA1170">
        <f t="shared" si="117"/>
        <v>0</v>
      </c>
      <c r="AB1170" t="str">
        <f t="shared" si="118"/>
        <v>L24</v>
      </c>
      <c r="AC1170" t="str">
        <f t="shared" si="119"/>
        <v>L36</v>
      </c>
    </row>
    <row r="1171" spans="1:29">
      <c r="A1171" t="str">
        <f t="shared" si="114"/>
        <v>05-2024</v>
      </c>
      <c r="B1171" s="93">
        <v>45437</v>
      </c>
      <c r="C1171" s="90">
        <v>50600</v>
      </c>
      <c r="D1171" s="90">
        <v>52000</v>
      </c>
      <c r="E1171" s="90">
        <v>50500</v>
      </c>
      <c r="F1171" s="90">
        <v>47200</v>
      </c>
      <c r="G1171" s="90">
        <v>51500</v>
      </c>
      <c r="H1171" s="91" t="s">
        <v>25</v>
      </c>
      <c r="I1171" s="90">
        <v>49500</v>
      </c>
      <c r="J1171" s="90">
        <v>49800</v>
      </c>
      <c r="K1171" s="90">
        <v>52100</v>
      </c>
      <c r="L1171" s="91" t="s">
        <v>25</v>
      </c>
      <c r="M1171" s="90">
        <v>51500</v>
      </c>
      <c r="N1171" s="90">
        <v>52800</v>
      </c>
      <c r="O1171" s="90">
        <v>49400</v>
      </c>
      <c r="P1171" s="90">
        <v>49200</v>
      </c>
      <c r="Q1171" s="90">
        <v>47000</v>
      </c>
      <c r="R1171" s="90">
        <v>47600</v>
      </c>
      <c r="S1171" s="90">
        <v>47500</v>
      </c>
      <c r="T1171" s="90">
        <v>49300</v>
      </c>
      <c r="U1171" s="90">
        <v>50600</v>
      </c>
      <c r="V1171" s="90">
        <v>52300</v>
      </c>
      <c r="W1171" s="90">
        <v>52000</v>
      </c>
      <c r="X1171" s="90">
        <v>54500</v>
      </c>
      <c r="Y1171" t="str">
        <f t="shared" si="115"/>
        <v>05-2024</v>
      </c>
      <c r="Z1171">
        <f t="shared" si="116"/>
        <v>0</v>
      </c>
      <c r="AA1171">
        <f t="shared" si="117"/>
        <v>0</v>
      </c>
      <c r="AB1171" t="str">
        <f t="shared" si="118"/>
        <v>L24</v>
      </c>
      <c r="AC1171" t="str">
        <f t="shared" si="119"/>
        <v>L36</v>
      </c>
    </row>
    <row r="1172" spans="1:29">
      <c r="A1172" t="str">
        <f t="shared" si="114"/>
        <v>05-2024</v>
      </c>
      <c r="B1172" s="93">
        <v>45438</v>
      </c>
      <c r="C1172" s="90" t="s">
        <v>24</v>
      </c>
      <c r="D1172" s="90" t="s">
        <v>24</v>
      </c>
      <c r="E1172" s="90" t="s">
        <v>24</v>
      </c>
      <c r="F1172" s="90" t="s">
        <v>24</v>
      </c>
      <c r="G1172" s="90" t="s">
        <v>24</v>
      </c>
      <c r="H1172" s="90" t="s">
        <v>24</v>
      </c>
      <c r="I1172" s="90" t="s">
        <v>24</v>
      </c>
      <c r="J1172" s="90" t="s">
        <v>24</v>
      </c>
      <c r="K1172" s="90" t="s">
        <v>24</v>
      </c>
      <c r="L1172" s="90" t="s">
        <v>24</v>
      </c>
      <c r="M1172" s="90" t="s">
        <v>24</v>
      </c>
      <c r="N1172" s="90" t="s">
        <v>24</v>
      </c>
      <c r="O1172" s="90" t="s">
        <v>24</v>
      </c>
      <c r="P1172" s="90" t="s">
        <v>24</v>
      </c>
      <c r="Q1172" s="90" t="s">
        <v>24</v>
      </c>
      <c r="R1172" s="90" t="s">
        <v>24</v>
      </c>
      <c r="S1172" s="90" t="s">
        <v>24</v>
      </c>
      <c r="T1172" s="90" t="s">
        <v>24</v>
      </c>
      <c r="U1172" s="90" t="s">
        <v>24</v>
      </c>
      <c r="V1172" s="90" t="s">
        <v>24</v>
      </c>
      <c r="W1172" s="90" t="s">
        <v>24</v>
      </c>
      <c r="X1172" s="90" t="s">
        <v>24</v>
      </c>
      <c r="Y1172" t="str">
        <f t="shared" si="115"/>
        <v>05-2024</v>
      </c>
      <c r="Z1172">
        <f t="shared" si="116"/>
        <v>0</v>
      </c>
      <c r="AA1172">
        <f t="shared" si="117"/>
        <v>0</v>
      </c>
      <c r="AB1172" t="str">
        <f t="shared" si="118"/>
        <v>L24</v>
      </c>
      <c r="AC1172" t="str">
        <f t="shared" si="119"/>
        <v>L36</v>
      </c>
    </row>
    <row r="1173" spans="1:29">
      <c r="A1173" t="str">
        <f t="shared" si="114"/>
        <v>05-2024</v>
      </c>
      <c r="B1173" s="93">
        <v>45439</v>
      </c>
      <c r="C1173" s="90">
        <v>50400</v>
      </c>
      <c r="D1173" s="90">
        <v>51800</v>
      </c>
      <c r="E1173" s="90">
        <v>50400</v>
      </c>
      <c r="F1173" s="90">
        <v>47200</v>
      </c>
      <c r="G1173" s="90">
        <v>51300</v>
      </c>
      <c r="H1173" s="91" t="s">
        <v>25</v>
      </c>
      <c r="I1173" s="90">
        <v>49500</v>
      </c>
      <c r="J1173" s="90">
        <v>49600</v>
      </c>
      <c r="K1173" s="90">
        <v>51800</v>
      </c>
      <c r="L1173" s="91" t="s">
        <v>25</v>
      </c>
      <c r="M1173" s="90">
        <v>51300</v>
      </c>
      <c r="N1173" s="90">
        <v>52700</v>
      </c>
      <c r="O1173" s="90">
        <v>49400</v>
      </c>
      <c r="P1173" s="90">
        <v>49000</v>
      </c>
      <c r="Q1173" s="90">
        <v>47100</v>
      </c>
      <c r="R1173" s="90">
        <v>47600</v>
      </c>
      <c r="S1173" s="90">
        <v>47500</v>
      </c>
      <c r="T1173" s="90">
        <v>49300</v>
      </c>
      <c r="U1173" s="90">
        <v>50600</v>
      </c>
      <c r="V1173" s="90">
        <v>52300</v>
      </c>
      <c r="W1173" s="90">
        <v>51600</v>
      </c>
      <c r="X1173" s="90">
        <v>54000</v>
      </c>
      <c r="Y1173" t="str">
        <f t="shared" si="115"/>
        <v>05-2024</v>
      </c>
      <c r="Z1173">
        <f t="shared" si="116"/>
        <v>0</v>
      </c>
      <c r="AA1173">
        <f t="shared" si="117"/>
        <v>0</v>
      </c>
      <c r="AB1173" t="str">
        <f t="shared" si="118"/>
        <v>L24</v>
      </c>
      <c r="AC1173" t="str">
        <f t="shared" si="119"/>
        <v>L36</v>
      </c>
    </row>
    <row r="1174" spans="1:29">
      <c r="A1174" t="str">
        <f t="shared" ref="A1174:A1237" si="120">TEXT(B1174,"mm-YYYY")</f>
        <v>05-2024</v>
      </c>
      <c r="B1174" s="93">
        <v>45440</v>
      </c>
      <c r="C1174" s="90">
        <v>50300</v>
      </c>
      <c r="D1174" s="90">
        <v>51500</v>
      </c>
      <c r="E1174" s="90">
        <v>50400</v>
      </c>
      <c r="F1174" s="90">
        <v>46900</v>
      </c>
      <c r="G1174" s="90">
        <v>51100</v>
      </c>
      <c r="H1174" s="91" t="s">
        <v>25</v>
      </c>
      <c r="I1174" s="90">
        <v>49000</v>
      </c>
      <c r="J1174" s="90">
        <v>49500</v>
      </c>
      <c r="K1174" s="90">
        <v>51400</v>
      </c>
      <c r="L1174" s="91" t="s">
        <v>25</v>
      </c>
      <c r="M1174" s="90">
        <v>51300</v>
      </c>
      <c r="N1174" s="90">
        <v>52700</v>
      </c>
      <c r="O1174" s="90">
        <v>49200</v>
      </c>
      <c r="P1174" s="90">
        <v>48700</v>
      </c>
      <c r="Q1174" s="90">
        <v>47200</v>
      </c>
      <c r="R1174" s="90">
        <v>47600</v>
      </c>
      <c r="S1174" s="90">
        <v>46800</v>
      </c>
      <c r="T1174" s="90">
        <v>49000</v>
      </c>
      <c r="U1174" s="90">
        <v>50400</v>
      </c>
      <c r="V1174" s="90">
        <v>52300</v>
      </c>
      <c r="W1174" s="90">
        <v>51500</v>
      </c>
      <c r="X1174" s="90">
        <v>53700</v>
      </c>
      <c r="Y1174" t="str">
        <f t="shared" ref="Y1174:Y1237" si="121">TEXT(B1174,"MM-YYYY")</f>
        <v>05-2024</v>
      </c>
      <c r="Z1174">
        <f t="shared" ref="Z1174:Z1237" si="122">_xlfn.XLOOKUP(Y1174,AN:AN,AP:AP,"")</f>
        <v>0</v>
      </c>
      <c r="AA1174">
        <f t="shared" ref="AA1174:AA1237" si="123">_xlfn.XLOOKUP(Y1174,AN:AN,AQ:AQ,"")</f>
        <v>0</v>
      </c>
      <c r="AB1174" t="str">
        <f t="shared" ref="AB1174:AB1237" si="124">_xlfn.XLOOKUP(Y1174,AN:AN,AR:AR,"")</f>
        <v>L24</v>
      </c>
      <c r="AC1174" t="str">
        <f t="shared" ref="AC1174:AC1237" si="125">_xlfn.XLOOKUP(Y1174,AN:AN,AS:AS,"")</f>
        <v>L36</v>
      </c>
    </row>
    <row r="1175" spans="1:29">
      <c r="A1175" t="str">
        <f t="shared" si="120"/>
        <v>05-2024</v>
      </c>
      <c r="B1175" s="93">
        <v>45441</v>
      </c>
      <c r="C1175" s="90">
        <v>50500</v>
      </c>
      <c r="D1175" s="90">
        <v>51200</v>
      </c>
      <c r="E1175" s="90">
        <v>50500</v>
      </c>
      <c r="F1175" s="90">
        <v>46900</v>
      </c>
      <c r="G1175" s="90">
        <v>51100</v>
      </c>
      <c r="H1175" s="91" t="s">
        <v>25</v>
      </c>
      <c r="I1175" s="90">
        <v>49000</v>
      </c>
      <c r="J1175" s="90">
        <v>49800</v>
      </c>
      <c r="K1175" s="90">
        <v>51400</v>
      </c>
      <c r="L1175" s="91" t="s">
        <v>25</v>
      </c>
      <c r="M1175" s="90">
        <v>51500</v>
      </c>
      <c r="N1175" s="90">
        <v>52500</v>
      </c>
      <c r="O1175" s="90">
        <v>49800</v>
      </c>
      <c r="P1175" s="90">
        <v>49150</v>
      </c>
      <c r="Q1175" s="90">
        <v>47500</v>
      </c>
      <c r="R1175" s="90">
        <v>47900</v>
      </c>
      <c r="S1175" s="90">
        <v>47500</v>
      </c>
      <c r="T1175" s="90">
        <v>49000</v>
      </c>
      <c r="U1175" s="90">
        <v>50600</v>
      </c>
      <c r="V1175" s="90">
        <v>52300</v>
      </c>
      <c r="W1175" s="90">
        <v>51500</v>
      </c>
      <c r="X1175" s="90">
        <v>53700</v>
      </c>
      <c r="Y1175" t="str">
        <f t="shared" si="121"/>
        <v>05-2024</v>
      </c>
      <c r="Z1175">
        <f t="shared" si="122"/>
        <v>0</v>
      </c>
      <c r="AA1175">
        <f t="shared" si="123"/>
        <v>0</v>
      </c>
      <c r="AB1175" t="str">
        <f t="shared" si="124"/>
        <v>L24</v>
      </c>
      <c r="AC1175" t="str">
        <f t="shared" si="125"/>
        <v>L36</v>
      </c>
    </row>
    <row r="1176" spans="1:29">
      <c r="A1176" t="str">
        <f t="shared" si="120"/>
        <v>05-2024</v>
      </c>
      <c r="B1176" s="93">
        <v>45442</v>
      </c>
      <c r="C1176" s="90">
        <v>50500</v>
      </c>
      <c r="D1176" s="90">
        <v>51000</v>
      </c>
      <c r="E1176" s="90">
        <v>50700</v>
      </c>
      <c r="F1176" s="90">
        <v>47300</v>
      </c>
      <c r="G1176" s="90">
        <v>51300</v>
      </c>
      <c r="H1176" s="91" t="s">
        <v>25</v>
      </c>
      <c r="I1176" s="90">
        <v>49000</v>
      </c>
      <c r="J1176" s="90">
        <v>50200</v>
      </c>
      <c r="K1176" s="90">
        <v>51800</v>
      </c>
      <c r="L1176" s="91" t="s">
        <v>25</v>
      </c>
      <c r="M1176" s="90">
        <v>51600</v>
      </c>
      <c r="N1176" s="90">
        <v>52600</v>
      </c>
      <c r="O1176" s="90">
        <v>49800</v>
      </c>
      <c r="P1176" s="90">
        <v>49200</v>
      </c>
      <c r="Q1176" s="90">
        <v>47400</v>
      </c>
      <c r="R1176" s="90">
        <v>48000</v>
      </c>
      <c r="S1176" s="90">
        <v>47500</v>
      </c>
      <c r="T1176" s="90">
        <v>49400</v>
      </c>
      <c r="U1176" s="90">
        <v>50600</v>
      </c>
      <c r="V1176" s="90">
        <v>52300</v>
      </c>
      <c r="W1176" s="90">
        <v>51500</v>
      </c>
      <c r="X1176" s="90">
        <v>53700</v>
      </c>
      <c r="Y1176" t="str">
        <f t="shared" si="121"/>
        <v>05-2024</v>
      </c>
      <c r="Z1176">
        <f t="shared" si="122"/>
        <v>0</v>
      </c>
      <c r="AA1176">
        <f t="shared" si="123"/>
        <v>0</v>
      </c>
      <c r="AB1176" t="str">
        <f t="shared" si="124"/>
        <v>L24</v>
      </c>
      <c r="AC1176" t="str">
        <f t="shared" si="125"/>
        <v>L36</v>
      </c>
    </row>
    <row r="1177" spans="1:29">
      <c r="A1177" t="str">
        <f t="shared" si="120"/>
        <v>05-2024</v>
      </c>
      <c r="B1177" s="93">
        <v>45443</v>
      </c>
      <c r="C1177" s="90">
        <v>50700</v>
      </c>
      <c r="D1177" s="90">
        <v>51000</v>
      </c>
      <c r="E1177" s="90">
        <v>50800</v>
      </c>
      <c r="F1177" s="90">
        <v>47500</v>
      </c>
      <c r="G1177" s="90">
        <v>51200</v>
      </c>
      <c r="H1177" s="91" t="s">
        <v>25</v>
      </c>
      <c r="I1177" s="90">
        <v>49500</v>
      </c>
      <c r="J1177" s="90">
        <v>50400</v>
      </c>
      <c r="K1177" s="90">
        <v>52000</v>
      </c>
      <c r="L1177" s="91" t="s">
        <v>25</v>
      </c>
      <c r="M1177" s="90">
        <v>51900</v>
      </c>
      <c r="N1177" s="90">
        <v>52600</v>
      </c>
      <c r="O1177" s="90">
        <v>50200</v>
      </c>
      <c r="P1177" s="90">
        <v>49500</v>
      </c>
      <c r="Q1177" s="90">
        <v>48000</v>
      </c>
      <c r="R1177" s="90">
        <v>48100</v>
      </c>
      <c r="S1177" s="90">
        <v>47800</v>
      </c>
      <c r="T1177" s="90">
        <v>49600</v>
      </c>
      <c r="U1177" s="90">
        <v>51000</v>
      </c>
      <c r="V1177" s="90">
        <v>52300</v>
      </c>
      <c r="W1177" s="90">
        <v>51400</v>
      </c>
      <c r="X1177" s="90">
        <v>53700</v>
      </c>
      <c r="Y1177" t="str">
        <f t="shared" si="121"/>
        <v>05-2024</v>
      </c>
      <c r="Z1177">
        <f t="shared" si="122"/>
        <v>0</v>
      </c>
      <c r="AA1177">
        <f t="shared" si="123"/>
        <v>0</v>
      </c>
      <c r="AB1177" t="str">
        <f t="shared" si="124"/>
        <v>L24</v>
      </c>
      <c r="AC1177" t="str">
        <f t="shared" si="125"/>
        <v>L36</v>
      </c>
    </row>
    <row r="1178" spans="1:29">
      <c r="A1178" t="str">
        <f t="shared" si="120"/>
        <v>06-2024</v>
      </c>
      <c r="B1178" s="93">
        <v>45444</v>
      </c>
      <c r="C1178" s="90">
        <v>50700</v>
      </c>
      <c r="D1178" s="90">
        <v>51000</v>
      </c>
      <c r="E1178" s="90">
        <v>50900</v>
      </c>
      <c r="F1178" s="90">
        <v>47500</v>
      </c>
      <c r="G1178" s="90">
        <v>51100</v>
      </c>
      <c r="H1178" s="91" t="s">
        <v>25</v>
      </c>
      <c r="I1178" s="90">
        <v>49500</v>
      </c>
      <c r="J1178" s="90">
        <v>50400</v>
      </c>
      <c r="K1178" s="90">
        <v>52000</v>
      </c>
      <c r="L1178" s="91" t="s">
        <v>25</v>
      </c>
      <c r="M1178" s="91" t="s">
        <v>25</v>
      </c>
      <c r="N1178" s="90">
        <v>52400</v>
      </c>
      <c r="O1178" s="90">
        <v>49800</v>
      </c>
      <c r="P1178" s="90">
        <v>49400</v>
      </c>
      <c r="Q1178" s="90">
        <v>47900</v>
      </c>
      <c r="R1178" s="90">
        <v>48100</v>
      </c>
      <c r="S1178" s="90">
        <v>47800</v>
      </c>
      <c r="T1178" s="90">
        <v>49600</v>
      </c>
      <c r="U1178" s="90">
        <v>51000</v>
      </c>
      <c r="V1178" s="90">
        <v>52300</v>
      </c>
      <c r="W1178" s="90">
        <v>51100</v>
      </c>
      <c r="X1178" s="90">
        <v>53500</v>
      </c>
      <c r="Y1178" t="str">
        <f t="shared" si="121"/>
        <v>06-2024</v>
      </c>
      <c r="Z1178">
        <f t="shared" si="122"/>
        <v>0</v>
      </c>
      <c r="AA1178">
        <f t="shared" si="123"/>
        <v>0</v>
      </c>
      <c r="AB1178" t="str">
        <f t="shared" si="124"/>
        <v>L24</v>
      </c>
      <c r="AC1178" t="str">
        <f t="shared" si="125"/>
        <v>L36</v>
      </c>
    </row>
    <row r="1179" spans="1:29">
      <c r="A1179" t="str">
        <f t="shared" si="120"/>
        <v>06-2024</v>
      </c>
      <c r="B1179" s="93">
        <v>45445</v>
      </c>
      <c r="C1179" s="90" t="s">
        <v>24</v>
      </c>
      <c r="D1179" s="90" t="s">
        <v>24</v>
      </c>
      <c r="E1179" s="90" t="s">
        <v>24</v>
      </c>
      <c r="F1179" s="90" t="s">
        <v>24</v>
      </c>
      <c r="G1179" s="90" t="s">
        <v>24</v>
      </c>
      <c r="H1179" s="90" t="s">
        <v>24</v>
      </c>
      <c r="I1179" s="90" t="s">
        <v>24</v>
      </c>
      <c r="J1179" s="90" t="s">
        <v>24</v>
      </c>
      <c r="K1179" s="90" t="s">
        <v>24</v>
      </c>
      <c r="L1179" s="90" t="s">
        <v>24</v>
      </c>
      <c r="M1179" s="90" t="s">
        <v>24</v>
      </c>
      <c r="N1179" s="90" t="s">
        <v>24</v>
      </c>
      <c r="O1179" s="90" t="s">
        <v>24</v>
      </c>
      <c r="P1179" s="90" t="s">
        <v>24</v>
      </c>
      <c r="Q1179" s="90" t="s">
        <v>24</v>
      </c>
      <c r="R1179" s="90" t="s">
        <v>24</v>
      </c>
      <c r="S1179" s="90" t="s">
        <v>24</v>
      </c>
      <c r="T1179" s="90" t="s">
        <v>24</v>
      </c>
      <c r="U1179" s="90" t="s">
        <v>24</v>
      </c>
      <c r="V1179" s="90" t="s">
        <v>24</v>
      </c>
      <c r="W1179" s="90" t="s">
        <v>24</v>
      </c>
      <c r="X1179" s="90" t="s">
        <v>24</v>
      </c>
      <c r="Y1179" t="str">
        <f t="shared" si="121"/>
        <v>06-2024</v>
      </c>
      <c r="Z1179">
        <f t="shared" si="122"/>
        <v>0</v>
      </c>
      <c r="AA1179">
        <f t="shared" si="123"/>
        <v>0</v>
      </c>
      <c r="AB1179" t="str">
        <f t="shared" si="124"/>
        <v>L24</v>
      </c>
      <c r="AC1179" t="str">
        <f t="shared" si="125"/>
        <v>L36</v>
      </c>
    </row>
    <row r="1180" spans="1:29">
      <c r="A1180" t="str">
        <f t="shared" si="120"/>
        <v>06-2024</v>
      </c>
      <c r="B1180" s="93">
        <v>45446</v>
      </c>
      <c r="C1180" s="90">
        <v>51500</v>
      </c>
      <c r="D1180" s="90">
        <v>51800</v>
      </c>
      <c r="E1180" s="90">
        <v>51700</v>
      </c>
      <c r="F1180" s="90">
        <v>48200</v>
      </c>
      <c r="G1180" s="90">
        <v>52200</v>
      </c>
      <c r="H1180" s="91" t="s">
        <v>25</v>
      </c>
      <c r="I1180" s="90">
        <v>50500</v>
      </c>
      <c r="J1180" s="90">
        <v>51300</v>
      </c>
      <c r="K1180" s="90">
        <v>53400</v>
      </c>
      <c r="L1180" s="91" t="s">
        <v>25</v>
      </c>
      <c r="M1180" s="90">
        <v>52400</v>
      </c>
      <c r="N1180" s="90">
        <v>52700</v>
      </c>
      <c r="O1180" s="90">
        <v>51200</v>
      </c>
      <c r="P1180" s="90">
        <v>50000</v>
      </c>
      <c r="Q1180" s="90">
        <v>48700</v>
      </c>
      <c r="R1180" s="90">
        <v>49100</v>
      </c>
      <c r="S1180" s="90">
        <v>49000</v>
      </c>
      <c r="T1180" s="90">
        <v>50300</v>
      </c>
      <c r="U1180" s="90">
        <v>52000</v>
      </c>
      <c r="V1180" s="90">
        <v>53300</v>
      </c>
      <c r="W1180" s="90">
        <v>52000</v>
      </c>
      <c r="X1180" s="90">
        <v>54600</v>
      </c>
      <c r="Y1180" t="str">
        <f t="shared" si="121"/>
        <v>06-2024</v>
      </c>
      <c r="Z1180">
        <f t="shared" si="122"/>
        <v>0</v>
      </c>
      <c r="AA1180">
        <f t="shared" si="123"/>
        <v>0</v>
      </c>
      <c r="AB1180" t="str">
        <f t="shared" si="124"/>
        <v>L24</v>
      </c>
      <c r="AC1180" t="str">
        <f t="shared" si="125"/>
        <v>L36</v>
      </c>
    </row>
    <row r="1181" spans="1:29">
      <c r="A1181" t="str">
        <f t="shared" si="120"/>
        <v>06-2024</v>
      </c>
      <c r="B1181" s="93">
        <v>45447</v>
      </c>
      <c r="C1181" s="90">
        <v>51500</v>
      </c>
      <c r="D1181" s="90">
        <v>51500</v>
      </c>
      <c r="E1181" s="90">
        <v>51700</v>
      </c>
      <c r="F1181" s="90">
        <v>47800</v>
      </c>
      <c r="G1181" s="90">
        <v>51900</v>
      </c>
      <c r="H1181" s="91" t="s">
        <v>25</v>
      </c>
      <c r="I1181" s="90">
        <v>50000</v>
      </c>
      <c r="J1181" s="90">
        <v>51000</v>
      </c>
      <c r="K1181" s="90">
        <v>53400</v>
      </c>
      <c r="L1181" s="91" t="s">
        <v>25</v>
      </c>
      <c r="M1181" s="90">
        <v>52400</v>
      </c>
      <c r="N1181" s="90">
        <v>52300</v>
      </c>
      <c r="O1181" s="90">
        <v>50900</v>
      </c>
      <c r="P1181" s="90">
        <v>49800</v>
      </c>
      <c r="Q1181" s="90">
        <v>48200</v>
      </c>
      <c r="R1181" s="90">
        <v>48900</v>
      </c>
      <c r="S1181" s="90">
        <v>48600</v>
      </c>
      <c r="T1181" s="90">
        <v>49900</v>
      </c>
      <c r="U1181" s="90">
        <v>52000</v>
      </c>
      <c r="V1181" s="90">
        <v>53300</v>
      </c>
      <c r="W1181" s="90">
        <v>52000</v>
      </c>
      <c r="X1181" s="90">
        <v>54700</v>
      </c>
      <c r="Y1181" t="str">
        <f t="shared" si="121"/>
        <v>06-2024</v>
      </c>
      <c r="Z1181">
        <f t="shared" si="122"/>
        <v>0</v>
      </c>
      <c r="AA1181">
        <f t="shared" si="123"/>
        <v>0</v>
      </c>
      <c r="AB1181" t="str">
        <f t="shared" si="124"/>
        <v>L24</v>
      </c>
      <c r="AC1181" t="str">
        <f t="shared" si="125"/>
        <v>L36</v>
      </c>
    </row>
    <row r="1182" spans="1:29">
      <c r="A1182" t="str">
        <f t="shared" si="120"/>
        <v>06-2024</v>
      </c>
      <c r="B1182" s="93">
        <v>45448</v>
      </c>
      <c r="C1182" s="90">
        <v>51300</v>
      </c>
      <c r="D1182" s="90">
        <v>51500</v>
      </c>
      <c r="E1182" s="90">
        <v>51400</v>
      </c>
      <c r="F1182" s="90">
        <v>47200</v>
      </c>
      <c r="G1182" s="90">
        <v>51900</v>
      </c>
      <c r="H1182" s="91" t="s">
        <v>25</v>
      </c>
      <c r="I1182" s="90">
        <v>49500</v>
      </c>
      <c r="J1182" s="90">
        <v>50800</v>
      </c>
      <c r="K1182" s="90">
        <v>52600</v>
      </c>
      <c r="L1182" s="91" t="s">
        <v>25</v>
      </c>
      <c r="M1182" s="90">
        <v>52200</v>
      </c>
      <c r="N1182" s="90">
        <v>51900</v>
      </c>
      <c r="O1182" s="90">
        <v>50200</v>
      </c>
      <c r="P1182" s="90">
        <v>49500</v>
      </c>
      <c r="Q1182" s="90">
        <v>47800</v>
      </c>
      <c r="R1182" s="90">
        <v>48400</v>
      </c>
      <c r="S1182" s="90">
        <v>48300</v>
      </c>
      <c r="T1182" s="90">
        <v>49300</v>
      </c>
      <c r="U1182" s="90">
        <v>51700</v>
      </c>
      <c r="V1182" s="90">
        <v>53300</v>
      </c>
      <c r="W1182" s="90">
        <v>52000</v>
      </c>
      <c r="X1182" s="90">
        <v>54500</v>
      </c>
      <c r="Y1182" t="str">
        <f t="shared" si="121"/>
        <v>06-2024</v>
      </c>
      <c r="Z1182">
        <f t="shared" si="122"/>
        <v>0</v>
      </c>
      <c r="AA1182">
        <f t="shared" si="123"/>
        <v>0</v>
      </c>
      <c r="AB1182" t="str">
        <f t="shared" si="124"/>
        <v>L24</v>
      </c>
      <c r="AC1182" t="str">
        <f t="shared" si="125"/>
        <v>L36</v>
      </c>
    </row>
    <row r="1183" spans="1:29">
      <c r="A1183" t="str">
        <f t="shared" si="120"/>
        <v>06-2024</v>
      </c>
      <c r="B1183" s="93">
        <v>45449</v>
      </c>
      <c r="C1183" s="90">
        <v>51200</v>
      </c>
      <c r="D1183" s="90">
        <v>51700</v>
      </c>
      <c r="E1183" s="90">
        <v>51200</v>
      </c>
      <c r="F1183" s="90">
        <v>46900</v>
      </c>
      <c r="G1183" s="90">
        <v>52000</v>
      </c>
      <c r="H1183" s="91" t="s">
        <v>25</v>
      </c>
      <c r="I1183" s="90">
        <v>49500</v>
      </c>
      <c r="J1183" s="90">
        <v>50400</v>
      </c>
      <c r="K1183" s="90">
        <v>52600</v>
      </c>
      <c r="L1183" s="91" t="s">
        <v>25</v>
      </c>
      <c r="M1183" s="90">
        <v>52000</v>
      </c>
      <c r="N1183" s="90">
        <v>51900</v>
      </c>
      <c r="O1183" s="90">
        <v>50200</v>
      </c>
      <c r="P1183" s="90">
        <v>49000</v>
      </c>
      <c r="Q1183" s="90">
        <v>47500</v>
      </c>
      <c r="R1183" s="90">
        <v>48100</v>
      </c>
      <c r="S1183" s="90">
        <v>47800</v>
      </c>
      <c r="T1183" s="90">
        <v>49100</v>
      </c>
      <c r="U1183" s="90">
        <v>51500</v>
      </c>
      <c r="V1183" s="90">
        <v>52800</v>
      </c>
      <c r="W1183" s="90">
        <v>51900</v>
      </c>
      <c r="X1183" s="90">
        <v>54400</v>
      </c>
      <c r="Y1183" t="str">
        <f t="shared" si="121"/>
        <v>06-2024</v>
      </c>
      <c r="Z1183">
        <f t="shared" si="122"/>
        <v>0</v>
      </c>
      <c r="AA1183">
        <f t="shared" si="123"/>
        <v>0</v>
      </c>
      <c r="AB1183" t="str">
        <f t="shared" si="124"/>
        <v>L24</v>
      </c>
      <c r="AC1183" t="str">
        <f t="shared" si="125"/>
        <v>L36</v>
      </c>
    </row>
    <row r="1184" spans="1:29">
      <c r="A1184" t="str">
        <f t="shared" si="120"/>
        <v>06-2024</v>
      </c>
      <c r="B1184" s="93">
        <v>45450</v>
      </c>
      <c r="C1184" s="90">
        <v>51300</v>
      </c>
      <c r="D1184" s="90">
        <v>51000</v>
      </c>
      <c r="E1184" s="90">
        <v>51000</v>
      </c>
      <c r="F1184" s="90">
        <v>46700</v>
      </c>
      <c r="G1184" s="90">
        <v>51800</v>
      </c>
      <c r="H1184" s="91" t="s">
        <v>25</v>
      </c>
      <c r="I1184" s="90">
        <v>49000</v>
      </c>
      <c r="J1184" s="90">
        <v>50000</v>
      </c>
      <c r="K1184" s="90">
        <v>52200</v>
      </c>
      <c r="L1184" s="91" t="s">
        <v>25</v>
      </c>
      <c r="M1184" s="90">
        <v>51800</v>
      </c>
      <c r="N1184" s="90">
        <v>51700</v>
      </c>
      <c r="O1184" s="90">
        <v>49800</v>
      </c>
      <c r="P1184" s="90">
        <v>48500</v>
      </c>
      <c r="Q1184" s="90">
        <v>47000</v>
      </c>
      <c r="R1184" s="90">
        <v>47800</v>
      </c>
      <c r="S1184" s="90">
        <v>47300</v>
      </c>
      <c r="T1184" s="90">
        <v>48800</v>
      </c>
      <c r="U1184" s="90">
        <v>51000</v>
      </c>
      <c r="V1184" s="90">
        <v>52300</v>
      </c>
      <c r="W1184" s="90">
        <v>51700</v>
      </c>
      <c r="X1184" s="90">
        <v>54400</v>
      </c>
      <c r="Y1184" t="str">
        <f t="shared" si="121"/>
        <v>06-2024</v>
      </c>
      <c r="Z1184">
        <f t="shared" si="122"/>
        <v>0</v>
      </c>
      <c r="AA1184">
        <f t="shared" si="123"/>
        <v>0</v>
      </c>
      <c r="AB1184" t="str">
        <f t="shared" si="124"/>
        <v>L24</v>
      </c>
      <c r="AC1184" t="str">
        <f t="shared" si="125"/>
        <v>L36</v>
      </c>
    </row>
    <row r="1185" spans="1:29">
      <c r="A1185" t="str">
        <f t="shared" si="120"/>
        <v>06-2024</v>
      </c>
      <c r="B1185" s="93">
        <v>45451</v>
      </c>
      <c r="C1185" s="90">
        <v>51300</v>
      </c>
      <c r="D1185" s="90">
        <v>51000</v>
      </c>
      <c r="E1185" s="90">
        <v>51000</v>
      </c>
      <c r="F1185" s="90">
        <v>47000</v>
      </c>
      <c r="G1185" s="90">
        <v>51800</v>
      </c>
      <c r="H1185" s="91" t="s">
        <v>25</v>
      </c>
      <c r="I1185" s="90">
        <v>49000</v>
      </c>
      <c r="J1185" s="90">
        <v>50100</v>
      </c>
      <c r="K1185" s="90">
        <v>52200</v>
      </c>
      <c r="L1185" s="91" t="s">
        <v>25</v>
      </c>
      <c r="M1185" s="90">
        <v>51900</v>
      </c>
      <c r="N1185" s="90">
        <v>51700</v>
      </c>
      <c r="O1185" s="90">
        <v>50000</v>
      </c>
      <c r="P1185" s="90">
        <v>48700</v>
      </c>
      <c r="Q1185" s="90">
        <v>47300</v>
      </c>
      <c r="R1185" s="90">
        <v>48000</v>
      </c>
      <c r="S1185" s="90">
        <v>47500</v>
      </c>
      <c r="T1185" s="90">
        <v>49000</v>
      </c>
      <c r="U1185" s="90">
        <v>51000</v>
      </c>
      <c r="V1185" s="90">
        <v>52300</v>
      </c>
      <c r="W1185" s="90">
        <v>51700</v>
      </c>
      <c r="X1185" s="90">
        <v>54400</v>
      </c>
      <c r="Y1185" t="str">
        <f t="shared" si="121"/>
        <v>06-2024</v>
      </c>
      <c r="Z1185">
        <f t="shared" si="122"/>
        <v>0</v>
      </c>
      <c r="AA1185">
        <f t="shared" si="123"/>
        <v>0</v>
      </c>
      <c r="AB1185" t="str">
        <f t="shared" si="124"/>
        <v>L24</v>
      </c>
      <c r="AC1185" t="str">
        <f t="shared" si="125"/>
        <v>L36</v>
      </c>
    </row>
    <row r="1186" spans="1:29">
      <c r="A1186" t="str">
        <f t="shared" si="120"/>
        <v>06-2024</v>
      </c>
      <c r="B1186" s="93">
        <v>45452</v>
      </c>
      <c r="C1186" s="90" t="s">
        <v>24</v>
      </c>
      <c r="D1186" s="90" t="s">
        <v>24</v>
      </c>
      <c r="E1186" s="90" t="s">
        <v>24</v>
      </c>
      <c r="F1186" s="90" t="s">
        <v>24</v>
      </c>
      <c r="G1186" s="90" t="s">
        <v>24</v>
      </c>
      <c r="H1186" s="90" t="s">
        <v>24</v>
      </c>
      <c r="I1186" s="90" t="s">
        <v>24</v>
      </c>
      <c r="J1186" s="90" t="s">
        <v>24</v>
      </c>
      <c r="K1186" s="90" t="s">
        <v>24</v>
      </c>
      <c r="L1186" s="90" t="s">
        <v>24</v>
      </c>
      <c r="M1186" s="90" t="s">
        <v>24</v>
      </c>
      <c r="N1186" s="90" t="s">
        <v>24</v>
      </c>
      <c r="O1186" s="90" t="s">
        <v>24</v>
      </c>
      <c r="P1186" s="90" t="s">
        <v>24</v>
      </c>
      <c r="Q1186" s="90" t="s">
        <v>24</v>
      </c>
      <c r="R1186" s="90" t="s">
        <v>24</v>
      </c>
      <c r="S1186" s="90" t="s">
        <v>24</v>
      </c>
      <c r="T1186" s="90" t="s">
        <v>24</v>
      </c>
      <c r="U1186" s="90" t="s">
        <v>24</v>
      </c>
      <c r="V1186" s="90" t="s">
        <v>24</v>
      </c>
      <c r="W1186" s="90" t="s">
        <v>24</v>
      </c>
      <c r="X1186" s="90" t="s">
        <v>24</v>
      </c>
      <c r="Y1186" t="str">
        <f t="shared" si="121"/>
        <v>06-2024</v>
      </c>
      <c r="Z1186">
        <f t="shared" si="122"/>
        <v>0</v>
      </c>
      <c r="AA1186">
        <f t="shared" si="123"/>
        <v>0</v>
      </c>
      <c r="AB1186" t="str">
        <f t="shared" si="124"/>
        <v>L24</v>
      </c>
      <c r="AC1186" t="str">
        <f t="shared" si="125"/>
        <v>L36</v>
      </c>
    </row>
    <row r="1187" spans="1:29">
      <c r="A1187" t="str">
        <f t="shared" si="120"/>
        <v>06-2024</v>
      </c>
      <c r="B1187" s="93">
        <v>45453</v>
      </c>
      <c r="C1187" s="90">
        <v>51000</v>
      </c>
      <c r="D1187" s="90">
        <v>51000</v>
      </c>
      <c r="E1187" s="90">
        <v>50700</v>
      </c>
      <c r="F1187" s="90">
        <v>46900</v>
      </c>
      <c r="G1187" s="90">
        <v>51800</v>
      </c>
      <c r="H1187" s="91" t="s">
        <v>25</v>
      </c>
      <c r="I1187" s="90">
        <v>49000</v>
      </c>
      <c r="J1187" s="90">
        <v>49800</v>
      </c>
      <c r="K1187" s="90">
        <v>52200</v>
      </c>
      <c r="L1187" s="91" t="s">
        <v>25</v>
      </c>
      <c r="M1187" s="90">
        <v>51700</v>
      </c>
      <c r="N1187" s="90">
        <v>51700</v>
      </c>
      <c r="O1187" s="90">
        <v>49600</v>
      </c>
      <c r="P1187" s="90">
        <v>48700</v>
      </c>
      <c r="Q1187" s="90">
        <v>47000</v>
      </c>
      <c r="R1187" s="90">
        <v>48000</v>
      </c>
      <c r="S1187" s="90">
        <v>47300</v>
      </c>
      <c r="T1187" s="90">
        <v>49000</v>
      </c>
      <c r="U1187" s="90">
        <v>51000</v>
      </c>
      <c r="V1187" s="90">
        <v>52300</v>
      </c>
      <c r="W1187" s="90">
        <v>51100</v>
      </c>
      <c r="X1187" s="90">
        <v>54300</v>
      </c>
      <c r="Y1187" t="str">
        <f t="shared" si="121"/>
        <v>06-2024</v>
      </c>
      <c r="Z1187">
        <f t="shared" si="122"/>
        <v>0</v>
      </c>
      <c r="AA1187">
        <f t="shared" si="123"/>
        <v>0</v>
      </c>
      <c r="AB1187" t="str">
        <f t="shared" si="124"/>
        <v>L24</v>
      </c>
      <c r="AC1187" t="str">
        <f t="shared" si="125"/>
        <v>L36</v>
      </c>
    </row>
    <row r="1188" spans="1:29">
      <c r="A1188" t="str">
        <f t="shared" si="120"/>
        <v>06-2024</v>
      </c>
      <c r="B1188" s="93">
        <v>45454</v>
      </c>
      <c r="C1188" s="90">
        <v>50700</v>
      </c>
      <c r="D1188" s="90">
        <v>50500</v>
      </c>
      <c r="E1188" s="90">
        <v>50500</v>
      </c>
      <c r="F1188" s="90">
        <v>46500</v>
      </c>
      <c r="G1188" s="90">
        <v>51300</v>
      </c>
      <c r="H1188" s="91" t="s">
        <v>25</v>
      </c>
      <c r="I1188" s="90">
        <v>48500</v>
      </c>
      <c r="J1188" s="90">
        <v>49600</v>
      </c>
      <c r="K1188" s="90">
        <v>51600</v>
      </c>
      <c r="L1188" s="91" t="s">
        <v>25</v>
      </c>
      <c r="M1188" s="90">
        <v>51600</v>
      </c>
      <c r="N1188" s="90">
        <v>51300</v>
      </c>
      <c r="O1188" s="90">
        <v>49400</v>
      </c>
      <c r="P1188" s="90">
        <v>48300</v>
      </c>
      <c r="Q1188" s="90">
        <v>46800</v>
      </c>
      <c r="R1188" s="90">
        <v>47400</v>
      </c>
      <c r="S1188" s="90">
        <v>47000</v>
      </c>
      <c r="T1188" s="90">
        <v>48600</v>
      </c>
      <c r="U1188" s="90">
        <v>50500</v>
      </c>
      <c r="V1188" s="90">
        <v>51800</v>
      </c>
      <c r="W1188" s="90">
        <v>50900</v>
      </c>
      <c r="X1188" s="90">
        <v>54100</v>
      </c>
      <c r="Y1188" t="str">
        <f t="shared" si="121"/>
        <v>06-2024</v>
      </c>
      <c r="Z1188">
        <f t="shared" si="122"/>
        <v>0</v>
      </c>
      <c r="AA1188">
        <f t="shared" si="123"/>
        <v>0</v>
      </c>
      <c r="AB1188" t="str">
        <f t="shared" si="124"/>
        <v>L24</v>
      </c>
      <c r="AC1188" t="str">
        <f t="shared" si="125"/>
        <v>L36</v>
      </c>
    </row>
    <row r="1189" spans="1:29">
      <c r="A1189" t="str">
        <f t="shared" si="120"/>
        <v>06-2024</v>
      </c>
      <c r="B1189" s="93">
        <v>45455</v>
      </c>
      <c r="C1189" s="90">
        <v>50400</v>
      </c>
      <c r="D1189" s="90">
        <v>50500</v>
      </c>
      <c r="E1189" s="90">
        <v>50300</v>
      </c>
      <c r="F1189" s="90">
        <v>46200</v>
      </c>
      <c r="G1189" s="90">
        <v>51200</v>
      </c>
      <c r="H1189" s="91" t="s">
        <v>25</v>
      </c>
      <c r="I1189" s="90">
        <v>48300</v>
      </c>
      <c r="J1189" s="90">
        <v>49400</v>
      </c>
      <c r="K1189" s="90">
        <v>51300</v>
      </c>
      <c r="L1189" s="91" t="s">
        <v>25</v>
      </c>
      <c r="M1189" s="90">
        <v>51500</v>
      </c>
      <c r="N1189" s="90">
        <v>51300</v>
      </c>
      <c r="O1189" s="90">
        <v>49200</v>
      </c>
      <c r="P1189" s="90">
        <v>48300</v>
      </c>
      <c r="Q1189" s="90">
        <v>46700</v>
      </c>
      <c r="R1189" s="90">
        <v>47300</v>
      </c>
      <c r="S1189" s="90">
        <v>47000</v>
      </c>
      <c r="T1189" s="90">
        <v>48300</v>
      </c>
      <c r="U1189" s="90">
        <v>50500</v>
      </c>
      <c r="V1189" s="90">
        <v>51800</v>
      </c>
      <c r="W1189" s="90">
        <v>50700</v>
      </c>
      <c r="X1189" s="90">
        <v>54000</v>
      </c>
      <c r="Y1189" t="str">
        <f t="shared" si="121"/>
        <v>06-2024</v>
      </c>
      <c r="Z1189">
        <f t="shared" si="122"/>
        <v>0</v>
      </c>
      <c r="AA1189">
        <f t="shared" si="123"/>
        <v>0</v>
      </c>
      <c r="AB1189" t="str">
        <f t="shared" si="124"/>
        <v>L24</v>
      </c>
      <c r="AC1189" t="str">
        <f t="shared" si="125"/>
        <v>L36</v>
      </c>
    </row>
    <row r="1190" spans="1:29">
      <c r="A1190" t="str">
        <f t="shared" si="120"/>
        <v>06-2024</v>
      </c>
      <c r="B1190" s="93">
        <v>45456</v>
      </c>
      <c r="C1190" s="90">
        <v>50400</v>
      </c>
      <c r="D1190" s="90">
        <v>50500</v>
      </c>
      <c r="E1190" s="90">
        <v>50100</v>
      </c>
      <c r="F1190" s="90">
        <v>45900</v>
      </c>
      <c r="G1190" s="90">
        <v>51000</v>
      </c>
      <c r="H1190" s="91" t="s">
        <v>25</v>
      </c>
      <c r="I1190" s="90">
        <v>48000</v>
      </c>
      <c r="J1190" s="90">
        <v>49200</v>
      </c>
      <c r="K1190" s="90">
        <v>51300</v>
      </c>
      <c r="L1190" s="91" t="s">
        <v>25</v>
      </c>
      <c r="M1190" s="90">
        <v>51200</v>
      </c>
      <c r="N1190" s="90">
        <v>51200</v>
      </c>
      <c r="O1190" s="90">
        <v>49000</v>
      </c>
      <c r="P1190" s="90">
        <v>48000</v>
      </c>
      <c r="Q1190" s="90">
        <v>46500</v>
      </c>
      <c r="R1190" s="90">
        <v>47300</v>
      </c>
      <c r="S1190" s="90">
        <v>46800</v>
      </c>
      <c r="T1190" s="90">
        <v>48000</v>
      </c>
      <c r="U1190" s="90">
        <v>50500</v>
      </c>
      <c r="V1190" s="90">
        <v>51800</v>
      </c>
      <c r="W1190" s="90">
        <v>50700</v>
      </c>
      <c r="X1190" s="90">
        <v>54000</v>
      </c>
      <c r="Y1190" t="str">
        <f t="shared" si="121"/>
        <v>06-2024</v>
      </c>
      <c r="Z1190">
        <f t="shared" si="122"/>
        <v>0</v>
      </c>
      <c r="AA1190">
        <f t="shared" si="123"/>
        <v>0</v>
      </c>
      <c r="AB1190" t="str">
        <f t="shared" si="124"/>
        <v>L24</v>
      </c>
      <c r="AC1190" t="str">
        <f t="shared" si="125"/>
        <v>L36</v>
      </c>
    </row>
    <row r="1191" spans="1:29">
      <c r="A1191" t="str">
        <f t="shared" si="120"/>
        <v>06-2024</v>
      </c>
      <c r="B1191" s="93">
        <v>45457</v>
      </c>
      <c r="C1191" s="90">
        <v>50100</v>
      </c>
      <c r="D1191" s="90">
        <v>50000</v>
      </c>
      <c r="E1191" s="90">
        <v>50100</v>
      </c>
      <c r="F1191" s="90">
        <v>45800</v>
      </c>
      <c r="G1191" s="90">
        <v>50300</v>
      </c>
      <c r="H1191" s="91" t="s">
        <v>25</v>
      </c>
      <c r="I1191" s="90">
        <v>47500</v>
      </c>
      <c r="J1191" s="90">
        <v>49000</v>
      </c>
      <c r="K1191" s="90">
        <v>51000</v>
      </c>
      <c r="L1191" s="91" t="s">
        <v>25</v>
      </c>
      <c r="M1191" s="90">
        <v>51100</v>
      </c>
      <c r="N1191" s="90">
        <v>50700</v>
      </c>
      <c r="O1191" s="90">
        <v>49000</v>
      </c>
      <c r="P1191" s="90">
        <v>47900</v>
      </c>
      <c r="Q1191" s="90">
        <v>46200</v>
      </c>
      <c r="R1191" s="90">
        <v>47000</v>
      </c>
      <c r="S1191" s="90">
        <v>46500</v>
      </c>
      <c r="T1191" s="90">
        <v>47900</v>
      </c>
      <c r="U1191" s="90">
        <v>50000</v>
      </c>
      <c r="V1191" s="90">
        <v>51800</v>
      </c>
      <c r="W1191" s="90">
        <v>50600</v>
      </c>
      <c r="X1191" s="90">
        <v>54000</v>
      </c>
      <c r="Y1191" t="str">
        <f t="shared" si="121"/>
        <v>06-2024</v>
      </c>
      <c r="Z1191">
        <f t="shared" si="122"/>
        <v>0</v>
      </c>
      <c r="AA1191">
        <f t="shared" si="123"/>
        <v>0</v>
      </c>
      <c r="AB1191" t="str">
        <f t="shared" si="124"/>
        <v>L24</v>
      </c>
      <c r="AC1191" t="str">
        <f t="shared" si="125"/>
        <v>L36</v>
      </c>
    </row>
    <row r="1192" spans="1:29">
      <c r="A1192" t="str">
        <f t="shared" si="120"/>
        <v>06-2024</v>
      </c>
      <c r="B1192" s="93">
        <v>45458</v>
      </c>
      <c r="C1192" s="90">
        <v>49800</v>
      </c>
      <c r="D1192" s="90">
        <v>50000</v>
      </c>
      <c r="E1192" s="90">
        <v>49900</v>
      </c>
      <c r="F1192" s="90">
        <v>45500</v>
      </c>
      <c r="G1192" s="90">
        <v>50300</v>
      </c>
      <c r="H1192" s="91" t="s">
        <v>25</v>
      </c>
      <c r="I1192" s="90">
        <v>47500</v>
      </c>
      <c r="J1192" s="90">
        <v>48600</v>
      </c>
      <c r="K1192" s="90">
        <v>51000</v>
      </c>
      <c r="L1192" s="91" t="s">
        <v>25</v>
      </c>
      <c r="M1192" s="90">
        <v>50700</v>
      </c>
      <c r="N1192" s="90">
        <v>50500</v>
      </c>
      <c r="O1192" s="90">
        <v>48800</v>
      </c>
      <c r="P1192" s="90">
        <v>47800</v>
      </c>
      <c r="Q1192" s="90">
        <v>46000</v>
      </c>
      <c r="R1192" s="90">
        <v>46800</v>
      </c>
      <c r="S1192" s="90">
        <v>46300</v>
      </c>
      <c r="T1192" s="90">
        <v>47600</v>
      </c>
      <c r="U1192" s="90">
        <v>50000</v>
      </c>
      <c r="V1192" s="90">
        <v>51800</v>
      </c>
      <c r="W1192" s="90">
        <v>50600</v>
      </c>
      <c r="X1192" s="90">
        <v>54000</v>
      </c>
      <c r="Y1192" t="str">
        <f t="shared" si="121"/>
        <v>06-2024</v>
      </c>
      <c r="Z1192">
        <f t="shared" si="122"/>
        <v>0</v>
      </c>
      <c r="AA1192">
        <f t="shared" si="123"/>
        <v>0</v>
      </c>
      <c r="AB1192" t="str">
        <f t="shared" si="124"/>
        <v>L24</v>
      </c>
      <c r="AC1192" t="str">
        <f t="shared" si="125"/>
        <v>L36</v>
      </c>
    </row>
    <row r="1193" spans="1:29">
      <c r="A1193" t="str">
        <f t="shared" si="120"/>
        <v>06-2024</v>
      </c>
      <c r="B1193" s="93">
        <v>45459</v>
      </c>
      <c r="C1193" s="90" t="s">
        <v>24</v>
      </c>
      <c r="D1193" s="90" t="s">
        <v>24</v>
      </c>
      <c r="E1193" s="90" t="s">
        <v>24</v>
      </c>
      <c r="F1193" s="90" t="s">
        <v>24</v>
      </c>
      <c r="G1193" s="90" t="s">
        <v>24</v>
      </c>
      <c r="H1193" s="90" t="s">
        <v>24</v>
      </c>
      <c r="I1193" s="90" t="s">
        <v>24</v>
      </c>
      <c r="J1193" s="90" t="s">
        <v>24</v>
      </c>
      <c r="K1193" s="90" t="s">
        <v>24</v>
      </c>
      <c r="L1193" s="90" t="s">
        <v>24</v>
      </c>
      <c r="M1193" s="90" t="s">
        <v>24</v>
      </c>
      <c r="N1193" s="90" t="s">
        <v>24</v>
      </c>
      <c r="O1193" s="90" t="s">
        <v>24</v>
      </c>
      <c r="P1193" s="90" t="s">
        <v>24</v>
      </c>
      <c r="Q1193" s="90" t="s">
        <v>24</v>
      </c>
      <c r="R1193" s="90" t="s">
        <v>24</v>
      </c>
      <c r="S1193" s="90" t="s">
        <v>24</v>
      </c>
      <c r="T1193" s="90" t="s">
        <v>24</v>
      </c>
      <c r="U1193" s="90" t="s">
        <v>24</v>
      </c>
      <c r="V1193" s="90" t="s">
        <v>24</v>
      </c>
      <c r="W1193" s="90" t="s">
        <v>24</v>
      </c>
      <c r="X1193" s="90" t="s">
        <v>24</v>
      </c>
      <c r="Y1193" t="str">
        <f t="shared" si="121"/>
        <v>06-2024</v>
      </c>
      <c r="Z1193">
        <f t="shared" si="122"/>
        <v>0</v>
      </c>
      <c r="AA1193">
        <f t="shared" si="123"/>
        <v>0</v>
      </c>
      <c r="AB1193" t="str">
        <f t="shared" si="124"/>
        <v>L24</v>
      </c>
      <c r="AC1193" t="str">
        <f t="shared" si="125"/>
        <v>L36</v>
      </c>
    </row>
    <row r="1194" spans="1:29">
      <c r="A1194" t="str">
        <f t="shared" si="120"/>
        <v>06-2024</v>
      </c>
      <c r="B1194" s="93">
        <v>45460</v>
      </c>
      <c r="C1194" s="90">
        <v>49600</v>
      </c>
      <c r="D1194" s="90">
        <v>49800</v>
      </c>
      <c r="E1194" s="90">
        <v>49600</v>
      </c>
      <c r="F1194" s="90">
        <v>45500</v>
      </c>
      <c r="G1194" s="90">
        <v>50200</v>
      </c>
      <c r="H1194" s="91" t="s">
        <v>25</v>
      </c>
      <c r="I1194" s="90">
        <v>47500</v>
      </c>
      <c r="J1194" s="90">
        <v>48500</v>
      </c>
      <c r="K1194" s="90">
        <v>50500</v>
      </c>
      <c r="L1194" s="91" t="s">
        <v>25</v>
      </c>
      <c r="M1194" s="90">
        <v>50600</v>
      </c>
      <c r="N1194" s="90">
        <v>50200</v>
      </c>
      <c r="O1194" s="90">
        <v>48600</v>
      </c>
      <c r="P1194" s="90">
        <v>47500</v>
      </c>
      <c r="Q1194" s="90">
        <v>45700</v>
      </c>
      <c r="R1194" s="90">
        <v>46300</v>
      </c>
      <c r="S1194" s="90">
        <v>46000</v>
      </c>
      <c r="T1194" s="90">
        <v>47600</v>
      </c>
      <c r="U1194" s="90">
        <v>49500</v>
      </c>
      <c r="V1194" s="90">
        <v>51800</v>
      </c>
      <c r="W1194" s="90">
        <v>50300</v>
      </c>
      <c r="X1194" s="90">
        <v>53000</v>
      </c>
      <c r="Y1194" t="str">
        <f t="shared" si="121"/>
        <v>06-2024</v>
      </c>
      <c r="Z1194">
        <f t="shared" si="122"/>
        <v>0</v>
      </c>
      <c r="AA1194">
        <f t="shared" si="123"/>
        <v>0</v>
      </c>
      <c r="AB1194" t="str">
        <f t="shared" si="124"/>
        <v>L24</v>
      </c>
      <c r="AC1194" t="str">
        <f t="shared" si="125"/>
        <v>L36</v>
      </c>
    </row>
    <row r="1195" spans="1:29">
      <c r="A1195" t="str">
        <f t="shared" si="120"/>
        <v>06-2024</v>
      </c>
      <c r="B1195" s="93">
        <v>45461</v>
      </c>
      <c r="C1195" s="90">
        <v>49500</v>
      </c>
      <c r="D1195" s="90">
        <v>49500</v>
      </c>
      <c r="E1195" s="90">
        <v>49600</v>
      </c>
      <c r="F1195" s="90">
        <v>45100</v>
      </c>
      <c r="G1195" s="90">
        <v>49600</v>
      </c>
      <c r="H1195" s="91" t="s">
        <v>25</v>
      </c>
      <c r="I1195" s="90">
        <v>47000</v>
      </c>
      <c r="J1195" s="90">
        <v>48400</v>
      </c>
      <c r="K1195" s="90">
        <v>49800</v>
      </c>
      <c r="L1195" s="91" t="s">
        <v>25</v>
      </c>
      <c r="M1195" s="90">
        <v>50500</v>
      </c>
      <c r="N1195" s="90">
        <v>50200</v>
      </c>
      <c r="O1195" s="90">
        <v>48300</v>
      </c>
      <c r="P1195" s="90">
        <v>47400</v>
      </c>
      <c r="Q1195" s="90">
        <v>45300</v>
      </c>
      <c r="R1195" s="90">
        <v>46000</v>
      </c>
      <c r="S1195" s="90">
        <v>45500</v>
      </c>
      <c r="T1195" s="90">
        <v>47200</v>
      </c>
      <c r="U1195" s="90">
        <v>49300</v>
      </c>
      <c r="V1195" s="90">
        <v>51300</v>
      </c>
      <c r="W1195" s="90">
        <v>50300</v>
      </c>
      <c r="X1195" s="90">
        <v>53000</v>
      </c>
      <c r="Y1195" t="str">
        <f t="shared" si="121"/>
        <v>06-2024</v>
      </c>
      <c r="Z1195">
        <f t="shared" si="122"/>
        <v>0</v>
      </c>
      <c r="AA1195">
        <f t="shared" si="123"/>
        <v>0</v>
      </c>
      <c r="AB1195" t="str">
        <f t="shared" si="124"/>
        <v>L24</v>
      </c>
      <c r="AC1195" t="str">
        <f t="shared" si="125"/>
        <v>L36</v>
      </c>
    </row>
    <row r="1196" spans="1:29">
      <c r="A1196" t="str">
        <f t="shared" si="120"/>
        <v>06-2024</v>
      </c>
      <c r="B1196" s="93">
        <v>45462</v>
      </c>
      <c r="C1196" s="90">
        <v>49300</v>
      </c>
      <c r="D1196" s="90">
        <v>49500</v>
      </c>
      <c r="E1196" s="90">
        <v>49200</v>
      </c>
      <c r="F1196" s="90">
        <v>44800</v>
      </c>
      <c r="G1196" s="90">
        <v>49200</v>
      </c>
      <c r="H1196" s="91" t="s">
        <v>25</v>
      </c>
      <c r="I1196" s="90">
        <v>47000</v>
      </c>
      <c r="J1196" s="90">
        <v>47800</v>
      </c>
      <c r="K1196" s="90">
        <v>49500</v>
      </c>
      <c r="L1196" s="91" t="s">
        <v>25</v>
      </c>
      <c r="M1196" s="90">
        <v>50000</v>
      </c>
      <c r="N1196" s="90">
        <v>49900</v>
      </c>
      <c r="O1196" s="90">
        <v>48300</v>
      </c>
      <c r="P1196" s="90">
        <v>47000</v>
      </c>
      <c r="Q1196" s="90">
        <v>45000</v>
      </c>
      <c r="R1196" s="90">
        <v>45600</v>
      </c>
      <c r="S1196" s="90">
        <v>45000</v>
      </c>
      <c r="T1196" s="90">
        <v>46900</v>
      </c>
      <c r="U1196" s="90">
        <v>49000</v>
      </c>
      <c r="V1196" s="90">
        <v>50300</v>
      </c>
      <c r="W1196" s="90">
        <v>49500</v>
      </c>
      <c r="X1196" s="90">
        <v>52800</v>
      </c>
      <c r="Y1196" t="str">
        <f t="shared" si="121"/>
        <v>06-2024</v>
      </c>
      <c r="Z1196">
        <f t="shared" si="122"/>
        <v>0</v>
      </c>
      <c r="AA1196">
        <f t="shared" si="123"/>
        <v>0</v>
      </c>
      <c r="AB1196" t="str">
        <f t="shared" si="124"/>
        <v>L24</v>
      </c>
      <c r="AC1196" t="str">
        <f t="shared" si="125"/>
        <v>L36</v>
      </c>
    </row>
    <row r="1197" spans="1:29">
      <c r="A1197" t="str">
        <f t="shared" si="120"/>
        <v>06-2024</v>
      </c>
      <c r="B1197" s="93">
        <v>45463</v>
      </c>
      <c r="C1197" s="90">
        <v>49000</v>
      </c>
      <c r="D1197" s="90">
        <v>49300</v>
      </c>
      <c r="E1197" s="90">
        <v>48800</v>
      </c>
      <c r="F1197" s="90">
        <v>44500</v>
      </c>
      <c r="G1197" s="90">
        <v>49200</v>
      </c>
      <c r="H1197" s="91" t="s">
        <v>25</v>
      </c>
      <c r="I1197" s="90">
        <v>46500</v>
      </c>
      <c r="J1197" s="90">
        <v>47000</v>
      </c>
      <c r="K1197" s="90">
        <v>49500</v>
      </c>
      <c r="L1197" s="91" t="s">
        <v>25</v>
      </c>
      <c r="M1197" s="90">
        <v>49600</v>
      </c>
      <c r="N1197" s="90">
        <v>49400</v>
      </c>
      <c r="O1197" s="90">
        <v>47900</v>
      </c>
      <c r="P1197" s="90">
        <v>46600</v>
      </c>
      <c r="Q1197" s="90">
        <v>44500</v>
      </c>
      <c r="R1197" s="90">
        <v>45300</v>
      </c>
      <c r="S1197" s="90">
        <v>44800</v>
      </c>
      <c r="T1197" s="90">
        <v>46600</v>
      </c>
      <c r="U1197" s="90">
        <v>48800</v>
      </c>
      <c r="V1197" s="90">
        <v>50300</v>
      </c>
      <c r="W1197" s="90">
        <v>49500</v>
      </c>
      <c r="X1197" s="90">
        <v>52700</v>
      </c>
      <c r="Y1197" t="str">
        <f t="shared" si="121"/>
        <v>06-2024</v>
      </c>
      <c r="Z1197">
        <f t="shared" si="122"/>
        <v>0</v>
      </c>
      <c r="AA1197">
        <f t="shared" si="123"/>
        <v>0</v>
      </c>
      <c r="AB1197" t="str">
        <f t="shared" si="124"/>
        <v>L24</v>
      </c>
      <c r="AC1197" t="str">
        <f t="shared" si="125"/>
        <v>L36</v>
      </c>
    </row>
    <row r="1198" spans="1:29">
      <c r="A1198" t="str">
        <f t="shared" si="120"/>
        <v>06-2024</v>
      </c>
      <c r="B1198" s="93">
        <v>45464</v>
      </c>
      <c r="C1198" s="90">
        <v>49000</v>
      </c>
      <c r="D1198" s="90">
        <v>49300</v>
      </c>
      <c r="E1198" s="90">
        <v>48800</v>
      </c>
      <c r="F1198" s="90">
        <v>44300</v>
      </c>
      <c r="G1198" s="90">
        <v>48800</v>
      </c>
      <c r="H1198" s="91" t="s">
        <v>25</v>
      </c>
      <c r="I1198" s="90">
        <v>46000</v>
      </c>
      <c r="J1198" s="90">
        <v>47000</v>
      </c>
      <c r="K1198" s="90">
        <v>49000</v>
      </c>
      <c r="L1198" s="91" t="s">
        <v>25</v>
      </c>
      <c r="M1198" s="90">
        <v>49500</v>
      </c>
      <c r="N1198" s="90">
        <v>49100</v>
      </c>
      <c r="O1198" s="90">
        <v>48000</v>
      </c>
      <c r="P1198" s="90">
        <v>46500</v>
      </c>
      <c r="Q1198" s="90">
        <v>44800</v>
      </c>
      <c r="R1198" s="90">
        <v>45100</v>
      </c>
      <c r="S1198" s="90">
        <v>44800</v>
      </c>
      <c r="T1198" s="90">
        <v>46400</v>
      </c>
      <c r="U1198" s="90">
        <v>48500</v>
      </c>
      <c r="V1198" s="90">
        <v>50300</v>
      </c>
      <c r="W1198" s="90">
        <v>49500</v>
      </c>
      <c r="X1198" s="90">
        <v>52200</v>
      </c>
      <c r="Y1198" t="str">
        <f t="shared" si="121"/>
        <v>06-2024</v>
      </c>
      <c r="Z1198">
        <f t="shared" si="122"/>
        <v>0</v>
      </c>
      <c r="AA1198">
        <f t="shared" si="123"/>
        <v>0</v>
      </c>
      <c r="AB1198" t="str">
        <f t="shared" si="124"/>
        <v>L24</v>
      </c>
      <c r="AC1198" t="str">
        <f t="shared" si="125"/>
        <v>L36</v>
      </c>
    </row>
    <row r="1199" spans="1:29">
      <c r="A1199" t="str">
        <f t="shared" si="120"/>
        <v>06-2024</v>
      </c>
      <c r="B1199" s="93">
        <v>45465</v>
      </c>
      <c r="C1199" s="90">
        <v>48700</v>
      </c>
      <c r="D1199" s="90">
        <v>49000</v>
      </c>
      <c r="E1199" s="90">
        <v>48600</v>
      </c>
      <c r="F1199" s="90">
        <v>44200</v>
      </c>
      <c r="G1199" s="90">
        <v>48800</v>
      </c>
      <c r="H1199" s="91" t="s">
        <v>25</v>
      </c>
      <c r="I1199" s="90">
        <v>46000</v>
      </c>
      <c r="J1199" s="90">
        <v>47000</v>
      </c>
      <c r="K1199" s="90">
        <v>49000</v>
      </c>
      <c r="L1199" s="91" t="s">
        <v>25</v>
      </c>
      <c r="M1199" s="90">
        <v>49300</v>
      </c>
      <c r="N1199" s="90">
        <v>49100</v>
      </c>
      <c r="O1199" s="90">
        <v>47800</v>
      </c>
      <c r="P1199" s="90">
        <v>46200</v>
      </c>
      <c r="Q1199" s="90">
        <v>44000</v>
      </c>
      <c r="R1199" s="90">
        <v>44800</v>
      </c>
      <c r="S1199" s="90">
        <v>44300</v>
      </c>
      <c r="T1199" s="90">
        <v>46300</v>
      </c>
      <c r="U1199" s="90">
        <v>48300</v>
      </c>
      <c r="V1199" s="90">
        <v>49300</v>
      </c>
      <c r="W1199" s="90">
        <v>49300</v>
      </c>
      <c r="X1199" s="90">
        <v>52000</v>
      </c>
      <c r="Y1199" t="str">
        <f t="shared" si="121"/>
        <v>06-2024</v>
      </c>
      <c r="Z1199">
        <f t="shared" si="122"/>
        <v>0</v>
      </c>
      <c r="AA1199">
        <f t="shared" si="123"/>
        <v>0</v>
      </c>
      <c r="AB1199" t="str">
        <f t="shared" si="124"/>
        <v>L24</v>
      </c>
      <c r="AC1199" t="str">
        <f t="shared" si="125"/>
        <v>L36</v>
      </c>
    </row>
    <row r="1200" spans="1:29">
      <c r="A1200" t="str">
        <f t="shared" si="120"/>
        <v>06-2024</v>
      </c>
      <c r="B1200" s="93">
        <v>45466</v>
      </c>
      <c r="C1200" s="90" t="s">
        <v>24</v>
      </c>
      <c r="D1200" s="90" t="s">
        <v>24</v>
      </c>
      <c r="E1200" s="90" t="s">
        <v>24</v>
      </c>
      <c r="F1200" s="90" t="s">
        <v>24</v>
      </c>
      <c r="G1200" s="90" t="s">
        <v>24</v>
      </c>
      <c r="H1200" s="90" t="s">
        <v>24</v>
      </c>
      <c r="I1200" s="90" t="s">
        <v>24</v>
      </c>
      <c r="J1200" s="90" t="s">
        <v>24</v>
      </c>
      <c r="K1200" s="90" t="s">
        <v>24</v>
      </c>
      <c r="L1200" s="90" t="s">
        <v>24</v>
      </c>
      <c r="M1200" s="90" t="s">
        <v>24</v>
      </c>
      <c r="N1200" s="90" t="s">
        <v>24</v>
      </c>
      <c r="O1200" s="90" t="s">
        <v>24</v>
      </c>
      <c r="P1200" s="90" t="s">
        <v>24</v>
      </c>
      <c r="Q1200" s="90" t="s">
        <v>24</v>
      </c>
      <c r="R1200" s="90" t="s">
        <v>24</v>
      </c>
      <c r="S1200" s="90" t="s">
        <v>24</v>
      </c>
      <c r="T1200" s="90" t="s">
        <v>24</v>
      </c>
      <c r="U1200" s="90" t="s">
        <v>24</v>
      </c>
      <c r="V1200" s="90" t="s">
        <v>24</v>
      </c>
      <c r="W1200" s="90" t="s">
        <v>24</v>
      </c>
      <c r="X1200" s="90" t="s">
        <v>24</v>
      </c>
      <c r="Y1200" t="str">
        <f t="shared" si="121"/>
        <v>06-2024</v>
      </c>
      <c r="Z1200">
        <f t="shared" si="122"/>
        <v>0</v>
      </c>
      <c r="AA1200">
        <f t="shared" si="123"/>
        <v>0</v>
      </c>
      <c r="AB1200" t="str">
        <f t="shared" si="124"/>
        <v>L24</v>
      </c>
      <c r="AC1200" t="str">
        <f t="shared" si="125"/>
        <v>L36</v>
      </c>
    </row>
    <row r="1201" spans="1:29">
      <c r="A1201" t="str">
        <f t="shared" si="120"/>
        <v>06-2024</v>
      </c>
      <c r="B1201" s="93">
        <v>45467</v>
      </c>
      <c r="C1201" s="90">
        <v>48300</v>
      </c>
      <c r="D1201" s="90">
        <v>49000</v>
      </c>
      <c r="E1201" s="90">
        <v>48000</v>
      </c>
      <c r="F1201" s="90">
        <v>43800</v>
      </c>
      <c r="G1201" s="90">
        <v>48300</v>
      </c>
      <c r="H1201" s="91" t="s">
        <v>25</v>
      </c>
      <c r="I1201" s="90">
        <v>45500</v>
      </c>
      <c r="J1201" s="90">
        <v>46400</v>
      </c>
      <c r="K1201" s="90">
        <v>48500</v>
      </c>
      <c r="L1201" s="91" t="s">
        <v>25</v>
      </c>
      <c r="M1201" s="90">
        <v>49000</v>
      </c>
      <c r="N1201" s="90">
        <v>49000</v>
      </c>
      <c r="O1201" s="90">
        <v>47200</v>
      </c>
      <c r="P1201" s="90">
        <v>46000</v>
      </c>
      <c r="Q1201" s="90">
        <v>43800</v>
      </c>
      <c r="R1201" s="90">
        <v>44300</v>
      </c>
      <c r="S1201" s="90">
        <v>44300</v>
      </c>
      <c r="T1201" s="90">
        <v>45900</v>
      </c>
      <c r="U1201" s="90">
        <v>47800</v>
      </c>
      <c r="V1201" s="90">
        <v>49300</v>
      </c>
      <c r="W1201" s="90">
        <v>48500</v>
      </c>
      <c r="X1201" s="90">
        <v>51600</v>
      </c>
      <c r="Y1201" t="str">
        <f t="shared" si="121"/>
        <v>06-2024</v>
      </c>
      <c r="Z1201">
        <f t="shared" si="122"/>
        <v>0</v>
      </c>
      <c r="AA1201">
        <f t="shared" si="123"/>
        <v>0</v>
      </c>
      <c r="AB1201" t="str">
        <f t="shared" si="124"/>
        <v>L24</v>
      </c>
      <c r="AC1201" t="str">
        <f t="shared" si="125"/>
        <v>L36</v>
      </c>
    </row>
    <row r="1202" spans="1:29">
      <c r="A1202" t="str">
        <f t="shared" si="120"/>
        <v>06-2024</v>
      </c>
      <c r="B1202" s="93">
        <v>45468</v>
      </c>
      <c r="C1202" s="90">
        <v>48000</v>
      </c>
      <c r="D1202" s="90">
        <v>48800</v>
      </c>
      <c r="E1202" s="90">
        <v>47600</v>
      </c>
      <c r="F1202" s="90">
        <v>42800</v>
      </c>
      <c r="G1202" s="90">
        <v>48000</v>
      </c>
      <c r="H1202" s="91" t="s">
        <v>25</v>
      </c>
      <c r="I1202" s="90">
        <v>45500</v>
      </c>
      <c r="J1202" s="90">
        <v>45900</v>
      </c>
      <c r="K1202" s="90">
        <v>48000</v>
      </c>
      <c r="L1202" s="91" t="s">
        <v>25</v>
      </c>
      <c r="M1202" s="90">
        <v>48400</v>
      </c>
      <c r="N1202" s="90">
        <v>48900</v>
      </c>
      <c r="O1202" s="90">
        <v>46600</v>
      </c>
      <c r="P1202" s="90">
        <v>45200</v>
      </c>
      <c r="Q1202" s="90">
        <v>43000</v>
      </c>
      <c r="R1202" s="90">
        <v>43500</v>
      </c>
      <c r="S1202" s="90">
        <v>43800</v>
      </c>
      <c r="T1202" s="90">
        <v>44900</v>
      </c>
      <c r="U1202" s="90">
        <v>47500</v>
      </c>
      <c r="V1202" s="90">
        <v>48800</v>
      </c>
      <c r="W1202" s="90">
        <v>48500</v>
      </c>
      <c r="X1202" s="90">
        <v>51300</v>
      </c>
      <c r="Y1202" t="str">
        <f t="shared" si="121"/>
        <v>06-2024</v>
      </c>
      <c r="Z1202">
        <f t="shared" si="122"/>
        <v>0</v>
      </c>
      <c r="AA1202">
        <f t="shared" si="123"/>
        <v>0</v>
      </c>
      <c r="AB1202" t="str">
        <f t="shared" si="124"/>
        <v>L24</v>
      </c>
      <c r="AC1202" t="str">
        <f t="shared" si="125"/>
        <v>L36</v>
      </c>
    </row>
    <row r="1203" spans="1:29">
      <c r="A1203" t="str">
        <f t="shared" si="120"/>
        <v>06-2024</v>
      </c>
      <c r="B1203" s="93">
        <v>45469</v>
      </c>
      <c r="C1203" s="90">
        <v>47700</v>
      </c>
      <c r="D1203" s="90">
        <v>48700</v>
      </c>
      <c r="E1203" s="90">
        <v>47200</v>
      </c>
      <c r="F1203" s="90">
        <v>42700</v>
      </c>
      <c r="G1203" s="90">
        <v>48000</v>
      </c>
      <c r="H1203" s="91" t="s">
        <v>25</v>
      </c>
      <c r="I1203" s="90">
        <v>44500</v>
      </c>
      <c r="J1203" s="90">
        <v>45600</v>
      </c>
      <c r="K1203" s="90">
        <v>48000</v>
      </c>
      <c r="L1203" s="91" t="s">
        <v>25</v>
      </c>
      <c r="M1203" s="90">
        <v>48000</v>
      </c>
      <c r="N1203" s="90">
        <v>48900</v>
      </c>
      <c r="O1203" s="90">
        <v>46200</v>
      </c>
      <c r="P1203" s="90">
        <v>44900</v>
      </c>
      <c r="Q1203" s="90">
        <v>42700</v>
      </c>
      <c r="R1203" s="90">
        <v>43300</v>
      </c>
      <c r="S1203" s="90">
        <v>43000</v>
      </c>
      <c r="T1203" s="90">
        <v>44800</v>
      </c>
      <c r="U1203" s="90">
        <v>46500</v>
      </c>
      <c r="V1203" s="90">
        <v>47800</v>
      </c>
      <c r="W1203" s="90">
        <v>48300</v>
      </c>
      <c r="X1203" s="90">
        <v>51300</v>
      </c>
      <c r="Y1203" t="str">
        <f t="shared" si="121"/>
        <v>06-2024</v>
      </c>
      <c r="Z1203">
        <f t="shared" si="122"/>
        <v>0</v>
      </c>
      <c r="AA1203">
        <f t="shared" si="123"/>
        <v>0</v>
      </c>
      <c r="AB1203" t="str">
        <f t="shared" si="124"/>
        <v>L24</v>
      </c>
      <c r="AC1203" t="str">
        <f t="shared" si="125"/>
        <v>L36</v>
      </c>
    </row>
    <row r="1204" spans="1:29">
      <c r="A1204" t="str">
        <f t="shared" si="120"/>
        <v>06-2024</v>
      </c>
      <c r="B1204" s="93">
        <v>45470</v>
      </c>
      <c r="C1204" s="90">
        <v>47900</v>
      </c>
      <c r="D1204" s="90">
        <v>49000</v>
      </c>
      <c r="E1204" s="90">
        <v>47400</v>
      </c>
      <c r="F1204" s="90">
        <v>43200</v>
      </c>
      <c r="G1204" s="90">
        <v>48000</v>
      </c>
      <c r="H1204" s="91" t="s">
        <v>25</v>
      </c>
      <c r="I1204" s="90">
        <v>45500</v>
      </c>
      <c r="J1204" s="90">
        <v>46000</v>
      </c>
      <c r="K1204" s="90">
        <v>48000</v>
      </c>
      <c r="L1204" s="91" t="s">
        <v>25</v>
      </c>
      <c r="M1204" s="90">
        <v>48200</v>
      </c>
      <c r="N1204" s="90">
        <v>48900</v>
      </c>
      <c r="O1204" s="90">
        <v>46600</v>
      </c>
      <c r="P1204" s="90">
        <v>45200</v>
      </c>
      <c r="Q1204" s="90">
        <v>43500</v>
      </c>
      <c r="R1204" s="90">
        <v>43600</v>
      </c>
      <c r="S1204" s="90">
        <v>43500</v>
      </c>
      <c r="T1204" s="90">
        <v>45300</v>
      </c>
      <c r="U1204" s="90">
        <v>47000</v>
      </c>
      <c r="V1204" s="90">
        <v>47800</v>
      </c>
      <c r="W1204" s="90">
        <v>48200</v>
      </c>
      <c r="X1204" s="90">
        <v>51300</v>
      </c>
      <c r="Y1204" t="str">
        <f t="shared" si="121"/>
        <v>06-2024</v>
      </c>
      <c r="Z1204">
        <f t="shared" si="122"/>
        <v>0</v>
      </c>
      <c r="AA1204">
        <f t="shared" si="123"/>
        <v>0</v>
      </c>
      <c r="AB1204" t="str">
        <f t="shared" si="124"/>
        <v>L24</v>
      </c>
      <c r="AC1204" t="str">
        <f t="shared" si="125"/>
        <v>L36</v>
      </c>
    </row>
    <row r="1205" spans="1:29">
      <c r="A1205" t="str">
        <f t="shared" si="120"/>
        <v>06-2024</v>
      </c>
      <c r="B1205" s="93">
        <v>45471</v>
      </c>
      <c r="C1205" s="90">
        <v>48300</v>
      </c>
      <c r="D1205" s="90">
        <v>49200</v>
      </c>
      <c r="E1205" s="90">
        <v>47800</v>
      </c>
      <c r="F1205" s="90">
        <v>43500</v>
      </c>
      <c r="G1205" s="90">
        <v>48000</v>
      </c>
      <c r="H1205" s="91" t="s">
        <v>25</v>
      </c>
      <c r="I1205" s="90">
        <v>45500</v>
      </c>
      <c r="J1205" s="90">
        <v>46600</v>
      </c>
      <c r="K1205" s="90">
        <v>48000</v>
      </c>
      <c r="L1205" s="91" t="s">
        <v>25</v>
      </c>
      <c r="M1205" s="90">
        <v>48600</v>
      </c>
      <c r="N1205" s="90">
        <v>48900</v>
      </c>
      <c r="O1205" s="90">
        <v>47000</v>
      </c>
      <c r="P1205" s="90">
        <v>45500</v>
      </c>
      <c r="Q1205" s="90">
        <v>43800</v>
      </c>
      <c r="R1205" s="90">
        <v>44000</v>
      </c>
      <c r="S1205" s="90">
        <v>43800</v>
      </c>
      <c r="T1205" s="90">
        <v>45500</v>
      </c>
      <c r="U1205" s="90">
        <v>47000</v>
      </c>
      <c r="V1205" s="90">
        <v>48300</v>
      </c>
      <c r="W1205" s="90">
        <v>48200</v>
      </c>
      <c r="X1205" s="90">
        <v>51300</v>
      </c>
      <c r="Y1205" t="str">
        <f t="shared" si="121"/>
        <v>06-2024</v>
      </c>
      <c r="Z1205">
        <f t="shared" si="122"/>
        <v>0</v>
      </c>
      <c r="AA1205">
        <f t="shared" si="123"/>
        <v>0</v>
      </c>
      <c r="AB1205" t="str">
        <f t="shared" si="124"/>
        <v>L24</v>
      </c>
      <c r="AC1205" t="str">
        <f t="shared" si="125"/>
        <v>L36</v>
      </c>
    </row>
    <row r="1206" spans="1:29">
      <c r="A1206" t="str">
        <f t="shared" si="120"/>
        <v>06-2024</v>
      </c>
      <c r="B1206" s="93">
        <v>45472</v>
      </c>
      <c r="C1206" s="90">
        <v>48500</v>
      </c>
      <c r="D1206" s="90">
        <v>49200</v>
      </c>
      <c r="E1206" s="90">
        <v>48200</v>
      </c>
      <c r="F1206" s="90">
        <v>44000</v>
      </c>
      <c r="G1206" s="90">
        <v>48100</v>
      </c>
      <c r="H1206" s="91" t="s">
        <v>25</v>
      </c>
      <c r="I1206" s="90">
        <v>45500</v>
      </c>
      <c r="J1206" s="90">
        <v>47000</v>
      </c>
      <c r="K1206" s="90">
        <v>48300</v>
      </c>
      <c r="L1206" s="91" t="s">
        <v>25</v>
      </c>
      <c r="M1206" s="90">
        <v>49200</v>
      </c>
      <c r="N1206" s="90">
        <v>49000</v>
      </c>
      <c r="O1206" s="90">
        <v>47400</v>
      </c>
      <c r="P1206" s="90">
        <v>46000</v>
      </c>
      <c r="Q1206" s="90">
        <v>44000</v>
      </c>
      <c r="R1206" s="90">
        <v>44200</v>
      </c>
      <c r="S1206" s="90">
        <v>44000</v>
      </c>
      <c r="T1206" s="90">
        <v>46100</v>
      </c>
      <c r="U1206" s="90">
        <v>47200</v>
      </c>
      <c r="V1206" s="90">
        <v>49000</v>
      </c>
      <c r="W1206" s="90">
        <v>48500</v>
      </c>
      <c r="X1206" s="90">
        <v>51300</v>
      </c>
      <c r="Y1206" t="str">
        <f t="shared" si="121"/>
        <v>06-2024</v>
      </c>
      <c r="Z1206">
        <f t="shared" si="122"/>
        <v>0</v>
      </c>
      <c r="AA1206">
        <f t="shared" si="123"/>
        <v>0</v>
      </c>
      <c r="AB1206" t="str">
        <f t="shared" si="124"/>
        <v>L24</v>
      </c>
      <c r="AC1206" t="str">
        <f t="shared" si="125"/>
        <v>L36</v>
      </c>
    </row>
    <row r="1207" spans="1:29">
      <c r="A1207" t="str">
        <f t="shared" si="120"/>
        <v>06-2024</v>
      </c>
      <c r="B1207" s="93">
        <v>45473</v>
      </c>
      <c r="C1207" s="90" t="s">
        <v>24</v>
      </c>
      <c r="D1207" s="90" t="s">
        <v>24</v>
      </c>
      <c r="E1207" s="90" t="s">
        <v>24</v>
      </c>
      <c r="F1207" s="90" t="s">
        <v>24</v>
      </c>
      <c r="G1207" s="90" t="s">
        <v>24</v>
      </c>
      <c r="H1207" s="90" t="s">
        <v>24</v>
      </c>
      <c r="I1207" s="90" t="s">
        <v>24</v>
      </c>
      <c r="J1207" s="90" t="s">
        <v>24</v>
      </c>
      <c r="K1207" s="90" t="s">
        <v>24</v>
      </c>
      <c r="L1207" s="90" t="s">
        <v>24</v>
      </c>
      <c r="M1207" s="90" t="s">
        <v>24</v>
      </c>
      <c r="N1207" s="90" t="s">
        <v>24</v>
      </c>
      <c r="O1207" s="90" t="s">
        <v>24</v>
      </c>
      <c r="P1207" s="90" t="s">
        <v>24</v>
      </c>
      <c r="Q1207" s="90" t="s">
        <v>24</v>
      </c>
      <c r="R1207" s="90" t="s">
        <v>24</v>
      </c>
      <c r="S1207" s="90" t="s">
        <v>24</v>
      </c>
      <c r="T1207" s="90" t="s">
        <v>24</v>
      </c>
      <c r="U1207" s="90" t="s">
        <v>24</v>
      </c>
      <c r="V1207" s="90" t="s">
        <v>24</v>
      </c>
      <c r="W1207" s="90" t="s">
        <v>24</v>
      </c>
      <c r="X1207" s="90" t="s">
        <v>24</v>
      </c>
      <c r="Y1207" t="str">
        <f t="shared" si="121"/>
        <v>06-2024</v>
      </c>
      <c r="Z1207">
        <f t="shared" si="122"/>
        <v>0</v>
      </c>
      <c r="AA1207">
        <f t="shared" si="123"/>
        <v>0</v>
      </c>
      <c r="AB1207" t="str">
        <f t="shared" si="124"/>
        <v>L24</v>
      </c>
      <c r="AC1207" t="str">
        <f t="shared" si="125"/>
        <v>L36</v>
      </c>
    </row>
    <row r="1208" spans="1:29">
      <c r="A1208" t="str">
        <f t="shared" si="120"/>
        <v>07-2024</v>
      </c>
      <c r="B1208" s="93">
        <v>45474</v>
      </c>
      <c r="C1208" s="90">
        <v>48200</v>
      </c>
      <c r="D1208" s="90">
        <v>49000</v>
      </c>
      <c r="E1208" s="90">
        <v>47800</v>
      </c>
      <c r="F1208" s="90">
        <v>43500</v>
      </c>
      <c r="G1208" s="90">
        <v>48100</v>
      </c>
      <c r="H1208" s="91" t="s">
        <v>25</v>
      </c>
      <c r="I1208" s="90">
        <v>45000</v>
      </c>
      <c r="J1208" s="90">
        <v>46500</v>
      </c>
      <c r="K1208" s="90">
        <v>48100</v>
      </c>
      <c r="L1208" s="91" t="s">
        <v>25</v>
      </c>
      <c r="M1208" s="90">
        <v>48900</v>
      </c>
      <c r="N1208" s="90">
        <v>48600</v>
      </c>
      <c r="O1208" s="90">
        <v>46800</v>
      </c>
      <c r="P1208" s="90">
        <v>45400</v>
      </c>
      <c r="Q1208" s="90">
        <v>43700</v>
      </c>
      <c r="R1208" s="90">
        <v>43800</v>
      </c>
      <c r="S1208" s="90">
        <v>43800</v>
      </c>
      <c r="T1208" s="90">
        <v>45600</v>
      </c>
      <c r="U1208" s="90">
        <v>47200</v>
      </c>
      <c r="V1208" s="90">
        <v>49000</v>
      </c>
      <c r="W1208" s="90">
        <v>48500</v>
      </c>
      <c r="X1208" s="90">
        <v>51300</v>
      </c>
      <c r="Y1208" t="str">
        <f t="shared" si="121"/>
        <v>07-2024</v>
      </c>
      <c r="Z1208">
        <f t="shared" si="122"/>
        <v>0</v>
      </c>
      <c r="AA1208">
        <f t="shared" si="123"/>
        <v>0</v>
      </c>
      <c r="AB1208" t="str">
        <f t="shared" si="124"/>
        <v>L24</v>
      </c>
      <c r="AC1208" t="str">
        <f t="shared" si="125"/>
        <v>L36</v>
      </c>
    </row>
    <row r="1209" spans="1:29">
      <c r="A1209" t="str">
        <f t="shared" si="120"/>
        <v>07-2024</v>
      </c>
      <c r="B1209" s="93">
        <v>45475</v>
      </c>
      <c r="C1209" s="90">
        <v>48000</v>
      </c>
      <c r="D1209" s="90">
        <v>49000</v>
      </c>
      <c r="E1209" s="90">
        <v>48000</v>
      </c>
      <c r="F1209" s="90">
        <v>43600</v>
      </c>
      <c r="G1209" s="90">
        <v>48100</v>
      </c>
      <c r="H1209" s="91" t="s">
        <v>25</v>
      </c>
      <c r="I1209" s="90">
        <v>45000</v>
      </c>
      <c r="J1209" s="90">
        <v>47100</v>
      </c>
      <c r="K1209" s="90">
        <v>48100</v>
      </c>
      <c r="L1209" s="91" t="s">
        <v>25</v>
      </c>
      <c r="M1209" s="90">
        <v>49200</v>
      </c>
      <c r="N1209" s="90">
        <v>48600</v>
      </c>
      <c r="O1209" s="90">
        <v>47300</v>
      </c>
      <c r="P1209" s="90">
        <v>45700</v>
      </c>
      <c r="Q1209" s="90">
        <v>43800</v>
      </c>
      <c r="R1209" s="90">
        <v>43800</v>
      </c>
      <c r="S1209" s="90">
        <v>44000</v>
      </c>
      <c r="T1209" s="90">
        <v>45700</v>
      </c>
      <c r="U1209" s="90">
        <v>47500</v>
      </c>
      <c r="V1209" s="90">
        <v>49000</v>
      </c>
      <c r="W1209" s="90">
        <v>48500</v>
      </c>
      <c r="X1209" s="90">
        <v>51300</v>
      </c>
      <c r="Y1209" t="str">
        <f t="shared" si="121"/>
        <v>07-2024</v>
      </c>
      <c r="Z1209">
        <f t="shared" si="122"/>
        <v>0</v>
      </c>
      <c r="AA1209">
        <f t="shared" si="123"/>
        <v>0</v>
      </c>
      <c r="AB1209" t="str">
        <f t="shared" si="124"/>
        <v>L24</v>
      </c>
      <c r="AC1209" t="str">
        <f t="shared" si="125"/>
        <v>L36</v>
      </c>
    </row>
    <row r="1210" spans="1:29">
      <c r="A1210" t="str">
        <f t="shared" si="120"/>
        <v>07-2024</v>
      </c>
      <c r="B1210" s="93">
        <v>45476</v>
      </c>
      <c r="C1210" s="90">
        <v>47800</v>
      </c>
      <c r="D1210" s="90">
        <v>48800</v>
      </c>
      <c r="E1210" s="90">
        <v>48000</v>
      </c>
      <c r="F1210" s="90">
        <v>43400</v>
      </c>
      <c r="G1210" s="90">
        <v>48100</v>
      </c>
      <c r="H1210" s="91" t="s">
        <v>25</v>
      </c>
      <c r="I1210" s="90">
        <v>45500</v>
      </c>
      <c r="J1210" s="90">
        <v>46900</v>
      </c>
      <c r="K1210" s="90">
        <v>47600</v>
      </c>
      <c r="L1210" s="91" t="s">
        <v>25</v>
      </c>
      <c r="M1210" s="90">
        <v>49200</v>
      </c>
      <c r="N1210" s="90">
        <v>48600</v>
      </c>
      <c r="O1210" s="90">
        <v>47300</v>
      </c>
      <c r="P1210" s="90">
        <v>45700</v>
      </c>
      <c r="Q1210" s="90">
        <v>43200</v>
      </c>
      <c r="R1210" s="90">
        <v>43500</v>
      </c>
      <c r="S1210" s="90">
        <v>43700</v>
      </c>
      <c r="T1210" s="90">
        <v>45500</v>
      </c>
      <c r="U1210" s="90">
        <v>47300</v>
      </c>
      <c r="V1210" s="90">
        <v>49000</v>
      </c>
      <c r="W1210" s="90">
        <v>48300</v>
      </c>
      <c r="X1210" s="90">
        <v>51300</v>
      </c>
      <c r="Y1210" t="str">
        <f t="shared" si="121"/>
        <v>07-2024</v>
      </c>
      <c r="Z1210">
        <f t="shared" si="122"/>
        <v>0</v>
      </c>
      <c r="AA1210">
        <f t="shared" si="123"/>
        <v>0</v>
      </c>
      <c r="AB1210" t="str">
        <f t="shared" si="124"/>
        <v>L24</v>
      </c>
      <c r="AC1210" t="str">
        <f t="shared" si="125"/>
        <v>L36</v>
      </c>
    </row>
    <row r="1211" spans="1:29">
      <c r="A1211" t="str">
        <f t="shared" si="120"/>
        <v>07-2024</v>
      </c>
      <c r="B1211" s="93">
        <v>45477</v>
      </c>
      <c r="C1211" s="90">
        <v>47600</v>
      </c>
      <c r="D1211" s="90">
        <v>48500</v>
      </c>
      <c r="E1211" s="90">
        <v>47700</v>
      </c>
      <c r="F1211" s="90">
        <v>43100</v>
      </c>
      <c r="G1211" s="90">
        <v>47800</v>
      </c>
      <c r="H1211" s="91" t="s">
        <v>25</v>
      </c>
      <c r="I1211" s="90">
        <v>45500</v>
      </c>
      <c r="J1211" s="90">
        <v>46800</v>
      </c>
      <c r="K1211" s="90">
        <v>47300</v>
      </c>
      <c r="L1211" s="91" t="s">
        <v>25</v>
      </c>
      <c r="M1211" s="90">
        <v>49200</v>
      </c>
      <c r="N1211" s="90">
        <v>48500</v>
      </c>
      <c r="O1211" s="90">
        <v>47200</v>
      </c>
      <c r="P1211" s="90">
        <v>45400</v>
      </c>
      <c r="Q1211" s="90">
        <v>43000</v>
      </c>
      <c r="R1211" s="90">
        <v>43100</v>
      </c>
      <c r="S1211" s="90">
        <v>43500</v>
      </c>
      <c r="T1211" s="90">
        <v>45200</v>
      </c>
      <c r="U1211" s="90">
        <v>47000</v>
      </c>
      <c r="V1211" s="90">
        <v>48800</v>
      </c>
      <c r="W1211" s="90">
        <v>48200</v>
      </c>
      <c r="X1211" s="90">
        <v>51300</v>
      </c>
      <c r="Y1211" t="str">
        <f t="shared" si="121"/>
        <v>07-2024</v>
      </c>
      <c r="Z1211">
        <f t="shared" si="122"/>
        <v>0</v>
      </c>
      <c r="AA1211">
        <f t="shared" si="123"/>
        <v>0</v>
      </c>
      <c r="AB1211" t="str">
        <f t="shared" si="124"/>
        <v>L24</v>
      </c>
      <c r="AC1211" t="str">
        <f t="shared" si="125"/>
        <v>L36</v>
      </c>
    </row>
    <row r="1212" spans="1:29">
      <c r="A1212" t="str">
        <f t="shared" si="120"/>
        <v>07-2024</v>
      </c>
      <c r="B1212" s="93">
        <v>45478</v>
      </c>
      <c r="C1212" s="90">
        <v>47200</v>
      </c>
      <c r="D1212" s="90">
        <v>48500</v>
      </c>
      <c r="E1212" s="90">
        <v>47500</v>
      </c>
      <c r="F1212" s="90">
        <v>42700</v>
      </c>
      <c r="G1212" s="90">
        <v>47400</v>
      </c>
      <c r="H1212" s="91" t="s">
        <v>25</v>
      </c>
      <c r="I1212" s="90">
        <v>45000</v>
      </c>
      <c r="J1212" s="90">
        <v>46200</v>
      </c>
      <c r="K1212" s="90">
        <v>47000</v>
      </c>
      <c r="L1212" s="91" t="s">
        <v>25</v>
      </c>
      <c r="M1212" s="90">
        <v>49000</v>
      </c>
      <c r="N1212" s="90">
        <v>48100</v>
      </c>
      <c r="O1212" s="90">
        <v>46600</v>
      </c>
      <c r="P1212" s="90">
        <v>44900</v>
      </c>
      <c r="Q1212" s="90">
        <v>42200</v>
      </c>
      <c r="R1212" s="90">
        <v>42700</v>
      </c>
      <c r="S1212" s="90">
        <v>43000</v>
      </c>
      <c r="T1212" s="90">
        <v>44800</v>
      </c>
      <c r="U1212" s="90">
        <v>46400</v>
      </c>
      <c r="V1212" s="90">
        <v>48800</v>
      </c>
      <c r="W1212" s="90">
        <v>48000</v>
      </c>
      <c r="X1212" s="90">
        <v>51000</v>
      </c>
      <c r="Y1212" t="str">
        <f t="shared" si="121"/>
        <v>07-2024</v>
      </c>
      <c r="Z1212">
        <f t="shared" si="122"/>
        <v>0</v>
      </c>
      <c r="AA1212">
        <f t="shared" si="123"/>
        <v>0</v>
      </c>
      <c r="AB1212" t="str">
        <f t="shared" si="124"/>
        <v>L24</v>
      </c>
      <c r="AC1212" t="str">
        <f t="shared" si="125"/>
        <v>L36</v>
      </c>
    </row>
    <row r="1213" spans="1:29">
      <c r="A1213" t="str">
        <f t="shared" si="120"/>
        <v>07-2024</v>
      </c>
      <c r="B1213" s="93">
        <v>45479</v>
      </c>
      <c r="C1213" s="90">
        <v>47000</v>
      </c>
      <c r="D1213" s="90">
        <v>48500</v>
      </c>
      <c r="E1213" s="90">
        <v>47300</v>
      </c>
      <c r="F1213" s="90">
        <v>42600</v>
      </c>
      <c r="G1213" s="90">
        <v>47400</v>
      </c>
      <c r="H1213" s="91" t="s">
        <v>25</v>
      </c>
      <c r="I1213" s="90">
        <v>44500</v>
      </c>
      <c r="J1213" s="90">
        <v>45900</v>
      </c>
      <c r="K1213" s="90">
        <v>47000</v>
      </c>
      <c r="L1213" s="91" t="s">
        <v>25</v>
      </c>
      <c r="M1213" s="90">
        <v>48700</v>
      </c>
      <c r="N1213" s="90">
        <v>48100</v>
      </c>
      <c r="O1213" s="90">
        <v>46200</v>
      </c>
      <c r="P1213" s="90">
        <v>44900</v>
      </c>
      <c r="Q1213" s="90">
        <v>42400</v>
      </c>
      <c r="R1213" s="90">
        <v>42900</v>
      </c>
      <c r="S1213" s="90">
        <v>42700</v>
      </c>
      <c r="T1213" s="90">
        <v>44700</v>
      </c>
      <c r="U1213" s="90">
        <v>46400</v>
      </c>
      <c r="V1213" s="90">
        <v>48300</v>
      </c>
      <c r="W1213" s="90">
        <v>48000</v>
      </c>
      <c r="X1213" s="90">
        <v>51000</v>
      </c>
      <c r="Y1213" t="str">
        <f t="shared" si="121"/>
        <v>07-2024</v>
      </c>
      <c r="Z1213">
        <f t="shared" si="122"/>
        <v>0</v>
      </c>
      <c r="AA1213">
        <f t="shared" si="123"/>
        <v>0</v>
      </c>
      <c r="AB1213" t="str">
        <f t="shared" si="124"/>
        <v>L24</v>
      </c>
      <c r="AC1213" t="str">
        <f t="shared" si="125"/>
        <v>L36</v>
      </c>
    </row>
    <row r="1214" spans="1:29">
      <c r="A1214" t="str">
        <f t="shared" si="120"/>
        <v>07-2024</v>
      </c>
      <c r="B1214" s="93">
        <v>45480</v>
      </c>
      <c r="C1214" s="90" t="s">
        <v>24</v>
      </c>
      <c r="D1214" s="90" t="s">
        <v>24</v>
      </c>
      <c r="E1214" s="90" t="s">
        <v>24</v>
      </c>
      <c r="F1214" s="90" t="s">
        <v>24</v>
      </c>
      <c r="G1214" s="90" t="s">
        <v>24</v>
      </c>
      <c r="H1214" s="90" t="s">
        <v>24</v>
      </c>
      <c r="I1214" s="90" t="s">
        <v>24</v>
      </c>
      <c r="J1214" s="90" t="s">
        <v>24</v>
      </c>
      <c r="K1214" s="90" t="s">
        <v>24</v>
      </c>
      <c r="L1214" s="90" t="s">
        <v>24</v>
      </c>
      <c r="M1214" s="90" t="s">
        <v>24</v>
      </c>
      <c r="N1214" s="90" t="s">
        <v>24</v>
      </c>
      <c r="O1214" s="90" t="s">
        <v>24</v>
      </c>
      <c r="P1214" s="90" t="s">
        <v>24</v>
      </c>
      <c r="Q1214" s="90" t="s">
        <v>24</v>
      </c>
      <c r="R1214" s="90" t="s">
        <v>24</v>
      </c>
      <c r="S1214" s="90" t="s">
        <v>24</v>
      </c>
      <c r="T1214" s="90" t="s">
        <v>24</v>
      </c>
      <c r="U1214" s="90" t="s">
        <v>24</v>
      </c>
      <c r="V1214" s="90" t="s">
        <v>24</v>
      </c>
      <c r="W1214" s="90" t="s">
        <v>24</v>
      </c>
      <c r="X1214" s="90" t="s">
        <v>24</v>
      </c>
      <c r="Y1214" t="str">
        <f t="shared" si="121"/>
        <v>07-2024</v>
      </c>
      <c r="Z1214">
        <f t="shared" si="122"/>
        <v>0</v>
      </c>
      <c r="AA1214">
        <f t="shared" si="123"/>
        <v>0</v>
      </c>
      <c r="AB1214" t="str">
        <f t="shared" si="124"/>
        <v>L24</v>
      </c>
      <c r="AC1214" t="str">
        <f t="shared" si="125"/>
        <v>L36</v>
      </c>
    </row>
    <row r="1215" spans="1:29">
      <c r="A1215" t="str">
        <f t="shared" si="120"/>
        <v>07-2024</v>
      </c>
      <c r="B1215" s="93">
        <v>45481</v>
      </c>
      <c r="C1215" s="90">
        <v>46800</v>
      </c>
      <c r="D1215" s="90">
        <v>48300</v>
      </c>
      <c r="E1215" s="90">
        <v>46900</v>
      </c>
      <c r="F1215" s="90">
        <v>42100</v>
      </c>
      <c r="G1215" s="90">
        <v>47400</v>
      </c>
      <c r="H1215" s="91" t="s">
        <v>25</v>
      </c>
      <c r="I1215" s="90">
        <v>44500</v>
      </c>
      <c r="J1215" s="90">
        <v>45500</v>
      </c>
      <c r="K1215" s="90">
        <v>46500</v>
      </c>
      <c r="L1215" s="91" t="s">
        <v>25</v>
      </c>
      <c r="M1215" s="90">
        <v>48300</v>
      </c>
      <c r="N1215" s="90">
        <v>48000</v>
      </c>
      <c r="O1215" s="90">
        <v>45700</v>
      </c>
      <c r="P1215" s="90">
        <v>44500</v>
      </c>
      <c r="Q1215" s="90">
        <v>42400</v>
      </c>
      <c r="R1215" s="90">
        <v>42800</v>
      </c>
      <c r="S1215" s="90">
        <v>42500</v>
      </c>
      <c r="T1215" s="90">
        <v>44200</v>
      </c>
      <c r="U1215" s="90">
        <v>46300</v>
      </c>
      <c r="V1215" s="90">
        <v>48300</v>
      </c>
      <c r="W1215" s="90">
        <v>47700</v>
      </c>
      <c r="X1215" s="90">
        <v>51000</v>
      </c>
      <c r="Y1215" t="str">
        <f t="shared" si="121"/>
        <v>07-2024</v>
      </c>
      <c r="Z1215">
        <f t="shared" si="122"/>
        <v>0</v>
      </c>
      <c r="AA1215">
        <f t="shared" si="123"/>
        <v>0</v>
      </c>
      <c r="AB1215" t="str">
        <f t="shared" si="124"/>
        <v>L24</v>
      </c>
      <c r="AC1215" t="str">
        <f t="shared" si="125"/>
        <v>L36</v>
      </c>
    </row>
    <row r="1216" spans="1:29">
      <c r="A1216" t="str">
        <f t="shared" si="120"/>
        <v>07-2024</v>
      </c>
      <c r="B1216" s="93">
        <v>45482</v>
      </c>
      <c r="C1216" s="90">
        <v>46800</v>
      </c>
      <c r="D1216" s="90">
        <v>48000</v>
      </c>
      <c r="E1216" s="90">
        <v>46500</v>
      </c>
      <c r="F1216" s="90">
        <v>41500</v>
      </c>
      <c r="G1216" s="90">
        <v>47100</v>
      </c>
      <c r="H1216" s="91" t="s">
        <v>25</v>
      </c>
      <c r="I1216" s="90">
        <v>44500</v>
      </c>
      <c r="J1216" s="90">
        <v>45300</v>
      </c>
      <c r="K1216" s="90">
        <v>46500</v>
      </c>
      <c r="L1216" s="91" t="s">
        <v>25</v>
      </c>
      <c r="M1216" s="90">
        <v>48000</v>
      </c>
      <c r="N1216" s="90">
        <v>47600</v>
      </c>
      <c r="O1216" s="90">
        <v>45200</v>
      </c>
      <c r="P1216" s="90">
        <v>44000</v>
      </c>
      <c r="Q1216" s="90">
        <v>42200</v>
      </c>
      <c r="R1216" s="90">
        <v>42600</v>
      </c>
      <c r="S1216" s="90">
        <v>42000</v>
      </c>
      <c r="T1216" s="90">
        <v>43600</v>
      </c>
      <c r="U1216" s="90">
        <v>46300</v>
      </c>
      <c r="V1216" s="90">
        <v>48300</v>
      </c>
      <c r="W1216" s="90">
        <v>47700</v>
      </c>
      <c r="X1216" s="90">
        <v>51000</v>
      </c>
      <c r="Y1216" t="str">
        <f t="shared" si="121"/>
        <v>07-2024</v>
      </c>
      <c r="Z1216">
        <f t="shared" si="122"/>
        <v>0</v>
      </c>
      <c r="AA1216">
        <f t="shared" si="123"/>
        <v>0</v>
      </c>
      <c r="AB1216" t="str">
        <f t="shared" si="124"/>
        <v>L24</v>
      </c>
      <c r="AC1216" t="str">
        <f t="shared" si="125"/>
        <v>L36</v>
      </c>
    </row>
    <row r="1217" spans="1:29">
      <c r="A1217" t="str">
        <f t="shared" si="120"/>
        <v>07-2024</v>
      </c>
      <c r="B1217" s="93">
        <v>45483</v>
      </c>
      <c r="C1217" s="90">
        <v>46800</v>
      </c>
      <c r="D1217" s="90">
        <v>48000</v>
      </c>
      <c r="E1217" s="90">
        <v>46500</v>
      </c>
      <c r="F1217" s="90">
        <v>41700</v>
      </c>
      <c r="G1217" s="90">
        <v>47100</v>
      </c>
      <c r="H1217" s="91" t="s">
        <v>25</v>
      </c>
      <c r="I1217" s="90">
        <v>44800</v>
      </c>
      <c r="J1217" s="90">
        <v>45200</v>
      </c>
      <c r="K1217" s="90">
        <v>46500</v>
      </c>
      <c r="L1217" s="91" t="s">
        <v>25</v>
      </c>
      <c r="M1217" s="90">
        <v>48100</v>
      </c>
      <c r="N1217" s="90">
        <v>47200</v>
      </c>
      <c r="O1217" s="90">
        <v>45500</v>
      </c>
      <c r="P1217" s="90">
        <v>44000</v>
      </c>
      <c r="Q1217" s="90">
        <v>42000</v>
      </c>
      <c r="R1217" s="90">
        <v>42500</v>
      </c>
      <c r="S1217" s="90">
        <v>42400</v>
      </c>
      <c r="T1217" s="90">
        <v>43800</v>
      </c>
      <c r="U1217" s="90">
        <v>46200</v>
      </c>
      <c r="V1217" s="90">
        <v>48300</v>
      </c>
      <c r="W1217" s="90">
        <v>47400</v>
      </c>
      <c r="X1217" s="90">
        <v>50700</v>
      </c>
      <c r="Y1217" t="str">
        <f t="shared" si="121"/>
        <v>07-2024</v>
      </c>
      <c r="Z1217">
        <f t="shared" si="122"/>
        <v>0</v>
      </c>
      <c r="AA1217">
        <f t="shared" si="123"/>
        <v>0</v>
      </c>
      <c r="AB1217" t="str">
        <f t="shared" si="124"/>
        <v>L24</v>
      </c>
      <c r="AC1217" t="str">
        <f t="shared" si="125"/>
        <v>L36</v>
      </c>
    </row>
    <row r="1218" spans="1:29">
      <c r="A1218" t="str">
        <f t="shared" si="120"/>
        <v>07-2024</v>
      </c>
      <c r="B1218" s="93">
        <v>45484</v>
      </c>
      <c r="C1218" s="90">
        <v>46700</v>
      </c>
      <c r="D1218" s="90">
        <v>48000</v>
      </c>
      <c r="E1218" s="90">
        <v>46300</v>
      </c>
      <c r="F1218" s="90">
        <v>41500</v>
      </c>
      <c r="G1218" s="90">
        <v>47100</v>
      </c>
      <c r="H1218" s="91" t="s">
        <v>25</v>
      </c>
      <c r="I1218" s="90">
        <v>44500</v>
      </c>
      <c r="J1218" s="90">
        <v>45000</v>
      </c>
      <c r="K1218" s="90">
        <v>46500</v>
      </c>
      <c r="L1218" s="91" t="s">
        <v>25</v>
      </c>
      <c r="M1218" s="90">
        <v>47900</v>
      </c>
      <c r="N1218" s="90">
        <v>47000</v>
      </c>
      <c r="O1218" s="90">
        <v>45300</v>
      </c>
      <c r="P1218" s="90">
        <v>43400</v>
      </c>
      <c r="Q1218" s="90">
        <v>41800</v>
      </c>
      <c r="R1218" s="90">
        <v>42300</v>
      </c>
      <c r="S1218" s="90">
        <v>42000</v>
      </c>
      <c r="T1218" s="90">
        <v>43600</v>
      </c>
      <c r="U1218" s="90">
        <v>46000</v>
      </c>
      <c r="V1218" s="90">
        <v>48300</v>
      </c>
      <c r="W1218" s="90">
        <v>47400</v>
      </c>
      <c r="X1218" s="90">
        <v>50700</v>
      </c>
      <c r="Y1218" t="str">
        <f t="shared" si="121"/>
        <v>07-2024</v>
      </c>
      <c r="Z1218">
        <f t="shared" si="122"/>
        <v>0</v>
      </c>
      <c r="AA1218">
        <f t="shared" si="123"/>
        <v>0</v>
      </c>
      <c r="AB1218" t="str">
        <f t="shared" si="124"/>
        <v>L24</v>
      </c>
      <c r="AC1218" t="str">
        <f t="shared" si="125"/>
        <v>L36</v>
      </c>
    </row>
    <row r="1219" spans="1:29">
      <c r="A1219" t="str">
        <f t="shared" si="120"/>
        <v>07-2024</v>
      </c>
      <c r="B1219" s="93">
        <v>45485</v>
      </c>
      <c r="C1219" s="90">
        <v>47000</v>
      </c>
      <c r="D1219" s="90">
        <v>48000</v>
      </c>
      <c r="E1219" s="90">
        <v>46500</v>
      </c>
      <c r="F1219" s="90">
        <v>41900</v>
      </c>
      <c r="G1219" s="90">
        <v>47100</v>
      </c>
      <c r="H1219" s="91" t="s">
        <v>25</v>
      </c>
      <c r="I1219" s="90">
        <v>44800</v>
      </c>
      <c r="J1219" s="90">
        <v>45300</v>
      </c>
      <c r="K1219" s="90">
        <v>46500</v>
      </c>
      <c r="L1219" s="91" t="s">
        <v>25</v>
      </c>
      <c r="M1219" s="90">
        <v>48300</v>
      </c>
      <c r="N1219" s="90">
        <v>46800</v>
      </c>
      <c r="O1219" s="90">
        <v>45500</v>
      </c>
      <c r="P1219" s="90">
        <v>44000</v>
      </c>
      <c r="Q1219" s="90">
        <v>42200</v>
      </c>
      <c r="R1219" s="90">
        <v>42400</v>
      </c>
      <c r="S1219" s="90">
        <v>42200</v>
      </c>
      <c r="T1219" s="90">
        <v>45000</v>
      </c>
      <c r="U1219" s="90">
        <v>46000</v>
      </c>
      <c r="V1219" s="90">
        <v>48300</v>
      </c>
      <c r="W1219" s="90">
        <v>46900</v>
      </c>
      <c r="X1219" s="90">
        <v>50500</v>
      </c>
      <c r="Y1219" t="str">
        <f t="shared" si="121"/>
        <v>07-2024</v>
      </c>
      <c r="Z1219">
        <f t="shared" si="122"/>
        <v>0</v>
      </c>
      <c r="AA1219">
        <f t="shared" si="123"/>
        <v>0</v>
      </c>
      <c r="AB1219" t="str">
        <f t="shared" si="124"/>
        <v>L24</v>
      </c>
      <c r="AC1219" t="str">
        <f t="shared" si="125"/>
        <v>L36</v>
      </c>
    </row>
    <row r="1220" spans="1:29">
      <c r="A1220" t="str">
        <f t="shared" si="120"/>
        <v>07-2024</v>
      </c>
      <c r="B1220" s="93">
        <v>45486</v>
      </c>
      <c r="C1220" s="90">
        <v>47000</v>
      </c>
      <c r="D1220" s="90">
        <v>47800</v>
      </c>
      <c r="E1220" s="90">
        <v>46500</v>
      </c>
      <c r="F1220" s="90">
        <v>42000</v>
      </c>
      <c r="G1220" s="90">
        <v>47100</v>
      </c>
      <c r="H1220" s="91" t="s">
        <v>25</v>
      </c>
      <c r="I1220" s="90">
        <v>44500</v>
      </c>
      <c r="J1220" s="90">
        <v>45300</v>
      </c>
      <c r="K1220" s="90">
        <v>46300</v>
      </c>
      <c r="L1220" s="91" t="s">
        <v>25</v>
      </c>
      <c r="M1220" s="90">
        <v>48200</v>
      </c>
      <c r="N1220" s="90">
        <v>46800</v>
      </c>
      <c r="O1220" s="90">
        <v>45700</v>
      </c>
      <c r="P1220" s="90">
        <v>44000</v>
      </c>
      <c r="Q1220" s="90">
        <v>41800</v>
      </c>
      <c r="R1220" s="90">
        <v>42300</v>
      </c>
      <c r="S1220" s="90">
        <v>42000</v>
      </c>
      <c r="T1220" s="90">
        <v>44100</v>
      </c>
      <c r="U1220" s="90">
        <v>45800</v>
      </c>
      <c r="V1220" s="90">
        <v>48300</v>
      </c>
      <c r="W1220" s="90">
        <v>46900</v>
      </c>
      <c r="X1220" s="90">
        <v>50500</v>
      </c>
      <c r="Y1220" t="str">
        <f t="shared" si="121"/>
        <v>07-2024</v>
      </c>
      <c r="Z1220">
        <f t="shared" si="122"/>
        <v>0</v>
      </c>
      <c r="AA1220">
        <f t="shared" si="123"/>
        <v>0</v>
      </c>
      <c r="AB1220" t="str">
        <f t="shared" si="124"/>
        <v>L24</v>
      </c>
      <c r="AC1220" t="str">
        <f t="shared" si="125"/>
        <v>L36</v>
      </c>
    </row>
    <row r="1221" spans="1:29">
      <c r="A1221" t="str">
        <f t="shared" si="120"/>
        <v>07-2024</v>
      </c>
      <c r="B1221" s="93">
        <v>45487</v>
      </c>
      <c r="C1221" s="90" t="s">
        <v>24</v>
      </c>
      <c r="D1221" s="90" t="s">
        <v>24</v>
      </c>
      <c r="E1221" s="90" t="s">
        <v>24</v>
      </c>
      <c r="F1221" s="90" t="s">
        <v>24</v>
      </c>
      <c r="G1221" s="90" t="s">
        <v>24</v>
      </c>
      <c r="H1221" s="90" t="s">
        <v>24</v>
      </c>
      <c r="I1221" s="90" t="s">
        <v>24</v>
      </c>
      <c r="J1221" s="90" t="s">
        <v>24</v>
      </c>
      <c r="K1221" s="90" t="s">
        <v>24</v>
      </c>
      <c r="L1221" s="90" t="s">
        <v>24</v>
      </c>
      <c r="M1221" s="90" t="s">
        <v>24</v>
      </c>
      <c r="N1221" s="90" t="s">
        <v>24</v>
      </c>
      <c r="O1221" s="90" t="s">
        <v>24</v>
      </c>
      <c r="P1221" s="90" t="s">
        <v>24</v>
      </c>
      <c r="Q1221" s="90" t="s">
        <v>24</v>
      </c>
      <c r="R1221" s="90" t="s">
        <v>24</v>
      </c>
      <c r="S1221" s="90" t="s">
        <v>24</v>
      </c>
      <c r="T1221" s="90" t="s">
        <v>24</v>
      </c>
      <c r="U1221" s="90" t="s">
        <v>24</v>
      </c>
      <c r="V1221" s="90" t="s">
        <v>24</v>
      </c>
      <c r="W1221" s="90" t="s">
        <v>24</v>
      </c>
      <c r="X1221" s="90" t="s">
        <v>24</v>
      </c>
      <c r="Y1221" t="str">
        <f t="shared" si="121"/>
        <v>07-2024</v>
      </c>
      <c r="Z1221">
        <f t="shared" si="122"/>
        <v>0</v>
      </c>
      <c r="AA1221">
        <f t="shared" si="123"/>
        <v>0</v>
      </c>
      <c r="AB1221" t="str">
        <f t="shared" si="124"/>
        <v>L24</v>
      </c>
      <c r="AC1221" t="str">
        <f t="shared" si="125"/>
        <v>L36</v>
      </c>
    </row>
    <row r="1222" spans="1:29">
      <c r="A1222" t="str">
        <f t="shared" si="120"/>
        <v>07-2024</v>
      </c>
      <c r="B1222" s="93">
        <v>45488</v>
      </c>
      <c r="C1222" s="90">
        <v>47200</v>
      </c>
      <c r="D1222" s="90">
        <v>47800</v>
      </c>
      <c r="E1222" s="90">
        <v>47000</v>
      </c>
      <c r="F1222" s="90">
        <v>42500</v>
      </c>
      <c r="G1222" s="90">
        <v>47100</v>
      </c>
      <c r="H1222" s="91" t="s">
        <v>25</v>
      </c>
      <c r="I1222" s="90">
        <v>45000</v>
      </c>
      <c r="J1222" s="90">
        <v>46000</v>
      </c>
      <c r="K1222" s="90">
        <v>46900</v>
      </c>
      <c r="L1222" s="91" t="s">
        <v>25</v>
      </c>
      <c r="M1222" s="90">
        <v>48800</v>
      </c>
      <c r="N1222" s="90">
        <v>46900</v>
      </c>
      <c r="O1222" s="90">
        <v>46800</v>
      </c>
      <c r="P1222" s="90">
        <v>44500</v>
      </c>
      <c r="Q1222" s="90">
        <v>42400</v>
      </c>
      <c r="R1222" s="90">
        <v>42700</v>
      </c>
      <c r="S1222" s="90">
        <v>42700</v>
      </c>
      <c r="T1222" s="90">
        <v>44600</v>
      </c>
      <c r="U1222" s="90">
        <v>46000</v>
      </c>
      <c r="V1222" s="90">
        <v>48300</v>
      </c>
      <c r="W1222" s="90">
        <v>46900</v>
      </c>
      <c r="X1222" s="90">
        <v>50500</v>
      </c>
      <c r="Y1222" t="str">
        <f t="shared" si="121"/>
        <v>07-2024</v>
      </c>
      <c r="Z1222">
        <f t="shared" si="122"/>
        <v>0</v>
      </c>
      <c r="AA1222">
        <f t="shared" si="123"/>
        <v>0</v>
      </c>
      <c r="AB1222" t="str">
        <f t="shared" si="124"/>
        <v>L24</v>
      </c>
      <c r="AC1222" t="str">
        <f t="shared" si="125"/>
        <v>L36</v>
      </c>
    </row>
    <row r="1223" spans="1:29">
      <c r="A1223" t="str">
        <f t="shared" si="120"/>
        <v>07-2024</v>
      </c>
      <c r="B1223" s="93">
        <v>45489</v>
      </c>
      <c r="C1223" s="90">
        <v>47200</v>
      </c>
      <c r="D1223" s="90">
        <v>47800</v>
      </c>
      <c r="E1223" s="90">
        <v>47100</v>
      </c>
      <c r="F1223" s="90">
        <v>42200</v>
      </c>
      <c r="G1223" s="90">
        <v>47800</v>
      </c>
      <c r="H1223" s="91" t="s">
        <v>25</v>
      </c>
      <c r="I1223" s="90">
        <v>45000</v>
      </c>
      <c r="J1223" s="90">
        <v>45900</v>
      </c>
      <c r="K1223" s="90">
        <v>46900</v>
      </c>
      <c r="L1223" s="91" t="s">
        <v>25</v>
      </c>
      <c r="M1223" s="90">
        <v>48800</v>
      </c>
      <c r="N1223" s="90">
        <v>46800</v>
      </c>
      <c r="O1223" s="90">
        <v>46400</v>
      </c>
      <c r="P1223" s="90">
        <v>44300</v>
      </c>
      <c r="Q1223" s="90">
        <v>42000</v>
      </c>
      <c r="R1223" s="90">
        <v>42700</v>
      </c>
      <c r="S1223" s="90">
        <v>42500</v>
      </c>
      <c r="T1223" s="90">
        <v>44300</v>
      </c>
      <c r="U1223" s="90">
        <v>46000</v>
      </c>
      <c r="V1223" s="90">
        <v>48300</v>
      </c>
      <c r="W1223" s="90">
        <v>46900</v>
      </c>
      <c r="X1223" s="90">
        <v>50500</v>
      </c>
      <c r="Y1223" t="str">
        <f t="shared" si="121"/>
        <v>07-2024</v>
      </c>
      <c r="Z1223">
        <f t="shared" si="122"/>
        <v>0</v>
      </c>
      <c r="AA1223">
        <f t="shared" si="123"/>
        <v>0</v>
      </c>
      <c r="AB1223" t="str">
        <f t="shared" si="124"/>
        <v>L24</v>
      </c>
      <c r="AC1223" t="str">
        <f t="shared" si="125"/>
        <v>L36</v>
      </c>
    </row>
    <row r="1224" spans="1:29">
      <c r="A1224" t="str">
        <f t="shared" si="120"/>
        <v>07-2024</v>
      </c>
      <c r="B1224" s="93">
        <v>45490</v>
      </c>
      <c r="C1224" s="90">
        <v>47200</v>
      </c>
      <c r="D1224" s="90">
        <v>47800</v>
      </c>
      <c r="E1224" s="90">
        <v>47100</v>
      </c>
      <c r="F1224" s="90">
        <v>42200</v>
      </c>
      <c r="G1224" s="90">
        <v>47800</v>
      </c>
      <c r="H1224" s="91" t="s">
        <v>25</v>
      </c>
      <c r="I1224" s="90">
        <v>44500</v>
      </c>
      <c r="J1224" s="90">
        <v>45600</v>
      </c>
      <c r="K1224" s="90">
        <v>46900</v>
      </c>
      <c r="L1224" s="91" t="s">
        <v>25</v>
      </c>
      <c r="M1224" s="90">
        <v>48700</v>
      </c>
      <c r="N1224" s="90">
        <v>46800</v>
      </c>
      <c r="O1224" s="90">
        <v>46300</v>
      </c>
      <c r="P1224" s="90">
        <v>44300</v>
      </c>
      <c r="Q1224" s="90">
        <v>42000</v>
      </c>
      <c r="R1224" s="90">
        <v>42300</v>
      </c>
      <c r="S1224" s="90">
        <v>42000</v>
      </c>
      <c r="T1224" s="90">
        <v>44300</v>
      </c>
      <c r="U1224" s="90">
        <v>46000</v>
      </c>
      <c r="V1224" s="90">
        <v>48300</v>
      </c>
      <c r="W1224" s="90">
        <v>46900</v>
      </c>
      <c r="X1224" s="90">
        <v>50500</v>
      </c>
      <c r="Y1224" t="str">
        <f t="shared" si="121"/>
        <v>07-2024</v>
      </c>
      <c r="Z1224">
        <f t="shared" si="122"/>
        <v>0</v>
      </c>
      <c r="AA1224">
        <f t="shared" si="123"/>
        <v>0</v>
      </c>
      <c r="AB1224" t="str">
        <f t="shared" si="124"/>
        <v>L24</v>
      </c>
      <c r="AC1224" t="str">
        <f t="shared" si="125"/>
        <v>L36</v>
      </c>
    </row>
    <row r="1225" spans="1:29">
      <c r="A1225" t="str">
        <f t="shared" si="120"/>
        <v>07-2024</v>
      </c>
      <c r="B1225" s="93">
        <v>45491</v>
      </c>
      <c r="C1225" s="90">
        <v>47200</v>
      </c>
      <c r="D1225" s="90">
        <v>47500</v>
      </c>
      <c r="E1225" s="90">
        <v>46900</v>
      </c>
      <c r="F1225" s="90">
        <v>41700</v>
      </c>
      <c r="G1225" s="90">
        <v>47800</v>
      </c>
      <c r="H1225" s="91" t="s">
        <v>25</v>
      </c>
      <c r="I1225" s="90">
        <v>44500</v>
      </c>
      <c r="J1225" s="90">
        <v>45200</v>
      </c>
      <c r="K1225" s="90">
        <v>46500</v>
      </c>
      <c r="L1225" s="91" t="s">
        <v>25</v>
      </c>
      <c r="M1225" s="90">
        <v>48400</v>
      </c>
      <c r="N1225" s="90">
        <v>46500</v>
      </c>
      <c r="O1225" s="90">
        <v>46000</v>
      </c>
      <c r="P1225" s="90">
        <v>44000</v>
      </c>
      <c r="Q1225" s="90">
        <v>41800</v>
      </c>
      <c r="R1225" s="90">
        <v>42000</v>
      </c>
      <c r="S1225" s="90">
        <v>42000</v>
      </c>
      <c r="T1225" s="90">
        <v>43800</v>
      </c>
      <c r="U1225" s="90">
        <v>45500</v>
      </c>
      <c r="V1225" s="90">
        <v>48300</v>
      </c>
      <c r="W1225" s="90">
        <v>46900</v>
      </c>
      <c r="X1225" s="90">
        <v>50500</v>
      </c>
      <c r="Y1225" t="str">
        <f t="shared" si="121"/>
        <v>07-2024</v>
      </c>
      <c r="Z1225">
        <f t="shared" si="122"/>
        <v>0</v>
      </c>
      <c r="AA1225">
        <f t="shared" si="123"/>
        <v>0</v>
      </c>
      <c r="AB1225" t="str">
        <f t="shared" si="124"/>
        <v>L24</v>
      </c>
      <c r="AC1225" t="str">
        <f t="shared" si="125"/>
        <v>L36</v>
      </c>
    </row>
    <row r="1226" spans="1:29">
      <c r="A1226" t="str">
        <f t="shared" si="120"/>
        <v>07-2024</v>
      </c>
      <c r="B1226" s="93">
        <v>45492</v>
      </c>
      <c r="C1226" s="90">
        <v>46700</v>
      </c>
      <c r="D1226" s="90">
        <v>47500</v>
      </c>
      <c r="E1226" s="90">
        <v>46500</v>
      </c>
      <c r="F1226" s="90">
        <v>41500</v>
      </c>
      <c r="G1226" s="90">
        <v>47700</v>
      </c>
      <c r="H1226" s="91" t="s">
        <v>25</v>
      </c>
      <c r="I1226" s="90">
        <v>44500</v>
      </c>
      <c r="J1226" s="90">
        <v>44900</v>
      </c>
      <c r="K1226" s="90">
        <v>46200</v>
      </c>
      <c r="L1226" s="91" t="s">
        <v>25</v>
      </c>
      <c r="M1226" s="90">
        <v>48000</v>
      </c>
      <c r="N1226" s="90">
        <v>46500</v>
      </c>
      <c r="O1226" s="90">
        <v>45700</v>
      </c>
      <c r="P1226" s="90">
        <v>43400</v>
      </c>
      <c r="Q1226" s="90">
        <v>41500</v>
      </c>
      <c r="R1226" s="90">
        <v>41900</v>
      </c>
      <c r="S1226" s="90">
        <v>41500</v>
      </c>
      <c r="T1226" s="90">
        <v>43600</v>
      </c>
      <c r="U1226" s="90">
        <v>45000</v>
      </c>
      <c r="V1226" s="90">
        <v>47800</v>
      </c>
      <c r="W1226" s="90">
        <v>46900</v>
      </c>
      <c r="X1226" s="90">
        <v>50500</v>
      </c>
      <c r="Y1226" t="str">
        <f t="shared" si="121"/>
        <v>07-2024</v>
      </c>
      <c r="Z1226">
        <f t="shared" si="122"/>
        <v>0</v>
      </c>
      <c r="AA1226">
        <f t="shared" si="123"/>
        <v>0</v>
      </c>
      <c r="AB1226" t="str">
        <f t="shared" si="124"/>
        <v>L24</v>
      </c>
      <c r="AC1226" t="str">
        <f t="shared" si="125"/>
        <v>L36</v>
      </c>
    </row>
    <row r="1227" spans="1:29">
      <c r="A1227" t="str">
        <f t="shared" si="120"/>
        <v>07-2024</v>
      </c>
      <c r="B1227" s="93">
        <v>45493</v>
      </c>
      <c r="C1227" s="90">
        <v>46700</v>
      </c>
      <c r="D1227" s="90">
        <v>47500</v>
      </c>
      <c r="E1227" s="90">
        <v>46600</v>
      </c>
      <c r="F1227" s="90">
        <v>41800</v>
      </c>
      <c r="G1227" s="90">
        <v>47700</v>
      </c>
      <c r="H1227" s="91" t="s">
        <v>25</v>
      </c>
      <c r="I1227" s="90">
        <v>44000</v>
      </c>
      <c r="J1227" s="90">
        <v>45000</v>
      </c>
      <c r="K1227" s="90">
        <v>46200</v>
      </c>
      <c r="L1227" s="91" t="s">
        <v>25</v>
      </c>
      <c r="M1227" s="90">
        <v>48000</v>
      </c>
      <c r="N1227" s="90">
        <v>46500</v>
      </c>
      <c r="O1227" s="90">
        <v>45600</v>
      </c>
      <c r="P1227" s="90">
        <v>43400</v>
      </c>
      <c r="Q1227" s="90">
        <v>41500</v>
      </c>
      <c r="R1227" s="90">
        <v>41900</v>
      </c>
      <c r="S1227" s="90">
        <v>41500</v>
      </c>
      <c r="T1227" s="90">
        <v>43900</v>
      </c>
      <c r="U1227" s="90">
        <v>45000</v>
      </c>
      <c r="V1227" s="90">
        <v>47800</v>
      </c>
      <c r="W1227" s="90">
        <v>46900</v>
      </c>
      <c r="X1227" s="90">
        <v>50500</v>
      </c>
      <c r="Y1227" t="str">
        <f t="shared" si="121"/>
        <v>07-2024</v>
      </c>
      <c r="Z1227">
        <f t="shared" si="122"/>
        <v>0</v>
      </c>
      <c r="AA1227">
        <f t="shared" si="123"/>
        <v>0</v>
      </c>
      <c r="AB1227" t="str">
        <f t="shared" si="124"/>
        <v>L24</v>
      </c>
      <c r="AC1227" t="str">
        <f t="shared" si="125"/>
        <v>L36</v>
      </c>
    </row>
    <row r="1228" spans="1:29">
      <c r="A1228" t="str">
        <f t="shared" si="120"/>
        <v>07-2024</v>
      </c>
      <c r="B1228" s="93">
        <v>45494</v>
      </c>
      <c r="C1228" s="90" t="s">
        <v>24</v>
      </c>
      <c r="D1228" s="90" t="s">
        <v>24</v>
      </c>
      <c r="E1228" s="90" t="s">
        <v>24</v>
      </c>
      <c r="F1228" s="90" t="s">
        <v>24</v>
      </c>
      <c r="G1228" s="90" t="s">
        <v>24</v>
      </c>
      <c r="H1228" s="90" t="s">
        <v>24</v>
      </c>
      <c r="I1228" s="90" t="s">
        <v>24</v>
      </c>
      <c r="J1228" s="90" t="s">
        <v>24</v>
      </c>
      <c r="K1228" s="90" t="s">
        <v>24</v>
      </c>
      <c r="L1228" s="90" t="s">
        <v>24</v>
      </c>
      <c r="M1228" s="90" t="s">
        <v>24</v>
      </c>
      <c r="N1228" s="90" t="s">
        <v>24</v>
      </c>
      <c r="O1228" s="90" t="s">
        <v>24</v>
      </c>
      <c r="P1228" s="90" t="s">
        <v>24</v>
      </c>
      <c r="Q1228" s="90" t="s">
        <v>24</v>
      </c>
      <c r="R1228" s="90" t="s">
        <v>24</v>
      </c>
      <c r="S1228" s="90" t="s">
        <v>24</v>
      </c>
      <c r="T1228" s="90" t="s">
        <v>24</v>
      </c>
      <c r="U1228" s="90" t="s">
        <v>24</v>
      </c>
      <c r="V1228" s="90" t="s">
        <v>24</v>
      </c>
      <c r="W1228" s="90" t="s">
        <v>24</v>
      </c>
      <c r="X1228" s="90" t="s">
        <v>24</v>
      </c>
      <c r="Y1228" t="str">
        <f t="shared" si="121"/>
        <v>07-2024</v>
      </c>
      <c r="Z1228">
        <f t="shared" si="122"/>
        <v>0</v>
      </c>
      <c r="AA1228">
        <f t="shared" si="123"/>
        <v>0</v>
      </c>
      <c r="AB1228" t="str">
        <f t="shared" si="124"/>
        <v>L24</v>
      </c>
      <c r="AC1228" t="str">
        <f t="shared" si="125"/>
        <v>L36</v>
      </c>
    </row>
    <row r="1229" spans="1:29">
      <c r="A1229" t="str">
        <f t="shared" si="120"/>
        <v>07-2024</v>
      </c>
      <c r="B1229" s="93">
        <v>45495</v>
      </c>
      <c r="C1229" s="90">
        <v>46200</v>
      </c>
      <c r="D1229" s="90">
        <v>47500</v>
      </c>
      <c r="E1229" s="90">
        <v>46300</v>
      </c>
      <c r="F1229" s="90">
        <v>41500</v>
      </c>
      <c r="G1229" s="90">
        <v>47600</v>
      </c>
      <c r="H1229" s="91" t="s">
        <v>25</v>
      </c>
      <c r="I1229" s="90">
        <v>43500</v>
      </c>
      <c r="J1229" s="90">
        <v>44700</v>
      </c>
      <c r="K1229" s="90">
        <v>45900</v>
      </c>
      <c r="L1229" s="91" t="s">
        <v>25</v>
      </c>
      <c r="M1229" s="90">
        <v>47600</v>
      </c>
      <c r="N1229" s="90">
        <v>46000</v>
      </c>
      <c r="O1229" s="90">
        <v>45400</v>
      </c>
      <c r="P1229" s="90">
        <v>43400</v>
      </c>
      <c r="Q1229" s="90">
        <v>41000</v>
      </c>
      <c r="R1229" s="90">
        <v>41700</v>
      </c>
      <c r="S1229" s="90">
        <v>41500</v>
      </c>
      <c r="T1229" s="90">
        <v>43600</v>
      </c>
      <c r="U1229" s="90">
        <v>45000</v>
      </c>
      <c r="V1229" s="90">
        <v>47800</v>
      </c>
      <c r="W1229" s="90">
        <v>46900</v>
      </c>
      <c r="X1229" s="90">
        <v>50100</v>
      </c>
      <c r="Y1229" t="str">
        <f t="shared" si="121"/>
        <v>07-2024</v>
      </c>
      <c r="Z1229">
        <f t="shared" si="122"/>
        <v>0</v>
      </c>
      <c r="AA1229">
        <f t="shared" si="123"/>
        <v>0</v>
      </c>
      <c r="AB1229" t="str">
        <f t="shared" si="124"/>
        <v>L24</v>
      </c>
      <c r="AC1229" t="str">
        <f t="shared" si="125"/>
        <v>L36</v>
      </c>
    </row>
    <row r="1230" spans="1:29">
      <c r="A1230" t="str">
        <f t="shared" si="120"/>
        <v>07-2024</v>
      </c>
      <c r="B1230" s="93">
        <v>45496</v>
      </c>
      <c r="C1230" s="90">
        <v>46200</v>
      </c>
      <c r="D1230" s="90">
        <v>47500</v>
      </c>
      <c r="E1230" s="90">
        <v>46300</v>
      </c>
      <c r="F1230" s="90">
        <v>41500</v>
      </c>
      <c r="G1230" s="90">
        <v>47500</v>
      </c>
      <c r="H1230" s="91" t="s">
        <v>25</v>
      </c>
      <c r="I1230" s="90">
        <v>44000</v>
      </c>
      <c r="J1230" s="90">
        <v>44700</v>
      </c>
      <c r="K1230" s="90">
        <v>45800</v>
      </c>
      <c r="L1230" s="91" t="s">
        <v>25</v>
      </c>
      <c r="M1230" s="90">
        <v>47400</v>
      </c>
      <c r="N1230" s="90">
        <v>45800</v>
      </c>
      <c r="O1230" s="91" t="s">
        <v>25</v>
      </c>
      <c r="P1230" s="90">
        <v>43400</v>
      </c>
      <c r="Q1230" s="90">
        <v>41400</v>
      </c>
      <c r="R1230" s="90">
        <v>41800</v>
      </c>
      <c r="S1230" s="90">
        <v>41700</v>
      </c>
      <c r="T1230" s="90">
        <v>43600</v>
      </c>
      <c r="U1230" s="90">
        <v>45000</v>
      </c>
      <c r="V1230" s="90">
        <v>47800</v>
      </c>
      <c r="W1230" s="90">
        <v>46900</v>
      </c>
      <c r="X1230" s="90">
        <v>50100</v>
      </c>
      <c r="Y1230" t="str">
        <f t="shared" si="121"/>
        <v>07-2024</v>
      </c>
      <c r="Z1230">
        <f t="shared" si="122"/>
        <v>0</v>
      </c>
      <c r="AA1230">
        <f t="shared" si="123"/>
        <v>0</v>
      </c>
      <c r="AB1230" t="str">
        <f t="shared" si="124"/>
        <v>L24</v>
      </c>
      <c r="AC1230" t="str">
        <f t="shared" si="125"/>
        <v>L36</v>
      </c>
    </row>
    <row r="1231" spans="1:29">
      <c r="A1231" t="str">
        <f t="shared" si="120"/>
        <v>07-2024</v>
      </c>
      <c r="B1231" s="93">
        <v>45497</v>
      </c>
      <c r="C1231" s="90">
        <v>46200</v>
      </c>
      <c r="D1231" s="90">
        <v>47500</v>
      </c>
      <c r="E1231" s="90">
        <v>46200</v>
      </c>
      <c r="F1231" s="90">
        <v>41000</v>
      </c>
      <c r="G1231" s="90">
        <v>47400</v>
      </c>
      <c r="H1231" s="91" t="s">
        <v>25</v>
      </c>
      <c r="I1231" s="90">
        <v>43500</v>
      </c>
      <c r="J1231" s="90">
        <v>44500</v>
      </c>
      <c r="K1231" s="90">
        <v>45500</v>
      </c>
      <c r="L1231" s="91" t="s">
        <v>25</v>
      </c>
      <c r="M1231" s="90">
        <v>47200</v>
      </c>
      <c r="N1231" s="90">
        <v>45700</v>
      </c>
      <c r="O1231" s="91" t="s">
        <v>25</v>
      </c>
      <c r="P1231" s="90">
        <v>43400</v>
      </c>
      <c r="Q1231" s="90">
        <v>41300</v>
      </c>
      <c r="R1231" s="90">
        <v>41700</v>
      </c>
      <c r="S1231" s="90">
        <v>41300</v>
      </c>
      <c r="T1231" s="90">
        <v>43100</v>
      </c>
      <c r="U1231" s="90">
        <v>45000</v>
      </c>
      <c r="V1231" s="90">
        <v>47800</v>
      </c>
      <c r="W1231" s="90">
        <v>46900</v>
      </c>
      <c r="X1231" s="90">
        <v>50100</v>
      </c>
      <c r="Y1231" t="str">
        <f t="shared" si="121"/>
        <v>07-2024</v>
      </c>
      <c r="Z1231">
        <f t="shared" si="122"/>
        <v>0</v>
      </c>
      <c r="AA1231">
        <f t="shared" si="123"/>
        <v>0</v>
      </c>
      <c r="AB1231" t="str">
        <f t="shared" si="124"/>
        <v>L24</v>
      </c>
      <c r="AC1231" t="str">
        <f t="shared" si="125"/>
        <v>L36</v>
      </c>
    </row>
    <row r="1232" spans="1:29">
      <c r="A1232" t="str">
        <f t="shared" si="120"/>
        <v>07-2024</v>
      </c>
      <c r="B1232" s="93">
        <v>45498</v>
      </c>
      <c r="C1232" s="90">
        <v>46000</v>
      </c>
      <c r="D1232" s="90">
        <v>47500</v>
      </c>
      <c r="E1232" s="90">
        <v>46200</v>
      </c>
      <c r="F1232" s="90">
        <v>41300</v>
      </c>
      <c r="G1232" s="90">
        <v>47200</v>
      </c>
      <c r="H1232" s="91" t="s">
        <v>25</v>
      </c>
      <c r="I1232" s="90">
        <v>43000</v>
      </c>
      <c r="J1232" s="90">
        <v>44600</v>
      </c>
      <c r="K1232" s="90">
        <v>45500</v>
      </c>
      <c r="L1232" s="91" t="s">
        <v>25</v>
      </c>
      <c r="M1232" s="90">
        <v>47200</v>
      </c>
      <c r="N1232" s="90">
        <v>45400</v>
      </c>
      <c r="O1232" s="91" t="s">
        <v>25</v>
      </c>
      <c r="P1232" s="90">
        <v>43400</v>
      </c>
      <c r="Q1232" s="90">
        <v>41500</v>
      </c>
      <c r="R1232" s="90">
        <v>41600</v>
      </c>
      <c r="S1232" s="90">
        <v>41300</v>
      </c>
      <c r="T1232" s="90">
        <v>43600</v>
      </c>
      <c r="U1232" s="90">
        <v>44800</v>
      </c>
      <c r="V1232" s="90">
        <v>47800</v>
      </c>
      <c r="W1232" s="90">
        <v>46800</v>
      </c>
      <c r="X1232" s="90">
        <v>50100</v>
      </c>
      <c r="Y1232" t="str">
        <f t="shared" si="121"/>
        <v>07-2024</v>
      </c>
      <c r="Z1232">
        <f t="shared" si="122"/>
        <v>0</v>
      </c>
      <c r="AA1232">
        <f t="shared" si="123"/>
        <v>0</v>
      </c>
      <c r="AB1232" t="str">
        <f t="shared" si="124"/>
        <v>L24</v>
      </c>
      <c r="AC1232" t="str">
        <f t="shared" si="125"/>
        <v>L36</v>
      </c>
    </row>
    <row r="1233" spans="1:29">
      <c r="A1233" t="str">
        <f t="shared" si="120"/>
        <v>07-2024</v>
      </c>
      <c r="B1233" s="93">
        <v>45499</v>
      </c>
      <c r="C1233" s="90">
        <v>46000</v>
      </c>
      <c r="D1233" s="90">
        <v>47300</v>
      </c>
      <c r="E1233" s="90">
        <v>46100</v>
      </c>
      <c r="F1233" s="90">
        <v>41300</v>
      </c>
      <c r="G1233" s="90">
        <v>47000</v>
      </c>
      <c r="H1233" s="91" t="s">
        <v>25</v>
      </c>
      <c r="I1233" s="90">
        <v>43500</v>
      </c>
      <c r="J1233" s="90">
        <v>44700</v>
      </c>
      <c r="K1233" s="90">
        <v>44700</v>
      </c>
      <c r="L1233" s="91" t="s">
        <v>25</v>
      </c>
      <c r="M1233" s="90">
        <v>47200</v>
      </c>
      <c r="N1233" s="90">
        <v>44900</v>
      </c>
      <c r="O1233" s="91" t="s">
        <v>25</v>
      </c>
      <c r="P1233" s="90">
        <v>43200</v>
      </c>
      <c r="Q1233" s="90">
        <v>41300</v>
      </c>
      <c r="R1233" s="90">
        <v>41500</v>
      </c>
      <c r="S1233" s="90">
        <v>41300</v>
      </c>
      <c r="T1233" s="90">
        <v>43400</v>
      </c>
      <c r="U1233" s="90">
        <v>44500</v>
      </c>
      <c r="V1233" s="90">
        <v>47800</v>
      </c>
      <c r="W1233" s="90">
        <v>46300</v>
      </c>
      <c r="X1233" s="90">
        <v>49700</v>
      </c>
      <c r="Y1233" t="str">
        <f t="shared" si="121"/>
        <v>07-2024</v>
      </c>
      <c r="Z1233">
        <f t="shared" si="122"/>
        <v>0</v>
      </c>
      <c r="AA1233">
        <f t="shared" si="123"/>
        <v>0</v>
      </c>
      <c r="AB1233" t="str">
        <f t="shared" si="124"/>
        <v>L24</v>
      </c>
      <c r="AC1233" t="str">
        <f t="shared" si="125"/>
        <v>L36</v>
      </c>
    </row>
    <row r="1234" spans="1:29">
      <c r="A1234" t="str">
        <f t="shared" si="120"/>
        <v>07-2024</v>
      </c>
      <c r="B1234" s="93">
        <v>45500</v>
      </c>
      <c r="C1234" s="90">
        <v>46000</v>
      </c>
      <c r="D1234" s="90">
        <v>47500</v>
      </c>
      <c r="E1234" s="90">
        <v>46400</v>
      </c>
      <c r="F1234" s="90">
        <v>41700</v>
      </c>
      <c r="G1234" s="90">
        <v>46600</v>
      </c>
      <c r="H1234" s="91" t="s">
        <v>25</v>
      </c>
      <c r="I1234" s="90">
        <v>43500</v>
      </c>
      <c r="J1234" s="90">
        <v>45200</v>
      </c>
      <c r="K1234" s="90">
        <v>44800</v>
      </c>
      <c r="L1234" s="91" t="s">
        <v>25</v>
      </c>
      <c r="M1234" s="90">
        <v>47500</v>
      </c>
      <c r="N1234" s="90">
        <v>44700</v>
      </c>
      <c r="O1234" s="91" t="s">
        <v>25</v>
      </c>
      <c r="P1234" s="90">
        <v>43200</v>
      </c>
      <c r="Q1234" s="90">
        <v>41400</v>
      </c>
      <c r="R1234" s="90">
        <v>41500</v>
      </c>
      <c r="S1234" s="90">
        <v>41500</v>
      </c>
      <c r="T1234" s="90">
        <v>43800</v>
      </c>
      <c r="U1234" s="90">
        <v>44500</v>
      </c>
      <c r="V1234" s="90">
        <v>47800</v>
      </c>
      <c r="W1234" s="90">
        <v>46300</v>
      </c>
      <c r="X1234" s="90">
        <v>49700</v>
      </c>
      <c r="Y1234" t="str">
        <f t="shared" si="121"/>
        <v>07-2024</v>
      </c>
      <c r="Z1234">
        <f t="shared" si="122"/>
        <v>0</v>
      </c>
      <c r="AA1234">
        <f t="shared" si="123"/>
        <v>0</v>
      </c>
      <c r="AB1234" t="str">
        <f t="shared" si="124"/>
        <v>L24</v>
      </c>
      <c r="AC1234" t="str">
        <f t="shared" si="125"/>
        <v>L36</v>
      </c>
    </row>
    <row r="1235" spans="1:29">
      <c r="A1235" t="str">
        <f t="shared" si="120"/>
        <v>07-2024</v>
      </c>
      <c r="B1235" s="93">
        <v>45501</v>
      </c>
      <c r="C1235" s="90" t="s">
        <v>24</v>
      </c>
      <c r="D1235" s="90" t="s">
        <v>24</v>
      </c>
      <c r="E1235" s="90" t="s">
        <v>24</v>
      </c>
      <c r="F1235" s="90" t="s">
        <v>24</v>
      </c>
      <c r="G1235" s="90" t="s">
        <v>24</v>
      </c>
      <c r="H1235" s="90" t="s">
        <v>24</v>
      </c>
      <c r="I1235" s="90" t="s">
        <v>24</v>
      </c>
      <c r="J1235" s="90" t="s">
        <v>24</v>
      </c>
      <c r="K1235" s="90" t="s">
        <v>24</v>
      </c>
      <c r="L1235" s="90" t="s">
        <v>24</v>
      </c>
      <c r="M1235" s="90" t="s">
        <v>24</v>
      </c>
      <c r="N1235" s="90" t="s">
        <v>24</v>
      </c>
      <c r="O1235" s="90" t="s">
        <v>24</v>
      </c>
      <c r="P1235" s="90" t="s">
        <v>24</v>
      </c>
      <c r="Q1235" s="90" t="s">
        <v>24</v>
      </c>
      <c r="R1235" s="90" t="s">
        <v>24</v>
      </c>
      <c r="S1235" s="90" t="s">
        <v>24</v>
      </c>
      <c r="T1235" s="90" t="s">
        <v>24</v>
      </c>
      <c r="U1235" s="90" t="s">
        <v>24</v>
      </c>
      <c r="V1235" s="90" t="s">
        <v>24</v>
      </c>
      <c r="W1235" s="90" t="s">
        <v>24</v>
      </c>
      <c r="X1235" s="90" t="s">
        <v>24</v>
      </c>
      <c r="Y1235" t="str">
        <f t="shared" si="121"/>
        <v>07-2024</v>
      </c>
      <c r="Z1235">
        <f t="shared" si="122"/>
        <v>0</v>
      </c>
      <c r="AA1235">
        <f t="shared" si="123"/>
        <v>0</v>
      </c>
      <c r="AB1235" t="str">
        <f t="shared" si="124"/>
        <v>L24</v>
      </c>
      <c r="AC1235" t="str">
        <f t="shared" si="125"/>
        <v>L36</v>
      </c>
    </row>
    <row r="1236" spans="1:29">
      <c r="A1236" t="str">
        <f t="shared" si="120"/>
        <v>07-2024</v>
      </c>
      <c r="B1236" s="93">
        <v>45502</v>
      </c>
      <c r="C1236" s="90">
        <v>46200</v>
      </c>
      <c r="D1236" s="90">
        <v>47500</v>
      </c>
      <c r="E1236" s="90">
        <v>46700</v>
      </c>
      <c r="F1236" s="90">
        <v>42000</v>
      </c>
      <c r="G1236" s="90">
        <v>47000</v>
      </c>
      <c r="H1236" s="91" t="s">
        <v>25</v>
      </c>
      <c r="I1236" s="90">
        <v>43500</v>
      </c>
      <c r="J1236" s="90">
        <v>45400</v>
      </c>
      <c r="K1236" s="90">
        <v>44800</v>
      </c>
      <c r="L1236" s="91" t="s">
        <v>25</v>
      </c>
      <c r="M1236" s="90">
        <v>47600</v>
      </c>
      <c r="N1236" s="90">
        <v>44400</v>
      </c>
      <c r="O1236" s="91" t="s">
        <v>25</v>
      </c>
      <c r="P1236" s="90">
        <v>43600</v>
      </c>
      <c r="Q1236" s="90">
        <v>41500</v>
      </c>
      <c r="R1236" s="90">
        <v>41700</v>
      </c>
      <c r="S1236" s="90">
        <v>41500</v>
      </c>
      <c r="T1236" s="90">
        <v>44100</v>
      </c>
      <c r="U1236" s="90">
        <v>44500</v>
      </c>
      <c r="V1236" s="90">
        <v>47800</v>
      </c>
      <c r="W1236" s="90">
        <v>46100</v>
      </c>
      <c r="X1236" s="90">
        <v>49300</v>
      </c>
      <c r="Y1236" t="str">
        <f t="shared" si="121"/>
        <v>07-2024</v>
      </c>
      <c r="Z1236">
        <f t="shared" si="122"/>
        <v>0</v>
      </c>
      <c r="AA1236">
        <f t="shared" si="123"/>
        <v>0</v>
      </c>
      <c r="AB1236" t="str">
        <f t="shared" si="124"/>
        <v>L24</v>
      </c>
      <c r="AC1236" t="str">
        <f t="shared" si="125"/>
        <v>L36</v>
      </c>
    </row>
    <row r="1237" spans="1:29">
      <c r="A1237" t="str">
        <f t="shared" si="120"/>
        <v>07-2024</v>
      </c>
      <c r="B1237" s="93">
        <v>45503</v>
      </c>
      <c r="C1237" s="90">
        <v>46600</v>
      </c>
      <c r="D1237" s="90">
        <v>47500</v>
      </c>
      <c r="E1237" s="90">
        <v>47200</v>
      </c>
      <c r="F1237" s="90">
        <v>42600</v>
      </c>
      <c r="G1237" s="90">
        <v>47300</v>
      </c>
      <c r="H1237" s="91" t="s">
        <v>25</v>
      </c>
      <c r="I1237" s="90">
        <v>44500</v>
      </c>
      <c r="J1237" s="90">
        <v>46100</v>
      </c>
      <c r="K1237" s="90">
        <v>45700</v>
      </c>
      <c r="L1237" s="91" t="s">
        <v>25</v>
      </c>
      <c r="M1237" s="90">
        <v>48000</v>
      </c>
      <c r="N1237" s="90">
        <v>45200</v>
      </c>
      <c r="O1237" s="91" t="s">
        <v>25</v>
      </c>
      <c r="P1237" s="90">
        <v>44000</v>
      </c>
      <c r="Q1237" s="90">
        <v>42000</v>
      </c>
      <c r="R1237" s="90">
        <v>42400</v>
      </c>
      <c r="S1237" s="90">
        <v>42200</v>
      </c>
      <c r="T1237" s="90">
        <v>44700</v>
      </c>
      <c r="U1237" s="90">
        <v>45300</v>
      </c>
      <c r="V1237" s="90">
        <v>47800</v>
      </c>
      <c r="W1237" s="90">
        <v>47500</v>
      </c>
      <c r="X1237" s="90">
        <v>50600</v>
      </c>
      <c r="Y1237" t="str">
        <f t="shared" si="121"/>
        <v>07-2024</v>
      </c>
      <c r="Z1237">
        <f t="shared" si="122"/>
        <v>0</v>
      </c>
      <c r="AA1237">
        <f t="shared" si="123"/>
        <v>0</v>
      </c>
      <c r="AB1237" t="str">
        <f t="shared" si="124"/>
        <v>L24</v>
      </c>
      <c r="AC1237" t="str">
        <f t="shared" si="125"/>
        <v>L36</v>
      </c>
    </row>
    <row r="1238" spans="1:29">
      <c r="A1238" t="str">
        <f t="shared" ref="A1238:A1301" si="126">TEXT(B1238,"mm-YYYY")</f>
        <v>07-2024</v>
      </c>
      <c r="B1238" s="93">
        <v>45504</v>
      </c>
      <c r="C1238" s="90">
        <v>46800</v>
      </c>
      <c r="D1238" s="90">
        <v>47800</v>
      </c>
      <c r="E1238" s="90">
        <v>47200</v>
      </c>
      <c r="F1238" s="90">
        <v>42300</v>
      </c>
      <c r="G1238" s="90">
        <v>47600</v>
      </c>
      <c r="H1238" s="91" t="s">
        <v>25</v>
      </c>
      <c r="I1238" s="90">
        <v>44000</v>
      </c>
      <c r="J1238" s="90">
        <v>45700</v>
      </c>
      <c r="K1238" s="90">
        <v>46000</v>
      </c>
      <c r="L1238" s="91" t="s">
        <v>25</v>
      </c>
      <c r="M1238" s="90">
        <v>48200</v>
      </c>
      <c r="N1238" s="90">
        <v>45300</v>
      </c>
      <c r="O1238" s="91" t="s">
        <v>25</v>
      </c>
      <c r="P1238" s="90">
        <v>44000</v>
      </c>
      <c r="Q1238" s="90">
        <v>41900</v>
      </c>
      <c r="R1238" s="90">
        <v>42300</v>
      </c>
      <c r="S1238" s="90">
        <v>42200</v>
      </c>
      <c r="T1238" s="90">
        <v>44400</v>
      </c>
      <c r="U1238" s="90">
        <v>45300</v>
      </c>
      <c r="V1238" s="90">
        <v>47800</v>
      </c>
      <c r="W1238" s="90">
        <v>47500</v>
      </c>
      <c r="X1238" s="90">
        <v>50600</v>
      </c>
      <c r="Y1238" t="str">
        <f t="shared" ref="Y1238:Y1301" si="127">TEXT(B1238,"MM-YYYY")</f>
        <v>07-2024</v>
      </c>
      <c r="Z1238">
        <f t="shared" ref="Z1238:Z1301" si="128">_xlfn.XLOOKUP(Y1238,AN:AN,AP:AP,"")</f>
        <v>0</v>
      </c>
      <c r="AA1238">
        <f t="shared" ref="AA1238:AA1301" si="129">_xlfn.XLOOKUP(Y1238,AN:AN,AQ:AQ,"")</f>
        <v>0</v>
      </c>
      <c r="AB1238" t="str">
        <f t="shared" ref="AB1238:AB1301" si="130">_xlfn.XLOOKUP(Y1238,AN:AN,AR:AR,"")</f>
        <v>L24</v>
      </c>
      <c r="AC1238" t="str">
        <f t="shared" ref="AC1238:AC1301" si="131">_xlfn.XLOOKUP(Y1238,AN:AN,AS:AS,"")</f>
        <v>L36</v>
      </c>
    </row>
    <row r="1239" spans="1:29">
      <c r="A1239" t="str">
        <f t="shared" si="126"/>
        <v>08-2024</v>
      </c>
      <c r="B1239" s="93">
        <v>45505</v>
      </c>
      <c r="C1239" s="90">
        <v>46500</v>
      </c>
      <c r="D1239" s="90">
        <v>47500</v>
      </c>
      <c r="E1239" s="90">
        <v>47000</v>
      </c>
      <c r="F1239" s="90">
        <v>42300</v>
      </c>
      <c r="G1239" s="90">
        <v>47300</v>
      </c>
      <c r="H1239" s="91" t="s">
        <v>25</v>
      </c>
      <c r="I1239" s="90">
        <v>44000</v>
      </c>
      <c r="J1239" s="90">
        <v>45400</v>
      </c>
      <c r="K1239" s="90">
        <v>46000</v>
      </c>
      <c r="L1239" s="91" t="s">
        <v>25</v>
      </c>
      <c r="M1239" s="90">
        <v>48000</v>
      </c>
      <c r="N1239" s="90">
        <v>45200</v>
      </c>
      <c r="O1239" s="91" t="s">
        <v>25</v>
      </c>
      <c r="P1239" s="90">
        <v>44000</v>
      </c>
      <c r="Q1239" s="90">
        <v>41900</v>
      </c>
      <c r="R1239" s="90">
        <v>42200</v>
      </c>
      <c r="S1239" s="90">
        <v>42200</v>
      </c>
      <c r="T1239" s="90">
        <v>44400</v>
      </c>
      <c r="U1239" s="90">
        <v>45300</v>
      </c>
      <c r="V1239" s="90">
        <v>47800</v>
      </c>
      <c r="W1239" s="90">
        <v>47500</v>
      </c>
      <c r="X1239" s="90">
        <v>50600</v>
      </c>
      <c r="Y1239" t="str">
        <f t="shared" si="127"/>
        <v>08-2024</v>
      </c>
      <c r="Z1239">
        <f t="shared" si="128"/>
        <v>0</v>
      </c>
      <c r="AA1239">
        <f t="shared" si="129"/>
        <v>0</v>
      </c>
      <c r="AB1239" t="str">
        <f t="shared" si="130"/>
        <v>L24</v>
      </c>
      <c r="AC1239" t="str">
        <f t="shared" si="131"/>
        <v>L36</v>
      </c>
    </row>
    <row r="1240" spans="1:29">
      <c r="A1240" t="str">
        <f t="shared" si="126"/>
        <v>08-2024</v>
      </c>
      <c r="B1240" s="93">
        <v>45506</v>
      </c>
      <c r="C1240" s="90">
        <v>46200</v>
      </c>
      <c r="D1240" s="90">
        <v>47500</v>
      </c>
      <c r="E1240" s="90">
        <v>46800</v>
      </c>
      <c r="F1240" s="90">
        <v>41800</v>
      </c>
      <c r="G1240" s="90">
        <v>47300</v>
      </c>
      <c r="H1240" s="91" t="s">
        <v>25</v>
      </c>
      <c r="I1240" s="90">
        <v>43800</v>
      </c>
      <c r="J1240" s="90">
        <v>45100</v>
      </c>
      <c r="K1240" s="90">
        <v>45800</v>
      </c>
      <c r="L1240" s="91" t="s">
        <v>25</v>
      </c>
      <c r="M1240" s="90">
        <v>47800</v>
      </c>
      <c r="N1240" s="90">
        <v>44700</v>
      </c>
      <c r="O1240" s="91" t="s">
        <v>25</v>
      </c>
      <c r="P1240" s="90">
        <v>44000</v>
      </c>
      <c r="Q1240" s="90">
        <v>41300</v>
      </c>
      <c r="R1240" s="90">
        <v>41900</v>
      </c>
      <c r="S1240" s="90">
        <v>42200</v>
      </c>
      <c r="T1240" s="90">
        <v>43900</v>
      </c>
      <c r="U1240" s="90">
        <v>45300</v>
      </c>
      <c r="V1240" s="90">
        <v>47800</v>
      </c>
      <c r="W1240" s="90">
        <v>47500</v>
      </c>
      <c r="X1240" s="90">
        <v>50600</v>
      </c>
      <c r="Y1240" t="str">
        <f t="shared" si="127"/>
        <v>08-2024</v>
      </c>
      <c r="Z1240">
        <f t="shared" si="128"/>
        <v>0</v>
      </c>
      <c r="AA1240">
        <f t="shared" si="129"/>
        <v>0</v>
      </c>
      <c r="AB1240" t="str">
        <f t="shared" si="130"/>
        <v>L24</v>
      </c>
      <c r="AC1240" t="str">
        <f t="shared" si="131"/>
        <v>L36</v>
      </c>
    </row>
    <row r="1241" spans="1:29">
      <c r="A1241" t="str">
        <f t="shared" si="126"/>
        <v>08-2024</v>
      </c>
      <c r="B1241" s="93">
        <v>45507</v>
      </c>
      <c r="C1241" s="90">
        <v>46000</v>
      </c>
      <c r="D1241" s="90">
        <v>47500</v>
      </c>
      <c r="E1241" s="90">
        <v>46500</v>
      </c>
      <c r="F1241" s="90">
        <v>41600</v>
      </c>
      <c r="G1241" s="90">
        <v>47300</v>
      </c>
      <c r="H1241" s="91" t="s">
        <v>25</v>
      </c>
      <c r="I1241" s="90">
        <v>43500</v>
      </c>
      <c r="J1241" s="90">
        <v>44900</v>
      </c>
      <c r="K1241" s="90">
        <v>45500</v>
      </c>
      <c r="L1241" s="91" t="s">
        <v>25</v>
      </c>
      <c r="M1241" s="90">
        <v>47400</v>
      </c>
      <c r="N1241" s="90">
        <v>44300</v>
      </c>
      <c r="O1241" s="91" t="s">
        <v>25</v>
      </c>
      <c r="P1241" s="90">
        <v>44000</v>
      </c>
      <c r="Q1241" s="90">
        <v>41200</v>
      </c>
      <c r="R1241" s="90">
        <v>41700</v>
      </c>
      <c r="S1241" s="90">
        <v>42200</v>
      </c>
      <c r="T1241" s="90">
        <v>43700</v>
      </c>
      <c r="U1241" s="90">
        <v>45000</v>
      </c>
      <c r="V1241" s="90">
        <v>47800</v>
      </c>
      <c r="W1241" s="90">
        <v>47300</v>
      </c>
      <c r="X1241" s="90">
        <v>50500</v>
      </c>
      <c r="Y1241" t="str">
        <f t="shared" si="127"/>
        <v>08-2024</v>
      </c>
      <c r="Z1241">
        <f t="shared" si="128"/>
        <v>0</v>
      </c>
      <c r="AA1241">
        <f t="shared" si="129"/>
        <v>0</v>
      </c>
      <c r="AB1241" t="str">
        <f t="shared" si="130"/>
        <v>L24</v>
      </c>
      <c r="AC1241" t="str">
        <f t="shared" si="131"/>
        <v>L36</v>
      </c>
    </row>
    <row r="1242" spans="1:29">
      <c r="A1242" t="str">
        <f t="shared" si="126"/>
        <v>08-2024</v>
      </c>
      <c r="B1242" s="93">
        <v>45508</v>
      </c>
      <c r="C1242" s="90" t="s">
        <v>24</v>
      </c>
      <c r="D1242" s="90" t="s">
        <v>24</v>
      </c>
      <c r="E1242" s="90" t="s">
        <v>24</v>
      </c>
      <c r="F1242" s="90" t="s">
        <v>24</v>
      </c>
      <c r="G1242" s="90" t="s">
        <v>24</v>
      </c>
      <c r="H1242" s="90" t="s">
        <v>24</v>
      </c>
      <c r="I1242" s="90" t="s">
        <v>24</v>
      </c>
      <c r="J1242" s="90" t="s">
        <v>24</v>
      </c>
      <c r="K1242" s="90" t="s">
        <v>24</v>
      </c>
      <c r="L1242" s="90" t="s">
        <v>24</v>
      </c>
      <c r="M1242" s="90" t="s">
        <v>24</v>
      </c>
      <c r="N1242" s="90" t="s">
        <v>24</v>
      </c>
      <c r="O1242" s="90" t="s">
        <v>24</v>
      </c>
      <c r="P1242" s="90" t="s">
        <v>24</v>
      </c>
      <c r="Q1242" s="90" t="s">
        <v>24</v>
      </c>
      <c r="R1242" s="90" t="s">
        <v>24</v>
      </c>
      <c r="S1242" s="90" t="s">
        <v>24</v>
      </c>
      <c r="T1242" s="90" t="s">
        <v>24</v>
      </c>
      <c r="U1242" s="90" t="s">
        <v>24</v>
      </c>
      <c r="V1242" s="90" t="s">
        <v>24</v>
      </c>
      <c r="W1242" s="90" t="s">
        <v>24</v>
      </c>
      <c r="X1242" s="90" t="s">
        <v>24</v>
      </c>
      <c r="Y1242" t="str">
        <f t="shared" si="127"/>
        <v>08-2024</v>
      </c>
      <c r="Z1242">
        <f t="shared" si="128"/>
        <v>0</v>
      </c>
      <c r="AA1242">
        <f t="shared" si="129"/>
        <v>0</v>
      </c>
      <c r="AB1242" t="str">
        <f t="shared" si="130"/>
        <v>L24</v>
      </c>
      <c r="AC1242" t="str">
        <f t="shared" si="131"/>
        <v>L36</v>
      </c>
    </row>
    <row r="1243" spans="1:29">
      <c r="A1243" t="str">
        <f t="shared" si="126"/>
        <v>08-2024</v>
      </c>
      <c r="B1243" s="93">
        <v>45509</v>
      </c>
      <c r="C1243" s="90">
        <v>45800</v>
      </c>
      <c r="D1243" s="90">
        <v>47500</v>
      </c>
      <c r="E1243" s="90">
        <v>46500</v>
      </c>
      <c r="F1243" s="90">
        <v>41500</v>
      </c>
      <c r="G1243" s="90">
        <v>46600</v>
      </c>
      <c r="H1243" s="91" t="s">
        <v>25</v>
      </c>
      <c r="I1243" s="90">
        <v>43500</v>
      </c>
      <c r="J1243" s="90">
        <v>44800</v>
      </c>
      <c r="K1243" s="90">
        <v>44800</v>
      </c>
      <c r="L1243" s="91" t="s">
        <v>25</v>
      </c>
      <c r="M1243" s="90">
        <v>47300</v>
      </c>
      <c r="N1243" s="90">
        <v>44300</v>
      </c>
      <c r="O1243" s="90">
        <v>45700</v>
      </c>
      <c r="P1243" s="90">
        <v>43200</v>
      </c>
      <c r="Q1243" s="90">
        <v>41200</v>
      </c>
      <c r="R1243" s="90">
        <v>41700</v>
      </c>
      <c r="S1243" s="90">
        <v>41400</v>
      </c>
      <c r="T1243" s="90">
        <v>43600</v>
      </c>
      <c r="U1243" s="90">
        <v>45000</v>
      </c>
      <c r="V1243" s="90">
        <v>48300</v>
      </c>
      <c r="W1243" s="90">
        <v>47100</v>
      </c>
      <c r="X1243" s="90">
        <v>50500</v>
      </c>
      <c r="Y1243" t="str">
        <f t="shared" si="127"/>
        <v>08-2024</v>
      </c>
      <c r="Z1243">
        <f t="shared" si="128"/>
        <v>0</v>
      </c>
      <c r="AA1243">
        <f t="shared" si="129"/>
        <v>0</v>
      </c>
      <c r="AB1243" t="str">
        <f t="shared" si="130"/>
        <v>L24</v>
      </c>
      <c r="AC1243" t="str">
        <f t="shared" si="131"/>
        <v>L36</v>
      </c>
    </row>
    <row r="1244" spans="1:29">
      <c r="A1244" t="str">
        <f t="shared" si="126"/>
        <v>08-2024</v>
      </c>
      <c r="B1244" s="93">
        <v>45510</v>
      </c>
      <c r="C1244" s="90">
        <v>45600</v>
      </c>
      <c r="D1244" s="90">
        <v>47500</v>
      </c>
      <c r="E1244" s="90">
        <v>46200</v>
      </c>
      <c r="F1244" s="90">
        <v>41200</v>
      </c>
      <c r="G1244" s="90">
        <v>46200</v>
      </c>
      <c r="H1244" s="91" t="s">
        <v>25</v>
      </c>
      <c r="I1244" s="90">
        <v>43300</v>
      </c>
      <c r="J1244" s="90">
        <v>44500</v>
      </c>
      <c r="K1244" s="90">
        <v>44800</v>
      </c>
      <c r="L1244" s="91" t="s">
        <v>25</v>
      </c>
      <c r="M1244" s="90">
        <v>47000</v>
      </c>
      <c r="N1244" s="90">
        <v>44300</v>
      </c>
      <c r="O1244" s="90">
        <v>45400</v>
      </c>
      <c r="P1244" s="90">
        <v>42800</v>
      </c>
      <c r="Q1244" s="90">
        <v>40800</v>
      </c>
      <c r="R1244" s="90">
        <v>41300</v>
      </c>
      <c r="S1244" s="90">
        <v>41400</v>
      </c>
      <c r="T1244" s="90">
        <v>43300</v>
      </c>
      <c r="U1244" s="90">
        <v>44500</v>
      </c>
      <c r="V1244" s="90">
        <v>48300</v>
      </c>
      <c r="W1244" s="90">
        <v>46700</v>
      </c>
      <c r="X1244" s="90">
        <v>50300</v>
      </c>
      <c r="Y1244" t="str">
        <f t="shared" si="127"/>
        <v>08-2024</v>
      </c>
      <c r="Z1244">
        <f t="shared" si="128"/>
        <v>0</v>
      </c>
      <c r="AA1244">
        <f t="shared" si="129"/>
        <v>0</v>
      </c>
      <c r="AB1244" t="str">
        <f t="shared" si="130"/>
        <v>L24</v>
      </c>
      <c r="AC1244" t="str">
        <f t="shared" si="131"/>
        <v>L36</v>
      </c>
    </row>
    <row r="1245" spans="1:29">
      <c r="A1245" t="str">
        <f t="shared" si="126"/>
        <v>08-2024</v>
      </c>
      <c r="B1245" s="93">
        <v>45511</v>
      </c>
      <c r="C1245" s="90">
        <v>45600</v>
      </c>
      <c r="D1245" s="90">
        <v>47500</v>
      </c>
      <c r="E1245" s="90">
        <v>46000</v>
      </c>
      <c r="F1245" s="90">
        <v>41200</v>
      </c>
      <c r="G1245" s="90">
        <v>46200</v>
      </c>
      <c r="H1245" s="91" t="s">
        <v>25</v>
      </c>
      <c r="I1245" s="90">
        <v>43000</v>
      </c>
      <c r="J1245" s="90">
        <v>44500</v>
      </c>
      <c r="K1245" s="90">
        <v>44800</v>
      </c>
      <c r="L1245" s="91" t="s">
        <v>25</v>
      </c>
      <c r="M1245" s="90">
        <v>46800</v>
      </c>
      <c r="N1245" s="90">
        <v>44700</v>
      </c>
      <c r="O1245" s="90">
        <v>45300</v>
      </c>
      <c r="P1245" s="90">
        <v>42800</v>
      </c>
      <c r="Q1245" s="90">
        <v>40800</v>
      </c>
      <c r="R1245" s="90">
        <v>41300</v>
      </c>
      <c r="S1245" s="90">
        <v>41200</v>
      </c>
      <c r="T1245" s="90">
        <v>43300</v>
      </c>
      <c r="U1245" s="90">
        <v>44500</v>
      </c>
      <c r="V1245" s="90">
        <v>48300</v>
      </c>
      <c r="W1245" s="90">
        <v>46700</v>
      </c>
      <c r="X1245" s="90">
        <v>50300</v>
      </c>
      <c r="Y1245" t="str">
        <f t="shared" si="127"/>
        <v>08-2024</v>
      </c>
      <c r="Z1245">
        <f t="shared" si="128"/>
        <v>0</v>
      </c>
      <c r="AA1245">
        <f t="shared" si="129"/>
        <v>0</v>
      </c>
      <c r="AB1245" t="str">
        <f t="shared" si="130"/>
        <v>L24</v>
      </c>
      <c r="AC1245" t="str">
        <f t="shared" si="131"/>
        <v>L36</v>
      </c>
    </row>
    <row r="1246" spans="1:29">
      <c r="A1246" t="str">
        <f t="shared" si="126"/>
        <v>08-2024</v>
      </c>
      <c r="B1246" s="93">
        <v>45512</v>
      </c>
      <c r="C1246" s="90">
        <v>45600</v>
      </c>
      <c r="D1246" s="90">
        <v>47500</v>
      </c>
      <c r="E1246" s="90">
        <v>46000</v>
      </c>
      <c r="F1246" s="90">
        <v>41200</v>
      </c>
      <c r="G1246" s="90">
        <v>46200</v>
      </c>
      <c r="H1246" s="91" t="s">
        <v>25</v>
      </c>
      <c r="I1246" s="90">
        <v>43000</v>
      </c>
      <c r="J1246" s="90">
        <v>44500</v>
      </c>
      <c r="K1246" s="90">
        <v>44500</v>
      </c>
      <c r="L1246" s="91" t="s">
        <v>25</v>
      </c>
      <c r="M1246" s="90">
        <v>46900</v>
      </c>
      <c r="N1246" s="90">
        <v>44800</v>
      </c>
      <c r="O1246" s="90">
        <v>45200</v>
      </c>
      <c r="P1246" s="90">
        <v>42600</v>
      </c>
      <c r="Q1246" s="90">
        <v>40800</v>
      </c>
      <c r="R1246" s="90">
        <v>41300</v>
      </c>
      <c r="S1246" s="90">
        <v>40900</v>
      </c>
      <c r="T1246" s="90">
        <v>43300</v>
      </c>
      <c r="U1246" s="90">
        <v>44500</v>
      </c>
      <c r="V1246" s="90">
        <v>48200</v>
      </c>
      <c r="W1246" s="90">
        <v>46500</v>
      </c>
      <c r="X1246" s="90">
        <v>50300</v>
      </c>
      <c r="Y1246" t="str">
        <f t="shared" si="127"/>
        <v>08-2024</v>
      </c>
      <c r="Z1246">
        <f t="shared" si="128"/>
        <v>0</v>
      </c>
      <c r="AA1246">
        <f t="shared" si="129"/>
        <v>0</v>
      </c>
      <c r="AB1246" t="str">
        <f t="shared" si="130"/>
        <v>L24</v>
      </c>
      <c r="AC1246" t="str">
        <f t="shared" si="131"/>
        <v>L36</v>
      </c>
    </row>
    <row r="1247" spans="1:29">
      <c r="A1247" t="str">
        <f t="shared" si="126"/>
        <v>08-2024</v>
      </c>
      <c r="B1247" s="93">
        <v>45513</v>
      </c>
      <c r="C1247" s="90">
        <v>45600</v>
      </c>
      <c r="D1247" s="90">
        <v>47300</v>
      </c>
      <c r="E1247" s="90">
        <v>45600</v>
      </c>
      <c r="F1247" s="90">
        <v>41000</v>
      </c>
      <c r="G1247" s="90">
        <v>46200</v>
      </c>
      <c r="H1247" s="91" t="s">
        <v>25</v>
      </c>
      <c r="I1247" s="90">
        <v>42800</v>
      </c>
      <c r="J1247" s="90">
        <v>44200</v>
      </c>
      <c r="K1247" s="90">
        <v>44500</v>
      </c>
      <c r="L1247" s="91" t="s">
        <v>25</v>
      </c>
      <c r="M1247" s="90">
        <v>46500</v>
      </c>
      <c r="N1247" s="90">
        <v>45000</v>
      </c>
      <c r="O1247" s="90">
        <v>44800</v>
      </c>
      <c r="P1247" s="90">
        <v>42500</v>
      </c>
      <c r="Q1247" s="90">
        <v>40500</v>
      </c>
      <c r="R1247" s="90">
        <v>41100</v>
      </c>
      <c r="S1247" s="90">
        <v>40900</v>
      </c>
      <c r="T1247" s="90">
        <v>43100</v>
      </c>
      <c r="U1247" s="90">
        <v>44300</v>
      </c>
      <c r="V1247" s="90">
        <v>48300</v>
      </c>
      <c r="W1247" s="90">
        <v>46500</v>
      </c>
      <c r="X1247" s="90">
        <v>50300</v>
      </c>
      <c r="Y1247" t="str">
        <f t="shared" si="127"/>
        <v>08-2024</v>
      </c>
      <c r="Z1247">
        <f t="shared" si="128"/>
        <v>0</v>
      </c>
      <c r="AA1247">
        <f t="shared" si="129"/>
        <v>0</v>
      </c>
      <c r="AB1247" t="str">
        <f t="shared" si="130"/>
        <v>L24</v>
      </c>
      <c r="AC1247" t="str">
        <f t="shared" si="131"/>
        <v>L36</v>
      </c>
    </row>
    <row r="1248" spans="1:29">
      <c r="A1248" t="str">
        <f t="shared" si="126"/>
        <v>08-2024</v>
      </c>
      <c r="B1248" s="93">
        <v>45514</v>
      </c>
      <c r="C1248" s="90">
        <v>45600</v>
      </c>
      <c r="D1248" s="90">
        <v>47000</v>
      </c>
      <c r="E1248" s="90">
        <v>45500</v>
      </c>
      <c r="F1248" s="90">
        <v>40900</v>
      </c>
      <c r="G1248" s="90">
        <v>46100</v>
      </c>
      <c r="H1248" s="91" t="s">
        <v>25</v>
      </c>
      <c r="I1248" s="90">
        <v>43500</v>
      </c>
      <c r="J1248" s="90">
        <v>44100</v>
      </c>
      <c r="K1248" s="90">
        <v>44500</v>
      </c>
      <c r="L1248" s="91" t="s">
        <v>25</v>
      </c>
      <c r="M1248" s="90">
        <v>46300</v>
      </c>
      <c r="N1248" s="90">
        <v>45000</v>
      </c>
      <c r="O1248" s="90">
        <v>44600</v>
      </c>
      <c r="P1248" s="90">
        <v>42500</v>
      </c>
      <c r="Q1248" s="90">
        <v>40500</v>
      </c>
      <c r="R1248" s="90">
        <v>41100</v>
      </c>
      <c r="S1248" s="90">
        <v>40900</v>
      </c>
      <c r="T1248" s="90">
        <v>43000</v>
      </c>
      <c r="U1248" s="90">
        <v>44300</v>
      </c>
      <c r="V1248" s="90">
        <v>48300</v>
      </c>
      <c r="W1248" s="90">
        <v>46500</v>
      </c>
      <c r="X1248" s="90">
        <v>50300</v>
      </c>
      <c r="Y1248" t="str">
        <f t="shared" si="127"/>
        <v>08-2024</v>
      </c>
      <c r="Z1248">
        <f t="shared" si="128"/>
        <v>0</v>
      </c>
      <c r="AA1248">
        <f t="shared" si="129"/>
        <v>0</v>
      </c>
      <c r="AB1248" t="str">
        <f t="shared" si="130"/>
        <v>L24</v>
      </c>
      <c r="AC1248" t="str">
        <f t="shared" si="131"/>
        <v>L36</v>
      </c>
    </row>
    <row r="1249" spans="1:29">
      <c r="A1249" t="str">
        <f t="shared" si="126"/>
        <v>08-2024</v>
      </c>
      <c r="B1249" s="93">
        <v>45515</v>
      </c>
      <c r="C1249" s="90" t="s">
        <v>24</v>
      </c>
      <c r="D1249" s="90" t="s">
        <v>24</v>
      </c>
      <c r="E1249" s="90" t="s">
        <v>24</v>
      </c>
      <c r="F1249" s="90" t="s">
        <v>24</v>
      </c>
      <c r="G1249" s="90" t="s">
        <v>24</v>
      </c>
      <c r="H1249" s="90" t="s">
        <v>24</v>
      </c>
      <c r="I1249" s="90" t="s">
        <v>24</v>
      </c>
      <c r="J1249" s="90" t="s">
        <v>24</v>
      </c>
      <c r="K1249" s="90" t="s">
        <v>24</v>
      </c>
      <c r="L1249" s="90" t="s">
        <v>24</v>
      </c>
      <c r="M1249" s="90" t="s">
        <v>24</v>
      </c>
      <c r="N1249" s="90" t="s">
        <v>24</v>
      </c>
      <c r="O1249" s="90" t="s">
        <v>24</v>
      </c>
      <c r="P1249" s="90" t="s">
        <v>24</v>
      </c>
      <c r="Q1249" s="90" t="s">
        <v>24</v>
      </c>
      <c r="R1249" s="90" t="s">
        <v>24</v>
      </c>
      <c r="S1249" s="90" t="s">
        <v>24</v>
      </c>
      <c r="T1249" s="90" t="s">
        <v>24</v>
      </c>
      <c r="U1249" s="90" t="s">
        <v>24</v>
      </c>
      <c r="V1249" s="90" t="s">
        <v>24</v>
      </c>
      <c r="W1249" s="90" t="s">
        <v>24</v>
      </c>
      <c r="X1249" s="90" t="s">
        <v>24</v>
      </c>
      <c r="Y1249" t="str">
        <f t="shared" si="127"/>
        <v>08-2024</v>
      </c>
      <c r="Z1249">
        <f t="shared" si="128"/>
        <v>0</v>
      </c>
      <c r="AA1249">
        <f t="shared" si="129"/>
        <v>0</v>
      </c>
      <c r="AB1249" t="str">
        <f t="shared" si="130"/>
        <v>L24</v>
      </c>
      <c r="AC1249" t="str">
        <f t="shared" si="131"/>
        <v>L36</v>
      </c>
    </row>
    <row r="1250" spans="1:29">
      <c r="A1250" t="str">
        <f t="shared" si="126"/>
        <v>08-2024</v>
      </c>
      <c r="B1250" s="93">
        <v>45516</v>
      </c>
      <c r="C1250" s="90">
        <v>45600</v>
      </c>
      <c r="D1250" s="90">
        <v>47000</v>
      </c>
      <c r="E1250" s="90">
        <v>45500</v>
      </c>
      <c r="F1250" s="90">
        <v>41100</v>
      </c>
      <c r="G1250" s="90">
        <v>46500</v>
      </c>
      <c r="H1250" s="91" t="s">
        <v>25</v>
      </c>
      <c r="I1250" s="90">
        <v>43500</v>
      </c>
      <c r="J1250" s="90">
        <v>44200</v>
      </c>
      <c r="K1250" s="90">
        <v>44500</v>
      </c>
      <c r="L1250" s="91" t="s">
        <v>25</v>
      </c>
      <c r="M1250" s="90">
        <v>46300</v>
      </c>
      <c r="N1250" s="90">
        <v>45000</v>
      </c>
      <c r="O1250" s="90">
        <v>44600</v>
      </c>
      <c r="P1250" s="90">
        <v>42700</v>
      </c>
      <c r="Q1250" s="90">
        <v>40500</v>
      </c>
      <c r="R1250" s="90">
        <v>41200</v>
      </c>
      <c r="S1250" s="90">
        <v>41200</v>
      </c>
      <c r="T1250" s="90">
        <v>43100</v>
      </c>
      <c r="U1250" s="90">
        <v>44300</v>
      </c>
      <c r="V1250" s="90">
        <v>48600</v>
      </c>
      <c r="W1250" s="90">
        <v>46200</v>
      </c>
      <c r="X1250" s="90">
        <v>50000</v>
      </c>
      <c r="Y1250" t="str">
        <f t="shared" si="127"/>
        <v>08-2024</v>
      </c>
      <c r="Z1250">
        <f t="shared" si="128"/>
        <v>0</v>
      </c>
      <c r="AA1250">
        <f t="shared" si="129"/>
        <v>0</v>
      </c>
      <c r="AB1250" t="str">
        <f t="shared" si="130"/>
        <v>L24</v>
      </c>
      <c r="AC1250" t="str">
        <f t="shared" si="131"/>
        <v>L36</v>
      </c>
    </row>
    <row r="1251" spans="1:29">
      <c r="A1251" t="str">
        <f t="shared" si="126"/>
        <v>08-2024</v>
      </c>
      <c r="B1251" s="93">
        <v>45517</v>
      </c>
      <c r="C1251" s="90">
        <v>45600</v>
      </c>
      <c r="D1251" s="90">
        <v>47000</v>
      </c>
      <c r="E1251" s="90">
        <v>45700</v>
      </c>
      <c r="F1251" s="90">
        <v>41200</v>
      </c>
      <c r="G1251" s="90">
        <v>46500</v>
      </c>
      <c r="H1251" s="91" t="s">
        <v>25</v>
      </c>
      <c r="I1251" s="90">
        <v>43500</v>
      </c>
      <c r="J1251" s="90">
        <v>44300</v>
      </c>
      <c r="K1251" s="90">
        <v>44600</v>
      </c>
      <c r="L1251" s="91" t="s">
        <v>25</v>
      </c>
      <c r="M1251" s="90">
        <v>46600</v>
      </c>
      <c r="N1251" s="90">
        <v>45100</v>
      </c>
      <c r="O1251" s="90">
        <v>45000</v>
      </c>
      <c r="P1251" s="90">
        <v>42700</v>
      </c>
      <c r="Q1251" s="90">
        <v>40600</v>
      </c>
      <c r="R1251" s="90">
        <v>41100</v>
      </c>
      <c r="S1251" s="90">
        <v>41200</v>
      </c>
      <c r="T1251" s="90">
        <v>43100</v>
      </c>
      <c r="U1251" s="90">
        <v>44300</v>
      </c>
      <c r="V1251" s="90">
        <v>48600</v>
      </c>
      <c r="W1251" s="90">
        <v>46200</v>
      </c>
      <c r="X1251" s="90">
        <v>50000</v>
      </c>
      <c r="Y1251" t="str">
        <f t="shared" si="127"/>
        <v>08-2024</v>
      </c>
      <c r="Z1251">
        <f t="shared" si="128"/>
        <v>0</v>
      </c>
      <c r="AA1251">
        <f t="shared" si="129"/>
        <v>0</v>
      </c>
      <c r="AB1251" t="str">
        <f t="shared" si="130"/>
        <v>L24</v>
      </c>
      <c r="AC1251" t="str">
        <f t="shared" si="131"/>
        <v>L36</v>
      </c>
    </row>
    <row r="1252" spans="1:29">
      <c r="A1252" t="str">
        <f t="shared" si="126"/>
        <v>08-2024</v>
      </c>
      <c r="B1252" s="93">
        <v>45518</v>
      </c>
      <c r="C1252" s="90">
        <v>45400</v>
      </c>
      <c r="D1252" s="90">
        <v>47000</v>
      </c>
      <c r="E1252" s="90">
        <v>45600</v>
      </c>
      <c r="F1252" s="90">
        <v>41000</v>
      </c>
      <c r="G1252" s="90">
        <v>46400</v>
      </c>
      <c r="H1252" s="91" t="s">
        <v>25</v>
      </c>
      <c r="I1252" s="90">
        <v>43500</v>
      </c>
      <c r="J1252" s="90">
        <v>44200</v>
      </c>
      <c r="K1252" s="90">
        <v>44600</v>
      </c>
      <c r="L1252" s="91" t="s">
        <v>25</v>
      </c>
      <c r="M1252" s="90">
        <v>46600</v>
      </c>
      <c r="N1252" s="90">
        <v>45100</v>
      </c>
      <c r="O1252" s="90">
        <v>44700</v>
      </c>
      <c r="P1252" s="90">
        <v>42700</v>
      </c>
      <c r="Q1252" s="90">
        <v>40600</v>
      </c>
      <c r="R1252" s="90">
        <v>41200</v>
      </c>
      <c r="S1252" s="90">
        <v>41200</v>
      </c>
      <c r="T1252" s="90">
        <v>43100</v>
      </c>
      <c r="U1252" s="90">
        <v>44200</v>
      </c>
      <c r="V1252" s="90">
        <v>48600</v>
      </c>
      <c r="W1252" s="90">
        <v>46200</v>
      </c>
      <c r="X1252" s="90">
        <v>50000</v>
      </c>
      <c r="Y1252" t="str">
        <f t="shared" si="127"/>
        <v>08-2024</v>
      </c>
      <c r="Z1252">
        <f t="shared" si="128"/>
        <v>0</v>
      </c>
      <c r="AA1252">
        <f t="shared" si="129"/>
        <v>0</v>
      </c>
      <c r="AB1252" t="str">
        <f t="shared" si="130"/>
        <v>L24</v>
      </c>
      <c r="AC1252" t="str">
        <f t="shared" si="131"/>
        <v>L36</v>
      </c>
    </row>
    <row r="1253" spans="1:29">
      <c r="A1253" t="str">
        <f t="shared" si="126"/>
        <v>08-2024</v>
      </c>
      <c r="B1253" s="93">
        <v>45519</v>
      </c>
      <c r="C1253" s="90" t="s">
        <v>24</v>
      </c>
      <c r="D1253" s="90" t="s">
        <v>24</v>
      </c>
      <c r="E1253" s="90" t="s">
        <v>24</v>
      </c>
      <c r="F1253" s="90" t="s">
        <v>24</v>
      </c>
      <c r="G1253" s="90" t="s">
        <v>24</v>
      </c>
      <c r="H1253" s="90" t="s">
        <v>24</v>
      </c>
      <c r="I1253" s="90" t="s">
        <v>24</v>
      </c>
      <c r="J1253" s="90" t="s">
        <v>24</v>
      </c>
      <c r="K1253" s="90" t="s">
        <v>24</v>
      </c>
      <c r="L1253" s="90" t="s">
        <v>24</v>
      </c>
      <c r="M1253" s="90" t="s">
        <v>24</v>
      </c>
      <c r="N1253" s="90" t="s">
        <v>24</v>
      </c>
      <c r="O1253" s="90" t="s">
        <v>24</v>
      </c>
      <c r="P1253" s="90" t="s">
        <v>24</v>
      </c>
      <c r="Q1253" s="90" t="s">
        <v>24</v>
      </c>
      <c r="R1253" s="90" t="s">
        <v>24</v>
      </c>
      <c r="S1253" s="90" t="s">
        <v>24</v>
      </c>
      <c r="T1253" s="90" t="s">
        <v>24</v>
      </c>
      <c r="U1253" s="90" t="s">
        <v>24</v>
      </c>
      <c r="V1253" s="90" t="s">
        <v>24</v>
      </c>
      <c r="W1253" s="90" t="s">
        <v>24</v>
      </c>
      <c r="X1253" s="90" t="s">
        <v>24</v>
      </c>
      <c r="Y1253" t="str">
        <f t="shared" si="127"/>
        <v>08-2024</v>
      </c>
      <c r="Z1253">
        <f t="shared" si="128"/>
        <v>0</v>
      </c>
      <c r="AA1253">
        <f t="shared" si="129"/>
        <v>0</v>
      </c>
      <c r="AB1253" t="str">
        <f t="shared" si="130"/>
        <v>L24</v>
      </c>
      <c r="AC1253" t="str">
        <f t="shared" si="131"/>
        <v>L36</v>
      </c>
    </row>
    <row r="1254" spans="1:29">
      <c r="A1254" t="str">
        <f t="shared" si="126"/>
        <v>08-2024</v>
      </c>
      <c r="B1254" s="93">
        <v>45520</v>
      </c>
      <c r="C1254" s="90">
        <v>45200</v>
      </c>
      <c r="D1254" s="90">
        <v>47000</v>
      </c>
      <c r="E1254" s="90">
        <v>45500</v>
      </c>
      <c r="F1254" s="90">
        <v>40900</v>
      </c>
      <c r="G1254" s="90">
        <v>46400</v>
      </c>
      <c r="H1254" s="91" t="s">
        <v>25</v>
      </c>
      <c r="I1254" s="90">
        <v>43500</v>
      </c>
      <c r="J1254" s="90">
        <v>44000</v>
      </c>
      <c r="K1254" s="90">
        <v>44600</v>
      </c>
      <c r="L1254" s="91" t="s">
        <v>25</v>
      </c>
      <c r="M1254" s="90">
        <v>46500</v>
      </c>
      <c r="N1254" s="90">
        <v>45100</v>
      </c>
      <c r="O1254" s="90">
        <v>44300</v>
      </c>
      <c r="P1254" s="90">
        <v>42500</v>
      </c>
      <c r="Q1254" s="90">
        <v>40400</v>
      </c>
      <c r="R1254" s="90">
        <v>41200</v>
      </c>
      <c r="S1254" s="90">
        <v>41000</v>
      </c>
      <c r="T1254" s="90">
        <v>43000</v>
      </c>
      <c r="U1254" s="90">
        <v>44200</v>
      </c>
      <c r="V1254" s="90">
        <v>48500</v>
      </c>
      <c r="W1254" s="90">
        <v>46200</v>
      </c>
      <c r="X1254" s="90">
        <v>49800</v>
      </c>
      <c r="Y1254" t="str">
        <f t="shared" si="127"/>
        <v>08-2024</v>
      </c>
      <c r="Z1254">
        <f t="shared" si="128"/>
        <v>0</v>
      </c>
      <c r="AA1254">
        <f t="shared" si="129"/>
        <v>0</v>
      </c>
      <c r="AB1254" t="str">
        <f t="shared" si="130"/>
        <v>L24</v>
      </c>
      <c r="AC1254" t="str">
        <f t="shared" si="131"/>
        <v>L36</v>
      </c>
    </row>
    <row r="1255" spans="1:29">
      <c r="A1255" t="str">
        <f t="shared" si="126"/>
        <v>08-2024</v>
      </c>
      <c r="B1255" s="93">
        <v>45521</v>
      </c>
      <c r="C1255" s="90">
        <v>45300</v>
      </c>
      <c r="D1255" s="90">
        <v>47000</v>
      </c>
      <c r="E1255" s="90">
        <v>45700</v>
      </c>
      <c r="F1255" s="90">
        <v>41200</v>
      </c>
      <c r="G1255" s="90">
        <v>46400</v>
      </c>
      <c r="H1255" s="91" t="s">
        <v>25</v>
      </c>
      <c r="I1255" s="90">
        <v>43500</v>
      </c>
      <c r="J1255" s="90">
        <v>44200</v>
      </c>
      <c r="K1255" s="90">
        <v>44700</v>
      </c>
      <c r="L1255" s="91" t="s">
        <v>25</v>
      </c>
      <c r="M1255" s="90">
        <v>46700</v>
      </c>
      <c r="N1255" s="90">
        <v>45100</v>
      </c>
      <c r="O1255" s="90">
        <v>44600</v>
      </c>
      <c r="P1255" s="90">
        <v>42600</v>
      </c>
      <c r="Q1255" s="90">
        <v>40800</v>
      </c>
      <c r="R1255" s="90">
        <v>41300</v>
      </c>
      <c r="S1255" s="90">
        <v>41000</v>
      </c>
      <c r="T1255" s="90">
        <v>43300</v>
      </c>
      <c r="U1255" s="90">
        <v>44500</v>
      </c>
      <c r="V1255" s="90">
        <v>48500</v>
      </c>
      <c r="W1255" s="90">
        <v>46200</v>
      </c>
      <c r="X1255" s="90">
        <v>49800</v>
      </c>
      <c r="Y1255" t="str">
        <f t="shared" si="127"/>
        <v>08-2024</v>
      </c>
      <c r="Z1255">
        <f t="shared" si="128"/>
        <v>0</v>
      </c>
      <c r="AA1255">
        <f t="shared" si="129"/>
        <v>0</v>
      </c>
      <c r="AB1255" t="str">
        <f t="shared" si="130"/>
        <v>L24</v>
      </c>
      <c r="AC1255" t="str">
        <f t="shared" si="131"/>
        <v>L36</v>
      </c>
    </row>
    <row r="1256" spans="1:29">
      <c r="A1256" t="str">
        <f t="shared" si="126"/>
        <v>08-2024</v>
      </c>
      <c r="B1256" s="93">
        <v>45522</v>
      </c>
      <c r="C1256" s="90" t="s">
        <v>24</v>
      </c>
      <c r="D1256" s="90" t="s">
        <v>24</v>
      </c>
      <c r="E1256" s="90" t="s">
        <v>24</v>
      </c>
      <c r="F1256" s="90" t="s">
        <v>24</v>
      </c>
      <c r="G1256" s="90" t="s">
        <v>24</v>
      </c>
      <c r="H1256" s="90" t="s">
        <v>24</v>
      </c>
      <c r="I1256" s="90" t="s">
        <v>24</v>
      </c>
      <c r="J1256" s="90" t="s">
        <v>24</v>
      </c>
      <c r="K1256" s="90" t="s">
        <v>24</v>
      </c>
      <c r="L1256" s="90" t="s">
        <v>24</v>
      </c>
      <c r="M1256" s="90" t="s">
        <v>24</v>
      </c>
      <c r="N1256" s="90" t="s">
        <v>24</v>
      </c>
      <c r="O1256" s="90" t="s">
        <v>24</v>
      </c>
      <c r="P1256" s="90" t="s">
        <v>24</v>
      </c>
      <c r="Q1256" s="90" t="s">
        <v>24</v>
      </c>
      <c r="R1256" s="90" t="s">
        <v>24</v>
      </c>
      <c r="S1256" s="90" t="s">
        <v>24</v>
      </c>
      <c r="T1256" s="90" t="s">
        <v>24</v>
      </c>
      <c r="U1256" s="90" t="s">
        <v>24</v>
      </c>
      <c r="V1256" s="90" t="s">
        <v>24</v>
      </c>
      <c r="W1256" s="90" t="s">
        <v>24</v>
      </c>
      <c r="X1256" s="90" t="s">
        <v>24</v>
      </c>
      <c r="Y1256" t="str">
        <f t="shared" si="127"/>
        <v>08-2024</v>
      </c>
      <c r="Z1256">
        <f t="shared" si="128"/>
        <v>0</v>
      </c>
      <c r="AA1256">
        <f t="shared" si="129"/>
        <v>0</v>
      </c>
      <c r="AB1256" t="str">
        <f t="shared" si="130"/>
        <v>L24</v>
      </c>
      <c r="AC1256" t="str">
        <f t="shared" si="131"/>
        <v>L36</v>
      </c>
    </row>
    <row r="1257" spans="1:29">
      <c r="A1257" t="str">
        <f t="shared" si="126"/>
        <v>08-2024</v>
      </c>
      <c r="B1257" s="93">
        <v>45523</v>
      </c>
      <c r="C1257" s="90" t="s">
        <v>24</v>
      </c>
      <c r="D1257" s="90" t="s">
        <v>24</v>
      </c>
      <c r="E1257" s="90" t="s">
        <v>24</v>
      </c>
      <c r="F1257" s="90" t="s">
        <v>24</v>
      </c>
      <c r="G1257" s="90" t="s">
        <v>24</v>
      </c>
      <c r="H1257" s="90" t="s">
        <v>24</v>
      </c>
      <c r="I1257" s="90" t="s">
        <v>24</v>
      </c>
      <c r="J1257" s="90" t="s">
        <v>24</v>
      </c>
      <c r="K1257" s="90" t="s">
        <v>24</v>
      </c>
      <c r="L1257" s="90" t="s">
        <v>24</v>
      </c>
      <c r="M1257" s="90" t="s">
        <v>24</v>
      </c>
      <c r="N1257" s="90" t="s">
        <v>24</v>
      </c>
      <c r="O1257" s="90" t="s">
        <v>24</v>
      </c>
      <c r="P1257" s="90" t="s">
        <v>24</v>
      </c>
      <c r="Q1257" s="90" t="s">
        <v>24</v>
      </c>
      <c r="R1257" s="90" t="s">
        <v>24</v>
      </c>
      <c r="S1257" s="90" t="s">
        <v>24</v>
      </c>
      <c r="T1257" s="90" t="s">
        <v>24</v>
      </c>
      <c r="U1257" s="90" t="s">
        <v>24</v>
      </c>
      <c r="V1257" s="90" t="s">
        <v>24</v>
      </c>
      <c r="W1257" s="90" t="s">
        <v>24</v>
      </c>
      <c r="X1257" s="90" t="s">
        <v>24</v>
      </c>
      <c r="Y1257" t="str">
        <f t="shared" si="127"/>
        <v>08-2024</v>
      </c>
      <c r="Z1257">
        <f t="shared" si="128"/>
        <v>0</v>
      </c>
      <c r="AA1257">
        <f t="shared" si="129"/>
        <v>0</v>
      </c>
      <c r="AB1257" t="str">
        <f t="shared" si="130"/>
        <v>L24</v>
      </c>
      <c r="AC1257" t="str">
        <f t="shared" si="131"/>
        <v>L36</v>
      </c>
    </row>
    <row r="1258" spans="1:29">
      <c r="A1258" t="str">
        <f t="shared" si="126"/>
        <v>08-2024</v>
      </c>
      <c r="B1258" s="93">
        <v>45524</v>
      </c>
      <c r="C1258" s="90">
        <v>45500</v>
      </c>
      <c r="D1258" s="90">
        <v>47000</v>
      </c>
      <c r="E1258" s="90">
        <v>45800</v>
      </c>
      <c r="F1258" s="90">
        <v>41300</v>
      </c>
      <c r="G1258" s="90">
        <v>46400</v>
      </c>
      <c r="H1258" s="91" t="s">
        <v>25</v>
      </c>
      <c r="I1258" s="90">
        <v>43500</v>
      </c>
      <c r="J1258" s="90">
        <v>44200</v>
      </c>
      <c r="K1258" s="90">
        <v>45000</v>
      </c>
      <c r="L1258" s="91" t="s">
        <v>25</v>
      </c>
      <c r="M1258" s="90">
        <v>46800</v>
      </c>
      <c r="N1258" s="90">
        <v>45700</v>
      </c>
      <c r="O1258" s="90">
        <v>44600</v>
      </c>
      <c r="P1258" s="90">
        <v>42800</v>
      </c>
      <c r="Q1258" s="90">
        <v>41500</v>
      </c>
      <c r="R1258" s="90">
        <v>41700</v>
      </c>
      <c r="S1258" s="90">
        <v>41500</v>
      </c>
      <c r="T1258" s="90">
        <v>43400</v>
      </c>
      <c r="U1258" s="90">
        <v>44800</v>
      </c>
      <c r="V1258" s="90">
        <v>48600</v>
      </c>
      <c r="W1258" s="90">
        <v>46500</v>
      </c>
      <c r="X1258" s="90">
        <v>49800</v>
      </c>
      <c r="Y1258" t="str">
        <f t="shared" si="127"/>
        <v>08-2024</v>
      </c>
      <c r="Z1258">
        <f t="shared" si="128"/>
        <v>0</v>
      </c>
      <c r="AA1258">
        <f t="shared" si="129"/>
        <v>0</v>
      </c>
      <c r="AB1258" t="str">
        <f t="shared" si="130"/>
        <v>L24</v>
      </c>
      <c r="AC1258" t="str">
        <f t="shared" si="131"/>
        <v>L36</v>
      </c>
    </row>
    <row r="1259" spans="1:29">
      <c r="A1259" t="str">
        <f t="shared" si="126"/>
        <v>08-2024</v>
      </c>
      <c r="B1259" s="93">
        <v>45525</v>
      </c>
      <c r="C1259" s="90">
        <v>45300</v>
      </c>
      <c r="D1259" s="90">
        <v>46500</v>
      </c>
      <c r="E1259" s="90">
        <v>46000</v>
      </c>
      <c r="F1259" s="90">
        <v>41400</v>
      </c>
      <c r="G1259" s="90">
        <v>46700</v>
      </c>
      <c r="H1259" s="91" t="s">
        <v>25</v>
      </c>
      <c r="I1259" s="90">
        <v>43500</v>
      </c>
      <c r="J1259" s="90">
        <v>44200</v>
      </c>
      <c r="K1259" s="90">
        <v>45000</v>
      </c>
      <c r="L1259" s="91" t="s">
        <v>25</v>
      </c>
      <c r="M1259" s="90">
        <v>46900</v>
      </c>
      <c r="N1259" s="90">
        <v>45900</v>
      </c>
      <c r="O1259" s="90">
        <v>44800</v>
      </c>
      <c r="P1259" s="90">
        <v>42800</v>
      </c>
      <c r="Q1259" s="90">
        <v>41700</v>
      </c>
      <c r="R1259" s="90">
        <v>42000</v>
      </c>
      <c r="S1259" s="90">
        <v>41800</v>
      </c>
      <c r="T1259" s="90">
        <v>43500</v>
      </c>
      <c r="U1259" s="90">
        <v>44800</v>
      </c>
      <c r="V1259" s="90">
        <v>48600</v>
      </c>
      <c r="W1259" s="90">
        <v>46500</v>
      </c>
      <c r="X1259" s="90">
        <v>49800</v>
      </c>
      <c r="Y1259" t="str">
        <f t="shared" si="127"/>
        <v>08-2024</v>
      </c>
      <c r="Z1259">
        <f t="shared" si="128"/>
        <v>0</v>
      </c>
      <c r="AA1259">
        <f t="shared" si="129"/>
        <v>0</v>
      </c>
      <c r="AB1259" t="str">
        <f t="shared" si="130"/>
        <v>L24</v>
      </c>
      <c r="AC1259" t="str">
        <f t="shared" si="131"/>
        <v>L36</v>
      </c>
    </row>
    <row r="1260" spans="1:29">
      <c r="A1260" t="str">
        <f t="shared" si="126"/>
        <v>08-2024</v>
      </c>
      <c r="B1260" s="93">
        <v>45526</v>
      </c>
      <c r="C1260" s="90">
        <v>45300</v>
      </c>
      <c r="D1260" s="90">
        <v>46500</v>
      </c>
      <c r="E1260" s="90">
        <v>45800</v>
      </c>
      <c r="F1260" s="90">
        <v>41200</v>
      </c>
      <c r="G1260" s="90">
        <v>46700</v>
      </c>
      <c r="H1260" s="91" t="s">
        <v>25</v>
      </c>
      <c r="I1260" s="90">
        <v>43500</v>
      </c>
      <c r="J1260" s="90">
        <v>44200</v>
      </c>
      <c r="K1260" s="90">
        <v>45000</v>
      </c>
      <c r="L1260" s="91" t="s">
        <v>25</v>
      </c>
      <c r="M1260" s="90">
        <v>46900</v>
      </c>
      <c r="N1260" s="90">
        <v>45900</v>
      </c>
      <c r="O1260" s="90">
        <v>44600</v>
      </c>
      <c r="P1260" s="90">
        <v>42800</v>
      </c>
      <c r="Q1260" s="90">
        <v>41600</v>
      </c>
      <c r="R1260" s="90">
        <v>41800</v>
      </c>
      <c r="S1260" s="90">
        <v>41800</v>
      </c>
      <c r="T1260" s="90">
        <v>43300</v>
      </c>
      <c r="U1260" s="90">
        <v>44800</v>
      </c>
      <c r="V1260" s="90">
        <v>48600</v>
      </c>
      <c r="W1260" s="90">
        <v>46500</v>
      </c>
      <c r="X1260" s="90">
        <v>49800</v>
      </c>
      <c r="Y1260" t="str">
        <f t="shared" si="127"/>
        <v>08-2024</v>
      </c>
      <c r="Z1260">
        <f t="shared" si="128"/>
        <v>0</v>
      </c>
      <c r="AA1260">
        <f t="shared" si="129"/>
        <v>0</v>
      </c>
      <c r="AB1260" t="str">
        <f t="shared" si="130"/>
        <v>L24</v>
      </c>
      <c r="AC1260" t="str">
        <f t="shared" si="131"/>
        <v>L36</v>
      </c>
    </row>
    <row r="1261" spans="1:29">
      <c r="A1261" t="str">
        <f t="shared" si="126"/>
        <v>08-2024</v>
      </c>
      <c r="B1261" s="93">
        <v>45527</v>
      </c>
      <c r="C1261" s="90">
        <v>45000</v>
      </c>
      <c r="D1261" s="90">
        <v>46200</v>
      </c>
      <c r="E1261" s="90">
        <v>45500</v>
      </c>
      <c r="F1261" s="90">
        <v>40800</v>
      </c>
      <c r="G1261" s="90">
        <v>46700</v>
      </c>
      <c r="H1261" s="91" t="s">
        <v>25</v>
      </c>
      <c r="I1261" s="90">
        <v>43500</v>
      </c>
      <c r="J1261" s="90">
        <v>44000</v>
      </c>
      <c r="K1261" s="90">
        <v>45000</v>
      </c>
      <c r="L1261" s="91" t="s">
        <v>25</v>
      </c>
      <c r="M1261" s="90">
        <v>46600</v>
      </c>
      <c r="N1261" s="90">
        <v>45900</v>
      </c>
      <c r="O1261" s="90">
        <v>44400</v>
      </c>
      <c r="P1261" s="90">
        <v>42500</v>
      </c>
      <c r="Q1261" s="90">
        <v>41400</v>
      </c>
      <c r="R1261" s="90">
        <v>41600</v>
      </c>
      <c r="S1261" s="90">
        <v>41500</v>
      </c>
      <c r="T1261" s="90">
        <v>42900</v>
      </c>
      <c r="U1261" s="90">
        <v>44600</v>
      </c>
      <c r="V1261" s="90">
        <v>48500</v>
      </c>
      <c r="W1261" s="90">
        <v>46500</v>
      </c>
      <c r="X1261" s="90">
        <v>49800</v>
      </c>
      <c r="Y1261" t="str">
        <f t="shared" si="127"/>
        <v>08-2024</v>
      </c>
      <c r="Z1261">
        <f t="shared" si="128"/>
        <v>0</v>
      </c>
      <c r="AA1261">
        <f t="shared" si="129"/>
        <v>0</v>
      </c>
      <c r="AB1261" t="str">
        <f t="shared" si="130"/>
        <v>L24</v>
      </c>
      <c r="AC1261" t="str">
        <f t="shared" si="131"/>
        <v>L36</v>
      </c>
    </row>
    <row r="1262" spans="1:29">
      <c r="A1262" t="str">
        <f t="shared" si="126"/>
        <v>08-2024</v>
      </c>
      <c r="B1262" s="93">
        <v>45528</v>
      </c>
      <c r="C1262" s="90">
        <v>44900</v>
      </c>
      <c r="D1262" s="90">
        <v>46200</v>
      </c>
      <c r="E1262" s="90">
        <v>45200</v>
      </c>
      <c r="F1262" s="90">
        <v>40600</v>
      </c>
      <c r="G1262" s="90">
        <v>46400</v>
      </c>
      <c r="H1262" s="91" t="s">
        <v>25</v>
      </c>
      <c r="I1262" s="90">
        <v>43500</v>
      </c>
      <c r="J1262" s="90">
        <v>43900</v>
      </c>
      <c r="K1262" s="90">
        <v>44700</v>
      </c>
      <c r="L1262" s="91" t="s">
        <v>25</v>
      </c>
      <c r="M1262" s="90">
        <v>46400</v>
      </c>
      <c r="N1262" s="90">
        <v>45800</v>
      </c>
      <c r="O1262" s="90">
        <v>44100</v>
      </c>
      <c r="P1262" s="90">
        <v>42400</v>
      </c>
      <c r="Q1262" s="90">
        <v>41000</v>
      </c>
      <c r="R1262" s="90">
        <v>41400</v>
      </c>
      <c r="S1262" s="90">
        <v>41500</v>
      </c>
      <c r="T1262" s="90">
        <v>42700</v>
      </c>
      <c r="U1262" s="90">
        <v>44300</v>
      </c>
      <c r="V1262" s="90">
        <v>48500</v>
      </c>
      <c r="W1262" s="90">
        <v>46500</v>
      </c>
      <c r="X1262" s="90">
        <v>49800</v>
      </c>
      <c r="Y1262" t="str">
        <f t="shared" si="127"/>
        <v>08-2024</v>
      </c>
      <c r="Z1262">
        <f t="shared" si="128"/>
        <v>0</v>
      </c>
      <c r="AA1262">
        <f t="shared" si="129"/>
        <v>0</v>
      </c>
      <c r="AB1262" t="str">
        <f t="shared" si="130"/>
        <v>L24</v>
      </c>
      <c r="AC1262" t="str">
        <f t="shared" si="131"/>
        <v>L36</v>
      </c>
    </row>
    <row r="1263" spans="1:29">
      <c r="A1263" t="str">
        <f t="shared" si="126"/>
        <v>08-2024</v>
      </c>
      <c r="B1263" s="93">
        <v>45529</v>
      </c>
      <c r="C1263" s="90" t="s">
        <v>24</v>
      </c>
      <c r="D1263" s="90" t="s">
        <v>24</v>
      </c>
      <c r="E1263" s="90" t="s">
        <v>24</v>
      </c>
      <c r="F1263" s="90" t="s">
        <v>24</v>
      </c>
      <c r="G1263" s="90" t="s">
        <v>24</v>
      </c>
      <c r="H1263" s="90" t="s">
        <v>24</v>
      </c>
      <c r="I1263" s="90" t="s">
        <v>24</v>
      </c>
      <c r="J1263" s="90" t="s">
        <v>24</v>
      </c>
      <c r="K1263" s="90" t="s">
        <v>24</v>
      </c>
      <c r="L1263" s="90" t="s">
        <v>24</v>
      </c>
      <c r="M1263" s="90" t="s">
        <v>24</v>
      </c>
      <c r="N1263" s="90" t="s">
        <v>24</v>
      </c>
      <c r="O1263" s="90" t="s">
        <v>24</v>
      </c>
      <c r="P1263" s="90" t="s">
        <v>24</v>
      </c>
      <c r="Q1263" s="90" t="s">
        <v>24</v>
      </c>
      <c r="R1263" s="90" t="s">
        <v>24</v>
      </c>
      <c r="S1263" s="90" t="s">
        <v>24</v>
      </c>
      <c r="T1263" s="90" t="s">
        <v>24</v>
      </c>
      <c r="U1263" s="90" t="s">
        <v>24</v>
      </c>
      <c r="V1263" s="90" t="s">
        <v>24</v>
      </c>
      <c r="W1263" s="90" t="s">
        <v>24</v>
      </c>
      <c r="X1263" s="90" t="s">
        <v>24</v>
      </c>
      <c r="Y1263" t="str">
        <f t="shared" si="127"/>
        <v>08-2024</v>
      </c>
      <c r="Z1263">
        <f t="shared" si="128"/>
        <v>0</v>
      </c>
      <c r="AA1263">
        <f t="shared" si="129"/>
        <v>0</v>
      </c>
      <c r="AB1263" t="str">
        <f t="shared" si="130"/>
        <v>L24</v>
      </c>
      <c r="AC1263" t="str">
        <f t="shared" si="131"/>
        <v>L36</v>
      </c>
    </row>
    <row r="1264" spans="1:29">
      <c r="A1264" t="str">
        <f t="shared" si="126"/>
        <v>08-2024</v>
      </c>
      <c r="B1264" s="93">
        <v>45530</v>
      </c>
      <c r="C1264" s="91" t="s">
        <v>25</v>
      </c>
      <c r="D1264" s="90">
        <v>46200</v>
      </c>
      <c r="E1264" s="90">
        <v>45400</v>
      </c>
      <c r="F1264" s="90">
        <v>40900</v>
      </c>
      <c r="G1264" s="90">
        <v>46400</v>
      </c>
      <c r="H1264" s="91" t="s">
        <v>25</v>
      </c>
      <c r="I1264" s="90">
        <v>43500</v>
      </c>
      <c r="J1264" s="90">
        <v>44100</v>
      </c>
      <c r="K1264" s="90">
        <v>44700</v>
      </c>
      <c r="L1264" s="91" t="s">
        <v>25</v>
      </c>
      <c r="M1264" s="90">
        <v>46400</v>
      </c>
      <c r="N1264" s="90">
        <v>45800</v>
      </c>
      <c r="O1264" s="90">
        <v>44300</v>
      </c>
      <c r="P1264" s="90">
        <v>42400</v>
      </c>
      <c r="Q1264" s="90">
        <v>41100</v>
      </c>
      <c r="R1264" s="90">
        <v>41600</v>
      </c>
      <c r="S1264" s="90">
        <v>41500</v>
      </c>
      <c r="T1264" s="90">
        <v>43000</v>
      </c>
      <c r="U1264" s="90">
        <v>44300</v>
      </c>
      <c r="V1264" s="90">
        <v>48500</v>
      </c>
      <c r="W1264" s="90">
        <v>46500</v>
      </c>
      <c r="X1264" s="90">
        <v>49800</v>
      </c>
      <c r="Y1264" t="str">
        <f t="shared" si="127"/>
        <v>08-2024</v>
      </c>
      <c r="Z1264">
        <f t="shared" si="128"/>
        <v>0</v>
      </c>
      <c r="AA1264">
        <f t="shared" si="129"/>
        <v>0</v>
      </c>
      <c r="AB1264" t="str">
        <f t="shared" si="130"/>
        <v>L24</v>
      </c>
      <c r="AC1264" t="str">
        <f t="shared" si="131"/>
        <v>L36</v>
      </c>
    </row>
    <row r="1265" spans="1:29">
      <c r="A1265" t="str">
        <f t="shared" si="126"/>
        <v>08-2024</v>
      </c>
      <c r="B1265" s="93">
        <v>45531</v>
      </c>
      <c r="C1265" s="90">
        <v>44900</v>
      </c>
      <c r="D1265" s="90">
        <v>46200</v>
      </c>
      <c r="E1265" s="90">
        <v>45700</v>
      </c>
      <c r="F1265" s="90">
        <v>41100</v>
      </c>
      <c r="G1265" s="90">
        <v>46400</v>
      </c>
      <c r="H1265" s="91" t="s">
        <v>25</v>
      </c>
      <c r="I1265" s="90">
        <v>43500</v>
      </c>
      <c r="J1265" s="90">
        <v>44400</v>
      </c>
      <c r="K1265" s="90">
        <v>44600</v>
      </c>
      <c r="L1265" s="91" t="s">
        <v>25</v>
      </c>
      <c r="M1265" s="90">
        <v>46600</v>
      </c>
      <c r="N1265" s="90">
        <v>45800</v>
      </c>
      <c r="O1265" s="90">
        <v>44400</v>
      </c>
      <c r="P1265" s="90">
        <v>42600</v>
      </c>
      <c r="Q1265" s="90">
        <v>41200</v>
      </c>
      <c r="R1265" s="90">
        <v>41600</v>
      </c>
      <c r="S1265" s="90">
        <v>41600</v>
      </c>
      <c r="T1265" s="90">
        <v>43200</v>
      </c>
      <c r="U1265" s="90">
        <v>44800</v>
      </c>
      <c r="V1265" s="90">
        <v>48500</v>
      </c>
      <c r="W1265" s="90">
        <v>46200</v>
      </c>
      <c r="X1265" s="90">
        <v>49800</v>
      </c>
      <c r="Y1265" t="str">
        <f t="shared" si="127"/>
        <v>08-2024</v>
      </c>
      <c r="Z1265">
        <f t="shared" si="128"/>
        <v>0</v>
      </c>
      <c r="AA1265">
        <f t="shared" si="129"/>
        <v>0</v>
      </c>
      <c r="AB1265" t="str">
        <f t="shared" si="130"/>
        <v>L24</v>
      </c>
      <c r="AC1265" t="str">
        <f t="shared" si="131"/>
        <v>L36</v>
      </c>
    </row>
    <row r="1266" spans="1:29">
      <c r="A1266" t="str">
        <f t="shared" si="126"/>
        <v>08-2024</v>
      </c>
      <c r="B1266" s="93">
        <v>45532</v>
      </c>
      <c r="C1266" s="90">
        <v>44800</v>
      </c>
      <c r="D1266" s="90">
        <v>46200</v>
      </c>
      <c r="E1266" s="90">
        <v>45500</v>
      </c>
      <c r="F1266" s="90">
        <v>40800</v>
      </c>
      <c r="G1266" s="90">
        <v>46400</v>
      </c>
      <c r="H1266" s="91" t="s">
        <v>25</v>
      </c>
      <c r="I1266" s="90">
        <v>43500</v>
      </c>
      <c r="J1266" s="90">
        <v>44200</v>
      </c>
      <c r="K1266" s="90">
        <v>44600</v>
      </c>
      <c r="L1266" s="91" t="s">
        <v>25</v>
      </c>
      <c r="M1266" s="90">
        <v>46500</v>
      </c>
      <c r="N1266" s="90">
        <v>45800</v>
      </c>
      <c r="O1266" s="90">
        <v>44100</v>
      </c>
      <c r="P1266" s="90">
        <v>42600</v>
      </c>
      <c r="Q1266" s="90">
        <v>41000</v>
      </c>
      <c r="R1266" s="90">
        <v>41600</v>
      </c>
      <c r="S1266" s="90">
        <v>41350</v>
      </c>
      <c r="T1266" s="90">
        <v>42900</v>
      </c>
      <c r="U1266" s="90">
        <v>44800</v>
      </c>
      <c r="V1266" s="90">
        <v>48200</v>
      </c>
      <c r="W1266" s="90">
        <v>46200</v>
      </c>
      <c r="X1266" s="90">
        <v>49800</v>
      </c>
      <c r="Y1266" t="str">
        <f t="shared" si="127"/>
        <v>08-2024</v>
      </c>
      <c r="Z1266">
        <f t="shared" si="128"/>
        <v>0</v>
      </c>
      <c r="AA1266">
        <f t="shared" si="129"/>
        <v>0</v>
      </c>
      <c r="AB1266" t="str">
        <f t="shared" si="130"/>
        <v>L24</v>
      </c>
      <c r="AC1266" t="str">
        <f t="shared" si="131"/>
        <v>L36</v>
      </c>
    </row>
    <row r="1267" spans="1:29">
      <c r="A1267" t="str">
        <f t="shared" si="126"/>
        <v>08-2024</v>
      </c>
      <c r="B1267" s="93">
        <v>45533</v>
      </c>
      <c r="C1267" s="90">
        <v>44800</v>
      </c>
      <c r="D1267" s="90">
        <v>46200</v>
      </c>
      <c r="E1267" s="90">
        <v>45000</v>
      </c>
      <c r="F1267" s="90">
        <v>40800</v>
      </c>
      <c r="G1267" s="90">
        <v>46400</v>
      </c>
      <c r="H1267" s="91" t="s">
        <v>25</v>
      </c>
      <c r="I1267" s="90">
        <v>43500</v>
      </c>
      <c r="J1267" s="90">
        <v>44200</v>
      </c>
      <c r="K1267" s="90">
        <v>44600</v>
      </c>
      <c r="L1267" s="91" t="s">
        <v>25</v>
      </c>
      <c r="M1267" s="90">
        <v>46400</v>
      </c>
      <c r="N1267" s="90">
        <v>45800</v>
      </c>
      <c r="O1267" s="90">
        <v>44300</v>
      </c>
      <c r="P1267" s="90">
        <v>42400</v>
      </c>
      <c r="Q1267" s="90">
        <v>41000</v>
      </c>
      <c r="R1267" s="90">
        <v>41400</v>
      </c>
      <c r="S1267" s="90">
        <v>41100</v>
      </c>
      <c r="T1267" s="90">
        <v>42900</v>
      </c>
      <c r="U1267" s="90">
        <v>44800</v>
      </c>
      <c r="V1267" s="90">
        <v>48000</v>
      </c>
      <c r="W1267" s="90">
        <v>46200</v>
      </c>
      <c r="X1267" s="90">
        <v>49800</v>
      </c>
      <c r="Y1267" t="str">
        <f t="shared" si="127"/>
        <v>08-2024</v>
      </c>
      <c r="Z1267">
        <f t="shared" si="128"/>
        <v>0</v>
      </c>
      <c r="AA1267">
        <f t="shared" si="129"/>
        <v>0</v>
      </c>
      <c r="AB1267" t="str">
        <f t="shared" si="130"/>
        <v>L24</v>
      </c>
      <c r="AC1267" t="str">
        <f t="shared" si="131"/>
        <v>L36</v>
      </c>
    </row>
    <row r="1268" spans="1:29">
      <c r="A1268" t="str">
        <f t="shared" si="126"/>
        <v>08-2024</v>
      </c>
      <c r="B1268" s="93">
        <v>45534</v>
      </c>
      <c r="C1268" s="90">
        <v>44800</v>
      </c>
      <c r="D1268" s="90">
        <v>46200</v>
      </c>
      <c r="E1268" s="90">
        <v>45000</v>
      </c>
      <c r="F1268" s="90">
        <v>40900</v>
      </c>
      <c r="G1268" s="90">
        <v>46400</v>
      </c>
      <c r="H1268" s="91" t="s">
        <v>25</v>
      </c>
      <c r="I1268" s="90">
        <v>43500</v>
      </c>
      <c r="J1268" s="90">
        <v>44200</v>
      </c>
      <c r="K1268" s="90">
        <v>44600</v>
      </c>
      <c r="L1268" s="91" t="s">
        <v>25</v>
      </c>
      <c r="M1268" s="90">
        <v>46400</v>
      </c>
      <c r="N1268" s="90">
        <v>45800</v>
      </c>
      <c r="O1268" s="90">
        <v>44300</v>
      </c>
      <c r="P1268" s="90">
        <v>42400</v>
      </c>
      <c r="Q1268" s="90">
        <v>41000</v>
      </c>
      <c r="R1268" s="90">
        <v>41500</v>
      </c>
      <c r="S1268" s="90">
        <v>41200</v>
      </c>
      <c r="T1268" s="90">
        <v>43000</v>
      </c>
      <c r="U1268" s="90">
        <v>44800</v>
      </c>
      <c r="V1268" s="90">
        <v>47600</v>
      </c>
      <c r="W1268" s="90">
        <v>46200</v>
      </c>
      <c r="X1268" s="90">
        <v>49800</v>
      </c>
      <c r="Y1268" t="str">
        <f t="shared" si="127"/>
        <v>08-2024</v>
      </c>
      <c r="Z1268">
        <f t="shared" si="128"/>
        <v>0</v>
      </c>
      <c r="AA1268">
        <f t="shared" si="129"/>
        <v>0</v>
      </c>
      <c r="AB1268" t="str">
        <f t="shared" si="130"/>
        <v>L24</v>
      </c>
      <c r="AC1268" t="str">
        <f t="shared" si="131"/>
        <v>L36</v>
      </c>
    </row>
    <row r="1269" spans="1:29">
      <c r="A1269" t="str">
        <f t="shared" si="126"/>
        <v>08-2024</v>
      </c>
      <c r="B1269" s="93">
        <v>45535</v>
      </c>
      <c r="C1269" s="90">
        <v>44800</v>
      </c>
      <c r="D1269" s="90">
        <v>46200</v>
      </c>
      <c r="E1269" s="90">
        <v>44800</v>
      </c>
      <c r="F1269" s="90">
        <v>40800</v>
      </c>
      <c r="G1269" s="90">
        <v>46400</v>
      </c>
      <c r="H1269" s="91" t="s">
        <v>25</v>
      </c>
      <c r="I1269" s="90">
        <v>43500</v>
      </c>
      <c r="J1269" s="90">
        <v>43900</v>
      </c>
      <c r="K1269" s="90">
        <v>44600</v>
      </c>
      <c r="L1269" s="91" t="s">
        <v>25</v>
      </c>
      <c r="M1269" s="90">
        <v>46400</v>
      </c>
      <c r="N1269" s="90">
        <v>45800</v>
      </c>
      <c r="O1269" s="90">
        <v>44100</v>
      </c>
      <c r="P1269" s="90">
        <v>42400</v>
      </c>
      <c r="Q1269" s="90">
        <v>40900</v>
      </c>
      <c r="R1269" s="90">
        <v>41500</v>
      </c>
      <c r="S1269" s="90">
        <v>41100</v>
      </c>
      <c r="T1269" s="90">
        <v>42900</v>
      </c>
      <c r="U1269" s="90">
        <v>44800</v>
      </c>
      <c r="V1269" s="90">
        <v>47400</v>
      </c>
      <c r="W1269" s="90">
        <v>46200</v>
      </c>
      <c r="X1269" s="90">
        <v>49800</v>
      </c>
      <c r="Y1269" t="str">
        <f t="shared" si="127"/>
        <v>08-2024</v>
      </c>
      <c r="Z1269">
        <f t="shared" si="128"/>
        <v>0</v>
      </c>
      <c r="AA1269">
        <f t="shared" si="129"/>
        <v>0</v>
      </c>
      <c r="AB1269" t="str">
        <f t="shared" si="130"/>
        <v>L24</v>
      </c>
      <c r="AC1269" t="str">
        <f t="shared" si="131"/>
        <v>L36</v>
      </c>
    </row>
    <row r="1270" spans="1:29">
      <c r="A1270" t="str">
        <f t="shared" si="126"/>
        <v>09-2024</v>
      </c>
      <c r="B1270" s="93">
        <v>45536</v>
      </c>
      <c r="C1270" s="90" t="s">
        <v>24</v>
      </c>
      <c r="D1270" s="90" t="s">
        <v>24</v>
      </c>
      <c r="E1270" s="90" t="s">
        <v>24</v>
      </c>
      <c r="F1270" s="90" t="s">
        <v>24</v>
      </c>
      <c r="G1270" s="90" t="s">
        <v>24</v>
      </c>
      <c r="H1270" s="90" t="s">
        <v>24</v>
      </c>
      <c r="I1270" s="90" t="s">
        <v>24</v>
      </c>
      <c r="J1270" s="90" t="s">
        <v>24</v>
      </c>
      <c r="K1270" s="90" t="s">
        <v>24</v>
      </c>
      <c r="L1270" s="90" t="s">
        <v>24</v>
      </c>
      <c r="M1270" s="90" t="s">
        <v>24</v>
      </c>
      <c r="N1270" s="90" t="s">
        <v>24</v>
      </c>
      <c r="O1270" s="90" t="s">
        <v>24</v>
      </c>
      <c r="P1270" s="90" t="s">
        <v>24</v>
      </c>
      <c r="Q1270" s="90" t="s">
        <v>24</v>
      </c>
      <c r="R1270" s="90" t="s">
        <v>24</v>
      </c>
      <c r="S1270" s="90" t="s">
        <v>24</v>
      </c>
      <c r="T1270" s="90" t="s">
        <v>24</v>
      </c>
      <c r="U1270" s="90" t="s">
        <v>24</v>
      </c>
      <c r="V1270" s="90" t="s">
        <v>24</v>
      </c>
      <c r="W1270" s="90" t="s">
        <v>24</v>
      </c>
      <c r="X1270" s="90" t="s">
        <v>24</v>
      </c>
      <c r="Y1270" t="str">
        <f t="shared" si="127"/>
        <v>09-2024</v>
      </c>
      <c r="Z1270">
        <f t="shared" si="128"/>
        <v>0</v>
      </c>
      <c r="AA1270">
        <f t="shared" si="129"/>
        <v>0</v>
      </c>
      <c r="AB1270" t="str">
        <f t="shared" si="130"/>
        <v>L24</v>
      </c>
      <c r="AC1270" t="str">
        <f t="shared" si="131"/>
        <v>L36</v>
      </c>
    </row>
    <row r="1271" spans="1:29">
      <c r="A1271" t="str">
        <f t="shared" si="126"/>
        <v>09-2024</v>
      </c>
      <c r="B1271" s="93">
        <v>45537</v>
      </c>
      <c r="C1271" s="90">
        <v>44800</v>
      </c>
      <c r="D1271" s="90">
        <v>46200</v>
      </c>
      <c r="E1271" s="90">
        <v>44700</v>
      </c>
      <c r="F1271" s="90">
        <v>40600</v>
      </c>
      <c r="G1271" s="90">
        <v>46000</v>
      </c>
      <c r="H1271" s="91" t="s">
        <v>25</v>
      </c>
      <c r="I1271" s="90">
        <v>43500</v>
      </c>
      <c r="J1271" s="90">
        <v>43800</v>
      </c>
      <c r="K1271" s="90">
        <v>44600</v>
      </c>
      <c r="L1271" s="91" t="s">
        <v>25</v>
      </c>
      <c r="M1271" s="90">
        <v>46300</v>
      </c>
      <c r="N1271" s="90">
        <v>45700</v>
      </c>
      <c r="O1271" s="90">
        <v>43700</v>
      </c>
      <c r="P1271" s="90">
        <v>42300</v>
      </c>
      <c r="Q1271" s="90">
        <v>40800</v>
      </c>
      <c r="R1271" s="90">
        <v>41300</v>
      </c>
      <c r="S1271" s="90">
        <v>40900</v>
      </c>
      <c r="T1271" s="90">
        <v>42700</v>
      </c>
      <c r="U1271" s="90">
        <v>44800</v>
      </c>
      <c r="V1271" s="90">
        <v>47200</v>
      </c>
      <c r="W1271" s="90">
        <v>46200</v>
      </c>
      <c r="X1271" s="90">
        <v>49500</v>
      </c>
      <c r="Y1271" t="str">
        <f t="shared" si="127"/>
        <v>09-2024</v>
      </c>
      <c r="Z1271">
        <f t="shared" si="128"/>
        <v>0</v>
      </c>
      <c r="AA1271">
        <f t="shared" si="129"/>
        <v>0</v>
      </c>
      <c r="AB1271" t="str">
        <f t="shared" si="130"/>
        <v>L24</v>
      </c>
      <c r="AC1271" t="str">
        <f t="shared" si="131"/>
        <v>L36</v>
      </c>
    </row>
    <row r="1272" spans="1:29">
      <c r="A1272" t="str">
        <f t="shared" si="126"/>
        <v>09-2024</v>
      </c>
      <c r="B1272" s="93">
        <v>45538</v>
      </c>
      <c r="C1272" s="90">
        <v>44800</v>
      </c>
      <c r="D1272" s="90">
        <v>46200</v>
      </c>
      <c r="E1272" s="90">
        <v>44900</v>
      </c>
      <c r="F1272" s="90">
        <v>40600</v>
      </c>
      <c r="G1272" s="90">
        <v>46000</v>
      </c>
      <c r="H1272" s="91" t="s">
        <v>25</v>
      </c>
      <c r="I1272" s="90">
        <v>43500</v>
      </c>
      <c r="J1272" s="90">
        <v>43900</v>
      </c>
      <c r="K1272" s="90">
        <v>44300</v>
      </c>
      <c r="L1272" s="91" t="s">
        <v>25</v>
      </c>
      <c r="M1272" s="90">
        <v>46300</v>
      </c>
      <c r="N1272" s="90">
        <v>45700</v>
      </c>
      <c r="O1272" s="90">
        <v>43900</v>
      </c>
      <c r="P1272" s="90">
        <v>42300</v>
      </c>
      <c r="Q1272" s="90">
        <v>40800</v>
      </c>
      <c r="R1272" s="90">
        <v>41300</v>
      </c>
      <c r="S1272" s="90">
        <v>41000</v>
      </c>
      <c r="T1272" s="90">
        <v>42700</v>
      </c>
      <c r="U1272" s="90">
        <v>44600</v>
      </c>
      <c r="V1272" s="90">
        <v>47000</v>
      </c>
      <c r="W1272" s="90">
        <v>46200</v>
      </c>
      <c r="X1272" s="90">
        <v>49500</v>
      </c>
      <c r="Y1272" t="str">
        <f t="shared" si="127"/>
        <v>09-2024</v>
      </c>
      <c r="Z1272">
        <f t="shared" si="128"/>
        <v>0</v>
      </c>
      <c r="AA1272">
        <f t="shared" si="129"/>
        <v>0</v>
      </c>
      <c r="AB1272" t="str">
        <f t="shared" si="130"/>
        <v>L24</v>
      </c>
      <c r="AC1272" t="str">
        <f t="shared" si="131"/>
        <v>L36</v>
      </c>
    </row>
    <row r="1273" spans="1:29">
      <c r="A1273" t="str">
        <f t="shared" si="126"/>
        <v>09-2024</v>
      </c>
      <c r="B1273" s="93">
        <v>45539</v>
      </c>
      <c r="C1273" s="90">
        <v>44800</v>
      </c>
      <c r="D1273" s="90">
        <v>46000</v>
      </c>
      <c r="E1273" s="90">
        <v>44900</v>
      </c>
      <c r="F1273" s="90">
        <v>40300</v>
      </c>
      <c r="G1273" s="90">
        <v>46000</v>
      </c>
      <c r="H1273" s="91" t="s">
        <v>25</v>
      </c>
      <c r="I1273" s="90">
        <v>43500</v>
      </c>
      <c r="J1273" s="90">
        <v>43900</v>
      </c>
      <c r="K1273" s="90">
        <v>44400</v>
      </c>
      <c r="L1273" s="91" t="s">
        <v>25</v>
      </c>
      <c r="M1273" s="90">
        <v>46300</v>
      </c>
      <c r="N1273" s="90">
        <v>45700</v>
      </c>
      <c r="O1273" s="90">
        <v>43900</v>
      </c>
      <c r="P1273" s="90">
        <v>42300</v>
      </c>
      <c r="Q1273" s="90">
        <v>41200</v>
      </c>
      <c r="R1273" s="90">
        <v>41300</v>
      </c>
      <c r="S1273" s="90">
        <v>41000</v>
      </c>
      <c r="T1273" s="90">
        <v>42600</v>
      </c>
      <c r="U1273" s="90">
        <v>44500</v>
      </c>
      <c r="V1273" s="90">
        <v>47000</v>
      </c>
      <c r="W1273" s="90">
        <v>46200</v>
      </c>
      <c r="X1273" s="90">
        <v>49500</v>
      </c>
      <c r="Y1273" t="str">
        <f t="shared" si="127"/>
        <v>09-2024</v>
      </c>
      <c r="Z1273">
        <f t="shared" si="128"/>
        <v>0</v>
      </c>
      <c r="AA1273">
        <f t="shared" si="129"/>
        <v>0</v>
      </c>
      <c r="AB1273" t="str">
        <f t="shared" si="130"/>
        <v>L24</v>
      </c>
      <c r="AC1273" t="str">
        <f t="shared" si="131"/>
        <v>L36</v>
      </c>
    </row>
    <row r="1274" spans="1:29">
      <c r="A1274" t="str">
        <f t="shared" si="126"/>
        <v>09-2024</v>
      </c>
      <c r="B1274" s="93">
        <v>45540</v>
      </c>
      <c r="C1274" s="90">
        <v>44800</v>
      </c>
      <c r="D1274" s="90">
        <v>46000</v>
      </c>
      <c r="E1274" s="90">
        <v>45000</v>
      </c>
      <c r="F1274" s="90">
        <v>40400</v>
      </c>
      <c r="G1274" s="90">
        <v>46000</v>
      </c>
      <c r="H1274" s="91" t="s">
        <v>25</v>
      </c>
      <c r="I1274" s="90">
        <v>43500</v>
      </c>
      <c r="J1274" s="90">
        <v>44000</v>
      </c>
      <c r="K1274" s="90">
        <v>44800</v>
      </c>
      <c r="L1274" s="91" t="s">
        <v>25</v>
      </c>
      <c r="M1274" s="90">
        <v>46400</v>
      </c>
      <c r="N1274" s="90">
        <v>45700</v>
      </c>
      <c r="O1274" s="90">
        <v>44000</v>
      </c>
      <c r="P1274" s="90">
        <v>42500</v>
      </c>
      <c r="Q1274" s="90">
        <v>41300</v>
      </c>
      <c r="R1274" s="90">
        <v>41500</v>
      </c>
      <c r="S1274" s="90">
        <v>41200</v>
      </c>
      <c r="T1274" s="90">
        <v>42700</v>
      </c>
      <c r="U1274" s="90">
        <v>45000</v>
      </c>
      <c r="V1274" s="90">
        <v>47000</v>
      </c>
      <c r="W1274" s="90">
        <v>46200</v>
      </c>
      <c r="X1274" s="90">
        <v>49500</v>
      </c>
      <c r="Y1274" t="str">
        <f t="shared" si="127"/>
        <v>09-2024</v>
      </c>
      <c r="Z1274">
        <f t="shared" si="128"/>
        <v>0</v>
      </c>
      <c r="AA1274">
        <f t="shared" si="129"/>
        <v>0</v>
      </c>
      <c r="AB1274" t="str">
        <f t="shared" si="130"/>
        <v>L24</v>
      </c>
      <c r="AC1274" t="str">
        <f t="shared" si="131"/>
        <v>L36</v>
      </c>
    </row>
    <row r="1275" spans="1:29">
      <c r="A1275" t="str">
        <f t="shared" si="126"/>
        <v>09-2024</v>
      </c>
      <c r="B1275" s="93">
        <v>45541</v>
      </c>
      <c r="C1275" s="90">
        <v>44800</v>
      </c>
      <c r="D1275" s="90">
        <v>46000</v>
      </c>
      <c r="E1275" s="90">
        <v>44800</v>
      </c>
      <c r="F1275" s="90">
        <v>40300</v>
      </c>
      <c r="G1275" s="90">
        <v>46000</v>
      </c>
      <c r="H1275" s="91" t="s">
        <v>25</v>
      </c>
      <c r="I1275" s="90">
        <v>43500</v>
      </c>
      <c r="J1275" s="90">
        <v>44000</v>
      </c>
      <c r="K1275" s="90">
        <v>44700</v>
      </c>
      <c r="L1275" s="91" t="s">
        <v>25</v>
      </c>
      <c r="M1275" s="90">
        <v>46400</v>
      </c>
      <c r="N1275" s="90">
        <v>45700</v>
      </c>
      <c r="O1275" s="90">
        <v>43700</v>
      </c>
      <c r="P1275" s="90">
        <v>42500</v>
      </c>
      <c r="Q1275" s="90">
        <v>41100</v>
      </c>
      <c r="R1275" s="90">
        <v>41300</v>
      </c>
      <c r="S1275" s="90">
        <v>41100</v>
      </c>
      <c r="T1275" s="90">
        <v>42400</v>
      </c>
      <c r="U1275" s="90">
        <v>44800</v>
      </c>
      <c r="V1275" s="90">
        <v>47000</v>
      </c>
      <c r="W1275" s="90">
        <v>46200</v>
      </c>
      <c r="X1275" s="90">
        <v>49500</v>
      </c>
      <c r="Y1275" t="str">
        <f t="shared" si="127"/>
        <v>09-2024</v>
      </c>
      <c r="Z1275">
        <f t="shared" si="128"/>
        <v>0</v>
      </c>
      <c r="AA1275">
        <f t="shared" si="129"/>
        <v>0</v>
      </c>
      <c r="AB1275" t="str">
        <f t="shared" si="130"/>
        <v>L24</v>
      </c>
      <c r="AC1275" t="str">
        <f t="shared" si="131"/>
        <v>L36</v>
      </c>
    </row>
    <row r="1276" spans="1:29">
      <c r="A1276" t="str">
        <f t="shared" si="126"/>
        <v>09-2024</v>
      </c>
      <c r="B1276" s="93">
        <v>45542</v>
      </c>
      <c r="C1276" s="90">
        <v>44800</v>
      </c>
      <c r="D1276" s="90">
        <v>46000</v>
      </c>
      <c r="E1276" s="90">
        <v>44600</v>
      </c>
      <c r="F1276" s="90">
        <v>40300</v>
      </c>
      <c r="G1276" s="90">
        <v>46000</v>
      </c>
      <c r="H1276" s="91" t="s">
        <v>25</v>
      </c>
      <c r="I1276" s="90">
        <v>43500</v>
      </c>
      <c r="J1276" s="90">
        <v>44000</v>
      </c>
      <c r="K1276" s="90">
        <v>44700</v>
      </c>
      <c r="L1276" s="91" t="s">
        <v>25</v>
      </c>
      <c r="M1276" s="90">
        <v>46300</v>
      </c>
      <c r="N1276" s="90">
        <v>45700</v>
      </c>
      <c r="O1276" s="90">
        <v>43800</v>
      </c>
      <c r="P1276" s="90">
        <v>42500</v>
      </c>
      <c r="Q1276" s="90">
        <v>41000</v>
      </c>
      <c r="R1276" s="90">
        <v>41300</v>
      </c>
      <c r="S1276" s="90">
        <v>41000</v>
      </c>
      <c r="T1276" s="90">
        <v>42400</v>
      </c>
      <c r="U1276" s="90">
        <v>45000</v>
      </c>
      <c r="V1276" s="90">
        <v>47000</v>
      </c>
      <c r="W1276" s="90">
        <v>46200</v>
      </c>
      <c r="X1276" s="90">
        <v>49500</v>
      </c>
      <c r="Y1276" t="str">
        <f t="shared" si="127"/>
        <v>09-2024</v>
      </c>
      <c r="Z1276">
        <f t="shared" si="128"/>
        <v>0</v>
      </c>
      <c r="AA1276">
        <f t="shared" si="129"/>
        <v>0</v>
      </c>
      <c r="AB1276" t="str">
        <f t="shared" si="130"/>
        <v>L24</v>
      </c>
      <c r="AC1276" t="str">
        <f t="shared" si="131"/>
        <v>L36</v>
      </c>
    </row>
    <row r="1277" spans="1:29">
      <c r="A1277" t="str">
        <f t="shared" si="126"/>
        <v>09-2024</v>
      </c>
      <c r="B1277" s="93">
        <v>45543</v>
      </c>
      <c r="C1277" s="90" t="s">
        <v>24</v>
      </c>
      <c r="D1277" s="90" t="s">
        <v>24</v>
      </c>
      <c r="E1277" s="90" t="s">
        <v>24</v>
      </c>
      <c r="F1277" s="90" t="s">
        <v>24</v>
      </c>
      <c r="G1277" s="90" t="s">
        <v>24</v>
      </c>
      <c r="H1277" s="90" t="s">
        <v>24</v>
      </c>
      <c r="I1277" s="90" t="s">
        <v>24</v>
      </c>
      <c r="J1277" s="90" t="s">
        <v>24</v>
      </c>
      <c r="K1277" s="90" t="s">
        <v>24</v>
      </c>
      <c r="L1277" s="90" t="s">
        <v>24</v>
      </c>
      <c r="M1277" s="90" t="s">
        <v>24</v>
      </c>
      <c r="N1277" s="90" t="s">
        <v>24</v>
      </c>
      <c r="O1277" s="90" t="s">
        <v>24</v>
      </c>
      <c r="P1277" s="90" t="s">
        <v>24</v>
      </c>
      <c r="Q1277" s="90" t="s">
        <v>24</v>
      </c>
      <c r="R1277" s="90" t="s">
        <v>24</v>
      </c>
      <c r="S1277" s="90" t="s">
        <v>24</v>
      </c>
      <c r="T1277" s="90" t="s">
        <v>24</v>
      </c>
      <c r="U1277" s="90" t="s">
        <v>24</v>
      </c>
      <c r="V1277" s="90" t="s">
        <v>24</v>
      </c>
      <c r="W1277" s="90" t="s">
        <v>24</v>
      </c>
      <c r="X1277" s="90" t="s">
        <v>24</v>
      </c>
      <c r="Y1277" t="str">
        <f t="shared" si="127"/>
        <v>09-2024</v>
      </c>
      <c r="Z1277">
        <f t="shared" si="128"/>
        <v>0</v>
      </c>
      <c r="AA1277">
        <f t="shared" si="129"/>
        <v>0</v>
      </c>
      <c r="AB1277" t="str">
        <f t="shared" si="130"/>
        <v>L24</v>
      </c>
      <c r="AC1277" t="str">
        <f t="shared" si="131"/>
        <v>L36</v>
      </c>
    </row>
    <row r="1278" spans="1:29">
      <c r="A1278" t="str">
        <f t="shared" si="126"/>
        <v>09-2024</v>
      </c>
      <c r="B1278" s="93">
        <v>45544</v>
      </c>
      <c r="C1278" s="90">
        <v>44700</v>
      </c>
      <c r="D1278" s="90">
        <v>46000</v>
      </c>
      <c r="E1278" s="90">
        <v>44600</v>
      </c>
      <c r="F1278" s="90">
        <v>40300</v>
      </c>
      <c r="G1278" s="90">
        <v>46000</v>
      </c>
      <c r="H1278" s="91" t="s">
        <v>25</v>
      </c>
      <c r="I1278" s="90">
        <v>43500</v>
      </c>
      <c r="J1278" s="90">
        <v>43800</v>
      </c>
      <c r="K1278" s="90">
        <v>44700</v>
      </c>
      <c r="L1278" s="91" t="s">
        <v>25</v>
      </c>
      <c r="M1278" s="90">
        <v>46200</v>
      </c>
      <c r="N1278" s="90">
        <v>45700</v>
      </c>
      <c r="O1278" s="90">
        <v>43400</v>
      </c>
      <c r="P1278" s="90">
        <v>42300</v>
      </c>
      <c r="Q1278" s="90">
        <v>40600</v>
      </c>
      <c r="R1278" s="90">
        <v>41000</v>
      </c>
      <c r="S1278" s="90">
        <v>40800</v>
      </c>
      <c r="T1278" s="90">
        <v>42400</v>
      </c>
      <c r="U1278" s="90">
        <v>44500</v>
      </c>
      <c r="V1278" s="90">
        <v>46500</v>
      </c>
      <c r="W1278" s="90">
        <v>46200</v>
      </c>
      <c r="X1278" s="90">
        <v>49500</v>
      </c>
      <c r="Y1278" t="str">
        <f t="shared" si="127"/>
        <v>09-2024</v>
      </c>
      <c r="Z1278">
        <f t="shared" si="128"/>
        <v>0</v>
      </c>
      <c r="AA1278">
        <f t="shared" si="129"/>
        <v>0</v>
      </c>
      <c r="AB1278" t="str">
        <f t="shared" si="130"/>
        <v>L24</v>
      </c>
      <c r="AC1278" t="str">
        <f t="shared" si="131"/>
        <v>L36</v>
      </c>
    </row>
    <row r="1279" spans="1:29">
      <c r="A1279" t="str">
        <f t="shared" si="126"/>
        <v>09-2024</v>
      </c>
      <c r="B1279" s="93">
        <v>45545</v>
      </c>
      <c r="C1279" s="90">
        <v>44700</v>
      </c>
      <c r="D1279" s="90">
        <v>46000</v>
      </c>
      <c r="E1279" s="90">
        <v>44300</v>
      </c>
      <c r="F1279" s="90">
        <v>40200</v>
      </c>
      <c r="G1279" s="90">
        <v>46000</v>
      </c>
      <c r="H1279" s="91" t="s">
        <v>25</v>
      </c>
      <c r="I1279" s="90">
        <v>43500</v>
      </c>
      <c r="J1279" s="90">
        <v>43700</v>
      </c>
      <c r="K1279" s="90">
        <v>44700</v>
      </c>
      <c r="L1279" s="91" t="s">
        <v>25</v>
      </c>
      <c r="M1279" s="90">
        <v>46200</v>
      </c>
      <c r="N1279" s="90">
        <v>45700</v>
      </c>
      <c r="O1279" s="90">
        <v>43000</v>
      </c>
      <c r="P1279" s="90">
        <v>42300</v>
      </c>
      <c r="Q1279" s="90">
        <v>40500</v>
      </c>
      <c r="R1279" s="90">
        <v>41000</v>
      </c>
      <c r="S1279" s="90">
        <v>40800</v>
      </c>
      <c r="T1279" s="90">
        <v>42300</v>
      </c>
      <c r="U1279" s="90">
        <v>44500</v>
      </c>
      <c r="V1279" s="90">
        <v>46500</v>
      </c>
      <c r="W1279" s="90">
        <v>46200</v>
      </c>
      <c r="X1279" s="90">
        <v>49500</v>
      </c>
      <c r="Y1279" t="str">
        <f t="shared" si="127"/>
        <v>09-2024</v>
      </c>
      <c r="Z1279">
        <f t="shared" si="128"/>
        <v>0</v>
      </c>
      <c r="AA1279">
        <f t="shared" si="129"/>
        <v>0</v>
      </c>
      <c r="AB1279" t="str">
        <f t="shared" si="130"/>
        <v>L24</v>
      </c>
      <c r="AC1279" t="str">
        <f t="shared" si="131"/>
        <v>L36</v>
      </c>
    </row>
    <row r="1280" spans="1:29">
      <c r="A1280" t="str">
        <f t="shared" si="126"/>
        <v>09-2024</v>
      </c>
      <c r="B1280" s="93">
        <v>45546</v>
      </c>
      <c r="C1280" s="90">
        <v>44500</v>
      </c>
      <c r="D1280" s="90">
        <v>46000</v>
      </c>
      <c r="E1280" s="90">
        <v>44200</v>
      </c>
      <c r="F1280" s="90">
        <v>40100</v>
      </c>
      <c r="G1280" s="90">
        <v>46000</v>
      </c>
      <c r="H1280" s="91" t="s">
        <v>25</v>
      </c>
      <c r="I1280" s="90">
        <v>43000</v>
      </c>
      <c r="J1280" s="90">
        <v>43500</v>
      </c>
      <c r="K1280" s="90">
        <v>44700</v>
      </c>
      <c r="L1280" s="91" t="s">
        <v>25</v>
      </c>
      <c r="M1280" s="90">
        <v>46000</v>
      </c>
      <c r="N1280" s="90">
        <v>45700</v>
      </c>
      <c r="O1280" s="90">
        <v>43200</v>
      </c>
      <c r="P1280" s="90">
        <v>42300</v>
      </c>
      <c r="Q1280" s="90">
        <v>40600</v>
      </c>
      <c r="R1280" s="90">
        <v>40900</v>
      </c>
      <c r="S1280" s="90">
        <v>40600</v>
      </c>
      <c r="T1280" s="90">
        <v>42200</v>
      </c>
      <c r="U1280" s="90">
        <v>44300</v>
      </c>
      <c r="V1280" s="90">
        <v>46500</v>
      </c>
      <c r="W1280" s="90">
        <v>46200</v>
      </c>
      <c r="X1280" s="90">
        <v>49500</v>
      </c>
      <c r="Y1280" t="str">
        <f t="shared" si="127"/>
        <v>09-2024</v>
      </c>
      <c r="Z1280">
        <f t="shared" si="128"/>
        <v>0</v>
      </c>
      <c r="AA1280">
        <f t="shared" si="129"/>
        <v>0</v>
      </c>
      <c r="AB1280" t="str">
        <f t="shared" si="130"/>
        <v>L24</v>
      </c>
      <c r="AC1280" t="str">
        <f t="shared" si="131"/>
        <v>L36</v>
      </c>
    </row>
    <row r="1281" spans="1:29">
      <c r="A1281" t="str">
        <f t="shared" si="126"/>
        <v>09-2024</v>
      </c>
      <c r="B1281" s="93">
        <v>45547</v>
      </c>
      <c r="C1281" s="90">
        <v>44500</v>
      </c>
      <c r="D1281" s="90">
        <v>46000</v>
      </c>
      <c r="E1281" s="90">
        <v>43800</v>
      </c>
      <c r="F1281" s="90">
        <v>40100</v>
      </c>
      <c r="G1281" s="90">
        <v>46000</v>
      </c>
      <c r="H1281" s="91" t="s">
        <v>25</v>
      </c>
      <c r="I1281" s="90">
        <v>43000</v>
      </c>
      <c r="J1281" s="90">
        <v>43100</v>
      </c>
      <c r="K1281" s="90">
        <v>44400</v>
      </c>
      <c r="L1281" s="91" t="s">
        <v>25</v>
      </c>
      <c r="M1281" s="90">
        <v>45800</v>
      </c>
      <c r="N1281" s="90">
        <v>45600</v>
      </c>
      <c r="O1281" s="90">
        <v>42800</v>
      </c>
      <c r="P1281" s="90">
        <v>42300</v>
      </c>
      <c r="Q1281" s="90">
        <v>40300</v>
      </c>
      <c r="R1281" s="90">
        <v>40700</v>
      </c>
      <c r="S1281" s="90">
        <v>40500</v>
      </c>
      <c r="T1281" s="90">
        <v>42200</v>
      </c>
      <c r="U1281" s="90">
        <v>44100</v>
      </c>
      <c r="V1281" s="90">
        <v>46500</v>
      </c>
      <c r="W1281" s="90">
        <v>46000</v>
      </c>
      <c r="X1281" s="90">
        <v>49300</v>
      </c>
      <c r="Y1281" t="str">
        <f t="shared" si="127"/>
        <v>09-2024</v>
      </c>
      <c r="Z1281">
        <f t="shared" si="128"/>
        <v>0</v>
      </c>
      <c r="AA1281">
        <f t="shared" si="129"/>
        <v>0</v>
      </c>
      <c r="AB1281" t="str">
        <f t="shared" si="130"/>
        <v>L24</v>
      </c>
      <c r="AC1281" t="str">
        <f t="shared" si="131"/>
        <v>L36</v>
      </c>
    </row>
    <row r="1282" spans="1:29">
      <c r="A1282" t="str">
        <f t="shared" si="126"/>
        <v>09-2024</v>
      </c>
      <c r="B1282" s="93">
        <v>45548</v>
      </c>
      <c r="C1282" s="90">
        <v>44500</v>
      </c>
      <c r="D1282" s="90">
        <v>46000</v>
      </c>
      <c r="E1282" s="90">
        <v>43800</v>
      </c>
      <c r="F1282" s="90">
        <v>40200</v>
      </c>
      <c r="G1282" s="90">
        <v>46000</v>
      </c>
      <c r="H1282" s="91" t="s">
        <v>25</v>
      </c>
      <c r="I1282" s="90">
        <v>43000</v>
      </c>
      <c r="J1282" s="90">
        <v>43400</v>
      </c>
      <c r="K1282" s="90">
        <v>44600</v>
      </c>
      <c r="L1282" s="91" t="s">
        <v>25</v>
      </c>
      <c r="M1282" s="90">
        <v>46000</v>
      </c>
      <c r="N1282" s="90">
        <v>45600</v>
      </c>
      <c r="O1282" s="90">
        <v>42800</v>
      </c>
      <c r="P1282" s="90">
        <v>42300</v>
      </c>
      <c r="Q1282" s="90">
        <v>40500</v>
      </c>
      <c r="R1282" s="90">
        <v>40800</v>
      </c>
      <c r="S1282" s="90">
        <v>40800</v>
      </c>
      <c r="T1282" s="90">
        <v>42300</v>
      </c>
      <c r="U1282" s="90">
        <v>44000</v>
      </c>
      <c r="V1282" s="90">
        <v>46500</v>
      </c>
      <c r="W1282" s="90">
        <v>46000</v>
      </c>
      <c r="X1282" s="90">
        <v>49300</v>
      </c>
      <c r="Y1282" t="str">
        <f t="shared" si="127"/>
        <v>09-2024</v>
      </c>
      <c r="Z1282">
        <f t="shared" si="128"/>
        <v>0</v>
      </c>
      <c r="AA1282">
        <f t="shared" si="129"/>
        <v>0</v>
      </c>
      <c r="AB1282" t="str">
        <f t="shared" si="130"/>
        <v>L24</v>
      </c>
      <c r="AC1282" t="str">
        <f t="shared" si="131"/>
        <v>L36</v>
      </c>
    </row>
    <row r="1283" spans="1:29">
      <c r="A1283" t="str">
        <f t="shared" si="126"/>
        <v>09-2024</v>
      </c>
      <c r="B1283" s="93">
        <v>45549</v>
      </c>
      <c r="C1283" s="90">
        <v>44500</v>
      </c>
      <c r="D1283" s="90">
        <v>46000</v>
      </c>
      <c r="E1283" s="90">
        <v>43800</v>
      </c>
      <c r="F1283" s="90">
        <v>40000</v>
      </c>
      <c r="G1283" s="90">
        <v>45900</v>
      </c>
      <c r="H1283" s="91" t="s">
        <v>25</v>
      </c>
      <c r="I1283" s="90">
        <v>43000</v>
      </c>
      <c r="J1283" s="90">
        <v>43200</v>
      </c>
      <c r="K1283" s="90">
        <v>44600</v>
      </c>
      <c r="L1283" s="91" t="s">
        <v>25</v>
      </c>
      <c r="M1283" s="90">
        <v>45900</v>
      </c>
      <c r="N1283" s="90">
        <v>45600</v>
      </c>
      <c r="O1283" s="90">
        <v>42600</v>
      </c>
      <c r="P1283" s="90">
        <v>42300</v>
      </c>
      <c r="Q1283" s="90">
        <v>40300</v>
      </c>
      <c r="R1283" s="90">
        <v>40700</v>
      </c>
      <c r="S1283" s="90">
        <v>40500</v>
      </c>
      <c r="T1283" s="90">
        <v>42100</v>
      </c>
      <c r="U1283" s="90">
        <v>44000</v>
      </c>
      <c r="V1283" s="90">
        <v>46500</v>
      </c>
      <c r="W1283" s="90">
        <v>46000</v>
      </c>
      <c r="X1283" s="90">
        <v>49300</v>
      </c>
      <c r="Y1283" t="str">
        <f t="shared" si="127"/>
        <v>09-2024</v>
      </c>
      <c r="Z1283">
        <f t="shared" si="128"/>
        <v>0</v>
      </c>
      <c r="AA1283">
        <f t="shared" si="129"/>
        <v>0</v>
      </c>
      <c r="AB1283" t="str">
        <f t="shared" si="130"/>
        <v>L24</v>
      </c>
      <c r="AC1283" t="str">
        <f t="shared" si="131"/>
        <v>L36</v>
      </c>
    </row>
    <row r="1284" spans="1:29">
      <c r="A1284" t="str">
        <f t="shared" si="126"/>
        <v>09-2024</v>
      </c>
      <c r="B1284" s="93">
        <v>45550</v>
      </c>
      <c r="C1284" s="90" t="s">
        <v>24</v>
      </c>
      <c r="D1284" s="90" t="s">
        <v>24</v>
      </c>
      <c r="E1284" s="90" t="s">
        <v>24</v>
      </c>
      <c r="F1284" s="90" t="s">
        <v>24</v>
      </c>
      <c r="G1284" s="90" t="s">
        <v>24</v>
      </c>
      <c r="H1284" s="90" t="s">
        <v>24</v>
      </c>
      <c r="I1284" s="90" t="s">
        <v>24</v>
      </c>
      <c r="J1284" s="90" t="s">
        <v>24</v>
      </c>
      <c r="K1284" s="90" t="s">
        <v>24</v>
      </c>
      <c r="L1284" s="90" t="s">
        <v>24</v>
      </c>
      <c r="M1284" s="90" t="s">
        <v>24</v>
      </c>
      <c r="N1284" s="90" t="s">
        <v>24</v>
      </c>
      <c r="O1284" s="90" t="s">
        <v>24</v>
      </c>
      <c r="P1284" s="90" t="s">
        <v>24</v>
      </c>
      <c r="Q1284" s="90" t="s">
        <v>24</v>
      </c>
      <c r="R1284" s="90" t="s">
        <v>24</v>
      </c>
      <c r="S1284" s="90" t="s">
        <v>24</v>
      </c>
      <c r="T1284" s="90" t="s">
        <v>24</v>
      </c>
      <c r="U1284" s="90" t="s">
        <v>24</v>
      </c>
      <c r="V1284" s="90" t="s">
        <v>24</v>
      </c>
      <c r="W1284" s="90" t="s">
        <v>24</v>
      </c>
      <c r="X1284" s="90" t="s">
        <v>24</v>
      </c>
      <c r="Y1284" t="str">
        <f t="shared" si="127"/>
        <v>09-2024</v>
      </c>
      <c r="Z1284">
        <f t="shared" si="128"/>
        <v>0</v>
      </c>
      <c r="AA1284">
        <f t="shared" si="129"/>
        <v>0</v>
      </c>
      <c r="AB1284" t="str">
        <f t="shared" si="130"/>
        <v>L24</v>
      </c>
      <c r="AC1284" t="str">
        <f t="shared" si="131"/>
        <v>L36</v>
      </c>
    </row>
    <row r="1285" spans="1:29">
      <c r="A1285" t="str">
        <f t="shared" si="126"/>
        <v>09-2024</v>
      </c>
      <c r="B1285" s="93">
        <v>45551</v>
      </c>
      <c r="C1285" s="90">
        <v>44200</v>
      </c>
      <c r="D1285" s="90">
        <v>46000</v>
      </c>
      <c r="E1285" s="90">
        <v>43600</v>
      </c>
      <c r="F1285" s="90">
        <v>39800</v>
      </c>
      <c r="G1285" s="90">
        <v>45900</v>
      </c>
      <c r="H1285" s="91" t="s">
        <v>25</v>
      </c>
      <c r="I1285" s="90">
        <v>42500</v>
      </c>
      <c r="J1285" s="90">
        <v>42900</v>
      </c>
      <c r="K1285" s="90">
        <v>44600</v>
      </c>
      <c r="L1285" s="91" t="s">
        <v>25</v>
      </c>
      <c r="M1285" s="90">
        <v>45500</v>
      </c>
      <c r="N1285" s="90">
        <v>45300</v>
      </c>
      <c r="O1285" s="90">
        <v>42500</v>
      </c>
      <c r="P1285" s="90">
        <v>42300</v>
      </c>
      <c r="Q1285" s="90">
        <v>40300</v>
      </c>
      <c r="R1285" s="90">
        <v>40700</v>
      </c>
      <c r="S1285" s="90">
        <v>40500</v>
      </c>
      <c r="T1285" s="90">
        <v>41900</v>
      </c>
      <c r="U1285" s="90">
        <v>43800</v>
      </c>
      <c r="V1285" s="90">
        <v>46500</v>
      </c>
      <c r="W1285" s="90">
        <v>46000</v>
      </c>
      <c r="X1285" s="90">
        <v>49100</v>
      </c>
      <c r="Y1285" t="str">
        <f t="shared" si="127"/>
        <v>09-2024</v>
      </c>
      <c r="Z1285">
        <f t="shared" si="128"/>
        <v>0</v>
      </c>
      <c r="AA1285">
        <f t="shared" si="129"/>
        <v>0</v>
      </c>
      <c r="AB1285" t="str">
        <f t="shared" si="130"/>
        <v>L24</v>
      </c>
      <c r="AC1285" t="str">
        <f t="shared" si="131"/>
        <v>L36</v>
      </c>
    </row>
    <row r="1286" spans="1:29">
      <c r="A1286" t="str">
        <f t="shared" si="126"/>
        <v>09-2024</v>
      </c>
      <c r="B1286" s="93">
        <v>45552</v>
      </c>
      <c r="C1286" s="90">
        <v>44000</v>
      </c>
      <c r="D1286" s="90">
        <v>45800</v>
      </c>
      <c r="E1286" s="90">
        <v>43700</v>
      </c>
      <c r="F1286" s="90">
        <v>40100</v>
      </c>
      <c r="G1286" s="90">
        <v>45900</v>
      </c>
      <c r="H1286" s="91" t="s">
        <v>25</v>
      </c>
      <c r="I1286" s="90">
        <v>42500</v>
      </c>
      <c r="J1286" s="90">
        <v>43000</v>
      </c>
      <c r="K1286" s="90">
        <v>44600</v>
      </c>
      <c r="L1286" s="91" t="s">
        <v>25</v>
      </c>
      <c r="M1286" s="90">
        <v>45500</v>
      </c>
      <c r="N1286" s="90">
        <v>45100</v>
      </c>
      <c r="O1286" s="90">
        <v>42600</v>
      </c>
      <c r="P1286" s="90">
        <v>42300</v>
      </c>
      <c r="Q1286" s="90">
        <v>40400</v>
      </c>
      <c r="R1286" s="90">
        <v>40700</v>
      </c>
      <c r="S1286" s="91" t="s">
        <v>25</v>
      </c>
      <c r="T1286" s="90">
        <v>42200</v>
      </c>
      <c r="U1286" s="90">
        <v>44000</v>
      </c>
      <c r="V1286" s="91" t="s">
        <v>25</v>
      </c>
      <c r="W1286" s="90">
        <v>46000</v>
      </c>
      <c r="X1286" s="90">
        <v>49100</v>
      </c>
      <c r="Y1286" t="str">
        <f t="shared" si="127"/>
        <v>09-2024</v>
      </c>
      <c r="Z1286">
        <f t="shared" si="128"/>
        <v>0</v>
      </c>
      <c r="AA1286">
        <f t="shared" si="129"/>
        <v>0</v>
      </c>
      <c r="AB1286" t="str">
        <f t="shared" si="130"/>
        <v>L24</v>
      </c>
      <c r="AC1286" t="str">
        <f t="shared" si="131"/>
        <v>L36</v>
      </c>
    </row>
    <row r="1287" spans="1:29">
      <c r="A1287" t="str">
        <f t="shared" si="126"/>
        <v>09-2024</v>
      </c>
      <c r="B1287" s="93">
        <v>45553</v>
      </c>
      <c r="C1287" s="90">
        <v>44000</v>
      </c>
      <c r="D1287" s="90">
        <v>45800</v>
      </c>
      <c r="E1287" s="90">
        <v>43600</v>
      </c>
      <c r="F1287" s="90">
        <v>40100</v>
      </c>
      <c r="G1287" s="90">
        <v>45900</v>
      </c>
      <c r="H1287" s="91" t="s">
        <v>25</v>
      </c>
      <c r="I1287" s="90">
        <v>42500</v>
      </c>
      <c r="J1287" s="90">
        <v>43000</v>
      </c>
      <c r="K1287" s="90">
        <v>44800</v>
      </c>
      <c r="L1287" s="91" t="s">
        <v>25</v>
      </c>
      <c r="M1287" s="90">
        <v>45400</v>
      </c>
      <c r="N1287" s="90">
        <v>45100</v>
      </c>
      <c r="O1287" s="90">
        <v>42600</v>
      </c>
      <c r="P1287" s="90">
        <v>42300</v>
      </c>
      <c r="Q1287" s="90">
        <v>40800</v>
      </c>
      <c r="R1287" s="90">
        <v>41000</v>
      </c>
      <c r="S1287" s="90">
        <v>40500</v>
      </c>
      <c r="T1287" s="90">
        <v>42200</v>
      </c>
      <c r="U1287" s="90">
        <v>44000</v>
      </c>
      <c r="V1287" s="90">
        <v>46500</v>
      </c>
      <c r="W1287" s="90">
        <v>45900</v>
      </c>
      <c r="X1287" s="90">
        <v>49000</v>
      </c>
      <c r="Y1287" t="str">
        <f t="shared" si="127"/>
        <v>09-2024</v>
      </c>
      <c r="Z1287">
        <f t="shared" si="128"/>
        <v>0</v>
      </c>
      <c r="AA1287">
        <f t="shared" si="129"/>
        <v>0</v>
      </c>
      <c r="AB1287" t="str">
        <f t="shared" si="130"/>
        <v>L24</v>
      </c>
      <c r="AC1287" t="str">
        <f t="shared" si="131"/>
        <v>L36</v>
      </c>
    </row>
    <row r="1288" spans="1:29">
      <c r="A1288" t="str">
        <f t="shared" si="126"/>
        <v>09-2024</v>
      </c>
      <c r="B1288" s="93">
        <v>45554</v>
      </c>
      <c r="C1288" s="90">
        <v>44500</v>
      </c>
      <c r="D1288" s="90">
        <v>45800</v>
      </c>
      <c r="E1288" s="90">
        <v>44100</v>
      </c>
      <c r="F1288" s="90">
        <v>40500</v>
      </c>
      <c r="G1288" s="90">
        <v>46400</v>
      </c>
      <c r="H1288" s="91" t="s">
        <v>25</v>
      </c>
      <c r="I1288" s="90">
        <v>42500</v>
      </c>
      <c r="J1288" s="90">
        <v>43600</v>
      </c>
      <c r="K1288" s="90">
        <v>45200</v>
      </c>
      <c r="L1288" s="91" t="s">
        <v>25</v>
      </c>
      <c r="M1288" s="90">
        <v>45700</v>
      </c>
      <c r="N1288" s="90">
        <v>45200</v>
      </c>
      <c r="O1288" s="90">
        <v>43100</v>
      </c>
      <c r="P1288" s="90">
        <v>42600</v>
      </c>
      <c r="Q1288" s="90">
        <v>41200</v>
      </c>
      <c r="R1288" s="90">
        <v>41500</v>
      </c>
      <c r="S1288" s="90">
        <v>40800</v>
      </c>
      <c r="T1288" s="90">
        <v>42600</v>
      </c>
      <c r="U1288" s="90">
        <v>44500</v>
      </c>
      <c r="V1288" s="90">
        <v>46500</v>
      </c>
      <c r="W1288" s="90">
        <v>45900</v>
      </c>
      <c r="X1288" s="90">
        <v>49000</v>
      </c>
      <c r="Y1288" t="str">
        <f t="shared" si="127"/>
        <v>09-2024</v>
      </c>
      <c r="Z1288">
        <f t="shared" si="128"/>
        <v>0</v>
      </c>
      <c r="AA1288">
        <f t="shared" si="129"/>
        <v>0</v>
      </c>
      <c r="AB1288" t="str">
        <f t="shared" si="130"/>
        <v>L24</v>
      </c>
      <c r="AC1288" t="str">
        <f t="shared" si="131"/>
        <v>L36</v>
      </c>
    </row>
    <row r="1289" spans="1:29">
      <c r="A1289" t="str">
        <f t="shared" si="126"/>
        <v>09-2024</v>
      </c>
      <c r="B1289" s="93">
        <v>45555</v>
      </c>
      <c r="C1289" s="90">
        <v>44700</v>
      </c>
      <c r="D1289" s="90">
        <v>46000</v>
      </c>
      <c r="E1289" s="90">
        <v>44200</v>
      </c>
      <c r="F1289" s="90">
        <v>40600</v>
      </c>
      <c r="G1289" s="90">
        <v>46700</v>
      </c>
      <c r="H1289" s="91" t="s">
        <v>25</v>
      </c>
      <c r="I1289" s="90">
        <v>42500</v>
      </c>
      <c r="J1289" s="90">
        <v>43800</v>
      </c>
      <c r="K1289" s="90">
        <v>45500</v>
      </c>
      <c r="L1289" s="91" t="s">
        <v>25</v>
      </c>
      <c r="M1289" s="90">
        <v>45800</v>
      </c>
      <c r="N1289" s="90">
        <v>45200</v>
      </c>
      <c r="O1289" s="90">
        <v>43200</v>
      </c>
      <c r="P1289" s="90">
        <v>42500</v>
      </c>
      <c r="Q1289" s="90">
        <v>41200</v>
      </c>
      <c r="R1289" s="90">
        <v>41700</v>
      </c>
      <c r="S1289" s="90">
        <v>41000</v>
      </c>
      <c r="T1289" s="90">
        <v>42700</v>
      </c>
      <c r="U1289" s="90">
        <v>44500</v>
      </c>
      <c r="V1289" s="90">
        <v>46500</v>
      </c>
      <c r="W1289" s="90">
        <v>46000</v>
      </c>
      <c r="X1289" s="90">
        <v>49000</v>
      </c>
      <c r="Y1289" t="str">
        <f t="shared" si="127"/>
        <v>09-2024</v>
      </c>
      <c r="Z1289">
        <f t="shared" si="128"/>
        <v>0</v>
      </c>
      <c r="AA1289">
        <f t="shared" si="129"/>
        <v>0</v>
      </c>
      <c r="AB1289" t="str">
        <f t="shared" si="130"/>
        <v>L24</v>
      </c>
      <c r="AC1289" t="str">
        <f t="shared" si="131"/>
        <v>L36</v>
      </c>
    </row>
    <row r="1290" spans="1:29">
      <c r="A1290" t="str">
        <f t="shared" si="126"/>
        <v>09-2024</v>
      </c>
      <c r="B1290" s="93">
        <v>45556</v>
      </c>
      <c r="C1290" s="90">
        <v>45000</v>
      </c>
      <c r="D1290" s="90">
        <v>46000</v>
      </c>
      <c r="E1290" s="90">
        <v>44800</v>
      </c>
      <c r="F1290" s="90">
        <v>41000</v>
      </c>
      <c r="G1290" s="90">
        <v>47300</v>
      </c>
      <c r="H1290" s="91" t="s">
        <v>25</v>
      </c>
      <c r="I1290" s="90">
        <v>43700</v>
      </c>
      <c r="J1290" s="90">
        <v>44000</v>
      </c>
      <c r="K1290" s="90">
        <v>45700</v>
      </c>
      <c r="L1290" s="91" t="s">
        <v>25</v>
      </c>
      <c r="M1290" s="90">
        <v>46000</v>
      </c>
      <c r="N1290" s="90">
        <v>45200</v>
      </c>
      <c r="O1290" s="90">
        <v>43700</v>
      </c>
      <c r="P1290" s="90">
        <v>42500</v>
      </c>
      <c r="Q1290" s="90">
        <v>41500</v>
      </c>
      <c r="R1290" s="90">
        <v>42200</v>
      </c>
      <c r="S1290" s="90">
        <v>41100</v>
      </c>
      <c r="T1290" s="90">
        <v>43200</v>
      </c>
      <c r="U1290" s="90">
        <v>45200</v>
      </c>
      <c r="V1290" s="90">
        <v>46500</v>
      </c>
      <c r="W1290" s="90">
        <v>46200</v>
      </c>
      <c r="X1290" s="90">
        <v>49000</v>
      </c>
      <c r="Y1290" t="str">
        <f t="shared" si="127"/>
        <v>09-2024</v>
      </c>
      <c r="Z1290">
        <f t="shared" si="128"/>
        <v>0</v>
      </c>
      <c r="AA1290">
        <f t="shared" si="129"/>
        <v>0</v>
      </c>
      <c r="AB1290" t="str">
        <f t="shared" si="130"/>
        <v>L24</v>
      </c>
      <c r="AC1290" t="str">
        <f t="shared" si="131"/>
        <v>L36</v>
      </c>
    </row>
    <row r="1291" spans="1:29">
      <c r="A1291" t="str">
        <f t="shared" si="126"/>
        <v>09-2024</v>
      </c>
      <c r="B1291" s="93">
        <v>45557</v>
      </c>
      <c r="C1291" s="90" t="s">
        <v>24</v>
      </c>
      <c r="D1291" s="90" t="s">
        <v>24</v>
      </c>
      <c r="E1291" s="90" t="s">
        <v>24</v>
      </c>
      <c r="F1291" s="90" t="s">
        <v>24</v>
      </c>
      <c r="G1291" s="90" t="s">
        <v>24</v>
      </c>
      <c r="H1291" s="90" t="s">
        <v>24</v>
      </c>
      <c r="I1291" s="90" t="s">
        <v>24</v>
      </c>
      <c r="J1291" s="90" t="s">
        <v>24</v>
      </c>
      <c r="K1291" s="90" t="s">
        <v>24</v>
      </c>
      <c r="L1291" s="90" t="s">
        <v>24</v>
      </c>
      <c r="M1291" s="90" t="s">
        <v>24</v>
      </c>
      <c r="N1291" s="90" t="s">
        <v>24</v>
      </c>
      <c r="O1291" s="90" t="s">
        <v>24</v>
      </c>
      <c r="P1291" s="90" t="s">
        <v>24</v>
      </c>
      <c r="Q1291" s="90" t="s">
        <v>24</v>
      </c>
      <c r="R1291" s="90" t="s">
        <v>24</v>
      </c>
      <c r="S1291" s="90" t="s">
        <v>24</v>
      </c>
      <c r="T1291" s="90" t="s">
        <v>24</v>
      </c>
      <c r="U1291" s="90" t="s">
        <v>24</v>
      </c>
      <c r="V1291" s="90" t="s">
        <v>24</v>
      </c>
      <c r="W1291" s="90" t="s">
        <v>24</v>
      </c>
      <c r="X1291" s="90" t="s">
        <v>24</v>
      </c>
      <c r="Y1291" t="str">
        <f t="shared" si="127"/>
        <v>09-2024</v>
      </c>
      <c r="Z1291">
        <f t="shared" si="128"/>
        <v>0</v>
      </c>
      <c r="AA1291">
        <f t="shared" si="129"/>
        <v>0</v>
      </c>
      <c r="AB1291" t="str">
        <f t="shared" si="130"/>
        <v>L24</v>
      </c>
      <c r="AC1291" t="str">
        <f t="shared" si="131"/>
        <v>L36</v>
      </c>
    </row>
    <row r="1292" spans="1:29">
      <c r="A1292" t="str">
        <f t="shared" si="126"/>
        <v>09-2024</v>
      </c>
      <c r="B1292" s="93">
        <v>45558</v>
      </c>
      <c r="C1292" s="90">
        <v>45300</v>
      </c>
      <c r="D1292" s="90">
        <v>46200</v>
      </c>
      <c r="E1292" s="90">
        <v>45100</v>
      </c>
      <c r="F1292" s="90">
        <v>41500</v>
      </c>
      <c r="G1292" s="90">
        <v>47300</v>
      </c>
      <c r="H1292" s="91" t="s">
        <v>25</v>
      </c>
      <c r="I1292" s="90">
        <v>44300</v>
      </c>
      <c r="J1292" s="90">
        <v>44200</v>
      </c>
      <c r="K1292" s="90">
        <v>46400</v>
      </c>
      <c r="L1292" s="91" t="s">
        <v>25</v>
      </c>
      <c r="M1292" s="90">
        <v>46400</v>
      </c>
      <c r="N1292" s="90">
        <v>45700</v>
      </c>
      <c r="O1292" s="90">
        <v>43800</v>
      </c>
      <c r="P1292" s="90">
        <v>42900</v>
      </c>
      <c r="Q1292" s="90">
        <v>42700</v>
      </c>
      <c r="R1292" s="90">
        <v>42900</v>
      </c>
      <c r="S1292" s="90">
        <v>41700</v>
      </c>
      <c r="T1292" s="90">
        <v>43600</v>
      </c>
      <c r="U1292" s="90">
        <v>45500</v>
      </c>
      <c r="V1292" s="90">
        <v>47000</v>
      </c>
      <c r="W1292" s="90">
        <v>46400</v>
      </c>
      <c r="X1292" s="90">
        <v>49200</v>
      </c>
      <c r="Y1292" t="str">
        <f t="shared" si="127"/>
        <v>09-2024</v>
      </c>
      <c r="Z1292">
        <f t="shared" si="128"/>
        <v>0</v>
      </c>
      <c r="AA1292">
        <f t="shared" si="129"/>
        <v>0</v>
      </c>
      <c r="AB1292" t="str">
        <f t="shared" si="130"/>
        <v>L24</v>
      </c>
      <c r="AC1292" t="str">
        <f t="shared" si="131"/>
        <v>L36</v>
      </c>
    </row>
    <row r="1293" spans="1:29">
      <c r="A1293" t="str">
        <f t="shared" si="126"/>
        <v>09-2024</v>
      </c>
      <c r="B1293" s="93">
        <v>45559</v>
      </c>
      <c r="C1293" s="90">
        <v>46000</v>
      </c>
      <c r="D1293" s="90">
        <v>46500</v>
      </c>
      <c r="E1293" s="90">
        <v>45500</v>
      </c>
      <c r="F1293" s="90">
        <v>42000</v>
      </c>
      <c r="G1293" s="90">
        <v>47300</v>
      </c>
      <c r="H1293" s="91" t="s">
        <v>25</v>
      </c>
      <c r="I1293" s="90">
        <v>44800</v>
      </c>
      <c r="J1293" s="90">
        <v>44600</v>
      </c>
      <c r="K1293" s="90">
        <v>46600</v>
      </c>
      <c r="L1293" s="91" t="s">
        <v>25</v>
      </c>
      <c r="M1293" s="90">
        <v>46900</v>
      </c>
      <c r="N1293" s="90">
        <v>46000</v>
      </c>
      <c r="O1293" s="90">
        <v>44500</v>
      </c>
      <c r="P1293" s="90">
        <v>43400</v>
      </c>
      <c r="Q1293" s="90">
        <v>43000</v>
      </c>
      <c r="R1293" s="90">
        <v>43400</v>
      </c>
      <c r="S1293" s="90">
        <v>42800</v>
      </c>
      <c r="T1293" s="90">
        <v>44100</v>
      </c>
      <c r="U1293" s="90">
        <v>46300</v>
      </c>
      <c r="V1293" s="90">
        <v>47500</v>
      </c>
      <c r="W1293" s="90">
        <v>46800</v>
      </c>
      <c r="X1293" s="90">
        <v>49500</v>
      </c>
      <c r="Y1293" t="str">
        <f t="shared" si="127"/>
        <v>09-2024</v>
      </c>
      <c r="Z1293">
        <f t="shared" si="128"/>
        <v>0</v>
      </c>
      <c r="AA1293">
        <f t="shared" si="129"/>
        <v>0</v>
      </c>
      <c r="AB1293" t="str">
        <f t="shared" si="130"/>
        <v>L24</v>
      </c>
      <c r="AC1293" t="str">
        <f t="shared" si="131"/>
        <v>L36</v>
      </c>
    </row>
    <row r="1294" spans="1:29">
      <c r="A1294" t="str">
        <f t="shared" si="126"/>
        <v>09-2024</v>
      </c>
      <c r="B1294" s="93">
        <v>45560</v>
      </c>
      <c r="C1294" s="90">
        <v>46300</v>
      </c>
      <c r="D1294" s="90">
        <v>47000</v>
      </c>
      <c r="E1294" s="90">
        <v>46400</v>
      </c>
      <c r="F1294" s="90">
        <v>42500</v>
      </c>
      <c r="G1294" s="90">
        <v>47500</v>
      </c>
      <c r="H1294" s="91" t="s">
        <v>25</v>
      </c>
      <c r="I1294" s="90">
        <v>44800</v>
      </c>
      <c r="J1294" s="90">
        <v>45100</v>
      </c>
      <c r="K1294" s="90">
        <v>47200</v>
      </c>
      <c r="L1294" s="91" t="s">
        <v>25</v>
      </c>
      <c r="M1294" s="90">
        <v>47500</v>
      </c>
      <c r="N1294" s="90">
        <v>46200</v>
      </c>
      <c r="O1294" s="90">
        <v>45000</v>
      </c>
      <c r="P1294" s="90">
        <v>43600</v>
      </c>
      <c r="Q1294" s="90">
        <v>43800</v>
      </c>
      <c r="R1294" s="90">
        <v>44000</v>
      </c>
      <c r="S1294" s="90">
        <v>43000</v>
      </c>
      <c r="T1294" s="90">
        <v>44600</v>
      </c>
      <c r="U1294" s="90">
        <v>46800</v>
      </c>
      <c r="V1294" s="90">
        <v>47500</v>
      </c>
      <c r="W1294" s="90">
        <v>47500</v>
      </c>
      <c r="X1294" s="90">
        <v>50200</v>
      </c>
      <c r="Y1294" t="str">
        <f t="shared" si="127"/>
        <v>09-2024</v>
      </c>
      <c r="Z1294">
        <f t="shared" si="128"/>
        <v>0</v>
      </c>
      <c r="AA1294">
        <f t="shared" si="129"/>
        <v>0</v>
      </c>
      <c r="AB1294" t="str">
        <f t="shared" si="130"/>
        <v>L24</v>
      </c>
      <c r="AC1294" t="str">
        <f t="shared" si="131"/>
        <v>L36</v>
      </c>
    </row>
    <row r="1295" spans="1:29">
      <c r="A1295" t="str">
        <f t="shared" si="126"/>
        <v>09-2024</v>
      </c>
      <c r="B1295" s="93">
        <v>45561</v>
      </c>
      <c r="C1295" s="90">
        <v>46500</v>
      </c>
      <c r="D1295" s="90">
        <v>47000</v>
      </c>
      <c r="E1295" s="90">
        <v>47000</v>
      </c>
      <c r="F1295" s="90">
        <v>42800</v>
      </c>
      <c r="G1295" s="90">
        <v>47900</v>
      </c>
      <c r="H1295" s="91" t="s">
        <v>25</v>
      </c>
      <c r="I1295" s="90">
        <v>44800</v>
      </c>
      <c r="J1295" s="90">
        <v>45600</v>
      </c>
      <c r="K1295" s="90">
        <v>47200</v>
      </c>
      <c r="L1295" s="91" t="s">
        <v>25</v>
      </c>
      <c r="M1295" s="90">
        <v>48000</v>
      </c>
      <c r="N1295" s="90">
        <v>46400</v>
      </c>
      <c r="O1295" s="90">
        <v>45700</v>
      </c>
      <c r="P1295" s="90">
        <v>44500</v>
      </c>
      <c r="Q1295" s="90">
        <v>44200</v>
      </c>
      <c r="R1295" s="90">
        <v>44200</v>
      </c>
      <c r="S1295" s="90">
        <v>43300</v>
      </c>
      <c r="T1295" s="90">
        <v>44900</v>
      </c>
      <c r="U1295" s="90">
        <v>47300</v>
      </c>
      <c r="V1295" s="90">
        <v>47500</v>
      </c>
      <c r="W1295" s="90">
        <v>47500</v>
      </c>
      <c r="X1295" s="90">
        <v>50500</v>
      </c>
      <c r="Y1295" t="str">
        <f t="shared" si="127"/>
        <v>09-2024</v>
      </c>
      <c r="Z1295">
        <f t="shared" si="128"/>
        <v>0</v>
      </c>
      <c r="AA1295">
        <f t="shared" si="129"/>
        <v>0</v>
      </c>
      <c r="AB1295" t="str">
        <f t="shared" si="130"/>
        <v>L24</v>
      </c>
      <c r="AC1295" t="str">
        <f t="shared" si="131"/>
        <v>L36</v>
      </c>
    </row>
    <row r="1296" spans="1:29">
      <c r="A1296" t="str">
        <f t="shared" si="126"/>
        <v>09-2024</v>
      </c>
      <c r="B1296" s="93">
        <v>45562</v>
      </c>
      <c r="C1296" s="90">
        <v>46500</v>
      </c>
      <c r="D1296" s="90">
        <v>47000</v>
      </c>
      <c r="E1296" s="90">
        <v>46800</v>
      </c>
      <c r="F1296" s="90">
        <v>42500</v>
      </c>
      <c r="G1296" s="90">
        <v>48100</v>
      </c>
      <c r="H1296" s="91" t="s">
        <v>25</v>
      </c>
      <c r="I1296" s="90">
        <v>44800</v>
      </c>
      <c r="J1296" s="90">
        <v>45500</v>
      </c>
      <c r="K1296" s="90">
        <v>47200</v>
      </c>
      <c r="L1296" s="91" t="s">
        <v>25</v>
      </c>
      <c r="M1296" s="90">
        <v>48000</v>
      </c>
      <c r="N1296" s="90">
        <v>46400</v>
      </c>
      <c r="O1296" s="90">
        <v>45500</v>
      </c>
      <c r="P1296" s="90">
        <v>44500</v>
      </c>
      <c r="Q1296" s="90">
        <v>43800</v>
      </c>
      <c r="R1296" s="90">
        <v>44000</v>
      </c>
      <c r="S1296" s="90">
        <v>43200</v>
      </c>
      <c r="T1296" s="90">
        <v>44600</v>
      </c>
      <c r="U1296" s="90">
        <v>47300</v>
      </c>
      <c r="V1296" s="90">
        <v>47500</v>
      </c>
      <c r="W1296" s="90">
        <v>47500</v>
      </c>
      <c r="X1296" s="90">
        <v>50500</v>
      </c>
      <c r="Y1296" t="str">
        <f t="shared" si="127"/>
        <v>09-2024</v>
      </c>
      <c r="Z1296">
        <f t="shared" si="128"/>
        <v>0</v>
      </c>
      <c r="AA1296">
        <f t="shared" si="129"/>
        <v>0</v>
      </c>
      <c r="AB1296" t="str">
        <f t="shared" si="130"/>
        <v>L24</v>
      </c>
      <c r="AC1296" t="str">
        <f t="shared" si="131"/>
        <v>L36</v>
      </c>
    </row>
    <row r="1297" spans="1:29">
      <c r="A1297" t="str">
        <f t="shared" si="126"/>
        <v>09-2024</v>
      </c>
      <c r="B1297" s="93">
        <v>45563</v>
      </c>
      <c r="C1297" s="90">
        <v>46500</v>
      </c>
      <c r="D1297" s="90">
        <v>47300</v>
      </c>
      <c r="E1297" s="90">
        <v>47300</v>
      </c>
      <c r="F1297" s="90">
        <v>42800</v>
      </c>
      <c r="G1297" s="90">
        <v>48100</v>
      </c>
      <c r="H1297" s="91" t="s">
        <v>25</v>
      </c>
      <c r="I1297" s="90">
        <v>44800</v>
      </c>
      <c r="J1297" s="90">
        <v>45900</v>
      </c>
      <c r="K1297" s="90">
        <v>47300</v>
      </c>
      <c r="L1297" s="91" t="s">
        <v>25</v>
      </c>
      <c r="M1297" s="90">
        <v>48100</v>
      </c>
      <c r="N1297" s="90">
        <v>46400</v>
      </c>
      <c r="O1297" s="90">
        <v>45500</v>
      </c>
      <c r="P1297" s="90">
        <v>44600</v>
      </c>
      <c r="Q1297" s="90">
        <v>44000</v>
      </c>
      <c r="R1297" s="90">
        <v>44200</v>
      </c>
      <c r="S1297" s="90">
        <v>43300</v>
      </c>
      <c r="T1297" s="90">
        <v>44900</v>
      </c>
      <c r="U1297" s="90">
        <v>47500</v>
      </c>
      <c r="V1297" s="90">
        <v>47500</v>
      </c>
      <c r="W1297" s="90">
        <v>47700</v>
      </c>
      <c r="X1297" s="90">
        <v>50900</v>
      </c>
      <c r="Y1297" t="str">
        <f t="shared" si="127"/>
        <v>09-2024</v>
      </c>
      <c r="Z1297">
        <f t="shared" si="128"/>
        <v>0</v>
      </c>
      <c r="AA1297">
        <f t="shared" si="129"/>
        <v>0</v>
      </c>
      <c r="AB1297" t="str">
        <f t="shared" si="130"/>
        <v>L24</v>
      </c>
      <c r="AC1297" t="str">
        <f t="shared" si="131"/>
        <v>L36</v>
      </c>
    </row>
    <row r="1298" spans="1:29">
      <c r="A1298" t="str">
        <f t="shared" si="126"/>
        <v>09-2024</v>
      </c>
      <c r="B1298" s="93">
        <v>45564</v>
      </c>
      <c r="C1298" s="90" t="s">
        <v>24</v>
      </c>
      <c r="D1298" s="90" t="s">
        <v>24</v>
      </c>
      <c r="E1298" s="90" t="s">
        <v>24</v>
      </c>
      <c r="F1298" s="90" t="s">
        <v>24</v>
      </c>
      <c r="G1298" s="90" t="s">
        <v>24</v>
      </c>
      <c r="H1298" s="90" t="s">
        <v>24</v>
      </c>
      <c r="I1298" s="90" t="s">
        <v>24</v>
      </c>
      <c r="J1298" s="90" t="s">
        <v>24</v>
      </c>
      <c r="K1298" s="90" t="s">
        <v>24</v>
      </c>
      <c r="L1298" s="90" t="s">
        <v>24</v>
      </c>
      <c r="M1298" s="90" t="s">
        <v>24</v>
      </c>
      <c r="N1298" s="90" t="s">
        <v>24</v>
      </c>
      <c r="O1298" s="90" t="s">
        <v>24</v>
      </c>
      <c r="P1298" s="90" t="s">
        <v>24</v>
      </c>
      <c r="Q1298" s="90" t="s">
        <v>24</v>
      </c>
      <c r="R1298" s="90" t="s">
        <v>24</v>
      </c>
      <c r="S1298" s="90" t="s">
        <v>24</v>
      </c>
      <c r="T1298" s="90" t="s">
        <v>24</v>
      </c>
      <c r="U1298" s="90" t="s">
        <v>24</v>
      </c>
      <c r="V1298" s="90" t="s">
        <v>24</v>
      </c>
      <c r="W1298" s="90" t="s">
        <v>24</v>
      </c>
      <c r="X1298" s="90" t="s">
        <v>24</v>
      </c>
      <c r="Y1298" t="str">
        <f t="shared" si="127"/>
        <v>09-2024</v>
      </c>
      <c r="Z1298">
        <f t="shared" si="128"/>
        <v>0</v>
      </c>
      <c r="AA1298">
        <f t="shared" si="129"/>
        <v>0</v>
      </c>
      <c r="AB1298" t="str">
        <f t="shared" si="130"/>
        <v>L24</v>
      </c>
      <c r="AC1298" t="str">
        <f t="shared" si="131"/>
        <v>L36</v>
      </c>
    </row>
    <row r="1299" spans="1:29">
      <c r="A1299" t="str">
        <f t="shared" si="126"/>
        <v>09-2024</v>
      </c>
      <c r="B1299" s="93">
        <v>45565</v>
      </c>
      <c r="C1299" s="90">
        <v>47300</v>
      </c>
      <c r="D1299" s="90">
        <v>47500</v>
      </c>
      <c r="E1299" s="90">
        <v>47700</v>
      </c>
      <c r="F1299" s="90">
        <v>43500</v>
      </c>
      <c r="G1299" s="90">
        <v>48900</v>
      </c>
      <c r="H1299" s="91" t="s">
        <v>25</v>
      </c>
      <c r="I1299" s="90">
        <v>47000</v>
      </c>
      <c r="J1299" s="90">
        <v>46800</v>
      </c>
      <c r="K1299" s="90">
        <v>48200</v>
      </c>
      <c r="L1299" s="91" t="s">
        <v>25</v>
      </c>
      <c r="M1299" s="90">
        <v>48300</v>
      </c>
      <c r="N1299" s="90">
        <v>47100</v>
      </c>
      <c r="O1299" s="90">
        <v>46200</v>
      </c>
      <c r="P1299" s="90">
        <v>44800</v>
      </c>
      <c r="Q1299" s="90">
        <v>45000</v>
      </c>
      <c r="R1299" s="90">
        <v>45000</v>
      </c>
      <c r="S1299" s="90">
        <v>43500</v>
      </c>
      <c r="T1299" s="90">
        <v>45600</v>
      </c>
      <c r="U1299" s="90">
        <v>48000</v>
      </c>
      <c r="V1299" s="90">
        <v>47500</v>
      </c>
      <c r="W1299" s="90">
        <v>49400</v>
      </c>
      <c r="X1299" s="90">
        <v>52500</v>
      </c>
      <c r="Y1299" t="str">
        <f t="shared" si="127"/>
        <v>09-2024</v>
      </c>
      <c r="Z1299">
        <f t="shared" si="128"/>
        <v>0</v>
      </c>
      <c r="AA1299">
        <f t="shared" si="129"/>
        <v>0</v>
      </c>
      <c r="AB1299" t="str">
        <f t="shared" si="130"/>
        <v>L24</v>
      </c>
      <c r="AC1299" t="str">
        <f t="shared" si="131"/>
        <v>L36</v>
      </c>
    </row>
    <row r="1300" spans="1:29">
      <c r="A1300" t="str">
        <f t="shared" si="126"/>
        <v>10-2024</v>
      </c>
      <c r="B1300" s="93">
        <v>45566</v>
      </c>
      <c r="C1300" s="90">
        <v>47600</v>
      </c>
      <c r="D1300" s="90">
        <v>47800</v>
      </c>
      <c r="E1300" s="90">
        <v>47800</v>
      </c>
      <c r="F1300" s="90">
        <v>43800</v>
      </c>
      <c r="G1300" s="90">
        <v>49200</v>
      </c>
      <c r="H1300" s="91" t="s">
        <v>25</v>
      </c>
      <c r="I1300" s="90">
        <v>47000</v>
      </c>
      <c r="J1300" s="90">
        <v>47000</v>
      </c>
      <c r="K1300" s="90">
        <v>48800</v>
      </c>
      <c r="L1300" s="91" t="s">
        <v>25</v>
      </c>
      <c r="M1300" s="90">
        <v>48600</v>
      </c>
      <c r="N1300" s="90">
        <v>47600</v>
      </c>
      <c r="O1300" s="90">
        <v>47000</v>
      </c>
      <c r="P1300" s="90">
        <v>44800</v>
      </c>
      <c r="Q1300" s="90">
        <v>45200</v>
      </c>
      <c r="R1300" s="90">
        <v>45400</v>
      </c>
      <c r="S1300" s="90">
        <v>43800</v>
      </c>
      <c r="T1300" s="90">
        <v>45900</v>
      </c>
      <c r="U1300" s="90">
        <v>48600</v>
      </c>
      <c r="V1300" s="90">
        <v>47500</v>
      </c>
      <c r="W1300" s="90">
        <v>49400</v>
      </c>
      <c r="X1300" s="90">
        <v>52500</v>
      </c>
      <c r="Y1300" t="str">
        <f t="shared" si="127"/>
        <v>10-2024</v>
      </c>
      <c r="Z1300">
        <f t="shared" si="128"/>
        <v>0</v>
      </c>
      <c r="AA1300" t="str">
        <f t="shared" si="129"/>
        <v>L12</v>
      </c>
      <c r="AB1300" t="str">
        <f t="shared" si="130"/>
        <v>L24</v>
      </c>
      <c r="AC1300" t="str">
        <f t="shared" si="131"/>
        <v>L36</v>
      </c>
    </row>
    <row r="1301" spans="1:29">
      <c r="A1301" t="str">
        <f t="shared" si="126"/>
        <v>10-2024</v>
      </c>
      <c r="B1301" s="93">
        <v>45567</v>
      </c>
      <c r="C1301" s="90" t="s">
        <v>24</v>
      </c>
      <c r="D1301" s="90" t="s">
        <v>24</v>
      </c>
      <c r="E1301" s="90" t="s">
        <v>24</v>
      </c>
      <c r="F1301" s="90" t="s">
        <v>24</v>
      </c>
      <c r="G1301" s="90" t="s">
        <v>24</v>
      </c>
      <c r="H1301" s="90" t="s">
        <v>24</v>
      </c>
      <c r="I1301" s="90" t="s">
        <v>24</v>
      </c>
      <c r="J1301" s="90" t="s">
        <v>24</v>
      </c>
      <c r="K1301" s="90" t="s">
        <v>24</v>
      </c>
      <c r="L1301" s="90" t="s">
        <v>24</v>
      </c>
      <c r="M1301" s="90" t="s">
        <v>24</v>
      </c>
      <c r="N1301" s="90" t="s">
        <v>24</v>
      </c>
      <c r="O1301" s="90" t="s">
        <v>24</v>
      </c>
      <c r="P1301" s="90" t="s">
        <v>24</v>
      </c>
      <c r="Q1301" s="90" t="s">
        <v>24</v>
      </c>
      <c r="R1301" s="90" t="s">
        <v>24</v>
      </c>
      <c r="S1301" s="90" t="s">
        <v>24</v>
      </c>
      <c r="T1301" s="90" t="s">
        <v>24</v>
      </c>
      <c r="U1301" s="90" t="s">
        <v>24</v>
      </c>
      <c r="V1301" s="90" t="s">
        <v>24</v>
      </c>
      <c r="W1301" s="90" t="s">
        <v>24</v>
      </c>
      <c r="X1301" s="90" t="s">
        <v>24</v>
      </c>
      <c r="Y1301" t="str">
        <f t="shared" si="127"/>
        <v>10-2024</v>
      </c>
      <c r="Z1301">
        <f t="shared" si="128"/>
        <v>0</v>
      </c>
      <c r="AA1301" t="str">
        <f t="shared" si="129"/>
        <v>L12</v>
      </c>
      <c r="AB1301" t="str">
        <f t="shared" si="130"/>
        <v>L24</v>
      </c>
      <c r="AC1301" t="str">
        <f t="shared" si="131"/>
        <v>L36</v>
      </c>
    </row>
    <row r="1302" spans="1:29">
      <c r="A1302" t="str">
        <f t="shared" ref="A1302:A1365" si="132">TEXT(B1302,"mm-YYYY")</f>
        <v>10-2024</v>
      </c>
      <c r="B1302" s="93">
        <v>45568</v>
      </c>
      <c r="C1302" s="90">
        <v>47800</v>
      </c>
      <c r="D1302" s="90">
        <v>48200</v>
      </c>
      <c r="E1302" s="90">
        <v>48500</v>
      </c>
      <c r="F1302" s="90">
        <v>44000</v>
      </c>
      <c r="G1302" s="90">
        <v>49200</v>
      </c>
      <c r="H1302" s="91" t="s">
        <v>25</v>
      </c>
      <c r="I1302" s="90">
        <v>47000</v>
      </c>
      <c r="J1302" s="90">
        <v>47000</v>
      </c>
      <c r="K1302" s="90">
        <v>49100</v>
      </c>
      <c r="L1302" s="91" t="s">
        <v>25</v>
      </c>
      <c r="M1302" s="90">
        <v>48600</v>
      </c>
      <c r="N1302" s="90">
        <v>47800</v>
      </c>
      <c r="O1302" s="90">
        <v>47400</v>
      </c>
      <c r="P1302" s="90">
        <v>44900</v>
      </c>
      <c r="Q1302" s="90">
        <v>45600</v>
      </c>
      <c r="R1302" s="90">
        <v>45700</v>
      </c>
      <c r="S1302" s="90">
        <v>44500</v>
      </c>
      <c r="T1302" s="90">
        <v>46100</v>
      </c>
      <c r="U1302" s="90">
        <v>49000</v>
      </c>
      <c r="V1302" s="90">
        <v>47500</v>
      </c>
      <c r="W1302" s="90">
        <v>49400</v>
      </c>
      <c r="X1302" s="90">
        <v>52500</v>
      </c>
      <c r="Y1302" t="str">
        <f t="shared" ref="Y1302:Y1365" si="133">TEXT(B1302,"MM-YYYY")</f>
        <v>10-2024</v>
      </c>
      <c r="Z1302">
        <f t="shared" ref="Z1302:Z1365" si="134">_xlfn.XLOOKUP(Y1302,AN:AN,AP:AP,"")</f>
        <v>0</v>
      </c>
      <c r="AA1302" t="str">
        <f t="shared" ref="AA1302:AA1365" si="135">_xlfn.XLOOKUP(Y1302,AN:AN,AQ:AQ,"")</f>
        <v>L12</v>
      </c>
      <c r="AB1302" t="str">
        <f t="shared" ref="AB1302:AB1365" si="136">_xlfn.XLOOKUP(Y1302,AN:AN,AR:AR,"")</f>
        <v>L24</v>
      </c>
      <c r="AC1302" t="str">
        <f t="shared" ref="AC1302:AC1365" si="137">_xlfn.XLOOKUP(Y1302,AN:AN,AS:AS,"")</f>
        <v>L36</v>
      </c>
    </row>
    <row r="1303" spans="1:29">
      <c r="A1303" t="str">
        <f t="shared" si="132"/>
        <v>10-2024</v>
      </c>
      <c r="B1303" s="93">
        <v>45569</v>
      </c>
      <c r="C1303" s="90">
        <v>48000</v>
      </c>
      <c r="D1303" s="90">
        <v>48200</v>
      </c>
      <c r="E1303" s="90">
        <v>48700</v>
      </c>
      <c r="F1303" s="90">
        <v>44500</v>
      </c>
      <c r="G1303" s="90">
        <v>49600</v>
      </c>
      <c r="H1303" s="91" t="s">
        <v>25</v>
      </c>
      <c r="I1303" s="90">
        <v>47000</v>
      </c>
      <c r="J1303" s="90">
        <v>47500</v>
      </c>
      <c r="K1303" s="90">
        <v>49600</v>
      </c>
      <c r="L1303" s="91" t="s">
        <v>25</v>
      </c>
      <c r="M1303" s="90">
        <v>49000</v>
      </c>
      <c r="N1303" s="90">
        <v>48600</v>
      </c>
      <c r="O1303" s="90">
        <v>48200</v>
      </c>
      <c r="P1303" s="90">
        <v>45000</v>
      </c>
      <c r="Q1303" s="90">
        <v>45800</v>
      </c>
      <c r="R1303" s="90">
        <v>46100</v>
      </c>
      <c r="S1303" s="90">
        <v>44800</v>
      </c>
      <c r="T1303" s="90">
        <v>46600</v>
      </c>
      <c r="U1303" s="90">
        <v>49300</v>
      </c>
      <c r="V1303" s="90">
        <v>47500</v>
      </c>
      <c r="W1303" s="90">
        <v>49800</v>
      </c>
      <c r="X1303" s="90">
        <v>53000</v>
      </c>
      <c r="Y1303" t="str">
        <f t="shared" si="133"/>
        <v>10-2024</v>
      </c>
      <c r="Z1303">
        <f t="shared" si="134"/>
        <v>0</v>
      </c>
      <c r="AA1303" t="str">
        <f t="shared" si="135"/>
        <v>L12</v>
      </c>
      <c r="AB1303" t="str">
        <f t="shared" si="136"/>
        <v>L24</v>
      </c>
      <c r="AC1303" t="str">
        <f t="shared" si="137"/>
        <v>L36</v>
      </c>
    </row>
    <row r="1304" spans="1:29">
      <c r="A1304" t="str">
        <f t="shared" si="132"/>
        <v>10-2024</v>
      </c>
      <c r="B1304" s="93">
        <v>45570</v>
      </c>
      <c r="C1304" s="90">
        <v>48000</v>
      </c>
      <c r="D1304" s="90">
        <v>48200</v>
      </c>
      <c r="E1304" s="90">
        <v>48700</v>
      </c>
      <c r="F1304" s="90">
        <v>44800</v>
      </c>
      <c r="G1304" s="90">
        <v>49600</v>
      </c>
      <c r="H1304" s="91" t="s">
        <v>25</v>
      </c>
      <c r="I1304" s="90">
        <v>47000</v>
      </c>
      <c r="J1304" s="90">
        <v>47500</v>
      </c>
      <c r="K1304" s="90">
        <v>49600</v>
      </c>
      <c r="L1304" s="91" t="s">
        <v>25</v>
      </c>
      <c r="M1304" s="90">
        <v>49000</v>
      </c>
      <c r="N1304" s="90">
        <v>49000</v>
      </c>
      <c r="O1304" s="90">
        <v>47800</v>
      </c>
      <c r="P1304" s="90">
        <v>45200</v>
      </c>
      <c r="Q1304" s="90">
        <v>45800</v>
      </c>
      <c r="R1304" s="90">
        <v>45800</v>
      </c>
      <c r="S1304" s="90">
        <v>44900</v>
      </c>
      <c r="T1304" s="90">
        <v>46900</v>
      </c>
      <c r="U1304" s="90">
        <v>49100</v>
      </c>
      <c r="V1304" s="90">
        <v>47500</v>
      </c>
      <c r="W1304" s="90">
        <v>49800</v>
      </c>
      <c r="X1304" s="90">
        <v>53000</v>
      </c>
      <c r="Y1304" t="str">
        <f t="shared" si="133"/>
        <v>10-2024</v>
      </c>
      <c r="Z1304">
        <f t="shared" si="134"/>
        <v>0</v>
      </c>
      <c r="AA1304" t="str">
        <f t="shared" si="135"/>
        <v>L12</v>
      </c>
      <c r="AB1304" t="str">
        <f t="shared" si="136"/>
        <v>L24</v>
      </c>
      <c r="AC1304" t="str">
        <f t="shared" si="137"/>
        <v>L36</v>
      </c>
    </row>
    <row r="1305" spans="1:29">
      <c r="A1305" t="str">
        <f t="shared" si="132"/>
        <v>10-2024</v>
      </c>
      <c r="B1305" s="93">
        <v>45571</v>
      </c>
      <c r="C1305" s="90" t="s">
        <v>24</v>
      </c>
      <c r="D1305" s="90" t="s">
        <v>24</v>
      </c>
      <c r="E1305" s="90" t="s">
        <v>24</v>
      </c>
      <c r="F1305" s="90" t="s">
        <v>24</v>
      </c>
      <c r="G1305" s="90" t="s">
        <v>24</v>
      </c>
      <c r="H1305" s="90" t="s">
        <v>24</v>
      </c>
      <c r="I1305" s="90" t="s">
        <v>24</v>
      </c>
      <c r="J1305" s="90" t="s">
        <v>24</v>
      </c>
      <c r="K1305" s="90" t="s">
        <v>24</v>
      </c>
      <c r="L1305" s="90" t="s">
        <v>24</v>
      </c>
      <c r="M1305" s="90" t="s">
        <v>24</v>
      </c>
      <c r="N1305" s="90" t="s">
        <v>24</v>
      </c>
      <c r="O1305" s="90" t="s">
        <v>24</v>
      </c>
      <c r="P1305" s="90" t="s">
        <v>24</v>
      </c>
      <c r="Q1305" s="90" t="s">
        <v>24</v>
      </c>
      <c r="R1305" s="90" t="s">
        <v>24</v>
      </c>
      <c r="S1305" s="90" t="s">
        <v>24</v>
      </c>
      <c r="T1305" s="90" t="s">
        <v>24</v>
      </c>
      <c r="U1305" s="90" t="s">
        <v>24</v>
      </c>
      <c r="V1305" s="90" t="s">
        <v>24</v>
      </c>
      <c r="W1305" s="90" t="s">
        <v>24</v>
      </c>
      <c r="X1305" s="90" t="s">
        <v>24</v>
      </c>
      <c r="Y1305" t="str">
        <f t="shared" si="133"/>
        <v>10-2024</v>
      </c>
      <c r="Z1305">
        <f t="shared" si="134"/>
        <v>0</v>
      </c>
      <c r="AA1305" t="str">
        <f t="shared" si="135"/>
        <v>L12</v>
      </c>
      <c r="AB1305" t="str">
        <f t="shared" si="136"/>
        <v>L24</v>
      </c>
      <c r="AC1305" t="str">
        <f t="shared" si="137"/>
        <v>L36</v>
      </c>
    </row>
    <row r="1306" spans="1:29">
      <c r="A1306" t="str">
        <f t="shared" si="132"/>
        <v>10-2024</v>
      </c>
      <c r="B1306" s="93">
        <v>45572</v>
      </c>
      <c r="C1306" s="90">
        <v>48000</v>
      </c>
      <c r="D1306" s="90">
        <v>48500</v>
      </c>
      <c r="E1306" s="90">
        <v>48800</v>
      </c>
      <c r="F1306" s="90">
        <v>44700</v>
      </c>
      <c r="G1306" s="90">
        <v>49700</v>
      </c>
      <c r="H1306" s="91" t="s">
        <v>25</v>
      </c>
      <c r="I1306" s="90">
        <v>47000</v>
      </c>
      <c r="J1306" s="90">
        <v>47400</v>
      </c>
      <c r="K1306" s="90">
        <v>50000</v>
      </c>
      <c r="L1306" s="91" t="s">
        <v>25</v>
      </c>
      <c r="M1306" s="90">
        <v>48800</v>
      </c>
      <c r="N1306" s="90">
        <v>49700</v>
      </c>
      <c r="O1306" s="90">
        <v>47600</v>
      </c>
      <c r="P1306" s="90">
        <v>45600</v>
      </c>
      <c r="Q1306" s="90">
        <v>45700</v>
      </c>
      <c r="R1306" s="90">
        <v>46000</v>
      </c>
      <c r="S1306" s="90">
        <v>45000</v>
      </c>
      <c r="T1306" s="90">
        <v>46800</v>
      </c>
      <c r="U1306" s="90">
        <v>49100</v>
      </c>
      <c r="V1306" s="90">
        <v>47500</v>
      </c>
      <c r="W1306" s="90">
        <v>49800</v>
      </c>
      <c r="X1306" s="90">
        <v>53000</v>
      </c>
      <c r="Y1306" t="str">
        <f t="shared" si="133"/>
        <v>10-2024</v>
      </c>
      <c r="Z1306">
        <f t="shared" si="134"/>
        <v>0</v>
      </c>
      <c r="AA1306" t="str">
        <f t="shared" si="135"/>
        <v>L12</v>
      </c>
      <c r="AB1306" t="str">
        <f t="shared" si="136"/>
        <v>L24</v>
      </c>
      <c r="AC1306" t="str">
        <f t="shared" si="137"/>
        <v>L36</v>
      </c>
    </row>
    <row r="1307" spans="1:29">
      <c r="A1307" t="str">
        <f t="shared" si="132"/>
        <v>10-2024</v>
      </c>
      <c r="B1307" s="93">
        <v>45573</v>
      </c>
      <c r="C1307" s="90">
        <v>48200</v>
      </c>
      <c r="D1307" s="90">
        <v>48500</v>
      </c>
      <c r="E1307" s="90">
        <v>49000</v>
      </c>
      <c r="F1307" s="90">
        <v>45000</v>
      </c>
      <c r="G1307" s="90">
        <v>49700</v>
      </c>
      <c r="H1307" s="91" t="s">
        <v>25</v>
      </c>
      <c r="I1307" s="90">
        <v>46800</v>
      </c>
      <c r="J1307" s="90">
        <v>47400</v>
      </c>
      <c r="K1307" s="90">
        <v>50000</v>
      </c>
      <c r="L1307" s="91" t="s">
        <v>25</v>
      </c>
      <c r="M1307" s="90">
        <v>48900</v>
      </c>
      <c r="N1307" s="90">
        <v>49700</v>
      </c>
      <c r="O1307" s="90">
        <v>48200</v>
      </c>
      <c r="P1307" s="90">
        <v>45600</v>
      </c>
      <c r="Q1307" s="90">
        <v>45900</v>
      </c>
      <c r="R1307" s="90">
        <v>46300</v>
      </c>
      <c r="S1307" s="90">
        <v>45500</v>
      </c>
      <c r="T1307" s="90">
        <v>47100</v>
      </c>
      <c r="U1307" s="90">
        <v>49300</v>
      </c>
      <c r="V1307" s="90">
        <v>47500</v>
      </c>
      <c r="W1307" s="90">
        <v>49800</v>
      </c>
      <c r="X1307" s="90">
        <v>53000</v>
      </c>
      <c r="Y1307" t="str">
        <f t="shared" si="133"/>
        <v>10-2024</v>
      </c>
      <c r="Z1307">
        <f t="shared" si="134"/>
        <v>0</v>
      </c>
      <c r="AA1307" t="str">
        <f t="shared" si="135"/>
        <v>L12</v>
      </c>
      <c r="AB1307" t="str">
        <f t="shared" si="136"/>
        <v>L24</v>
      </c>
      <c r="AC1307" t="str">
        <f t="shared" si="137"/>
        <v>L36</v>
      </c>
    </row>
    <row r="1308" spans="1:29">
      <c r="A1308" t="str">
        <f t="shared" si="132"/>
        <v>10-2024</v>
      </c>
      <c r="B1308" s="93">
        <v>45574</v>
      </c>
      <c r="C1308" s="90">
        <v>48200</v>
      </c>
      <c r="D1308" s="90">
        <v>48500</v>
      </c>
      <c r="E1308" s="90">
        <v>48700</v>
      </c>
      <c r="F1308" s="90">
        <v>44700</v>
      </c>
      <c r="G1308" s="90">
        <v>49700</v>
      </c>
      <c r="H1308" s="91" t="s">
        <v>25</v>
      </c>
      <c r="I1308" s="90">
        <v>46800</v>
      </c>
      <c r="J1308" s="90">
        <v>47200</v>
      </c>
      <c r="K1308" s="90">
        <v>50000</v>
      </c>
      <c r="L1308" s="91" t="s">
        <v>25</v>
      </c>
      <c r="M1308" s="90">
        <v>48900</v>
      </c>
      <c r="N1308" s="90">
        <v>49600</v>
      </c>
      <c r="O1308" s="90">
        <v>47800</v>
      </c>
      <c r="P1308" s="90">
        <v>45600</v>
      </c>
      <c r="Q1308" s="90">
        <v>45600</v>
      </c>
      <c r="R1308" s="90">
        <v>45800</v>
      </c>
      <c r="S1308" s="90">
        <v>45500</v>
      </c>
      <c r="T1308" s="90">
        <v>46800</v>
      </c>
      <c r="U1308" s="90">
        <v>49100</v>
      </c>
      <c r="V1308" s="90">
        <v>47500</v>
      </c>
      <c r="W1308" s="90">
        <v>49800</v>
      </c>
      <c r="X1308" s="90">
        <v>53000</v>
      </c>
      <c r="Y1308" t="str">
        <f t="shared" si="133"/>
        <v>10-2024</v>
      </c>
      <c r="Z1308">
        <f t="shared" si="134"/>
        <v>0</v>
      </c>
      <c r="AA1308" t="str">
        <f t="shared" si="135"/>
        <v>L12</v>
      </c>
      <c r="AB1308" t="str">
        <f t="shared" si="136"/>
        <v>L24</v>
      </c>
      <c r="AC1308" t="str">
        <f t="shared" si="137"/>
        <v>L36</v>
      </c>
    </row>
    <row r="1309" spans="1:29">
      <c r="A1309" t="str">
        <f t="shared" si="132"/>
        <v>10-2024</v>
      </c>
      <c r="B1309" s="93">
        <v>45575</v>
      </c>
      <c r="C1309" s="90">
        <v>47800</v>
      </c>
      <c r="D1309" s="90">
        <v>48500</v>
      </c>
      <c r="E1309" s="90">
        <v>48600</v>
      </c>
      <c r="F1309" s="91" t="s">
        <v>25</v>
      </c>
      <c r="G1309" s="90">
        <v>49400</v>
      </c>
      <c r="H1309" s="91" t="s">
        <v>25</v>
      </c>
      <c r="I1309" s="90">
        <v>46800</v>
      </c>
      <c r="J1309" s="90">
        <v>46900</v>
      </c>
      <c r="K1309" s="90">
        <v>49500</v>
      </c>
      <c r="L1309" s="91" t="s">
        <v>25</v>
      </c>
      <c r="M1309" s="90">
        <v>48800</v>
      </c>
      <c r="N1309" s="90">
        <v>48900</v>
      </c>
      <c r="O1309" s="90">
        <v>47600</v>
      </c>
      <c r="P1309" s="90">
        <v>45200</v>
      </c>
      <c r="Q1309" s="90">
        <v>45100</v>
      </c>
      <c r="R1309" s="90">
        <v>45300</v>
      </c>
      <c r="S1309" s="90">
        <v>45200</v>
      </c>
      <c r="T1309" s="91" t="s">
        <v>25</v>
      </c>
      <c r="U1309" s="90">
        <v>48700</v>
      </c>
      <c r="V1309" s="90">
        <v>47500</v>
      </c>
      <c r="W1309" s="90">
        <v>49800</v>
      </c>
      <c r="X1309" s="90">
        <v>53000</v>
      </c>
      <c r="Y1309" t="str">
        <f t="shared" si="133"/>
        <v>10-2024</v>
      </c>
      <c r="Z1309">
        <f t="shared" si="134"/>
        <v>0</v>
      </c>
      <c r="AA1309" t="str">
        <f t="shared" si="135"/>
        <v>L12</v>
      </c>
      <c r="AB1309" t="str">
        <f t="shared" si="136"/>
        <v>L24</v>
      </c>
      <c r="AC1309" t="str">
        <f t="shared" si="137"/>
        <v>L36</v>
      </c>
    </row>
    <row r="1310" spans="1:29">
      <c r="A1310" t="str">
        <f t="shared" si="132"/>
        <v>10-2024</v>
      </c>
      <c r="B1310" s="93">
        <v>45576</v>
      </c>
      <c r="C1310" s="90">
        <v>47800</v>
      </c>
      <c r="D1310" s="90">
        <v>48300</v>
      </c>
      <c r="E1310" s="90">
        <v>48500</v>
      </c>
      <c r="F1310" s="91" t="s">
        <v>25</v>
      </c>
      <c r="G1310" s="90">
        <v>49400</v>
      </c>
      <c r="H1310" s="91" t="s">
        <v>25</v>
      </c>
      <c r="I1310" s="90">
        <v>46800</v>
      </c>
      <c r="J1310" s="90">
        <v>46800</v>
      </c>
      <c r="K1310" s="90">
        <v>49300</v>
      </c>
      <c r="L1310" s="91" t="s">
        <v>25</v>
      </c>
      <c r="M1310" s="90">
        <v>48700</v>
      </c>
      <c r="N1310" s="90">
        <v>48600</v>
      </c>
      <c r="O1310" s="90">
        <v>47300</v>
      </c>
      <c r="P1310" s="90">
        <v>45200</v>
      </c>
      <c r="Q1310" s="90">
        <v>44300</v>
      </c>
      <c r="R1310" s="90">
        <v>44500</v>
      </c>
      <c r="S1310" s="90">
        <v>45000</v>
      </c>
      <c r="T1310" s="91" t="s">
        <v>25</v>
      </c>
      <c r="U1310" s="90">
        <v>48200</v>
      </c>
      <c r="V1310" s="90">
        <v>48000</v>
      </c>
      <c r="W1310" s="90">
        <v>49800</v>
      </c>
      <c r="X1310" s="90">
        <v>53000</v>
      </c>
      <c r="Y1310" t="str">
        <f t="shared" si="133"/>
        <v>10-2024</v>
      </c>
      <c r="Z1310">
        <f t="shared" si="134"/>
        <v>0</v>
      </c>
      <c r="AA1310" t="str">
        <f t="shared" si="135"/>
        <v>L12</v>
      </c>
      <c r="AB1310" t="str">
        <f t="shared" si="136"/>
        <v>L24</v>
      </c>
      <c r="AC1310" t="str">
        <f t="shared" si="137"/>
        <v>L36</v>
      </c>
    </row>
    <row r="1311" spans="1:29">
      <c r="A1311" t="str">
        <f t="shared" si="132"/>
        <v>10-2024</v>
      </c>
      <c r="B1311" s="93">
        <v>45577</v>
      </c>
      <c r="C1311" s="90" t="s">
        <v>24</v>
      </c>
      <c r="D1311" s="90" t="s">
        <v>24</v>
      </c>
      <c r="E1311" s="90" t="s">
        <v>24</v>
      </c>
      <c r="F1311" s="90" t="s">
        <v>24</v>
      </c>
      <c r="G1311" s="90" t="s">
        <v>24</v>
      </c>
      <c r="H1311" s="90" t="s">
        <v>24</v>
      </c>
      <c r="I1311" s="90" t="s">
        <v>24</v>
      </c>
      <c r="J1311" s="90" t="s">
        <v>24</v>
      </c>
      <c r="K1311" s="90" t="s">
        <v>24</v>
      </c>
      <c r="L1311" s="90" t="s">
        <v>24</v>
      </c>
      <c r="M1311" s="90" t="s">
        <v>24</v>
      </c>
      <c r="N1311" s="90" t="s">
        <v>24</v>
      </c>
      <c r="O1311" s="90" t="s">
        <v>24</v>
      </c>
      <c r="P1311" s="90" t="s">
        <v>24</v>
      </c>
      <c r="Q1311" s="90" t="s">
        <v>24</v>
      </c>
      <c r="R1311" s="90" t="s">
        <v>24</v>
      </c>
      <c r="S1311" s="90" t="s">
        <v>24</v>
      </c>
      <c r="T1311" s="90" t="s">
        <v>24</v>
      </c>
      <c r="U1311" s="90" t="s">
        <v>24</v>
      </c>
      <c r="V1311" s="90" t="s">
        <v>24</v>
      </c>
      <c r="W1311" s="90" t="s">
        <v>24</v>
      </c>
      <c r="X1311" s="90" t="s">
        <v>24</v>
      </c>
      <c r="Y1311" t="str">
        <f t="shared" si="133"/>
        <v>10-2024</v>
      </c>
      <c r="Z1311">
        <f t="shared" si="134"/>
        <v>0</v>
      </c>
      <c r="AA1311" t="str">
        <f t="shared" si="135"/>
        <v>L12</v>
      </c>
      <c r="AB1311" t="str">
        <f t="shared" si="136"/>
        <v>L24</v>
      </c>
      <c r="AC1311" t="str">
        <f t="shared" si="137"/>
        <v>L36</v>
      </c>
    </row>
    <row r="1312" spans="1:29">
      <c r="A1312" t="str">
        <f t="shared" si="132"/>
        <v>10-2024</v>
      </c>
      <c r="B1312" s="93">
        <v>45578</v>
      </c>
      <c r="C1312" s="90" t="s">
        <v>24</v>
      </c>
      <c r="D1312" s="90" t="s">
        <v>24</v>
      </c>
      <c r="E1312" s="90" t="s">
        <v>24</v>
      </c>
      <c r="F1312" s="90" t="s">
        <v>24</v>
      </c>
      <c r="G1312" s="90" t="s">
        <v>24</v>
      </c>
      <c r="H1312" s="90" t="s">
        <v>24</v>
      </c>
      <c r="I1312" s="90" t="s">
        <v>24</v>
      </c>
      <c r="J1312" s="90" t="s">
        <v>24</v>
      </c>
      <c r="K1312" s="90" t="s">
        <v>24</v>
      </c>
      <c r="L1312" s="90" t="s">
        <v>24</v>
      </c>
      <c r="M1312" s="90" t="s">
        <v>24</v>
      </c>
      <c r="N1312" s="90" t="s">
        <v>24</v>
      </c>
      <c r="O1312" s="90" t="s">
        <v>24</v>
      </c>
      <c r="P1312" s="90" t="s">
        <v>24</v>
      </c>
      <c r="Q1312" s="90" t="s">
        <v>24</v>
      </c>
      <c r="R1312" s="90" t="s">
        <v>24</v>
      </c>
      <c r="S1312" s="90" t="s">
        <v>24</v>
      </c>
      <c r="T1312" s="90" t="s">
        <v>24</v>
      </c>
      <c r="U1312" s="90" t="s">
        <v>24</v>
      </c>
      <c r="V1312" s="90" t="s">
        <v>24</v>
      </c>
      <c r="W1312" s="90" t="s">
        <v>24</v>
      </c>
      <c r="X1312" s="90" t="s">
        <v>24</v>
      </c>
      <c r="Y1312" t="str">
        <f t="shared" si="133"/>
        <v>10-2024</v>
      </c>
      <c r="Z1312">
        <f t="shared" si="134"/>
        <v>0</v>
      </c>
      <c r="AA1312" t="str">
        <f t="shared" si="135"/>
        <v>L12</v>
      </c>
      <c r="AB1312" t="str">
        <f t="shared" si="136"/>
        <v>L24</v>
      </c>
      <c r="AC1312" t="str">
        <f t="shared" si="137"/>
        <v>L36</v>
      </c>
    </row>
    <row r="1313" spans="1:29">
      <c r="A1313" t="str">
        <f t="shared" si="132"/>
        <v>10-2024</v>
      </c>
      <c r="B1313" s="93">
        <v>45579</v>
      </c>
      <c r="C1313" s="90">
        <v>47600</v>
      </c>
      <c r="D1313" s="90">
        <v>48300</v>
      </c>
      <c r="E1313" s="90">
        <v>49000</v>
      </c>
      <c r="F1313" s="90">
        <v>44800</v>
      </c>
      <c r="G1313" s="90">
        <v>49400</v>
      </c>
      <c r="H1313" s="91" t="s">
        <v>25</v>
      </c>
      <c r="I1313" s="90">
        <v>46500</v>
      </c>
      <c r="J1313" s="90">
        <v>47000</v>
      </c>
      <c r="K1313" s="90">
        <v>49300</v>
      </c>
      <c r="L1313" s="91" t="s">
        <v>25</v>
      </c>
      <c r="M1313" s="90">
        <v>49000</v>
      </c>
      <c r="N1313" s="90">
        <v>48800</v>
      </c>
      <c r="O1313" s="90">
        <v>47600</v>
      </c>
      <c r="P1313" s="90">
        <v>45200</v>
      </c>
      <c r="Q1313" s="90">
        <v>44800</v>
      </c>
      <c r="R1313" s="90">
        <v>44900</v>
      </c>
      <c r="S1313" s="90">
        <v>45000</v>
      </c>
      <c r="T1313" s="90">
        <v>46900</v>
      </c>
      <c r="U1313" s="90">
        <v>48200</v>
      </c>
      <c r="V1313" s="90">
        <v>48000</v>
      </c>
      <c r="W1313" s="90">
        <v>49800</v>
      </c>
      <c r="X1313" s="90">
        <v>53000</v>
      </c>
      <c r="Y1313" t="str">
        <f t="shared" si="133"/>
        <v>10-2024</v>
      </c>
      <c r="Z1313">
        <f t="shared" si="134"/>
        <v>0</v>
      </c>
      <c r="AA1313" t="str">
        <f t="shared" si="135"/>
        <v>L12</v>
      </c>
      <c r="AB1313" t="str">
        <f t="shared" si="136"/>
        <v>L24</v>
      </c>
      <c r="AC1313" t="str">
        <f t="shared" si="137"/>
        <v>L36</v>
      </c>
    </row>
    <row r="1314" spans="1:29">
      <c r="A1314" t="str">
        <f t="shared" si="132"/>
        <v>10-2024</v>
      </c>
      <c r="B1314" s="93">
        <v>45580</v>
      </c>
      <c r="C1314" s="90">
        <v>47400</v>
      </c>
      <c r="D1314" s="90">
        <v>48000</v>
      </c>
      <c r="E1314" s="90">
        <v>49000</v>
      </c>
      <c r="F1314" s="90">
        <v>44500</v>
      </c>
      <c r="G1314" s="90">
        <v>49400</v>
      </c>
      <c r="H1314" s="91" t="s">
        <v>25</v>
      </c>
      <c r="I1314" s="90">
        <v>46500</v>
      </c>
      <c r="J1314" s="90">
        <v>47000</v>
      </c>
      <c r="K1314" s="90">
        <v>49300</v>
      </c>
      <c r="L1314" s="91" t="s">
        <v>25</v>
      </c>
      <c r="M1314" s="90">
        <v>49000</v>
      </c>
      <c r="N1314" s="90">
        <v>48800</v>
      </c>
      <c r="O1314" s="90">
        <v>47600</v>
      </c>
      <c r="P1314" s="90">
        <v>44600</v>
      </c>
      <c r="Q1314" s="90">
        <v>44400</v>
      </c>
      <c r="R1314" s="90">
        <v>44800</v>
      </c>
      <c r="S1314" s="90">
        <v>44800</v>
      </c>
      <c r="T1314" s="90">
        <v>46600</v>
      </c>
      <c r="U1314" s="90">
        <v>48200</v>
      </c>
      <c r="V1314" s="90">
        <v>49000</v>
      </c>
      <c r="W1314" s="90">
        <v>49800</v>
      </c>
      <c r="X1314" s="90">
        <v>53000</v>
      </c>
      <c r="Y1314" t="str">
        <f t="shared" si="133"/>
        <v>10-2024</v>
      </c>
      <c r="Z1314">
        <f t="shared" si="134"/>
        <v>0</v>
      </c>
      <c r="AA1314" t="str">
        <f t="shared" si="135"/>
        <v>L12</v>
      </c>
      <c r="AB1314" t="str">
        <f t="shared" si="136"/>
        <v>L24</v>
      </c>
      <c r="AC1314" t="str">
        <f t="shared" si="137"/>
        <v>L36</v>
      </c>
    </row>
    <row r="1315" spans="1:29">
      <c r="A1315" t="str">
        <f t="shared" si="132"/>
        <v>10-2024</v>
      </c>
      <c r="B1315" s="93">
        <v>45581</v>
      </c>
      <c r="C1315" s="90">
        <v>47200</v>
      </c>
      <c r="D1315" s="90">
        <v>48000</v>
      </c>
      <c r="E1315" s="90">
        <v>48700</v>
      </c>
      <c r="F1315" s="90">
        <v>44900</v>
      </c>
      <c r="G1315" s="90">
        <v>49400</v>
      </c>
      <c r="H1315" s="91" t="s">
        <v>25</v>
      </c>
      <c r="I1315" s="90">
        <v>46500</v>
      </c>
      <c r="J1315" s="90">
        <v>46900</v>
      </c>
      <c r="K1315" s="90">
        <v>49300</v>
      </c>
      <c r="L1315" s="91" t="s">
        <v>25</v>
      </c>
      <c r="M1315" s="90">
        <v>49000</v>
      </c>
      <c r="N1315" s="90">
        <v>48800</v>
      </c>
      <c r="O1315" s="90">
        <v>47600</v>
      </c>
      <c r="P1315" s="90">
        <v>44500</v>
      </c>
      <c r="Q1315" s="90">
        <v>44300</v>
      </c>
      <c r="R1315" s="90">
        <v>44700</v>
      </c>
      <c r="S1315" s="90">
        <v>44600</v>
      </c>
      <c r="T1315" s="90">
        <v>47000</v>
      </c>
      <c r="U1315" s="90">
        <v>48000</v>
      </c>
      <c r="V1315" s="90">
        <v>49000</v>
      </c>
      <c r="W1315" s="90">
        <v>49600</v>
      </c>
      <c r="X1315" s="90">
        <v>53000</v>
      </c>
      <c r="Y1315" t="str">
        <f t="shared" si="133"/>
        <v>10-2024</v>
      </c>
      <c r="Z1315">
        <f t="shared" si="134"/>
        <v>0</v>
      </c>
      <c r="AA1315" t="str">
        <f t="shared" si="135"/>
        <v>L12</v>
      </c>
      <c r="AB1315" t="str">
        <f t="shared" si="136"/>
        <v>L24</v>
      </c>
      <c r="AC1315" t="str">
        <f t="shared" si="137"/>
        <v>L36</v>
      </c>
    </row>
    <row r="1316" spans="1:29">
      <c r="A1316" t="str">
        <f t="shared" si="132"/>
        <v>10-2024</v>
      </c>
      <c r="B1316" s="93">
        <v>45582</v>
      </c>
      <c r="C1316" s="90">
        <v>47200</v>
      </c>
      <c r="D1316" s="90">
        <v>48000</v>
      </c>
      <c r="E1316" s="90">
        <v>48400</v>
      </c>
      <c r="F1316" s="90">
        <v>44500</v>
      </c>
      <c r="G1316" s="90">
        <v>49200</v>
      </c>
      <c r="H1316" s="91" t="s">
        <v>25</v>
      </c>
      <c r="I1316" s="90">
        <v>46300</v>
      </c>
      <c r="J1316" s="90">
        <v>46600</v>
      </c>
      <c r="K1316" s="90">
        <v>49300</v>
      </c>
      <c r="L1316" s="91" t="s">
        <v>25</v>
      </c>
      <c r="M1316" s="90">
        <v>48800</v>
      </c>
      <c r="N1316" s="90">
        <v>48500</v>
      </c>
      <c r="O1316" s="90">
        <v>47500</v>
      </c>
      <c r="P1316" s="90">
        <v>44500</v>
      </c>
      <c r="Q1316" s="90">
        <v>44000</v>
      </c>
      <c r="R1316" s="90">
        <v>44500</v>
      </c>
      <c r="S1316" s="90">
        <v>44600</v>
      </c>
      <c r="T1316" s="90">
        <v>46600</v>
      </c>
      <c r="U1316" s="90">
        <v>47800</v>
      </c>
      <c r="V1316" s="90">
        <v>49500</v>
      </c>
      <c r="W1316" s="90">
        <v>49600</v>
      </c>
      <c r="X1316" s="90">
        <v>53000</v>
      </c>
      <c r="Y1316" t="str">
        <f t="shared" si="133"/>
        <v>10-2024</v>
      </c>
      <c r="Z1316">
        <f t="shared" si="134"/>
        <v>0</v>
      </c>
      <c r="AA1316" t="str">
        <f t="shared" si="135"/>
        <v>L12</v>
      </c>
      <c r="AB1316" t="str">
        <f t="shared" si="136"/>
        <v>L24</v>
      </c>
      <c r="AC1316" t="str">
        <f t="shared" si="137"/>
        <v>L36</v>
      </c>
    </row>
    <row r="1317" spans="1:29">
      <c r="A1317" t="str">
        <f t="shared" si="132"/>
        <v>10-2024</v>
      </c>
      <c r="B1317" s="93">
        <v>45583</v>
      </c>
      <c r="C1317" s="90">
        <v>47200</v>
      </c>
      <c r="D1317" s="90">
        <v>47800</v>
      </c>
      <c r="E1317" s="90">
        <v>48500</v>
      </c>
      <c r="F1317" s="90">
        <v>44500</v>
      </c>
      <c r="G1317" s="90">
        <v>48700</v>
      </c>
      <c r="H1317" s="91" t="s">
        <v>25</v>
      </c>
      <c r="I1317" s="90">
        <v>45800</v>
      </c>
      <c r="J1317" s="90">
        <v>46600</v>
      </c>
      <c r="K1317" s="90">
        <v>49000</v>
      </c>
      <c r="L1317" s="91" t="s">
        <v>25</v>
      </c>
      <c r="M1317" s="90">
        <v>48800</v>
      </c>
      <c r="N1317" s="90">
        <v>48000</v>
      </c>
      <c r="O1317" s="90">
        <v>47600</v>
      </c>
      <c r="P1317" s="90">
        <v>44500</v>
      </c>
      <c r="Q1317" s="90">
        <v>43900</v>
      </c>
      <c r="R1317" s="90">
        <v>44500</v>
      </c>
      <c r="S1317" s="90">
        <v>44600</v>
      </c>
      <c r="T1317" s="90">
        <v>46600</v>
      </c>
      <c r="U1317" s="90">
        <v>47800</v>
      </c>
      <c r="V1317" s="90">
        <v>49500</v>
      </c>
      <c r="W1317" s="90">
        <v>49500</v>
      </c>
      <c r="X1317" s="90">
        <v>52800</v>
      </c>
      <c r="Y1317" t="str">
        <f t="shared" si="133"/>
        <v>10-2024</v>
      </c>
      <c r="Z1317">
        <f t="shared" si="134"/>
        <v>0</v>
      </c>
      <c r="AA1317" t="str">
        <f t="shared" si="135"/>
        <v>L12</v>
      </c>
      <c r="AB1317" t="str">
        <f t="shared" si="136"/>
        <v>L24</v>
      </c>
      <c r="AC1317" t="str">
        <f t="shared" si="137"/>
        <v>L36</v>
      </c>
    </row>
    <row r="1318" spans="1:29">
      <c r="A1318" t="str">
        <f t="shared" si="132"/>
        <v>10-2024</v>
      </c>
      <c r="B1318" s="93">
        <v>45584</v>
      </c>
      <c r="C1318" s="90">
        <v>47000</v>
      </c>
      <c r="D1318" s="90">
        <v>47800</v>
      </c>
      <c r="E1318" s="90">
        <v>48400</v>
      </c>
      <c r="F1318" s="90">
        <v>44200</v>
      </c>
      <c r="G1318" s="90">
        <v>48600</v>
      </c>
      <c r="H1318" s="91" t="s">
        <v>25</v>
      </c>
      <c r="I1318" s="90">
        <v>45500</v>
      </c>
      <c r="J1318" s="90">
        <v>46200</v>
      </c>
      <c r="K1318" s="90">
        <v>48900</v>
      </c>
      <c r="L1318" s="91" t="s">
        <v>25</v>
      </c>
      <c r="M1318" s="90">
        <v>48700</v>
      </c>
      <c r="N1318" s="90">
        <v>48200</v>
      </c>
      <c r="O1318" s="90">
        <v>47300</v>
      </c>
      <c r="P1318" s="90">
        <v>44300</v>
      </c>
      <c r="Q1318" s="90">
        <v>43500</v>
      </c>
      <c r="R1318" s="90">
        <v>44000</v>
      </c>
      <c r="S1318" s="90">
        <v>44500</v>
      </c>
      <c r="T1318" s="90">
        <v>46300</v>
      </c>
      <c r="U1318" s="90">
        <v>47500</v>
      </c>
      <c r="V1318" s="90">
        <v>49500</v>
      </c>
      <c r="W1318" s="90">
        <v>49300</v>
      </c>
      <c r="X1318" s="90">
        <v>52800</v>
      </c>
      <c r="Y1318" t="str">
        <f t="shared" si="133"/>
        <v>10-2024</v>
      </c>
      <c r="Z1318">
        <f t="shared" si="134"/>
        <v>0</v>
      </c>
      <c r="AA1318" t="str">
        <f t="shared" si="135"/>
        <v>L12</v>
      </c>
      <c r="AB1318" t="str">
        <f t="shared" si="136"/>
        <v>L24</v>
      </c>
      <c r="AC1318" t="str">
        <f t="shared" si="137"/>
        <v>L36</v>
      </c>
    </row>
    <row r="1319" spans="1:29">
      <c r="A1319" t="str">
        <f t="shared" si="132"/>
        <v>10-2024</v>
      </c>
      <c r="B1319" s="93">
        <v>45585</v>
      </c>
      <c r="C1319" s="90" t="s">
        <v>24</v>
      </c>
      <c r="D1319" s="90" t="s">
        <v>24</v>
      </c>
      <c r="E1319" s="90" t="s">
        <v>24</v>
      </c>
      <c r="F1319" s="90" t="s">
        <v>24</v>
      </c>
      <c r="G1319" s="90" t="s">
        <v>24</v>
      </c>
      <c r="H1319" s="90" t="s">
        <v>24</v>
      </c>
      <c r="I1319" s="90" t="s">
        <v>24</v>
      </c>
      <c r="J1319" s="90" t="s">
        <v>24</v>
      </c>
      <c r="K1319" s="90" t="s">
        <v>24</v>
      </c>
      <c r="L1319" s="90" t="s">
        <v>24</v>
      </c>
      <c r="M1319" s="90" t="s">
        <v>24</v>
      </c>
      <c r="N1319" s="90" t="s">
        <v>24</v>
      </c>
      <c r="O1319" s="90" t="s">
        <v>24</v>
      </c>
      <c r="P1319" s="90" t="s">
        <v>24</v>
      </c>
      <c r="Q1319" s="90" t="s">
        <v>24</v>
      </c>
      <c r="R1319" s="90" t="s">
        <v>24</v>
      </c>
      <c r="S1319" s="90" t="s">
        <v>24</v>
      </c>
      <c r="T1319" s="90" t="s">
        <v>24</v>
      </c>
      <c r="U1319" s="90" t="s">
        <v>24</v>
      </c>
      <c r="V1319" s="90" t="s">
        <v>24</v>
      </c>
      <c r="W1319" s="90" t="s">
        <v>24</v>
      </c>
      <c r="X1319" s="90" t="s">
        <v>24</v>
      </c>
      <c r="Y1319" t="str">
        <f t="shared" si="133"/>
        <v>10-2024</v>
      </c>
      <c r="Z1319">
        <f t="shared" si="134"/>
        <v>0</v>
      </c>
      <c r="AA1319" t="str">
        <f t="shared" si="135"/>
        <v>L12</v>
      </c>
      <c r="AB1319" t="str">
        <f t="shared" si="136"/>
        <v>L24</v>
      </c>
      <c r="AC1319" t="str">
        <f t="shared" si="137"/>
        <v>L36</v>
      </c>
    </row>
    <row r="1320" spans="1:29">
      <c r="A1320" t="str">
        <f t="shared" si="132"/>
        <v>10-2024</v>
      </c>
      <c r="B1320" s="93">
        <v>45586</v>
      </c>
      <c r="C1320" s="90">
        <v>46500</v>
      </c>
      <c r="D1320" s="90">
        <v>47500</v>
      </c>
      <c r="E1320" s="90">
        <v>47900</v>
      </c>
      <c r="F1320" s="90">
        <v>43900</v>
      </c>
      <c r="G1320" s="90">
        <v>48500</v>
      </c>
      <c r="H1320" s="91" t="s">
        <v>25</v>
      </c>
      <c r="I1320" s="90">
        <v>45500</v>
      </c>
      <c r="J1320" s="90">
        <v>45900</v>
      </c>
      <c r="K1320" s="90">
        <v>48500</v>
      </c>
      <c r="L1320" s="91" t="s">
        <v>25</v>
      </c>
      <c r="M1320" s="90">
        <v>48600</v>
      </c>
      <c r="N1320" s="90">
        <v>48500</v>
      </c>
      <c r="O1320" s="90">
        <v>46800</v>
      </c>
      <c r="P1320" s="90">
        <v>44000</v>
      </c>
      <c r="Q1320" s="90">
        <v>43000</v>
      </c>
      <c r="R1320" s="90">
        <v>43400</v>
      </c>
      <c r="S1320" s="90">
        <v>44200</v>
      </c>
      <c r="T1320" s="90">
        <v>46000</v>
      </c>
      <c r="U1320" s="90">
        <v>47300</v>
      </c>
      <c r="V1320" s="90">
        <v>49500</v>
      </c>
      <c r="W1320" s="90">
        <v>49000</v>
      </c>
      <c r="X1320" s="90">
        <v>52800</v>
      </c>
      <c r="Y1320" t="str">
        <f t="shared" si="133"/>
        <v>10-2024</v>
      </c>
      <c r="Z1320">
        <f t="shared" si="134"/>
        <v>0</v>
      </c>
      <c r="AA1320" t="str">
        <f t="shared" si="135"/>
        <v>L12</v>
      </c>
      <c r="AB1320" t="str">
        <f t="shared" si="136"/>
        <v>L24</v>
      </c>
      <c r="AC1320" t="str">
        <f t="shared" si="137"/>
        <v>L36</v>
      </c>
    </row>
    <row r="1321" spans="1:29">
      <c r="A1321" t="str">
        <f t="shared" si="132"/>
        <v>10-2024</v>
      </c>
      <c r="B1321" s="93">
        <v>45587</v>
      </c>
      <c r="C1321" s="90">
        <v>46200</v>
      </c>
      <c r="D1321" s="90">
        <v>47200</v>
      </c>
      <c r="E1321" s="90">
        <v>47600</v>
      </c>
      <c r="F1321" s="90">
        <v>43100</v>
      </c>
      <c r="G1321" s="90">
        <v>48200</v>
      </c>
      <c r="H1321" s="91" t="s">
        <v>25</v>
      </c>
      <c r="I1321" s="90">
        <v>45000</v>
      </c>
      <c r="J1321" s="90">
        <v>45500</v>
      </c>
      <c r="K1321" s="90">
        <v>48100</v>
      </c>
      <c r="L1321" s="91" t="s">
        <v>25</v>
      </c>
      <c r="M1321" s="90">
        <v>48300</v>
      </c>
      <c r="N1321" s="90">
        <v>47800</v>
      </c>
      <c r="O1321" s="90">
        <v>46200</v>
      </c>
      <c r="P1321" s="90">
        <v>43700</v>
      </c>
      <c r="Q1321" s="90">
        <v>42600</v>
      </c>
      <c r="R1321" s="90">
        <v>42900</v>
      </c>
      <c r="S1321" s="90">
        <v>43900</v>
      </c>
      <c r="T1321" s="90">
        <v>45200</v>
      </c>
      <c r="U1321" s="90">
        <v>46800</v>
      </c>
      <c r="V1321" s="90">
        <v>49500</v>
      </c>
      <c r="W1321" s="90">
        <v>48800</v>
      </c>
      <c r="X1321" s="90">
        <v>52000</v>
      </c>
      <c r="Y1321" t="str">
        <f t="shared" si="133"/>
        <v>10-2024</v>
      </c>
      <c r="Z1321">
        <f t="shared" si="134"/>
        <v>0</v>
      </c>
      <c r="AA1321" t="str">
        <f t="shared" si="135"/>
        <v>L12</v>
      </c>
      <c r="AB1321" t="str">
        <f t="shared" si="136"/>
        <v>L24</v>
      </c>
      <c r="AC1321" t="str">
        <f t="shared" si="137"/>
        <v>L36</v>
      </c>
    </row>
    <row r="1322" spans="1:29">
      <c r="A1322" t="str">
        <f t="shared" si="132"/>
        <v>10-2024</v>
      </c>
      <c r="B1322" s="93">
        <v>45588</v>
      </c>
      <c r="C1322" s="90">
        <v>46000</v>
      </c>
      <c r="D1322" s="90">
        <v>47000</v>
      </c>
      <c r="E1322" s="90">
        <v>47200</v>
      </c>
      <c r="F1322" s="90">
        <v>42800</v>
      </c>
      <c r="G1322" s="90">
        <v>47800</v>
      </c>
      <c r="H1322" s="91" t="s">
        <v>25</v>
      </c>
      <c r="I1322" s="90">
        <v>45000</v>
      </c>
      <c r="J1322" s="90">
        <v>45100</v>
      </c>
      <c r="K1322" s="90">
        <v>47600</v>
      </c>
      <c r="L1322" s="91" t="s">
        <v>25</v>
      </c>
      <c r="M1322" s="90">
        <v>47900</v>
      </c>
      <c r="N1322" s="90">
        <v>47500</v>
      </c>
      <c r="O1322" s="90">
        <v>45700</v>
      </c>
      <c r="P1322" s="90">
        <v>43400</v>
      </c>
      <c r="Q1322" s="90">
        <v>42300</v>
      </c>
      <c r="R1322" s="90">
        <v>42700</v>
      </c>
      <c r="S1322" s="90">
        <v>43500</v>
      </c>
      <c r="T1322" s="90">
        <v>44900</v>
      </c>
      <c r="U1322" s="90">
        <v>46500</v>
      </c>
      <c r="V1322" s="90">
        <v>49500</v>
      </c>
      <c r="W1322" s="90">
        <v>48800</v>
      </c>
      <c r="X1322" s="90">
        <v>51800</v>
      </c>
      <c r="Y1322" t="str">
        <f t="shared" si="133"/>
        <v>10-2024</v>
      </c>
      <c r="Z1322">
        <f t="shared" si="134"/>
        <v>0</v>
      </c>
      <c r="AA1322" t="str">
        <f t="shared" si="135"/>
        <v>L12</v>
      </c>
      <c r="AB1322" t="str">
        <f t="shared" si="136"/>
        <v>L24</v>
      </c>
      <c r="AC1322" t="str">
        <f t="shared" si="137"/>
        <v>L36</v>
      </c>
    </row>
    <row r="1323" spans="1:29">
      <c r="A1323" t="str">
        <f t="shared" si="132"/>
        <v>10-2024</v>
      </c>
      <c r="B1323" s="93">
        <v>45589</v>
      </c>
      <c r="C1323" s="90">
        <v>45600</v>
      </c>
      <c r="D1323" s="90">
        <v>47000</v>
      </c>
      <c r="E1323" s="90">
        <v>46700</v>
      </c>
      <c r="F1323" s="90">
        <v>42700</v>
      </c>
      <c r="G1323" s="90">
        <v>47800</v>
      </c>
      <c r="H1323" s="91" t="s">
        <v>25</v>
      </c>
      <c r="I1323" s="90">
        <v>44800</v>
      </c>
      <c r="J1323" s="90">
        <v>44900</v>
      </c>
      <c r="K1323" s="90">
        <v>47500</v>
      </c>
      <c r="L1323" s="91" t="s">
        <v>25</v>
      </c>
      <c r="M1323" s="90">
        <v>47500</v>
      </c>
      <c r="N1323" s="90">
        <v>47500</v>
      </c>
      <c r="O1323" s="90">
        <v>45300</v>
      </c>
      <c r="P1323" s="90">
        <v>43400</v>
      </c>
      <c r="Q1323" s="90">
        <v>42100</v>
      </c>
      <c r="R1323" s="90">
        <v>42500</v>
      </c>
      <c r="S1323" s="90">
        <v>43000</v>
      </c>
      <c r="T1323" s="90">
        <v>44800</v>
      </c>
      <c r="U1323" s="90">
        <v>46300</v>
      </c>
      <c r="V1323" s="90">
        <v>49500</v>
      </c>
      <c r="W1323" s="90">
        <v>48500</v>
      </c>
      <c r="X1323" s="90">
        <v>51800</v>
      </c>
      <c r="Y1323" t="str">
        <f t="shared" si="133"/>
        <v>10-2024</v>
      </c>
      <c r="Z1323">
        <f t="shared" si="134"/>
        <v>0</v>
      </c>
      <c r="AA1323" t="str">
        <f t="shared" si="135"/>
        <v>L12</v>
      </c>
      <c r="AB1323" t="str">
        <f t="shared" si="136"/>
        <v>L24</v>
      </c>
      <c r="AC1323" t="str">
        <f t="shared" si="137"/>
        <v>L36</v>
      </c>
    </row>
    <row r="1324" spans="1:29">
      <c r="A1324" t="str">
        <f t="shared" si="132"/>
        <v>10-2024</v>
      </c>
      <c r="B1324" s="93">
        <v>45590</v>
      </c>
      <c r="C1324" s="90">
        <v>45600</v>
      </c>
      <c r="D1324" s="90">
        <v>47000</v>
      </c>
      <c r="E1324" s="90">
        <v>46800</v>
      </c>
      <c r="F1324" s="90">
        <v>42800</v>
      </c>
      <c r="G1324" s="90">
        <v>47600</v>
      </c>
      <c r="H1324" s="91" t="s">
        <v>25</v>
      </c>
      <c r="I1324" s="90">
        <v>44500</v>
      </c>
      <c r="J1324" s="90">
        <v>45000</v>
      </c>
      <c r="K1324" s="90">
        <v>47300</v>
      </c>
      <c r="L1324" s="91" t="s">
        <v>25</v>
      </c>
      <c r="M1324" s="90">
        <v>47500</v>
      </c>
      <c r="N1324" s="90">
        <v>47200</v>
      </c>
      <c r="O1324" s="90">
        <v>45500</v>
      </c>
      <c r="P1324" s="90">
        <v>43400</v>
      </c>
      <c r="Q1324" s="90">
        <v>42600</v>
      </c>
      <c r="R1324" s="90">
        <v>43000</v>
      </c>
      <c r="S1324" s="90">
        <v>42800</v>
      </c>
      <c r="T1324" s="90">
        <v>44900</v>
      </c>
      <c r="U1324" s="90">
        <v>46600</v>
      </c>
      <c r="V1324" s="90">
        <v>49500</v>
      </c>
      <c r="W1324" s="90">
        <v>48200</v>
      </c>
      <c r="X1324" s="90">
        <v>51500</v>
      </c>
      <c r="Y1324" t="str">
        <f t="shared" si="133"/>
        <v>10-2024</v>
      </c>
      <c r="Z1324">
        <f t="shared" si="134"/>
        <v>0</v>
      </c>
      <c r="AA1324" t="str">
        <f t="shared" si="135"/>
        <v>L12</v>
      </c>
      <c r="AB1324" t="str">
        <f t="shared" si="136"/>
        <v>L24</v>
      </c>
      <c r="AC1324" t="str">
        <f t="shared" si="137"/>
        <v>L36</v>
      </c>
    </row>
    <row r="1325" spans="1:29">
      <c r="A1325" t="str">
        <f t="shared" si="132"/>
        <v>10-2024</v>
      </c>
      <c r="B1325" s="93">
        <v>45591</v>
      </c>
      <c r="C1325" s="90">
        <v>45600</v>
      </c>
      <c r="D1325" s="90">
        <v>47000</v>
      </c>
      <c r="E1325" s="90">
        <v>46400</v>
      </c>
      <c r="F1325" s="90">
        <v>42600</v>
      </c>
      <c r="G1325" s="90">
        <v>47600</v>
      </c>
      <c r="H1325" s="91" t="s">
        <v>25</v>
      </c>
      <c r="I1325" s="90">
        <v>44500</v>
      </c>
      <c r="J1325" s="90">
        <v>44700</v>
      </c>
      <c r="K1325" s="90">
        <v>47300</v>
      </c>
      <c r="L1325" s="91" t="s">
        <v>25</v>
      </c>
      <c r="M1325" s="90">
        <v>47200</v>
      </c>
      <c r="N1325" s="90">
        <v>47200</v>
      </c>
      <c r="O1325" s="90">
        <v>45300</v>
      </c>
      <c r="P1325" s="90">
        <v>43200</v>
      </c>
      <c r="Q1325" s="90">
        <v>42100</v>
      </c>
      <c r="R1325" s="90">
        <v>42800</v>
      </c>
      <c r="S1325" s="90">
        <v>42700</v>
      </c>
      <c r="T1325" s="90">
        <v>44700</v>
      </c>
      <c r="U1325" s="90">
        <v>46500</v>
      </c>
      <c r="V1325" s="90">
        <v>49500</v>
      </c>
      <c r="W1325" s="90">
        <v>48200</v>
      </c>
      <c r="X1325" s="90">
        <v>51500</v>
      </c>
      <c r="Y1325" t="str">
        <f t="shared" si="133"/>
        <v>10-2024</v>
      </c>
      <c r="Z1325">
        <f t="shared" si="134"/>
        <v>0</v>
      </c>
      <c r="AA1325" t="str">
        <f t="shared" si="135"/>
        <v>L12</v>
      </c>
      <c r="AB1325" t="str">
        <f t="shared" si="136"/>
        <v>L24</v>
      </c>
      <c r="AC1325" t="str">
        <f t="shared" si="137"/>
        <v>L36</v>
      </c>
    </row>
    <row r="1326" spans="1:29">
      <c r="A1326" t="str">
        <f t="shared" si="132"/>
        <v>10-2024</v>
      </c>
      <c r="B1326" s="93">
        <v>45592</v>
      </c>
      <c r="C1326" s="90" t="s">
        <v>24</v>
      </c>
      <c r="D1326" s="90" t="s">
        <v>24</v>
      </c>
      <c r="E1326" s="90" t="s">
        <v>24</v>
      </c>
      <c r="F1326" s="90" t="s">
        <v>24</v>
      </c>
      <c r="G1326" s="90" t="s">
        <v>24</v>
      </c>
      <c r="H1326" s="90" t="s">
        <v>24</v>
      </c>
      <c r="I1326" s="90" t="s">
        <v>24</v>
      </c>
      <c r="J1326" s="90" t="s">
        <v>24</v>
      </c>
      <c r="K1326" s="90" t="s">
        <v>24</v>
      </c>
      <c r="L1326" s="90" t="s">
        <v>24</v>
      </c>
      <c r="M1326" s="90" t="s">
        <v>24</v>
      </c>
      <c r="N1326" s="90" t="s">
        <v>24</v>
      </c>
      <c r="O1326" s="90" t="s">
        <v>24</v>
      </c>
      <c r="P1326" s="90" t="s">
        <v>24</v>
      </c>
      <c r="Q1326" s="90" t="s">
        <v>24</v>
      </c>
      <c r="R1326" s="90" t="s">
        <v>24</v>
      </c>
      <c r="S1326" s="90" t="s">
        <v>24</v>
      </c>
      <c r="T1326" s="90" t="s">
        <v>24</v>
      </c>
      <c r="U1326" s="90" t="s">
        <v>24</v>
      </c>
      <c r="V1326" s="90" t="s">
        <v>24</v>
      </c>
      <c r="W1326" s="90" t="s">
        <v>24</v>
      </c>
      <c r="X1326" s="90" t="s">
        <v>24</v>
      </c>
      <c r="Y1326" t="str">
        <f t="shared" si="133"/>
        <v>10-2024</v>
      </c>
      <c r="Z1326">
        <f t="shared" si="134"/>
        <v>0</v>
      </c>
      <c r="AA1326" t="str">
        <f t="shared" si="135"/>
        <v>L12</v>
      </c>
      <c r="AB1326" t="str">
        <f t="shared" si="136"/>
        <v>L24</v>
      </c>
      <c r="AC1326" t="str">
        <f t="shared" si="137"/>
        <v>L36</v>
      </c>
    </row>
    <row r="1327" spans="1:29">
      <c r="A1327" t="str">
        <f t="shared" si="132"/>
        <v>10-2024</v>
      </c>
      <c r="B1327" s="93">
        <v>45593</v>
      </c>
      <c r="C1327" s="90">
        <v>45500</v>
      </c>
      <c r="D1327" s="90">
        <v>47000</v>
      </c>
      <c r="E1327" s="90">
        <v>46000</v>
      </c>
      <c r="F1327" s="90">
        <v>42200</v>
      </c>
      <c r="G1327" s="90">
        <v>47600</v>
      </c>
      <c r="H1327" s="91" t="s">
        <v>25</v>
      </c>
      <c r="I1327" s="90">
        <v>44500</v>
      </c>
      <c r="J1327" s="90">
        <v>44600</v>
      </c>
      <c r="K1327" s="90">
        <v>47300</v>
      </c>
      <c r="L1327" s="91" t="s">
        <v>25</v>
      </c>
      <c r="M1327" s="90">
        <v>46900</v>
      </c>
      <c r="N1327" s="90">
        <v>47200</v>
      </c>
      <c r="O1327" s="90">
        <v>45000</v>
      </c>
      <c r="P1327" s="90">
        <v>43000</v>
      </c>
      <c r="Q1327" s="90">
        <v>42200</v>
      </c>
      <c r="R1327" s="90">
        <v>42700</v>
      </c>
      <c r="S1327" s="90">
        <v>42500</v>
      </c>
      <c r="T1327" s="90">
        <v>44300</v>
      </c>
      <c r="U1327" s="90">
        <v>46500</v>
      </c>
      <c r="V1327" s="90">
        <v>49000</v>
      </c>
      <c r="W1327" s="90">
        <v>47800</v>
      </c>
      <c r="X1327" s="90">
        <v>50700</v>
      </c>
      <c r="Y1327" t="str">
        <f t="shared" si="133"/>
        <v>10-2024</v>
      </c>
      <c r="Z1327">
        <f t="shared" si="134"/>
        <v>0</v>
      </c>
      <c r="AA1327" t="str">
        <f t="shared" si="135"/>
        <v>L12</v>
      </c>
      <c r="AB1327" t="str">
        <f t="shared" si="136"/>
        <v>L24</v>
      </c>
      <c r="AC1327" t="str">
        <f t="shared" si="137"/>
        <v>L36</v>
      </c>
    </row>
    <row r="1328" spans="1:29">
      <c r="A1328" t="str">
        <f t="shared" si="132"/>
        <v>10-2024</v>
      </c>
      <c r="B1328" s="93">
        <v>45594</v>
      </c>
      <c r="C1328" s="90">
        <v>45500</v>
      </c>
      <c r="D1328" s="90">
        <v>47000</v>
      </c>
      <c r="E1328" s="90">
        <v>46000</v>
      </c>
      <c r="F1328" s="90">
        <v>42000</v>
      </c>
      <c r="G1328" s="90">
        <v>47600</v>
      </c>
      <c r="H1328" s="91" t="s">
        <v>25</v>
      </c>
      <c r="I1328" s="90">
        <v>44500</v>
      </c>
      <c r="J1328" s="90">
        <v>44500</v>
      </c>
      <c r="K1328" s="90">
        <v>47300</v>
      </c>
      <c r="L1328" s="91" t="s">
        <v>25</v>
      </c>
      <c r="M1328" s="90">
        <v>46700</v>
      </c>
      <c r="N1328" s="90">
        <v>47300</v>
      </c>
      <c r="O1328" s="90">
        <v>44700</v>
      </c>
      <c r="P1328" s="90">
        <v>42900</v>
      </c>
      <c r="Q1328" s="90">
        <v>41800</v>
      </c>
      <c r="R1328" s="90">
        <v>42500</v>
      </c>
      <c r="S1328" s="90">
        <v>42400</v>
      </c>
      <c r="T1328" s="90">
        <v>44100</v>
      </c>
      <c r="U1328" s="90">
        <v>45500</v>
      </c>
      <c r="V1328" s="90">
        <v>48500</v>
      </c>
      <c r="W1328" s="90">
        <v>47800</v>
      </c>
      <c r="X1328" s="90">
        <v>50700</v>
      </c>
      <c r="Y1328" t="str">
        <f t="shared" si="133"/>
        <v>10-2024</v>
      </c>
      <c r="Z1328">
        <f t="shared" si="134"/>
        <v>0</v>
      </c>
      <c r="AA1328" t="str">
        <f t="shared" si="135"/>
        <v>L12</v>
      </c>
      <c r="AB1328" t="str">
        <f t="shared" si="136"/>
        <v>L24</v>
      </c>
      <c r="AC1328" t="str">
        <f t="shared" si="137"/>
        <v>L36</v>
      </c>
    </row>
    <row r="1329" spans="1:29">
      <c r="A1329" t="str">
        <f t="shared" si="132"/>
        <v>10-2024</v>
      </c>
      <c r="B1329" s="93">
        <v>45595</v>
      </c>
      <c r="C1329" s="90">
        <v>45500</v>
      </c>
      <c r="D1329" s="90">
        <v>47000</v>
      </c>
      <c r="E1329" s="90">
        <v>45800</v>
      </c>
      <c r="F1329" s="90">
        <v>41800</v>
      </c>
      <c r="G1329" s="90">
        <v>47500</v>
      </c>
      <c r="H1329" s="91" t="s">
        <v>25</v>
      </c>
      <c r="I1329" s="90">
        <v>44500</v>
      </c>
      <c r="J1329" s="90">
        <v>44400</v>
      </c>
      <c r="K1329" s="90">
        <v>47200</v>
      </c>
      <c r="L1329" s="91" t="s">
        <v>25</v>
      </c>
      <c r="M1329" s="90">
        <v>46500</v>
      </c>
      <c r="N1329" s="90">
        <v>47300</v>
      </c>
      <c r="O1329" s="90">
        <v>44500</v>
      </c>
      <c r="P1329" s="90">
        <v>42900</v>
      </c>
      <c r="Q1329" s="90">
        <v>41800</v>
      </c>
      <c r="R1329" s="90">
        <v>42500</v>
      </c>
      <c r="S1329" s="90">
        <v>42200</v>
      </c>
      <c r="T1329" s="90">
        <v>44000</v>
      </c>
      <c r="U1329" s="90">
        <v>45500</v>
      </c>
      <c r="V1329" s="90">
        <v>48500</v>
      </c>
      <c r="W1329" s="90">
        <v>47800</v>
      </c>
      <c r="X1329" s="90">
        <v>50700</v>
      </c>
      <c r="Y1329" t="str">
        <f t="shared" si="133"/>
        <v>10-2024</v>
      </c>
      <c r="Z1329">
        <f t="shared" si="134"/>
        <v>0</v>
      </c>
      <c r="AA1329" t="str">
        <f t="shared" si="135"/>
        <v>L12</v>
      </c>
      <c r="AB1329" t="str">
        <f t="shared" si="136"/>
        <v>L24</v>
      </c>
      <c r="AC1329" t="str">
        <f t="shared" si="137"/>
        <v>L36</v>
      </c>
    </row>
    <row r="1330" spans="1:29">
      <c r="A1330" t="str">
        <f t="shared" si="132"/>
        <v>10-2024</v>
      </c>
      <c r="B1330" s="93">
        <v>45596</v>
      </c>
      <c r="C1330" s="90" t="s">
        <v>24</v>
      </c>
      <c r="D1330" s="90" t="s">
        <v>24</v>
      </c>
      <c r="E1330" s="90" t="s">
        <v>24</v>
      </c>
      <c r="F1330" s="90" t="s">
        <v>24</v>
      </c>
      <c r="G1330" s="90" t="s">
        <v>24</v>
      </c>
      <c r="H1330" s="90" t="s">
        <v>24</v>
      </c>
      <c r="I1330" s="90" t="s">
        <v>24</v>
      </c>
      <c r="J1330" s="90" t="s">
        <v>24</v>
      </c>
      <c r="K1330" s="90" t="s">
        <v>24</v>
      </c>
      <c r="L1330" s="90" t="s">
        <v>24</v>
      </c>
      <c r="M1330" s="90" t="s">
        <v>24</v>
      </c>
      <c r="N1330" s="90" t="s">
        <v>24</v>
      </c>
      <c r="O1330" s="90" t="s">
        <v>24</v>
      </c>
      <c r="P1330" s="90" t="s">
        <v>24</v>
      </c>
      <c r="Q1330" s="90" t="s">
        <v>24</v>
      </c>
      <c r="R1330" s="90" t="s">
        <v>24</v>
      </c>
      <c r="S1330" s="90" t="s">
        <v>24</v>
      </c>
      <c r="T1330" s="90" t="s">
        <v>24</v>
      </c>
      <c r="U1330" s="90" t="s">
        <v>24</v>
      </c>
      <c r="V1330" s="90" t="s">
        <v>24</v>
      </c>
      <c r="W1330" s="90" t="s">
        <v>24</v>
      </c>
      <c r="X1330" s="90" t="s">
        <v>24</v>
      </c>
      <c r="Y1330" t="str">
        <f t="shared" si="133"/>
        <v>10-2024</v>
      </c>
      <c r="Z1330">
        <f t="shared" si="134"/>
        <v>0</v>
      </c>
      <c r="AA1330" t="str">
        <f t="shared" si="135"/>
        <v>L12</v>
      </c>
      <c r="AB1330" t="str">
        <f t="shared" si="136"/>
        <v>L24</v>
      </c>
      <c r="AC1330" t="str">
        <f t="shared" si="137"/>
        <v>L36</v>
      </c>
    </row>
    <row r="1331" spans="1:29">
      <c r="A1331" t="str">
        <f t="shared" si="132"/>
        <v>11-2024</v>
      </c>
      <c r="B1331" s="93">
        <v>45597</v>
      </c>
      <c r="C1331" s="90" t="s">
        <v>24</v>
      </c>
      <c r="D1331" s="90" t="s">
        <v>24</v>
      </c>
      <c r="E1331" s="90" t="s">
        <v>24</v>
      </c>
      <c r="F1331" s="90" t="s">
        <v>24</v>
      </c>
      <c r="G1331" s="90" t="s">
        <v>24</v>
      </c>
      <c r="H1331" s="90" t="s">
        <v>24</v>
      </c>
      <c r="I1331" s="90" t="s">
        <v>24</v>
      </c>
      <c r="J1331" s="90" t="s">
        <v>24</v>
      </c>
      <c r="K1331" s="90" t="s">
        <v>24</v>
      </c>
      <c r="L1331" s="90" t="s">
        <v>24</v>
      </c>
      <c r="M1331" s="90" t="s">
        <v>24</v>
      </c>
      <c r="N1331" s="90" t="s">
        <v>24</v>
      </c>
      <c r="O1331" s="90" t="s">
        <v>24</v>
      </c>
      <c r="P1331" s="90" t="s">
        <v>24</v>
      </c>
      <c r="Q1331" s="90" t="s">
        <v>24</v>
      </c>
      <c r="R1331" s="90" t="s">
        <v>24</v>
      </c>
      <c r="S1331" s="90" t="s">
        <v>24</v>
      </c>
      <c r="T1331" s="90" t="s">
        <v>24</v>
      </c>
      <c r="U1331" s="90" t="s">
        <v>24</v>
      </c>
      <c r="V1331" s="90" t="s">
        <v>24</v>
      </c>
      <c r="W1331" s="90" t="s">
        <v>24</v>
      </c>
      <c r="X1331" s="90" t="s">
        <v>24</v>
      </c>
      <c r="Y1331" t="str">
        <f t="shared" si="133"/>
        <v>11-2024</v>
      </c>
      <c r="Z1331">
        <f t="shared" si="134"/>
        <v>0</v>
      </c>
      <c r="AA1331" t="str">
        <f t="shared" si="135"/>
        <v>L12</v>
      </c>
      <c r="AB1331" t="str">
        <f t="shared" si="136"/>
        <v>L24</v>
      </c>
      <c r="AC1331" t="str">
        <f t="shared" si="137"/>
        <v>L36</v>
      </c>
    </row>
    <row r="1332" spans="1:29">
      <c r="A1332" t="str">
        <f t="shared" si="132"/>
        <v>11-2024</v>
      </c>
      <c r="B1332" s="93">
        <v>45598</v>
      </c>
      <c r="C1332" s="91" t="s">
        <v>25</v>
      </c>
      <c r="D1332" s="90">
        <v>47000</v>
      </c>
      <c r="E1332" s="90">
        <v>45700</v>
      </c>
      <c r="F1332" s="91" t="s">
        <v>25</v>
      </c>
      <c r="G1332" s="90">
        <v>47200</v>
      </c>
      <c r="H1332" s="91" t="s">
        <v>25</v>
      </c>
      <c r="I1332" s="90">
        <v>44500</v>
      </c>
      <c r="J1332" s="91" t="s">
        <v>25</v>
      </c>
      <c r="K1332" s="90">
        <v>47200</v>
      </c>
      <c r="L1332" s="91" t="s">
        <v>25</v>
      </c>
      <c r="M1332" s="91" t="s">
        <v>25</v>
      </c>
      <c r="N1332" s="90">
        <v>47300</v>
      </c>
      <c r="O1332" s="90">
        <v>44400</v>
      </c>
      <c r="P1332" s="90">
        <v>42900</v>
      </c>
      <c r="Q1332" s="90">
        <v>41800</v>
      </c>
      <c r="R1332" s="91" t="s">
        <v>25</v>
      </c>
      <c r="S1332" s="90">
        <v>42200</v>
      </c>
      <c r="T1332" s="91" t="s">
        <v>25</v>
      </c>
      <c r="U1332" s="91" t="s">
        <v>25</v>
      </c>
      <c r="V1332" s="90">
        <v>48500</v>
      </c>
      <c r="W1332" s="90">
        <v>47800</v>
      </c>
      <c r="X1332" s="90">
        <v>50700</v>
      </c>
      <c r="Y1332" t="str">
        <f t="shared" si="133"/>
        <v>11-2024</v>
      </c>
      <c r="Z1332">
        <f t="shared" si="134"/>
        <v>0</v>
      </c>
      <c r="AA1332" t="str">
        <f t="shared" si="135"/>
        <v>L12</v>
      </c>
      <c r="AB1332" t="str">
        <f t="shared" si="136"/>
        <v>L24</v>
      </c>
      <c r="AC1332" t="str">
        <f t="shared" si="137"/>
        <v>L36</v>
      </c>
    </row>
    <row r="1333" spans="1:29">
      <c r="A1333" t="str">
        <f t="shared" si="132"/>
        <v>11-2024</v>
      </c>
      <c r="B1333" s="93">
        <v>45599</v>
      </c>
      <c r="C1333" s="90" t="s">
        <v>24</v>
      </c>
      <c r="D1333" s="90" t="s">
        <v>24</v>
      </c>
      <c r="E1333" s="90" t="s">
        <v>24</v>
      </c>
      <c r="F1333" s="90" t="s">
        <v>24</v>
      </c>
      <c r="G1333" s="90" t="s">
        <v>24</v>
      </c>
      <c r="H1333" s="90" t="s">
        <v>24</v>
      </c>
      <c r="I1333" s="90" t="s">
        <v>24</v>
      </c>
      <c r="J1333" s="90" t="s">
        <v>24</v>
      </c>
      <c r="K1333" s="90" t="s">
        <v>24</v>
      </c>
      <c r="L1333" s="90" t="s">
        <v>24</v>
      </c>
      <c r="M1333" s="90" t="s">
        <v>24</v>
      </c>
      <c r="N1333" s="90" t="s">
        <v>24</v>
      </c>
      <c r="O1333" s="90" t="s">
        <v>24</v>
      </c>
      <c r="P1333" s="90" t="s">
        <v>24</v>
      </c>
      <c r="Q1333" s="90" t="s">
        <v>24</v>
      </c>
      <c r="R1333" s="90" t="s">
        <v>24</v>
      </c>
      <c r="S1333" s="90" t="s">
        <v>24</v>
      </c>
      <c r="T1333" s="90" t="s">
        <v>24</v>
      </c>
      <c r="U1333" s="90" t="s">
        <v>24</v>
      </c>
      <c r="V1333" s="90" t="s">
        <v>24</v>
      </c>
      <c r="W1333" s="90" t="s">
        <v>24</v>
      </c>
      <c r="X1333" s="90" t="s">
        <v>24</v>
      </c>
      <c r="Y1333" t="str">
        <f t="shared" si="133"/>
        <v>11-2024</v>
      </c>
      <c r="Z1333">
        <f t="shared" si="134"/>
        <v>0</v>
      </c>
      <c r="AA1333" t="str">
        <f t="shared" si="135"/>
        <v>L12</v>
      </c>
      <c r="AB1333" t="str">
        <f t="shared" si="136"/>
        <v>L24</v>
      </c>
      <c r="AC1333" t="str">
        <f t="shared" si="137"/>
        <v>L36</v>
      </c>
    </row>
    <row r="1334" spans="1:29">
      <c r="A1334" t="str">
        <f t="shared" si="132"/>
        <v>11-2024</v>
      </c>
      <c r="B1334" s="93">
        <v>45600</v>
      </c>
      <c r="C1334" s="90">
        <v>45500</v>
      </c>
      <c r="D1334" s="90">
        <v>47000</v>
      </c>
      <c r="E1334" s="90">
        <v>45500</v>
      </c>
      <c r="F1334" s="90">
        <v>41400</v>
      </c>
      <c r="G1334" s="90">
        <v>47200</v>
      </c>
      <c r="H1334" s="91" t="s">
        <v>25</v>
      </c>
      <c r="I1334" s="90">
        <v>44500</v>
      </c>
      <c r="J1334" s="90">
        <v>44300</v>
      </c>
      <c r="K1334" s="90">
        <v>46800</v>
      </c>
      <c r="L1334" s="91" t="s">
        <v>25</v>
      </c>
      <c r="M1334" s="90">
        <v>46300</v>
      </c>
      <c r="N1334" s="90">
        <v>47100</v>
      </c>
      <c r="O1334" s="90">
        <v>44400</v>
      </c>
      <c r="P1334" s="90">
        <v>42700</v>
      </c>
      <c r="Q1334" s="90">
        <v>41500</v>
      </c>
      <c r="R1334" s="90">
        <v>42300</v>
      </c>
      <c r="S1334" s="90">
        <v>41700</v>
      </c>
      <c r="T1334" s="90">
        <v>43500</v>
      </c>
      <c r="U1334" s="90">
        <v>45700</v>
      </c>
      <c r="V1334" s="90">
        <v>48500</v>
      </c>
      <c r="W1334" s="90">
        <v>47300</v>
      </c>
      <c r="X1334" s="90">
        <v>50700</v>
      </c>
      <c r="Y1334" t="str">
        <f t="shared" si="133"/>
        <v>11-2024</v>
      </c>
      <c r="Z1334">
        <f t="shared" si="134"/>
        <v>0</v>
      </c>
      <c r="AA1334" t="str">
        <f t="shared" si="135"/>
        <v>L12</v>
      </c>
      <c r="AB1334" t="str">
        <f t="shared" si="136"/>
        <v>L24</v>
      </c>
      <c r="AC1334" t="str">
        <f t="shared" si="137"/>
        <v>L36</v>
      </c>
    </row>
    <row r="1335" spans="1:29">
      <c r="A1335" t="str">
        <f t="shared" si="132"/>
        <v>11-2024</v>
      </c>
      <c r="B1335" s="93">
        <v>45601</v>
      </c>
      <c r="C1335" s="90">
        <v>45500</v>
      </c>
      <c r="D1335" s="90">
        <v>47000</v>
      </c>
      <c r="E1335" s="90">
        <v>45700</v>
      </c>
      <c r="F1335" s="90">
        <v>42000</v>
      </c>
      <c r="G1335" s="90">
        <v>47200</v>
      </c>
      <c r="H1335" s="91" t="s">
        <v>25</v>
      </c>
      <c r="I1335" s="90">
        <v>44500</v>
      </c>
      <c r="J1335" s="90">
        <v>44300</v>
      </c>
      <c r="K1335" s="90">
        <v>46900</v>
      </c>
      <c r="L1335" s="91" t="s">
        <v>25</v>
      </c>
      <c r="M1335" s="90">
        <v>46300</v>
      </c>
      <c r="N1335" s="90">
        <v>47200</v>
      </c>
      <c r="O1335" s="90">
        <v>44800</v>
      </c>
      <c r="P1335" s="90">
        <v>42700</v>
      </c>
      <c r="Q1335" s="90">
        <v>41900</v>
      </c>
      <c r="R1335" s="90">
        <v>42600</v>
      </c>
      <c r="S1335" s="90">
        <v>41800</v>
      </c>
      <c r="T1335" s="90">
        <v>44100</v>
      </c>
      <c r="U1335" s="90">
        <v>46000</v>
      </c>
      <c r="V1335" s="90">
        <v>48500</v>
      </c>
      <c r="W1335" s="90">
        <v>47500</v>
      </c>
      <c r="X1335" s="90">
        <v>50900</v>
      </c>
      <c r="Y1335" t="str">
        <f t="shared" si="133"/>
        <v>11-2024</v>
      </c>
      <c r="Z1335">
        <f t="shared" si="134"/>
        <v>0</v>
      </c>
      <c r="AA1335" t="str">
        <f t="shared" si="135"/>
        <v>L12</v>
      </c>
      <c r="AB1335" t="str">
        <f t="shared" si="136"/>
        <v>L24</v>
      </c>
      <c r="AC1335" t="str">
        <f t="shared" si="137"/>
        <v>L36</v>
      </c>
    </row>
    <row r="1336" spans="1:29">
      <c r="A1336" t="str">
        <f t="shared" si="132"/>
        <v>11-2024</v>
      </c>
      <c r="B1336" s="93">
        <v>45602</v>
      </c>
      <c r="C1336" s="90">
        <v>46000</v>
      </c>
      <c r="D1336" s="90">
        <v>47000</v>
      </c>
      <c r="E1336" s="90">
        <v>46000</v>
      </c>
      <c r="F1336" s="90">
        <v>42100</v>
      </c>
      <c r="G1336" s="90">
        <v>47400</v>
      </c>
      <c r="H1336" s="91" t="s">
        <v>25</v>
      </c>
      <c r="I1336" s="90">
        <v>45000</v>
      </c>
      <c r="J1336" s="90">
        <v>44600</v>
      </c>
      <c r="K1336" s="90">
        <v>47100</v>
      </c>
      <c r="L1336" s="91" t="s">
        <v>25</v>
      </c>
      <c r="M1336" s="90">
        <v>46600</v>
      </c>
      <c r="N1336" s="90">
        <v>47300</v>
      </c>
      <c r="O1336" s="90">
        <v>45300</v>
      </c>
      <c r="P1336" s="90">
        <v>42700</v>
      </c>
      <c r="Q1336" s="90">
        <v>42500</v>
      </c>
      <c r="R1336" s="90">
        <v>43100</v>
      </c>
      <c r="S1336" s="90">
        <v>41800</v>
      </c>
      <c r="T1336" s="90">
        <v>44200</v>
      </c>
      <c r="U1336" s="90">
        <v>46300</v>
      </c>
      <c r="V1336" s="90">
        <v>48500</v>
      </c>
      <c r="W1336" s="90">
        <v>47700</v>
      </c>
      <c r="X1336" s="90">
        <v>50900</v>
      </c>
      <c r="Y1336" t="str">
        <f t="shared" si="133"/>
        <v>11-2024</v>
      </c>
      <c r="Z1336">
        <f t="shared" si="134"/>
        <v>0</v>
      </c>
      <c r="AA1336" t="str">
        <f t="shared" si="135"/>
        <v>L12</v>
      </c>
      <c r="AB1336" t="str">
        <f t="shared" si="136"/>
        <v>L24</v>
      </c>
      <c r="AC1336" t="str">
        <f t="shared" si="137"/>
        <v>L36</v>
      </c>
    </row>
    <row r="1337" spans="1:29">
      <c r="A1337" t="str">
        <f t="shared" si="132"/>
        <v>11-2024</v>
      </c>
      <c r="B1337" s="93">
        <v>45603</v>
      </c>
      <c r="C1337" s="90">
        <v>46200</v>
      </c>
      <c r="D1337" s="90">
        <v>47200</v>
      </c>
      <c r="E1337" s="90">
        <v>46200</v>
      </c>
      <c r="F1337" s="90">
        <v>42400</v>
      </c>
      <c r="G1337" s="90">
        <v>47400</v>
      </c>
      <c r="H1337" s="91" t="s">
        <v>25</v>
      </c>
      <c r="I1337" s="90">
        <v>45000</v>
      </c>
      <c r="J1337" s="90">
        <v>44800</v>
      </c>
      <c r="K1337" s="90">
        <v>47100</v>
      </c>
      <c r="L1337" s="91" t="s">
        <v>25</v>
      </c>
      <c r="M1337" s="90">
        <v>46900</v>
      </c>
      <c r="N1337" s="90">
        <v>47300</v>
      </c>
      <c r="O1337" s="90">
        <v>45500</v>
      </c>
      <c r="P1337" s="91" t="s">
        <v>25</v>
      </c>
      <c r="Q1337" s="90">
        <v>42400</v>
      </c>
      <c r="R1337" s="90">
        <v>43100</v>
      </c>
      <c r="S1337" s="90">
        <v>42300</v>
      </c>
      <c r="T1337" s="90">
        <v>44500</v>
      </c>
      <c r="U1337" s="90">
        <v>46300</v>
      </c>
      <c r="V1337" s="90">
        <v>48500</v>
      </c>
      <c r="W1337" s="90">
        <v>47700</v>
      </c>
      <c r="X1337" s="90">
        <v>50900</v>
      </c>
      <c r="Y1337" t="str">
        <f t="shared" si="133"/>
        <v>11-2024</v>
      </c>
      <c r="Z1337">
        <f t="shared" si="134"/>
        <v>0</v>
      </c>
      <c r="AA1337" t="str">
        <f t="shared" si="135"/>
        <v>L12</v>
      </c>
      <c r="AB1337" t="str">
        <f t="shared" si="136"/>
        <v>L24</v>
      </c>
      <c r="AC1337" t="str">
        <f t="shared" si="137"/>
        <v>L36</v>
      </c>
    </row>
    <row r="1338" spans="1:29">
      <c r="A1338" t="str">
        <f t="shared" si="132"/>
        <v>11-2024</v>
      </c>
      <c r="B1338" s="93">
        <v>45604</v>
      </c>
      <c r="C1338" s="90">
        <v>46500</v>
      </c>
      <c r="D1338" s="90">
        <v>47500</v>
      </c>
      <c r="E1338" s="90">
        <v>46900</v>
      </c>
      <c r="F1338" s="90">
        <v>42800</v>
      </c>
      <c r="G1338" s="90">
        <v>48000</v>
      </c>
      <c r="H1338" s="91" t="s">
        <v>25</v>
      </c>
      <c r="I1338" s="90">
        <v>45500</v>
      </c>
      <c r="J1338" s="90">
        <v>45700</v>
      </c>
      <c r="K1338" s="90">
        <v>47700</v>
      </c>
      <c r="L1338" s="91" t="s">
        <v>25</v>
      </c>
      <c r="M1338" s="90">
        <v>47500</v>
      </c>
      <c r="N1338" s="90">
        <v>47600</v>
      </c>
      <c r="O1338" s="90">
        <v>45900</v>
      </c>
      <c r="P1338" s="91" t="s">
        <v>25</v>
      </c>
      <c r="Q1338" s="90">
        <v>43000</v>
      </c>
      <c r="R1338" s="90">
        <v>44000</v>
      </c>
      <c r="S1338" s="90">
        <v>42700</v>
      </c>
      <c r="T1338" s="90">
        <v>44900</v>
      </c>
      <c r="U1338" s="90">
        <v>47000</v>
      </c>
      <c r="V1338" s="90">
        <v>48500</v>
      </c>
      <c r="W1338" s="90">
        <v>48000</v>
      </c>
      <c r="X1338" s="90">
        <v>50900</v>
      </c>
      <c r="Y1338" t="str">
        <f t="shared" si="133"/>
        <v>11-2024</v>
      </c>
      <c r="Z1338">
        <f t="shared" si="134"/>
        <v>0</v>
      </c>
      <c r="AA1338" t="str">
        <f t="shared" si="135"/>
        <v>L12</v>
      </c>
      <c r="AB1338" t="str">
        <f t="shared" si="136"/>
        <v>L24</v>
      </c>
      <c r="AC1338" t="str">
        <f t="shared" si="137"/>
        <v>L36</v>
      </c>
    </row>
    <row r="1339" spans="1:29">
      <c r="A1339" t="str">
        <f t="shared" si="132"/>
        <v>11-2024</v>
      </c>
      <c r="B1339" s="93">
        <v>45605</v>
      </c>
      <c r="C1339" s="90">
        <v>46500</v>
      </c>
      <c r="D1339" s="90">
        <v>47500</v>
      </c>
      <c r="E1339" s="90">
        <v>46900</v>
      </c>
      <c r="F1339" s="90">
        <v>43000</v>
      </c>
      <c r="G1339" s="90">
        <v>48000</v>
      </c>
      <c r="H1339" s="91" t="s">
        <v>25</v>
      </c>
      <c r="I1339" s="90">
        <v>45500</v>
      </c>
      <c r="J1339" s="90">
        <v>45500</v>
      </c>
      <c r="K1339" s="90">
        <v>47700</v>
      </c>
      <c r="L1339" s="91" t="s">
        <v>25</v>
      </c>
      <c r="M1339" s="90">
        <v>47500</v>
      </c>
      <c r="N1339" s="90">
        <v>48200</v>
      </c>
      <c r="O1339" s="90">
        <v>45800</v>
      </c>
      <c r="P1339" s="90">
        <v>43200</v>
      </c>
      <c r="Q1339" s="90">
        <v>43000</v>
      </c>
      <c r="R1339" s="90">
        <v>43800</v>
      </c>
      <c r="S1339" s="90">
        <v>42600</v>
      </c>
      <c r="T1339" s="90">
        <v>45100</v>
      </c>
      <c r="U1339" s="90">
        <v>47000</v>
      </c>
      <c r="V1339" s="90">
        <v>48500</v>
      </c>
      <c r="W1339" s="90">
        <v>48200</v>
      </c>
      <c r="X1339" s="90">
        <v>50900</v>
      </c>
      <c r="Y1339" t="str">
        <f t="shared" si="133"/>
        <v>11-2024</v>
      </c>
      <c r="Z1339">
        <f t="shared" si="134"/>
        <v>0</v>
      </c>
      <c r="AA1339" t="str">
        <f t="shared" si="135"/>
        <v>L12</v>
      </c>
      <c r="AB1339" t="str">
        <f t="shared" si="136"/>
        <v>L24</v>
      </c>
      <c r="AC1339" t="str">
        <f t="shared" si="137"/>
        <v>L36</v>
      </c>
    </row>
    <row r="1340" spans="1:29">
      <c r="A1340" t="str">
        <f t="shared" si="132"/>
        <v>11-2024</v>
      </c>
      <c r="B1340" s="93">
        <v>45606</v>
      </c>
      <c r="C1340" s="90" t="s">
        <v>24</v>
      </c>
      <c r="D1340" s="90" t="s">
        <v>24</v>
      </c>
      <c r="E1340" s="90" t="s">
        <v>24</v>
      </c>
      <c r="F1340" s="90" t="s">
        <v>24</v>
      </c>
      <c r="G1340" s="90" t="s">
        <v>24</v>
      </c>
      <c r="H1340" s="90" t="s">
        <v>24</v>
      </c>
      <c r="I1340" s="90" t="s">
        <v>24</v>
      </c>
      <c r="J1340" s="90" t="s">
        <v>24</v>
      </c>
      <c r="K1340" s="90" t="s">
        <v>24</v>
      </c>
      <c r="L1340" s="90" t="s">
        <v>24</v>
      </c>
      <c r="M1340" s="90" t="s">
        <v>24</v>
      </c>
      <c r="N1340" s="90" t="s">
        <v>24</v>
      </c>
      <c r="O1340" s="90" t="s">
        <v>24</v>
      </c>
      <c r="P1340" s="90" t="s">
        <v>24</v>
      </c>
      <c r="Q1340" s="90" t="s">
        <v>24</v>
      </c>
      <c r="R1340" s="90" t="s">
        <v>24</v>
      </c>
      <c r="S1340" s="90" t="s">
        <v>24</v>
      </c>
      <c r="T1340" s="90" t="s">
        <v>24</v>
      </c>
      <c r="U1340" s="90" t="s">
        <v>24</v>
      </c>
      <c r="V1340" s="90" t="s">
        <v>24</v>
      </c>
      <c r="W1340" s="90" t="s">
        <v>24</v>
      </c>
      <c r="X1340" s="90" t="s">
        <v>24</v>
      </c>
      <c r="Y1340" t="str">
        <f t="shared" si="133"/>
        <v>11-2024</v>
      </c>
      <c r="Z1340">
        <f t="shared" si="134"/>
        <v>0</v>
      </c>
      <c r="AA1340" t="str">
        <f t="shared" si="135"/>
        <v>L12</v>
      </c>
      <c r="AB1340" t="str">
        <f t="shared" si="136"/>
        <v>L24</v>
      </c>
      <c r="AC1340" t="str">
        <f t="shared" si="137"/>
        <v>L36</v>
      </c>
    </row>
    <row r="1341" spans="1:29">
      <c r="A1341" t="str">
        <f t="shared" si="132"/>
        <v>11-2024</v>
      </c>
      <c r="B1341" s="93">
        <v>45607</v>
      </c>
      <c r="C1341" s="90">
        <v>46700</v>
      </c>
      <c r="D1341" s="90">
        <v>47500</v>
      </c>
      <c r="E1341" s="90">
        <v>47400</v>
      </c>
      <c r="F1341" s="90">
        <v>43200</v>
      </c>
      <c r="G1341" s="90">
        <v>48000</v>
      </c>
      <c r="H1341" s="91" t="s">
        <v>25</v>
      </c>
      <c r="I1341" s="90">
        <v>45500</v>
      </c>
      <c r="J1341" s="90">
        <v>45600</v>
      </c>
      <c r="K1341" s="90">
        <v>47400</v>
      </c>
      <c r="L1341" s="91" t="s">
        <v>25</v>
      </c>
      <c r="M1341" s="90">
        <v>47600</v>
      </c>
      <c r="N1341" s="90">
        <v>48000</v>
      </c>
      <c r="O1341" s="90">
        <v>46000</v>
      </c>
      <c r="P1341" s="90">
        <v>42500</v>
      </c>
      <c r="Q1341" s="90">
        <v>43000</v>
      </c>
      <c r="R1341" s="90">
        <v>43800</v>
      </c>
      <c r="S1341" s="90">
        <v>43000</v>
      </c>
      <c r="T1341" s="90">
        <v>45300</v>
      </c>
      <c r="U1341" s="90">
        <v>47000</v>
      </c>
      <c r="V1341" s="90">
        <v>48500</v>
      </c>
      <c r="W1341" s="90">
        <v>48200</v>
      </c>
      <c r="X1341" s="90">
        <v>50900</v>
      </c>
      <c r="Y1341" t="str">
        <f t="shared" si="133"/>
        <v>11-2024</v>
      </c>
      <c r="Z1341">
        <f t="shared" si="134"/>
        <v>0</v>
      </c>
      <c r="AA1341" t="str">
        <f t="shared" si="135"/>
        <v>L12</v>
      </c>
      <c r="AB1341" t="str">
        <f t="shared" si="136"/>
        <v>L24</v>
      </c>
      <c r="AC1341" t="str">
        <f t="shared" si="137"/>
        <v>L36</v>
      </c>
    </row>
    <row r="1342" spans="1:29">
      <c r="A1342" t="str">
        <f t="shared" si="132"/>
        <v>11-2024</v>
      </c>
      <c r="B1342" s="93">
        <v>45608</v>
      </c>
      <c r="C1342" s="90">
        <v>46500</v>
      </c>
      <c r="D1342" s="90">
        <v>47500</v>
      </c>
      <c r="E1342" s="90">
        <v>47200</v>
      </c>
      <c r="F1342" s="90">
        <v>43000</v>
      </c>
      <c r="G1342" s="90">
        <v>47900</v>
      </c>
      <c r="H1342" s="91" t="s">
        <v>25</v>
      </c>
      <c r="I1342" s="90">
        <v>45500</v>
      </c>
      <c r="J1342" s="90">
        <v>45600</v>
      </c>
      <c r="K1342" s="90">
        <v>47300</v>
      </c>
      <c r="L1342" s="91" t="s">
        <v>25</v>
      </c>
      <c r="M1342" s="90">
        <v>47600</v>
      </c>
      <c r="N1342" s="90">
        <v>48000</v>
      </c>
      <c r="O1342" s="90">
        <v>45900</v>
      </c>
      <c r="P1342" s="90">
        <v>42500</v>
      </c>
      <c r="Q1342" s="90">
        <v>42800</v>
      </c>
      <c r="R1342" s="90">
        <v>43600</v>
      </c>
      <c r="S1342" s="90">
        <v>43000</v>
      </c>
      <c r="T1342" s="90">
        <v>45300</v>
      </c>
      <c r="U1342" s="90">
        <v>47000</v>
      </c>
      <c r="V1342" s="90">
        <v>48500</v>
      </c>
      <c r="W1342" s="90">
        <v>48200</v>
      </c>
      <c r="X1342" s="90">
        <v>50900</v>
      </c>
      <c r="Y1342" t="str">
        <f t="shared" si="133"/>
        <v>11-2024</v>
      </c>
      <c r="Z1342">
        <f t="shared" si="134"/>
        <v>0</v>
      </c>
      <c r="AA1342" t="str">
        <f t="shared" si="135"/>
        <v>L12</v>
      </c>
      <c r="AB1342" t="str">
        <f t="shared" si="136"/>
        <v>L24</v>
      </c>
      <c r="AC1342" t="str">
        <f t="shared" si="137"/>
        <v>L36</v>
      </c>
    </row>
    <row r="1343" spans="1:29">
      <c r="A1343" t="str">
        <f t="shared" si="132"/>
        <v>11-2024</v>
      </c>
      <c r="B1343" s="93">
        <v>45609</v>
      </c>
      <c r="C1343" s="90">
        <v>46500</v>
      </c>
      <c r="D1343" s="90">
        <v>47300</v>
      </c>
      <c r="E1343" s="90">
        <v>47000</v>
      </c>
      <c r="F1343" s="90">
        <v>42500</v>
      </c>
      <c r="G1343" s="90">
        <v>47900</v>
      </c>
      <c r="H1343" s="91" t="s">
        <v>25</v>
      </c>
      <c r="I1343" s="90">
        <v>45500</v>
      </c>
      <c r="J1343" s="90">
        <v>45300</v>
      </c>
      <c r="K1343" s="90">
        <v>47100</v>
      </c>
      <c r="L1343" s="91" t="s">
        <v>25</v>
      </c>
      <c r="M1343" s="90">
        <v>47500</v>
      </c>
      <c r="N1343" s="90">
        <v>47900</v>
      </c>
      <c r="O1343" s="90">
        <v>45400</v>
      </c>
      <c r="P1343" s="90">
        <v>42000</v>
      </c>
      <c r="Q1343" s="90">
        <v>42300</v>
      </c>
      <c r="R1343" s="90">
        <v>43300</v>
      </c>
      <c r="S1343" s="90">
        <v>42600</v>
      </c>
      <c r="T1343" s="90">
        <v>45100</v>
      </c>
      <c r="U1343" s="90">
        <v>46700</v>
      </c>
      <c r="V1343" s="90">
        <v>48500</v>
      </c>
      <c r="W1343" s="90">
        <v>48000</v>
      </c>
      <c r="X1343" s="90">
        <v>50900</v>
      </c>
      <c r="Y1343" t="str">
        <f t="shared" si="133"/>
        <v>11-2024</v>
      </c>
      <c r="Z1343">
        <f t="shared" si="134"/>
        <v>0</v>
      </c>
      <c r="AA1343" t="str">
        <f t="shared" si="135"/>
        <v>L12</v>
      </c>
      <c r="AB1343" t="str">
        <f t="shared" si="136"/>
        <v>L24</v>
      </c>
      <c r="AC1343" t="str">
        <f t="shared" si="137"/>
        <v>L36</v>
      </c>
    </row>
    <row r="1344" spans="1:29">
      <c r="A1344" t="str">
        <f t="shared" si="132"/>
        <v>11-2024</v>
      </c>
      <c r="B1344" s="93">
        <v>45610</v>
      </c>
      <c r="C1344" s="90">
        <v>46300</v>
      </c>
      <c r="D1344" s="90">
        <v>47000</v>
      </c>
      <c r="E1344" s="90">
        <v>46700</v>
      </c>
      <c r="F1344" s="90">
        <v>42200</v>
      </c>
      <c r="G1344" s="90">
        <v>47700</v>
      </c>
      <c r="H1344" s="91" t="s">
        <v>25</v>
      </c>
      <c r="I1344" s="90">
        <v>45000</v>
      </c>
      <c r="J1344" s="90">
        <v>44900</v>
      </c>
      <c r="K1344" s="90">
        <v>46900</v>
      </c>
      <c r="L1344" s="91" t="s">
        <v>25</v>
      </c>
      <c r="M1344" s="90">
        <v>47200</v>
      </c>
      <c r="N1344" s="90">
        <v>47800</v>
      </c>
      <c r="O1344" s="90">
        <v>45200</v>
      </c>
      <c r="P1344" s="90">
        <v>41600</v>
      </c>
      <c r="Q1344" s="90">
        <v>42000</v>
      </c>
      <c r="R1344" s="90">
        <v>42800</v>
      </c>
      <c r="S1344" s="90">
        <v>42600</v>
      </c>
      <c r="T1344" s="90">
        <v>44800</v>
      </c>
      <c r="U1344" s="90">
        <v>46500</v>
      </c>
      <c r="V1344" s="90">
        <v>48500</v>
      </c>
      <c r="W1344" s="90">
        <v>47700</v>
      </c>
      <c r="X1344" s="90">
        <v>50900</v>
      </c>
      <c r="Y1344" t="str">
        <f t="shared" si="133"/>
        <v>11-2024</v>
      </c>
      <c r="Z1344">
        <f t="shared" si="134"/>
        <v>0</v>
      </c>
      <c r="AA1344" t="str">
        <f t="shared" si="135"/>
        <v>L12</v>
      </c>
      <c r="AB1344" t="str">
        <f t="shared" si="136"/>
        <v>L24</v>
      </c>
      <c r="AC1344" t="str">
        <f t="shared" si="137"/>
        <v>L36</v>
      </c>
    </row>
    <row r="1345" spans="1:29">
      <c r="A1345" t="str">
        <f t="shared" si="132"/>
        <v>11-2024</v>
      </c>
      <c r="B1345" s="93">
        <v>45611</v>
      </c>
      <c r="C1345" s="90">
        <v>46000</v>
      </c>
      <c r="D1345" s="90">
        <v>47000</v>
      </c>
      <c r="E1345" s="90">
        <v>46300</v>
      </c>
      <c r="F1345" s="90">
        <v>41700</v>
      </c>
      <c r="G1345" s="90">
        <v>47700</v>
      </c>
      <c r="H1345" s="91" t="s">
        <v>25</v>
      </c>
      <c r="I1345" s="91" t="s">
        <v>25</v>
      </c>
      <c r="J1345" s="90">
        <v>44600</v>
      </c>
      <c r="K1345" s="90">
        <v>46800</v>
      </c>
      <c r="L1345" s="91" t="s">
        <v>25</v>
      </c>
      <c r="M1345" s="90">
        <v>47000</v>
      </c>
      <c r="N1345" s="90">
        <v>47800</v>
      </c>
      <c r="O1345" s="90">
        <v>44800</v>
      </c>
      <c r="P1345" s="90">
        <v>41600</v>
      </c>
      <c r="Q1345" s="90">
        <v>41500</v>
      </c>
      <c r="R1345" s="90">
        <v>42500</v>
      </c>
      <c r="S1345" s="90">
        <v>42200</v>
      </c>
      <c r="T1345" s="90">
        <v>44300</v>
      </c>
      <c r="U1345" s="90">
        <v>46200</v>
      </c>
      <c r="V1345" s="90">
        <v>48500</v>
      </c>
      <c r="W1345" s="90">
        <v>47700</v>
      </c>
      <c r="X1345" s="90">
        <v>50800</v>
      </c>
      <c r="Y1345" t="str">
        <f t="shared" si="133"/>
        <v>11-2024</v>
      </c>
      <c r="Z1345">
        <f t="shared" si="134"/>
        <v>0</v>
      </c>
      <c r="AA1345" t="str">
        <f t="shared" si="135"/>
        <v>L12</v>
      </c>
      <c r="AB1345" t="str">
        <f t="shared" si="136"/>
        <v>L24</v>
      </c>
      <c r="AC1345" t="str">
        <f t="shared" si="137"/>
        <v>L36</v>
      </c>
    </row>
    <row r="1346" spans="1:29">
      <c r="A1346" t="str">
        <f t="shared" si="132"/>
        <v>11-2024</v>
      </c>
      <c r="B1346" s="93">
        <v>45612</v>
      </c>
      <c r="C1346" s="90">
        <v>46000</v>
      </c>
      <c r="D1346" s="90">
        <v>46500</v>
      </c>
      <c r="E1346" s="90">
        <v>46000</v>
      </c>
      <c r="F1346" s="90">
        <v>41500</v>
      </c>
      <c r="G1346" s="90">
        <v>47300</v>
      </c>
      <c r="H1346" s="91" t="s">
        <v>25</v>
      </c>
      <c r="I1346" s="90">
        <v>45000</v>
      </c>
      <c r="J1346" s="90">
        <v>44400</v>
      </c>
      <c r="K1346" s="90">
        <v>46500</v>
      </c>
      <c r="L1346" s="91" t="s">
        <v>25</v>
      </c>
      <c r="M1346" s="90">
        <v>46700</v>
      </c>
      <c r="N1346" s="90">
        <v>47500</v>
      </c>
      <c r="O1346" s="90">
        <v>44500</v>
      </c>
      <c r="P1346" s="90">
        <v>41600</v>
      </c>
      <c r="Q1346" s="90">
        <v>41500</v>
      </c>
      <c r="R1346" s="90">
        <v>42300</v>
      </c>
      <c r="S1346" s="90">
        <v>42200</v>
      </c>
      <c r="T1346" s="90">
        <v>43600</v>
      </c>
      <c r="U1346" s="90">
        <v>46000</v>
      </c>
      <c r="V1346" s="90">
        <v>48500</v>
      </c>
      <c r="W1346" s="90">
        <v>47500</v>
      </c>
      <c r="X1346" s="90">
        <v>50700</v>
      </c>
      <c r="Y1346" t="str">
        <f t="shared" si="133"/>
        <v>11-2024</v>
      </c>
      <c r="Z1346">
        <f t="shared" si="134"/>
        <v>0</v>
      </c>
      <c r="AA1346" t="str">
        <f t="shared" si="135"/>
        <v>L12</v>
      </c>
      <c r="AB1346" t="str">
        <f t="shared" si="136"/>
        <v>L24</v>
      </c>
      <c r="AC1346" t="str">
        <f t="shared" si="137"/>
        <v>L36</v>
      </c>
    </row>
    <row r="1347" spans="1:29">
      <c r="A1347" t="str">
        <f t="shared" si="132"/>
        <v>11-2024</v>
      </c>
      <c r="B1347" s="93">
        <v>45613</v>
      </c>
      <c r="C1347" s="90" t="s">
        <v>24</v>
      </c>
      <c r="D1347" s="90" t="s">
        <v>24</v>
      </c>
      <c r="E1347" s="90" t="s">
        <v>24</v>
      </c>
      <c r="F1347" s="90" t="s">
        <v>24</v>
      </c>
      <c r="G1347" s="90" t="s">
        <v>24</v>
      </c>
      <c r="H1347" s="90" t="s">
        <v>24</v>
      </c>
      <c r="I1347" s="90" t="s">
        <v>24</v>
      </c>
      <c r="J1347" s="90" t="s">
        <v>24</v>
      </c>
      <c r="K1347" s="90" t="s">
        <v>24</v>
      </c>
      <c r="L1347" s="90" t="s">
        <v>24</v>
      </c>
      <c r="M1347" s="90" t="s">
        <v>24</v>
      </c>
      <c r="N1347" s="90" t="s">
        <v>24</v>
      </c>
      <c r="O1347" s="90" t="s">
        <v>24</v>
      </c>
      <c r="P1347" s="90" t="s">
        <v>24</v>
      </c>
      <c r="Q1347" s="90" t="s">
        <v>24</v>
      </c>
      <c r="R1347" s="90" t="s">
        <v>24</v>
      </c>
      <c r="S1347" s="90" t="s">
        <v>24</v>
      </c>
      <c r="T1347" s="90" t="s">
        <v>24</v>
      </c>
      <c r="U1347" s="90" t="s">
        <v>24</v>
      </c>
      <c r="V1347" s="90" t="s">
        <v>24</v>
      </c>
      <c r="W1347" s="90" t="s">
        <v>24</v>
      </c>
      <c r="X1347" s="90" t="s">
        <v>24</v>
      </c>
      <c r="Y1347" t="str">
        <f t="shared" si="133"/>
        <v>11-2024</v>
      </c>
      <c r="Z1347">
        <f t="shared" si="134"/>
        <v>0</v>
      </c>
      <c r="AA1347" t="str">
        <f t="shared" si="135"/>
        <v>L12</v>
      </c>
      <c r="AB1347" t="str">
        <f t="shared" si="136"/>
        <v>L24</v>
      </c>
      <c r="AC1347" t="str">
        <f t="shared" si="137"/>
        <v>L36</v>
      </c>
    </row>
    <row r="1348" spans="1:29">
      <c r="A1348" t="str">
        <f t="shared" si="132"/>
        <v>11-2024</v>
      </c>
      <c r="B1348" s="93">
        <v>45614</v>
      </c>
      <c r="C1348" s="90">
        <v>45900</v>
      </c>
      <c r="D1348" s="90">
        <v>46500</v>
      </c>
      <c r="E1348" s="90">
        <v>45800</v>
      </c>
      <c r="F1348" s="90">
        <v>41300</v>
      </c>
      <c r="G1348" s="90">
        <v>47300</v>
      </c>
      <c r="H1348" s="91" t="s">
        <v>25</v>
      </c>
      <c r="I1348" s="90">
        <v>44500</v>
      </c>
      <c r="J1348" s="90">
        <v>44600</v>
      </c>
      <c r="K1348" s="90">
        <v>46100</v>
      </c>
      <c r="L1348" s="91" t="s">
        <v>25</v>
      </c>
      <c r="M1348" s="90">
        <v>46700</v>
      </c>
      <c r="N1348" s="90">
        <v>47500</v>
      </c>
      <c r="O1348" s="90">
        <v>44300</v>
      </c>
      <c r="P1348" s="90">
        <v>41200</v>
      </c>
      <c r="Q1348" s="90">
        <v>41500</v>
      </c>
      <c r="R1348" s="90">
        <v>42300</v>
      </c>
      <c r="S1348" s="90">
        <v>42000</v>
      </c>
      <c r="T1348" s="90">
        <v>43400</v>
      </c>
      <c r="U1348" s="90">
        <v>46000</v>
      </c>
      <c r="V1348" s="90">
        <v>48500</v>
      </c>
      <c r="W1348" s="90">
        <v>47200</v>
      </c>
      <c r="X1348" s="90">
        <v>50200</v>
      </c>
      <c r="Y1348" t="str">
        <f t="shared" si="133"/>
        <v>11-2024</v>
      </c>
      <c r="Z1348">
        <f t="shared" si="134"/>
        <v>0</v>
      </c>
      <c r="AA1348" t="str">
        <f t="shared" si="135"/>
        <v>L12</v>
      </c>
      <c r="AB1348" t="str">
        <f t="shared" si="136"/>
        <v>L24</v>
      </c>
      <c r="AC1348" t="str">
        <f t="shared" si="137"/>
        <v>L36</v>
      </c>
    </row>
    <row r="1349" spans="1:29" s="273" customFormat="1">
      <c r="A1349" t="str">
        <f t="shared" si="132"/>
        <v>11-2024</v>
      </c>
      <c r="B1349" s="275">
        <v>45615</v>
      </c>
      <c r="C1349" s="276">
        <v>45800</v>
      </c>
      <c r="D1349" s="276">
        <v>46500</v>
      </c>
      <c r="E1349" s="276">
        <v>45500</v>
      </c>
      <c r="F1349" s="276">
        <v>41100</v>
      </c>
      <c r="G1349" s="276">
        <v>47200</v>
      </c>
      <c r="H1349" s="277" t="s">
        <v>25</v>
      </c>
      <c r="I1349" s="276">
        <v>44500</v>
      </c>
      <c r="J1349" s="276">
        <v>44500</v>
      </c>
      <c r="K1349" s="276">
        <v>46100</v>
      </c>
      <c r="L1349" s="277" t="s">
        <v>25</v>
      </c>
      <c r="M1349" s="276">
        <v>46500</v>
      </c>
      <c r="N1349" s="276">
        <v>47500</v>
      </c>
      <c r="O1349" s="276">
        <v>44000</v>
      </c>
      <c r="P1349" s="276">
        <v>41000</v>
      </c>
      <c r="Q1349" s="276">
        <v>41500</v>
      </c>
      <c r="R1349" s="276">
        <v>42200</v>
      </c>
      <c r="S1349" s="276">
        <v>42000</v>
      </c>
      <c r="T1349" s="276">
        <v>43200</v>
      </c>
      <c r="U1349" s="276">
        <v>45800</v>
      </c>
      <c r="V1349" s="276">
        <v>48000</v>
      </c>
      <c r="W1349" s="276">
        <v>47200</v>
      </c>
      <c r="X1349" s="276">
        <v>50200</v>
      </c>
      <c r="Y1349" t="str">
        <f t="shared" si="133"/>
        <v>11-2024</v>
      </c>
      <c r="Z1349">
        <f t="shared" si="134"/>
        <v>0</v>
      </c>
      <c r="AA1349" t="str">
        <f t="shared" si="135"/>
        <v>L12</v>
      </c>
      <c r="AB1349" t="str">
        <f t="shared" si="136"/>
        <v>L24</v>
      </c>
      <c r="AC1349" t="str">
        <f t="shared" si="137"/>
        <v>L36</v>
      </c>
    </row>
    <row r="1350" spans="1:29">
      <c r="A1350" t="str">
        <f t="shared" si="132"/>
        <v>11-2024</v>
      </c>
      <c r="B1350" s="93">
        <v>45616</v>
      </c>
      <c r="C1350" s="90">
        <v>45800</v>
      </c>
      <c r="D1350" s="90">
        <v>46300</v>
      </c>
      <c r="E1350" s="90">
        <v>45300</v>
      </c>
      <c r="F1350" s="90">
        <v>41100</v>
      </c>
      <c r="G1350" s="90">
        <v>47000</v>
      </c>
      <c r="H1350" s="91" t="s">
        <v>25</v>
      </c>
      <c r="I1350" s="90">
        <v>44500</v>
      </c>
      <c r="J1350" s="90">
        <v>44400</v>
      </c>
      <c r="K1350" s="90">
        <v>46100</v>
      </c>
      <c r="L1350" s="91" t="s">
        <v>25</v>
      </c>
      <c r="M1350" s="90">
        <v>46500</v>
      </c>
      <c r="N1350" s="91" t="s">
        <v>25</v>
      </c>
      <c r="O1350" s="90">
        <v>43900</v>
      </c>
      <c r="P1350" s="90">
        <v>41000</v>
      </c>
      <c r="Q1350" s="90">
        <v>41500</v>
      </c>
      <c r="R1350" s="90">
        <v>42200</v>
      </c>
      <c r="S1350" s="90">
        <v>42000</v>
      </c>
      <c r="T1350" s="90">
        <v>43600</v>
      </c>
      <c r="U1350" s="90">
        <v>45500</v>
      </c>
      <c r="V1350" s="90">
        <v>48000</v>
      </c>
      <c r="W1350" s="90">
        <v>47000</v>
      </c>
      <c r="X1350" s="90">
        <v>50200</v>
      </c>
      <c r="Y1350" t="str">
        <f t="shared" si="133"/>
        <v>11-2024</v>
      </c>
      <c r="Z1350">
        <f t="shared" si="134"/>
        <v>0</v>
      </c>
      <c r="AA1350" t="str">
        <f t="shared" si="135"/>
        <v>L12</v>
      </c>
      <c r="AB1350" t="str">
        <f t="shared" si="136"/>
        <v>L24</v>
      </c>
      <c r="AC1350" t="str">
        <f t="shared" si="137"/>
        <v>L36</v>
      </c>
    </row>
    <row r="1351" spans="1:29">
      <c r="A1351" t="str">
        <f t="shared" si="132"/>
        <v>11-2024</v>
      </c>
      <c r="B1351" s="93">
        <v>45617</v>
      </c>
      <c r="C1351" s="90">
        <v>46000</v>
      </c>
      <c r="D1351" s="90">
        <v>46300</v>
      </c>
      <c r="E1351" s="90">
        <v>45400</v>
      </c>
      <c r="F1351" s="90">
        <v>41400</v>
      </c>
      <c r="G1351" s="90">
        <v>47100</v>
      </c>
      <c r="H1351" s="91" t="s">
        <v>25</v>
      </c>
      <c r="I1351" s="90">
        <v>44000</v>
      </c>
      <c r="J1351" s="90">
        <v>44700</v>
      </c>
      <c r="K1351" s="90">
        <v>47000</v>
      </c>
      <c r="L1351" s="91" t="s">
        <v>25</v>
      </c>
      <c r="M1351" s="90">
        <v>46700</v>
      </c>
      <c r="N1351" s="90">
        <v>47700</v>
      </c>
      <c r="O1351" s="90">
        <v>44100</v>
      </c>
      <c r="P1351" s="90">
        <v>40800</v>
      </c>
      <c r="Q1351" s="90">
        <v>41700</v>
      </c>
      <c r="R1351" s="90">
        <v>42500</v>
      </c>
      <c r="S1351" s="90">
        <v>41700</v>
      </c>
      <c r="T1351" s="90">
        <v>43500</v>
      </c>
      <c r="U1351" s="90">
        <v>45600</v>
      </c>
      <c r="V1351" s="90">
        <v>47500</v>
      </c>
      <c r="W1351" s="90">
        <v>46900</v>
      </c>
      <c r="X1351" s="90">
        <v>50200</v>
      </c>
      <c r="Y1351" t="str">
        <f t="shared" si="133"/>
        <v>11-2024</v>
      </c>
      <c r="Z1351">
        <f t="shared" si="134"/>
        <v>0</v>
      </c>
      <c r="AA1351" t="str">
        <f t="shared" si="135"/>
        <v>L12</v>
      </c>
      <c r="AB1351" t="str">
        <f t="shared" si="136"/>
        <v>L24</v>
      </c>
      <c r="AC1351" t="str">
        <f t="shared" si="137"/>
        <v>L36</v>
      </c>
    </row>
    <row r="1352" spans="1:29">
      <c r="A1352" t="str">
        <f t="shared" si="132"/>
        <v>11-2024</v>
      </c>
      <c r="B1352" s="93">
        <v>45618</v>
      </c>
      <c r="C1352" s="90">
        <v>46000</v>
      </c>
      <c r="D1352" s="90">
        <v>46300</v>
      </c>
      <c r="E1352" s="90">
        <v>45500</v>
      </c>
      <c r="F1352" s="90">
        <v>41400</v>
      </c>
      <c r="G1352" s="90">
        <v>47400</v>
      </c>
      <c r="H1352" s="91" t="s">
        <v>25</v>
      </c>
      <c r="I1352" s="90">
        <v>44500</v>
      </c>
      <c r="J1352" s="90">
        <v>44700</v>
      </c>
      <c r="K1352" s="90">
        <v>47000</v>
      </c>
      <c r="L1352" s="91" t="s">
        <v>25</v>
      </c>
      <c r="M1352" s="90">
        <v>46700</v>
      </c>
      <c r="N1352" s="90">
        <v>47700</v>
      </c>
      <c r="O1352" s="90">
        <v>44400</v>
      </c>
      <c r="P1352" s="90">
        <v>41200</v>
      </c>
      <c r="Q1352" s="90">
        <v>41800</v>
      </c>
      <c r="R1352" s="90">
        <v>42500</v>
      </c>
      <c r="S1352" s="90">
        <v>42000</v>
      </c>
      <c r="T1352" s="90">
        <v>43500</v>
      </c>
      <c r="U1352" s="90">
        <v>45600</v>
      </c>
      <c r="V1352" s="90">
        <v>47000</v>
      </c>
      <c r="W1352" s="90">
        <v>46900</v>
      </c>
      <c r="X1352" s="90">
        <v>50200</v>
      </c>
      <c r="Y1352" t="str">
        <f t="shared" si="133"/>
        <v>11-2024</v>
      </c>
      <c r="Z1352">
        <f t="shared" si="134"/>
        <v>0</v>
      </c>
      <c r="AA1352" t="str">
        <f t="shared" si="135"/>
        <v>L12</v>
      </c>
      <c r="AB1352" t="str">
        <f t="shared" si="136"/>
        <v>L24</v>
      </c>
      <c r="AC1352" t="str">
        <f t="shared" si="137"/>
        <v>L36</v>
      </c>
    </row>
    <row r="1353" spans="1:29">
      <c r="A1353" t="str">
        <f t="shared" si="132"/>
        <v>11-2024</v>
      </c>
      <c r="B1353" s="93">
        <v>45619</v>
      </c>
      <c r="C1353" s="90">
        <v>46000</v>
      </c>
      <c r="D1353" s="90">
        <v>46300</v>
      </c>
      <c r="E1353" s="90">
        <v>45500</v>
      </c>
      <c r="F1353" s="90">
        <v>41200</v>
      </c>
      <c r="G1353" s="90">
        <v>47400</v>
      </c>
      <c r="H1353" s="91" t="s">
        <v>25</v>
      </c>
      <c r="I1353" s="90">
        <v>44500</v>
      </c>
      <c r="J1353" s="90">
        <v>44700</v>
      </c>
      <c r="K1353" s="90">
        <v>47000</v>
      </c>
      <c r="L1353" s="91" t="s">
        <v>25</v>
      </c>
      <c r="M1353" s="90">
        <v>46600</v>
      </c>
      <c r="N1353" s="90">
        <v>47700</v>
      </c>
      <c r="O1353" s="90">
        <v>44000</v>
      </c>
      <c r="P1353" s="90">
        <v>41000</v>
      </c>
      <c r="Q1353" s="90">
        <v>41800</v>
      </c>
      <c r="R1353" s="90">
        <v>42400</v>
      </c>
      <c r="S1353" s="90">
        <v>41800</v>
      </c>
      <c r="T1353" s="90">
        <v>43300</v>
      </c>
      <c r="U1353" s="90">
        <v>45600</v>
      </c>
      <c r="V1353" s="90">
        <v>46500</v>
      </c>
      <c r="W1353" s="90">
        <v>47000</v>
      </c>
      <c r="X1353" s="90">
        <v>50200</v>
      </c>
      <c r="Y1353" t="str">
        <f t="shared" si="133"/>
        <v>11-2024</v>
      </c>
      <c r="Z1353">
        <f t="shared" si="134"/>
        <v>0</v>
      </c>
      <c r="AA1353" t="str">
        <f t="shared" si="135"/>
        <v>L12</v>
      </c>
      <c r="AB1353" t="str">
        <f t="shared" si="136"/>
        <v>L24</v>
      </c>
      <c r="AC1353" t="str">
        <f t="shared" si="137"/>
        <v>L36</v>
      </c>
    </row>
    <row r="1354" spans="1:29">
      <c r="A1354" t="str">
        <f t="shared" si="132"/>
        <v>11-2024</v>
      </c>
      <c r="B1354" s="93">
        <v>45620</v>
      </c>
      <c r="C1354" s="90" t="s">
        <v>24</v>
      </c>
      <c r="D1354" s="90" t="s">
        <v>24</v>
      </c>
      <c r="E1354" s="90" t="s">
        <v>24</v>
      </c>
      <c r="F1354" s="90" t="s">
        <v>24</v>
      </c>
      <c r="G1354" s="90" t="s">
        <v>24</v>
      </c>
      <c r="H1354" s="90" t="s">
        <v>24</v>
      </c>
      <c r="I1354" s="90" t="s">
        <v>24</v>
      </c>
      <c r="J1354" s="90" t="s">
        <v>24</v>
      </c>
      <c r="K1354" s="90" t="s">
        <v>24</v>
      </c>
      <c r="L1354" s="90" t="s">
        <v>24</v>
      </c>
      <c r="M1354" s="90" t="s">
        <v>24</v>
      </c>
      <c r="N1354" s="90" t="s">
        <v>24</v>
      </c>
      <c r="O1354" s="90" t="s">
        <v>24</v>
      </c>
      <c r="P1354" s="90" t="s">
        <v>24</v>
      </c>
      <c r="Q1354" s="90" t="s">
        <v>24</v>
      </c>
      <c r="R1354" s="90" t="s">
        <v>24</v>
      </c>
      <c r="S1354" s="90" t="s">
        <v>24</v>
      </c>
      <c r="T1354" s="90" t="s">
        <v>24</v>
      </c>
      <c r="U1354" s="90" t="s">
        <v>24</v>
      </c>
      <c r="V1354" s="90" t="s">
        <v>24</v>
      </c>
      <c r="W1354" s="90" t="s">
        <v>24</v>
      </c>
      <c r="X1354" s="90" t="s">
        <v>24</v>
      </c>
      <c r="Y1354" t="str">
        <f t="shared" si="133"/>
        <v>11-2024</v>
      </c>
      <c r="Z1354">
        <f t="shared" si="134"/>
        <v>0</v>
      </c>
      <c r="AA1354" t="str">
        <f t="shared" si="135"/>
        <v>L12</v>
      </c>
      <c r="AB1354" t="str">
        <f t="shared" si="136"/>
        <v>L24</v>
      </c>
      <c r="AC1354" t="str">
        <f t="shared" si="137"/>
        <v>L36</v>
      </c>
    </row>
    <row r="1355" spans="1:29">
      <c r="A1355" t="str">
        <f t="shared" si="132"/>
        <v>11-2024</v>
      </c>
      <c r="B1355" s="93">
        <v>45621</v>
      </c>
      <c r="C1355" s="90">
        <v>46000</v>
      </c>
      <c r="D1355" s="90">
        <v>46300</v>
      </c>
      <c r="E1355" s="90">
        <v>45000</v>
      </c>
      <c r="F1355" s="90">
        <v>41000</v>
      </c>
      <c r="G1355" s="90">
        <v>47400</v>
      </c>
      <c r="H1355" s="91" t="s">
        <v>25</v>
      </c>
      <c r="I1355" s="90">
        <v>44000</v>
      </c>
      <c r="J1355" s="90">
        <v>44000</v>
      </c>
      <c r="K1355" s="90">
        <v>47000</v>
      </c>
      <c r="L1355" s="91" t="s">
        <v>25</v>
      </c>
      <c r="M1355" s="90">
        <v>46500</v>
      </c>
      <c r="N1355" s="90">
        <v>47600</v>
      </c>
      <c r="O1355" s="90">
        <v>43500</v>
      </c>
      <c r="P1355" s="90">
        <v>40900</v>
      </c>
      <c r="Q1355" s="90">
        <v>41500</v>
      </c>
      <c r="R1355" s="90">
        <v>42200</v>
      </c>
      <c r="S1355" s="90">
        <v>41300</v>
      </c>
      <c r="T1355" s="90">
        <v>43100</v>
      </c>
      <c r="U1355" s="90">
        <v>45500</v>
      </c>
      <c r="V1355" s="90">
        <v>46500</v>
      </c>
      <c r="W1355" s="90">
        <v>47300</v>
      </c>
      <c r="X1355" s="90">
        <v>50200</v>
      </c>
      <c r="Y1355" t="str">
        <f t="shared" si="133"/>
        <v>11-2024</v>
      </c>
      <c r="Z1355">
        <f t="shared" si="134"/>
        <v>0</v>
      </c>
      <c r="AA1355" t="str">
        <f t="shared" si="135"/>
        <v>L12</v>
      </c>
      <c r="AB1355" t="str">
        <f t="shared" si="136"/>
        <v>L24</v>
      </c>
      <c r="AC1355" t="str">
        <f t="shared" si="137"/>
        <v>L36</v>
      </c>
    </row>
    <row r="1356" spans="1:29">
      <c r="A1356" t="str">
        <f t="shared" si="132"/>
        <v>11-2024</v>
      </c>
      <c r="B1356" s="93">
        <v>45622</v>
      </c>
      <c r="C1356" s="90">
        <v>46000</v>
      </c>
      <c r="D1356" s="90">
        <v>46000</v>
      </c>
      <c r="E1356" s="90">
        <v>44800</v>
      </c>
      <c r="F1356" s="90">
        <v>41000</v>
      </c>
      <c r="G1356" s="90">
        <v>47300</v>
      </c>
      <c r="H1356" s="91" t="s">
        <v>25</v>
      </c>
      <c r="I1356" s="90">
        <v>44000</v>
      </c>
      <c r="J1356" s="90">
        <v>44200</v>
      </c>
      <c r="K1356" s="90">
        <v>46800</v>
      </c>
      <c r="L1356" s="91" t="s">
        <v>25</v>
      </c>
      <c r="M1356" s="90">
        <v>46400</v>
      </c>
      <c r="N1356" s="90">
        <v>47400</v>
      </c>
      <c r="O1356" s="90">
        <v>43200</v>
      </c>
      <c r="P1356" s="90">
        <v>40900</v>
      </c>
      <c r="Q1356" s="90">
        <v>41300</v>
      </c>
      <c r="R1356" s="90">
        <v>42000</v>
      </c>
      <c r="S1356" s="90">
        <v>41300</v>
      </c>
      <c r="T1356" s="90">
        <v>43100</v>
      </c>
      <c r="U1356" s="90">
        <v>45300</v>
      </c>
      <c r="V1356" s="90">
        <v>45500</v>
      </c>
      <c r="W1356" s="90">
        <v>47300</v>
      </c>
      <c r="X1356" s="90">
        <v>50200</v>
      </c>
      <c r="Y1356" t="str">
        <f t="shared" si="133"/>
        <v>11-2024</v>
      </c>
      <c r="Z1356">
        <f t="shared" si="134"/>
        <v>0</v>
      </c>
      <c r="AA1356" t="str">
        <f t="shared" si="135"/>
        <v>L12</v>
      </c>
      <c r="AB1356" t="str">
        <f t="shared" si="136"/>
        <v>L24</v>
      </c>
      <c r="AC1356" t="str">
        <f t="shared" si="137"/>
        <v>L36</v>
      </c>
    </row>
    <row r="1357" spans="1:29">
      <c r="A1357" t="str">
        <f t="shared" si="132"/>
        <v>11-2024</v>
      </c>
      <c r="B1357" s="93">
        <v>45623</v>
      </c>
      <c r="C1357" s="90">
        <v>45800</v>
      </c>
      <c r="D1357" s="90">
        <v>46000</v>
      </c>
      <c r="E1357" s="90">
        <v>44800</v>
      </c>
      <c r="F1357" s="90">
        <v>40800</v>
      </c>
      <c r="G1357" s="90">
        <v>47300</v>
      </c>
      <c r="H1357" s="91" t="s">
        <v>25</v>
      </c>
      <c r="I1357" s="90">
        <v>44000</v>
      </c>
      <c r="J1357" s="90">
        <v>44000</v>
      </c>
      <c r="K1357" s="90">
        <v>46700</v>
      </c>
      <c r="L1357" s="91" t="s">
        <v>25</v>
      </c>
      <c r="M1357" s="90">
        <v>46200</v>
      </c>
      <c r="N1357" s="90">
        <v>47400</v>
      </c>
      <c r="O1357" s="90">
        <v>43300</v>
      </c>
      <c r="P1357" s="90">
        <v>40900</v>
      </c>
      <c r="Q1357" s="90">
        <v>41000</v>
      </c>
      <c r="R1357" s="90">
        <v>41700</v>
      </c>
      <c r="S1357" s="90">
        <v>41300</v>
      </c>
      <c r="T1357" s="90">
        <v>42900</v>
      </c>
      <c r="U1357" s="90">
        <v>45000</v>
      </c>
      <c r="V1357" s="90">
        <v>45500</v>
      </c>
      <c r="W1357" s="90">
        <v>47000</v>
      </c>
      <c r="X1357" s="90">
        <v>50200</v>
      </c>
      <c r="Y1357" t="str">
        <f t="shared" si="133"/>
        <v>11-2024</v>
      </c>
      <c r="Z1357">
        <f t="shared" si="134"/>
        <v>0</v>
      </c>
      <c r="AA1357" t="str">
        <f t="shared" si="135"/>
        <v>L12</v>
      </c>
      <c r="AB1357" t="str">
        <f t="shared" si="136"/>
        <v>L24</v>
      </c>
      <c r="AC1357" t="str">
        <f t="shared" si="137"/>
        <v>L36</v>
      </c>
    </row>
    <row r="1358" spans="1:29">
      <c r="A1358" t="str">
        <f t="shared" si="132"/>
        <v>11-2024</v>
      </c>
      <c r="B1358" s="93">
        <v>45624</v>
      </c>
      <c r="C1358" s="90">
        <v>45800</v>
      </c>
      <c r="D1358" s="90">
        <v>46000</v>
      </c>
      <c r="E1358" s="90">
        <v>45000</v>
      </c>
      <c r="F1358" s="90">
        <v>40900</v>
      </c>
      <c r="G1358" s="90">
        <v>47000</v>
      </c>
      <c r="H1358" s="91" t="s">
        <v>25</v>
      </c>
      <c r="I1358" s="90">
        <v>44000</v>
      </c>
      <c r="J1358" s="90">
        <v>44000</v>
      </c>
      <c r="K1358" s="90">
        <v>46300</v>
      </c>
      <c r="L1358" s="91" t="s">
        <v>25</v>
      </c>
      <c r="M1358" s="90">
        <v>46300</v>
      </c>
      <c r="N1358" s="90">
        <v>46900</v>
      </c>
      <c r="O1358" s="90">
        <v>43600</v>
      </c>
      <c r="P1358" s="90">
        <v>41100</v>
      </c>
      <c r="Q1358" s="90">
        <v>41200</v>
      </c>
      <c r="R1358" s="90">
        <v>41800</v>
      </c>
      <c r="S1358" s="90">
        <v>41500</v>
      </c>
      <c r="T1358" s="90">
        <v>43000</v>
      </c>
      <c r="U1358" s="90">
        <v>45200</v>
      </c>
      <c r="V1358" s="90">
        <v>45500</v>
      </c>
      <c r="W1358" s="90">
        <v>47000</v>
      </c>
      <c r="X1358" s="90">
        <v>50200</v>
      </c>
      <c r="Y1358" t="str">
        <f t="shared" si="133"/>
        <v>11-2024</v>
      </c>
      <c r="Z1358">
        <f t="shared" si="134"/>
        <v>0</v>
      </c>
      <c r="AA1358" t="str">
        <f t="shared" si="135"/>
        <v>L12</v>
      </c>
      <c r="AB1358" t="str">
        <f t="shared" si="136"/>
        <v>L24</v>
      </c>
      <c r="AC1358" t="str">
        <f t="shared" si="137"/>
        <v>L36</v>
      </c>
    </row>
    <row r="1359" spans="1:29">
      <c r="A1359" t="str">
        <f t="shared" si="132"/>
        <v>11-2024</v>
      </c>
      <c r="B1359" s="93">
        <v>45625</v>
      </c>
      <c r="C1359" s="90">
        <v>45500</v>
      </c>
      <c r="D1359" s="90">
        <v>46000</v>
      </c>
      <c r="E1359" s="90">
        <v>45000</v>
      </c>
      <c r="F1359" s="90">
        <v>40700</v>
      </c>
      <c r="G1359" s="90">
        <v>47000</v>
      </c>
      <c r="H1359" s="91" t="s">
        <v>25</v>
      </c>
      <c r="I1359" s="90">
        <v>44000</v>
      </c>
      <c r="J1359" s="90">
        <v>44000</v>
      </c>
      <c r="K1359" s="90">
        <v>46300</v>
      </c>
      <c r="L1359" s="91" t="s">
        <v>25</v>
      </c>
      <c r="M1359" s="90">
        <v>46300</v>
      </c>
      <c r="N1359" s="90">
        <v>46600</v>
      </c>
      <c r="O1359" s="90">
        <v>43400</v>
      </c>
      <c r="P1359" s="90">
        <v>41100</v>
      </c>
      <c r="Q1359" s="90">
        <v>41000</v>
      </c>
      <c r="R1359" s="90">
        <v>41800</v>
      </c>
      <c r="S1359" s="90">
        <v>41500</v>
      </c>
      <c r="T1359" s="90">
        <v>42800</v>
      </c>
      <c r="U1359" s="90">
        <v>45000</v>
      </c>
      <c r="V1359" s="90">
        <v>45500</v>
      </c>
      <c r="W1359" s="90">
        <v>46600</v>
      </c>
      <c r="X1359" s="90">
        <v>49900</v>
      </c>
      <c r="Y1359" t="str">
        <f t="shared" si="133"/>
        <v>11-2024</v>
      </c>
      <c r="Z1359">
        <f t="shared" si="134"/>
        <v>0</v>
      </c>
      <c r="AA1359" t="str">
        <f t="shared" si="135"/>
        <v>L12</v>
      </c>
      <c r="AB1359" t="str">
        <f t="shared" si="136"/>
        <v>L24</v>
      </c>
      <c r="AC1359" t="str">
        <f t="shared" si="137"/>
        <v>L36</v>
      </c>
    </row>
    <row r="1360" spans="1:29">
      <c r="A1360" t="str">
        <f t="shared" si="132"/>
        <v>11-2024</v>
      </c>
      <c r="B1360" s="93">
        <v>45626</v>
      </c>
      <c r="C1360" s="90">
        <v>45500</v>
      </c>
      <c r="D1360" s="90">
        <v>46000</v>
      </c>
      <c r="E1360" s="90">
        <v>44800</v>
      </c>
      <c r="F1360" s="90">
        <v>40600</v>
      </c>
      <c r="G1360" s="90">
        <v>46900</v>
      </c>
      <c r="H1360" s="91" t="s">
        <v>25</v>
      </c>
      <c r="I1360" s="90">
        <v>44000</v>
      </c>
      <c r="J1360" s="90">
        <v>43800</v>
      </c>
      <c r="K1360" s="90">
        <v>45800</v>
      </c>
      <c r="L1360" s="91" t="s">
        <v>25</v>
      </c>
      <c r="M1360" s="90">
        <v>46100</v>
      </c>
      <c r="N1360" s="90">
        <v>46500</v>
      </c>
      <c r="O1360" s="90">
        <v>43200</v>
      </c>
      <c r="P1360" s="90">
        <v>41100</v>
      </c>
      <c r="Q1360" s="90">
        <v>40800</v>
      </c>
      <c r="R1360" s="90">
        <v>41600</v>
      </c>
      <c r="S1360" s="90">
        <v>41400</v>
      </c>
      <c r="T1360" s="90">
        <v>42700</v>
      </c>
      <c r="U1360" s="90">
        <v>44800</v>
      </c>
      <c r="V1360" s="90">
        <v>45500</v>
      </c>
      <c r="W1360" s="90">
        <v>46600</v>
      </c>
      <c r="X1360" s="90">
        <v>50200</v>
      </c>
      <c r="Y1360" t="str">
        <f t="shared" si="133"/>
        <v>11-2024</v>
      </c>
      <c r="Z1360">
        <f t="shared" si="134"/>
        <v>0</v>
      </c>
      <c r="AA1360" t="str">
        <f t="shared" si="135"/>
        <v>L12</v>
      </c>
      <c r="AB1360" t="str">
        <f t="shared" si="136"/>
        <v>L24</v>
      </c>
      <c r="AC1360" t="str">
        <f t="shared" si="137"/>
        <v>L36</v>
      </c>
    </row>
    <row r="1361" spans="1:29">
      <c r="A1361" t="str">
        <f t="shared" si="132"/>
        <v>12-2024</v>
      </c>
      <c r="B1361" s="93">
        <v>45627</v>
      </c>
      <c r="C1361" s="90" t="s">
        <v>24</v>
      </c>
      <c r="D1361" s="90" t="s">
        <v>24</v>
      </c>
      <c r="E1361" s="90" t="s">
        <v>24</v>
      </c>
      <c r="F1361" s="90" t="s">
        <v>24</v>
      </c>
      <c r="G1361" s="90" t="s">
        <v>24</v>
      </c>
      <c r="H1361" s="90" t="s">
        <v>24</v>
      </c>
      <c r="I1361" s="90" t="s">
        <v>24</v>
      </c>
      <c r="J1361" s="90" t="s">
        <v>24</v>
      </c>
      <c r="K1361" s="90" t="s">
        <v>24</v>
      </c>
      <c r="L1361" s="90" t="s">
        <v>24</v>
      </c>
      <c r="M1361" s="90" t="s">
        <v>24</v>
      </c>
      <c r="N1361" s="90" t="s">
        <v>24</v>
      </c>
      <c r="O1361" s="90" t="s">
        <v>24</v>
      </c>
      <c r="P1361" s="90" t="s">
        <v>24</v>
      </c>
      <c r="Q1361" s="90" t="s">
        <v>24</v>
      </c>
      <c r="R1361" s="90" t="s">
        <v>24</v>
      </c>
      <c r="S1361" s="90" t="s">
        <v>24</v>
      </c>
      <c r="T1361" s="90" t="s">
        <v>24</v>
      </c>
      <c r="U1361" s="90" t="s">
        <v>24</v>
      </c>
      <c r="V1361" s="90" t="s">
        <v>24</v>
      </c>
      <c r="W1361" s="90" t="s">
        <v>24</v>
      </c>
      <c r="X1361" s="90" t="s">
        <v>24</v>
      </c>
      <c r="Y1361" t="str">
        <f t="shared" si="133"/>
        <v>12-2024</v>
      </c>
      <c r="Z1361">
        <f t="shared" si="134"/>
        <v>0</v>
      </c>
      <c r="AA1361" t="str">
        <f t="shared" si="135"/>
        <v>L12</v>
      </c>
      <c r="AB1361" t="str">
        <f t="shared" si="136"/>
        <v>L24</v>
      </c>
      <c r="AC1361" t="str">
        <f t="shared" si="137"/>
        <v>L36</v>
      </c>
    </row>
    <row r="1362" spans="1:29">
      <c r="A1362" t="str">
        <f t="shared" si="132"/>
        <v>12-2024</v>
      </c>
      <c r="B1362" s="93">
        <v>45628</v>
      </c>
      <c r="C1362" s="90">
        <v>45400</v>
      </c>
      <c r="D1362" s="90">
        <v>46000</v>
      </c>
      <c r="E1362" s="90">
        <v>44400</v>
      </c>
      <c r="F1362" s="90">
        <v>40200</v>
      </c>
      <c r="G1362" s="90">
        <v>46400</v>
      </c>
      <c r="H1362" s="91" t="s">
        <v>25</v>
      </c>
      <c r="I1362" s="90">
        <v>43500</v>
      </c>
      <c r="J1362" s="90">
        <v>43400</v>
      </c>
      <c r="K1362" s="90">
        <v>46000</v>
      </c>
      <c r="L1362" s="91" t="s">
        <v>25</v>
      </c>
      <c r="M1362" s="90">
        <v>45800</v>
      </c>
      <c r="N1362" s="90">
        <v>46500</v>
      </c>
      <c r="O1362" s="90">
        <v>42800</v>
      </c>
      <c r="P1362" s="90">
        <v>40800</v>
      </c>
      <c r="Q1362" s="90">
        <v>40800</v>
      </c>
      <c r="R1362" s="90">
        <v>41400</v>
      </c>
      <c r="S1362" s="90">
        <v>41000</v>
      </c>
      <c r="T1362" s="90">
        <v>42300</v>
      </c>
      <c r="U1362" s="90">
        <v>44600</v>
      </c>
      <c r="V1362" s="90">
        <v>45000</v>
      </c>
      <c r="W1362" s="90">
        <v>46600</v>
      </c>
      <c r="X1362" s="90">
        <v>49600</v>
      </c>
      <c r="Y1362" t="str">
        <f t="shared" si="133"/>
        <v>12-2024</v>
      </c>
      <c r="Z1362">
        <f t="shared" si="134"/>
        <v>0</v>
      </c>
      <c r="AA1362" t="str">
        <f t="shared" si="135"/>
        <v>L12</v>
      </c>
      <c r="AB1362" t="str">
        <f t="shared" si="136"/>
        <v>L24</v>
      </c>
      <c r="AC1362" t="str">
        <f t="shared" si="137"/>
        <v>L36</v>
      </c>
    </row>
    <row r="1363" spans="1:29">
      <c r="A1363" t="str">
        <f t="shared" si="132"/>
        <v>12-2024</v>
      </c>
      <c r="B1363" s="93">
        <v>45629</v>
      </c>
      <c r="C1363" s="90">
        <v>45700</v>
      </c>
      <c r="D1363" s="90">
        <v>46000</v>
      </c>
      <c r="E1363" s="90">
        <v>44600</v>
      </c>
      <c r="F1363" s="90">
        <v>40500</v>
      </c>
      <c r="G1363" s="90">
        <v>46500</v>
      </c>
      <c r="H1363" s="91" t="s">
        <v>25</v>
      </c>
      <c r="I1363" s="90">
        <v>43700</v>
      </c>
      <c r="J1363" s="90">
        <v>43800</v>
      </c>
      <c r="K1363" s="90">
        <v>46500</v>
      </c>
      <c r="L1363" s="91" t="s">
        <v>25</v>
      </c>
      <c r="M1363" s="90">
        <v>45800</v>
      </c>
      <c r="N1363" s="90">
        <v>46500</v>
      </c>
      <c r="O1363" s="90">
        <v>43400</v>
      </c>
      <c r="P1363" s="90">
        <v>40800</v>
      </c>
      <c r="Q1363" s="90">
        <v>41200</v>
      </c>
      <c r="R1363" s="90">
        <v>41600</v>
      </c>
      <c r="S1363" s="90">
        <v>41300</v>
      </c>
      <c r="T1363" s="90">
        <v>42600</v>
      </c>
      <c r="U1363" s="90">
        <v>44700</v>
      </c>
      <c r="V1363" s="90">
        <v>45000</v>
      </c>
      <c r="W1363" s="90">
        <v>46600</v>
      </c>
      <c r="X1363" s="90">
        <v>49600</v>
      </c>
      <c r="Y1363" t="str">
        <f t="shared" si="133"/>
        <v>12-2024</v>
      </c>
      <c r="Z1363">
        <f t="shared" si="134"/>
        <v>0</v>
      </c>
      <c r="AA1363" t="str">
        <f t="shared" si="135"/>
        <v>L12</v>
      </c>
      <c r="AB1363" t="str">
        <f t="shared" si="136"/>
        <v>L24</v>
      </c>
      <c r="AC1363" t="str">
        <f t="shared" si="137"/>
        <v>L36</v>
      </c>
    </row>
    <row r="1364" spans="1:29">
      <c r="A1364" t="str">
        <f t="shared" si="132"/>
        <v>12-2024</v>
      </c>
      <c r="B1364" s="93">
        <v>45630</v>
      </c>
      <c r="C1364" s="90">
        <v>45800</v>
      </c>
      <c r="D1364" s="90">
        <v>46000</v>
      </c>
      <c r="E1364" s="90">
        <v>44600</v>
      </c>
      <c r="F1364" s="90">
        <v>41000</v>
      </c>
      <c r="G1364" s="90">
        <v>46600</v>
      </c>
      <c r="H1364" s="91" t="s">
        <v>25</v>
      </c>
      <c r="I1364" s="90">
        <v>43700</v>
      </c>
      <c r="J1364" s="90">
        <v>43800</v>
      </c>
      <c r="K1364" s="90">
        <v>46800</v>
      </c>
      <c r="L1364" s="91" t="s">
        <v>25</v>
      </c>
      <c r="M1364" s="90">
        <v>46100</v>
      </c>
      <c r="N1364" s="90">
        <v>46600</v>
      </c>
      <c r="O1364" s="90">
        <v>43700</v>
      </c>
      <c r="P1364" s="90">
        <v>40800</v>
      </c>
      <c r="Q1364" s="90">
        <v>41500</v>
      </c>
      <c r="R1364" s="90">
        <v>42000</v>
      </c>
      <c r="S1364" s="90">
        <v>42000</v>
      </c>
      <c r="T1364" s="90">
        <v>43100</v>
      </c>
      <c r="U1364" s="90">
        <v>44900</v>
      </c>
      <c r="V1364" s="90">
        <v>45000</v>
      </c>
      <c r="W1364" s="90">
        <v>46600</v>
      </c>
      <c r="X1364" s="90">
        <v>49600</v>
      </c>
      <c r="Y1364" t="str">
        <f t="shared" si="133"/>
        <v>12-2024</v>
      </c>
      <c r="Z1364">
        <f t="shared" si="134"/>
        <v>0</v>
      </c>
      <c r="AA1364" t="str">
        <f t="shared" si="135"/>
        <v>L12</v>
      </c>
      <c r="AB1364" t="str">
        <f t="shared" si="136"/>
        <v>L24</v>
      </c>
      <c r="AC1364" t="str">
        <f t="shared" si="137"/>
        <v>L36</v>
      </c>
    </row>
    <row r="1365" spans="1:29">
      <c r="A1365" t="str">
        <f t="shared" si="132"/>
        <v>12-2024</v>
      </c>
      <c r="B1365" s="93">
        <v>45631</v>
      </c>
      <c r="C1365" s="90">
        <v>46400</v>
      </c>
      <c r="D1365" s="90">
        <v>46200</v>
      </c>
      <c r="E1365" s="90">
        <v>45700</v>
      </c>
      <c r="F1365" s="90">
        <v>41400</v>
      </c>
      <c r="G1365" s="90">
        <v>46700</v>
      </c>
      <c r="H1365" s="91" t="s">
        <v>25</v>
      </c>
      <c r="I1365" s="90">
        <v>44000</v>
      </c>
      <c r="J1365" s="90">
        <v>44200</v>
      </c>
      <c r="K1365" s="90">
        <v>47000</v>
      </c>
      <c r="L1365" s="91" t="s">
        <v>25</v>
      </c>
      <c r="M1365" s="90">
        <v>46500</v>
      </c>
      <c r="N1365" s="90">
        <v>46700</v>
      </c>
      <c r="O1365" s="90">
        <v>44400</v>
      </c>
      <c r="P1365" s="90">
        <v>41300</v>
      </c>
      <c r="Q1365" s="90">
        <v>42200</v>
      </c>
      <c r="R1365" s="90">
        <v>42600</v>
      </c>
      <c r="S1365" s="90">
        <v>42500</v>
      </c>
      <c r="T1365" s="90">
        <v>43500</v>
      </c>
      <c r="U1365" s="90">
        <v>45500</v>
      </c>
      <c r="V1365" s="90">
        <v>45500</v>
      </c>
      <c r="W1365" s="90">
        <v>46600</v>
      </c>
      <c r="X1365" s="90">
        <v>49600</v>
      </c>
      <c r="Y1365" t="str">
        <f t="shared" si="133"/>
        <v>12-2024</v>
      </c>
      <c r="Z1365">
        <f t="shared" si="134"/>
        <v>0</v>
      </c>
      <c r="AA1365" t="str">
        <f t="shared" si="135"/>
        <v>L12</v>
      </c>
      <c r="AB1365" t="str">
        <f t="shared" si="136"/>
        <v>L24</v>
      </c>
      <c r="AC1365" t="str">
        <f t="shared" si="137"/>
        <v>L36</v>
      </c>
    </row>
    <row r="1366" spans="1:29">
      <c r="A1366" t="str">
        <f t="shared" ref="A1366:A1429" si="138">TEXT(B1366,"mm-YYYY")</f>
        <v>12-2024</v>
      </c>
      <c r="B1366" s="93">
        <v>45632</v>
      </c>
      <c r="C1366" s="90">
        <v>46500</v>
      </c>
      <c r="D1366" s="90">
        <v>46200</v>
      </c>
      <c r="E1366" s="90">
        <v>45700</v>
      </c>
      <c r="F1366" s="90">
        <v>41900</v>
      </c>
      <c r="G1366" s="90">
        <v>47100</v>
      </c>
      <c r="H1366" s="91" t="s">
        <v>25</v>
      </c>
      <c r="I1366" s="90">
        <v>44000</v>
      </c>
      <c r="J1366" s="90">
        <v>44600</v>
      </c>
      <c r="K1366" s="90">
        <v>47100</v>
      </c>
      <c r="L1366" s="91" t="s">
        <v>25</v>
      </c>
      <c r="M1366" s="90">
        <v>46700</v>
      </c>
      <c r="N1366" s="90">
        <v>46700</v>
      </c>
      <c r="O1366" s="90">
        <v>45000</v>
      </c>
      <c r="P1366" s="90">
        <v>40900</v>
      </c>
      <c r="Q1366" s="90">
        <v>42000</v>
      </c>
      <c r="R1366" s="90">
        <v>42500</v>
      </c>
      <c r="S1366" s="90">
        <v>42000</v>
      </c>
      <c r="T1366" s="90">
        <v>44000</v>
      </c>
      <c r="U1366" s="90">
        <v>45700</v>
      </c>
      <c r="V1366" s="90">
        <v>45500</v>
      </c>
      <c r="W1366" s="90">
        <v>46600</v>
      </c>
      <c r="X1366" s="90">
        <v>49600</v>
      </c>
      <c r="Y1366" t="str">
        <f t="shared" ref="Y1366:Y1429" si="139">TEXT(B1366,"MM-YYYY")</f>
        <v>12-2024</v>
      </c>
      <c r="Z1366">
        <f t="shared" ref="Z1366:Z1429" si="140">_xlfn.XLOOKUP(Y1366,AN:AN,AP:AP,"")</f>
        <v>0</v>
      </c>
      <c r="AA1366" t="str">
        <f t="shared" ref="AA1366:AA1429" si="141">_xlfn.XLOOKUP(Y1366,AN:AN,AQ:AQ,"")</f>
        <v>L12</v>
      </c>
      <c r="AB1366" t="str">
        <f t="shared" ref="AB1366:AB1429" si="142">_xlfn.XLOOKUP(Y1366,AN:AN,AR:AR,"")</f>
        <v>L24</v>
      </c>
      <c r="AC1366" t="str">
        <f t="shared" ref="AC1366:AC1429" si="143">_xlfn.XLOOKUP(Y1366,AN:AN,AS:AS,"")</f>
        <v>L36</v>
      </c>
    </row>
    <row r="1367" spans="1:29">
      <c r="A1367" t="str">
        <f t="shared" si="138"/>
        <v>12-2024</v>
      </c>
      <c r="B1367" s="93">
        <v>45633</v>
      </c>
      <c r="C1367" s="90">
        <v>46700</v>
      </c>
      <c r="D1367" s="90">
        <v>46000</v>
      </c>
      <c r="E1367" s="90">
        <v>45500</v>
      </c>
      <c r="F1367" s="90">
        <v>41700</v>
      </c>
      <c r="G1367" s="90">
        <v>47100</v>
      </c>
      <c r="H1367" s="91" t="s">
        <v>25</v>
      </c>
      <c r="I1367" s="90">
        <v>44000</v>
      </c>
      <c r="J1367" s="90">
        <v>44200</v>
      </c>
      <c r="K1367" s="90">
        <v>47100</v>
      </c>
      <c r="L1367" s="91" t="s">
        <v>25</v>
      </c>
      <c r="M1367" s="90">
        <v>46700</v>
      </c>
      <c r="N1367" s="90">
        <v>46500</v>
      </c>
      <c r="O1367" s="90">
        <v>44600</v>
      </c>
      <c r="P1367" s="90">
        <v>40700</v>
      </c>
      <c r="Q1367" s="90">
        <v>41800</v>
      </c>
      <c r="R1367" s="90">
        <v>42200</v>
      </c>
      <c r="S1367" s="90">
        <v>41800</v>
      </c>
      <c r="T1367" s="90">
        <v>43800</v>
      </c>
      <c r="U1367" s="90">
        <v>45700</v>
      </c>
      <c r="V1367" s="90">
        <v>45500</v>
      </c>
      <c r="W1367" s="90">
        <v>46600</v>
      </c>
      <c r="X1367" s="90">
        <v>49600</v>
      </c>
      <c r="Y1367" t="str">
        <f t="shared" si="139"/>
        <v>12-2024</v>
      </c>
      <c r="Z1367">
        <f t="shared" si="140"/>
        <v>0</v>
      </c>
      <c r="AA1367" t="str">
        <f t="shared" si="141"/>
        <v>L12</v>
      </c>
      <c r="AB1367" t="str">
        <f t="shared" si="142"/>
        <v>L24</v>
      </c>
      <c r="AC1367" t="str">
        <f t="shared" si="143"/>
        <v>L36</v>
      </c>
    </row>
    <row r="1368" spans="1:29">
      <c r="A1368" t="str">
        <f t="shared" si="138"/>
        <v>12-2024</v>
      </c>
      <c r="B1368" s="93">
        <v>45634</v>
      </c>
      <c r="C1368" s="90" t="s">
        <v>24</v>
      </c>
      <c r="D1368" s="90" t="s">
        <v>24</v>
      </c>
      <c r="E1368" s="90" t="s">
        <v>24</v>
      </c>
      <c r="F1368" s="90" t="s">
        <v>24</v>
      </c>
      <c r="G1368" s="90" t="s">
        <v>24</v>
      </c>
      <c r="H1368" s="90" t="s">
        <v>24</v>
      </c>
      <c r="I1368" s="90" t="s">
        <v>24</v>
      </c>
      <c r="J1368" s="90" t="s">
        <v>24</v>
      </c>
      <c r="K1368" s="90" t="s">
        <v>24</v>
      </c>
      <c r="L1368" s="90" t="s">
        <v>24</v>
      </c>
      <c r="M1368" s="90" t="s">
        <v>24</v>
      </c>
      <c r="N1368" s="90" t="s">
        <v>24</v>
      </c>
      <c r="O1368" s="90" t="s">
        <v>24</v>
      </c>
      <c r="P1368" s="90" t="s">
        <v>24</v>
      </c>
      <c r="Q1368" s="90" t="s">
        <v>24</v>
      </c>
      <c r="R1368" s="90" t="s">
        <v>24</v>
      </c>
      <c r="S1368" s="90" t="s">
        <v>24</v>
      </c>
      <c r="T1368" s="90" t="s">
        <v>24</v>
      </c>
      <c r="U1368" s="90" t="s">
        <v>24</v>
      </c>
      <c r="V1368" s="90" t="s">
        <v>24</v>
      </c>
      <c r="W1368" s="90" t="s">
        <v>24</v>
      </c>
      <c r="X1368" s="90" t="s">
        <v>24</v>
      </c>
      <c r="Y1368" t="str">
        <f t="shared" si="139"/>
        <v>12-2024</v>
      </c>
      <c r="Z1368">
        <f t="shared" si="140"/>
        <v>0</v>
      </c>
      <c r="AA1368" t="str">
        <f t="shared" si="141"/>
        <v>L12</v>
      </c>
      <c r="AB1368" t="str">
        <f t="shared" si="142"/>
        <v>L24</v>
      </c>
      <c r="AC1368" t="str">
        <f t="shared" si="143"/>
        <v>L36</v>
      </c>
    </row>
    <row r="1369" spans="1:29">
      <c r="A1369" t="str">
        <f t="shared" si="138"/>
        <v>12-2024</v>
      </c>
      <c r="B1369" s="93">
        <v>45635</v>
      </c>
      <c r="C1369" s="90">
        <v>46500</v>
      </c>
      <c r="D1369" s="90">
        <v>46000</v>
      </c>
      <c r="E1369" s="90">
        <v>45600</v>
      </c>
      <c r="F1369" s="90">
        <v>41400</v>
      </c>
      <c r="G1369" s="90">
        <v>47100</v>
      </c>
      <c r="H1369" s="91" t="s">
        <v>25</v>
      </c>
      <c r="I1369" s="90">
        <v>44000</v>
      </c>
      <c r="J1369" s="90">
        <v>44400</v>
      </c>
      <c r="K1369" s="90">
        <v>46900</v>
      </c>
      <c r="L1369" s="91" t="s">
        <v>25</v>
      </c>
      <c r="M1369" s="90">
        <v>46500</v>
      </c>
      <c r="N1369" s="90">
        <v>46500</v>
      </c>
      <c r="O1369" s="90">
        <v>44500</v>
      </c>
      <c r="P1369" s="90">
        <v>40700</v>
      </c>
      <c r="Q1369" s="90">
        <v>41500</v>
      </c>
      <c r="R1369" s="90">
        <v>42000</v>
      </c>
      <c r="S1369" s="90">
        <v>41800</v>
      </c>
      <c r="T1369" s="90">
        <v>43500</v>
      </c>
      <c r="U1369" s="90">
        <v>45700</v>
      </c>
      <c r="V1369" s="90">
        <v>45500</v>
      </c>
      <c r="W1369" s="90">
        <v>46800</v>
      </c>
      <c r="X1369" s="90">
        <v>49600</v>
      </c>
      <c r="Y1369" t="str">
        <f t="shared" si="139"/>
        <v>12-2024</v>
      </c>
      <c r="Z1369">
        <f t="shared" si="140"/>
        <v>0</v>
      </c>
      <c r="AA1369" t="str">
        <f t="shared" si="141"/>
        <v>L12</v>
      </c>
      <c r="AB1369" t="str">
        <f t="shared" si="142"/>
        <v>L24</v>
      </c>
      <c r="AC1369" t="str">
        <f t="shared" si="143"/>
        <v>L36</v>
      </c>
    </row>
    <row r="1370" spans="1:29">
      <c r="A1370" t="str">
        <f t="shared" si="138"/>
        <v>12-2024</v>
      </c>
      <c r="B1370" s="93">
        <v>45636</v>
      </c>
      <c r="C1370" s="90">
        <v>46500</v>
      </c>
      <c r="D1370" s="90">
        <v>46000</v>
      </c>
      <c r="E1370" s="90">
        <v>45300</v>
      </c>
      <c r="F1370" s="90">
        <v>41000</v>
      </c>
      <c r="G1370" s="90">
        <v>47000</v>
      </c>
      <c r="H1370" s="91" t="s">
        <v>25</v>
      </c>
      <c r="I1370" s="90">
        <v>44000</v>
      </c>
      <c r="J1370" s="90">
        <v>44200</v>
      </c>
      <c r="K1370" s="90">
        <v>46800</v>
      </c>
      <c r="L1370" s="91" t="s">
        <v>25</v>
      </c>
      <c r="M1370" s="90">
        <v>46400</v>
      </c>
      <c r="N1370" s="90">
        <v>46300</v>
      </c>
      <c r="O1370" s="90">
        <v>44100</v>
      </c>
      <c r="P1370" s="90">
        <v>40500</v>
      </c>
      <c r="Q1370" s="90">
        <v>41100</v>
      </c>
      <c r="R1370" s="90">
        <v>41600</v>
      </c>
      <c r="S1370" s="90">
        <v>41300</v>
      </c>
      <c r="T1370" s="90">
        <v>43100</v>
      </c>
      <c r="U1370" s="90">
        <v>45500</v>
      </c>
      <c r="V1370" s="90">
        <v>45500</v>
      </c>
      <c r="W1370" s="90">
        <v>46900</v>
      </c>
      <c r="X1370" s="90">
        <v>49600</v>
      </c>
      <c r="Y1370" t="str">
        <f t="shared" si="139"/>
        <v>12-2024</v>
      </c>
      <c r="Z1370">
        <f t="shared" si="140"/>
        <v>0</v>
      </c>
      <c r="AA1370" t="str">
        <f t="shared" si="141"/>
        <v>L12</v>
      </c>
      <c r="AB1370" t="str">
        <f t="shared" si="142"/>
        <v>L24</v>
      </c>
      <c r="AC1370" t="str">
        <f t="shared" si="143"/>
        <v>L36</v>
      </c>
    </row>
    <row r="1371" spans="1:29">
      <c r="A1371" t="str">
        <f t="shared" si="138"/>
        <v>12-2024</v>
      </c>
      <c r="B1371" s="93">
        <v>45637</v>
      </c>
      <c r="C1371" s="90">
        <v>46500</v>
      </c>
      <c r="D1371" s="90">
        <v>46000</v>
      </c>
      <c r="E1371" s="90">
        <v>45000</v>
      </c>
      <c r="F1371" s="90">
        <v>40800</v>
      </c>
      <c r="G1371" s="90">
        <v>46800</v>
      </c>
      <c r="H1371" s="91" t="s">
        <v>25</v>
      </c>
      <c r="I1371" s="90">
        <v>43500</v>
      </c>
      <c r="J1371" s="90">
        <v>43800</v>
      </c>
      <c r="K1371" s="90">
        <v>46500</v>
      </c>
      <c r="L1371" s="91" t="s">
        <v>25</v>
      </c>
      <c r="M1371" s="90">
        <v>46200</v>
      </c>
      <c r="N1371" s="90">
        <v>46100</v>
      </c>
      <c r="O1371" s="90">
        <v>43600</v>
      </c>
      <c r="P1371" s="90">
        <v>40300</v>
      </c>
      <c r="Q1371" s="90">
        <v>41000</v>
      </c>
      <c r="R1371" s="90">
        <v>41400</v>
      </c>
      <c r="S1371" s="90">
        <v>41200</v>
      </c>
      <c r="T1371" s="90">
        <v>42900</v>
      </c>
      <c r="U1371" s="90">
        <v>45000</v>
      </c>
      <c r="V1371" s="90">
        <v>45500</v>
      </c>
      <c r="W1371" s="90">
        <v>46500</v>
      </c>
      <c r="X1371" s="90">
        <v>49400</v>
      </c>
      <c r="Y1371" t="str">
        <f t="shared" si="139"/>
        <v>12-2024</v>
      </c>
      <c r="Z1371">
        <f t="shared" si="140"/>
        <v>0</v>
      </c>
      <c r="AA1371" t="str">
        <f t="shared" si="141"/>
        <v>L12</v>
      </c>
      <c r="AB1371" t="str">
        <f t="shared" si="142"/>
        <v>L24</v>
      </c>
      <c r="AC1371" t="str">
        <f t="shared" si="143"/>
        <v>L36</v>
      </c>
    </row>
    <row r="1372" spans="1:29">
      <c r="A1372" t="str">
        <f t="shared" si="138"/>
        <v>12-2024</v>
      </c>
      <c r="B1372" s="93">
        <v>45638</v>
      </c>
      <c r="C1372" s="90">
        <v>46500</v>
      </c>
      <c r="D1372" s="90">
        <v>45800</v>
      </c>
      <c r="E1372" s="90">
        <v>45200</v>
      </c>
      <c r="F1372" s="90">
        <v>41000</v>
      </c>
      <c r="G1372" s="90">
        <v>46800</v>
      </c>
      <c r="H1372" s="91" t="s">
        <v>25</v>
      </c>
      <c r="I1372" s="90">
        <v>43500</v>
      </c>
      <c r="J1372" s="90">
        <v>44200</v>
      </c>
      <c r="K1372" s="90">
        <v>46800</v>
      </c>
      <c r="L1372" s="91" t="s">
        <v>25</v>
      </c>
      <c r="M1372" s="90">
        <v>46300</v>
      </c>
      <c r="N1372" s="90">
        <v>46300</v>
      </c>
      <c r="O1372" s="90">
        <v>43800</v>
      </c>
      <c r="P1372" s="90">
        <v>40500</v>
      </c>
      <c r="Q1372" s="90">
        <v>41100</v>
      </c>
      <c r="R1372" s="90">
        <v>41600</v>
      </c>
      <c r="S1372" s="90">
        <v>41300</v>
      </c>
      <c r="T1372" s="90">
        <v>43100</v>
      </c>
      <c r="U1372" s="90">
        <v>45300</v>
      </c>
      <c r="V1372" s="90">
        <v>45500</v>
      </c>
      <c r="W1372" s="90">
        <v>46500</v>
      </c>
      <c r="X1372" s="90">
        <v>49400</v>
      </c>
      <c r="Y1372" t="str">
        <f t="shared" si="139"/>
        <v>12-2024</v>
      </c>
      <c r="Z1372">
        <f t="shared" si="140"/>
        <v>0</v>
      </c>
      <c r="AA1372" t="str">
        <f t="shared" si="141"/>
        <v>L12</v>
      </c>
      <c r="AB1372" t="str">
        <f t="shared" si="142"/>
        <v>L24</v>
      </c>
      <c r="AC1372" t="str">
        <f t="shared" si="143"/>
        <v>L36</v>
      </c>
    </row>
    <row r="1373" spans="1:29">
      <c r="A1373" t="str">
        <f t="shared" si="138"/>
        <v>12-2024</v>
      </c>
      <c r="B1373" s="93">
        <v>45639</v>
      </c>
      <c r="C1373" s="90">
        <v>46500</v>
      </c>
      <c r="D1373" s="90">
        <v>45800</v>
      </c>
      <c r="E1373" s="90">
        <v>45000</v>
      </c>
      <c r="F1373" s="90">
        <v>41000</v>
      </c>
      <c r="G1373" s="90">
        <v>46800</v>
      </c>
      <c r="H1373" s="91" t="s">
        <v>25</v>
      </c>
      <c r="I1373" s="90">
        <v>43500</v>
      </c>
      <c r="J1373" s="90">
        <v>44000</v>
      </c>
      <c r="K1373" s="90">
        <v>46800</v>
      </c>
      <c r="L1373" s="91" t="s">
        <v>25</v>
      </c>
      <c r="M1373" s="90">
        <v>46300</v>
      </c>
      <c r="N1373" s="90">
        <v>46700</v>
      </c>
      <c r="O1373" s="90">
        <v>43700</v>
      </c>
      <c r="P1373" s="90">
        <v>40350</v>
      </c>
      <c r="Q1373" s="90">
        <v>40900</v>
      </c>
      <c r="R1373" s="90">
        <v>41600</v>
      </c>
      <c r="S1373" s="90">
        <v>41200</v>
      </c>
      <c r="T1373" s="90">
        <v>43100</v>
      </c>
      <c r="U1373" s="90">
        <v>45300</v>
      </c>
      <c r="V1373" s="90">
        <v>45500</v>
      </c>
      <c r="W1373" s="90">
        <v>46500</v>
      </c>
      <c r="X1373" s="90">
        <v>49400</v>
      </c>
      <c r="Y1373" t="str">
        <f t="shared" si="139"/>
        <v>12-2024</v>
      </c>
      <c r="Z1373">
        <f t="shared" si="140"/>
        <v>0</v>
      </c>
      <c r="AA1373" t="str">
        <f t="shared" si="141"/>
        <v>L12</v>
      </c>
      <c r="AB1373" t="str">
        <f t="shared" si="142"/>
        <v>L24</v>
      </c>
      <c r="AC1373" t="str">
        <f t="shared" si="143"/>
        <v>L36</v>
      </c>
    </row>
    <row r="1374" spans="1:29">
      <c r="A1374" t="str">
        <f t="shared" si="138"/>
        <v>12-2024</v>
      </c>
      <c r="B1374" s="93">
        <v>45640</v>
      </c>
      <c r="C1374" s="90">
        <v>46500</v>
      </c>
      <c r="D1374" s="90">
        <v>45800</v>
      </c>
      <c r="E1374" s="90">
        <v>45200</v>
      </c>
      <c r="F1374" s="90">
        <v>41200</v>
      </c>
      <c r="G1374" s="90">
        <v>46600</v>
      </c>
      <c r="H1374" s="91" t="s">
        <v>25</v>
      </c>
      <c r="I1374" s="90">
        <v>43500</v>
      </c>
      <c r="J1374" s="90">
        <v>44200</v>
      </c>
      <c r="K1374" s="90">
        <v>47000</v>
      </c>
      <c r="L1374" s="91" t="s">
        <v>25</v>
      </c>
      <c r="M1374" s="90">
        <v>46500</v>
      </c>
      <c r="N1374" s="90">
        <v>46700</v>
      </c>
      <c r="O1374" s="90">
        <v>43800</v>
      </c>
      <c r="P1374" s="90">
        <v>40500</v>
      </c>
      <c r="Q1374" s="90">
        <v>41200</v>
      </c>
      <c r="R1374" s="90">
        <v>41600</v>
      </c>
      <c r="S1374" s="90">
        <v>41300</v>
      </c>
      <c r="T1374" s="90">
        <v>43300</v>
      </c>
      <c r="U1374" s="90">
        <v>45000</v>
      </c>
      <c r="V1374" s="90">
        <v>45500</v>
      </c>
      <c r="W1374" s="90">
        <v>46500</v>
      </c>
      <c r="X1374" s="90">
        <v>49400</v>
      </c>
      <c r="Y1374" t="str">
        <f t="shared" si="139"/>
        <v>12-2024</v>
      </c>
      <c r="Z1374">
        <f t="shared" si="140"/>
        <v>0</v>
      </c>
      <c r="AA1374" t="str">
        <f t="shared" si="141"/>
        <v>L12</v>
      </c>
      <c r="AB1374" t="str">
        <f t="shared" si="142"/>
        <v>L24</v>
      </c>
      <c r="AC1374" t="str">
        <f t="shared" si="143"/>
        <v>L36</v>
      </c>
    </row>
    <row r="1375" spans="1:29">
      <c r="A1375" t="str">
        <f t="shared" si="138"/>
        <v>12-2024</v>
      </c>
      <c r="B1375" s="93">
        <v>45641</v>
      </c>
      <c r="C1375" s="90" t="s">
        <v>24</v>
      </c>
      <c r="D1375" s="90" t="s">
        <v>24</v>
      </c>
      <c r="E1375" s="90" t="s">
        <v>24</v>
      </c>
      <c r="F1375" s="90" t="s">
        <v>24</v>
      </c>
      <c r="G1375" s="90" t="s">
        <v>24</v>
      </c>
      <c r="H1375" s="90" t="s">
        <v>24</v>
      </c>
      <c r="I1375" s="90" t="s">
        <v>24</v>
      </c>
      <c r="J1375" s="90" t="s">
        <v>24</v>
      </c>
      <c r="K1375" s="90" t="s">
        <v>24</v>
      </c>
      <c r="L1375" s="90" t="s">
        <v>24</v>
      </c>
      <c r="M1375" s="90" t="s">
        <v>24</v>
      </c>
      <c r="N1375" s="90" t="s">
        <v>24</v>
      </c>
      <c r="O1375" s="90" t="s">
        <v>24</v>
      </c>
      <c r="P1375" s="90" t="s">
        <v>24</v>
      </c>
      <c r="Q1375" s="90" t="s">
        <v>24</v>
      </c>
      <c r="R1375" s="90" t="s">
        <v>24</v>
      </c>
      <c r="S1375" s="90" t="s">
        <v>24</v>
      </c>
      <c r="T1375" s="90" t="s">
        <v>24</v>
      </c>
      <c r="U1375" s="90" t="s">
        <v>24</v>
      </c>
      <c r="V1375" s="90" t="s">
        <v>24</v>
      </c>
      <c r="W1375" s="90" t="s">
        <v>24</v>
      </c>
      <c r="X1375" s="90" t="s">
        <v>24</v>
      </c>
      <c r="Y1375" t="str">
        <f t="shared" si="139"/>
        <v>12-2024</v>
      </c>
      <c r="Z1375">
        <f t="shared" si="140"/>
        <v>0</v>
      </c>
      <c r="AA1375" t="str">
        <f t="shared" si="141"/>
        <v>L12</v>
      </c>
      <c r="AB1375" t="str">
        <f t="shared" si="142"/>
        <v>L24</v>
      </c>
      <c r="AC1375" t="str">
        <f t="shared" si="143"/>
        <v>L36</v>
      </c>
    </row>
    <row r="1376" spans="1:29">
      <c r="A1376" t="str">
        <f t="shared" si="138"/>
        <v>12-2024</v>
      </c>
      <c r="B1376" s="93">
        <v>45642</v>
      </c>
      <c r="C1376" s="90">
        <v>46800</v>
      </c>
      <c r="D1376" s="90">
        <v>45800</v>
      </c>
      <c r="E1376" s="90">
        <v>45200</v>
      </c>
      <c r="F1376" s="90">
        <v>41400</v>
      </c>
      <c r="G1376" s="90">
        <v>46800</v>
      </c>
      <c r="H1376" s="91" t="s">
        <v>25</v>
      </c>
      <c r="I1376" s="90">
        <v>44000</v>
      </c>
      <c r="J1376" s="90">
        <v>44400</v>
      </c>
      <c r="K1376" s="90">
        <v>47200</v>
      </c>
      <c r="L1376" s="91" t="s">
        <v>25</v>
      </c>
      <c r="M1376" s="90">
        <v>46800</v>
      </c>
      <c r="N1376" s="90">
        <v>46900</v>
      </c>
      <c r="O1376" s="90">
        <v>44400</v>
      </c>
      <c r="P1376" s="90">
        <v>41000</v>
      </c>
      <c r="Q1376" s="90">
        <v>42200</v>
      </c>
      <c r="R1376" s="90">
        <v>42300</v>
      </c>
      <c r="S1376" s="90">
        <v>41800</v>
      </c>
      <c r="T1376" s="90">
        <v>43500</v>
      </c>
      <c r="U1376" s="90">
        <v>45300</v>
      </c>
      <c r="V1376" s="90">
        <v>46000</v>
      </c>
      <c r="W1376" s="90">
        <v>46700</v>
      </c>
      <c r="X1376" s="90">
        <v>49400</v>
      </c>
      <c r="Y1376" t="str">
        <f t="shared" si="139"/>
        <v>12-2024</v>
      </c>
      <c r="Z1376">
        <f t="shared" si="140"/>
        <v>0</v>
      </c>
      <c r="AA1376" t="str">
        <f t="shared" si="141"/>
        <v>L12</v>
      </c>
      <c r="AB1376" t="str">
        <f t="shared" si="142"/>
        <v>L24</v>
      </c>
      <c r="AC1376" t="str">
        <f t="shared" si="143"/>
        <v>L36</v>
      </c>
    </row>
    <row r="1377" spans="1:29">
      <c r="A1377" t="str">
        <f t="shared" si="138"/>
        <v>12-2024</v>
      </c>
      <c r="B1377" s="93">
        <v>45643</v>
      </c>
      <c r="C1377" s="90">
        <v>47000</v>
      </c>
      <c r="D1377" s="90">
        <v>46300</v>
      </c>
      <c r="E1377" s="90">
        <v>45200</v>
      </c>
      <c r="F1377" s="90">
        <v>41200</v>
      </c>
      <c r="G1377" s="90">
        <v>46800</v>
      </c>
      <c r="H1377" s="91" t="s">
        <v>25</v>
      </c>
      <c r="I1377" s="90">
        <v>44500</v>
      </c>
      <c r="J1377" s="90">
        <v>44400</v>
      </c>
      <c r="K1377" s="90">
        <v>47200</v>
      </c>
      <c r="L1377" s="91" t="s">
        <v>25</v>
      </c>
      <c r="M1377" s="90">
        <v>46700</v>
      </c>
      <c r="N1377" s="90">
        <v>47100</v>
      </c>
      <c r="O1377" s="90">
        <v>44200</v>
      </c>
      <c r="P1377" s="90">
        <v>41000</v>
      </c>
      <c r="Q1377" s="90">
        <v>42100</v>
      </c>
      <c r="R1377" s="90">
        <v>42300</v>
      </c>
      <c r="S1377" s="90">
        <v>41800</v>
      </c>
      <c r="T1377" s="90">
        <v>43500</v>
      </c>
      <c r="U1377" s="90">
        <v>45500</v>
      </c>
      <c r="V1377" s="90">
        <v>46000</v>
      </c>
      <c r="W1377" s="90">
        <v>46900</v>
      </c>
      <c r="X1377" s="90">
        <v>49400</v>
      </c>
      <c r="Y1377" t="str">
        <f t="shared" si="139"/>
        <v>12-2024</v>
      </c>
      <c r="Z1377">
        <f t="shared" si="140"/>
        <v>0</v>
      </c>
      <c r="AA1377" t="str">
        <f t="shared" si="141"/>
        <v>L12</v>
      </c>
      <c r="AB1377" t="str">
        <f t="shared" si="142"/>
        <v>L24</v>
      </c>
      <c r="AC1377" t="str">
        <f t="shared" si="143"/>
        <v>L36</v>
      </c>
    </row>
    <row r="1378" spans="1:29">
      <c r="A1378" t="str">
        <f t="shared" si="138"/>
        <v>12-2024</v>
      </c>
      <c r="B1378" s="93">
        <v>45644</v>
      </c>
      <c r="C1378" s="90">
        <v>47400</v>
      </c>
      <c r="D1378" s="90">
        <v>46300</v>
      </c>
      <c r="E1378" s="90">
        <v>45800</v>
      </c>
      <c r="F1378" s="90">
        <v>42000</v>
      </c>
      <c r="G1378" s="90">
        <v>47100</v>
      </c>
      <c r="H1378" s="91" t="s">
        <v>25</v>
      </c>
      <c r="I1378" s="90">
        <v>44500</v>
      </c>
      <c r="J1378" s="90">
        <v>45000</v>
      </c>
      <c r="K1378" s="90">
        <v>47300</v>
      </c>
      <c r="L1378" s="91" t="s">
        <v>25</v>
      </c>
      <c r="M1378" s="90">
        <v>47100</v>
      </c>
      <c r="N1378" s="90">
        <v>47300</v>
      </c>
      <c r="O1378" s="90">
        <v>44700</v>
      </c>
      <c r="P1378" s="90">
        <v>41300</v>
      </c>
      <c r="Q1378" s="90">
        <v>42200</v>
      </c>
      <c r="R1378" s="90">
        <v>42500</v>
      </c>
      <c r="S1378" s="90">
        <v>42100</v>
      </c>
      <c r="T1378" s="90">
        <v>44200</v>
      </c>
      <c r="U1378" s="90">
        <v>45500</v>
      </c>
      <c r="V1378" s="90">
        <v>46000</v>
      </c>
      <c r="W1378" s="90">
        <v>47200</v>
      </c>
      <c r="X1378" s="90">
        <v>49500</v>
      </c>
      <c r="Y1378" t="str">
        <f t="shared" si="139"/>
        <v>12-2024</v>
      </c>
      <c r="Z1378">
        <f t="shared" si="140"/>
        <v>0</v>
      </c>
      <c r="AA1378" t="str">
        <f t="shared" si="141"/>
        <v>L12</v>
      </c>
      <c r="AB1378" t="str">
        <f t="shared" si="142"/>
        <v>L24</v>
      </c>
      <c r="AC1378" t="str">
        <f t="shared" si="143"/>
        <v>L36</v>
      </c>
    </row>
    <row r="1379" spans="1:29">
      <c r="A1379" t="str">
        <f t="shared" si="138"/>
        <v>12-2024</v>
      </c>
      <c r="B1379" s="93">
        <v>45645</v>
      </c>
      <c r="C1379" s="90">
        <v>47400</v>
      </c>
      <c r="D1379" s="90">
        <v>46300</v>
      </c>
      <c r="E1379" s="90">
        <v>45800</v>
      </c>
      <c r="F1379" s="90">
        <v>41800</v>
      </c>
      <c r="G1379" s="90">
        <v>47400</v>
      </c>
      <c r="H1379" s="91" t="s">
        <v>25</v>
      </c>
      <c r="I1379" s="90">
        <v>44800</v>
      </c>
      <c r="J1379" s="90">
        <v>45000</v>
      </c>
      <c r="K1379" s="90">
        <v>47500</v>
      </c>
      <c r="L1379" s="91" t="s">
        <v>25</v>
      </c>
      <c r="M1379" s="90">
        <v>47000</v>
      </c>
      <c r="N1379" s="90">
        <v>47300</v>
      </c>
      <c r="O1379" s="90">
        <v>44700</v>
      </c>
      <c r="P1379" s="90">
        <v>41500</v>
      </c>
      <c r="Q1379" s="90">
        <v>42000</v>
      </c>
      <c r="R1379" s="90">
        <v>42500</v>
      </c>
      <c r="S1379" s="90">
        <v>42100</v>
      </c>
      <c r="T1379" s="90">
        <v>43900</v>
      </c>
      <c r="U1379" s="90">
        <v>45800</v>
      </c>
      <c r="V1379" s="90">
        <v>46000</v>
      </c>
      <c r="W1379" s="90">
        <v>47400</v>
      </c>
      <c r="X1379" s="90">
        <v>49800</v>
      </c>
      <c r="Y1379" t="str">
        <f t="shared" si="139"/>
        <v>12-2024</v>
      </c>
      <c r="Z1379">
        <f t="shared" si="140"/>
        <v>0</v>
      </c>
      <c r="AA1379" t="str">
        <f t="shared" si="141"/>
        <v>L12</v>
      </c>
      <c r="AB1379" t="str">
        <f t="shared" si="142"/>
        <v>L24</v>
      </c>
      <c r="AC1379" t="str">
        <f t="shared" si="143"/>
        <v>L36</v>
      </c>
    </row>
    <row r="1380" spans="1:29">
      <c r="A1380" t="str">
        <f t="shared" si="138"/>
        <v>12-2024</v>
      </c>
      <c r="B1380" s="93">
        <v>45646</v>
      </c>
      <c r="C1380" s="90">
        <v>47400</v>
      </c>
      <c r="D1380" s="90">
        <v>46300</v>
      </c>
      <c r="E1380" s="90">
        <v>46000</v>
      </c>
      <c r="F1380" s="90">
        <v>41800</v>
      </c>
      <c r="G1380" s="90">
        <v>47500</v>
      </c>
      <c r="H1380" s="91" t="s">
        <v>25</v>
      </c>
      <c r="I1380" s="90">
        <v>45000</v>
      </c>
      <c r="J1380" s="90">
        <v>45000</v>
      </c>
      <c r="K1380" s="90">
        <v>47500</v>
      </c>
      <c r="L1380" s="91" t="s">
        <v>25</v>
      </c>
      <c r="M1380" s="90">
        <v>47200</v>
      </c>
      <c r="N1380" s="90">
        <v>47300</v>
      </c>
      <c r="O1380" s="90">
        <v>44500</v>
      </c>
      <c r="P1380" s="90">
        <v>42000</v>
      </c>
      <c r="Q1380" s="90">
        <v>42000</v>
      </c>
      <c r="R1380" s="90">
        <v>42400</v>
      </c>
      <c r="S1380" s="90">
        <v>42100</v>
      </c>
      <c r="T1380" s="90">
        <v>43900</v>
      </c>
      <c r="U1380" s="90">
        <v>45800</v>
      </c>
      <c r="V1380" s="90">
        <v>46000</v>
      </c>
      <c r="W1380" s="90">
        <v>47500</v>
      </c>
      <c r="X1380" s="90">
        <v>50000</v>
      </c>
      <c r="Y1380" t="str">
        <f t="shared" si="139"/>
        <v>12-2024</v>
      </c>
      <c r="Z1380">
        <f t="shared" si="140"/>
        <v>0</v>
      </c>
      <c r="AA1380" t="str">
        <f t="shared" si="141"/>
        <v>L12</v>
      </c>
      <c r="AB1380" t="str">
        <f t="shared" si="142"/>
        <v>L24</v>
      </c>
      <c r="AC1380" t="str">
        <f t="shared" si="143"/>
        <v>L36</v>
      </c>
    </row>
    <row r="1381" spans="1:29">
      <c r="A1381" t="str">
        <f t="shared" si="138"/>
        <v>12-2024</v>
      </c>
      <c r="B1381" s="93">
        <v>45647</v>
      </c>
      <c r="C1381" s="90">
        <v>47400</v>
      </c>
      <c r="D1381" s="90">
        <v>46200</v>
      </c>
      <c r="E1381" s="90">
        <v>45800</v>
      </c>
      <c r="F1381" s="90">
        <v>41800</v>
      </c>
      <c r="G1381" s="90">
        <v>47500</v>
      </c>
      <c r="H1381" s="91" t="s">
        <v>25</v>
      </c>
      <c r="I1381" s="90">
        <v>45000</v>
      </c>
      <c r="J1381" s="90">
        <v>44800</v>
      </c>
      <c r="K1381" s="90">
        <v>47500</v>
      </c>
      <c r="L1381" s="91" t="s">
        <v>25</v>
      </c>
      <c r="M1381" s="90">
        <v>47100</v>
      </c>
      <c r="N1381" s="90">
        <v>47300</v>
      </c>
      <c r="O1381" s="90">
        <v>44600</v>
      </c>
      <c r="P1381" s="90">
        <v>42200</v>
      </c>
      <c r="Q1381" s="90">
        <v>41800</v>
      </c>
      <c r="R1381" s="90">
        <v>42300</v>
      </c>
      <c r="S1381" s="90">
        <v>42000</v>
      </c>
      <c r="T1381" s="90">
        <v>43900</v>
      </c>
      <c r="U1381" s="90">
        <v>45700</v>
      </c>
      <c r="V1381" s="90">
        <v>46000</v>
      </c>
      <c r="W1381" s="90">
        <v>47500</v>
      </c>
      <c r="X1381" s="90">
        <v>50000</v>
      </c>
      <c r="Y1381" t="str">
        <f t="shared" si="139"/>
        <v>12-2024</v>
      </c>
      <c r="Z1381">
        <f t="shared" si="140"/>
        <v>0</v>
      </c>
      <c r="AA1381" t="str">
        <f t="shared" si="141"/>
        <v>L12</v>
      </c>
      <c r="AB1381" t="str">
        <f t="shared" si="142"/>
        <v>L24</v>
      </c>
      <c r="AC1381" t="str">
        <f t="shared" si="143"/>
        <v>L36</v>
      </c>
    </row>
    <row r="1382" spans="1:29">
      <c r="A1382" t="str">
        <f t="shared" si="138"/>
        <v>12-2024</v>
      </c>
      <c r="B1382" s="93">
        <v>45648</v>
      </c>
      <c r="C1382" s="90" t="s">
        <v>24</v>
      </c>
      <c r="D1382" s="90" t="s">
        <v>24</v>
      </c>
      <c r="E1382" s="90" t="s">
        <v>24</v>
      </c>
      <c r="F1382" s="90" t="s">
        <v>24</v>
      </c>
      <c r="G1382" s="90" t="s">
        <v>24</v>
      </c>
      <c r="H1382" s="90" t="s">
        <v>24</v>
      </c>
      <c r="I1382" s="90" t="s">
        <v>24</v>
      </c>
      <c r="J1382" s="90" t="s">
        <v>24</v>
      </c>
      <c r="K1382" s="90" t="s">
        <v>24</v>
      </c>
      <c r="L1382" s="90" t="s">
        <v>24</v>
      </c>
      <c r="M1382" s="90" t="s">
        <v>24</v>
      </c>
      <c r="N1382" s="90" t="s">
        <v>24</v>
      </c>
      <c r="O1382" s="90" t="s">
        <v>24</v>
      </c>
      <c r="P1382" s="90" t="s">
        <v>24</v>
      </c>
      <c r="Q1382" s="90" t="s">
        <v>24</v>
      </c>
      <c r="R1382" s="90" t="s">
        <v>24</v>
      </c>
      <c r="S1382" s="90" t="s">
        <v>24</v>
      </c>
      <c r="T1382" s="90" t="s">
        <v>24</v>
      </c>
      <c r="U1382" s="90" t="s">
        <v>24</v>
      </c>
      <c r="V1382" s="90" t="s">
        <v>24</v>
      </c>
      <c r="W1382" s="90" t="s">
        <v>24</v>
      </c>
      <c r="X1382" s="90" t="s">
        <v>24</v>
      </c>
      <c r="Y1382" t="str">
        <f t="shared" si="139"/>
        <v>12-2024</v>
      </c>
      <c r="Z1382">
        <f t="shared" si="140"/>
        <v>0</v>
      </c>
      <c r="AA1382" t="str">
        <f t="shared" si="141"/>
        <v>L12</v>
      </c>
      <c r="AB1382" t="str">
        <f t="shared" si="142"/>
        <v>L24</v>
      </c>
      <c r="AC1382" t="str">
        <f t="shared" si="143"/>
        <v>L36</v>
      </c>
    </row>
    <row r="1383" spans="1:29">
      <c r="A1383" t="str">
        <f t="shared" si="138"/>
        <v>12-2024</v>
      </c>
      <c r="B1383" s="93">
        <v>45649</v>
      </c>
      <c r="C1383" s="90">
        <v>47700</v>
      </c>
      <c r="D1383" s="90">
        <v>46000</v>
      </c>
      <c r="E1383" s="90">
        <v>45600</v>
      </c>
      <c r="F1383" s="90">
        <v>41900</v>
      </c>
      <c r="G1383" s="90">
        <v>47300</v>
      </c>
      <c r="H1383" s="91" t="s">
        <v>25</v>
      </c>
      <c r="I1383" s="90">
        <v>45000</v>
      </c>
      <c r="J1383" s="90">
        <v>45100</v>
      </c>
      <c r="K1383" s="90">
        <v>47500</v>
      </c>
      <c r="L1383" s="91" t="s">
        <v>25</v>
      </c>
      <c r="M1383" s="90">
        <v>47100</v>
      </c>
      <c r="N1383" s="90">
        <v>47300</v>
      </c>
      <c r="O1383" s="90">
        <v>44800</v>
      </c>
      <c r="P1383" s="90">
        <v>42600</v>
      </c>
      <c r="Q1383" s="90">
        <v>41800</v>
      </c>
      <c r="R1383" s="90">
        <v>42300</v>
      </c>
      <c r="S1383" s="90">
        <v>41800</v>
      </c>
      <c r="T1383" s="90">
        <v>44000</v>
      </c>
      <c r="U1383" s="90">
        <v>45700</v>
      </c>
      <c r="V1383" s="90">
        <v>46000</v>
      </c>
      <c r="W1383" s="90">
        <v>47500</v>
      </c>
      <c r="X1383" s="90">
        <v>50200</v>
      </c>
      <c r="Y1383" t="str">
        <f t="shared" si="139"/>
        <v>12-2024</v>
      </c>
      <c r="Z1383">
        <f t="shared" si="140"/>
        <v>0</v>
      </c>
      <c r="AA1383" t="str">
        <f t="shared" si="141"/>
        <v>L12</v>
      </c>
      <c r="AB1383" t="str">
        <f t="shared" si="142"/>
        <v>L24</v>
      </c>
      <c r="AC1383" t="str">
        <f t="shared" si="143"/>
        <v>L36</v>
      </c>
    </row>
    <row r="1384" spans="1:29">
      <c r="A1384" t="str">
        <f t="shared" si="138"/>
        <v>12-2024</v>
      </c>
      <c r="B1384" s="93">
        <v>45650</v>
      </c>
      <c r="C1384" s="90">
        <v>48000</v>
      </c>
      <c r="D1384" s="90">
        <v>46000</v>
      </c>
      <c r="E1384" s="90">
        <v>45500</v>
      </c>
      <c r="F1384" s="90">
        <v>41800</v>
      </c>
      <c r="G1384" s="90">
        <v>47300</v>
      </c>
      <c r="H1384" s="91" t="s">
        <v>25</v>
      </c>
      <c r="I1384" s="90">
        <v>44700</v>
      </c>
      <c r="J1384" s="90">
        <v>45100</v>
      </c>
      <c r="K1384" s="90">
        <v>47500</v>
      </c>
      <c r="L1384" s="91" t="s">
        <v>25</v>
      </c>
      <c r="M1384" s="90">
        <v>47100</v>
      </c>
      <c r="N1384" s="90">
        <v>47300</v>
      </c>
      <c r="O1384" s="90">
        <v>44600</v>
      </c>
      <c r="P1384" s="90">
        <v>42800</v>
      </c>
      <c r="Q1384" s="90">
        <v>41700</v>
      </c>
      <c r="R1384" s="90">
        <v>42000</v>
      </c>
      <c r="S1384" s="90">
        <v>41600</v>
      </c>
      <c r="T1384" s="90">
        <v>43900</v>
      </c>
      <c r="U1384" s="90">
        <v>45500</v>
      </c>
      <c r="V1384" s="90">
        <v>46000</v>
      </c>
      <c r="W1384" s="90">
        <v>47500</v>
      </c>
      <c r="X1384" s="90">
        <v>50200</v>
      </c>
      <c r="Y1384" t="str">
        <f t="shared" si="139"/>
        <v>12-2024</v>
      </c>
      <c r="Z1384">
        <f t="shared" si="140"/>
        <v>0</v>
      </c>
      <c r="AA1384" t="str">
        <f t="shared" si="141"/>
        <v>L12</v>
      </c>
      <c r="AB1384" t="str">
        <f t="shared" si="142"/>
        <v>L24</v>
      </c>
      <c r="AC1384" t="str">
        <f t="shared" si="143"/>
        <v>L36</v>
      </c>
    </row>
    <row r="1385" spans="1:29">
      <c r="A1385" t="str">
        <f t="shared" si="138"/>
        <v>12-2024</v>
      </c>
      <c r="B1385" s="93">
        <v>45651</v>
      </c>
      <c r="C1385" s="90" t="s">
        <v>24</v>
      </c>
      <c r="D1385" s="90" t="s">
        <v>24</v>
      </c>
      <c r="E1385" s="90" t="s">
        <v>24</v>
      </c>
      <c r="F1385" s="90" t="s">
        <v>24</v>
      </c>
      <c r="G1385" s="90" t="s">
        <v>24</v>
      </c>
      <c r="H1385" s="90" t="s">
        <v>24</v>
      </c>
      <c r="I1385" s="90" t="s">
        <v>24</v>
      </c>
      <c r="J1385" s="90" t="s">
        <v>24</v>
      </c>
      <c r="K1385" s="90" t="s">
        <v>24</v>
      </c>
      <c r="L1385" s="90" t="s">
        <v>24</v>
      </c>
      <c r="M1385" s="90" t="s">
        <v>24</v>
      </c>
      <c r="N1385" s="90" t="s">
        <v>24</v>
      </c>
      <c r="O1385" s="90" t="s">
        <v>24</v>
      </c>
      <c r="P1385" s="90" t="s">
        <v>24</v>
      </c>
      <c r="Q1385" s="90" t="s">
        <v>24</v>
      </c>
      <c r="R1385" s="90" t="s">
        <v>24</v>
      </c>
      <c r="S1385" s="90" t="s">
        <v>24</v>
      </c>
      <c r="T1385" s="90" t="s">
        <v>24</v>
      </c>
      <c r="U1385" s="90" t="s">
        <v>24</v>
      </c>
      <c r="V1385" s="90" t="s">
        <v>24</v>
      </c>
      <c r="W1385" s="90" t="s">
        <v>24</v>
      </c>
      <c r="X1385" s="90" t="s">
        <v>24</v>
      </c>
      <c r="Y1385" t="str">
        <f t="shared" si="139"/>
        <v>12-2024</v>
      </c>
      <c r="Z1385">
        <f t="shared" si="140"/>
        <v>0</v>
      </c>
      <c r="AA1385" t="str">
        <f t="shared" si="141"/>
        <v>L12</v>
      </c>
      <c r="AB1385" t="str">
        <f t="shared" si="142"/>
        <v>L24</v>
      </c>
      <c r="AC1385" t="str">
        <f t="shared" si="143"/>
        <v>L36</v>
      </c>
    </row>
    <row r="1386" spans="1:29">
      <c r="A1386" t="str">
        <f t="shared" si="138"/>
        <v>12-2024</v>
      </c>
      <c r="B1386" s="93">
        <v>45652</v>
      </c>
      <c r="C1386" s="90">
        <v>48300</v>
      </c>
      <c r="D1386" s="90">
        <v>46000</v>
      </c>
      <c r="E1386" s="90">
        <v>45700</v>
      </c>
      <c r="F1386" s="90">
        <v>41800</v>
      </c>
      <c r="G1386" s="90">
        <v>47200</v>
      </c>
      <c r="H1386" s="91" t="s">
        <v>25</v>
      </c>
      <c r="I1386" s="90">
        <v>44700</v>
      </c>
      <c r="J1386" s="90">
        <v>45100</v>
      </c>
      <c r="K1386" s="90">
        <v>47200</v>
      </c>
      <c r="L1386" s="91" t="s">
        <v>25</v>
      </c>
      <c r="M1386" s="90">
        <v>47000</v>
      </c>
      <c r="N1386" s="90">
        <v>47300</v>
      </c>
      <c r="O1386" s="90">
        <v>44500</v>
      </c>
      <c r="P1386" s="90">
        <v>43000</v>
      </c>
      <c r="Q1386" s="90">
        <v>41600</v>
      </c>
      <c r="R1386" s="90">
        <v>41900</v>
      </c>
      <c r="S1386" s="90">
        <v>41800</v>
      </c>
      <c r="T1386" s="90">
        <v>43900</v>
      </c>
      <c r="U1386" s="90">
        <v>45500</v>
      </c>
      <c r="V1386" s="90">
        <v>45500</v>
      </c>
      <c r="W1386" s="90">
        <v>47500</v>
      </c>
      <c r="X1386" s="90">
        <v>50200</v>
      </c>
      <c r="Y1386" t="str">
        <f t="shared" si="139"/>
        <v>12-2024</v>
      </c>
      <c r="Z1386">
        <f t="shared" si="140"/>
        <v>0</v>
      </c>
      <c r="AA1386" t="str">
        <f t="shared" si="141"/>
        <v>L12</v>
      </c>
      <c r="AB1386" t="str">
        <f t="shared" si="142"/>
        <v>L24</v>
      </c>
      <c r="AC1386" t="str">
        <f t="shared" si="143"/>
        <v>L36</v>
      </c>
    </row>
    <row r="1387" spans="1:29">
      <c r="A1387" t="str">
        <f t="shared" si="138"/>
        <v>12-2024</v>
      </c>
      <c r="B1387" s="93">
        <v>45653</v>
      </c>
      <c r="C1387" s="90">
        <v>48300</v>
      </c>
      <c r="D1387" s="90">
        <v>45800</v>
      </c>
      <c r="E1387" s="90">
        <v>45500</v>
      </c>
      <c r="F1387" s="90">
        <v>41800</v>
      </c>
      <c r="G1387" s="90">
        <v>47200</v>
      </c>
      <c r="H1387" s="91" t="s">
        <v>25</v>
      </c>
      <c r="I1387" s="90">
        <v>44500</v>
      </c>
      <c r="J1387" s="90">
        <v>45100</v>
      </c>
      <c r="K1387" s="90">
        <v>47200</v>
      </c>
      <c r="L1387" s="91" t="s">
        <v>25</v>
      </c>
      <c r="M1387" s="90">
        <v>47000</v>
      </c>
      <c r="N1387" s="90">
        <v>47300</v>
      </c>
      <c r="O1387" s="90">
        <v>44400</v>
      </c>
      <c r="P1387" s="90">
        <v>43000</v>
      </c>
      <c r="Q1387" s="90">
        <v>41600</v>
      </c>
      <c r="R1387" s="90">
        <v>41600</v>
      </c>
      <c r="S1387" s="90">
        <v>41800</v>
      </c>
      <c r="T1387" s="90">
        <v>43900</v>
      </c>
      <c r="U1387" s="90">
        <v>45200</v>
      </c>
      <c r="V1387" s="90">
        <v>45500</v>
      </c>
      <c r="W1387" s="90">
        <v>47500</v>
      </c>
      <c r="X1387" s="90">
        <v>50200</v>
      </c>
      <c r="Y1387" t="str">
        <f t="shared" si="139"/>
        <v>12-2024</v>
      </c>
      <c r="Z1387">
        <f t="shared" si="140"/>
        <v>0</v>
      </c>
      <c r="AA1387" t="str">
        <f t="shared" si="141"/>
        <v>L12</v>
      </c>
      <c r="AB1387" t="str">
        <f t="shared" si="142"/>
        <v>L24</v>
      </c>
      <c r="AC1387" t="str">
        <f t="shared" si="143"/>
        <v>L36</v>
      </c>
    </row>
    <row r="1388" spans="1:29">
      <c r="A1388" t="str">
        <f t="shared" si="138"/>
        <v>12-2024</v>
      </c>
      <c r="B1388" s="93">
        <v>45654</v>
      </c>
      <c r="C1388" s="90">
        <v>48300</v>
      </c>
      <c r="D1388" s="90">
        <v>45800</v>
      </c>
      <c r="E1388" s="90">
        <v>45600</v>
      </c>
      <c r="F1388" s="90">
        <v>41800</v>
      </c>
      <c r="G1388" s="90">
        <v>47200</v>
      </c>
      <c r="H1388" s="91" t="s">
        <v>25</v>
      </c>
      <c r="I1388" s="90">
        <v>44500</v>
      </c>
      <c r="J1388" s="90">
        <v>45200</v>
      </c>
      <c r="K1388" s="90">
        <v>47200</v>
      </c>
      <c r="L1388" s="91" t="s">
        <v>25</v>
      </c>
      <c r="M1388" s="90">
        <v>47100</v>
      </c>
      <c r="N1388" s="90">
        <v>47300</v>
      </c>
      <c r="O1388" s="90">
        <v>44300</v>
      </c>
      <c r="P1388" s="90">
        <v>43200</v>
      </c>
      <c r="Q1388" s="90">
        <v>41600</v>
      </c>
      <c r="R1388" s="90">
        <v>41700</v>
      </c>
      <c r="S1388" s="90">
        <v>42200</v>
      </c>
      <c r="T1388" s="90">
        <v>43900</v>
      </c>
      <c r="U1388" s="90">
        <v>45200</v>
      </c>
      <c r="V1388" s="90">
        <v>45500</v>
      </c>
      <c r="W1388" s="90">
        <v>47500</v>
      </c>
      <c r="X1388" s="90">
        <v>50200</v>
      </c>
      <c r="Y1388" t="str">
        <f t="shared" si="139"/>
        <v>12-2024</v>
      </c>
      <c r="Z1388">
        <f t="shared" si="140"/>
        <v>0</v>
      </c>
      <c r="AA1388" t="str">
        <f t="shared" si="141"/>
        <v>L12</v>
      </c>
      <c r="AB1388" t="str">
        <f t="shared" si="142"/>
        <v>L24</v>
      </c>
      <c r="AC1388" t="str">
        <f t="shared" si="143"/>
        <v>L36</v>
      </c>
    </row>
    <row r="1389" spans="1:29">
      <c r="A1389" t="str">
        <f t="shared" si="138"/>
        <v>12-2024</v>
      </c>
      <c r="B1389" s="93">
        <v>45655</v>
      </c>
      <c r="C1389" s="90" t="s">
        <v>24</v>
      </c>
      <c r="D1389" s="90" t="s">
        <v>24</v>
      </c>
      <c r="E1389" s="90" t="s">
        <v>24</v>
      </c>
      <c r="F1389" s="90" t="s">
        <v>24</v>
      </c>
      <c r="G1389" s="90" t="s">
        <v>24</v>
      </c>
      <c r="H1389" s="90" t="s">
        <v>24</v>
      </c>
      <c r="I1389" s="90" t="s">
        <v>24</v>
      </c>
      <c r="J1389" s="90" t="s">
        <v>24</v>
      </c>
      <c r="K1389" s="90" t="s">
        <v>24</v>
      </c>
      <c r="L1389" s="90" t="s">
        <v>24</v>
      </c>
      <c r="M1389" s="90" t="s">
        <v>24</v>
      </c>
      <c r="N1389" s="90" t="s">
        <v>24</v>
      </c>
      <c r="O1389" s="90" t="s">
        <v>24</v>
      </c>
      <c r="P1389" s="90" t="s">
        <v>24</v>
      </c>
      <c r="Q1389" s="90" t="s">
        <v>24</v>
      </c>
      <c r="R1389" s="90" t="s">
        <v>24</v>
      </c>
      <c r="S1389" s="90" t="s">
        <v>24</v>
      </c>
      <c r="T1389" s="90" t="s">
        <v>24</v>
      </c>
      <c r="U1389" s="90" t="s">
        <v>24</v>
      </c>
      <c r="V1389" s="90" t="s">
        <v>24</v>
      </c>
      <c r="W1389" s="90" t="s">
        <v>24</v>
      </c>
      <c r="X1389" s="90" t="s">
        <v>24</v>
      </c>
      <c r="Y1389" t="str">
        <f t="shared" si="139"/>
        <v>12-2024</v>
      </c>
      <c r="Z1389">
        <f t="shared" si="140"/>
        <v>0</v>
      </c>
      <c r="AA1389" t="str">
        <f t="shared" si="141"/>
        <v>L12</v>
      </c>
      <c r="AB1389" t="str">
        <f t="shared" si="142"/>
        <v>L24</v>
      </c>
      <c r="AC1389" t="str">
        <f t="shared" si="143"/>
        <v>L36</v>
      </c>
    </row>
    <row r="1390" spans="1:29">
      <c r="A1390" t="str">
        <f t="shared" si="138"/>
        <v>12-2024</v>
      </c>
      <c r="B1390" s="93">
        <v>45656</v>
      </c>
      <c r="C1390" s="90">
        <v>48500</v>
      </c>
      <c r="D1390" s="90">
        <v>45800</v>
      </c>
      <c r="E1390" s="90">
        <v>46000</v>
      </c>
      <c r="F1390" s="90">
        <v>42100</v>
      </c>
      <c r="G1390" s="90">
        <v>47200</v>
      </c>
      <c r="H1390" s="91" t="s">
        <v>25</v>
      </c>
      <c r="I1390" s="90">
        <v>44500</v>
      </c>
      <c r="J1390" s="90">
        <v>45600</v>
      </c>
      <c r="K1390" s="90">
        <v>47200</v>
      </c>
      <c r="L1390" s="91" t="s">
        <v>25</v>
      </c>
      <c r="M1390" s="90">
        <v>47200</v>
      </c>
      <c r="N1390" s="90">
        <v>47300</v>
      </c>
      <c r="O1390" s="90">
        <v>44700</v>
      </c>
      <c r="P1390" s="90">
        <v>43200</v>
      </c>
      <c r="Q1390" s="90">
        <v>41900</v>
      </c>
      <c r="R1390" s="90">
        <v>42200</v>
      </c>
      <c r="S1390" s="90">
        <v>42200</v>
      </c>
      <c r="T1390" s="90">
        <v>44200</v>
      </c>
      <c r="U1390" s="90">
        <v>45500</v>
      </c>
      <c r="V1390" s="90">
        <v>45500</v>
      </c>
      <c r="W1390" s="90">
        <v>47500</v>
      </c>
      <c r="X1390" s="90">
        <v>50200</v>
      </c>
      <c r="Y1390" t="str">
        <f t="shared" si="139"/>
        <v>12-2024</v>
      </c>
      <c r="Z1390">
        <f t="shared" si="140"/>
        <v>0</v>
      </c>
      <c r="AA1390" t="str">
        <f t="shared" si="141"/>
        <v>L12</v>
      </c>
      <c r="AB1390" t="str">
        <f t="shared" si="142"/>
        <v>L24</v>
      </c>
      <c r="AC1390" t="str">
        <f t="shared" si="143"/>
        <v>L36</v>
      </c>
    </row>
    <row r="1391" spans="1:29">
      <c r="A1391" t="str">
        <f t="shared" si="138"/>
        <v>12-2024</v>
      </c>
      <c r="B1391" s="93">
        <v>45657</v>
      </c>
      <c r="C1391" s="90">
        <v>48700</v>
      </c>
      <c r="D1391" s="90">
        <v>45800</v>
      </c>
      <c r="E1391" s="90">
        <v>46300</v>
      </c>
      <c r="F1391" s="90">
        <v>42200</v>
      </c>
      <c r="G1391" s="90">
        <v>47200</v>
      </c>
      <c r="H1391" s="91" t="s">
        <v>25</v>
      </c>
      <c r="I1391" s="90">
        <v>44500</v>
      </c>
      <c r="J1391" s="90">
        <v>45500</v>
      </c>
      <c r="K1391" s="90">
        <v>47200</v>
      </c>
      <c r="L1391" s="91" t="s">
        <v>25</v>
      </c>
      <c r="M1391" s="90">
        <v>47500</v>
      </c>
      <c r="N1391" s="90">
        <v>47300</v>
      </c>
      <c r="O1391" s="90">
        <v>45100</v>
      </c>
      <c r="P1391" s="90">
        <v>43300</v>
      </c>
      <c r="Q1391" s="90">
        <v>42300</v>
      </c>
      <c r="R1391" s="90">
        <v>42400</v>
      </c>
      <c r="S1391" s="90">
        <v>42500</v>
      </c>
      <c r="T1391" s="90">
        <v>44300</v>
      </c>
      <c r="U1391" s="90">
        <v>45800</v>
      </c>
      <c r="V1391" s="90">
        <v>45500</v>
      </c>
      <c r="W1391" s="90">
        <v>47500</v>
      </c>
      <c r="X1391" s="90">
        <v>50200</v>
      </c>
      <c r="Y1391" t="str">
        <f t="shared" si="139"/>
        <v>12-2024</v>
      </c>
      <c r="Z1391">
        <f t="shared" si="140"/>
        <v>0</v>
      </c>
      <c r="AA1391" t="str">
        <f t="shared" si="141"/>
        <v>L12</v>
      </c>
      <c r="AB1391" t="str">
        <f t="shared" si="142"/>
        <v>L24</v>
      </c>
      <c r="AC1391" t="str">
        <f t="shared" si="143"/>
        <v>L36</v>
      </c>
    </row>
    <row r="1392" spans="1:29">
      <c r="A1392" t="str">
        <f t="shared" si="138"/>
        <v>01-2025</v>
      </c>
      <c r="B1392" s="93">
        <v>45658</v>
      </c>
      <c r="C1392" s="90">
        <v>48700</v>
      </c>
      <c r="D1392" s="90">
        <v>45800</v>
      </c>
      <c r="E1392" s="90">
        <v>46000</v>
      </c>
      <c r="F1392" s="90">
        <v>42200</v>
      </c>
      <c r="G1392" s="90">
        <v>47200</v>
      </c>
      <c r="H1392" s="91" t="s">
        <v>25</v>
      </c>
      <c r="I1392" s="90">
        <v>44500</v>
      </c>
      <c r="J1392" s="90">
        <v>45500</v>
      </c>
      <c r="K1392" s="90">
        <v>47200</v>
      </c>
      <c r="L1392" s="91" t="s">
        <v>25</v>
      </c>
      <c r="M1392" s="90">
        <v>47300</v>
      </c>
      <c r="N1392" s="90">
        <v>47500</v>
      </c>
      <c r="O1392" s="90">
        <v>44900</v>
      </c>
      <c r="P1392" s="90">
        <v>43200</v>
      </c>
      <c r="Q1392" s="90">
        <v>41800</v>
      </c>
      <c r="R1392" s="90">
        <v>42400</v>
      </c>
      <c r="S1392" s="90">
        <v>42200</v>
      </c>
      <c r="T1392" s="90">
        <v>44300</v>
      </c>
      <c r="U1392" s="90">
        <v>45800</v>
      </c>
      <c r="V1392" s="90">
        <v>45500</v>
      </c>
      <c r="W1392" s="90">
        <v>47200</v>
      </c>
      <c r="X1392" s="90">
        <v>50200</v>
      </c>
      <c r="Y1392" t="str">
        <f t="shared" si="139"/>
        <v>01-2025</v>
      </c>
      <c r="Z1392">
        <f t="shared" si="140"/>
        <v>0</v>
      </c>
      <c r="AA1392" t="str">
        <f t="shared" si="141"/>
        <v>L12</v>
      </c>
      <c r="AB1392" t="str">
        <f t="shared" si="142"/>
        <v>L24</v>
      </c>
      <c r="AC1392" t="str">
        <f t="shared" si="143"/>
        <v>L36</v>
      </c>
    </row>
    <row r="1393" spans="1:29">
      <c r="A1393" t="str">
        <f t="shared" si="138"/>
        <v>01-2025</v>
      </c>
      <c r="B1393" s="93">
        <v>45659</v>
      </c>
      <c r="C1393" s="90">
        <v>48700</v>
      </c>
      <c r="D1393" s="90">
        <v>45500</v>
      </c>
      <c r="E1393" s="90">
        <v>45900</v>
      </c>
      <c r="F1393" s="90">
        <v>42300</v>
      </c>
      <c r="G1393" s="90">
        <v>47200</v>
      </c>
      <c r="H1393" s="91" t="s">
        <v>25</v>
      </c>
      <c r="I1393" s="90">
        <v>44500</v>
      </c>
      <c r="J1393" s="90">
        <v>45400</v>
      </c>
      <c r="K1393" s="90">
        <v>47200</v>
      </c>
      <c r="L1393" s="91" t="s">
        <v>25</v>
      </c>
      <c r="M1393" s="90">
        <v>47600</v>
      </c>
      <c r="N1393" s="90">
        <v>47500</v>
      </c>
      <c r="O1393" s="90">
        <v>45200</v>
      </c>
      <c r="P1393" s="90">
        <v>43200</v>
      </c>
      <c r="Q1393" s="90">
        <v>42100</v>
      </c>
      <c r="R1393" s="90">
        <v>42400</v>
      </c>
      <c r="S1393" s="90">
        <v>42400</v>
      </c>
      <c r="T1393" s="90">
        <v>44400</v>
      </c>
      <c r="U1393" s="90">
        <v>45800</v>
      </c>
      <c r="V1393" s="90">
        <v>46000</v>
      </c>
      <c r="W1393" s="90">
        <v>47000</v>
      </c>
      <c r="X1393" s="90">
        <v>50200</v>
      </c>
      <c r="Y1393" t="str">
        <f t="shared" si="139"/>
        <v>01-2025</v>
      </c>
      <c r="Z1393">
        <f t="shared" si="140"/>
        <v>0</v>
      </c>
      <c r="AA1393" t="str">
        <f t="shared" si="141"/>
        <v>L12</v>
      </c>
      <c r="AB1393" t="str">
        <f t="shared" si="142"/>
        <v>L24</v>
      </c>
      <c r="AC1393" t="str">
        <f t="shared" si="143"/>
        <v>L36</v>
      </c>
    </row>
    <row r="1394" spans="1:29">
      <c r="A1394" t="str">
        <f t="shared" si="138"/>
        <v>01-2025</v>
      </c>
      <c r="B1394" s="93">
        <v>45660</v>
      </c>
      <c r="C1394" s="90">
        <v>48700</v>
      </c>
      <c r="D1394" s="90">
        <v>45800</v>
      </c>
      <c r="E1394" s="90">
        <v>45700</v>
      </c>
      <c r="F1394" s="90">
        <v>42100</v>
      </c>
      <c r="G1394" s="90">
        <v>47200</v>
      </c>
      <c r="H1394" s="91" t="s">
        <v>25</v>
      </c>
      <c r="I1394" s="90">
        <v>44800</v>
      </c>
      <c r="J1394" s="90">
        <v>45300</v>
      </c>
      <c r="K1394" s="90">
        <v>46900</v>
      </c>
      <c r="L1394" s="91" t="s">
        <v>25</v>
      </c>
      <c r="M1394" s="90">
        <v>47300</v>
      </c>
      <c r="N1394" s="90">
        <v>47500</v>
      </c>
      <c r="O1394" s="90">
        <v>44900</v>
      </c>
      <c r="P1394" s="90">
        <v>43200</v>
      </c>
      <c r="Q1394" s="90">
        <v>41600</v>
      </c>
      <c r="R1394" s="90">
        <v>42300</v>
      </c>
      <c r="S1394" s="90">
        <v>42400</v>
      </c>
      <c r="T1394" s="90">
        <v>44200</v>
      </c>
      <c r="U1394" s="90">
        <v>45600</v>
      </c>
      <c r="V1394" s="90">
        <v>46500</v>
      </c>
      <c r="W1394" s="90">
        <v>47000</v>
      </c>
      <c r="X1394" s="90">
        <v>50200</v>
      </c>
      <c r="Y1394" t="str">
        <f t="shared" si="139"/>
        <v>01-2025</v>
      </c>
      <c r="Z1394">
        <f t="shared" si="140"/>
        <v>0</v>
      </c>
      <c r="AA1394" t="str">
        <f t="shared" si="141"/>
        <v>L12</v>
      </c>
      <c r="AB1394" t="str">
        <f t="shared" si="142"/>
        <v>L24</v>
      </c>
      <c r="AC1394" t="str">
        <f t="shared" si="143"/>
        <v>L36</v>
      </c>
    </row>
    <row r="1395" spans="1:29">
      <c r="A1395" t="str">
        <f t="shared" si="138"/>
        <v>01-2025</v>
      </c>
      <c r="B1395" s="93">
        <v>45661</v>
      </c>
      <c r="C1395" s="90">
        <v>48700</v>
      </c>
      <c r="D1395" s="90">
        <v>45800</v>
      </c>
      <c r="E1395" s="90">
        <v>45500</v>
      </c>
      <c r="F1395" s="90">
        <v>42100</v>
      </c>
      <c r="G1395" s="90">
        <v>47000</v>
      </c>
      <c r="H1395" s="91" t="s">
        <v>25</v>
      </c>
      <c r="I1395" s="90">
        <v>44800</v>
      </c>
      <c r="J1395" s="90">
        <v>45300</v>
      </c>
      <c r="K1395" s="90">
        <v>46900</v>
      </c>
      <c r="L1395" s="91" t="s">
        <v>25</v>
      </c>
      <c r="M1395" s="90">
        <v>47300</v>
      </c>
      <c r="N1395" s="90">
        <v>47400</v>
      </c>
      <c r="O1395" s="90">
        <v>44500</v>
      </c>
      <c r="P1395" s="90">
        <v>43000</v>
      </c>
      <c r="Q1395" s="90">
        <v>41500</v>
      </c>
      <c r="R1395" s="90">
        <v>42200</v>
      </c>
      <c r="S1395" s="90">
        <v>42000</v>
      </c>
      <c r="T1395" s="90">
        <v>44200</v>
      </c>
      <c r="U1395" s="90">
        <v>45600</v>
      </c>
      <c r="V1395" s="90">
        <v>46500</v>
      </c>
      <c r="W1395" s="90">
        <v>47000</v>
      </c>
      <c r="X1395" s="90">
        <v>49800</v>
      </c>
      <c r="Y1395" t="str">
        <f t="shared" si="139"/>
        <v>01-2025</v>
      </c>
      <c r="Z1395">
        <f t="shared" si="140"/>
        <v>0</v>
      </c>
      <c r="AA1395" t="str">
        <f t="shared" si="141"/>
        <v>L12</v>
      </c>
      <c r="AB1395" t="str">
        <f t="shared" si="142"/>
        <v>L24</v>
      </c>
      <c r="AC1395" t="str">
        <f t="shared" si="143"/>
        <v>L36</v>
      </c>
    </row>
    <row r="1396" spans="1:29">
      <c r="A1396" t="str">
        <f t="shared" si="138"/>
        <v>01-2025</v>
      </c>
      <c r="B1396" s="93">
        <v>45662</v>
      </c>
      <c r="C1396" s="90" t="s">
        <v>24</v>
      </c>
      <c r="D1396" s="90" t="s">
        <v>24</v>
      </c>
      <c r="E1396" s="90" t="s">
        <v>24</v>
      </c>
      <c r="F1396" s="90" t="s">
        <v>24</v>
      </c>
      <c r="G1396" s="90" t="s">
        <v>24</v>
      </c>
      <c r="H1396" s="90" t="s">
        <v>24</v>
      </c>
      <c r="I1396" s="90" t="s">
        <v>24</v>
      </c>
      <c r="J1396" s="90" t="s">
        <v>24</v>
      </c>
      <c r="K1396" s="90" t="s">
        <v>24</v>
      </c>
      <c r="L1396" s="90" t="s">
        <v>24</v>
      </c>
      <c r="M1396" s="90" t="s">
        <v>24</v>
      </c>
      <c r="N1396" s="90" t="s">
        <v>24</v>
      </c>
      <c r="O1396" s="90" t="s">
        <v>24</v>
      </c>
      <c r="P1396" s="90" t="s">
        <v>24</v>
      </c>
      <c r="Q1396" s="90" t="s">
        <v>24</v>
      </c>
      <c r="R1396" s="90" t="s">
        <v>24</v>
      </c>
      <c r="S1396" s="90" t="s">
        <v>24</v>
      </c>
      <c r="T1396" s="90" t="s">
        <v>24</v>
      </c>
      <c r="U1396" s="90" t="s">
        <v>24</v>
      </c>
      <c r="V1396" s="90" t="s">
        <v>24</v>
      </c>
      <c r="W1396" s="90" t="s">
        <v>24</v>
      </c>
      <c r="X1396" s="90" t="s">
        <v>24</v>
      </c>
      <c r="Y1396" t="str">
        <f t="shared" si="139"/>
        <v>01-2025</v>
      </c>
      <c r="Z1396">
        <f t="shared" si="140"/>
        <v>0</v>
      </c>
      <c r="AA1396" t="str">
        <f t="shared" si="141"/>
        <v>L12</v>
      </c>
      <c r="AB1396" t="str">
        <f t="shared" si="142"/>
        <v>L24</v>
      </c>
      <c r="AC1396" t="str">
        <f t="shared" si="143"/>
        <v>L36</v>
      </c>
    </row>
    <row r="1397" spans="1:29">
      <c r="A1397" t="str">
        <f t="shared" si="138"/>
        <v>01-2025</v>
      </c>
      <c r="B1397" s="93">
        <v>45663</v>
      </c>
      <c r="C1397" s="90">
        <v>48700</v>
      </c>
      <c r="D1397" s="90">
        <v>45800</v>
      </c>
      <c r="E1397" s="90">
        <v>45000</v>
      </c>
      <c r="F1397" s="90">
        <v>41500</v>
      </c>
      <c r="G1397" s="90">
        <v>46800</v>
      </c>
      <c r="H1397" s="91" t="s">
        <v>25</v>
      </c>
      <c r="I1397" s="90">
        <v>44300</v>
      </c>
      <c r="J1397" s="90">
        <v>45000</v>
      </c>
      <c r="K1397" s="90">
        <v>46600</v>
      </c>
      <c r="L1397" s="91" t="s">
        <v>25</v>
      </c>
      <c r="M1397" s="90">
        <v>47000</v>
      </c>
      <c r="N1397" s="90">
        <v>47300</v>
      </c>
      <c r="O1397" s="90">
        <v>44500</v>
      </c>
      <c r="P1397" s="90">
        <v>43000</v>
      </c>
      <c r="Q1397" s="90">
        <v>41300</v>
      </c>
      <c r="R1397" s="90">
        <v>41800</v>
      </c>
      <c r="S1397" s="90">
        <v>41800</v>
      </c>
      <c r="T1397" s="90">
        <v>43900</v>
      </c>
      <c r="U1397" s="90">
        <v>45500</v>
      </c>
      <c r="V1397" s="90">
        <v>46300</v>
      </c>
      <c r="W1397" s="90">
        <v>46800</v>
      </c>
      <c r="X1397" s="90">
        <v>49700</v>
      </c>
      <c r="Y1397" t="str">
        <f t="shared" si="139"/>
        <v>01-2025</v>
      </c>
      <c r="Z1397">
        <f t="shared" si="140"/>
        <v>0</v>
      </c>
      <c r="AA1397" t="str">
        <f t="shared" si="141"/>
        <v>L12</v>
      </c>
      <c r="AB1397" t="str">
        <f t="shared" si="142"/>
        <v>L24</v>
      </c>
      <c r="AC1397" t="str">
        <f t="shared" si="143"/>
        <v>L36</v>
      </c>
    </row>
    <row r="1398" spans="1:29">
      <c r="A1398" t="str">
        <f t="shared" si="138"/>
        <v>01-2025</v>
      </c>
      <c r="B1398" s="93">
        <v>45664</v>
      </c>
      <c r="C1398" s="90">
        <v>48700</v>
      </c>
      <c r="D1398" s="90">
        <v>45800</v>
      </c>
      <c r="E1398" s="90">
        <v>45000</v>
      </c>
      <c r="F1398" s="90">
        <v>41400</v>
      </c>
      <c r="G1398" s="90">
        <v>46700</v>
      </c>
      <c r="H1398" s="91" t="s">
        <v>25</v>
      </c>
      <c r="I1398" s="90">
        <v>44300</v>
      </c>
      <c r="J1398" s="90">
        <v>45000</v>
      </c>
      <c r="K1398" s="90">
        <v>46600</v>
      </c>
      <c r="L1398" s="91" t="s">
        <v>25</v>
      </c>
      <c r="M1398" s="90">
        <v>47000</v>
      </c>
      <c r="N1398" s="90">
        <v>47100</v>
      </c>
      <c r="O1398" s="90">
        <v>44600</v>
      </c>
      <c r="P1398" s="90">
        <v>43000</v>
      </c>
      <c r="Q1398" s="90">
        <v>41400</v>
      </c>
      <c r="R1398" s="90">
        <v>41800</v>
      </c>
      <c r="S1398" s="90">
        <v>41800</v>
      </c>
      <c r="T1398" s="90">
        <v>43600</v>
      </c>
      <c r="U1398" s="90">
        <v>45400</v>
      </c>
      <c r="V1398" s="90">
        <v>46300</v>
      </c>
      <c r="W1398" s="90">
        <v>46800</v>
      </c>
      <c r="X1398" s="90">
        <v>49700</v>
      </c>
      <c r="Y1398" t="str">
        <f t="shared" si="139"/>
        <v>01-2025</v>
      </c>
      <c r="Z1398">
        <f t="shared" si="140"/>
        <v>0</v>
      </c>
      <c r="AA1398" t="str">
        <f t="shared" si="141"/>
        <v>L12</v>
      </c>
      <c r="AB1398" t="str">
        <f t="shared" si="142"/>
        <v>L24</v>
      </c>
      <c r="AC1398" t="str">
        <f t="shared" si="143"/>
        <v>L36</v>
      </c>
    </row>
    <row r="1399" spans="1:29">
      <c r="A1399" t="str">
        <f t="shared" si="138"/>
        <v>01-2025</v>
      </c>
      <c r="B1399" s="93">
        <v>45665</v>
      </c>
      <c r="C1399" s="90">
        <v>48000</v>
      </c>
      <c r="D1399" s="90">
        <v>45800</v>
      </c>
      <c r="E1399" s="90">
        <v>44800</v>
      </c>
      <c r="F1399" s="90">
        <v>41500</v>
      </c>
      <c r="G1399" s="90">
        <v>46400</v>
      </c>
      <c r="H1399" s="91" t="s">
        <v>25</v>
      </c>
      <c r="I1399" s="90">
        <v>44000</v>
      </c>
      <c r="J1399" s="90">
        <v>44800</v>
      </c>
      <c r="K1399" s="90">
        <v>46500</v>
      </c>
      <c r="L1399" s="91" t="s">
        <v>25</v>
      </c>
      <c r="M1399" s="90">
        <v>46800</v>
      </c>
      <c r="N1399" s="90">
        <v>47000</v>
      </c>
      <c r="O1399" s="90">
        <v>44400</v>
      </c>
      <c r="P1399" s="90">
        <v>43000</v>
      </c>
      <c r="Q1399" s="90">
        <v>41300</v>
      </c>
      <c r="R1399" s="90">
        <v>41600</v>
      </c>
      <c r="S1399" s="90">
        <v>41800</v>
      </c>
      <c r="T1399" s="90">
        <v>43600</v>
      </c>
      <c r="U1399" s="90">
        <v>45200</v>
      </c>
      <c r="V1399" s="90">
        <v>46300</v>
      </c>
      <c r="W1399" s="90">
        <v>46800</v>
      </c>
      <c r="X1399" s="90">
        <v>49700</v>
      </c>
      <c r="Y1399" t="str">
        <f t="shared" si="139"/>
        <v>01-2025</v>
      </c>
      <c r="Z1399">
        <f t="shared" si="140"/>
        <v>0</v>
      </c>
      <c r="AA1399" t="str">
        <f t="shared" si="141"/>
        <v>L12</v>
      </c>
      <c r="AB1399" t="str">
        <f t="shared" si="142"/>
        <v>L24</v>
      </c>
      <c r="AC1399" t="str">
        <f t="shared" si="143"/>
        <v>L36</v>
      </c>
    </row>
    <row r="1400" spans="1:29">
      <c r="A1400" t="str">
        <f t="shared" si="138"/>
        <v>01-2025</v>
      </c>
      <c r="B1400" s="93">
        <v>45666</v>
      </c>
      <c r="C1400" s="90">
        <v>47800</v>
      </c>
      <c r="D1400" s="90">
        <v>45700</v>
      </c>
      <c r="E1400" s="90">
        <v>44700</v>
      </c>
      <c r="F1400" s="90">
        <v>41300</v>
      </c>
      <c r="G1400" s="90">
        <v>46400</v>
      </c>
      <c r="H1400" s="91" t="s">
        <v>25</v>
      </c>
      <c r="I1400" s="90">
        <v>44000</v>
      </c>
      <c r="J1400" s="90">
        <v>44500</v>
      </c>
      <c r="K1400" s="90">
        <v>46000</v>
      </c>
      <c r="L1400" s="91" t="s">
        <v>25</v>
      </c>
      <c r="M1400" s="90">
        <v>46600</v>
      </c>
      <c r="N1400" s="90">
        <v>47000</v>
      </c>
      <c r="O1400" s="90">
        <v>44500</v>
      </c>
      <c r="P1400" s="90">
        <v>42800</v>
      </c>
      <c r="Q1400" s="90">
        <v>41100</v>
      </c>
      <c r="R1400" s="90">
        <v>41400</v>
      </c>
      <c r="S1400" s="90">
        <v>41600</v>
      </c>
      <c r="T1400" s="90">
        <v>43400</v>
      </c>
      <c r="U1400" s="90">
        <v>45000</v>
      </c>
      <c r="V1400" s="90">
        <v>45800</v>
      </c>
      <c r="W1400" s="90">
        <v>46800</v>
      </c>
      <c r="X1400" s="90">
        <v>49700</v>
      </c>
      <c r="Y1400" t="str">
        <f t="shared" si="139"/>
        <v>01-2025</v>
      </c>
      <c r="Z1400">
        <f t="shared" si="140"/>
        <v>0</v>
      </c>
      <c r="AA1400" t="str">
        <f t="shared" si="141"/>
        <v>L12</v>
      </c>
      <c r="AB1400" t="str">
        <f t="shared" si="142"/>
        <v>L24</v>
      </c>
      <c r="AC1400" t="str">
        <f t="shared" si="143"/>
        <v>L36</v>
      </c>
    </row>
    <row r="1401" spans="1:29">
      <c r="A1401" t="str">
        <f t="shared" si="138"/>
        <v>01-2025</v>
      </c>
      <c r="B1401" s="93">
        <v>45667</v>
      </c>
      <c r="C1401" s="90">
        <v>47800</v>
      </c>
      <c r="D1401" s="90">
        <v>45700</v>
      </c>
      <c r="E1401" s="90">
        <v>44700</v>
      </c>
      <c r="F1401" s="90">
        <v>41500</v>
      </c>
      <c r="G1401" s="90">
        <v>46400</v>
      </c>
      <c r="H1401" s="91" t="s">
        <v>25</v>
      </c>
      <c r="I1401" s="90">
        <v>44000</v>
      </c>
      <c r="J1401" s="90">
        <v>44400</v>
      </c>
      <c r="K1401" s="90">
        <v>46000</v>
      </c>
      <c r="L1401" s="91" t="s">
        <v>25</v>
      </c>
      <c r="M1401" s="90">
        <v>46600</v>
      </c>
      <c r="N1401" s="90">
        <v>47000</v>
      </c>
      <c r="O1401" s="90">
        <v>44700</v>
      </c>
      <c r="P1401" s="90">
        <v>42800</v>
      </c>
      <c r="Q1401" s="90">
        <v>41300</v>
      </c>
      <c r="R1401" s="90">
        <v>41600</v>
      </c>
      <c r="S1401" s="90">
        <v>41700</v>
      </c>
      <c r="T1401" s="90">
        <v>43600</v>
      </c>
      <c r="U1401" s="90">
        <v>45200</v>
      </c>
      <c r="V1401" s="90">
        <v>45800</v>
      </c>
      <c r="W1401" s="90">
        <v>46800</v>
      </c>
      <c r="X1401" s="90">
        <v>49700</v>
      </c>
      <c r="Y1401" t="str">
        <f t="shared" si="139"/>
        <v>01-2025</v>
      </c>
      <c r="Z1401">
        <f t="shared" si="140"/>
        <v>0</v>
      </c>
      <c r="AA1401" t="str">
        <f t="shared" si="141"/>
        <v>L12</v>
      </c>
      <c r="AB1401" t="str">
        <f t="shared" si="142"/>
        <v>L24</v>
      </c>
      <c r="AC1401" t="str">
        <f t="shared" si="143"/>
        <v>L36</v>
      </c>
    </row>
    <row r="1402" spans="1:29">
      <c r="A1402" t="str">
        <f t="shared" si="138"/>
        <v>01-2025</v>
      </c>
      <c r="B1402" s="93">
        <v>45668</v>
      </c>
      <c r="C1402" s="90">
        <v>47800</v>
      </c>
      <c r="D1402" s="90">
        <v>45800</v>
      </c>
      <c r="E1402" s="90">
        <v>44500</v>
      </c>
      <c r="F1402" s="90">
        <v>41500</v>
      </c>
      <c r="G1402" s="90">
        <v>46400</v>
      </c>
      <c r="H1402" s="91" t="s">
        <v>25</v>
      </c>
      <c r="I1402" s="90">
        <v>43800</v>
      </c>
      <c r="J1402" s="90">
        <v>44400</v>
      </c>
      <c r="K1402" s="90">
        <v>46100</v>
      </c>
      <c r="L1402" s="91" t="s">
        <v>25</v>
      </c>
      <c r="M1402" s="90">
        <v>46500</v>
      </c>
      <c r="N1402" s="90">
        <v>47000</v>
      </c>
      <c r="O1402" s="90">
        <v>44400</v>
      </c>
      <c r="P1402" s="90">
        <v>42800</v>
      </c>
      <c r="Q1402" s="90">
        <v>41100</v>
      </c>
      <c r="R1402" s="90">
        <v>41500</v>
      </c>
      <c r="S1402" s="90">
        <v>41600</v>
      </c>
      <c r="T1402" s="90">
        <v>43600</v>
      </c>
      <c r="U1402" s="90">
        <v>45200</v>
      </c>
      <c r="V1402" s="90">
        <v>45800</v>
      </c>
      <c r="W1402" s="90">
        <v>46800</v>
      </c>
      <c r="X1402" s="90">
        <v>49700</v>
      </c>
      <c r="Y1402" t="str">
        <f t="shared" si="139"/>
        <v>01-2025</v>
      </c>
      <c r="Z1402">
        <f t="shared" si="140"/>
        <v>0</v>
      </c>
      <c r="AA1402" t="str">
        <f t="shared" si="141"/>
        <v>L12</v>
      </c>
      <c r="AB1402" t="str">
        <f t="shared" si="142"/>
        <v>L24</v>
      </c>
      <c r="AC1402" t="str">
        <f t="shared" si="143"/>
        <v>L36</v>
      </c>
    </row>
    <row r="1403" spans="1:29">
      <c r="A1403" t="str">
        <f t="shared" si="138"/>
        <v>01-2025</v>
      </c>
      <c r="B1403" s="93">
        <v>45669</v>
      </c>
      <c r="C1403" s="90" t="s">
        <v>24</v>
      </c>
      <c r="D1403" s="90" t="s">
        <v>24</v>
      </c>
      <c r="E1403" s="90" t="s">
        <v>24</v>
      </c>
      <c r="F1403" s="90" t="s">
        <v>24</v>
      </c>
      <c r="G1403" s="90" t="s">
        <v>24</v>
      </c>
      <c r="H1403" s="90" t="s">
        <v>24</v>
      </c>
      <c r="I1403" s="90" t="s">
        <v>24</v>
      </c>
      <c r="J1403" s="90" t="s">
        <v>24</v>
      </c>
      <c r="K1403" s="90" t="s">
        <v>24</v>
      </c>
      <c r="L1403" s="90" t="s">
        <v>24</v>
      </c>
      <c r="M1403" s="90" t="s">
        <v>24</v>
      </c>
      <c r="N1403" s="90" t="s">
        <v>24</v>
      </c>
      <c r="O1403" s="90" t="s">
        <v>24</v>
      </c>
      <c r="P1403" s="90" t="s">
        <v>24</v>
      </c>
      <c r="Q1403" s="90" t="s">
        <v>24</v>
      </c>
      <c r="R1403" s="90" t="s">
        <v>24</v>
      </c>
      <c r="S1403" s="90" t="s">
        <v>24</v>
      </c>
      <c r="T1403" s="90" t="s">
        <v>24</v>
      </c>
      <c r="U1403" s="90" t="s">
        <v>24</v>
      </c>
      <c r="V1403" s="90" t="s">
        <v>24</v>
      </c>
      <c r="W1403" s="90" t="s">
        <v>24</v>
      </c>
      <c r="X1403" s="90" t="s">
        <v>24</v>
      </c>
      <c r="Y1403" t="str">
        <f t="shared" si="139"/>
        <v>01-2025</v>
      </c>
      <c r="Z1403">
        <f t="shared" si="140"/>
        <v>0</v>
      </c>
      <c r="AA1403" t="str">
        <f t="shared" si="141"/>
        <v>L12</v>
      </c>
      <c r="AB1403" t="str">
        <f t="shared" si="142"/>
        <v>L24</v>
      </c>
      <c r="AC1403" t="str">
        <f t="shared" si="143"/>
        <v>L36</v>
      </c>
    </row>
    <row r="1404" spans="1:29">
      <c r="A1404" t="str">
        <f t="shared" si="138"/>
        <v>01-2025</v>
      </c>
      <c r="B1404" s="93">
        <v>45670</v>
      </c>
      <c r="C1404" s="90">
        <v>47600</v>
      </c>
      <c r="D1404" s="90">
        <v>45800</v>
      </c>
      <c r="E1404" s="90">
        <v>44700</v>
      </c>
      <c r="F1404" s="90">
        <v>41600</v>
      </c>
      <c r="G1404" s="90">
        <v>46400</v>
      </c>
      <c r="H1404" s="91" t="s">
        <v>25</v>
      </c>
      <c r="I1404" s="90">
        <v>43800</v>
      </c>
      <c r="J1404" s="90">
        <v>44700</v>
      </c>
      <c r="K1404" s="90">
        <v>46300</v>
      </c>
      <c r="L1404" s="91" t="s">
        <v>25</v>
      </c>
      <c r="M1404" s="90">
        <v>46500</v>
      </c>
      <c r="N1404" s="90">
        <v>47000</v>
      </c>
      <c r="O1404" s="90">
        <v>44700</v>
      </c>
      <c r="P1404" s="90">
        <v>42600</v>
      </c>
      <c r="Q1404" s="90">
        <v>41300</v>
      </c>
      <c r="R1404" s="90">
        <v>41600</v>
      </c>
      <c r="S1404" s="90">
        <v>41600</v>
      </c>
      <c r="T1404" s="90">
        <v>43700</v>
      </c>
      <c r="U1404" s="90">
        <v>45200</v>
      </c>
      <c r="V1404" s="90">
        <v>45800</v>
      </c>
      <c r="W1404" s="90">
        <v>46400</v>
      </c>
      <c r="X1404" s="90">
        <v>49500</v>
      </c>
      <c r="Y1404" t="str">
        <f t="shared" si="139"/>
        <v>01-2025</v>
      </c>
      <c r="Z1404">
        <f t="shared" si="140"/>
        <v>0</v>
      </c>
      <c r="AA1404" t="str">
        <f t="shared" si="141"/>
        <v>L12</v>
      </c>
      <c r="AB1404" t="str">
        <f t="shared" si="142"/>
        <v>L24</v>
      </c>
      <c r="AC1404" t="str">
        <f t="shared" si="143"/>
        <v>L36</v>
      </c>
    </row>
    <row r="1405" spans="1:29">
      <c r="A1405" t="str">
        <f t="shared" si="138"/>
        <v>01-2025</v>
      </c>
      <c r="B1405" s="93">
        <v>45671</v>
      </c>
      <c r="C1405" s="91" t="s">
        <v>25</v>
      </c>
      <c r="D1405" s="91" t="s">
        <v>25</v>
      </c>
      <c r="E1405" s="90">
        <v>45000</v>
      </c>
      <c r="F1405" s="90">
        <v>41700</v>
      </c>
      <c r="G1405" s="90">
        <v>46400</v>
      </c>
      <c r="H1405" s="91" t="s">
        <v>25</v>
      </c>
      <c r="I1405" s="91" t="s">
        <v>25</v>
      </c>
      <c r="J1405" s="91" t="s">
        <v>25</v>
      </c>
      <c r="K1405" s="90">
        <v>46300</v>
      </c>
      <c r="L1405" s="91" t="s">
        <v>25</v>
      </c>
      <c r="M1405" s="90">
        <v>46700</v>
      </c>
      <c r="N1405" s="90">
        <v>47000</v>
      </c>
      <c r="O1405" s="90">
        <v>44700</v>
      </c>
      <c r="P1405" s="90">
        <v>42600</v>
      </c>
      <c r="Q1405" s="90">
        <v>41300</v>
      </c>
      <c r="R1405" s="90">
        <v>41700</v>
      </c>
      <c r="S1405" s="90">
        <v>41600</v>
      </c>
      <c r="T1405" s="90">
        <v>43800</v>
      </c>
      <c r="U1405" s="90">
        <v>45200</v>
      </c>
      <c r="V1405" s="90">
        <v>45800</v>
      </c>
      <c r="W1405" s="90">
        <v>46400</v>
      </c>
      <c r="X1405" s="90">
        <v>49200</v>
      </c>
      <c r="Y1405" t="str">
        <f t="shared" si="139"/>
        <v>01-2025</v>
      </c>
      <c r="Z1405">
        <f t="shared" si="140"/>
        <v>0</v>
      </c>
      <c r="AA1405" t="str">
        <f t="shared" si="141"/>
        <v>L12</v>
      </c>
      <c r="AB1405" t="str">
        <f t="shared" si="142"/>
        <v>L24</v>
      </c>
      <c r="AC1405" t="str">
        <f t="shared" si="143"/>
        <v>L36</v>
      </c>
    </row>
    <row r="1406" spans="1:29">
      <c r="A1406" t="str">
        <f t="shared" si="138"/>
        <v>01-2025</v>
      </c>
      <c r="B1406" s="93">
        <v>45672</v>
      </c>
      <c r="C1406" s="90">
        <v>47600</v>
      </c>
      <c r="D1406" s="91" t="s">
        <v>25</v>
      </c>
      <c r="E1406" s="90">
        <v>45000</v>
      </c>
      <c r="F1406" s="90">
        <v>41600</v>
      </c>
      <c r="G1406" s="90">
        <v>46400</v>
      </c>
      <c r="H1406" s="91" t="s">
        <v>25</v>
      </c>
      <c r="I1406" s="90">
        <v>43800</v>
      </c>
      <c r="J1406" s="90">
        <v>44500</v>
      </c>
      <c r="K1406" s="90">
        <v>46300</v>
      </c>
      <c r="L1406" s="91" t="s">
        <v>25</v>
      </c>
      <c r="M1406" s="90">
        <v>46700</v>
      </c>
      <c r="N1406" s="90">
        <v>47000</v>
      </c>
      <c r="O1406" s="90">
        <v>45000</v>
      </c>
      <c r="P1406" s="90">
        <v>42600</v>
      </c>
      <c r="Q1406" s="90">
        <v>41400</v>
      </c>
      <c r="R1406" s="90">
        <v>41700</v>
      </c>
      <c r="S1406" s="90">
        <v>41600</v>
      </c>
      <c r="T1406" s="90">
        <v>43700</v>
      </c>
      <c r="U1406" s="90">
        <v>45200</v>
      </c>
      <c r="V1406" s="90">
        <v>45800</v>
      </c>
      <c r="W1406" s="90">
        <v>46200</v>
      </c>
      <c r="X1406" s="90">
        <v>49200</v>
      </c>
      <c r="Y1406" t="str">
        <f t="shared" si="139"/>
        <v>01-2025</v>
      </c>
      <c r="Z1406">
        <f t="shared" si="140"/>
        <v>0</v>
      </c>
      <c r="AA1406" t="str">
        <f t="shared" si="141"/>
        <v>L12</v>
      </c>
      <c r="AB1406" t="str">
        <f t="shared" si="142"/>
        <v>L24</v>
      </c>
      <c r="AC1406" t="str">
        <f t="shared" si="143"/>
        <v>L36</v>
      </c>
    </row>
    <row r="1407" spans="1:29">
      <c r="A1407" t="str">
        <f t="shared" si="138"/>
        <v>01-2025</v>
      </c>
      <c r="B1407" s="93">
        <v>45673</v>
      </c>
      <c r="C1407" s="90">
        <v>47600</v>
      </c>
      <c r="D1407" s="90">
        <v>45800</v>
      </c>
      <c r="E1407" s="90">
        <v>44800</v>
      </c>
      <c r="F1407" s="90">
        <v>41800</v>
      </c>
      <c r="G1407" s="90">
        <v>46100</v>
      </c>
      <c r="H1407" s="91" t="s">
        <v>25</v>
      </c>
      <c r="I1407" s="90">
        <v>43700</v>
      </c>
      <c r="J1407" s="90">
        <v>44500</v>
      </c>
      <c r="K1407" s="90">
        <v>46300</v>
      </c>
      <c r="L1407" s="91" t="s">
        <v>25</v>
      </c>
      <c r="M1407" s="90">
        <v>46600</v>
      </c>
      <c r="N1407" s="90">
        <v>47000</v>
      </c>
      <c r="O1407" s="90">
        <v>44600</v>
      </c>
      <c r="P1407" s="90">
        <v>42600</v>
      </c>
      <c r="Q1407" s="90">
        <v>41200</v>
      </c>
      <c r="R1407" s="90">
        <v>41500</v>
      </c>
      <c r="S1407" s="90">
        <v>41600</v>
      </c>
      <c r="T1407" s="90">
        <v>43900</v>
      </c>
      <c r="U1407" s="90">
        <v>45000</v>
      </c>
      <c r="V1407" s="90">
        <v>45800</v>
      </c>
      <c r="W1407" s="90">
        <v>46200</v>
      </c>
      <c r="X1407" s="90">
        <v>49200</v>
      </c>
      <c r="Y1407" t="str">
        <f t="shared" si="139"/>
        <v>01-2025</v>
      </c>
      <c r="Z1407">
        <f t="shared" si="140"/>
        <v>0</v>
      </c>
      <c r="AA1407" t="str">
        <f t="shared" si="141"/>
        <v>L12</v>
      </c>
      <c r="AB1407" t="str">
        <f t="shared" si="142"/>
        <v>L24</v>
      </c>
      <c r="AC1407" t="str">
        <f t="shared" si="143"/>
        <v>L36</v>
      </c>
    </row>
    <row r="1408" spans="1:29">
      <c r="A1408" t="str">
        <f t="shared" si="138"/>
        <v>01-2025</v>
      </c>
      <c r="B1408" s="93">
        <v>45674</v>
      </c>
      <c r="C1408" s="90">
        <v>47200</v>
      </c>
      <c r="D1408" s="90">
        <v>45700</v>
      </c>
      <c r="E1408" s="90">
        <v>44800</v>
      </c>
      <c r="F1408" s="90">
        <v>41700</v>
      </c>
      <c r="G1408" s="90">
        <v>46100</v>
      </c>
      <c r="H1408" s="91" t="s">
        <v>25</v>
      </c>
      <c r="I1408" s="90">
        <v>43700</v>
      </c>
      <c r="J1408" s="90">
        <v>44600</v>
      </c>
      <c r="K1408" s="90">
        <v>46300</v>
      </c>
      <c r="L1408" s="91" t="s">
        <v>25</v>
      </c>
      <c r="M1408" s="90">
        <v>46600</v>
      </c>
      <c r="N1408" s="90">
        <v>47000</v>
      </c>
      <c r="O1408" s="90">
        <v>44600</v>
      </c>
      <c r="P1408" s="90">
        <v>42600</v>
      </c>
      <c r="Q1408" s="90">
        <v>41200</v>
      </c>
      <c r="R1408" s="90">
        <v>41400</v>
      </c>
      <c r="S1408" s="90">
        <v>41600</v>
      </c>
      <c r="T1408" s="90">
        <v>43800</v>
      </c>
      <c r="U1408" s="90">
        <v>44800</v>
      </c>
      <c r="V1408" s="90">
        <v>45800</v>
      </c>
      <c r="W1408" s="90">
        <v>46000</v>
      </c>
      <c r="X1408" s="90">
        <v>49200</v>
      </c>
      <c r="Y1408" t="str">
        <f t="shared" si="139"/>
        <v>01-2025</v>
      </c>
      <c r="Z1408">
        <f t="shared" si="140"/>
        <v>0</v>
      </c>
      <c r="AA1408" t="str">
        <f t="shared" si="141"/>
        <v>L12</v>
      </c>
      <c r="AB1408" t="str">
        <f t="shared" si="142"/>
        <v>L24</v>
      </c>
      <c r="AC1408" t="str">
        <f t="shared" si="143"/>
        <v>L36</v>
      </c>
    </row>
    <row r="1409" spans="1:29">
      <c r="A1409" t="str">
        <f t="shared" si="138"/>
        <v>01-2025</v>
      </c>
      <c r="B1409" s="93">
        <v>45675</v>
      </c>
      <c r="C1409" s="90">
        <v>47200</v>
      </c>
      <c r="D1409" s="90">
        <v>45700</v>
      </c>
      <c r="E1409" s="90">
        <v>44700</v>
      </c>
      <c r="F1409" s="90">
        <v>41700</v>
      </c>
      <c r="G1409" s="90">
        <v>46100</v>
      </c>
      <c r="H1409" s="91" t="s">
        <v>25</v>
      </c>
      <c r="I1409" s="90">
        <v>43700</v>
      </c>
      <c r="J1409" s="90">
        <v>44600</v>
      </c>
      <c r="K1409" s="90">
        <v>46300</v>
      </c>
      <c r="L1409" s="91" t="s">
        <v>25</v>
      </c>
      <c r="M1409" s="90">
        <v>46500</v>
      </c>
      <c r="N1409" s="90">
        <v>46900</v>
      </c>
      <c r="O1409" s="90">
        <v>44400</v>
      </c>
      <c r="P1409" s="90">
        <v>42500</v>
      </c>
      <c r="Q1409" s="90">
        <v>41000</v>
      </c>
      <c r="R1409" s="90">
        <v>41300</v>
      </c>
      <c r="S1409" s="90">
        <v>41500</v>
      </c>
      <c r="T1409" s="90">
        <v>43800</v>
      </c>
      <c r="U1409" s="90">
        <v>44800</v>
      </c>
      <c r="V1409" s="90">
        <v>45800</v>
      </c>
      <c r="W1409" s="90">
        <v>46000</v>
      </c>
      <c r="X1409" s="90">
        <v>49200</v>
      </c>
      <c r="Y1409" t="str">
        <f t="shared" si="139"/>
        <v>01-2025</v>
      </c>
      <c r="Z1409">
        <f t="shared" si="140"/>
        <v>0</v>
      </c>
      <c r="AA1409" t="str">
        <f t="shared" si="141"/>
        <v>L12</v>
      </c>
      <c r="AB1409" t="str">
        <f t="shared" si="142"/>
        <v>L24</v>
      </c>
      <c r="AC1409" t="str">
        <f t="shared" si="143"/>
        <v>L36</v>
      </c>
    </row>
    <row r="1410" spans="1:29">
      <c r="A1410" t="str">
        <f t="shared" si="138"/>
        <v>01-2025</v>
      </c>
      <c r="B1410" s="93">
        <v>45676</v>
      </c>
      <c r="C1410" s="90" t="s">
        <v>24</v>
      </c>
      <c r="D1410" s="90" t="s">
        <v>24</v>
      </c>
      <c r="E1410" s="90" t="s">
        <v>24</v>
      </c>
      <c r="F1410" s="90" t="s">
        <v>24</v>
      </c>
      <c r="G1410" s="90" t="s">
        <v>24</v>
      </c>
      <c r="H1410" s="90" t="s">
        <v>24</v>
      </c>
      <c r="I1410" s="90" t="s">
        <v>24</v>
      </c>
      <c r="J1410" s="90" t="s">
        <v>24</v>
      </c>
      <c r="K1410" s="90" t="s">
        <v>24</v>
      </c>
      <c r="L1410" s="90" t="s">
        <v>24</v>
      </c>
      <c r="M1410" s="90" t="s">
        <v>24</v>
      </c>
      <c r="N1410" s="90" t="s">
        <v>24</v>
      </c>
      <c r="O1410" s="90" t="s">
        <v>24</v>
      </c>
      <c r="P1410" s="90" t="s">
        <v>24</v>
      </c>
      <c r="Q1410" s="90" t="s">
        <v>24</v>
      </c>
      <c r="R1410" s="90" t="s">
        <v>24</v>
      </c>
      <c r="S1410" s="90" t="s">
        <v>24</v>
      </c>
      <c r="T1410" s="90" t="s">
        <v>24</v>
      </c>
      <c r="U1410" s="90" t="s">
        <v>24</v>
      </c>
      <c r="V1410" s="90" t="s">
        <v>24</v>
      </c>
      <c r="W1410" s="90" t="s">
        <v>24</v>
      </c>
      <c r="X1410" s="90" t="s">
        <v>24</v>
      </c>
      <c r="Y1410" t="str">
        <f t="shared" si="139"/>
        <v>01-2025</v>
      </c>
      <c r="Z1410">
        <f t="shared" si="140"/>
        <v>0</v>
      </c>
      <c r="AA1410" t="str">
        <f t="shared" si="141"/>
        <v>L12</v>
      </c>
      <c r="AB1410" t="str">
        <f t="shared" si="142"/>
        <v>L24</v>
      </c>
      <c r="AC1410" t="str">
        <f t="shared" si="143"/>
        <v>L36</v>
      </c>
    </row>
    <row r="1411" spans="1:29">
      <c r="A1411" t="str">
        <f t="shared" si="138"/>
        <v>01-2025</v>
      </c>
      <c r="B1411" s="93">
        <v>45677</v>
      </c>
      <c r="C1411" s="90">
        <v>46800</v>
      </c>
      <c r="D1411" s="90">
        <v>45800</v>
      </c>
      <c r="E1411" s="90">
        <v>44700</v>
      </c>
      <c r="F1411" s="90">
        <v>41700</v>
      </c>
      <c r="G1411" s="90">
        <v>46000</v>
      </c>
      <c r="H1411" s="91" t="s">
        <v>25</v>
      </c>
      <c r="I1411" s="90">
        <v>43500</v>
      </c>
      <c r="J1411" s="90">
        <v>44600</v>
      </c>
      <c r="K1411" s="90">
        <v>46000</v>
      </c>
      <c r="L1411" s="91" t="s">
        <v>25</v>
      </c>
      <c r="M1411" s="90">
        <v>46500</v>
      </c>
      <c r="N1411" s="90">
        <v>46900</v>
      </c>
      <c r="O1411" s="90">
        <v>44300</v>
      </c>
      <c r="P1411" s="90">
        <v>42800</v>
      </c>
      <c r="Q1411" s="90">
        <v>41300</v>
      </c>
      <c r="R1411" s="90">
        <v>41300</v>
      </c>
      <c r="S1411" s="90">
        <v>41800</v>
      </c>
      <c r="T1411" s="90">
        <v>43800</v>
      </c>
      <c r="U1411" s="90">
        <v>44700</v>
      </c>
      <c r="V1411" s="90">
        <v>45800</v>
      </c>
      <c r="W1411" s="90">
        <v>45600</v>
      </c>
      <c r="X1411" s="90">
        <v>48700</v>
      </c>
      <c r="Y1411" t="str">
        <f t="shared" si="139"/>
        <v>01-2025</v>
      </c>
      <c r="Z1411">
        <f t="shared" si="140"/>
        <v>0</v>
      </c>
      <c r="AA1411" t="str">
        <f t="shared" si="141"/>
        <v>L12</v>
      </c>
      <c r="AB1411" t="str">
        <f t="shared" si="142"/>
        <v>L24</v>
      </c>
      <c r="AC1411" t="str">
        <f t="shared" si="143"/>
        <v>L36</v>
      </c>
    </row>
    <row r="1412" spans="1:29">
      <c r="A1412" t="str">
        <f t="shared" si="138"/>
        <v>01-2025</v>
      </c>
      <c r="B1412" s="93">
        <v>45678</v>
      </c>
      <c r="C1412" s="90">
        <v>46800</v>
      </c>
      <c r="D1412" s="90">
        <v>45700</v>
      </c>
      <c r="E1412" s="90">
        <v>44900</v>
      </c>
      <c r="F1412" s="90">
        <v>41700</v>
      </c>
      <c r="G1412" s="90">
        <v>46000</v>
      </c>
      <c r="H1412" s="91" t="s">
        <v>25</v>
      </c>
      <c r="I1412" s="90">
        <v>43500</v>
      </c>
      <c r="J1412" s="90">
        <v>44600</v>
      </c>
      <c r="K1412" s="90">
        <v>46000</v>
      </c>
      <c r="L1412" s="91" t="s">
        <v>25</v>
      </c>
      <c r="M1412" s="90">
        <v>46400</v>
      </c>
      <c r="N1412" s="90">
        <v>46900</v>
      </c>
      <c r="O1412" s="90">
        <v>44300</v>
      </c>
      <c r="P1412" s="90">
        <v>42800</v>
      </c>
      <c r="Q1412" s="90">
        <v>41100</v>
      </c>
      <c r="R1412" s="90">
        <v>41200</v>
      </c>
      <c r="S1412" s="90">
        <v>41700</v>
      </c>
      <c r="T1412" s="90">
        <v>43800</v>
      </c>
      <c r="U1412" s="90">
        <v>44500</v>
      </c>
      <c r="V1412" s="90">
        <v>45800</v>
      </c>
      <c r="W1412" s="90">
        <v>45600</v>
      </c>
      <c r="X1412" s="90">
        <v>48700</v>
      </c>
      <c r="Y1412" t="str">
        <f t="shared" si="139"/>
        <v>01-2025</v>
      </c>
      <c r="Z1412">
        <f t="shared" si="140"/>
        <v>0</v>
      </c>
      <c r="AA1412" t="str">
        <f t="shared" si="141"/>
        <v>L12</v>
      </c>
      <c r="AB1412" t="str">
        <f t="shared" si="142"/>
        <v>L24</v>
      </c>
      <c r="AC1412" t="str">
        <f t="shared" si="143"/>
        <v>L36</v>
      </c>
    </row>
    <row r="1413" spans="1:29">
      <c r="A1413" t="str">
        <f t="shared" si="138"/>
        <v>01-2025</v>
      </c>
      <c r="B1413" s="93">
        <v>45679</v>
      </c>
      <c r="C1413" s="90">
        <v>46200</v>
      </c>
      <c r="D1413" s="90">
        <v>45700</v>
      </c>
      <c r="E1413" s="90">
        <v>44800</v>
      </c>
      <c r="F1413" s="90">
        <v>41500</v>
      </c>
      <c r="G1413" s="90">
        <v>45800</v>
      </c>
      <c r="H1413" s="91" t="s">
        <v>25</v>
      </c>
      <c r="I1413" s="90">
        <v>43500</v>
      </c>
      <c r="J1413" s="90">
        <v>44400</v>
      </c>
      <c r="K1413" s="90">
        <v>46000</v>
      </c>
      <c r="L1413" s="91" t="s">
        <v>25</v>
      </c>
      <c r="M1413" s="90">
        <v>46300</v>
      </c>
      <c r="N1413" s="90">
        <v>46900</v>
      </c>
      <c r="O1413" s="90">
        <v>44200</v>
      </c>
      <c r="P1413" s="90">
        <v>42700</v>
      </c>
      <c r="Q1413" s="90">
        <v>41100</v>
      </c>
      <c r="R1413" s="90">
        <v>41200</v>
      </c>
      <c r="S1413" s="90">
        <v>41500</v>
      </c>
      <c r="T1413" s="90">
        <v>43600</v>
      </c>
      <c r="U1413" s="90">
        <v>44500</v>
      </c>
      <c r="V1413" s="90">
        <v>45800</v>
      </c>
      <c r="W1413" s="90">
        <v>45600</v>
      </c>
      <c r="X1413" s="90">
        <v>48700</v>
      </c>
      <c r="Y1413" t="str">
        <f t="shared" si="139"/>
        <v>01-2025</v>
      </c>
      <c r="Z1413">
        <f t="shared" si="140"/>
        <v>0</v>
      </c>
      <c r="AA1413" t="str">
        <f t="shared" si="141"/>
        <v>L12</v>
      </c>
      <c r="AB1413" t="str">
        <f t="shared" si="142"/>
        <v>L24</v>
      </c>
      <c r="AC1413" t="str">
        <f t="shared" si="143"/>
        <v>L36</v>
      </c>
    </row>
    <row r="1414" spans="1:29">
      <c r="A1414" t="str">
        <f t="shared" si="138"/>
        <v>01-2025</v>
      </c>
      <c r="B1414" s="93">
        <v>45680</v>
      </c>
      <c r="C1414" s="90">
        <v>46400</v>
      </c>
      <c r="D1414" s="90">
        <v>45700</v>
      </c>
      <c r="E1414" s="90">
        <v>45000</v>
      </c>
      <c r="F1414" s="90">
        <v>42000</v>
      </c>
      <c r="G1414" s="90">
        <v>45900</v>
      </c>
      <c r="H1414" s="91" t="s">
        <v>25</v>
      </c>
      <c r="I1414" s="90">
        <v>44000</v>
      </c>
      <c r="J1414" s="90">
        <v>44600</v>
      </c>
      <c r="K1414" s="90">
        <v>46200</v>
      </c>
      <c r="L1414" s="91" t="s">
        <v>25</v>
      </c>
      <c r="M1414" s="90">
        <v>46500</v>
      </c>
      <c r="N1414" s="90">
        <v>46900</v>
      </c>
      <c r="O1414" s="90">
        <v>44500</v>
      </c>
      <c r="P1414" s="90">
        <v>42800</v>
      </c>
      <c r="Q1414" s="90">
        <v>41400</v>
      </c>
      <c r="R1414" s="90">
        <v>41500</v>
      </c>
      <c r="S1414" s="90">
        <v>41700</v>
      </c>
      <c r="T1414" s="90">
        <v>43800</v>
      </c>
      <c r="U1414" s="90">
        <v>44800</v>
      </c>
      <c r="V1414" s="90">
        <v>45800</v>
      </c>
      <c r="W1414" s="90">
        <v>46000</v>
      </c>
      <c r="X1414" s="90">
        <v>48900</v>
      </c>
      <c r="Y1414" t="str">
        <f t="shared" si="139"/>
        <v>01-2025</v>
      </c>
      <c r="Z1414">
        <f t="shared" si="140"/>
        <v>0</v>
      </c>
      <c r="AA1414" t="str">
        <f t="shared" si="141"/>
        <v>L12</v>
      </c>
      <c r="AB1414" t="str">
        <f t="shared" si="142"/>
        <v>L24</v>
      </c>
      <c r="AC1414" t="str">
        <f t="shared" si="143"/>
        <v>L36</v>
      </c>
    </row>
    <row r="1415" spans="1:29">
      <c r="A1415" t="str">
        <f t="shared" si="138"/>
        <v>01-2025</v>
      </c>
      <c r="B1415" s="93">
        <v>45681</v>
      </c>
      <c r="C1415" s="90">
        <v>46600</v>
      </c>
      <c r="D1415" s="90">
        <v>45700</v>
      </c>
      <c r="E1415" s="90">
        <v>45200</v>
      </c>
      <c r="F1415" s="90">
        <v>42200</v>
      </c>
      <c r="G1415" s="90">
        <v>46000</v>
      </c>
      <c r="H1415" s="91" t="s">
        <v>25</v>
      </c>
      <c r="I1415" s="90">
        <v>44000</v>
      </c>
      <c r="J1415" s="90">
        <v>44800</v>
      </c>
      <c r="K1415" s="90">
        <v>46500</v>
      </c>
      <c r="L1415" s="91" t="s">
        <v>25</v>
      </c>
      <c r="M1415" s="90">
        <v>46700</v>
      </c>
      <c r="N1415" s="90">
        <v>46900</v>
      </c>
      <c r="O1415" s="90">
        <v>45000</v>
      </c>
      <c r="P1415" s="90">
        <v>43000</v>
      </c>
      <c r="Q1415" s="90">
        <v>41500</v>
      </c>
      <c r="R1415" s="90">
        <v>41500</v>
      </c>
      <c r="S1415" s="90">
        <v>41800</v>
      </c>
      <c r="T1415" s="90">
        <v>44200</v>
      </c>
      <c r="U1415" s="90">
        <v>44800</v>
      </c>
      <c r="V1415" s="90">
        <v>45500</v>
      </c>
      <c r="W1415" s="90">
        <v>46500</v>
      </c>
      <c r="X1415" s="90">
        <v>49200</v>
      </c>
      <c r="Y1415" t="str">
        <f t="shared" si="139"/>
        <v>01-2025</v>
      </c>
      <c r="Z1415">
        <f t="shared" si="140"/>
        <v>0</v>
      </c>
      <c r="AA1415" t="str">
        <f t="shared" si="141"/>
        <v>L12</v>
      </c>
      <c r="AB1415" t="str">
        <f t="shared" si="142"/>
        <v>L24</v>
      </c>
      <c r="AC1415" t="str">
        <f t="shared" si="143"/>
        <v>L36</v>
      </c>
    </row>
    <row r="1416" spans="1:29">
      <c r="A1416" t="str">
        <f t="shared" si="138"/>
        <v>01-2025</v>
      </c>
      <c r="B1416" s="93">
        <v>45682</v>
      </c>
      <c r="C1416" s="90">
        <v>46800</v>
      </c>
      <c r="D1416" s="90">
        <v>45700</v>
      </c>
      <c r="E1416" s="90">
        <v>45200</v>
      </c>
      <c r="F1416" s="90">
        <v>42300</v>
      </c>
      <c r="G1416" s="90">
        <v>46000</v>
      </c>
      <c r="H1416" s="91" t="s">
        <v>25</v>
      </c>
      <c r="I1416" s="90">
        <v>44000</v>
      </c>
      <c r="J1416" s="90">
        <v>44800</v>
      </c>
      <c r="K1416" s="90">
        <v>46500</v>
      </c>
      <c r="L1416" s="91" t="s">
        <v>25</v>
      </c>
      <c r="M1416" s="90">
        <v>46700</v>
      </c>
      <c r="N1416" s="90">
        <v>46900</v>
      </c>
      <c r="O1416" s="90">
        <v>44700</v>
      </c>
      <c r="P1416" s="90">
        <v>42900</v>
      </c>
      <c r="Q1416" s="90">
        <v>41300</v>
      </c>
      <c r="R1416" s="90">
        <v>41500</v>
      </c>
      <c r="S1416" s="90">
        <v>41700</v>
      </c>
      <c r="T1416" s="90">
        <v>44400</v>
      </c>
      <c r="U1416" s="90">
        <v>44800</v>
      </c>
      <c r="V1416" s="90">
        <v>45500</v>
      </c>
      <c r="W1416" s="90">
        <v>46500</v>
      </c>
      <c r="X1416" s="90">
        <v>49200</v>
      </c>
      <c r="Y1416" t="str">
        <f t="shared" si="139"/>
        <v>01-2025</v>
      </c>
      <c r="Z1416">
        <f t="shared" si="140"/>
        <v>0</v>
      </c>
      <c r="AA1416" t="str">
        <f t="shared" si="141"/>
        <v>L12</v>
      </c>
      <c r="AB1416" t="str">
        <f t="shared" si="142"/>
        <v>L24</v>
      </c>
      <c r="AC1416" t="str">
        <f t="shared" si="143"/>
        <v>L36</v>
      </c>
    </row>
    <row r="1417" spans="1:29">
      <c r="A1417" t="str">
        <f t="shared" si="138"/>
        <v>01-2025</v>
      </c>
      <c r="B1417" s="93">
        <v>45683</v>
      </c>
      <c r="C1417" s="90" t="s">
        <v>24</v>
      </c>
      <c r="D1417" s="90" t="s">
        <v>24</v>
      </c>
      <c r="E1417" s="90" t="s">
        <v>24</v>
      </c>
      <c r="F1417" s="90" t="s">
        <v>24</v>
      </c>
      <c r="G1417" s="90" t="s">
        <v>24</v>
      </c>
      <c r="H1417" s="90" t="s">
        <v>24</v>
      </c>
      <c r="I1417" s="90" t="s">
        <v>24</v>
      </c>
      <c r="J1417" s="90" t="s">
        <v>24</v>
      </c>
      <c r="K1417" s="90" t="s">
        <v>24</v>
      </c>
      <c r="L1417" s="90" t="s">
        <v>24</v>
      </c>
      <c r="M1417" s="90" t="s">
        <v>24</v>
      </c>
      <c r="N1417" s="90" t="s">
        <v>24</v>
      </c>
      <c r="O1417" s="90" t="s">
        <v>24</v>
      </c>
      <c r="P1417" s="90" t="s">
        <v>24</v>
      </c>
      <c r="Q1417" s="90" t="s">
        <v>24</v>
      </c>
      <c r="R1417" s="90" t="s">
        <v>24</v>
      </c>
      <c r="S1417" s="90" t="s">
        <v>24</v>
      </c>
      <c r="T1417" s="90" t="s">
        <v>24</v>
      </c>
      <c r="U1417" s="90" t="s">
        <v>24</v>
      </c>
      <c r="V1417" s="90" t="s">
        <v>24</v>
      </c>
      <c r="W1417" s="90" t="s">
        <v>24</v>
      </c>
      <c r="X1417" s="90" t="s">
        <v>24</v>
      </c>
      <c r="Y1417" t="str">
        <f t="shared" si="139"/>
        <v>01-2025</v>
      </c>
      <c r="Z1417">
        <f t="shared" si="140"/>
        <v>0</v>
      </c>
      <c r="AA1417" t="str">
        <f t="shared" si="141"/>
        <v>L12</v>
      </c>
      <c r="AB1417" t="str">
        <f t="shared" si="142"/>
        <v>L24</v>
      </c>
      <c r="AC1417" t="str">
        <f t="shared" si="143"/>
        <v>L36</v>
      </c>
    </row>
    <row r="1418" spans="1:29">
      <c r="A1418" t="str">
        <f t="shared" si="138"/>
        <v>01-2025</v>
      </c>
      <c r="B1418" s="93">
        <v>45684</v>
      </c>
      <c r="C1418" s="90">
        <v>47000</v>
      </c>
      <c r="D1418" s="90">
        <v>45800</v>
      </c>
      <c r="E1418" s="90">
        <v>45700</v>
      </c>
      <c r="F1418" s="90">
        <v>42700</v>
      </c>
      <c r="G1418" s="90">
        <v>46000</v>
      </c>
      <c r="H1418" s="91" t="s">
        <v>25</v>
      </c>
      <c r="I1418" s="90">
        <v>44000</v>
      </c>
      <c r="J1418" s="90">
        <v>45200</v>
      </c>
      <c r="K1418" s="90">
        <v>46800</v>
      </c>
      <c r="L1418" s="91" t="s">
        <v>25</v>
      </c>
      <c r="M1418" s="90">
        <v>47000</v>
      </c>
      <c r="N1418" s="90">
        <v>47000</v>
      </c>
      <c r="O1418" s="90">
        <v>45700</v>
      </c>
      <c r="P1418" s="90">
        <v>43300</v>
      </c>
      <c r="Q1418" s="90">
        <v>42000</v>
      </c>
      <c r="R1418" s="90">
        <v>42100</v>
      </c>
      <c r="S1418" s="90">
        <v>42000</v>
      </c>
      <c r="T1418" s="90">
        <v>44800</v>
      </c>
      <c r="U1418" s="90">
        <v>45100</v>
      </c>
      <c r="V1418" s="90">
        <v>45800</v>
      </c>
      <c r="W1418" s="90">
        <v>46700</v>
      </c>
      <c r="X1418" s="90">
        <v>49200</v>
      </c>
      <c r="Y1418" t="str">
        <f t="shared" si="139"/>
        <v>01-2025</v>
      </c>
      <c r="Z1418">
        <f t="shared" si="140"/>
        <v>0</v>
      </c>
      <c r="AA1418" t="str">
        <f t="shared" si="141"/>
        <v>L12</v>
      </c>
      <c r="AB1418" t="str">
        <f t="shared" si="142"/>
        <v>L24</v>
      </c>
      <c r="AC1418" t="str">
        <f t="shared" si="143"/>
        <v>L36</v>
      </c>
    </row>
    <row r="1419" spans="1:29">
      <c r="A1419" t="str">
        <f t="shared" si="138"/>
        <v>01-2025</v>
      </c>
      <c r="B1419" s="93">
        <v>45685</v>
      </c>
      <c r="C1419" s="90">
        <v>47300</v>
      </c>
      <c r="D1419" s="90">
        <v>45800</v>
      </c>
      <c r="E1419" s="90">
        <v>46000</v>
      </c>
      <c r="F1419" s="90">
        <v>42900</v>
      </c>
      <c r="G1419" s="90">
        <v>46500</v>
      </c>
      <c r="H1419" s="91" t="s">
        <v>25</v>
      </c>
      <c r="I1419" s="90">
        <v>44500</v>
      </c>
      <c r="J1419" s="90">
        <v>45500</v>
      </c>
      <c r="K1419" s="90">
        <v>46800</v>
      </c>
      <c r="L1419" s="91" t="s">
        <v>25</v>
      </c>
      <c r="M1419" s="90">
        <v>47200</v>
      </c>
      <c r="N1419" s="90">
        <v>47100</v>
      </c>
      <c r="O1419" s="90">
        <v>45800</v>
      </c>
      <c r="P1419" s="90">
        <v>43300</v>
      </c>
      <c r="Q1419" s="90">
        <v>42000</v>
      </c>
      <c r="R1419" s="90">
        <v>42300</v>
      </c>
      <c r="S1419" s="90">
        <v>42100</v>
      </c>
      <c r="T1419" s="90">
        <v>45000</v>
      </c>
      <c r="U1419" s="90">
        <v>45600</v>
      </c>
      <c r="V1419" s="90">
        <v>45800</v>
      </c>
      <c r="W1419" s="90">
        <v>46800</v>
      </c>
      <c r="X1419" s="90">
        <v>49200</v>
      </c>
      <c r="Y1419" t="str">
        <f t="shared" si="139"/>
        <v>01-2025</v>
      </c>
      <c r="Z1419">
        <f t="shared" si="140"/>
        <v>0</v>
      </c>
      <c r="AA1419" t="str">
        <f t="shared" si="141"/>
        <v>L12</v>
      </c>
      <c r="AB1419" t="str">
        <f t="shared" si="142"/>
        <v>L24</v>
      </c>
      <c r="AC1419" t="str">
        <f t="shared" si="143"/>
        <v>L36</v>
      </c>
    </row>
    <row r="1420" spans="1:29">
      <c r="A1420" t="str">
        <f t="shared" si="138"/>
        <v>01-2025</v>
      </c>
      <c r="B1420" s="93">
        <v>45686</v>
      </c>
      <c r="C1420" s="90">
        <v>47500</v>
      </c>
      <c r="D1420" s="90">
        <v>45800</v>
      </c>
      <c r="E1420" s="90">
        <v>46000</v>
      </c>
      <c r="F1420" s="90">
        <v>43100</v>
      </c>
      <c r="G1420" s="90">
        <v>46500</v>
      </c>
      <c r="H1420" s="91" t="s">
        <v>25</v>
      </c>
      <c r="I1420" s="90">
        <v>44500</v>
      </c>
      <c r="J1420" s="90">
        <v>45500</v>
      </c>
      <c r="K1420" s="90">
        <v>46800</v>
      </c>
      <c r="L1420" s="91" t="s">
        <v>25</v>
      </c>
      <c r="M1420" s="90">
        <v>47200</v>
      </c>
      <c r="N1420" s="90">
        <v>47100</v>
      </c>
      <c r="O1420" s="90">
        <v>46000</v>
      </c>
      <c r="P1420" s="90">
        <v>43400</v>
      </c>
      <c r="Q1420" s="90">
        <v>42000</v>
      </c>
      <c r="R1420" s="90">
        <v>42200</v>
      </c>
      <c r="S1420" s="90">
        <v>42300</v>
      </c>
      <c r="T1420" s="90">
        <v>45200</v>
      </c>
      <c r="U1420" s="90">
        <v>45600</v>
      </c>
      <c r="V1420" s="90">
        <v>45800</v>
      </c>
      <c r="W1420" s="90">
        <v>46800</v>
      </c>
      <c r="X1420" s="90">
        <v>49200</v>
      </c>
      <c r="Y1420" t="str">
        <f t="shared" si="139"/>
        <v>01-2025</v>
      </c>
      <c r="Z1420">
        <f t="shared" si="140"/>
        <v>0</v>
      </c>
      <c r="AA1420" t="str">
        <f t="shared" si="141"/>
        <v>L12</v>
      </c>
      <c r="AB1420" t="str">
        <f t="shared" si="142"/>
        <v>L24</v>
      </c>
      <c r="AC1420" t="str">
        <f t="shared" si="143"/>
        <v>L36</v>
      </c>
    </row>
    <row r="1421" spans="1:29">
      <c r="A1421" t="str">
        <f t="shared" si="138"/>
        <v>01-2025</v>
      </c>
      <c r="B1421" s="93">
        <v>45687</v>
      </c>
      <c r="C1421" s="90">
        <v>47600</v>
      </c>
      <c r="D1421" s="90">
        <v>45800</v>
      </c>
      <c r="E1421" s="90">
        <v>46000</v>
      </c>
      <c r="F1421" s="90">
        <v>43000</v>
      </c>
      <c r="G1421" s="90">
        <v>46700</v>
      </c>
      <c r="H1421" s="91" t="s">
        <v>25</v>
      </c>
      <c r="I1421" s="90">
        <v>44500</v>
      </c>
      <c r="J1421" s="90">
        <v>45400</v>
      </c>
      <c r="K1421" s="90">
        <v>46800</v>
      </c>
      <c r="L1421" s="91" t="s">
        <v>25</v>
      </c>
      <c r="M1421" s="90">
        <v>47200</v>
      </c>
      <c r="N1421" s="90">
        <v>47100</v>
      </c>
      <c r="O1421" s="90">
        <v>45700</v>
      </c>
      <c r="P1421" s="90">
        <v>43400</v>
      </c>
      <c r="Q1421" s="90">
        <v>41800</v>
      </c>
      <c r="R1421" s="90">
        <v>42200</v>
      </c>
      <c r="S1421" s="90">
        <v>42500</v>
      </c>
      <c r="T1421" s="90">
        <v>45100</v>
      </c>
      <c r="U1421" s="90">
        <v>45600</v>
      </c>
      <c r="V1421" s="90">
        <v>45800</v>
      </c>
      <c r="W1421" s="90">
        <v>47000</v>
      </c>
      <c r="X1421" s="90">
        <v>49600</v>
      </c>
      <c r="Y1421" t="str">
        <f t="shared" si="139"/>
        <v>01-2025</v>
      </c>
      <c r="Z1421">
        <f t="shared" si="140"/>
        <v>0</v>
      </c>
      <c r="AA1421" t="str">
        <f t="shared" si="141"/>
        <v>L12</v>
      </c>
      <c r="AB1421" t="str">
        <f t="shared" si="142"/>
        <v>L24</v>
      </c>
      <c r="AC1421" t="str">
        <f t="shared" si="143"/>
        <v>L36</v>
      </c>
    </row>
    <row r="1422" spans="1:29">
      <c r="A1422" t="str">
        <f t="shared" si="138"/>
        <v>01-2025</v>
      </c>
      <c r="B1422" s="93">
        <v>45688</v>
      </c>
      <c r="C1422" s="90">
        <v>47600</v>
      </c>
      <c r="D1422" s="90">
        <v>45800</v>
      </c>
      <c r="E1422" s="90">
        <v>46100</v>
      </c>
      <c r="F1422" s="90">
        <v>43100</v>
      </c>
      <c r="G1422" s="90">
        <v>46700</v>
      </c>
      <c r="H1422" s="91" t="s">
        <v>25</v>
      </c>
      <c r="I1422" s="90">
        <v>44500</v>
      </c>
      <c r="J1422" s="90">
        <v>45500</v>
      </c>
      <c r="K1422" s="90">
        <v>47000</v>
      </c>
      <c r="L1422" s="91" t="s">
        <v>25</v>
      </c>
      <c r="M1422" s="90">
        <v>47400</v>
      </c>
      <c r="N1422" s="90">
        <v>47100</v>
      </c>
      <c r="O1422" s="90">
        <v>45900</v>
      </c>
      <c r="P1422" s="90">
        <v>43400</v>
      </c>
      <c r="Q1422" s="90">
        <v>42200</v>
      </c>
      <c r="R1422" s="90">
        <v>42200</v>
      </c>
      <c r="S1422" s="90">
        <v>42500</v>
      </c>
      <c r="T1422" s="90">
        <v>45100</v>
      </c>
      <c r="U1422" s="90">
        <v>45600</v>
      </c>
      <c r="V1422" s="90">
        <v>45800</v>
      </c>
      <c r="W1422" s="90">
        <v>47200</v>
      </c>
      <c r="X1422" s="90">
        <v>49600</v>
      </c>
      <c r="Y1422" t="str">
        <f t="shared" si="139"/>
        <v>01-2025</v>
      </c>
      <c r="Z1422">
        <f t="shared" si="140"/>
        <v>0</v>
      </c>
      <c r="AA1422" t="str">
        <f t="shared" si="141"/>
        <v>L12</v>
      </c>
      <c r="AB1422" t="str">
        <f t="shared" si="142"/>
        <v>L24</v>
      </c>
      <c r="AC1422" t="str">
        <f t="shared" si="143"/>
        <v>L36</v>
      </c>
    </row>
    <row r="1423" spans="1:29">
      <c r="A1423" t="str">
        <f t="shared" si="138"/>
        <v>02-2025</v>
      </c>
      <c r="B1423" s="93">
        <v>45689</v>
      </c>
      <c r="C1423" s="90">
        <v>47600</v>
      </c>
      <c r="D1423" s="90">
        <v>45800</v>
      </c>
      <c r="E1423" s="90">
        <v>46000</v>
      </c>
      <c r="F1423" s="90">
        <v>43000</v>
      </c>
      <c r="G1423" s="90">
        <v>46700</v>
      </c>
      <c r="H1423" s="91" t="s">
        <v>25</v>
      </c>
      <c r="I1423" s="90">
        <v>44500</v>
      </c>
      <c r="J1423" s="90">
        <v>45500</v>
      </c>
      <c r="K1423" s="90">
        <v>47000</v>
      </c>
      <c r="L1423" s="91" t="s">
        <v>25</v>
      </c>
      <c r="M1423" s="90">
        <v>47300</v>
      </c>
      <c r="N1423" s="90">
        <v>47100</v>
      </c>
      <c r="O1423" s="90">
        <v>45600</v>
      </c>
      <c r="P1423" s="90">
        <v>43300</v>
      </c>
      <c r="Q1423" s="90">
        <v>42000</v>
      </c>
      <c r="R1423" s="90">
        <v>42100</v>
      </c>
      <c r="S1423" s="90">
        <v>42300</v>
      </c>
      <c r="T1423" s="90">
        <v>45300</v>
      </c>
      <c r="U1423" s="90">
        <v>45600</v>
      </c>
      <c r="V1423" s="90">
        <v>46300</v>
      </c>
      <c r="W1423" s="90">
        <v>47200</v>
      </c>
      <c r="X1423" s="90">
        <v>49600</v>
      </c>
      <c r="Y1423" t="str">
        <f t="shared" si="139"/>
        <v>02-2025</v>
      </c>
      <c r="Z1423">
        <f t="shared" si="140"/>
        <v>0</v>
      </c>
      <c r="AA1423" t="str">
        <f t="shared" si="141"/>
        <v>L12</v>
      </c>
      <c r="AB1423" t="str">
        <f t="shared" si="142"/>
        <v>L24</v>
      </c>
      <c r="AC1423" t="str">
        <f t="shared" si="143"/>
        <v>L36</v>
      </c>
    </row>
    <row r="1424" spans="1:29">
      <c r="A1424" t="str">
        <f t="shared" si="138"/>
        <v>02-2025</v>
      </c>
      <c r="B1424" s="93">
        <v>45690</v>
      </c>
      <c r="C1424" s="90" t="s">
        <v>24</v>
      </c>
      <c r="D1424" s="90" t="s">
        <v>24</v>
      </c>
      <c r="E1424" s="90" t="s">
        <v>24</v>
      </c>
      <c r="F1424" s="90" t="s">
        <v>24</v>
      </c>
      <c r="G1424" s="90" t="s">
        <v>24</v>
      </c>
      <c r="H1424" s="90" t="s">
        <v>24</v>
      </c>
      <c r="I1424" s="90" t="s">
        <v>24</v>
      </c>
      <c r="J1424" s="90" t="s">
        <v>24</v>
      </c>
      <c r="K1424" s="90" t="s">
        <v>24</v>
      </c>
      <c r="L1424" s="90" t="s">
        <v>24</v>
      </c>
      <c r="M1424" s="90" t="s">
        <v>24</v>
      </c>
      <c r="N1424" s="90" t="s">
        <v>24</v>
      </c>
      <c r="O1424" s="90" t="s">
        <v>24</v>
      </c>
      <c r="P1424" s="90" t="s">
        <v>24</v>
      </c>
      <c r="Q1424" s="90" t="s">
        <v>24</v>
      </c>
      <c r="R1424" s="90" t="s">
        <v>24</v>
      </c>
      <c r="S1424" s="90" t="s">
        <v>24</v>
      </c>
      <c r="T1424" s="90" t="s">
        <v>24</v>
      </c>
      <c r="U1424" s="90" t="s">
        <v>24</v>
      </c>
      <c r="V1424" s="90" t="s">
        <v>24</v>
      </c>
      <c r="W1424" s="90" t="s">
        <v>24</v>
      </c>
      <c r="X1424" s="90" t="s">
        <v>24</v>
      </c>
      <c r="Y1424" t="str">
        <f t="shared" si="139"/>
        <v>02-2025</v>
      </c>
      <c r="Z1424">
        <f t="shared" si="140"/>
        <v>0</v>
      </c>
      <c r="AA1424" t="str">
        <f t="shared" si="141"/>
        <v>L12</v>
      </c>
      <c r="AB1424" t="str">
        <f t="shared" si="142"/>
        <v>L24</v>
      </c>
      <c r="AC1424" t="str">
        <f t="shared" si="143"/>
        <v>L36</v>
      </c>
    </row>
    <row r="1425" spans="1:29">
      <c r="A1425" t="str">
        <f t="shared" si="138"/>
        <v>02-2025</v>
      </c>
      <c r="B1425" s="93">
        <v>45691</v>
      </c>
      <c r="C1425" s="90">
        <v>47200</v>
      </c>
      <c r="D1425" s="90">
        <v>45800</v>
      </c>
      <c r="E1425" s="90">
        <v>45800</v>
      </c>
      <c r="F1425" s="90">
        <v>42900</v>
      </c>
      <c r="G1425" s="90">
        <v>46500</v>
      </c>
      <c r="H1425" s="91" t="s">
        <v>25</v>
      </c>
      <c r="I1425" s="90">
        <v>44000</v>
      </c>
      <c r="J1425" s="90">
        <v>45200</v>
      </c>
      <c r="K1425" s="90">
        <v>47000</v>
      </c>
      <c r="L1425" s="91" t="s">
        <v>25</v>
      </c>
      <c r="M1425" s="90">
        <v>47200</v>
      </c>
      <c r="N1425" s="90">
        <v>47100</v>
      </c>
      <c r="O1425" s="90">
        <v>45300</v>
      </c>
      <c r="P1425" s="90">
        <v>43300</v>
      </c>
      <c r="Q1425" s="90">
        <v>41600</v>
      </c>
      <c r="R1425" s="90">
        <v>42000</v>
      </c>
      <c r="S1425" s="90">
        <v>42300</v>
      </c>
      <c r="T1425" s="90">
        <v>45000</v>
      </c>
      <c r="U1425" s="90">
        <v>45500</v>
      </c>
      <c r="V1425" s="90">
        <v>46300</v>
      </c>
      <c r="W1425" s="90">
        <v>47200</v>
      </c>
      <c r="X1425" s="90">
        <v>49400</v>
      </c>
      <c r="Y1425" t="str">
        <f t="shared" si="139"/>
        <v>02-2025</v>
      </c>
      <c r="Z1425">
        <f t="shared" si="140"/>
        <v>0</v>
      </c>
      <c r="AA1425" t="str">
        <f t="shared" si="141"/>
        <v>L12</v>
      </c>
      <c r="AB1425" t="str">
        <f t="shared" si="142"/>
        <v>L24</v>
      </c>
      <c r="AC1425" t="str">
        <f t="shared" si="143"/>
        <v>L36</v>
      </c>
    </row>
    <row r="1426" spans="1:29">
      <c r="A1426" t="str">
        <f t="shared" si="138"/>
        <v>02-2025</v>
      </c>
      <c r="B1426" s="93">
        <v>45692</v>
      </c>
      <c r="C1426" s="90">
        <v>47200</v>
      </c>
      <c r="D1426" s="90">
        <v>45800</v>
      </c>
      <c r="E1426" s="90">
        <v>45500</v>
      </c>
      <c r="F1426" s="90">
        <v>42800</v>
      </c>
      <c r="G1426" s="90">
        <v>46300</v>
      </c>
      <c r="H1426" s="91" t="s">
        <v>25</v>
      </c>
      <c r="I1426" s="90">
        <v>44500</v>
      </c>
      <c r="J1426" s="90">
        <v>44900</v>
      </c>
      <c r="K1426" s="90">
        <v>47000</v>
      </c>
      <c r="L1426" s="91" t="s">
        <v>25</v>
      </c>
      <c r="M1426" s="90">
        <v>47100</v>
      </c>
      <c r="N1426" s="90">
        <v>47100</v>
      </c>
      <c r="O1426" s="90">
        <v>45200</v>
      </c>
      <c r="P1426" s="90">
        <v>43200</v>
      </c>
      <c r="Q1426" s="90">
        <v>41500</v>
      </c>
      <c r="R1426" s="90">
        <v>42000</v>
      </c>
      <c r="S1426" s="90">
        <v>42200</v>
      </c>
      <c r="T1426" s="90">
        <v>44900</v>
      </c>
      <c r="U1426" s="90">
        <v>45500</v>
      </c>
      <c r="V1426" s="90">
        <v>46300</v>
      </c>
      <c r="W1426" s="90">
        <v>47200</v>
      </c>
      <c r="X1426" s="90">
        <v>49400</v>
      </c>
      <c r="Y1426" t="str">
        <f t="shared" si="139"/>
        <v>02-2025</v>
      </c>
      <c r="Z1426">
        <f t="shared" si="140"/>
        <v>0</v>
      </c>
      <c r="AA1426" t="str">
        <f t="shared" si="141"/>
        <v>L12</v>
      </c>
      <c r="AB1426" t="str">
        <f t="shared" si="142"/>
        <v>L24</v>
      </c>
      <c r="AC1426" t="str">
        <f t="shared" si="143"/>
        <v>L36</v>
      </c>
    </row>
    <row r="1427" spans="1:29">
      <c r="A1427" t="str">
        <f t="shared" si="138"/>
        <v>02-2025</v>
      </c>
      <c r="B1427" s="93">
        <v>45693</v>
      </c>
      <c r="C1427" s="90">
        <v>46700</v>
      </c>
      <c r="D1427" s="90">
        <v>45700</v>
      </c>
      <c r="E1427" s="90">
        <v>45300</v>
      </c>
      <c r="F1427" s="90">
        <v>42700</v>
      </c>
      <c r="G1427" s="90">
        <v>46200</v>
      </c>
      <c r="H1427" s="91" t="s">
        <v>25</v>
      </c>
      <c r="I1427" s="90">
        <v>44500</v>
      </c>
      <c r="J1427" s="90">
        <v>44700</v>
      </c>
      <c r="K1427" s="90">
        <v>46800</v>
      </c>
      <c r="L1427" s="91" t="s">
        <v>25</v>
      </c>
      <c r="M1427" s="90">
        <v>46900</v>
      </c>
      <c r="N1427" s="90">
        <v>47000</v>
      </c>
      <c r="O1427" s="90">
        <v>44900</v>
      </c>
      <c r="P1427" s="90">
        <v>43000</v>
      </c>
      <c r="Q1427" s="90">
        <v>41500</v>
      </c>
      <c r="R1427" s="90">
        <v>41800</v>
      </c>
      <c r="S1427" s="90">
        <v>42000</v>
      </c>
      <c r="T1427" s="90">
        <v>44800</v>
      </c>
      <c r="U1427" s="90">
        <v>45100</v>
      </c>
      <c r="V1427" s="90">
        <v>46300</v>
      </c>
      <c r="W1427" s="90">
        <v>47000</v>
      </c>
      <c r="X1427" s="90">
        <v>49400</v>
      </c>
      <c r="Y1427" t="str">
        <f t="shared" si="139"/>
        <v>02-2025</v>
      </c>
      <c r="Z1427">
        <f t="shared" si="140"/>
        <v>0</v>
      </c>
      <c r="AA1427" t="str">
        <f t="shared" si="141"/>
        <v>L12</v>
      </c>
      <c r="AB1427" t="str">
        <f t="shared" si="142"/>
        <v>L24</v>
      </c>
      <c r="AC1427" t="str">
        <f t="shared" si="143"/>
        <v>L36</v>
      </c>
    </row>
    <row r="1428" spans="1:29">
      <c r="A1428" t="str">
        <f t="shared" si="138"/>
        <v>02-2025</v>
      </c>
      <c r="B1428" s="93">
        <v>45694</v>
      </c>
      <c r="C1428" s="90">
        <v>47000</v>
      </c>
      <c r="D1428" s="90">
        <v>45700</v>
      </c>
      <c r="E1428" s="90">
        <v>45600</v>
      </c>
      <c r="F1428" s="90">
        <v>43000</v>
      </c>
      <c r="G1428" s="90">
        <v>46400</v>
      </c>
      <c r="H1428" s="91" t="s">
        <v>25</v>
      </c>
      <c r="I1428" s="90">
        <v>44500</v>
      </c>
      <c r="J1428" s="90">
        <v>44900</v>
      </c>
      <c r="K1428" s="90">
        <v>46800</v>
      </c>
      <c r="L1428" s="91" t="s">
        <v>25</v>
      </c>
      <c r="M1428" s="90">
        <v>47000</v>
      </c>
      <c r="N1428" s="90">
        <v>47100</v>
      </c>
      <c r="O1428" s="90">
        <v>45200</v>
      </c>
      <c r="P1428" s="90">
        <v>43200</v>
      </c>
      <c r="Q1428" s="90">
        <v>42000</v>
      </c>
      <c r="R1428" s="90">
        <v>42000</v>
      </c>
      <c r="S1428" s="90">
        <v>42200</v>
      </c>
      <c r="T1428" s="90">
        <v>45100</v>
      </c>
      <c r="U1428" s="90">
        <v>45300</v>
      </c>
      <c r="V1428" s="90">
        <v>46300</v>
      </c>
      <c r="W1428" s="90">
        <v>47000</v>
      </c>
      <c r="X1428" s="90">
        <v>49400</v>
      </c>
      <c r="Y1428" t="str">
        <f t="shared" si="139"/>
        <v>02-2025</v>
      </c>
      <c r="Z1428">
        <f t="shared" si="140"/>
        <v>0</v>
      </c>
      <c r="AA1428" t="str">
        <f t="shared" si="141"/>
        <v>L12</v>
      </c>
      <c r="AB1428" t="str">
        <f t="shared" si="142"/>
        <v>L24</v>
      </c>
      <c r="AC1428" t="str">
        <f t="shared" si="143"/>
        <v>L36</v>
      </c>
    </row>
    <row r="1429" spans="1:29">
      <c r="A1429" t="str">
        <f t="shared" si="138"/>
        <v>02-2025</v>
      </c>
      <c r="B1429" s="93">
        <v>45695</v>
      </c>
      <c r="C1429" s="90">
        <v>47000</v>
      </c>
      <c r="D1429" s="90">
        <v>45700</v>
      </c>
      <c r="E1429" s="90">
        <v>45900</v>
      </c>
      <c r="F1429" s="90">
        <v>42700</v>
      </c>
      <c r="G1429" s="90">
        <v>46400</v>
      </c>
      <c r="H1429" s="91" t="s">
        <v>25</v>
      </c>
      <c r="I1429" s="90">
        <v>44500</v>
      </c>
      <c r="J1429" s="90">
        <v>45000</v>
      </c>
      <c r="K1429" s="90">
        <v>46800</v>
      </c>
      <c r="L1429" s="91" t="s">
        <v>25</v>
      </c>
      <c r="M1429" s="90">
        <v>47000</v>
      </c>
      <c r="N1429" s="90">
        <v>47100</v>
      </c>
      <c r="O1429" s="90">
        <v>45200</v>
      </c>
      <c r="P1429" s="90">
        <v>43100</v>
      </c>
      <c r="Q1429" s="90">
        <v>42000</v>
      </c>
      <c r="R1429" s="90">
        <v>41900</v>
      </c>
      <c r="S1429" s="90">
        <v>42100</v>
      </c>
      <c r="T1429" s="90">
        <v>44800</v>
      </c>
      <c r="U1429" s="90">
        <v>45200</v>
      </c>
      <c r="V1429" s="90">
        <v>46300</v>
      </c>
      <c r="W1429" s="90">
        <v>47000</v>
      </c>
      <c r="X1429" s="90">
        <v>49400</v>
      </c>
      <c r="Y1429" t="str">
        <f t="shared" si="139"/>
        <v>02-2025</v>
      </c>
      <c r="Z1429">
        <f t="shared" si="140"/>
        <v>0</v>
      </c>
      <c r="AA1429" t="str">
        <f t="shared" si="141"/>
        <v>L12</v>
      </c>
      <c r="AB1429" t="str">
        <f t="shared" si="142"/>
        <v>L24</v>
      </c>
      <c r="AC1429" t="str">
        <f t="shared" si="143"/>
        <v>L36</v>
      </c>
    </row>
    <row r="1430" spans="1:29">
      <c r="A1430" t="str">
        <f t="shared" ref="A1430:A1493" si="144">TEXT(B1430,"mm-YYYY")</f>
        <v>02-2025</v>
      </c>
      <c r="B1430" s="93">
        <v>45696</v>
      </c>
      <c r="C1430" s="90">
        <v>46700</v>
      </c>
      <c r="D1430" s="90">
        <v>45700</v>
      </c>
      <c r="E1430" s="90">
        <v>46000</v>
      </c>
      <c r="F1430" s="90">
        <v>42800</v>
      </c>
      <c r="G1430" s="90">
        <v>46400</v>
      </c>
      <c r="H1430" s="91" t="s">
        <v>25</v>
      </c>
      <c r="I1430" s="90">
        <v>45000</v>
      </c>
      <c r="J1430" s="90">
        <v>45100</v>
      </c>
      <c r="K1430" s="90">
        <v>46800</v>
      </c>
      <c r="L1430" s="91" t="s">
        <v>25</v>
      </c>
      <c r="M1430" s="90">
        <v>46900</v>
      </c>
      <c r="N1430" s="90">
        <v>47000</v>
      </c>
      <c r="O1430" s="90">
        <v>45200</v>
      </c>
      <c r="P1430" s="90">
        <v>43300</v>
      </c>
      <c r="Q1430" s="90">
        <v>41700</v>
      </c>
      <c r="R1430" s="90">
        <v>42100</v>
      </c>
      <c r="S1430" s="90">
        <v>42300</v>
      </c>
      <c r="T1430" s="90">
        <v>44900</v>
      </c>
      <c r="U1430" s="90">
        <v>45300</v>
      </c>
      <c r="V1430" s="90">
        <v>46400</v>
      </c>
      <c r="W1430" s="90">
        <v>47300</v>
      </c>
      <c r="X1430" s="90">
        <v>49400</v>
      </c>
      <c r="Y1430" t="str">
        <f t="shared" ref="Y1430:Y1493" si="145">TEXT(B1430,"MM-YYYY")</f>
        <v>02-2025</v>
      </c>
      <c r="Z1430">
        <f t="shared" ref="Z1430:Z1493" si="146">_xlfn.XLOOKUP(Y1430,AN:AN,AP:AP,"")</f>
        <v>0</v>
      </c>
      <c r="AA1430" t="str">
        <f t="shared" ref="AA1430:AA1493" si="147">_xlfn.XLOOKUP(Y1430,AN:AN,AQ:AQ,"")</f>
        <v>L12</v>
      </c>
      <c r="AB1430" t="str">
        <f t="shared" ref="AB1430:AB1493" si="148">_xlfn.XLOOKUP(Y1430,AN:AN,AR:AR,"")</f>
        <v>L24</v>
      </c>
      <c r="AC1430" t="str">
        <f t="shared" ref="AC1430:AC1493" si="149">_xlfn.XLOOKUP(Y1430,AN:AN,AS:AS,"")</f>
        <v>L36</v>
      </c>
    </row>
    <row r="1431" spans="1:29">
      <c r="A1431" t="str">
        <f t="shared" si="144"/>
        <v>02-2025</v>
      </c>
      <c r="B1431" s="93">
        <v>45697</v>
      </c>
      <c r="C1431" s="90" t="s">
        <v>24</v>
      </c>
      <c r="D1431" s="90" t="s">
        <v>24</v>
      </c>
      <c r="E1431" s="90" t="s">
        <v>24</v>
      </c>
      <c r="F1431" s="90" t="s">
        <v>24</v>
      </c>
      <c r="G1431" s="90" t="s">
        <v>24</v>
      </c>
      <c r="H1431" s="90" t="s">
        <v>24</v>
      </c>
      <c r="I1431" s="90" t="s">
        <v>24</v>
      </c>
      <c r="J1431" s="90" t="s">
        <v>24</v>
      </c>
      <c r="K1431" s="90" t="s">
        <v>24</v>
      </c>
      <c r="L1431" s="90" t="s">
        <v>24</v>
      </c>
      <c r="M1431" s="90" t="s">
        <v>24</v>
      </c>
      <c r="N1431" s="90" t="s">
        <v>24</v>
      </c>
      <c r="O1431" s="90" t="s">
        <v>24</v>
      </c>
      <c r="P1431" s="90" t="s">
        <v>24</v>
      </c>
      <c r="Q1431" s="90" t="s">
        <v>24</v>
      </c>
      <c r="R1431" s="90" t="s">
        <v>24</v>
      </c>
      <c r="S1431" s="90" t="s">
        <v>24</v>
      </c>
      <c r="T1431" s="90" t="s">
        <v>24</v>
      </c>
      <c r="U1431" s="90" t="s">
        <v>24</v>
      </c>
      <c r="V1431" s="90" t="s">
        <v>24</v>
      </c>
      <c r="W1431" s="90" t="s">
        <v>24</v>
      </c>
      <c r="X1431" s="90" t="s">
        <v>24</v>
      </c>
      <c r="Y1431" t="str">
        <f t="shared" si="145"/>
        <v>02-2025</v>
      </c>
      <c r="Z1431">
        <f t="shared" si="146"/>
        <v>0</v>
      </c>
      <c r="AA1431" t="str">
        <f t="shared" si="147"/>
        <v>L12</v>
      </c>
      <c r="AB1431" t="str">
        <f t="shared" si="148"/>
        <v>L24</v>
      </c>
      <c r="AC1431" t="str">
        <f t="shared" si="149"/>
        <v>L36</v>
      </c>
    </row>
    <row r="1432" spans="1:29">
      <c r="A1432" t="str">
        <f t="shared" si="144"/>
        <v>02-2025</v>
      </c>
      <c r="B1432" s="93">
        <v>45698</v>
      </c>
      <c r="C1432" s="90">
        <v>47200</v>
      </c>
      <c r="D1432" s="90">
        <v>45900</v>
      </c>
      <c r="E1432" s="90">
        <v>46200</v>
      </c>
      <c r="F1432" s="90">
        <v>43200</v>
      </c>
      <c r="G1432" s="90">
        <v>46700</v>
      </c>
      <c r="H1432" s="91" t="s">
        <v>25</v>
      </c>
      <c r="I1432" s="90">
        <v>45000</v>
      </c>
      <c r="J1432" s="90">
        <v>45200</v>
      </c>
      <c r="K1432" s="90">
        <v>47500</v>
      </c>
      <c r="L1432" s="91" t="s">
        <v>25</v>
      </c>
      <c r="M1432" s="90">
        <v>47200</v>
      </c>
      <c r="N1432" s="90">
        <v>47500</v>
      </c>
      <c r="O1432" s="90">
        <v>45600</v>
      </c>
      <c r="P1432" s="90">
        <v>43500</v>
      </c>
      <c r="Q1432" s="90">
        <v>42000</v>
      </c>
      <c r="R1432" s="90">
        <v>42700</v>
      </c>
      <c r="S1432" s="90">
        <v>42800</v>
      </c>
      <c r="T1432" s="90">
        <v>45300</v>
      </c>
      <c r="U1432" s="90">
        <v>45800</v>
      </c>
      <c r="V1432" s="90">
        <v>46500</v>
      </c>
      <c r="W1432" s="90">
        <v>47400</v>
      </c>
      <c r="X1432" s="90">
        <v>49600</v>
      </c>
      <c r="Y1432" t="str">
        <f t="shared" si="145"/>
        <v>02-2025</v>
      </c>
      <c r="Z1432">
        <f t="shared" si="146"/>
        <v>0</v>
      </c>
      <c r="AA1432" t="str">
        <f t="shared" si="147"/>
        <v>L12</v>
      </c>
      <c r="AB1432" t="str">
        <f t="shared" si="148"/>
        <v>L24</v>
      </c>
      <c r="AC1432" t="str">
        <f t="shared" si="149"/>
        <v>L36</v>
      </c>
    </row>
    <row r="1433" spans="1:29">
      <c r="A1433" t="str">
        <f t="shared" si="144"/>
        <v>02-2025</v>
      </c>
      <c r="B1433" s="93">
        <v>45699</v>
      </c>
      <c r="C1433" s="90">
        <v>47200</v>
      </c>
      <c r="D1433" s="90">
        <v>46000</v>
      </c>
      <c r="E1433" s="90">
        <v>46700</v>
      </c>
      <c r="F1433" s="90">
        <v>43100</v>
      </c>
      <c r="G1433" s="90">
        <v>47000</v>
      </c>
      <c r="H1433" s="91" t="s">
        <v>25</v>
      </c>
      <c r="I1433" s="90">
        <v>44700</v>
      </c>
      <c r="J1433" s="90">
        <v>45400</v>
      </c>
      <c r="K1433" s="90">
        <v>47500</v>
      </c>
      <c r="L1433" s="91" t="s">
        <v>25</v>
      </c>
      <c r="M1433" s="90">
        <v>47200</v>
      </c>
      <c r="N1433" s="90">
        <v>47600</v>
      </c>
      <c r="O1433" s="90">
        <v>45600</v>
      </c>
      <c r="P1433" s="90">
        <v>43400</v>
      </c>
      <c r="Q1433" s="90">
        <v>42000</v>
      </c>
      <c r="R1433" s="90">
        <v>42600</v>
      </c>
      <c r="S1433" s="90">
        <v>42700</v>
      </c>
      <c r="T1433" s="90">
        <v>45200</v>
      </c>
      <c r="U1433" s="90">
        <v>45800</v>
      </c>
      <c r="V1433" s="90">
        <v>46500</v>
      </c>
      <c r="W1433" s="90">
        <v>47400</v>
      </c>
      <c r="X1433" s="90">
        <v>49600</v>
      </c>
      <c r="Y1433" t="str">
        <f t="shared" si="145"/>
        <v>02-2025</v>
      </c>
      <c r="Z1433">
        <f t="shared" si="146"/>
        <v>0</v>
      </c>
      <c r="AA1433" t="str">
        <f t="shared" si="147"/>
        <v>L12</v>
      </c>
      <c r="AB1433" t="str">
        <f t="shared" si="148"/>
        <v>L24</v>
      </c>
      <c r="AC1433" t="str">
        <f t="shared" si="149"/>
        <v>L36</v>
      </c>
    </row>
    <row r="1434" spans="1:29">
      <c r="A1434" t="str">
        <f t="shared" si="144"/>
        <v>02-2025</v>
      </c>
      <c r="B1434" s="93">
        <v>45700</v>
      </c>
      <c r="C1434" s="90">
        <v>47200</v>
      </c>
      <c r="D1434" s="90">
        <v>46000</v>
      </c>
      <c r="E1434" s="90">
        <v>46700</v>
      </c>
      <c r="F1434" s="90">
        <v>42900</v>
      </c>
      <c r="G1434" s="90">
        <v>47000</v>
      </c>
      <c r="H1434" s="91" t="s">
        <v>25</v>
      </c>
      <c r="I1434" s="90">
        <v>44300</v>
      </c>
      <c r="J1434" s="90">
        <v>45200</v>
      </c>
      <c r="K1434" s="90">
        <v>47100</v>
      </c>
      <c r="L1434" s="91" t="s">
        <v>25</v>
      </c>
      <c r="M1434" s="90">
        <v>47100</v>
      </c>
      <c r="N1434" s="90">
        <v>47700</v>
      </c>
      <c r="O1434" s="90">
        <v>45400</v>
      </c>
      <c r="P1434" s="90">
        <v>43200</v>
      </c>
      <c r="Q1434" s="90">
        <v>41500</v>
      </c>
      <c r="R1434" s="90">
        <v>42600</v>
      </c>
      <c r="S1434" s="90">
        <v>42500</v>
      </c>
      <c r="T1434" s="90">
        <v>45000</v>
      </c>
      <c r="U1434" s="90">
        <v>45700</v>
      </c>
      <c r="V1434" s="90">
        <v>46500</v>
      </c>
      <c r="W1434" s="90">
        <v>47400</v>
      </c>
      <c r="X1434" s="90">
        <v>49600</v>
      </c>
      <c r="Y1434" t="str">
        <f t="shared" si="145"/>
        <v>02-2025</v>
      </c>
      <c r="Z1434">
        <f t="shared" si="146"/>
        <v>0</v>
      </c>
      <c r="AA1434" t="str">
        <f t="shared" si="147"/>
        <v>L12</v>
      </c>
      <c r="AB1434" t="str">
        <f t="shared" si="148"/>
        <v>L24</v>
      </c>
      <c r="AC1434" t="str">
        <f t="shared" si="149"/>
        <v>L36</v>
      </c>
    </row>
    <row r="1435" spans="1:29">
      <c r="A1435" t="str">
        <f t="shared" si="144"/>
        <v>02-2025</v>
      </c>
      <c r="B1435" s="93">
        <v>45701</v>
      </c>
      <c r="C1435" s="90">
        <v>47200</v>
      </c>
      <c r="D1435" s="90">
        <v>46000</v>
      </c>
      <c r="E1435" s="90">
        <v>46500</v>
      </c>
      <c r="F1435" s="90">
        <v>43300</v>
      </c>
      <c r="G1435" s="90">
        <v>47000</v>
      </c>
      <c r="H1435" s="91" t="s">
        <v>25</v>
      </c>
      <c r="I1435" s="90">
        <v>45000</v>
      </c>
      <c r="J1435" s="90">
        <v>45000</v>
      </c>
      <c r="K1435" s="90">
        <v>47100</v>
      </c>
      <c r="L1435" s="91" t="s">
        <v>25</v>
      </c>
      <c r="M1435" s="90">
        <v>47100</v>
      </c>
      <c r="N1435" s="90">
        <v>47800</v>
      </c>
      <c r="O1435" s="90">
        <v>45600</v>
      </c>
      <c r="P1435" s="90">
        <v>43800</v>
      </c>
      <c r="Q1435" s="90">
        <v>42800</v>
      </c>
      <c r="R1435" s="90">
        <v>42800</v>
      </c>
      <c r="S1435" s="90">
        <v>42800</v>
      </c>
      <c r="T1435" s="90">
        <v>45400</v>
      </c>
      <c r="U1435" s="90">
        <v>46000</v>
      </c>
      <c r="V1435" s="90">
        <v>46500</v>
      </c>
      <c r="W1435" s="90">
        <v>47400</v>
      </c>
      <c r="X1435" s="90">
        <v>49600</v>
      </c>
      <c r="Y1435" t="str">
        <f t="shared" si="145"/>
        <v>02-2025</v>
      </c>
      <c r="Z1435">
        <f t="shared" si="146"/>
        <v>0</v>
      </c>
      <c r="AA1435" t="str">
        <f t="shared" si="147"/>
        <v>L12</v>
      </c>
      <c r="AB1435" t="str">
        <f t="shared" si="148"/>
        <v>L24</v>
      </c>
      <c r="AC1435" t="str">
        <f t="shared" si="149"/>
        <v>L36</v>
      </c>
    </row>
    <row r="1436" spans="1:29">
      <c r="A1436" t="str">
        <f t="shared" si="144"/>
        <v>02-2025</v>
      </c>
      <c r="B1436" s="93">
        <v>45702</v>
      </c>
      <c r="C1436" s="90">
        <v>47000</v>
      </c>
      <c r="D1436" s="90">
        <v>46000</v>
      </c>
      <c r="E1436" s="90">
        <v>46400</v>
      </c>
      <c r="F1436" s="90">
        <v>43000</v>
      </c>
      <c r="G1436" s="90">
        <v>47400</v>
      </c>
      <c r="H1436" s="91" t="s">
        <v>25</v>
      </c>
      <c r="I1436" s="90">
        <v>45000</v>
      </c>
      <c r="J1436" s="90">
        <v>45000</v>
      </c>
      <c r="K1436" s="90">
        <v>47100</v>
      </c>
      <c r="L1436" s="91" t="s">
        <v>25</v>
      </c>
      <c r="M1436" s="90">
        <v>46900</v>
      </c>
      <c r="N1436" s="90">
        <v>47900</v>
      </c>
      <c r="O1436" s="90">
        <v>45400</v>
      </c>
      <c r="P1436" s="90">
        <v>43700</v>
      </c>
      <c r="Q1436" s="90">
        <v>42600</v>
      </c>
      <c r="R1436" s="90">
        <v>42600</v>
      </c>
      <c r="S1436" s="90">
        <v>42700</v>
      </c>
      <c r="T1436" s="90">
        <v>45100</v>
      </c>
      <c r="U1436" s="90">
        <v>45900</v>
      </c>
      <c r="V1436" s="90">
        <v>46500</v>
      </c>
      <c r="W1436" s="90">
        <v>47300</v>
      </c>
      <c r="X1436" s="90">
        <v>49600</v>
      </c>
      <c r="Y1436" t="str">
        <f t="shared" si="145"/>
        <v>02-2025</v>
      </c>
      <c r="Z1436">
        <f t="shared" si="146"/>
        <v>0</v>
      </c>
      <c r="AA1436" t="str">
        <f t="shared" si="147"/>
        <v>L12</v>
      </c>
      <c r="AB1436" t="str">
        <f t="shared" si="148"/>
        <v>L24</v>
      </c>
      <c r="AC1436" t="str">
        <f t="shared" si="149"/>
        <v>L36</v>
      </c>
    </row>
    <row r="1437" spans="1:29">
      <c r="A1437" t="str">
        <f t="shared" si="144"/>
        <v>02-2025</v>
      </c>
      <c r="B1437" s="93">
        <v>45703</v>
      </c>
      <c r="C1437" s="90">
        <v>46900</v>
      </c>
      <c r="D1437" s="90">
        <v>46000</v>
      </c>
      <c r="E1437" s="90">
        <v>46300</v>
      </c>
      <c r="F1437" s="90">
        <v>43000</v>
      </c>
      <c r="G1437" s="90">
        <v>47400</v>
      </c>
      <c r="H1437" s="91" t="s">
        <v>25</v>
      </c>
      <c r="I1437" s="90">
        <v>45000</v>
      </c>
      <c r="J1437" s="90">
        <v>44900</v>
      </c>
      <c r="K1437" s="90">
        <v>47100</v>
      </c>
      <c r="L1437" s="91" t="s">
        <v>25</v>
      </c>
      <c r="M1437" s="90">
        <v>46900</v>
      </c>
      <c r="N1437" s="90">
        <v>48000</v>
      </c>
      <c r="O1437" s="90">
        <v>45300</v>
      </c>
      <c r="P1437" s="90">
        <v>43600</v>
      </c>
      <c r="Q1437" s="90">
        <v>42500</v>
      </c>
      <c r="R1437" s="90">
        <v>42600</v>
      </c>
      <c r="S1437" s="90">
        <v>42600</v>
      </c>
      <c r="T1437" s="90">
        <v>45100</v>
      </c>
      <c r="U1437" s="90">
        <v>45900</v>
      </c>
      <c r="V1437" s="90">
        <v>46500</v>
      </c>
      <c r="W1437" s="90">
        <v>47300</v>
      </c>
      <c r="X1437" s="90">
        <v>49600</v>
      </c>
      <c r="Y1437" t="str">
        <f t="shared" si="145"/>
        <v>02-2025</v>
      </c>
      <c r="Z1437">
        <f t="shared" si="146"/>
        <v>0</v>
      </c>
      <c r="AA1437" t="str">
        <f t="shared" si="147"/>
        <v>L12</v>
      </c>
      <c r="AB1437" t="str">
        <f t="shared" si="148"/>
        <v>L24</v>
      </c>
      <c r="AC1437" t="str">
        <f t="shared" si="149"/>
        <v>L36</v>
      </c>
    </row>
    <row r="1438" spans="1:29">
      <c r="A1438" t="str">
        <f t="shared" si="144"/>
        <v>02-2025</v>
      </c>
      <c r="B1438" s="93">
        <v>45704</v>
      </c>
      <c r="C1438" s="90" t="s">
        <v>24</v>
      </c>
      <c r="D1438" s="90" t="s">
        <v>24</v>
      </c>
      <c r="E1438" s="90" t="s">
        <v>24</v>
      </c>
      <c r="F1438" s="90" t="s">
        <v>24</v>
      </c>
      <c r="G1438" s="90" t="s">
        <v>24</v>
      </c>
      <c r="H1438" s="90" t="s">
        <v>24</v>
      </c>
      <c r="I1438" s="90" t="s">
        <v>24</v>
      </c>
      <c r="J1438" s="90" t="s">
        <v>24</v>
      </c>
      <c r="K1438" s="90" t="s">
        <v>24</v>
      </c>
      <c r="L1438" s="90" t="s">
        <v>24</v>
      </c>
      <c r="M1438" s="90" t="s">
        <v>24</v>
      </c>
      <c r="N1438" s="90" t="s">
        <v>24</v>
      </c>
      <c r="O1438" s="90" t="s">
        <v>24</v>
      </c>
      <c r="P1438" s="90" t="s">
        <v>24</v>
      </c>
      <c r="Q1438" s="90" t="s">
        <v>24</v>
      </c>
      <c r="R1438" s="90" t="s">
        <v>24</v>
      </c>
      <c r="S1438" s="90" t="s">
        <v>24</v>
      </c>
      <c r="T1438" s="90" t="s">
        <v>24</v>
      </c>
      <c r="U1438" s="90" t="s">
        <v>24</v>
      </c>
      <c r="V1438" s="90" t="s">
        <v>24</v>
      </c>
      <c r="W1438" s="90" t="s">
        <v>24</v>
      </c>
      <c r="X1438" s="90" t="s">
        <v>24</v>
      </c>
      <c r="Y1438" t="str">
        <f t="shared" si="145"/>
        <v>02-2025</v>
      </c>
      <c r="Z1438">
        <f t="shared" si="146"/>
        <v>0</v>
      </c>
      <c r="AA1438" t="str">
        <f t="shared" si="147"/>
        <v>L12</v>
      </c>
      <c r="AB1438" t="str">
        <f t="shared" si="148"/>
        <v>L24</v>
      </c>
      <c r="AC1438" t="str">
        <f t="shared" si="149"/>
        <v>L36</v>
      </c>
    </row>
    <row r="1439" spans="1:29">
      <c r="A1439" t="str">
        <f t="shared" si="144"/>
        <v>02-2025</v>
      </c>
      <c r="B1439" s="93">
        <v>45705</v>
      </c>
      <c r="C1439" s="90">
        <v>46700</v>
      </c>
      <c r="D1439" s="90">
        <v>46000</v>
      </c>
      <c r="E1439" s="90">
        <v>46000</v>
      </c>
      <c r="F1439" s="90">
        <v>42800</v>
      </c>
      <c r="G1439" s="90">
        <v>47300</v>
      </c>
      <c r="H1439" s="91" t="s">
        <v>25</v>
      </c>
      <c r="I1439" s="90">
        <v>44500</v>
      </c>
      <c r="J1439" s="90">
        <v>44700</v>
      </c>
      <c r="K1439" s="90">
        <v>46900</v>
      </c>
      <c r="L1439" s="91" t="s">
        <v>25</v>
      </c>
      <c r="M1439" s="90">
        <v>46700</v>
      </c>
      <c r="N1439" s="90">
        <v>48000</v>
      </c>
      <c r="O1439" s="90">
        <v>45000</v>
      </c>
      <c r="P1439" s="90">
        <v>43500</v>
      </c>
      <c r="Q1439" s="90">
        <v>42300</v>
      </c>
      <c r="R1439" s="90">
        <v>42400</v>
      </c>
      <c r="S1439" s="90">
        <v>42500</v>
      </c>
      <c r="T1439" s="90">
        <v>44900</v>
      </c>
      <c r="U1439" s="90">
        <v>45700</v>
      </c>
      <c r="V1439" s="90">
        <v>46500</v>
      </c>
      <c r="W1439" s="90">
        <v>47100</v>
      </c>
      <c r="X1439" s="90">
        <v>49600</v>
      </c>
      <c r="Y1439" t="str">
        <f t="shared" si="145"/>
        <v>02-2025</v>
      </c>
      <c r="Z1439">
        <f t="shared" si="146"/>
        <v>0</v>
      </c>
      <c r="AA1439" t="str">
        <f t="shared" si="147"/>
        <v>L12</v>
      </c>
      <c r="AB1439" t="str">
        <f t="shared" si="148"/>
        <v>L24</v>
      </c>
      <c r="AC1439" t="str">
        <f t="shared" si="149"/>
        <v>L36</v>
      </c>
    </row>
    <row r="1440" spans="1:29">
      <c r="A1440" t="str">
        <f t="shared" si="144"/>
        <v>02-2025</v>
      </c>
      <c r="B1440" s="265">
        <v>45706</v>
      </c>
      <c r="C1440">
        <v>46500</v>
      </c>
      <c r="D1440">
        <v>46000</v>
      </c>
      <c r="E1440">
        <v>46200</v>
      </c>
      <c r="F1440">
        <v>42800</v>
      </c>
      <c r="G1440">
        <v>47300</v>
      </c>
      <c r="H1440" t="s">
        <v>25</v>
      </c>
      <c r="I1440">
        <v>44300</v>
      </c>
      <c r="J1440">
        <v>44700</v>
      </c>
      <c r="K1440">
        <v>47100</v>
      </c>
      <c r="L1440" t="s">
        <v>25</v>
      </c>
      <c r="M1440">
        <v>46700</v>
      </c>
      <c r="N1440">
        <v>48200</v>
      </c>
      <c r="O1440">
        <v>44800</v>
      </c>
      <c r="P1440">
        <v>43500</v>
      </c>
      <c r="Q1440">
        <v>42300</v>
      </c>
      <c r="R1440">
        <v>42600</v>
      </c>
      <c r="S1440">
        <v>42500</v>
      </c>
      <c r="T1440">
        <v>44900</v>
      </c>
      <c r="U1440">
        <v>45700</v>
      </c>
      <c r="V1440">
        <v>46500</v>
      </c>
      <c r="W1440">
        <v>47100</v>
      </c>
      <c r="X1440">
        <v>49500</v>
      </c>
      <c r="Y1440" t="str">
        <f t="shared" si="145"/>
        <v>02-2025</v>
      </c>
      <c r="Z1440">
        <f t="shared" si="146"/>
        <v>0</v>
      </c>
      <c r="AA1440" t="str">
        <f t="shared" si="147"/>
        <v>L12</v>
      </c>
      <c r="AB1440" t="str">
        <f t="shared" si="148"/>
        <v>L24</v>
      </c>
      <c r="AC1440" t="str">
        <f t="shared" si="149"/>
        <v>L36</v>
      </c>
    </row>
    <row r="1441" spans="1:29">
      <c r="A1441" t="str">
        <f t="shared" si="144"/>
        <v>02-2025</v>
      </c>
      <c r="B1441" s="265">
        <v>45707</v>
      </c>
      <c r="C1441">
        <v>46400</v>
      </c>
      <c r="D1441">
        <v>46000</v>
      </c>
      <c r="E1441">
        <v>46200</v>
      </c>
      <c r="F1441">
        <v>42600</v>
      </c>
      <c r="G1441">
        <v>47300</v>
      </c>
      <c r="H1441" t="s">
        <v>25</v>
      </c>
      <c r="I1441">
        <v>44300</v>
      </c>
      <c r="J1441">
        <v>44700</v>
      </c>
      <c r="K1441">
        <v>47100</v>
      </c>
      <c r="L1441" t="s">
        <v>25</v>
      </c>
      <c r="M1441">
        <v>46700</v>
      </c>
      <c r="N1441">
        <v>48200</v>
      </c>
      <c r="O1441">
        <v>44900</v>
      </c>
      <c r="P1441">
        <v>43500</v>
      </c>
      <c r="Q1441">
        <v>42200</v>
      </c>
      <c r="R1441">
        <v>42400</v>
      </c>
      <c r="S1441">
        <v>42500</v>
      </c>
      <c r="T1441">
        <v>44700</v>
      </c>
      <c r="U1441">
        <v>45600</v>
      </c>
      <c r="V1441">
        <v>46500</v>
      </c>
      <c r="W1441">
        <v>47200</v>
      </c>
      <c r="X1441">
        <v>49400</v>
      </c>
      <c r="Y1441" t="str">
        <f t="shared" si="145"/>
        <v>02-2025</v>
      </c>
      <c r="Z1441">
        <f t="shared" si="146"/>
        <v>0</v>
      </c>
      <c r="AA1441" t="str">
        <f t="shared" si="147"/>
        <v>L12</v>
      </c>
      <c r="AB1441" t="str">
        <f t="shared" si="148"/>
        <v>L24</v>
      </c>
      <c r="AC1441" t="str">
        <f t="shared" si="149"/>
        <v>L36</v>
      </c>
    </row>
    <row r="1442" spans="1:29">
      <c r="A1442" t="str">
        <f t="shared" si="144"/>
        <v>02-2025</v>
      </c>
      <c r="B1442" s="93">
        <v>45708</v>
      </c>
      <c r="C1442" s="90">
        <v>46600</v>
      </c>
      <c r="D1442" s="90">
        <v>46000</v>
      </c>
      <c r="E1442" s="90">
        <v>46200</v>
      </c>
      <c r="F1442" s="90">
        <v>42900</v>
      </c>
      <c r="G1442" s="90">
        <v>47300</v>
      </c>
      <c r="H1442" s="91" t="s">
        <v>25</v>
      </c>
      <c r="I1442" s="90">
        <v>44300</v>
      </c>
      <c r="J1442" s="90">
        <v>44800</v>
      </c>
      <c r="K1442" s="90">
        <v>47100</v>
      </c>
      <c r="L1442" s="91" t="s">
        <v>25</v>
      </c>
      <c r="M1442" s="90">
        <v>47000</v>
      </c>
      <c r="N1442" s="90">
        <v>48500</v>
      </c>
      <c r="O1442" s="90">
        <v>45100</v>
      </c>
      <c r="P1442" s="90">
        <v>43800</v>
      </c>
      <c r="Q1442" s="90">
        <v>42500</v>
      </c>
      <c r="R1442" s="90">
        <v>42700</v>
      </c>
      <c r="S1442" s="90">
        <v>42800</v>
      </c>
      <c r="T1442" s="90">
        <v>45000</v>
      </c>
      <c r="U1442" s="90">
        <v>45800</v>
      </c>
      <c r="V1442" s="90">
        <v>46800</v>
      </c>
      <c r="W1442" s="90">
        <v>47000</v>
      </c>
      <c r="X1442" s="90">
        <v>49400</v>
      </c>
      <c r="Y1442" t="str">
        <f t="shared" si="145"/>
        <v>02-2025</v>
      </c>
      <c r="Z1442">
        <f t="shared" si="146"/>
        <v>0</v>
      </c>
      <c r="AA1442" t="str">
        <f t="shared" si="147"/>
        <v>L12</v>
      </c>
      <c r="AB1442" t="str">
        <f t="shared" si="148"/>
        <v>L24</v>
      </c>
      <c r="AC1442" t="str">
        <f t="shared" si="149"/>
        <v>L36</v>
      </c>
    </row>
    <row r="1443" spans="1:29">
      <c r="A1443" t="str">
        <f t="shared" si="144"/>
        <v>02-2025</v>
      </c>
      <c r="B1443" s="93">
        <v>45709</v>
      </c>
      <c r="C1443" s="90">
        <v>46600</v>
      </c>
      <c r="D1443" s="90">
        <v>46000</v>
      </c>
      <c r="E1443" s="90">
        <v>46400</v>
      </c>
      <c r="F1443" s="90">
        <v>42800</v>
      </c>
      <c r="G1443" s="90">
        <v>47300</v>
      </c>
      <c r="H1443" s="91" t="s">
        <v>25</v>
      </c>
      <c r="I1443" s="90">
        <v>44300</v>
      </c>
      <c r="J1443" s="90">
        <v>44600</v>
      </c>
      <c r="K1443" s="90">
        <v>47100</v>
      </c>
      <c r="L1443" s="91" t="s">
        <v>25</v>
      </c>
      <c r="M1443" s="90">
        <v>46800</v>
      </c>
      <c r="N1443" s="90">
        <v>48600</v>
      </c>
      <c r="O1443" s="90">
        <v>45100</v>
      </c>
      <c r="P1443" s="90">
        <v>43700</v>
      </c>
      <c r="Q1443" s="90">
        <v>42500</v>
      </c>
      <c r="R1443" s="90">
        <v>42700</v>
      </c>
      <c r="S1443" s="90">
        <v>42700</v>
      </c>
      <c r="T1443" s="90">
        <v>44900</v>
      </c>
      <c r="U1443" s="90">
        <v>45800</v>
      </c>
      <c r="V1443" s="90">
        <v>46800</v>
      </c>
      <c r="W1443" s="90">
        <v>47000</v>
      </c>
      <c r="X1443" s="90">
        <v>49400</v>
      </c>
      <c r="Y1443" t="str">
        <f t="shared" si="145"/>
        <v>02-2025</v>
      </c>
      <c r="Z1443">
        <f t="shared" si="146"/>
        <v>0</v>
      </c>
      <c r="AA1443" t="str">
        <f t="shared" si="147"/>
        <v>L12</v>
      </c>
      <c r="AB1443" t="str">
        <f t="shared" si="148"/>
        <v>L24</v>
      </c>
      <c r="AC1443" t="str">
        <f t="shared" si="149"/>
        <v>L36</v>
      </c>
    </row>
    <row r="1444" spans="1:29">
      <c r="A1444" t="str">
        <f t="shared" si="144"/>
        <v>02-2025</v>
      </c>
      <c r="B1444" s="93">
        <v>45710</v>
      </c>
      <c r="C1444" s="90">
        <v>46700</v>
      </c>
      <c r="D1444" s="90">
        <v>46000</v>
      </c>
      <c r="E1444" s="90">
        <v>46300</v>
      </c>
      <c r="F1444" s="90">
        <v>43000</v>
      </c>
      <c r="G1444" s="90">
        <v>47300</v>
      </c>
      <c r="H1444" s="91" t="s">
        <v>25</v>
      </c>
      <c r="I1444" s="90">
        <v>44300</v>
      </c>
      <c r="J1444" s="90">
        <v>44600</v>
      </c>
      <c r="K1444" s="90">
        <v>47100</v>
      </c>
      <c r="L1444" s="91" t="s">
        <v>25</v>
      </c>
      <c r="M1444" s="90">
        <v>46800</v>
      </c>
      <c r="N1444" s="90">
        <v>48700</v>
      </c>
      <c r="O1444" s="90">
        <v>45200</v>
      </c>
      <c r="P1444" s="90">
        <v>43700</v>
      </c>
      <c r="Q1444" s="90">
        <v>42700</v>
      </c>
      <c r="R1444" s="90">
        <v>42700</v>
      </c>
      <c r="S1444" s="90">
        <v>42700</v>
      </c>
      <c r="T1444" s="90">
        <v>45100</v>
      </c>
      <c r="U1444" s="90">
        <v>46000</v>
      </c>
      <c r="V1444" s="90">
        <v>46800</v>
      </c>
      <c r="W1444" s="90">
        <v>47000</v>
      </c>
      <c r="X1444" s="90">
        <v>49400</v>
      </c>
      <c r="Y1444" t="str">
        <f t="shared" si="145"/>
        <v>02-2025</v>
      </c>
      <c r="Z1444">
        <f t="shared" si="146"/>
        <v>0</v>
      </c>
      <c r="AA1444" t="str">
        <f t="shared" si="147"/>
        <v>L12</v>
      </c>
      <c r="AB1444" t="str">
        <f t="shared" si="148"/>
        <v>L24</v>
      </c>
      <c r="AC1444" t="str">
        <f t="shared" si="149"/>
        <v>L36</v>
      </c>
    </row>
    <row r="1445" spans="1:29">
      <c r="A1445" t="str">
        <f t="shared" si="144"/>
        <v>02-2025</v>
      </c>
      <c r="B1445" s="93">
        <v>45711</v>
      </c>
      <c r="C1445" s="90" t="s">
        <v>24</v>
      </c>
      <c r="D1445" s="90" t="s">
        <v>24</v>
      </c>
      <c r="E1445" s="90" t="s">
        <v>24</v>
      </c>
      <c r="F1445" s="90" t="s">
        <v>24</v>
      </c>
      <c r="G1445" s="90" t="s">
        <v>24</v>
      </c>
      <c r="H1445" s="90" t="s">
        <v>24</v>
      </c>
      <c r="I1445" s="90" t="s">
        <v>24</v>
      </c>
      <c r="J1445" s="90" t="s">
        <v>24</v>
      </c>
      <c r="K1445" s="90" t="s">
        <v>24</v>
      </c>
      <c r="L1445" s="90" t="s">
        <v>24</v>
      </c>
      <c r="M1445" s="90" t="s">
        <v>24</v>
      </c>
      <c r="N1445" s="90" t="s">
        <v>24</v>
      </c>
      <c r="O1445" s="90" t="s">
        <v>24</v>
      </c>
      <c r="P1445" s="90" t="s">
        <v>24</v>
      </c>
      <c r="Q1445" s="90" t="s">
        <v>24</v>
      </c>
      <c r="R1445" s="90" t="s">
        <v>24</v>
      </c>
      <c r="S1445" s="90" t="s">
        <v>24</v>
      </c>
      <c r="T1445" s="90" t="s">
        <v>24</v>
      </c>
      <c r="U1445" s="90" t="s">
        <v>24</v>
      </c>
      <c r="V1445" s="90" t="s">
        <v>24</v>
      </c>
      <c r="W1445" s="90" t="s">
        <v>24</v>
      </c>
      <c r="X1445" s="90" t="s">
        <v>24</v>
      </c>
      <c r="Y1445" t="str">
        <f t="shared" si="145"/>
        <v>02-2025</v>
      </c>
      <c r="Z1445">
        <f t="shared" si="146"/>
        <v>0</v>
      </c>
      <c r="AA1445" t="str">
        <f t="shared" si="147"/>
        <v>L12</v>
      </c>
      <c r="AB1445" t="str">
        <f t="shared" si="148"/>
        <v>L24</v>
      </c>
      <c r="AC1445" t="str">
        <f t="shared" si="149"/>
        <v>L36</v>
      </c>
    </row>
    <row r="1446" spans="1:29">
      <c r="A1446" t="str">
        <f t="shared" si="144"/>
        <v>02-2025</v>
      </c>
      <c r="B1446" s="93">
        <v>45712</v>
      </c>
      <c r="C1446" s="90">
        <v>47000</v>
      </c>
      <c r="D1446" s="90">
        <v>46000</v>
      </c>
      <c r="E1446" s="90">
        <v>46600</v>
      </c>
      <c r="F1446" s="90">
        <v>43200</v>
      </c>
      <c r="G1446" s="90">
        <v>47600</v>
      </c>
      <c r="H1446" s="91" t="s">
        <v>25</v>
      </c>
      <c r="I1446" s="90">
        <v>45000</v>
      </c>
      <c r="J1446" s="90">
        <v>44900</v>
      </c>
      <c r="K1446" s="90">
        <v>47300</v>
      </c>
      <c r="L1446" s="91" t="s">
        <v>25</v>
      </c>
      <c r="M1446" s="90">
        <v>46900</v>
      </c>
      <c r="N1446" s="90">
        <v>48800</v>
      </c>
      <c r="O1446" s="90">
        <v>45700</v>
      </c>
      <c r="P1446" s="90">
        <v>44000</v>
      </c>
      <c r="Q1446" s="90">
        <v>43000</v>
      </c>
      <c r="R1446" s="90">
        <v>43000</v>
      </c>
      <c r="S1446" s="90">
        <v>43000</v>
      </c>
      <c r="T1446" s="90">
        <v>45300</v>
      </c>
      <c r="U1446" s="90">
        <v>46300</v>
      </c>
      <c r="V1446" s="90">
        <v>46800</v>
      </c>
      <c r="W1446" s="90">
        <v>47000</v>
      </c>
      <c r="X1446" s="90">
        <v>49400</v>
      </c>
      <c r="Y1446" t="str">
        <f t="shared" si="145"/>
        <v>02-2025</v>
      </c>
      <c r="Z1446">
        <f t="shared" si="146"/>
        <v>0</v>
      </c>
      <c r="AA1446" t="str">
        <f t="shared" si="147"/>
        <v>L12</v>
      </c>
      <c r="AB1446" t="str">
        <f t="shared" si="148"/>
        <v>L24</v>
      </c>
      <c r="AC1446" t="str">
        <f t="shared" si="149"/>
        <v>L36</v>
      </c>
    </row>
    <row r="1447" spans="1:29">
      <c r="A1447" t="str">
        <f t="shared" si="144"/>
        <v>02-2025</v>
      </c>
      <c r="B1447" s="265">
        <v>45713</v>
      </c>
      <c r="C1447">
        <v>47200</v>
      </c>
      <c r="D1447">
        <v>46000</v>
      </c>
      <c r="E1447">
        <v>46500</v>
      </c>
      <c r="F1447">
        <v>43100</v>
      </c>
      <c r="G1447">
        <v>48000</v>
      </c>
      <c r="H1447" t="s">
        <v>25</v>
      </c>
      <c r="I1447">
        <v>45000</v>
      </c>
      <c r="J1447">
        <v>45000</v>
      </c>
      <c r="K1447">
        <v>47500</v>
      </c>
      <c r="L1447" t="s">
        <v>25</v>
      </c>
      <c r="M1447">
        <v>46900</v>
      </c>
      <c r="N1447">
        <v>48800</v>
      </c>
      <c r="O1447">
        <v>45600</v>
      </c>
      <c r="P1447">
        <v>44200</v>
      </c>
      <c r="Q1447">
        <v>42800</v>
      </c>
      <c r="R1447">
        <v>43000</v>
      </c>
      <c r="S1447">
        <v>43200</v>
      </c>
      <c r="T1447">
        <v>45200</v>
      </c>
      <c r="U1447">
        <v>46300</v>
      </c>
      <c r="V1447">
        <v>46800</v>
      </c>
      <c r="W1447">
        <v>47500</v>
      </c>
      <c r="X1447">
        <v>49600</v>
      </c>
      <c r="Y1447" t="str">
        <f t="shared" si="145"/>
        <v>02-2025</v>
      </c>
      <c r="Z1447">
        <f t="shared" si="146"/>
        <v>0</v>
      </c>
      <c r="AA1447" t="str">
        <f t="shared" si="147"/>
        <v>L12</v>
      </c>
      <c r="AB1447" t="str">
        <f t="shared" si="148"/>
        <v>L24</v>
      </c>
      <c r="AC1447" t="str">
        <f t="shared" si="149"/>
        <v>L36</v>
      </c>
    </row>
    <row r="1448" spans="1:29">
      <c r="A1448" t="str">
        <f t="shared" si="144"/>
        <v>02-2025</v>
      </c>
      <c r="B1448" s="265">
        <v>45714</v>
      </c>
      <c r="C1448">
        <v>47200</v>
      </c>
      <c r="D1448">
        <v>46000</v>
      </c>
      <c r="E1448">
        <v>46600</v>
      </c>
      <c r="F1448">
        <v>43500</v>
      </c>
      <c r="G1448">
        <v>48000</v>
      </c>
      <c r="H1448" t="s">
        <v>25</v>
      </c>
      <c r="I1448">
        <v>45000</v>
      </c>
      <c r="J1448">
        <v>45200</v>
      </c>
      <c r="K1448">
        <v>47500</v>
      </c>
      <c r="L1448" t="s">
        <v>25</v>
      </c>
      <c r="M1448">
        <v>47100</v>
      </c>
      <c r="N1448">
        <v>48800</v>
      </c>
      <c r="O1448">
        <v>45600</v>
      </c>
      <c r="P1448">
        <v>44300</v>
      </c>
      <c r="Q1448">
        <v>43300</v>
      </c>
      <c r="R1448">
        <v>43300</v>
      </c>
      <c r="S1448">
        <v>43400</v>
      </c>
      <c r="T1448">
        <v>45600</v>
      </c>
      <c r="U1448">
        <v>46500</v>
      </c>
      <c r="V1448">
        <v>47000</v>
      </c>
      <c r="W1448">
        <v>47500</v>
      </c>
      <c r="X1448">
        <v>49600</v>
      </c>
      <c r="Y1448" t="str">
        <f t="shared" si="145"/>
        <v>02-2025</v>
      </c>
      <c r="Z1448">
        <f t="shared" si="146"/>
        <v>0</v>
      </c>
      <c r="AA1448" t="str">
        <f t="shared" si="147"/>
        <v>L12</v>
      </c>
      <c r="AB1448" t="str">
        <f t="shared" si="148"/>
        <v>L24</v>
      </c>
      <c r="AC1448" t="str">
        <f t="shared" si="149"/>
        <v>L36</v>
      </c>
    </row>
    <row r="1449" spans="1:29">
      <c r="A1449" t="str">
        <f t="shared" si="144"/>
        <v>02-2025</v>
      </c>
      <c r="B1449" s="265">
        <v>45715</v>
      </c>
      <c r="C1449">
        <v>47600</v>
      </c>
      <c r="D1449">
        <v>46200</v>
      </c>
      <c r="E1449">
        <v>46700</v>
      </c>
      <c r="F1449">
        <v>43900</v>
      </c>
      <c r="G1449">
        <v>48200</v>
      </c>
      <c r="H1449" t="s">
        <v>25</v>
      </c>
      <c r="I1449">
        <v>46000</v>
      </c>
      <c r="J1449">
        <v>45300</v>
      </c>
      <c r="K1449">
        <v>48100</v>
      </c>
      <c r="L1449" t="s">
        <v>25</v>
      </c>
      <c r="M1449">
        <v>47200</v>
      </c>
      <c r="N1449">
        <v>49000</v>
      </c>
      <c r="O1449">
        <v>46000</v>
      </c>
      <c r="P1449">
        <v>44500</v>
      </c>
      <c r="Q1449">
        <v>44100</v>
      </c>
      <c r="R1449">
        <v>43800</v>
      </c>
      <c r="S1449">
        <v>43600</v>
      </c>
      <c r="T1449">
        <v>46000</v>
      </c>
      <c r="U1449">
        <v>47000</v>
      </c>
      <c r="V1449">
        <v>47500</v>
      </c>
      <c r="W1449">
        <v>48000</v>
      </c>
      <c r="X1449">
        <v>50100</v>
      </c>
      <c r="Y1449" t="str">
        <f t="shared" si="145"/>
        <v>02-2025</v>
      </c>
      <c r="Z1449">
        <f t="shared" si="146"/>
        <v>0</v>
      </c>
      <c r="AA1449" t="str">
        <f t="shared" si="147"/>
        <v>L12</v>
      </c>
      <c r="AB1449" t="str">
        <f t="shared" si="148"/>
        <v>L24</v>
      </c>
      <c r="AC1449" t="str">
        <f t="shared" si="149"/>
        <v>L36</v>
      </c>
    </row>
    <row r="1450" spans="1:29">
      <c r="A1450" t="str">
        <f t="shared" si="144"/>
        <v>02-2025</v>
      </c>
      <c r="B1450" s="265">
        <v>45716</v>
      </c>
      <c r="C1450">
        <v>47700</v>
      </c>
      <c r="D1450">
        <v>46200</v>
      </c>
      <c r="E1450">
        <v>46700</v>
      </c>
      <c r="F1450">
        <v>43500</v>
      </c>
      <c r="G1450">
        <v>48400</v>
      </c>
      <c r="H1450" t="s">
        <v>25</v>
      </c>
      <c r="I1450">
        <v>45500</v>
      </c>
      <c r="J1450">
        <v>45300</v>
      </c>
      <c r="K1450">
        <v>48100</v>
      </c>
      <c r="L1450" t="s">
        <v>25</v>
      </c>
      <c r="M1450">
        <v>47100</v>
      </c>
      <c r="N1450">
        <v>49100</v>
      </c>
      <c r="O1450">
        <v>46000</v>
      </c>
      <c r="P1450">
        <v>44700</v>
      </c>
      <c r="Q1450">
        <v>43400</v>
      </c>
      <c r="R1450">
        <v>43700</v>
      </c>
      <c r="S1450">
        <v>44000</v>
      </c>
      <c r="T1450">
        <v>45600</v>
      </c>
      <c r="U1450">
        <v>47000</v>
      </c>
      <c r="V1450">
        <v>47500</v>
      </c>
      <c r="W1450">
        <v>48200</v>
      </c>
      <c r="X1450">
        <v>50100</v>
      </c>
      <c r="Y1450" t="str">
        <f t="shared" si="145"/>
        <v>02-2025</v>
      </c>
      <c r="Z1450">
        <f t="shared" si="146"/>
        <v>0</v>
      </c>
      <c r="AA1450" t="str">
        <f t="shared" si="147"/>
        <v>L12</v>
      </c>
      <c r="AB1450" t="str">
        <f t="shared" si="148"/>
        <v>L24</v>
      </c>
      <c r="AC1450" t="str">
        <f t="shared" si="149"/>
        <v>L36</v>
      </c>
    </row>
    <row r="1451" spans="1:29">
      <c r="A1451" t="str">
        <f t="shared" si="144"/>
        <v>03-2025</v>
      </c>
      <c r="B1451" s="265">
        <v>45717</v>
      </c>
      <c r="C1451">
        <v>47700</v>
      </c>
      <c r="D1451">
        <v>46300</v>
      </c>
      <c r="E1451">
        <v>46700</v>
      </c>
      <c r="F1451">
        <v>43700</v>
      </c>
      <c r="G1451">
        <v>48400</v>
      </c>
      <c r="H1451" t="s">
        <v>25</v>
      </c>
      <c r="I1451">
        <v>45500</v>
      </c>
      <c r="J1451">
        <v>45300</v>
      </c>
      <c r="K1451">
        <v>48100</v>
      </c>
      <c r="L1451" t="s">
        <v>25</v>
      </c>
      <c r="M1451">
        <v>47200</v>
      </c>
      <c r="N1451">
        <v>49200</v>
      </c>
      <c r="O1451">
        <v>46000</v>
      </c>
      <c r="P1451">
        <v>44700</v>
      </c>
      <c r="Q1451">
        <v>43300</v>
      </c>
      <c r="R1451">
        <v>43700</v>
      </c>
      <c r="S1451">
        <v>44000</v>
      </c>
      <c r="T1451">
        <v>45800</v>
      </c>
      <c r="U1451">
        <v>47000</v>
      </c>
      <c r="V1451">
        <v>47500</v>
      </c>
      <c r="W1451">
        <v>48200</v>
      </c>
      <c r="X1451">
        <v>50100</v>
      </c>
      <c r="Y1451" t="str">
        <f t="shared" si="145"/>
        <v>03-2025</v>
      </c>
      <c r="Z1451">
        <f t="shared" si="146"/>
        <v>0</v>
      </c>
      <c r="AA1451" t="str">
        <f t="shared" si="147"/>
        <v>L12</v>
      </c>
      <c r="AB1451" t="str">
        <f t="shared" si="148"/>
        <v>L24</v>
      </c>
      <c r="AC1451" t="str">
        <f t="shared" si="149"/>
        <v>L36</v>
      </c>
    </row>
    <row r="1452" spans="1:29">
      <c r="A1452" t="str">
        <f t="shared" si="144"/>
        <v>03-2025</v>
      </c>
      <c r="B1452" s="265">
        <v>45718</v>
      </c>
      <c r="C1452" t="s">
        <v>24</v>
      </c>
      <c r="D1452" t="s">
        <v>24</v>
      </c>
      <c r="E1452" t="s">
        <v>24</v>
      </c>
      <c r="F1452" t="s">
        <v>24</v>
      </c>
      <c r="G1452" t="s">
        <v>24</v>
      </c>
      <c r="H1452" t="s">
        <v>24</v>
      </c>
      <c r="I1452" t="s">
        <v>24</v>
      </c>
      <c r="J1452" t="s">
        <v>24</v>
      </c>
      <c r="K1452" t="s">
        <v>24</v>
      </c>
      <c r="L1452" t="s">
        <v>24</v>
      </c>
      <c r="M1452" t="s">
        <v>24</v>
      </c>
      <c r="N1452" t="s">
        <v>24</v>
      </c>
      <c r="O1452" t="s">
        <v>24</v>
      </c>
      <c r="P1452" t="s">
        <v>24</v>
      </c>
      <c r="Q1452" t="s">
        <v>24</v>
      </c>
      <c r="R1452" t="s">
        <v>24</v>
      </c>
      <c r="S1452" t="s">
        <v>24</v>
      </c>
      <c r="T1452" t="s">
        <v>24</v>
      </c>
      <c r="U1452" t="s">
        <v>24</v>
      </c>
      <c r="V1452" t="s">
        <v>24</v>
      </c>
      <c r="W1452" t="s">
        <v>24</v>
      </c>
      <c r="X1452" t="s">
        <v>24</v>
      </c>
      <c r="Y1452" t="str">
        <f t="shared" si="145"/>
        <v>03-2025</v>
      </c>
      <c r="Z1452">
        <f t="shared" si="146"/>
        <v>0</v>
      </c>
      <c r="AA1452" t="str">
        <f t="shared" si="147"/>
        <v>L12</v>
      </c>
      <c r="AB1452" t="str">
        <f t="shared" si="148"/>
        <v>L24</v>
      </c>
      <c r="AC1452" t="str">
        <f t="shared" si="149"/>
        <v>L36</v>
      </c>
    </row>
    <row r="1453" spans="1:29">
      <c r="A1453" t="str">
        <f t="shared" si="144"/>
        <v>03-2025</v>
      </c>
      <c r="B1453" s="265">
        <v>45719</v>
      </c>
      <c r="C1453">
        <v>47700</v>
      </c>
      <c r="D1453">
        <v>46300</v>
      </c>
      <c r="E1453">
        <v>46600</v>
      </c>
      <c r="F1453">
        <v>43200</v>
      </c>
      <c r="G1453">
        <v>48300</v>
      </c>
      <c r="H1453" t="s">
        <v>25</v>
      </c>
      <c r="I1453">
        <v>45500</v>
      </c>
      <c r="J1453">
        <v>45100</v>
      </c>
      <c r="K1453">
        <v>47900</v>
      </c>
      <c r="L1453" t="s">
        <v>25</v>
      </c>
      <c r="M1453">
        <v>47000</v>
      </c>
      <c r="N1453">
        <v>49100</v>
      </c>
      <c r="O1453">
        <v>45300</v>
      </c>
      <c r="P1453">
        <v>44700</v>
      </c>
      <c r="Q1453">
        <v>43000</v>
      </c>
      <c r="R1453">
        <v>43500</v>
      </c>
      <c r="S1453">
        <v>43900</v>
      </c>
      <c r="T1453">
        <v>45300</v>
      </c>
      <c r="U1453">
        <v>46800</v>
      </c>
      <c r="V1453">
        <v>47500</v>
      </c>
      <c r="W1453">
        <v>48200</v>
      </c>
      <c r="X1453">
        <v>50200</v>
      </c>
      <c r="Y1453" t="str">
        <f t="shared" si="145"/>
        <v>03-2025</v>
      </c>
      <c r="Z1453">
        <f t="shared" si="146"/>
        <v>0</v>
      </c>
      <c r="AA1453" t="str">
        <f t="shared" si="147"/>
        <v>L12</v>
      </c>
      <c r="AB1453" t="str">
        <f t="shared" si="148"/>
        <v>L24</v>
      </c>
      <c r="AC1453" t="str">
        <f t="shared" si="149"/>
        <v>L36</v>
      </c>
    </row>
    <row r="1454" spans="1:29">
      <c r="A1454" t="str">
        <f t="shared" si="144"/>
        <v>03-2025</v>
      </c>
      <c r="B1454" s="93">
        <v>45720</v>
      </c>
      <c r="C1454" s="90">
        <v>47800</v>
      </c>
      <c r="D1454" s="90">
        <v>46300</v>
      </c>
      <c r="E1454" s="90">
        <v>46600</v>
      </c>
      <c r="F1454" s="90">
        <v>43500</v>
      </c>
      <c r="G1454" s="90">
        <v>47900</v>
      </c>
      <c r="H1454" s="91" t="s">
        <v>25</v>
      </c>
      <c r="I1454" s="90">
        <v>45500</v>
      </c>
      <c r="J1454" s="90">
        <v>45300</v>
      </c>
      <c r="K1454" s="90">
        <v>48300</v>
      </c>
      <c r="L1454" s="91" t="s">
        <v>25</v>
      </c>
      <c r="M1454" s="90">
        <v>47000</v>
      </c>
      <c r="N1454" s="90">
        <v>49200</v>
      </c>
      <c r="O1454" s="90">
        <v>45600</v>
      </c>
      <c r="P1454" s="90">
        <v>44700</v>
      </c>
      <c r="Q1454" s="90">
        <v>43100</v>
      </c>
      <c r="R1454" s="90">
        <v>43500</v>
      </c>
      <c r="S1454" s="90">
        <v>43800</v>
      </c>
      <c r="T1454" s="90">
        <v>45600</v>
      </c>
      <c r="U1454" s="90">
        <v>46800</v>
      </c>
      <c r="V1454" s="90">
        <v>47500</v>
      </c>
      <c r="W1454" s="90">
        <v>48200</v>
      </c>
      <c r="X1454" s="90">
        <v>50200</v>
      </c>
      <c r="Y1454" t="str">
        <f t="shared" si="145"/>
        <v>03-2025</v>
      </c>
      <c r="Z1454">
        <f t="shared" si="146"/>
        <v>0</v>
      </c>
      <c r="AA1454" t="str">
        <f t="shared" si="147"/>
        <v>L12</v>
      </c>
      <c r="AB1454" t="str">
        <f t="shared" si="148"/>
        <v>L24</v>
      </c>
      <c r="AC1454" t="str">
        <f t="shared" si="149"/>
        <v>L36</v>
      </c>
    </row>
    <row r="1455" spans="1:29">
      <c r="A1455" t="str">
        <f t="shared" si="144"/>
        <v>03-2025</v>
      </c>
      <c r="B1455" s="93">
        <v>45721</v>
      </c>
      <c r="C1455" s="90">
        <v>47800</v>
      </c>
      <c r="D1455" s="90">
        <v>46800</v>
      </c>
      <c r="E1455" s="90">
        <v>46800</v>
      </c>
      <c r="F1455" s="90">
        <v>43800</v>
      </c>
      <c r="G1455" s="90">
        <v>48300</v>
      </c>
      <c r="H1455" s="91" t="s">
        <v>25</v>
      </c>
      <c r="I1455" s="90">
        <v>46000</v>
      </c>
      <c r="J1455" s="90">
        <v>45500</v>
      </c>
      <c r="K1455" s="90">
        <v>48600</v>
      </c>
      <c r="L1455" s="91" t="s">
        <v>25</v>
      </c>
      <c r="M1455" s="90">
        <v>47100</v>
      </c>
      <c r="N1455" s="90">
        <v>49300</v>
      </c>
      <c r="O1455" s="90">
        <v>45800</v>
      </c>
      <c r="P1455" s="90">
        <v>44500</v>
      </c>
      <c r="Q1455" s="90">
        <v>43400</v>
      </c>
      <c r="R1455" s="90">
        <v>43800</v>
      </c>
      <c r="S1455" s="90">
        <v>43700</v>
      </c>
      <c r="T1455" s="90">
        <v>45900</v>
      </c>
      <c r="U1455" s="90">
        <v>47000</v>
      </c>
      <c r="V1455" s="90">
        <v>47500</v>
      </c>
      <c r="W1455" s="90">
        <v>48200</v>
      </c>
      <c r="X1455" s="90">
        <v>50200</v>
      </c>
      <c r="Y1455" t="str">
        <f t="shared" si="145"/>
        <v>03-2025</v>
      </c>
      <c r="Z1455">
        <f t="shared" si="146"/>
        <v>0</v>
      </c>
      <c r="AA1455" t="str">
        <f t="shared" si="147"/>
        <v>L12</v>
      </c>
      <c r="AB1455" t="str">
        <f t="shared" si="148"/>
        <v>L24</v>
      </c>
      <c r="AC1455" t="str">
        <f t="shared" si="149"/>
        <v>L36</v>
      </c>
    </row>
    <row r="1456" spans="1:29">
      <c r="A1456" t="str">
        <f t="shared" si="144"/>
        <v>03-2025</v>
      </c>
      <c r="B1456" s="265">
        <v>45722</v>
      </c>
      <c r="C1456">
        <v>47800</v>
      </c>
      <c r="D1456">
        <v>47000</v>
      </c>
      <c r="E1456">
        <v>46800</v>
      </c>
      <c r="F1456">
        <v>43800</v>
      </c>
      <c r="G1456">
        <v>48300</v>
      </c>
      <c r="H1456" t="s">
        <v>25</v>
      </c>
      <c r="I1456">
        <v>46000</v>
      </c>
      <c r="J1456">
        <v>45500</v>
      </c>
      <c r="K1456">
        <v>48600</v>
      </c>
      <c r="L1456" t="s">
        <v>25</v>
      </c>
      <c r="M1456">
        <v>47100</v>
      </c>
      <c r="N1456">
        <v>49300</v>
      </c>
      <c r="O1456">
        <v>46000</v>
      </c>
      <c r="P1456">
        <v>44300</v>
      </c>
      <c r="Q1456">
        <v>43300</v>
      </c>
      <c r="R1456">
        <v>43800</v>
      </c>
      <c r="S1456">
        <v>43700</v>
      </c>
      <c r="T1456">
        <v>45900</v>
      </c>
      <c r="U1456">
        <v>47000</v>
      </c>
      <c r="V1456">
        <v>47000</v>
      </c>
      <c r="W1456">
        <v>48600</v>
      </c>
      <c r="X1456">
        <v>50200</v>
      </c>
      <c r="Y1456" t="str">
        <f t="shared" si="145"/>
        <v>03-2025</v>
      </c>
      <c r="Z1456">
        <f t="shared" si="146"/>
        <v>0</v>
      </c>
      <c r="AA1456" t="str">
        <f t="shared" si="147"/>
        <v>L12</v>
      </c>
      <c r="AB1456" t="str">
        <f t="shared" si="148"/>
        <v>L24</v>
      </c>
      <c r="AC1456" t="str">
        <f t="shared" si="149"/>
        <v>L36</v>
      </c>
    </row>
    <row r="1457" spans="1:29">
      <c r="A1457" t="str">
        <f t="shared" si="144"/>
        <v>03-2025</v>
      </c>
      <c r="B1457" s="265">
        <v>45723</v>
      </c>
      <c r="C1457">
        <v>47800</v>
      </c>
      <c r="D1457">
        <v>47000</v>
      </c>
      <c r="E1457">
        <v>47000</v>
      </c>
      <c r="F1457">
        <v>43800</v>
      </c>
      <c r="G1457">
        <v>48300</v>
      </c>
      <c r="H1457" t="s">
        <v>25</v>
      </c>
      <c r="I1457">
        <v>45800</v>
      </c>
      <c r="J1457">
        <v>45500</v>
      </c>
      <c r="K1457">
        <v>48400</v>
      </c>
      <c r="L1457" t="s">
        <v>25</v>
      </c>
      <c r="M1457">
        <v>47000</v>
      </c>
      <c r="N1457">
        <v>49400</v>
      </c>
      <c r="O1457">
        <v>45800</v>
      </c>
      <c r="P1457">
        <v>44300</v>
      </c>
      <c r="Q1457">
        <v>43300</v>
      </c>
      <c r="R1457">
        <v>43800</v>
      </c>
      <c r="S1457">
        <v>43700</v>
      </c>
      <c r="T1457">
        <v>45900</v>
      </c>
      <c r="U1457">
        <v>47000</v>
      </c>
      <c r="V1457">
        <v>47000</v>
      </c>
      <c r="W1457">
        <v>48600</v>
      </c>
      <c r="X1457">
        <v>50300</v>
      </c>
      <c r="Y1457" t="str">
        <f t="shared" si="145"/>
        <v>03-2025</v>
      </c>
      <c r="Z1457">
        <f t="shared" si="146"/>
        <v>0</v>
      </c>
      <c r="AA1457" t="str">
        <f t="shared" si="147"/>
        <v>L12</v>
      </c>
      <c r="AB1457" t="str">
        <f t="shared" si="148"/>
        <v>L24</v>
      </c>
      <c r="AC1457" t="str">
        <f t="shared" si="149"/>
        <v>L36</v>
      </c>
    </row>
    <row r="1458" spans="1:29">
      <c r="A1458" t="str">
        <f t="shared" si="144"/>
        <v>03-2025</v>
      </c>
      <c r="B1458" s="265">
        <v>45724</v>
      </c>
      <c r="C1458">
        <v>47700</v>
      </c>
      <c r="D1458">
        <v>47000</v>
      </c>
      <c r="E1458">
        <v>47000</v>
      </c>
      <c r="F1458">
        <v>43800</v>
      </c>
      <c r="G1458">
        <v>48300</v>
      </c>
      <c r="H1458" t="s">
        <v>25</v>
      </c>
      <c r="I1458">
        <v>45800</v>
      </c>
      <c r="J1458">
        <v>45500</v>
      </c>
      <c r="K1458">
        <v>48700</v>
      </c>
      <c r="L1458" t="s">
        <v>25</v>
      </c>
      <c r="M1458">
        <v>47100</v>
      </c>
      <c r="N1458">
        <v>49500</v>
      </c>
      <c r="O1458">
        <v>46000</v>
      </c>
      <c r="P1458">
        <v>44300</v>
      </c>
      <c r="Q1458">
        <v>43600</v>
      </c>
      <c r="R1458">
        <v>43700</v>
      </c>
      <c r="S1458">
        <v>43800</v>
      </c>
      <c r="T1458">
        <v>45800</v>
      </c>
      <c r="U1458">
        <v>47000</v>
      </c>
      <c r="V1458">
        <v>47000</v>
      </c>
      <c r="W1458">
        <v>48600</v>
      </c>
      <c r="X1458">
        <v>50300</v>
      </c>
      <c r="Y1458" t="str">
        <f t="shared" si="145"/>
        <v>03-2025</v>
      </c>
      <c r="Z1458">
        <f t="shared" si="146"/>
        <v>0</v>
      </c>
      <c r="AA1458" t="str">
        <f t="shared" si="147"/>
        <v>L12</v>
      </c>
      <c r="AB1458" t="str">
        <f t="shared" si="148"/>
        <v>L24</v>
      </c>
      <c r="AC1458" t="str">
        <f t="shared" si="149"/>
        <v>L36</v>
      </c>
    </row>
    <row r="1459" spans="1:29">
      <c r="A1459" t="str">
        <f t="shared" si="144"/>
        <v>03-2025</v>
      </c>
      <c r="B1459" s="265">
        <v>45725</v>
      </c>
      <c r="C1459" t="s">
        <v>24</v>
      </c>
      <c r="D1459" t="s">
        <v>24</v>
      </c>
      <c r="E1459" t="s">
        <v>24</v>
      </c>
      <c r="F1459" t="s">
        <v>24</v>
      </c>
      <c r="G1459" t="s">
        <v>24</v>
      </c>
      <c r="H1459" t="s">
        <v>24</v>
      </c>
      <c r="I1459" t="s">
        <v>24</v>
      </c>
      <c r="J1459" t="s">
        <v>24</v>
      </c>
      <c r="K1459" t="s">
        <v>24</v>
      </c>
      <c r="L1459" t="s">
        <v>24</v>
      </c>
      <c r="M1459" t="s">
        <v>24</v>
      </c>
      <c r="N1459" t="s">
        <v>24</v>
      </c>
      <c r="O1459" t="s">
        <v>24</v>
      </c>
      <c r="P1459" t="s">
        <v>24</v>
      </c>
      <c r="Q1459" t="s">
        <v>24</v>
      </c>
      <c r="R1459" t="s">
        <v>24</v>
      </c>
      <c r="S1459" t="s">
        <v>24</v>
      </c>
      <c r="T1459" t="s">
        <v>24</v>
      </c>
      <c r="U1459" t="s">
        <v>24</v>
      </c>
      <c r="V1459" t="s">
        <v>24</v>
      </c>
      <c r="W1459" t="s">
        <v>24</v>
      </c>
      <c r="X1459" t="s">
        <v>24</v>
      </c>
      <c r="Y1459" t="str">
        <f t="shared" si="145"/>
        <v>03-2025</v>
      </c>
      <c r="Z1459">
        <f t="shared" si="146"/>
        <v>0</v>
      </c>
      <c r="AA1459" t="str">
        <f t="shared" si="147"/>
        <v>L12</v>
      </c>
      <c r="AB1459" t="str">
        <f t="shared" si="148"/>
        <v>L24</v>
      </c>
      <c r="AC1459" t="str">
        <f t="shared" si="149"/>
        <v>L36</v>
      </c>
    </row>
    <row r="1460" spans="1:29">
      <c r="A1460" t="str">
        <f t="shared" si="144"/>
        <v>03-2025</v>
      </c>
      <c r="B1460" s="265">
        <v>45726</v>
      </c>
      <c r="C1460">
        <v>47600</v>
      </c>
      <c r="D1460">
        <v>47000</v>
      </c>
      <c r="E1460">
        <v>47000</v>
      </c>
      <c r="F1460">
        <v>43500</v>
      </c>
      <c r="G1460">
        <v>48300</v>
      </c>
      <c r="H1460" t="s">
        <v>25</v>
      </c>
      <c r="I1460">
        <v>45800</v>
      </c>
      <c r="J1460">
        <v>45400</v>
      </c>
      <c r="K1460">
        <v>49000</v>
      </c>
      <c r="L1460" t="s">
        <v>25</v>
      </c>
      <c r="M1460">
        <v>47000</v>
      </c>
      <c r="N1460">
        <v>49500</v>
      </c>
      <c r="O1460">
        <v>45600</v>
      </c>
      <c r="P1460">
        <v>44300</v>
      </c>
      <c r="Q1460">
        <v>43400</v>
      </c>
      <c r="R1460">
        <v>43600</v>
      </c>
      <c r="S1460">
        <v>43700</v>
      </c>
      <c r="T1460">
        <v>45600</v>
      </c>
      <c r="U1460">
        <v>46800</v>
      </c>
      <c r="V1460">
        <v>47000</v>
      </c>
      <c r="W1460">
        <v>48600</v>
      </c>
      <c r="X1460">
        <v>50300</v>
      </c>
      <c r="Y1460" t="str">
        <f t="shared" si="145"/>
        <v>03-2025</v>
      </c>
      <c r="Z1460">
        <f t="shared" si="146"/>
        <v>0</v>
      </c>
      <c r="AA1460" t="str">
        <f t="shared" si="147"/>
        <v>L12</v>
      </c>
      <c r="AB1460" t="str">
        <f t="shared" si="148"/>
        <v>L24</v>
      </c>
      <c r="AC1460" t="str">
        <f t="shared" si="149"/>
        <v>L36</v>
      </c>
    </row>
    <row r="1461" spans="1:29">
      <c r="A1461" t="str">
        <f t="shared" si="144"/>
        <v>03-2025</v>
      </c>
      <c r="B1461" s="93">
        <v>45727</v>
      </c>
      <c r="C1461" s="90">
        <v>47500</v>
      </c>
      <c r="D1461" s="90">
        <v>47000</v>
      </c>
      <c r="E1461" s="90">
        <v>47000</v>
      </c>
      <c r="F1461" s="90">
        <v>43500</v>
      </c>
      <c r="G1461" s="90">
        <v>48300</v>
      </c>
      <c r="H1461" s="91" t="s">
        <v>25</v>
      </c>
      <c r="I1461" s="90">
        <v>46000</v>
      </c>
      <c r="J1461" s="90">
        <v>45400</v>
      </c>
      <c r="K1461" s="90">
        <v>49000</v>
      </c>
      <c r="L1461" s="91" t="s">
        <v>25</v>
      </c>
      <c r="M1461" s="90">
        <v>47000</v>
      </c>
      <c r="N1461" s="90">
        <v>49500</v>
      </c>
      <c r="O1461" s="90">
        <v>45600</v>
      </c>
      <c r="P1461" s="90">
        <v>44300</v>
      </c>
      <c r="Q1461" s="90">
        <v>43400</v>
      </c>
      <c r="R1461" s="90">
        <v>43500</v>
      </c>
      <c r="S1461" s="90">
        <v>43700</v>
      </c>
      <c r="T1461" s="90">
        <v>45600</v>
      </c>
      <c r="U1461" s="90">
        <v>46800</v>
      </c>
      <c r="V1461" s="90">
        <v>47000</v>
      </c>
      <c r="W1461" s="90">
        <v>48600</v>
      </c>
      <c r="X1461" s="90">
        <v>50300</v>
      </c>
      <c r="Y1461" t="str">
        <f t="shared" si="145"/>
        <v>03-2025</v>
      </c>
      <c r="Z1461">
        <f t="shared" si="146"/>
        <v>0</v>
      </c>
      <c r="AA1461" t="str">
        <f t="shared" si="147"/>
        <v>L12</v>
      </c>
      <c r="AB1461" t="str">
        <f t="shared" si="148"/>
        <v>L24</v>
      </c>
      <c r="AC1461" t="str">
        <f t="shared" si="149"/>
        <v>L36</v>
      </c>
    </row>
    <row r="1462" spans="1:29">
      <c r="A1462" t="str">
        <f t="shared" si="144"/>
        <v>03-2025</v>
      </c>
      <c r="B1462" s="265">
        <v>45728</v>
      </c>
      <c r="C1462">
        <v>47300</v>
      </c>
      <c r="D1462">
        <v>46800</v>
      </c>
      <c r="E1462">
        <v>47000</v>
      </c>
      <c r="F1462">
        <v>43400</v>
      </c>
      <c r="G1462">
        <v>48300</v>
      </c>
      <c r="H1462" t="s">
        <v>25</v>
      </c>
      <c r="I1462">
        <v>46000</v>
      </c>
      <c r="J1462">
        <v>45400</v>
      </c>
      <c r="K1462">
        <v>49000</v>
      </c>
      <c r="L1462" t="s">
        <v>25</v>
      </c>
      <c r="M1462">
        <v>46900</v>
      </c>
      <c r="N1462">
        <v>49400</v>
      </c>
      <c r="O1462">
        <v>45400</v>
      </c>
      <c r="P1462">
        <v>44300</v>
      </c>
      <c r="Q1462">
        <v>43300</v>
      </c>
      <c r="R1462">
        <v>43500</v>
      </c>
      <c r="S1462">
        <v>43700</v>
      </c>
      <c r="T1462">
        <v>45500</v>
      </c>
      <c r="U1462">
        <v>46700</v>
      </c>
      <c r="V1462">
        <v>47000</v>
      </c>
      <c r="W1462">
        <v>48600</v>
      </c>
      <c r="X1462">
        <v>50300</v>
      </c>
      <c r="Y1462" t="str">
        <f t="shared" si="145"/>
        <v>03-2025</v>
      </c>
      <c r="Z1462">
        <f t="shared" si="146"/>
        <v>0</v>
      </c>
      <c r="AA1462" t="str">
        <f t="shared" si="147"/>
        <v>L12</v>
      </c>
      <c r="AB1462" t="str">
        <f t="shared" si="148"/>
        <v>L24</v>
      </c>
      <c r="AC1462" t="str">
        <f t="shared" si="149"/>
        <v>L36</v>
      </c>
    </row>
    <row r="1463" spans="1:29">
      <c r="A1463" t="str">
        <f t="shared" si="144"/>
        <v>03-2025</v>
      </c>
      <c r="B1463" s="265">
        <v>45729</v>
      </c>
      <c r="C1463">
        <v>47300</v>
      </c>
      <c r="D1463">
        <v>46800</v>
      </c>
      <c r="E1463">
        <v>47000</v>
      </c>
      <c r="F1463">
        <v>43400</v>
      </c>
      <c r="G1463">
        <v>48300</v>
      </c>
      <c r="H1463" t="s">
        <v>25</v>
      </c>
      <c r="I1463">
        <v>46000</v>
      </c>
      <c r="J1463">
        <v>45400</v>
      </c>
      <c r="K1463">
        <v>49000</v>
      </c>
      <c r="L1463" t="s">
        <v>25</v>
      </c>
      <c r="M1463">
        <v>46900</v>
      </c>
      <c r="N1463">
        <v>49400</v>
      </c>
      <c r="O1463">
        <v>45400</v>
      </c>
      <c r="P1463">
        <v>44100</v>
      </c>
      <c r="Q1463">
        <v>43400</v>
      </c>
      <c r="R1463">
        <v>43500</v>
      </c>
      <c r="S1463">
        <v>43800</v>
      </c>
      <c r="T1463">
        <v>45500</v>
      </c>
      <c r="U1463">
        <v>46700</v>
      </c>
      <c r="V1463">
        <v>47000</v>
      </c>
      <c r="W1463">
        <v>48600</v>
      </c>
      <c r="X1463">
        <v>50300</v>
      </c>
      <c r="Y1463" t="str">
        <f t="shared" si="145"/>
        <v>03-2025</v>
      </c>
      <c r="Z1463">
        <f t="shared" si="146"/>
        <v>0</v>
      </c>
      <c r="AA1463" t="str">
        <f t="shared" si="147"/>
        <v>L12</v>
      </c>
      <c r="AB1463" t="str">
        <f t="shared" si="148"/>
        <v>L24</v>
      </c>
      <c r="AC1463" t="str">
        <f t="shared" si="149"/>
        <v>L36</v>
      </c>
    </row>
    <row r="1464" spans="1:29">
      <c r="A1464" t="str">
        <f t="shared" si="144"/>
        <v>03-2025</v>
      </c>
      <c r="B1464" s="265">
        <v>45730</v>
      </c>
      <c r="C1464" t="s">
        <v>24</v>
      </c>
      <c r="D1464" t="s">
        <v>24</v>
      </c>
      <c r="E1464" t="s">
        <v>24</v>
      </c>
      <c r="F1464" t="s">
        <v>24</v>
      </c>
      <c r="G1464" t="s">
        <v>24</v>
      </c>
      <c r="H1464" t="s">
        <v>24</v>
      </c>
      <c r="I1464" t="s">
        <v>24</v>
      </c>
      <c r="J1464" t="s">
        <v>24</v>
      </c>
      <c r="K1464" t="s">
        <v>24</v>
      </c>
      <c r="L1464" t="s">
        <v>24</v>
      </c>
      <c r="M1464" t="s">
        <v>24</v>
      </c>
      <c r="N1464" t="s">
        <v>24</v>
      </c>
      <c r="O1464" t="s">
        <v>24</v>
      </c>
      <c r="P1464" t="s">
        <v>24</v>
      </c>
      <c r="Q1464" t="s">
        <v>24</v>
      </c>
      <c r="R1464" t="s">
        <v>24</v>
      </c>
      <c r="S1464" t="s">
        <v>24</v>
      </c>
      <c r="T1464" t="s">
        <v>24</v>
      </c>
      <c r="U1464" t="s">
        <v>24</v>
      </c>
      <c r="V1464" t="s">
        <v>24</v>
      </c>
      <c r="W1464" t="s">
        <v>24</v>
      </c>
      <c r="X1464" t="s">
        <v>24</v>
      </c>
      <c r="Y1464" t="str">
        <f t="shared" si="145"/>
        <v>03-2025</v>
      </c>
      <c r="Z1464">
        <f t="shared" si="146"/>
        <v>0</v>
      </c>
      <c r="AA1464" t="str">
        <f t="shared" si="147"/>
        <v>L12</v>
      </c>
      <c r="AB1464" t="str">
        <f t="shared" si="148"/>
        <v>L24</v>
      </c>
      <c r="AC1464" t="str">
        <f t="shared" si="149"/>
        <v>L36</v>
      </c>
    </row>
    <row r="1465" spans="1:29">
      <c r="A1465" t="str">
        <f t="shared" si="144"/>
        <v>03-2025</v>
      </c>
      <c r="B1465" s="265">
        <v>45731</v>
      </c>
      <c r="C1465" t="s">
        <v>24</v>
      </c>
      <c r="D1465" t="s">
        <v>24</v>
      </c>
      <c r="E1465" t="s">
        <v>24</v>
      </c>
      <c r="F1465" t="s">
        <v>24</v>
      </c>
      <c r="G1465" t="s">
        <v>24</v>
      </c>
      <c r="H1465" t="s">
        <v>24</v>
      </c>
      <c r="I1465" t="s">
        <v>24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24</v>
      </c>
      <c r="Q1465" t="s">
        <v>24</v>
      </c>
      <c r="R1465" t="s">
        <v>24</v>
      </c>
      <c r="S1465" t="s">
        <v>24</v>
      </c>
      <c r="T1465" t="s">
        <v>24</v>
      </c>
      <c r="U1465" t="s">
        <v>24</v>
      </c>
      <c r="V1465" t="s">
        <v>24</v>
      </c>
      <c r="W1465" t="s">
        <v>24</v>
      </c>
      <c r="X1465" t="s">
        <v>24</v>
      </c>
      <c r="Y1465" t="str">
        <f t="shared" si="145"/>
        <v>03-2025</v>
      </c>
      <c r="Z1465">
        <f t="shared" si="146"/>
        <v>0</v>
      </c>
      <c r="AA1465" t="str">
        <f t="shared" si="147"/>
        <v>L12</v>
      </c>
      <c r="AB1465" t="str">
        <f t="shared" si="148"/>
        <v>L24</v>
      </c>
      <c r="AC1465" t="str">
        <f t="shared" si="149"/>
        <v>L36</v>
      </c>
    </row>
    <row r="1466" spans="1:29">
      <c r="A1466" t="str">
        <f t="shared" si="144"/>
        <v>03-2025</v>
      </c>
      <c r="B1466" s="265">
        <v>45732</v>
      </c>
      <c r="C1466" t="s">
        <v>24</v>
      </c>
      <c r="D1466" t="s">
        <v>24</v>
      </c>
      <c r="E1466" t="s">
        <v>24</v>
      </c>
      <c r="F1466" t="s">
        <v>24</v>
      </c>
      <c r="G1466" t="s">
        <v>24</v>
      </c>
      <c r="H1466" t="s">
        <v>24</v>
      </c>
      <c r="I1466" t="s">
        <v>24</v>
      </c>
      <c r="J1466" t="s">
        <v>24</v>
      </c>
      <c r="K1466" t="s">
        <v>24</v>
      </c>
      <c r="L1466" t="s">
        <v>24</v>
      </c>
      <c r="M1466" t="s">
        <v>24</v>
      </c>
      <c r="N1466" t="s">
        <v>24</v>
      </c>
      <c r="O1466" t="s">
        <v>24</v>
      </c>
      <c r="P1466" t="s">
        <v>24</v>
      </c>
      <c r="Q1466" t="s">
        <v>24</v>
      </c>
      <c r="R1466" t="s">
        <v>24</v>
      </c>
      <c r="S1466" t="s">
        <v>24</v>
      </c>
      <c r="T1466" t="s">
        <v>24</v>
      </c>
      <c r="U1466" t="s">
        <v>24</v>
      </c>
      <c r="V1466" t="s">
        <v>24</v>
      </c>
      <c r="W1466" t="s">
        <v>24</v>
      </c>
      <c r="X1466" t="s">
        <v>24</v>
      </c>
      <c r="Y1466" t="str">
        <f t="shared" si="145"/>
        <v>03-2025</v>
      </c>
      <c r="Z1466">
        <f t="shared" si="146"/>
        <v>0</v>
      </c>
      <c r="AA1466" t="str">
        <f t="shared" si="147"/>
        <v>L12</v>
      </c>
      <c r="AB1466" t="str">
        <f t="shared" si="148"/>
        <v>L24</v>
      </c>
      <c r="AC1466" t="str">
        <f t="shared" si="149"/>
        <v>L36</v>
      </c>
    </row>
    <row r="1467" spans="1:29">
      <c r="A1467" t="str">
        <f t="shared" si="144"/>
        <v>03-2025</v>
      </c>
      <c r="B1467" s="265">
        <v>45733</v>
      </c>
      <c r="C1467">
        <v>47200</v>
      </c>
      <c r="D1467">
        <v>47000</v>
      </c>
      <c r="E1467">
        <v>47000</v>
      </c>
      <c r="F1467">
        <v>43600</v>
      </c>
      <c r="G1467">
        <v>48300</v>
      </c>
      <c r="H1467" t="s">
        <v>25</v>
      </c>
      <c r="I1467">
        <v>45800</v>
      </c>
      <c r="J1467">
        <v>45500</v>
      </c>
      <c r="K1467">
        <v>48800</v>
      </c>
      <c r="L1467" t="s">
        <v>25</v>
      </c>
      <c r="M1467">
        <v>47000</v>
      </c>
      <c r="N1467">
        <v>49300</v>
      </c>
      <c r="O1467">
        <v>45500</v>
      </c>
      <c r="P1467">
        <v>44100</v>
      </c>
      <c r="Q1467">
        <v>43500</v>
      </c>
      <c r="R1467">
        <v>43600</v>
      </c>
      <c r="S1467">
        <v>43700</v>
      </c>
      <c r="T1467">
        <v>45700</v>
      </c>
      <c r="U1467">
        <v>46800</v>
      </c>
      <c r="V1467">
        <v>47000</v>
      </c>
      <c r="W1467">
        <v>48600</v>
      </c>
      <c r="X1467">
        <v>50700</v>
      </c>
      <c r="Y1467" t="str">
        <f t="shared" si="145"/>
        <v>03-2025</v>
      </c>
      <c r="Z1467">
        <f t="shared" si="146"/>
        <v>0</v>
      </c>
      <c r="AA1467" t="str">
        <f t="shared" si="147"/>
        <v>L12</v>
      </c>
      <c r="AB1467" t="str">
        <f t="shared" si="148"/>
        <v>L24</v>
      </c>
      <c r="AC1467" t="str">
        <f t="shared" si="149"/>
        <v>L36</v>
      </c>
    </row>
    <row r="1468" spans="1:29" s="273" customFormat="1">
      <c r="A1468" t="str">
        <f t="shared" si="144"/>
        <v>03-2025</v>
      </c>
      <c r="B1468" s="278">
        <v>45734</v>
      </c>
      <c r="C1468" s="273">
        <v>47200</v>
      </c>
      <c r="D1468" s="273">
        <v>47000</v>
      </c>
      <c r="E1468" s="273">
        <v>47200</v>
      </c>
      <c r="F1468" s="273">
        <v>43700</v>
      </c>
      <c r="G1468" s="273">
        <v>48400</v>
      </c>
      <c r="H1468" s="273" t="s">
        <v>25</v>
      </c>
      <c r="I1468" s="273">
        <v>45800</v>
      </c>
      <c r="J1468" s="273">
        <v>45600</v>
      </c>
      <c r="K1468" s="273">
        <v>48800</v>
      </c>
      <c r="L1468" s="273" t="s">
        <v>25</v>
      </c>
      <c r="M1468" s="273">
        <v>47000</v>
      </c>
      <c r="N1468" s="273">
        <v>49300</v>
      </c>
      <c r="O1468" s="273">
        <v>45500</v>
      </c>
      <c r="P1468" s="273">
        <v>44500</v>
      </c>
      <c r="Q1468" s="273">
        <v>43900</v>
      </c>
      <c r="R1468" s="273">
        <v>44000</v>
      </c>
      <c r="S1468" s="273">
        <v>44000</v>
      </c>
      <c r="T1468" s="273">
        <v>45800</v>
      </c>
      <c r="U1468" s="273">
        <v>47200</v>
      </c>
      <c r="V1468" s="273">
        <v>47000</v>
      </c>
      <c r="W1468" s="273">
        <v>48800</v>
      </c>
      <c r="X1468" s="273">
        <v>51200</v>
      </c>
      <c r="Y1468" t="str">
        <f t="shared" si="145"/>
        <v>03-2025</v>
      </c>
      <c r="Z1468">
        <f t="shared" si="146"/>
        <v>0</v>
      </c>
      <c r="AA1468" t="str">
        <f t="shared" si="147"/>
        <v>L12</v>
      </c>
      <c r="AB1468" t="str">
        <f t="shared" si="148"/>
        <v>L24</v>
      </c>
      <c r="AC1468" t="str">
        <f t="shared" si="149"/>
        <v>L36</v>
      </c>
    </row>
    <row r="1469" spans="1:29">
      <c r="A1469" t="str">
        <f t="shared" si="144"/>
        <v>03-2025</v>
      </c>
      <c r="B1469" s="265">
        <v>45735</v>
      </c>
      <c r="C1469">
        <v>47700</v>
      </c>
      <c r="D1469">
        <v>47500</v>
      </c>
      <c r="E1469">
        <v>47600</v>
      </c>
      <c r="F1469">
        <v>44200</v>
      </c>
      <c r="G1469">
        <v>49200</v>
      </c>
      <c r="H1469" t="s">
        <v>25</v>
      </c>
      <c r="I1469">
        <v>46500</v>
      </c>
      <c r="J1469">
        <v>46200</v>
      </c>
      <c r="K1469">
        <v>49400</v>
      </c>
      <c r="L1469" t="s">
        <v>25</v>
      </c>
      <c r="M1469">
        <v>47300</v>
      </c>
      <c r="N1469">
        <v>49400</v>
      </c>
      <c r="O1469">
        <v>46300</v>
      </c>
      <c r="P1469">
        <v>44800</v>
      </c>
      <c r="Q1469">
        <v>44600</v>
      </c>
      <c r="R1469">
        <v>44700</v>
      </c>
      <c r="S1469">
        <v>44200</v>
      </c>
      <c r="T1469">
        <v>46300</v>
      </c>
      <c r="U1469">
        <v>47600</v>
      </c>
      <c r="V1469">
        <v>47200</v>
      </c>
      <c r="W1469">
        <v>49300</v>
      </c>
      <c r="X1469">
        <v>51200</v>
      </c>
      <c r="Y1469" t="str">
        <f t="shared" si="145"/>
        <v>03-2025</v>
      </c>
      <c r="Z1469">
        <f t="shared" si="146"/>
        <v>0</v>
      </c>
      <c r="AA1469" t="str">
        <f t="shared" si="147"/>
        <v>L12</v>
      </c>
      <c r="AB1469" t="str">
        <f t="shared" si="148"/>
        <v>L24</v>
      </c>
      <c r="AC1469" t="str">
        <f t="shared" si="149"/>
        <v>L36</v>
      </c>
    </row>
    <row r="1470" spans="1:29">
      <c r="A1470" t="str">
        <f t="shared" si="144"/>
        <v>03-2025</v>
      </c>
      <c r="B1470" s="93">
        <v>45736</v>
      </c>
      <c r="C1470" s="90">
        <v>48000</v>
      </c>
      <c r="D1470" s="90">
        <v>47800</v>
      </c>
      <c r="E1470" s="90">
        <v>48100</v>
      </c>
      <c r="F1470" s="90">
        <v>44600</v>
      </c>
      <c r="G1470" s="90">
        <v>49600</v>
      </c>
      <c r="H1470" s="91" t="s">
        <v>25</v>
      </c>
      <c r="I1470" s="90">
        <v>46500</v>
      </c>
      <c r="J1470" s="90">
        <v>46300</v>
      </c>
      <c r="K1470" s="90">
        <v>49500</v>
      </c>
      <c r="L1470" s="91" t="s">
        <v>25</v>
      </c>
      <c r="M1470" s="90">
        <v>47600</v>
      </c>
      <c r="N1470" s="90">
        <v>49400</v>
      </c>
      <c r="O1470" s="90">
        <v>46400</v>
      </c>
      <c r="P1470" s="90">
        <v>45500</v>
      </c>
      <c r="Q1470" s="90">
        <v>45000</v>
      </c>
      <c r="R1470" s="90">
        <v>45100</v>
      </c>
      <c r="S1470" s="90">
        <v>44800</v>
      </c>
      <c r="T1470" s="90">
        <v>46700</v>
      </c>
      <c r="U1470" s="90">
        <v>48200</v>
      </c>
      <c r="V1470" s="90">
        <v>47500</v>
      </c>
      <c r="W1470" s="90">
        <v>49500</v>
      </c>
      <c r="X1470" s="90">
        <v>52100</v>
      </c>
      <c r="Y1470" t="str">
        <f t="shared" si="145"/>
        <v>03-2025</v>
      </c>
      <c r="Z1470">
        <f t="shared" si="146"/>
        <v>0</v>
      </c>
      <c r="AA1470" t="str">
        <f t="shared" si="147"/>
        <v>L12</v>
      </c>
      <c r="AB1470" t="str">
        <f t="shared" si="148"/>
        <v>L24</v>
      </c>
      <c r="AC1470" t="str">
        <f t="shared" si="149"/>
        <v>L36</v>
      </c>
    </row>
    <row r="1471" spans="1:29">
      <c r="A1471" t="str">
        <f t="shared" si="144"/>
        <v>03-2025</v>
      </c>
      <c r="B1471" s="265">
        <v>45737</v>
      </c>
      <c r="C1471">
        <v>48100</v>
      </c>
      <c r="D1471">
        <v>48000</v>
      </c>
      <c r="E1471">
        <v>48500</v>
      </c>
      <c r="F1471">
        <v>45300</v>
      </c>
      <c r="G1471">
        <v>50200</v>
      </c>
      <c r="H1471" t="s">
        <v>25</v>
      </c>
      <c r="I1471">
        <v>47000</v>
      </c>
      <c r="J1471">
        <v>46600</v>
      </c>
      <c r="K1471">
        <v>49500</v>
      </c>
      <c r="L1471" t="s">
        <v>25</v>
      </c>
      <c r="M1471">
        <v>48000</v>
      </c>
      <c r="N1471">
        <v>49400</v>
      </c>
      <c r="O1471">
        <v>47000</v>
      </c>
      <c r="P1471">
        <v>45800</v>
      </c>
      <c r="Q1471">
        <v>45200</v>
      </c>
      <c r="R1471">
        <v>45200</v>
      </c>
      <c r="S1471">
        <v>45000</v>
      </c>
      <c r="T1471">
        <v>47400</v>
      </c>
      <c r="U1471">
        <v>48500</v>
      </c>
      <c r="V1471">
        <v>47500</v>
      </c>
      <c r="W1471">
        <v>50200</v>
      </c>
      <c r="X1471">
        <v>52400</v>
      </c>
      <c r="Y1471" t="str">
        <f t="shared" si="145"/>
        <v>03-2025</v>
      </c>
      <c r="Z1471">
        <f t="shared" si="146"/>
        <v>0</v>
      </c>
      <c r="AA1471" t="str">
        <f t="shared" si="147"/>
        <v>L12</v>
      </c>
      <c r="AB1471" t="str">
        <f t="shared" si="148"/>
        <v>L24</v>
      </c>
      <c r="AC1471" t="str">
        <f t="shared" si="149"/>
        <v>L36</v>
      </c>
    </row>
    <row r="1472" spans="1:29">
      <c r="A1472" t="str">
        <f t="shared" si="144"/>
        <v>03-2025</v>
      </c>
      <c r="B1472" s="265">
        <v>45738</v>
      </c>
      <c r="C1472">
        <v>48100</v>
      </c>
      <c r="D1472">
        <v>48000</v>
      </c>
      <c r="E1472">
        <v>48500</v>
      </c>
      <c r="F1472">
        <v>45200</v>
      </c>
      <c r="G1472">
        <v>50200</v>
      </c>
      <c r="H1472" t="s">
        <v>25</v>
      </c>
      <c r="I1472">
        <v>47000</v>
      </c>
      <c r="J1472">
        <v>46500</v>
      </c>
      <c r="K1472">
        <v>49200</v>
      </c>
      <c r="L1472" t="s">
        <v>25</v>
      </c>
      <c r="M1472">
        <v>48000</v>
      </c>
      <c r="N1472">
        <v>49300</v>
      </c>
      <c r="O1472">
        <v>47000</v>
      </c>
      <c r="P1472">
        <v>45800</v>
      </c>
      <c r="Q1472">
        <v>44900</v>
      </c>
      <c r="R1472">
        <v>45000</v>
      </c>
      <c r="S1472">
        <v>45000</v>
      </c>
      <c r="T1472">
        <v>47300</v>
      </c>
      <c r="U1472">
        <v>48400</v>
      </c>
      <c r="V1472">
        <v>47500</v>
      </c>
      <c r="W1472">
        <v>50200</v>
      </c>
      <c r="X1472">
        <v>52400</v>
      </c>
      <c r="Y1472" t="str">
        <f t="shared" si="145"/>
        <v>03-2025</v>
      </c>
      <c r="Z1472">
        <f t="shared" si="146"/>
        <v>0</v>
      </c>
      <c r="AA1472" t="str">
        <f t="shared" si="147"/>
        <v>L12</v>
      </c>
      <c r="AB1472" t="str">
        <f t="shared" si="148"/>
        <v>L24</v>
      </c>
      <c r="AC1472" t="str">
        <f t="shared" si="149"/>
        <v>L36</v>
      </c>
    </row>
    <row r="1473" spans="1:29">
      <c r="A1473" t="str">
        <f t="shared" si="144"/>
        <v>03-2025</v>
      </c>
      <c r="B1473" s="265">
        <v>45739</v>
      </c>
      <c r="C1473" t="s">
        <v>24</v>
      </c>
      <c r="D1473" t="s">
        <v>24</v>
      </c>
      <c r="E1473" t="s">
        <v>24</v>
      </c>
      <c r="F1473" t="s">
        <v>24</v>
      </c>
      <c r="G1473" t="s">
        <v>24</v>
      </c>
      <c r="H1473" t="s">
        <v>24</v>
      </c>
      <c r="I1473" t="s">
        <v>24</v>
      </c>
      <c r="J1473" t="s">
        <v>24</v>
      </c>
      <c r="K1473" t="s">
        <v>24</v>
      </c>
      <c r="L1473" t="s">
        <v>24</v>
      </c>
      <c r="M1473" t="s">
        <v>24</v>
      </c>
      <c r="N1473" t="s">
        <v>24</v>
      </c>
      <c r="O1473" t="s">
        <v>24</v>
      </c>
      <c r="P1473" t="s">
        <v>24</v>
      </c>
      <c r="Q1473" t="s">
        <v>24</v>
      </c>
      <c r="R1473" t="s">
        <v>24</v>
      </c>
      <c r="S1473" t="s">
        <v>24</v>
      </c>
      <c r="T1473" t="s">
        <v>24</v>
      </c>
      <c r="U1473" t="s">
        <v>24</v>
      </c>
      <c r="V1473" t="s">
        <v>24</v>
      </c>
      <c r="W1473" t="s">
        <v>24</v>
      </c>
      <c r="X1473" t="s">
        <v>24</v>
      </c>
      <c r="Y1473" t="str">
        <f t="shared" si="145"/>
        <v>03-2025</v>
      </c>
      <c r="Z1473">
        <f t="shared" si="146"/>
        <v>0</v>
      </c>
      <c r="AA1473" t="str">
        <f t="shared" si="147"/>
        <v>L12</v>
      </c>
      <c r="AB1473" t="str">
        <f t="shared" si="148"/>
        <v>L24</v>
      </c>
      <c r="AC1473" t="str">
        <f t="shared" si="149"/>
        <v>L36</v>
      </c>
    </row>
    <row r="1474" spans="1:29">
      <c r="A1474" t="str">
        <f t="shared" si="144"/>
        <v>03-2025</v>
      </c>
      <c r="B1474" s="265">
        <v>45740</v>
      </c>
      <c r="C1474">
        <v>48300</v>
      </c>
      <c r="D1474">
        <v>48000</v>
      </c>
      <c r="E1474">
        <v>49500</v>
      </c>
      <c r="F1474">
        <v>45500</v>
      </c>
      <c r="G1474">
        <v>50600</v>
      </c>
      <c r="H1474" t="s">
        <v>25</v>
      </c>
      <c r="I1474">
        <v>47500</v>
      </c>
      <c r="J1474">
        <v>47500</v>
      </c>
      <c r="K1474">
        <v>49500</v>
      </c>
      <c r="L1474" t="s">
        <v>25</v>
      </c>
      <c r="M1474">
        <v>48500</v>
      </c>
      <c r="N1474">
        <v>49400</v>
      </c>
      <c r="O1474">
        <v>47800</v>
      </c>
      <c r="P1474">
        <v>46000</v>
      </c>
      <c r="Q1474">
        <v>45200</v>
      </c>
      <c r="R1474">
        <v>45300</v>
      </c>
      <c r="S1474">
        <v>45900</v>
      </c>
      <c r="T1474">
        <v>47600</v>
      </c>
      <c r="U1474">
        <v>48400</v>
      </c>
      <c r="V1474">
        <v>47500</v>
      </c>
      <c r="W1474">
        <v>50200</v>
      </c>
      <c r="X1474">
        <v>52600</v>
      </c>
      <c r="Y1474" t="str">
        <f t="shared" si="145"/>
        <v>03-2025</v>
      </c>
      <c r="Z1474">
        <f t="shared" si="146"/>
        <v>0</v>
      </c>
      <c r="AA1474" t="str">
        <f t="shared" si="147"/>
        <v>L12</v>
      </c>
      <c r="AB1474" t="str">
        <f t="shared" si="148"/>
        <v>L24</v>
      </c>
      <c r="AC1474" t="str">
        <f t="shared" si="149"/>
        <v>L36</v>
      </c>
    </row>
    <row r="1475" spans="1:29">
      <c r="A1475" t="str">
        <f t="shared" si="144"/>
        <v>03-2025</v>
      </c>
      <c r="B1475" s="93">
        <v>45741</v>
      </c>
      <c r="C1475" s="90">
        <v>48100</v>
      </c>
      <c r="D1475" s="90">
        <v>48000</v>
      </c>
      <c r="E1475" s="90">
        <v>49300</v>
      </c>
      <c r="F1475" s="90">
        <v>45500</v>
      </c>
      <c r="G1475" s="90">
        <v>50900</v>
      </c>
      <c r="H1475" s="91" t="s">
        <v>25</v>
      </c>
      <c r="I1475" s="90">
        <v>47500</v>
      </c>
      <c r="J1475" s="90">
        <v>47300</v>
      </c>
      <c r="K1475" s="90">
        <v>49500</v>
      </c>
      <c r="L1475" s="91" t="s">
        <v>25</v>
      </c>
      <c r="M1475" s="90">
        <v>48500</v>
      </c>
      <c r="N1475" s="90">
        <v>49400</v>
      </c>
      <c r="O1475" s="90">
        <v>47800</v>
      </c>
      <c r="P1475" s="90">
        <v>46300</v>
      </c>
      <c r="Q1475" s="90">
        <v>45200</v>
      </c>
      <c r="R1475" s="90">
        <v>45300</v>
      </c>
      <c r="S1475" s="90">
        <v>45900</v>
      </c>
      <c r="T1475" s="90">
        <v>47600</v>
      </c>
      <c r="U1475" s="90">
        <v>48700</v>
      </c>
      <c r="V1475" s="90">
        <v>47500</v>
      </c>
      <c r="W1475" s="90">
        <v>50300</v>
      </c>
      <c r="X1475" s="90">
        <v>52600</v>
      </c>
      <c r="Y1475" t="str">
        <f t="shared" si="145"/>
        <v>03-2025</v>
      </c>
      <c r="Z1475">
        <f t="shared" si="146"/>
        <v>0</v>
      </c>
      <c r="AA1475" t="str">
        <f t="shared" si="147"/>
        <v>L12</v>
      </c>
      <c r="AB1475" t="str">
        <f t="shared" si="148"/>
        <v>L24</v>
      </c>
      <c r="AC1475" t="str">
        <f t="shared" si="149"/>
        <v>L36</v>
      </c>
    </row>
    <row r="1476" spans="1:29">
      <c r="A1476" t="str">
        <f t="shared" si="144"/>
        <v>03-2025</v>
      </c>
      <c r="B1476" s="265">
        <v>45742</v>
      </c>
      <c r="C1476">
        <v>48100</v>
      </c>
      <c r="D1476">
        <v>48000</v>
      </c>
      <c r="E1476">
        <v>49000</v>
      </c>
      <c r="F1476">
        <v>45500</v>
      </c>
      <c r="G1476">
        <v>50900</v>
      </c>
      <c r="H1476" t="s">
        <v>25</v>
      </c>
      <c r="I1476">
        <v>47300</v>
      </c>
      <c r="J1476">
        <v>47000</v>
      </c>
      <c r="K1476">
        <v>49500</v>
      </c>
      <c r="L1476" t="s">
        <v>25</v>
      </c>
      <c r="M1476">
        <v>48400</v>
      </c>
      <c r="N1476">
        <v>49400</v>
      </c>
      <c r="O1476">
        <v>47400</v>
      </c>
      <c r="P1476">
        <v>46400</v>
      </c>
      <c r="Q1476">
        <v>45000</v>
      </c>
      <c r="R1476">
        <v>45200</v>
      </c>
      <c r="S1476">
        <v>45900</v>
      </c>
      <c r="T1476">
        <v>47600</v>
      </c>
      <c r="U1476">
        <v>48500</v>
      </c>
      <c r="V1476">
        <v>47500</v>
      </c>
      <c r="W1476">
        <v>50300</v>
      </c>
      <c r="X1476">
        <v>52600</v>
      </c>
      <c r="Y1476" t="str">
        <f t="shared" si="145"/>
        <v>03-2025</v>
      </c>
      <c r="Z1476">
        <f t="shared" si="146"/>
        <v>0</v>
      </c>
      <c r="AA1476" t="str">
        <f t="shared" si="147"/>
        <v>L12</v>
      </c>
      <c r="AB1476" t="str">
        <f t="shared" si="148"/>
        <v>L24</v>
      </c>
      <c r="AC1476" t="str">
        <f t="shared" si="149"/>
        <v>L36</v>
      </c>
    </row>
    <row r="1477" spans="1:29">
      <c r="A1477" t="str">
        <f t="shared" si="144"/>
        <v>03-2025</v>
      </c>
      <c r="B1477" s="265">
        <v>45743</v>
      </c>
      <c r="C1477">
        <v>48000</v>
      </c>
      <c r="D1477">
        <v>48000</v>
      </c>
      <c r="E1477">
        <v>49000</v>
      </c>
      <c r="F1477">
        <v>45300</v>
      </c>
      <c r="G1477">
        <v>50900</v>
      </c>
      <c r="H1477" t="s">
        <v>25</v>
      </c>
      <c r="I1477">
        <v>47500</v>
      </c>
      <c r="J1477">
        <v>47100</v>
      </c>
      <c r="K1477">
        <v>49500</v>
      </c>
      <c r="L1477" t="s">
        <v>25</v>
      </c>
      <c r="M1477">
        <v>48400</v>
      </c>
      <c r="N1477">
        <v>49400</v>
      </c>
      <c r="O1477">
        <v>47500</v>
      </c>
      <c r="P1477">
        <v>46400</v>
      </c>
      <c r="Q1477">
        <v>44900</v>
      </c>
      <c r="R1477">
        <v>45200</v>
      </c>
      <c r="S1477">
        <v>45600</v>
      </c>
      <c r="T1477">
        <v>47400</v>
      </c>
      <c r="U1477">
        <v>48500</v>
      </c>
      <c r="V1477">
        <v>47500</v>
      </c>
      <c r="W1477">
        <v>50000</v>
      </c>
      <c r="X1477">
        <v>52600</v>
      </c>
      <c r="Y1477" t="str">
        <f t="shared" si="145"/>
        <v>03-2025</v>
      </c>
      <c r="Z1477">
        <f t="shared" si="146"/>
        <v>0</v>
      </c>
      <c r="AA1477" t="str">
        <f t="shared" si="147"/>
        <v>L12</v>
      </c>
      <c r="AB1477" t="str">
        <f t="shared" si="148"/>
        <v>L24</v>
      </c>
      <c r="AC1477" t="str">
        <f t="shared" si="149"/>
        <v>L36</v>
      </c>
    </row>
    <row r="1478" spans="1:29">
      <c r="A1478" t="str">
        <f t="shared" si="144"/>
        <v>03-2025</v>
      </c>
      <c r="B1478" s="93">
        <v>45744</v>
      </c>
      <c r="C1478" s="90">
        <v>48000</v>
      </c>
      <c r="D1478" s="90">
        <v>48000</v>
      </c>
      <c r="E1478" s="90">
        <v>48800</v>
      </c>
      <c r="F1478" s="90">
        <v>45100</v>
      </c>
      <c r="G1478" s="90">
        <v>50800</v>
      </c>
      <c r="H1478" s="91" t="s">
        <v>25</v>
      </c>
      <c r="I1478" s="90">
        <v>47200</v>
      </c>
      <c r="J1478" s="90">
        <v>47000</v>
      </c>
      <c r="K1478" s="90">
        <v>49300</v>
      </c>
      <c r="L1478" s="91" t="s">
        <v>25</v>
      </c>
      <c r="M1478" s="90">
        <v>48100</v>
      </c>
      <c r="N1478" s="90">
        <v>49300</v>
      </c>
      <c r="O1478" s="90">
        <v>47300</v>
      </c>
      <c r="P1478" s="90">
        <v>46300</v>
      </c>
      <c r="Q1478" s="90">
        <v>44700</v>
      </c>
      <c r="R1478" s="90">
        <v>44800</v>
      </c>
      <c r="S1478" s="90">
        <v>45500</v>
      </c>
      <c r="T1478" s="90">
        <v>47200</v>
      </c>
      <c r="U1478" s="90">
        <v>48300</v>
      </c>
      <c r="V1478" s="90">
        <v>48000</v>
      </c>
      <c r="W1478" s="90">
        <v>49800</v>
      </c>
      <c r="X1478" s="90">
        <v>52600</v>
      </c>
      <c r="Y1478" t="str">
        <f t="shared" si="145"/>
        <v>03-2025</v>
      </c>
      <c r="Z1478">
        <f t="shared" si="146"/>
        <v>0</v>
      </c>
      <c r="AA1478" t="str">
        <f t="shared" si="147"/>
        <v>L12</v>
      </c>
      <c r="AB1478" t="str">
        <f t="shared" si="148"/>
        <v>L24</v>
      </c>
      <c r="AC1478" t="str">
        <f t="shared" si="149"/>
        <v>L36</v>
      </c>
    </row>
    <row r="1479" spans="1:29">
      <c r="A1479" t="str">
        <f t="shared" si="144"/>
        <v>03-2025</v>
      </c>
      <c r="B1479" s="265">
        <v>45745</v>
      </c>
      <c r="C1479">
        <v>48000</v>
      </c>
      <c r="D1479">
        <v>48000</v>
      </c>
      <c r="E1479">
        <v>48900</v>
      </c>
      <c r="F1479">
        <v>45200</v>
      </c>
      <c r="G1479">
        <v>50800</v>
      </c>
      <c r="H1479" t="s">
        <v>25</v>
      </c>
      <c r="I1479">
        <v>47200</v>
      </c>
      <c r="J1479">
        <v>47100</v>
      </c>
      <c r="K1479">
        <v>49300</v>
      </c>
      <c r="L1479" t="s">
        <v>25</v>
      </c>
      <c r="M1479">
        <v>48100</v>
      </c>
      <c r="N1479">
        <v>49300</v>
      </c>
      <c r="O1479">
        <v>47200</v>
      </c>
      <c r="P1479">
        <v>46000</v>
      </c>
      <c r="Q1479">
        <v>44700</v>
      </c>
      <c r="R1479">
        <v>44800</v>
      </c>
      <c r="S1479">
        <v>45500</v>
      </c>
      <c r="T1479">
        <v>47300</v>
      </c>
      <c r="U1479">
        <v>48200</v>
      </c>
      <c r="V1479">
        <v>48500</v>
      </c>
      <c r="W1479">
        <v>49800</v>
      </c>
      <c r="X1479">
        <v>52600</v>
      </c>
      <c r="Y1479" t="str">
        <f t="shared" si="145"/>
        <v>03-2025</v>
      </c>
      <c r="Z1479">
        <f t="shared" si="146"/>
        <v>0</v>
      </c>
      <c r="AA1479" t="str">
        <f t="shared" si="147"/>
        <v>L12</v>
      </c>
      <c r="AB1479" t="str">
        <f t="shared" si="148"/>
        <v>L24</v>
      </c>
      <c r="AC1479" t="str">
        <f t="shared" si="149"/>
        <v>L36</v>
      </c>
    </row>
    <row r="1480" spans="1:29">
      <c r="A1480" t="str">
        <f t="shared" si="144"/>
        <v>03-2025</v>
      </c>
      <c r="B1480" s="93">
        <v>45746</v>
      </c>
      <c r="C1480" s="90" t="s">
        <v>24</v>
      </c>
      <c r="D1480" s="90" t="s">
        <v>24</v>
      </c>
      <c r="E1480" s="90" t="s">
        <v>24</v>
      </c>
      <c r="F1480" s="90" t="s">
        <v>24</v>
      </c>
      <c r="G1480" s="90" t="s">
        <v>24</v>
      </c>
      <c r="H1480" s="90" t="s">
        <v>24</v>
      </c>
      <c r="I1480" s="90" t="s">
        <v>24</v>
      </c>
      <c r="J1480" s="90" t="s">
        <v>24</v>
      </c>
      <c r="K1480" s="90" t="s">
        <v>24</v>
      </c>
      <c r="L1480" s="90" t="s">
        <v>24</v>
      </c>
      <c r="M1480" s="90" t="s">
        <v>24</v>
      </c>
      <c r="N1480" s="90" t="s">
        <v>24</v>
      </c>
      <c r="O1480" s="90" t="s">
        <v>24</v>
      </c>
      <c r="P1480" s="90" t="s">
        <v>24</v>
      </c>
      <c r="Q1480" s="90" t="s">
        <v>24</v>
      </c>
      <c r="R1480" s="90" t="s">
        <v>24</v>
      </c>
      <c r="S1480" s="90" t="s">
        <v>24</v>
      </c>
      <c r="T1480" s="90" t="s">
        <v>24</v>
      </c>
      <c r="U1480" s="90" t="s">
        <v>24</v>
      </c>
      <c r="V1480" s="90" t="s">
        <v>24</v>
      </c>
      <c r="W1480" s="90" t="s">
        <v>24</v>
      </c>
      <c r="X1480" s="90" t="s">
        <v>24</v>
      </c>
      <c r="Y1480" t="str">
        <f t="shared" si="145"/>
        <v>03-2025</v>
      </c>
      <c r="Z1480">
        <f t="shared" si="146"/>
        <v>0</v>
      </c>
      <c r="AA1480" t="str">
        <f t="shared" si="147"/>
        <v>L12</v>
      </c>
      <c r="AB1480" t="str">
        <f t="shared" si="148"/>
        <v>L24</v>
      </c>
      <c r="AC1480" t="str">
        <f t="shared" si="149"/>
        <v>L36</v>
      </c>
    </row>
    <row r="1481" spans="1:29" s="273" customFormat="1">
      <c r="A1481" t="str">
        <f t="shared" si="144"/>
        <v>03-2025</v>
      </c>
      <c r="B1481" s="275">
        <v>45747</v>
      </c>
      <c r="C1481" s="276">
        <v>48200</v>
      </c>
      <c r="D1481" s="276">
        <v>48000</v>
      </c>
      <c r="E1481" s="276">
        <v>49100</v>
      </c>
      <c r="F1481" s="276">
        <v>45700</v>
      </c>
      <c r="G1481" s="276">
        <v>51200</v>
      </c>
      <c r="H1481" s="277" t="s">
        <v>25</v>
      </c>
      <c r="I1481" s="276">
        <v>47500</v>
      </c>
      <c r="J1481" s="276">
        <v>47400</v>
      </c>
      <c r="K1481" s="276">
        <v>49500</v>
      </c>
      <c r="L1481" s="277" t="s">
        <v>25</v>
      </c>
      <c r="M1481" s="276">
        <v>48300</v>
      </c>
      <c r="N1481" s="276">
        <v>49500</v>
      </c>
      <c r="O1481" s="276">
        <v>47700</v>
      </c>
      <c r="P1481" s="276">
        <v>46000</v>
      </c>
      <c r="Q1481" s="276">
        <v>44900</v>
      </c>
      <c r="R1481" s="276">
        <v>45200</v>
      </c>
      <c r="S1481" s="276">
        <v>45600</v>
      </c>
      <c r="T1481" s="276">
        <v>47800</v>
      </c>
      <c r="U1481" s="276">
        <v>48200</v>
      </c>
      <c r="V1481" s="276">
        <v>48500</v>
      </c>
      <c r="W1481" s="276">
        <v>49800</v>
      </c>
      <c r="X1481" s="276">
        <v>52600</v>
      </c>
      <c r="Y1481" t="str">
        <f t="shared" si="145"/>
        <v>03-2025</v>
      </c>
      <c r="Z1481">
        <f t="shared" si="146"/>
        <v>0</v>
      </c>
      <c r="AA1481" t="str">
        <f t="shared" si="147"/>
        <v>L12</v>
      </c>
      <c r="AB1481" t="str">
        <f t="shared" si="148"/>
        <v>L24</v>
      </c>
      <c r="AC1481" t="str">
        <f t="shared" si="149"/>
        <v>L36</v>
      </c>
    </row>
    <row r="1482" spans="1:29">
      <c r="A1482" t="str">
        <f t="shared" si="144"/>
        <v>04-2025</v>
      </c>
      <c r="B1482" s="93">
        <v>45748</v>
      </c>
      <c r="C1482" s="90">
        <v>48500</v>
      </c>
      <c r="D1482" s="90">
        <v>48500</v>
      </c>
      <c r="E1482" s="90">
        <v>49500</v>
      </c>
      <c r="F1482" s="90">
        <v>46000</v>
      </c>
      <c r="G1482" s="90">
        <v>51200</v>
      </c>
      <c r="H1482" s="91" t="s">
        <v>25</v>
      </c>
      <c r="I1482" s="90">
        <v>47700</v>
      </c>
      <c r="J1482" s="90">
        <v>47800</v>
      </c>
      <c r="K1482" s="90">
        <v>49500</v>
      </c>
      <c r="L1482" s="91" t="s">
        <v>25</v>
      </c>
      <c r="M1482" s="90">
        <v>48900</v>
      </c>
      <c r="N1482" s="90">
        <v>49500</v>
      </c>
      <c r="O1482" s="90">
        <v>48400</v>
      </c>
      <c r="P1482" s="90">
        <v>46700</v>
      </c>
      <c r="Q1482" s="90">
        <v>45800</v>
      </c>
      <c r="R1482" s="90">
        <v>45700</v>
      </c>
      <c r="S1482" s="90">
        <v>46000</v>
      </c>
      <c r="T1482" s="90">
        <v>48100</v>
      </c>
      <c r="U1482" s="90">
        <v>49000</v>
      </c>
      <c r="V1482" s="90">
        <v>49000</v>
      </c>
      <c r="W1482" s="90">
        <v>50500</v>
      </c>
      <c r="X1482" s="90">
        <v>53300</v>
      </c>
      <c r="Y1482" t="str">
        <f t="shared" si="145"/>
        <v>04-2025</v>
      </c>
      <c r="Z1482" t="str">
        <f t="shared" si="146"/>
        <v>L6</v>
      </c>
      <c r="AA1482" t="str">
        <f t="shared" si="147"/>
        <v>L12</v>
      </c>
      <c r="AB1482" t="str">
        <f t="shared" si="148"/>
        <v>L24</v>
      </c>
      <c r="AC1482" t="str">
        <f t="shared" si="149"/>
        <v>L36</v>
      </c>
    </row>
    <row r="1483" spans="1:29">
      <c r="A1483" t="str">
        <f t="shared" si="144"/>
        <v>04-2025</v>
      </c>
      <c r="B1483" s="93">
        <v>45749</v>
      </c>
      <c r="C1483" s="90">
        <v>48700</v>
      </c>
      <c r="D1483" s="90">
        <v>48700</v>
      </c>
      <c r="E1483" s="90">
        <v>49300</v>
      </c>
      <c r="F1483" s="90">
        <v>46300</v>
      </c>
      <c r="G1483" s="90">
        <v>51200</v>
      </c>
      <c r="H1483" s="91" t="s">
        <v>25</v>
      </c>
      <c r="I1483" s="90">
        <v>47500</v>
      </c>
      <c r="J1483" s="90">
        <v>47700</v>
      </c>
      <c r="K1483" s="90">
        <v>49600</v>
      </c>
      <c r="L1483" s="91" t="s">
        <v>25</v>
      </c>
      <c r="M1483" s="90">
        <v>49000</v>
      </c>
      <c r="N1483" s="90">
        <v>49500</v>
      </c>
      <c r="O1483" s="90">
        <v>48300</v>
      </c>
      <c r="P1483" s="90">
        <v>47000</v>
      </c>
      <c r="Q1483" s="90">
        <v>45600</v>
      </c>
      <c r="R1483" s="90">
        <v>45800</v>
      </c>
      <c r="S1483" s="90">
        <v>46200</v>
      </c>
      <c r="T1483" s="90">
        <v>48400</v>
      </c>
      <c r="U1483" s="90">
        <v>49000</v>
      </c>
      <c r="V1483" s="90">
        <v>49000</v>
      </c>
      <c r="W1483" s="90">
        <v>50500</v>
      </c>
      <c r="X1483" s="90">
        <v>53300</v>
      </c>
      <c r="Y1483" t="str">
        <f t="shared" si="145"/>
        <v>04-2025</v>
      </c>
      <c r="Z1483" t="str">
        <f t="shared" si="146"/>
        <v>L6</v>
      </c>
      <c r="AA1483" t="str">
        <f t="shared" si="147"/>
        <v>L12</v>
      </c>
      <c r="AB1483" t="str">
        <f t="shared" si="148"/>
        <v>L24</v>
      </c>
      <c r="AC1483" t="str">
        <f t="shared" si="149"/>
        <v>L36</v>
      </c>
    </row>
    <row r="1484" spans="1:29">
      <c r="A1484" t="str">
        <f t="shared" si="144"/>
        <v>04-2025</v>
      </c>
      <c r="B1484" s="265">
        <v>45750</v>
      </c>
      <c r="C1484">
        <v>48700</v>
      </c>
      <c r="D1484">
        <v>48700</v>
      </c>
      <c r="E1484">
        <v>49800</v>
      </c>
      <c r="F1484">
        <v>46600</v>
      </c>
      <c r="G1484">
        <v>51400</v>
      </c>
      <c r="H1484" t="s">
        <v>25</v>
      </c>
      <c r="I1484">
        <v>47500</v>
      </c>
      <c r="J1484">
        <v>48000</v>
      </c>
      <c r="K1484">
        <v>49900</v>
      </c>
      <c r="L1484" t="s">
        <v>25</v>
      </c>
      <c r="M1484">
        <v>49300</v>
      </c>
      <c r="N1484">
        <v>49600</v>
      </c>
      <c r="O1484">
        <v>48800</v>
      </c>
      <c r="P1484">
        <v>47500</v>
      </c>
      <c r="Q1484">
        <v>46200</v>
      </c>
      <c r="R1484">
        <v>46400</v>
      </c>
      <c r="S1484">
        <v>46600</v>
      </c>
      <c r="T1484">
        <v>48700</v>
      </c>
      <c r="U1484">
        <v>49500</v>
      </c>
      <c r="V1484">
        <v>49700</v>
      </c>
      <c r="W1484">
        <v>50500</v>
      </c>
      <c r="X1484">
        <v>53300</v>
      </c>
      <c r="Y1484" t="str">
        <f t="shared" si="145"/>
        <v>04-2025</v>
      </c>
      <c r="Z1484" t="str">
        <f t="shared" si="146"/>
        <v>L6</v>
      </c>
      <c r="AA1484" t="str">
        <f t="shared" si="147"/>
        <v>L12</v>
      </c>
      <c r="AB1484" t="str">
        <f t="shared" si="148"/>
        <v>L24</v>
      </c>
      <c r="AC1484" t="str">
        <f t="shared" si="149"/>
        <v>L36</v>
      </c>
    </row>
    <row r="1485" spans="1:29">
      <c r="A1485" t="str">
        <f t="shared" si="144"/>
        <v>04-2025</v>
      </c>
      <c r="B1485" s="265">
        <v>45751</v>
      </c>
      <c r="C1485">
        <v>48700</v>
      </c>
      <c r="D1485">
        <v>48700</v>
      </c>
      <c r="E1485">
        <v>50200</v>
      </c>
      <c r="F1485">
        <v>46700</v>
      </c>
      <c r="G1485">
        <v>51400</v>
      </c>
      <c r="H1485" t="s">
        <v>25</v>
      </c>
      <c r="I1485">
        <v>47500</v>
      </c>
      <c r="J1485">
        <v>48100</v>
      </c>
      <c r="K1485">
        <v>49900</v>
      </c>
      <c r="L1485" t="s">
        <v>25</v>
      </c>
      <c r="M1485">
        <v>49300</v>
      </c>
      <c r="N1485">
        <v>49600</v>
      </c>
      <c r="O1485">
        <v>48800</v>
      </c>
      <c r="P1485">
        <v>47800</v>
      </c>
      <c r="Q1485">
        <v>46400</v>
      </c>
      <c r="R1485">
        <v>46500</v>
      </c>
      <c r="S1485">
        <v>46700</v>
      </c>
      <c r="T1485">
        <v>48800</v>
      </c>
      <c r="U1485">
        <v>49600</v>
      </c>
      <c r="V1485">
        <v>50000</v>
      </c>
      <c r="W1485">
        <v>50800</v>
      </c>
      <c r="X1485">
        <v>53300</v>
      </c>
      <c r="Y1485" t="str">
        <f t="shared" si="145"/>
        <v>04-2025</v>
      </c>
      <c r="Z1485" t="str">
        <f t="shared" si="146"/>
        <v>L6</v>
      </c>
      <c r="AA1485" t="str">
        <f t="shared" si="147"/>
        <v>L12</v>
      </c>
      <c r="AB1485" t="str">
        <f t="shared" si="148"/>
        <v>L24</v>
      </c>
      <c r="AC1485" t="str">
        <f t="shared" si="149"/>
        <v>L36</v>
      </c>
    </row>
    <row r="1486" spans="1:29">
      <c r="A1486" t="str">
        <f t="shared" si="144"/>
        <v>04-2025</v>
      </c>
      <c r="B1486" s="265">
        <v>45752</v>
      </c>
      <c r="C1486">
        <v>48700</v>
      </c>
      <c r="D1486">
        <v>48700</v>
      </c>
      <c r="E1486">
        <v>49800</v>
      </c>
      <c r="F1486">
        <v>46300</v>
      </c>
      <c r="G1486">
        <v>51200</v>
      </c>
      <c r="H1486" t="s">
        <v>25</v>
      </c>
      <c r="I1486">
        <v>47300</v>
      </c>
      <c r="J1486">
        <v>47800</v>
      </c>
      <c r="K1486">
        <v>49800</v>
      </c>
      <c r="L1486" t="s">
        <v>25</v>
      </c>
      <c r="M1486">
        <v>49100</v>
      </c>
      <c r="N1486">
        <v>49500</v>
      </c>
      <c r="O1486">
        <v>48600</v>
      </c>
      <c r="P1486">
        <v>47800</v>
      </c>
      <c r="Q1486">
        <v>46000</v>
      </c>
      <c r="R1486">
        <v>46200</v>
      </c>
      <c r="S1486">
        <v>46700</v>
      </c>
      <c r="T1486">
        <v>48400</v>
      </c>
      <c r="U1486">
        <v>49500</v>
      </c>
      <c r="V1486">
        <v>50000</v>
      </c>
      <c r="W1486">
        <v>50800</v>
      </c>
      <c r="X1486">
        <v>53300</v>
      </c>
      <c r="Y1486" t="str">
        <f t="shared" si="145"/>
        <v>04-2025</v>
      </c>
      <c r="Z1486" t="str">
        <f t="shared" si="146"/>
        <v>L6</v>
      </c>
      <c r="AA1486" t="str">
        <f t="shared" si="147"/>
        <v>L12</v>
      </c>
      <c r="AB1486" t="str">
        <f t="shared" si="148"/>
        <v>L24</v>
      </c>
      <c r="AC1486" t="str">
        <f t="shared" si="149"/>
        <v>L36</v>
      </c>
    </row>
    <row r="1487" spans="1:29">
      <c r="A1487" t="str">
        <f t="shared" si="144"/>
        <v>04-2025</v>
      </c>
      <c r="B1487" s="265">
        <v>45753</v>
      </c>
      <c r="C1487" t="s">
        <v>24</v>
      </c>
      <c r="D1487" t="s">
        <v>24</v>
      </c>
      <c r="E1487" t="s">
        <v>24</v>
      </c>
      <c r="F1487" t="s">
        <v>24</v>
      </c>
      <c r="G1487" t="s">
        <v>24</v>
      </c>
      <c r="H1487" t="s">
        <v>24</v>
      </c>
      <c r="I1487" t="s">
        <v>24</v>
      </c>
      <c r="J1487" t="s">
        <v>24</v>
      </c>
      <c r="K1487" t="s">
        <v>24</v>
      </c>
      <c r="L1487" t="s">
        <v>24</v>
      </c>
      <c r="M1487" t="s">
        <v>24</v>
      </c>
      <c r="N1487" t="s">
        <v>24</v>
      </c>
      <c r="O1487" t="s">
        <v>24</v>
      </c>
      <c r="P1487" t="s">
        <v>24</v>
      </c>
      <c r="Q1487" t="s">
        <v>24</v>
      </c>
      <c r="R1487" t="s">
        <v>24</v>
      </c>
      <c r="S1487" t="s">
        <v>24</v>
      </c>
      <c r="T1487" t="s">
        <v>24</v>
      </c>
      <c r="U1487" t="s">
        <v>24</v>
      </c>
      <c r="V1487" t="s">
        <v>24</v>
      </c>
      <c r="W1487" t="s">
        <v>24</v>
      </c>
      <c r="X1487" t="s">
        <v>24</v>
      </c>
      <c r="Y1487" t="str">
        <f t="shared" si="145"/>
        <v>04-2025</v>
      </c>
      <c r="Z1487" t="str">
        <f t="shared" si="146"/>
        <v>L6</v>
      </c>
      <c r="AA1487" t="str">
        <f t="shared" si="147"/>
        <v>L12</v>
      </c>
      <c r="AB1487" t="str">
        <f t="shared" si="148"/>
        <v>L24</v>
      </c>
      <c r="AC1487" t="str">
        <f t="shared" si="149"/>
        <v>L36</v>
      </c>
    </row>
    <row r="1488" spans="1:29">
      <c r="A1488" t="str">
        <f t="shared" si="144"/>
        <v>04-2025</v>
      </c>
      <c r="B1488" s="265">
        <v>45754</v>
      </c>
      <c r="C1488">
        <v>48300</v>
      </c>
      <c r="D1488">
        <v>48700</v>
      </c>
      <c r="E1488">
        <v>49000</v>
      </c>
      <c r="F1488">
        <v>45800</v>
      </c>
      <c r="G1488">
        <v>51200</v>
      </c>
      <c r="H1488" t="s">
        <v>25</v>
      </c>
      <c r="I1488">
        <v>47000</v>
      </c>
      <c r="J1488">
        <v>47300</v>
      </c>
      <c r="K1488">
        <v>49500</v>
      </c>
      <c r="L1488" t="s">
        <v>25</v>
      </c>
      <c r="M1488">
        <v>48700</v>
      </c>
      <c r="N1488">
        <v>49400</v>
      </c>
      <c r="O1488">
        <v>48000</v>
      </c>
      <c r="P1488">
        <v>47300</v>
      </c>
      <c r="Q1488">
        <v>45500</v>
      </c>
      <c r="R1488">
        <v>45700</v>
      </c>
      <c r="S1488">
        <v>46200</v>
      </c>
      <c r="T1488">
        <v>47900</v>
      </c>
      <c r="U1488">
        <v>49300</v>
      </c>
      <c r="V1488">
        <v>50000</v>
      </c>
      <c r="W1488">
        <v>50200</v>
      </c>
      <c r="X1488">
        <v>53300</v>
      </c>
      <c r="Y1488" t="str">
        <f t="shared" si="145"/>
        <v>04-2025</v>
      </c>
      <c r="Z1488" t="str">
        <f t="shared" si="146"/>
        <v>L6</v>
      </c>
      <c r="AA1488" t="str">
        <f t="shared" si="147"/>
        <v>L12</v>
      </c>
      <c r="AB1488" t="str">
        <f t="shared" si="148"/>
        <v>L24</v>
      </c>
      <c r="AC1488" t="str">
        <f t="shared" si="149"/>
        <v>L36</v>
      </c>
    </row>
    <row r="1489" spans="1:29">
      <c r="A1489" t="str">
        <f t="shared" si="144"/>
        <v>04-2025</v>
      </c>
      <c r="B1489" s="93">
        <v>45755</v>
      </c>
      <c r="C1489" s="90">
        <v>48000</v>
      </c>
      <c r="D1489" s="90">
        <v>48500</v>
      </c>
      <c r="E1489" s="90">
        <v>49000</v>
      </c>
      <c r="F1489" s="90">
        <v>45800</v>
      </c>
      <c r="G1489" s="90">
        <v>51100</v>
      </c>
      <c r="H1489" s="91" t="s">
        <v>25</v>
      </c>
      <c r="I1489" s="90">
        <v>47000</v>
      </c>
      <c r="J1489" s="90">
        <v>47500</v>
      </c>
      <c r="K1489" s="90">
        <v>49300</v>
      </c>
      <c r="L1489" s="91" t="s">
        <v>25</v>
      </c>
      <c r="M1489" s="90">
        <v>48600</v>
      </c>
      <c r="N1489" s="90">
        <v>49400</v>
      </c>
      <c r="O1489" s="90">
        <v>47800</v>
      </c>
      <c r="P1489" s="90">
        <v>47100</v>
      </c>
      <c r="Q1489" s="90">
        <v>45400</v>
      </c>
      <c r="R1489" s="90">
        <v>45600</v>
      </c>
      <c r="S1489" s="90">
        <v>46000</v>
      </c>
      <c r="T1489" s="90">
        <v>47900</v>
      </c>
      <c r="U1489" s="90">
        <v>49000</v>
      </c>
      <c r="V1489" s="90">
        <v>50000</v>
      </c>
      <c r="W1489" s="90">
        <v>50200</v>
      </c>
      <c r="X1489" s="90">
        <v>53300</v>
      </c>
      <c r="Y1489" t="str">
        <f t="shared" si="145"/>
        <v>04-2025</v>
      </c>
      <c r="Z1489" t="str">
        <f t="shared" si="146"/>
        <v>L6</v>
      </c>
      <c r="AA1489" t="str">
        <f t="shared" si="147"/>
        <v>L12</v>
      </c>
      <c r="AB1489" t="str">
        <f t="shared" si="148"/>
        <v>L24</v>
      </c>
      <c r="AC1489" t="str">
        <f t="shared" si="149"/>
        <v>L36</v>
      </c>
    </row>
    <row r="1490" spans="1:29">
      <c r="A1490" t="str">
        <f t="shared" si="144"/>
        <v>04-2025</v>
      </c>
      <c r="B1490" s="265">
        <v>45756</v>
      </c>
      <c r="C1490">
        <v>48000</v>
      </c>
      <c r="D1490">
        <v>48500</v>
      </c>
      <c r="E1490">
        <v>49200</v>
      </c>
      <c r="F1490">
        <v>46000</v>
      </c>
      <c r="G1490">
        <v>50800</v>
      </c>
      <c r="H1490" t="s">
        <v>25</v>
      </c>
      <c r="I1490">
        <v>47200</v>
      </c>
      <c r="J1490">
        <v>47700</v>
      </c>
      <c r="K1490">
        <v>49300</v>
      </c>
      <c r="L1490" t="s">
        <v>25</v>
      </c>
      <c r="M1490">
        <v>48800</v>
      </c>
      <c r="N1490">
        <v>49400</v>
      </c>
      <c r="O1490">
        <v>48200</v>
      </c>
      <c r="P1490">
        <v>47300</v>
      </c>
      <c r="Q1490">
        <v>45900</v>
      </c>
      <c r="R1490">
        <v>45800</v>
      </c>
      <c r="S1490">
        <v>46200</v>
      </c>
      <c r="T1490">
        <v>48100</v>
      </c>
      <c r="U1490">
        <v>49000</v>
      </c>
      <c r="V1490">
        <v>50500</v>
      </c>
      <c r="W1490">
        <v>50300</v>
      </c>
      <c r="X1490">
        <v>53300</v>
      </c>
      <c r="Y1490" t="str">
        <f t="shared" si="145"/>
        <v>04-2025</v>
      </c>
      <c r="Z1490" t="str">
        <f t="shared" si="146"/>
        <v>L6</v>
      </c>
      <c r="AA1490" t="str">
        <f t="shared" si="147"/>
        <v>L12</v>
      </c>
      <c r="AB1490" t="str">
        <f t="shared" si="148"/>
        <v>L24</v>
      </c>
      <c r="AC1490" t="str">
        <f t="shared" si="149"/>
        <v>L36</v>
      </c>
    </row>
    <row r="1491" spans="1:29">
      <c r="A1491" t="str">
        <f t="shared" si="144"/>
        <v>04-2025</v>
      </c>
      <c r="B1491" s="265">
        <v>45757</v>
      </c>
      <c r="C1491">
        <v>48200</v>
      </c>
      <c r="D1491">
        <v>48700</v>
      </c>
      <c r="E1491">
        <v>49400</v>
      </c>
      <c r="F1491">
        <v>46200</v>
      </c>
      <c r="G1491">
        <v>50800</v>
      </c>
      <c r="H1491" t="s">
        <v>25</v>
      </c>
      <c r="I1491">
        <v>47300</v>
      </c>
      <c r="J1491">
        <v>47900</v>
      </c>
      <c r="K1491">
        <v>49300</v>
      </c>
      <c r="L1491" t="s">
        <v>25</v>
      </c>
      <c r="M1491">
        <v>48800</v>
      </c>
      <c r="N1491">
        <v>49400</v>
      </c>
      <c r="O1491">
        <v>48200</v>
      </c>
      <c r="P1491">
        <v>47300</v>
      </c>
      <c r="Q1491">
        <v>45900</v>
      </c>
      <c r="R1491">
        <v>45900</v>
      </c>
      <c r="S1491">
        <v>46200</v>
      </c>
      <c r="T1491">
        <v>48300</v>
      </c>
      <c r="U1491">
        <v>49300</v>
      </c>
      <c r="V1491">
        <v>51000</v>
      </c>
      <c r="W1491">
        <v>50300</v>
      </c>
      <c r="X1491">
        <v>53300</v>
      </c>
      <c r="Y1491" t="str">
        <f t="shared" si="145"/>
        <v>04-2025</v>
      </c>
      <c r="Z1491" t="str">
        <f t="shared" si="146"/>
        <v>L6</v>
      </c>
      <c r="AA1491" t="str">
        <f t="shared" si="147"/>
        <v>L12</v>
      </c>
      <c r="AB1491" t="str">
        <f t="shared" si="148"/>
        <v>L24</v>
      </c>
      <c r="AC1491" t="str">
        <f t="shared" si="149"/>
        <v>L36</v>
      </c>
    </row>
    <row r="1492" spans="1:29">
      <c r="A1492" t="str">
        <f t="shared" si="144"/>
        <v>04-2025</v>
      </c>
      <c r="B1492" s="265">
        <v>45758</v>
      </c>
      <c r="C1492">
        <v>48600</v>
      </c>
      <c r="D1492">
        <v>48700</v>
      </c>
      <c r="E1492">
        <v>49500</v>
      </c>
      <c r="F1492">
        <v>46600</v>
      </c>
      <c r="G1492">
        <v>51000</v>
      </c>
      <c r="H1492" t="s">
        <v>25</v>
      </c>
      <c r="I1492">
        <v>47300</v>
      </c>
      <c r="J1492">
        <v>47900</v>
      </c>
      <c r="K1492">
        <v>49700</v>
      </c>
      <c r="L1492" t="s">
        <v>25</v>
      </c>
      <c r="M1492">
        <v>48900</v>
      </c>
      <c r="N1492">
        <v>49400</v>
      </c>
      <c r="O1492">
        <v>48500</v>
      </c>
      <c r="P1492">
        <v>47300</v>
      </c>
      <c r="Q1492">
        <v>46000</v>
      </c>
      <c r="R1492">
        <v>46100</v>
      </c>
      <c r="S1492">
        <v>46300</v>
      </c>
      <c r="T1492">
        <v>48700</v>
      </c>
      <c r="U1492">
        <v>49300</v>
      </c>
      <c r="V1492">
        <v>51500</v>
      </c>
      <c r="W1492">
        <v>50400</v>
      </c>
      <c r="X1492">
        <v>53300</v>
      </c>
      <c r="Y1492" t="str">
        <f t="shared" si="145"/>
        <v>04-2025</v>
      </c>
      <c r="Z1492" t="str">
        <f t="shared" si="146"/>
        <v>L6</v>
      </c>
      <c r="AA1492" t="str">
        <f t="shared" si="147"/>
        <v>L12</v>
      </c>
      <c r="AB1492" t="str">
        <f t="shared" si="148"/>
        <v>L24</v>
      </c>
      <c r="AC1492" t="str">
        <f t="shared" si="149"/>
        <v>L36</v>
      </c>
    </row>
    <row r="1493" spans="1:29">
      <c r="A1493" t="str">
        <f t="shared" si="144"/>
        <v>04-2025</v>
      </c>
      <c r="B1493" s="265">
        <v>45759</v>
      </c>
      <c r="C1493">
        <v>48600</v>
      </c>
      <c r="D1493">
        <v>48700</v>
      </c>
      <c r="E1493">
        <v>49500</v>
      </c>
      <c r="F1493">
        <v>46400</v>
      </c>
      <c r="G1493">
        <v>50800</v>
      </c>
      <c r="H1493" t="s">
        <v>25</v>
      </c>
      <c r="I1493">
        <v>47300</v>
      </c>
      <c r="J1493">
        <v>47700</v>
      </c>
      <c r="K1493">
        <v>49700</v>
      </c>
      <c r="L1493" t="s">
        <v>25</v>
      </c>
      <c r="M1493">
        <v>48900</v>
      </c>
      <c r="N1493">
        <v>49400</v>
      </c>
      <c r="O1493">
        <v>48400</v>
      </c>
      <c r="P1493">
        <v>47100</v>
      </c>
      <c r="Q1493">
        <v>45800</v>
      </c>
      <c r="R1493">
        <v>46000</v>
      </c>
      <c r="S1493">
        <v>46100</v>
      </c>
      <c r="T1493">
        <v>48500</v>
      </c>
      <c r="U1493">
        <v>49200</v>
      </c>
      <c r="V1493">
        <v>52000</v>
      </c>
      <c r="W1493">
        <v>50400</v>
      </c>
      <c r="X1493">
        <v>53300</v>
      </c>
      <c r="Y1493" t="str">
        <f t="shared" si="145"/>
        <v>04-2025</v>
      </c>
      <c r="Z1493" t="str">
        <f t="shared" si="146"/>
        <v>L6</v>
      </c>
      <c r="AA1493" t="str">
        <f t="shared" si="147"/>
        <v>L12</v>
      </c>
      <c r="AB1493" t="str">
        <f t="shared" si="148"/>
        <v>L24</v>
      </c>
      <c r="AC1493" t="str">
        <f t="shared" si="149"/>
        <v>L36</v>
      </c>
    </row>
    <row r="1494" spans="1:29">
      <c r="A1494" t="str">
        <f t="shared" ref="A1494:A1557" si="150">TEXT(B1494,"mm-YYYY")</f>
        <v>04-2025</v>
      </c>
      <c r="B1494" s="265">
        <v>45760</v>
      </c>
      <c r="C1494" t="s">
        <v>24</v>
      </c>
      <c r="D1494" t="s">
        <v>24</v>
      </c>
      <c r="E1494" t="s">
        <v>24</v>
      </c>
      <c r="F1494" t="s">
        <v>24</v>
      </c>
      <c r="G1494" t="s">
        <v>24</v>
      </c>
      <c r="H1494" t="s">
        <v>24</v>
      </c>
      <c r="I1494" t="s">
        <v>24</v>
      </c>
      <c r="J1494" t="s">
        <v>24</v>
      </c>
      <c r="K1494" t="s">
        <v>24</v>
      </c>
      <c r="L1494" t="s">
        <v>24</v>
      </c>
      <c r="M1494" t="s">
        <v>24</v>
      </c>
      <c r="N1494" t="s">
        <v>24</v>
      </c>
      <c r="O1494" t="s">
        <v>24</v>
      </c>
      <c r="P1494" t="s">
        <v>24</v>
      </c>
      <c r="Q1494" t="s">
        <v>24</v>
      </c>
      <c r="R1494" t="s">
        <v>24</v>
      </c>
      <c r="S1494" t="s">
        <v>24</v>
      </c>
      <c r="T1494" t="s">
        <v>24</v>
      </c>
      <c r="U1494" t="s">
        <v>24</v>
      </c>
      <c r="V1494" t="s">
        <v>24</v>
      </c>
      <c r="W1494" t="s">
        <v>24</v>
      </c>
      <c r="X1494" t="s">
        <v>24</v>
      </c>
      <c r="Y1494" t="str">
        <f t="shared" ref="Y1494:Y1557" si="151">TEXT(B1494,"MM-YYYY")</f>
        <v>04-2025</v>
      </c>
      <c r="Z1494" t="str">
        <f t="shared" ref="Z1494:Z1557" si="152">_xlfn.XLOOKUP(Y1494,AN:AN,AP:AP,"")</f>
        <v>L6</v>
      </c>
      <c r="AA1494" t="str">
        <f t="shared" ref="AA1494:AA1557" si="153">_xlfn.XLOOKUP(Y1494,AN:AN,AQ:AQ,"")</f>
        <v>L12</v>
      </c>
      <c r="AB1494" t="str">
        <f t="shared" ref="AB1494:AB1557" si="154">_xlfn.XLOOKUP(Y1494,AN:AN,AR:AR,"")</f>
        <v>L24</v>
      </c>
      <c r="AC1494" t="str">
        <f t="shared" ref="AC1494:AC1557" si="155">_xlfn.XLOOKUP(Y1494,AN:AN,AS:AS,"")</f>
        <v>L36</v>
      </c>
    </row>
    <row r="1495" spans="1:29">
      <c r="A1495" t="str">
        <f t="shared" si="150"/>
        <v>04-2025</v>
      </c>
      <c r="B1495" s="265">
        <v>45761</v>
      </c>
      <c r="C1495">
        <v>48200</v>
      </c>
      <c r="D1495" t="s">
        <v>25</v>
      </c>
      <c r="E1495">
        <v>48900</v>
      </c>
      <c r="F1495">
        <v>45900</v>
      </c>
      <c r="G1495">
        <v>50000</v>
      </c>
      <c r="H1495" t="s">
        <v>25</v>
      </c>
      <c r="I1495">
        <v>47000</v>
      </c>
      <c r="J1495">
        <v>47500</v>
      </c>
      <c r="K1495">
        <v>49700</v>
      </c>
      <c r="L1495" t="s">
        <v>25</v>
      </c>
      <c r="M1495">
        <v>48800</v>
      </c>
      <c r="N1495">
        <v>49400</v>
      </c>
      <c r="O1495">
        <v>47600</v>
      </c>
      <c r="P1495">
        <v>47000</v>
      </c>
      <c r="Q1495">
        <v>45600</v>
      </c>
      <c r="R1495">
        <v>45600</v>
      </c>
      <c r="S1495">
        <v>46000</v>
      </c>
      <c r="T1495">
        <v>48000</v>
      </c>
      <c r="U1495">
        <v>48800</v>
      </c>
      <c r="V1495">
        <v>52000</v>
      </c>
      <c r="W1495">
        <v>50200</v>
      </c>
      <c r="X1495">
        <v>53300</v>
      </c>
      <c r="Y1495" t="str">
        <f t="shared" si="151"/>
        <v>04-2025</v>
      </c>
      <c r="Z1495" t="str">
        <f t="shared" si="152"/>
        <v>L6</v>
      </c>
      <c r="AA1495" t="str">
        <f t="shared" si="153"/>
        <v>L12</v>
      </c>
      <c r="AB1495" t="str">
        <f t="shared" si="154"/>
        <v>L24</v>
      </c>
      <c r="AC1495" t="str">
        <f t="shared" si="155"/>
        <v>L36</v>
      </c>
    </row>
    <row r="1496" spans="1:29">
      <c r="A1496" t="str">
        <f t="shared" si="150"/>
        <v>04-2025</v>
      </c>
      <c r="B1496" s="265">
        <v>45762</v>
      </c>
      <c r="C1496">
        <v>48200</v>
      </c>
      <c r="D1496">
        <v>48700</v>
      </c>
      <c r="E1496">
        <v>48700</v>
      </c>
      <c r="F1496">
        <v>45600</v>
      </c>
      <c r="G1496">
        <v>49600</v>
      </c>
      <c r="H1496" t="s">
        <v>25</v>
      </c>
      <c r="I1496">
        <v>47000</v>
      </c>
      <c r="J1496">
        <v>47400</v>
      </c>
      <c r="K1496">
        <v>49500</v>
      </c>
      <c r="L1496" t="s">
        <v>25</v>
      </c>
      <c r="M1496">
        <v>48700</v>
      </c>
      <c r="N1496">
        <v>49300</v>
      </c>
      <c r="O1496">
        <v>47300</v>
      </c>
      <c r="P1496">
        <v>47000</v>
      </c>
      <c r="Q1496">
        <v>45400</v>
      </c>
      <c r="R1496">
        <v>45400</v>
      </c>
      <c r="S1496">
        <v>46000</v>
      </c>
      <c r="T1496">
        <v>47800</v>
      </c>
      <c r="U1496">
        <v>48700</v>
      </c>
      <c r="V1496">
        <v>52000</v>
      </c>
      <c r="W1496">
        <v>50100</v>
      </c>
      <c r="X1496">
        <v>53000</v>
      </c>
      <c r="Y1496" t="str">
        <f t="shared" si="151"/>
        <v>04-2025</v>
      </c>
      <c r="Z1496" t="str">
        <f t="shared" si="152"/>
        <v>L6</v>
      </c>
      <c r="AA1496" t="str">
        <f t="shared" si="153"/>
        <v>L12</v>
      </c>
      <c r="AB1496" t="str">
        <f t="shared" si="154"/>
        <v>L24</v>
      </c>
      <c r="AC1496" t="str">
        <f t="shared" si="155"/>
        <v>L36</v>
      </c>
    </row>
    <row r="1497" spans="1:29">
      <c r="A1497" t="str">
        <f t="shared" si="150"/>
        <v>04-2025</v>
      </c>
      <c r="B1497" s="265">
        <v>45763</v>
      </c>
      <c r="C1497">
        <v>48200</v>
      </c>
      <c r="D1497">
        <v>48700</v>
      </c>
      <c r="E1497">
        <v>48700</v>
      </c>
      <c r="F1497">
        <v>45800</v>
      </c>
      <c r="G1497">
        <v>49600</v>
      </c>
      <c r="H1497" t="s">
        <v>25</v>
      </c>
      <c r="I1497">
        <v>47000</v>
      </c>
      <c r="J1497">
        <v>47500</v>
      </c>
      <c r="K1497">
        <v>49500</v>
      </c>
      <c r="L1497" t="s">
        <v>25</v>
      </c>
      <c r="M1497">
        <v>48700</v>
      </c>
      <c r="N1497">
        <v>49400</v>
      </c>
      <c r="O1497">
        <v>47600</v>
      </c>
      <c r="P1497">
        <v>47200</v>
      </c>
      <c r="Q1497">
        <v>45500</v>
      </c>
      <c r="R1497">
        <v>45800</v>
      </c>
      <c r="S1497">
        <v>46000</v>
      </c>
      <c r="T1497">
        <v>47900</v>
      </c>
      <c r="U1497">
        <v>49000</v>
      </c>
      <c r="V1497">
        <v>52000</v>
      </c>
      <c r="W1497">
        <v>50000</v>
      </c>
      <c r="X1497">
        <v>53000</v>
      </c>
      <c r="Y1497" t="str">
        <f t="shared" si="151"/>
        <v>04-2025</v>
      </c>
      <c r="Z1497" t="str">
        <f t="shared" si="152"/>
        <v>L6</v>
      </c>
      <c r="AA1497" t="str">
        <f t="shared" si="153"/>
        <v>L12</v>
      </c>
      <c r="AB1497" t="str">
        <f t="shared" si="154"/>
        <v>L24</v>
      </c>
      <c r="AC1497" t="str">
        <f t="shared" si="155"/>
        <v>L36</v>
      </c>
    </row>
    <row r="1498" spans="1:29">
      <c r="A1498" t="str">
        <f t="shared" si="150"/>
        <v>04-2025</v>
      </c>
      <c r="B1498" s="265">
        <v>45764</v>
      </c>
      <c r="C1498">
        <v>48100</v>
      </c>
      <c r="D1498">
        <v>48700</v>
      </c>
      <c r="E1498">
        <v>48600</v>
      </c>
      <c r="F1498">
        <v>45500</v>
      </c>
      <c r="G1498">
        <v>49800</v>
      </c>
      <c r="H1498" t="s">
        <v>25</v>
      </c>
      <c r="I1498">
        <v>47000</v>
      </c>
      <c r="J1498">
        <v>47200</v>
      </c>
      <c r="K1498">
        <v>49300</v>
      </c>
      <c r="L1498" t="s">
        <v>25</v>
      </c>
      <c r="M1498">
        <v>48400</v>
      </c>
      <c r="N1498">
        <v>49300</v>
      </c>
      <c r="O1498">
        <v>47300</v>
      </c>
      <c r="P1498">
        <v>47000</v>
      </c>
      <c r="Q1498">
        <v>45100</v>
      </c>
      <c r="R1498">
        <v>45400</v>
      </c>
      <c r="S1498">
        <v>45800</v>
      </c>
      <c r="T1498">
        <v>47600</v>
      </c>
      <c r="U1498">
        <v>48600</v>
      </c>
      <c r="V1498">
        <v>52000</v>
      </c>
      <c r="W1498">
        <v>49200</v>
      </c>
      <c r="X1498">
        <v>52500</v>
      </c>
      <c r="Y1498" t="str">
        <f t="shared" si="151"/>
        <v>04-2025</v>
      </c>
      <c r="Z1498" t="str">
        <f t="shared" si="152"/>
        <v>L6</v>
      </c>
      <c r="AA1498" t="str">
        <f t="shared" si="153"/>
        <v>L12</v>
      </c>
      <c r="AB1498" t="str">
        <f t="shared" si="154"/>
        <v>L24</v>
      </c>
      <c r="AC1498" t="str">
        <f t="shared" si="155"/>
        <v>L36</v>
      </c>
    </row>
    <row r="1499" spans="1:29">
      <c r="A1499" t="str">
        <f t="shared" si="150"/>
        <v>04-2025</v>
      </c>
      <c r="B1499" s="265">
        <v>45765</v>
      </c>
      <c r="C1499">
        <v>48100</v>
      </c>
      <c r="D1499">
        <v>48700</v>
      </c>
      <c r="E1499">
        <v>48600</v>
      </c>
      <c r="F1499">
        <v>45500</v>
      </c>
      <c r="G1499">
        <v>49600</v>
      </c>
      <c r="H1499" t="s">
        <v>25</v>
      </c>
      <c r="I1499">
        <v>47000</v>
      </c>
      <c r="J1499">
        <v>47000</v>
      </c>
      <c r="K1499">
        <v>49300</v>
      </c>
      <c r="L1499" t="s">
        <v>25</v>
      </c>
      <c r="M1499">
        <v>48300</v>
      </c>
      <c r="N1499">
        <v>49300</v>
      </c>
      <c r="O1499">
        <v>47200</v>
      </c>
      <c r="P1499">
        <v>47200</v>
      </c>
      <c r="Q1499">
        <v>44900</v>
      </c>
      <c r="R1499">
        <v>45200</v>
      </c>
      <c r="S1499">
        <v>45700</v>
      </c>
      <c r="T1499">
        <v>47500</v>
      </c>
      <c r="U1499">
        <v>48500</v>
      </c>
      <c r="V1499">
        <v>52000</v>
      </c>
      <c r="W1499">
        <v>49200</v>
      </c>
      <c r="X1499">
        <v>52500</v>
      </c>
      <c r="Y1499" t="str">
        <f t="shared" si="151"/>
        <v>04-2025</v>
      </c>
      <c r="Z1499" t="str">
        <f t="shared" si="152"/>
        <v>L6</v>
      </c>
      <c r="AA1499" t="str">
        <f t="shared" si="153"/>
        <v>L12</v>
      </c>
      <c r="AB1499" t="str">
        <f t="shared" si="154"/>
        <v>L24</v>
      </c>
      <c r="AC1499" t="str">
        <f t="shared" si="155"/>
        <v>L36</v>
      </c>
    </row>
    <row r="1500" spans="1:29">
      <c r="A1500" t="str">
        <f t="shared" si="150"/>
        <v>04-2025</v>
      </c>
      <c r="B1500" s="265">
        <v>45766</v>
      </c>
      <c r="C1500">
        <v>48000</v>
      </c>
      <c r="D1500">
        <v>48500</v>
      </c>
      <c r="E1500">
        <v>48400</v>
      </c>
      <c r="F1500">
        <v>45300</v>
      </c>
      <c r="G1500">
        <v>49600</v>
      </c>
      <c r="H1500" t="s">
        <v>25</v>
      </c>
      <c r="I1500">
        <v>47000</v>
      </c>
      <c r="J1500">
        <v>46800</v>
      </c>
      <c r="K1500">
        <v>49000</v>
      </c>
      <c r="L1500" t="s">
        <v>25</v>
      </c>
      <c r="M1500">
        <v>48100</v>
      </c>
      <c r="N1500">
        <v>49300</v>
      </c>
      <c r="O1500">
        <v>46800</v>
      </c>
      <c r="P1500">
        <v>47000</v>
      </c>
      <c r="Q1500">
        <v>44500</v>
      </c>
      <c r="R1500">
        <v>44800</v>
      </c>
      <c r="S1500">
        <v>45600</v>
      </c>
      <c r="T1500">
        <v>47400</v>
      </c>
      <c r="U1500">
        <v>48200</v>
      </c>
      <c r="V1500">
        <v>51500</v>
      </c>
      <c r="W1500">
        <v>49200</v>
      </c>
      <c r="X1500">
        <v>52500</v>
      </c>
      <c r="Y1500" t="str">
        <f t="shared" si="151"/>
        <v>04-2025</v>
      </c>
      <c r="Z1500" t="str">
        <f t="shared" si="152"/>
        <v>L6</v>
      </c>
      <c r="AA1500" t="str">
        <f t="shared" si="153"/>
        <v>L12</v>
      </c>
      <c r="AB1500" t="str">
        <f t="shared" si="154"/>
        <v>L24</v>
      </c>
      <c r="AC1500" t="str">
        <f t="shared" si="155"/>
        <v>L36</v>
      </c>
    </row>
    <row r="1501" spans="1:29">
      <c r="A1501" t="str">
        <f t="shared" si="150"/>
        <v>04-2025</v>
      </c>
      <c r="B1501" s="265">
        <v>45767</v>
      </c>
      <c r="C1501" t="s">
        <v>24</v>
      </c>
      <c r="D1501" t="s">
        <v>24</v>
      </c>
      <c r="E1501" t="s">
        <v>24</v>
      </c>
      <c r="F1501" t="s">
        <v>24</v>
      </c>
      <c r="G1501" t="s">
        <v>24</v>
      </c>
      <c r="H1501" t="s">
        <v>24</v>
      </c>
      <c r="I1501" t="s">
        <v>24</v>
      </c>
      <c r="J1501" t="s">
        <v>24</v>
      </c>
      <c r="K1501" t="s">
        <v>24</v>
      </c>
      <c r="L1501" t="s">
        <v>24</v>
      </c>
      <c r="M1501" t="s">
        <v>24</v>
      </c>
      <c r="N1501" t="s">
        <v>24</v>
      </c>
      <c r="O1501" t="s">
        <v>24</v>
      </c>
      <c r="P1501" t="s">
        <v>24</v>
      </c>
      <c r="Q1501" t="s">
        <v>24</v>
      </c>
      <c r="R1501" t="s">
        <v>24</v>
      </c>
      <c r="S1501" t="s">
        <v>24</v>
      </c>
      <c r="T1501" t="s">
        <v>24</v>
      </c>
      <c r="U1501" t="s">
        <v>24</v>
      </c>
      <c r="V1501" t="s">
        <v>24</v>
      </c>
      <c r="W1501" t="s">
        <v>24</v>
      </c>
      <c r="X1501" t="s">
        <v>24</v>
      </c>
      <c r="Y1501" t="str">
        <f t="shared" si="151"/>
        <v>04-2025</v>
      </c>
      <c r="Z1501" t="str">
        <f t="shared" si="152"/>
        <v>L6</v>
      </c>
      <c r="AA1501" t="str">
        <f t="shared" si="153"/>
        <v>L12</v>
      </c>
      <c r="AB1501" t="str">
        <f t="shared" si="154"/>
        <v>L24</v>
      </c>
      <c r="AC1501" t="str">
        <f t="shared" si="155"/>
        <v>L36</v>
      </c>
    </row>
    <row r="1502" spans="1:29">
      <c r="A1502" t="str">
        <f t="shared" si="150"/>
        <v>04-2025</v>
      </c>
      <c r="B1502" s="265">
        <v>45768</v>
      </c>
      <c r="C1502">
        <v>47900</v>
      </c>
      <c r="D1502">
        <v>48500</v>
      </c>
      <c r="E1502">
        <v>47900</v>
      </c>
      <c r="F1502">
        <v>44700</v>
      </c>
      <c r="G1502">
        <v>48800</v>
      </c>
      <c r="H1502" t="s">
        <v>25</v>
      </c>
      <c r="I1502">
        <v>47000</v>
      </c>
      <c r="J1502">
        <v>46800</v>
      </c>
      <c r="K1502">
        <v>49000</v>
      </c>
      <c r="L1502" t="s">
        <v>25</v>
      </c>
      <c r="M1502">
        <v>48000</v>
      </c>
      <c r="N1502">
        <v>49300</v>
      </c>
      <c r="O1502">
        <v>46600</v>
      </c>
      <c r="P1502">
        <v>47000</v>
      </c>
      <c r="Q1502">
        <v>44600</v>
      </c>
      <c r="R1502">
        <v>44700</v>
      </c>
      <c r="S1502">
        <v>45500</v>
      </c>
      <c r="T1502">
        <v>46800</v>
      </c>
      <c r="U1502">
        <v>48000</v>
      </c>
      <c r="V1502">
        <v>51000</v>
      </c>
      <c r="W1502">
        <v>48900</v>
      </c>
      <c r="X1502">
        <v>51700</v>
      </c>
      <c r="Y1502" t="str">
        <f t="shared" si="151"/>
        <v>04-2025</v>
      </c>
      <c r="Z1502" t="str">
        <f t="shared" si="152"/>
        <v>L6</v>
      </c>
      <c r="AA1502" t="str">
        <f t="shared" si="153"/>
        <v>L12</v>
      </c>
      <c r="AB1502" t="str">
        <f t="shared" si="154"/>
        <v>L24</v>
      </c>
      <c r="AC1502" t="str">
        <f t="shared" si="155"/>
        <v>L36</v>
      </c>
    </row>
    <row r="1503" spans="1:29">
      <c r="A1503" t="str">
        <f t="shared" si="150"/>
        <v>04-2025</v>
      </c>
      <c r="B1503" s="265">
        <v>45769</v>
      </c>
      <c r="C1503">
        <v>48500</v>
      </c>
      <c r="D1503">
        <v>48700</v>
      </c>
      <c r="E1503">
        <v>48600</v>
      </c>
      <c r="F1503">
        <v>45500</v>
      </c>
      <c r="G1503">
        <v>50000</v>
      </c>
      <c r="H1503" t="s">
        <v>25</v>
      </c>
      <c r="I1503">
        <v>48000</v>
      </c>
      <c r="J1503">
        <v>47500</v>
      </c>
      <c r="K1503">
        <v>49700</v>
      </c>
      <c r="L1503" t="s">
        <v>25</v>
      </c>
      <c r="M1503">
        <v>49000</v>
      </c>
      <c r="N1503">
        <v>49600</v>
      </c>
      <c r="O1503">
        <v>47800</v>
      </c>
      <c r="P1503">
        <v>47800</v>
      </c>
      <c r="Q1503">
        <v>45100</v>
      </c>
      <c r="R1503">
        <v>45600</v>
      </c>
      <c r="S1503">
        <v>46300</v>
      </c>
      <c r="T1503">
        <v>47600</v>
      </c>
      <c r="U1503">
        <v>49000</v>
      </c>
      <c r="V1503">
        <v>51500</v>
      </c>
      <c r="W1503">
        <v>49400</v>
      </c>
      <c r="X1503">
        <v>52300</v>
      </c>
      <c r="Y1503" t="str">
        <f t="shared" si="151"/>
        <v>04-2025</v>
      </c>
      <c r="Z1503" t="str">
        <f t="shared" si="152"/>
        <v>L6</v>
      </c>
      <c r="AA1503" t="str">
        <f t="shared" si="153"/>
        <v>L12</v>
      </c>
      <c r="AB1503" t="str">
        <f t="shared" si="154"/>
        <v>L24</v>
      </c>
      <c r="AC1503" t="str">
        <f t="shared" si="155"/>
        <v>L36</v>
      </c>
    </row>
    <row r="1504" spans="1:29">
      <c r="A1504" t="str">
        <f t="shared" si="150"/>
        <v>04-2025</v>
      </c>
      <c r="B1504" s="93">
        <v>45770</v>
      </c>
      <c r="C1504" s="90">
        <v>48400</v>
      </c>
      <c r="D1504" s="90">
        <v>48800</v>
      </c>
      <c r="E1504" s="90">
        <v>48600</v>
      </c>
      <c r="F1504" s="90">
        <v>45300</v>
      </c>
      <c r="G1504" s="90">
        <v>50000</v>
      </c>
      <c r="H1504" s="91" t="s">
        <v>25</v>
      </c>
      <c r="I1504" s="90">
        <v>47500</v>
      </c>
      <c r="J1504" s="90">
        <v>47300</v>
      </c>
      <c r="K1504" s="90">
        <v>49500</v>
      </c>
      <c r="L1504" s="91" t="s">
        <v>25</v>
      </c>
      <c r="M1504" s="90">
        <v>48900</v>
      </c>
      <c r="N1504" s="90">
        <v>49400</v>
      </c>
      <c r="O1504" s="90">
        <v>47500</v>
      </c>
      <c r="P1504" s="90">
        <v>47300</v>
      </c>
      <c r="Q1504" s="90">
        <v>44700</v>
      </c>
      <c r="R1504" s="90">
        <v>45200</v>
      </c>
      <c r="S1504" s="90">
        <v>45700</v>
      </c>
      <c r="T1504" s="90">
        <v>47400</v>
      </c>
      <c r="U1504" s="90">
        <v>48700</v>
      </c>
      <c r="V1504" s="90">
        <v>51500</v>
      </c>
      <c r="W1504" s="90">
        <v>49400</v>
      </c>
      <c r="X1504" s="90">
        <v>52300</v>
      </c>
      <c r="Y1504" t="str">
        <f t="shared" si="151"/>
        <v>04-2025</v>
      </c>
      <c r="Z1504" t="str">
        <f t="shared" si="152"/>
        <v>L6</v>
      </c>
      <c r="AA1504" t="str">
        <f t="shared" si="153"/>
        <v>L12</v>
      </c>
      <c r="AB1504" t="str">
        <f t="shared" si="154"/>
        <v>L24</v>
      </c>
      <c r="AC1504" t="str">
        <f t="shared" si="155"/>
        <v>L36</v>
      </c>
    </row>
    <row r="1505" spans="1:29">
      <c r="A1505" t="str">
        <f t="shared" si="150"/>
        <v>04-2025</v>
      </c>
      <c r="B1505" s="265">
        <v>45771</v>
      </c>
      <c r="C1505">
        <v>48400</v>
      </c>
      <c r="D1505">
        <v>48500</v>
      </c>
      <c r="E1505">
        <v>48400</v>
      </c>
      <c r="F1505">
        <v>45400</v>
      </c>
      <c r="G1505">
        <v>50000</v>
      </c>
      <c r="H1505" t="s">
        <v>25</v>
      </c>
      <c r="I1505">
        <v>47500</v>
      </c>
      <c r="J1505">
        <v>47300</v>
      </c>
      <c r="K1505">
        <v>49500</v>
      </c>
      <c r="L1505" t="s">
        <v>25</v>
      </c>
      <c r="M1505">
        <v>48900</v>
      </c>
      <c r="N1505">
        <v>49400</v>
      </c>
      <c r="O1505">
        <v>47800</v>
      </c>
      <c r="P1505">
        <v>47000</v>
      </c>
      <c r="Q1505">
        <v>44700</v>
      </c>
      <c r="R1505">
        <v>45200</v>
      </c>
      <c r="S1505">
        <v>45500</v>
      </c>
      <c r="T1505">
        <v>47500</v>
      </c>
      <c r="U1505">
        <v>48500</v>
      </c>
      <c r="V1505">
        <v>51500</v>
      </c>
      <c r="W1505">
        <v>49400</v>
      </c>
      <c r="X1505">
        <v>52300</v>
      </c>
      <c r="Y1505" t="str">
        <f t="shared" si="151"/>
        <v>04-2025</v>
      </c>
      <c r="Z1505" t="str">
        <f t="shared" si="152"/>
        <v>L6</v>
      </c>
      <c r="AA1505" t="str">
        <f t="shared" si="153"/>
        <v>L12</v>
      </c>
      <c r="AB1505" t="str">
        <f t="shared" si="154"/>
        <v>L24</v>
      </c>
      <c r="AC1505" t="str">
        <f t="shared" si="155"/>
        <v>L36</v>
      </c>
    </row>
    <row r="1506" spans="1:29">
      <c r="A1506" t="str">
        <f t="shared" si="150"/>
        <v>04-2025</v>
      </c>
      <c r="B1506" s="265">
        <v>45772</v>
      </c>
      <c r="C1506">
        <v>48400</v>
      </c>
      <c r="D1506">
        <v>48500</v>
      </c>
      <c r="E1506">
        <v>48300</v>
      </c>
      <c r="F1506">
        <v>45000</v>
      </c>
      <c r="G1506">
        <v>50000</v>
      </c>
      <c r="H1506" t="s">
        <v>25</v>
      </c>
      <c r="I1506">
        <v>46500</v>
      </c>
      <c r="J1506">
        <v>47000</v>
      </c>
      <c r="K1506">
        <v>49500</v>
      </c>
      <c r="L1506" t="s">
        <v>25</v>
      </c>
      <c r="M1506">
        <v>48700</v>
      </c>
      <c r="N1506">
        <v>49400</v>
      </c>
      <c r="O1506">
        <v>47200</v>
      </c>
      <c r="P1506">
        <v>47000</v>
      </c>
      <c r="Q1506">
        <v>44300</v>
      </c>
      <c r="R1506">
        <v>45000</v>
      </c>
      <c r="S1506">
        <v>45500</v>
      </c>
      <c r="T1506">
        <v>47100</v>
      </c>
      <c r="U1506">
        <v>48400</v>
      </c>
      <c r="V1506">
        <v>51500</v>
      </c>
      <c r="W1506">
        <v>49300</v>
      </c>
      <c r="X1506">
        <v>52300</v>
      </c>
      <c r="Y1506" t="str">
        <f t="shared" si="151"/>
        <v>04-2025</v>
      </c>
      <c r="Z1506" t="str">
        <f t="shared" si="152"/>
        <v>L6</v>
      </c>
      <c r="AA1506" t="str">
        <f t="shared" si="153"/>
        <v>L12</v>
      </c>
      <c r="AB1506" t="str">
        <f t="shared" si="154"/>
        <v>L24</v>
      </c>
      <c r="AC1506" t="str">
        <f t="shared" si="155"/>
        <v>L36</v>
      </c>
    </row>
    <row r="1507" spans="1:29">
      <c r="A1507" t="str">
        <f t="shared" si="150"/>
        <v>04-2025</v>
      </c>
      <c r="B1507" s="265">
        <v>45773</v>
      </c>
      <c r="C1507">
        <v>48200</v>
      </c>
      <c r="D1507">
        <v>48500</v>
      </c>
      <c r="E1507">
        <v>48100</v>
      </c>
      <c r="F1507">
        <v>45000</v>
      </c>
      <c r="G1507">
        <v>50000</v>
      </c>
      <c r="H1507" t="s">
        <v>25</v>
      </c>
      <c r="I1507">
        <v>46500</v>
      </c>
      <c r="J1507">
        <v>47000</v>
      </c>
      <c r="K1507">
        <v>49500</v>
      </c>
      <c r="L1507" t="s">
        <v>25</v>
      </c>
      <c r="M1507">
        <v>48500</v>
      </c>
      <c r="N1507">
        <v>49400</v>
      </c>
      <c r="O1507">
        <v>47000</v>
      </c>
      <c r="P1507">
        <v>46900</v>
      </c>
      <c r="Q1507">
        <v>44400</v>
      </c>
      <c r="R1507">
        <v>45000</v>
      </c>
      <c r="S1507">
        <v>45300</v>
      </c>
      <c r="T1507">
        <v>47100</v>
      </c>
      <c r="U1507">
        <v>48300</v>
      </c>
      <c r="V1507">
        <v>51500</v>
      </c>
      <c r="W1507">
        <v>49300</v>
      </c>
      <c r="X1507">
        <v>52300</v>
      </c>
      <c r="Y1507" t="str">
        <f t="shared" si="151"/>
        <v>04-2025</v>
      </c>
      <c r="Z1507" t="str">
        <f t="shared" si="152"/>
        <v>L6</v>
      </c>
      <c r="AA1507" t="str">
        <f t="shared" si="153"/>
        <v>L12</v>
      </c>
      <c r="AB1507" t="str">
        <f t="shared" si="154"/>
        <v>L24</v>
      </c>
      <c r="AC1507" t="str">
        <f t="shared" si="155"/>
        <v>L36</v>
      </c>
    </row>
    <row r="1508" spans="1:29">
      <c r="A1508" t="str">
        <f t="shared" si="150"/>
        <v>04-2025</v>
      </c>
      <c r="B1508" s="265">
        <v>45774</v>
      </c>
      <c r="C1508" t="s">
        <v>24</v>
      </c>
      <c r="D1508" t="s">
        <v>24</v>
      </c>
      <c r="E1508" t="s">
        <v>24</v>
      </c>
      <c r="F1508" t="s">
        <v>24</v>
      </c>
      <c r="G1508" t="s">
        <v>24</v>
      </c>
      <c r="H1508" t="s">
        <v>24</v>
      </c>
      <c r="I1508" t="s">
        <v>24</v>
      </c>
      <c r="J1508" t="s">
        <v>24</v>
      </c>
      <c r="K1508" t="s">
        <v>24</v>
      </c>
      <c r="L1508" t="s">
        <v>24</v>
      </c>
      <c r="M1508" t="s">
        <v>24</v>
      </c>
      <c r="N1508" t="s">
        <v>24</v>
      </c>
      <c r="O1508" t="s">
        <v>24</v>
      </c>
      <c r="P1508" t="s">
        <v>24</v>
      </c>
      <c r="Q1508" t="s">
        <v>24</v>
      </c>
      <c r="R1508" t="s">
        <v>24</v>
      </c>
      <c r="S1508" t="s">
        <v>24</v>
      </c>
      <c r="T1508" t="s">
        <v>24</v>
      </c>
      <c r="U1508" t="s">
        <v>24</v>
      </c>
      <c r="V1508" t="s">
        <v>24</v>
      </c>
      <c r="W1508" t="s">
        <v>24</v>
      </c>
      <c r="X1508" t="s">
        <v>24</v>
      </c>
      <c r="Y1508" t="str">
        <f t="shared" si="151"/>
        <v>04-2025</v>
      </c>
      <c r="Z1508" t="str">
        <f t="shared" si="152"/>
        <v>L6</v>
      </c>
      <c r="AA1508" t="str">
        <f t="shared" si="153"/>
        <v>L12</v>
      </c>
      <c r="AB1508" t="str">
        <f t="shared" si="154"/>
        <v>L24</v>
      </c>
      <c r="AC1508" t="str">
        <f t="shared" si="155"/>
        <v>L36</v>
      </c>
    </row>
    <row r="1509" spans="1:29">
      <c r="A1509" t="str">
        <f t="shared" si="150"/>
        <v>04-2025</v>
      </c>
      <c r="B1509" s="265">
        <v>45775</v>
      </c>
      <c r="C1509">
        <v>47900</v>
      </c>
      <c r="D1509">
        <v>48500</v>
      </c>
      <c r="E1509">
        <v>47800</v>
      </c>
      <c r="F1509">
        <v>44600</v>
      </c>
      <c r="G1509">
        <v>49500</v>
      </c>
      <c r="H1509" t="s">
        <v>25</v>
      </c>
      <c r="I1509">
        <v>46500</v>
      </c>
      <c r="J1509">
        <v>46500</v>
      </c>
      <c r="K1509">
        <v>49200</v>
      </c>
      <c r="L1509" t="s">
        <v>25</v>
      </c>
      <c r="M1509">
        <v>48300</v>
      </c>
      <c r="N1509">
        <v>49300</v>
      </c>
      <c r="O1509">
        <v>47000</v>
      </c>
      <c r="P1509">
        <v>46700</v>
      </c>
      <c r="Q1509">
        <v>44300</v>
      </c>
      <c r="R1509">
        <v>45000</v>
      </c>
      <c r="S1509">
        <v>44900</v>
      </c>
      <c r="T1509">
        <v>46700</v>
      </c>
      <c r="U1509">
        <v>48300</v>
      </c>
      <c r="V1509">
        <v>51000</v>
      </c>
      <c r="W1509">
        <v>49100</v>
      </c>
      <c r="X1509">
        <v>52300</v>
      </c>
      <c r="Y1509" t="str">
        <f t="shared" si="151"/>
        <v>04-2025</v>
      </c>
      <c r="Z1509" t="str">
        <f t="shared" si="152"/>
        <v>L6</v>
      </c>
      <c r="AA1509" t="str">
        <f t="shared" si="153"/>
        <v>L12</v>
      </c>
      <c r="AB1509" t="str">
        <f t="shared" si="154"/>
        <v>L24</v>
      </c>
      <c r="AC1509" t="str">
        <f t="shared" si="155"/>
        <v>L36</v>
      </c>
    </row>
    <row r="1510" spans="1:29">
      <c r="A1510" t="str">
        <f t="shared" si="150"/>
        <v>04-2025</v>
      </c>
      <c r="B1510" s="265">
        <v>45776</v>
      </c>
      <c r="C1510">
        <v>47800</v>
      </c>
      <c r="D1510">
        <v>48500</v>
      </c>
      <c r="E1510">
        <v>47800</v>
      </c>
      <c r="F1510">
        <v>44600</v>
      </c>
      <c r="G1510">
        <v>49500</v>
      </c>
      <c r="H1510" t="s">
        <v>25</v>
      </c>
      <c r="I1510">
        <v>46000</v>
      </c>
      <c r="J1510">
        <v>46500</v>
      </c>
      <c r="K1510">
        <v>49000</v>
      </c>
      <c r="L1510" t="s">
        <v>25</v>
      </c>
      <c r="M1510">
        <v>48200</v>
      </c>
      <c r="N1510">
        <v>49300</v>
      </c>
      <c r="O1510">
        <v>47000</v>
      </c>
      <c r="P1510">
        <v>46800</v>
      </c>
      <c r="Q1510">
        <v>44200</v>
      </c>
      <c r="R1510">
        <v>44800</v>
      </c>
      <c r="S1510">
        <v>44900</v>
      </c>
      <c r="T1510">
        <v>46700</v>
      </c>
      <c r="U1510">
        <v>48100</v>
      </c>
      <c r="V1510">
        <v>51000</v>
      </c>
      <c r="W1510">
        <v>48800</v>
      </c>
      <c r="X1510">
        <v>52100</v>
      </c>
      <c r="Y1510" t="str">
        <f t="shared" si="151"/>
        <v>04-2025</v>
      </c>
      <c r="Z1510" t="str">
        <f t="shared" si="152"/>
        <v>L6</v>
      </c>
      <c r="AA1510" t="str">
        <f t="shared" si="153"/>
        <v>L12</v>
      </c>
      <c r="AB1510" t="str">
        <f t="shared" si="154"/>
        <v>L24</v>
      </c>
      <c r="AC1510" t="str">
        <f t="shared" si="155"/>
        <v>L36</v>
      </c>
    </row>
    <row r="1511" spans="1:29">
      <c r="A1511" t="str">
        <f t="shared" si="150"/>
        <v>04-2025</v>
      </c>
      <c r="B1511" s="265">
        <v>45777</v>
      </c>
      <c r="C1511">
        <v>47800</v>
      </c>
      <c r="D1511">
        <v>48500</v>
      </c>
      <c r="E1511">
        <v>47300</v>
      </c>
      <c r="F1511">
        <v>44200</v>
      </c>
      <c r="G1511">
        <v>49500</v>
      </c>
      <c r="H1511" t="s">
        <v>25</v>
      </c>
      <c r="I1511">
        <v>46000</v>
      </c>
      <c r="J1511">
        <v>46200</v>
      </c>
      <c r="K1511">
        <v>49000</v>
      </c>
      <c r="L1511" t="s">
        <v>25</v>
      </c>
      <c r="M1511">
        <v>48200</v>
      </c>
      <c r="N1511">
        <v>49300</v>
      </c>
      <c r="O1511">
        <v>46600</v>
      </c>
      <c r="P1511">
        <v>46700</v>
      </c>
      <c r="Q1511">
        <v>44200</v>
      </c>
      <c r="R1511">
        <v>44500</v>
      </c>
      <c r="S1511">
        <v>44700</v>
      </c>
      <c r="T1511">
        <v>46300</v>
      </c>
      <c r="U1511">
        <v>48000</v>
      </c>
      <c r="V1511">
        <v>50500</v>
      </c>
      <c r="W1511">
        <v>48800</v>
      </c>
      <c r="X1511">
        <v>52000</v>
      </c>
      <c r="Y1511" t="str">
        <f t="shared" si="151"/>
        <v>04-2025</v>
      </c>
      <c r="Z1511" t="str">
        <f t="shared" si="152"/>
        <v>L6</v>
      </c>
      <c r="AA1511" t="str">
        <f t="shared" si="153"/>
        <v>L12</v>
      </c>
      <c r="AB1511" t="str">
        <f t="shared" si="154"/>
        <v>L24</v>
      </c>
      <c r="AC1511" t="str">
        <f t="shared" si="155"/>
        <v>L36</v>
      </c>
    </row>
    <row r="1512" spans="1:29">
      <c r="A1512" t="str">
        <f t="shared" si="150"/>
        <v>05-2025</v>
      </c>
      <c r="B1512" s="265">
        <v>45778</v>
      </c>
      <c r="C1512">
        <v>47800</v>
      </c>
      <c r="D1512">
        <v>48500</v>
      </c>
      <c r="E1512">
        <v>47500</v>
      </c>
      <c r="F1512">
        <v>44100</v>
      </c>
      <c r="G1512">
        <v>49300</v>
      </c>
      <c r="H1512" t="s">
        <v>25</v>
      </c>
      <c r="I1512">
        <v>45700</v>
      </c>
      <c r="J1512">
        <v>46200</v>
      </c>
      <c r="K1512">
        <v>49000</v>
      </c>
      <c r="L1512" t="s">
        <v>25</v>
      </c>
      <c r="M1512">
        <v>48100</v>
      </c>
      <c r="N1512">
        <v>49300</v>
      </c>
      <c r="O1512">
        <v>46600</v>
      </c>
      <c r="P1512">
        <v>46700</v>
      </c>
      <c r="Q1512">
        <v>44200</v>
      </c>
      <c r="R1512">
        <v>44500</v>
      </c>
      <c r="S1512">
        <v>44600</v>
      </c>
      <c r="T1512">
        <v>46200</v>
      </c>
      <c r="U1512">
        <v>48200</v>
      </c>
      <c r="V1512">
        <v>50000</v>
      </c>
      <c r="W1512">
        <v>48800</v>
      </c>
      <c r="X1512">
        <v>52000</v>
      </c>
      <c r="Y1512" t="str">
        <f t="shared" si="151"/>
        <v>05-2025</v>
      </c>
      <c r="Z1512" t="str">
        <f t="shared" si="152"/>
        <v>L6</v>
      </c>
      <c r="AA1512" t="str">
        <f t="shared" si="153"/>
        <v>L12</v>
      </c>
      <c r="AB1512" t="str">
        <f t="shared" si="154"/>
        <v>L24</v>
      </c>
      <c r="AC1512" t="str">
        <f t="shared" si="155"/>
        <v>L36</v>
      </c>
    </row>
    <row r="1513" spans="1:29">
      <c r="A1513" t="str">
        <f t="shared" si="150"/>
        <v>05-2025</v>
      </c>
      <c r="B1513" s="93">
        <v>45779</v>
      </c>
      <c r="C1513" s="90">
        <v>47600</v>
      </c>
      <c r="D1513" s="90">
        <v>48500</v>
      </c>
      <c r="E1513" s="90">
        <v>47500</v>
      </c>
      <c r="F1513" s="90">
        <v>44200</v>
      </c>
      <c r="G1513" s="90">
        <v>49300</v>
      </c>
      <c r="H1513" s="91" t="s">
        <v>25</v>
      </c>
      <c r="I1513" s="90">
        <v>45500</v>
      </c>
      <c r="J1513" s="90">
        <v>46200</v>
      </c>
      <c r="K1513" s="90">
        <v>49000</v>
      </c>
      <c r="L1513" s="91" t="s">
        <v>25</v>
      </c>
      <c r="M1513" s="90">
        <v>48000</v>
      </c>
      <c r="N1513" s="90">
        <v>49000</v>
      </c>
      <c r="O1513" s="90">
        <v>46700</v>
      </c>
      <c r="P1513" s="90">
        <v>46200</v>
      </c>
      <c r="Q1513" s="90">
        <v>44100</v>
      </c>
      <c r="R1513" s="90">
        <v>44500</v>
      </c>
      <c r="S1513" s="90">
        <v>44300</v>
      </c>
      <c r="T1513" s="90">
        <v>46300</v>
      </c>
      <c r="U1513" s="90">
        <v>48200</v>
      </c>
      <c r="V1513" s="90">
        <v>49500</v>
      </c>
      <c r="W1513" s="90">
        <v>48500</v>
      </c>
      <c r="X1513" s="90">
        <v>51800</v>
      </c>
      <c r="Y1513" t="str">
        <f t="shared" si="151"/>
        <v>05-2025</v>
      </c>
      <c r="Z1513" t="str">
        <f t="shared" si="152"/>
        <v>L6</v>
      </c>
      <c r="AA1513" t="str">
        <f t="shared" si="153"/>
        <v>L12</v>
      </c>
      <c r="AB1513" t="str">
        <f t="shared" si="154"/>
        <v>L24</v>
      </c>
      <c r="AC1513" t="str">
        <f t="shared" si="155"/>
        <v>L36</v>
      </c>
    </row>
    <row r="1514" spans="1:29">
      <c r="A1514" t="str">
        <f t="shared" si="150"/>
        <v>05-2025</v>
      </c>
      <c r="B1514" s="93">
        <v>45780</v>
      </c>
      <c r="C1514" s="90">
        <v>47600</v>
      </c>
      <c r="D1514" s="90">
        <v>48300</v>
      </c>
      <c r="E1514" s="90">
        <v>47300</v>
      </c>
      <c r="F1514" s="90">
        <v>44300</v>
      </c>
      <c r="G1514" s="90">
        <v>49000</v>
      </c>
      <c r="H1514" s="91" t="s">
        <v>25</v>
      </c>
      <c r="I1514" s="90">
        <v>45500</v>
      </c>
      <c r="J1514" s="90">
        <v>46300</v>
      </c>
      <c r="K1514" s="90">
        <v>48800</v>
      </c>
      <c r="L1514" s="91" t="s">
        <v>25</v>
      </c>
      <c r="M1514" s="90">
        <v>48000</v>
      </c>
      <c r="N1514" s="90">
        <v>48600</v>
      </c>
      <c r="O1514" s="90">
        <v>46700</v>
      </c>
      <c r="P1514" s="90">
        <v>45800</v>
      </c>
      <c r="Q1514" s="90">
        <v>44000</v>
      </c>
      <c r="R1514" s="90">
        <v>44300</v>
      </c>
      <c r="S1514" s="90">
        <v>44500</v>
      </c>
      <c r="T1514" s="90">
        <v>46400</v>
      </c>
      <c r="U1514" s="90">
        <v>48000</v>
      </c>
      <c r="V1514" s="90">
        <v>49000</v>
      </c>
      <c r="W1514" s="90">
        <v>48500</v>
      </c>
      <c r="X1514" s="90">
        <v>51800</v>
      </c>
      <c r="Y1514" t="str">
        <f t="shared" si="151"/>
        <v>05-2025</v>
      </c>
      <c r="Z1514" t="str">
        <f t="shared" si="152"/>
        <v>L6</v>
      </c>
      <c r="AA1514" t="str">
        <f t="shared" si="153"/>
        <v>L12</v>
      </c>
      <c r="AB1514" t="str">
        <f t="shared" si="154"/>
        <v>L24</v>
      </c>
      <c r="AC1514" t="str">
        <f t="shared" si="155"/>
        <v>L36</v>
      </c>
    </row>
    <row r="1515" spans="1:29">
      <c r="A1515" t="str">
        <f t="shared" si="150"/>
        <v>05-2025</v>
      </c>
      <c r="B1515" s="93">
        <v>45781</v>
      </c>
      <c r="C1515" s="90" t="s">
        <v>24</v>
      </c>
      <c r="D1515" s="90" t="s">
        <v>24</v>
      </c>
      <c r="E1515" s="90" t="s">
        <v>24</v>
      </c>
      <c r="F1515" s="90" t="s">
        <v>24</v>
      </c>
      <c r="G1515" s="90" t="s">
        <v>24</v>
      </c>
      <c r="H1515" s="90" t="s">
        <v>24</v>
      </c>
      <c r="I1515" s="90" t="s">
        <v>24</v>
      </c>
      <c r="J1515" s="90" t="s">
        <v>24</v>
      </c>
      <c r="K1515" s="90" t="s">
        <v>24</v>
      </c>
      <c r="L1515" s="90" t="s">
        <v>24</v>
      </c>
      <c r="M1515" s="90" t="s">
        <v>24</v>
      </c>
      <c r="N1515" s="90" t="s">
        <v>24</v>
      </c>
      <c r="O1515" s="90" t="s">
        <v>24</v>
      </c>
      <c r="P1515" s="90" t="s">
        <v>24</v>
      </c>
      <c r="Q1515" s="90" t="s">
        <v>24</v>
      </c>
      <c r="R1515" s="90" t="s">
        <v>24</v>
      </c>
      <c r="S1515" s="90" t="s">
        <v>24</v>
      </c>
      <c r="T1515" s="90" t="s">
        <v>24</v>
      </c>
      <c r="U1515" s="90" t="s">
        <v>24</v>
      </c>
      <c r="V1515" s="90" t="s">
        <v>24</v>
      </c>
      <c r="W1515" s="90" t="s">
        <v>24</v>
      </c>
      <c r="X1515" s="90" t="s">
        <v>24</v>
      </c>
      <c r="Y1515" t="str">
        <f t="shared" si="151"/>
        <v>05-2025</v>
      </c>
      <c r="Z1515" t="str">
        <f t="shared" si="152"/>
        <v>L6</v>
      </c>
      <c r="AA1515" t="str">
        <f t="shared" si="153"/>
        <v>L12</v>
      </c>
      <c r="AB1515" t="str">
        <f t="shared" si="154"/>
        <v>L24</v>
      </c>
      <c r="AC1515" t="str">
        <f t="shared" si="155"/>
        <v>L36</v>
      </c>
    </row>
    <row r="1516" spans="1:29">
      <c r="A1516" t="str">
        <f t="shared" si="150"/>
        <v>05-2025</v>
      </c>
      <c r="B1516" s="93">
        <v>45782</v>
      </c>
      <c r="C1516" s="90">
        <v>47600</v>
      </c>
      <c r="D1516" s="90">
        <v>48500</v>
      </c>
      <c r="E1516" s="90">
        <v>47300</v>
      </c>
      <c r="F1516" s="90">
        <v>44000</v>
      </c>
      <c r="G1516" s="90">
        <v>48900</v>
      </c>
      <c r="H1516" s="91" t="s">
        <v>25</v>
      </c>
      <c r="I1516" s="90">
        <v>45500</v>
      </c>
      <c r="J1516" s="90">
        <v>46400</v>
      </c>
      <c r="K1516" s="90">
        <v>48800</v>
      </c>
      <c r="L1516" s="91" t="s">
        <v>25</v>
      </c>
      <c r="M1516" s="90">
        <v>48000</v>
      </c>
      <c r="N1516" s="90">
        <v>48600</v>
      </c>
      <c r="O1516" s="90">
        <v>46700</v>
      </c>
      <c r="P1516" s="90">
        <v>45800</v>
      </c>
      <c r="Q1516" s="90">
        <v>44100</v>
      </c>
      <c r="R1516" s="90">
        <v>44400</v>
      </c>
      <c r="S1516" s="90">
        <v>44500</v>
      </c>
      <c r="T1516" s="90">
        <v>46100</v>
      </c>
      <c r="U1516" s="90">
        <v>48000</v>
      </c>
      <c r="V1516" s="90">
        <v>49000</v>
      </c>
      <c r="W1516" s="90">
        <v>48500</v>
      </c>
      <c r="X1516" s="90">
        <v>51300</v>
      </c>
      <c r="Y1516" t="str">
        <f t="shared" si="151"/>
        <v>05-2025</v>
      </c>
      <c r="Z1516" t="str">
        <f t="shared" si="152"/>
        <v>L6</v>
      </c>
      <c r="AA1516" t="str">
        <f t="shared" si="153"/>
        <v>L12</v>
      </c>
      <c r="AB1516" t="str">
        <f t="shared" si="154"/>
        <v>L24</v>
      </c>
      <c r="AC1516" t="str">
        <f t="shared" si="155"/>
        <v>L36</v>
      </c>
    </row>
    <row r="1517" spans="1:29">
      <c r="A1517" t="str">
        <f t="shared" si="150"/>
        <v>05-2025</v>
      </c>
      <c r="B1517" s="93">
        <v>45783</v>
      </c>
      <c r="C1517" s="90">
        <v>47600</v>
      </c>
      <c r="D1517" s="90">
        <v>48500</v>
      </c>
      <c r="E1517" s="90">
        <v>47200</v>
      </c>
      <c r="F1517" s="90">
        <v>43700</v>
      </c>
      <c r="G1517" s="90">
        <v>48900</v>
      </c>
      <c r="H1517" s="91" t="s">
        <v>25</v>
      </c>
      <c r="I1517" s="90">
        <v>45500</v>
      </c>
      <c r="J1517" s="90">
        <v>46300</v>
      </c>
      <c r="K1517" s="90">
        <v>48800</v>
      </c>
      <c r="L1517" s="91" t="s">
        <v>25</v>
      </c>
      <c r="M1517" s="90">
        <v>48000</v>
      </c>
      <c r="N1517" s="90">
        <v>48600</v>
      </c>
      <c r="O1517" s="90">
        <v>46300</v>
      </c>
      <c r="P1517" s="90">
        <v>45300</v>
      </c>
      <c r="Q1517" s="90">
        <v>44000</v>
      </c>
      <c r="R1517" s="90">
        <v>44300</v>
      </c>
      <c r="S1517" s="90">
        <v>44300</v>
      </c>
      <c r="T1517" s="90">
        <v>45800</v>
      </c>
      <c r="U1517" s="90">
        <v>47600</v>
      </c>
      <c r="V1517" s="90">
        <v>49000</v>
      </c>
      <c r="W1517" s="90">
        <v>48500</v>
      </c>
      <c r="X1517" s="90">
        <v>51300</v>
      </c>
      <c r="Y1517" t="str">
        <f t="shared" si="151"/>
        <v>05-2025</v>
      </c>
      <c r="Z1517" t="str">
        <f t="shared" si="152"/>
        <v>L6</v>
      </c>
      <c r="AA1517" t="str">
        <f t="shared" si="153"/>
        <v>L12</v>
      </c>
      <c r="AB1517" t="str">
        <f t="shared" si="154"/>
        <v>L24</v>
      </c>
      <c r="AC1517" t="str">
        <f t="shared" si="155"/>
        <v>L36</v>
      </c>
    </row>
    <row r="1518" spans="1:29">
      <c r="A1518" t="str">
        <f t="shared" si="150"/>
        <v>05-2025</v>
      </c>
      <c r="B1518" s="93">
        <v>45784</v>
      </c>
      <c r="C1518" s="90">
        <v>47500</v>
      </c>
      <c r="D1518" s="90">
        <v>48300</v>
      </c>
      <c r="E1518" s="90">
        <v>47000</v>
      </c>
      <c r="F1518" s="90">
        <v>43400</v>
      </c>
      <c r="G1518" s="90">
        <v>48900</v>
      </c>
      <c r="H1518" s="91" t="s">
        <v>25</v>
      </c>
      <c r="I1518" s="90">
        <v>45300</v>
      </c>
      <c r="J1518" s="90">
        <v>46000</v>
      </c>
      <c r="K1518" s="90">
        <v>48800</v>
      </c>
      <c r="L1518" s="91" t="s">
        <v>25</v>
      </c>
      <c r="M1518" s="90">
        <v>47700</v>
      </c>
      <c r="N1518" s="90">
        <v>48500</v>
      </c>
      <c r="O1518" s="90">
        <v>46000</v>
      </c>
      <c r="P1518" s="90">
        <v>45100</v>
      </c>
      <c r="Q1518" s="90">
        <v>43900</v>
      </c>
      <c r="R1518" s="90">
        <v>44200</v>
      </c>
      <c r="S1518" s="90">
        <v>44200</v>
      </c>
      <c r="T1518" s="90">
        <v>45500</v>
      </c>
      <c r="U1518" s="90">
        <v>47500</v>
      </c>
      <c r="V1518" s="90">
        <v>48500</v>
      </c>
      <c r="W1518" s="90">
        <v>48200</v>
      </c>
      <c r="X1518" s="90">
        <v>51200</v>
      </c>
      <c r="Y1518" t="str">
        <f t="shared" si="151"/>
        <v>05-2025</v>
      </c>
      <c r="Z1518" t="str">
        <f t="shared" si="152"/>
        <v>L6</v>
      </c>
      <c r="AA1518" t="str">
        <f t="shared" si="153"/>
        <v>L12</v>
      </c>
      <c r="AB1518" t="str">
        <f t="shared" si="154"/>
        <v>L24</v>
      </c>
      <c r="AC1518" t="str">
        <f t="shared" si="155"/>
        <v>L36</v>
      </c>
    </row>
    <row r="1519" spans="1:29">
      <c r="A1519" t="str">
        <f t="shared" si="150"/>
        <v>05-2025</v>
      </c>
      <c r="B1519" s="93">
        <v>45785</v>
      </c>
      <c r="C1519" s="90">
        <v>47500</v>
      </c>
      <c r="D1519" s="90">
        <v>48300</v>
      </c>
      <c r="E1519" s="90">
        <v>47000</v>
      </c>
      <c r="F1519" s="90">
        <v>43300</v>
      </c>
      <c r="G1519" s="90">
        <v>48900</v>
      </c>
      <c r="H1519" s="91" t="s">
        <v>25</v>
      </c>
      <c r="I1519" s="90">
        <v>45000</v>
      </c>
      <c r="J1519" s="90">
        <v>46000</v>
      </c>
      <c r="K1519" s="90">
        <v>48600</v>
      </c>
      <c r="L1519" s="91" t="s">
        <v>25</v>
      </c>
      <c r="M1519" s="90">
        <v>47700</v>
      </c>
      <c r="N1519" s="90">
        <v>48000</v>
      </c>
      <c r="O1519" s="90">
        <v>46000</v>
      </c>
      <c r="P1519" s="90">
        <v>45000</v>
      </c>
      <c r="Q1519" s="90">
        <v>43900</v>
      </c>
      <c r="R1519" s="90">
        <v>44100</v>
      </c>
      <c r="S1519" s="90">
        <v>44000</v>
      </c>
      <c r="T1519" s="90">
        <v>45400</v>
      </c>
      <c r="U1519" s="90">
        <v>47100</v>
      </c>
      <c r="V1519" s="90">
        <v>48000</v>
      </c>
      <c r="W1519" s="90">
        <v>48200</v>
      </c>
      <c r="X1519" s="90">
        <v>51200</v>
      </c>
      <c r="Y1519" t="str">
        <f t="shared" si="151"/>
        <v>05-2025</v>
      </c>
      <c r="Z1519" t="str">
        <f t="shared" si="152"/>
        <v>L6</v>
      </c>
      <c r="AA1519" t="str">
        <f t="shared" si="153"/>
        <v>L12</v>
      </c>
      <c r="AB1519" t="str">
        <f t="shared" si="154"/>
        <v>L24</v>
      </c>
      <c r="AC1519" t="str">
        <f t="shared" si="155"/>
        <v>L36</v>
      </c>
    </row>
    <row r="1520" spans="1:29">
      <c r="A1520" t="str">
        <f t="shared" si="150"/>
        <v>05-2025</v>
      </c>
      <c r="B1520" s="93">
        <v>45786</v>
      </c>
      <c r="C1520" s="90">
        <v>47500</v>
      </c>
      <c r="D1520" s="90">
        <v>48300</v>
      </c>
      <c r="E1520" s="90">
        <v>47000</v>
      </c>
      <c r="F1520" s="90">
        <v>43200</v>
      </c>
      <c r="G1520" s="90">
        <v>49100</v>
      </c>
      <c r="H1520" s="91" t="s">
        <v>25</v>
      </c>
      <c r="I1520" s="90">
        <v>45000</v>
      </c>
      <c r="J1520" s="90">
        <v>46000</v>
      </c>
      <c r="K1520" s="90">
        <v>48600</v>
      </c>
      <c r="L1520" s="91" t="s">
        <v>25</v>
      </c>
      <c r="M1520" s="90">
        <v>47700</v>
      </c>
      <c r="N1520" s="90">
        <v>48000</v>
      </c>
      <c r="O1520" s="90">
        <v>46000</v>
      </c>
      <c r="P1520" s="90">
        <v>45000</v>
      </c>
      <c r="Q1520" s="90">
        <v>43800</v>
      </c>
      <c r="R1520" s="90">
        <v>43900</v>
      </c>
      <c r="S1520" s="90">
        <v>44000</v>
      </c>
      <c r="T1520" s="90">
        <v>45300</v>
      </c>
      <c r="U1520" s="90">
        <v>47000</v>
      </c>
      <c r="V1520" s="90">
        <v>48000</v>
      </c>
      <c r="W1520" s="90">
        <v>48200</v>
      </c>
      <c r="X1520" s="90">
        <v>51200</v>
      </c>
      <c r="Y1520" t="str">
        <f t="shared" si="151"/>
        <v>05-2025</v>
      </c>
      <c r="Z1520" t="str">
        <f t="shared" si="152"/>
        <v>L6</v>
      </c>
      <c r="AA1520" t="str">
        <f t="shared" si="153"/>
        <v>L12</v>
      </c>
      <c r="AB1520" t="str">
        <f t="shared" si="154"/>
        <v>L24</v>
      </c>
      <c r="AC1520" t="str">
        <f t="shared" si="155"/>
        <v>L36</v>
      </c>
    </row>
    <row r="1521" spans="1:29">
      <c r="A1521" t="str">
        <f t="shared" si="150"/>
        <v>05-2025</v>
      </c>
      <c r="B1521" s="93">
        <v>45787</v>
      </c>
      <c r="C1521" s="90">
        <v>47500</v>
      </c>
      <c r="D1521" s="90">
        <v>48200</v>
      </c>
      <c r="E1521" s="90">
        <v>47000</v>
      </c>
      <c r="F1521" s="90">
        <v>43000</v>
      </c>
      <c r="G1521" s="90">
        <v>48900</v>
      </c>
      <c r="H1521" s="91" t="s">
        <v>25</v>
      </c>
      <c r="I1521" s="90">
        <v>45000</v>
      </c>
      <c r="J1521" s="90">
        <v>45900</v>
      </c>
      <c r="K1521" s="90">
        <v>48500</v>
      </c>
      <c r="L1521" s="91" t="s">
        <v>25</v>
      </c>
      <c r="M1521" s="90">
        <v>47600</v>
      </c>
      <c r="N1521" s="90">
        <v>47900</v>
      </c>
      <c r="O1521" s="90">
        <v>45900</v>
      </c>
      <c r="P1521" s="90">
        <v>44700</v>
      </c>
      <c r="Q1521" s="90">
        <v>43600</v>
      </c>
      <c r="R1521" s="90">
        <v>43800</v>
      </c>
      <c r="S1521" s="90">
        <v>43800</v>
      </c>
      <c r="T1521" s="90">
        <v>45500</v>
      </c>
      <c r="U1521" s="90">
        <v>47000</v>
      </c>
      <c r="V1521" s="90">
        <v>48000</v>
      </c>
      <c r="W1521" s="90">
        <v>48200</v>
      </c>
      <c r="X1521" s="90">
        <v>51200</v>
      </c>
      <c r="Y1521" t="str">
        <f t="shared" si="151"/>
        <v>05-2025</v>
      </c>
      <c r="Z1521" t="str">
        <f t="shared" si="152"/>
        <v>L6</v>
      </c>
      <c r="AA1521" t="str">
        <f t="shared" si="153"/>
        <v>L12</v>
      </c>
      <c r="AB1521" t="str">
        <f t="shared" si="154"/>
        <v>L24</v>
      </c>
      <c r="AC1521" t="str">
        <f t="shared" si="155"/>
        <v>L36</v>
      </c>
    </row>
    <row r="1522" spans="1:29">
      <c r="A1522" t="str">
        <f t="shared" si="150"/>
        <v>05-2025</v>
      </c>
      <c r="B1522" s="93">
        <v>45788</v>
      </c>
      <c r="C1522" s="90" t="s">
        <v>24</v>
      </c>
      <c r="D1522" s="90" t="s">
        <v>24</v>
      </c>
      <c r="E1522" s="90" t="s">
        <v>24</v>
      </c>
      <c r="F1522" s="90" t="s">
        <v>24</v>
      </c>
      <c r="G1522" s="90" t="s">
        <v>24</v>
      </c>
      <c r="H1522" s="90" t="s">
        <v>24</v>
      </c>
      <c r="I1522" s="90" t="s">
        <v>24</v>
      </c>
      <c r="J1522" s="90" t="s">
        <v>24</v>
      </c>
      <c r="K1522" s="90" t="s">
        <v>24</v>
      </c>
      <c r="L1522" s="90" t="s">
        <v>24</v>
      </c>
      <c r="M1522" s="90" t="s">
        <v>24</v>
      </c>
      <c r="N1522" s="90" t="s">
        <v>24</v>
      </c>
      <c r="O1522" s="90" t="s">
        <v>24</v>
      </c>
      <c r="P1522" s="90" t="s">
        <v>24</v>
      </c>
      <c r="Q1522" s="90" t="s">
        <v>24</v>
      </c>
      <c r="R1522" s="90" t="s">
        <v>24</v>
      </c>
      <c r="S1522" s="90" t="s">
        <v>24</v>
      </c>
      <c r="T1522" s="90" t="s">
        <v>24</v>
      </c>
      <c r="U1522" s="90" t="s">
        <v>24</v>
      </c>
      <c r="V1522" s="90" t="s">
        <v>24</v>
      </c>
      <c r="W1522" s="90" t="s">
        <v>24</v>
      </c>
      <c r="X1522" s="90" t="s">
        <v>24</v>
      </c>
      <c r="Y1522" t="str">
        <f t="shared" si="151"/>
        <v>05-2025</v>
      </c>
      <c r="Z1522" t="str">
        <f t="shared" si="152"/>
        <v>L6</v>
      </c>
      <c r="AA1522" t="str">
        <f t="shared" si="153"/>
        <v>L12</v>
      </c>
      <c r="AB1522" t="str">
        <f t="shared" si="154"/>
        <v>L24</v>
      </c>
      <c r="AC1522" t="str">
        <f t="shared" si="155"/>
        <v>L36</v>
      </c>
    </row>
    <row r="1523" spans="1:29">
      <c r="A1523" t="str">
        <f t="shared" si="150"/>
        <v>05-2025</v>
      </c>
      <c r="B1523" s="93">
        <v>45789</v>
      </c>
      <c r="C1523" s="90">
        <v>47700</v>
      </c>
      <c r="D1523" s="90">
        <v>48200</v>
      </c>
      <c r="E1523" s="90">
        <v>47300</v>
      </c>
      <c r="F1523" s="90">
        <v>43400</v>
      </c>
      <c r="G1523" s="90">
        <v>49400</v>
      </c>
      <c r="H1523" s="91" t="s">
        <v>25</v>
      </c>
      <c r="I1523" s="90">
        <v>46000</v>
      </c>
      <c r="J1523" s="90">
        <v>46100</v>
      </c>
      <c r="K1523" s="90">
        <v>48500</v>
      </c>
      <c r="L1523" s="91" t="s">
        <v>25</v>
      </c>
      <c r="M1523" s="90">
        <v>47800</v>
      </c>
      <c r="N1523" s="90">
        <v>48000</v>
      </c>
      <c r="O1523" s="90">
        <v>46400</v>
      </c>
      <c r="P1523" s="90">
        <v>44800</v>
      </c>
      <c r="Q1523" s="90">
        <v>44000</v>
      </c>
      <c r="R1523" s="90">
        <v>44100</v>
      </c>
      <c r="S1523" s="90">
        <v>44100</v>
      </c>
      <c r="T1523" s="90">
        <v>45500</v>
      </c>
      <c r="U1523" s="90">
        <v>47500</v>
      </c>
      <c r="V1523" s="90">
        <v>48000</v>
      </c>
      <c r="W1523" s="90">
        <v>48500</v>
      </c>
      <c r="X1523" s="90">
        <v>50900</v>
      </c>
      <c r="Y1523" t="str">
        <f t="shared" si="151"/>
        <v>05-2025</v>
      </c>
      <c r="Z1523" t="str">
        <f t="shared" si="152"/>
        <v>L6</v>
      </c>
      <c r="AA1523" t="str">
        <f t="shared" si="153"/>
        <v>L12</v>
      </c>
      <c r="AB1523" t="str">
        <f t="shared" si="154"/>
        <v>L24</v>
      </c>
      <c r="AC1523" t="str">
        <f t="shared" si="155"/>
        <v>L36</v>
      </c>
    </row>
    <row r="1524" spans="1:29">
      <c r="A1524" t="str">
        <f t="shared" si="150"/>
        <v>05-2025</v>
      </c>
      <c r="B1524" s="93">
        <v>45790</v>
      </c>
      <c r="C1524" s="90">
        <v>47700</v>
      </c>
      <c r="D1524" s="90">
        <v>48000</v>
      </c>
      <c r="E1524" s="90">
        <v>47400</v>
      </c>
      <c r="F1524" s="90">
        <v>43000</v>
      </c>
      <c r="G1524" s="90">
        <v>49300</v>
      </c>
      <c r="H1524" s="91" t="s">
        <v>25</v>
      </c>
      <c r="I1524" s="90">
        <v>46000</v>
      </c>
      <c r="J1524" s="90">
        <v>45800</v>
      </c>
      <c r="K1524" s="90">
        <v>48500</v>
      </c>
      <c r="L1524" s="91" t="s">
        <v>25</v>
      </c>
      <c r="M1524" s="90">
        <v>47700</v>
      </c>
      <c r="N1524" s="90">
        <v>48000</v>
      </c>
      <c r="O1524" s="90">
        <v>46100</v>
      </c>
      <c r="P1524" s="90">
        <v>44800</v>
      </c>
      <c r="Q1524" s="90">
        <v>43700</v>
      </c>
      <c r="R1524" s="90">
        <v>43900</v>
      </c>
      <c r="S1524" s="90">
        <v>43800</v>
      </c>
      <c r="T1524" s="90">
        <v>45100</v>
      </c>
      <c r="U1524" s="90">
        <v>47300</v>
      </c>
      <c r="V1524" s="90">
        <v>48000</v>
      </c>
      <c r="W1524" s="90">
        <v>48500</v>
      </c>
      <c r="X1524" s="90">
        <v>50900</v>
      </c>
      <c r="Y1524" t="str">
        <f t="shared" si="151"/>
        <v>05-2025</v>
      </c>
      <c r="Z1524" t="str">
        <f t="shared" si="152"/>
        <v>L6</v>
      </c>
      <c r="AA1524" t="str">
        <f t="shared" si="153"/>
        <v>L12</v>
      </c>
      <c r="AB1524" t="str">
        <f t="shared" si="154"/>
        <v>L24</v>
      </c>
      <c r="AC1524" t="str">
        <f t="shared" si="155"/>
        <v>L36</v>
      </c>
    </row>
    <row r="1525" spans="1:29">
      <c r="A1525" t="str">
        <f t="shared" si="150"/>
        <v>05-2025</v>
      </c>
      <c r="B1525" s="93">
        <v>45791</v>
      </c>
      <c r="C1525" s="90">
        <v>47200</v>
      </c>
      <c r="D1525" s="90">
        <v>48000</v>
      </c>
      <c r="E1525" s="90">
        <v>47400</v>
      </c>
      <c r="F1525" s="90">
        <v>42800</v>
      </c>
      <c r="G1525" s="90">
        <v>49300</v>
      </c>
      <c r="H1525" s="91" t="s">
        <v>25</v>
      </c>
      <c r="I1525" s="90">
        <v>46000</v>
      </c>
      <c r="J1525" s="90">
        <v>45800</v>
      </c>
      <c r="K1525" s="90">
        <v>48300</v>
      </c>
      <c r="L1525" s="91" t="s">
        <v>25</v>
      </c>
      <c r="M1525" s="90">
        <v>47500</v>
      </c>
      <c r="N1525" s="90">
        <v>47900</v>
      </c>
      <c r="O1525" s="90">
        <v>46000</v>
      </c>
      <c r="P1525" s="90">
        <v>44500</v>
      </c>
      <c r="Q1525" s="90">
        <v>43500</v>
      </c>
      <c r="R1525" s="90">
        <v>43700</v>
      </c>
      <c r="S1525" s="90">
        <v>43700</v>
      </c>
      <c r="T1525" s="90">
        <v>44900</v>
      </c>
      <c r="U1525" s="90">
        <v>47200</v>
      </c>
      <c r="V1525" s="90">
        <v>48000</v>
      </c>
      <c r="W1525" s="90">
        <v>47800</v>
      </c>
      <c r="X1525" s="90">
        <v>50900</v>
      </c>
      <c r="Y1525" t="str">
        <f t="shared" si="151"/>
        <v>05-2025</v>
      </c>
      <c r="Z1525" t="str">
        <f t="shared" si="152"/>
        <v>L6</v>
      </c>
      <c r="AA1525" t="str">
        <f t="shared" si="153"/>
        <v>L12</v>
      </c>
      <c r="AB1525" t="str">
        <f t="shared" si="154"/>
        <v>L24</v>
      </c>
      <c r="AC1525" t="str">
        <f t="shared" si="155"/>
        <v>L36</v>
      </c>
    </row>
    <row r="1526" spans="1:29">
      <c r="A1526" t="str">
        <f t="shared" si="150"/>
        <v>05-2025</v>
      </c>
      <c r="B1526" s="93">
        <v>45792</v>
      </c>
      <c r="C1526" s="90">
        <v>47200</v>
      </c>
      <c r="D1526" s="90">
        <v>48000</v>
      </c>
      <c r="E1526" s="90">
        <v>47200</v>
      </c>
      <c r="F1526" s="90">
        <v>42600</v>
      </c>
      <c r="G1526" s="90">
        <v>49300</v>
      </c>
      <c r="H1526" s="91" t="s">
        <v>25</v>
      </c>
      <c r="I1526" s="90">
        <v>46000</v>
      </c>
      <c r="J1526" s="90">
        <v>45600</v>
      </c>
      <c r="K1526" s="90">
        <v>48300</v>
      </c>
      <c r="L1526" s="91" t="s">
        <v>25</v>
      </c>
      <c r="M1526" s="90">
        <v>47500</v>
      </c>
      <c r="N1526" s="90">
        <v>47900</v>
      </c>
      <c r="O1526" s="90">
        <v>45700</v>
      </c>
      <c r="P1526" s="90">
        <v>44500</v>
      </c>
      <c r="Q1526" s="90">
        <v>43300</v>
      </c>
      <c r="R1526" s="90">
        <v>43500</v>
      </c>
      <c r="S1526" s="90">
        <v>43700</v>
      </c>
      <c r="T1526" s="90">
        <v>44700</v>
      </c>
      <c r="U1526" s="90">
        <v>47000</v>
      </c>
      <c r="V1526" s="90">
        <v>47500</v>
      </c>
      <c r="W1526" s="90">
        <v>47800</v>
      </c>
      <c r="X1526" s="90">
        <v>50800</v>
      </c>
      <c r="Y1526" t="str">
        <f t="shared" si="151"/>
        <v>05-2025</v>
      </c>
      <c r="Z1526" t="str">
        <f t="shared" si="152"/>
        <v>L6</v>
      </c>
      <c r="AA1526" t="str">
        <f t="shared" si="153"/>
        <v>L12</v>
      </c>
      <c r="AB1526" t="str">
        <f t="shared" si="154"/>
        <v>L24</v>
      </c>
      <c r="AC1526" t="str">
        <f t="shared" si="155"/>
        <v>L36</v>
      </c>
    </row>
    <row r="1527" spans="1:29">
      <c r="A1527" t="str">
        <f t="shared" si="150"/>
        <v>05-2025</v>
      </c>
      <c r="B1527" s="265">
        <v>45793</v>
      </c>
      <c r="C1527">
        <v>47200</v>
      </c>
      <c r="D1527">
        <v>48000</v>
      </c>
      <c r="E1527">
        <v>47000</v>
      </c>
      <c r="F1527">
        <v>42700</v>
      </c>
      <c r="G1527">
        <v>49300</v>
      </c>
      <c r="H1527" t="s">
        <v>25</v>
      </c>
      <c r="I1527">
        <v>46000</v>
      </c>
      <c r="J1527">
        <v>45700</v>
      </c>
      <c r="K1527">
        <v>48300</v>
      </c>
      <c r="L1527" t="s">
        <v>25</v>
      </c>
      <c r="M1527">
        <v>47500</v>
      </c>
      <c r="N1527">
        <v>47900</v>
      </c>
      <c r="O1527">
        <v>46000</v>
      </c>
      <c r="P1527">
        <v>44500</v>
      </c>
      <c r="Q1527">
        <v>43200</v>
      </c>
      <c r="R1527">
        <v>43500</v>
      </c>
      <c r="S1527">
        <v>44000</v>
      </c>
      <c r="T1527">
        <v>44800</v>
      </c>
      <c r="U1527">
        <v>47000</v>
      </c>
      <c r="V1527">
        <v>47500</v>
      </c>
      <c r="W1527">
        <v>47600</v>
      </c>
      <c r="X1527">
        <v>50600</v>
      </c>
      <c r="Y1527" t="str">
        <f t="shared" si="151"/>
        <v>05-2025</v>
      </c>
      <c r="Z1527" t="str">
        <f t="shared" si="152"/>
        <v>L6</v>
      </c>
      <c r="AA1527" t="str">
        <f t="shared" si="153"/>
        <v>L12</v>
      </c>
      <c r="AB1527" t="str">
        <f t="shared" si="154"/>
        <v>L24</v>
      </c>
      <c r="AC1527" t="str">
        <f t="shared" si="155"/>
        <v>L36</v>
      </c>
    </row>
    <row r="1528" spans="1:29">
      <c r="A1528" t="str">
        <f t="shared" si="150"/>
        <v>05-2025</v>
      </c>
      <c r="B1528" s="265">
        <v>45794</v>
      </c>
      <c r="C1528">
        <v>47200</v>
      </c>
      <c r="D1528">
        <v>48000</v>
      </c>
      <c r="E1528">
        <v>46900</v>
      </c>
      <c r="F1528">
        <v>42700</v>
      </c>
      <c r="G1528">
        <v>49300</v>
      </c>
      <c r="H1528" t="s">
        <v>25</v>
      </c>
      <c r="I1528">
        <v>46000</v>
      </c>
      <c r="J1528">
        <v>45700</v>
      </c>
      <c r="K1528">
        <v>48300</v>
      </c>
      <c r="L1528" t="s">
        <v>25</v>
      </c>
      <c r="M1528">
        <v>47500</v>
      </c>
      <c r="N1528">
        <v>47900</v>
      </c>
      <c r="O1528">
        <v>46000</v>
      </c>
      <c r="P1528">
        <v>44300</v>
      </c>
      <c r="Q1528">
        <v>43100</v>
      </c>
      <c r="R1528">
        <v>43600</v>
      </c>
      <c r="S1528">
        <v>43800</v>
      </c>
      <c r="T1528">
        <v>44800</v>
      </c>
      <c r="U1528">
        <v>47000</v>
      </c>
      <c r="V1528">
        <v>47500</v>
      </c>
      <c r="W1528">
        <v>47600</v>
      </c>
      <c r="X1528">
        <v>50600</v>
      </c>
      <c r="Y1528" t="str">
        <f t="shared" si="151"/>
        <v>05-2025</v>
      </c>
      <c r="Z1528" t="str">
        <f t="shared" si="152"/>
        <v>L6</v>
      </c>
      <c r="AA1528" t="str">
        <f t="shared" si="153"/>
        <v>L12</v>
      </c>
      <c r="AB1528" t="str">
        <f t="shared" si="154"/>
        <v>L24</v>
      </c>
      <c r="AC1528" t="str">
        <f t="shared" si="155"/>
        <v>L36</v>
      </c>
    </row>
    <row r="1529" spans="1:29">
      <c r="A1529" t="str">
        <f t="shared" si="150"/>
        <v>05-2025</v>
      </c>
      <c r="B1529" s="265">
        <v>45795</v>
      </c>
      <c r="C1529" t="s">
        <v>24</v>
      </c>
      <c r="D1529" t="s">
        <v>24</v>
      </c>
      <c r="E1529" t="s">
        <v>24</v>
      </c>
      <c r="F1529" t="s">
        <v>24</v>
      </c>
      <c r="G1529" t="s">
        <v>24</v>
      </c>
      <c r="H1529" t="s">
        <v>24</v>
      </c>
      <c r="I1529" t="s">
        <v>24</v>
      </c>
      <c r="J1529" t="s">
        <v>24</v>
      </c>
      <c r="K1529" t="s">
        <v>24</v>
      </c>
      <c r="L1529" t="s">
        <v>24</v>
      </c>
      <c r="M1529" t="s">
        <v>24</v>
      </c>
      <c r="N1529" t="s">
        <v>24</v>
      </c>
      <c r="O1529" t="s">
        <v>24</v>
      </c>
      <c r="P1529" t="s">
        <v>24</v>
      </c>
      <c r="Q1529" t="s">
        <v>24</v>
      </c>
      <c r="R1529" t="s">
        <v>24</v>
      </c>
      <c r="S1529" t="s">
        <v>24</v>
      </c>
      <c r="T1529" t="s">
        <v>24</v>
      </c>
      <c r="U1529" t="s">
        <v>24</v>
      </c>
      <c r="V1529" t="s">
        <v>24</v>
      </c>
      <c r="W1529" t="s">
        <v>24</v>
      </c>
      <c r="X1529" t="s">
        <v>24</v>
      </c>
      <c r="Y1529" t="str">
        <f t="shared" si="151"/>
        <v>05-2025</v>
      </c>
      <c r="Z1529" t="str">
        <f t="shared" si="152"/>
        <v>L6</v>
      </c>
      <c r="AA1529" t="str">
        <f t="shared" si="153"/>
        <v>L12</v>
      </c>
      <c r="AB1529" t="str">
        <f t="shared" si="154"/>
        <v>L24</v>
      </c>
      <c r="AC1529" t="str">
        <f t="shared" si="155"/>
        <v>L36</v>
      </c>
    </row>
    <row r="1530" spans="1:29">
      <c r="A1530" t="str">
        <f t="shared" si="150"/>
        <v>05-2025</v>
      </c>
      <c r="B1530" s="265">
        <v>45796</v>
      </c>
      <c r="C1530">
        <v>47200</v>
      </c>
      <c r="D1530">
        <v>48000</v>
      </c>
      <c r="E1530">
        <v>46800</v>
      </c>
      <c r="F1530">
        <v>42600</v>
      </c>
      <c r="G1530">
        <v>48400</v>
      </c>
      <c r="H1530" t="s">
        <v>25</v>
      </c>
      <c r="I1530">
        <v>45500</v>
      </c>
      <c r="J1530">
        <v>45700</v>
      </c>
      <c r="K1530">
        <v>48000</v>
      </c>
      <c r="L1530" t="s">
        <v>25</v>
      </c>
      <c r="M1530">
        <v>47500</v>
      </c>
      <c r="N1530">
        <v>47800</v>
      </c>
      <c r="O1530">
        <v>45600</v>
      </c>
      <c r="P1530">
        <v>44300</v>
      </c>
      <c r="Q1530">
        <v>42900</v>
      </c>
      <c r="R1530">
        <v>43500</v>
      </c>
      <c r="S1530">
        <v>43700</v>
      </c>
      <c r="T1530">
        <v>44700</v>
      </c>
      <c r="U1530">
        <v>46600</v>
      </c>
      <c r="V1530">
        <v>47500</v>
      </c>
      <c r="W1530">
        <v>47300</v>
      </c>
      <c r="X1530">
        <v>50000</v>
      </c>
      <c r="Y1530" t="str">
        <f t="shared" si="151"/>
        <v>05-2025</v>
      </c>
      <c r="Z1530" t="str">
        <f t="shared" si="152"/>
        <v>L6</v>
      </c>
      <c r="AA1530" t="str">
        <f t="shared" si="153"/>
        <v>L12</v>
      </c>
      <c r="AB1530" t="str">
        <f t="shared" si="154"/>
        <v>L24</v>
      </c>
      <c r="AC1530" t="str">
        <f t="shared" si="155"/>
        <v>L36</v>
      </c>
    </row>
    <row r="1531" spans="1:29">
      <c r="A1531" t="str">
        <f t="shared" si="150"/>
        <v>05-2025</v>
      </c>
      <c r="B1531" s="265">
        <v>45797</v>
      </c>
      <c r="C1531">
        <v>47200</v>
      </c>
      <c r="D1531">
        <v>48000</v>
      </c>
      <c r="E1531">
        <v>46700</v>
      </c>
      <c r="F1531">
        <v>42500</v>
      </c>
      <c r="G1531">
        <v>48400</v>
      </c>
      <c r="H1531" t="s">
        <v>25</v>
      </c>
      <c r="I1531">
        <v>45500</v>
      </c>
      <c r="J1531">
        <v>45800</v>
      </c>
      <c r="K1531">
        <v>48000</v>
      </c>
      <c r="L1531" t="s">
        <v>25</v>
      </c>
      <c r="M1531">
        <v>47600</v>
      </c>
      <c r="N1531">
        <v>47800</v>
      </c>
      <c r="O1531">
        <v>45600</v>
      </c>
      <c r="P1531">
        <v>44500</v>
      </c>
      <c r="Q1531">
        <v>43100</v>
      </c>
      <c r="R1531">
        <v>43500</v>
      </c>
      <c r="S1531">
        <v>43900</v>
      </c>
      <c r="T1531">
        <v>44500</v>
      </c>
      <c r="U1531">
        <v>46600</v>
      </c>
      <c r="V1531">
        <v>47500</v>
      </c>
      <c r="W1531">
        <v>47300</v>
      </c>
      <c r="X1531">
        <v>50000</v>
      </c>
      <c r="Y1531" t="str">
        <f t="shared" si="151"/>
        <v>05-2025</v>
      </c>
      <c r="Z1531" t="str">
        <f t="shared" si="152"/>
        <v>L6</v>
      </c>
      <c r="AA1531" t="str">
        <f t="shared" si="153"/>
        <v>L12</v>
      </c>
      <c r="AB1531" t="str">
        <f t="shared" si="154"/>
        <v>L24</v>
      </c>
      <c r="AC1531" t="str">
        <f t="shared" si="155"/>
        <v>L36</v>
      </c>
    </row>
    <row r="1532" spans="1:29">
      <c r="A1532" t="str">
        <f t="shared" si="150"/>
        <v>05-2025</v>
      </c>
      <c r="B1532" s="265">
        <v>45798</v>
      </c>
      <c r="C1532">
        <v>47200</v>
      </c>
      <c r="D1532">
        <v>47800</v>
      </c>
      <c r="E1532">
        <v>46700</v>
      </c>
      <c r="F1532">
        <v>42600</v>
      </c>
      <c r="G1532">
        <v>48400</v>
      </c>
      <c r="H1532" t="s">
        <v>25</v>
      </c>
      <c r="I1532">
        <v>45500</v>
      </c>
      <c r="J1532">
        <v>45900</v>
      </c>
      <c r="K1532">
        <v>47800</v>
      </c>
      <c r="L1532" t="s">
        <v>25</v>
      </c>
      <c r="M1532">
        <v>47600</v>
      </c>
      <c r="N1532">
        <v>47800</v>
      </c>
      <c r="O1532">
        <v>45800</v>
      </c>
      <c r="P1532">
        <v>44500</v>
      </c>
      <c r="Q1532">
        <v>43200</v>
      </c>
      <c r="R1532">
        <v>43500</v>
      </c>
      <c r="S1532">
        <v>44100</v>
      </c>
      <c r="T1532">
        <v>44700</v>
      </c>
      <c r="U1532">
        <v>46600</v>
      </c>
      <c r="V1532">
        <v>47500</v>
      </c>
      <c r="W1532">
        <v>47300</v>
      </c>
      <c r="X1532">
        <v>50000</v>
      </c>
      <c r="Y1532" t="str">
        <f t="shared" si="151"/>
        <v>05-2025</v>
      </c>
      <c r="Z1532" t="str">
        <f t="shared" si="152"/>
        <v>L6</v>
      </c>
      <c r="AA1532" t="str">
        <f t="shared" si="153"/>
        <v>L12</v>
      </c>
      <c r="AB1532" t="str">
        <f t="shared" si="154"/>
        <v>L24</v>
      </c>
      <c r="AC1532" t="str">
        <f t="shared" si="155"/>
        <v>L36</v>
      </c>
    </row>
    <row r="1533" spans="1:29">
      <c r="A1533" t="str">
        <f t="shared" si="150"/>
        <v>05-2025</v>
      </c>
      <c r="B1533" s="265">
        <v>45799</v>
      </c>
      <c r="C1533">
        <v>47000</v>
      </c>
      <c r="D1533">
        <v>47800</v>
      </c>
      <c r="E1533">
        <v>46700</v>
      </c>
      <c r="F1533">
        <v>42500</v>
      </c>
      <c r="G1533">
        <v>48100</v>
      </c>
      <c r="H1533" t="s">
        <v>25</v>
      </c>
      <c r="I1533">
        <v>45500</v>
      </c>
      <c r="J1533">
        <v>45800</v>
      </c>
      <c r="K1533">
        <v>47700</v>
      </c>
      <c r="L1533" t="s">
        <v>25</v>
      </c>
      <c r="M1533">
        <v>47600</v>
      </c>
      <c r="N1533">
        <v>47800</v>
      </c>
      <c r="O1533">
        <v>45600</v>
      </c>
      <c r="P1533">
        <v>44300</v>
      </c>
      <c r="Q1533">
        <v>42900</v>
      </c>
      <c r="R1533">
        <v>43400</v>
      </c>
      <c r="S1533">
        <v>43900</v>
      </c>
      <c r="T1533">
        <v>44600</v>
      </c>
      <c r="U1533">
        <v>46500</v>
      </c>
      <c r="V1533">
        <v>47500</v>
      </c>
      <c r="W1533">
        <v>47300</v>
      </c>
      <c r="X1533">
        <v>50000</v>
      </c>
      <c r="Y1533" t="str">
        <f t="shared" si="151"/>
        <v>05-2025</v>
      </c>
      <c r="Z1533" t="str">
        <f t="shared" si="152"/>
        <v>L6</v>
      </c>
      <c r="AA1533" t="str">
        <f t="shared" si="153"/>
        <v>L12</v>
      </c>
      <c r="AB1533" t="str">
        <f t="shared" si="154"/>
        <v>L24</v>
      </c>
      <c r="AC1533" t="str">
        <f t="shared" si="155"/>
        <v>L36</v>
      </c>
    </row>
    <row r="1534" spans="1:29">
      <c r="A1534" t="str">
        <f t="shared" si="150"/>
        <v>05-2025</v>
      </c>
      <c r="B1534" s="265">
        <v>45800</v>
      </c>
      <c r="C1534">
        <v>46900</v>
      </c>
      <c r="D1534">
        <v>47500</v>
      </c>
      <c r="E1534">
        <v>46400</v>
      </c>
      <c r="F1534">
        <v>42300</v>
      </c>
      <c r="G1534">
        <v>47800</v>
      </c>
      <c r="H1534" t="s">
        <v>25</v>
      </c>
      <c r="I1534">
        <v>45500</v>
      </c>
      <c r="J1534">
        <v>45600</v>
      </c>
      <c r="K1534">
        <v>47200</v>
      </c>
      <c r="L1534" t="s">
        <v>25</v>
      </c>
      <c r="M1534">
        <v>47500</v>
      </c>
      <c r="N1534">
        <v>47500</v>
      </c>
      <c r="O1534">
        <v>45400</v>
      </c>
      <c r="P1534">
        <v>44100</v>
      </c>
      <c r="Q1534">
        <v>42900</v>
      </c>
      <c r="R1534">
        <v>43300</v>
      </c>
      <c r="S1534">
        <v>43300</v>
      </c>
      <c r="T1534">
        <v>44400</v>
      </c>
      <c r="U1534">
        <v>46300</v>
      </c>
      <c r="V1534">
        <v>47500</v>
      </c>
      <c r="W1534">
        <v>47000</v>
      </c>
      <c r="X1534">
        <v>50000</v>
      </c>
      <c r="Y1534" t="str">
        <f t="shared" si="151"/>
        <v>05-2025</v>
      </c>
      <c r="Z1534" t="str">
        <f t="shared" si="152"/>
        <v>L6</v>
      </c>
      <c r="AA1534" t="str">
        <f t="shared" si="153"/>
        <v>L12</v>
      </c>
      <c r="AB1534" t="str">
        <f t="shared" si="154"/>
        <v>L24</v>
      </c>
      <c r="AC1534" t="str">
        <f t="shared" si="155"/>
        <v>L36</v>
      </c>
    </row>
    <row r="1535" spans="1:29">
      <c r="A1535" t="str">
        <f t="shared" si="150"/>
        <v>05-2025</v>
      </c>
      <c r="B1535" s="265">
        <v>45801</v>
      </c>
      <c r="C1535">
        <v>46900</v>
      </c>
      <c r="D1535">
        <v>47700</v>
      </c>
      <c r="E1535">
        <v>46600</v>
      </c>
      <c r="F1535">
        <v>42200</v>
      </c>
      <c r="G1535">
        <v>47800</v>
      </c>
      <c r="H1535" t="s">
        <v>25</v>
      </c>
      <c r="I1535">
        <v>45500</v>
      </c>
      <c r="J1535">
        <v>45600</v>
      </c>
      <c r="K1535">
        <v>47200</v>
      </c>
      <c r="L1535" t="s">
        <v>25</v>
      </c>
      <c r="M1535">
        <v>47500</v>
      </c>
      <c r="N1535">
        <v>47300</v>
      </c>
      <c r="O1535">
        <v>45600</v>
      </c>
      <c r="P1535">
        <v>43800</v>
      </c>
      <c r="Q1535">
        <v>42800</v>
      </c>
      <c r="R1535">
        <v>43200</v>
      </c>
      <c r="S1535">
        <v>43100</v>
      </c>
      <c r="T1535">
        <v>44300</v>
      </c>
      <c r="U1535">
        <v>46300</v>
      </c>
      <c r="V1535">
        <v>47500</v>
      </c>
      <c r="W1535">
        <v>46800</v>
      </c>
      <c r="X1535">
        <v>50000</v>
      </c>
      <c r="Y1535" t="str">
        <f t="shared" si="151"/>
        <v>05-2025</v>
      </c>
      <c r="Z1535" t="str">
        <f t="shared" si="152"/>
        <v>L6</v>
      </c>
      <c r="AA1535" t="str">
        <f t="shared" si="153"/>
        <v>L12</v>
      </c>
      <c r="AB1535" t="str">
        <f t="shared" si="154"/>
        <v>L24</v>
      </c>
      <c r="AC1535" t="str">
        <f t="shared" si="155"/>
        <v>L36</v>
      </c>
    </row>
    <row r="1536" spans="1:29">
      <c r="A1536" t="str">
        <f t="shared" si="150"/>
        <v>05-2025</v>
      </c>
      <c r="B1536" s="265">
        <v>45802</v>
      </c>
      <c r="C1536" t="s">
        <v>24</v>
      </c>
      <c r="D1536" t="s">
        <v>24</v>
      </c>
      <c r="E1536" t="s">
        <v>24</v>
      </c>
      <c r="F1536" t="s">
        <v>24</v>
      </c>
      <c r="G1536" t="s">
        <v>24</v>
      </c>
      <c r="H1536" t="s">
        <v>24</v>
      </c>
      <c r="I1536" t="s">
        <v>24</v>
      </c>
      <c r="J1536" t="s">
        <v>24</v>
      </c>
      <c r="K1536" t="s">
        <v>24</v>
      </c>
      <c r="L1536" t="s">
        <v>24</v>
      </c>
      <c r="M1536" t="s">
        <v>24</v>
      </c>
      <c r="N1536" t="s">
        <v>24</v>
      </c>
      <c r="O1536" t="s">
        <v>24</v>
      </c>
      <c r="P1536" t="s">
        <v>24</v>
      </c>
      <c r="Q1536" t="s">
        <v>24</v>
      </c>
      <c r="R1536" t="s">
        <v>24</v>
      </c>
      <c r="S1536" t="s">
        <v>24</v>
      </c>
      <c r="T1536" t="s">
        <v>24</v>
      </c>
      <c r="U1536" t="s">
        <v>24</v>
      </c>
      <c r="V1536" t="s">
        <v>24</v>
      </c>
      <c r="W1536" t="s">
        <v>24</v>
      </c>
      <c r="X1536" t="s">
        <v>24</v>
      </c>
      <c r="Y1536" t="str">
        <f t="shared" si="151"/>
        <v>05-2025</v>
      </c>
      <c r="Z1536" t="str">
        <f t="shared" si="152"/>
        <v>L6</v>
      </c>
      <c r="AA1536" t="str">
        <f t="shared" si="153"/>
        <v>L12</v>
      </c>
      <c r="AB1536" t="str">
        <f t="shared" si="154"/>
        <v>L24</v>
      </c>
      <c r="AC1536" t="str">
        <f t="shared" si="155"/>
        <v>L36</v>
      </c>
    </row>
    <row r="1537" spans="1:29">
      <c r="A1537" t="str">
        <f t="shared" si="150"/>
        <v>05-2025</v>
      </c>
      <c r="B1537" s="265">
        <v>45803</v>
      </c>
      <c r="C1537">
        <v>46400</v>
      </c>
      <c r="D1537">
        <v>47500</v>
      </c>
      <c r="E1537">
        <v>46200</v>
      </c>
      <c r="F1537">
        <v>41800</v>
      </c>
      <c r="G1537">
        <v>47100</v>
      </c>
      <c r="H1537" t="s">
        <v>25</v>
      </c>
      <c r="I1537">
        <v>45500</v>
      </c>
      <c r="J1537">
        <v>45400</v>
      </c>
      <c r="K1537">
        <v>46700</v>
      </c>
      <c r="L1537" t="s">
        <v>25</v>
      </c>
      <c r="M1537">
        <v>47200</v>
      </c>
      <c r="N1537">
        <v>47000</v>
      </c>
      <c r="O1537">
        <v>45300</v>
      </c>
      <c r="P1537">
        <v>43700</v>
      </c>
      <c r="Q1537">
        <v>42700</v>
      </c>
      <c r="R1537">
        <v>43100</v>
      </c>
      <c r="S1537">
        <v>43100</v>
      </c>
      <c r="T1537">
        <v>43900</v>
      </c>
      <c r="U1537">
        <v>46000</v>
      </c>
      <c r="V1537">
        <v>47500</v>
      </c>
      <c r="W1537">
        <v>46600</v>
      </c>
      <c r="X1537">
        <v>49200</v>
      </c>
      <c r="Y1537" t="str">
        <f t="shared" si="151"/>
        <v>05-2025</v>
      </c>
      <c r="Z1537" t="str">
        <f t="shared" si="152"/>
        <v>L6</v>
      </c>
      <c r="AA1537" t="str">
        <f t="shared" si="153"/>
        <v>L12</v>
      </c>
      <c r="AB1537" t="str">
        <f t="shared" si="154"/>
        <v>L24</v>
      </c>
      <c r="AC1537" t="str">
        <f t="shared" si="155"/>
        <v>L36</v>
      </c>
    </row>
    <row r="1538" spans="1:29">
      <c r="A1538" t="str">
        <f t="shared" si="150"/>
        <v>05-2025</v>
      </c>
      <c r="B1538" s="265">
        <v>45804</v>
      </c>
      <c r="C1538">
        <v>46400</v>
      </c>
      <c r="D1538">
        <v>47500</v>
      </c>
      <c r="E1538">
        <v>46000</v>
      </c>
      <c r="F1538">
        <v>41600</v>
      </c>
      <c r="G1538">
        <v>46800</v>
      </c>
      <c r="H1538" t="s">
        <v>25</v>
      </c>
      <c r="I1538">
        <v>45000</v>
      </c>
      <c r="J1538">
        <v>45200</v>
      </c>
      <c r="K1538">
        <v>46600</v>
      </c>
      <c r="L1538" t="s">
        <v>25</v>
      </c>
      <c r="M1538">
        <v>47100</v>
      </c>
      <c r="N1538">
        <v>46900</v>
      </c>
      <c r="O1538">
        <v>45100</v>
      </c>
      <c r="P1538">
        <v>43500</v>
      </c>
      <c r="Q1538">
        <v>42200</v>
      </c>
      <c r="R1538">
        <v>42900</v>
      </c>
      <c r="S1538">
        <v>43000</v>
      </c>
      <c r="T1538">
        <v>43700</v>
      </c>
      <c r="U1538">
        <v>45700</v>
      </c>
      <c r="V1538">
        <v>47500</v>
      </c>
      <c r="W1538">
        <v>46500</v>
      </c>
      <c r="X1538">
        <v>49200</v>
      </c>
      <c r="Y1538" t="str">
        <f t="shared" si="151"/>
        <v>05-2025</v>
      </c>
      <c r="Z1538" t="str">
        <f t="shared" si="152"/>
        <v>L6</v>
      </c>
      <c r="AA1538" t="str">
        <f t="shared" si="153"/>
        <v>L12</v>
      </c>
      <c r="AB1538" t="str">
        <f t="shared" si="154"/>
        <v>L24</v>
      </c>
      <c r="AC1538" t="str">
        <f t="shared" si="155"/>
        <v>L36</v>
      </c>
    </row>
    <row r="1539" spans="1:29">
      <c r="A1539" t="str">
        <f t="shared" si="150"/>
        <v>05-2025</v>
      </c>
      <c r="B1539" s="265">
        <v>45805</v>
      </c>
      <c r="C1539">
        <v>46300</v>
      </c>
      <c r="D1539">
        <v>47300</v>
      </c>
      <c r="E1539">
        <v>45800</v>
      </c>
      <c r="F1539">
        <v>41500</v>
      </c>
      <c r="G1539">
        <v>46800</v>
      </c>
      <c r="H1539" t="s">
        <v>25</v>
      </c>
      <c r="I1539">
        <v>45000</v>
      </c>
      <c r="J1539">
        <v>45100</v>
      </c>
      <c r="K1539">
        <v>46600</v>
      </c>
      <c r="L1539" t="s">
        <v>25</v>
      </c>
      <c r="M1539">
        <v>47100</v>
      </c>
      <c r="N1539">
        <v>46900</v>
      </c>
      <c r="O1539">
        <v>45300</v>
      </c>
      <c r="P1539">
        <v>43500</v>
      </c>
      <c r="Q1539">
        <v>42200</v>
      </c>
      <c r="R1539">
        <v>42800</v>
      </c>
      <c r="S1539">
        <v>43000</v>
      </c>
      <c r="T1539">
        <v>43600</v>
      </c>
      <c r="U1539">
        <v>45700</v>
      </c>
      <c r="V1539">
        <v>47500</v>
      </c>
      <c r="W1539">
        <v>46500</v>
      </c>
      <c r="X1539">
        <v>49200</v>
      </c>
      <c r="Y1539" t="str">
        <f t="shared" si="151"/>
        <v>05-2025</v>
      </c>
      <c r="Z1539" t="str">
        <f t="shared" si="152"/>
        <v>L6</v>
      </c>
      <c r="AA1539" t="str">
        <f t="shared" si="153"/>
        <v>L12</v>
      </c>
      <c r="AB1539" t="str">
        <f t="shared" si="154"/>
        <v>L24</v>
      </c>
      <c r="AC1539" t="str">
        <f t="shared" si="155"/>
        <v>L36</v>
      </c>
    </row>
    <row r="1540" spans="1:29">
      <c r="A1540" t="str">
        <f t="shared" si="150"/>
        <v>05-2025</v>
      </c>
      <c r="B1540" s="265">
        <v>45806</v>
      </c>
      <c r="C1540">
        <v>46200</v>
      </c>
      <c r="D1540">
        <v>47300</v>
      </c>
      <c r="E1540">
        <v>45800</v>
      </c>
      <c r="F1540">
        <v>41300</v>
      </c>
      <c r="G1540">
        <v>46700</v>
      </c>
      <c r="H1540" t="s">
        <v>25</v>
      </c>
      <c r="I1540">
        <v>44500</v>
      </c>
      <c r="J1540">
        <v>44900</v>
      </c>
      <c r="K1540">
        <v>46500</v>
      </c>
      <c r="L1540" t="s">
        <v>25</v>
      </c>
      <c r="M1540">
        <v>46900</v>
      </c>
      <c r="N1540">
        <v>46800</v>
      </c>
      <c r="O1540">
        <v>45000</v>
      </c>
      <c r="P1540">
        <v>43300</v>
      </c>
      <c r="Q1540">
        <v>42000</v>
      </c>
      <c r="R1540">
        <v>42500</v>
      </c>
      <c r="S1540">
        <v>43000</v>
      </c>
      <c r="T1540">
        <v>43400</v>
      </c>
      <c r="U1540">
        <v>45500</v>
      </c>
      <c r="V1540">
        <v>47500</v>
      </c>
      <c r="W1540">
        <v>46300</v>
      </c>
      <c r="X1540">
        <v>49200</v>
      </c>
      <c r="Y1540" t="str">
        <f t="shared" si="151"/>
        <v>05-2025</v>
      </c>
      <c r="Z1540" t="str">
        <f t="shared" si="152"/>
        <v>L6</v>
      </c>
      <c r="AA1540" t="str">
        <f t="shared" si="153"/>
        <v>L12</v>
      </c>
      <c r="AB1540" t="str">
        <f t="shared" si="154"/>
        <v>L24</v>
      </c>
      <c r="AC1540" t="str">
        <f t="shared" si="155"/>
        <v>L36</v>
      </c>
    </row>
    <row r="1541" spans="1:29">
      <c r="A1541" t="str">
        <f t="shared" si="150"/>
        <v>05-2025</v>
      </c>
      <c r="B1541" s="265">
        <v>45807</v>
      </c>
      <c r="C1541">
        <v>46100</v>
      </c>
      <c r="D1541">
        <v>47500</v>
      </c>
      <c r="E1541">
        <v>45800</v>
      </c>
      <c r="F1541">
        <v>41300</v>
      </c>
      <c r="G1541">
        <v>46700</v>
      </c>
      <c r="H1541" t="s">
        <v>25</v>
      </c>
      <c r="I1541">
        <v>44500</v>
      </c>
      <c r="J1541">
        <v>44900</v>
      </c>
      <c r="K1541">
        <v>46500</v>
      </c>
      <c r="L1541" t="s">
        <v>25</v>
      </c>
      <c r="M1541">
        <v>46900</v>
      </c>
      <c r="N1541">
        <v>46400</v>
      </c>
      <c r="O1541">
        <v>45000</v>
      </c>
      <c r="P1541">
        <v>42700</v>
      </c>
      <c r="Q1541">
        <v>42000</v>
      </c>
      <c r="R1541">
        <v>42400</v>
      </c>
      <c r="S1541">
        <v>43000</v>
      </c>
      <c r="T1541">
        <v>43400</v>
      </c>
      <c r="U1541">
        <v>45500</v>
      </c>
      <c r="V1541">
        <v>47000</v>
      </c>
      <c r="W1541">
        <v>46300</v>
      </c>
      <c r="X1541">
        <v>49200</v>
      </c>
      <c r="Y1541" t="str">
        <f t="shared" si="151"/>
        <v>05-2025</v>
      </c>
      <c r="Z1541" t="str">
        <f t="shared" si="152"/>
        <v>L6</v>
      </c>
      <c r="AA1541" t="str">
        <f t="shared" si="153"/>
        <v>L12</v>
      </c>
      <c r="AB1541" t="str">
        <f t="shared" si="154"/>
        <v>L24</v>
      </c>
      <c r="AC1541" t="str">
        <f t="shared" si="155"/>
        <v>L36</v>
      </c>
    </row>
    <row r="1542" spans="1:29">
      <c r="A1542" t="str">
        <f t="shared" si="150"/>
        <v>05-2025</v>
      </c>
      <c r="B1542" s="265">
        <v>45808</v>
      </c>
      <c r="C1542">
        <v>46100</v>
      </c>
      <c r="D1542">
        <v>47300</v>
      </c>
      <c r="E1542">
        <v>45800</v>
      </c>
      <c r="F1542">
        <v>41400</v>
      </c>
      <c r="G1542">
        <v>46000</v>
      </c>
      <c r="H1542" t="s">
        <v>25</v>
      </c>
      <c r="I1542">
        <v>44000</v>
      </c>
      <c r="J1542">
        <v>44900</v>
      </c>
      <c r="K1542">
        <v>46300</v>
      </c>
      <c r="L1542" t="s">
        <v>25</v>
      </c>
      <c r="M1542">
        <v>46800</v>
      </c>
      <c r="N1542">
        <v>46400</v>
      </c>
      <c r="O1542">
        <v>44800</v>
      </c>
      <c r="P1542">
        <v>42500</v>
      </c>
      <c r="Q1542">
        <v>41900</v>
      </c>
      <c r="R1542">
        <v>42400</v>
      </c>
      <c r="S1542">
        <v>42500</v>
      </c>
      <c r="T1542">
        <v>43500</v>
      </c>
      <c r="U1542">
        <v>45500</v>
      </c>
      <c r="V1542">
        <v>46500</v>
      </c>
      <c r="W1542">
        <v>46000</v>
      </c>
      <c r="X1542">
        <v>49200</v>
      </c>
      <c r="Y1542" t="str">
        <f t="shared" si="151"/>
        <v>05-2025</v>
      </c>
      <c r="Z1542" t="str">
        <f t="shared" si="152"/>
        <v>L6</v>
      </c>
      <c r="AA1542" t="str">
        <f t="shared" si="153"/>
        <v>L12</v>
      </c>
      <c r="AB1542" t="str">
        <f t="shared" si="154"/>
        <v>L24</v>
      </c>
      <c r="AC1542" t="str">
        <f t="shared" si="155"/>
        <v>L36</v>
      </c>
    </row>
    <row r="1543" spans="1:29">
      <c r="A1543" t="str">
        <f t="shared" si="150"/>
        <v>06-2025</v>
      </c>
      <c r="B1543" s="265">
        <v>45809</v>
      </c>
      <c r="C1543" t="s">
        <v>24</v>
      </c>
      <c r="D1543" t="s">
        <v>24</v>
      </c>
      <c r="E1543" t="s">
        <v>24</v>
      </c>
      <c r="F1543" t="s">
        <v>24</v>
      </c>
      <c r="G1543" t="s">
        <v>24</v>
      </c>
      <c r="H1543" t="s">
        <v>24</v>
      </c>
      <c r="I1543" t="s">
        <v>24</v>
      </c>
      <c r="J1543" t="s">
        <v>24</v>
      </c>
      <c r="K1543" t="s">
        <v>24</v>
      </c>
      <c r="L1543" t="s">
        <v>24</v>
      </c>
      <c r="M1543" t="s">
        <v>24</v>
      </c>
      <c r="N1543" t="s">
        <v>24</v>
      </c>
      <c r="O1543" t="s">
        <v>24</v>
      </c>
      <c r="P1543" t="s">
        <v>24</v>
      </c>
      <c r="Q1543" t="s">
        <v>24</v>
      </c>
      <c r="R1543" t="s">
        <v>24</v>
      </c>
      <c r="S1543" t="s">
        <v>24</v>
      </c>
      <c r="T1543" t="s">
        <v>24</v>
      </c>
      <c r="U1543" t="s">
        <v>24</v>
      </c>
      <c r="V1543" t="s">
        <v>24</v>
      </c>
      <c r="W1543" t="s">
        <v>24</v>
      </c>
      <c r="X1543" t="s">
        <v>24</v>
      </c>
      <c r="Y1543" t="str">
        <f t="shared" si="151"/>
        <v>06-2025</v>
      </c>
      <c r="Z1543" t="str">
        <f t="shared" si="152"/>
        <v>L6</v>
      </c>
      <c r="AA1543" t="str">
        <f t="shared" si="153"/>
        <v>L12</v>
      </c>
      <c r="AB1543" t="str">
        <f t="shared" si="154"/>
        <v>L24</v>
      </c>
      <c r="AC1543" t="str">
        <f t="shared" si="155"/>
        <v>L36</v>
      </c>
    </row>
    <row r="1544" spans="1:29">
      <c r="A1544" t="str">
        <f t="shared" si="150"/>
        <v>06-2025</v>
      </c>
      <c r="B1544" s="265">
        <v>45810</v>
      </c>
      <c r="C1544">
        <v>46100</v>
      </c>
      <c r="D1544">
        <v>47300</v>
      </c>
      <c r="E1544">
        <v>46000</v>
      </c>
      <c r="F1544">
        <v>41400</v>
      </c>
      <c r="G1544">
        <v>45700</v>
      </c>
      <c r="H1544" t="s">
        <v>25</v>
      </c>
      <c r="I1544">
        <v>44500</v>
      </c>
      <c r="J1544">
        <v>45300</v>
      </c>
      <c r="K1544">
        <v>46500</v>
      </c>
      <c r="L1544" t="s">
        <v>25</v>
      </c>
      <c r="M1544">
        <v>46800</v>
      </c>
      <c r="N1544">
        <v>46400</v>
      </c>
      <c r="O1544">
        <v>45300</v>
      </c>
      <c r="P1544">
        <v>42000</v>
      </c>
      <c r="Q1544">
        <v>42200</v>
      </c>
      <c r="R1544">
        <v>42500</v>
      </c>
      <c r="S1544">
        <v>42400</v>
      </c>
      <c r="T1544">
        <v>43500</v>
      </c>
      <c r="U1544">
        <v>45600</v>
      </c>
      <c r="V1544">
        <v>46500</v>
      </c>
      <c r="W1544">
        <v>46200</v>
      </c>
      <c r="X1544">
        <v>48900</v>
      </c>
      <c r="Y1544" t="str">
        <f t="shared" si="151"/>
        <v>06-2025</v>
      </c>
      <c r="Z1544" t="str">
        <f t="shared" si="152"/>
        <v>L6</v>
      </c>
      <c r="AA1544" t="str">
        <f t="shared" si="153"/>
        <v>L12</v>
      </c>
      <c r="AB1544" t="str">
        <f t="shared" si="154"/>
        <v>L24</v>
      </c>
      <c r="AC1544" t="str">
        <f t="shared" si="155"/>
        <v>L36</v>
      </c>
    </row>
    <row r="1545" spans="1:29">
      <c r="A1545" t="str">
        <f t="shared" si="150"/>
        <v>06-2025</v>
      </c>
      <c r="B1545" s="93">
        <v>45811</v>
      </c>
      <c r="C1545" s="90">
        <v>46100</v>
      </c>
      <c r="D1545" s="90">
        <v>47300</v>
      </c>
      <c r="E1545" s="90">
        <v>46000</v>
      </c>
      <c r="F1545" s="90">
        <v>41200</v>
      </c>
      <c r="G1545" s="90">
        <v>45700</v>
      </c>
      <c r="H1545" s="91" t="s">
        <v>25</v>
      </c>
      <c r="I1545" s="90">
        <v>44500</v>
      </c>
      <c r="J1545" s="90">
        <v>45100</v>
      </c>
      <c r="K1545" s="90">
        <v>46500</v>
      </c>
      <c r="L1545" s="91" t="s">
        <v>25</v>
      </c>
      <c r="M1545" s="90">
        <v>47100</v>
      </c>
      <c r="N1545" s="90">
        <v>46400</v>
      </c>
      <c r="O1545" s="90">
        <v>45200</v>
      </c>
      <c r="P1545" s="90">
        <v>41700</v>
      </c>
      <c r="Q1545" s="90">
        <v>42000</v>
      </c>
      <c r="R1545" s="90">
        <v>42200</v>
      </c>
      <c r="S1545" s="90">
        <v>42300</v>
      </c>
      <c r="T1545" s="90">
        <v>43300</v>
      </c>
      <c r="U1545" s="90">
        <v>45600</v>
      </c>
      <c r="V1545" s="90">
        <v>46500</v>
      </c>
      <c r="W1545" s="90">
        <v>46200</v>
      </c>
      <c r="X1545" s="90">
        <v>48900</v>
      </c>
      <c r="Y1545" t="str">
        <f t="shared" si="151"/>
        <v>06-2025</v>
      </c>
      <c r="Z1545" t="str">
        <f t="shared" si="152"/>
        <v>L6</v>
      </c>
      <c r="AA1545" t="str">
        <f t="shared" si="153"/>
        <v>L12</v>
      </c>
      <c r="AB1545" t="str">
        <f t="shared" si="154"/>
        <v>L24</v>
      </c>
      <c r="AC1545" t="str">
        <f t="shared" si="155"/>
        <v>L36</v>
      </c>
    </row>
    <row r="1546" spans="1:29">
      <c r="A1546" t="str">
        <f t="shared" si="150"/>
        <v>06-2025</v>
      </c>
      <c r="B1546" s="265">
        <v>45812</v>
      </c>
      <c r="C1546">
        <v>46100</v>
      </c>
      <c r="D1546">
        <v>47000</v>
      </c>
      <c r="E1546">
        <v>46100</v>
      </c>
      <c r="F1546">
        <v>41200</v>
      </c>
      <c r="G1546">
        <v>45700</v>
      </c>
      <c r="H1546" t="s">
        <v>25</v>
      </c>
      <c r="I1546">
        <v>44500</v>
      </c>
      <c r="J1546">
        <v>45100</v>
      </c>
      <c r="K1546">
        <v>46500</v>
      </c>
      <c r="L1546" t="s">
        <v>25</v>
      </c>
      <c r="M1546">
        <v>47100</v>
      </c>
      <c r="N1546">
        <v>46300</v>
      </c>
      <c r="O1546">
        <v>45200</v>
      </c>
      <c r="P1546">
        <v>41300</v>
      </c>
      <c r="Q1546">
        <v>41700</v>
      </c>
      <c r="R1546">
        <v>42000</v>
      </c>
      <c r="S1546">
        <v>42200</v>
      </c>
      <c r="T1546">
        <v>43300</v>
      </c>
      <c r="U1546">
        <v>45500</v>
      </c>
      <c r="V1546">
        <v>46500</v>
      </c>
      <c r="W1546">
        <v>46200</v>
      </c>
      <c r="X1546">
        <v>48900</v>
      </c>
      <c r="Y1546" t="str">
        <f t="shared" si="151"/>
        <v>06-2025</v>
      </c>
      <c r="Z1546" t="str">
        <f t="shared" si="152"/>
        <v>L6</v>
      </c>
      <c r="AA1546" t="str">
        <f t="shared" si="153"/>
        <v>L12</v>
      </c>
      <c r="AB1546" t="str">
        <f t="shared" si="154"/>
        <v>L24</v>
      </c>
      <c r="AC1546" t="str">
        <f t="shared" si="155"/>
        <v>L36</v>
      </c>
    </row>
    <row r="1547" spans="1:29">
      <c r="A1547" t="str">
        <f t="shared" si="150"/>
        <v>06-2025</v>
      </c>
      <c r="B1547" s="265">
        <v>45813</v>
      </c>
      <c r="C1547">
        <v>46100</v>
      </c>
      <c r="D1547">
        <v>47000</v>
      </c>
      <c r="E1547">
        <v>45800</v>
      </c>
      <c r="F1547">
        <v>41200</v>
      </c>
      <c r="G1547">
        <v>45600</v>
      </c>
      <c r="H1547" t="s">
        <v>25</v>
      </c>
      <c r="I1547">
        <v>44500</v>
      </c>
      <c r="J1547">
        <v>45000</v>
      </c>
      <c r="K1547">
        <v>46100</v>
      </c>
      <c r="L1547" t="s">
        <v>25</v>
      </c>
      <c r="M1547">
        <v>47200</v>
      </c>
      <c r="N1547">
        <v>46000</v>
      </c>
      <c r="O1547">
        <v>45200</v>
      </c>
      <c r="P1547">
        <v>41300</v>
      </c>
      <c r="Q1547">
        <v>41700</v>
      </c>
      <c r="R1547">
        <v>42000</v>
      </c>
      <c r="S1547">
        <v>42000</v>
      </c>
      <c r="T1547">
        <v>43300</v>
      </c>
      <c r="U1547">
        <v>45500</v>
      </c>
      <c r="V1547">
        <v>46500</v>
      </c>
      <c r="W1547">
        <v>46000</v>
      </c>
      <c r="X1547">
        <v>48900</v>
      </c>
      <c r="Y1547" t="str">
        <f t="shared" si="151"/>
        <v>06-2025</v>
      </c>
      <c r="Z1547" t="str">
        <f t="shared" si="152"/>
        <v>L6</v>
      </c>
      <c r="AA1547" t="str">
        <f t="shared" si="153"/>
        <v>L12</v>
      </c>
      <c r="AB1547" t="str">
        <f t="shared" si="154"/>
        <v>L24</v>
      </c>
      <c r="AC1547" t="str">
        <f t="shared" si="155"/>
        <v>L36</v>
      </c>
    </row>
    <row r="1548" spans="1:29">
      <c r="A1548" t="str">
        <f t="shared" si="150"/>
        <v>06-2025</v>
      </c>
      <c r="B1548" s="265">
        <v>45814</v>
      </c>
      <c r="C1548">
        <v>46000</v>
      </c>
      <c r="D1548">
        <v>47000</v>
      </c>
      <c r="E1548">
        <v>45800</v>
      </c>
      <c r="F1548">
        <v>41000</v>
      </c>
      <c r="G1548">
        <v>45600</v>
      </c>
      <c r="H1548" t="s">
        <v>25</v>
      </c>
      <c r="I1548">
        <v>44500</v>
      </c>
      <c r="J1548">
        <v>44800</v>
      </c>
      <c r="K1548">
        <v>46000</v>
      </c>
      <c r="L1548" t="s">
        <v>25</v>
      </c>
      <c r="M1548">
        <v>47100</v>
      </c>
      <c r="N1548">
        <v>45900</v>
      </c>
      <c r="O1548">
        <v>45000</v>
      </c>
      <c r="P1548">
        <v>41000</v>
      </c>
      <c r="Q1548">
        <v>41600</v>
      </c>
      <c r="R1548">
        <v>41900</v>
      </c>
      <c r="S1548">
        <v>41900</v>
      </c>
      <c r="T1548">
        <v>43100</v>
      </c>
      <c r="U1548">
        <v>45500</v>
      </c>
      <c r="V1548">
        <v>46500</v>
      </c>
      <c r="W1548">
        <v>46000</v>
      </c>
      <c r="X1548">
        <v>48900</v>
      </c>
      <c r="Y1548" t="str">
        <f t="shared" si="151"/>
        <v>06-2025</v>
      </c>
      <c r="Z1548" t="str">
        <f t="shared" si="152"/>
        <v>L6</v>
      </c>
      <c r="AA1548" t="str">
        <f t="shared" si="153"/>
        <v>L12</v>
      </c>
      <c r="AB1548" t="str">
        <f t="shared" si="154"/>
        <v>L24</v>
      </c>
      <c r="AC1548" t="str">
        <f t="shared" si="155"/>
        <v>L36</v>
      </c>
    </row>
    <row r="1549" spans="1:29">
      <c r="A1549" t="str">
        <f t="shared" si="150"/>
        <v>06-2025</v>
      </c>
      <c r="B1549" s="265">
        <v>45815</v>
      </c>
      <c r="C1549">
        <v>45500</v>
      </c>
      <c r="D1549">
        <v>47000</v>
      </c>
      <c r="E1549">
        <v>45700</v>
      </c>
      <c r="F1549">
        <v>41000</v>
      </c>
      <c r="G1549">
        <v>45600</v>
      </c>
      <c r="H1549" t="s">
        <v>25</v>
      </c>
      <c r="I1549">
        <v>44500</v>
      </c>
      <c r="J1549">
        <v>44600</v>
      </c>
      <c r="K1549">
        <v>45500</v>
      </c>
      <c r="L1549" t="s">
        <v>25</v>
      </c>
      <c r="M1549">
        <v>47000</v>
      </c>
      <c r="N1549">
        <v>45800</v>
      </c>
      <c r="O1549">
        <v>44900</v>
      </c>
      <c r="P1549">
        <v>40700</v>
      </c>
      <c r="Q1549">
        <v>41600</v>
      </c>
      <c r="R1549">
        <v>41700</v>
      </c>
      <c r="S1549">
        <v>41800</v>
      </c>
      <c r="T1549">
        <v>43100</v>
      </c>
      <c r="U1549">
        <v>45000</v>
      </c>
      <c r="V1549">
        <v>46500</v>
      </c>
      <c r="W1549">
        <v>46000</v>
      </c>
      <c r="X1549">
        <v>48900</v>
      </c>
      <c r="Y1549" t="str">
        <f t="shared" si="151"/>
        <v>06-2025</v>
      </c>
      <c r="Z1549" t="str">
        <f t="shared" si="152"/>
        <v>L6</v>
      </c>
      <c r="AA1549" t="str">
        <f t="shared" si="153"/>
        <v>L12</v>
      </c>
      <c r="AB1549" t="str">
        <f t="shared" si="154"/>
        <v>L24</v>
      </c>
      <c r="AC1549" t="str">
        <f t="shared" si="155"/>
        <v>L36</v>
      </c>
    </row>
    <row r="1550" spans="1:29">
      <c r="A1550" t="str">
        <f t="shared" si="150"/>
        <v>06-2025</v>
      </c>
      <c r="B1550" s="265">
        <v>45816</v>
      </c>
      <c r="C1550" t="s">
        <v>24</v>
      </c>
      <c r="D1550" t="s">
        <v>24</v>
      </c>
      <c r="E1550" t="s">
        <v>24</v>
      </c>
      <c r="F1550" t="s">
        <v>24</v>
      </c>
      <c r="G1550" t="s">
        <v>24</v>
      </c>
      <c r="H1550" t="s">
        <v>24</v>
      </c>
      <c r="I1550" t="s">
        <v>24</v>
      </c>
      <c r="J1550" t="s">
        <v>24</v>
      </c>
      <c r="K1550" t="s">
        <v>24</v>
      </c>
      <c r="L1550" t="s">
        <v>24</v>
      </c>
      <c r="M1550" t="s">
        <v>24</v>
      </c>
      <c r="N1550" t="s">
        <v>24</v>
      </c>
      <c r="O1550" t="s">
        <v>24</v>
      </c>
      <c r="P1550" t="s">
        <v>24</v>
      </c>
      <c r="Q1550" t="s">
        <v>24</v>
      </c>
      <c r="R1550" t="s">
        <v>24</v>
      </c>
      <c r="S1550" t="s">
        <v>24</v>
      </c>
      <c r="T1550" t="s">
        <v>24</v>
      </c>
      <c r="U1550" t="s">
        <v>24</v>
      </c>
      <c r="V1550" t="s">
        <v>24</v>
      </c>
      <c r="W1550" t="s">
        <v>24</v>
      </c>
      <c r="X1550" t="s">
        <v>24</v>
      </c>
      <c r="Y1550" t="str">
        <f t="shared" si="151"/>
        <v>06-2025</v>
      </c>
      <c r="Z1550" t="str">
        <f t="shared" si="152"/>
        <v>L6</v>
      </c>
      <c r="AA1550" t="str">
        <f t="shared" si="153"/>
        <v>L12</v>
      </c>
      <c r="AB1550" t="str">
        <f t="shared" si="154"/>
        <v>L24</v>
      </c>
      <c r="AC1550" t="str">
        <f t="shared" si="155"/>
        <v>L36</v>
      </c>
    </row>
    <row r="1551" spans="1:29">
      <c r="A1551" t="str">
        <f t="shared" si="150"/>
        <v>06-2025</v>
      </c>
      <c r="B1551" s="265">
        <v>45817</v>
      </c>
      <c r="C1551">
        <v>45500</v>
      </c>
      <c r="D1551">
        <v>47000</v>
      </c>
      <c r="E1551">
        <v>45500</v>
      </c>
      <c r="F1551">
        <v>41000</v>
      </c>
      <c r="G1551">
        <v>45600</v>
      </c>
      <c r="H1551" t="s">
        <v>25</v>
      </c>
      <c r="I1551">
        <v>44000</v>
      </c>
      <c r="J1551">
        <v>44600</v>
      </c>
      <c r="K1551">
        <v>45500</v>
      </c>
      <c r="L1551" t="s">
        <v>25</v>
      </c>
      <c r="M1551">
        <v>46900</v>
      </c>
      <c r="N1551">
        <v>45300</v>
      </c>
      <c r="O1551">
        <v>44600</v>
      </c>
      <c r="P1551">
        <v>40500</v>
      </c>
      <c r="Q1551">
        <v>41100</v>
      </c>
      <c r="R1551">
        <v>41500</v>
      </c>
      <c r="S1551">
        <v>41600</v>
      </c>
      <c r="T1551">
        <v>43100</v>
      </c>
      <c r="U1551">
        <v>44800</v>
      </c>
      <c r="V1551">
        <v>46500</v>
      </c>
      <c r="W1551">
        <v>45700</v>
      </c>
      <c r="X1551">
        <v>48400</v>
      </c>
      <c r="Y1551" t="str">
        <f t="shared" si="151"/>
        <v>06-2025</v>
      </c>
      <c r="Z1551" t="str">
        <f t="shared" si="152"/>
        <v>L6</v>
      </c>
      <c r="AA1551" t="str">
        <f t="shared" si="153"/>
        <v>L12</v>
      </c>
      <c r="AB1551" t="str">
        <f t="shared" si="154"/>
        <v>L24</v>
      </c>
      <c r="AC1551" t="str">
        <f t="shared" si="155"/>
        <v>L36</v>
      </c>
    </row>
    <row r="1552" spans="1:29">
      <c r="A1552" t="str">
        <f t="shared" si="150"/>
        <v>06-2025</v>
      </c>
      <c r="B1552" s="265">
        <v>45818</v>
      </c>
      <c r="C1552">
        <v>45500</v>
      </c>
      <c r="D1552">
        <v>46500</v>
      </c>
      <c r="E1552">
        <v>45600</v>
      </c>
      <c r="F1552">
        <v>41000</v>
      </c>
      <c r="G1552">
        <v>45600</v>
      </c>
      <c r="H1552" t="s">
        <v>25</v>
      </c>
      <c r="I1552">
        <v>44000</v>
      </c>
      <c r="J1552">
        <v>44600</v>
      </c>
      <c r="K1552">
        <v>45300</v>
      </c>
      <c r="L1552" t="s">
        <v>25</v>
      </c>
      <c r="M1552">
        <v>46900</v>
      </c>
      <c r="N1552">
        <v>45300</v>
      </c>
      <c r="O1552">
        <v>44600</v>
      </c>
      <c r="P1552">
        <v>40300</v>
      </c>
      <c r="Q1552">
        <v>41200</v>
      </c>
      <c r="R1552">
        <v>41400</v>
      </c>
      <c r="S1552">
        <v>41500</v>
      </c>
      <c r="T1552">
        <v>43100</v>
      </c>
      <c r="U1552">
        <v>44800</v>
      </c>
      <c r="V1552">
        <v>46500</v>
      </c>
      <c r="W1552">
        <v>45600</v>
      </c>
      <c r="X1552">
        <v>48400</v>
      </c>
      <c r="Y1552" t="str">
        <f t="shared" si="151"/>
        <v>06-2025</v>
      </c>
      <c r="Z1552" t="str">
        <f t="shared" si="152"/>
        <v>L6</v>
      </c>
      <c r="AA1552" t="str">
        <f t="shared" si="153"/>
        <v>L12</v>
      </c>
      <c r="AB1552" t="str">
        <f t="shared" si="154"/>
        <v>L24</v>
      </c>
      <c r="AC1552" t="str">
        <f t="shared" si="155"/>
        <v>L36</v>
      </c>
    </row>
    <row r="1553" spans="1:29">
      <c r="A1553" t="str">
        <f t="shared" si="150"/>
        <v>06-2025</v>
      </c>
      <c r="B1553" s="265">
        <v>45819</v>
      </c>
      <c r="C1553">
        <v>45300</v>
      </c>
      <c r="D1553">
        <v>46500</v>
      </c>
      <c r="E1553">
        <v>45600</v>
      </c>
      <c r="F1553">
        <v>40900</v>
      </c>
      <c r="G1553">
        <v>45600</v>
      </c>
      <c r="H1553" t="s">
        <v>25</v>
      </c>
      <c r="I1553">
        <v>44000</v>
      </c>
      <c r="J1553">
        <v>44400</v>
      </c>
      <c r="K1553">
        <v>45300</v>
      </c>
      <c r="L1553" t="s">
        <v>25</v>
      </c>
      <c r="M1553">
        <v>46900</v>
      </c>
      <c r="N1553">
        <v>45300</v>
      </c>
      <c r="O1553">
        <v>44400</v>
      </c>
      <c r="P1553">
        <v>40100</v>
      </c>
      <c r="Q1553">
        <v>41200</v>
      </c>
      <c r="R1553">
        <v>41400</v>
      </c>
      <c r="S1553">
        <v>41700</v>
      </c>
      <c r="T1553">
        <v>43000</v>
      </c>
      <c r="U1553">
        <v>44800</v>
      </c>
      <c r="V1553">
        <v>46500</v>
      </c>
      <c r="W1553">
        <v>45600</v>
      </c>
      <c r="X1553">
        <v>48400</v>
      </c>
      <c r="Y1553" t="str">
        <f t="shared" si="151"/>
        <v>06-2025</v>
      </c>
      <c r="Z1553" t="str">
        <f t="shared" si="152"/>
        <v>L6</v>
      </c>
      <c r="AA1553" t="str">
        <f t="shared" si="153"/>
        <v>L12</v>
      </c>
      <c r="AB1553" t="str">
        <f t="shared" si="154"/>
        <v>L24</v>
      </c>
      <c r="AC1553" t="str">
        <f t="shared" si="155"/>
        <v>L36</v>
      </c>
    </row>
    <row r="1554" spans="1:29">
      <c r="A1554" t="str">
        <f t="shared" si="150"/>
        <v>06-2025</v>
      </c>
      <c r="B1554" s="265">
        <v>45820</v>
      </c>
      <c r="C1554">
        <v>45200</v>
      </c>
      <c r="D1554">
        <v>46500</v>
      </c>
      <c r="E1554">
        <v>45500</v>
      </c>
      <c r="F1554">
        <v>40800</v>
      </c>
      <c r="G1554">
        <v>45500</v>
      </c>
      <c r="H1554" t="s">
        <v>25</v>
      </c>
      <c r="I1554">
        <v>44000</v>
      </c>
      <c r="J1554">
        <v>44300</v>
      </c>
      <c r="K1554">
        <v>45200</v>
      </c>
      <c r="L1554" t="s">
        <v>25</v>
      </c>
      <c r="M1554">
        <v>46800</v>
      </c>
      <c r="N1554">
        <v>45200</v>
      </c>
      <c r="O1554">
        <v>44200</v>
      </c>
      <c r="P1554">
        <v>39900</v>
      </c>
      <c r="Q1554">
        <v>41100</v>
      </c>
      <c r="R1554">
        <v>41400</v>
      </c>
      <c r="S1554">
        <v>41700</v>
      </c>
      <c r="T1554">
        <v>42900</v>
      </c>
      <c r="U1554">
        <v>44800</v>
      </c>
      <c r="V1554">
        <v>46500</v>
      </c>
      <c r="W1554">
        <v>45500</v>
      </c>
      <c r="X1554">
        <v>48400</v>
      </c>
      <c r="Y1554" t="str">
        <f t="shared" si="151"/>
        <v>06-2025</v>
      </c>
      <c r="Z1554" t="str">
        <f t="shared" si="152"/>
        <v>L6</v>
      </c>
      <c r="AA1554" t="str">
        <f t="shared" si="153"/>
        <v>L12</v>
      </c>
      <c r="AB1554" t="str">
        <f t="shared" si="154"/>
        <v>L24</v>
      </c>
      <c r="AC1554" t="str">
        <f t="shared" si="155"/>
        <v>L36</v>
      </c>
    </row>
    <row r="1555" spans="1:29">
      <c r="A1555" t="str">
        <f t="shared" si="150"/>
        <v>06-2025</v>
      </c>
      <c r="B1555" s="265">
        <v>45821</v>
      </c>
      <c r="C1555">
        <v>45000</v>
      </c>
      <c r="D1555">
        <v>46500</v>
      </c>
      <c r="E1555">
        <v>45400</v>
      </c>
      <c r="F1555">
        <v>40800</v>
      </c>
      <c r="G1555">
        <v>45500</v>
      </c>
      <c r="H1555" t="s">
        <v>25</v>
      </c>
      <c r="I1555">
        <v>44000</v>
      </c>
      <c r="J1555">
        <v>44300</v>
      </c>
      <c r="K1555">
        <v>45200</v>
      </c>
      <c r="L1555" t="s">
        <v>25</v>
      </c>
      <c r="M1555">
        <v>46600</v>
      </c>
      <c r="N1555">
        <v>44900</v>
      </c>
      <c r="O1555">
        <v>44000</v>
      </c>
      <c r="P1555">
        <v>39600</v>
      </c>
      <c r="Q1555">
        <v>41000</v>
      </c>
      <c r="R1555">
        <v>41300</v>
      </c>
      <c r="S1555">
        <v>41600</v>
      </c>
      <c r="T1555">
        <v>42900</v>
      </c>
      <c r="U1555">
        <v>44600</v>
      </c>
      <c r="V1555">
        <v>46500</v>
      </c>
      <c r="W1555">
        <v>45500</v>
      </c>
      <c r="X1555">
        <v>48400</v>
      </c>
      <c r="Y1555" t="str">
        <f t="shared" si="151"/>
        <v>06-2025</v>
      </c>
      <c r="Z1555" t="str">
        <f t="shared" si="152"/>
        <v>L6</v>
      </c>
      <c r="AA1555" t="str">
        <f t="shared" si="153"/>
        <v>L12</v>
      </c>
      <c r="AB1555" t="str">
        <f t="shared" si="154"/>
        <v>L24</v>
      </c>
      <c r="AC1555" t="str">
        <f t="shared" si="155"/>
        <v>L36</v>
      </c>
    </row>
    <row r="1556" spans="1:29">
      <c r="A1556" t="str">
        <f t="shared" si="150"/>
        <v>06-2025</v>
      </c>
      <c r="B1556" s="265">
        <v>45822</v>
      </c>
      <c r="C1556">
        <v>45000</v>
      </c>
      <c r="D1556">
        <v>46500</v>
      </c>
      <c r="E1556">
        <v>45300</v>
      </c>
      <c r="F1556">
        <v>40600</v>
      </c>
      <c r="G1556">
        <v>45500</v>
      </c>
      <c r="H1556" t="s">
        <v>25</v>
      </c>
      <c r="I1556">
        <v>44000</v>
      </c>
      <c r="J1556">
        <v>44200</v>
      </c>
      <c r="K1556">
        <v>44700</v>
      </c>
      <c r="L1556" t="s">
        <v>25</v>
      </c>
      <c r="M1556">
        <v>46600</v>
      </c>
      <c r="N1556">
        <v>44700</v>
      </c>
      <c r="O1556">
        <v>44000</v>
      </c>
      <c r="P1556">
        <v>39500</v>
      </c>
      <c r="Q1556">
        <v>40900</v>
      </c>
      <c r="R1556">
        <v>41200</v>
      </c>
      <c r="S1556">
        <v>41500</v>
      </c>
      <c r="T1556">
        <v>42700</v>
      </c>
      <c r="U1556">
        <v>44500</v>
      </c>
      <c r="V1556">
        <v>46500</v>
      </c>
      <c r="W1556">
        <v>45500</v>
      </c>
      <c r="X1556">
        <v>48400</v>
      </c>
      <c r="Y1556" t="str">
        <f t="shared" si="151"/>
        <v>06-2025</v>
      </c>
      <c r="Z1556" t="str">
        <f t="shared" si="152"/>
        <v>L6</v>
      </c>
      <c r="AA1556" t="str">
        <f t="shared" si="153"/>
        <v>L12</v>
      </c>
      <c r="AB1556" t="str">
        <f t="shared" si="154"/>
        <v>L24</v>
      </c>
      <c r="AC1556" t="str">
        <f t="shared" si="155"/>
        <v>L36</v>
      </c>
    </row>
    <row r="1557" spans="1:29">
      <c r="A1557" t="str">
        <f t="shared" si="150"/>
        <v>06-2025</v>
      </c>
      <c r="B1557" s="265">
        <v>45823</v>
      </c>
      <c r="C1557" t="s">
        <v>24</v>
      </c>
      <c r="D1557" t="s">
        <v>24</v>
      </c>
      <c r="E1557" t="s">
        <v>24</v>
      </c>
      <c r="F1557" t="s">
        <v>24</v>
      </c>
      <c r="G1557" t="s">
        <v>24</v>
      </c>
      <c r="H1557" t="s">
        <v>24</v>
      </c>
      <c r="I1557" t="s">
        <v>24</v>
      </c>
      <c r="J1557" t="s">
        <v>24</v>
      </c>
      <c r="K1557" t="s">
        <v>24</v>
      </c>
      <c r="L1557" t="s">
        <v>24</v>
      </c>
      <c r="M1557" t="s">
        <v>24</v>
      </c>
      <c r="N1557" t="s">
        <v>24</v>
      </c>
      <c r="O1557" t="s">
        <v>24</v>
      </c>
      <c r="P1557" t="s">
        <v>24</v>
      </c>
      <c r="Q1557" t="s">
        <v>24</v>
      </c>
      <c r="R1557" t="s">
        <v>24</v>
      </c>
      <c r="S1557" t="s">
        <v>24</v>
      </c>
      <c r="T1557" t="s">
        <v>24</v>
      </c>
      <c r="U1557" t="s">
        <v>24</v>
      </c>
      <c r="V1557" t="s">
        <v>24</v>
      </c>
      <c r="W1557" t="s">
        <v>24</v>
      </c>
      <c r="X1557" t="s">
        <v>24</v>
      </c>
      <c r="Y1557" t="str">
        <f t="shared" si="151"/>
        <v>06-2025</v>
      </c>
      <c r="Z1557" t="str">
        <f t="shared" si="152"/>
        <v>L6</v>
      </c>
      <c r="AA1557" t="str">
        <f t="shared" si="153"/>
        <v>L12</v>
      </c>
      <c r="AB1557" t="str">
        <f t="shared" si="154"/>
        <v>L24</v>
      </c>
      <c r="AC1557" t="str">
        <f t="shared" si="155"/>
        <v>L36</v>
      </c>
    </row>
    <row r="1558" spans="1:29">
      <c r="A1558" t="str">
        <f t="shared" ref="A1558:A1621" si="156">TEXT(B1558,"mm-YYYY")</f>
        <v>06-2025</v>
      </c>
      <c r="B1558" s="265">
        <v>45824</v>
      </c>
      <c r="C1558">
        <v>44900</v>
      </c>
      <c r="D1558">
        <v>46500</v>
      </c>
      <c r="E1558">
        <v>45300</v>
      </c>
      <c r="F1558">
        <v>40800</v>
      </c>
      <c r="G1558">
        <v>45100</v>
      </c>
      <c r="H1558" t="s">
        <v>25</v>
      </c>
      <c r="I1558">
        <v>43800</v>
      </c>
      <c r="J1558">
        <v>44200</v>
      </c>
      <c r="K1558">
        <v>44000</v>
      </c>
      <c r="L1558" t="s">
        <v>25</v>
      </c>
      <c r="M1558">
        <v>46600</v>
      </c>
      <c r="N1558">
        <v>44400</v>
      </c>
      <c r="O1558">
        <v>44000</v>
      </c>
      <c r="P1558">
        <v>39500</v>
      </c>
      <c r="Q1558">
        <v>40900</v>
      </c>
      <c r="R1558">
        <v>41200</v>
      </c>
      <c r="S1558">
        <v>41500</v>
      </c>
      <c r="T1558">
        <v>42900</v>
      </c>
      <c r="U1558">
        <v>44500</v>
      </c>
      <c r="V1558">
        <v>46500</v>
      </c>
      <c r="W1558">
        <v>45300</v>
      </c>
      <c r="X1558">
        <v>48200</v>
      </c>
      <c r="Y1558" t="str">
        <f t="shared" ref="Y1558:Y1621" si="157">TEXT(B1558,"MM-YYYY")</f>
        <v>06-2025</v>
      </c>
      <c r="Z1558" t="str">
        <f t="shared" ref="Z1558:Z1621" si="158">_xlfn.XLOOKUP(Y1558,AN:AN,AP:AP,"")</f>
        <v>L6</v>
      </c>
      <c r="AA1558" t="str">
        <f t="shared" ref="AA1558:AA1621" si="159">_xlfn.XLOOKUP(Y1558,AN:AN,AQ:AQ,"")</f>
        <v>L12</v>
      </c>
      <c r="AB1558" t="str">
        <f t="shared" ref="AB1558:AB1621" si="160">_xlfn.XLOOKUP(Y1558,AN:AN,AR:AR,"")</f>
        <v>L24</v>
      </c>
      <c r="AC1558" t="str">
        <f t="shared" ref="AC1558:AC1621" si="161">_xlfn.XLOOKUP(Y1558,AN:AN,AS:AS,"")</f>
        <v>L36</v>
      </c>
    </row>
    <row r="1559" spans="1:29">
      <c r="A1559" t="str">
        <f t="shared" si="156"/>
        <v>06-2025</v>
      </c>
      <c r="B1559" s="265">
        <v>45825</v>
      </c>
      <c r="C1559">
        <v>44900</v>
      </c>
      <c r="D1559">
        <v>46500</v>
      </c>
      <c r="E1559">
        <v>45400</v>
      </c>
      <c r="F1559">
        <v>41000</v>
      </c>
      <c r="G1559">
        <v>45100</v>
      </c>
      <c r="H1559" t="s">
        <v>25</v>
      </c>
      <c r="I1559">
        <v>44000</v>
      </c>
      <c r="J1559">
        <v>44200</v>
      </c>
      <c r="K1559">
        <v>44000</v>
      </c>
      <c r="L1559" t="s">
        <v>25</v>
      </c>
      <c r="M1559">
        <v>46600</v>
      </c>
      <c r="N1559">
        <v>44400</v>
      </c>
      <c r="O1559">
        <v>44200</v>
      </c>
      <c r="P1559">
        <v>39300</v>
      </c>
      <c r="Q1559">
        <v>40900</v>
      </c>
      <c r="R1559">
        <v>41200</v>
      </c>
      <c r="S1559">
        <v>41500</v>
      </c>
      <c r="T1559">
        <v>43100</v>
      </c>
      <c r="U1559">
        <v>44600</v>
      </c>
      <c r="V1559">
        <v>46000</v>
      </c>
      <c r="W1559">
        <v>45300</v>
      </c>
      <c r="X1559">
        <v>48200</v>
      </c>
      <c r="Y1559" t="str">
        <f t="shared" si="157"/>
        <v>06-2025</v>
      </c>
      <c r="Z1559" t="str">
        <f t="shared" si="158"/>
        <v>L6</v>
      </c>
      <c r="AA1559" t="str">
        <f t="shared" si="159"/>
        <v>L12</v>
      </c>
      <c r="AB1559" t="str">
        <f t="shared" si="160"/>
        <v>L24</v>
      </c>
      <c r="AC1559" t="str">
        <f t="shared" si="161"/>
        <v>L36</v>
      </c>
    </row>
    <row r="1560" spans="1:29">
      <c r="A1560" t="str">
        <f t="shared" si="156"/>
        <v>06-2025</v>
      </c>
      <c r="B1560" s="265">
        <v>45826</v>
      </c>
      <c r="C1560">
        <v>44800</v>
      </c>
      <c r="D1560">
        <v>46500</v>
      </c>
      <c r="E1560">
        <v>45400</v>
      </c>
      <c r="F1560">
        <v>40800</v>
      </c>
      <c r="G1560">
        <v>44900</v>
      </c>
      <c r="H1560" t="s">
        <v>25</v>
      </c>
      <c r="I1560">
        <v>44000</v>
      </c>
      <c r="J1560">
        <v>44200</v>
      </c>
      <c r="K1560">
        <v>43800</v>
      </c>
      <c r="L1560" t="s">
        <v>25</v>
      </c>
      <c r="M1560">
        <v>46600</v>
      </c>
      <c r="N1560">
        <v>44400</v>
      </c>
      <c r="O1560">
        <v>44000</v>
      </c>
      <c r="P1560">
        <v>39300</v>
      </c>
      <c r="Q1560">
        <v>40800</v>
      </c>
      <c r="R1560">
        <v>41000</v>
      </c>
      <c r="S1560">
        <v>41300</v>
      </c>
      <c r="T1560">
        <v>42900</v>
      </c>
      <c r="U1560">
        <v>44600</v>
      </c>
      <c r="V1560">
        <v>46000</v>
      </c>
      <c r="W1560">
        <v>45300</v>
      </c>
      <c r="X1560">
        <v>48200</v>
      </c>
      <c r="Y1560" t="str">
        <f t="shared" si="157"/>
        <v>06-2025</v>
      </c>
      <c r="Z1560" t="str">
        <f t="shared" si="158"/>
        <v>L6</v>
      </c>
      <c r="AA1560" t="str">
        <f t="shared" si="159"/>
        <v>L12</v>
      </c>
      <c r="AB1560" t="str">
        <f t="shared" si="160"/>
        <v>L24</v>
      </c>
      <c r="AC1560" t="str">
        <f t="shared" si="161"/>
        <v>L36</v>
      </c>
    </row>
    <row r="1561" spans="1:29">
      <c r="A1561" t="str">
        <f t="shared" si="156"/>
        <v>06-2025</v>
      </c>
      <c r="B1561" s="265">
        <v>45827</v>
      </c>
      <c r="C1561">
        <v>44700</v>
      </c>
      <c r="D1561">
        <v>46500</v>
      </c>
      <c r="E1561">
        <v>45300</v>
      </c>
      <c r="F1561">
        <v>40500</v>
      </c>
      <c r="G1561">
        <v>44700</v>
      </c>
      <c r="H1561" t="s">
        <v>25</v>
      </c>
      <c r="I1561">
        <v>44500</v>
      </c>
      <c r="J1561">
        <v>44000</v>
      </c>
      <c r="K1561">
        <v>43800</v>
      </c>
      <c r="L1561" t="s">
        <v>25</v>
      </c>
      <c r="M1561">
        <v>46500</v>
      </c>
      <c r="N1561">
        <v>44300</v>
      </c>
      <c r="O1561">
        <v>44000</v>
      </c>
      <c r="P1561">
        <v>39100</v>
      </c>
      <c r="Q1561">
        <v>40700</v>
      </c>
      <c r="R1561">
        <v>41000</v>
      </c>
      <c r="S1561">
        <v>41300</v>
      </c>
      <c r="T1561">
        <v>42600</v>
      </c>
      <c r="U1561">
        <v>44400</v>
      </c>
      <c r="V1561">
        <v>46000</v>
      </c>
      <c r="W1561">
        <v>45300</v>
      </c>
      <c r="X1561">
        <v>48200</v>
      </c>
      <c r="Y1561" t="str">
        <f t="shared" si="157"/>
        <v>06-2025</v>
      </c>
      <c r="Z1561" t="str">
        <f t="shared" si="158"/>
        <v>L6</v>
      </c>
      <c r="AA1561" t="str">
        <f t="shared" si="159"/>
        <v>L12</v>
      </c>
      <c r="AB1561" t="str">
        <f t="shared" si="160"/>
        <v>L24</v>
      </c>
      <c r="AC1561" t="str">
        <f t="shared" si="161"/>
        <v>L36</v>
      </c>
    </row>
    <row r="1562" spans="1:29">
      <c r="A1562" t="str">
        <f t="shared" si="156"/>
        <v>06-2025</v>
      </c>
      <c r="B1562" s="265">
        <v>45828</v>
      </c>
      <c r="C1562">
        <v>44600</v>
      </c>
      <c r="D1562">
        <v>46300</v>
      </c>
      <c r="E1562">
        <v>45000</v>
      </c>
      <c r="F1562">
        <v>40400</v>
      </c>
      <c r="G1562">
        <v>44700</v>
      </c>
      <c r="H1562" t="s">
        <v>25</v>
      </c>
      <c r="I1562">
        <v>44500</v>
      </c>
      <c r="J1562">
        <v>43800</v>
      </c>
      <c r="K1562">
        <v>43500</v>
      </c>
      <c r="L1562" t="s">
        <v>25</v>
      </c>
      <c r="M1562">
        <v>46400</v>
      </c>
      <c r="N1562">
        <v>44000</v>
      </c>
      <c r="O1562">
        <v>43700</v>
      </c>
      <c r="P1562">
        <v>39100</v>
      </c>
      <c r="Q1562">
        <v>40700</v>
      </c>
      <c r="R1562">
        <v>41000</v>
      </c>
      <c r="S1562">
        <v>41100</v>
      </c>
      <c r="T1562">
        <v>42500</v>
      </c>
      <c r="U1562">
        <v>44400</v>
      </c>
      <c r="V1562">
        <v>46000</v>
      </c>
      <c r="W1562">
        <v>45200</v>
      </c>
      <c r="X1562">
        <v>48200</v>
      </c>
      <c r="Y1562" t="str">
        <f t="shared" si="157"/>
        <v>06-2025</v>
      </c>
      <c r="Z1562" t="str">
        <f t="shared" si="158"/>
        <v>L6</v>
      </c>
      <c r="AA1562" t="str">
        <f t="shared" si="159"/>
        <v>L12</v>
      </c>
      <c r="AB1562" t="str">
        <f t="shared" si="160"/>
        <v>L24</v>
      </c>
      <c r="AC1562" t="str">
        <f t="shared" si="161"/>
        <v>L36</v>
      </c>
    </row>
    <row r="1563" spans="1:29">
      <c r="A1563" t="str">
        <f t="shared" si="156"/>
        <v>06-2025</v>
      </c>
      <c r="B1563" s="265">
        <v>45829</v>
      </c>
      <c r="C1563">
        <v>44500</v>
      </c>
      <c r="D1563">
        <v>46300</v>
      </c>
      <c r="E1563">
        <v>44800</v>
      </c>
      <c r="F1563">
        <v>40300</v>
      </c>
      <c r="G1563">
        <v>44700</v>
      </c>
      <c r="H1563" t="s">
        <v>25</v>
      </c>
      <c r="I1563">
        <v>44500</v>
      </c>
      <c r="J1563">
        <v>43800</v>
      </c>
      <c r="K1563">
        <v>43500</v>
      </c>
      <c r="L1563" t="s">
        <v>25</v>
      </c>
      <c r="M1563">
        <v>46300</v>
      </c>
      <c r="N1563">
        <v>44000</v>
      </c>
      <c r="O1563">
        <v>43500</v>
      </c>
      <c r="P1563">
        <v>39000</v>
      </c>
      <c r="Q1563">
        <v>40500</v>
      </c>
      <c r="R1563">
        <v>41000</v>
      </c>
      <c r="S1563">
        <v>41100</v>
      </c>
      <c r="T1563">
        <v>42400</v>
      </c>
      <c r="U1563">
        <v>44300</v>
      </c>
      <c r="V1563">
        <v>46000</v>
      </c>
      <c r="W1563">
        <v>45000</v>
      </c>
      <c r="X1563">
        <v>48200</v>
      </c>
      <c r="Y1563" t="str">
        <f t="shared" si="157"/>
        <v>06-2025</v>
      </c>
      <c r="Z1563" t="str">
        <f t="shared" si="158"/>
        <v>L6</v>
      </c>
      <c r="AA1563" t="str">
        <f t="shared" si="159"/>
        <v>L12</v>
      </c>
      <c r="AB1563" t="str">
        <f t="shared" si="160"/>
        <v>L24</v>
      </c>
      <c r="AC1563" t="str">
        <f t="shared" si="161"/>
        <v>L36</v>
      </c>
    </row>
    <row r="1564" spans="1:29">
      <c r="A1564" t="str">
        <f t="shared" si="156"/>
        <v>06-2025</v>
      </c>
      <c r="B1564" s="265">
        <v>45830</v>
      </c>
      <c r="C1564" t="s">
        <v>24</v>
      </c>
      <c r="D1564" t="s">
        <v>24</v>
      </c>
      <c r="E1564" t="s">
        <v>24</v>
      </c>
      <c r="F1564" t="s">
        <v>24</v>
      </c>
      <c r="G1564" t="s">
        <v>24</v>
      </c>
      <c r="H1564" t="s">
        <v>24</v>
      </c>
      <c r="I1564" t="s">
        <v>24</v>
      </c>
      <c r="J1564" t="s">
        <v>24</v>
      </c>
      <c r="K1564" t="s">
        <v>24</v>
      </c>
      <c r="L1564" t="s">
        <v>24</v>
      </c>
      <c r="M1564" t="s">
        <v>24</v>
      </c>
      <c r="N1564" t="s">
        <v>24</v>
      </c>
      <c r="O1564" t="s">
        <v>24</v>
      </c>
      <c r="P1564" t="s">
        <v>24</v>
      </c>
      <c r="Q1564" t="s">
        <v>24</v>
      </c>
      <c r="R1564" t="s">
        <v>24</v>
      </c>
      <c r="S1564" t="s">
        <v>24</v>
      </c>
      <c r="T1564" t="s">
        <v>24</v>
      </c>
      <c r="U1564" t="s">
        <v>24</v>
      </c>
      <c r="V1564" t="s">
        <v>24</v>
      </c>
      <c r="W1564" t="s">
        <v>24</v>
      </c>
      <c r="X1564" t="s">
        <v>24</v>
      </c>
      <c r="Y1564" t="str">
        <f t="shared" si="157"/>
        <v>06-2025</v>
      </c>
      <c r="Z1564" t="str">
        <f t="shared" si="158"/>
        <v>L6</v>
      </c>
      <c r="AA1564" t="str">
        <f t="shared" si="159"/>
        <v>L12</v>
      </c>
      <c r="AB1564" t="str">
        <f t="shared" si="160"/>
        <v>L24</v>
      </c>
      <c r="AC1564" t="str">
        <f t="shared" si="161"/>
        <v>L36</v>
      </c>
    </row>
    <row r="1565" spans="1:29">
      <c r="A1565" t="str">
        <f t="shared" si="156"/>
        <v>06-2025</v>
      </c>
      <c r="B1565" s="265">
        <v>45831</v>
      </c>
      <c r="C1565">
        <v>43900</v>
      </c>
      <c r="D1565">
        <v>46300</v>
      </c>
      <c r="E1565">
        <v>44500</v>
      </c>
      <c r="F1565">
        <v>40300</v>
      </c>
      <c r="G1565">
        <v>44500</v>
      </c>
      <c r="H1565" t="s">
        <v>25</v>
      </c>
      <c r="I1565">
        <v>44500</v>
      </c>
      <c r="J1565">
        <v>43600</v>
      </c>
      <c r="K1565">
        <v>43500</v>
      </c>
      <c r="L1565" t="s">
        <v>25</v>
      </c>
      <c r="M1565">
        <v>45700</v>
      </c>
      <c r="N1565">
        <v>44000</v>
      </c>
      <c r="O1565">
        <v>43500</v>
      </c>
      <c r="P1565">
        <v>38700</v>
      </c>
      <c r="Q1565">
        <v>40100</v>
      </c>
      <c r="R1565">
        <v>40800</v>
      </c>
      <c r="S1565">
        <v>41000</v>
      </c>
      <c r="T1565">
        <v>42400</v>
      </c>
      <c r="U1565">
        <v>44200</v>
      </c>
      <c r="V1565">
        <v>46000</v>
      </c>
      <c r="W1565">
        <v>44800</v>
      </c>
      <c r="X1565">
        <v>47500</v>
      </c>
      <c r="Y1565" t="str">
        <f t="shared" si="157"/>
        <v>06-2025</v>
      </c>
      <c r="Z1565" t="str">
        <f t="shared" si="158"/>
        <v>L6</v>
      </c>
      <c r="AA1565" t="str">
        <f t="shared" si="159"/>
        <v>L12</v>
      </c>
      <c r="AB1565" t="str">
        <f t="shared" si="160"/>
        <v>L24</v>
      </c>
      <c r="AC1565" t="str">
        <f t="shared" si="161"/>
        <v>L36</v>
      </c>
    </row>
    <row r="1566" spans="1:29">
      <c r="A1566" t="str">
        <f t="shared" si="156"/>
        <v>06-2025</v>
      </c>
      <c r="B1566" s="265">
        <v>45832</v>
      </c>
      <c r="C1566">
        <v>43600</v>
      </c>
      <c r="D1566">
        <v>46000</v>
      </c>
      <c r="E1566">
        <v>44400</v>
      </c>
      <c r="F1566">
        <v>40200</v>
      </c>
      <c r="G1566">
        <v>44400</v>
      </c>
      <c r="H1566" t="s">
        <v>25</v>
      </c>
      <c r="I1566">
        <v>44500</v>
      </c>
      <c r="J1566">
        <v>43300</v>
      </c>
      <c r="K1566">
        <v>43500</v>
      </c>
      <c r="L1566" t="s">
        <v>25</v>
      </c>
      <c r="M1566">
        <v>45700</v>
      </c>
      <c r="N1566">
        <v>43700</v>
      </c>
      <c r="O1566">
        <v>43200</v>
      </c>
      <c r="P1566">
        <v>38500</v>
      </c>
      <c r="Q1566">
        <v>40100</v>
      </c>
      <c r="R1566">
        <v>40400</v>
      </c>
      <c r="S1566">
        <v>41000</v>
      </c>
      <c r="T1566">
        <v>42300</v>
      </c>
      <c r="U1566">
        <v>43900</v>
      </c>
      <c r="V1566">
        <v>46000</v>
      </c>
      <c r="W1566">
        <v>44800</v>
      </c>
      <c r="X1566">
        <v>47500</v>
      </c>
      <c r="Y1566" t="str">
        <f t="shared" si="157"/>
        <v>06-2025</v>
      </c>
      <c r="Z1566" t="str">
        <f t="shared" si="158"/>
        <v>L6</v>
      </c>
      <c r="AA1566" t="str">
        <f t="shared" si="159"/>
        <v>L12</v>
      </c>
      <c r="AB1566" t="str">
        <f t="shared" si="160"/>
        <v>L24</v>
      </c>
      <c r="AC1566" t="str">
        <f t="shared" si="161"/>
        <v>L36</v>
      </c>
    </row>
    <row r="1567" spans="1:29">
      <c r="A1567" t="str">
        <f t="shared" si="156"/>
        <v>06-2025</v>
      </c>
      <c r="B1567" s="265">
        <v>45833</v>
      </c>
      <c r="C1567">
        <v>43500</v>
      </c>
      <c r="D1567">
        <v>46000</v>
      </c>
      <c r="E1567">
        <v>44400</v>
      </c>
      <c r="F1567">
        <v>40400</v>
      </c>
      <c r="G1567">
        <v>44400</v>
      </c>
      <c r="H1567" t="s">
        <v>25</v>
      </c>
      <c r="I1567">
        <v>44300</v>
      </c>
      <c r="J1567">
        <v>43500</v>
      </c>
      <c r="K1567">
        <v>43500</v>
      </c>
      <c r="L1567" t="s">
        <v>25</v>
      </c>
      <c r="M1567">
        <v>45800</v>
      </c>
      <c r="N1567">
        <v>43700</v>
      </c>
      <c r="O1567">
        <v>43200</v>
      </c>
      <c r="P1567">
        <v>38300</v>
      </c>
      <c r="Q1567">
        <v>40200</v>
      </c>
      <c r="R1567">
        <v>40500</v>
      </c>
      <c r="S1567">
        <v>41000</v>
      </c>
      <c r="T1567">
        <v>42500</v>
      </c>
      <c r="U1567">
        <v>43900</v>
      </c>
      <c r="V1567">
        <v>46000</v>
      </c>
      <c r="W1567">
        <v>44800</v>
      </c>
      <c r="X1567">
        <v>47500</v>
      </c>
      <c r="Y1567" t="str">
        <f t="shared" si="157"/>
        <v>06-2025</v>
      </c>
      <c r="Z1567" t="str">
        <f t="shared" si="158"/>
        <v>L6</v>
      </c>
      <c r="AA1567" t="str">
        <f t="shared" si="159"/>
        <v>L12</v>
      </c>
      <c r="AB1567" t="str">
        <f t="shared" si="160"/>
        <v>L24</v>
      </c>
      <c r="AC1567" t="str">
        <f t="shared" si="161"/>
        <v>L36</v>
      </c>
    </row>
    <row r="1568" spans="1:29">
      <c r="A1568" t="str">
        <f t="shared" si="156"/>
        <v>06-2025</v>
      </c>
      <c r="B1568" s="265">
        <v>45834</v>
      </c>
      <c r="C1568">
        <v>43500</v>
      </c>
      <c r="D1568">
        <v>46000</v>
      </c>
      <c r="E1568">
        <v>44500</v>
      </c>
      <c r="F1568">
        <v>40500</v>
      </c>
      <c r="G1568">
        <v>44400</v>
      </c>
      <c r="H1568" t="s">
        <v>25</v>
      </c>
      <c r="I1568">
        <v>44500</v>
      </c>
      <c r="J1568">
        <v>43600</v>
      </c>
      <c r="K1568">
        <v>44300</v>
      </c>
      <c r="L1568" t="s">
        <v>25</v>
      </c>
      <c r="M1568">
        <v>45900</v>
      </c>
      <c r="N1568">
        <v>43800</v>
      </c>
      <c r="O1568">
        <v>43400</v>
      </c>
      <c r="P1568">
        <v>39000</v>
      </c>
      <c r="Q1568">
        <v>40400</v>
      </c>
      <c r="R1568">
        <v>40500</v>
      </c>
      <c r="S1568">
        <v>41200</v>
      </c>
      <c r="T1568">
        <v>42600</v>
      </c>
      <c r="U1568">
        <v>44000</v>
      </c>
      <c r="V1568">
        <v>45500</v>
      </c>
      <c r="W1568">
        <v>44800</v>
      </c>
      <c r="X1568">
        <v>47500</v>
      </c>
      <c r="Y1568" t="str">
        <f t="shared" si="157"/>
        <v>06-2025</v>
      </c>
      <c r="Z1568" t="str">
        <f t="shared" si="158"/>
        <v>L6</v>
      </c>
      <c r="AA1568" t="str">
        <f t="shared" si="159"/>
        <v>L12</v>
      </c>
      <c r="AB1568" t="str">
        <f t="shared" si="160"/>
        <v>L24</v>
      </c>
      <c r="AC1568" t="str">
        <f t="shared" si="161"/>
        <v>L36</v>
      </c>
    </row>
    <row r="1569" spans="1:29">
      <c r="A1569" t="str">
        <f t="shared" si="156"/>
        <v>06-2025</v>
      </c>
      <c r="B1569" s="265">
        <v>45835</v>
      </c>
      <c r="C1569">
        <v>43500</v>
      </c>
      <c r="D1569">
        <v>46000</v>
      </c>
      <c r="E1569">
        <v>44700</v>
      </c>
      <c r="F1569">
        <v>40300</v>
      </c>
      <c r="G1569">
        <v>44400</v>
      </c>
      <c r="H1569" t="s">
        <v>25</v>
      </c>
      <c r="I1569">
        <v>44500</v>
      </c>
      <c r="J1569">
        <v>43400</v>
      </c>
      <c r="K1569">
        <v>44300</v>
      </c>
      <c r="L1569" t="s">
        <v>25</v>
      </c>
      <c r="M1569">
        <v>45900</v>
      </c>
      <c r="N1569">
        <v>43800</v>
      </c>
      <c r="O1569">
        <v>43300</v>
      </c>
      <c r="P1569">
        <v>39200</v>
      </c>
      <c r="Q1569">
        <v>40300</v>
      </c>
      <c r="R1569">
        <v>40400</v>
      </c>
      <c r="S1569">
        <v>41200</v>
      </c>
      <c r="T1569">
        <v>42400</v>
      </c>
      <c r="U1569">
        <v>44000</v>
      </c>
      <c r="V1569">
        <v>45500</v>
      </c>
      <c r="W1569">
        <v>44800</v>
      </c>
      <c r="X1569">
        <v>47500</v>
      </c>
      <c r="Y1569" t="str">
        <f t="shared" si="157"/>
        <v>06-2025</v>
      </c>
      <c r="Z1569" t="str">
        <f t="shared" si="158"/>
        <v>L6</v>
      </c>
      <c r="AA1569" t="str">
        <f t="shared" si="159"/>
        <v>L12</v>
      </c>
      <c r="AB1569" t="str">
        <f t="shared" si="160"/>
        <v>L24</v>
      </c>
      <c r="AC1569" t="str">
        <f t="shared" si="161"/>
        <v>L36</v>
      </c>
    </row>
    <row r="1570" spans="1:29">
      <c r="A1570" t="str">
        <f t="shared" si="156"/>
        <v>06-2025</v>
      </c>
      <c r="B1570" s="265">
        <v>45836</v>
      </c>
      <c r="C1570">
        <v>43300</v>
      </c>
      <c r="D1570">
        <v>46000</v>
      </c>
      <c r="E1570">
        <v>44600</v>
      </c>
      <c r="F1570">
        <v>40300</v>
      </c>
      <c r="G1570">
        <v>44500</v>
      </c>
      <c r="H1570" t="s">
        <v>25</v>
      </c>
      <c r="I1570">
        <v>44500</v>
      </c>
      <c r="J1570">
        <v>43400</v>
      </c>
      <c r="K1570">
        <v>44300</v>
      </c>
      <c r="L1570" t="s">
        <v>25</v>
      </c>
      <c r="M1570">
        <v>45800</v>
      </c>
      <c r="N1570">
        <v>43700</v>
      </c>
      <c r="O1570">
        <v>43300</v>
      </c>
      <c r="P1570">
        <v>39300</v>
      </c>
      <c r="Q1570">
        <v>40000</v>
      </c>
      <c r="R1570">
        <v>40200</v>
      </c>
      <c r="S1570">
        <v>41000</v>
      </c>
      <c r="T1570">
        <v>42400</v>
      </c>
      <c r="U1570">
        <v>43800</v>
      </c>
      <c r="V1570">
        <v>45500</v>
      </c>
      <c r="W1570">
        <v>44800</v>
      </c>
      <c r="X1570">
        <v>47500</v>
      </c>
      <c r="Y1570" t="str">
        <f t="shared" si="157"/>
        <v>06-2025</v>
      </c>
      <c r="Z1570" t="str">
        <f t="shared" si="158"/>
        <v>L6</v>
      </c>
      <c r="AA1570" t="str">
        <f t="shared" si="159"/>
        <v>L12</v>
      </c>
      <c r="AB1570" t="str">
        <f t="shared" si="160"/>
        <v>L24</v>
      </c>
      <c r="AC1570" t="str">
        <f t="shared" si="161"/>
        <v>L36</v>
      </c>
    </row>
    <row r="1571" spans="1:29">
      <c r="A1571" t="str">
        <f t="shared" si="156"/>
        <v>06-2025</v>
      </c>
      <c r="B1571" s="265">
        <v>45837</v>
      </c>
      <c r="C1571" t="s">
        <v>24</v>
      </c>
      <c r="D1571" t="s">
        <v>24</v>
      </c>
      <c r="E1571" t="s">
        <v>24</v>
      </c>
      <c r="F1571" t="s">
        <v>24</v>
      </c>
      <c r="G1571" t="s">
        <v>24</v>
      </c>
      <c r="H1571" t="s">
        <v>24</v>
      </c>
      <c r="I1571" t="s">
        <v>24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24</v>
      </c>
      <c r="Q1571" t="s">
        <v>24</v>
      </c>
      <c r="R1571" t="s">
        <v>24</v>
      </c>
      <c r="S1571" t="s">
        <v>24</v>
      </c>
      <c r="T1571" t="s">
        <v>24</v>
      </c>
      <c r="U1571" t="s">
        <v>24</v>
      </c>
      <c r="V1571" t="s">
        <v>24</v>
      </c>
      <c r="W1571" t="s">
        <v>24</v>
      </c>
      <c r="X1571" t="s">
        <v>24</v>
      </c>
      <c r="Y1571" t="str">
        <f t="shared" si="157"/>
        <v>06-2025</v>
      </c>
      <c r="Z1571" t="str">
        <f t="shared" si="158"/>
        <v>L6</v>
      </c>
      <c r="AA1571" t="str">
        <f t="shared" si="159"/>
        <v>L12</v>
      </c>
      <c r="AB1571" t="str">
        <f t="shared" si="160"/>
        <v>L24</v>
      </c>
      <c r="AC1571" t="str">
        <f t="shared" si="161"/>
        <v>L36</v>
      </c>
    </row>
    <row r="1572" spans="1:29">
      <c r="A1572" t="str">
        <f t="shared" si="156"/>
        <v>06-2025</v>
      </c>
      <c r="B1572" s="265">
        <v>45838</v>
      </c>
      <c r="C1572">
        <v>43300</v>
      </c>
      <c r="D1572">
        <v>46000</v>
      </c>
      <c r="E1572">
        <v>44500</v>
      </c>
      <c r="F1572">
        <v>40300</v>
      </c>
      <c r="G1572">
        <v>44400</v>
      </c>
      <c r="H1572" t="s">
        <v>25</v>
      </c>
      <c r="I1572">
        <v>44500</v>
      </c>
      <c r="J1572">
        <v>43300</v>
      </c>
      <c r="K1572">
        <v>44300</v>
      </c>
      <c r="L1572" t="s">
        <v>25</v>
      </c>
      <c r="M1572">
        <v>45800</v>
      </c>
      <c r="N1572">
        <v>43700</v>
      </c>
      <c r="O1572">
        <v>43000</v>
      </c>
      <c r="P1572">
        <v>39500</v>
      </c>
      <c r="Q1572">
        <v>39800</v>
      </c>
      <c r="R1572">
        <v>39900</v>
      </c>
      <c r="S1572">
        <v>41000</v>
      </c>
      <c r="T1572">
        <v>42400</v>
      </c>
      <c r="U1572">
        <v>43600</v>
      </c>
      <c r="V1572">
        <v>45500</v>
      </c>
      <c r="W1572">
        <v>44800</v>
      </c>
      <c r="X1572">
        <v>47500</v>
      </c>
      <c r="Y1572" t="str">
        <f t="shared" si="157"/>
        <v>06-2025</v>
      </c>
      <c r="Z1572" t="str">
        <f t="shared" si="158"/>
        <v>L6</v>
      </c>
      <c r="AA1572" t="str">
        <f t="shared" si="159"/>
        <v>L12</v>
      </c>
      <c r="AB1572" t="str">
        <f t="shared" si="160"/>
        <v>L24</v>
      </c>
      <c r="AC1572" t="str">
        <f t="shared" si="161"/>
        <v>L36</v>
      </c>
    </row>
    <row r="1573" spans="1:29">
      <c r="A1573" t="str">
        <f t="shared" si="156"/>
        <v>07-2025</v>
      </c>
      <c r="B1573" s="265">
        <v>45839</v>
      </c>
      <c r="C1573">
        <v>43200</v>
      </c>
      <c r="D1573">
        <v>46000</v>
      </c>
      <c r="E1573">
        <v>44500</v>
      </c>
      <c r="F1573">
        <v>40600</v>
      </c>
      <c r="G1573">
        <v>44300</v>
      </c>
      <c r="H1573" t="s">
        <v>25</v>
      </c>
      <c r="I1573">
        <v>44500</v>
      </c>
      <c r="J1573">
        <v>43300</v>
      </c>
      <c r="K1573">
        <v>43800</v>
      </c>
      <c r="L1573" t="s">
        <v>25</v>
      </c>
      <c r="M1573">
        <v>45800</v>
      </c>
      <c r="N1573">
        <v>43700</v>
      </c>
      <c r="O1573">
        <v>43300</v>
      </c>
      <c r="P1573">
        <v>39700</v>
      </c>
      <c r="Q1573">
        <v>39700</v>
      </c>
      <c r="R1573">
        <v>39800</v>
      </c>
      <c r="S1573">
        <v>40900</v>
      </c>
      <c r="T1573">
        <v>42700</v>
      </c>
      <c r="U1573">
        <v>43500</v>
      </c>
      <c r="V1573">
        <v>45500</v>
      </c>
      <c r="W1573">
        <v>44700</v>
      </c>
      <c r="X1573">
        <v>47500</v>
      </c>
      <c r="Y1573" t="str">
        <f t="shared" si="157"/>
        <v>07-2025</v>
      </c>
      <c r="Z1573" t="str">
        <f t="shared" si="158"/>
        <v>L6</v>
      </c>
      <c r="AA1573" t="str">
        <f t="shared" si="159"/>
        <v>L12</v>
      </c>
      <c r="AB1573" t="str">
        <f t="shared" si="160"/>
        <v>L24</v>
      </c>
      <c r="AC1573" t="str">
        <f t="shared" si="161"/>
        <v>L36</v>
      </c>
    </row>
    <row r="1574" spans="1:29">
      <c r="A1574" t="str">
        <f t="shared" si="156"/>
        <v>07-2025</v>
      </c>
      <c r="B1574" s="265">
        <v>45840</v>
      </c>
      <c r="C1574">
        <v>43000</v>
      </c>
      <c r="D1574">
        <v>46000</v>
      </c>
      <c r="E1574">
        <v>44400</v>
      </c>
      <c r="F1574">
        <v>40500</v>
      </c>
      <c r="G1574">
        <v>44100</v>
      </c>
      <c r="H1574" t="s">
        <v>25</v>
      </c>
      <c r="I1574">
        <v>44500</v>
      </c>
      <c r="J1574">
        <v>43300</v>
      </c>
      <c r="K1574">
        <v>43500</v>
      </c>
      <c r="L1574" t="s">
        <v>25</v>
      </c>
      <c r="M1574">
        <v>45700</v>
      </c>
      <c r="N1574">
        <v>43500</v>
      </c>
      <c r="O1574">
        <v>43200</v>
      </c>
      <c r="P1574">
        <v>39700</v>
      </c>
      <c r="Q1574">
        <v>39700</v>
      </c>
      <c r="R1574">
        <v>39900</v>
      </c>
      <c r="S1574">
        <v>41000</v>
      </c>
      <c r="T1574">
        <v>42600</v>
      </c>
      <c r="U1574">
        <v>43300</v>
      </c>
      <c r="V1574">
        <v>45500</v>
      </c>
      <c r="W1574">
        <v>44700</v>
      </c>
      <c r="X1574">
        <v>47500</v>
      </c>
      <c r="Y1574" t="str">
        <f t="shared" si="157"/>
        <v>07-2025</v>
      </c>
      <c r="Z1574" t="str">
        <f t="shared" si="158"/>
        <v>L6</v>
      </c>
      <c r="AA1574" t="str">
        <f t="shared" si="159"/>
        <v>L12</v>
      </c>
      <c r="AB1574" t="str">
        <f t="shared" si="160"/>
        <v>L24</v>
      </c>
      <c r="AC1574" t="str">
        <f t="shared" si="161"/>
        <v>L36</v>
      </c>
    </row>
    <row r="1575" spans="1:29">
      <c r="A1575" t="str">
        <f t="shared" si="156"/>
        <v>07-2025</v>
      </c>
      <c r="B1575" s="265">
        <v>45841</v>
      </c>
      <c r="C1575">
        <v>42800</v>
      </c>
      <c r="D1575">
        <v>46000</v>
      </c>
      <c r="E1575">
        <v>44200</v>
      </c>
      <c r="F1575">
        <v>40500</v>
      </c>
      <c r="G1575">
        <v>44100</v>
      </c>
      <c r="H1575" t="s">
        <v>25</v>
      </c>
      <c r="I1575">
        <v>44500</v>
      </c>
      <c r="J1575">
        <v>43200</v>
      </c>
      <c r="K1575">
        <v>43500</v>
      </c>
      <c r="L1575" t="s">
        <v>25</v>
      </c>
      <c r="M1575">
        <v>45500</v>
      </c>
      <c r="N1575">
        <v>43500</v>
      </c>
      <c r="O1575">
        <v>43000</v>
      </c>
      <c r="P1575">
        <v>39900</v>
      </c>
      <c r="Q1575">
        <v>39500</v>
      </c>
      <c r="R1575">
        <v>39700</v>
      </c>
      <c r="S1575">
        <v>40800</v>
      </c>
      <c r="T1575">
        <v>42600</v>
      </c>
      <c r="U1575">
        <v>43000</v>
      </c>
      <c r="V1575">
        <v>45500</v>
      </c>
      <c r="W1575">
        <v>44700</v>
      </c>
      <c r="X1575">
        <v>47500</v>
      </c>
      <c r="Y1575" t="str">
        <f t="shared" si="157"/>
        <v>07-2025</v>
      </c>
      <c r="Z1575" t="str">
        <f t="shared" si="158"/>
        <v>L6</v>
      </c>
      <c r="AA1575" t="str">
        <f t="shared" si="159"/>
        <v>L12</v>
      </c>
      <c r="AB1575" t="str">
        <f t="shared" si="160"/>
        <v>L24</v>
      </c>
      <c r="AC1575" t="str">
        <f t="shared" si="161"/>
        <v>L36</v>
      </c>
    </row>
    <row r="1576" spans="1:29">
      <c r="A1576" t="str">
        <f t="shared" si="156"/>
        <v>07-2025</v>
      </c>
      <c r="B1576" s="265">
        <v>45842</v>
      </c>
      <c r="C1576">
        <v>42800</v>
      </c>
      <c r="D1576">
        <v>46000</v>
      </c>
      <c r="E1576">
        <v>44200</v>
      </c>
      <c r="F1576">
        <v>40500</v>
      </c>
      <c r="G1576">
        <v>44000</v>
      </c>
      <c r="H1576" t="s">
        <v>25</v>
      </c>
      <c r="I1576">
        <v>44500</v>
      </c>
      <c r="J1576">
        <v>43200</v>
      </c>
      <c r="K1576">
        <v>43200</v>
      </c>
      <c r="L1576" t="s">
        <v>25</v>
      </c>
      <c r="M1576">
        <v>45500</v>
      </c>
      <c r="N1576">
        <v>43400</v>
      </c>
      <c r="O1576">
        <v>43000</v>
      </c>
      <c r="P1576">
        <v>40100</v>
      </c>
      <c r="Q1576">
        <v>39300</v>
      </c>
      <c r="R1576">
        <v>39400</v>
      </c>
      <c r="S1576">
        <v>40800</v>
      </c>
      <c r="T1576">
        <v>42600</v>
      </c>
      <c r="U1576">
        <v>42700</v>
      </c>
      <c r="V1576">
        <v>45500</v>
      </c>
      <c r="W1576">
        <v>44500</v>
      </c>
      <c r="X1576">
        <v>47500</v>
      </c>
      <c r="Y1576" t="str">
        <f t="shared" si="157"/>
        <v>07-2025</v>
      </c>
      <c r="Z1576" t="str">
        <f t="shared" si="158"/>
        <v>L6</v>
      </c>
      <c r="AA1576" t="str">
        <f t="shared" si="159"/>
        <v>L12</v>
      </c>
      <c r="AB1576" t="str">
        <f t="shared" si="160"/>
        <v>L24</v>
      </c>
      <c r="AC1576" t="str">
        <f t="shared" si="161"/>
        <v>L36</v>
      </c>
    </row>
    <row r="1577" spans="1:29">
      <c r="A1577" t="str">
        <f t="shared" si="156"/>
        <v>07-2025</v>
      </c>
      <c r="B1577" s="265">
        <v>45843</v>
      </c>
      <c r="C1577">
        <v>42800</v>
      </c>
      <c r="D1577">
        <v>46000</v>
      </c>
      <c r="E1577">
        <v>44200</v>
      </c>
      <c r="F1577">
        <v>40500</v>
      </c>
      <c r="G1577">
        <v>43700</v>
      </c>
      <c r="H1577" t="s">
        <v>25</v>
      </c>
      <c r="I1577">
        <v>44500</v>
      </c>
      <c r="J1577">
        <v>43200</v>
      </c>
      <c r="K1577">
        <v>43200</v>
      </c>
      <c r="L1577" t="s">
        <v>25</v>
      </c>
      <c r="M1577">
        <v>45500</v>
      </c>
      <c r="N1577">
        <v>43400</v>
      </c>
      <c r="O1577">
        <v>43000</v>
      </c>
      <c r="P1577">
        <v>40300</v>
      </c>
      <c r="Q1577">
        <v>39400</v>
      </c>
      <c r="R1577">
        <v>39400</v>
      </c>
      <c r="S1577">
        <v>40800</v>
      </c>
      <c r="T1577">
        <v>42600</v>
      </c>
      <c r="U1577">
        <v>42600</v>
      </c>
      <c r="V1577">
        <v>45500</v>
      </c>
      <c r="W1577">
        <v>44500</v>
      </c>
      <c r="X1577">
        <v>47500</v>
      </c>
      <c r="Y1577" t="str">
        <f t="shared" si="157"/>
        <v>07-2025</v>
      </c>
      <c r="Z1577" t="str">
        <f t="shared" si="158"/>
        <v>L6</v>
      </c>
      <c r="AA1577" t="str">
        <f t="shared" si="159"/>
        <v>L12</v>
      </c>
      <c r="AB1577" t="str">
        <f t="shared" si="160"/>
        <v>L24</v>
      </c>
      <c r="AC1577" t="str">
        <f t="shared" si="161"/>
        <v>L36</v>
      </c>
    </row>
    <row r="1578" spans="1:29">
      <c r="A1578" t="str">
        <f t="shared" si="156"/>
        <v>07-2025</v>
      </c>
      <c r="B1578" s="265">
        <v>45844</v>
      </c>
      <c r="C1578" t="s">
        <v>24</v>
      </c>
      <c r="D1578" t="s">
        <v>24</v>
      </c>
      <c r="E1578" t="s">
        <v>24</v>
      </c>
      <c r="F1578" t="s">
        <v>24</v>
      </c>
      <c r="G1578" t="s">
        <v>24</v>
      </c>
      <c r="H1578" t="s">
        <v>24</v>
      </c>
      <c r="I1578" t="s">
        <v>24</v>
      </c>
      <c r="J1578" t="s">
        <v>24</v>
      </c>
      <c r="K1578" t="s">
        <v>24</v>
      </c>
      <c r="L1578" t="s">
        <v>24</v>
      </c>
      <c r="M1578" t="s">
        <v>24</v>
      </c>
      <c r="N1578" t="s">
        <v>24</v>
      </c>
      <c r="O1578" t="s">
        <v>24</v>
      </c>
      <c r="P1578" t="s">
        <v>24</v>
      </c>
      <c r="Q1578" t="s">
        <v>24</v>
      </c>
      <c r="R1578" t="s">
        <v>24</v>
      </c>
      <c r="S1578" t="s">
        <v>24</v>
      </c>
      <c r="T1578" t="s">
        <v>24</v>
      </c>
      <c r="U1578" t="s">
        <v>24</v>
      </c>
      <c r="V1578" t="s">
        <v>24</v>
      </c>
      <c r="W1578" t="s">
        <v>24</v>
      </c>
      <c r="X1578" t="s">
        <v>24</v>
      </c>
      <c r="Y1578" t="str">
        <f t="shared" si="157"/>
        <v>07-2025</v>
      </c>
      <c r="Z1578" t="str">
        <f t="shared" si="158"/>
        <v>L6</v>
      </c>
      <c r="AA1578" t="str">
        <f t="shared" si="159"/>
        <v>L12</v>
      </c>
      <c r="AB1578" t="str">
        <f t="shared" si="160"/>
        <v>L24</v>
      </c>
      <c r="AC1578" t="str">
        <f t="shared" si="161"/>
        <v>L36</v>
      </c>
    </row>
    <row r="1579" spans="1:29">
      <c r="A1579" t="str">
        <f t="shared" si="156"/>
        <v>07-2025</v>
      </c>
      <c r="B1579" s="265">
        <v>45845</v>
      </c>
      <c r="C1579">
        <v>42800</v>
      </c>
      <c r="D1579">
        <v>46000</v>
      </c>
      <c r="E1579">
        <v>44000</v>
      </c>
      <c r="F1579">
        <v>40500</v>
      </c>
      <c r="G1579">
        <v>43400</v>
      </c>
      <c r="H1579" t="s">
        <v>25</v>
      </c>
      <c r="I1579">
        <v>44500</v>
      </c>
      <c r="J1579">
        <v>43200</v>
      </c>
      <c r="K1579">
        <v>42700</v>
      </c>
      <c r="L1579" t="s">
        <v>25</v>
      </c>
      <c r="M1579">
        <v>45500</v>
      </c>
      <c r="N1579">
        <v>43400</v>
      </c>
      <c r="O1579">
        <v>42800</v>
      </c>
      <c r="P1579">
        <v>40500</v>
      </c>
      <c r="Q1579">
        <v>39400</v>
      </c>
      <c r="R1579">
        <v>39400</v>
      </c>
      <c r="S1579">
        <v>40800</v>
      </c>
      <c r="T1579">
        <v>42600</v>
      </c>
      <c r="U1579">
        <v>42500</v>
      </c>
      <c r="V1579">
        <v>45500</v>
      </c>
      <c r="W1579">
        <v>44500</v>
      </c>
      <c r="X1579">
        <v>47500</v>
      </c>
      <c r="Y1579" t="str">
        <f t="shared" si="157"/>
        <v>07-2025</v>
      </c>
      <c r="Z1579" t="str">
        <f t="shared" si="158"/>
        <v>L6</v>
      </c>
      <c r="AA1579" t="str">
        <f t="shared" si="159"/>
        <v>L12</v>
      </c>
      <c r="AB1579" t="str">
        <f t="shared" si="160"/>
        <v>L24</v>
      </c>
      <c r="AC1579" t="str">
        <f t="shared" si="161"/>
        <v>L36</v>
      </c>
    </row>
    <row r="1580" spans="1:29">
      <c r="A1580" t="str">
        <f t="shared" si="156"/>
        <v>07-2025</v>
      </c>
      <c r="B1580" s="265">
        <v>45846</v>
      </c>
      <c r="C1580">
        <v>42800</v>
      </c>
      <c r="D1580">
        <v>46000</v>
      </c>
      <c r="E1580">
        <v>43900</v>
      </c>
      <c r="F1580">
        <v>40200</v>
      </c>
      <c r="G1580">
        <v>43400</v>
      </c>
      <c r="H1580" t="s">
        <v>25</v>
      </c>
      <c r="I1580">
        <v>44500</v>
      </c>
      <c r="J1580">
        <v>43000</v>
      </c>
      <c r="K1580">
        <v>42900</v>
      </c>
      <c r="L1580" t="s">
        <v>25</v>
      </c>
      <c r="M1580">
        <v>45400</v>
      </c>
      <c r="N1580">
        <v>43400</v>
      </c>
      <c r="O1580">
        <v>42600</v>
      </c>
      <c r="P1580">
        <v>40700</v>
      </c>
      <c r="Q1580">
        <v>39300</v>
      </c>
      <c r="R1580">
        <v>39500</v>
      </c>
      <c r="S1580">
        <v>41000</v>
      </c>
      <c r="T1580">
        <v>42300</v>
      </c>
      <c r="U1580">
        <v>42500</v>
      </c>
      <c r="V1580">
        <v>45500</v>
      </c>
      <c r="W1580">
        <v>44500</v>
      </c>
      <c r="X1580">
        <v>47500</v>
      </c>
      <c r="Y1580" t="str">
        <f t="shared" si="157"/>
        <v>07-2025</v>
      </c>
      <c r="Z1580" t="str">
        <f t="shared" si="158"/>
        <v>L6</v>
      </c>
      <c r="AA1580" t="str">
        <f t="shared" si="159"/>
        <v>L12</v>
      </c>
      <c r="AB1580" t="str">
        <f t="shared" si="160"/>
        <v>L24</v>
      </c>
      <c r="AC1580" t="str">
        <f t="shared" si="161"/>
        <v>L36</v>
      </c>
    </row>
    <row r="1581" spans="1:29">
      <c r="A1581" t="str">
        <f t="shared" si="156"/>
        <v>07-2025</v>
      </c>
      <c r="B1581" s="265">
        <v>45847</v>
      </c>
      <c r="C1581">
        <v>43200</v>
      </c>
      <c r="D1581">
        <v>46000</v>
      </c>
      <c r="E1581">
        <v>44400</v>
      </c>
      <c r="F1581">
        <v>40200</v>
      </c>
      <c r="G1581">
        <v>43500</v>
      </c>
      <c r="H1581" t="s">
        <v>25</v>
      </c>
      <c r="I1581">
        <v>44500</v>
      </c>
      <c r="J1581">
        <v>43200</v>
      </c>
      <c r="K1581">
        <v>43000</v>
      </c>
      <c r="L1581" t="s">
        <v>25</v>
      </c>
      <c r="M1581">
        <v>45500</v>
      </c>
      <c r="N1581">
        <v>43500</v>
      </c>
      <c r="O1581">
        <v>43300</v>
      </c>
      <c r="P1581">
        <v>40700</v>
      </c>
      <c r="Q1581">
        <v>39700</v>
      </c>
      <c r="R1581">
        <v>39700</v>
      </c>
      <c r="S1581">
        <v>41000</v>
      </c>
      <c r="T1581">
        <v>42300</v>
      </c>
      <c r="U1581">
        <v>43000</v>
      </c>
      <c r="V1581">
        <v>45500</v>
      </c>
      <c r="W1581">
        <v>45200</v>
      </c>
      <c r="X1581">
        <v>48000</v>
      </c>
      <c r="Y1581" t="str">
        <f t="shared" si="157"/>
        <v>07-2025</v>
      </c>
      <c r="Z1581" t="str">
        <f t="shared" si="158"/>
        <v>L6</v>
      </c>
      <c r="AA1581" t="str">
        <f t="shared" si="159"/>
        <v>L12</v>
      </c>
      <c r="AB1581" t="str">
        <f t="shared" si="160"/>
        <v>L24</v>
      </c>
      <c r="AC1581" t="str">
        <f t="shared" si="161"/>
        <v>L36</v>
      </c>
    </row>
    <row r="1582" spans="1:29">
      <c r="A1582" t="str">
        <f t="shared" si="156"/>
        <v>07-2025</v>
      </c>
      <c r="B1582" s="265">
        <v>45848</v>
      </c>
      <c r="C1582">
        <v>43200</v>
      </c>
      <c r="D1582">
        <v>46000</v>
      </c>
      <c r="E1582">
        <v>44400</v>
      </c>
      <c r="F1582">
        <v>40300</v>
      </c>
      <c r="G1582">
        <v>43800</v>
      </c>
      <c r="H1582" t="s">
        <v>25</v>
      </c>
      <c r="I1582">
        <v>45000</v>
      </c>
      <c r="J1582">
        <v>43200</v>
      </c>
      <c r="K1582">
        <v>43200</v>
      </c>
      <c r="L1582" t="s">
        <v>25</v>
      </c>
      <c r="M1582">
        <v>45500</v>
      </c>
      <c r="N1582">
        <v>43500</v>
      </c>
      <c r="O1582">
        <v>43300</v>
      </c>
      <c r="P1582">
        <v>40600</v>
      </c>
      <c r="Q1582">
        <v>39600</v>
      </c>
      <c r="R1582">
        <v>39700</v>
      </c>
      <c r="S1582">
        <v>40800</v>
      </c>
      <c r="T1582">
        <v>42400</v>
      </c>
      <c r="U1582">
        <v>43000</v>
      </c>
      <c r="V1582">
        <v>45500</v>
      </c>
      <c r="W1582">
        <v>45200</v>
      </c>
      <c r="X1582">
        <v>48000</v>
      </c>
      <c r="Y1582" t="str">
        <f t="shared" si="157"/>
        <v>07-2025</v>
      </c>
      <c r="Z1582" t="str">
        <f t="shared" si="158"/>
        <v>L6</v>
      </c>
      <c r="AA1582" t="str">
        <f t="shared" si="159"/>
        <v>L12</v>
      </c>
      <c r="AB1582" t="str">
        <f t="shared" si="160"/>
        <v>L24</v>
      </c>
      <c r="AC1582" t="str">
        <f t="shared" si="161"/>
        <v>L36</v>
      </c>
    </row>
    <row r="1583" spans="1:29">
      <c r="A1583" t="str">
        <f t="shared" si="156"/>
        <v>07-2025</v>
      </c>
      <c r="B1583" s="265">
        <v>45849</v>
      </c>
      <c r="C1583">
        <v>43200</v>
      </c>
      <c r="D1583">
        <v>46000</v>
      </c>
      <c r="E1583">
        <v>44300</v>
      </c>
      <c r="F1583">
        <v>40200</v>
      </c>
      <c r="G1583">
        <v>43800</v>
      </c>
      <c r="H1583" t="s">
        <v>25</v>
      </c>
      <c r="I1583">
        <v>45000</v>
      </c>
      <c r="J1583">
        <v>43000</v>
      </c>
      <c r="K1583">
        <v>43200</v>
      </c>
      <c r="L1583" t="s">
        <v>25</v>
      </c>
      <c r="M1583">
        <v>45500</v>
      </c>
      <c r="N1583">
        <v>43500</v>
      </c>
      <c r="O1583">
        <v>43200</v>
      </c>
      <c r="P1583">
        <v>40700</v>
      </c>
      <c r="Q1583">
        <v>39300</v>
      </c>
      <c r="R1583">
        <v>39500</v>
      </c>
      <c r="S1583">
        <v>40700</v>
      </c>
      <c r="T1583">
        <v>42400</v>
      </c>
      <c r="U1583">
        <v>43000</v>
      </c>
      <c r="V1583">
        <v>45500</v>
      </c>
      <c r="W1583">
        <v>45200</v>
      </c>
      <c r="X1583">
        <v>48000</v>
      </c>
      <c r="Y1583" t="str">
        <f t="shared" si="157"/>
        <v>07-2025</v>
      </c>
      <c r="Z1583" t="str">
        <f t="shared" si="158"/>
        <v>L6</v>
      </c>
      <c r="AA1583" t="str">
        <f t="shared" si="159"/>
        <v>L12</v>
      </c>
      <c r="AB1583" t="str">
        <f t="shared" si="160"/>
        <v>L24</v>
      </c>
      <c r="AC1583" t="str">
        <f t="shared" si="161"/>
        <v>L36</v>
      </c>
    </row>
    <row r="1584" spans="1:29">
      <c r="A1584" t="str">
        <f t="shared" si="156"/>
        <v>07-2025</v>
      </c>
      <c r="B1584" s="265">
        <v>45850</v>
      </c>
      <c r="C1584">
        <v>43200</v>
      </c>
      <c r="D1584">
        <v>46000</v>
      </c>
      <c r="E1584">
        <v>44000</v>
      </c>
      <c r="F1584">
        <v>40200</v>
      </c>
      <c r="G1584">
        <v>43800</v>
      </c>
      <c r="H1584" t="s">
        <v>25</v>
      </c>
      <c r="I1584">
        <v>45000</v>
      </c>
      <c r="J1584">
        <v>43000</v>
      </c>
      <c r="K1584">
        <v>43100</v>
      </c>
      <c r="L1584" t="s">
        <v>25</v>
      </c>
      <c r="M1584">
        <v>45300</v>
      </c>
      <c r="N1584">
        <v>43400</v>
      </c>
      <c r="O1584">
        <v>42900</v>
      </c>
      <c r="P1584">
        <v>40700</v>
      </c>
      <c r="Q1584">
        <v>39300</v>
      </c>
      <c r="R1584">
        <v>39300</v>
      </c>
      <c r="S1584">
        <v>40600</v>
      </c>
      <c r="T1584">
        <v>42400</v>
      </c>
      <c r="U1584">
        <v>42800</v>
      </c>
      <c r="V1584">
        <v>45500</v>
      </c>
      <c r="W1584">
        <v>45200</v>
      </c>
      <c r="X1584">
        <v>48000</v>
      </c>
      <c r="Y1584" t="str">
        <f t="shared" si="157"/>
        <v>07-2025</v>
      </c>
      <c r="Z1584" t="str">
        <f t="shared" si="158"/>
        <v>L6</v>
      </c>
      <c r="AA1584" t="str">
        <f t="shared" si="159"/>
        <v>L12</v>
      </c>
      <c r="AB1584" t="str">
        <f t="shared" si="160"/>
        <v>L24</v>
      </c>
      <c r="AC1584" t="str">
        <f t="shared" si="161"/>
        <v>L36</v>
      </c>
    </row>
    <row r="1585" spans="1:29">
      <c r="A1585" t="str">
        <f t="shared" si="156"/>
        <v>07-2025</v>
      </c>
      <c r="B1585" s="265">
        <v>45851</v>
      </c>
      <c r="C1585" t="s">
        <v>24</v>
      </c>
      <c r="D1585" t="s">
        <v>24</v>
      </c>
      <c r="E1585" t="s">
        <v>24</v>
      </c>
      <c r="F1585" t="s">
        <v>24</v>
      </c>
      <c r="G1585" t="s">
        <v>24</v>
      </c>
      <c r="H1585" t="s">
        <v>24</v>
      </c>
      <c r="I1585" t="s">
        <v>24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24</v>
      </c>
      <c r="Q1585" t="s">
        <v>24</v>
      </c>
      <c r="R1585" t="s">
        <v>24</v>
      </c>
      <c r="S1585" t="s">
        <v>24</v>
      </c>
      <c r="T1585" t="s">
        <v>24</v>
      </c>
      <c r="U1585" t="s">
        <v>24</v>
      </c>
      <c r="V1585" t="s">
        <v>24</v>
      </c>
      <c r="W1585" t="s">
        <v>24</v>
      </c>
      <c r="X1585" t="s">
        <v>24</v>
      </c>
      <c r="Y1585" t="str">
        <f t="shared" si="157"/>
        <v>07-2025</v>
      </c>
      <c r="Z1585" t="str">
        <f t="shared" si="158"/>
        <v>L6</v>
      </c>
      <c r="AA1585" t="str">
        <f t="shared" si="159"/>
        <v>L12</v>
      </c>
      <c r="AB1585" t="str">
        <f t="shared" si="160"/>
        <v>L24</v>
      </c>
      <c r="AC1585" t="str">
        <f t="shared" si="161"/>
        <v>L36</v>
      </c>
    </row>
    <row r="1586" spans="1:29">
      <c r="A1586" t="str">
        <f t="shared" si="156"/>
        <v>07-2025</v>
      </c>
      <c r="B1586" s="265">
        <v>45852</v>
      </c>
      <c r="C1586">
        <v>42800</v>
      </c>
      <c r="D1586">
        <v>45700</v>
      </c>
      <c r="E1586">
        <v>43900</v>
      </c>
      <c r="F1586">
        <v>39800</v>
      </c>
      <c r="G1586">
        <v>43400</v>
      </c>
      <c r="H1586" t="s">
        <v>25</v>
      </c>
      <c r="I1586">
        <v>44500</v>
      </c>
      <c r="J1586">
        <v>42700</v>
      </c>
      <c r="K1586">
        <v>42800</v>
      </c>
      <c r="L1586" t="s">
        <v>25</v>
      </c>
      <c r="M1586">
        <v>45200</v>
      </c>
      <c r="N1586">
        <v>43300</v>
      </c>
      <c r="O1586" t="s">
        <v>25</v>
      </c>
      <c r="P1586">
        <v>40500</v>
      </c>
      <c r="Q1586">
        <v>39100</v>
      </c>
      <c r="R1586">
        <v>39200</v>
      </c>
      <c r="S1586">
        <v>40200</v>
      </c>
      <c r="T1586">
        <v>42000</v>
      </c>
      <c r="U1586">
        <v>42500</v>
      </c>
      <c r="V1586">
        <v>45500</v>
      </c>
      <c r="W1586">
        <v>45100</v>
      </c>
      <c r="X1586">
        <v>48000</v>
      </c>
      <c r="Y1586" t="str">
        <f t="shared" si="157"/>
        <v>07-2025</v>
      </c>
      <c r="Z1586" t="str">
        <f t="shared" si="158"/>
        <v>L6</v>
      </c>
      <c r="AA1586" t="str">
        <f t="shared" si="159"/>
        <v>L12</v>
      </c>
      <c r="AB1586" t="str">
        <f t="shared" si="160"/>
        <v>L24</v>
      </c>
      <c r="AC1586" t="str">
        <f t="shared" si="161"/>
        <v>L36</v>
      </c>
    </row>
    <row r="1587" spans="1:29">
      <c r="A1587" t="str">
        <f t="shared" si="156"/>
        <v>07-2025</v>
      </c>
      <c r="B1587" s="265">
        <v>45853</v>
      </c>
      <c r="C1587">
        <v>42600</v>
      </c>
      <c r="D1587">
        <v>45500</v>
      </c>
      <c r="E1587">
        <v>43800</v>
      </c>
      <c r="F1587">
        <v>39700</v>
      </c>
      <c r="G1587">
        <v>43400</v>
      </c>
      <c r="H1587" t="s">
        <v>25</v>
      </c>
      <c r="I1587">
        <v>44500</v>
      </c>
      <c r="J1587">
        <v>42400</v>
      </c>
      <c r="K1587">
        <v>42800</v>
      </c>
      <c r="L1587" t="s">
        <v>25</v>
      </c>
      <c r="M1587">
        <v>45000</v>
      </c>
      <c r="N1587">
        <v>43300</v>
      </c>
      <c r="O1587" t="s">
        <v>25</v>
      </c>
      <c r="P1587">
        <v>40700</v>
      </c>
      <c r="Q1587">
        <v>39100</v>
      </c>
      <c r="R1587">
        <v>39000</v>
      </c>
      <c r="S1587">
        <v>40200</v>
      </c>
      <c r="T1587">
        <v>41900</v>
      </c>
      <c r="U1587">
        <v>42300</v>
      </c>
      <c r="V1587">
        <v>45000</v>
      </c>
      <c r="W1587">
        <v>45000</v>
      </c>
      <c r="X1587">
        <v>48000</v>
      </c>
      <c r="Y1587" t="str">
        <f t="shared" si="157"/>
        <v>07-2025</v>
      </c>
      <c r="Z1587" t="str">
        <f t="shared" si="158"/>
        <v>L6</v>
      </c>
      <c r="AA1587" t="str">
        <f t="shared" si="159"/>
        <v>L12</v>
      </c>
      <c r="AB1587" t="str">
        <f t="shared" si="160"/>
        <v>L24</v>
      </c>
      <c r="AC1587" t="str">
        <f t="shared" si="161"/>
        <v>L36</v>
      </c>
    </row>
    <row r="1588" spans="1:29">
      <c r="A1588" t="str">
        <f t="shared" si="156"/>
        <v>07-2025</v>
      </c>
      <c r="B1588" s="265">
        <v>45854</v>
      </c>
      <c r="C1588">
        <v>42500</v>
      </c>
      <c r="D1588">
        <v>45500</v>
      </c>
      <c r="E1588">
        <v>43900</v>
      </c>
      <c r="F1588">
        <v>39900</v>
      </c>
      <c r="G1588">
        <v>43200</v>
      </c>
      <c r="H1588" t="s">
        <v>25</v>
      </c>
      <c r="I1588">
        <v>44500</v>
      </c>
      <c r="J1588">
        <v>42400</v>
      </c>
      <c r="K1588">
        <v>42700</v>
      </c>
      <c r="L1588" t="s">
        <v>25</v>
      </c>
      <c r="M1588">
        <v>44900</v>
      </c>
      <c r="N1588">
        <v>43300</v>
      </c>
      <c r="O1588" t="s">
        <v>25</v>
      </c>
      <c r="P1588">
        <v>40900</v>
      </c>
      <c r="Q1588">
        <v>39100</v>
      </c>
      <c r="R1588">
        <v>39000</v>
      </c>
      <c r="S1588">
        <v>40100</v>
      </c>
      <c r="T1588">
        <v>42100</v>
      </c>
      <c r="U1588">
        <v>42300</v>
      </c>
      <c r="V1588">
        <v>45000</v>
      </c>
      <c r="W1588">
        <v>45000</v>
      </c>
      <c r="X1588">
        <v>48000</v>
      </c>
      <c r="Y1588" t="str">
        <f t="shared" si="157"/>
        <v>07-2025</v>
      </c>
      <c r="Z1588" t="str">
        <f t="shared" si="158"/>
        <v>L6</v>
      </c>
      <c r="AA1588" t="str">
        <f t="shared" si="159"/>
        <v>L12</v>
      </c>
      <c r="AB1588" t="str">
        <f t="shared" si="160"/>
        <v>L24</v>
      </c>
      <c r="AC1588" t="str">
        <f t="shared" si="161"/>
        <v>L36</v>
      </c>
    </row>
    <row r="1589" spans="1:29">
      <c r="A1589" t="str">
        <f t="shared" si="156"/>
        <v>07-2025</v>
      </c>
      <c r="B1589" s="265">
        <v>45855</v>
      </c>
      <c r="C1589">
        <v>43000</v>
      </c>
      <c r="D1589">
        <v>45500</v>
      </c>
      <c r="E1589">
        <v>43900</v>
      </c>
      <c r="F1589">
        <v>40000</v>
      </c>
      <c r="G1589">
        <v>43300</v>
      </c>
      <c r="H1589" t="s">
        <v>25</v>
      </c>
      <c r="I1589">
        <v>44500</v>
      </c>
      <c r="J1589">
        <v>42600</v>
      </c>
      <c r="K1589">
        <v>43000</v>
      </c>
      <c r="L1589" t="s">
        <v>25</v>
      </c>
      <c r="M1589">
        <v>45100</v>
      </c>
      <c r="N1589">
        <v>43400</v>
      </c>
      <c r="O1589" t="s">
        <v>25</v>
      </c>
      <c r="P1589">
        <v>41000</v>
      </c>
      <c r="Q1589">
        <v>39100</v>
      </c>
      <c r="R1589">
        <v>39000</v>
      </c>
      <c r="S1589">
        <v>40200</v>
      </c>
      <c r="T1589">
        <v>42100</v>
      </c>
      <c r="U1589">
        <v>42300</v>
      </c>
      <c r="V1589">
        <v>44500</v>
      </c>
      <c r="W1589">
        <v>45000</v>
      </c>
      <c r="X1589">
        <v>48000</v>
      </c>
      <c r="Y1589" t="str">
        <f t="shared" si="157"/>
        <v>07-2025</v>
      </c>
      <c r="Z1589" t="str">
        <f t="shared" si="158"/>
        <v>L6</v>
      </c>
      <c r="AA1589" t="str">
        <f t="shared" si="159"/>
        <v>L12</v>
      </c>
      <c r="AB1589" t="str">
        <f t="shared" si="160"/>
        <v>L24</v>
      </c>
      <c r="AC1589" t="str">
        <f t="shared" si="161"/>
        <v>L36</v>
      </c>
    </row>
    <row r="1590" spans="1:29">
      <c r="A1590" t="str">
        <f t="shared" si="156"/>
        <v>07-2025</v>
      </c>
      <c r="B1590" s="265">
        <v>45856</v>
      </c>
      <c r="C1590">
        <v>43200</v>
      </c>
      <c r="D1590">
        <v>45500</v>
      </c>
      <c r="E1590">
        <v>44000</v>
      </c>
      <c r="F1590">
        <v>40000</v>
      </c>
      <c r="G1590">
        <v>43300</v>
      </c>
      <c r="H1590" t="s">
        <v>25</v>
      </c>
      <c r="I1590">
        <v>44500</v>
      </c>
      <c r="J1590">
        <v>42600</v>
      </c>
      <c r="K1590">
        <v>43000</v>
      </c>
      <c r="L1590" t="s">
        <v>25</v>
      </c>
      <c r="M1590">
        <v>45100</v>
      </c>
      <c r="N1590">
        <v>43400</v>
      </c>
      <c r="O1590" t="s">
        <v>25</v>
      </c>
      <c r="P1590">
        <v>41200</v>
      </c>
      <c r="Q1590">
        <v>39200</v>
      </c>
      <c r="R1590">
        <v>39100</v>
      </c>
      <c r="S1590">
        <v>40400</v>
      </c>
      <c r="T1590">
        <v>42100</v>
      </c>
      <c r="U1590">
        <v>42300</v>
      </c>
      <c r="V1590">
        <v>44000</v>
      </c>
      <c r="W1590">
        <v>45000</v>
      </c>
      <c r="X1590">
        <v>48000</v>
      </c>
      <c r="Y1590" t="str">
        <f t="shared" si="157"/>
        <v>07-2025</v>
      </c>
      <c r="Z1590" t="str">
        <f t="shared" si="158"/>
        <v>L6</v>
      </c>
      <c r="AA1590" t="str">
        <f t="shared" si="159"/>
        <v>L12</v>
      </c>
      <c r="AB1590" t="str">
        <f t="shared" si="160"/>
        <v>L24</v>
      </c>
      <c r="AC1590" t="str">
        <f t="shared" si="161"/>
        <v>L36</v>
      </c>
    </row>
    <row r="1591" spans="1:29">
      <c r="A1591" t="str">
        <f t="shared" si="156"/>
        <v>07-2025</v>
      </c>
      <c r="B1591" s="265">
        <v>45857</v>
      </c>
      <c r="C1591">
        <v>43200</v>
      </c>
      <c r="D1591">
        <v>45500</v>
      </c>
      <c r="E1591">
        <v>44000</v>
      </c>
      <c r="F1591">
        <v>39800</v>
      </c>
      <c r="G1591">
        <v>43300</v>
      </c>
      <c r="H1591" t="s">
        <v>25</v>
      </c>
      <c r="I1591">
        <v>44500</v>
      </c>
      <c r="J1591">
        <v>42600</v>
      </c>
      <c r="K1591">
        <v>43000</v>
      </c>
      <c r="L1591" t="s">
        <v>25</v>
      </c>
      <c r="M1591">
        <v>45100</v>
      </c>
      <c r="N1591">
        <v>43400</v>
      </c>
      <c r="O1591" t="s">
        <v>25</v>
      </c>
      <c r="P1591">
        <v>41200</v>
      </c>
      <c r="Q1591">
        <v>39100</v>
      </c>
      <c r="R1591">
        <v>39000</v>
      </c>
      <c r="S1591">
        <v>40400</v>
      </c>
      <c r="T1591">
        <v>42000</v>
      </c>
      <c r="U1591">
        <v>42300</v>
      </c>
      <c r="V1591">
        <v>44000</v>
      </c>
      <c r="W1591">
        <v>45000</v>
      </c>
      <c r="X1591">
        <v>48000</v>
      </c>
      <c r="Y1591" t="str">
        <f t="shared" si="157"/>
        <v>07-2025</v>
      </c>
      <c r="Z1591" t="str">
        <f t="shared" si="158"/>
        <v>L6</v>
      </c>
      <c r="AA1591" t="str">
        <f t="shared" si="159"/>
        <v>L12</v>
      </c>
      <c r="AB1591" t="str">
        <f t="shared" si="160"/>
        <v>L24</v>
      </c>
      <c r="AC1591" t="str">
        <f t="shared" si="161"/>
        <v>L36</v>
      </c>
    </row>
    <row r="1592" spans="1:29">
      <c r="A1592" t="str">
        <f t="shared" si="156"/>
        <v>07-2025</v>
      </c>
      <c r="B1592" s="265">
        <v>45858</v>
      </c>
      <c r="C1592" t="s">
        <v>24</v>
      </c>
      <c r="D1592" t="s">
        <v>24</v>
      </c>
      <c r="E1592" t="s">
        <v>24</v>
      </c>
      <c r="F1592" t="s">
        <v>24</v>
      </c>
      <c r="G1592" t="s">
        <v>24</v>
      </c>
      <c r="H1592" t="s">
        <v>24</v>
      </c>
      <c r="I1592" t="s">
        <v>24</v>
      </c>
      <c r="J1592" t="s">
        <v>24</v>
      </c>
      <c r="K1592" t="s">
        <v>24</v>
      </c>
      <c r="L1592" t="s">
        <v>24</v>
      </c>
      <c r="M1592" t="s">
        <v>24</v>
      </c>
      <c r="N1592" t="s">
        <v>24</v>
      </c>
      <c r="O1592" t="s">
        <v>24</v>
      </c>
      <c r="P1592" t="s">
        <v>24</v>
      </c>
      <c r="Q1592" t="s">
        <v>24</v>
      </c>
      <c r="R1592" t="s">
        <v>24</v>
      </c>
      <c r="S1592" t="s">
        <v>24</v>
      </c>
      <c r="T1592" t="s">
        <v>24</v>
      </c>
      <c r="U1592" t="s">
        <v>24</v>
      </c>
      <c r="V1592" t="s">
        <v>24</v>
      </c>
      <c r="W1592" t="s">
        <v>24</v>
      </c>
      <c r="X1592" t="s">
        <v>24</v>
      </c>
      <c r="Y1592" t="str">
        <f t="shared" si="157"/>
        <v>07-2025</v>
      </c>
      <c r="Z1592" t="str">
        <f t="shared" si="158"/>
        <v>L6</v>
      </c>
      <c r="AA1592" t="str">
        <f t="shared" si="159"/>
        <v>L12</v>
      </c>
      <c r="AB1592" t="str">
        <f t="shared" si="160"/>
        <v>L24</v>
      </c>
      <c r="AC1592" t="str">
        <f t="shared" si="161"/>
        <v>L36</v>
      </c>
    </row>
    <row r="1593" spans="1:29">
      <c r="A1593" t="str">
        <f t="shared" si="156"/>
        <v>07-2025</v>
      </c>
      <c r="B1593" s="265">
        <v>45859</v>
      </c>
      <c r="C1593">
        <v>43200</v>
      </c>
      <c r="D1593">
        <v>45500</v>
      </c>
      <c r="E1593">
        <v>43800</v>
      </c>
      <c r="F1593">
        <v>39800</v>
      </c>
      <c r="G1593">
        <v>43300</v>
      </c>
      <c r="H1593" t="s">
        <v>25</v>
      </c>
      <c r="I1593">
        <v>44500</v>
      </c>
      <c r="J1593">
        <v>42500</v>
      </c>
      <c r="K1593">
        <v>42700</v>
      </c>
      <c r="L1593" t="s">
        <v>25</v>
      </c>
      <c r="M1593">
        <v>45000</v>
      </c>
      <c r="N1593">
        <v>43100</v>
      </c>
      <c r="O1593" t="s">
        <v>25</v>
      </c>
      <c r="P1593">
        <v>41300</v>
      </c>
      <c r="Q1593">
        <v>39100</v>
      </c>
      <c r="R1593">
        <v>39000</v>
      </c>
      <c r="S1593">
        <v>40300</v>
      </c>
      <c r="T1593">
        <v>42000</v>
      </c>
      <c r="U1593">
        <v>42200</v>
      </c>
      <c r="V1593">
        <v>44000</v>
      </c>
      <c r="W1593">
        <v>45000</v>
      </c>
      <c r="X1593">
        <v>47500</v>
      </c>
      <c r="Y1593" t="str">
        <f t="shared" si="157"/>
        <v>07-2025</v>
      </c>
      <c r="Z1593" t="str">
        <f t="shared" si="158"/>
        <v>L6</v>
      </c>
      <c r="AA1593" t="str">
        <f t="shared" si="159"/>
        <v>L12</v>
      </c>
      <c r="AB1593" t="str">
        <f t="shared" si="160"/>
        <v>L24</v>
      </c>
      <c r="AC1593" t="str">
        <f t="shared" si="161"/>
        <v>L36</v>
      </c>
    </row>
    <row r="1594" spans="1:29">
      <c r="A1594" t="str">
        <f t="shared" si="156"/>
        <v>07-2025</v>
      </c>
      <c r="B1594" s="265">
        <v>45860</v>
      </c>
      <c r="C1594">
        <v>43200</v>
      </c>
      <c r="D1594">
        <v>45300</v>
      </c>
      <c r="E1594">
        <v>43600</v>
      </c>
      <c r="F1594">
        <v>39700</v>
      </c>
      <c r="G1594">
        <v>43300</v>
      </c>
      <c r="H1594" t="s">
        <v>25</v>
      </c>
      <c r="I1594">
        <v>44000</v>
      </c>
      <c r="J1594">
        <v>42500</v>
      </c>
      <c r="K1594">
        <v>42700</v>
      </c>
      <c r="L1594" t="s">
        <v>25</v>
      </c>
      <c r="M1594">
        <v>44900</v>
      </c>
      <c r="N1594">
        <v>43100</v>
      </c>
      <c r="O1594">
        <v>42800</v>
      </c>
      <c r="P1594">
        <v>41200</v>
      </c>
      <c r="Q1594">
        <v>39000</v>
      </c>
      <c r="R1594">
        <v>39100</v>
      </c>
      <c r="S1594">
        <v>40200</v>
      </c>
      <c r="T1594">
        <v>41800</v>
      </c>
      <c r="U1594">
        <v>42200</v>
      </c>
      <c r="V1594">
        <v>44000</v>
      </c>
      <c r="W1594">
        <v>45000</v>
      </c>
      <c r="X1594">
        <v>47500</v>
      </c>
      <c r="Y1594" t="str">
        <f t="shared" si="157"/>
        <v>07-2025</v>
      </c>
      <c r="Z1594" t="str">
        <f t="shared" si="158"/>
        <v>L6</v>
      </c>
      <c r="AA1594" t="str">
        <f t="shared" si="159"/>
        <v>L12</v>
      </c>
      <c r="AB1594" t="str">
        <f t="shared" si="160"/>
        <v>L24</v>
      </c>
      <c r="AC1594" t="str">
        <f t="shared" si="161"/>
        <v>L36</v>
      </c>
    </row>
    <row r="1595" spans="1:29">
      <c r="A1595" t="str">
        <f t="shared" si="156"/>
        <v>07-2025</v>
      </c>
      <c r="B1595" s="265">
        <v>45861</v>
      </c>
      <c r="C1595">
        <v>43400</v>
      </c>
      <c r="D1595">
        <v>45300</v>
      </c>
      <c r="E1595">
        <v>43800</v>
      </c>
      <c r="F1595">
        <v>40200</v>
      </c>
      <c r="G1595">
        <v>43800</v>
      </c>
      <c r="H1595" t="s">
        <v>25</v>
      </c>
      <c r="I1595">
        <v>44000</v>
      </c>
      <c r="J1595">
        <v>42800</v>
      </c>
      <c r="K1595">
        <v>43300</v>
      </c>
      <c r="L1595" t="s">
        <v>25</v>
      </c>
      <c r="M1595">
        <v>45100</v>
      </c>
      <c r="N1595">
        <v>43200</v>
      </c>
      <c r="O1595">
        <v>43000</v>
      </c>
      <c r="P1595">
        <v>41400</v>
      </c>
      <c r="Q1595">
        <v>39500</v>
      </c>
      <c r="R1595">
        <v>39500</v>
      </c>
      <c r="S1595">
        <v>40400</v>
      </c>
      <c r="T1595">
        <v>42100</v>
      </c>
      <c r="U1595">
        <v>42500</v>
      </c>
      <c r="V1595">
        <v>44000</v>
      </c>
      <c r="W1595">
        <v>45000</v>
      </c>
      <c r="X1595">
        <v>47500</v>
      </c>
      <c r="Y1595" t="str">
        <f t="shared" si="157"/>
        <v>07-2025</v>
      </c>
      <c r="Z1595" t="str">
        <f t="shared" si="158"/>
        <v>L6</v>
      </c>
      <c r="AA1595" t="str">
        <f t="shared" si="159"/>
        <v>L12</v>
      </c>
      <c r="AB1595" t="str">
        <f t="shared" si="160"/>
        <v>L24</v>
      </c>
      <c r="AC1595" t="str">
        <f t="shared" si="161"/>
        <v>L36</v>
      </c>
    </row>
    <row r="1596" spans="1:29">
      <c r="A1596" t="str">
        <f t="shared" si="156"/>
        <v>07-2025</v>
      </c>
      <c r="B1596" s="265">
        <v>45862</v>
      </c>
      <c r="C1596">
        <v>43800</v>
      </c>
      <c r="D1596">
        <v>45300</v>
      </c>
      <c r="E1596">
        <v>44000</v>
      </c>
      <c r="F1596">
        <v>40300</v>
      </c>
      <c r="G1596">
        <v>43900</v>
      </c>
      <c r="H1596" t="s">
        <v>25</v>
      </c>
      <c r="I1596">
        <v>44500</v>
      </c>
      <c r="J1596">
        <v>43300</v>
      </c>
      <c r="K1596">
        <v>43500</v>
      </c>
      <c r="L1596" t="s">
        <v>25</v>
      </c>
      <c r="M1596">
        <v>45200</v>
      </c>
      <c r="N1596">
        <v>43500</v>
      </c>
      <c r="O1596">
        <v>43200</v>
      </c>
      <c r="P1596">
        <v>41600</v>
      </c>
      <c r="Q1596">
        <v>40000</v>
      </c>
      <c r="R1596">
        <v>40200</v>
      </c>
      <c r="S1596">
        <v>40400</v>
      </c>
      <c r="T1596">
        <v>42400</v>
      </c>
      <c r="U1596">
        <v>42900</v>
      </c>
      <c r="V1596">
        <v>44000</v>
      </c>
      <c r="W1596">
        <v>45200</v>
      </c>
      <c r="X1596">
        <v>47500</v>
      </c>
      <c r="Y1596" t="str">
        <f t="shared" si="157"/>
        <v>07-2025</v>
      </c>
      <c r="Z1596" t="str">
        <f t="shared" si="158"/>
        <v>L6</v>
      </c>
      <c r="AA1596" t="str">
        <f t="shared" si="159"/>
        <v>L12</v>
      </c>
      <c r="AB1596" t="str">
        <f t="shared" si="160"/>
        <v>L24</v>
      </c>
      <c r="AC1596" t="str">
        <f t="shared" si="161"/>
        <v>L36</v>
      </c>
    </row>
    <row r="1597" spans="1:29">
      <c r="A1597" t="str">
        <f t="shared" si="156"/>
        <v>07-2025</v>
      </c>
      <c r="B1597" s="265">
        <v>45863</v>
      </c>
      <c r="C1597">
        <v>44500</v>
      </c>
      <c r="D1597">
        <v>45500</v>
      </c>
      <c r="E1597">
        <v>44800</v>
      </c>
      <c r="F1597">
        <v>40800</v>
      </c>
      <c r="G1597">
        <v>44400</v>
      </c>
      <c r="H1597" t="s">
        <v>25</v>
      </c>
      <c r="I1597">
        <v>44500</v>
      </c>
      <c r="J1597">
        <v>43700</v>
      </c>
      <c r="K1597">
        <v>43700</v>
      </c>
      <c r="L1597" t="s">
        <v>25</v>
      </c>
      <c r="M1597">
        <v>45500</v>
      </c>
      <c r="N1597">
        <v>43700</v>
      </c>
      <c r="O1597">
        <v>44200</v>
      </c>
      <c r="P1597">
        <v>41800</v>
      </c>
      <c r="Q1597">
        <v>40800</v>
      </c>
      <c r="R1597">
        <v>41200</v>
      </c>
      <c r="S1597">
        <v>41000</v>
      </c>
      <c r="T1597">
        <v>42900</v>
      </c>
      <c r="U1597">
        <v>43800</v>
      </c>
      <c r="V1597">
        <v>45000</v>
      </c>
      <c r="W1597">
        <v>45500</v>
      </c>
      <c r="X1597">
        <v>47500</v>
      </c>
      <c r="Y1597" t="str">
        <f t="shared" si="157"/>
        <v>07-2025</v>
      </c>
      <c r="Z1597" t="str">
        <f t="shared" si="158"/>
        <v>L6</v>
      </c>
      <c r="AA1597" t="str">
        <f t="shared" si="159"/>
        <v>L12</v>
      </c>
      <c r="AB1597" t="str">
        <f t="shared" si="160"/>
        <v>L24</v>
      </c>
      <c r="AC1597" t="str">
        <f t="shared" si="161"/>
        <v>L36</v>
      </c>
    </row>
    <row r="1598" spans="1:29">
      <c r="A1598" t="str">
        <f t="shared" si="156"/>
        <v>07-2025</v>
      </c>
      <c r="B1598" s="265">
        <v>45864</v>
      </c>
      <c r="C1598">
        <v>44500</v>
      </c>
      <c r="D1598">
        <v>45500</v>
      </c>
      <c r="E1598">
        <v>45000</v>
      </c>
      <c r="F1598">
        <v>40700</v>
      </c>
      <c r="G1598">
        <v>44500</v>
      </c>
      <c r="H1598" t="s">
        <v>25</v>
      </c>
      <c r="I1598">
        <v>44500</v>
      </c>
      <c r="J1598">
        <v>43600</v>
      </c>
      <c r="K1598">
        <v>44000</v>
      </c>
      <c r="L1598" t="s">
        <v>25</v>
      </c>
      <c r="M1598">
        <v>45600</v>
      </c>
      <c r="N1598">
        <v>43900</v>
      </c>
      <c r="O1598">
        <v>44200</v>
      </c>
      <c r="P1598">
        <v>41600</v>
      </c>
      <c r="Q1598">
        <v>40500</v>
      </c>
      <c r="R1598">
        <v>41000</v>
      </c>
      <c r="S1598">
        <v>41000</v>
      </c>
      <c r="T1598">
        <v>42800</v>
      </c>
      <c r="U1598">
        <v>43800</v>
      </c>
      <c r="V1598">
        <v>45000</v>
      </c>
      <c r="W1598">
        <v>45500</v>
      </c>
      <c r="X1598">
        <v>47500</v>
      </c>
      <c r="Y1598" t="str">
        <f t="shared" si="157"/>
        <v>07-2025</v>
      </c>
      <c r="Z1598" t="str">
        <f t="shared" si="158"/>
        <v>L6</v>
      </c>
      <c r="AA1598" t="str">
        <f t="shared" si="159"/>
        <v>L12</v>
      </c>
      <c r="AB1598" t="str">
        <f t="shared" si="160"/>
        <v>L24</v>
      </c>
      <c r="AC1598" t="str">
        <f t="shared" si="161"/>
        <v>L36</v>
      </c>
    </row>
    <row r="1599" spans="1:29">
      <c r="A1599" t="str">
        <f t="shared" si="156"/>
        <v>07-2025</v>
      </c>
      <c r="B1599" s="265">
        <v>45865</v>
      </c>
      <c r="C1599" t="s">
        <v>24</v>
      </c>
      <c r="D1599" t="s">
        <v>24</v>
      </c>
      <c r="E1599" t="s">
        <v>24</v>
      </c>
      <c r="F1599" t="s">
        <v>24</v>
      </c>
      <c r="G1599" t="s">
        <v>24</v>
      </c>
      <c r="H1599" t="s">
        <v>24</v>
      </c>
      <c r="I1599" t="s">
        <v>24</v>
      </c>
      <c r="J1599" t="s">
        <v>24</v>
      </c>
      <c r="K1599" t="s">
        <v>24</v>
      </c>
      <c r="L1599" t="s">
        <v>24</v>
      </c>
      <c r="M1599" t="s">
        <v>24</v>
      </c>
      <c r="N1599" t="s">
        <v>24</v>
      </c>
      <c r="O1599" t="s">
        <v>24</v>
      </c>
      <c r="P1599" t="s">
        <v>24</v>
      </c>
      <c r="Q1599" t="s">
        <v>24</v>
      </c>
      <c r="R1599" t="s">
        <v>24</v>
      </c>
      <c r="S1599" t="s">
        <v>24</v>
      </c>
      <c r="T1599" t="s">
        <v>24</v>
      </c>
      <c r="U1599" t="s">
        <v>24</v>
      </c>
      <c r="V1599" t="s">
        <v>24</v>
      </c>
      <c r="W1599" t="s">
        <v>24</v>
      </c>
      <c r="X1599" t="s">
        <v>24</v>
      </c>
      <c r="Y1599" t="str">
        <f t="shared" si="157"/>
        <v>07-2025</v>
      </c>
      <c r="Z1599" t="str">
        <f t="shared" si="158"/>
        <v>L6</v>
      </c>
      <c r="AA1599" t="str">
        <f t="shared" si="159"/>
        <v>L12</v>
      </c>
      <c r="AB1599" t="str">
        <f t="shared" si="160"/>
        <v>L24</v>
      </c>
      <c r="AC1599" t="str">
        <f t="shared" si="161"/>
        <v>L36</v>
      </c>
    </row>
    <row r="1600" spans="1:29">
      <c r="A1600" t="str">
        <f t="shared" si="156"/>
        <v>07-2025</v>
      </c>
      <c r="B1600" s="265">
        <v>45866</v>
      </c>
      <c r="C1600">
        <v>44500</v>
      </c>
      <c r="D1600">
        <v>45500</v>
      </c>
      <c r="E1600">
        <v>45100</v>
      </c>
      <c r="F1600">
        <v>40600</v>
      </c>
      <c r="G1600">
        <v>44600</v>
      </c>
      <c r="H1600" t="s">
        <v>25</v>
      </c>
      <c r="I1600">
        <v>44000</v>
      </c>
      <c r="J1600">
        <v>43650</v>
      </c>
      <c r="K1600">
        <v>43800</v>
      </c>
      <c r="L1600" t="s">
        <v>25</v>
      </c>
      <c r="M1600">
        <v>45600</v>
      </c>
      <c r="N1600">
        <v>44100</v>
      </c>
      <c r="O1600">
        <v>44000</v>
      </c>
      <c r="P1600">
        <v>41800</v>
      </c>
      <c r="Q1600">
        <v>40400</v>
      </c>
      <c r="R1600">
        <v>40700</v>
      </c>
      <c r="S1600">
        <v>40900</v>
      </c>
      <c r="T1600">
        <v>42700</v>
      </c>
      <c r="U1600">
        <v>43700</v>
      </c>
      <c r="V1600">
        <v>45000</v>
      </c>
      <c r="W1600">
        <v>45700</v>
      </c>
      <c r="X1600">
        <v>47700</v>
      </c>
      <c r="Y1600" t="str">
        <f t="shared" si="157"/>
        <v>07-2025</v>
      </c>
      <c r="Z1600" t="str">
        <f t="shared" si="158"/>
        <v>L6</v>
      </c>
      <c r="AA1600" t="str">
        <f t="shared" si="159"/>
        <v>L12</v>
      </c>
      <c r="AB1600" t="str">
        <f t="shared" si="160"/>
        <v>L24</v>
      </c>
      <c r="AC1600" t="str">
        <f t="shared" si="161"/>
        <v>L36</v>
      </c>
    </row>
    <row r="1601" spans="1:29">
      <c r="A1601" t="str">
        <f t="shared" si="156"/>
        <v>07-2025</v>
      </c>
      <c r="B1601" s="265">
        <v>45867</v>
      </c>
      <c r="C1601">
        <v>44300</v>
      </c>
      <c r="D1601">
        <v>45500</v>
      </c>
      <c r="E1601">
        <v>44900</v>
      </c>
      <c r="F1601">
        <v>40400</v>
      </c>
      <c r="G1601">
        <v>44400</v>
      </c>
      <c r="H1601" t="s">
        <v>25</v>
      </c>
      <c r="I1601">
        <v>44000</v>
      </c>
      <c r="J1601">
        <v>43400</v>
      </c>
      <c r="K1601">
        <v>43500</v>
      </c>
      <c r="L1601" t="s">
        <v>25</v>
      </c>
      <c r="M1601">
        <v>45600</v>
      </c>
      <c r="N1601">
        <v>44200</v>
      </c>
      <c r="O1601">
        <v>43600</v>
      </c>
      <c r="P1601">
        <v>41700</v>
      </c>
      <c r="Q1601">
        <v>40200</v>
      </c>
      <c r="R1601">
        <v>40400</v>
      </c>
      <c r="S1601">
        <v>40900</v>
      </c>
      <c r="T1601">
        <v>42500</v>
      </c>
      <c r="U1601">
        <v>43700</v>
      </c>
      <c r="V1601">
        <v>45000</v>
      </c>
      <c r="W1601">
        <v>45700</v>
      </c>
      <c r="X1601">
        <v>47700</v>
      </c>
      <c r="Y1601" t="str">
        <f t="shared" si="157"/>
        <v>07-2025</v>
      </c>
      <c r="Z1601" t="str">
        <f t="shared" si="158"/>
        <v>L6</v>
      </c>
      <c r="AA1601" t="str">
        <f t="shared" si="159"/>
        <v>L12</v>
      </c>
      <c r="AB1601" t="str">
        <f t="shared" si="160"/>
        <v>L24</v>
      </c>
      <c r="AC1601" t="str">
        <f t="shared" si="161"/>
        <v>L36</v>
      </c>
    </row>
    <row r="1602" spans="1:29">
      <c r="A1602" t="str">
        <f t="shared" si="156"/>
        <v>07-2025</v>
      </c>
      <c r="B1602" s="265">
        <v>45868</v>
      </c>
      <c r="C1602">
        <v>44100</v>
      </c>
      <c r="D1602">
        <v>45500</v>
      </c>
      <c r="E1602">
        <v>44700</v>
      </c>
      <c r="F1602">
        <v>40400</v>
      </c>
      <c r="G1602">
        <v>44300</v>
      </c>
      <c r="H1602" t="s">
        <v>25</v>
      </c>
      <c r="I1602">
        <v>43500</v>
      </c>
      <c r="J1602">
        <v>43200</v>
      </c>
      <c r="K1602">
        <v>43500</v>
      </c>
      <c r="L1602" t="s">
        <v>25</v>
      </c>
      <c r="M1602">
        <v>45400</v>
      </c>
      <c r="N1602">
        <v>44300</v>
      </c>
      <c r="O1602">
        <v>43500</v>
      </c>
      <c r="P1602">
        <v>41700</v>
      </c>
      <c r="Q1602">
        <v>39900</v>
      </c>
      <c r="R1602">
        <v>40200</v>
      </c>
      <c r="S1602">
        <v>40700</v>
      </c>
      <c r="T1602">
        <v>42500</v>
      </c>
      <c r="U1602">
        <v>43200</v>
      </c>
      <c r="V1602">
        <v>44500</v>
      </c>
      <c r="W1602">
        <v>45700</v>
      </c>
      <c r="X1602">
        <v>47700</v>
      </c>
      <c r="Y1602" t="str">
        <f t="shared" si="157"/>
        <v>07-2025</v>
      </c>
      <c r="Z1602" t="str">
        <f t="shared" si="158"/>
        <v>L6</v>
      </c>
      <c r="AA1602" t="str">
        <f t="shared" si="159"/>
        <v>L12</v>
      </c>
      <c r="AB1602" t="str">
        <f t="shared" si="160"/>
        <v>L24</v>
      </c>
      <c r="AC1602" t="str">
        <f t="shared" si="161"/>
        <v>L36</v>
      </c>
    </row>
    <row r="1603" spans="1:29">
      <c r="A1603" t="str">
        <f t="shared" si="156"/>
        <v>07-2025</v>
      </c>
      <c r="B1603" s="265">
        <v>45869</v>
      </c>
      <c r="C1603">
        <v>44100</v>
      </c>
      <c r="D1603">
        <v>45500</v>
      </c>
      <c r="E1603">
        <v>44600</v>
      </c>
      <c r="F1603">
        <v>40200</v>
      </c>
      <c r="G1603">
        <v>44300</v>
      </c>
      <c r="H1603" t="s">
        <v>25</v>
      </c>
      <c r="I1603">
        <v>43500</v>
      </c>
      <c r="J1603">
        <v>43200</v>
      </c>
      <c r="K1603">
        <v>43500</v>
      </c>
      <c r="L1603" t="s">
        <v>25</v>
      </c>
      <c r="M1603">
        <v>45500</v>
      </c>
      <c r="N1603">
        <v>44500</v>
      </c>
      <c r="O1603">
        <v>43700</v>
      </c>
      <c r="P1603">
        <v>41800</v>
      </c>
      <c r="Q1603">
        <v>39800</v>
      </c>
      <c r="R1603">
        <v>40000</v>
      </c>
      <c r="S1603">
        <v>40700</v>
      </c>
      <c r="T1603">
        <v>42300</v>
      </c>
      <c r="U1603">
        <v>43100</v>
      </c>
      <c r="V1603">
        <v>44500</v>
      </c>
      <c r="W1603">
        <v>45700</v>
      </c>
      <c r="X1603">
        <v>47700</v>
      </c>
      <c r="Y1603" t="str">
        <f t="shared" si="157"/>
        <v>07-2025</v>
      </c>
      <c r="Z1603" t="str">
        <f t="shared" si="158"/>
        <v>L6</v>
      </c>
      <c r="AA1603" t="str">
        <f t="shared" si="159"/>
        <v>L12</v>
      </c>
      <c r="AB1603" t="str">
        <f t="shared" si="160"/>
        <v>L24</v>
      </c>
      <c r="AC1603" t="str">
        <f t="shared" si="161"/>
        <v>L36</v>
      </c>
    </row>
    <row r="1604" spans="1:29">
      <c r="A1604" t="str">
        <f t="shared" si="156"/>
        <v>08-2025</v>
      </c>
      <c r="B1604" s="265">
        <v>45870</v>
      </c>
      <c r="C1604">
        <v>44100</v>
      </c>
      <c r="D1604">
        <v>45500</v>
      </c>
      <c r="E1604">
        <v>44600</v>
      </c>
      <c r="F1604">
        <v>40300</v>
      </c>
      <c r="G1604">
        <v>44300</v>
      </c>
      <c r="H1604" t="s">
        <v>25</v>
      </c>
      <c r="I1604">
        <v>43500</v>
      </c>
      <c r="J1604">
        <v>43200</v>
      </c>
      <c r="K1604">
        <v>43700</v>
      </c>
      <c r="L1604" t="s">
        <v>25</v>
      </c>
      <c r="M1604">
        <v>45500</v>
      </c>
      <c r="N1604">
        <v>44600</v>
      </c>
      <c r="O1604">
        <v>43600</v>
      </c>
      <c r="P1604">
        <v>41800</v>
      </c>
      <c r="Q1604">
        <v>39600</v>
      </c>
      <c r="R1604">
        <v>39600</v>
      </c>
      <c r="S1604">
        <v>40700</v>
      </c>
      <c r="T1604">
        <v>42400</v>
      </c>
      <c r="U1604">
        <v>42800</v>
      </c>
      <c r="V1604">
        <v>44500</v>
      </c>
      <c r="W1604">
        <v>45700</v>
      </c>
      <c r="X1604">
        <v>47700</v>
      </c>
      <c r="Y1604" t="str">
        <f t="shared" si="157"/>
        <v>08-2025</v>
      </c>
      <c r="Z1604" t="str">
        <f t="shared" si="158"/>
        <v>L6</v>
      </c>
      <c r="AA1604" t="str">
        <f t="shared" si="159"/>
        <v>L12</v>
      </c>
      <c r="AB1604" t="str">
        <f t="shared" si="160"/>
        <v>L24</v>
      </c>
      <c r="AC1604" t="str">
        <f t="shared" si="161"/>
        <v>L36</v>
      </c>
    </row>
    <row r="1605" spans="1:29">
      <c r="A1605" t="str">
        <f t="shared" si="156"/>
        <v>08-2025</v>
      </c>
      <c r="B1605" s="265">
        <v>45871</v>
      </c>
      <c r="C1605">
        <v>44100</v>
      </c>
      <c r="D1605">
        <v>45500</v>
      </c>
      <c r="E1605">
        <v>44800</v>
      </c>
      <c r="F1605">
        <v>40500</v>
      </c>
      <c r="G1605">
        <v>44200</v>
      </c>
      <c r="H1605" t="s">
        <v>25</v>
      </c>
      <c r="I1605">
        <v>43500</v>
      </c>
      <c r="J1605">
        <v>43400</v>
      </c>
      <c r="K1605">
        <v>43700</v>
      </c>
      <c r="L1605" t="s">
        <v>25</v>
      </c>
      <c r="M1605">
        <v>45600</v>
      </c>
      <c r="N1605">
        <v>44800</v>
      </c>
      <c r="O1605">
        <v>43700</v>
      </c>
      <c r="P1605">
        <v>42000</v>
      </c>
      <c r="Q1605">
        <v>39900</v>
      </c>
      <c r="R1605">
        <v>39700</v>
      </c>
      <c r="S1605">
        <v>40800</v>
      </c>
      <c r="T1605">
        <v>42600</v>
      </c>
      <c r="U1605">
        <v>42800</v>
      </c>
      <c r="V1605">
        <v>44500</v>
      </c>
      <c r="W1605">
        <v>45700</v>
      </c>
      <c r="X1605">
        <v>47700</v>
      </c>
      <c r="Y1605" t="str">
        <f t="shared" si="157"/>
        <v>08-2025</v>
      </c>
      <c r="Z1605" t="str">
        <f t="shared" si="158"/>
        <v>L6</v>
      </c>
      <c r="AA1605" t="str">
        <f t="shared" si="159"/>
        <v>L12</v>
      </c>
      <c r="AB1605" t="str">
        <f t="shared" si="160"/>
        <v>L24</v>
      </c>
      <c r="AC1605" t="str">
        <f t="shared" si="161"/>
        <v>L36</v>
      </c>
    </row>
    <row r="1606" spans="1:29">
      <c r="A1606" t="str">
        <f t="shared" si="156"/>
        <v>08-2025</v>
      </c>
      <c r="B1606" s="265">
        <v>45872</v>
      </c>
      <c r="C1606" t="s">
        <v>24</v>
      </c>
      <c r="D1606" t="s">
        <v>24</v>
      </c>
      <c r="E1606" t="s">
        <v>24</v>
      </c>
      <c r="F1606" t="s">
        <v>24</v>
      </c>
      <c r="G1606" t="s">
        <v>24</v>
      </c>
      <c r="H1606" t="s">
        <v>24</v>
      </c>
      <c r="I1606" t="s">
        <v>24</v>
      </c>
      <c r="J1606" t="s">
        <v>24</v>
      </c>
      <c r="K1606" t="s">
        <v>24</v>
      </c>
      <c r="L1606" t="s">
        <v>24</v>
      </c>
      <c r="M1606" t="s">
        <v>24</v>
      </c>
      <c r="N1606" t="s">
        <v>24</v>
      </c>
      <c r="O1606" t="s">
        <v>24</v>
      </c>
      <c r="P1606" t="s">
        <v>24</v>
      </c>
      <c r="Q1606" t="s">
        <v>24</v>
      </c>
      <c r="R1606" t="s">
        <v>24</v>
      </c>
      <c r="S1606" t="s">
        <v>24</v>
      </c>
      <c r="T1606" t="s">
        <v>24</v>
      </c>
      <c r="U1606" t="s">
        <v>24</v>
      </c>
      <c r="V1606" t="s">
        <v>24</v>
      </c>
      <c r="W1606" t="s">
        <v>24</v>
      </c>
      <c r="X1606" t="s">
        <v>24</v>
      </c>
      <c r="Y1606" t="str">
        <f t="shared" si="157"/>
        <v>08-2025</v>
      </c>
      <c r="Z1606" t="str">
        <f t="shared" si="158"/>
        <v>L6</v>
      </c>
      <c r="AA1606" t="str">
        <f t="shared" si="159"/>
        <v>L12</v>
      </c>
      <c r="AB1606" t="str">
        <f t="shared" si="160"/>
        <v>L24</v>
      </c>
      <c r="AC1606" t="str">
        <f t="shared" si="161"/>
        <v>L36</v>
      </c>
    </row>
    <row r="1607" spans="1:29">
      <c r="A1607" t="str">
        <f t="shared" si="156"/>
        <v>08-2025</v>
      </c>
      <c r="B1607" s="265">
        <v>45873</v>
      </c>
      <c r="C1607">
        <v>44600</v>
      </c>
      <c r="D1607">
        <v>45700</v>
      </c>
      <c r="E1607">
        <v>45000</v>
      </c>
      <c r="F1607">
        <v>40800</v>
      </c>
      <c r="G1607">
        <v>44600</v>
      </c>
      <c r="H1607" t="s">
        <v>25</v>
      </c>
      <c r="I1607">
        <v>43500</v>
      </c>
      <c r="J1607">
        <v>43500</v>
      </c>
      <c r="K1607">
        <v>44400</v>
      </c>
      <c r="L1607" t="s">
        <v>25</v>
      </c>
      <c r="M1607">
        <v>45800</v>
      </c>
      <c r="N1607">
        <v>45200</v>
      </c>
      <c r="O1607">
        <v>43700</v>
      </c>
      <c r="P1607">
        <v>42100</v>
      </c>
      <c r="Q1607">
        <v>40200</v>
      </c>
      <c r="R1607">
        <v>40300</v>
      </c>
      <c r="S1607">
        <v>41000</v>
      </c>
      <c r="T1607">
        <v>42900</v>
      </c>
      <c r="U1607">
        <v>43500</v>
      </c>
      <c r="V1607">
        <v>45000</v>
      </c>
      <c r="W1607">
        <v>45700</v>
      </c>
      <c r="X1607">
        <v>47500</v>
      </c>
      <c r="Y1607" t="str">
        <f t="shared" si="157"/>
        <v>08-2025</v>
      </c>
      <c r="Z1607" t="str">
        <f t="shared" si="158"/>
        <v>L6</v>
      </c>
      <c r="AA1607" t="str">
        <f t="shared" si="159"/>
        <v>L12</v>
      </c>
      <c r="AB1607" t="str">
        <f t="shared" si="160"/>
        <v>L24</v>
      </c>
      <c r="AC1607" t="str">
        <f t="shared" si="161"/>
        <v>L36</v>
      </c>
    </row>
    <row r="1608" spans="1:29">
      <c r="A1608" t="str">
        <f t="shared" si="156"/>
        <v>08-2025</v>
      </c>
      <c r="B1608" s="265">
        <v>45874</v>
      </c>
      <c r="C1608">
        <v>44800</v>
      </c>
      <c r="D1608">
        <v>45700</v>
      </c>
      <c r="E1608">
        <v>45200</v>
      </c>
      <c r="F1608">
        <v>40500</v>
      </c>
      <c r="G1608">
        <v>44600</v>
      </c>
      <c r="H1608" t="s">
        <v>25</v>
      </c>
      <c r="I1608">
        <v>43500</v>
      </c>
      <c r="J1608">
        <v>43500</v>
      </c>
      <c r="K1608">
        <v>44400</v>
      </c>
      <c r="L1608" t="s">
        <v>25</v>
      </c>
      <c r="M1608">
        <v>46000</v>
      </c>
      <c r="N1608">
        <v>45600</v>
      </c>
      <c r="O1608">
        <v>43500</v>
      </c>
      <c r="P1608">
        <v>42100</v>
      </c>
      <c r="Q1608">
        <v>40100</v>
      </c>
      <c r="R1608">
        <v>40100</v>
      </c>
      <c r="S1608">
        <v>41000</v>
      </c>
      <c r="T1608">
        <v>42600</v>
      </c>
      <c r="U1608">
        <v>43800</v>
      </c>
      <c r="V1608">
        <v>45000</v>
      </c>
      <c r="W1608">
        <v>45700</v>
      </c>
      <c r="X1608">
        <v>47500</v>
      </c>
      <c r="Y1608" t="str">
        <f t="shared" si="157"/>
        <v>08-2025</v>
      </c>
      <c r="Z1608" t="str">
        <f t="shared" si="158"/>
        <v>L6</v>
      </c>
      <c r="AA1608" t="str">
        <f t="shared" si="159"/>
        <v>L12</v>
      </c>
      <c r="AB1608" t="str">
        <f t="shared" si="160"/>
        <v>L24</v>
      </c>
      <c r="AC1608" t="str">
        <f t="shared" si="161"/>
        <v>L36</v>
      </c>
    </row>
    <row r="1609" spans="1:29">
      <c r="A1609" t="str">
        <f t="shared" si="156"/>
        <v>08-2025</v>
      </c>
      <c r="B1609" s="265">
        <v>45875</v>
      </c>
      <c r="C1609">
        <v>44800</v>
      </c>
      <c r="D1609">
        <v>45700</v>
      </c>
      <c r="E1609">
        <v>44900</v>
      </c>
      <c r="F1609">
        <v>40300</v>
      </c>
      <c r="G1609">
        <v>44600</v>
      </c>
      <c r="H1609" t="s">
        <v>25</v>
      </c>
      <c r="I1609">
        <v>43500</v>
      </c>
      <c r="J1609">
        <v>43300</v>
      </c>
      <c r="K1609">
        <v>44300</v>
      </c>
      <c r="L1609" t="s">
        <v>25</v>
      </c>
      <c r="M1609">
        <v>45900</v>
      </c>
      <c r="N1609">
        <v>45800</v>
      </c>
      <c r="O1609">
        <v>43400</v>
      </c>
      <c r="P1609">
        <v>42100</v>
      </c>
      <c r="Q1609">
        <v>39500</v>
      </c>
      <c r="R1609">
        <v>39800</v>
      </c>
      <c r="S1609">
        <v>41000</v>
      </c>
      <c r="T1609">
        <v>42400</v>
      </c>
      <c r="U1609">
        <v>43500</v>
      </c>
      <c r="V1609">
        <v>45000</v>
      </c>
      <c r="W1609">
        <v>45700</v>
      </c>
      <c r="X1609">
        <v>47500</v>
      </c>
      <c r="Y1609" t="str">
        <f t="shared" si="157"/>
        <v>08-2025</v>
      </c>
      <c r="Z1609" t="str">
        <f t="shared" si="158"/>
        <v>L6</v>
      </c>
      <c r="AA1609" t="str">
        <f t="shared" si="159"/>
        <v>L12</v>
      </c>
      <c r="AB1609" t="str">
        <f t="shared" si="160"/>
        <v>L24</v>
      </c>
      <c r="AC1609" t="str">
        <f t="shared" si="161"/>
        <v>L36</v>
      </c>
    </row>
    <row r="1610" spans="1:29">
      <c r="A1610" t="str">
        <f t="shared" si="156"/>
        <v>08-2025</v>
      </c>
      <c r="B1610" s="265">
        <v>45876</v>
      </c>
      <c r="C1610">
        <v>44600</v>
      </c>
      <c r="D1610">
        <v>45700</v>
      </c>
      <c r="E1610">
        <v>44700</v>
      </c>
      <c r="F1610">
        <v>39900</v>
      </c>
      <c r="G1610">
        <v>44500</v>
      </c>
      <c r="H1610" t="s">
        <v>25</v>
      </c>
      <c r="I1610">
        <v>43500</v>
      </c>
      <c r="J1610">
        <v>43150</v>
      </c>
      <c r="K1610">
        <v>44100</v>
      </c>
      <c r="L1610" t="s">
        <v>25</v>
      </c>
      <c r="M1610">
        <v>45700</v>
      </c>
      <c r="N1610">
        <v>45800</v>
      </c>
      <c r="O1610">
        <v>43200</v>
      </c>
      <c r="P1610">
        <v>42100</v>
      </c>
      <c r="Q1610">
        <v>39500</v>
      </c>
      <c r="R1610">
        <v>39700</v>
      </c>
      <c r="S1610">
        <v>40800</v>
      </c>
      <c r="T1610">
        <v>42000</v>
      </c>
      <c r="U1610">
        <v>43300</v>
      </c>
      <c r="V1610">
        <v>45000</v>
      </c>
      <c r="W1610">
        <v>45500</v>
      </c>
      <c r="X1610">
        <v>47500</v>
      </c>
      <c r="Y1610" t="str">
        <f t="shared" si="157"/>
        <v>08-2025</v>
      </c>
      <c r="Z1610" t="str">
        <f t="shared" si="158"/>
        <v>L6</v>
      </c>
      <c r="AA1610" t="str">
        <f t="shared" si="159"/>
        <v>L12</v>
      </c>
      <c r="AB1610" t="str">
        <f t="shared" si="160"/>
        <v>L24</v>
      </c>
      <c r="AC1610" t="str">
        <f t="shared" si="161"/>
        <v>L36</v>
      </c>
    </row>
    <row r="1611" spans="1:29">
      <c r="A1611" t="str">
        <f t="shared" si="156"/>
        <v>08-2025</v>
      </c>
      <c r="B1611" s="265">
        <v>45877</v>
      </c>
      <c r="C1611">
        <v>44600</v>
      </c>
      <c r="D1611">
        <v>45700</v>
      </c>
      <c r="E1611">
        <v>44100</v>
      </c>
      <c r="F1611">
        <v>39800</v>
      </c>
      <c r="G1611">
        <v>44500</v>
      </c>
      <c r="H1611" t="s">
        <v>25</v>
      </c>
      <c r="I1611">
        <v>43000</v>
      </c>
      <c r="J1611">
        <v>43100</v>
      </c>
      <c r="K1611">
        <v>44000</v>
      </c>
      <c r="L1611" t="s">
        <v>25</v>
      </c>
      <c r="M1611">
        <v>45600</v>
      </c>
      <c r="N1611">
        <v>45900</v>
      </c>
      <c r="O1611">
        <v>43000</v>
      </c>
      <c r="P1611">
        <v>42000</v>
      </c>
      <c r="Q1611">
        <v>39600</v>
      </c>
      <c r="R1611">
        <v>39800</v>
      </c>
      <c r="S1611">
        <v>40800</v>
      </c>
      <c r="T1611">
        <v>41900</v>
      </c>
      <c r="U1611">
        <v>43300</v>
      </c>
      <c r="V1611">
        <v>45000</v>
      </c>
      <c r="W1611">
        <v>45500</v>
      </c>
      <c r="X1611">
        <v>47500</v>
      </c>
      <c r="Y1611" t="str">
        <f t="shared" si="157"/>
        <v>08-2025</v>
      </c>
      <c r="Z1611" t="str">
        <f t="shared" si="158"/>
        <v>L6</v>
      </c>
      <c r="AA1611" t="str">
        <f t="shared" si="159"/>
        <v>L12</v>
      </c>
      <c r="AB1611" t="str">
        <f t="shared" si="160"/>
        <v>L24</v>
      </c>
      <c r="AC1611" t="str">
        <f t="shared" si="161"/>
        <v>L36</v>
      </c>
    </row>
    <row r="1612" spans="1:29">
      <c r="A1612" t="str">
        <f t="shared" si="156"/>
        <v>08-2025</v>
      </c>
      <c r="B1612" s="265">
        <v>45878</v>
      </c>
      <c r="C1612" t="s">
        <v>24</v>
      </c>
      <c r="D1612" t="s">
        <v>24</v>
      </c>
      <c r="E1612" t="s">
        <v>24</v>
      </c>
      <c r="F1612" t="s">
        <v>24</v>
      </c>
      <c r="G1612" t="s">
        <v>24</v>
      </c>
      <c r="H1612" t="s">
        <v>24</v>
      </c>
      <c r="I1612" t="s">
        <v>24</v>
      </c>
      <c r="J1612" t="s">
        <v>24</v>
      </c>
      <c r="K1612" t="s">
        <v>24</v>
      </c>
      <c r="L1612" t="s">
        <v>24</v>
      </c>
      <c r="M1612" t="s">
        <v>24</v>
      </c>
      <c r="N1612" t="s">
        <v>24</v>
      </c>
      <c r="O1612" t="s">
        <v>24</v>
      </c>
      <c r="P1612" t="s">
        <v>24</v>
      </c>
      <c r="Q1612" t="s">
        <v>24</v>
      </c>
      <c r="R1612" t="s">
        <v>24</v>
      </c>
      <c r="S1612" t="s">
        <v>24</v>
      </c>
      <c r="T1612" t="s">
        <v>24</v>
      </c>
      <c r="U1612" t="s">
        <v>24</v>
      </c>
      <c r="V1612" t="s">
        <v>24</v>
      </c>
      <c r="W1612" t="s">
        <v>24</v>
      </c>
      <c r="X1612" t="s">
        <v>24</v>
      </c>
      <c r="Y1612" t="str">
        <f t="shared" si="157"/>
        <v>08-2025</v>
      </c>
      <c r="Z1612" t="str">
        <f t="shared" si="158"/>
        <v>L6</v>
      </c>
      <c r="AA1612" t="str">
        <f t="shared" si="159"/>
        <v>L12</v>
      </c>
      <c r="AB1612" t="str">
        <f t="shared" si="160"/>
        <v>L24</v>
      </c>
      <c r="AC1612" t="str">
        <f t="shared" si="161"/>
        <v>L36</v>
      </c>
    </row>
    <row r="1613" spans="1:29">
      <c r="A1613" t="str">
        <f t="shared" si="156"/>
        <v>08-2025</v>
      </c>
      <c r="B1613" s="265">
        <v>45879</v>
      </c>
      <c r="C1613" t="s">
        <v>24</v>
      </c>
      <c r="D1613" t="s">
        <v>24</v>
      </c>
      <c r="E1613" t="s">
        <v>24</v>
      </c>
      <c r="F1613" t="s">
        <v>24</v>
      </c>
      <c r="G1613" t="s">
        <v>24</v>
      </c>
      <c r="H1613" t="s">
        <v>24</v>
      </c>
      <c r="I1613" t="s">
        <v>24</v>
      </c>
      <c r="J1613" t="s">
        <v>24</v>
      </c>
      <c r="K1613" t="s">
        <v>24</v>
      </c>
      <c r="L1613" t="s">
        <v>24</v>
      </c>
      <c r="M1613" t="s">
        <v>24</v>
      </c>
      <c r="N1613" t="s">
        <v>24</v>
      </c>
      <c r="O1613" t="s">
        <v>24</v>
      </c>
      <c r="P1613" t="s">
        <v>24</v>
      </c>
      <c r="Q1613" t="s">
        <v>24</v>
      </c>
      <c r="R1613" t="s">
        <v>24</v>
      </c>
      <c r="S1613" t="s">
        <v>24</v>
      </c>
      <c r="T1613" t="s">
        <v>24</v>
      </c>
      <c r="U1613" t="s">
        <v>24</v>
      </c>
      <c r="V1613" t="s">
        <v>24</v>
      </c>
      <c r="W1613" t="s">
        <v>24</v>
      </c>
      <c r="X1613" t="s">
        <v>24</v>
      </c>
      <c r="Y1613" t="str">
        <f t="shared" si="157"/>
        <v>08-2025</v>
      </c>
      <c r="Z1613" t="str">
        <f t="shared" si="158"/>
        <v>L6</v>
      </c>
      <c r="AA1613" t="str">
        <f t="shared" si="159"/>
        <v>L12</v>
      </c>
      <c r="AB1613" t="str">
        <f t="shared" si="160"/>
        <v>L24</v>
      </c>
      <c r="AC1613" t="str">
        <f t="shared" si="161"/>
        <v>L36</v>
      </c>
    </row>
    <row r="1614" spans="1:29">
      <c r="A1614" t="str">
        <f t="shared" si="156"/>
        <v>08-2025</v>
      </c>
      <c r="B1614" s="265">
        <v>45880</v>
      </c>
      <c r="C1614">
        <v>44800</v>
      </c>
      <c r="D1614">
        <v>45500</v>
      </c>
      <c r="E1614">
        <v>44000</v>
      </c>
      <c r="F1614">
        <v>40000</v>
      </c>
      <c r="G1614">
        <v>44500</v>
      </c>
      <c r="H1614" t="s">
        <v>25</v>
      </c>
      <c r="I1614">
        <v>43000</v>
      </c>
      <c r="J1614">
        <v>43200</v>
      </c>
      <c r="K1614">
        <v>44000</v>
      </c>
      <c r="L1614" t="s">
        <v>25</v>
      </c>
      <c r="M1614">
        <v>45600</v>
      </c>
      <c r="N1614">
        <v>45900</v>
      </c>
      <c r="O1614">
        <v>43000</v>
      </c>
      <c r="P1614">
        <v>42100</v>
      </c>
      <c r="Q1614">
        <v>39700</v>
      </c>
      <c r="R1614">
        <v>40000</v>
      </c>
      <c r="S1614">
        <v>40800</v>
      </c>
      <c r="T1614">
        <v>42100</v>
      </c>
      <c r="U1614">
        <v>43000</v>
      </c>
      <c r="V1614">
        <v>44500</v>
      </c>
      <c r="W1614">
        <v>45300</v>
      </c>
      <c r="X1614">
        <v>47500</v>
      </c>
      <c r="Y1614" t="str">
        <f t="shared" si="157"/>
        <v>08-2025</v>
      </c>
      <c r="Z1614" t="str">
        <f t="shared" si="158"/>
        <v>L6</v>
      </c>
      <c r="AA1614" t="str">
        <f t="shared" si="159"/>
        <v>L12</v>
      </c>
      <c r="AB1614" t="str">
        <f t="shared" si="160"/>
        <v>L24</v>
      </c>
      <c r="AC1614" t="str">
        <f t="shared" si="161"/>
        <v>L36</v>
      </c>
    </row>
    <row r="1615" spans="1:29">
      <c r="A1615" t="str">
        <f t="shared" si="156"/>
        <v>08-2025</v>
      </c>
      <c r="B1615" s="265">
        <v>45881</v>
      </c>
      <c r="C1615">
        <v>44800</v>
      </c>
      <c r="D1615">
        <v>45500</v>
      </c>
      <c r="E1615">
        <v>43700</v>
      </c>
      <c r="F1615">
        <v>40000</v>
      </c>
      <c r="G1615">
        <v>44200</v>
      </c>
      <c r="H1615" t="s">
        <v>25</v>
      </c>
      <c r="I1615">
        <v>43000</v>
      </c>
      <c r="J1615">
        <v>43100</v>
      </c>
      <c r="K1615">
        <v>44000</v>
      </c>
      <c r="L1615" t="s">
        <v>25</v>
      </c>
      <c r="M1615">
        <v>45500</v>
      </c>
      <c r="N1615">
        <v>45900</v>
      </c>
      <c r="O1615">
        <v>42800</v>
      </c>
      <c r="P1615">
        <v>42100</v>
      </c>
      <c r="Q1615">
        <v>39700</v>
      </c>
      <c r="R1615">
        <v>39900</v>
      </c>
      <c r="S1615">
        <v>40800</v>
      </c>
      <c r="T1615">
        <v>42100</v>
      </c>
      <c r="U1615">
        <v>43000</v>
      </c>
      <c r="V1615">
        <v>44500</v>
      </c>
      <c r="W1615">
        <v>45300</v>
      </c>
      <c r="X1615">
        <v>47500</v>
      </c>
      <c r="Y1615" t="str">
        <f t="shared" si="157"/>
        <v>08-2025</v>
      </c>
      <c r="Z1615" t="str">
        <f t="shared" si="158"/>
        <v>L6</v>
      </c>
      <c r="AA1615" t="str">
        <f t="shared" si="159"/>
        <v>L12</v>
      </c>
      <c r="AB1615" t="str">
        <f t="shared" si="160"/>
        <v>L24</v>
      </c>
      <c r="AC1615" t="str">
        <f t="shared" si="161"/>
        <v>L36</v>
      </c>
    </row>
    <row r="1616" spans="1:29">
      <c r="A1616" t="str">
        <f t="shared" si="156"/>
        <v>08-2025</v>
      </c>
      <c r="B1616" s="265">
        <v>45882</v>
      </c>
      <c r="C1616">
        <v>44600</v>
      </c>
      <c r="D1616">
        <v>45500</v>
      </c>
      <c r="E1616">
        <v>43600</v>
      </c>
      <c r="F1616">
        <v>39800</v>
      </c>
      <c r="G1616">
        <v>44500</v>
      </c>
      <c r="H1616" t="s">
        <v>25</v>
      </c>
      <c r="I1616">
        <v>43000</v>
      </c>
      <c r="J1616">
        <v>43000</v>
      </c>
      <c r="K1616">
        <v>44000</v>
      </c>
      <c r="L1616" t="s">
        <v>25</v>
      </c>
      <c r="M1616">
        <v>45400</v>
      </c>
      <c r="N1616">
        <v>45800</v>
      </c>
      <c r="O1616">
        <v>42700</v>
      </c>
      <c r="P1616">
        <v>42000</v>
      </c>
      <c r="Q1616">
        <v>39500</v>
      </c>
      <c r="R1616">
        <v>39700</v>
      </c>
      <c r="S1616">
        <v>40500</v>
      </c>
      <c r="T1616">
        <v>41900</v>
      </c>
      <c r="U1616">
        <v>42800</v>
      </c>
      <c r="V1616">
        <v>44500</v>
      </c>
      <c r="W1616">
        <v>45300</v>
      </c>
      <c r="X1616">
        <v>47500</v>
      </c>
      <c r="Y1616" t="str">
        <f t="shared" si="157"/>
        <v>08-2025</v>
      </c>
      <c r="Z1616" t="str">
        <f t="shared" si="158"/>
        <v>L6</v>
      </c>
      <c r="AA1616" t="str">
        <f t="shared" si="159"/>
        <v>L12</v>
      </c>
      <c r="AB1616" t="str">
        <f t="shared" si="160"/>
        <v>L24</v>
      </c>
      <c r="AC1616" t="str">
        <f t="shared" si="161"/>
        <v>L36</v>
      </c>
    </row>
    <row r="1617" spans="1:29">
      <c r="A1617" t="str">
        <f t="shared" si="156"/>
        <v>08-2025</v>
      </c>
      <c r="B1617" s="265">
        <v>45883</v>
      </c>
      <c r="C1617">
        <v>44600</v>
      </c>
      <c r="D1617">
        <v>45500</v>
      </c>
      <c r="E1617">
        <v>43600</v>
      </c>
      <c r="F1617">
        <v>39800</v>
      </c>
      <c r="G1617">
        <v>44500</v>
      </c>
      <c r="H1617" t="s">
        <v>25</v>
      </c>
      <c r="I1617">
        <v>43000</v>
      </c>
      <c r="J1617">
        <v>43100</v>
      </c>
      <c r="K1617">
        <v>44000</v>
      </c>
      <c r="L1617" t="s">
        <v>25</v>
      </c>
      <c r="M1617">
        <v>45400</v>
      </c>
      <c r="N1617">
        <v>45800</v>
      </c>
      <c r="O1617">
        <v>42500</v>
      </c>
      <c r="P1617">
        <v>42000</v>
      </c>
      <c r="Q1617">
        <v>39600</v>
      </c>
      <c r="R1617">
        <v>39700</v>
      </c>
      <c r="S1617">
        <v>40500</v>
      </c>
      <c r="T1617">
        <v>41900</v>
      </c>
      <c r="U1617">
        <v>42800</v>
      </c>
      <c r="V1617">
        <v>44500</v>
      </c>
      <c r="W1617">
        <v>45300</v>
      </c>
      <c r="X1617">
        <v>47500</v>
      </c>
      <c r="Y1617" t="str">
        <f t="shared" si="157"/>
        <v>08-2025</v>
      </c>
      <c r="Z1617" t="str">
        <f t="shared" si="158"/>
        <v>L6</v>
      </c>
      <c r="AA1617" t="str">
        <f t="shared" si="159"/>
        <v>L12</v>
      </c>
      <c r="AB1617" t="str">
        <f t="shared" si="160"/>
        <v>L24</v>
      </c>
      <c r="AC1617" t="str">
        <f t="shared" si="161"/>
        <v>L36</v>
      </c>
    </row>
    <row r="1618" spans="1:29">
      <c r="A1618" t="str">
        <f t="shared" si="156"/>
        <v>08-2025</v>
      </c>
      <c r="B1618" s="265">
        <v>45884</v>
      </c>
      <c r="C1618" t="s">
        <v>24</v>
      </c>
      <c r="D1618" t="s">
        <v>24</v>
      </c>
      <c r="E1618" t="s">
        <v>24</v>
      </c>
      <c r="F1618" t="s">
        <v>24</v>
      </c>
      <c r="G1618" t="s">
        <v>24</v>
      </c>
      <c r="H1618" t="s">
        <v>24</v>
      </c>
      <c r="I1618" t="s">
        <v>24</v>
      </c>
      <c r="J1618" t="s">
        <v>24</v>
      </c>
      <c r="K1618" t="s">
        <v>24</v>
      </c>
      <c r="L1618" t="s">
        <v>24</v>
      </c>
      <c r="M1618" t="s">
        <v>24</v>
      </c>
      <c r="N1618" t="s">
        <v>24</v>
      </c>
      <c r="O1618" t="s">
        <v>24</v>
      </c>
      <c r="P1618" t="s">
        <v>24</v>
      </c>
      <c r="Q1618" t="s">
        <v>24</v>
      </c>
      <c r="R1618" t="s">
        <v>24</v>
      </c>
      <c r="S1618" t="s">
        <v>24</v>
      </c>
      <c r="T1618" t="s">
        <v>24</v>
      </c>
      <c r="U1618" t="s">
        <v>24</v>
      </c>
      <c r="V1618" t="s">
        <v>24</v>
      </c>
      <c r="W1618" t="s">
        <v>24</v>
      </c>
      <c r="X1618" t="s">
        <v>24</v>
      </c>
      <c r="Y1618" t="str">
        <f t="shared" si="157"/>
        <v>08-2025</v>
      </c>
      <c r="Z1618" t="str">
        <f t="shared" si="158"/>
        <v>L6</v>
      </c>
      <c r="AA1618" t="str">
        <f t="shared" si="159"/>
        <v>L12</v>
      </c>
      <c r="AB1618" t="str">
        <f t="shared" si="160"/>
        <v>L24</v>
      </c>
      <c r="AC1618" t="str">
        <f t="shared" si="161"/>
        <v>L36</v>
      </c>
    </row>
    <row r="1619" spans="1:29">
      <c r="A1619" t="str">
        <f t="shared" si="156"/>
        <v>08-2025</v>
      </c>
      <c r="B1619" s="265">
        <v>45885</v>
      </c>
      <c r="C1619" t="s">
        <v>24</v>
      </c>
      <c r="D1619" t="s">
        <v>24</v>
      </c>
      <c r="E1619" t="s">
        <v>24</v>
      </c>
      <c r="F1619" t="s">
        <v>24</v>
      </c>
      <c r="G1619" t="s">
        <v>24</v>
      </c>
      <c r="H1619" t="s">
        <v>24</v>
      </c>
      <c r="I1619" t="s">
        <v>24</v>
      </c>
      <c r="J1619" t="s">
        <v>24</v>
      </c>
      <c r="K1619" t="s">
        <v>24</v>
      </c>
      <c r="L1619" t="s">
        <v>24</v>
      </c>
      <c r="M1619" t="s">
        <v>24</v>
      </c>
      <c r="N1619" t="s">
        <v>24</v>
      </c>
      <c r="O1619" t="s">
        <v>24</v>
      </c>
      <c r="P1619" t="s">
        <v>24</v>
      </c>
      <c r="Q1619" t="s">
        <v>24</v>
      </c>
      <c r="R1619" t="s">
        <v>24</v>
      </c>
      <c r="S1619" t="s">
        <v>24</v>
      </c>
      <c r="T1619" t="s">
        <v>24</v>
      </c>
      <c r="U1619" t="s">
        <v>24</v>
      </c>
      <c r="V1619" t="s">
        <v>24</v>
      </c>
      <c r="W1619" t="s">
        <v>24</v>
      </c>
      <c r="X1619" t="s">
        <v>24</v>
      </c>
      <c r="Y1619" t="str">
        <f t="shared" si="157"/>
        <v>08-2025</v>
      </c>
      <c r="Z1619" t="str">
        <f t="shared" si="158"/>
        <v>L6</v>
      </c>
      <c r="AA1619" t="str">
        <f t="shared" si="159"/>
        <v>L12</v>
      </c>
      <c r="AB1619" t="str">
        <f t="shared" si="160"/>
        <v>L24</v>
      </c>
      <c r="AC1619" t="str">
        <f t="shared" si="161"/>
        <v>L36</v>
      </c>
    </row>
    <row r="1620" spans="1:29">
      <c r="A1620" t="str">
        <f t="shared" si="156"/>
        <v>08-2025</v>
      </c>
      <c r="B1620" s="265">
        <v>45886</v>
      </c>
      <c r="C1620" t="s">
        <v>24</v>
      </c>
      <c r="D1620" t="s">
        <v>24</v>
      </c>
      <c r="E1620" t="s">
        <v>24</v>
      </c>
      <c r="F1620" t="s">
        <v>24</v>
      </c>
      <c r="G1620" t="s">
        <v>24</v>
      </c>
      <c r="H1620" t="s">
        <v>24</v>
      </c>
      <c r="I1620" t="s">
        <v>24</v>
      </c>
      <c r="J1620" t="s">
        <v>24</v>
      </c>
      <c r="K1620" t="s">
        <v>24</v>
      </c>
      <c r="L1620" t="s">
        <v>24</v>
      </c>
      <c r="M1620" t="s">
        <v>24</v>
      </c>
      <c r="N1620" t="s">
        <v>24</v>
      </c>
      <c r="O1620" t="s">
        <v>24</v>
      </c>
      <c r="P1620" t="s">
        <v>24</v>
      </c>
      <c r="Q1620" t="s">
        <v>24</v>
      </c>
      <c r="R1620" t="s">
        <v>24</v>
      </c>
      <c r="S1620" t="s">
        <v>24</v>
      </c>
      <c r="T1620" t="s">
        <v>24</v>
      </c>
      <c r="U1620" t="s">
        <v>24</v>
      </c>
      <c r="V1620" t="s">
        <v>24</v>
      </c>
      <c r="W1620" t="s">
        <v>24</v>
      </c>
      <c r="X1620" t="s">
        <v>24</v>
      </c>
      <c r="Y1620" t="str">
        <f t="shared" si="157"/>
        <v>08-2025</v>
      </c>
      <c r="Z1620" t="str">
        <f t="shared" si="158"/>
        <v>L6</v>
      </c>
      <c r="AA1620" t="str">
        <f t="shared" si="159"/>
        <v>L12</v>
      </c>
      <c r="AB1620" t="str">
        <f t="shared" si="160"/>
        <v>L24</v>
      </c>
      <c r="AC1620" t="str">
        <f t="shared" si="161"/>
        <v>L36</v>
      </c>
    </row>
    <row r="1621" spans="1:29">
      <c r="A1621" t="str">
        <f t="shared" si="156"/>
        <v>08-2025</v>
      </c>
      <c r="B1621" s="265">
        <v>45887</v>
      </c>
      <c r="C1621">
        <v>44500</v>
      </c>
      <c r="D1621">
        <v>45500</v>
      </c>
      <c r="E1621">
        <v>43400</v>
      </c>
      <c r="F1621">
        <v>39800</v>
      </c>
      <c r="G1621">
        <v>44500</v>
      </c>
      <c r="H1621" t="s">
        <v>25</v>
      </c>
      <c r="I1621">
        <v>43000</v>
      </c>
      <c r="J1621">
        <v>43000</v>
      </c>
      <c r="K1621">
        <v>44000</v>
      </c>
      <c r="L1621" t="s">
        <v>25</v>
      </c>
      <c r="M1621">
        <v>45400</v>
      </c>
      <c r="N1621">
        <v>45800</v>
      </c>
      <c r="O1621">
        <v>42200</v>
      </c>
      <c r="P1621">
        <v>41900</v>
      </c>
      <c r="Q1621">
        <v>39800</v>
      </c>
      <c r="R1621">
        <v>40000</v>
      </c>
      <c r="S1621">
        <v>40300</v>
      </c>
      <c r="T1621">
        <v>41900</v>
      </c>
      <c r="U1621">
        <v>43000</v>
      </c>
      <c r="V1621">
        <v>44000</v>
      </c>
      <c r="W1621">
        <v>45200</v>
      </c>
      <c r="X1621">
        <v>47100</v>
      </c>
      <c r="Y1621" t="str">
        <f t="shared" si="157"/>
        <v>08-2025</v>
      </c>
      <c r="Z1621" t="str">
        <f t="shared" si="158"/>
        <v>L6</v>
      </c>
      <c r="AA1621" t="str">
        <f t="shared" si="159"/>
        <v>L12</v>
      </c>
      <c r="AB1621" t="str">
        <f t="shared" si="160"/>
        <v>L24</v>
      </c>
      <c r="AC1621" t="str">
        <f t="shared" si="161"/>
        <v>L36</v>
      </c>
    </row>
    <row r="1622" spans="1:29">
      <c r="A1622" t="str">
        <f t="shared" ref="A1622:A1685" si="162">TEXT(B1622,"mm-YYYY")</f>
        <v>08-2025</v>
      </c>
      <c r="B1622" s="265">
        <v>45888</v>
      </c>
      <c r="C1622">
        <v>44700</v>
      </c>
      <c r="D1622">
        <v>45500</v>
      </c>
      <c r="E1622">
        <v>43600</v>
      </c>
      <c r="F1622">
        <v>39800</v>
      </c>
      <c r="G1622">
        <v>44500</v>
      </c>
      <c r="H1622" t="s">
        <v>25</v>
      </c>
      <c r="I1622">
        <v>43000</v>
      </c>
      <c r="J1622">
        <v>43100</v>
      </c>
      <c r="K1622">
        <v>44200</v>
      </c>
      <c r="L1622" t="s">
        <v>25</v>
      </c>
      <c r="M1622">
        <v>45500</v>
      </c>
      <c r="N1622">
        <v>45800</v>
      </c>
      <c r="O1622">
        <v>42300</v>
      </c>
      <c r="P1622">
        <v>42100</v>
      </c>
      <c r="Q1622">
        <v>40200</v>
      </c>
      <c r="R1622">
        <v>40300</v>
      </c>
      <c r="S1622">
        <v>40500</v>
      </c>
      <c r="T1622">
        <v>41900</v>
      </c>
      <c r="U1622">
        <v>43300</v>
      </c>
      <c r="V1622">
        <v>44000</v>
      </c>
      <c r="W1622">
        <v>45200</v>
      </c>
      <c r="X1622">
        <v>47100</v>
      </c>
      <c r="Y1622" t="str">
        <f t="shared" ref="Y1622:Y1672" si="163">TEXT(B1622,"MM-YYYY")</f>
        <v>08-2025</v>
      </c>
      <c r="Z1622" t="str">
        <f t="shared" ref="Z1622:Z1672" si="164">_xlfn.XLOOKUP(Y1622,AN:AN,AP:AP,"")</f>
        <v>L6</v>
      </c>
      <c r="AA1622" t="str">
        <f t="shared" ref="AA1622:AA1672" si="165">_xlfn.XLOOKUP(Y1622,AN:AN,AQ:AQ,"")</f>
        <v>L12</v>
      </c>
      <c r="AB1622" t="str">
        <f t="shared" ref="AB1622:AB1672" si="166">_xlfn.XLOOKUP(Y1622,AN:AN,AR:AR,"")</f>
        <v>L24</v>
      </c>
      <c r="AC1622" t="str">
        <f t="shared" ref="AC1622:AC1672" si="167">_xlfn.XLOOKUP(Y1622,AN:AN,AS:AS,"")</f>
        <v>L36</v>
      </c>
    </row>
    <row r="1623" spans="1:29">
      <c r="A1623" t="str">
        <f t="shared" si="162"/>
        <v>08-2025</v>
      </c>
      <c r="B1623" s="265">
        <v>45889</v>
      </c>
      <c r="C1623">
        <v>44700</v>
      </c>
      <c r="D1623">
        <v>45500</v>
      </c>
      <c r="E1623">
        <v>43500</v>
      </c>
      <c r="F1623">
        <v>39700</v>
      </c>
      <c r="G1623">
        <v>44500</v>
      </c>
      <c r="H1623" t="s">
        <v>25</v>
      </c>
      <c r="I1623">
        <v>43000</v>
      </c>
      <c r="J1623">
        <v>43100</v>
      </c>
      <c r="K1623">
        <v>43900</v>
      </c>
      <c r="L1623" t="s">
        <v>25</v>
      </c>
      <c r="M1623">
        <v>45500</v>
      </c>
      <c r="N1623">
        <v>45700</v>
      </c>
      <c r="O1623">
        <v>42300</v>
      </c>
      <c r="P1623">
        <v>42100</v>
      </c>
      <c r="Q1623">
        <v>40100</v>
      </c>
      <c r="R1623">
        <v>40300</v>
      </c>
      <c r="S1623">
        <v>40500</v>
      </c>
      <c r="T1623">
        <v>41800</v>
      </c>
      <c r="U1623">
        <v>43300</v>
      </c>
      <c r="V1623">
        <v>44000</v>
      </c>
      <c r="W1623">
        <v>45200</v>
      </c>
      <c r="X1623">
        <v>47100</v>
      </c>
      <c r="Y1623" t="str">
        <f t="shared" si="163"/>
        <v>08-2025</v>
      </c>
      <c r="Z1623" t="str">
        <f t="shared" si="164"/>
        <v>L6</v>
      </c>
      <c r="AA1623" t="str">
        <f t="shared" si="165"/>
        <v>L12</v>
      </c>
      <c r="AB1623" t="str">
        <f t="shared" si="166"/>
        <v>L24</v>
      </c>
      <c r="AC1623" t="str">
        <f t="shared" si="167"/>
        <v>L36</v>
      </c>
    </row>
    <row r="1624" spans="1:29">
      <c r="A1624" t="str">
        <f t="shared" si="162"/>
        <v>08-2025</v>
      </c>
      <c r="B1624" s="265">
        <v>45890</v>
      </c>
      <c r="C1624">
        <v>44500</v>
      </c>
      <c r="D1624">
        <v>45500</v>
      </c>
      <c r="E1624">
        <v>43300</v>
      </c>
      <c r="F1624">
        <v>39800</v>
      </c>
      <c r="G1624">
        <v>44400</v>
      </c>
      <c r="H1624" t="s">
        <v>25</v>
      </c>
      <c r="I1624">
        <v>43000</v>
      </c>
      <c r="J1624">
        <v>42800</v>
      </c>
      <c r="K1624">
        <v>43900</v>
      </c>
      <c r="L1624" t="s">
        <v>25</v>
      </c>
      <c r="M1624">
        <v>45300</v>
      </c>
      <c r="N1624">
        <v>45700</v>
      </c>
      <c r="O1624">
        <v>42300</v>
      </c>
      <c r="P1624">
        <v>42000</v>
      </c>
      <c r="Q1624">
        <v>40000</v>
      </c>
      <c r="R1624">
        <v>40200</v>
      </c>
      <c r="S1624">
        <v>40400</v>
      </c>
      <c r="T1624">
        <v>41900</v>
      </c>
      <c r="U1624">
        <v>43300</v>
      </c>
      <c r="V1624">
        <v>44000</v>
      </c>
      <c r="W1624">
        <v>45200</v>
      </c>
      <c r="X1624">
        <v>47100</v>
      </c>
      <c r="Y1624" t="str">
        <f t="shared" si="163"/>
        <v>08-2025</v>
      </c>
      <c r="Z1624" t="str">
        <f t="shared" si="164"/>
        <v>L6</v>
      </c>
      <c r="AA1624" t="str">
        <f t="shared" si="165"/>
        <v>L12</v>
      </c>
      <c r="AB1624" t="str">
        <f t="shared" si="166"/>
        <v>L24</v>
      </c>
      <c r="AC1624" t="str">
        <f t="shared" si="167"/>
        <v>L36</v>
      </c>
    </row>
    <row r="1625" spans="1:29">
      <c r="A1625" t="str">
        <f t="shared" si="162"/>
        <v>08-2025</v>
      </c>
      <c r="B1625" s="265">
        <v>45891</v>
      </c>
      <c r="C1625">
        <v>44300</v>
      </c>
      <c r="D1625">
        <v>45500</v>
      </c>
      <c r="E1625">
        <v>43000</v>
      </c>
      <c r="F1625">
        <v>39700</v>
      </c>
      <c r="G1625">
        <v>44200</v>
      </c>
      <c r="H1625" t="s">
        <v>25</v>
      </c>
      <c r="I1625">
        <v>43000</v>
      </c>
      <c r="J1625">
        <v>42700</v>
      </c>
      <c r="K1625">
        <v>43800</v>
      </c>
      <c r="L1625" t="s">
        <v>25</v>
      </c>
      <c r="M1625">
        <v>45200</v>
      </c>
      <c r="N1625">
        <v>45700</v>
      </c>
      <c r="O1625">
        <v>42000</v>
      </c>
      <c r="P1625">
        <v>41900</v>
      </c>
      <c r="Q1625">
        <v>39700</v>
      </c>
      <c r="R1625">
        <v>39900</v>
      </c>
      <c r="S1625">
        <v>40300</v>
      </c>
      <c r="T1625">
        <v>41800</v>
      </c>
      <c r="U1625">
        <v>43000</v>
      </c>
      <c r="V1625">
        <v>44000</v>
      </c>
      <c r="W1625">
        <v>44800</v>
      </c>
      <c r="X1625">
        <v>47100</v>
      </c>
      <c r="Y1625" t="str">
        <f t="shared" si="163"/>
        <v>08-2025</v>
      </c>
      <c r="Z1625" t="str">
        <f t="shared" si="164"/>
        <v>L6</v>
      </c>
      <c r="AA1625" t="str">
        <f t="shared" si="165"/>
        <v>L12</v>
      </c>
      <c r="AB1625" t="str">
        <f t="shared" si="166"/>
        <v>L24</v>
      </c>
      <c r="AC1625" t="str">
        <f t="shared" si="167"/>
        <v>L36</v>
      </c>
    </row>
    <row r="1626" spans="1:29">
      <c r="A1626" t="str">
        <f t="shared" si="162"/>
        <v>08-2025</v>
      </c>
      <c r="B1626" s="265">
        <v>45892</v>
      </c>
      <c r="C1626">
        <v>44300</v>
      </c>
      <c r="D1626">
        <v>45500</v>
      </c>
      <c r="E1626">
        <v>42900</v>
      </c>
      <c r="F1626">
        <v>39700</v>
      </c>
      <c r="G1626">
        <v>44200</v>
      </c>
      <c r="H1626" t="s">
        <v>25</v>
      </c>
      <c r="I1626">
        <v>42000</v>
      </c>
      <c r="J1626">
        <v>42700</v>
      </c>
      <c r="K1626">
        <v>43500</v>
      </c>
      <c r="L1626" t="s">
        <v>25</v>
      </c>
      <c r="M1626">
        <v>45100</v>
      </c>
      <c r="N1626">
        <v>45300</v>
      </c>
      <c r="O1626">
        <v>41800</v>
      </c>
      <c r="P1626">
        <v>41800</v>
      </c>
      <c r="Q1626">
        <v>39700</v>
      </c>
      <c r="R1626">
        <v>39900</v>
      </c>
      <c r="S1626">
        <v>40200</v>
      </c>
      <c r="T1626">
        <v>41800</v>
      </c>
      <c r="U1626">
        <v>43000</v>
      </c>
      <c r="V1626">
        <v>44000</v>
      </c>
      <c r="W1626">
        <v>44800</v>
      </c>
      <c r="X1626">
        <v>47100</v>
      </c>
      <c r="Y1626" t="str">
        <f t="shared" si="163"/>
        <v>08-2025</v>
      </c>
      <c r="Z1626" t="str">
        <f t="shared" si="164"/>
        <v>L6</v>
      </c>
      <c r="AA1626" t="str">
        <f t="shared" si="165"/>
        <v>L12</v>
      </c>
      <c r="AB1626" t="str">
        <f t="shared" si="166"/>
        <v>L24</v>
      </c>
      <c r="AC1626" t="str">
        <f t="shared" si="167"/>
        <v>L36</v>
      </c>
    </row>
    <row r="1627" spans="1:29">
      <c r="A1627" t="str">
        <f t="shared" si="162"/>
        <v>08-2025</v>
      </c>
      <c r="B1627" s="265">
        <v>45893</v>
      </c>
      <c r="C1627" t="s">
        <v>24</v>
      </c>
      <c r="D1627" t="s">
        <v>24</v>
      </c>
      <c r="E1627" t="s">
        <v>24</v>
      </c>
      <c r="F1627" t="s">
        <v>24</v>
      </c>
      <c r="G1627" t="s">
        <v>24</v>
      </c>
      <c r="H1627" t="s">
        <v>24</v>
      </c>
      <c r="I1627" t="s">
        <v>24</v>
      </c>
      <c r="J1627" t="s">
        <v>24</v>
      </c>
      <c r="K1627" t="s">
        <v>24</v>
      </c>
      <c r="L1627" t="s">
        <v>24</v>
      </c>
      <c r="M1627" t="s">
        <v>24</v>
      </c>
      <c r="N1627" t="s">
        <v>24</v>
      </c>
      <c r="O1627" t="s">
        <v>24</v>
      </c>
      <c r="P1627" t="s">
        <v>24</v>
      </c>
      <c r="Q1627" t="s">
        <v>24</v>
      </c>
      <c r="R1627" t="s">
        <v>24</v>
      </c>
      <c r="S1627" t="s">
        <v>24</v>
      </c>
      <c r="T1627" t="s">
        <v>24</v>
      </c>
      <c r="U1627" t="s">
        <v>24</v>
      </c>
      <c r="V1627" t="s">
        <v>24</v>
      </c>
      <c r="W1627" t="s">
        <v>24</v>
      </c>
      <c r="X1627" t="s">
        <v>24</v>
      </c>
      <c r="Y1627" t="str">
        <f t="shared" si="163"/>
        <v>08-2025</v>
      </c>
      <c r="Z1627" t="str">
        <f t="shared" si="164"/>
        <v>L6</v>
      </c>
      <c r="AA1627" t="str">
        <f t="shared" si="165"/>
        <v>L12</v>
      </c>
      <c r="AB1627" t="str">
        <f t="shared" si="166"/>
        <v>L24</v>
      </c>
      <c r="AC1627" t="str">
        <f t="shared" si="167"/>
        <v>L36</v>
      </c>
    </row>
    <row r="1628" spans="1:29">
      <c r="A1628" t="str">
        <f t="shared" si="162"/>
        <v>08-2025</v>
      </c>
      <c r="B1628" s="265">
        <v>45894</v>
      </c>
      <c r="C1628">
        <v>44000</v>
      </c>
      <c r="D1628">
        <v>45500</v>
      </c>
      <c r="E1628">
        <v>42700</v>
      </c>
      <c r="F1628">
        <v>39400</v>
      </c>
      <c r="G1628">
        <v>44200</v>
      </c>
      <c r="H1628" t="s">
        <v>25</v>
      </c>
      <c r="I1628">
        <v>42000</v>
      </c>
      <c r="J1628">
        <v>42600</v>
      </c>
      <c r="K1628">
        <v>43500</v>
      </c>
      <c r="L1628" t="s">
        <v>25</v>
      </c>
      <c r="M1628">
        <v>45000</v>
      </c>
      <c r="N1628">
        <v>45000</v>
      </c>
      <c r="O1628">
        <v>41700</v>
      </c>
      <c r="P1628">
        <v>41800</v>
      </c>
      <c r="Q1628">
        <v>39400</v>
      </c>
      <c r="R1628">
        <v>39600</v>
      </c>
      <c r="S1628">
        <v>40000</v>
      </c>
      <c r="T1628">
        <v>41500</v>
      </c>
      <c r="U1628">
        <v>42800</v>
      </c>
      <c r="V1628">
        <v>44000</v>
      </c>
      <c r="W1628">
        <v>44500</v>
      </c>
      <c r="X1628">
        <v>46800</v>
      </c>
      <c r="Y1628" t="str">
        <f t="shared" si="163"/>
        <v>08-2025</v>
      </c>
      <c r="Z1628" t="str">
        <f t="shared" si="164"/>
        <v>L6</v>
      </c>
      <c r="AA1628" t="str">
        <f t="shared" si="165"/>
        <v>L12</v>
      </c>
      <c r="AB1628" t="str">
        <f t="shared" si="166"/>
        <v>L24</v>
      </c>
      <c r="AC1628" t="str">
        <f t="shared" si="167"/>
        <v>L36</v>
      </c>
    </row>
    <row r="1629" spans="1:29">
      <c r="A1629" t="str">
        <f t="shared" si="162"/>
        <v>08-2025</v>
      </c>
      <c r="B1629" s="265">
        <v>45895</v>
      </c>
      <c r="C1629">
        <v>43800</v>
      </c>
      <c r="D1629">
        <v>45500</v>
      </c>
      <c r="E1629">
        <v>42500</v>
      </c>
      <c r="F1629">
        <v>39300</v>
      </c>
      <c r="G1629">
        <v>44100</v>
      </c>
      <c r="H1629" t="s">
        <v>25</v>
      </c>
      <c r="I1629">
        <v>42000</v>
      </c>
      <c r="J1629">
        <v>42200</v>
      </c>
      <c r="K1629">
        <v>43500</v>
      </c>
      <c r="L1629" t="s">
        <v>25</v>
      </c>
      <c r="M1629">
        <v>44800</v>
      </c>
      <c r="N1629">
        <v>44700</v>
      </c>
      <c r="O1629">
        <v>41400</v>
      </c>
      <c r="P1629">
        <v>41800</v>
      </c>
      <c r="Q1629">
        <v>39200</v>
      </c>
      <c r="R1629">
        <v>39400</v>
      </c>
      <c r="S1629">
        <v>39800</v>
      </c>
      <c r="T1629">
        <v>41400</v>
      </c>
      <c r="U1629">
        <v>42700</v>
      </c>
      <c r="V1629">
        <v>43500</v>
      </c>
      <c r="W1629">
        <v>44500</v>
      </c>
      <c r="X1629">
        <v>46800</v>
      </c>
      <c r="Y1629" t="str">
        <f t="shared" si="163"/>
        <v>08-2025</v>
      </c>
      <c r="Z1629" t="str">
        <f t="shared" si="164"/>
        <v>L6</v>
      </c>
      <c r="AA1629" t="str">
        <f t="shared" si="165"/>
        <v>L12</v>
      </c>
      <c r="AB1629" t="str">
        <f t="shared" si="166"/>
        <v>L24</v>
      </c>
      <c r="AC1629" t="str">
        <f t="shared" si="167"/>
        <v>L36</v>
      </c>
    </row>
    <row r="1630" spans="1:29">
      <c r="A1630" t="str">
        <f t="shared" si="162"/>
        <v>08-2025</v>
      </c>
      <c r="B1630" s="265">
        <v>45896</v>
      </c>
      <c r="C1630">
        <v>43800</v>
      </c>
      <c r="D1630" t="s">
        <v>25</v>
      </c>
      <c r="E1630">
        <v>42500</v>
      </c>
      <c r="F1630">
        <v>39200</v>
      </c>
      <c r="G1630" t="s">
        <v>25</v>
      </c>
      <c r="H1630" t="s">
        <v>25</v>
      </c>
      <c r="I1630">
        <v>41500</v>
      </c>
      <c r="J1630">
        <v>42200</v>
      </c>
      <c r="K1630">
        <v>43500</v>
      </c>
      <c r="L1630" t="s">
        <v>25</v>
      </c>
      <c r="M1630">
        <v>44500</v>
      </c>
      <c r="N1630" t="s">
        <v>25</v>
      </c>
      <c r="O1630">
        <v>41300</v>
      </c>
      <c r="P1630">
        <v>41800</v>
      </c>
      <c r="Q1630">
        <v>39500</v>
      </c>
      <c r="R1630">
        <v>39500</v>
      </c>
      <c r="S1630">
        <v>39800</v>
      </c>
      <c r="T1630">
        <v>41300</v>
      </c>
      <c r="U1630">
        <v>42500</v>
      </c>
      <c r="V1630">
        <v>43500</v>
      </c>
      <c r="W1630">
        <v>44500</v>
      </c>
      <c r="X1630">
        <v>46800</v>
      </c>
      <c r="Y1630" t="str">
        <f t="shared" si="163"/>
        <v>08-2025</v>
      </c>
      <c r="Z1630" t="str">
        <f t="shared" si="164"/>
        <v>L6</v>
      </c>
      <c r="AA1630" t="str">
        <f t="shared" si="165"/>
        <v>L12</v>
      </c>
      <c r="AB1630" t="str">
        <f t="shared" si="166"/>
        <v>L24</v>
      </c>
      <c r="AC1630" t="str">
        <f t="shared" si="167"/>
        <v>L36</v>
      </c>
    </row>
    <row r="1631" spans="1:29">
      <c r="A1631" t="str">
        <f t="shared" si="162"/>
        <v>08-2025</v>
      </c>
      <c r="B1631" s="265">
        <v>45897</v>
      </c>
      <c r="C1631">
        <v>43800</v>
      </c>
      <c r="D1631">
        <v>45500</v>
      </c>
      <c r="E1631">
        <v>42500</v>
      </c>
      <c r="F1631">
        <v>39100</v>
      </c>
      <c r="G1631">
        <v>44100</v>
      </c>
      <c r="H1631" t="s">
        <v>25</v>
      </c>
      <c r="I1631">
        <v>41500</v>
      </c>
      <c r="J1631">
        <v>42100</v>
      </c>
      <c r="K1631">
        <v>43500</v>
      </c>
      <c r="L1631" t="s">
        <v>25</v>
      </c>
      <c r="M1631">
        <v>44500</v>
      </c>
      <c r="N1631">
        <v>44800</v>
      </c>
      <c r="O1631">
        <v>41400</v>
      </c>
      <c r="P1631">
        <v>41900</v>
      </c>
      <c r="Q1631">
        <v>39500</v>
      </c>
      <c r="R1631">
        <v>39500</v>
      </c>
      <c r="S1631">
        <v>39800</v>
      </c>
      <c r="T1631">
        <v>41200</v>
      </c>
      <c r="U1631">
        <v>42700</v>
      </c>
      <c r="V1631">
        <v>43500</v>
      </c>
      <c r="W1631">
        <v>44500</v>
      </c>
      <c r="X1631">
        <v>46800</v>
      </c>
      <c r="Y1631" t="str">
        <f t="shared" si="163"/>
        <v>08-2025</v>
      </c>
      <c r="Z1631" t="str">
        <f t="shared" si="164"/>
        <v>L6</v>
      </c>
      <c r="AA1631" t="str">
        <f t="shared" si="165"/>
        <v>L12</v>
      </c>
      <c r="AB1631" t="str">
        <f t="shared" si="166"/>
        <v>L24</v>
      </c>
      <c r="AC1631" t="str">
        <f t="shared" si="167"/>
        <v>L36</v>
      </c>
    </row>
    <row r="1632" spans="1:29" s="293" customFormat="1">
      <c r="A1632" t="str">
        <f t="shared" si="162"/>
        <v>08-2025</v>
      </c>
      <c r="B1632" s="292">
        <v>45898</v>
      </c>
      <c r="C1632" s="293">
        <v>43600</v>
      </c>
      <c r="D1632" s="293">
        <v>45500</v>
      </c>
      <c r="E1632" s="293">
        <v>42400</v>
      </c>
      <c r="F1632" s="293">
        <v>39000</v>
      </c>
      <c r="G1632" s="293">
        <v>44100</v>
      </c>
      <c r="H1632" s="293" t="s">
        <v>25</v>
      </c>
      <c r="I1632" s="293">
        <v>41500</v>
      </c>
      <c r="J1632" s="293">
        <v>42000</v>
      </c>
      <c r="K1632" s="293">
        <v>43300</v>
      </c>
      <c r="L1632" s="293" t="s">
        <v>25</v>
      </c>
      <c r="M1632" s="293">
        <v>44400</v>
      </c>
      <c r="N1632" s="293">
        <v>44800</v>
      </c>
      <c r="O1632" s="293">
        <v>41200</v>
      </c>
      <c r="P1632" s="293">
        <v>41800</v>
      </c>
      <c r="Q1632" s="293">
        <v>39300</v>
      </c>
      <c r="R1632" s="293">
        <v>39500</v>
      </c>
      <c r="S1632" s="293">
        <v>39700</v>
      </c>
      <c r="T1632" s="293">
        <v>41100</v>
      </c>
      <c r="U1632" s="293">
        <v>42700</v>
      </c>
      <c r="V1632" s="293">
        <v>43500</v>
      </c>
      <c r="W1632" s="293">
        <v>44500</v>
      </c>
      <c r="X1632" s="293">
        <v>46800</v>
      </c>
      <c r="Y1632" t="str">
        <f t="shared" si="163"/>
        <v>08-2025</v>
      </c>
      <c r="Z1632" t="str">
        <f t="shared" si="164"/>
        <v>L6</v>
      </c>
      <c r="AA1632" t="str">
        <f t="shared" si="165"/>
        <v>L12</v>
      </c>
      <c r="AB1632" t="str">
        <f t="shared" si="166"/>
        <v>L24</v>
      </c>
      <c r="AC1632" t="str">
        <f t="shared" si="167"/>
        <v>L36</v>
      </c>
    </row>
    <row r="1633" spans="1:29">
      <c r="A1633" t="str">
        <f t="shared" si="162"/>
        <v>08-2025</v>
      </c>
      <c r="B1633" s="265">
        <v>45899</v>
      </c>
      <c r="C1633">
        <v>43600</v>
      </c>
      <c r="D1633">
        <v>45500</v>
      </c>
      <c r="E1633">
        <v>42100</v>
      </c>
      <c r="F1633">
        <v>39000</v>
      </c>
      <c r="G1633">
        <v>44100</v>
      </c>
      <c r="H1633" t="s">
        <v>25</v>
      </c>
      <c r="I1633">
        <v>41500</v>
      </c>
      <c r="J1633">
        <v>41900</v>
      </c>
      <c r="K1633">
        <v>43300</v>
      </c>
      <c r="L1633" t="s">
        <v>25</v>
      </c>
      <c r="M1633">
        <v>44300</v>
      </c>
      <c r="N1633">
        <v>44800</v>
      </c>
      <c r="O1633">
        <v>41000</v>
      </c>
      <c r="P1633">
        <v>41800</v>
      </c>
      <c r="Q1633">
        <v>39200</v>
      </c>
      <c r="R1633">
        <v>39500</v>
      </c>
      <c r="S1633">
        <v>39700</v>
      </c>
      <c r="T1633">
        <v>41100</v>
      </c>
      <c r="U1633">
        <v>42700</v>
      </c>
      <c r="V1633">
        <v>43500</v>
      </c>
      <c r="W1633">
        <v>44500</v>
      </c>
      <c r="X1633">
        <v>46800</v>
      </c>
      <c r="Y1633" t="str">
        <f t="shared" si="163"/>
        <v>08-2025</v>
      </c>
      <c r="Z1633" t="str">
        <f t="shared" si="164"/>
        <v>L6</v>
      </c>
      <c r="AA1633" t="str">
        <f t="shared" si="165"/>
        <v>L12</v>
      </c>
      <c r="AB1633" t="str">
        <f t="shared" si="166"/>
        <v>L24</v>
      </c>
      <c r="AC1633" t="str">
        <f t="shared" si="167"/>
        <v>L36</v>
      </c>
    </row>
    <row r="1634" spans="1:29">
      <c r="A1634" t="str">
        <f t="shared" si="162"/>
        <v>08-2025</v>
      </c>
      <c r="B1634" s="265">
        <v>45900</v>
      </c>
      <c r="C1634" t="s">
        <v>24</v>
      </c>
      <c r="D1634" t="s">
        <v>24</v>
      </c>
      <c r="E1634" t="s">
        <v>24</v>
      </c>
      <c r="F1634" t="s">
        <v>24</v>
      </c>
      <c r="G1634" t="s">
        <v>24</v>
      </c>
      <c r="H1634" t="s">
        <v>24</v>
      </c>
      <c r="I1634" t="s">
        <v>24</v>
      </c>
      <c r="J1634" t="s">
        <v>24</v>
      </c>
      <c r="K1634" t="s">
        <v>24</v>
      </c>
      <c r="L1634" t="s">
        <v>24</v>
      </c>
      <c r="M1634" t="s">
        <v>24</v>
      </c>
      <c r="N1634" t="s">
        <v>24</v>
      </c>
      <c r="O1634" t="s">
        <v>24</v>
      </c>
      <c r="P1634" t="s">
        <v>24</v>
      </c>
      <c r="Q1634" t="s">
        <v>24</v>
      </c>
      <c r="R1634" t="s">
        <v>24</v>
      </c>
      <c r="S1634" t="s">
        <v>24</v>
      </c>
      <c r="T1634" t="s">
        <v>24</v>
      </c>
      <c r="U1634" t="s">
        <v>24</v>
      </c>
      <c r="V1634" t="s">
        <v>24</v>
      </c>
      <c r="W1634" t="s">
        <v>24</v>
      </c>
      <c r="X1634" t="s">
        <v>24</v>
      </c>
      <c r="Y1634" t="str">
        <f t="shared" si="163"/>
        <v>08-2025</v>
      </c>
      <c r="Z1634" t="str">
        <f t="shared" si="164"/>
        <v>L6</v>
      </c>
      <c r="AA1634" t="str">
        <f t="shared" si="165"/>
        <v>L12</v>
      </c>
      <c r="AB1634" t="str">
        <f t="shared" si="166"/>
        <v>L24</v>
      </c>
      <c r="AC1634" t="str">
        <f t="shared" si="167"/>
        <v>L36</v>
      </c>
    </row>
    <row r="1635" spans="1:29">
      <c r="A1635" t="str">
        <f t="shared" si="162"/>
        <v>09-2025</v>
      </c>
      <c r="B1635" s="265">
        <v>45901</v>
      </c>
      <c r="C1635">
        <v>43500</v>
      </c>
      <c r="D1635">
        <v>45500</v>
      </c>
      <c r="E1635">
        <v>42100</v>
      </c>
      <c r="F1635">
        <v>38900</v>
      </c>
      <c r="G1635">
        <v>44100</v>
      </c>
      <c r="H1635" t="s">
        <v>25</v>
      </c>
      <c r="I1635">
        <v>41500</v>
      </c>
      <c r="J1635">
        <v>41800</v>
      </c>
      <c r="K1635">
        <v>43300</v>
      </c>
      <c r="L1635" t="s">
        <v>25</v>
      </c>
      <c r="M1635">
        <v>44100</v>
      </c>
      <c r="N1635">
        <v>44800</v>
      </c>
      <c r="O1635">
        <v>40700</v>
      </c>
      <c r="P1635">
        <v>41800</v>
      </c>
      <c r="Q1635">
        <v>39300</v>
      </c>
      <c r="R1635">
        <v>39600</v>
      </c>
      <c r="S1635">
        <v>39700</v>
      </c>
      <c r="T1635">
        <v>41000</v>
      </c>
      <c r="U1635">
        <v>42700</v>
      </c>
      <c r="V1635">
        <v>43500</v>
      </c>
      <c r="W1635">
        <v>44500</v>
      </c>
      <c r="X1635">
        <v>46800</v>
      </c>
      <c r="Y1635" t="str">
        <f t="shared" si="163"/>
        <v>09-2025</v>
      </c>
      <c r="Z1635" t="str">
        <f t="shared" si="164"/>
        <v>L6</v>
      </c>
      <c r="AA1635" t="str">
        <f t="shared" si="165"/>
        <v>L12</v>
      </c>
      <c r="AB1635" t="str">
        <f t="shared" si="166"/>
        <v>L24</v>
      </c>
      <c r="AC1635" t="str">
        <f t="shared" si="167"/>
        <v>L36</v>
      </c>
    </row>
    <row r="1636" spans="1:29">
      <c r="A1636" t="str">
        <f t="shared" si="162"/>
        <v>09-2025</v>
      </c>
      <c r="B1636" s="265">
        <v>45902</v>
      </c>
      <c r="C1636">
        <v>43400</v>
      </c>
      <c r="D1636">
        <v>45500</v>
      </c>
      <c r="E1636">
        <v>41900</v>
      </c>
      <c r="F1636">
        <v>38800</v>
      </c>
      <c r="G1636">
        <v>43600</v>
      </c>
      <c r="H1636" t="s">
        <v>25</v>
      </c>
      <c r="I1636">
        <v>41500</v>
      </c>
      <c r="J1636">
        <v>41500</v>
      </c>
      <c r="K1636">
        <v>43300</v>
      </c>
      <c r="L1636" t="s">
        <v>25</v>
      </c>
      <c r="M1636">
        <v>43900</v>
      </c>
      <c r="N1636">
        <v>44800</v>
      </c>
      <c r="O1636">
        <v>40700</v>
      </c>
      <c r="P1636">
        <v>41700</v>
      </c>
      <c r="Q1636">
        <v>39000</v>
      </c>
      <c r="R1636">
        <v>39400</v>
      </c>
      <c r="S1636">
        <v>39700</v>
      </c>
      <c r="T1636">
        <v>40900</v>
      </c>
      <c r="U1636">
        <v>42700</v>
      </c>
      <c r="V1636">
        <v>43500</v>
      </c>
      <c r="W1636">
        <v>44300</v>
      </c>
      <c r="X1636">
        <v>46800</v>
      </c>
      <c r="Y1636" t="str">
        <f t="shared" si="163"/>
        <v>09-2025</v>
      </c>
      <c r="Z1636" t="str">
        <f t="shared" si="164"/>
        <v>L6</v>
      </c>
      <c r="AA1636" t="str">
        <f t="shared" si="165"/>
        <v>L12</v>
      </c>
      <c r="AB1636" t="str">
        <f t="shared" si="166"/>
        <v>L24</v>
      </c>
      <c r="AC1636" t="str">
        <f t="shared" si="167"/>
        <v>L36</v>
      </c>
    </row>
    <row r="1637" spans="1:29">
      <c r="A1637" t="str">
        <f t="shared" si="162"/>
        <v>09-2025</v>
      </c>
      <c r="B1637" s="265">
        <v>45903</v>
      </c>
      <c r="C1637">
        <v>43200</v>
      </c>
      <c r="D1637">
        <v>45300</v>
      </c>
      <c r="E1637">
        <v>41500</v>
      </c>
      <c r="F1637">
        <v>38700</v>
      </c>
      <c r="G1637">
        <v>43600</v>
      </c>
      <c r="H1637" t="s">
        <v>25</v>
      </c>
      <c r="I1637">
        <v>41000</v>
      </c>
      <c r="J1637">
        <v>41300</v>
      </c>
      <c r="K1637">
        <v>43300</v>
      </c>
      <c r="L1637" t="s">
        <v>25</v>
      </c>
      <c r="M1637">
        <v>43700</v>
      </c>
      <c r="N1637">
        <v>44500</v>
      </c>
      <c r="O1637">
        <v>40600</v>
      </c>
      <c r="P1637">
        <v>41700</v>
      </c>
      <c r="Q1637">
        <v>39000</v>
      </c>
      <c r="R1637">
        <v>39300</v>
      </c>
      <c r="S1637">
        <v>39500</v>
      </c>
      <c r="T1637">
        <v>40800</v>
      </c>
      <c r="U1637">
        <v>42300</v>
      </c>
      <c r="V1637">
        <v>43500</v>
      </c>
      <c r="W1637">
        <v>44300</v>
      </c>
      <c r="X1637">
        <v>46800</v>
      </c>
      <c r="Y1637" t="str">
        <f t="shared" si="163"/>
        <v>09-2025</v>
      </c>
      <c r="Z1637" t="str">
        <f t="shared" si="164"/>
        <v>L6</v>
      </c>
      <c r="AA1637" t="str">
        <f t="shared" si="165"/>
        <v>L12</v>
      </c>
      <c r="AB1637" t="str">
        <f t="shared" si="166"/>
        <v>L24</v>
      </c>
      <c r="AC1637" t="str">
        <f t="shared" si="167"/>
        <v>L36</v>
      </c>
    </row>
    <row r="1638" spans="1:29">
      <c r="A1638" t="str">
        <f t="shared" si="162"/>
        <v>09-2025</v>
      </c>
      <c r="B1638" s="265">
        <v>45904</v>
      </c>
      <c r="C1638">
        <v>43400</v>
      </c>
      <c r="D1638">
        <v>45500</v>
      </c>
      <c r="E1638">
        <v>41500</v>
      </c>
      <c r="F1638">
        <v>39100</v>
      </c>
      <c r="G1638">
        <v>43900</v>
      </c>
      <c r="H1638" t="s">
        <v>25</v>
      </c>
      <c r="I1638">
        <v>41500</v>
      </c>
      <c r="J1638">
        <v>41600</v>
      </c>
      <c r="K1638">
        <v>43600</v>
      </c>
      <c r="L1638" t="s">
        <v>25</v>
      </c>
      <c r="M1638">
        <v>43800</v>
      </c>
      <c r="N1638">
        <v>44500</v>
      </c>
      <c r="O1638">
        <v>40600</v>
      </c>
      <c r="P1638">
        <v>41900</v>
      </c>
      <c r="Q1638">
        <v>39300</v>
      </c>
      <c r="R1638">
        <v>39400</v>
      </c>
      <c r="S1638">
        <v>39700</v>
      </c>
      <c r="T1638">
        <v>41200</v>
      </c>
      <c r="U1638">
        <v>42500</v>
      </c>
      <c r="V1638">
        <v>43500</v>
      </c>
      <c r="W1638">
        <v>44300</v>
      </c>
      <c r="X1638">
        <v>46800</v>
      </c>
      <c r="Y1638" t="str">
        <f t="shared" si="163"/>
        <v>09-2025</v>
      </c>
      <c r="Z1638" t="str">
        <f t="shared" si="164"/>
        <v>L6</v>
      </c>
      <c r="AA1638" t="str">
        <f t="shared" si="165"/>
        <v>L12</v>
      </c>
      <c r="AB1638" t="str">
        <f t="shared" si="166"/>
        <v>L24</v>
      </c>
      <c r="AC1638" t="str">
        <f t="shared" si="167"/>
        <v>L36</v>
      </c>
    </row>
    <row r="1639" spans="1:29">
      <c r="A1639" t="str">
        <f t="shared" si="162"/>
        <v>09-2025</v>
      </c>
      <c r="B1639" s="265">
        <v>45905</v>
      </c>
      <c r="C1639">
        <v>43500</v>
      </c>
      <c r="D1639">
        <v>45500</v>
      </c>
      <c r="E1639">
        <v>42000</v>
      </c>
      <c r="F1639">
        <v>39100</v>
      </c>
      <c r="G1639">
        <v>44000</v>
      </c>
      <c r="H1639" t="s">
        <v>25</v>
      </c>
      <c r="I1639">
        <v>41500</v>
      </c>
      <c r="J1639">
        <v>42000</v>
      </c>
      <c r="K1639">
        <v>43900</v>
      </c>
      <c r="L1639" t="s">
        <v>25</v>
      </c>
      <c r="M1639">
        <v>43600</v>
      </c>
      <c r="N1639">
        <v>44500</v>
      </c>
      <c r="O1639">
        <v>41000</v>
      </c>
      <c r="P1639">
        <v>41900</v>
      </c>
      <c r="Q1639">
        <v>39400</v>
      </c>
      <c r="R1639">
        <v>39500</v>
      </c>
      <c r="S1639">
        <v>39700</v>
      </c>
      <c r="T1639">
        <v>41200</v>
      </c>
      <c r="U1639">
        <v>42500</v>
      </c>
      <c r="V1639">
        <v>43500</v>
      </c>
      <c r="W1639">
        <v>44500</v>
      </c>
      <c r="X1639">
        <v>46800</v>
      </c>
      <c r="Y1639" t="str">
        <f t="shared" si="163"/>
        <v>09-2025</v>
      </c>
      <c r="Z1639" t="str">
        <f t="shared" si="164"/>
        <v>L6</v>
      </c>
      <c r="AA1639" t="str">
        <f t="shared" si="165"/>
        <v>L12</v>
      </c>
      <c r="AB1639" t="str">
        <f t="shared" si="166"/>
        <v>L24</v>
      </c>
      <c r="AC1639" t="str">
        <f t="shared" si="167"/>
        <v>L36</v>
      </c>
    </row>
    <row r="1640" spans="1:29">
      <c r="A1640" t="str">
        <f t="shared" si="162"/>
        <v>09-2025</v>
      </c>
      <c r="B1640" s="265">
        <v>45906</v>
      </c>
      <c r="C1640">
        <v>43500</v>
      </c>
      <c r="D1640">
        <v>45500</v>
      </c>
      <c r="E1640">
        <v>42000</v>
      </c>
      <c r="F1640">
        <v>39300</v>
      </c>
      <c r="G1640">
        <v>44000</v>
      </c>
      <c r="H1640" t="s">
        <v>25</v>
      </c>
      <c r="I1640">
        <v>41500</v>
      </c>
      <c r="J1640">
        <v>42200</v>
      </c>
      <c r="K1640">
        <v>43900</v>
      </c>
      <c r="L1640" t="s">
        <v>25</v>
      </c>
      <c r="M1640">
        <v>44000</v>
      </c>
      <c r="N1640">
        <v>44500</v>
      </c>
      <c r="O1640">
        <v>41800</v>
      </c>
      <c r="P1640">
        <v>42300</v>
      </c>
      <c r="Q1640">
        <v>39800</v>
      </c>
      <c r="R1640">
        <v>39700</v>
      </c>
      <c r="S1640">
        <v>39700</v>
      </c>
      <c r="T1640">
        <v>41500</v>
      </c>
      <c r="U1640">
        <v>42700</v>
      </c>
      <c r="V1640">
        <v>43500</v>
      </c>
      <c r="W1640">
        <v>44500</v>
      </c>
      <c r="X1640">
        <v>46800</v>
      </c>
      <c r="Y1640" t="str">
        <f t="shared" si="163"/>
        <v>09-2025</v>
      </c>
      <c r="Z1640" t="str">
        <f t="shared" si="164"/>
        <v>L6</v>
      </c>
      <c r="AA1640" t="str">
        <f t="shared" si="165"/>
        <v>L12</v>
      </c>
      <c r="AB1640" t="str">
        <f t="shared" si="166"/>
        <v>L24</v>
      </c>
      <c r="AC1640" t="str">
        <f t="shared" si="167"/>
        <v>L36</v>
      </c>
    </row>
    <row r="1641" spans="1:29">
      <c r="A1641" t="str">
        <f t="shared" si="162"/>
        <v>09-2025</v>
      </c>
      <c r="B1641" s="265">
        <v>45907</v>
      </c>
      <c r="C1641" t="s">
        <v>24</v>
      </c>
      <c r="D1641" t="s">
        <v>24</v>
      </c>
      <c r="E1641" t="s">
        <v>24</v>
      </c>
      <c r="F1641" t="s">
        <v>24</v>
      </c>
      <c r="G1641" t="s">
        <v>24</v>
      </c>
      <c r="H1641" t="s">
        <v>24</v>
      </c>
      <c r="I1641" t="s">
        <v>24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24</v>
      </c>
      <c r="Q1641" t="s">
        <v>24</v>
      </c>
      <c r="R1641" t="s">
        <v>24</v>
      </c>
      <c r="S1641" t="s">
        <v>24</v>
      </c>
      <c r="T1641" t="s">
        <v>24</v>
      </c>
      <c r="U1641" t="s">
        <v>24</v>
      </c>
      <c r="V1641" t="s">
        <v>24</v>
      </c>
      <c r="W1641" t="s">
        <v>24</v>
      </c>
      <c r="X1641" t="s">
        <v>24</v>
      </c>
      <c r="Y1641" t="str">
        <f t="shared" si="163"/>
        <v>09-2025</v>
      </c>
      <c r="Z1641" t="str">
        <f t="shared" si="164"/>
        <v>L6</v>
      </c>
      <c r="AA1641" t="str">
        <f t="shared" si="165"/>
        <v>L12</v>
      </c>
      <c r="AB1641" t="str">
        <f t="shared" si="166"/>
        <v>L24</v>
      </c>
      <c r="AC1641" t="str">
        <f t="shared" si="167"/>
        <v>L36</v>
      </c>
    </row>
    <row r="1642" spans="1:29">
      <c r="A1642" t="str">
        <f t="shared" si="162"/>
        <v>09-2025</v>
      </c>
      <c r="B1642" s="265">
        <v>45908</v>
      </c>
      <c r="C1642">
        <v>43800</v>
      </c>
      <c r="D1642">
        <v>45500</v>
      </c>
      <c r="E1642">
        <v>42800</v>
      </c>
      <c r="F1642">
        <v>39550</v>
      </c>
      <c r="G1642">
        <v>44500</v>
      </c>
      <c r="H1642" t="s">
        <v>25</v>
      </c>
      <c r="I1642">
        <v>42500</v>
      </c>
      <c r="J1642">
        <v>42700</v>
      </c>
      <c r="K1642">
        <v>44200</v>
      </c>
      <c r="L1642" t="s">
        <v>25</v>
      </c>
      <c r="M1642">
        <v>44200</v>
      </c>
      <c r="N1642">
        <v>44300</v>
      </c>
      <c r="O1642">
        <v>42000</v>
      </c>
      <c r="P1642">
        <v>42900</v>
      </c>
      <c r="Q1642">
        <v>40300</v>
      </c>
      <c r="R1642">
        <v>40000</v>
      </c>
      <c r="S1642">
        <v>39900</v>
      </c>
      <c r="T1642">
        <v>41800</v>
      </c>
      <c r="U1642">
        <v>42800</v>
      </c>
      <c r="V1642">
        <v>44000</v>
      </c>
      <c r="W1642">
        <v>44800</v>
      </c>
      <c r="X1642">
        <v>47200</v>
      </c>
      <c r="Y1642" t="str">
        <f t="shared" si="163"/>
        <v>09-2025</v>
      </c>
      <c r="Z1642" t="str">
        <f t="shared" si="164"/>
        <v>L6</v>
      </c>
      <c r="AA1642" t="str">
        <f t="shared" si="165"/>
        <v>L12</v>
      </c>
      <c r="AB1642" t="str">
        <f t="shared" si="166"/>
        <v>L24</v>
      </c>
      <c r="AC1642" t="str">
        <f t="shared" si="167"/>
        <v>L36</v>
      </c>
    </row>
    <row r="1643" spans="1:29">
      <c r="A1643" t="str">
        <f t="shared" si="162"/>
        <v>09-2025</v>
      </c>
      <c r="B1643" s="265">
        <v>45909</v>
      </c>
      <c r="C1643">
        <v>43800</v>
      </c>
      <c r="D1643">
        <v>45000</v>
      </c>
      <c r="E1643">
        <v>43500</v>
      </c>
      <c r="F1643">
        <v>39450</v>
      </c>
      <c r="G1643">
        <v>45100</v>
      </c>
      <c r="H1643" t="s">
        <v>25</v>
      </c>
      <c r="I1643">
        <v>42500</v>
      </c>
      <c r="J1643">
        <v>42400</v>
      </c>
      <c r="K1643">
        <v>44500</v>
      </c>
      <c r="L1643" t="s">
        <v>25</v>
      </c>
      <c r="M1643">
        <v>44400</v>
      </c>
      <c r="N1643">
        <v>44300</v>
      </c>
      <c r="O1643">
        <v>42800</v>
      </c>
      <c r="P1643">
        <v>43500</v>
      </c>
      <c r="Q1643">
        <v>40300</v>
      </c>
      <c r="R1643">
        <v>40200</v>
      </c>
      <c r="S1643">
        <v>40100</v>
      </c>
      <c r="T1643">
        <v>41700</v>
      </c>
      <c r="U1643">
        <v>43200</v>
      </c>
      <c r="V1643">
        <v>44000</v>
      </c>
      <c r="W1643">
        <v>44800</v>
      </c>
      <c r="X1643">
        <v>47200</v>
      </c>
      <c r="Y1643" t="str">
        <f t="shared" si="163"/>
        <v>09-2025</v>
      </c>
      <c r="Z1643" t="str">
        <f t="shared" si="164"/>
        <v>L6</v>
      </c>
      <c r="AA1643" t="str">
        <f t="shared" si="165"/>
        <v>L12</v>
      </c>
      <c r="AB1643" t="str">
        <f t="shared" si="166"/>
        <v>L24</v>
      </c>
      <c r="AC1643" t="str">
        <f t="shared" si="167"/>
        <v>L36</v>
      </c>
    </row>
    <row r="1644" spans="1:29">
      <c r="A1644" t="str">
        <f t="shared" si="162"/>
        <v>09-2025</v>
      </c>
      <c r="B1644" s="265">
        <v>45910</v>
      </c>
      <c r="C1644">
        <v>43800</v>
      </c>
      <c r="D1644">
        <v>45000</v>
      </c>
      <c r="E1644">
        <v>43200</v>
      </c>
      <c r="F1644">
        <v>39300</v>
      </c>
      <c r="G1644">
        <v>45100</v>
      </c>
      <c r="H1644" t="s">
        <v>25</v>
      </c>
      <c r="I1644">
        <v>42500</v>
      </c>
      <c r="J1644">
        <v>42200</v>
      </c>
      <c r="K1644">
        <v>44500</v>
      </c>
      <c r="L1644" t="s">
        <v>25</v>
      </c>
      <c r="M1644">
        <v>44400</v>
      </c>
      <c r="N1644">
        <v>44300</v>
      </c>
      <c r="O1644">
        <v>42200</v>
      </c>
      <c r="P1644">
        <v>43500</v>
      </c>
      <c r="Q1644">
        <v>39800</v>
      </c>
      <c r="R1644">
        <v>39900</v>
      </c>
      <c r="S1644">
        <v>40100</v>
      </c>
      <c r="T1644">
        <v>41500</v>
      </c>
      <c r="U1644">
        <v>43100</v>
      </c>
      <c r="V1644">
        <v>44000</v>
      </c>
      <c r="W1644">
        <v>44800</v>
      </c>
      <c r="X1644">
        <v>47200</v>
      </c>
      <c r="Y1644" t="str">
        <f t="shared" si="163"/>
        <v>09-2025</v>
      </c>
      <c r="Z1644" t="str">
        <f t="shared" si="164"/>
        <v>L6</v>
      </c>
      <c r="AA1644" t="str">
        <f t="shared" si="165"/>
        <v>L12</v>
      </c>
      <c r="AB1644" t="str">
        <f t="shared" si="166"/>
        <v>L24</v>
      </c>
      <c r="AC1644" t="str">
        <f t="shared" si="167"/>
        <v>L36</v>
      </c>
    </row>
    <row r="1645" spans="1:29">
      <c r="A1645" t="str">
        <f t="shared" si="162"/>
        <v>09-2025</v>
      </c>
      <c r="B1645" s="265">
        <v>45911</v>
      </c>
      <c r="C1645">
        <v>43600</v>
      </c>
      <c r="D1645">
        <v>44800</v>
      </c>
      <c r="E1645">
        <v>42800</v>
      </c>
      <c r="F1645">
        <v>39200</v>
      </c>
      <c r="G1645">
        <v>45100</v>
      </c>
      <c r="H1645" t="s">
        <v>25</v>
      </c>
      <c r="I1645">
        <v>41500</v>
      </c>
      <c r="J1645">
        <v>42000</v>
      </c>
      <c r="K1645">
        <v>44000</v>
      </c>
      <c r="L1645" t="s">
        <v>25</v>
      </c>
      <c r="M1645">
        <v>44200</v>
      </c>
      <c r="N1645">
        <v>44100</v>
      </c>
      <c r="O1645">
        <v>41900</v>
      </c>
      <c r="P1645">
        <v>43300</v>
      </c>
      <c r="Q1645">
        <v>39600</v>
      </c>
      <c r="R1645">
        <v>39700</v>
      </c>
      <c r="S1645">
        <v>39900</v>
      </c>
      <c r="T1645">
        <v>41300</v>
      </c>
      <c r="U1645">
        <v>43000</v>
      </c>
      <c r="V1645">
        <v>43500</v>
      </c>
      <c r="W1645">
        <v>44800</v>
      </c>
      <c r="X1645">
        <v>47200</v>
      </c>
      <c r="Y1645" t="str">
        <f t="shared" si="163"/>
        <v>09-2025</v>
      </c>
      <c r="Z1645" t="str">
        <f t="shared" si="164"/>
        <v>L6</v>
      </c>
      <c r="AA1645" t="str">
        <f t="shared" si="165"/>
        <v>L12</v>
      </c>
      <c r="AB1645" t="str">
        <f t="shared" si="166"/>
        <v>L24</v>
      </c>
      <c r="AC1645" t="str">
        <f t="shared" si="167"/>
        <v>L36</v>
      </c>
    </row>
    <row r="1646" spans="1:29">
      <c r="A1646" t="str">
        <f t="shared" si="162"/>
        <v>09-2025</v>
      </c>
      <c r="B1646" s="265">
        <v>45912</v>
      </c>
      <c r="C1646">
        <v>43500</v>
      </c>
      <c r="D1646">
        <v>44700</v>
      </c>
      <c r="E1646">
        <v>42500</v>
      </c>
      <c r="F1646">
        <v>39200</v>
      </c>
      <c r="G1646">
        <v>45100</v>
      </c>
      <c r="H1646" t="s">
        <v>25</v>
      </c>
      <c r="I1646">
        <v>41500</v>
      </c>
      <c r="J1646">
        <v>42000</v>
      </c>
      <c r="K1646">
        <v>44000</v>
      </c>
      <c r="L1646" t="s">
        <v>25</v>
      </c>
      <c r="M1646">
        <v>44100</v>
      </c>
      <c r="N1646">
        <v>44100</v>
      </c>
      <c r="O1646">
        <v>41800</v>
      </c>
      <c r="P1646">
        <v>43300</v>
      </c>
      <c r="Q1646">
        <v>39600</v>
      </c>
      <c r="R1646">
        <v>39700</v>
      </c>
      <c r="S1646">
        <v>39900</v>
      </c>
      <c r="T1646">
        <v>41300</v>
      </c>
      <c r="U1646">
        <v>43000</v>
      </c>
      <c r="V1646">
        <v>43500</v>
      </c>
      <c r="W1646">
        <v>44800</v>
      </c>
      <c r="X1646">
        <v>47200</v>
      </c>
      <c r="Y1646" t="str">
        <f t="shared" si="163"/>
        <v>09-2025</v>
      </c>
      <c r="Z1646" t="str">
        <f t="shared" si="164"/>
        <v>L6</v>
      </c>
      <c r="AA1646" t="str">
        <f t="shared" si="165"/>
        <v>L12</v>
      </c>
      <c r="AB1646" t="str">
        <f t="shared" si="166"/>
        <v>L24</v>
      </c>
      <c r="AC1646" t="str">
        <f t="shared" si="167"/>
        <v>L36</v>
      </c>
    </row>
    <row r="1647" spans="1:29">
      <c r="A1647" t="str">
        <f t="shared" si="162"/>
        <v>09-2025</v>
      </c>
      <c r="B1647" s="265">
        <v>45913</v>
      </c>
      <c r="C1647">
        <v>43500</v>
      </c>
      <c r="D1647">
        <v>44500</v>
      </c>
      <c r="E1647">
        <v>42400</v>
      </c>
      <c r="F1647">
        <v>39200</v>
      </c>
      <c r="G1647">
        <v>44800</v>
      </c>
      <c r="H1647" t="s">
        <v>25</v>
      </c>
      <c r="I1647">
        <v>41500</v>
      </c>
      <c r="J1647">
        <v>42200</v>
      </c>
      <c r="K1647">
        <v>44000</v>
      </c>
      <c r="L1647" t="s">
        <v>25</v>
      </c>
      <c r="M1647">
        <v>44100</v>
      </c>
      <c r="N1647">
        <v>44100</v>
      </c>
      <c r="O1647">
        <v>41800</v>
      </c>
      <c r="P1647">
        <v>43500</v>
      </c>
      <c r="Q1647">
        <v>39700</v>
      </c>
      <c r="R1647">
        <v>39700</v>
      </c>
      <c r="S1647">
        <v>39900</v>
      </c>
      <c r="T1647">
        <v>41300</v>
      </c>
      <c r="U1647">
        <v>43000</v>
      </c>
      <c r="V1647">
        <v>43500</v>
      </c>
      <c r="W1647">
        <v>44800</v>
      </c>
      <c r="X1647">
        <v>47200</v>
      </c>
      <c r="Y1647" t="str">
        <f t="shared" si="163"/>
        <v>09-2025</v>
      </c>
      <c r="Z1647" t="str">
        <f t="shared" si="164"/>
        <v>L6</v>
      </c>
      <c r="AA1647" t="str">
        <f t="shared" si="165"/>
        <v>L12</v>
      </c>
      <c r="AB1647" t="str">
        <f t="shared" si="166"/>
        <v>L24</v>
      </c>
      <c r="AC1647" t="str">
        <f t="shared" si="167"/>
        <v>L36</v>
      </c>
    </row>
    <row r="1648" spans="1:29">
      <c r="A1648" t="str">
        <f t="shared" si="162"/>
        <v>09-2025</v>
      </c>
      <c r="B1648" s="265">
        <v>45914</v>
      </c>
      <c r="C1648" t="s">
        <v>24</v>
      </c>
      <c r="D1648" t="s">
        <v>24</v>
      </c>
      <c r="E1648" t="s">
        <v>24</v>
      </c>
      <c r="F1648" t="s">
        <v>24</v>
      </c>
      <c r="G1648" t="s">
        <v>24</v>
      </c>
      <c r="H1648" t="s">
        <v>24</v>
      </c>
      <c r="I1648" t="s">
        <v>24</v>
      </c>
      <c r="J1648" t="s">
        <v>24</v>
      </c>
      <c r="K1648" t="s">
        <v>24</v>
      </c>
      <c r="L1648" t="s">
        <v>24</v>
      </c>
      <c r="M1648" t="s">
        <v>24</v>
      </c>
      <c r="N1648" t="s">
        <v>24</v>
      </c>
      <c r="O1648" t="s">
        <v>24</v>
      </c>
      <c r="P1648" t="s">
        <v>24</v>
      </c>
      <c r="Q1648" t="s">
        <v>24</v>
      </c>
      <c r="R1648" t="s">
        <v>24</v>
      </c>
      <c r="S1648" t="s">
        <v>24</v>
      </c>
      <c r="T1648" t="s">
        <v>24</v>
      </c>
      <c r="U1648" t="s">
        <v>24</v>
      </c>
      <c r="V1648" t="s">
        <v>24</v>
      </c>
      <c r="W1648" t="s">
        <v>24</v>
      </c>
      <c r="X1648" t="s">
        <v>24</v>
      </c>
      <c r="Y1648" t="str">
        <f t="shared" si="163"/>
        <v>09-2025</v>
      </c>
      <c r="Z1648" t="str">
        <f t="shared" si="164"/>
        <v>L6</v>
      </c>
      <c r="AA1648" t="str">
        <f t="shared" si="165"/>
        <v>L12</v>
      </c>
      <c r="AB1648" t="str">
        <f t="shared" si="166"/>
        <v>L24</v>
      </c>
      <c r="AC1648" t="str">
        <f t="shared" si="167"/>
        <v>L36</v>
      </c>
    </row>
    <row r="1649" spans="1:29">
      <c r="A1649" t="str">
        <f t="shared" si="162"/>
        <v>09-2025</v>
      </c>
      <c r="B1649" s="265">
        <v>45915</v>
      </c>
      <c r="C1649">
        <v>43500</v>
      </c>
      <c r="D1649">
        <v>44500</v>
      </c>
      <c r="E1649">
        <v>42400</v>
      </c>
      <c r="F1649">
        <v>38900</v>
      </c>
      <c r="G1649">
        <v>44500</v>
      </c>
      <c r="H1649" t="s">
        <v>25</v>
      </c>
      <c r="I1649">
        <v>41500</v>
      </c>
      <c r="J1649">
        <v>42200</v>
      </c>
      <c r="K1649">
        <v>43800</v>
      </c>
      <c r="L1649" t="s">
        <v>25</v>
      </c>
      <c r="M1649">
        <v>44100</v>
      </c>
      <c r="N1649">
        <v>44300</v>
      </c>
      <c r="O1649">
        <v>41600</v>
      </c>
      <c r="P1649">
        <v>43500</v>
      </c>
      <c r="Q1649">
        <v>39400</v>
      </c>
      <c r="R1649">
        <v>39600</v>
      </c>
      <c r="S1649">
        <v>39700</v>
      </c>
      <c r="T1649">
        <v>41000</v>
      </c>
      <c r="U1649">
        <v>42900</v>
      </c>
      <c r="V1649">
        <v>43500</v>
      </c>
      <c r="W1649">
        <v>44800</v>
      </c>
      <c r="X1649">
        <v>47200</v>
      </c>
      <c r="Y1649" t="str">
        <f t="shared" si="163"/>
        <v>09-2025</v>
      </c>
      <c r="Z1649" t="str">
        <f t="shared" si="164"/>
        <v>L6</v>
      </c>
      <c r="AA1649" t="str">
        <f t="shared" si="165"/>
        <v>L12</v>
      </c>
      <c r="AB1649" t="str">
        <f t="shared" si="166"/>
        <v>L24</v>
      </c>
      <c r="AC1649" t="str">
        <f t="shared" si="167"/>
        <v>L36</v>
      </c>
    </row>
    <row r="1650" spans="1:29">
      <c r="A1650" t="str">
        <f t="shared" si="162"/>
        <v>09-2025</v>
      </c>
      <c r="B1650" s="265">
        <v>45916</v>
      </c>
      <c r="C1650">
        <v>43300</v>
      </c>
      <c r="D1650">
        <v>44500</v>
      </c>
      <c r="E1650">
        <v>42200</v>
      </c>
      <c r="F1650">
        <v>38800</v>
      </c>
      <c r="G1650">
        <v>44000</v>
      </c>
      <c r="H1650" t="s">
        <v>25</v>
      </c>
      <c r="I1650">
        <v>41500</v>
      </c>
      <c r="J1650">
        <v>42000</v>
      </c>
      <c r="K1650">
        <v>43800</v>
      </c>
      <c r="L1650" t="s">
        <v>25</v>
      </c>
      <c r="M1650">
        <v>44000</v>
      </c>
      <c r="N1650">
        <v>44400</v>
      </c>
      <c r="O1650">
        <v>41100</v>
      </c>
      <c r="P1650">
        <v>43300</v>
      </c>
      <c r="Q1650">
        <v>39100</v>
      </c>
      <c r="R1650">
        <v>39400</v>
      </c>
      <c r="S1650">
        <v>39400</v>
      </c>
      <c r="T1650">
        <v>40900</v>
      </c>
      <c r="U1650">
        <v>42700</v>
      </c>
      <c r="V1650">
        <v>43000</v>
      </c>
      <c r="W1650">
        <v>44500</v>
      </c>
      <c r="X1650">
        <v>47200</v>
      </c>
      <c r="Y1650" t="str">
        <f t="shared" si="163"/>
        <v>09-2025</v>
      </c>
      <c r="Z1650" t="str">
        <f t="shared" si="164"/>
        <v>L6</v>
      </c>
      <c r="AA1650" t="str">
        <f t="shared" si="165"/>
        <v>L12</v>
      </c>
      <c r="AB1650" t="str">
        <f t="shared" si="166"/>
        <v>L24</v>
      </c>
      <c r="AC1650" t="str">
        <f t="shared" si="167"/>
        <v>L36</v>
      </c>
    </row>
    <row r="1651" spans="1:29">
      <c r="A1651" t="str">
        <f t="shared" si="162"/>
        <v>09-2025</v>
      </c>
      <c r="B1651" s="265">
        <v>45917</v>
      </c>
      <c r="C1651">
        <v>43200</v>
      </c>
      <c r="D1651">
        <v>44500</v>
      </c>
      <c r="E1651">
        <v>41900</v>
      </c>
      <c r="F1651">
        <v>38700</v>
      </c>
      <c r="G1651">
        <v>44000</v>
      </c>
      <c r="H1651" t="s">
        <v>25</v>
      </c>
      <c r="I1651">
        <v>41500</v>
      </c>
      <c r="J1651">
        <v>42000</v>
      </c>
      <c r="K1651">
        <v>43700</v>
      </c>
      <c r="L1651" t="s">
        <v>25</v>
      </c>
      <c r="M1651">
        <v>43700</v>
      </c>
      <c r="N1651">
        <v>44400</v>
      </c>
      <c r="O1651">
        <v>41000</v>
      </c>
      <c r="P1651">
        <v>43300</v>
      </c>
      <c r="Q1651">
        <v>39100</v>
      </c>
      <c r="R1651">
        <f>R1650</f>
        <v>39400</v>
      </c>
      <c r="S1651">
        <f>S1650</f>
        <v>39400</v>
      </c>
      <c r="T1651">
        <v>40800</v>
      </c>
      <c r="U1651">
        <f>U1650</f>
        <v>42700</v>
      </c>
      <c r="V1651">
        <f>V1650</f>
        <v>43000</v>
      </c>
      <c r="W1651">
        <v>44500</v>
      </c>
      <c r="X1651">
        <v>47200</v>
      </c>
      <c r="Y1651" t="str">
        <f t="shared" si="163"/>
        <v>09-2025</v>
      </c>
      <c r="Z1651" t="str">
        <f t="shared" si="164"/>
        <v>L6</v>
      </c>
      <c r="AA1651" t="str">
        <f t="shared" si="165"/>
        <v>L12</v>
      </c>
      <c r="AB1651" t="str">
        <f t="shared" si="166"/>
        <v>L24</v>
      </c>
      <c r="AC1651" t="str">
        <f t="shared" si="167"/>
        <v>L36</v>
      </c>
    </row>
    <row r="1652" spans="1:29">
      <c r="A1652" t="str">
        <f t="shared" si="162"/>
        <v>09-2025</v>
      </c>
      <c r="B1652" s="265">
        <v>45918</v>
      </c>
      <c r="C1652">
        <v>43300</v>
      </c>
      <c r="D1652">
        <v>44500</v>
      </c>
      <c r="E1652">
        <v>41900</v>
      </c>
      <c r="F1652">
        <v>38900</v>
      </c>
      <c r="G1652">
        <v>44200</v>
      </c>
      <c r="H1652" t="s">
        <v>25</v>
      </c>
      <c r="I1652">
        <v>41500</v>
      </c>
      <c r="J1652">
        <v>42200</v>
      </c>
      <c r="K1652">
        <v>43700</v>
      </c>
      <c r="L1652" t="s">
        <v>25</v>
      </c>
      <c r="M1652">
        <v>43800</v>
      </c>
      <c r="N1652">
        <v>44400</v>
      </c>
      <c r="O1652">
        <v>41000</v>
      </c>
      <c r="P1652">
        <v>43600</v>
      </c>
      <c r="Q1652">
        <v>39500</v>
      </c>
      <c r="R1652">
        <v>39800</v>
      </c>
      <c r="S1652">
        <v>39400</v>
      </c>
      <c r="T1652">
        <v>41000</v>
      </c>
      <c r="U1652">
        <v>43000</v>
      </c>
      <c r="V1652">
        <v>43000</v>
      </c>
      <c r="W1652">
        <v>44500</v>
      </c>
      <c r="X1652">
        <v>47200</v>
      </c>
      <c r="Y1652" t="str">
        <f t="shared" si="163"/>
        <v>09-2025</v>
      </c>
      <c r="Z1652" t="str">
        <f t="shared" si="164"/>
        <v>L6</v>
      </c>
      <c r="AA1652" t="str">
        <f t="shared" si="165"/>
        <v>L12</v>
      </c>
      <c r="AB1652" t="str">
        <f t="shared" si="166"/>
        <v>L24</v>
      </c>
      <c r="AC1652" t="str">
        <f t="shared" si="167"/>
        <v>L36</v>
      </c>
    </row>
    <row r="1653" spans="1:29">
      <c r="A1653" t="str">
        <f t="shared" si="162"/>
        <v>09-2025</v>
      </c>
      <c r="B1653" s="265">
        <v>45919</v>
      </c>
      <c r="C1653">
        <v>43500</v>
      </c>
      <c r="D1653">
        <v>44500</v>
      </c>
      <c r="E1653">
        <v>42200</v>
      </c>
      <c r="F1653">
        <v>38900</v>
      </c>
      <c r="G1653">
        <v>44200</v>
      </c>
      <c r="H1653" t="s">
        <v>25</v>
      </c>
      <c r="I1653">
        <v>41500</v>
      </c>
      <c r="J1653">
        <v>42250</v>
      </c>
      <c r="K1653">
        <v>44000</v>
      </c>
      <c r="L1653" t="s">
        <v>25</v>
      </c>
      <c r="M1653">
        <v>44000</v>
      </c>
      <c r="N1653">
        <v>44400</v>
      </c>
      <c r="O1653">
        <v>41200</v>
      </c>
      <c r="P1653">
        <v>43900</v>
      </c>
      <c r="Q1653">
        <v>39300</v>
      </c>
      <c r="R1653">
        <v>39600</v>
      </c>
      <c r="S1653">
        <v>39500</v>
      </c>
      <c r="T1653">
        <v>41000</v>
      </c>
      <c r="U1653">
        <v>43000</v>
      </c>
      <c r="V1653">
        <v>43500</v>
      </c>
      <c r="W1653">
        <v>44500</v>
      </c>
      <c r="X1653">
        <v>47200</v>
      </c>
      <c r="Y1653" t="str">
        <f t="shared" si="163"/>
        <v>09-2025</v>
      </c>
      <c r="Z1653" t="str">
        <f t="shared" si="164"/>
        <v>L6</v>
      </c>
      <c r="AA1653" t="str">
        <f t="shared" si="165"/>
        <v>L12</v>
      </c>
      <c r="AB1653" t="str">
        <f t="shared" si="166"/>
        <v>L24</v>
      </c>
      <c r="AC1653" t="str">
        <f t="shared" si="167"/>
        <v>L36</v>
      </c>
    </row>
    <row r="1654" spans="1:29">
      <c r="A1654" t="str">
        <f t="shared" si="162"/>
        <v>09-2025</v>
      </c>
      <c r="B1654" s="265">
        <v>45920</v>
      </c>
      <c r="C1654">
        <v>43500</v>
      </c>
      <c r="D1654">
        <v>44500</v>
      </c>
      <c r="E1654">
        <v>42200</v>
      </c>
      <c r="F1654">
        <v>38900</v>
      </c>
      <c r="G1654">
        <v>44200</v>
      </c>
      <c r="H1654" t="s">
        <v>25</v>
      </c>
      <c r="I1654">
        <v>41500</v>
      </c>
      <c r="J1654">
        <v>42100</v>
      </c>
      <c r="K1654">
        <v>44000</v>
      </c>
      <c r="L1654" t="s">
        <v>25</v>
      </c>
      <c r="M1654">
        <v>44100</v>
      </c>
      <c r="N1654">
        <v>44400</v>
      </c>
      <c r="O1654">
        <v>41100</v>
      </c>
      <c r="P1654">
        <v>44000</v>
      </c>
      <c r="Q1654">
        <v>39300</v>
      </c>
      <c r="R1654">
        <v>39600</v>
      </c>
      <c r="S1654">
        <v>39500</v>
      </c>
      <c r="T1654">
        <v>41000</v>
      </c>
      <c r="U1654">
        <v>43000</v>
      </c>
      <c r="V1654">
        <v>43500</v>
      </c>
      <c r="W1654">
        <v>44500</v>
      </c>
      <c r="X1654">
        <v>47200</v>
      </c>
      <c r="Y1654" t="str">
        <f t="shared" si="163"/>
        <v>09-2025</v>
      </c>
      <c r="Z1654" t="str">
        <f t="shared" si="164"/>
        <v>L6</v>
      </c>
      <c r="AA1654" t="str">
        <f t="shared" si="165"/>
        <v>L12</v>
      </c>
      <c r="AB1654" t="str">
        <f t="shared" si="166"/>
        <v>L24</v>
      </c>
      <c r="AC1654" t="str">
        <f t="shared" si="167"/>
        <v>L36</v>
      </c>
    </row>
    <row r="1655" spans="1:29">
      <c r="A1655" t="str">
        <f t="shared" si="162"/>
        <v>09-2025</v>
      </c>
      <c r="B1655" s="265">
        <v>45921</v>
      </c>
      <c r="C1655" t="s">
        <v>24</v>
      </c>
      <c r="D1655" t="s">
        <v>24</v>
      </c>
      <c r="E1655" t="s">
        <v>24</v>
      </c>
      <c r="F1655" t="s">
        <v>24</v>
      </c>
      <c r="G1655" t="s">
        <v>24</v>
      </c>
      <c r="H1655" t="s">
        <v>24</v>
      </c>
      <c r="I1655" t="s">
        <v>24</v>
      </c>
      <c r="J1655" t="s">
        <v>24</v>
      </c>
      <c r="K1655" t="s">
        <v>24</v>
      </c>
      <c r="L1655" t="s">
        <v>24</v>
      </c>
      <c r="M1655" t="s">
        <v>24</v>
      </c>
      <c r="N1655" t="s">
        <v>24</v>
      </c>
      <c r="O1655" t="s">
        <v>24</v>
      </c>
      <c r="P1655" t="s">
        <v>24</v>
      </c>
      <c r="Q1655" t="s">
        <v>24</v>
      </c>
      <c r="R1655" t="s">
        <v>24</v>
      </c>
      <c r="S1655" t="s">
        <v>24</v>
      </c>
      <c r="T1655" t="s">
        <v>24</v>
      </c>
      <c r="U1655" t="s">
        <v>24</v>
      </c>
      <c r="V1655" t="s">
        <v>24</v>
      </c>
      <c r="W1655" t="s">
        <v>24</v>
      </c>
      <c r="X1655" t="s">
        <v>24</v>
      </c>
      <c r="Y1655" t="str">
        <f t="shared" si="163"/>
        <v>09-2025</v>
      </c>
      <c r="Z1655" t="str">
        <f t="shared" si="164"/>
        <v>L6</v>
      </c>
      <c r="AA1655" t="str">
        <f t="shared" si="165"/>
        <v>L12</v>
      </c>
      <c r="AB1655" t="str">
        <f t="shared" si="166"/>
        <v>L24</v>
      </c>
      <c r="AC1655" t="str">
        <f t="shared" si="167"/>
        <v>L36</v>
      </c>
    </row>
    <row r="1656" spans="1:29">
      <c r="A1656" t="str">
        <f t="shared" si="162"/>
        <v>09-2025</v>
      </c>
      <c r="B1656" s="265">
        <v>45922</v>
      </c>
      <c r="C1656">
        <v>43300</v>
      </c>
      <c r="D1656">
        <v>44500</v>
      </c>
      <c r="E1656">
        <v>42500</v>
      </c>
      <c r="F1656">
        <v>39000</v>
      </c>
      <c r="G1656">
        <v>44200</v>
      </c>
      <c r="H1656" t="s">
        <v>25</v>
      </c>
      <c r="I1656">
        <v>41500</v>
      </c>
      <c r="J1656">
        <v>42300</v>
      </c>
      <c r="K1656">
        <v>44000</v>
      </c>
      <c r="L1656" t="s">
        <v>25</v>
      </c>
      <c r="M1656">
        <v>44200</v>
      </c>
      <c r="N1656">
        <v>44000</v>
      </c>
      <c r="O1656">
        <v>41000</v>
      </c>
      <c r="P1656">
        <v>44000</v>
      </c>
      <c r="Q1656">
        <v>39300</v>
      </c>
      <c r="R1656">
        <v>39600</v>
      </c>
      <c r="S1656">
        <v>39500</v>
      </c>
      <c r="T1656">
        <v>41100</v>
      </c>
      <c r="U1656">
        <v>43000</v>
      </c>
      <c r="V1656">
        <v>43500</v>
      </c>
      <c r="W1656">
        <v>44500</v>
      </c>
      <c r="X1656">
        <v>46800</v>
      </c>
      <c r="Y1656" t="str">
        <f t="shared" si="163"/>
        <v>09-2025</v>
      </c>
      <c r="Z1656" t="str">
        <f t="shared" si="164"/>
        <v>L6</v>
      </c>
      <c r="AA1656" t="str">
        <f t="shared" si="165"/>
        <v>L12</v>
      </c>
      <c r="AB1656" t="str">
        <f t="shared" si="166"/>
        <v>L24</v>
      </c>
      <c r="AC1656" t="str">
        <f t="shared" si="167"/>
        <v>L36</v>
      </c>
    </row>
    <row r="1657" spans="1:29">
      <c r="A1657" t="str">
        <f t="shared" si="162"/>
        <v>09-2025</v>
      </c>
      <c r="B1657" s="265">
        <v>45923</v>
      </c>
      <c r="C1657">
        <v>43500</v>
      </c>
      <c r="D1657">
        <v>44500</v>
      </c>
      <c r="E1657">
        <v>42700</v>
      </c>
      <c r="F1657">
        <v>38900</v>
      </c>
      <c r="G1657">
        <v>44600</v>
      </c>
      <c r="H1657" t="s">
        <v>25</v>
      </c>
      <c r="I1657">
        <v>41500</v>
      </c>
      <c r="J1657">
        <v>42400</v>
      </c>
      <c r="K1657">
        <v>43800</v>
      </c>
      <c r="L1657" t="s">
        <v>25</v>
      </c>
      <c r="M1657">
        <v>44300</v>
      </c>
      <c r="N1657">
        <v>44000</v>
      </c>
      <c r="O1657">
        <v>41400</v>
      </c>
      <c r="P1657">
        <v>44500</v>
      </c>
      <c r="Q1657">
        <v>39400</v>
      </c>
      <c r="R1657">
        <v>39900</v>
      </c>
      <c r="S1657">
        <v>39600</v>
      </c>
      <c r="T1657">
        <v>41000</v>
      </c>
      <c r="U1657">
        <v>43200</v>
      </c>
      <c r="V1657">
        <v>43500</v>
      </c>
      <c r="W1657">
        <v>44500</v>
      </c>
      <c r="X1657">
        <v>46800</v>
      </c>
      <c r="Y1657" t="str">
        <f t="shared" si="163"/>
        <v>09-2025</v>
      </c>
      <c r="Z1657" t="str">
        <f t="shared" si="164"/>
        <v>L6</v>
      </c>
      <c r="AA1657" t="str">
        <f t="shared" si="165"/>
        <v>L12</v>
      </c>
      <c r="AB1657" t="str">
        <f t="shared" si="166"/>
        <v>L24</v>
      </c>
      <c r="AC1657" t="str">
        <f t="shared" si="167"/>
        <v>L36</v>
      </c>
    </row>
    <row r="1658" spans="1:29">
      <c r="A1658" t="str">
        <f t="shared" si="162"/>
        <v>09-2025</v>
      </c>
      <c r="B1658" s="265">
        <v>45924</v>
      </c>
      <c r="C1658">
        <v>43500</v>
      </c>
      <c r="D1658">
        <v>44500</v>
      </c>
      <c r="E1658">
        <v>42600</v>
      </c>
      <c r="F1658">
        <v>38700</v>
      </c>
      <c r="G1658">
        <v>44600</v>
      </c>
      <c r="H1658" t="s">
        <v>25</v>
      </c>
      <c r="I1658">
        <v>41000</v>
      </c>
      <c r="J1658">
        <v>42200</v>
      </c>
      <c r="K1658">
        <v>43300</v>
      </c>
      <c r="L1658" t="s">
        <v>25</v>
      </c>
      <c r="M1658">
        <v>44200</v>
      </c>
      <c r="N1658">
        <v>44000</v>
      </c>
      <c r="O1658">
        <v>41700</v>
      </c>
      <c r="P1658">
        <v>44200</v>
      </c>
      <c r="Q1658">
        <v>39300</v>
      </c>
      <c r="R1658">
        <v>39800</v>
      </c>
      <c r="S1658">
        <v>39600</v>
      </c>
      <c r="T1658">
        <v>40800</v>
      </c>
      <c r="U1658">
        <v>43200</v>
      </c>
      <c r="V1658">
        <v>43500</v>
      </c>
      <c r="W1658">
        <v>44500</v>
      </c>
      <c r="X1658">
        <v>46800</v>
      </c>
      <c r="Y1658" t="str">
        <f t="shared" si="163"/>
        <v>09-2025</v>
      </c>
      <c r="Z1658" t="str">
        <f t="shared" si="164"/>
        <v>L6</v>
      </c>
      <c r="AA1658" t="str">
        <f t="shared" si="165"/>
        <v>L12</v>
      </c>
      <c r="AB1658" t="str">
        <f t="shared" si="166"/>
        <v>L24</v>
      </c>
      <c r="AC1658" t="str">
        <f t="shared" si="167"/>
        <v>L36</v>
      </c>
    </row>
    <row r="1659" spans="1:29">
      <c r="A1659" t="str">
        <f t="shared" si="162"/>
        <v>09-2025</v>
      </c>
      <c r="B1659" s="265">
        <v>45925</v>
      </c>
      <c r="C1659">
        <v>43500</v>
      </c>
      <c r="D1659">
        <v>44200</v>
      </c>
      <c r="E1659">
        <v>42600</v>
      </c>
      <c r="F1659">
        <v>38800</v>
      </c>
      <c r="G1659">
        <v>44600</v>
      </c>
      <c r="H1659" t="s">
        <v>25</v>
      </c>
      <c r="I1659">
        <v>41000</v>
      </c>
      <c r="J1659">
        <v>42200</v>
      </c>
      <c r="K1659">
        <v>43100</v>
      </c>
      <c r="L1659" t="s">
        <v>25</v>
      </c>
      <c r="M1659">
        <v>44200</v>
      </c>
      <c r="N1659">
        <v>43700</v>
      </c>
      <c r="O1659">
        <v>41800</v>
      </c>
      <c r="P1659">
        <v>44200</v>
      </c>
      <c r="Q1659">
        <v>39200</v>
      </c>
      <c r="R1659">
        <v>39800</v>
      </c>
      <c r="S1659">
        <v>39600</v>
      </c>
      <c r="T1659">
        <v>40900</v>
      </c>
      <c r="U1659">
        <v>43200</v>
      </c>
      <c r="V1659">
        <v>43500</v>
      </c>
      <c r="W1659">
        <v>44500</v>
      </c>
      <c r="X1659">
        <v>46800</v>
      </c>
      <c r="Y1659" t="str">
        <f t="shared" si="163"/>
        <v>09-2025</v>
      </c>
      <c r="Z1659" t="str">
        <f t="shared" si="164"/>
        <v>L6</v>
      </c>
      <c r="AA1659" t="str">
        <f t="shared" si="165"/>
        <v>L12</v>
      </c>
      <c r="AB1659" t="str">
        <f t="shared" si="166"/>
        <v>L24</v>
      </c>
      <c r="AC1659" t="str">
        <f t="shared" si="167"/>
        <v>L36</v>
      </c>
    </row>
    <row r="1660" spans="1:29">
      <c r="A1660" t="str">
        <f t="shared" si="162"/>
        <v>09-2025</v>
      </c>
      <c r="B1660" s="265">
        <v>45926</v>
      </c>
      <c r="C1660">
        <v>43500</v>
      </c>
      <c r="D1660">
        <v>44200</v>
      </c>
      <c r="E1660">
        <v>42600</v>
      </c>
      <c r="F1660">
        <v>38800</v>
      </c>
      <c r="G1660">
        <v>44600</v>
      </c>
      <c r="H1660" t="s">
        <v>25</v>
      </c>
      <c r="I1660">
        <v>41000</v>
      </c>
      <c r="J1660">
        <v>42000</v>
      </c>
      <c r="K1660">
        <v>43100</v>
      </c>
      <c r="L1660" t="s">
        <v>25</v>
      </c>
      <c r="M1660">
        <v>44100</v>
      </c>
      <c r="N1660">
        <v>43500</v>
      </c>
      <c r="O1660">
        <v>41600</v>
      </c>
      <c r="P1660">
        <v>44200</v>
      </c>
      <c r="Q1660">
        <v>39000</v>
      </c>
      <c r="R1660">
        <v>39700</v>
      </c>
      <c r="S1660">
        <v>39400</v>
      </c>
      <c r="T1660">
        <v>40900</v>
      </c>
      <c r="U1660">
        <v>43200</v>
      </c>
      <c r="V1660">
        <v>43500</v>
      </c>
      <c r="W1660">
        <v>44500</v>
      </c>
      <c r="X1660">
        <v>46800</v>
      </c>
      <c r="Y1660" t="str">
        <f t="shared" si="163"/>
        <v>09-2025</v>
      </c>
      <c r="Z1660" t="str">
        <f t="shared" si="164"/>
        <v>L6</v>
      </c>
      <c r="AA1660" t="str">
        <f t="shared" si="165"/>
        <v>L12</v>
      </c>
      <c r="AB1660" t="str">
        <f t="shared" si="166"/>
        <v>L24</v>
      </c>
      <c r="AC1660" t="str">
        <f t="shared" si="167"/>
        <v>L36</v>
      </c>
    </row>
    <row r="1661" spans="1:29">
      <c r="A1661" t="str">
        <f t="shared" si="162"/>
        <v>09-2025</v>
      </c>
      <c r="B1661" s="265">
        <v>45927</v>
      </c>
      <c r="C1661">
        <v>43500</v>
      </c>
      <c r="D1661">
        <v>44200</v>
      </c>
      <c r="E1661">
        <v>42800</v>
      </c>
      <c r="F1661">
        <v>38800</v>
      </c>
      <c r="G1661">
        <v>44000</v>
      </c>
      <c r="H1661" t="s">
        <v>25</v>
      </c>
      <c r="I1661">
        <v>41000</v>
      </c>
      <c r="J1661">
        <v>42000</v>
      </c>
      <c r="K1661">
        <v>43000</v>
      </c>
      <c r="L1661" t="s">
        <v>25</v>
      </c>
      <c r="M1661">
        <v>44300</v>
      </c>
      <c r="N1661">
        <v>43300</v>
      </c>
      <c r="O1661">
        <v>41600</v>
      </c>
      <c r="P1661">
        <v>44000</v>
      </c>
      <c r="Q1661">
        <v>39100</v>
      </c>
      <c r="R1661">
        <v>39600</v>
      </c>
      <c r="S1661">
        <v>39400</v>
      </c>
      <c r="T1661">
        <v>40900</v>
      </c>
      <c r="U1661">
        <v>43000</v>
      </c>
      <c r="V1661">
        <v>43500</v>
      </c>
      <c r="W1661">
        <v>44500</v>
      </c>
      <c r="X1661">
        <v>46800</v>
      </c>
      <c r="Y1661" t="str">
        <f t="shared" si="163"/>
        <v>09-2025</v>
      </c>
      <c r="Z1661" t="str">
        <f t="shared" si="164"/>
        <v>L6</v>
      </c>
      <c r="AA1661" t="str">
        <f t="shared" si="165"/>
        <v>L12</v>
      </c>
      <c r="AB1661" t="str">
        <f t="shared" si="166"/>
        <v>L24</v>
      </c>
      <c r="AC1661" t="str">
        <f t="shared" si="167"/>
        <v>L36</v>
      </c>
    </row>
    <row r="1662" spans="1:29">
      <c r="A1662" t="str">
        <f t="shared" si="162"/>
        <v>09-2025</v>
      </c>
      <c r="B1662" s="265">
        <v>45928</v>
      </c>
      <c r="C1662" t="s">
        <v>24</v>
      </c>
      <c r="D1662" t="s">
        <v>24</v>
      </c>
      <c r="E1662" t="s">
        <v>24</v>
      </c>
      <c r="F1662" t="s">
        <v>24</v>
      </c>
      <c r="G1662" t="s">
        <v>24</v>
      </c>
      <c r="H1662" t="s">
        <v>24</v>
      </c>
      <c r="I1662" t="s">
        <v>24</v>
      </c>
      <c r="J1662" t="s">
        <v>24</v>
      </c>
      <c r="K1662" t="s">
        <v>24</v>
      </c>
      <c r="L1662" t="s">
        <v>24</v>
      </c>
      <c r="M1662" t="s">
        <v>24</v>
      </c>
      <c r="N1662" t="s">
        <v>24</v>
      </c>
      <c r="O1662" t="s">
        <v>24</v>
      </c>
      <c r="P1662" t="s">
        <v>24</v>
      </c>
      <c r="Q1662" t="s">
        <v>24</v>
      </c>
      <c r="R1662" t="s">
        <v>24</v>
      </c>
      <c r="S1662" t="s">
        <v>24</v>
      </c>
      <c r="T1662" t="s">
        <v>24</v>
      </c>
      <c r="U1662" t="s">
        <v>24</v>
      </c>
      <c r="V1662" t="s">
        <v>24</v>
      </c>
      <c r="W1662" t="s">
        <v>24</v>
      </c>
      <c r="X1662" t="s">
        <v>24</v>
      </c>
      <c r="Y1662" t="str">
        <f t="shared" si="163"/>
        <v>09-2025</v>
      </c>
      <c r="Z1662" t="str">
        <f t="shared" si="164"/>
        <v>L6</v>
      </c>
      <c r="AA1662" t="str">
        <f t="shared" si="165"/>
        <v>L12</v>
      </c>
      <c r="AB1662" t="str">
        <f t="shared" si="166"/>
        <v>L24</v>
      </c>
      <c r="AC1662" t="str">
        <f t="shared" si="167"/>
        <v>L36</v>
      </c>
    </row>
    <row r="1663" spans="1:29">
      <c r="A1663" t="str">
        <f t="shared" si="162"/>
        <v>09-2025</v>
      </c>
      <c r="B1663" s="265">
        <v>45929</v>
      </c>
      <c r="C1663">
        <v>43200</v>
      </c>
      <c r="D1663">
        <v>44200</v>
      </c>
      <c r="E1663">
        <v>42800</v>
      </c>
      <c r="F1663" t="s">
        <v>25</v>
      </c>
      <c r="G1663">
        <v>44000</v>
      </c>
      <c r="H1663" t="s">
        <v>25</v>
      </c>
      <c r="I1663">
        <v>41000</v>
      </c>
      <c r="J1663">
        <v>41800</v>
      </c>
      <c r="K1663">
        <v>43000</v>
      </c>
      <c r="L1663" t="s">
        <v>25</v>
      </c>
      <c r="M1663">
        <v>44300</v>
      </c>
      <c r="N1663">
        <v>43000</v>
      </c>
      <c r="O1663">
        <v>41600</v>
      </c>
      <c r="P1663">
        <v>43900</v>
      </c>
      <c r="Q1663">
        <v>38900</v>
      </c>
      <c r="R1663">
        <v>39400</v>
      </c>
      <c r="S1663">
        <v>39400</v>
      </c>
      <c r="T1663" t="s">
        <v>25</v>
      </c>
      <c r="U1663">
        <v>42800</v>
      </c>
      <c r="V1663">
        <v>43500</v>
      </c>
      <c r="W1663">
        <v>44500</v>
      </c>
      <c r="X1663">
        <v>46800</v>
      </c>
      <c r="Y1663" t="str">
        <f t="shared" si="163"/>
        <v>09-2025</v>
      </c>
      <c r="Z1663" t="str">
        <f t="shared" si="164"/>
        <v>L6</v>
      </c>
      <c r="AA1663" t="str">
        <f t="shared" si="165"/>
        <v>L12</v>
      </c>
      <c r="AB1663" t="str">
        <f t="shared" si="166"/>
        <v>L24</v>
      </c>
      <c r="AC1663" t="str">
        <f t="shared" si="167"/>
        <v>L36</v>
      </c>
    </row>
    <row r="1664" spans="1:29">
      <c r="A1664" t="str">
        <f t="shared" si="162"/>
        <v>09-2025</v>
      </c>
      <c r="B1664" s="265">
        <v>45930</v>
      </c>
      <c r="C1664">
        <v>43000</v>
      </c>
      <c r="D1664">
        <v>44000</v>
      </c>
      <c r="E1664">
        <v>42300</v>
      </c>
      <c r="F1664" t="s">
        <v>25</v>
      </c>
      <c r="G1664">
        <v>43500</v>
      </c>
      <c r="H1664" t="s">
        <v>25</v>
      </c>
      <c r="I1664">
        <v>40500</v>
      </c>
      <c r="J1664">
        <v>41800</v>
      </c>
      <c r="K1664">
        <v>43000</v>
      </c>
      <c r="L1664" t="s">
        <v>25</v>
      </c>
      <c r="M1664">
        <v>44100</v>
      </c>
      <c r="N1664">
        <v>43000</v>
      </c>
      <c r="O1664">
        <v>41400</v>
      </c>
      <c r="P1664">
        <v>43900</v>
      </c>
      <c r="Q1664">
        <v>38700</v>
      </c>
      <c r="R1664">
        <v>39300</v>
      </c>
      <c r="S1664">
        <v>39400</v>
      </c>
      <c r="T1664" t="s">
        <v>25</v>
      </c>
      <c r="U1664">
        <v>42800</v>
      </c>
      <c r="V1664">
        <v>43500</v>
      </c>
      <c r="W1664">
        <v>44500</v>
      </c>
      <c r="X1664">
        <v>46800</v>
      </c>
      <c r="Y1664" t="str">
        <f t="shared" si="163"/>
        <v>09-2025</v>
      </c>
      <c r="Z1664" t="str">
        <f t="shared" si="164"/>
        <v>L6</v>
      </c>
      <c r="AA1664" t="str">
        <f t="shared" si="165"/>
        <v>L12</v>
      </c>
      <c r="AB1664" t="str">
        <f t="shared" si="166"/>
        <v>L24</v>
      </c>
      <c r="AC1664" t="str">
        <f t="shared" si="167"/>
        <v>L36</v>
      </c>
    </row>
    <row r="1665" spans="1:29">
      <c r="A1665" t="str">
        <f t="shared" si="162"/>
        <v>10-2025</v>
      </c>
      <c r="B1665" s="265">
        <v>45931</v>
      </c>
      <c r="C1665">
        <v>43000</v>
      </c>
      <c r="D1665" t="s">
        <v>25</v>
      </c>
      <c r="E1665">
        <v>42300</v>
      </c>
      <c r="F1665" t="s">
        <v>25</v>
      </c>
      <c r="G1665">
        <v>43500</v>
      </c>
      <c r="H1665" t="s">
        <v>25</v>
      </c>
      <c r="I1665">
        <v>40500</v>
      </c>
      <c r="J1665">
        <v>41600</v>
      </c>
      <c r="K1665">
        <v>43100</v>
      </c>
      <c r="L1665" t="s">
        <v>25</v>
      </c>
      <c r="M1665">
        <v>44100</v>
      </c>
      <c r="N1665">
        <v>43000</v>
      </c>
      <c r="O1665">
        <v>41300</v>
      </c>
      <c r="P1665">
        <v>43900</v>
      </c>
      <c r="Q1665">
        <v>38700</v>
      </c>
      <c r="R1665">
        <v>39300</v>
      </c>
      <c r="S1665">
        <v>39400</v>
      </c>
      <c r="T1665" t="s">
        <v>25</v>
      </c>
      <c r="U1665">
        <v>42800</v>
      </c>
      <c r="V1665">
        <v>43500</v>
      </c>
      <c r="W1665">
        <v>44400</v>
      </c>
      <c r="X1665">
        <v>46700</v>
      </c>
      <c r="Y1665" t="str">
        <f t="shared" si="163"/>
        <v>10-2025</v>
      </c>
      <c r="Z1665">
        <f t="shared" si="164"/>
        <v>0</v>
      </c>
      <c r="AA1665">
        <f t="shared" si="165"/>
        <v>0</v>
      </c>
      <c r="AB1665">
        <f t="shared" si="166"/>
        <v>0</v>
      </c>
      <c r="AC1665">
        <f t="shared" si="167"/>
        <v>0</v>
      </c>
    </row>
    <row r="1666" spans="1:29">
      <c r="A1666" t="str">
        <f t="shared" si="162"/>
        <v>10-2025</v>
      </c>
      <c r="B1666" s="265">
        <v>45932</v>
      </c>
      <c r="C1666" t="s">
        <v>24</v>
      </c>
      <c r="D1666" t="s">
        <v>24</v>
      </c>
      <c r="E1666" t="s">
        <v>24</v>
      </c>
      <c r="F1666" t="s">
        <v>24</v>
      </c>
      <c r="G1666" t="s">
        <v>24</v>
      </c>
      <c r="H1666" t="s">
        <v>24</v>
      </c>
      <c r="I1666" t="s">
        <v>24</v>
      </c>
      <c r="J1666" t="s">
        <v>24</v>
      </c>
      <c r="K1666" t="s">
        <v>24</v>
      </c>
      <c r="L1666" t="s">
        <v>24</v>
      </c>
      <c r="M1666" t="s">
        <v>24</v>
      </c>
      <c r="N1666" t="s">
        <v>24</v>
      </c>
      <c r="O1666" t="s">
        <v>24</v>
      </c>
      <c r="P1666" t="s">
        <v>24</v>
      </c>
      <c r="Q1666" t="s">
        <v>24</v>
      </c>
      <c r="R1666" t="s">
        <v>24</v>
      </c>
      <c r="S1666" t="s">
        <v>24</v>
      </c>
      <c r="T1666" t="s">
        <v>24</v>
      </c>
      <c r="U1666" t="s">
        <v>24</v>
      </c>
      <c r="V1666" t="s">
        <v>24</v>
      </c>
      <c r="W1666" t="s">
        <v>24</v>
      </c>
      <c r="X1666" t="s">
        <v>24</v>
      </c>
      <c r="Y1666" t="str">
        <f t="shared" si="163"/>
        <v>10-2025</v>
      </c>
      <c r="Z1666">
        <f t="shared" si="164"/>
        <v>0</v>
      </c>
      <c r="AA1666">
        <f t="shared" si="165"/>
        <v>0</v>
      </c>
      <c r="AB1666">
        <f t="shared" si="166"/>
        <v>0</v>
      </c>
      <c r="AC1666">
        <f t="shared" si="167"/>
        <v>0</v>
      </c>
    </row>
    <row r="1667" spans="1:29">
      <c r="A1667" t="str">
        <f t="shared" si="162"/>
        <v>10-2025</v>
      </c>
      <c r="B1667" s="265">
        <v>45933</v>
      </c>
      <c r="C1667">
        <v>42800</v>
      </c>
      <c r="D1667">
        <v>44000</v>
      </c>
      <c r="E1667">
        <v>42700</v>
      </c>
      <c r="F1667">
        <v>38800</v>
      </c>
      <c r="G1667">
        <v>43500</v>
      </c>
      <c r="H1667" t="s">
        <v>25</v>
      </c>
      <c r="I1667">
        <v>40500</v>
      </c>
      <c r="J1667">
        <v>41800</v>
      </c>
      <c r="K1667">
        <v>43100</v>
      </c>
      <c r="L1667" t="s">
        <v>25</v>
      </c>
      <c r="M1667">
        <v>44100</v>
      </c>
      <c r="N1667">
        <v>43000</v>
      </c>
      <c r="O1667">
        <v>41400</v>
      </c>
      <c r="P1667">
        <v>43800</v>
      </c>
      <c r="Q1667">
        <v>38600</v>
      </c>
      <c r="R1667">
        <v>39200</v>
      </c>
      <c r="S1667">
        <v>39400</v>
      </c>
      <c r="T1667">
        <v>40900</v>
      </c>
      <c r="U1667">
        <v>42600</v>
      </c>
      <c r="V1667">
        <v>43500</v>
      </c>
      <c r="W1667">
        <v>44300</v>
      </c>
      <c r="X1667">
        <v>46700</v>
      </c>
      <c r="Y1667" t="str">
        <f t="shared" si="163"/>
        <v>10-2025</v>
      </c>
      <c r="Z1667">
        <f t="shared" si="164"/>
        <v>0</v>
      </c>
      <c r="AA1667">
        <f t="shared" si="165"/>
        <v>0</v>
      </c>
      <c r="AB1667">
        <f t="shared" si="166"/>
        <v>0</v>
      </c>
      <c r="AC1667">
        <f t="shared" si="167"/>
        <v>0</v>
      </c>
    </row>
    <row r="1668" spans="1:29">
      <c r="A1668" t="str">
        <f t="shared" si="162"/>
        <v>10-2025</v>
      </c>
      <c r="B1668" s="265">
        <v>45934</v>
      </c>
      <c r="C1668">
        <v>42700</v>
      </c>
      <c r="D1668">
        <v>44000</v>
      </c>
      <c r="E1668">
        <v>42300</v>
      </c>
      <c r="F1668">
        <v>38700</v>
      </c>
      <c r="G1668">
        <v>43500</v>
      </c>
      <c r="H1668" t="s">
        <v>25</v>
      </c>
      <c r="I1668">
        <v>40500</v>
      </c>
      <c r="J1668">
        <v>41600</v>
      </c>
      <c r="K1668">
        <v>43000</v>
      </c>
      <c r="L1668" t="s">
        <v>25</v>
      </c>
      <c r="M1668">
        <v>44000</v>
      </c>
      <c r="N1668">
        <v>43000</v>
      </c>
      <c r="O1668">
        <v>41200</v>
      </c>
      <c r="P1668">
        <v>43500</v>
      </c>
      <c r="Q1668">
        <v>38600</v>
      </c>
      <c r="R1668">
        <v>39100</v>
      </c>
      <c r="S1668">
        <v>39400</v>
      </c>
      <c r="T1668">
        <v>40800</v>
      </c>
      <c r="U1668">
        <v>42300</v>
      </c>
      <c r="V1668">
        <v>43500</v>
      </c>
      <c r="W1668">
        <v>44300</v>
      </c>
      <c r="X1668">
        <v>46700</v>
      </c>
      <c r="Y1668" t="str">
        <f t="shared" si="163"/>
        <v>10-2025</v>
      </c>
      <c r="Z1668">
        <f t="shared" si="164"/>
        <v>0</v>
      </c>
      <c r="AA1668">
        <f t="shared" si="165"/>
        <v>0</v>
      </c>
      <c r="AB1668">
        <f t="shared" si="166"/>
        <v>0</v>
      </c>
      <c r="AC1668">
        <f t="shared" si="167"/>
        <v>0</v>
      </c>
    </row>
    <row r="1669" spans="1:29">
      <c r="A1669" t="str">
        <f t="shared" si="162"/>
        <v>10-2025</v>
      </c>
      <c r="B1669" s="265">
        <v>45935</v>
      </c>
      <c r="C1669" t="s">
        <v>24</v>
      </c>
      <c r="D1669" t="s">
        <v>24</v>
      </c>
      <c r="E1669" t="s">
        <v>24</v>
      </c>
      <c r="F1669" t="s">
        <v>24</v>
      </c>
      <c r="G1669" t="s">
        <v>24</v>
      </c>
      <c r="H1669" t="s">
        <v>24</v>
      </c>
      <c r="I1669" t="s">
        <v>24</v>
      </c>
      <c r="J1669" t="s">
        <v>24</v>
      </c>
      <c r="K1669" t="s">
        <v>24</v>
      </c>
      <c r="L1669" t="s">
        <v>24</v>
      </c>
      <c r="M1669" t="s">
        <v>24</v>
      </c>
      <c r="N1669" t="s">
        <v>24</v>
      </c>
      <c r="O1669" t="s">
        <v>24</v>
      </c>
      <c r="P1669" t="s">
        <v>24</v>
      </c>
      <c r="Q1669" t="s">
        <v>24</v>
      </c>
      <c r="R1669" t="s">
        <v>24</v>
      </c>
      <c r="S1669" t="s">
        <v>24</v>
      </c>
      <c r="T1669" t="s">
        <v>24</v>
      </c>
      <c r="U1669" t="s">
        <v>24</v>
      </c>
      <c r="V1669" t="s">
        <v>24</v>
      </c>
      <c r="W1669" t="s">
        <v>24</v>
      </c>
      <c r="X1669" t="s">
        <v>24</v>
      </c>
      <c r="Y1669" t="str">
        <f t="shared" si="163"/>
        <v>10-2025</v>
      </c>
      <c r="Z1669">
        <f t="shared" si="164"/>
        <v>0</v>
      </c>
      <c r="AA1669">
        <f t="shared" si="165"/>
        <v>0</v>
      </c>
      <c r="AB1669">
        <f t="shared" si="166"/>
        <v>0</v>
      </c>
      <c r="AC1669">
        <f t="shared" si="167"/>
        <v>0</v>
      </c>
    </row>
    <row r="1670" spans="1:29">
      <c r="A1670" t="str">
        <f t="shared" si="162"/>
        <v>10-2025</v>
      </c>
      <c r="B1670" s="265">
        <v>45936</v>
      </c>
      <c r="C1670">
        <v>42600</v>
      </c>
      <c r="D1670">
        <v>44000</v>
      </c>
      <c r="E1670">
        <v>42000</v>
      </c>
      <c r="F1670">
        <v>38500</v>
      </c>
      <c r="G1670">
        <v>43200</v>
      </c>
      <c r="H1670" t="s">
        <v>25</v>
      </c>
      <c r="I1670">
        <v>40300</v>
      </c>
      <c r="J1670">
        <v>41500</v>
      </c>
      <c r="K1670">
        <v>43000</v>
      </c>
      <c r="L1670" t="s">
        <v>25</v>
      </c>
      <c r="M1670">
        <v>43900</v>
      </c>
      <c r="N1670">
        <v>43000</v>
      </c>
      <c r="O1670">
        <v>41000</v>
      </c>
      <c r="P1670">
        <v>43500</v>
      </c>
      <c r="Q1670">
        <v>38400</v>
      </c>
      <c r="R1670">
        <v>38800</v>
      </c>
      <c r="S1670">
        <v>39200</v>
      </c>
      <c r="T1670">
        <v>40600</v>
      </c>
      <c r="U1670">
        <v>42000</v>
      </c>
      <c r="V1670">
        <v>43000</v>
      </c>
      <c r="W1670">
        <v>44200</v>
      </c>
      <c r="X1670">
        <v>46700</v>
      </c>
      <c r="Y1670" t="str">
        <f t="shared" si="163"/>
        <v>10-2025</v>
      </c>
      <c r="Z1670">
        <f t="shared" si="164"/>
        <v>0</v>
      </c>
      <c r="AA1670">
        <f t="shared" si="165"/>
        <v>0</v>
      </c>
      <c r="AB1670">
        <f t="shared" si="166"/>
        <v>0</v>
      </c>
      <c r="AC1670">
        <f t="shared" si="167"/>
        <v>0</v>
      </c>
    </row>
    <row r="1671" spans="1:29">
      <c r="A1671" t="str">
        <f t="shared" si="162"/>
        <v>10-2025</v>
      </c>
      <c r="B1671" s="265">
        <v>45937</v>
      </c>
      <c r="C1671">
        <v>42400</v>
      </c>
      <c r="D1671">
        <v>44000</v>
      </c>
      <c r="E1671">
        <v>41600</v>
      </c>
      <c r="F1671">
        <v>38400</v>
      </c>
      <c r="G1671">
        <v>43200</v>
      </c>
      <c r="H1671" t="s">
        <v>25</v>
      </c>
      <c r="I1671">
        <v>40200</v>
      </c>
      <c r="J1671">
        <v>41300</v>
      </c>
      <c r="K1671">
        <v>42800</v>
      </c>
      <c r="L1671" t="s">
        <v>25</v>
      </c>
      <c r="M1671">
        <v>43700</v>
      </c>
      <c r="N1671">
        <v>42700</v>
      </c>
      <c r="O1671">
        <v>40600</v>
      </c>
      <c r="P1671">
        <v>43500</v>
      </c>
      <c r="Q1671">
        <v>38200</v>
      </c>
      <c r="R1671">
        <v>38500</v>
      </c>
      <c r="S1671">
        <v>39000</v>
      </c>
      <c r="T1671">
        <v>40500</v>
      </c>
      <c r="U1671">
        <v>41900</v>
      </c>
      <c r="V1671">
        <v>43000</v>
      </c>
      <c r="W1671">
        <v>44000</v>
      </c>
      <c r="X1671">
        <v>46700</v>
      </c>
      <c r="Y1671" t="str">
        <f t="shared" si="163"/>
        <v>10-2025</v>
      </c>
      <c r="Z1671">
        <f t="shared" si="164"/>
        <v>0</v>
      </c>
      <c r="AA1671">
        <f t="shared" si="165"/>
        <v>0</v>
      </c>
      <c r="AB1671">
        <f t="shared" si="166"/>
        <v>0</v>
      </c>
      <c r="AC1671">
        <f t="shared" si="167"/>
        <v>0</v>
      </c>
    </row>
    <row r="1672" spans="1:29">
      <c r="A1672" t="str">
        <f t="shared" si="162"/>
        <v>10-2025</v>
      </c>
      <c r="B1672" s="265">
        <v>45938</v>
      </c>
      <c r="C1672">
        <v>42400</v>
      </c>
      <c r="D1672">
        <v>43800</v>
      </c>
      <c r="E1672">
        <v>41600</v>
      </c>
      <c r="F1672">
        <v>38300</v>
      </c>
      <c r="G1672">
        <v>43200</v>
      </c>
      <c r="H1672" t="s">
        <v>25</v>
      </c>
      <c r="I1672">
        <v>40200</v>
      </c>
      <c r="J1672">
        <v>41200</v>
      </c>
      <c r="K1672">
        <v>42700</v>
      </c>
      <c r="L1672" t="s">
        <v>25</v>
      </c>
      <c r="M1672">
        <v>43500</v>
      </c>
      <c r="N1672">
        <v>42500</v>
      </c>
      <c r="O1672">
        <v>40300</v>
      </c>
      <c r="P1672">
        <v>43300</v>
      </c>
      <c r="Q1672">
        <v>38100</v>
      </c>
      <c r="R1672">
        <v>38500</v>
      </c>
      <c r="S1672">
        <v>38800</v>
      </c>
      <c r="T1672">
        <v>40400</v>
      </c>
      <c r="U1672">
        <v>41800</v>
      </c>
      <c r="V1672">
        <v>42700</v>
      </c>
      <c r="W1672">
        <v>44000</v>
      </c>
      <c r="X1672">
        <v>46700</v>
      </c>
      <c r="Y1672" t="str">
        <f t="shared" si="163"/>
        <v>10-2025</v>
      </c>
      <c r="Z1672">
        <f t="shared" si="164"/>
        <v>0</v>
      </c>
      <c r="AA1672">
        <f t="shared" si="165"/>
        <v>0</v>
      </c>
      <c r="AB1672">
        <f t="shared" si="166"/>
        <v>0</v>
      </c>
      <c r="AC1672">
        <f t="shared" si="167"/>
        <v>0</v>
      </c>
    </row>
    <row r="1673" spans="1:29">
      <c r="A1673" t="str">
        <f t="shared" si="162"/>
        <v>10-2025</v>
      </c>
      <c r="B1673" s="265">
        <v>45938</v>
      </c>
      <c r="C1673">
        <v>42400</v>
      </c>
      <c r="D1673">
        <v>43800</v>
      </c>
      <c r="E1673">
        <v>41600</v>
      </c>
      <c r="F1673">
        <v>38300</v>
      </c>
      <c r="G1673">
        <v>43200</v>
      </c>
      <c r="H1673" t="s">
        <v>25</v>
      </c>
      <c r="I1673">
        <v>40200</v>
      </c>
      <c r="J1673">
        <v>41200</v>
      </c>
      <c r="K1673">
        <v>42700</v>
      </c>
      <c r="L1673" t="s">
        <v>25</v>
      </c>
      <c r="M1673">
        <v>43500</v>
      </c>
      <c r="N1673">
        <v>42500</v>
      </c>
      <c r="O1673">
        <v>40300</v>
      </c>
      <c r="P1673">
        <v>43300</v>
      </c>
      <c r="Q1673">
        <v>38100</v>
      </c>
      <c r="R1673">
        <v>38500</v>
      </c>
      <c r="S1673">
        <v>38800</v>
      </c>
      <c r="T1673">
        <v>40400</v>
      </c>
      <c r="U1673">
        <v>41800</v>
      </c>
      <c r="V1673">
        <v>42700</v>
      </c>
      <c r="W1673">
        <v>44000</v>
      </c>
      <c r="X1673">
        <v>46700</v>
      </c>
    </row>
    <row r="1674" spans="1:29">
      <c r="A1674" t="str">
        <f t="shared" si="162"/>
        <v>10-2025</v>
      </c>
      <c r="B1674" s="265">
        <v>45939</v>
      </c>
      <c r="C1674">
        <v>42300</v>
      </c>
      <c r="D1674">
        <v>43800</v>
      </c>
      <c r="E1674">
        <v>41400</v>
      </c>
      <c r="F1674">
        <v>38400</v>
      </c>
      <c r="G1674">
        <v>43200</v>
      </c>
      <c r="H1674" t="s">
        <v>25</v>
      </c>
      <c r="I1674">
        <v>40200</v>
      </c>
      <c r="J1674">
        <v>41100</v>
      </c>
      <c r="K1674">
        <v>42700</v>
      </c>
      <c r="L1674" t="s">
        <v>25</v>
      </c>
      <c r="M1674">
        <v>43500</v>
      </c>
      <c r="N1674">
        <v>42500</v>
      </c>
      <c r="O1674">
        <v>40200</v>
      </c>
      <c r="P1674">
        <v>43300</v>
      </c>
      <c r="Q1674">
        <v>38000</v>
      </c>
      <c r="R1674">
        <v>38400</v>
      </c>
      <c r="S1674">
        <v>38700</v>
      </c>
      <c r="T1674">
        <v>40500</v>
      </c>
      <c r="U1674">
        <v>41600</v>
      </c>
      <c r="V1674">
        <v>42500</v>
      </c>
      <c r="W1674">
        <v>44000</v>
      </c>
      <c r="X1674">
        <v>46700</v>
      </c>
    </row>
    <row r="1675" spans="1:29">
      <c r="A1675" t="str">
        <f t="shared" si="162"/>
        <v>10-2025</v>
      </c>
      <c r="B1675" s="265">
        <v>45940</v>
      </c>
      <c r="C1675">
        <v>42400</v>
      </c>
      <c r="D1675">
        <v>43800</v>
      </c>
      <c r="E1675">
        <v>41700</v>
      </c>
      <c r="F1675">
        <v>38500</v>
      </c>
      <c r="G1675">
        <v>43200</v>
      </c>
      <c r="H1675" t="s">
        <v>25</v>
      </c>
      <c r="I1675">
        <v>40200</v>
      </c>
      <c r="J1675">
        <v>41200</v>
      </c>
      <c r="K1675">
        <v>42700</v>
      </c>
      <c r="L1675" t="s">
        <v>25</v>
      </c>
      <c r="M1675">
        <v>43800</v>
      </c>
      <c r="N1675">
        <v>42500</v>
      </c>
      <c r="O1675">
        <v>40500</v>
      </c>
      <c r="P1675">
        <v>43300</v>
      </c>
      <c r="Q1675">
        <v>38100</v>
      </c>
      <c r="R1675">
        <v>38600</v>
      </c>
      <c r="S1675">
        <v>38800</v>
      </c>
      <c r="T1675">
        <v>40600</v>
      </c>
      <c r="U1675">
        <v>41800</v>
      </c>
      <c r="V1675">
        <v>42700</v>
      </c>
      <c r="W1675">
        <v>43500</v>
      </c>
      <c r="X1675">
        <v>46700</v>
      </c>
    </row>
    <row r="1676" spans="1:29">
      <c r="A1676" t="str">
        <f t="shared" si="162"/>
        <v>10-2025</v>
      </c>
      <c r="B1676" s="265">
        <v>45941</v>
      </c>
      <c r="C1676">
        <v>42400</v>
      </c>
      <c r="D1676">
        <v>43800</v>
      </c>
      <c r="E1676">
        <v>41700</v>
      </c>
      <c r="F1676">
        <v>38400</v>
      </c>
      <c r="G1676">
        <v>43200</v>
      </c>
      <c r="H1676" t="s">
        <v>25</v>
      </c>
      <c r="I1676">
        <v>40200</v>
      </c>
      <c r="J1676">
        <v>41200</v>
      </c>
      <c r="K1676">
        <v>42700</v>
      </c>
      <c r="L1676" t="s">
        <v>25</v>
      </c>
      <c r="M1676">
        <v>43800</v>
      </c>
      <c r="N1676">
        <v>42500</v>
      </c>
      <c r="O1676">
        <v>40500</v>
      </c>
      <c r="P1676">
        <v>43300</v>
      </c>
      <c r="Q1676">
        <v>38100</v>
      </c>
      <c r="R1676">
        <v>38500</v>
      </c>
      <c r="S1676">
        <v>38800</v>
      </c>
      <c r="T1676">
        <v>40500</v>
      </c>
      <c r="U1676">
        <v>41800</v>
      </c>
      <c r="V1676">
        <v>42500</v>
      </c>
      <c r="W1676">
        <v>43500</v>
      </c>
      <c r="X1676">
        <v>46600</v>
      </c>
    </row>
    <row r="1677" spans="1:29">
      <c r="A1677" t="str">
        <f t="shared" si="162"/>
        <v>10-2025</v>
      </c>
      <c r="B1677" s="265">
        <v>45942</v>
      </c>
      <c r="C1677" t="s">
        <v>24</v>
      </c>
      <c r="D1677" t="s">
        <v>24</v>
      </c>
      <c r="E1677" t="s">
        <v>24</v>
      </c>
      <c r="F1677" t="s">
        <v>24</v>
      </c>
      <c r="G1677" t="s">
        <v>24</v>
      </c>
      <c r="H1677" t="s">
        <v>24</v>
      </c>
      <c r="I1677" t="s">
        <v>24</v>
      </c>
      <c r="J1677" t="s">
        <v>24</v>
      </c>
      <c r="K1677" t="s">
        <v>24</v>
      </c>
      <c r="L1677" t="s">
        <v>24</v>
      </c>
      <c r="M1677" t="s">
        <v>24</v>
      </c>
      <c r="N1677" t="s">
        <v>24</v>
      </c>
      <c r="O1677" t="s">
        <v>24</v>
      </c>
      <c r="P1677" t="s">
        <v>24</v>
      </c>
      <c r="Q1677" t="s">
        <v>24</v>
      </c>
      <c r="R1677" t="s">
        <v>24</v>
      </c>
      <c r="S1677" t="s">
        <v>24</v>
      </c>
      <c r="T1677" t="s">
        <v>24</v>
      </c>
      <c r="U1677" t="s">
        <v>24</v>
      </c>
      <c r="V1677" t="s">
        <v>24</v>
      </c>
      <c r="W1677" t="s">
        <v>24</v>
      </c>
      <c r="X1677" t="s">
        <v>24</v>
      </c>
    </row>
    <row r="1678" spans="1:29">
      <c r="A1678" t="str">
        <f t="shared" si="162"/>
        <v>10-2025</v>
      </c>
      <c r="B1678" s="265">
        <v>45943</v>
      </c>
      <c r="C1678">
        <v>42300</v>
      </c>
      <c r="D1678">
        <v>43800</v>
      </c>
      <c r="E1678">
        <v>41200</v>
      </c>
      <c r="F1678">
        <v>38200</v>
      </c>
      <c r="G1678">
        <v>43200</v>
      </c>
      <c r="H1678" t="s">
        <v>25</v>
      </c>
      <c r="I1678">
        <v>40000</v>
      </c>
      <c r="J1678">
        <v>41000</v>
      </c>
      <c r="K1678">
        <v>42700</v>
      </c>
      <c r="L1678" t="s">
        <v>25</v>
      </c>
      <c r="M1678">
        <v>43700</v>
      </c>
      <c r="N1678">
        <v>42500</v>
      </c>
      <c r="O1678">
        <v>40000</v>
      </c>
      <c r="P1678">
        <v>43300</v>
      </c>
      <c r="Q1678">
        <v>37800</v>
      </c>
      <c r="R1678">
        <v>38200</v>
      </c>
      <c r="S1678">
        <v>38500</v>
      </c>
      <c r="T1678">
        <v>40300</v>
      </c>
      <c r="U1678">
        <v>41600</v>
      </c>
      <c r="V1678">
        <v>42500</v>
      </c>
      <c r="W1678">
        <v>43500</v>
      </c>
      <c r="X1678">
        <v>46600</v>
      </c>
    </row>
    <row r="1679" spans="1:29">
      <c r="A1679" t="str">
        <f t="shared" si="162"/>
        <v>10-2025</v>
      </c>
      <c r="B1679" s="265">
        <v>45944</v>
      </c>
      <c r="C1679">
        <v>42200</v>
      </c>
      <c r="D1679">
        <v>43500</v>
      </c>
      <c r="E1679" s="94">
        <v>41200</v>
      </c>
      <c r="F1679">
        <v>38000</v>
      </c>
      <c r="G1679">
        <v>43800</v>
      </c>
      <c r="H1679" t="s">
        <v>25</v>
      </c>
      <c r="I1679">
        <v>39800</v>
      </c>
      <c r="J1679">
        <v>40900</v>
      </c>
      <c r="K1679">
        <v>42700</v>
      </c>
      <c r="L1679" t="s">
        <v>25</v>
      </c>
      <c r="M1679">
        <v>43500</v>
      </c>
      <c r="N1679">
        <v>42500</v>
      </c>
      <c r="O1679">
        <v>39800</v>
      </c>
      <c r="P1679">
        <v>43200</v>
      </c>
      <c r="Q1679">
        <v>37700</v>
      </c>
      <c r="R1679">
        <v>38000</v>
      </c>
      <c r="S1679">
        <v>38300</v>
      </c>
      <c r="T1679">
        <v>40100</v>
      </c>
      <c r="U1679">
        <v>41500</v>
      </c>
      <c r="V1679">
        <v>42500</v>
      </c>
      <c r="W1679">
        <v>43400</v>
      </c>
      <c r="X1679">
        <v>46600</v>
      </c>
    </row>
    <row r="1680" spans="1:29">
      <c r="A1680" t="str">
        <f t="shared" si="162"/>
        <v>10-2025</v>
      </c>
      <c r="B1680" s="265">
        <v>45945</v>
      </c>
      <c r="C1680">
        <v>42200</v>
      </c>
      <c r="D1680">
        <v>43500</v>
      </c>
      <c r="E1680">
        <v>41200</v>
      </c>
      <c r="F1680">
        <v>37900</v>
      </c>
      <c r="G1680">
        <v>43800</v>
      </c>
      <c r="H1680" t="s">
        <v>25</v>
      </c>
      <c r="I1680">
        <v>39800</v>
      </c>
      <c r="J1680">
        <v>40500</v>
      </c>
      <c r="K1680">
        <v>42500</v>
      </c>
      <c r="L1680" t="s">
        <v>25</v>
      </c>
      <c r="M1680">
        <v>43400</v>
      </c>
      <c r="N1680">
        <v>42500</v>
      </c>
      <c r="O1680">
        <v>39800</v>
      </c>
      <c r="P1680">
        <v>43000</v>
      </c>
      <c r="Q1680">
        <v>37500</v>
      </c>
      <c r="R1680">
        <v>37900</v>
      </c>
      <c r="S1680">
        <v>38200</v>
      </c>
      <c r="T1680">
        <v>40000</v>
      </c>
      <c r="U1680">
        <v>41500</v>
      </c>
      <c r="V1680">
        <v>42500</v>
      </c>
      <c r="W1680">
        <v>43400</v>
      </c>
      <c r="X1680">
        <v>46600</v>
      </c>
    </row>
    <row r="1681" spans="1:24">
      <c r="A1681" t="str">
        <f t="shared" si="162"/>
        <v>10-2025</v>
      </c>
      <c r="B1681" s="265">
        <v>45946</v>
      </c>
      <c r="C1681">
        <v>42200</v>
      </c>
      <c r="D1681">
        <v>43500</v>
      </c>
      <c r="E1681">
        <v>41000</v>
      </c>
      <c r="F1681">
        <v>37700</v>
      </c>
      <c r="G1681">
        <v>43800</v>
      </c>
      <c r="H1681" t="s">
        <v>25</v>
      </c>
      <c r="I1681">
        <v>39700</v>
      </c>
      <c r="J1681">
        <v>40400</v>
      </c>
      <c r="K1681">
        <v>42300</v>
      </c>
      <c r="L1681" t="s">
        <v>25</v>
      </c>
      <c r="M1681">
        <v>43200</v>
      </c>
      <c r="N1681">
        <v>42200</v>
      </c>
      <c r="O1681">
        <v>39800</v>
      </c>
      <c r="P1681">
        <v>42800</v>
      </c>
      <c r="Q1681">
        <v>37300</v>
      </c>
      <c r="R1681">
        <v>37800</v>
      </c>
      <c r="S1681">
        <v>38200</v>
      </c>
      <c r="T1681">
        <v>39800</v>
      </c>
      <c r="U1681">
        <v>41500</v>
      </c>
      <c r="V1681">
        <v>42500</v>
      </c>
      <c r="W1681">
        <v>43400</v>
      </c>
      <c r="X1681">
        <v>46600</v>
      </c>
    </row>
    <row r="1682" spans="1:24">
      <c r="A1682" t="str">
        <f t="shared" si="162"/>
        <v>10-2025</v>
      </c>
      <c r="B1682" s="265">
        <v>45947</v>
      </c>
      <c r="C1682">
        <v>42100</v>
      </c>
      <c r="D1682">
        <v>43500</v>
      </c>
      <c r="E1682">
        <v>40900</v>
      </c>
      <c r="F1682">
        <v>37700</v>
      </c>
      <c r="G1682">
        <v>43800</v>
      </c>
      <c r="H1682" t="s">
        <v>25</v>
      </c>
      <c r="I1682">
        <v>39700</v>
      </c>
      <c r="J1682">
        <v>40300</v>
      </c>
      <c r="K1682">
        <v>42300</v>
      </c>
      <c r="L1682" t="s">
        <v>25</v>
      </c>
      <c r="M1682">
        <v>43200</v>
      </c>
      <c r="N1682">
        <v>42200</v>
      </c>
      <c r="O1682">
        <v>39900</v>
      </c>
      <c r="P1682">
        <v>42800</v>
      </c>
      <c r="Q1682">
        <v>37200</v>
      </c>
      <c r="R1682">
        <v>37800</v>
      </c>
      <c r="S1682">
        <v>38200</v>
      </c>
      <c r="T1682">
        <v>39800</v>
      </c>
      <c r="U1682">
        <v>41500</v>
      </c>
      <c r="V1682">
        <v>42500</v>
      </c>
      <c r="W1682">
        <v>43300</v>
      </c>
      <c r="X1682">
        <v>46500</v>
      </c>
    </row>
    <row r="1683" spans="1:24">
      <c r="A1683" t="str">
        <f t="shared" si="162"/>
        <v>10-2025</v>
      </c>
      <c r="B1683" s="265">
        <v>45948</v>
      </c>
      <c r="C1683">
        <v>42100</v>
      </c>
      <c r="D1683">
        <v>43500</v>
      </c>
      <c r="E1683">
        <v>40700</v>
      </c>
      <c r="F1683">
        <v>37700</v>
      </c>
      <c r="G1683">
        <v>43800</v>
      </c>
      <c r="H1683" t="s">
        <v>25</v>
      </c>
      <c r="I1683">
        <v>39700</v>
      </c>
      <c r="J1683">
        <v>40300</v>
      </c>
      <c r="K1683">
        <v>42300</v>
      </c>
      <c r="L1683" t="s">
        <v>25</v>
      </c>
      <c r="M1683">
        <v>43200</v>
      </c>
      <c r="N1683">
        <v>42200</v>
      </c>
      <c r="O1683">
        <v>39800</v>
      </c>
      <c r="P1683">
        <v>42800</v>
      </c>
      <c r="Q1683">
        <v>37200</v>
      </c>
      <c r="R1683">
        <v>37800</v>
      </c>
      <c r="S1683">
        <v>38000</v>
      </c>
      <c r="T1683">
        <v>39800</v>
      </c>
      <c r="U1683">
        <v>41000</v>
      </c>
      <c r="V1683">
        <v>42500</v>
      </c>
      <c r="W1683">
        <v>43300</v>
      </c>
      <c r="X1683">
        <v>46500</v>
      </c>
    </row>
    <row r="1684" spans="1:24">
      <c r="A1684" t="str">
        <f t="shared" si="162"/>
        <v>10-2025</v>
      </c>
      <c r="B1684" s="265">
        <v>45949</v>
      </c>
      <c r="C1684" t="s">
        <v>24</v>
      </c>
      <c r="D1684" t="s">
        <v>24</v>
      </c>
      <c r="E1684" t="s">
        <v>24</v>
      </c>
      <c r="F1684" t="s">
        <v>24</v>
      </c>
      <c r="G1684" t="s">
        <v>24</v>
      </c>
      <c r="H1684" t="s">
        <v>24</v>
      </c>
      <c r="I1684" t="s">
        <v>24</v>
      </c>
      <c r="J1684" t="s">
        <v>24</v>
      </c>
      <c r="K1684" t="s">
        <v>24</v>
      </c>
      <c r="L1684" t="s">
        <v>24</v>
      </c>
      <c r="M1684" t="s">
        <v>24</v>
      </c>
      <c r="N1684" t="s">
        <v>24</v>
      </c>
      <c r="O1684" t="s">
        <v>24</v>
      </c>
      <c r="P1684" t="s">
        <v>24</v>
      </c>
      <c r="Q1684" t="s">
        <v>24</v>
      </c>
      <c r="R1684" t="s">
        <v>24</v>
      </c>
      <c r="S1684" t="s">
        <v>24</v>
      </c>
      <c r="T1684" t="s">
        <v>24</v>
      </c>
      <c r="U1684" t="s">
        <v>24</v>
      </c>
      <c r="V1684" t="s">
        <v>24</v>
      </c>
      <c r="W1684" t="s">
        <v>24</v>
      </c>
      <c r="X1684" t="s">
        <v>24</v>
      </c>
    </row>
    <row r="1685" spans="1:24">
      <c r="A1685" t="str">
        <f t="shared" si="162"/>
        <v>10-2025</v>
      </c>
      <c r="B1685" s="265">
        <v>45950</v>
      </c>
      <c r="C1685" t="s">
        <v>24</v>
      </c>
      <c r="D1685" t="s">
        <v>24</v>
      </c>
      <c r="E1685" t="s">
        <v>24</v>
      </c>
      <c r="F1685" t="s">
        <v>24</v>
      </c>
      <c r="G1685" t="s">
        <v>24</v>
      </c>
      <c r="H1685" t="s">
        <v>24</v>
      </c>
      <c r="I1685" t="s">
        <v>24</v>
      </c>
      <c r="J1685" t="s">
        <v>24</v>
      </c>
      <c r="K1685" t="s">
        <v>24</v>
      </c>
      <c r="L1685" t="s">
        <v>24</v>
      </c>
      <c r="M1685" t="s">
        <v>24</v>
      </c>
      <c r="N1685" t="s">
        <v>24</v>
      </c>
      <c r="O1685" t="s">
        <v>24</v>
      </c>
      <c r="P1685" t="s">
        <v>24</v>
      </c>
      <c r="Q1685" t="s">
        <v>24</v>
      </c>
      <c r="R1685" t="s">
        <v>24</v>
      </c>
      <c r="S1685" t="s">
        <v>24</v>
      </c>
      <c r="T1685" t="s">
        <v>24</v>
      </c>
      <c r="U1685" t="s">
        <v>24</v>
      </c>
      <c r="V1685" t="s">
        <v>24</v>
      </c>
      <c r="W1685" t="s">
        <v>24</v>
      </c>
      <c r="X1685" t="s">
        <v>24</v>
      </c>
    </row>
    <row r="1686" spans="1:24">
      <c r="A1686" t="str">
        <f t="shared" ref="A1686:A1714" si="168">TEXT(B1686,"mm-YYYY")</f>
        <v>10-2025</v>
      </c>
      <c r="B1686" s="265">
        <v>45951</v>
      </c>
      <c r="C1686" t="s">
        <v>24</v>
      </c>
      <c r="D1686" t="s">
        <v>24</v>
      </c>
      <c r="E1686" t="s">
        <v>24</v>
      </c>
      <c r="F1686" t="s">
        <v>24</v>
      </c>
      <c r="G1686" t="s">
        <v>24</v>
      </c>
      <c r="H1686" t="s">
        <v>24</v>
      </c>
      <c r="I1686" t="s">
        <v>24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24</v>
      </c>
      <c r="Q1686" t="s">
        <v>24</v>
      </c>
      <c r="R1686" t="s">
        <v>24</v>
      </c>
      <c r="S1686" t="s">
        <v>24</v>
      </c>
      <c r="T1686" t="s">
        <v>24</v>
      </c>
      <c r="U1686" t="s">
        <v>24</v>
      </c>
      <c r="V1686" t="s">
        <v>24</v>
      </c>
      <c r="W1686" t="s">
        <v>24</v>
      </c>
      <c r="X1686" t="s">
        <v>24</v>
      </c>
    </row>
    <row r="1687" spans="1:24">
      <c r="A1687" t="str">
        <f t="shared" si="168"/>
        <v>10-2025</v>
      </c>
      <c r="B1687" s="265">
        <v>45952</v>
      </c>
      <c r="C1687" t="s">
        <v>24</v>
      </c>
      <c r="D1687" t="s">
        <v>24</v>
      </c>
      <c r="E1687" t="s">
        <v>24</v>
      </c>
      <c r="F1687" t="s">
        <v>24</v>
      </c>
      <c r="G1687" t="s">
        <v>24</v>
      </c>
      <c r="H1687" t="s">
        <v>24</v>
      </c>
      <c r="I1687" t="s">
        <v>24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24</v>
      </c>
      <c r="Q1687" t="s">
        <v>24</v>
      </c>
      <c r="R1687" t="s">
        <v>24</v>
      </c>
      <c r="S1687" t="s">
        <v>24</v>
      </c>
      <c r="T1687" t="s">
        <v>24</v>
      </c>
      <c r="U1687" t="s">
        <v>24</v>
      </c>
      <c r="V1687" t="s">
        <v>24</v>
      </c>
      <c r="W1687" t="s">
        <v>24</v>
      </c>
      <c r="X1687" t="s">
        <v>24</v>
      </c>
    </row>
    <row r="1688" spans="1:24">
      <c r="A1688" t="str">
        <f t="shared" si="168"/>
        <v>10-2025</v>
      </c>
      <c r="B1688" s="265">
        <v>45953</v>
      </c>
      <c r="C1688" t="s">
        <v>25</v>
      </c>
      <c r="D1688">
        <v>43500</v>
      </c>
      <c r="E1688">
        <v>40300</v>
      </c>
      <c r="F1688">
        <v>37500</v>
      </c>
      <c r="G1688">
        <v>43800</v>
      </c>
      <c r="H1688" t="s">
        <v>25</v>
      </c>
      <c r="I1688">
        <v>39500</v>
      </c>
      <c r="J1688">
        <v>40100</v>
      </c>
      <c r="K1688">
        <v>42300</v>
      </c>
      <c r="L1688" t="s">
        <v>25</v>
      </c>
      <c r="M1688">
        <v>42900</v>
      </c>
      <c r="N1688">
        <v>41800</v>
      </c>
      <c r="O1688">
        <v>39200</v>
      </c>
      <c r="P1688">
        <v>42800</v>
      </c>
      <c r="Q1688">
        <v>36800</v>
      </c>
      <c r="R1688">
        <v>37500</v>
      </c>
      <c r="S1688">
        <v>37400</v>
      </c>
      <c r="T1688">
        <v>39600</v>
      </c>
      <c r="U1688">
        <v>40900</v>
      </c>
      <c r="V1688">
        <v>42500</v>
      </c>
      <c r="W1688">
        <v>43300</v>
      </c>
      <c r="X1688">
        <v>46500</v>
      </c>
    </row>
    <row r="1689" spans="1:24">
      <c r="A1689" t="str">
        <f t="shared" si="168"/>
        <v>10-2025</v>
      </c>
      <c r="B1689" s="93">
        <v>45954</v>
      </c>
      <c r="C1689" s="90">
        <v>41900</v>
      </c>
      <c r="D1689" s="90">
        <v>43300</v>
      </c>
      <c r="E1689" s="90">
        <v>40100</v>
      </c>
      <c r="F1689" s="90">
        <v>37400</v>
      </c>
      <c r="G1689" s="90">
        <v>43600</v>
      </c>
      <c r="H1689" s="91" t="s">
        <v>25</v>
      </c>
      <c r="I1689" s="90">
        <v>39300</v>
      </c>
      <c r="J1689" s="90">
        <v>40100</v>
      </c>
      <c r="K1689" s="90">
        <v>42000</v>
      </c>
      <c r="L1689" s="91" t="s">
        <v>25</v>
      </c>
      <c r="M1689" s="90">
        <v>42700</v>
      </c>
      <c r="N1689" s="90">
        <v>41500</v>
      </c>
      <c r="O1689" s="90">
        <v>39100</v>
      </c>
      <c r="P1689" s="90">
        <v>42300</v>
      </c>
      <c r="Q1689" s="90">
        <v>37000</v>
      </c>
      <c r="R1689" s="90">
        <v>37400</v>
      </c>
      <c r="S1689" s="90">
        <v>37200</v>
      </c>
      <c r="T1689" s="90">
        <v>39500</v>
      </c>
      <c r="U1689" s="90">
        <v>40900</v>
      </c>
      <c r="V1689" s="90">
        <v>42500</v>
      </c>
      <c r="W1689" s="90">
        <v>43200</v>
      </c>
      <c r="X1689" s="90">
        <v>46500</v>
      </c>
    </row>
    <row r="1690" spans="1:24">
      <c r="A1690" t="str">
        <f t="shared" si="168"/>
        <v>10-2025</v>
      </c>
      <c r="B1690" s="93">
        <v>45955</v>
      </c>
      <c r="C1690" s="90">
        <v>41900</v>
      </c>
      <c r="D1690" s="90">
        <v>43000</v>
      </c>
      <c r="E1690" s="90">
        <v>40200</v>
      </c>
      <c r="F1690" s="90">
        <v>37500</v>
      </c>
      <c r="G1690" s="90">
        <v>43600</v>
      </c>
      <c r="H1690" s="91" t="s">
        <v>25</v>
      </c>
      <c r="I1690" s="90">
        <v>39000</v>
      </c>
      <c r="J1690" s="90">
        <v>40300</v>
      </c>
      <c r="K1690" s="90">
        <v>41800</v>
      </c>
      <c r="L1690" s="91" t="s">
        <v>25</v>
      </c>
      <c r="M1690" s="90">
        <v>42700</v>
      </c>
      <c r="N1690" s="90">
        <v>41300</v>
      </c>
      <c r="O1690" s="90">
        <v>39400</v>
      </c>
      <c r="P1690" s="90">
        <v>42300</v>
      </c>
      <c r="Q1690" s="90">
        <v>37000</v>
      </c>
      <c r="R1690" s="90">
        <v>37400</v>
      </c>
      <c r="S1690" s="90">
        <v>37200</v>
      </c>
      <c r="T1690" s="90">
        <v>39600</v>
      </c>
      <c r="U1690" s="90">
        <v>40900</v>
      </c>
      <c r="V1690" s="90">
        <v>43000</v>
      </c>
      <c r="W1690" s="90">
        <v>43100</v>
      </c>
      <c r="X1690" s="90">
        <v>46500</v>
      </c>
    </row>
    <row r="1691" spans="1:24">
      <c r="A1691" t="str">
        <f t="shared" si="168"/>
        <v>10-2025</v>
      </c>
      <c r="B1691" s="265">
        <v>45956</v>
      </c>
      <c r="C1691" t="s">
        <v>24</v>
      </c>
      <c r="D1691" t="s">
        <v>24</v>
      </c>
      <c r="E1691" t="s">
        <v>24</v>
      </c>
      <c r="F1691" t="s">
        <v>24</v>
      </c>
      <c r="G1691" t="s">
        <v>24</v>
      </c>
      <c r="H1691" t="s">
        <v>24</v>
      </c>
      <c r="I1691" t="s">
        <v>24</v>
      </c>
      <c r="J1691" t="s">
        <v>24</v>
      </c>
      <c r="K1691" t="s">
        <v>24</v>
      </c>
      <c r="L1691" t="s">
        <v>24</v>
      </c>
      <c r="M1691" t="s">
        <v>24</v>
      </c>
      <c r="N1691" t="s">
        <v>24</v>
      </c>
      <c r="O1691" t="s">
        <v>24</v>
      </c>
      <c r="P1691" t="s">
        <v>24</v>
      </c>
      <c r="Q1691" t="s">
        <v>24</v>
      </c>
      <c r="R1691" t="s">
        <v>24</v>
      </c>
      <c r="S1691" t="s">
        <v>24</v>
      </c>
      <c r="T1691" t="s">
        <v>24</v>
      </c>
      <c r="U1691" t="s">
        <v>24</v>
      </c>
      <c r="V1691" t="s">
        <v>24</v>
      </c>
      <c r="W1691" t="s">
        <v>24</v>
      </c>
      <c r="X1691" t="s">
        <v>24</v>
      </c>
    </row>
    <row r="1692" spans="1:24">
      <c r="A1692" t="str">
        <f t="shared" si="168"/>
        <v>10-2025</v>
      </c>
      <c r="B1692" s="265">
        <v>45957</v>
      </c>
      <c r="C1692">
        <v>41900</v>
      </c>
      <c r="D1692">
        <v>42700</v>
      </c>
      <c r="E1692">
        <v>40300</v>
      </c>
      <c r="F1692">
        <v>37400</v>
      </c>
      <c r="G1692">
        <v>43600</v>
      </c>
      <c r="H1692" t="s">
        <v>25</v>
      </c>
      <c r="I1692">
        <v>38800</v>
      </c>
      <c r="J1692">
        <v>40100</v>
      </c>
      <c r="K1692">
        <v>42000</v>
      </c>
      <c r="L1692" t="s">
        <v>25</v>
      </c>
      <c r="M1692">
        <v>42700</v>
      </c>
      <c r="N1692">
        <v>41300</v>
      </c>
      <c r="O1692">
        <v>39400</v>
      </c>
      <c r="P1692">
        <v>42300</v>
      </c>
      <c r="Q1692">
        <v>36800</v>
      </c>
      <c r="R1692">
        <v>37300</v>
      </c>
      <c r="S1692">
        <v>37200</v>
      </c>
      <c r="T1692">
        <v>39500</v>
      </c>
      <c r="U1692">
        <v>40800</v>
      </c>
      <c r="V1692">
        <v>43000</v>
      </c>
      <c r="W1692">
        <v>43000</v>
      </c>
      <c r="X1692">
        <v>46000</v>
      </c>
    </row>
    <row r="1693" spans="1:24">
      <c r="A1693" t="str">
        <f t="shared" si="168"/>
        <v>10-2025</v>
      </c>
      <c r="B1693" s="265">
        <v>45958</v>
      </c>
      <c r="C1693">
        <v>41900</v>
      </c>
      <c r="D1693">
        <v>42700</v>
      </c>
      <c r="E1693">
        <v>40200</v>
      </c>
      <c r="F1693">
        <v>37300</v>
      </c>
      <c r="G1693">
        <v>43600</v>
      </c>
      <c r="H1693" t="s">
        <v>25</v>
      </c>
      <c r="I1693">
        <v>38800</v>
      </c>
      <c r="J1693">
        <v>39900</v>
      </c>
      <c r="K1693">
        <v>42000</v>
      </c>
      <c r="L1693" t="s">
        <v>25</v>
      </c>
      <c r="M1693">
        <v>42500</v>
      </c>
      <c r="N1693">
        <v>41300</v>
      </c>
      <c r="O1693">
        <v>39300</v>
      </c>
      <c r="P1693">
        <v>42200</v>
      </c>
      <c r="Q1693">
        <v>36700</v>
      </c>
      <c r="R1693">
        <v>37200</v>
      </c>
      <c r="S1693">
        <v>37200</v>
      </c>
      <c r="T1693">
        <v>39400</v>
      </c>
      <c r="U1693">
        <v>40800</v>
      </c>
      <c r="V1693">
        <v>43000</v>
      </c>
      <c r="W1693">
        <v>42500</v>
      </c>
      <c r="X1693">
        <v>45200</v>
      </c>
    </row>
    <row r="1694" spans="1:24">
      <c r="A1694" t="str">
        <f t="shared" si="168"/>
        <v>10-2025</v>
      </c>
      <c r="B1694" s="265">
        <v>45959</v>
      </c>
      <c r="C1694">
        <v>42000</v>
      </c>
      <c r="D1694">
        <v>42700</v>
      </c>
      <c r="E1694">
        <v>40100</v>
      </c>
      <c r="F1694">
        <v>37600</v>
      </c>
      <c r="G1694">
        <v>43600</v>
      </c>
      <c r="H1694" t="s">
        <v>25</v>
      </c>
      <c r="I1694">
        <v>38800</v>
      </c>
      <c r="J1694">
        <v>40100</v>
      </c>
      <c r="K1694">
        <v>42100</v>
      </c>
      <c r="L1694" t="s">
        <v>25</v>
      </c>
      <c r="M1694">
        <v>42600</v>
      </c>
      <c r="N1694">
        <v>41300</v>
      </c>
      <c r="O1694">
        <v>39800</v>
      </c>
      <c r="P1694">
        <v>42300</v>
      </c>
      <c r="Q1694">
        <v>37100</v>
      </c>
      <c r="R1694">
        <v>37400</v>
      </c>
      <c r="S1694">
        <v>37300</v>
      </c>
      <c r="T1694">
        <v>39700</v>
      </c>
      <c r="U1694">
        <v>40800</v>
      </c>
      <c r="V1694">
        <v>42500</v>
      </c>
      <c r="W1694">
        <v>42500</v>
      </c>
      <c r="X1694">
        <v>45200</v>
      </c>
    </row>
    <row r="1695" spans="1:24">
      <c r="A1695" t="str">
        <f t="shared" si="168"/>
        <v>10-2025</v>
      </c>
      <c r="B1695" s="265">
        <v>45960</v>
      </c>
      <c r="C1695">
        <v>42000</v>
      </c>
      <c r="D1695">
        <v>43000</v>
      </c>
      <c r="E1695">
        <v>40600</v>
      </c>
      <c r="F1695">
        <v>37700</v>
      </c>
      <c r="G1695">
        <v>43600</v>
      </c>
      <c r="H1695" t="s">
        <v>25</v>
      </c>
      <c r="I1695">
        <v>39000</v>
      </c>
      <c r="J1695">
        <v>40300</v>
      </c>
      <c r="K1695">
        <v>42400</v>
      </c>
      <c r="L1695" t="s">
        <v>25</v>
      </c>
      <c r="M1695">
        <v>42900</v>
      </c>
      <c r="N1695">
        <v>41800</v>
      </c>
      <c r="O1695">
        <v>40200</v>
      </c>
      <c r="P1695">
        <v>42300</v>
      </c>
      <c r="Q1695">
        <v>37500</v>
      </c>
      <c r="R1695">
        <v>37500</v>
      </c>
      <c r="S1695">
        <v>37500</v>
      </c>
      <c r="T1695">
        <v>39800</v>
      </c>
      <c r="U1695">
        <v>40800</v>
      </c>
      <c r="V1695">
        <v>42500</v>
      </c>
      <c r="W1695">
        <v>42500</v>
      </c>
      <c r="X1695">
        <v>45200</v>
      </c>
    </row>
    <row r="1696" spans="1:24">
      <c r="A1696" t="str">
        <f t="shared" si="168"/>
        <v>10-2025</v>
      </c>
      <c r="B1696" s="265">
        <v>45961</v>
      </c>
      <c r="C1696">
        <v>42300</v>
      </c>
      <c r="D1696">
        <v>43200</v>
      </c>
      <c r="E1696">
        <v>41500</v>
      </c>
      <c r="F1696">
        <v>38000</v>
      </c>
      <c r="G1696">
        <v>43700</v>
      </c>
      <c r="H1696" t="s">
        <v>25</v>
      </c>
      <c r="I1696">
        <v>39200</v>
      </c>
      <c r="J1696">
        <v>40700</v>
      </c>
      <c r="K1696">
        <v>42900</v>
      </c>
      <c r="L1696" t="s">
        <v>25</v>
      </c>
      <c r="M1696">
        <v>43000</v>
      </c>
      <c r="N1696">
        <v>42300</v>
      </c>
      <c r="O1696">
        <v>40800</v>
      </c>
      <c r="P1696">
        <v>42600</v>
      </c>
      <c r="Q1696">
        <v>38300</v>
      </c>
      <c r="R1696">
        <v>38200</v>
      </c>
      <c r="S1696">
        <v>38400</v>
      </c>
      <c r="T1696">
        <v>40100</v>
      </c>
      <c r="U1696">
        <v>41600</v>
      </c>
      <c r="V1696">
        <v>42500</v>
      </c>
      <c r="W1696">
        <v>42500</v>
      </c>
      <c r="X1696">
        <v>45200</v>
      </c>
    </row>
    <row r="1697" spans="1:24">
      <c r="A1697" t="str">
        <f t="shared" si="168"/>
        <v>11-2025</v>
      </c>
      <c r="B1697" s="265">
        <v>45962</v>
      </c>
      <c r="C1697">
        <v>42300</v>
      </c>
      <c r="D1697">
        <v>43300</v>
      </c>
      <c r="E1697">
        <v>41500</v>
      </c>
      <c r="F1697">
        <v>38000</v>
      </c>
      <c r="G1697">
        <v>43700</v>
      </c>
      <c r="H1697" t="s">
        <v>25</v>
      </c>
      <c r="I1697">
        <v>39500</v>
      </c>
      <c r="J1697">
        <v>40900</v>
      </c>
      <c r="K1697">
        <v>42900</v>
      </c>
      <c r="L1697" t="s">
        <v>25</v>
      </c>
      <c r="M1697">
        <v>43300</v>
      </c>
      <c r="N1697">
        <v>42600</v>
      </c>
      <c r="O1697">
        <v>40900</v>
      </c>
      <c r="P1697">
        <v>42700</v>
      </c>
      <c r="Q1697">
        <v>38500</v>
      </c>
      <c r="R1697">
        <v>38500</v>
      </c>
      <c r="S1697">
        <v>38400</v>
      </c>
      <c r="T1697">
        <v>40100</v>
      </c>
      <c r="U1697">
        <v>41800</v>
      </c>
      <c r="V1697">
        <v>42500</v>
      </c>
      <c r="W1697">
        <v>42500</v>
      </c>
      <c r="X1697">
        <v>45200</v>
      </c>
    </row>
    <row r="1698" spans="1:24">
      <c r="A1698" t="str">
        <f t="shared" si="168"/>
        <v>11-2025</v>
      </c>
      <c r="B1698" s="265">
        <v>45963</v>
      </c>
      <c r="C1698" t="s">
        <v>24</v>
      </c>
      <c r="D1698" t="s">
        <v>24</v>
      </c>
      <c r="E1698" t="s">
        <v>24</v>
      </c>
      <c r="F1698" t="s">
        <v>24</v>
      </c>
      <c r="G1698" t="s">
        <v>24</v>
      </c>
      <c r="H1698" t="s">
        <v>24</v>
      </c>
      <c r="I1698" t="s">
        <v>24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24</v>
      </c>
      <c r="P1698" t="s">
        <v>24</v>
      </c>
      <c r="Q1698" t="s">
        <v>24</v>
      </c>
      <c r="R1698" t="s">
        <v>24</v>
      </c>
      <c r="S1698" t="s">
        <v>24</v>
      </c>
      <c r="T1698" t="s">
        <v>24</v>
      </c>
      <c r="U1698" t="s">
        <v>24</v>
      </c>
      <c r="V1698" t="s">
        <v>24</v>
      </c>
      <c r="W1698" t="s">
        <v>24</v>
      </c>
      <c r="X1698" t="s">
        <v>24</v>
      </c>
    </row>
    <row r="1699" spans="1:24">
      <c r="A1699" t="str">
        <f t="shared" si="168"/>
        <v>11-2025</v>
      </c>
      <c r="B1699" s="265">
        <v>45964</v>
      </c>
      <c r="C1699">
        <v>42300</v>
      </c>
      <c r="D1699">
        <v>43300</v>
      </c>
      <c r="E1699">
        <v>41200</v>
      </c>
      <c r="F1699">
        <v>37800</v>
      </c>
      <c r="G1699">
        <v>43700</v>
      </c>
      <c r="H1699" t="s">
        <v>25</v>
      </c>
      <c r="I1699">
        <v>39500</v>
      </c>
      <c r="J1699">
        <v>40700</v>
      </c>
      <c r="K1699">
        <v>42600</v>
      </c>
      <c r="L1699" t="s">
        <v>25</v>
      </c>
      <c r="M1699">
        <v>43100</v>
      </c>
      <c r="N1699">
        <v>42700</v>
      </c>
      <c r="O1699">
        <v>40500</v>
      </c>
      <c r="P1699">
        <v>42700</v>
      </c>
      <c r="Q1699">
        <v>38000</v>
      </c>
      <c r="R1699">
        <v>38200</v>
      </c>
      <c r="S1699">
        <v>38200</v>
      </c>
      <c r="T1699">
        <v>39900</v>
      </c>
      <c r="U1699">
        <v>41500</v>
      </c>
      <c r="V1699">
        <v>42500</v>
      </c>
      <c r="W1699">
        <v>42500</v>
      </c>
      <c r="X1699">
        <v>45200</v>
      </c>
    </row>
    <row r="1700" spans="1:24">
      <c r="A1700" t="str">
        <f t="shared" si="168"/>
        <v>11-2025</v>
      </c>
      <c r="B1700" s="265">
        <v>45965</v>
      </c>
      <c r="C1700">
        <v>42300</v>
      </c>
      <c r="D1700">
        <v>43300</v>
      </c>
      <c r="E1700">
        <v>41400</v>
      </c>
      <c r="F1700">
        <v>38000</v>
      </c>
      <c r="G1700">
        <v>43700</v>
      </c>
      <c r="H1700" t="s">
        <v>25</v>
      </c>
      <c r="I1700">
        <v>39500</v>
      </c>
      <c r="J1700">
        <v>40800</v>
      </c>
      <c r="K1700">
        <v>42500</v>
      </c>
      <c r="L1700" t="s">
        <v>25</v>
      </c>
      <c r="M1700">
        <v>43300</v>
      </c>
      <c r="N1700">
        <v>42900</v>
      </c>
      <c r="O1700">
        <v>40600</v>
      </c>
      <c r="P1700">
        <v>42700</v>
      </c>
      <c r="Q1700">
        <v>37800</v>
      </c>
      <c r="R1700">
        <v>38200</v>
      </c>
      <c r="S1700">
        <v>38200</v>
      </c>
      <c r="T1700">
        <v>40100</v>
      </c>
      <c r="U1700">
        <v>41500</v>
      </c>
      <c r="V1700">
        <v>42500</v>
      </c>
      <c r="W1700">
        <v>42600</v>
      </c>
      <c r="X1700">
        <v>45200</v>
      </c>
    </row>
    <row r="1701" spans="1:24">
      <c r="A1701" t="str">
        <f t="shared" si="168"/>
        <v>11-2025</v>
      </c>
      <c r="B1701" s="265">
        <v>45966</v>
      </c>
      <c r="C1701">
        <v>42300</v>
      </c>
      <c r="D1701">
        <v>43200</v>
      </c>
      <c r="E1701">
        <v>41400</v>
      </c>
      <c r="F1701">
        <v>37800</v>
      </c>
      <c r="G1701">
        <v>43700</v>
      </c>
      <c r="H1701" t="s">
        <v>25</v>
      </c>
      <c r="I1701">
        <v>39500</v>
      </c>
      <c r="J1701">
        <v>40700</v>
      </c>
      <c r="K1701">
        <v>42500</v>
      </c>
      <c r="L1701" t="s">
        <v>25</v>
      </c>
      <c r="M1701">
        <v>43300</v>
      </c>
      <c r="N1701">
        <v>43000</v>
      </c>
      <c r="O1701">
        <v>40700</v>
      </c>
      <c r="P1701">
        <v>42700</v>
      </c>
      <c r="Q1701">
        <v>37600</v>
      </c>
      <c r="R1701">
        <v>38000</v>
      </c>
      <c r="S1701">
        <v>38200</v>
      </c>
      <c r="T1701">
        <v>39900</v>
      </c>
      <c r="U1701">
        <v>41400</v>
      </c>
      <c r="V1701">
        <v>42500</v>
      </c>
      <c r="W1701">
        <v>42600</v>
      </c>
      <c r="X1701">
        <v>45200</v>
      </c>
    </row>
    <row r="1702" spans="1:24">
      <c r="A1702" t="str">
        <f t="shared" si="168"/>
        <v>11-2025</v>
      </c>
      <c r="B1702" s="265">
        <v>45967</v>
      </c>
      <c r="C1702">
        <v>42200</v>
      </c>
      <c r="D1702">
        <v>43000</v>
      </c>
      <c r="E1702">
        <v>41400</v>
      </c>
      <c r="F1702">
        <v>37800</v>
      </c>
      <c r="G1702">
        <v>43300</v>
      </c>
      <c r="H1702" t="s">
        <v>25</v>
      </c>
      <c r="I1702">
        <v>39500</v>
      </c>
      <c r="J1702">
        <v>40800</v>
      </c>
      <c r="K1702">
        <v>42500</v>
      </c>
      <c r="L1702" t="s">
        <v>25</v>
      </c>
      <c r="M1702">
        <v>43200</v>
      </c>
      <c r="N1702">
        <v>43000</v>
      </c>
      <c r="O1702">
        <v>40700</v>
      </c>
      <c r="P1702">
        <v>42700</v>
      </c>
      <c r="Q1702">
        <v>37400</v>
      </c>
      <c r="R1702">
        <v>37800</v>
      </c>
      <c r="S1702">
        <v>38200</v>
      </c>
      <c r="T1702">
        <v>39900</v>
      </c>
      <c r="U1702">
        <v>41300</v>
      </c>
      <c r="V1702">
        <v>42500</v>
      </c>
      <c r="W1702">
        <v>42600</v>
      </c>
      <c r="X1702">
        <v>45200</v>
      </c>
    </row>
    <row r="1703" spans="1:24">
      <c r="A1703" t="str">
        <f t="shared" si="168"/>
        <v>11-2025</v>
      </c>
      <c r="B1703" s="265">
        <v>45968</v>
      </c>
      <c r="C1703">
        <v>42000</v>
      </c>
      <c r="D1703">
        <v>43000</v>
      </c>
      <c r="E1703">
        <v>41300</v>
      </c>
      <c r="F1703">
        <v>37800</v>
      </c>
      <c r="G1703">
        <v>43300</v>
      </c>
      <c r="H1703" t="s">
        <v>25</v>
      </c>
      <c r="I1703">
        <v>39700</v>
      </c>
      <c r="J1703">
        <v>40700</v>
      </c>
      <c r="K1703">
        <v>42200</v>
      </c>
      <c r="L1703" t="s">
        <v>25</v>
      </c>
      <c r="M1703">
        <v>43200</v>
      </c>
      <c r="N1703">
        <v>43000</v>
      </c>
      <c r="O1703">
        <v>40500</v>
      </c>
      <c r="P1703">
        <v>42600</v>
      </c>
      <c r="Q1703">
        <v>37300</v>
      </c>
      <c r="R1703">
        <v>37600</v>
      </c>
      <c r="S1703">
        <v>38000</v>
      </c>
      <c r="T1703">
        <v>39900</v>
      </c>
      <c r="U1703">
        <v>41200</v>
      </c>
      <c r="V1703">
        <v>42500</v>
      </c>
      <c r="W1703">
        <v>42200</v>
      </c>
      <c r="X1703">
        <v>45100</v>
      </c>
    </row>
    <row r="1704" spans="1:24">
      <c r="A1704" t="str">
        <f t="shared" si="168"/>
        <v>11-2025</v>
      </c>
      <c r="B1704" s="265">
        <v>45969</v>
      </c>
      <c r="C1704">
        <v>42000</v>
      </c>
      <c r="D1704">
        <v>43000</v>
      </c>
      <c r="E1704">
        <v>41200</v>
      </c>
      <c r="F1704">
        <v>37700</v>
      </c>
      <c r="G1704">
        <v>43000</v>
      </c>
      <c r="H1704" t="s">
        <v>25</v>
      </c>
      <c r="I1704">
        <v>39700</v>
      </c>
      <c r="J1704">
        <v>40500</v>
      </c>
      <c r="K1704">
        <v>42200</v>
      </c>
      <c r="L1704" t="s">
        <v>25</v>
      </c>
      <c r="M1704">
        <v>43100</v>
      </c>
      <c r="N1704">
        <v>43000</v>
      </c>
      <c r="O1704">
        <v>40400</v>
      </c>
      <c r="P1704">
        <v>42500</v>
      </c>
      <c r="Q1704">
        <v>37200</v>
      </c>
      <c r="R1704">
        <v>37600</v>
      </c>
      <c r="S1704">
        <v>38000</v>
      </c>
      <c r="T1704">
        <v>39800</v>
      </c>
      <c r="U1704">
        <v>41200</v>
      </c>
      <c r="V1704">
        <v>42500</v>
      </c>
      <c r="W1704">
        <v>42200</v>
      </c>
      <c r="X1704">
        <v>45100</v>
      </c>
    </row>
    <row r="1705" spans="1:24">
      <c r="A1705" t="str">
        <f t="shared" si="168"/>
        <v>11-2025</v>
      </c>
      <c r="B1705" s="265">
        <v>45970</v>
      </c>
      <c r="C1705" t="s">
        <v>24</v>
      </c>
      <c r="D1705" t="s">
        <v>24</v>
      </c>
      <c r="E1705" t="s">
        <v>24</v>
      </c>
      <c r="F1705" t="s">
        <v>24</v>
      </c>
      <c r="G1705" t="s">
        <v>24</v>
      </c>
      <c r="H1705" t="s">
        <v>24</v>
      </c>
      <c r="I1705" t="s">
        <v>24</v>
      </c>
      <c r="J1705" t="s">
        <v>24</v>
      </c>
      <c r="K1705" t="s">
        <v>24</v>
      </c>
      <c r="L1705" t="s">
        <v>24</v>
      </c>
      <c r="M1705" t="s">
        <v>24</v>
      </c>
      <c r="N1705" t="s">
        <v>24</v>
      </c>
      <c r="O1705" t="s">
        <v>24</v>
      </c>
      <c r="P1705" t="s">
        <v>24</v>
      </c>
      <c r="Q1705" t="s">
        <v>24</v>
      </c>
      <c r="R1705" t="s">
        <v>24</v>
      </c>
      <c r="S1705" t="s">
        <v>24</v>
      </c>
      <c r="T1705" t="s">
        <v>24</v>
      </c>
      <c r="U1705" t="s">
        <v>24</v>
      </c>
      <c r="V1705" t="s">
        <v>24</v>
      </c>
      <c r="W1705" t="s">
        <v>24</v>
      </c>
      <c r="X1705" t="s">
        <v>24</v>
      </c>
    </row>
    <row r="1706" spans="1:24">
      <c r="A1706" t="str">
        <f t="shared" si="168"/>
        <v>11-2025</v>
      </c>
      <c r="B1706" s="265">
        <v>45971</v>
      </c>
      <c r="C1706">
        <v>41900</v>
      </c>
      <c r="D1706">
        <v>43000</v>
      </c>
      <c r="E1706">
        <v>41000</v>
      </c>
      <c r="F1706">
        <v>37800</v>
      </c>
      <c r="G1706">
        <v>43000</v>
      </c>
      <c r="H1706" t="s">
        <v>25</v>
      </c>
      <c r="I1706">
        <v>39500</v>
      </c>
      <c r="J1706">
        <v>40500</v>
      </c>
      <c r="K1706">
        <v>42200</v>
      </c>
      <c r="L1706" t="s">
        <v>25</v>
      </c>
      <c r="M1706">
        <v>43100</v>
      </c>
      <c r="N1706">
        <v>42700</v>
      </c>
      <c r="O1706">
        <v>40400</v>
      </c>
      <c r="P1706">
        <v>42500</v>
      </c>
      <c r="Q1706">
        <v>37000</v>
      </c>
      <c r="R1706">
        <v>37600</v>
      </c>
      <c r="S1706">
        <v>37800</v>
      </c>
      <c r="T1706">
        <v>39900</v>
      </c>
      <c r="U1706">
        <v>41100</v>
      </c>
      <c r="V1706">
        <v>42500</v>
      </c>
      <c r="W1706">
        <v>42200</v>
      </c>
      <c r="X1706">
        <v>44800</v>
      </c>
    </row>
    <row r="1707" spans="1:24">
      <c r="A1707" t="str">
        <f t="shared" si="168"/>
        <v>11-2025</v>
      </c>
      <c r="B1707" s="265">
        <v>45972</v>
      </c>
      <c r="C1707">
        <v>41900</v>
      </c>
      <c r="D1707">
        <v>43000</v>
      </c>
      <c r="E1707">
        <v>41500</v>
      </c>
      <c r="F1707">
        <v>38100</v>
      </c>
      <c r="G1707">
        <v>43000</v>
      </c>
      <c r="H1707" t="s">
        <v>25</v>
      </c>
      <c r="I1707">
        <v>40000</v>
      </c>
      <c r="J1707">
        <v>40600</v>
      </c>
      <c r="K1707">
        <v>42200</v>
      </c>
      <c r="L1707" t="s">
        <v>25</v>
      </c>
      <c r="M1707">
        <v>43400</v>
      </c>
      <c r="N1707">
        <v>42500</v>
      </c>
      <c r="O1707">
        <v>40500</v>
      </c>
      <c r="P1707">
        <v>42700</v>
      </c>
      <c r="Q1707">
        <v>37400</v>
      </c>
      <c r="R1707">
        <v>37800</v>
      </c>
      <c r="S1707">
        <v>38000</v>
      </c>
      <c r="T1707">
        <v>40200</v>
      </c>
      <c r="U1707">
        <v>41400</v>
      </c>
      <c r="V1707">
        <v>42500</v>
      </c>
      <c r="W1707">
        <v>42200</v>
      </c>
      <c r="X1707">
        <v>44800</v>
      </c>
    </row>
    <row r="1708" spans="1:24">
      <c r="A1708" t="str">
        <f t="shared" si="168"/>
        <v>11-2025</v>
      </c>
      <c r="B1708" s="265">
        <v>45973</v>
      </c>
      <c r="C1708">
        <v>41900</v>
      </c>
      <c r="D1708">
        <v>43000</v>
      </c>
      <c r="E1708">
        <v>41400</v>
      </c>
      <c r="F1708">
        <v>38000</v>
      </c>
      <c r="G1708">
        <v>43000</v>
      </c>
      <c r="H1708" t="s">
        <v>25</v>
      </c>
      <c r="I1708">
        <v>39800</v>
      </c>
      <c r="J1708">
        <v>40600</v>
      </c>
      <c r="K1708">
        <v>42200</v>
      </c>
      <c r="L1708" t="s">
        <v>25</v>
      </c>
      <c r="M1708">
        <v>43500</v>
      </c>
      <c r="N1708">
        <v>42500</v>
      </c>
      <c r="O1708">
        <v>40500</v>
      </c>
      <c r="P1708">
        <v>42700</v>
      </c>
      <c r="Q1708">
        <v>37100</v>
      </c>
      <c r="R1708">
        <v>37700</v>
      </c>
      <c r="S1708">
        <v>38000</v>
      </c>
      <c r="T1708">
        <v>40100</v>
      </c>
      <c r="U1708">
        <v>41400</v>
      </c>
      <c r="V1708">
        <v>42500</v>
      </c>
      <c r="W1708">
        <v>42200</v>
      </c>
      <c r="X1708">
        <v>44800</v>
      </c>
    </row>
    <row r="1709" spans="1:24">
      <c r="A1709" t="str">
        <f t="shared" si="168"/>
        <v>11-2025</v>
      </c>
      <c r="B1709" s="265">
        <v>45974</v>
      </c>
      <c r="C1709">
        <v>42200</v>
      </c>
      <c r="D1709">
        <v>42800</v>
      </c>
      <c r="E1709">
        <v>41600</v>
      </c>
      <c r="F1709">
        <v>38100</v>
      </c>
      <c r="G1709">
        <v>43000</v>
      </c>
      <c r="H1709" t="s">
        <v>25</v>
      </c>
      <c r="I1709">
        <v>39800</v>
      </c>
      <c r="J1709">
        <v>40900</v>
      </c>
      <c r="K1709">
        <v>42200</v>
      </c>
      <c r="L1709" t="s">
        <v>25</v>
      </c>
      <c r="M1709">
        <v>43600</v>
      </c>
      <c r="N1709">
        <v>42100</v>
      </c>
      <c r="O1709">
        <v>40800</v>
      </c>
      <c r="P1709">
        <v>42700</v>
      </c>
      <c r="Q1709">
        <v>37800</v>
      </c>
      <c r="R1709">
        <v>38000</v>
      </c>
      <c r="S1709">
        <v>38200</v>
      </c>
      <c r="T1709">
        <v>40200</v>
      </c>
      <c r="U1709">
        <v>41400</v>
      </c>
      <c r="V1709">
        <v>42500</v>
      </c>
      <c r="W1709">
        <v>42100</v>
      </c>
      <c r="X1709">
        <v>44800</v>
      </c>
    </row>
    <row r="1710" spans="1:24">
      <c r="A1710" t="str">
        <f t="shared" si="168"/>
        <v>11-2025</v>
      </c>
      <c r="B1710" s="265">
        <v>45975</v>
      </c>
      <c r="C1710">
        <v>42300</v>
      </c>
      <c r="D1710">
        <v>42800</v>
      </c>
      <c r="E1710">
        <v>41800</v>
      </c>
      <c r="F1710">
        <v>38000</v>
      </c>
      <c r="G1710">
        <v>43300</v>
      </c>
      <c r="H1710" t="s">
        <v>25</v>
      </c>
      <c r="I1710">
        <v>40000</v>
      </c>
      <c r="J1710">
        <v>41000</v>
      </c>
      <c r="K1710">
        <v>42200</v>
      </c>
      <c r="L1710" t="s">
        <v>25</v>
      </c>
      <c r="M1710">
        <v>43700</v>
      </c>
      <c r="N1710">
        <v>42500</v>
      </c>
      <c r="O1710">
        <v>41000</v>
      </c>
      <c r="P1710">
        <v>42700</v>
      </c>
      <c r="Q1710">
        <v>37900</v>
      </c>
      <c r="R1710">
        <v>38100</v>
      </c>
      <c r="S1710">
        <v>38400</v>
      </c>
      <c r="T1710">
        <v>40100</v>
      </c>
      <c r="U1710">
        <v>41700</v>
      </c>
      <c r="V1710">
        <v>42500</v>
      </c>
      <c r="W1710">
        <v>42000</v>
      </c>
      <c r="X1710">
        <v>44800</v>
      </c>
    </row>
    <row r="1711" spans="1:24">
      <c r="A1711" t="str">
        <f t="shared" si="168"/>
        <v>11-2025</v>
      </c>
      <c r="B1711" s="265">
        <v>45976</v>
      </c>
      <c r="C1711">
        <v>42400</v>
      </c>
      <c r="D1711">
        <v>42800</v>
      </c>
      <c r="E1711">
        <v>41800</v>
      </c>
      <c r="F1711">
        <v>38500</v>
      </c>
      <c r="G1711">
        <v>43300</v>
      </c>
      <c r="H1711" t="s">
        <v>25</v>
      </c>
      <c r="I1711">
        <v>40300</v>
      </c>
      <c r="J1711">
        <v>41250</v>
      </c>
      <c r="K1711">
        <v>42500</v>
      </c>
      <c r="L1711" t="s">
        <v>25</v>
      </c>
      <c r="M1711">
        <v>44000</v>
      </c>
      <c r="N1711">
        <v>42600</v>
      </c>
      <c r="O1711">
        <v>41400</v>
      </c>
      <c r="P1711">
        <v>43000</v>
      </c>
      <c r="Q1711">
        <v>38400</v>
      </c>
      <c r="R1711">
        <v>38400</v>
      </c>
      <c r="S1711">
        <v>38500</v>
      </c>
      <c r="T1711">
        <v>40600</v>
      </c>
      <c r="U1711">
        <v>42000</v>
      </c>
      <c r="V1711">
        <v>42500</v>
      </c>
      <c r="W1711">
        <v>42000</v>
      </c>
      <c r="X1711">
        <v>44800</v>
      </c>
    </row>
    <row r="1712" spans="1:24">
      <c r="B1712" s="265">
        <v>45977</v>
      </c>
      <c r="C1712" t="s">
        <v>24</v>
      </c>
      <c r="D1712" t="s">
        <v>24</v>
      </c>
      <c r="E1712" t="s">
        <v>24</v>
      </c>
      <c r="F1712" t="s">
        <v>24</v>
      </c>
      <c r="G1712" t="s">
        <v>24</v>
      </c>
      <c r="H1712" t="s">
        <v>24</v>
      </c>
      <c r="I1712" t="s">
        <v>24</v>
      </c>
      <c r="J1712" t="s">
        <v>24</v>
      </c>
      <c r="K1712" t="s">
        <v>24</v>
      </c>
      <c r="L1712" t="s">
        <v>24</v>
      </c>
      <c r="M1712" t="s">
        <v>24</v>
      </c>
      <c r="N1712" t="s">
        <v>24</v>
      </c>
      <c r="O1712" t="s">
        <v>24</v>
      </c>
      <c r="P1712" t="s">
        <v>24</v>
      </c>
      <c r="Q1712" t="s">
        <v>24</v>
      </c>
      <c r="R1712" t="s">
        <v>24</v>
      </c>
      <c r="S1712" t="s">
        <v>24</v>
      </c>
      <c r="T1712" t="s">
        <v>24</v>
      </c>
      <c r="U1712" t="s">
        <v>24</v>
      </c>
      <c r="V1712" t="s">
        <v>24</v>
      </c>
      <c r="W1712" t="s">
        <v>24</v>
      </c>
      <c r="X1712" t="s">
        <v>24</v>
      </c>
    </row>
    <row r="1713" spans="2:24">
      <c r="B1713" s="265">
        <v>45978</v>
      </c>
      <c r="C1713">
        <v>42500</v>
      </c>
      <c r="D1713">
        <v>43000</v>
      </c>
      <c r="E1713">
        <v>42300</v>
      </c>
      <c r="F1713">
        <v>38600</v>
      </c>
      <c r="G1713">
        <v>43800</v>
      </c>
      <c r="H1713" t="s">
        <v>25</v>
      </c>
      <c r="I1713">
        <v>40300</v>
      </c>
      <c r="J1713">
        <v>41600</v>
      </c>
      <c r="K1713">
        <v>42500</v>
      </c>
      <c r="L1713" t="s">
        <v>25</v>
      </c>
      <c r="M1713">
        <v>44100</v>
      </c>
      <c r="N1713">
        <v>42600</v>
      </c>
      <c r="O1713">
        <v>41700</v>
      </c>
      <c r="P1713">
        <v>43000</v>
      </c>
      <c r="Q1713">
        <v>38400</v>
      </c>
      <c r="R1713">
        <v>38500</v>
      </c>
      <c r="S1713">
        <v>38800</v>
      </c>
      <c r="T1713">
        <v>40700</v>
      </c>
      <c r="U1713">
        <v>42100</v>
      </c>
      <c r="V1713">
        <v>43000</v>
      </c>
      <c r="W1713">
        <v>42000</v>
      </c>
      <c r="X1713">
        <v>44900</v>
      </c>
    </row>
    <row r="1714" spans="2:24">
      <c r="B1714" s="265">
        <v>45979</v>
      </c>
      <c r="C1714">
        <v>42500</v>
      </c>
      <c r="D1714">
        <v>43000</v>
      </c>
      <c r="E1714">
        <v>42100</v>
      </c>
      <c r="F1714">
        <v>38600</v>
      </c>
      <c r="G1714">
        <v>43800</v>
      </c>
      <c r="H1714" t="s">
        <v>25</v>
      </c>
      <c r="I1714">
        <v>40300</v>
      </c>
      <c r="J1714">
        <v>41500</v>
      </c>
      <c r="K1714">
        <v>42500</v>
      </c>
      <c r="L1714" t="s">
        <v>25</v>
      </c>
      <c r="M1714">
        <v>44200</v>
      </c>
      <c r="N1714">
        <v>42700</v>
      </c>
      <c r="O1714">
        <v>41900</v>
      </c>
      <c r="P1714">
        <v>43000</v>
      </c>
      <c r="Q1714">
        <v>38200</v>
      </c>
      <c r="R1714">
        <v>38500</v>
      </c>
      <c r="S1714">
        <v>38700</v>
      </c>
      <c r="T1714">
        <v>40600</v>
      </c>
      <c r="U1714">
        <v>42000</v>
      </c>
      <c r="V1714">
        <v>43000</v>
      </c>
      <c r="W1714">
        <v>42000</v>
      </c>
      <c r="X1714">
        <v>44900</v>
      </c>
    </row>
  </sheetData>
  <sheetProtection formatCells="0" formatColumns="0" formatRows="0" insertColumns="0" insertRows="0" insertHyperlinks="0" deleteColumns="0" deleteRows="0" sort="0" autoFilter="0" pivotTables="0"/>
  <autoFilter ref="Y20:AC1672" xr:uid="{00000000-0001-0000-0000-000000000000}"/>
  <mergeCells count="2">
    <mergeCell ref="C19:S19"/>
    <mergeCell ref="T19:V19"/>
  </mergeCells>
  <conditionalFormatting sqref="C13:D14 C7:D11 C12:V12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E7D1B-6993-4D46-BCE1-BC3E5CF56170}"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defaultColWidth="11.42578125" defaultRowHeight="15"/>
  <cols>
    <col min="2" max="2" width="27.5703125" customWidth="1"/>
    <col min="3" max="3" width="11.7109375" customWidth="1"/>
    <col min="4" max="4" width="9.28515625" customWidth="1"/>
    <col min="5" max="5" width="11.7109375" customWidth="1"/>
    <col min="6" max="6" width="14.7109375" customWidth="1"/>
    <col min="7" max="7" width="7" customWidth="1"/>
    <col min="8" max="8" width="10.42578125" customWidth="1"/>
    <col min="9" max="9" width="11.7109375" customWidth="1"/>
    <col min="10" max="10" width="8.140625" customWidth="1"/>
    <col min="11" max="11" width="7" customWidth="1"/>
    <col min="12" max="12" width="11.7109375" customWidth="1"/>
    <col min="13" max="13" width="20" customWidth="1"/>
    <col min="14" max="14" width="8.140625" customWidth="1"/>
    <col min="15" max="15" width="16.42578125" customWidth="1"/>
    <col min="16" max="16" width="7" customWidth="1"/>
    <col min="17" max="17" width="9.28515625" customWidth="1"/>
    <col min="18" max="18" width="8.140625" customWidth="1"/>
    <col min="19" max="20" width="10.42578125" customWidth="1"/>
    <col min="21" max="21" width="8.140625" customWidth="1"/>
    <col min="22" max="22" width="10.42578125" customWidth="1"/>
    <col min="23" max="23" width="48.28515625" customWidth="1"/>
    <col min="24" max="24" width="49.28515625" customWidth="1"/>
    <col min="25" max="25" width="9.140625" hidden="1" customWidth="1"/>
    <col min="26" max="30" width="8.85546875" hidden="1" customWidth="1"/>
    <col min="31" max="34" width="8.85546875" customWidth="1"/>
    <col min="35" max="35" width="20.28515625" customWidth="1"/>
    <col min="36" max="257" width="8.85546875" customWidth="1"/>
  </cols>
  <sheetData>
    <row r="1" spans="2:22" hidden="1">
      <c r="B1" s="5"/>
    </row>
    <row r="2" spans="2:22" hidden="1">
      <c r="B2" s="5"/>
    </row>
    <row r="3" spans="2:22" hidden="1">
      <c r="B3" s="5"/>
    </row>
    <row r="4" spans="2:22" hidden="1">
      <c r="B4" s="5"/>
    </row>
    <row r="5" spans="2:22" hidden="1">
      <c r="B5" s="94"/>
    </row>
    <row r="6" spans="2:22" hidden="1">
      <c r="C6" s="5"/>
      <c r="D6" s="5"/>
    </row>
    <row r="7" spans="2:22" hidden="1">
      <c r="B7" s="5"/>
    </row>
    <row r="8" spans="2:22" hidden="1">
      <c r="B8" s="5"/>
    </row>
    <row r="9" spans="2:22" hidden="1">
      <c r="B9" s="5"/>
    </row>
    <row r="10" spans="2:22" hidden="1">
      <c r="E10" s="89" t="s">
        <v>419</v>
      </c>
      <c r="F10" s="89">
        <f>M18-R18</f>
        <v>4474.0131578947403</v>
      </c>
      <c r="G10" t="s">
        <v>420</v>
      </c>
      <c r="H10">
        <f>M1608-R1608</f>
        <v>5900</v>
      </c>
      <c r="K10" s="89">
        <f>E18-R18</f>
        <v>3604.8209663503003</v>
      </c>
      <c r="L10">
        <f>E1608-R1608</f>
        <v>5100</v>
      </c>
      <c r="M10" s="89">
        <f>L10-K10</f>
        <v>1495.1790336496997</v>
      </c>
      <c r="Q10" s="89"/>
    </row>
    <row r="11" spans="2:22" ht="30.75" hidden="1">
      <c r="B11" s="94" t="s">
        <v>421</v>
      </c>
      <c r="C11">
        <f>AVERAGE(C1026:C1391)</f>
        <v>47572.847682119209</v>
      </c>
      <c r="F11" s="89">
        <f>E18-R18</f>
        <v>3604.8209663503003</v>
      </c>
      <c r="K11">
        <f>AVERAGE(K1026:K1391)</f>
        <v>48278.618421052633</v>
      </c>
      <c r="L11">
        <f>K11-C11</f>
        <v>705.77073893342458</v>
      </c>
      <c r="N11">
        <f>AVERAGE(N1026:N1391)</f>
        <v>48403.960396039605</v>
      </c>
      <c r="O11">
        <f>N11-C11</f>
        <v>831.11271392039635</v>
      </c>
    </row>
    <row r="12" spans="2:22" ht="30.75" hidden="1">
      <c r="B12" s="94" t="s">
        <v>421</v>
      </c>
      <c r="C12" s="89">
        <f>(C1481-$Q$1481)</f>
        <v>3300</v>
      </c>
      <c r="D12" s="89">
        <f t="shared" ref="D12:S12" si="0">(D1481-$Q$1481)</f>
        <v>3100</v>
      </c>
      <c r="E12" s="89">
        <f t="shared" si="0"/>
        <v>4200</v>
      </c>
      <c r="F12" s="89">
        <f t="shared" si="0"/>
        <v>800</v>
      </c>
      <c r="G12" s="89">
        <f t="shared" si="0"/>
        <v>6300</v>
      </c>
      <c r="H12" s="89"/>
      <c r="I12" s="89">
        <f t="shared" si="0"/>
        <v>2600</v>
      </c>
      <c r="J12" s="89">
        <f t="shared" si="0"/>
        <v>2500</v>
      </c>
      <c r="K12" s="89">
        <f t="shared" si="0"/>
        <v>4600</v>
      </c>
      <c r="L12" s="89"/>
      <c r="M12" s="89">
        <f t="shared" si="0"/>
        <v>3400</v>
      </c>
      <c r="N12" s="89">
        <f t="shared" si="0"/>
        <v>4600</v>
      </c>
      <c r="O12" s="89">
        <f t="shared" si="0"/>
        <v>2800</v>
      </c>
      <c r="P12" s="89">
        <f t="shared" si="0"/>
        <v>1100</v>
      </c>
      <c r="Q12" s="89">
        <f t="shared" si="0"/>
        <v>0</v>
      </c>
      <c r="R12" s="89">
        <f t="shared" si="0"/>
        <v>300</v>
      </c>
      <c r="S12" s="89">
        <f t="shared" si="0"/>
        <v>700</v>
      </c>
      <c r="T12" s="89"/>
      <c r="U12" s="89"/>
      <c r="V12" s="89"/>
    </row>
    <row r="13" spans="2:22" ht="30.75" hidden="1">
      <c r="B13" s="274" t="s">
        <v>422</v>
      </c>
      <c r="C13" s="89">
        <f>(C1360-$Q$1360)</f>
        <v>4700</v>
      </c>
      <c r="D13" s="89">
        <f t="shared" ref="D13:S13" si="1">(D1360-$Q$1360)</f>
        <v>5200</v>
      </c>
      <c r="E13" s="89">
        <f t="shared" si="1"/>
        <v>4000</v>
      </c>
      <c r="F13" s="89">
        <f t="shared" si="1"/>
        <v>-200</v>
      </c>
      <c r="G13" s="89">
        <f t="shared" si="1"/>
        <v>6100</v>
      </c>
      <c r="H13" s="89"/>
      <c r="I13" s="89">
        <f t="shared" si="1"/>
        <v>3200</v>
      </c>
      <c r="J13" s="89">
        <f t="shared" si="1"/>
        <v>3000</v>
      </c>
      <c r="K13" s="89">
        <f t="shared" si="1"/>
        <v>5000</v>
      </c>
      <c r="L13" s="89"/>
      <c r="M13" s="89">
        <f t="shared" si="1"/>
        <v>5300</v>
      </c>
      <c r="N13" s="89">
        <f t="shared" si="1"/>
        <v>5700</v>
      </c>
      <c r="O13" s="89">
        <f t="shared" si="1"/>
        <v>2400</v>
      </c>
      <c r="P13" s="89">
        <f t="shared" si="1"/>
        <v>300</v>
      </c>
      <c r="Q13" s="89">
        <f t="shared" si="1"/>
        <v>0</v>
      </c>
      <c r="R13" s="89">
        <f t="shared" si="1"/>
        <v>800</v>
      </c>
      <c r="S13" s="89">
        <f t="shared" si="1"/>
        <v>600</v>
      </c>
      <c r="T13" s="89"/>
      <c r="U13" s="89"/>
      <c r="V13" s="89"/>
    </row>
    <row r="14" spans="2:22" hidden="1">
      <c r="B14" s="5"/>
      <c r="E14">
        <f>MIN(E21:E1633)</f>
        <v>42100</v>
      </c>
      <c r="U14" s="89"/>
    </row>
    <row r="15" spans="2:22" hidden="1">
      <c r="B15" s="5" t="s">
        <v>0</v>
      </c>
      <c r="C15">
        <f t="shared" ref="C15:D15" si="2">C16-$E16</f>
        <v>0</v>
      </c>
      <c r="E15">
        <f>E16-$E16</f>
        <v>0</v>
      </c>
      <c r="J15">
        <f>J16-$E16</f>
        <v>-1000</v>
      </c>
      <c r="M15">
        <f>M16-$E16</f>
        <v>1000</v>
      </c>
      <c r="O15">
        <f>O16-$E16</f>
        <v>-1000</v>
      </c>
      <c r="P15">
        <f>P16-$E16</f>
        <v>-3000</v>
      </c>
    </row>
    <row r="16" spans="2:22" hidden="1">
      <c r="B16" s="5" t="s">
        <v>1</v>
      </c>
      <c r="C16">
        <f t="shared" ref="C16:P16" si="3">MROUND(C17,500)</f>
        <v>4000</v>
      </c>
      <c r="D16">
        <f t="shared" si="3"/>
        <v>4500</v>
      </c>
      <c r="E16">
        <f t="shared" si="3"/>
        <v>4000</v>
      </c>
      <c r="F16">
        <f t="shared" si="3"/>
        <v>0</v>
      </c>
      <c r="G16">
        <f t="shared" si="3"/>
        <v>5000</v>
      </c>
      <c r="I16">
        <f t="shared" si="3"/>
        <v>2500</v>
      </c>
      <c r="J16">
        <f t="shared" si="3"/>
        <v>3000</v>
      </c>
      <c r="K16">
        <f t="shared" si="3"/>
        <v>4500</v>
      </c>
      <c r="M16">
        <f t="shared" si="3"/>
        <v>5000</v>
      </c>
      <c r="N16">
        <f t="shared" si="3"/>
        <v>4500</v>
      </c>
      <c r="O16">
        <f t="shared" si="3"/>
        <v>3000</v>
      </c>
      <c r="P16">
        <f t="shared" si="3"/>
        <v>1000</v>
      </c>
      <c r="Q16">
        <f>MROUND(Q17,500)</f>
        <v>0</v>
      </c>
      <c r="R16">
        <f>MROUND(R17,500)</f>
        <v>500</v>
      </c>
      <c r="S16">
        <f>MROUND(S17,500)</f>
        <v>500</v>
      </c>
      <c r="T16">
        <f t="shared" ref="T16:V16" si="4">MROUND(T17,500)</f>
        <v>6500</v>
      </c>
      <c r="U16">
        <f t="shared" si="4"/>
        <v>7000</v>
      </c>
      <c r="V16">
        <f t="shared" si="4"/>
        <v>8000</v>
      </c>
    </row>
    <row r="17" spans="1:48" hidden="1">
      <c r="B17" s="5"/>
      <c r="C17" s="89">
        <f t="shared" ref="C17:P17" si="5">C18-$Q18</f>
        <v>4136.1090001085686</v>
      </c>
      <c r="D17" s="89">
        <f t="shared" si="5"/>
        <v>4554.320920638369</v>
      </c>
      <c r="E17" s="89">
        <f t="shared" si="5"/>
        <v>3932.7868852458996</v>
      </c>
      <c r="F17" s="89">
        <f t="shared" si="5"/>
        <v>60.281185539031867</v>
      </c>
      <c r="G17" s="89">
        <f t="shared" si="5"/>
        <v>4965.5737704918065</v>
      </c>
      <c r="H17" s="89"/>
      <c r="I17" s="89">
        <f>I18-$Q18</f>
        <v>2646.2154412162563</v>
      </c>
      <c r="J17" s="89">
        <f t="shared" si="5"/>
        <v>2780.7038900611369</v>
      </c>
      <c r="K17" s="89">
        <f t="shared" si="5"/>
        <v>4488.1967213114767</v>
      </c>
      <c r="L17" s="89"/>
      <c r="M17" s="89">
        <f t="shared" si="5"/>
        <v>4801.9790767903396</v>
      </c>
      <c r="N17" s="89">
        <f t="shared" si="5"/>
        <v>4731.5843399482328</v>
      </c>
      <c r="O17" s="89">
        <f t="shared" si="5"/>
        <v>2940.9781054021369</v>
      </c>
      <c r="P17" s="89">
        <f t="shared" si="5"/>
        <v>883.0141210842412</v>
      </c>
      <c r="Q17" s="89">
        <f>Q18-$Q18</f>
        <v>0</v>
      </c>
      <c r="R17" s="89">
        <f t="shared" ref="R17:V17" si="6">R18-$Q18</f>
        <v>327.96591889559932</v>
      </c>
      <c r="S17" s="89">
        <f t="shared" si="6"/>
        <v>404.11723468507262</v>
      </c>
      <c r="T17" s="89">
        <f t="shared" si="6"/>
        <v>6449.2459521195415</v>
      </c>
      <c r="U17" s="89">
        <f t="shared" si="6"/>
        <v>7156.6812664247263</v>
      </c>
      <c r="V17" s="89">
        <f t="shared" si="6"/>
        <v>8053.2443766679353</v>
      </c>
    </row>
    <row r="18" spans="1:48" hidden="1">
      <c r="C18" s="89">
        <f>AVERAGE(C1243:C1608)</f>
        <v>46337.748344370862</v>
      </c>
      <c r="D18" s="89">
        <f>AVERAGE(D1243:D1608)</f>
        <v>46755.960264900663</v>
      </c>
      <c r="E18" s="89">
        <f>AVERAGE(E1243:E1608)</f>
        <v>46134.426229508194</v>
      </c>
      <c r="F18" s="89">
        <f>AVERAGE(F1243:F1608)</f>
        <v>42261.920529801326</v>
      </c>
      <c r="G18" s="89">
        <f>AVERAGE(G1243:G1608)</f>
        <v>47167.2131147541</v>
      </c>
      <c r="H18" s="89"/>
      <c r="I18" s="89">
        <f>AVERAGE(I1243:I1608)</f>
        <v>44847.85478547855</v>
      </c>
      <c r="J18" s="89">
        <f>AVERAGE(J1243:J1608)</f>
        <v>44982.343234323431</v>
      </c>
      <c r="K18" s="89">
        <f>AVERAGE(K1243:K1608)</f>
        <v>46689.836065573771</v>
      </c>
      <c r="L18" s="89"/>
      <c r="M18" s="89">
        <f>AVERAGE(M1243:M1608)</f>
        <v>47003.618421052633</v>
      </c>
      <c r="N18" s="89">
        <f>AVERAGE(N1243:N1608)</f>
        <v>46933.223684210527</v>
      </c>
      <c r="O18" s="89">
        <f>AVERAGE(O1243:O1608)</f>
        <v>45142.617449664431</v>
      </c>
      <c r="P18" s="89">
        <f>AVERAGE(P1243:P1608)</f>
        <v>43084.653465346535</v>
      </c>
      <c r="Q18" s="89">
        <f>AVERAGE(Q1243:Q1608)</f>
        <v>42201.639344262294</v>
      </c>
      <c r="R18" s="89">
        <f>AVERAGE(R1243:R1608)</f>
        <v>42529.605263157893</v>
      </c>
      <c r="S18" s="89">
        <f>AVERAGE(S1243:S1608)</f>
        <v>42605.756578947367</v>
      </c>
      <c r="T18" s="89">
        <f t="shared" ref="T18:X18" si="7">AVERAGE(T21:T14233)</f>
        <v>48650.885296381835</v>
      </c>
      <c r="U18" s="89">
        <f t="shared" si="7"/>
        <v>49358.32061068702</v>
      </c>
      <c r="V18" s="89">
        <f t="shared" si="7"/>
        <v>50254.883720930229</v>
      </c>
      <c r="W18" s="89">
        <f t="shared" si="7"/>
        <v>50672.384937238494</v>
      </c>
      <c r="X18" s="89">
        <f t="shared" si="7"/>
        <v>53469.260106788708</v>
      </c>
    </row>
    <row r="19" spans="1:48">
      <c r="A19" t="s">
        <v>485</v>
      </c>
      <c r="B19" s="1" t="s">
        <v>30</v>
      </c>
      <c r="C19" s="411" t="s">
        <v>423</v>
      </c>
      <c r="D19" s="411"/>
      <c r="E19" s="411"/>
      <c r="F19" s="411"/>
      <c r="G19" s="411"/>
      <c r="H19" s="411"/>
      <c r="I19" s="411"/>
      <c r="J19" s="411"/>
      <c r="K19" s="411"/>
      <c r="L19" s="411"/>
      <c r="M19" s="411"/>
      <c r="N19" s="411"/>
      <c r="O19" s="411"/>
      <c r="P19" s="411"/>
      <c r="Q19" s="411"/>
      <c r="R19" s="411"/>
      <c r="S19" s="411"/>
      <c r="T19" s="411" t="s">
        <v>424</v>
      </c>
      <c r="U19" s="411"/>
      <c r="V19" s="411"/>
      <c r="W19" s="2" t="s">
        <v>425</v>
      </c>
      <c r="X19" s="2" t="s">
        <v>426</v>
      </c>
    </row>
    <row r="20" spans="1:48">
      <c r="B20" s="1"/>
      <c r="C20" s="2" t="s">
        <v>40</v>
      </c>
      <c r="D20" s="2" t="s">
        <v>13</v>
      </c>
      <c r="E20" s="2" t="s">
        <v>14</v>
      </c>
      <c r="F20" s="2" t="s">
        <v>431</v>
      </c>
      <c r="G20" s="2" t="s">
        <v>43</v>
      </c>
      <c r="H20" s="2" t="s">
        <v>427</v>
      </c>
      <c r="I20" s="2" t="s">
        <v>16</v>
      </c>
      <c r="J20" s="2" t="s">
        <v>428</v>
      </c>
      <c r="K20" s="2" t="s">
        <v>44</v>
      </c>
      <c r="L20" s="2" t="s">
        <v>45</v>
      </c>
      <c r="M20" s="2" t="s">
        <v>47</v>
      </c>
      <c r="N20" s="2" t="s">
        <v>17</v>
      </c>
      <c r="O20" s="2" t="s">
        <v>429</v>
      </c>
      <c r="P20" s="2" t="s">
        <v>430</v>
      </c>
      <c r="Q20" s="2" t="s">
        <v>48</v>
      </c>
      <c r="R20" s="2" t="s">
        <v>37</v>
      </c>
      <c r="S20" s="2" t="s">
        <v>49</v>
      </c>
      <c r="T20" s="2" t="s">
        <v>15</v>
      </c>
      <c r="U20" s="2" t="s">
        <v>37</v>
      </c>
      <c r="V20" s="2" t="s">
        <v>49</v>
      </c>
      <c r="W20" s="2" t="s">
        <v>12</v>
      </c>
      <c r="X20" s="2" t="s">
        <v>12</v>
      </c>
      <c r="Y20" t="s">
        <v>432</v>
      </c>
      <c r="Z20" t="s">
        <v>20</v>
      </c>
      <c r="AA20" t="s">
        <v>21</v>
      </c>
      <c r="AB20" t="s">
        <v>22</v>
      </c>
      <c r="AC20" t="s">
        <v>23</v>
      </c>
      <c r="AE20" t="s">
        <v>486</v>
      </c>
      <c r="AF20" t="s">
        <v>487</v>
      </c>
      <c r="AG20" t="s">
        <v>488</v>
      </c>
      <c r="AH20" t="s">
        <v>23</v>
      </c>
    </row>
    <row r="21" spans="1:48">
      <c r="A21" t="str">
        <f>TEXT(B21,"MM-YYYY")</f>
        <v>04-2021</v>
      </c>
      <c r="B21" s="93">
        <v>44287</v>
      </c>
      <c r="C21" s="90">
        <v>47200</v>
      </c>
      <c r="D21" s="90">
        <v>47900</v>
      </c>
      <c r="E21" s="90">
        <v>45700</v>
      </c>
      <c r="F21" s="90">
        <v>45750</v>
      </c>
      <c r="G21" s="90">
        <v>48600</v>
      </c>
      <c r="H21" s="91" t="s">
        <v>25</v>
      </c>
      <c r="I21" s="90">
        <v>47500</v>
      </c>
      <c r="J21" s="91" t="s">
        <v>25</v>
      </c>
      <c r="K21" s="90">
        <v>48100</v>
      </c>
      <c r="L21" s="91" t="s">
        <v>25</v>
      </c>
      <c r="M21" s="90">
        <v>47100</v>
      </c>
      <c r="N21" s="90">
        <v>47500</v>
      </c>
      <c r="O21" s="90">
        <v>45500</v>
      </c>
      <c r="P21" s="91" t="s">
        <v>25</v>
      </c>
      <c r="Q21" s="90">
        <v>45400</v>
      </c>
      <c r="R21" s="90">
        <v>44800</v>
      </c>
      <c r="S21" s="90">
        <v>45600</v>
      </c>
      <c r="T21" s="91" t="s">
        <v>25</v>
      </c>
      <c r="U21" s="91" t="s">
        <v>25</v>
      </c>
      <c r="V21" s="91" t="s">
        <v>25</v>
      </c>
      <c r="W21" s="90">
        <v>47900</v>
      </c>
      <c r="X21" s="91" t="s">
        <v>25</v>
      </c>
      <c r="Y21" t="str">
        <f>TEXT(B21,"MM-YYYY")</f>
        <v>04-2021</v>
      </c>
      <c r="Z21">
        <f>_xlfn.XLOOKUP(Y21,AN:AN,AP:AP,"")</f>
        <v>0</v>
      </c>
      <c r="AA21">
        <f>_xlfn.XLOOKUP(Y21,AN:AN,AQ:AQ,"")</f>
        <v>0</v>
      </c>
      <c r="AB21">
        <f>_xlfn.XLOOKUP(Y21,AN:AN,AR:AR,"")</f>
        <v>0</v>
      </c>
      <c r="AC21">
        <f>_xlfn.XLOOKUP(Y21,AN:AN,AS:AS,"")</f>
        <v>0</v>
      </c>
      <c r="AE21" cm="1">
        <f t="array" ref="AE21:AE1741">_xlfn.XLOOKUP(A21:A1741,AV:AV,AW:AW,"")</f>
        <v>0</v>
      </c>
      <c r="AF21" cm="1">
        <f t="array" ref="AF21:AF1741">_xlfn.XLOOKUP(A21:A1741,AV:AV,AX:AX,"")</f>
        <v>0</v>
      </c>
      <c r="AG21" cm="1">
        <f t="array" ref="AG21:AG1741">_xlfn.XLOOKUP(A21:A1741,AV:AV,AY:AY,"")</f>
        <v>0</v>
      </c>
      <c r="AH21" cm="1">
        <f t="array" ref="AH21:AH1741">_xlfn.XLOOKUP(A21:A1741,AV:AV,AZ:AZ,"")</f>
        <v>0</v>
      </c>
      <c r="AN21" cm="1">
        <f t="array" ref="AN21:AN77">_xlfn.UNIQUE(Y:Y)</f>
        <v>0</v>
      </c>
    </row>
    <row r="22" spans="1:48">
      <c r="A22" t="str">
        <f t="shared" ref="A22:A85" si="8">TEXT(B22,"MM-YYYY")</f>
        <v>04-2021</v>
      </c>
      <c r="B22" s="93">
        <v>44288</v>
      </c>
      <c r="C22" s="90">
        <v>47500</v>
      </c>
      <c r="D22" s="90">
        <v>48300</v>
      </c>
      <c r="E22" s="90">
        <v>46300</v>
      </c>
      <c r="F22" s="90">
        <v>46000</v>
      </c>
      <c r="G22" s="90">
        <v>49300</v>
      </c>
      <c r="H22" s="91" t="s">
        <v>25</v>
      </c>
      <c r="I22" s="90">
        <v>47600</v>
      </c>
      <c r="J22" s="91" t="s">
        <v>25</v>
      </c>
      <c r="K22" s="90">
        <v>48400</v>
      </c>
      <c r="L22" s="91" t="s">
        <v>25</v>
      </c>
      <c r="M22" s="90">
        <v>47500</v>
      </c>
      <c r="N22" s="90">
        <v>47800</v>
      </c>
      <c r="O22" s="90">
        <v>45600</v>
      </c>
      <c r="P22" s="91" t="s">
        <v>25</v>
      </c>
      <c r="Q22" s="90">
        <v>45500</v>
      </c>
      <c r="R22" s="90">
        <v>45100</v>
      </c>
      <c r="S22" s="90">
        <v>45800</v>
      </c>
      <c r="T22" s="91" t="s">
        <v>25</v>
      </c>
      <c r="U22" s="91" t="s">
        <v>25</v>
      </c>
      <c r="V22" s="91" t="s">
        <v>25</v>
      </c>
      <c r="W22" s="90">
        <v>48500</v>
      </c>
      <c r="X22" s="91" t="s">
        <v>25</v>
      </c>
      <c r="Y22" t="str">
        <f t="shared" ref="Y22:Y85" si="9">TEXT(B22,"MM-YYYY")</f>
        <v>04-2021</v>
      </c>
      <c r="Z22">
        <f>_xlfn.XLOOKUP(Y22,AN:AN,AP:AP,"")</f>
        <v>0</v>
      </c>
      <c r="AA22">
        <f>_xlfn.XLOOKUP(Y22,AN:AN,AQ:AQ,"")</f>
        <v>0</v>
      </c>
      <c r="AB22">
        <f>_xlfn.XLOOKUP(Y22,AN:AN,AR:AR,"")</f>
        <v>0</v>
      </c>
      <c r="AC22">
        <f>_xlfn.XLOOKUP(Y22,AN:AN,AS:AS,"")</f>
        <v>0</v>
      </c>
      <c r="AE22">
        <v>0</v>
      </c>
      <c r="AF22">
        <v>0</v>
      </c>
      <c r="AG22">
        <v>0</v>
      </c>
      <c r="AH22">
        <v>0</v>
      </c>
      <c r="AN22" t="str">
        <v>mon-year</v>
      </c>
      <c r="AV22" cm="1">
        <f t="array" ref="AV22:AV80">_xlfn.UNIQUE(A:A)</f>
        <v>0</v>
      </c>
    </row>
    <row r="23" spans="1:48">
      <c r="A23" t="str">
        <f t="shared" si="8"/>
        <v>04-2021</v>
      </c>
      <c r="B23" s="93">
        <v>44289</v>
      </c>
      <c r="C23" s="90">
        <v>47600</v>
      </c>
      <c r="D23" s="90">
        <v>48700</v>
      </c>
      <c r="E23" s="90">
        <v>46300</v>
      </c>
      <c r="F23" s="90">
        <v>46500</v>
      </c>
      <c r="G23" s="90">
        <v>49700</v>
      </c>
      <c r="H23" s="91" t="s">
        <v>25</v>
      </c>
      <c r="I23" s="90">
        <v>47900</v>
      </c>
      <c r="J23" s="91" t="s">
        <v>25</v>
      </c>
      <c r="K23" s="90">
        <v>48400</v>
      </c>
      <c r="L23" s="91" t="s">
        <v>25</v>
      </c>
      <c r="M23" s="90">
        <v>47800</v>
      </c>
      <c r="N23" s="90">
        <v>47800</v>
      </c>
      <c r="O23" s="90">
        <v>45600</v>
      </c>
      <c r="P23" s="91" t="s">
        <v>25</v>
      </c>
      <c r="Q23" s="90">
        <v>45300</v>
      </c>
      <c r="R23" s="90">
        <v>44900</v>
      </c>
      <c r="S23" s="90">
        <v>45700</v>
      </c>
      <c r="T23" s="91" t="s">
        <v>25</v>
      </c>
      <c r="U23" s="91" t="s">
        <v>25</v>
      </c>
      <c r="V23" s="91" t="s">
        <v>25</v>
      </c>
      <c r="W23" s="90">
        <v>48600</v>
      </c>
      <c r="X23" s="91" t="s">
        <v>25</v>
      </c>
      <c r="Y23" t="str">
        <f t="shared" si="9"/>
        <v>04-2021</v>
      </c>
      <c r="Z23">
        <f>_xlfn.XLOOKUP(Y23,AN:AN,AP:AP,"")</f>
        <v>0</v>
      </c>
      <c r="AA23">
        <f>_xlfn.XLOOKUP(Y23,AN:AN,AQ:AQ,"")</f>
        <v>0</v>
      </c>
      <c r="AB23">
        <f>_xlfn.XLOOKUP(Y23,AN:AN,AR:AR,"")</f>
        <v>0</v>
      </c>
      <c r="AC23">
        <f>_xlfn.XLOOKUP(Y23,AN:AN,AS:AS,"")</f>
        <v>0</v>
      </c>
      <c r="AE23">
        <v>0</v>
      </c>
      <c r="AF23">
        <v>0</v>
      </c>
      <c r="AG23">
        <v>0</v>
      </c>
      <c r="AH23">
        <v>0</v>
      </c>
      <c r="AN23" t="str">
        <v>04-2021</v>
      </c>
      <c r="AO23" t="s">
        <v>435</v>
      </c>
      <c r="AV23" t="str">
        <v>mon</v>
      </c>
    </row>
    <row r="24" spans="1:48">
      <c r="A24" t="str">
        <f t="shared" si="8"/>
        <v>04-2021</v>
      </c>
      <c r="B24" s="93">
        <v>44290</v>
      </c>
      <c r="C24" s="90" t="s">
        <v>24</v>
      </c>
      <c r="D24" s="90" t="s">
        <v>24</v>
      </c>
      <c r="E24" s="90" t="s">
        <v>24</v>
      </c>
      <c r="F24" s="90" t="s">
        <v>24</v>
      </c>
      <c r="G24" s="90" t="s">
        <v>24</v>
      </c>
      <c r="H24" s="90" t="s">
        <v>24</v>
      </c>
      <c r="I24" s="90" t="s">
        <v>24</v>
      </c>
      <c r="J24" s="90" t="s">
        <v>24</v>
      </c>
      <c r="K24" s="90" t="s">
        <v>24</v>
      </c>
      <c r="L24" s="90" t="s">
        <v>24</v>
      </c>
      <c r="M24" s="90" t="s">
        <v>24</v>
      </c>
      <c r="N24" s="90" t="s">
        <v>24</v>
      </c>
      <c r="O24" s="90" t="s">
        <v>24</v>
      </c>
      <c r="P24" s="90" t="s">
        <v>24</v>
      </c>
      <c r="Q24" s="90" t="s">
        <v>24</v>
      </c>
      <c r="R24" s="90" t="s">
        <v>24</v>
      </c>
      <c r="S24" s="90" t="s">
        <v>24</v>
      </c>
      <c r="T24" s="90" t="s">
        <v>24</v>
      </c>
      <c r="U24" s="90" t="s">
        <v>24</v>
      </c>
      <c r="V24" s="90" t="s">
        <v>24</v>
      </c>
      <c r="W24" s="90" t="s">
        <v>24</v>
      </c>
      <c r="X24" s="90" t="s">
        <v>24</v>
      </c>
      <c r="Y24" t="str">
        <f t="shared" si="9"/>
        <v>04-2021</v>
      </c>
      <c r="Z24">
        <f>_xlfn.XLOOKUP(Y24,AN:AN,AP:AP,"")</f>
        <v>0</v>
      </c>
      <c r="AA24">
        <f>_xlfn.XLOOKUP(Y24,AN:AN,AQ:AQ,"")</f>
        <v>0</v>
      </c>
      <c r="AB24">
        <f>_xlfn.XLOOKUP(Y24,AN:AN,AR:AR,"")</f>
        <v>0</v>
      </c>
      <c r="AC24">
        <f>_xlfn.XLOOKUP(Y24,AN:AN,AS:AS,"")</f>
        <v>0</v>
      </c>
      <c r="AE24">
        <v>0</v>
      </c>
      <c r="AF24">
        <v>0</v>
      </c>
      <c r="AG24">
        <v>0</v>
      </c>
      <c r="AH24">
        <v>0</v>
      </c>
      <c r="AN24" t="str">
        <v>05-2021</v>
      </c>
      <c r="AO24" t="s">
        <v>436</v>
      </c>
      <c r="AV24" t="str">
        <v>04-2021</v>
      </c>
    </row>
    <row r="25" spans="1:48">
      <c r="A25" t="str">
        <f t="shared" si="8"/>
        <v>04-2021</v>
      </c>
      <c r="B25" s="93">
        <v>44291</v>
      </c>
      <c r="C25" s="90">
        <v>48100</v>
      </c>
      <c r="D25" s="90">
        <v>49100</v>
      </c>
      <c r="E25" s="90">
        <v>46500</v>
      </c>
      <c r="F25" s="90">
        <v>46500</v>
      </c>
      <c r="G25" s="90">
        <v>49700</v>
      </c>
      <c r="H25" s="91" t="s">
        <v>25</v>
      </c>
      <c r="I25" s="90">
        <v>47800</v>
      </c>
      <c r="J25" s="91" t="s">
        <v>25</v>
      </c>
      <c r="K25" s="90">
        <v>48400</v>
      </c>
      <c r="L25" s="91" t="s">
        <v>25</v>
      </c>
      <c r="M25" s="90">
        <v>48000</v>
      </c>
      <c r="N25" s="90">
        <v>47800</v>
      </c>
      <c r="O25" s="90">
        <v>45600</v>
      </c>
      <c r="P25" s="91" t="s">
        <v>25</v>
      </c>
      <c r="Q25" s="90">
        <v>45000</v>
      </c>
      <c r="R25" s="90">
        <v>44900</v>
      </c>
      <c r="S25" s="90">
        <v>45600</v>
      </c>
      <c r="T25" s="91" t="s">
        <v>25</v>
      </c>
      <c r="U25" s="91" t="s">
        <v>25</v>
      </c>
      <c r="V25" s="91" t="s">
        <v>25</v>
      </c>
      <c r="W25" s="90">
        <v>48600</v>
      </c>
      <c r="X25" s="91" t="s">
        <v>25</v>
      </c>
      <c r="Y25" t="str">
        <f t="shared" si="9"/>
        <v>04-2021</v>
      </c>
      <c r="Z25">
        <f>_xlfn.XLOOKUP(Y25,AN:AN,AP:AP,"")</f>
        <v>0</v>
      </c>
      <c r="AA25">
        <f>_xlfn.XLOOKUP(Y25,AN:AN,AQ:AQ,"")</f>
        <v>0</v>
      </c>
      <c r="AB25">
        <f>_xlfn.XLOOKUP(Y25,AN:AN,AR:AR,"")</f>
        <v>0</v>
      </c>
      <c r="AC25">
        <f>_xlfn.XLOOKUP(Y25,AN:AN,AS:AS,"")</f>
        <v>0</v>
      </c>
      <c r="AE25">
        <v>0</v>
      </c>
      <c r="AF25">
        <v>0</v>
      </c>
      <c r="AG25">
        <v>0</v>
      </c>
      <c r="AH25">
        <v>0</v>
      </c>
      <c r="AN25" t="str">
        <v>06-2021</v>
      </c>
      <c r="AO25" t="s">
        <v>437</v>
      </c>
      <c r="AV25" t="str">
        <v>05-2021</v>
      </c>
    </row>
    <row r="26" spans="1:48">
      <c r="A26" t="str">
        <f t="shared" si="8"/>
        <v>04-2021</v>
      </c>
      <c r="B26" s="93">
        <v>44292</v>
      </c>
      <c r="C26" s="90">
        <v>48600</v>
      </c>
      <c r="D26" s="91" t="s">
        <v>25</v>
      </c>
      <c r="E26" s="90">
        <v>47100</v>
      </c>
      <c r="F26" s="90">
        <v>46500</v>
      </c>
      <c r="G26" s="90">
        <v>49700</v>
      </c>
      <c r="H26" s="91" t="s">
        <v>25</v>
      </c>
      <c r="I26" s="90">
        <v>48300</v>
      </c>
      <c r="J26" s="91" t="s">
        <v>25</v>
      </c>
      <c r="K26" s="90">
        <v>48400</v>
      </c>
      <c r="L26" s="91" t="s">
        <v>25</v>
      </c>
      <c r="M26" s="90">
        <v>48400</v>
      </c>
      <c r="N26" s="90">
        <v>47700</v>
      </c>
      <c r="O26" s="90">
        <v>46300</v>
      </c>
      <c r="P26" s="91" t="s">
        <v>25</v>
      </c>
      <c r="Q26" s="90">
        <v>45200</v>
      </c>
      <c r="R26" s="90">
        <v>45100</v>
      </c>
      <c r="S26" s="90">
        <v>45800</v>
      </c>
      <c r="T26" s="91" t="s">
        <v>25</v>
      </c>
      <c r="U26" s="91" t="s">
        <v>25</v>
      </c>
      <c r="V26" s="91" t="s">
        <v>25</v>
      </c>
      <c r="W26" s="90">
        <v>48600</v>
      </c>
      <c r="X26" s="91" t="s">
        <v>25</v>
      </c>
      <c r="Y26" t="str">
        <f t="shared" si="9"/>
        <v>04-2021</v>
      </c>
      <c r="Z26">
        <f>_xlfn.XLOOKUP(Y26,AN:AN,AP:AP,"")</f>
        <v>0</v>
      </c>
      <c r="AA26">
        <f>_xlfn.XLOOKUP(Y26,AN:AN,AQ:AQ,"")</f>
        <v>0</v>
      </c>
      <c r="AB26">
        <f>_xlfn.XLOOKUP(Y26,AN:AN,AR:AR,"")</f>
        <v>0</v>
      </c>
      <c r="AC26">
        <f>_xlfn.XLOOKUP(Y26,AN:AN,AS:AS,"")</f>
        <v>0</v>
      </c>
      <c r="AE26">
        <v>0</v>
      </c>
      <c r="AF26">
        <v>0</v>
      </c>
      <c r="AG26">
        <v>0</v>
      </c>
      <c r="AH26">
        <v>0</v>
      </c>
      <c r="AN26" t="str">
        <v>07-2021</v>
      </c>
      <c r="AO26" t="s">
        <v>438</v>
      </c>
      <c r="AV26" t="str">
        <v>06-2021</v>
      </c>
    </row>
    <row r="27" spans="1:48">
      <c r="A27" t="str">
        <f t="shared" si="8"/>
        <v>04-2021</v>
      </c>
      <c r="B27" s="93">
        <v>44293</v>
      </c>
      <c r="C27" s="90">
        <v>48600</v>
      </c>
      <c r="D27" s="90">
        <v>49100</v>
      </c>
      <c r="E27" s="90">
        <v>47100</v>
      </c>
      <c r="F27" s="90">
        <v>46500</v>
      </c>
      <c r="G27" s="90">
        <v>49700</v>
      </c>
      <c r="H27" s="91" t="s">
        <v>25</v>
      </c>
      <c r="I27" s="90">
        <v>48000</v>
      </c>
      <c r="J27" s="91" t="s">
        <v>25</v>
      </c>
      <c r="K27" s="90">
        <v>48400</v>
      </c>
      <c r="L27" s="91" t="s">
        <v>25</v>
      </c>
      <c r="M27" s="90">
        <v>48300</v>
      </c>
      <c r="N27" s="90">
        <v>47700</v>
      </c>
      <c r="O27" s="90">
        <v>46000</v>
      </c>
      <c r="P27" s="91" t="s">
        <v>25</v>
      </c>
      <c r="Q27" s="90">
        <v>45100</v>
      </c>
      <c r="R27" s="90">
        <v>44900</v>
      </c>
      <c r="S27" s="90">
        <v>45700</v>
      </c>
      <c r="T27" s="91" t="s">
        <v>25</v>
      </c>
      <c r="U27" s="91" t="s">
        <v>25</v>
      </c>
      <c r="V27" s="91" t="s">
        <v>25</v>
      </c>
      <c r="W27" s="90">
        <v>48700</v>
      </c>
      <c r="X27" s="91" t="s">
        <v>25</v>
      </c>
      <c r="Y27" t="str">
        <f t="shared" si="9"/>
        <v>04-2021</v>
      </c>
      <c r="Z27">
        <f>_xlfn.XLOOKUP(Y27,AN:AN,AP:AP,"")</f>
        <v>0</v>
      </c>
      <c r="AA27">
        <f>_xlfn.XLOOKUP(Y27,AN:AN,AQ:AQ,"")</f>
        <v>0</v>
      </c>
      <c r="AB27">
        <f>_xlfn.XLOOKUP(Y27,AN:AN,AR:AR,"")</f>
        <v>0</v>
      </c>
      <c r="AC27">
        <f>_xlfn.XLOOKUP(Y27,AN:AN,AS:AS,"")</f>
        <v>0</v>
      </c>
      <c r="AE27">
        <v>0</v>
      </c>
      <c r="AF27">
        <v>0</v>
      </c>
      <c r="AG27">
        <v>0</v>
      </c>
      <c r="AH27">
        <v>0</v>
      </c>
      <c r="AI27" s="209"/>
      <c r="AJ27" s="209" t="s">
        <v>486</v>
      </c>
      <c r="AK27" s="209" t="s">
        <v>487</v>
      </c>
      <c r="AL27" s="209" t="s">
        <v>488</v>
      </c>
      <c r="AM27" s="209" t="s">
        <v>23</v>
      </c>
      <c r="AN27" t="str">
        <v>08-2021</v>
      </c>
      <c r="AO27" t="s">
        <v>439</v>
      </c>
      <c r="AV27" t="str">
        <v>07-2021</v>
      </c>
    </row>
    <row r="28" spans="1:48">
      <c r="A28" t="str">
        <f t="shared" si="8"/>
        <v>04-2021</v>
      </c>
      <c r="B28" s="93">
        <v>44294</v>
      </c>
      <c r="C28" s="90">
        <v>48600</v>
      </c>
      <c r="D28" s="90">
        <v>49100</v>
      </c>
      <c r="E28" s="90">
        <v>47000</v>
      </c>
      <c r="F28" s="90">
        <v>46500</v>
      </c>
      <c r="G28" s="90">
        <v>49400</v>
      </c>
      <c r="H28" s="91" t="s">
        <v>25</v>
      </c>
      <c r="I28" s="90">
        <v>47900</v>
      </c>
      <c r="J28" s="91" t="s">
        <v>25</v>
      </c>
      <c r="K28" s="90">
        <v>48400</v>
      </c>
      <c r="L28" s="91" t="s">
        <v>25</v>
      </c>
      <c r="M28" s="90">
        <v>48300</v>
      </c>
      <c r="N28" s="90">
        <v>47700</v>
      </c>
      <c r="O28" s="90">
        <v>46000</v>
      </c>
      <c r="P28" s="91" t="s">
        <v>25</v>
      </c>
      <c r="Q28" s="90">
        <v>44800</v>
      </c>
      <c r="R28" s="90">
        <v>44700</v>
      </c>
      <c r="S28" s="90">
        <v>45700</v>
      </c>
      <c r="T28" s="91" t="s">
        <v>25</v>
      </c>
      <c r="U28" s="91" t="s">
        <v>25</v>
      </c>
      <c r="V28" s="91" t="s">
        <v>25</v>
      </c>
      <c r="W28" s="90">
        <v>48600</v>
      </c>
      <c r="X28" s="91" t="s">
        <v>25</v>
      </c>
      <c r="Y28" t="str">
        <f t="shared" si="9"/>
        <v>04-2021</v>
      </c>
      <c r="Z28">
        <f>_xlfn.XLOOKUP(Y28,AN:AN,AP:AP,"")</f>
        <v>0</v>
      </c>
      <c r="AA28">
        <f>_xlfn.XLOOKUP(Y28,AN:AN,AQ:AQ,"")</f>
        <v>0</v>
      </c>
      <c r="AB28">
        <f>_xlfn.XLOOKUP(Y28,AN:AN,AR:AR,"")</f>
        <v>0</v>
      </c>
      <c r="AC28">
        <f>_xlfn.XLOOKUP(Y28,AN:AN,AS:AS,"")</f>
        <v>0</v>
      </c>
      <c r="AE28">
        <v>0</v>
      </c>
      <c r="AF28">
        <v>0</v>
      </c>
      <c r="AG28">
        <v>0</v>
      </c>
      <c r="AH28">
        <v>0</v>
      </c>
      <c r="AI28" s="209" t="s">
        <v>47</v>
      </c>
      <c r="AJ28" s="338">
        <f>AVERAGEIFS(M:M,AE:AE,"L6")</f>
        <v>44744</v>
      </c>
      <c r="AK28" s="338">
        <f>AVERAGEIFS(M:M,AF:AF,"L12")</f>
        <v>46078.54785478548</v>
      </c>
      <c r="AL28" s="338">
        <f>AVERAGEIFS(M:M,AG:AG,"L24")</f>
        <v>47188.264462809915</v>
      </c>
      <c r="AM28" s="338">
        <f>AVERAGEIFS(M:M,AH:AH,"L36")</f>
        <v>48734.395604395606</v>
      </c>
      <c r="AN28" t="str">
        <v>09-2021</v>
      </c>
      <c r="AO28" t="s">
        <v>440</v>
      </c>
      <c r="AV28" t="str">
        <v>08-2021</v>
      </c>
    </row>
    <row r="29" spans="1:48">
      <c r="A29" t="str">
        <f t="shared" si="8"/>
        <v>04-2021</v>
      </c>
      <c r="B29" s="93">
        <v>44295</v>
      </c>
      <c r="C29" s="90">
        <v>48200</v>
      </c>
      <c r="D29" s="90">
        <v>49000</v>
      </c>
      <c r="E29" s="90">
        <v>46400</v>
      </c>
      <c r="F29" s="90">
        <v>46300</v>
      </c>
      <c r="G29" s="90">
        <v>49100</v>
      </c>
      <c r="H29" s="91" t="s">
        <v>25</v>
      </c>
      <c r="I29" s="90">
        <v>47500</v>
      </c>
      <c r="J29" s="91" t="s">
        <v>25</v>
      </c>
      <c r="K29" s="90">
        <v>48300</v>
      </c>
      <c r="L29" s="91" t="s">
        <v>25</v>
      </c>
      <c r="M29" s="90">
        <v>48000</v>
      </c>
      <c r="N29" s="90">
        <v>47700</v>
      </c>
      <c r="O29" s="90">
        <v>45500</v>
      </c>
      <c r="P29" s="91" t="s">
        <v>25</v>
      </c>
      <c r="Q29" s="90">
        <v>44000</v>
      </c>
      <c r="R29" s="90">
        <v>44300</v>
      </c>
      <c r="S29" s="90">
        <v>45200</v>
      </c>
      <c r="T29" s="91" t="s">
        <v>25</v>
      </c>
      <c r="U29" s="91" t="s">
        <v>25</v>
      </c>
      <c r="V29" s="91" t="s">
        <v>25</v>
      </c>
      <c r="W29" s="90">
        <v>48100</v>
      </c>
      <c r="X29" s="91" t="s">
        <v>25</v>
      </c>
      <c r="Y29" t="str">
        <f t="shared" si="9"/>
        <v>04-2021</v>
      </c>
      <c r="Z29">
        <f>_xlfn.XLOOKUP(Y29,AN:AN,AP:AP,"")</f>
        <v>0</v>
      </c>
      <c r="AA29">
        <f>_xlfn.XLOOKUP(Y29,AN:AN,AQ:AQ,"")</f>
        <v>0</v>
      </c>
      <c r="AB29">
        <f>_xlfn.XLOOKUP(Y29,AN:AN,AR:AR,"")</f>
        <v>0</v>
      </c>
      <c r="AC29">
        <f>_xlfn.XLOOKUP(Y29,AN:AN,AS:AS,"")</f>
        <v>0</v>
      </c>
      <c r="AE29">
        <v>0</v>
      </c>
      <c r="AF29">
        <v>0</v>
      </c>
      <c r="AG29">
        <v>0</v>
      </c>
      <c r="AH29">
        <v>0</v>
      </c>
      <c r="AI29" s="209" t="s">
        <v>489</v>
      </c>
      <c r="AJ29" s="338">
        <f>AVERAGEIFS(E:E,AE:AE,"L6")</f>
        <v>43087.666666666664</v>
      </c>
      <c r="AK29" s="338">
        <f>AVERAGEIFS(E:E,AF:AF,"L12")</f>
        <v>44907.09570957096</v>
      </c>
      <c r="AL29" s="338">
        <f>AVERAGEIFS(E:E,AG:AG,"L24")</f>
        <v>46129.125412541252</v>
      </c>
      <c r="AM29" s="338">
        <f>AVERAGEIFS(E:E,AH:AH,"L36")</f>
        <v>47744.291986827659</v>
      </c>
      <c r="AN29" t="str">
        <v>10-2021</v>
      </c>
      <c r="AO29" t="s">
        <v>441</v>
      </c>
      <c r="AV29" t="str">
        <v>09-2021</v>
      </c>
    </row>
    <row r="30" spans="1:48">
      <c r="A30" t="str">
        <f t="shared" si="8"/>
        <v>04-2021</v>
      </c>
      <c r="B30" s="93">
        <v>44296</v>
      </c>
      <c r="C30" s="90">
        <v>48200</v>
      </c>
      <c r="D30" s="90">
        <v>49100</v>
      </c>
      <c r="E30" s="90">
        <v>46300</v>
      </c>
      <c r="F30" s="90">
        <v>45750</v>
      </c>
      <c r="G30" s="90">
        <v>48500</v>
      </c>
      <c r="H30" s="91" t="s">
        <v>25</v>
      </c>
      <c r="I30" s="90">
        <v>47000</v>
      </c>
      <c r="J30" s="91" t="s">
        <v>25</v>
      </c>
      <c r="K30" s="90">
        <v>48200</v>
      </c>
      <c r="L30" s="91" t="s">
        <v>25</v>
      </c>
      <c r="M30" s="90">
        <v>48200</v>
      </c>
      <c r="N30" s="90">
        <v>47200</v>
      </c>
      <c r="O30" s="90">
        <v>45600</v>
      </c>
      <c r="P30" s="91" t="s">
        <v>25</v>
      </c>
      <c r="Q30" s="90">
        <v>44000</v>
      </c>
      <c r="R30" s="90">
        <v>44300</v>
      </c>
      <c r="S30" s="90">
        <v>45100</v>
      </c>
      <c r="T30" s="91" t="s">
        <v>25</v>
      </c>
      <c r="U30" s="91" t="s">
        <v>25</v>
      </c>
      <c r="V30" s="91" t="s">
        <v>25</v>
      </c>
      <c r="W30" s="90">
        <v>48000</v>
      </c>
      <c r="X30" s="91" t="s">
        <v>25</v>
      </c>
      <c r="Y30" t="str">
        <f t="shared" si="9"/>
        <v>04-2021</v>
      </c>
      <c r="Z30">
        <f>_xlfn.XLOOKUP(Y30,AN:AN,AP:AP,"")</f>
        <v>0</v>
      </c>
      <c r="AA30">
        <f>_xlfn.XLOOKUP(Y30,AN:AN,AQ:AQ,"")</f>
        <v>0</v>
      </c>
      <c r="AB30">
        <f>_xlfn.XLOOKUP(Y30,AN:AN,AR:AR,"")</f>
        <v>0</v>
      </c>
      <c r="AC30">
        <f>_xlfn.XLOOKUP(Y30,AN:AN,AS:AS,"")</f>
        <v>0</v>
      </c>
      <c r="AE30">
        <v>0</v>
      </c>
      <c r="AF30">
        <v>0</v>
      </c>
      <c r="AG30">
        <v>0</v>
      </c>
      <c r="AH30">
        <v>0</v>
      </c>
      <c r="AN30" t="str">
        <v>11-2021</v>
      </c>
      <c r="AO30" t="s">
        <v>442</v>
      </c>
      <c r="AV30" t="str">
        <v>10-2021</v>
      </c>
    </row>
    <row r="31" spans="1:48">
      <c r="A31" t="str">
        <f t="shared" si="8"/>
        <v>04-2021</v>
      </c>
      <c r="B31" s="93">
        <v>44297</v>
      </c>
      <c r="C31" s="90" t="s">
        <v>24</v>
      </c>
      <c r="D31" s="90" t="s">
        <v>24</v>
      </c>
      <c r="E31" s="90" t="s">
        <v>24</v>
      </c>
      <c r="F31" s="90" t="s">
        <v>24</v>
      </c>
      <c r="G31" s="90" t="s">
        <v>24</v>
      </c>
      <c r="H31" s="90" t="s">
        <v>24</v>
      </c>
      <c r="I31" s="90" t="s">
        <v>24</v>
      </c>
      <c r="J31" s="90" t="s">
        <v>24</v>
      </c>
      <c r="K31" s="90" t="s">
        <v>24</v>
      </c>
      <c r="L31" s="90" t="s">
        <v>24</v>
      </c>
      <c r="M31" s="90" t="s">
        <v>24</v>
      </c>
      <c r="N31" s="90" t="s">
        <v>24</v>
      </c>
      <c r="O31" s="90" t="s">
        <v>24</v>
      </c>
      <c r="P31" s="90" t="s">
        <v>24</v>
      </c>
      <c r="Q31" s="90" t="s">
        <v>24</v>
      </c>
      <c r="R31" s="90" t="s">
        <v>24</v>
      </c>
      <c r="S31" s="90" t="s">
        <v>24</v>
      </c>
      <c r="T31" s="90" t="s">
        <v>24</v>
      </c>
      <c r="U31" s="90" t="s">
        <v>24</v>
      </c>
      <c r="V31" s="90" t="s">
        <v>24</v>
      </c>
      <c r="W31" s="90" t="s">
        <v>24</v>
      </c>
      <c r="X31" s="90" t="s">
        <v>24</v>
      </c>
      <c r="Y31" t="str">
        <f t="shared" si="9"/>
        <v>04-2021</v>
      </c>
      <c r="Z31">
        <f>_xlfn.XLOOKUP(Y31,AN:AN,AP:AP,"")</f>
        <v>0</v>
      </c>
      <c r="AA31">
        <f>_xlfn.XLOOKUP(Y31,AN:AN,AQ:AQ,"")</f>
        <v>0</v>
      </c>
      <c r="AB31">
        <f>_xlfn.XLOOKUP(Y31,AN:AN,AR:AR,"")</f>
        <v>0</v>
      </c>
      <c r="AC31">
        <f>_xlfn.XLOOKUP(Y31,AN:AN,AS:AS,"")</f>
        <v>0</v>
      </c>
      <c r="AE31">
        <v>0</v>
      </c>
      <c r="AF31">
        <v>0</v>
      </c>
      <c r="AG31">
        <v>0</v>
      </c>
      <c r="AH31">
        <v>0</v>
      </c>
      <c r="AJ31" s="89">
        <f>AJ28-AJ29</f>
        <v>1656.3333333333358</v>
      </c>
      <c r="AK31" s="89">
        <f>AK28-AK29</f>
        <v>1171.45214521452</v>
      </c>
      <c r="AL31" s="89">
        <f>AL28-AL29</f>
        <v>1059.1390502686627</v>
      </c>
      <c r="AM31" s="89">
        <f>AM28-AM29</f>
        <v>990.10361756794737</v>
      </c>
      <c r="AN31" t="str">
        <v>12-2021</v>
      </c>
      <c r="AO31" t="s">
        <v>443</v>
      </c>
      <c r="AV31" t="str">
        <v>11-2021</v>
      </c>
    </row>
    <row r="32" spans="1:48">
      <c r="A32" t="str">
        <f t="shared" si="8"/>
        <v>04-2021</v>
      </c>
      <c r="B32" s="93">
        <v>44298</v>
      </c>
      <c r="C32" s="90">
        <v>48400</v>
      </c>
      <c r="D32" s="90">
        <v>49300</v>
      </c>
      <c r="E32" s="90">
        <v>46600</v>
      </c>
      <c r="F32" s="90">
        <v>46000</v>
      </c>
      <c r="G32" s="90">
        <v>48800</v>
      </c>
      <c r="H32" s="91" t="s">
        <v>25</v>
      </c>
      <c r="I32" s="90">
        <v>47600</v>
      </c>
      <c r="J32" s="91" t="s">
        <v>25</v>
      </c>
      <c r="K32" s="90">
        <v>48900</v>
      </c>
      <c r="L32" s="91" t="s">
        <v>25</v>
      </c>
      <c r="M32" s="90">
        <v>48500</v>
      </c>
      <c r="N32" s="90">
        <v>47300</v>
      </c>
      <c r="O32" s="90">
        <v>46100</v>
      </c>
      <c r="P32" s="91" t="s">
        <v>25</v>
      </c>
      <c r="Q32" s="90">
        <v>44800</v>
      </c>
      <c r="R32" s="90">
        <v>44900</v>
      </c>
      <c r="S32" s="90">
        <v>45400</v>
      </c>
      <c r="T32" s="91" t="s">
        <v>25</v>
      </c>
      <c r="U32" s="91" t="s">
        <v>25</v>
      </c>
      <c r="V32" s="91" t="s">
        <v>25</v>
      </c>
      <c r="W32" s="90">
        <v>48100</v>
      </c>
      <c r="X32" s="91" t="s">
        <v>25</v>
      </c>
      <c r="Y32" t="str">
        <f t="shared" si="9"/>
        <v>04-2021</v>
      </c>
      <c r="Z32">
        <f>_xlfn.XLOOKUP(Y32,AN:AN,AP:AP,"")</f>
        <v>0</v>
      </c>
      <c r="AA32">
        <f>_xlfn.XLOOKUP(Y32,AN:AN,AQ:AQ,"")</f>
        <v>0</v>
      </c>
      <c r="AB32">
        <f>_xlfn.XLOOKUP(Y32,AN:AN,AR:AR,"")</f>
        <v>0</v>
      </c>
      <c r="AC32">
        <f>_xlfn.XLOOKUP(Y32,AN:AN,AS:AS,"")</f>
        <v>0</v>
      </c>
      <c r="AE32">
        <v>0</v>
      </c>
      <c r="AF32">
        <v>0</v>
      </c>
      <c r="AG32">
        <v>0</v>
      </c>
      <c r="AH32">
        <v>0</v>
      </c>
      <c r="AN32" t="str">
        <v>01-2022</v>
      </c>
      <c r="AO32" t="s">
        <v>444</v>
      </c>
      <c r="AV32" t="str">
        <v>12-2021</v>
      </c>
    </row>
    <row r="33" spans="1:52">
      <c r="A33" t="str">
        <f t="shared" si="8"/>
        <v>04-2021</v>
      </c>
      <c r="B33" s="93">
        <v>44299</v>
      </c>
      <c r="C33" s="90">
        <v>48300</v>
      </c>
      <c r="D33" s="90">
        <v>49100</v>
      </c>
      <c r="E33" s="90">
        <v>46300</v>
      </c>
      <c r="F33" s="90">
        <v>45700</v>
      </c>
      <c r="G33" s="90">
        <v>48900</v>
      </c>
      <c r="H33" s="91" t="s">
        <v>25</v>
      </c>
      <c r="I33" s="90">
        <v>47500</v>
      </c>
      <c r="J33" s="91" t="s">
        <v>25</v>
      </c>
      <c r="K33" s="90">
        <v>48900</v>
      </c>
      <c r="L33" s="91" t="s">
        <v>25</v>
      </c>
      <c r="M33" s="90">
        <v>48400</v>
      </c>
      <c r="N33" s="90">
        <v>47300</v>
      </c>
      <c r="O33" s="90">
        <v>45500</v>
      </c>
      <c r="P33" s="91" t="s">
        <v>25</v>
      </c>
      <c r="Q33" s="90">
        <v>44900</v>
      </c>
      <c r="R33" s="90">
        <v>44900</v>
      </c>
      <c r="S33" s="90">
        <v>45400</v>
      </c>
      <c r="T33" s="91" t="s">
        <v>25</v>
      </c>
      <c r="U33" s="91" t="s">
        <v>25</v>
      </c>
      <c r="V33" s="91" t="s">
        <v>25</v>
      </c>
      <c r="W33" s="90">
        <v>48100</v>
      </c>
      <c r="X33" s="91" t="s">
        <v>25</v>
      </c>
      <c r="Y33" t="str">
        <f t="shared" si="9"/>
        <v>04-2021</v>
      </c>
      <c r="Z33">
        <f>_xlfn.XLOOKUP(Y33,AN:AN,AP:AP,"")</f>
        <v>0</v>
      </c>
      <c r="AA33">
        <f>_xlfn.XLOOKUP(Y33,AN:AN,AQ:AQ,"")</f>
        <v>0</v>
      </c>
      <c r="AB33">
        <f>_xlfn.XLOOKUP(Y33,AN:AN,AR:AR,"")</f>
        <v>0</v>
      </c>
      <c r="AC33">
        <f>_xlfn.XLOOKUP(Y33,AN:AN,AS:AS,"")</f>
        <v>0</v>
      </c>
      <c r="AE33">
        <v>0</v>
      </c>
      <c r="AF33">
        <v>0</v>
      </c>
      <c r="AG33">
        <v>0</v>
      </c>
      <c r="AH33">
        <v>0</v>
      </c>
      <c r="AN33" t="str">
        <v>02-2022</v>
      </c>
      <c r="AO33" t="s">
        <v>445</v>
      </c>
      <c r="AV33" t="str">
        <v>01-2022</v>
      </c>
    </row>
    <row r="34" spans="1:52">
      <c r="A34" t="str">
        <f t="shared" si="8"/>
        <v>04-2021</v>
      </c>
      <c r="B34" s="93">
        <v>44300</v>
      </c>
      <c r="C34" s="90">
        <v>48400</v>
      </c>
      <c r="D34" s="90">
        <v>49100</v>
      </c>
      <c r="E34" s="90">
        <v>46400</v>
      </c>
      <c r="F34" s="90">
        <v>45750</v>
      </c>
      <c r="G34" s="90">
        <v>49000</v>
      </c>
      <c r="H34" s="91" t="s">
        <v>25</v>
      </c>
      <c r="I34" s="90">
        <v>47400</v>
      </c>
      <c r="J34" s="91" t="s">
        <v>25</v>
      </c>
      <c r="K34" s="90">
        <v>49000</v>
      </c>
      <c r="L34" s="91" t="s">
        <v>25</v>
      </c>
      <c r="M34" s="90">
        <v>48500</v>
      </c>
      <c r="N34" s="90">
        <v>47500</v>
      </c>
      <c r="O34" s="90">
        <v>45700</v>
      </c>
      <c r="P34" s="91" t="s">
        <v>25</v>
      </c>
      <c r="Q34" s="90">
        <v>45200</v>
      </c>
      <c r="R34" s="90">
        <v>44900</v>
      </c>
      <c r="S34" s="90">
        <v>45600</v>
      </c>
      <c r="T34" s="91" t="s">
        <v>25</v>
      </c>
      <c r="U34" s="91" t="s">
        <v>25</v>
      </c>
      <c r="V34" s="91" t="s">
        <v>25</v>
      </c>
      <c r="W34" s="90">
        <v>48100</v>
      </c>
      <c r="X34" s="91" t="s">
        <v>25</v>
      </c>
      <c r="Y34" t="str">
        <f t="shared" si="9"/>
        <v>04-2021</v>
      </c>
      <c r="Z34">
        <f>_xlfn.XLOOKUP(Y34,AN:AN,AP:AP,"")</f>
        <v>0</v>
      </c>
      <c r="AA34">
        <f>_xlfn.XLOOKUP(Y34,AN:AN,AQ:AQ,"")</f>
        <v>0</v>
      </c>
      <c r="AB34">
        <f>_xlfn.XLOOKUP(Y34,AN:AN,AR:AR,"")</f>
        <v>0</v>
      </c>
      <c r="AC34">
        <f>_xlfn.XLOOKUP(Y34,AN:AN,AS:AS,"")</f>
        <v>0</v>
      </c>
      <c r="AE34">
        <v>0</v>
      </c>
      <c r="AF34">
        <v>0</v>
      </c>
      <c r="AG34">
        <v>0</v>
      </c>
      <c r="AH34">
        <v>0</v>
      </c>
      <c r="AN34" t="str">
        <v>03-2022</v>
      </c>
      <c r="AO34" t="s">
        <v>446</v>
      </c>
      <c r="AV34" t="str">
        <v>02-2022</v>
      </c>
    </row>
    <row r="35" spans="1:52">
      <c r="A35" t="str">
        <f t="shared" si="8"/>
        <v>04-2021</v>
      </c>
      <c r="B35" s="93">
        <v>44301</v>
      </c>
      <c r="C35" s="90">
        <v>48900</v>
      </c>
      <c r="D35" s="90">
        <v>49200</v>
      </c>
      <c r="E35" s="90">
        <v>46900</v>
      </c>
      <c r="F35" s="90">
        <v>46300</v>
      </c>
      <c r="G35" s="90">
        <v>49400</v>
      </c>
      <c r="H35" s="91" t="s">
        <v>25</v>
      </c>
      <c r="I35" s="90">
        <v>47700</v>
      </c>
      <c r="J35" s="91" t="s">
        <v>25</v>
      </c>
      <c r="K35" s="90">
        <v>50600</v>
      </c>
      <c r="L35" s="91" t="s">
        <v>25</v>
      </c>
      <c r="M35" s="90">
        <v>48900</v>
      </c>
      <c r="N35" s="90">
        <v>48400</v>
      </c>
      <c r="O35" s="90">
        <v>46300</v>
      </c>
      <c r="P35" s="91" t="s">
        <v>25</v>
      </c>
      <c r="Q35" s="90">
        <v>46100</v>
      </c>
      <c r="R35" s="90">
        <v>46400</v>
      </c>
      <c r="S35" s="90">
        <v>46500</v>
      </c>
      <c r="T35" s="91" t="s">
        <v>25</v>
      </c>
      <c r="U35" s="91" t="s">
        <v>25</v>
      </c>
      <c r="V35" s="91" t="s">
        <v>25</v>
      </c>
      <c r="W35" s="90">
        <v>48300</v>
      </c>
      <c r="X35" s="91" t="s">
        <v>25</v>
      </c>
      <c r="Y35" t="str">
        <f t="shared" si="9"/>
        <v>04-2021</v>
      </c>
      <c r="Z35">
        <f>_xlfn.XLOOKUP(Y35,AN:AN,AP:AP,"")</f>
        <v>0</v>
      </c>
      <c r="AA35">
        <f>_xlfn.XLOOKUP(Y35,AN:AN,AQ:AQ,"")</f>
        <v>0</v>
      </c>
      <c r="AB35">
        <f>_xlfn.XLOOKUP(Y35,AN:AN,AR:AR,"")</f>
        <v>0</v>
      </c>
      <c r="AC35">
        <f>_xlfn.XLOOKUP(Y35,AN:AN,AS:AS,"")</f>
        <v>0</v>
      </c>
      <c r="AE35">
        <v>0</v>
      </c>
      <c r="AF35">
        <v>0</v>
      </c>
      <c r="AG35">
        <v>0</v>
      </c>
      <c r="AH35">
        <v>0</v>
      </c>
      <c r="AN35" t="str">
        <v>04-2022</v>
      </c>
      <c r="AO35" t="s">
        <v>447</v>
      </c>
      <c r="AV35" t="str">
        <v>03-2022</v>
      </c>
    </row>
    <row r="36" spans="1:52">
      <c r="A36" t="str">
        <f t="shared" si="8"/>
        <v>04-2021</v>
      </c>
      <c r="B36" s="93">
        <v>44302</v>
      </c>
      <c r="C36" s="90">
        <v>50800</v>
      </c>
      <c r="D36" s="90">
        <v>50000</v>
      </c>
      <c r="E36" s="90">
        <v>47500</v>
      </c>
      <c r="F36" s="90">
        <v>47000</v>
      </c>
      <c r="G36" s="90">
        <v>50800</v>
      </c>
      <c r="H36" s="91" t="s">
        <v>25</v>
      </c>
      <c r="I36" s="90">
        <v>48300</v>
      </c>
      <c r="J36" s="91" t="s">
        <v>25</v>
      </c>
      <c r="K36" s="90">
        <v>52700</v>
      </c>
      <c r="L36" s="91" t="s">
        <v>25</v>
      </c>
      <c r="M36" s="90">
        <v>49100</v>
      </c>
      <c r="N36" s="90">
        <v>49700</v>
      </c>
      <c r="O36" s="90">
        <v>47000</v>
      </c>
      <c r="P36" s="91" t="s">
        <v>25</v>
      </c>
      <c r="Q36" s="90">
        <v>46900</v>
      </c>
      <c r="R36" s="90">
        <v>47300</v>
      </c>
      <c r="S36" s="90">
        <v>47400</v>
      </c>
      <c r="T36" s="91" t="s">
        <v>25</v>
      </c>
      <c r="U36" s="91" t="s">
        <v>25</v>
      </c>
      <c r="V36" s="91" t="s">
        <v>25</v>
      </c>
      <c r="W36" s="90">
        <v>49700</v>
      </c>
      <c r="X36" s="91" t="s">
        <v>25</v>
      </c>
      <c r="Y36" t="str">
        <f t="shared" si="9"/>
        <v>04-2021</v>
      </c>
      <c r="Z36">
        <f>_xlfn.XLOOKUP(Y36,AN:AN,AP:AP,"")</f>
        <v>0</v>
      </c>
      <c r="AA36">
        <f>_xlfn.XLOOKUP(Y36,AN:AN,AQ:AQ,"")</f>
        <v>0</v>
      </c>
      <c r="AB36">
        <f>_xlfn.XLOOKUP(Y36,AN:AN,AR:AR,"")</f>
        <v>0</v>
      </c>
      <c r="AC36">
        <f>_xlfn.XLOOKUP(Y36,AN:AN,AS:AS,"")</f>
        <v>0</v>
      </c>
      <c r="AE36">
        <v>0</v>
      </c>
      <c r="AF36">
        <v>0</v>
      </c>
      <c r="AG36">
        <v>0</v>
      </c>
      <c r="AH36">
        <v>0</v>
      </c>
      <c r="AN36" t="str">
        <v>05-2022</v>
      </c>
      <c r="AO36" t="s">
        <v>448</v>
      </c>
      <c r="AV36" t="str">
        <v>04-2022</v>
      </c>
    </row>
    <row r="37" spans="1:52">
      <c r="A37" t="str">
        <f t="shared" si="8"/>
        <v>04-2021</v>
      </c>
      <c r="B37" s="93">
        <v>44303</v>
      </c>
      <c r="C37" s="90">
        <v>51300</v>
      </c>
      <c r="D37" s="90">
        <v>50200</v>
      </c>
      <c r="E37" s="90">
        <v>47800</v>
      </c>
      <c r="F37" s="90">
        <v>47000</v>
      </c>
      <c r="G37" s="90">
        <v>52200</v>
      </c>
      <c r="H37" s="91" t="s">
        <v>25</v>
      </c>
      <c r="I37" s="90">
        <v>48400</v>
      </c>
      <c r="J37" s="91" t="s">
        <v>25</v>
      </c>
      <c r="K37" s="90">
        <v>52700</v>
      </c>
      <c r="L37" s="91" t="s">
        <v>25</v>
      </c>
      <c r="M37" s="90">
        <v>49300</v>
      </c>
      <c r="N37" s="90">
        <v>50900</v>
      </c>
      <c r="O37" s="90">
        <v>46700</v>
      </c>
      <c r="P37" s="91" t="s">
        <v>25</v>
      </c>
      <c r="Q37" s="90">
        <v>46800</v>
      </c>
      <c r="R37" s="90">
        <v>47300</v>
      </c>
      <c r="S37" s="90">
        <v>47300</v>
      </c>
      <c r="T37" s="91" t="s">
        <v>25</v>
      </c>
      <c r="U37" s="91" t="s">
        <v>25</v>
      </c>
      <c r="V37" s="91" t="s">
        <v>25</v>
      </c>
      <c r="W37" s="90">
        <v>50000</v>
      </c>
      <c r="X37" s="91" t="s">
        <v>25</v>
      </c>
      <c r="Y37" t="str">
        <f t="shared" si="9"/>
        <v>04-2021</v>
      </c>
      <c r="Z37">
        <f>_xlfn.XLOOKUP(Y37,AN:AN,AP:AP,"")</f>
        <v>0</v>
      </c>
      <c r="AA37">
        <f>_xlfn.XLOOKUP(Y37,AN:AN,AQ:AQ,"")</f>
        <v>0</v>
      </c>
      <c r="AB37">
        <f>_xlfn.XLOOKUP(Y37,AN:AN,AR:AR,"")</f>
        <v>0</v>
      </c>
      <c r="AC37">
        <f>_xlfn.XLOOKUP(Y37,AN:AN,AS:AS,"")</f>
        <v>0</v>
      </c>
      <c r="AE37">
        <v>0</v>
      </c>
      <c r="AF37">
        <v>0</v>
      </c>
      <c r="AG37">
        <v>0</v>
      </c>
      <c r="AH37">
        <v>0</v>
      </c>
      <c r="AN37" t="str">
        <v>06-2022</v>
      </c>
      <c r="AO37" t="s">
        <v>449</v>
      </c>
      <c r="AV37" t="str">
        <v>05-2022</v>
      </c>
    </row>
    <row r="38" spans="1:52">
      <c r="A38" t="str">
        <f t="shared" si="8"/>
        <v>04-2021</v>
      </c>
      <c r="B38" s="93">
        <v>44304</v>
      </c>
      <c r="C38" s="90" t="s">
        <v>24</v>
      </c>
      <c r="D38" s="90" t="s">
        <v>24</v>
      </c>
      <c r="E38" s="90" t="s">
        <v>24</v>
      </c>
      <c r="F38" s="90" t="s">
        <v>24</v>
      </c>
      <c r="G38" s="90" t="s">
        <v>24</v>
      </c>
      <c r="H38" s="90" t="s">
        <v>24</v>
      </c>
      <c r="I38" s="90" t="s">
        <v>24</v>
      </c>
      <c r="J38" s="90" t="s">
        <v>24</v>
      </c>
      <c r="K38" s="90" t="s">
        <v>24</v>
      </c>
      <c r="L38" s="90" t="s">
        <v>24</v>
      </c>
      <c r="M38" s="90" t="s">
        <v>24</v>
      </c>
      <c r="N38" s="90" t="s">
        <v>24</v>
      </c>
      <c r="O38" s="90" t="s">
        <v>24</v>
      </c>
      <c r="P38" s="90" t="s">
        <v>24</v>
      </c>
      <c r="Q38" s="90" t="s">
        <v>24</v>
      </c>
      <c r="R38" s="90" t="s">
        <v>24</v>
      </c>
      <c r="S38" s="90" t="s">
        <v>24</v>
      </c>
      <c r="T38" s="90" t="s">
        <v>24</v>
      </c>
      <c r="U38" s="90" t="s">
        <v>24</v>
      </c>
      <c r="V38" s="90" t="s">
        <v>24</v>
      </c>
      <c r="W38" s="90" t="s">
        <v>24</v>
      </c>
      <c r="X38" s="90" t="s">
        <v>24</v>
      </c>
      <c r="Y38" t="str">
        <f t="shared" si="9"/>
        <v>04-2021</v>
      </c>
      <c r="Z38">
        <f>_xlfn.XLOOKUP(Y38,AN:AN,AP:AP,"")</f>
        <v>0</v>
      </c>
      <c r="AA38">
        <f>_xlfn.XLOOKUP(Y38,AN:AN,AQ:AQ,"")</f>
        <v>0</v>
      </c>
      <c r="AB38">
        <f>_xlfn.XLOOKUP(Y38,AN:AN,AR:AR,"")</f>
        <v>0</v>
      </c>
      <c r="AC38">
        <f>_xlfn.XLOOKUP(Y38,AN:AN,AS:AS,"")</f>
        <v>0</v>
      </c>
      <c r="AE38">
        <v>0</v>
      </c>
      <c r="AF38">
        <v>0</v>
      </c>
      <c r="AG38">
        <v>0</v>
      </c>
      <c r="AH38">
        <v>0</v>
      </c>
      <c r="AN38" t="str">
        <v>07-2022</v>
      </c>
      <c r="AO38" t="s">
        <v>450</v>
      </c>
      <c r="AV38" t="str">
        <v>06-2022</v>
      </c>
    </row>
    <row r="39" spans="1:52">
      <c r="A39" t="str">
        <f t="shared" si="8"/>
        <v>04-2021</v>
      </c>
      <c r="B39" s="93">
        <v>44305</v>
      </c>
      <c r="C39" s="90">
        <v>51200</v>
      </c>
      <c r="D39" s="90">
        <v>50700</v>
      </c>
      <c r="E39" s="90">
        <v>48500</v>
      </c>
      <c r="F39" s="90">
        <v>46500</v>
      </c>
      <c r="G39" s="90">
        <v>52100</v>
      </c>
      <c r="H39" s="91" t="s">
        <v>25</v>
      </c>
      <c r="I39" s="90">
        <v>48000</v>
      </c>
      <c r="J39" s="91" t="s">
        <v>25</v>
      </c>
      <c r="K39" s="90">
        <v>52600</v>
      </c>
      <c r="L39" s="91" t="s">
        <v>25</v>
      </c>
      <c r="M39" s="90">
        <v>49100</v>
      </c>
      <c r="N39" s="90">
        <v>50900</v>
      </c>
      <c r="O39" s="90">
        <v>46000</v>
      </c>
      <c r="P39" s="91" t="s">
        <v>25</v>
      </c>
      <c r="Q39" s="90">
        <v>46200</v>
      </c>
      <c r="R39" s="90">
        <v>47000</v>
      </c>
      <c r="S39" s="90">
        <v>47100</v>
      </c>
      <c r="T39" s="91" t="s">
        <v>25</v>
      </c>
      <c r="U39" s="91" t="s">
        <v>25</v>
      </c>
      <c r="V39" s="91" t="s">
        <v>25</v>
      </c>
      <c r="W39" s="90">
        <v>50100</v>
      </c>
      <c r="X39" s="91" t="s">
        <v>25</v>
      </c>
      <c r="Y39" t="str">
        <f t="shared" si="9"/>
        <v>04-2021</v>
      </c>
      <c r="Z39">
        <f>_xlfn.XLOOKUP(Y39,AN:AN,AP:AP,"")</f>
        <v>0</v>
      </c>
      <c r="AA39">
        <f>_xlfn.XLOOKUP(Y39,AN:AN,AQ:AQ,"")</f>
        <v>0</v>
      </c>
      <c r="AB39">
        <f>_xlfn.XLOOKUP(Y39,AN:AN,AR:AR,"")</f>
        <v>0</v>
      </c>
      <c r="AC39">
        <f>_xlfn.XLOOKUP(Y39,AN:AN,AS:AS,"")</f>
        <v>0</v>
      </c>
      <c r="AE39">
        <v>0</v>
      </c>
      <c r="AF39">
        <v>0</v>
      </c>
      <c r="AG39">
        <v>0</v>
      </c>
      <c r="AH39">
        <v>0</v>
      </c>
      <c r="AN39" t="str">
        <v>08-2022</v>
      </c>
      <c r="AO39" t="s">
        <v>451</v>
      </c>
      <c r="AV39" t="str">
        <v>07-2022</v>
      </c>
    </row>
    <row r="40" spans="1:52">
      <c r="A40" t="str">
        <f t="shared" si="8"/>
        <v>04-2021</v>
      </c>
      <c r="B40" s="93">
        <v>44306</v>
      </c>
      <c r="C40" s="90">
        <v>50400</v>
      </c>
      <c r="D40" s="90">
        <v>50700</v>
      </c>
      <c r="E40" s="90">
        <v>48300</v>
      </c>
      <c r="F40" s="90">
        <v>45800</v>
      </c>
      <c r="G40" s="90">
        <v>50200</v>
      </c>
      <c r="H40" s="91" t="s">
        <v>25</v>
      </c>
      <c r="I40" s="90">
        <v>47000</v>
      </c>
      <c r="J40" s="91" t="s">
        <v>25</v>
      </c>
      <c r="K40" s="90">
        <v>50600</v>
      </c>
      <c r="L40" s="91" t="s">
        <v>25</v>
      </c>
      <c r="M40" s="90">
        <v>48500</v>
      </c>
      <c r="N40" s="90">
        <v>49900</v>
      </c>
      <c r="O40" s="90">
        <v>45500</v>
      </c>
      <c r="P40" s="91" t="s">
        <v>25</v>
      </c>
      <c r="Q40" s="90">
        <v>45100</v>
      </c>
      <c r="R40" s="90">
        <v>46000</v>
      </c>
      <c r="S40" s="90">
        <v>46500</v>
      </c>
      <c r="T40" s="91" t="s">
        <v>25</v>
      </c>
      <c r="U40" s="91" t="s">
        <v>25</v>
      </c>
      <c r="V40" s="91" t="s">
        <v>25</v>
      </c>
      <c r="W40" s="90">
        <v>49900</v>
      </c>
      <c r="X40" s="91" t="s">
        <v>25</v>
      </c>
      <c r="Y40" t="str">
        <f t="shared" si="9"/>
        <v>04-2021</v>
      </c>
      <c r="Z40">
        <f>_xlfn.XLOOKUP(Y40,AN:AN,AP:AP,"")</f>
        <v>0</v>
      </c>
      <c r="AA40">
        <f>_xlfn.XLOOKUP(Y40,AN:AN,AQ:AQ,"")</f>
        <v>0</v>
      </c>
      <c r="AB40">
        <f>_xlfn.XLOOKUP(Y40,AN:AN,AR:AR,"")</f>
        <v>0</v>
      </c>
      <c r="AC40">
        <f>_xlfn.XLOOKUP(Y40,AN:AN,AS:AS,"")</f>
        <v>0</v>
      </c>
      <c r="AE40">
        <v>0</v>
      </c>
      <c r="AF40">
        <v>0</v>
      </c>
      <c r="AG40">
        <v>0</v>
      </c>
      <c r="AH40">
        <v>0</v>
      </c>
      <c r="AN40" t="str">
        <v>09-2022</v>
      </c>
      <c r="AO40" t="s">
        <v>452</v>
      </c>
      <c r="AV40" t="str">
        <v>08-2022</v>
      </c>
    </row>
    <row r="41" spans="1:52">
      <c r="A41" t="str">
        <f t="shared" si="8"/>
        <v>04-2021</v>
      </c>
      <c r="B41" s="93">
        <v>44307</v>
      </c>
      <c r="C41" s="90">
        <v>49900</v>
      </c>
      <c r="D41" s="90">
        <v>50700</v>
      </c>
      <c r="E41" s="90">
        <v>48300</v>
      </c>
      <c r="F41" s="90">
        <v>45800</v>
      </c>
      <c r="G41" s="90">
        <v>50200</v>
      </c>
      <c r="H41" s="91" t="s">
        <v>25</v>
      </c>
      <c r="I41" s="90">
        <v>47500</v>
      </c>
      <c r="J41" s="91" t="s">
        <v>25</v>
      </c>
      <c r="K41" s="90">
        <v>49600</v>
      </c>
      <c r="L41" s="91" t="s">
        <v>25</v>
      </c>
      <c r="M41" s="90">
        <v>48500</v>
      </c>
      <c r="N41" s="90">
        <v>48900</v>
      </c>
      <c r="O41" s="90">
        <v>46000</v>
      </c>
      <c r="P41" s="91" t="s">
        <v>25</v>
      </c>
      <c r="Q41" s="90">
        <v>45000</v>
      </c>
      <c r="R41" s="90">
        <v>45900</v>
      </c>
      <c r="S41" s="90">
        <v>46500</v>
      </c>
      <c r="T41" s="91" t="s">
        <v>25</v>
      </c>
      <c r="U41" s="91" t="s">
        <v>25</v>
      </c>
      <c r="V41" s="91" t="s">
        <v>25</v>
      </c>
      <c r="W41" s="90">
        <v>49800</v>
      </c>
      <c r="X41" s="91" t="s">
        <v>25</v>
      </c>
      <c r="Y41" t="str">
        <f t="shared" si="9"/>
        <v>04-2021</v>
      </c>
      <c r="Z41">
        <f>_xlfn.XLOOKUP(Y41,AN:AN,AP:AP,"")</f>
        <v>0</v>
      </c>
      <c r="AA41">
        <f>_xlfn.XLOOKUP(Y41,AN:AN,AQ:AQ,"")</f>
        <v>0</v>
      </c>
      <c r="AB41">
        <f>_xlfn.XLOOKUP(Y41,AN:AN,AR:AR,"")</f>
        <v>0</v>
      </c>
      <c r="AC41">
        <f>_xlfn.XLOOKUP(Y41,AN:AN,AS:AS,"")</f>
        <v>0</v>
      </c>
      <c r="AE41">
        <v>0</v>
      </c>
      <c r="AF41">
        <v>0</v>
      </c>
      <c r="AG41">
        <v>0</v>
      </c>
      <c r="AH41">
        <v>0</v>
      </c>
      <c r="AN41" t="str">
        <v>10-2022</v>
      </c>
      <c r="AO41" t="s">
        <v>23</v>
      </c>
      <c r="AS41" t="s">
        <v>23</v>
      </c>
      <c r="AV41" t="str">
        <v>09-2022</v>
      </c>
    </row>
    <row r="42" spans="1:52">
      <c r="A42" t="str">
        <f t="shared" si="8"/>
        <v>04-2021</v>
      </c>
      <c r="B42" s="93">
        <v>44308</v>
      </c>
      <c r="C42" s="90">
        <v>50200</v>
      </c>
      <c r="D42" s="90">
        <v>50900</v>
      </c>
      <c r="E42" s="90">
        <v>47800</v>
      </c>
      <c r="F42" s="90">
        <v>46500</v>
      </c>
      <c r="G42" s="90">
        <v>50500</v>
      </c>
      <c r="H42" s="91" t="s">
        <v>25</v>
      </c>
      <c r="I42" s="90">
        <v>47800</v>
      </c>
      <c r="J42" s="91" t="s">
        <v>25</v>
      </c>
      <c r="K42" s="90">
        <v>49600</v>
      </c>
      <c r="L42" s="91" t="s">
        <v>25</v>
      </c>
      <c r="M42" s="90">
        <v>48800</v>
      </c>
      <c r="N42" s="90">
        <v>48900</v>
      </c>
      <c r="O42" s="90">
        <v>46700</v>
      </c>
      <c r="P42" s="91" t="s">
        <v>25</v>
      </c>
      <c r="Q42" s="90">
        <v>45400</v>
      </c>
      <c r="R42" s="90">
        <v>46000</v>
      </c>
      <c r="S42" s="90">
        <v>46600</v>
      </c>
      <c r="T42" s="91" t="s">
        <v>25</v>
      </c>
      <c r="U42" s="91" t="s">
        <v>25</v>
      </c>
      <c r="V42" s="91" t="s">
        <v>25</v>
      </c>
      <c r="W42" s="90">
        <v>49800</v>
      </c>
      <c r="X42" s="91" t="s">
        <v>25</v>
      </c>
      <c r="Y42" t="str">
        <f t="shared" si="9"/>
        <v>04-2021</v>
      </c>
      <c r="Z42">
        <f>_xlfn.XLOOKUP(Y42,AN:AN,AP:AP,"")</f>
        <v>0</v>
      </c>
      <c r="AA42">
        <f>_xlfn.XLOOKUP(Y42,AN:AN,AQ:AQ,"")</f>
        <v>0</v>
      </c>
      <c r="AB42">
        <f>_xlfn.XLOOKUP(Y42,AN:AN,AR:AR,"")</f>
        <v>0</v>
      </c>
      <c r="AC42">
        <f>_xlfn.XLOOKUP(Y42,AN:AN,AS:AS,"")</f>
        <v>0</v>
      </c>
      <c r="AE42">
        <v>0</v>
      </c>
      <c r="AF42">
        <v>0</v>
      </c>
      <c r="AG42">
        <v>0</v>
      </c>
      <c r="AH42">
        <v>0</v>
      </c>
      <c r="AN42" t="str">
        <v>11-2022</v>
      </c>
      <c r="AO42" t="s">
        <v>453</v>
      </c>
      <c r="AS42" t="s">
        <v>23</v>
      </c>
      <c r="AV42" t="str">
        <v>10-2022</v>
      </c>
    </row>
    <row r="43" spans="1:52">
      <c r="A43" t="str">
        <f t="shared" si="8"/>
        <v>04-2021</v>
      </c>
      <c r="B43" s="93">
        <v>44309</v>
      </c>
      <c r="C43" s="90">
        <v>50400</v>
      </c>
      <c r="D43" s="90">
        <v>50900</v>
      </c>
      <c r="E43" s="90">
        <v>48600</v>
      </c>
      <c r="F43" s="90">
        <v>46800</v>
      </c>
      <c r="G43" s="90">
        <v>51100</v>
      </c>
      <c r="H43" s="91" t="s">
        <v>25</v>
      </c>
      <c r="I43" s="90">
        <v>47800</v>
      </c>
      <c r="J43" s="91" t="s">
        <v>25</v>
      </c>
      <c r="K43" s="90">
        <v>49800</v>
      </c>
      <c r="L43" s="91" t="s">
        <v>25</v>
      </c>
      <c r="M43" s="90">
        <v>49500</v>
      </c>
      <c r="N43" s="90">
        <v>49100</v>
      </c>
      <c r="O43" s="90">
        <v>46800</v>
      </c>
      <c r="P43" s="91" t="s">
        <v>25</v>
      </c>
      <c r="Q43" s="90">
        <v>45900</v>
      </c>
      <c r="R43" s="90">
        <v>46200</v>
      </c>
      <c r="S43" s="90">
        <v>46600</v>
      </c>
      <c r="T43" s="91" t="s">
        <v>25</v>
      </c>
      <c r="U43" s="91" t="s">
        <v>25</v>
      </c>
      <c r="V43" s="91" t="s">
        <v>25</v>
      </c>
      <c r="W43" s="90">
        <v>49800</v>
      </c>
      <c r="X43" s="91" t="s">
        <v>25</v>
      </c>
      <c r="Y43" t="str">
        <f t="shared" si="9"/>
        <v>04-2021</v>
      </c>
      <c r="Z43">
        <f>_xlfn.XLOOKUP(Y43,AN:AN,AP:AP,"")</f>
        <v>0</v>
      </c>
      <c r="AA43">
        <f>_xlfn.XLOOKUP(Y43,AN:AN,AQ:AQ,"")</f>
        <v>0</v>
      </c>
      <c r="AB43">
        <f>_xlfn.XLOOKUP(Y43,AN:AN,AR:AR,"")</f>
        <v>0</v>
      </c>
      <c r="AC43">
        <f>_xlfn.XLOOKUP(Y43,AN:AN,AS:AS,"")</f>
        <v>0</v>
      </c>
      <c r="AE43">
        <v>0</v>
      </c>
      <c r="AF43">
        <v>0</v>
      </c>
      <c r="AG43">
        <v>0</v>
      </c>
      <c r="AH43">
        <v>0</v>
      </c>
      <c r="AN43" t="str">
        <v>12-2022</v>
      </c>
      <c r="AO43" t="s">
        <v>454</v>
      </c>
      <c r="AS43" t="s">
        <v>23</v>
      </c>
      <c r="AV43" t="str">
        <v>11-2022</v>
      </c>
    </row>
    <row r="44" spans="1:52">
      <c r="A44" t="str">
        <f t="shared" si="8"/>
        <v>04-2021</v>
      </c>
      <c r="B44" s="93">
        <v>44310</v>
      </c>
      <c r="C44" s="90">
        <v>50400</v>
      </c>
      <c r="D44" s="90">
        <v>50900</v>
      </c>
      <c r="E44" s="90">
        <v>48500</v>
      </c>
      <c r="F44" s="90">
        <v>46500</v>
      </c>
      <c r="G44" s="90">
        <v>51500</v>
      </c>
      <c r="H44" s="91" t="s">
        <v>25</v>
      </c>
      <c r="I44" s="90">
        <v>47500</v>
      </c>
      <c r="J44" s="91" t="s">
        <v>25</v>
      </c>
      <c r="K44" s="90">
        <v>49800</v>
      </c>
      <c r="L44" s="91" t="s">
        <v>25</v>
      </c>
      <c r="M44" s="90">
        <v>49300</v>
      </c>
      <c r="N44" s="90">
        <v>49100</v>
      </c>
      <c r="O44" s="90">
        <v>47000</v>
      </c>
      <c r="P44" s="91" t="s">
        <v>25</v>
      </c>
      <c r="Q44" s="90">
        <v>45600</v>
      </c>
      <c r="R44" s="90">
        <v>46100</v>
      </c>
      <c r="S44" s="90">
        <v>46400</v>
      </c>
      <c r="T44" s="91" t="s">
        <v>25</v>
      </c>
      <c r="U44" s="91" t="s">
        <v>25</v>
      </c>
      <c r="V44" s="91" t="s">
        <v>25</v>
      </c>
      <c r="W44" s="90">
        <v>49800</v>
      </c>
      <c r="X44" s="91" t="s">
        <v>25</v>
      </c>
      <c r="Y44" t="str">
        <f t="shared" si="9"/>
        <v>04-2021</v>
      </c>
      <c r="Z44">
        <f>_xlfn.XLOOKUP(Y44,AN:AN,AP:AP,"")</f>
        <v>0</v>
      </c>
      <c r="AA44">
        <f>_xlfn.XLOOKUP(Y44,AN:AN,AQ:AQ,"")</f>
        <v>0</v>
      </c>
      <c r="AB44">
        <f>_xlfn.XLOOKUP(Y44,AN:AN,AR:AR,"")</f>
        <v>0</v>
      </c>
      <c r="AC44">
        <f>_xlfn.XLOOKUP(Y44,AN:AN,AS:AS,"")</f>
        <v>0</v>
      </c>
      <c r="AE44">
        <v>0</v>
      </c>
      <c r="AF44">
        <v>0</v>
      </c>
      <c r="AG44">
        <v>0</v>
      </c>
      <c r="AH44">
        <v>0</v>
      </c>
      <c r="AN44" t="str">
        <v>01-2023</v>
      </c>
      <c r="AO44" t="s">
        <v>455</v>
      </c>
      <c r="AS44" t="s">
        <v>23</v>
      </c>
      <c r="AV44" t="str">
        <v>12-2022</v>
      </c>
      <c r="AZ44" t="s">
        <v>23</v>
      </c>
    </row>
    <row r="45" spans="1:52">
      <c r="A45" t="str">
        <f t="shared" si="8"/>
        <v>04-2021</v>
      </c>
      <c r="B45" s="93">
        <v>44311</v>
      </c>
      <c r="C45" s="90" t="s">
        <v>24</v>
      </c>
      <c r="D45" s="90" t="s">
        <v>24</v>
      </c>
      <c r="E45" s="90" t="s">
        <v>24</v>
      </c>
      <c r="F45" s="90" t="s">
        <v>24</v>
      </c>
      <c r="G45" s="90" t="s">
        <v>24</v>
      </c>
      <c r="H45" s="90" t="s">
        <v>24</v>
      </c>
      <c r="I45" s="90" t="s">
        <v>24</v>
      </c>
      <c r="J45" s="90" t="s">
        <v>24</v>
      </c>
      <c r="K45" s="90" t="s">
        <v>24</v>
      </c>
      <c r="L45" s="90" t="s">
        <v>24</v>
      </c>
      <c r="M45" s="90" t="s">
        <v>24</v>
      </c>
      <c r="N45" s="90" t="s">
        <v>24</v>
      </c>
      <c r="O45" s="90" t="s">
        <v>24</v>
      </c>
      <c r="P45" s="90" t="s">
        <v>24</v>
      </c>
      <c r="Q45" s="90" t="s">
        <v>24</v>
      </c>
      <c r="R45" s="90" t="s">
        <v>24</v>
      </c>
      <c r="S45" s="90" t="s">
        <v>24</v>
      </c>
      <c r="T45" s="90" t="s">
        <v>24</v>
      </c>
      <c r="U45" s="90" t="s">
        <v>24</v>
      </c>
      <c r="V45" s="90" t="s">
        <v>24</v>
      </c>
      <c r="W45" s="90" t="s">
        <v>24</v>
      </c>
      <c r="X45" s="90" t="s">
        <v>24</v>
      </c>
      <c r="Y45" t="str">
        <f t="shared" si="9"/>
        <v>04-2021</v>
      </c>
      <c r="Z45">
        <f>_xlfn.XLOOKUP(Y45,AN:AN,AP:AP,"")</f>
        <v>0</v>
      </c>
      <c r="AA45">
        <f>_xlfn.XLOOKUP(Y45,AN:AN,AQ:AQ,"")</f>
        <v>0</v>
      </c>
      <c r="AB45">
        <f>_xlfn.XLOOKUP(Y45,AN:AN,AR:AR,"")</f>
        <v>0</v>
      </c>
      <c r="AC45">
        <f>_xlfn.XLOOKUP(Y45,AN:AN,AS:AS,"")</f>
        <v>0</v>
      </c>
      <c r="AE45">
        <v>0</v>
      </c>
      <c r="AF45">
        <v>0</v>
      </c>
      <c r="AG45">
        <v>0</v>
      </c>
      <c r="AH45">
        <v>0</v>
      </c>
      <c r="AN45" t="str">
        <v>02-2023</v>
      </c>
      <c r="AO45" t="s">
        <v>456</v>
      </c>
      <c r="AS45" t="s">
        <v>23</v>
      </c>
      <c r="AV45" t="str">
        <v>01-2023</v>
      </c>
      <c r="AZ45" t="s">
        <v>23</v>
      </c>
    </row>
    <row r="46" spans="1:52">
      <c r="A46" t="str">
        <f t="shared" si="8"/>
        <v>04-2021</v>
      </c>
      <c r="B46" s="93">
        <v>44312</v>
      </c>
      <c r="C46" s="90">
        <v>49900</v>
      </c>
      <c r="D46" s="90">
        <v>51200</v>
      </c>
      <c r="E46" s="90">
        <v>48500</v>
      </c>
      <c r="F46" s="90">
        <v>46500</v>
      </c>
      <c r="G46" s="90">
        <v>51500</v>
      </c>
      <c r="H46" s="91" t="s">
        <v>25</v>
      </c>
      <c r="I46" s="90">
        <v>47000</v>
      </c>
      <c r="J46" s="91" t="s">
        <v>25</v>
      </c>
      <c r="K46" s="90">
        <v>49700</v>
      </c>
      <c r="L46" s="91" t="s">
        <v>25</v>
      </c>
      <c r="M46" s="90">
        <v>49400</v>
      </c>
      <c r="N46" s="90">
        <v>49100</v>
      </c>
      <c r="O46" s="90">
        <v>46500</v>
      </c>
      <c r="P46" s="91" t="s">
        <v>25</v>
      </c>
      <c r="Q46" s="90">
        <v>45300</v>
      </c>
      <c r="R46" s="90">
        <v>45800</v>
      </c>
      <c r="S46" s="90">
        <v>46200</v>
      </c>
      <c r="T46" s="91" t="s">
        <v>25</v>
      </c>
      <c r="U46" s="91" t="s">
        <v>25</v>
      </c>
      <c r="V46" s="91" t="s">
        <v>25</v>
      </c>
      <c r="W46" s="90">
        <v>49700</v>
      </c>
      <c r="X46" s="91" t="s">
        <v>25</v>
      </c>
      <c r="Y46" t="str">
        <f t="shared" si="9"/>
        <v>04-2021</v>
      </c>
      <c r="Z46">
        <f>_xlfn.XLOOKUP(Y46,AN:AN,AP:AP,"")</f>
        <v>0</v>
      </c>
      <c r="AA46">
        <f>_xlfn.XLOOKUP(Y46,AN:AN,AQ:AQ,"")</f>
        <v>0</v>
      </c>
      <c r="AB46">
        <f>_xlfn.XLOOKUP(Y46,AN:AN,AR:AR,"")</f>
        <v>0</v>
      </c>
      <c r="AC46">
        <f>_xlfn.XLOOKUP(Y46,AN:AN,AS:AS,"")</f>
        <v>0</v>
      </c>
      <c r="AE46">
        <v>0</v>
      </c>
      <c r="AF46">
        <v>0</v>
      </c>
      <c r="AG46">
        <v>0</v>
      </c>
      <c r="AH46">
        <v>0</v>
      </c>
      <c r="AN46" t="str">
        <v>03-2023</v>
      </c>
      <c r="AO46" t="s">
        <v>457</v>
      </c>
      <c r="AS46" t="s">
        <v>23</v>
      </c>
      <c r="AV46" t="str">
        <v>02-2023</v>
      </c>
      <c r="AZ46" t="s">
        <v>23</v>
      </c>
    </row>
    <row r="47" spans="1:52">
      <c r="A47" t="str">
        <f t="shared" si="8"/>
        <v>04-2021</v>
      </c>
      <c r="B47" s="93">
        <v>44313</v>
      </c>
      <c r="C47" s="90">
        <v>49600</v>
      </c>
      <c r="D47" s="90">
        <v>51200</v>
      </c>
      <c r="E47" s="90">
        <v>48500</v>
      </c>
      <c r="F47" s="90">
        <v>46500</v>
      </c>
      <c r="G47" s="90">
        <v>50700</v>
      </c>
      <c r="H47" s="91" t="s">
        <v>25</v>
      </c>
      <c r="I47" s="90">
        <v>47300</v>
      </c>
      <c r="J47" s="91" t="s">
        <v>25</v>
      </c>
      <c r="K47" s="90">
        <v>49700</v>
      </c>
      <c r="L47" s="91" t="s">
        <v>25</v>
      </c>
      <c r="M47" s="90">
        <v>49300</v>
      </c>
      <c r="N47" s="90">
        <v>49100</v>
      </c>
      <c r="O47" s="90">
        <v>46500</v>
      </c>
      <c r="P47" s="91" t="s">
        <v>25</v>
      </c>
      <c r="Q47" s="90">
        <v>45000</v>
      </c>
      <c r="R47" s="90">
        <v>45600</v>
      </c>
      <c r="S47" s="90">
        <v>45500</v>
      </c>
      <c r="T47" s="91" t="s">
        <v>25</v>
      </c>
      <c r="U47" s="91" t="s">
        <v>25</v>
      </c>
      <c r="V47" s="91" t="s">
        <v>25</v>
      </c>
      <c r="W47" s="90">
        <v>49600</v>
      </c>
      <c r="X47" s="91" t="s">
        <v>25</v>
      </c>
      <c r="Y47" t="str">
        <f t="shared" si="9"/>
        <v>04-2021</v>
      </c>
      <c r="Z47">
        <f>_xlfn.XLOOKUP(Y47,AN:AN,AP:AP,"")</f>
        <v>0</v>
      </c>
      <c r="AA47">
        <f>_xlfn.XLOOKUP(Y47,AN:AN,AQ:AQ,"")</f>
        <v>0</v>
      </c>
      <c r="AB47">
        <f>_xlfn.XLOOKUP(Y47,AN:AN,AR:AR,"")</f>
        <v>0</v>
      </c>
      <c r="AC47">
        <f>_xlfn.XLOOKUP(Y47,AN:AN,AS:AS,"")</f>
        <v>0</v>
      </c>
      <c r="AE47">
        <v>0</v>
      </c>
      <c r="AF47">
        <v>0</v>
      </c>
      <c r="AG47">
        <v>0</v>
      </c>
      <c r="AH47">
        <v>0</v>
      </c>
      <c r="AN47" t="str">
        <v>04-2023</v>
      </c>
      <c r="AO47" t="s">
        <v>458</v>
      </c>
      <c r="AS47" t="s">
        <v>23</v>
      </c>
      <c r="AV47" t="str">
        <v>03-2023</v>
      </c>
      <c r="AZ47" t="s">
        <v>23</v>
      </c>
    </row>
    <row r="48" spans="1:52">
      <c r="A48" t="str">
        <f t="shared" si="8"/>
        <v>04-2021</v>
      </c>
      <c r="B48" s="93">
        <v>44314</v>
      </c>
      <c r="C48" s="90">
        <v>49300</v>
      </c>
      <c r="D48" s="90">
        <v>51200</v>
      </c>
      <c r="E48" s="90">
        <v>48600</v>
      </c>
      <c r="F48" s="90">
        <v>47000</v>
      </c>
      <c r="G48" s="90">
        <v>50100</v>
      </c>
      <c r="H48" s="91" t="s">
        <v>25</v>
      </c>
      <c r="I48" s="90">
        <v>47700</v>
      </c>
      <c r="J48" s="91" t="s">
        <v>25</v>
      </c>
      <c r="K48" s="90">
        <v>49700</v>
      </c>
      <c r="L48" s="91" t="s">
        <v>25</v>
      </c>
      <c r="M48" s="90">
        <v>49700</v>
      </c>
      <c r="N48" s="90">
        <v>48800</v>
      </c>
      <c r="O48" s="90">
        <v>47100</v>
      </c>
      <c r="P48" s="91" t="s">
        <v>25</v>
      </c>
      <c r="Q48" s="90">
        <v>45300</v>
      </c>
      <c r="R48" s="90">
        <v>45600</v>
      </c>
      <c r="S48" s="90">
        <v>45700</v>
      </c>
      <c r="T48" s="91" t="s">
        <v>25</v>
      </c>
      <c r="U48" s="91" t="s">
        <v>25</v>
      </c>
      <c r="V48" s="91" t="s">
        <v>25</v>
      </c>
      <c r="W48" s="90">
        <v>49400</v>
      </c>
      <c r="X48" s="91" t="s">
        <v>25</v>
      </c>
      <c r="Y48" t="str">
        <f t="shared" si="9"/>
        <v>04-2021</v>
      </c>
      <c r="Z48">
        <f>_xlfn.XLOOKUP(Y48,AN:AN,AP:AP,"")</f>
        <v>0</v>
      </c>
      <c r="AA48">
        <f>_xlfn.XLOOKUP(Y48,AN:AN,AQ:AQ,"")</f>
        <v>0</v>
      </c>
      <c r="AB48">
        <f>_xlfn.XLOOKUP(Y48,AN:AN,AR:AR,"")</f>
        <v>0</v>
      </c>
      <c r="AC48">
        <f>_xlfn.XLOOKUP(Y48,AN:AN,AS:AS,"")</f>
        <v>0</v>
      </c>
      <c r="AE48">
        <v>0</v>
      </c>
      <c r="AF48">
        <v>0</v>
      </c>
      <c r="AG48">
        <v>0</v>
      </c>
      <c r="AH48">
        <v>0</v>
      </c>
      <c r="AN48" t="str">
        <v>05-2023</v>
      </c>
      <c r="AO48" t="s">
        <v>459</v>
      </c>
      <c r="AS48" t="s">
        <v>23</v>
      </c>
      <c r="AV48" t="str">
        <v>04-2023</v>
      </c>
      <c r="AZ48" t="s">
        <v>23</v>
      </c>
    </row>
    <row r="49" spans="1:52">
      <c r="A49" t="str">
        <f t="shared" si="8"/>
        <v>04-2021</v>
      </c>
      <c r="B49" s="93">
        <v>44315</v>
      </c>
      <c r="C49" s="90">
        <v>49300</v>
      </c>
      <c r="D49" s="90">
        <v>51000</v>
      </c>
      <c r="E49" s="90">
        <v>48700</v>
      </c>
      <c r="F49" s="90">
        <v>47500</v>
      </c>
      <c r="G49" s="90">
        <v>50400</v>
      </c>
      <c r="H49" s="91" t="s">
        <v>25</v>
      </c>
      <c r="I49" s="90">
        <v>48000</v>
      </c>
      <c r="J49" s="91" t="s">
        <v>25</v>
      </c>
      <c r="K49" s="90">
        <v>49700</v>
      </c>
      <c r="L49" s="91" t="s">
        <v>25</v>
      </c>
      <c r="M49" s="90">
        <v>49800</v>
      </c>
      <c r="N49" s="90">
        <v>49000</v>
      </c>
      <c r="O49" s="90">
        <v>47800</v>
      </c>
      <c r="P49" s="91" t="s">
        <v>25</v>
      </c>
      <c r="Q49" s="90">
        <v>45400</v>
      </c>
      <c r="R49" s="90">
        <v>45800</v>
      </c>
      <c r="S49" s="90">
        <v>45800</v>
      </c>
      <c r="T49" s="91" t="s">
        <v>25</v>
      </c>
      <c r="U49" s="91" t="s">
        <v>25</v>
      </c>
      <c r="V49" s="91" t="s">
        <v>25</v>
      </c>
      <c r="W49" s="90">
        <v>49400</v>
      </c>
      <c r="X49" s="91" t="s">
        <v>25</v>
      </c>
      <c r="Y49" t="str">
        <f t="shared" si="9"/>
        <v>04-2021</v>
      </c>
      <c r="Z49">
        <f>_xlfn.XLOOKUP(Y49,AN:AN,AP:AP,"")</f>
        <v>0</v>
      </c>
      <c r="AA49">
        <f>_xlfn.XLOOKUP(Y49,AN:AN,AQ:AQ,"")</f>
        <v>0</v>
      </c>
      <c r="AB49">
        <f>_xlfn.XLOOKUP(Y49,AN:AN,AR:AR,"")</f>
        <v>0</v>
      </c>
      <c r="AC49">
        <f>_xlfn.XLOOKUP(Y49,AN:AN,AS:AS,"")</f>
        <v>0</v>
      </c>
      <c r="AE49">
        <v>0</v>
      </c>
      <c r="AF49">
        <v>0</v>
      </c>
      <c r="AG49">
        <v>0</v>
      </c>
      <c r="AH49">
        <v>0</v>
      </c>
      <c r="AN49" t="str">
        <v>06-2023</v>
      </c>
      <c r="AO49" t="s">
        <v>460</v>
      </c>
      <c r="AS49" t="s">
        <v>23</v>
      </c>
      <c r="AV49" t="str">
        <v>05-2023</v>
      </c>
      <c r="AZ49" t="s">
        <v>23</v>
      </c>
    </row>
    <row r="50" spans="1:52">
      <c r="A50" t="str">
        <f t="shared" si="8"/>
        <v>04-2021</v>
      </c>
      <c r="B50" s="93">
        <v>44316</v>
      </c>
      <c r="C50" s="90">
        <v>49200</v>
      </c>
      <c r="D50" s="90">
        <v>51300</v>
      </c>
      <c r="E50" s="90">
        <v>48800</v>
      </c>
      <c r="F50" s="90">
        <v>47300</v>
      </c>
      <c r="G50" s="90">
        <v>51000</v>
      </c>
      <c r="H50" s="91" t="s">
        <v>25</v>
      </c>
      <c r="I50" s="90">
        <v>48300</v>
      </c>
      <c r="J50" s="91" t="s">
        <v>25</v>
      </c>
      <c r="K50" s="90">
        <v>49700</v>
      </c>
      <c r="L50" s="91" t="s">
        <v>25</v>
      </c>
      <c r="M50" s="90">
        <v>49900</v>
      </c>
      <c r="N50" s="90">
        <v>49000</v>
      </c>
      <c r="O50" s="90">
        <v>47900</v>
      </c>
      <c r="P50" s="91" t="s">
        <v>25</v>
      </c>
      <c r="Q50" s="90">
        <v>45400</v>
      </c>
      <c r="R50" s="90">
        <v>45700</v>
      </c>
      <c r="S50" s="90">
        <v>45800</v>
      </c>
      <c r="T50" s="91" t="s">
        <v>25</v>
      </c>
      <c r="U50" s="91" t="s">
        <v>25</v>
      </c>
      <c r="V50" s="91" t="s">
        <v>25</v>
      </c>
      <c r="W50" s="90">
        <v>49400</v>
      </c>
      <c r="X50" s="91" t="s">
        <v>25</v>
      </c>
      <c r="Y50" t="str">
        <f t="shared" si="9"/>
        <v>04-2021</v>
      </c>
      <c r="Z50">
        <f>_xlfn.XLOOKUP(Y50,AN:AN,AP:AP,"")</f>
        <v>0</v>
      </c>
      <c r="AA50">
        <f>_xlfn.XLOOKUP(Y50,AN:AN,AQ:AQ,"")</f>
        <v>0</v>
      </c>
      <c r="AB50">
        <f>_xlfn.XLOOKUP(Y50,AN:AN,AR:AR,"")</f>
        <v>0</v>
      </c>
      <c r="AC50">
        <f>_xlfn.XLOOKUP(Y50,AN:AN,AS:AS,"")</f>
        <v>0</v>
      </c>
      <c r="AE50">
        <v>0</v>
      </c>
      <c r="AF50">
        <v>0</v>
      </c>
      <c r="AG50">
        <v>0</v>
      </c>
      <c r="AH50">
        <v>0</v>
      </c>
      <c r="AN50" t="str">
        <v>07-2023</v>
      </c>
      <c r="AO50" t="s">
        <v>461</v>
      </c>
      <c r="AS50" t="s">
        <v>23</v>
      </c>
      <c r="AV50" t="str">
        <v>06-2023</v>
      </c>
      <c r="AZ50" t="s">
        <v>23</v>
      </c>
    </row>
    <row r="51" spans="1:52">
      <c r="A51" t="str">
        <f t="shared" si="8"/>
        <v>05-2021</v>
      </c>
      <c r="B51" s="93">
        <v>44317</v>
      </c>
      <c r="C51" s="90">
        <v>49200</v>
      </c>
      <c r="D51" s="90">
        <v>51300</v>
      </c>
      <c r="E51" s="90">
        <v>49000</v>
      </c>
      <c r="F51" s="90">
        <v>47500</v>
      </c>
      <c r="G51" s="90">
        <v>52000</v>
      </c>
      <c r="H51" s="91" t="s">
        <v>25</v>
      </c>
      <c r="I51" s="90">
        <v>48500</v>
      </c>
      <c r="J51" s="91" t="s">
        <v>25</v>
      </c>
      <c r="K51" s="90">
        <v>49700</v>
      </c>
      <c r="L51" s="91" t="s">
        <v>25</v>
      </c>
      <c r="M51" s="90">
        <v>50300</v>
      </c>
      <c r="N51" s="90">
        <v>49000</v>
      </c>
      <c r="O51" s="90">
        <v>48000</v>
      </c>
      <c r="P51" s="91" t="s">
        <v>25</v>
      </c>
      <c r="Q51" s="90">
        <v>45900</v>
      </c>
      <c r="R51" s="90">
        <v>46100</v>
      </c>
      <c r="S51" s="90">
        <v>45800</v>
      </c>
      <c r="T51" s="91" t="s">
        <v>25</v>
      </c>
      <c r="U51" s="91" t="s">
        <v>25</v>
      </c>
      <c r="V51" s="91" t="s">
        <v>25</v>
      </c>
      <c r="W51" s="90">
        <v>49400</v>
      </c>
      <c r="X51" s="91" t="s">
        <v>25</v>
      </c>
      <c r="Y51" t="str">
        <f t="shared" si="9"/>
        <v>05-2021</v>
      </c>
      <c r="Z51">
        <f>_xlfn.XLOOKUP(Y51,AN:AN,AP:AP,"")</f>
        <v>0</v>
      </c>
      <c r="AA51">
        <f>_xlfn.XLOOKUP(Y51,AN:AN,AQ:AQ,"")</f>
        <v>0</v>
      </c>
      <c r="AB51">
        <f>_xlfn.XLOOKUP(Y51,AN:AN,AR:AR,"")</f>
        <v>0</v>
      </c>
      <c r="AC51">
        <f>_xlfn.XLOOKUP(Y51,AN:AN,AS:AS,"")</f>
        <v>0</v>
      </c>
      <c r="AE51">
        <v>0</v>
      </c>
      <c r="AF51">
        <v>0</v>
      </c>
      <c r="AG51">
        <v>0</v>
      </c>
      <c r="AH51">
        <v>0</v>
      </c>
      <c r="AN51" t="str">
        <v>08-2023</v>
      </c>
      <c r="AO51" t="s">
        <v>462</v>
      </c>
      <c r="AS51" t="s">
        <v>23</v>
      </c>
      <c r="AV51" t="str">
        <v>07-2023</v>
      </c>
      <c r="AZ51" t="s">
        <v>23</v>
      </c>
    </row>
    <row r="52" spans="1:52">
      <c r="A52" t="str">
        <f t="shared" si="8"/>
        <v>05-2021</v>
      </c>
      <c r="B52" s="93">
        <v>44318</v>
      </c>
      <c r="C52" s="90" t="s">
        <v>24</v>
      </c>
      <c r="D52" s="90" t="s">
        <v>24</v>
      </c>
      <c r="E52" s="90" t="s">
        <v>24</v>
      </c>
      <c r="F52" s="90" t="s">
        <v>24</v>
      </c>
      <c r="G52" s="90" t="s">
        <v>24</v>
      </c>
      <c r="H52" s="90" t="s">
        <v>24</v>
      </c>
      <c r="I52" s="90" t="s">
        <v>24</v>
      </c>
      <c r="J52" s="90" t="s">
        <v>24</v>
      </c>
      <c r="K52" s="90" t="s">
        <v>24</v>
      </c>
      <c r="L52" s="90" t="s">
        <v>24</v>
      </c>
      <c r="M52" s="90" t="s">
        <v>24</v>
      </c>
      <c r="N52" s="90" t="s">
        <v>24</v>
      </c>
      <c r="O52" s="90" t="s">
        <v>24</v>
      </c>
      <c r="P52" s="90" t="s">
        <v>24</v>
      </c>
      <c r="Q52" s="90" t="s">
        <v>24</v>
      </c>
      <c r="R52" s="90" t="s">
        <v>24</v>
      </c>
      <c r="S52" s="90" t="s">
        <v>24</v>
      </c>
      <c r="T52" s="90" t="s">
        <v>24</v>
      </c>
      <c r="U52" s="90" t="s">
        <v>24</v>
      </c>
      <c r="V52" s="90" t="s">
        <v>24</v>
      </c>
      <c r="W52" s="90" t="s">
        <v>24</v>
      </c>
      <c r="X52" s="90" t="s">
        <v>24</v>
      </c>
      <c r="Y52" t="str">
        <f t="shared" si="9"/>
        <v>05-2021</v>
      </c>
      <c r="Z52">
        <f>_xlfn.XLOOKUP(Y52,AN:AN,AP:AP,"")</f>
        <v>0</v>
      </c>
      <c r="AA52">
        <f>_xlfn.XLOOKUP(Y52,AN:AN,AQ:AQ,"")</f>
        <v>0</v>
      </c>
      <c r="AB52">
        <f>_xlfn.XLOOKUP(Y52,AN:AN,AR:AR,"")</f>
        <v>0</v>
      </c>
      <c r="AC52">
        <f>_xlfn.XLOOKUP(Y52,AN:AN,AS:AS,"")</f>
        <v>0</v>
      </c>
      <c r="AE52">
        <v>0</v>
      </c>
      <c r="AF52">
        <v>0</v>
      </c>
      <c r="AG52">
        <v>0</v>
      </c>
      <c r="AH52">
        <v>0</v>
      </c>
      <c r="AN52" t="str">
        <v>09-2023</v>
      </c>
      <c r="AO52" t="s">
        <v>463</v>
      </c>
      <c r="AS52" t="s">
        <v>23</v>
      </c>
      <c r="AV52" t="str">
        <v>08-2023</v>
      </c>
      <c r="AZ52" t="s">
        <v>23</v>
      </c>
    </row>
    <row r="53" spans="1:52">
      <c r="A53" t="str">
        <f t="shared" si="8"/>
        <v>05-2021</v>
      </c>
      <c r="B53" s="93">
        <v>44319</v>
      </c>
      <c r="C53" s="90">
        <v>49300</v>
      </c>
      <c r="D53" s="90">
        <v>51500</v>
      </c>
      <c r="E53" s="90">
        <v>49500</v>
      </c>
      <c r="F53" s="90">
        <v>48500</v>
      </c>
      <c r="G53" s="90">
        <v>52200</v>
      </c>
      <c r="H53" s="91" t="s">
        <v>25</v>
      </c>
      <c r="I53" s="90">
        <v>49000</v>
      </c>
      <c r="J53" s="91" t="s">
        <v>25</v>
      </c>
      <c r="K53" s="90">
        <v>49900</v>
      </c>
      <c r="L53" s="91" t="s">
        <v>25</v>
      </c>
      <c r="M53" s="90">
        <v>50800</v>
      </c>
      <c r="N53" s="90">
        <v>49600</v>
      </c>
      <c r="O53" s="90">
        <v>48500</v>
      </c>
      <c r="P53" s="91" t="s">
        <v>25</v>
      </c>
      <c r="Q53" s="90">
        <v>46200</v>
      </c>
      <c r="R53" s="90">
        <v>46600</v>
      </c>
      <c r="S53" s="90">
        <v>46500</v>
      </c>
      <c r="T53" s="91" t="s">
        <v>25</v>
      </c>
      <c r="U53" s="91" t="s">
        <v>25</v>
      </c>
      <c r="V53" s="91" t="s">
        <v>25</v>
      </c>
      <c r="W53" s="90">
        <v>49600</v>
      </c>
      <c r="X53" s="91" t="s">
        <v>25</v>
      </c>
      <c r="Y53" t="str">
        <f t="shared" si="9"/>
        <v>05-2021</v>
      </c>
      <c r="Z53">
        <f>_xlfn.XLOOKUP(Y53,AN:AN,AP:AP,"")</f>
        <v>0</v>
      </c>
      <c r="AA53">
        <f>_xlfn.XLOOKUP(Y53,AN:AN,AQ:AQ,"")</f>
        <v>0</v>
      </c>
      <c r="AB53">
        <f>_xlfn.XLOOKUP(Y53,AN:AN,AR:AR,"")</f>
        <v>0</v>
      </c>
      <c r="AC53">
        <f>_xlfn.XLOOKUP(Y53,AN:AN,AS:AS,"")</f>
        <v>0</v>
      </c>
      <c r="AE53">
        <v>0</v>
      </c>
      <c r="AF53">
        <v>0</v>
      </c>
      <c r="AG53">
        <v>0</v>
      </c>
      <c r="AH53">
        <v>0</v>
      </c>
      <c r="AN53" t="str">
        <v>10-2023</v>
      </c>
      <c r="AO53" t="s">
        <v>22</v>
      </c>
      <c r="AR53" t="s">
        <v>22</v>
      </c>
      <c r="AS53" t="s">
        <v>23</v>
      </c>
      <c r="AV53" t="str">
        <v>09-2023</v>
      </c>
      <c r="AZ53" t="s">
        <v>23</v>
      </c>
    </row>
    <row r="54" spans="1:52">
      <c r="A54" t="str">
        <f t="shared" si="8"/>
        <v>05-2021</v>
      </c>
      <c r="B54" s="93">
        <v>44320</v>
      </c>
      <c r="C54" s="90">
        <v>49800</v>
      </c>
      <c r="D54" s="90">
        <v>51700</v>
      </c>
      <c r="E54" s="90">
        <v>49500</v>
      </c>
      <c r="F54" s="90">
        <v>48800</v>
      </c>
      <c r="G54" s="90">
        <v>52200</v>
      </c>
      <c r="H54" s="91" t="s">
        <v>25</v>
      </c>
      <c r="I54" s="90">
        <v>49000</v>
      </c>
      <c r="J54" s="91" t="s">
        <v>25</v>
      </c>
      <c r="K54" s="90">
        <v>49900</v>
      </c>
      <c r="L54" s="91" t="s">
        <v>25</v>
      </c>
      <c r="M54" s="90">
        <v>51500</v>
      </c>
      <c r="N54" s="90">
        <v>49800</v>
      </c>
      <c r="O54" s="90">
        <v>48800</v>
      </c>
      <c r="P54" s="91" t="s">
        <v>25</v>
      </c>
      <c r="Q54" s="90">
        <v>46200</v>
      </c>
      <c r="R54" s="90">
        <v>46600</v>
      </c>
      <c r="S54" s="90">
        <v>46600</v>
      </c>
      <c r="T54" s="91" t="s">
        <v>25</v>
      </c>
      <c r="U54" s="91" t="s">
        <v>25</v>
      </c>
      <c r="V54" s="91" t="s">
        <v>25</v>
      </c>
      <c r="W54" s="90">
        <v>49800</v>
      </c>
      <c r="X54" s="91" t="s">
        <v>25</v>
      </c>
      <c r="Y54" t="str">
        <f t="shared" si="9"/>
        <v>05-2021</v>
      </c>
      <c r="Z54">
        <f>_xlfn.XLOOKUP(Y54,AN:AN,AP:AP,"")</f>
        <v>0</v>
      </c>
      <c r="AA54">
        <f>_xlfn.XLOOKUP(Y54,AN:AN,AQ:AQ,"")</f>
        <v>0</v>
      </c>
      <c r="AB54">
        <f>_xlfn.XLOOKUP(Y54,AN:AN,AR:AR,"")</f>
        <v>0</v>
      </c>
      <c r="AC54">
        <f>_xlfn.XLOOKUP(Y54,AN:AN,AS:AS,"")</f>
        <v>0</v>
      </c>
      <c r="AE54">
        <v>0</v>
      </c>
      <c r="AF54">
        <v>0</v>
      </c>
      <c r="AG54">
        <v>0</v>
      </c>
      <c r="AH54">
        <v>0</v>
      </c>
      <c r="AN54" t="str">
        <v>11-2023</v>
      </c>
      <c r="AO54" t="s">
        <v>464</v>
      </c>
      <c r="AR54" t="s">
        <v>22</v>
      </c>
      <c r="AS54" t="s">
        <v>23</v>
      </c>
      <c r="AV54" t="str">
        <v>10-2023</v>
      </c>
      <c r="AZ54" t="s">
        <v>23</v>
      </c>
    </row>
    <row r="55" spans="1:52">
      <c r="A55" t="str">
        <f t="shared" si="8"/>
        <v>05-2021</v>
      </c>
      <c r="B55" s="93">
        <v>44321</v>
      </c>
      <c r="C55" s="90">
        <v>50100</v>
      </c>
      <c r="D55" s="90">
        <v>51700</v>
      </c>
      <c r="E55" s="90">
        <v>49600</v>
      </c>
      <c r="F55" s="90">
        <v>48500</v>
      </c>
      <c r="G55" s="90">
        <v>52200</v>
      </c>
      <c r="H55" s="91" t="s">
        <v>25</v>
      </c>
      <c r="I55" s="90">
        <v>49000</v>
      </c>
      <c r="J55" s="91" t="s">
        <v>25</v>
      </c>
      <c r="K55" s="90">
        <v>49900</v>
      </c>
      <c r="L55" s="91" t="s">
        <v>25</v>
      </c>
      <c r="M55" s="90">
        <v>51600</v>
      </c>
      <c r="N55" s="90">
        <v>49800</v>
      </c>
      <c r="O55" s="90">
        <v>49000</v>
      </c>
      <c r="P55" s="91" t="s">
        <v>25</v>
      </c>
      <c r="Q55" s="90">
        <v>46000</v>
      </c>
      <c r="R55" s="90">
        <v>46300</v>
      </c>
      <c r="S55" s="90">
        <v>46300</v>
      </c>
      <c r="T55" s="91" t="s">
        <v>25</v>
      </c>
      <c r="U55" s="91" t="s">
        <v>25</v>
      </c>
      <c r="V55" s="91" t="s">
        <v>25</v>
      </c>
      <c r="W55" s="90">
        <v>49800</v>
      </c>
      <c r="X55" s="91" t="s">
        <v>25</v>
      </c>
      <c r="Y55" t="str">
        <f t="shared" si="9"/>
        <v>05-2021</v>
      </c>
      <c r="Z55">
        <f>_xlfn.XLOOKUP(Y55,AN:AN,AP:AP,"")</f>
        <v>0</v>
      </c>
      <c r="AA55">
        <f>_xlfn.XLOOKUP(Y55,AN:AN,AQ:AQ,"")</f>
        <v>0</v>
      </c>
      <c r="AB55">
        <f>_xlfn.XLOOKUP(Y55,AN:AN,AR:AR,"")</f>
        <v>0</v>
      </c>
      <c r="AC55">
        <f>_xlfn.XLOOKUP(Y55,AN:AN,AS:AS,"")</f>
        <v>0</v>
      </c>
      <c r="AE55">
        <v>0</v>
      </c>
      <c r="AF55">
        <v>0</v>
      </c>
      <c r="AG55">
        <v>0</v>
      </c>
      <c r="AH55">
        <v>0</v>
      </c>
      <c r="AN55" t="str">
        <v>12-2023</v>
      </c>
      <c r="AO55" t="s">
        <v>465</v>
      </c>
      <c r="AR55" t="s">
        <v>22</v>
      </c>
      <c r="AS55" t="s">
        <v>23</v>
      </c>
      <c r="AV55" t="str">
        <v>11-2023</v>
      </c>
      <c r="AZ55" t="s">
        <v>23</v>
      </c>
    </row>
    <row r="56" spans="1:52">
      <c r="A56" t="str">
        <f t="shared" si="8"/>
        <v>05-2021</v>
      </c>
      <c r="B56" s="93">
        <v>44322</v>
      </c>
      <c r="C56" s="90">
        <v>50100</v>
      </c>
      <c r="D56" s="90">
        <v>51500</v>
      </c>
      <c r="E56" s="90">
        <v>49500</v>
      </c>
      <c r="F56" s="90">
        <v>47700</v>
      </c>
      <c r="G56" s="90">
        <v>51900</v>
      </c>
      <c r="H56" s="91" t="s">
        <v>25</v>
      </c>
      <c r="I56" s="90">
        <v>48500</v>
      </c>
      <c r="J56" s="91" t="s">
        <v>25</v>
      </c>
      <c r="K56" s="90">
        <v>49800</v>
      </c>
      <c r="L56" s="91" t="s">
        <v>25</v>
      </c>
      <c r="M56" s="90">
        <v>51400</v>
      </c>
      <c r="N56" s="90">
        <v>50200</v>
      </c>
      <c r="O56" s="90">
        <v>48800</v>
      </c>
      <c r="P56" s="91" t="s">
        <v>25</v>
      </c>
      <c r="Q56" s="90">
        <v>45500</v>
      </c>
      <c r="R56" s="90">
        <v>45800</v>
      </c>
      <c r="S56" s="90">
        <v>46000</v>
      </c>
      <c r="T56" s="91" t="s">
        <v>25</v>
      </c>
      <c r="U56" s="91" t="s">
        <v>25</v>
      </c>
      <c r="V56" s="91" t="s">
        <v>25</v>
      </c>
      <c r="W56" s="90">
        <v>49900</v>
      </c>
      <c r="X56" s="91" t="s">
        <v>25</v>
      </c>
      <c r="Y56" t="str">
        <f t="shared" si="9"/>
        <v>05-2021</v>
      </c>
      <c r="Z56">
        <f>_xlfn.XLOOKUP(Y56,AN:AN,AP:AP,"")</f>
        <v>0</v>
      </c>
      <c r="AA56">
        <f>_xlfn.XLOOKUP(Y56,AN:AN,AQ:AQ,"")</f>
        <v>0</v>
      </c>
      <c r="AB56">
        <f>_xlfn.XLOOKUP(Y56,AN:AN,AR:AR,"")</f>
        <v>0</v>
      </c>
      <c r="AC56">
        <f>_xlfn.XLOOKUP(Y56,AN:AN,AS:AS,"")</f>
        <v>0</v>
      </c>
      <c r="AE56">
        <v>0</v>
      </c>
      <c r="AF56">
        <v>0</v>
      </c>
      <c r="AG56">
        <v>0</v>
      </c>
      <c r="AH56">
        <v>0</v>
      </c>
      <c r="AN56" t="str">
        <v>01-2024</v>
      </c>
      <c r="AO56" t="s">
        <v>466</v>
      </c>
      <c r="AR56" t="s">
        <v>22</v>
      </c>
      <c r="AS56" t="s">
        <v>23</v>
      </c>
      <c r="AV56" t="str">
        <v>12-2023</v>
      </c>
      <c r="AY56" t="s">
        <v>22</v>
      </c>
      <c r="AZ56" t="s">
        <v>23</v>
      </c>
    </row>
    <row r="57" spans="1:52">
      <c r="A57" t="str">
        <f t="shared" si="8"/>
        <v>05-2021</v>
      </c>
      <c r="B57" s="93">
        <v>44323</v>
      </c>
      <c r="C57" s="90">
        <v>49900</v>
      </c>
      <c r="D57" s="90">
        <v>51500</v>
      </c>
      <c r="E57" s="90">
        <v>49600</v>
      </c>
      <c r="F57" s="90">
        <v>48200</v>
      </c>
      <c r="G57" s="90">
        <v>51900</v>
      </c>
      <c r="H57" s="91" t="s">
        <v>25</v>
      </c>
      <c r="I57" s="90">
        <v>48500</v>
      </c>
      <c r="J57" s="91" t="s">
        <v>25</v>
      </c>
      <c r="K57" s="90">
        <v>49800</v>
      </c>
      <c r="L57" s="91" t="s">
        <v>25</v>
      </c>
      <c r="M57" s="90">
        <v>51600</v>
      </c>
      <c r="N57" s="90">
        <v>50300</v>
      </c>
      <c r="O57" s="90">
        <v>48800</v>
      </c>
      <c r="P57" s="91" t="s">
        <v>25</v>
      </c>
      <c r="Q57" s="90">
        <v>45800</v>
      </c>
      <c r="R57" s="90">
        <v>45800</v>
      </c>
      <c r="S57" s="90">
        <v>46200</v>
      </c>
      <c r="T57" s="91" t="s">
        <v>25</v>
      </c>
      <c r="U57" s="91" t="s">
        <v>25</v>
      </c>
      <c r="V57" s="91" t="s">
        <v>25</v>
      </c>
      <c r="W57" s="90">
        <v>50000</v>
      </c>
      <c r="X57" s="91" t="s">
        <v>25</v>
      </c>
      <c r="Y57" t="str">
        <f t="shared" si="9"/>
        <v>05-2021</v>
      </c>
      <c r="Z57">
        <f>_xlfn.XLOOKUP(Y57,AN:AN,AP:AP,"")</f>
        <v>0</v>
      </c>
      <c r="AA57">
        <f>_xlfn.XLOOKUP(Y57,AN:AN,AQ:AQ,"")</f>
        <v>0</v>
      </c>
      <c r="AB57">
        <f>_xlfn.XLOOKUP(Y57,AN:AN,AR:AR,"")</f>
        <v>0</v>
      </c>
      <c r="AC57">
        <f>_xlfn.XLOOKUP(Y57,AN:AN,AS:AS,"")</f>
        <v>0</v>
      </c>
      <c r="AE57">
        <v>0</v>
      </c>
      <c r="AF57">
        <v>0</v>
      </c>
      <c r="AG57">
        <v>0</v>
      </c>
      <c r="AH57">
        <v>0</v>
      </c>
      <c r="AN57" t="str">
        <v>02-2024</v>
      </c>
      <c r="AO57" t="s">
        <v>467</v>
      </c>
      <c r="AR57" t="s">
        <v>22</v>
      </c>
      <c r="AS57" t="s">
        <v>23</v>
      </c>
      <c r="AV57" t="str">
        <v>01-2024</v>
      </c>
      <c r="AY57" t="s">
        <v>22</v>
      </c>
      <c r="AZ57" t="s">
        <v>23</v>
      </c>
    </row>
    <row r="58" spans="1:52">
      <c r="A58" t="str">
        <f t="shared" si="8"/>
        <v>05-2021</v>
      </c>
      <c r="B58" s="93">
        <v>44324</v>
      </c>
      <c r="C58" s="90">
        <v>50200</v>
      </c>
      <c r="D58" s="90">
        <v>51500</v>
      </c>
      <c r="E58" s="90">
        <v>50300</v>
      </c>
      <c r="F58" s="90">
        <v>48800</v>
      </c>
      <c r="G58" s="90">
        <v>52000</v>
      </c>
      <c r="H58" s="91" t="s">
        <v>25</v>
      </c>
      <c r="I58" s="90">
        <v>49000</v>
      </c>
      <c r="J58" s="91" t="s">
        <v>25</v>
      </c>
      <c r="K58" s="90">
        <v>49800</v>
      </c>
      <c r="L58" s="91" t="s">
        <v>25</v>
      </c>
      <c r="M58" s="90">
        <v>52000</v>
      </c>
      <c r="N58" s="90">
        <v>50500</v>
      </c>
      <c r="O58" s="90">
        <v>49100</v>
      </c>
      <c r="P58" s="91" t="s">
        <v>25</v>
      </c>
      <c r="Q58" s="90">
        <v>46500</v>
      </c>
      <c r="R58" s="90">
        <v>46300</v>
      </c>
      <c r="S58" s="90">
        <v>47000</v>
      </c>
      <c r="T58" s="91" t="s">
        <v>25</v>
      </c>
      <c r="U58" s="91" t="s">
        <v>25</v>
      </c>
      <c r="V58" s="91" t="s">
        <v>25</v>
      </c>
      <c r="W58" s="90">
        <v>50000</v>
      </c>
      <c r="X58" s="91" t="s">
        <v>25</v>
      </c>
      <c r="Y58" t="str">
        <f t="shared" si="9"/>
        <v>05-2021</v>
      </c>
      <c r="Z58">
        <f>_xlfn.XLOOKUP(Y58,AN:AN,AP:AP,"")</f>
        <v>0</v>
      </c>
      <c r="AA58">
        <f>_xlfn.XLOOKUP(Y58,AN:AN,AQ:AQ,"")</f>
        <v>0</v>
      </c>
      <c r="AB58">
        <f>_xlfn.XLOOKUP(Y58,AN:AN,AR:AR,"")</f>
        <v>0</v>
      </c>
      <c r="AC58">
        <f>_xlfn.XLOOKUP(Y58,AN:AN,AS:AS,"")</f>
        <v>0</v>
      </c>
      <c r="AE58">
        <v>0</v>
      </c>
      <c r="AF58">
        <v>0</v>
      </c>
      <c r="AG58">
        <v>0</v>
      </c>
      <c r="AH58">
        <v>0</v>
      </c>
      <c r="AN58" t="str">
        <v>03-2024</v>
      </c>
      <c r="AO58" t="s">
        <v>468</v>
      </c>
      <c r="AR58" t="s">
        <v>22</v>
      </c>
      <c r="AS58" t="s">
        <v>23</v>
      </c>
      <c r="AV58" t="str">
        <v>02-2024</v>
      </c>
      <c r="AY58" t="s">
        <v>22</v>
      </c>
      <c r="AZ58" t="s">
        <v>23</v>
      </c>
    </row>
    <row r="59" spans="1:52">
      <c r="A59" t="str">
        <f t="shared" si="8"/>
        <v>05-2021</v>
      </c>
      <c r="B59" s="93">
        <v>44325</v>
      </c>
      <c r="C59" s="90" t="s">
        <v>24</v>
      </c>
      <c r="D59" s="90" t="s">
        <v>24</v>
      </c>
      <c r="E59" s="90" t="s">
        <v>24</v>
      </c>
      <c r="F59" s="90" t="s">
        <v>24</v>
      </c>
      <c r="G59" s="90" t="s">
        <v>24</v>
      </c>
      <c r="H59" s="90" t="s">
        <v>24</v>
      </c>
      <c r="I59" s="90" t="s">
        <v>24</v>
      </c>
      <c r="J59" s="90" t="s">
        <v>24</v>
      </c>
      <c r="K59" s="90" t="s">
        <v>24</v>
      </c>
      <c r="L59" s="90" t="s">
        <v>24</v>
      </c>
      <c r="M59" s="90" t="s">
        <v>24</v>
      </c>
      <c r="N59" s="90" t="s">
        <v>24</v>
      </c>
      <c r="O59" s="90" t="s">
        <v>24</v>
      </c>
      <c r="P59" s="90" t="s">
        <v>24</v>
      </c>
      <c r="Q59" s="90" t="s">
        <v>24</v>
      </c>
      <c r="R59" s="90" t="s">
        <v>24</v>
      </c>
      <c r="S59" s="90" t="s">
        <v>24</v>
      </c>
      <c r="T59" s="90" t="s">
        <v>24</v>
      </c>
      <c r="U59" s="90" t="s">
        <v>24</v>
      </c>
      <c r="V59" s="90" t="s">
        <v>24</v>
      </c>
      <c r="W59" s="90" t="s">
        <v>24</v>
      </c>
      <c r="X59" s="90" t="s">
        <v>24</v>
      </c>
      <c r="Y59" t="str">
        <f t="shared" si="9"/>
        <v>05-2021</v>
      </c>
      <c r="Z59">
        <f>_xlfn.XLOOKUP(Y59,AN:AN,AP:AP,"")</f>
        <v>0</v>
      </c>
      <c r="AA59">
        <f>_xlfn.XLOOKUP(Y59,AN:AN,AQ:AQ,"")</f>
        <v>0</v>
      </c>
      <c r="AB59">
        <f>_xlfn.XLOOKUP(Y59,AN:AN,AR:AR,"")</f>
        <v>0</v>
      </c>
      <c r="AC59">
        <f>_xlfn.XLOOKUP(Y59,AN:AN,AS:AS,"")</f>
        <v>0</v>
      </c>
      <c r="AE59">
        <v>0</v>
      </c>
      <c r="AF59">
        <v>0</v>
      </c>
      <c r="AG59">
        <v>0</v>
      </c>
      <c r="AH59">
        <v>0</v>
      </c>
      <c r="AN59" t="str">
        <v>04-2024</v>
      </c>
      <c r="AO59" t="s">
        <v>469</v>
      </c>
      <c r="AR59" t="s">
        <v>22</v>
      </c>
      <c r="AS59" t="s">
        <v>23</v>
      </c>
      <c r="AV59" t="str">
        <v>03-2024</v>
      </c>
      <c r="AY59" t="s">
        <v>22</v>
      </c>
      <c r="AZ59" t="s">
        <v>23</v>
      </c>
    </row>
    <row r="60" spans="1:52">
      <c r="A60" t="str">
        <f t="shared" si="8"/>
        <v>05-2021</v>
      </c>
      <c r="B60" s="93">
        <v>44326</v>
      </c>
      <c r="C60" s="90">
        <v>50900</v>
      </c>
      <c r="D60" s="90">
        <v>51500</v>
      </c>
      <c r="E60" s="90">
        <v>50300</v>
      </c>
      <c r="F60" s="90">
        <v>49300</v>
      </c>
      <c r="G60" s="90">
        <v>52000</v>
      </c>
      <c r="H60" s="91" t="s">
        <v>25</v>
      </c>
      <c r="I60" s="90">
        <v>49000</v>
      </c>
      <c r="J60" s="91" t="s">
        <v>25</v>
      </c>
      <c r="K60" s="90">
        <v>49800</v>
      </c>
      <c r="L60" s="91" t="s">
        <v>25</v>
      </c>
      <c r="M60" s="90">
        <v>52100</v>
      </c>
      <c r="N60" s="90">
        <v>50400</v>
      </c>
      <c r="O60" s="90">
        <v>49300</v>
      </c>
      <c r="P60" s="91" t="s">
        <v>25</v>
      </c>
      <c r="Q60" s="90">
        <v>46600</v>
      </c>
      <c r="R60" s="90">
        <v>46400</v>
      </c>
      <c r="S60" s="90">
        <v>47400</v>
      </c>
      <c r="T60" s="91" t="s">
        <v>25</v>
      </c>
      <c r="U60" s="91" t="s">
        <v>25</v>
      </c>
      <c r="V60" s="91" t="s">
        <v>25</v>
      </c>
      <c r="W60" s="90">
        <v>50000</v>
      </c>
      <c r="X60" s="91" t="s">
        <v>25</v>
      </c>
      <c r="Y60" t="str">
        <f t="shared" si="9"/>
        <v>05-2021</v>
      </c>
      <c r="Z60">
        <f>_xlfn.XLOOKUP(Y60,AN:AN,AP:AP,"")</f>
        <v>0</v>
      </c>
      <c r="AA60">
        <f>_xlfn.XLOOKUP(Y60,AN:AN,AQ:AQ,"")</f>
        <v>0</v>
      </c>
      <c r="AB60">
        <f>_xlfn.XLOOKUP(Y60,AN:AN,AR:AR,"")</f>
        <v>0</v>
      </c>
      <c r="AC60">
        <f>_xlfn.XLOOKUP(Y60,AN:AN,AS:AS,"")</f>
        <v>0</v>
      </c>
      <c r="AE60">
        <v>0</v>
      </c>
      <c r="AF60">
        <v>0</v>
      </c>
      <c r="AG60">
        <v>0</v>
      </c>
      <c r="AH60">
        <v>0</v>
      </c>
      <c r="AN60" t="str">
        <v>05-2024</v>
      </c>
      <c r="AO60" t="s">
        <v>470</v>
      </c>
      <c r="AR60" t="s">
        <v>22</v>
      </c>
      <c r="AS60" t="s">
        <v>23</v>
      </c>
      <c r="AV60" t="str">
        <v>04-2024</v>
      </c>
      <c r="AY60" t="s">
        <v>22</v>
      </c>
      <c r="AZ60" t="s">
        <v>23</v>
      </c>
    </row>
    <row r="61" spans="1:52">
      <c r="A61" t="str">
        <f t="shared" si="8"/>
        <v>05-2021</v>
      </c>
      <c r="B61" s="93">
        <v>44327</v>
      </c>
      <c r="C61" s="90">
        <v>51500</v>
      </c>
      <c r="D61" s="90">
        <v>51900</v>
      </c>
      <c r="E61" s="90">
        <v>50700</v>
      </c>
      <c r="F61" s="90">
        <v>49600</v>
      </c>
      <c r="G61" s="90">
        <v>52300</v>
      </c>
      <c r="H61" s="91" t="s">
        <v>25</v>
      </c>
      <c r="I61" s="90">
        <v>49500</v>
      </c>
      <c r="J61" s="91" t="s">
        <v>25</v>
      </c>
      <c r="K61" s="90">
        <v>50300</v>
      </c>
      <c r="L61" s="91" t="s">
        <v>25</v>
      </c>
      <c r="M61" s="90">
        <v>52400</v>
      </c>
      <c r="N61" s="90">
        <v>50400</v>
      </c>
      <c r="O61" s="90">
        <v>50000</v>
      </c>
      <c r="P61" s="91" t="s">
        <v>25</v>
      </c>
      <c r="Q61" s="90">
        <v>47500</v>
      </c>
      <c r="R61" s="90">
        <v>47400</v>
      </c>
      <c r="S61" s="90">
        <v>47500</v>
      </c>
      <c r="T61" s="91" t="s">
        <v>25</v>
      </c>
      <c r="U61" s="91" t="s">
        <v>25</v>
      </c>
      <c r="V61" s="91" t="s">
        <v>25</v>
      </c>
      <c r="W61" s="90">
        <v>50200</v>
      </c>
      <c r="X61" s="91" t="s">
        <v>25</v>
      </c>
      <c r="Y61" t="str">
        <f t="shared" si="9"/>
        <v>05-2021</v>
      </c>
      <c r="Z61">
        <f>_xlfn.XLOOKUP(Y61,AN:AN,AP:AP,"")</f>
        <v>0</v>
      </c>
      <c r="AA61">
        <f>_xlfn.XLOOKUP(Y61,AN:AN,AQ:AQ,"")</f>
        <v>0</v>
      </c>
      <c r="AB61">
        <f>_xlfn.XLOOKUP(Y61,AN:AN,AR:AR,"")</f>
        <v>0</v>
      </c>
      <c r="AC61">
        <f>_xlfn.XLOOKUP(Y61,AN:AN,AS:AS,"")</f>
        <v>0</v>
      </c>
      <c r="AE61">
        <v>0</v>
      </c>
      <c r="AF61">
        <v>0</v>
      </c>
      <c r="AG61">
        <v>0</v>
      </c>
      <c r="AH61">
        <v>0</v>
      </c>
      <c r="AN61" t="str">
        <v>06-2024</v>
      </c>
      <c r="AO61" t="s">
        <v>471</v>
      </c>
      <c r="AR61" t="s">
        <v>22</v>
      </c>
      <c r="AS61" t="s">
        <v>23</v>
      </c>
      <c r="AV61" t="str">
        <v>05-2024</v>
      </c>
      <c r="AY61" t="s">
        <v>22</v>
      </c>
      <c r="AZ61" t="s">
        <v>23</v>
      </c>
    </row>
    <row r="62" spans="1:52">
      <c r="A62" t="str">
        <f t="shared" si="8"/>
        <v>05-2021</v>
      </c>
      <c r="B62" s="93">
        <v>44328</v>
      </c>
      <c r="C62" s="90">
        <v>51800</v>
      </c>
      <c r="D62" s="90">
        <v>52200</v>
      </c>
      <c r="E62" s="90">
        <v>50800</v>
      </c>
      <c r="F62" s="90">
        <v>50000</v>
      </c>
      <c r="G62" s="90">
        <v>52300</v>
      </c>
      <c r="H62" s="91" t="s">
        <v>25</v>
      </c>
      <c r="I62" s="90">
        <v>49600</v>
      </c>
      <c r="J62" s="91" t="s">
        <v>25</v>
      </c>
      <c r="K62" s="90">
        <v>50500</v>
      </c>
      <c r="L62" s="91" t="s">
        <v>25</v>
      </c>
      <c r="M62" s="90">
        <v>52400</v>
      </c>
      <c r="N62" s="90">
        <v>50700</v>
      </c>
      <c r="O62" s="90">
        <v>50200</v>
      </c>
      <c r="P62" s="91" t="s">
        <v>25</v>
      </c>
      <c r="Q62" s="90">
        <v>48000</v>
      </c>
      <c r="R62" s="90">
        <v>47600</v>
      </c>
      <c r="S62" s="90">
        <v>47850</v>
      </c>
      <c r="T62" s="91" t="s">
        <v>25</v>
      </c>
      <c r="U62" s="91" t="s">
        <v>25</v>
      </c>
      <c r="V62" s="91" t="s">
        <v>25</v>
      </c>
      <c r="W62" s="90">
        <v>50600</v>
      </c>
      <c r="X62" s="91" t="s">
        <v>25</v>
      </c>
      <c r="Y62" t="str">
        <f t="shared" si="9"/>
        <v>05-2021</v>
      </c>
      <c r="Z62">
        <f>_xlfn.XLOOKUP(Y62,AN:AN,AP:AP,"")</f>
        <v>0</v>
      </c>
      <c r="AA62">
        <f>_xlfn.XLOOKUP(Y62,AN:AN,AQ:AQ,"")</f>
        <v>0</v>
      </c>
      <c r="AB62">
        <f>_xlfn.XLOOKUP(Y62,AN:AN,AR:AR,"")</f>
        <v>0</v>
      </c>
      <c r="AC62">
        <f>_xlfn.XLOOKUP(Y62,AN:AN,AS:AS,"")</f>
        <v>0</v>
      </c>
      <c r="AE62">
        <v>0</v>
      </c>
      <c r="AF62">
        <v>0</v>
      </c>
      <c r="AG62">
        <v>0</v>
      </c>
      <c r="AH62">
        <v>0</v>
      </c>
      <c r="AN62" t="str">
        <v>07-2024</v>
      </c>
      <c r="AO62" t="s">
        <v>472</v>
      </c>
      <c r="AR62" t="s">
        <v>22</v>
      </c>
      <c r="AS62" t="s">
        <v>23</v>
      </c>
      <c r="AV62" t="str">
        <v>06-2024</v>
      </c>
      <c r="AY62" t="s">
        <v>22</v>
      </c>
      <c r="AZ62" t="s">
        <v>23</v>
      </c>
    </row>
    <row r="63" spans="1:52">
      <c r="A63" t="str">
        <f t="shared" si="8"/>
        <v>05-2021</v>
      </c>
      <c r="B63" s="93">
        <v>44329</v>
      </c>
      <c r="C63" s="90">
        <v>52100</v>
      </c>
      <c r="D63" s="90">
        <v>52300</v>
      </c>
      <c r="E63" s="90">
        <v>50800</v>
      </c>
      <c r="F63" s="90">
        <v>50250</v>
      </c>
      <c r="G63" s="90">
        <v>52300</v>
      </c>
      <c r="H63" s="91" t="s">
        <v>25</v>
      </c>
      <c r="I63" s="90">
        <v>50000</v>
      </c>
      <c r="J63" s="91" t="s">
        <v>25</v>
      </c>
      <c r="K63" s="90">
        <v>50500</v>
      </c>
      <c r="L63" s="91" t="s">
        <v>25</v>
      </c>
      <c r="M63" s="90">
        <v>52600</v>
      </c>
      <c r="N63" s="90">
        <v>50900</v>
      </c>
      <c r="O63" s="90">
        <v>50200</v>
      </c>
      <c r="P63" s="91" t="s">
        <v>25</v>
      </c>
      <c r="Q63" s="90">
        <v>48500</v>
      </c>
      <c r="R63" s="90">
        <v>48000</v>
      </c>
      <c r="S63" s="90">
        <v>48000</v>
      </c>
      <c r="T63" s="91" t="s">
        <v>25</v>
      </c>
      <c r="U63" s="91" t="s">
        <v>25</v>
      </c>
      <c r="V63" s="91" t="s">
        <v>25</v>
      </c>
      <c r="W63" s="90">
        <v>51100</v>
      </c>
      <c r="X63" s="91" t="s">
        <v>25</v>
      </c>
      <c r="Y63" t="str">
        <f t="shared" si="9"/>
        <v>05-2021</v>
      </c>
      <c r="Z63">
        <f>_xlfn.XLOOKUP(Y63,AN:AN,AP:AP,"")</f>
        <v>0</v>
      </c>
      <c r="AA63">
        <f>_xlfn.XLOOKUP(Y63,AN:AN,AQ:AQ,"")</f>
        <v>0</v>
      </c>
      <c r="AB63">
        <f>_xlfn.XLOOKUP(Y63,AN:AN,AR:AR,"")</f>
        <v>0</v>
      </c>
      <c r="AC63">
        <f>_xlfn.XLOOKUP(Y63,AN:AN,AS:AS,"")</f>
        <v>0</v>
      </c>
      <c r="AE63">
        <v>0</v>
      </c>
      <c r="AF63">
        <v>0</v>
      </c>
      <c r="AG63">
        <v>0</v>
      </c>
      <c r="AH63">
        <v>0</v>
      </c>
      <c r="AN63" t="str">
        <v>08-2024</v>
      </c>
      <c r="AO63" t="s">
        <v>473</v>
      </c>
      <c r="AR63" t="s">
        <v>22</v>
      </c>
      <c r="AS63" t="s">
        <v>23</v>
      </c>
      <c r="AV63" t="str">
        <v>07-2024</v>
      </c>
      <c r="AY63" t="s">
        <v>22</v>
      </c>
      <c r="AZ63" t="s">
        <v>23</v>
      </c>
    </row>
    <row r="64" spans="1:52">
      <c r="A64" t="str">
        <f t="shared" si="8"/>
        <v>05-2021</v>
      </c>
      <c r="B64" s="93">
        <v>44330</v>
      </c>
      <c r="C64" s="90">
        <v>52100</v>
      </c>
      <c r="D64" s="90">
        <v>52300</v>
      </c>
      <c r="E64" s="90">
        <v>50600</v>
      </c>
      <c r="F64" s="90">
        <v>49250</v>
      </c>
      <c r="G64" s="90">
        <v>52200</v>
      </c>
      <c r="H64" s="91" t="s">
        <v>25</v>
      </c>
      <c r="I64" s="90">
        <v>49500</v>
      </c>
      <c r="J64" s="91" t="s">
        <v>25</v>
      </c>
      <c r="K64" s="90">
        <v>50500</v>
      </c>
      <c r="L64" s="91" t="s">
        <v>25</v>
      </c>
      <c r="M64" s="90">
        <v>52200</v>
      </c>
      <c r="N64" s="90">
        <v>50900</v>
      </c>
      <c r="O64" s="90">
        <v>49800</v>
      </c>
      <c r="P64" s="91" t="s">
        <v>25</v>
      </c>
      <c r="Q64" s="90">
        <v>47700</v>
      </c>
      <c r="R64" s="90">
        <v>47600</v>
      </c>
      <c r="S64" s="90">
        <v>47500</v>
      </c>
      <c r="T64" s="91" t="s">
        <v>25</v>
      </c>
      <c r="U64" s="91" t="s">
        <v>25</v>
      </c>
      <c r="V64" s="91" t="s">
        <v>25</v>
      </c>
      <c r="W64" s="90">
        <v>51100</v>
      </c>
      <c r="X64" s="91" t="s">
        <v>25</v>
      </c>
      <c r="Y64" t="str">
        <f t="shared" si="9"/>
        <v>05-2021</v>
      </c>
      <c r="Z64">
        <f>_xlfn.XLOOKUP(Y64,AN:AN,AP:AP,"")</f>
        <v>0</v>
      </c>
      <c r="AA64">
        <f>_xlfn.XLOOKUP(Y64,AN:AN,AQ:AQ,"")</f>
        <v>0</v>
      </c>
      <c r="AB64">
        <f>_xlfn.XLOOKUP(Y64,AN:AN,AR:AR,"")</f>
        <v>0</v>
      </c>
      <c r="AC64">
        <f>_xlfn.XLOOKUP(Y64,AN:AN,AS:AS,"")</f>
        <v>0</v>
      </c>
      <c r="AE64">
        <v>0</v>
      </c>
      <c r="AF64">
        <v>0</v>
      </c>
      <c r="AG64">
        <v>0</v>
      </c>
      <c r="AH64">
        <v>0</v>
      </c>
      <c r="AN64" t="str">
        <v>09-2024</v>
      </c>
      <c r="AO64" t="s">
        <v>474</v>
      </c>
      <c r="AR64" t="s">
        <v>22</v>
      </c>
      <c r="AS64" t="s">
        <v>23</v>
      </c>
      <c r="AV64" t="str">
        <v>08-2024</v>
      </c>
      <c r="AY64" t="s">
        <v>22</v>
      </c>
      <c r="AZ64" t="s">
        <v>23</v>
      </c>
    </row>
    <row r="65" spans="1:52">
      <c r="A65" t="str">
        <f t="shared" si="8"/>
        <v>05-2021</v>
      </c>
      <c r="B65" s="93">
        <v>44331</v>
      </c>
      <c r="C65" s="90">
        <v>52100</v>
      </c>
      <c r="D65" s="90">
        <v>52300</v>
      </c>
      <c r="E65" s="90">
        <v>50200</v>
      </c>
      <c r="F65" s="90">
        <v>48750</v>
      </c>
      <c r="G65" s="90">
        <v>52200</v>
      </c>
      <c r="H65" s="91" t="s">
        <v>25</v>
      </c>
      <c r="I65" s="90">
        <v>49500</v>
      </c>
      <c r="J65" s="91" t="s">
        <v>25</v>
      </c>
      <c r="K65" s="90">
        <v>50400</v>
      </c>
      <c r="L65" s="91" t="s">
        <v>25</v>
      </c>
      <c r="M65" s="90">
        <v>52200</v>
      </c>
      <c r="N65" s="90">
        <v>50900</v>
      </c>
      <c r="O65" s="90">
        <v>50000</v>
      </c>
      <c r="P65" s="91" t="s">
        <v>25</v>
      </c>
      <c r="Q65" s="90">
        <v>48000</v>
      </c>
      <c r="R65" s="90">
        <v>47600</v>
      </c>
      <c r="S65" s="90">
        <v>47800</v>
      </c>
      <c r="T65" s="91" t="s">
        <v>25</v>
      </c>
      <c r="U65" s="91" t="s">
        <v>25</v>
      </c>
      <c r="V65" s="91" t="s">
        <v>25</v>
      </c>
      <c r="W65" s="90">
        <v>51200</v>
      </c>
      <c r="X65" s="91" t="s">
        <v>25</v>
      </c>
      <c r="Y65" t="str">
        <f t="shared" si="9"/>
        <v>05-2021</v>
      </c>
      <c r="Z65">
        <f>_xlfn.XLOOKUP(Y65,AN:AN,AP:AP,"")</f>
        <v>0</v>
      </c>
      <c r="AA65">
        <f>_xlfn.XLOOKUP(Y65,AN:AN,AQ:AQ,"")</f>
        <v>0</v>
      </c>
      <c r="AB65">
        <f>_xlfn.XLOOKUP(Y65,AN:AN,AR:AR,"")</f>
        <v>0</v>
      </c>
      <c r="AC65">
        <f>_xlfn.XLOOKUP(Y65,AN:AN,AS:AS,"")</f>
        <v>0</v>
      </c>
      <c r="AE65">
        <v>0</v>
      </c>
      <c r="AF65">
        <v>0</v>
      </c>
      <c r="AG65">
        <v>0</v>
      </c>
      <c r="AH65">
        <v>0</v>
      </c>
      <c r="AN65" t="str">
        <v>10-2024</v>
      </c>
      <c r="AO65" t="s">
        <v>21</v>
      </c>
      <c r="AQ65" t="s">
        <v>21</v>
      </c>
      <c r="AR65" t="s">
        <v>22</v>
      </c>
      <c r="AS65" t="s">
        <v>23</v>
      </c>
      <c r="AV65" t="str">
        <v>09-2024</v>
      </c>
      <c r="AY65" t="s">
        <v>22</v>
      </c>
      <c r="AZ65" t="s">
        <v>23</v>
      </c>
    </row>
    <row r="66" spans="1:52">
      <c r="A66" t="str">
        <f t="shared" si="8"/>
        <v>05-2021</v>
      </c>
      <c r="B66" s="93">
        <v>44332</v>
      </c>
      <c r="C66" s="90" t="s">
        <v>24</v>
      </c>
      <c r="D66" s="90" t="s">
        <v>24</v>
      </c>
      <c r="E66" s="90" t="s">
        <v>24</v>
      </c>
      <c r="F66" s="90" t="s">
        <v>24</v>
      </c>
      <c r="G66" s="90" t="s">
        <v>24</v>
      </c>
      <c r="H66" s="90" t="s">
        <v>24</v>
      </c>
      <c r="I66" s="90" t="s">
        <v>24</v>
      </c>
      <c r="J66" s="90" t="s">
        <v>24</v>
      </c>
      <c r="K66" s="90" t="s">
        <v>24</v>
      </c>
      <c r="L66" s="90" t="s">
        <v>24</v>
      </c>
      <c r="M66" s="90" t="s">
        <v>24</v>
      </c>
      <c r="N66" s="90" t="s">
        <v>24</v>
      </c>
      <c r="O66" s="90" t="s">
        <v>24</v>
      </c>
      <c r="P66" s="90" t="s">
        <v>24</v>
      </c>
      <c r="Q66" s="90" t="s">
        <v>24</v>
      </c>
      <c r="R66" s="90" t="s">
        <v>24</v>
      </c>
      <c r="S66" s="90" t="s">
        <v>24</v>
      </c>
      <c r="T66" s="90" t="s">
        <v>24</v>
      </c>
      <c r="U66" s="90" t="s">
        <v>24</v>
      </c>
      <c r="V66" s="90" t="s">
        <v>24</v>
      </c>
      <c r="W66" s="90" t="s">
        <v>24</v>
      </c>
      <c r="X66" s="90" t="s">
        <v>24</v>
      </c>
      <c r="Y66" t="str">
        <f t="shared" si="9"/>
        <v>05-2021</v>
      </c>
      <c r="Z66">
        <f>_xlfn.XLOOKUP(Y66,AN:AN,AP:AP,"")</f>
        <v>0</v>
      </c>
      <c r="AA66">
        <f>_xlfn.XLOOKUP(Y66,AN:AN,AQ:AQ,"")</f>
        <v>0</v>
      </c>
      <c r="AB66">
        <f>_xlfn.XLOOKUP(Y66,AN:AN,AR:AR,"")</f>
        <v>0</v>
      </c>
      <c r="AC66">
        <f>_xlfn.XLOOKUP(Y66,AN:AN,AS:AS,"")</f>
        <v>0</v>
      </c>
      <c r="AE66">
        <v>0</v>
      </c>
      <c r="AF66">
        <v>0</v>
      </c>
      <c r="AG66">
        <v>0</v>
      </c>
      <c r="AH66">
        <v>0</v>
      </c>
      <c r="AN66" t="str">
        <v>11-2024</v>
      </c>
      <c r="AO66" t="s">
        <v>475</v>
      </c>
      <c r="AQ66" t="s">
        <v>21</v>
      </c>
      <c r="AR66" t="s">
        <v>22</v>
      </c>
      <c r="AS66" t="s">
        <v>23</v>
      </c>
      <c r="AV66" t="str">
        <v>10-2024</v>
      </c>
      <c r="AY66" t="s">
        <v>22</v>
      </c>
      <c r="AZ66" t="s">
        <v>23</v>
      </c>
    </row>
    <row r="67" spans="1:52">
      <c r="A67" t="str">
        <f t="shared" si="8"/>
        <v>05-2021</v>
      </c>
      <c r="B67" s="93">
        <v>44333</v>
      </c>
      <c r="C67" s="90">
        <v>51700</v>
      </c>
      <c r="D67" s="90">
        <v>52300</v>
      </c>
      <c r="E67" s="90">
        <v>50000</v>
      </c>
      <c r="F67" s="90">
        <v>48750</v>
      </c>
      <c r="G67" s="90">
        <v>52000</v>
      </c>
      <c r="H67" s="91" t="s">
        <v>25</v>
      </c>
      <c r="I67" s="90">
        <v>49500</v>
      </c>
      <c r="J67" s="91" t="s">
        <v>25</v>
      </c>
      <c r="K67" s="90">
        <v>50400</v>
      </c>
      <c r="L67" s="91" t="s">
        <v>25</v>
      </c>
      <c r="M67" s="90">
        <v>52200</v>
      </c>
      <c r="N67" s="90">
        <v>50600</v>
      </c>
      <c r="O67" s="90">
        <v>50000</v>
      </c>
      <c r="P67" s="91" t="s">
        <v>25</v>
      </c>
      <c r="Q67" s="90">
        <v>48000</v>
      </c>
      <c r="R67" s="90">
        <v>47600</v>
      </c>
      <c r="S67" s="90">
        <v>47900</v>
      </c>
      <c r="T67" s="91" t="s">
        <v>25</v>
      </c>
      <c r="U67" s="91" t="s">
        <v>25</v>
      </c>
      <c r="V67" s="91" t="s">
        <v>25</v>
      </c>
      <c r="W67" s="90">
        <v>51300</v>
      </c>
      <c r="X67" s="91" t="s">
        <v>25</v>
      </c>
      <c r="Y67" t="str">
        <f t="shared" si="9"/>
        <v>05-2021</v>
      </c>
      <c r="Z67">
        <f>_xlfn.XLOOKUP(Y67,AN:AN,AP:AP,"")</f>
        <v>0</v>
      </c>
      <c r="AA67">
        <f>_xlfn.XLOOKUP(Y67,AN:AN,AQ:AQ,"")</f>
        <v>0</v>
      </c>
      <c r="AB67">
        <f>_xlfn.XLOOKUP(Y67,AN:AN,AR:AR,"")</f>
        <v>0</v>
      </c>
      <c r="AC67">
        <f>_xlfn.XLOOKUP(Y67,AN:AN,AS:AS,"")</f>
        <v>0</v>
      </c>
      <c r="AE67">
        <v>0</v>
      </c>
      <c r="AF67">
        <v>0</v>
      </c>
      <c r="AG67">
        <v>0</v>
      </c>
      <c r="AH67">
        <v>0</v>
      </c>
      <c r="AN67" t="str">
        <v>12-2024</v>
      </c>
      <c r="AO67" t="s">
        <v>476</v>
      </c>
      <c r="AQ67" t="s">
        <v>21</v>
      </c>
      <c r="AR67" t="s">
        <v>22</v>
      </c>
      <c r="AS67" t="s">
        <v>23</v>
      </c>
      <c r="AV67" t="str">
        <v>11-2024</v>
      </c>
      <c r="AY67" t="s">
        <v>22</v>
      </c>
      <c r="AZ67" t="s">
        <v>23</v>
      </c>
    </row>
    <row r="68" spans="1:52">
      <c r="A68" t="str">
        <f t="shared" si="8"/>
        <v>05-2021</v>
      </c>
      <c r="B68" s="93">
        <v>44334</v>
      </c>
      <c r="C68" s="90">
        <v>51400</v>
      </c>
      <c r="D68" s="90">
        <v>52300</v>
      </c>
      <c r="E68" s="90">
        <v>50000</v>
      </c>
      <c r="F68" s="90">
        <v>48250</v>
      </c>
      <c r="G68" s="90">
        <v>51900</v>
      </c>
      <c r="H68" s="91" t="s">
        <v>25</v>
      </c>
      <c r="I68" s="90">
        <v>49000</v>
      </c>
      <c r="J68" s="91" t="s">
        <v>25</v>
      </c>
      <c r="K68" s="90">
        <v>50400</v>
      </c>
      <c r="L68" s="91" t="s">
        <v>25</v>
      </c>
      <c r="M68" s="90">
        <v>52000</v>
      </c>
      <c r="N68" s="90">
        <v>50300</v>
      </c>
      <c r="O68" s="90">
        <v>49700</v>
      </c>
      <c r="P68" s="91" t="s">
        <v>25</v>
      </c>
      <c r="Q68" s="90">
        <v>47300</v>
      </c>
      <c r="R68" s="90">
        <v>47000</v>
      </c>
      <c r="S68" s="90">
        <v>47500</v>
      </c>
      <c r="T68" s="91" t="s">
        <v>25</v>
      </c>
      <c r="U68" s="91" t="s">
        <v>25</v>
      </c>
      <c r="V68" s="91" t="s">
        <v>25</v>
      </c>
      <c r="W68" s="90">
        <v>51300</v>
      </c>
      <c r="X68" s="91" t="s">
        <v>25</v>
      </c>
      <c r="Y68" t="str">
        <f t="shared" si="9"/>
        <v>05-2021</v>
      </c>
      <c r="Z68">
        <f>_xlfn.XLOOKUP(Y68,AN:AN,AP:AP,"")</f>
        <v>0</v>
      </c>
      <c r="AA68">
        <f>_xlfn.XLOOKUP(Y68,AN:AN,AQ:AQ,"")</f>
        <v>0</v>
      </c>
      <c r="AB68">
        <f>_xlfn.XLOOKUP(Y68,AN:AN,AR:AR,"")</f>
        <v>0</v>
      </c>
      <c r="AC68">
        <f>_xlfn.XLOOKUP(Y68,AN:AN,AS:AS,"")</f>
        <v>0</v>
      </c>
      <c r="AE68">
        <v>0</v>
      </c>
      <c r="AF68">
        <v>0</v>
      </c>
      <c r="AG68">
        <v>0</v>
      </c>
      <c r="AH68">
        <v>0</v>
      </c>
      <c r="AN68" t="str">
        <v>01-2025</v>
      </c>
      <c r="AO68" t="s">
        <v>477</v>
      </c>
      <c r="AQ68" t="s">
        <v>21</v>
      </c>
      <c r="AR68" t="s">
        <v>22</v>
      </c>
      <c r="AS68" t="s">
        <v>23</v>
      </c>
      <c r="AV68" t="str">
        <v>12-2024</v>
      </c>
      <c r="AX68" t="s">
        <v>21</v>
      </c>
      <c r="AY68" t="s">
        <v>22</v>
      </c>
      <c r="AZ68" t="s">
        <v>23</v>
      </c>
    </row>
    <row r="69" spans="1:52">
      <c r="A69" t="str">
        <f t="shared" si="8"/>
        <v>05-2021</v>
      </c>
      <c r="B69" s="93">
        <v>44335</v>
      </c>
      <c r="C69" s="90">
        <v>51400</v>
      </c>
      <c r="D69" s="90">
        <v>52100</v>
      </c>
      <c r="E69" s="90">
        <v>49500</v>
      </c>
      <c r="F69" s="90">
        <v>47750</v>
      </c>
      <c r="G69" s="90">
        <v>51400</v>
      </c>
      <c r="H69" s="91" t="s">
        <v>25</v>
      </c>
      <c r="I69" s="90">
        <v>48500</v>
      </c>
      <c r="J69" s="91" t="s">
        <v>25</v>
      </c>
      <c r="K69" s="90">
        <v>50200</v>
      </c>
      <c r="L69" s="91" t="s">
        <v>25</v>
      </c>
      <c r="M69" s="90">
        <v>51700</v>
      </c>
      <c r="N69" s="90">
        <v>50100</v>
      </c>
      <c r="O69" s="90">
        <v>49300</v>
      </c>
      <c r="P69" s="91" t="s">
        <v>25</v>
      </c>
      <c r="Q69" s="90">
        <v>46700</v>
      </c>
      <c r="R69" s="90">
        <v>46200</v>
      </c>
      <c r="S69" s="90">
        <v>47300</v>
      </c>
      <c r="T69" s="91" t="s">
        <v>25</v>
      </c>
      <c r="U69" s="91" t="s">
        <v>25</v>
      </c>
      <c r="V69" s="91" t="s">
        <v>25</v>
      </c>
      <c r="W69" s="90">
        <v>51300</v>
      </c>
      <c r="X69" s="91" t="s">
        <v>25</v>
      </c>
      <c r="Y69" t="str">
        <f t="shared" si="9"/>
        <v>05-2021</v>
      </c>
      <c r="Z69">
        <f>_xlfn.XLOOKUP(Y69,AN:AN,AP:AP,"")</f>
        <v>0</v>
      </c>
      <c r="AA69">
        <f>_xlfn.XLOOKUP(Y69,AN:AN,AQ:AQ,"")</f>
        <v>0</v>
      </c>
      <c r="AB69">
        <f>_xlfn.XLOOKUP(Y69,AN:AN,AR:AR,"")</f>
        <v>0</v>
      </c>
      <c r="AC69">
        <f>_xlfn.XLOOKUP(Y69,AN:AN,AS:AS,"")</f>
        <v>0</v>
      </c>
      <c r="AE69">
        <v>0</v>
      </c>
      <c r="AF69">
        <v>0</v>
      </c>
      <c r="AG69">
        <v>0</v>
      </c>
      <c r="AH69">
        <v>0</v>
      </c>
      <c r="AN69" t="str">
        <v>02-2025</v>
      </c>
      <c r="AO69" t="s">
        <v>478</v>
      </c>
      <c r="AQ69" t="s">
        <v>21</v>
      </c>
      <c r="AR69" t="s">
        <v>22</v>
      </c>
      <c r="AS69" t="s">
        <v>23</v>
      </c>
      <c r="AV69" t="str">
        <v>01-2025</v>
      </c>
      <c r="AX69" t="s">
        <v>21</v>
      </c>
      <c r="AY69" t="s">
        <v>22</v>
      </c>
      <c r="AZ69" t="s">
        <v>23</v>
      </c>
    </row>
    <row r="70" spans="1:52">
      <c r="A70" t="str">
        <f t="shared" si="8"/>
        <v>05-2021</v>
      </c>
      <c r="B70" s="93">
        <v>44336</v>
      </c>
      <c r="C70" s="90">
        <v>50700</v>
      </c>
      <c r="D70" s="90">
        <v>52200</v>
      </c>
      <c r="E70" s="90">
        <v>49300</v>
      </c>
      <c r="F70" s="90">
        <v>47700</v>
      </c>
      <c r="G70" s="90">
        <v>51100</v>
      </c>
      <c r="H70" s="91" t="s">
        <v>25</v>
      </c>
      <c r="I70" s="90">
        <v>48500</v>
      </c>
      <c r="J70" s="91" t="s">
        <v>25</v>
      </c>
      <c r="K70" s="90">
        <v>50200</v>
      </c>
      <c r="L70" s="91" t="s">
        <v>25</v>
      </c>
      <c r="M70" s="90">
        <v>51700</v>
      </c>
      <c r="N70" s="90">
        <v>49800</v>
      </c>
      <c r="O70" s="90">
        <v>49200</v>
      </c>
      <c r="P70" s="91" t="s">
        <v>25</v>
      </c>
      <c r="Q70" s="90">
        <v>46600</v>
      </c>
      <c r="R70" s="90">
        <v>46300</v>
      </c>
      <c r="S70" s="90">
        <v>46800</v>
      </c>
      <c r="T70" s="91" t="s">
        <v>25</v>
      </c>
      <c r="U70" s="91" t="s">
        <v>25</v>
      </c>
      <c r="V70" s="91" t="s">
        <v>25</v>
      </c>
      <c r="W70" s="90">
        <v>50900</v>
      </c>
      <c r="X70" s="91" t="s">
        <v>25</v>
      </c>
      <c r="Y70" t="str">
        <f t="shared" si="9"/>
        <v>05-2021</v>
      </c>
      <c r="Z70">
        <f>_xlfn.XLOOKUP(Y70,AN:AN,AP:AP,"")</f>
        <v>0</v>
      </c>
      <c r="AA70">
        <f>_xlfn.XLOOKUP(Y70,AN:AN,AQ:AQ,"")</f>
        <v>0</v>
      </c>
      <c r="AB70">
        <f>_xlfn.XLOOKUP(Y70,AN:AN,AR:AR,"")</f>
        <v>0</v>
      </c>
      <c r="AC70">
        <f>_xlfn.XLOOKUP(Y70,AN:AN,AS:AS,"")</f>
        <v>0</v>
      </c>
      <c r="AE70">
        <v>0</v>
      </c>
      <c r="AF70">
        <v>0</v>
      </c>
      <c r="AG70">
        <v>0</v>
      </c>
      <c r="AH70">
        <v>0</v>
      </c>
      <c r="AN70" t="str">
        <v>03-2025</v>
      </c>
      <c r="AO70" t="s">
        <v>479</v>
      </c>
      <c r="AQ70" t="s">
        <v>21</v>
      </c>
      <c r="AR70" t="s">
        <v>22</v>
      </c>
      <c r="AS70" t="s">
        <v>23</v>
      </c>
      <c r="AV70" t="str">
        <v>02-2025</v>
      </c>
      <c r="AX70" t="s">
        <v>21</v>
      </c>
      <c r="AY70" t="s">
        <v>22</v>
      </c>
      <c r="AZ70" t="s">
        <v>23</v>
      </c>
    </row>
    <row r="71" spans="1:52">
      <c r="A71" t="str">
        <f t="shared" si="8"/>
        <v>05-2021</v>
      </c>
      <c r="B71" s="93">
        <v>44337</v>
      </c>
      <c r="C71" s="90">
        <v>50200</v>
      </c>
      <c r="D71" s="90">
        <v>51800</v>
      </c>
      <c r="E71" s="90">
        <v>48700</v>
      </c>
      <c r="F71" s="90">
        <v>47000</v>
      </c>
      <c r="G71" s="90">
        <v>50900</v>
      </c>
      <c r="H71" s="91" t="s">
        <v>25</v>
      </c>
      <c r="I71" s="90">
        <v>48500</v>
      </c>
      <c r="J71" s="91" t="s">
        <v>25</v>
      </c>
      <c r="K71" s="90">
        <v>50000</v>
      </c>
      <c r="L71" s="91" t="s">
        <v>25</v>
      </c>
      <c r="M71" s="90">
        <v>51000</v>
      </c>
      <c r="N71" s="90">
        <v>49300</v>
      </c>
      <c r="O71" s="90">
        <v>48300</v>
      </c>
      <c r="P71" s="91" t="s">
        <v>25</v>
      </c>
      <c r="Q71" s="90">
        <v>45700</v>
      </c>
      <c r="R71" s="90">
        <v>45500</v>
      </c>
      <c r="S71" s="90">
        <v>46300</v>
      </c>
      <c r="T71" s="91" t="s">
        <v>25</v>
      </c>
      <c r="U71" s="91" t="s">
        <v>25</v>
      </c>
      <c r="V71" s="91" t="s">
        <v>25</v>
      </c>
      <c r="W71" s="90">
        <v>50600</v>
      </c>
      <c r="X71" s="91" t="s">
        <v>25</v>
      </c>
      <c r="Y71" t="str">
        <f t="shared" si="9"/>
        <v>05-2021</v>
      </c>
      <c r="Z71">
        <f>_xlfn.XLOOKUP(Y71,AN:AN,AP:AP,"")</f>
        <v>0</v>
      </c>
      <c r="AA71">
        <f>_xlfn.XLOOKUP(Y71,AN:AN,AQ:AQ,"")</f>
        <v>0</v>
      </c>
      <c r="AB71">
        <f>_xlfn.XLOOKUP(Y71,AN:AN,AR:AR,"")</f>
        <v>0</v>
      </c>
      <c r="AC71">
        <f>_xlfn.XLOOKUP(Y71,AN:AN,AS:AS,"")</f>
        <v>0</v>
      </c>
      <c r="AE71">
        <v>0</v>
      </c>
      <c r="AF71">
        <v>0</v>
      </c>
      <c r="AG71">
        <v>0</v>
      </c>
      <c r="AH71">
        <v>0</v>
      </c>
      <c r="AN71" t="str">
        <v>04-2025</v>
      </c>
      <c r="AO71" t="s">
        <v>20</v>
      </c>
      <c r="AP71" t="s">
        <v>20</v>
      </c>
      <c r="AQ71" t="s">
        <v>21</v>
      </c>
      <c r="AR71" t="s">
        <v>22</v>
      </c>
      <c r="AS71" t="s">
        <v>23</v>
      </c>
      <c r="AV71" t="str">
        <v>03-2025</v>
      </c>
      <c r="AX71" t="s">
        <v>21</v>
      </c>
      <c r="AY71" t="s">
        <v>22</v>
      </c>
      <c r="AZ71" t="s">
        <v>23</v>
      </c>
    </row>
    <row r="72" spans="1:52">
      <c r="A72" t="str">
        <f t="shared" si="8"/>
        <v>05-2021</v>
      </c>
      <c r="B72" s="93">
        <v>44338</v>
      </c>
      <c r="C72" s="90">
        <v>49900</v>
      </c>
      <c r="D72" s="90">
        <v>51800</v>
      </c>
      <c r="E72" s="90">
        <v>49300</v>
      </c>
      <c r="F72" s="90">
        <v>47700</v>
      </c>
      <c r="G72" s="90">
        <v>50900</v>
      </c>
      <c r="H72" s="91" t="s">
        <v>25</v>
      </c>
      <c r="I72" s="90">
        <v>48500</v>
      </c>
      <c r="J72" s="91" t="s">
        <v>25</v>
      </c>
      <c r="K72" s="90">
        <v>49700</v>
      </c>
      <c r="L72" s="91" t="s">
        <v>25</v>
      </c>
      <c r="M72" s="90">
        <v>51100</v>
      </c>
      <c r="N72" s="90">
        <v>48800</v>
      </c>
      <c r="O72" s="90">
        <v>48600</v>
      </c>
      <c r="P72" s="91" t="s">
        <v>25</v>
      </c>
      <c r="Q72" s="90">
        <v>46200</v>
      </c>
      <c r="R72" s="90">
        <v>45600</v>
      </c>
      <c r="S72" s="90">
        <v>46900</v>
      </c>
      <c r="T72" s="91" t="s">
        <v>25</v>
      </c>
      <c r="U72" s="91" t="s">
        <v>25</v>
      </c>
      <c r="V72" s="91" t="s">
        <v>25</v>
      </c>
      <c r="W72" s="90">
        <v>50500</v>
      </c>
      <c r="X72" s="91" t="s">
        <v>25</v>
      </c>
      <c r="Y72" t="str">
        <f t="shared" si="9"/>
        <v>05-2021</v>
      </c>
      <c r="Z72">
        <f>_xlfn.XLOOKUP(Y72,AN:AN,AP:AP,"")</f>
        <v>0</v>
      </c>
      <c r="AA72">
        <f>_xlfn.XLOOKUP(Y72,AN:AN,AQ:AQ,"")</f>
        <v>0</v>
      </c>
      <c r="AB72">
        <f>_xlfn.XLOOKUP(Y72,AN:AN,AR:AR,"")</f>
        <v>0</v>
      </c>
      <c r="AC72">
        <f>_xlfn.XLOOKUP(Y72,AN:AN,AS:AS,"")</f>
        <v>0</v>
      </c>
      <c r="AE72">
        <v>0</v>
      </c>
      <c r="AF72">
        <v>0</v>
      </c>
      <c r="AG72">
        <v>0</v>
      </c>
      <c r="AH72">
        <v>0</v>
      </c>
      <c r="AN72" t="str">
        <v>05-2025</v>
      </c>
      <c r="AO72" t="s">
        <v>480</v>
      </c>
      <c r="AP72" t="s">
        <v>20</v>
      </c>
      <c r="AQ72" t="s">
        <v>21</v>
      </c>
      <c r="AR72" t="s">
        <v>22</v>
      </c>
      <c r="AS72" t="s">
        <v>23</v>
      </c>
      <c r="AV72" t="str">
        <v>04-2025</v>
      </c>
      <c r="AX72" t="s">
        <v>21</v>
      </c>
      <c r="AY72" t="s">
        <v>22</v>
      </c>
      <c r="AZ72" t="s">
        <v>23</v>
      </c>
    </row>
    <row r="73" spans="1:52">
      <c r="A73" t="str">
        <f t="shared" si="8"/>
        <v>05-2021</v>
      </c>
      <c r="B73" s="93">
        <v>44339</v>
      </c>
      <c r="C73" s="90" t="s">
        <v>24</v>
      </c>
      <c r="D73" s="90" t="s">
        <v>24</v>
      </c>
      <c r="E73" s="90" t="s">
        <v>24</v>
      </c>
      <c r="F73" s="90" t="s">
        <v>24</v>
      </c>
      <c r="G73" s="90" t="s">
        <v>24</v>
      </c>
      <c r="H73" s="90" t="s">
        <v>24</v>
      </c>
      <c r="I73" s="90" t="s">
        <v>24</v>
      </c>
      <c r="J73" s="90" t="s">
        <v>24</v>
      </c>
      <c r="K73" s="90" t="s">
        <v>24</v>
      </c>
      <c r="L73" s="90" t="s">
        <v>24</v>
      </c>
      <c r="M73" s="90" t="s">
        <v>24</v>
      </c>
      <c r="N73" s="90" t="s">
        <v>24</v>
      </c>
      <c r="O73" s="90" t="s">
        <v>24</v>
      </c>
      <c r="P73" s="90" t="s">
        <v>24</v>
      </c>
      <c r="Q73" s="90" t="s">
        <v>24</v>
      </c>
      <c r="R73" s="90" t="s">
        <v>24</v>
      </c>
      <c r="S73" s="90" t="s">
        <v>24</v>
      </c>
      <c r="T73" s="90" t="s">
        <v>24</v>
      </c>
      <c r="U73" s="90" t="s">
        <v>24</v>
      </c>
      <c r="V73" s="90" t="s">
        <v>24</v>
      </c>
      <c r="W73" s="90" t="s">
        <v>24</v>
      </c>
      <c r="X73" s="90" t="s">
        <v>24</v>
      </c>
      <c r="Y73" t="str">
        <f t="shared" si="9"/>
        <v>05-2021</v>
      </c>
      <c r="Z73">
        <f>_xlfn.XLOOKUP(Y73,AN:AN,AP:AP,"")</f>
        <v>0</v>
      </c>
      <c r="AA73">
        <f>_xlfn.XLOOKUP(Y73,AN:AN,AQ:AQ,"")</f>
        <v>0</v>
      </c>
      <c r="AB73">
        <f>_xlfn.XLOOKUP(Y73,AN:AN,AR:AR,"")</f>
        <v>0</v>
      </c>
      <c r="AC73">
        <f>_xlfn.XLOOKUP(Y73,AN:AN,AS:AS,"")</f>
        <v>0</v>
      </c>
      <c r="AE73">
        <v>0</v>
      </c>
      <c r="AF73">
        <v>0</v>
      </c>
      <c r="AG73">
        <v>0</v>
      </c>
      <c r="AH73">
        <v>0</v>
      </c>
      <c r="AN73" t="str">
        <v>06-2025</v>
      </c>
      <c r="AO73" t="s">
        <v>481</v>
      </c>
      <c r="AP73" t="s">
        <v>20</v>
      </c>
      <c r="AQ73" t="s">
        <v>21</v>
      </c>
      <c r="AR73" t="s">
        <v>22</v>
      </c>
      <c r="AS73" t="s">
        <v>23</v>
      </c>
      <c r="AV73" t="str">
        <v>05-2025</v>
      </c>
      <c r="AX73" t="s">
        <v>21</v>
      </c>
      <c r="AY73" t="s">
        <v>22</v>
      </c>
      <c r="AZ73" t="s">
        <v>23</v>
      </c>
    </row>
    <row r="74" spans="1:52">
      <c r="A74" t="str">
        <f t="shared" si="8"/>
        <v>05-2021</v>
      </c>
      <c r="B74" s="93">
        <v>44340</v>
      </c>
      <c r="C74" s="90">
        <v>49900</v>
      </c>
      <c r="D74" s="90">
        <v>51500</v>
      </c>
      <c r="E74" s="90">
        <v>49000</v>
      </c>
      <c r="F74" s="90">
        <v>47000</v>
      </c>
      <c r="G74" s="90">
        <v>50900</v>
      </c>
      <c r="H74" s="91" t="s">
        <v>25</v>
      </c>
      <c r="I74" s="90">
        <v>48000</v>
      </c>
      <c r="J74" s="91" t="s">
        <v>25</v>
      </c>
      <c r="K74" s="90">
        <v>49700</v>
      </c>
      <c r="L74" s="91" t="s">
        <v>25</v>
      </c>
      <c r="M74" s="90">
        <v>50800</v>
      </c>
      <c r="N74" s="90">
        <v>48800</v>
      </c>
      <c r="O74" s="90">
        <v>48300</v>
      </c>
      <c r="P74" s="91" t="s">
        <v>25</v>
      </c>
      <c r="Q74" s="90">
        <v>45600</v>
      </c>
      <c r="R74" s="90">
        <v>45400</v>
      </c>
      <c r="S74" s="90">
        <v>45800</v>
      </c>
      <c r="T74" s="91" t="s">
        <v>25</v>
      </c>
      <c r="U74" s="91" t="s">
        <v>25</v>
      </c>
      <c r="V74" s="91" t="s">
        <v>25</v>
      </c>
      <c r="W74" s="90">
        <v>49800</v>
      </c>
      <c r="X74" s="91" t="s">
        <v>25</v>
      </c>
      <c r="Y74" t="str">
        <f t="shared" si="9"/>
        <v>05-2021</v>
      </c>
      <c r="Z74">
        <f>_xlfn.XLOOKUP(Y74,AN:AN,AP:AP,"")</f>
        <v>0</v>
      </c>
      <c r="AA74">
        <f>_xlfn.XLOOKUP(Y74,AN:AN,AQ:AQ,"")</f>
        <v>0</v>
      </c>
      <c r="AB74">
        <f>_xlfn.XLOOKUP(Y74,AN:AN,AR:AR,"")</f>
        <v>0</v>
      </c>
      <c r="AC74">
        <f>_xlfn.XLOOKUP(Y74,AN:AN,AS:AS,"")</f>
        <v>0</v>
      </c>
      <c r="AE74">
        <v>0</v>
      </c>
      <c r="AF74">
        <v>0</v>
      </c>
      <c r="AG74">
        <v>0</v>
      </c>
      <c r="AH74">
        <v>0</v>
      </c>
      <c r="AN74" t="str">
        <v>07-2025</v>
      </c>
      <c r="AO74" t="s">
        <v>482</v>
      </c>
      <c r="AP74" t="s">
        <v>20</v>
      </c>
      <c r="AQ74" t="s">
        <v>21</v>
      </c>
      <c r="AR74" t="s">
        <v>22</v>
      </c>
      <c r="AS74" t="s">
        <v>23</v>
      </c>
      <c r="AV74" t="str">
        <v>06-2025</v>
      </c>
      <c r="AW74" t="s">
        <v>20</v>
      </c>
      <c r="AX74" t="s">
        <v>21</v>
      </c>
      <c r="AY74" t="s">
        <v>22</v>
      </c>
      <c r="AZ74" t="s">
        <v>23</v>
      </c>
    </row>
    <row r="75" spans="1:52">
      <c r="A75" t="str">
        <f t="shared" si="8"/>
        <v>05-2021</v>
      </c>
      <c r="B75" s="93">
        <v>44341</v>
      </c>
      <c r="C75" s="90">
        <v>49700</v>
      </c>
      <c r="D75" s="90">
        <v>51200</v>
      </c>
      <c r="E75" s="90">
        <v>48400</v>
      </c>
      <c r="F75" s="90">
        <v>46750</v>
      </c>
      <c r="G75" s="90">
        <v>50400</v>
      </c>
      <c r="H75" s="91" t="s">
        <v>25</v>
      </c>
      <c r="I75" s="90">
        <v>47500</v>
      </c>
      <c r="J75" s="91" t="s">
        <v>25</v>
      </c>
      <c r="K75" s="90">
        <v>49700</v>
      </c>
      <c r="L75" s="91" t="s">
        <v>25</v>
      </c>
      <c r="M75" s="90">
        <v>50500</v>
      </c>
      <c r="N75" s="90">
        <v>48800</v>
      </c>
      <c r="O75" s="90">
        <v>47500</v>
      </c>
      <c r="P75" s="91" t="s">
        <v>25</v>
      </c>
      <c r="Q75" s="90">
        <v>45600</v>
      </c>
      <c r="R75" s="90">
        <v>45200</v>
      </c>
      <c r="S75" s="90">
        <v>45800</v>
      </c>
      <c r="T75" s="91" t="s">
        <v>25</v>
      </c>
      <c r="U75" s="91" t="s">
        <v>25</v>
      </c>
      <c r="V75" s="91" t="s">
        <v>25</v>
      </c>
      <c r="W75" s="90">
        <v>49700</v>
      </c>
      <c r="X75" s="91" t="s">
        <v>25</v>
      </c>
      <c r="Y75" t="str">
        <f t="shared" si="9"/>
        <v>05-2021</v>
      </c>
      <c r="Z75">
        <f>_xlfn.XLOOKUP(Y75,AN:AN,AP:AP,"")</f>
        <v>0</v>
      </c>
      <c r="AA75">
        <f>_xlfn.XLOOKUP(Y75,AN:AN,AQ:AQ,"")</f>
        <v>0</v>
      </c>
      <c r="AB75">
        <f>_xlfn.XLOOKUP(Y75,AN:AN,AR:AR,"")</f>
        <v>0</v>
      </c>
      <c r="AC75">
        <f>_xlfn.XLOOKUP(Y75,AN:AN,AS:AS,"")</f>
        <v>0</v>
      </c>
      <c r="AE75">
        <v>0</v>
      </c>
      <c r="AF75">
        <v>0</v>
      </c>
      <c r="AG75">
        <v>0</v>
      </c>
      <c r="AH75">
        <v>0</v>
      </c>
      <c r="AN75" t="str">
        <v>08-2025</v>
      </c>
      <c r="AO75" t="s">
        <v>483</v>
      </c>
      <c r="AP75" t="s">
        <v>20</v>
      </c>
      <c r="AQ75" t="s">
        <v>21</v>
      </c>
      <c r="AR75" t="s">
        <v>22</v>
      </c>
      <c r="AS75" t="s">
        <v>23</v>
      </c>
      <c r="AV75" t="str">
        <v>07-2025</v>
      </c>
      <c r="AW75" t="s">
        <v>20</v>
      </c>
      <c r="AX75" t="s">
        <v>21</v>
      </c>
      <c r="AY75" t="s">
        <v>22</v>
      </c>
      <c r="AZ75" t="s">
        <v>23</v>
      </c>
    </row>
    <row r="76" spans="1:52">
      <c r="A76" t="str">
        <f t="shared" si="8"/>
        <v>05-2021</v>
      </c>
      <c r="B76" s="93">
        <v>44342</v>
      </c>
      <c r="C76" s="90">
        <v>48800</v>
      </c>
      <c r="D76" s="90">
        <v>51000</v>
      </c>
      <c r="E76" s="90">
        <v>47500</v>
      </c>
      <c r="F76" s="90">
        <v>45750</v>
      </c>
      <c r="G76" s="90">
        <v>50100</v>
      </c>
      <c r="H76" s="91" t="s">
        <v>25</v>
      </c>
      <c r="I76" s="90">
        <v>47000</v>
      </c>
      <c r="J76" s="91" t="s">
        <v>25</v>
      </c>
      <c r="K76" s="90">
        <v>48800</v>
      </c>
      <c r="L76" s="91" t="s">
        <v>25</v>
      </c>
      <c r="M76" s="90">
        <v>49900</v>
      </c>
      <c r="N76" s="90">
        <v>47900</v>
      </c>
      <c r="O76" s="90">
        <v>47100</v>
      </c>
      <c r="P76" s="91" t="s">
        <v>25</v>
      </c>
      <c r="Q76" s="90">
        <v>44700</v>
      </c>
      <c r="R76" s="90">
        <v>44900</v>
      </c>
      <c r="S76" s="90">
        <v>45500</v>
      </c>
      <c r="T76" s="91" t="s">
        <v>25</v>
      </c>
      <c r="U76" s="91" t="s">
        <v>25</v>
      </c>
      <c r="V76" s="91" t="s">
        <v>25</v>
      </c>
      <c r="W76" s="90">
        <v>49000</v>
      </c>
      <c r="X76" s="91" t="s">
        <v>25</v>
      </c>
      <c r="Y76" t="str">
        <f t="shared" si="9"/>
        <v>05-2021</v>
      </c>
      <c r="Z76">
        <f>_xlfn.XLOOKUP(Y76,AN:AN,AP:AP,"")</f>
        <v>0</v>
      </c>
      <c r="AA76">
        <f>_xlfn.XLOOKUP(Y76,AN:AN,AQ:AQ,"")</f>
        <v>0</v>
      </c>
      <c r="AB76">
        <f>_xlfn.XLOOKUP(Y76,AN:AN,AR:AR,"")</f>
        <v>0</v>
      </c>
      <c r="AC76">
        <f>_xlfn.XLOOKUP(Y76,AN:AN,AS:AS,"")</f>
        <v>0</v>
      </c>
      <c r="AE76">
        <v>0</v>
      </c>
      <c r="AF76">
        <v>0</v>
      </c>
      <c r="AG76">
        <v>0</v>
      </c>
      <c r="AH76">
        <v>0</v>
      </c>
      <c r="AN76" t="str">
        <v>09-2025</v>
      </c>
      <c r="AO76" t="s">
        <v>484</v>
      </c>
      <c r="AP76" t="s">
        <v>20</v>
      </c>
      <c r="AQ76" t="s">
        <v>21</v>
      </c>
      <c r="AR76" t="s">
        <v>22</v>
      </c>
      <c r="AS76" t="s">
        <v>23</v>
      </c>
      <c r="AV76" t="str">
        <v>08-2025</v>
      </c>
      <c r="AW76" t="s">
        <v>20</v>
      </c>
      <c r="AX76" t="s">
        <v>21</v>
      </c>
      <c r="AY76" t="s">
        <v>22</v>
      </c>
      <c r="AZ76" t="s">
        <v>23</v>
      </c>
    </row>
    <row r="77" spans="1:52">
      <c r="A77" t="str">
        <f t="shared" si="8"/>
        <v>05-2021</v>
      </c>
      <c r="B77" s="93">
        <v>44343</v>
      </c>
      <c r="C77" s="90">
        <v>48500</v>
      </c>
      <c r="D77" s="90">
        <v>51000</v>
      </c>
      <c r="E77" s="90">
        <v>47200</v>
      </c>
      <c r="F77" s="90">
        <v>45500</v>
      </c>
      <c r="G77" s="90">
        <v>49500</v>
      </c>
      <c r="H77" s="91" t="s">
        <v>25</v>
      </c>
      <c r="I77" s="90">
        <v>47000</v>
      </c>
      <c r="J77" s="91" t="s">
        <v>25</v>
      </c>
      <c r="K77" s="90">
        <v>48700</v>
      </c>
      <c r="L77" s="91" t="s">
        <v>25</v>
      </c>
      <c r="M77" s="90">
        <v>49500</v>
      </c>
      <c r="N77" s="90">
        <v>47600</v>
      </c>
      <c r="O77" s="90">
        <v>46500</v>
      </c>
      <c r="P77" s="91" t="s">
        <v>25</v>
      </c>
      <c r="Q77" s="90">
        <v>44400</v>
      </c>
      <c r="R77" s="90">
        <v>44300</v>
      </c>
      <c r="S77" s="90">
        <v>45400</v>
      </c>
      <c r="T77" s="91" t="s">
        <v>25</v>
      </c>
      <c r="U77" s="91" t="s">
        <v>25</v>
      </c>
      <c r="V77" s="91" t="s">
        <v>25</v>
      </c>
      <c r="W77" s="90">
        <v>48700</v>
      </c>
      <c r="X77" s="91" t="s">
        <v>25</v>
      </c>
      <c r="Y77" t="str">
        <f t="shared" si="9"/>
        <v>05-2021</v>
      </c>
      <c r="Z77">
        <f>_xlfn.XLOOKUP(Y77,AN:AN,AP:AP,"")</f>
        <v>0</v>
      </c>
      <c r="AA77">
        <f>_xlfn.XLOOKUP(Y77,AN:AN,AQ:AQ,"")</f>
        <v>0</v>
      </c>
      <c r="AB77">
        <f>_xlfn.XLOOKUP(Y77,AN:AN,AR:AR,"")</f>
        <v>0</v>
      </c>
      <c r="AC77">
        <f>_xlfn.XLOOKUP(Y77,AN:AN,AS:AS,"")</f>
        <v>0</v>
      </c>
      <c r="AE77">
        <v>0</v>
      </c>
      <c r="AF77">
        <v>0</v>
      </c>
      <c r="AG77">
        <v>0</v>
      </c>
      <c r="AH77">
        <v>0</v>
      </c>
      <c r="AN77" t="str">
        <v>10-2025</v>
      </c>
      <c r="AV77" t="str">
        <v>09-2025</v>
      </c>
      <c r="AW77" t="s">
        <v>20</v>
      </c>
      <c r="AX77" t="s">
        <v>21</v>
      </c>
      <c r="AY77" t="s">
        <v>22</v>
      </c>
      <c r="AZ77" t="s">
        <v>23</v>
      </c>
    </row>
    <row r="78" spans="1:52">
      <c r="A78" t="str">
        <f t="shared" si="8"/>
        <v>05-2021</v>
      </c>
      <c r="B78" s="93">
        <v>44344</v>
      </c>
      <c r="C78" s="90">
        <v>48600</v>
      </c>
      <c r="D78" s="90">
        <v>50800</v>
      </c>
      <c r="E78" s="90">
        <v>47600</v>
      </c>
      <c r="F78" s="90">
        <v>45750</v>
      </c>
      <c r="G78" s="90">
        <v>48800</v>
      </c>
      <c r="H78" s="91" t="s">
        <v>25</v>
      </c>
      <c r="I78" s="90">
        <v>47200</v>
      </c>
      <c r="J78" s="91" t="s">
        <v>25</v>
      </c>
      <c r="K78" s="90">
        <v>48700</v>
      </c>
      <c r="L78" s="91" t="s">
        <v>25</v>
      </c>
      <c r="M78" s="90">
        <v>50000</v>
      </c>
      <c r="N78" s="90">
        <v>47600</v>
      </c>
      <c r="O78" s="90">
        <v>46900</v>
      </c>
      <c r="P78" s="91" t="s">
        <v>25</v>
      </c>
      <c r="Q78" s="90">
        <v>45200</v>
      </c>
      <c r="R78" s="90">
        <v>44700</v>
      </c>
      <c r="S78" s="90">
        <v>45500</v>
      </c>
      <c r="T78" s="91" t="s">
        <v>25</v>
      </c>
      <c r="U78" s="91" t="s">
        <v>25</v>
      </c>
      <c r="V78" s="91" t="s">
        <v>25</v>
      </c>
      <c r="W78" s="90">
        <v>48700</v>
      </c>
      <c r="X78" s="91" t="s">
        <v>25</v>
      </c>
      <c r="Y78" t="str">
        <f t="shared" si="9"/>
        <v>05-2021</v>
      </c>
      <c r="Z78">
        <f>_xlfn.XLOOKUP(Y78,AN:AN,AP:AP,"")</f>
        <v>0</v>
      </c>
      <c r="AA78">
        <f>_xlfn.XLOOKUP(Y78,AN:AN,AQ:AQ,"")</f>
        <v>0</v>
      </c>
      <c r="AB78">
        <f>_xlfn.XLOOKUP(Y78,AN:AN,AR:AR,"")</f>
        <v>0</v>
      </c>
      <c r="AC78">
        <f>_xlfn.XLOOKUP(Y78,AN:AN,AS:AS,"")</f>
        <v>0</v>
      </c>
      <c r="AE78">
        <v>0</v>
      </c>
      <c r="AF78">
        <v>0</v>
      </c>
      <c r="AG78">
        <v>0</v>
      </c>
      <c r="AH78">
        <v>0</v>
      </c>
      <c r="AV78" t="str">
        <v>10-2025</v>
      </c>
      <c r="AW78" t="s">
        <v>20</v>
      </c>
      <c r="AX78" t="s">
        <v>21</v>
      </c>
      <c r="AY78" t="s">
        <v>22</v>
      </c>
      <c r="AZ78" t="s">
        <v>23</v>
      </c>
    </row>
    <row r="79" spans="1:52">
      <c r="A79" t="str">
        <f t="shared" si="8"/>
        <v>05-2021</v>
      </c>
      <c r="B79" s="93">
        <v>44345</v>
      </c>
      <c r="C79" s="90">
        <v>48500</v>
      </c>
      <c r="D79" s="90">
        <v>50800</v>
      </c>
      <c r="E79" s="90">
        <v>47500</v>
      </c>
      <c r="F79" s="90">
        <v>45500</v>
      </c>
      <c r="G79" s="90">
        <v>48700</v>
      </c>
      <c r="H79" s="91" t="s">
        <v>25</v>
      </c>
      <c r="I79" s="90">
        <v>47500</v>
      </c>
      <c r="J79" s="91" t="s">
        <v>25</v>
      </c>
      <c r="K79" s="90">
        <v>48700</v>
      </c>
      <c r="L79" s="91" t="s">
        <v>25</v>
      </c>
      <c r="M79" s="90">
        <v>49700</v>
      </c>
      <c r="N79" s="90">
        <v>47800</v>
      </c>
      <c r="O79" s="90">
        <v>46800</v>
      </c>
      <c r="P79" s="91" t="s">
        <v>25</v>
      </c>
      <c r="Q79" s="90">
        <v>45300</v>
      </c>
      <c r="R79" s="90">
        <v>44700</v>
      </c>
      <c r="S79" s="90">
        <v>45200</v>
      </c>
      <c r="T79" s="91" t="s">
        <v>25</v>
      </c>
      <c r="U79" s="91" t="s">
        <v>25</v>
      </c>
      <c r="V79" s="91" t="s">
        <v>25</v>
      </c>
      <c r="W79" s="90">
        <v>48600</v>
      </c>
      <c r="X79" s="91" t="s">
        <v>25</v>
      </c>
      <c r="Y79" t="str">
        <f t="shared" si="9"/>
        <v>05-2021</v>
      </c>
      <c r="Z79">
        <f>_xlfn.XLOOKUP(Y79,AN:AN,AP:AP,"")</f>
        <v>0</v>
      </c>
      <c r="AA79">
        <f>_xlfn.XLOOKUP(Y79,AN:AN,AQ:AQ,"")</f>
        <v>0</v>
      </c>
      <c r="AB79">
        <f>_xlfn.XLOOKUP(Y79,AN:AN,AR:AR,"")</f>
        <v>0</v>
      </c>
      <c r="AC79">
        <f>_xlfn.XLOOKUP(Y79,AN:AN,AS:AS,"")</f>
        <v>0</v>
      </c>
      <c r="AE79">
        <v>0</v>
      </c>
      <c r="AF79">
        <v>0</v>
      </c>
      <c r="AG79">
        <v>0</v>
      </c>
      <c r="AH79">
        <v>0</v>
      </c>
      <c r="AV79" t="str">
        <v>11-2025</v>
      </c>
      <c r="AW79" t="s">
        <v>20</v>
      </c>
      <c r="AX79" t="s">
        <v>21</v>
      </c>
      <c r="AY79" t="s">
        <v>22</v>
      </c>
      <c r="AZ79" t="s">
        <v>23</v>
      </c>
    </row>
    <row r="80" spans="1:52">
      <c r="A80" t="str">
        <f t="shared" si="8"/>
        <v>05-2021</v>
      </c>
      <c r="B80" s="93">
        <v>44346</v>
      </c>
      <c r="C80" s="90" t="s">
        <v>24</v>
      </c>
      <c r="D80" s="90" t="s">
        <v>24</v>
      </c>
      <c r="E80" s="90" t="s">
        <v>24</v>
      </c>
      <c r="F80" s="90" t="s">
        <v>24</v>
      </c>
      <c r="G80" s="90" t="s">
        <v>24</v>
      </c>
      <c r="H80" s="90" t="s">
        <v>24</v>
      </c>
      <c r="I80" s="90" t="s">
        <v>24</v>
      </c>
      <c r="J80" s="90" t="s">
        <v>24</v>
      </c>
      <c r="K80" s="90" t="s">
        <v>24</v>
      </c>
      <c r="L80" s="90" t="s">
        <v>24</v>
      </c>
      <c r="M80" s="90" t="s">
        <v>24</v>
      </c>
      <c r="N80" s="90" t="s">
        <v>24</v>
      </c>
      <c r="O80" s="90" t="s">
        <v>24</v>
      </c>
      <c r="P80" s="90" t="s">
        <v>24</v>
      </c>
      <c r="Q80" s="90" t="s">
        <v>24</v>
      </c>
      <c r="R80" s="90" t="s">
        <v>24</v>
      </c>
      <c r="S80" s="90" t="s">
        <v>24</v>
      </c>
      <c r="T80" s="90" t="s">
        <v>24</v>
      </c>
      <c r="U80" s="90" t="s">
        <v>24</v>
      </c>
      <c r="V80" s="90" t="s">
        <v>24</v>
      </c>
      <c r="W80" s="90" t="s">
        <v>24</v>
      </c>
      <c r="X80" s="90" t="s">
        <v>24</v>
      </c>
      <c r="Y80" t="str">
        <f t="shared" si="9"/>
        <v>05-2021</v>
      </c>
      <c r="Z80">
        <f>_xlfn.XLOOKUP(Y80,AN:AN,AP:AP,"")</f>
        <v>0</v>
      </c>
      <c r="AA80">
        <f>_xlfn.XLOOKUP(Y80,AN:AN,AQ:AQ,"")</f>
        <v>0</v>
      </c>
      <c r="AB80">
        <f>_xlfn.XLOOKUP(Y80,AN:AN,AR:AR,"")</f>
        <v>0</v>
      </c>
      <c r="AC80">
        <f>_xlfn.XLOOKUP(Y80,AN:AN,AS:AS,"")</f>
        <v>0</v>
      </c>
      <c r="AE80">
        <v>0</v>
      </c>
      <c r="AF80">
        <v>0</v>
      </c>
      <c r="AG80">
        <v>0</v>
      </c>
      <c r="AH80">
        <v>0</v>
      </c>
      <c r="AV80" t="str">
        <v>12-2025</v>
      </c>
    </row>
    <row r="81" spans="1:34">
      <c r="A81" t="str">
        <f t="shared" si="8"/>
        <v>05-2021</v>
      </c>
      <c r="B81" s="93">
        <v>44347</v>
      </c>
      <c r="C81" s="90">
        <v>48600</v>
      </c>
      <c r="D81" s="90">
        <v>50800</v>
      </c>
      <c r="E81" s="90">
        <v>47600</v>
      </c>
      <c r="F81" s="90">
        <v>45700</v>
      </c>
      <c r="G81" s="90">
        <v>48700</v>
      </c>
      <c r="H81" s="91" t="s">
        <v>25</v>
      </c>
      <c r="I81" s="90">
        <v>47500</v>
      </c>
      <c r="J81" s="91" t="s">
        <v>25</v>
      </c>
      <c r="K81" s="90">
        <v>48700</v>
      </c>
      <c r="L81" s="91" t="s">
        <v>25</v>
      </c>
      <c r="M81" s="90">
        <v>49800</v>
      </c>
      <c r="N81" s="90">
        <v>47800</v>
      </c>
      <c r="O81" s="90">
        <v>47000</v>
      </c>
      <c r="P81" s="91" t="s">
        <v>25</v>
      </c>
      <c r="Q81" s="90">
        <v>45100</v>
      </c>
      <c r="R81" s="90">
        <v>44900</v>
      </c>
      <c r="S81" s="90">
        <v>45300</v>
      </c>
      <c r="T81" s="91" t="s">
        <v>25</v>
      </c>
      <c r="U81" s="91" t="s">
        <v>25</v>
      </c>
      <c r="V81" s="91" t="s">
        <v>25</v>
      </c>
      <c r="W81" s="90">
        <v>48700</v>
      </c>
      <c r="X81" s="91" t="s">
        <v>25</v>
      </c>
      <c r="Y81" t="str">
        <f t="shared" si="9"/>
        <v>05-2021</v>
      </c>
      <c r="Z81">
        <f>_xlfn.XLOOKUP(Y81,AN:AN,AP:AP,"")</f>
        <v>0</v>
      </c>
      <c r="AA81">
        <f>_xlfn.XLOOKUP(Y81,AN:AN,AQ:AQ,"")</f>
        <v>0</v>
      </c>
      <c r="AB81">
        <f>_xlfn.XLOOKUP(Y81,AN:AN,AR:AR,"")</f>
        <v>0</v>
      </c>
      <c r="AC81">
        <f>_xlfn.XLOOKUP(Y81,AN:AN,AS:AS,"")</f>
        <v>0</v>
      </c>
      <c r="AE81">
        <v>0</v>
      </c>
      <c r="AF81">
        <v>0</v>
      </c>
      <c r="AG81">
        <v>0</v>
      </c>
      <c r="AH81">
        <v>0</v>
      </c>
    </row>
    <row r="82" spans="1:34">
      <c r="A82" t="str">
        <f t="shared" si="8"/>
        <v>06-2021</v>
      </c>
      <c r="B82" s="93">
        <v>44348</v>
      </c>
      <c r="C82" s="90">
        <v>48700</v>
      </c>
      <c r="D82" s="90">
        <v>50800</v>
      </c>
      <c r="E82" s="90">
        <v>47800</v>
      </c>
      <c r="F82" s="90">
        <v>46100</v>
      </c>
      <c r="G82" s="90">
        <v>48700</v>
      </c>
      <c r="H82" s="91" t="s">
        <v>25</v>
      </c>
      <c r="I82" s="90">
        <v>48000</v>
      </c>
      <c r="J82" s="91" t="s">
        <v>25</v>
      </c>
      <c r="K82" s="90">
        <v>48700</v>
      </c>
      <c r="L82" s="91" t="s">
        <v>25</v>
      </c>
      <c r="M82" s="90">
        <v>50300</v>
      </c>
      <c r="N82" s="90">
        <v>47800</v>
      </c>
      <c r="O82" s="90">
        <v>47600</v>
      </c>
      <c r="P82" s="91" t="s">
        <v>25</v>
      </c>
      <c r="Q82" s="90">
        <v>45600</v>
      </c>
      <c r="R82" s="90">
        <v>45300</v>
      </c>
      <c r="S82" s="90">
        <v>45500</v>
      </c>
      <c r="T82" s="91" t="s">
        <v>25</v>
      </c>
      <c r="U82" s="91" t="s">
        <v>25</v>
      </c>
      <c r="V82" s="91" t="s">
        <v>25</v>
      </c>
      <c r="W82" s="90">
        <v>48800</v>
      </c>
      <c r="X82" s="91" t="s">
        <v>25</v>
      </c>
      <c r="Y82" t="str">
        <f t="shared" si="9"/>
        <v>06-2021</v>
      </c>
      <c r="Z82">
        <f>_xlfn.XLOOKUP(Y82,AN:AN,AP:AP,"")</f>
        <v>0</v>
      </c>
      <c r="AA82">
        <f>_xlfn.XLOOKUP(Y82,AN:AN,AQ:AQ,"")</f>
        <v>0</v>
      </c>
      <c r="AB82">
        <f>_xlfn.XLOOKUP(Y82,AN:AN,AR:AR,"")</f>
        <v>0</v>
      </c>
      <c r="AC82">
        <f>_xlfn.XLOOKUP(Y82,AN:AN,AS:AS,"")</f>
        <v>0</v>
      </c>
      <c r="AE82">
        <v>0</v>
      </c>
      <c r="AF82">
        <v>0</v>
      </c>
      <c r="AG82">
        <v>0</v>
      </c>
      <c r="AH82">
        <v>0</v>
      </c>
    </row>
    <row r="83" spans="1:34">
      <c r="A83" t="str">
        <f t="shared" si="8"/>
        <v>06-2021</v>
      </c>
      <c r="B83" s="93">
        <v>44349</v>
      </c>
      <c r="C83" s="90">
        <v>48900</v>
      </c>
      <c r="D83" s="90">
        <v>50800</v>
      </c>
      <c r="E83" s="90">
        <v>48500</v>
      </c>
      <c r="F83" s="90">
        <v>46500</v>
      </c>
      <c r="G83" s="90">
        <v>48700</v>
      </c>
      <c r="H83" s="91" t="s">
        <v>25</v>
      </c>
      <c r="I83" s="90">
        <v>48500</v>
      </c>
      <c r="J83" s="91" t="s">
        <v>25</v>
      </c>
      <c r="K83" s="90">
        <v>48700</v>
      </c>
      <c r="L83" s="91" t="s">
        <v>25</v>
      </c>
      <c r="M83" s="90">
        <v>50800</v>
      </c>
      <c r="N83" s="90">
        <v>47800</v>
      </c>
      <c r="O83" s="90">
        <v>48050</v>
      </c>
      <c r="P83" s="91" t="s">
        <v>25</v>
      </c>
      <c r="Q83" s="90">
        <v>46500</v>
      </c>
      <c r="R83" s="90">
        <v>46200</v>
      </c>
      <c r="S83" s="90">
        <v>46600</v>
      </c>
      <c r="T83" s="91" t="s">
        <v>25</v>
      </c>
      <c r="U83" s="91" t="s">
        <v>25</v>
      </c>
      <c r="V83" s="91" t="s">
        <v>25</v>
      </c>
      <c r="W83" s="90">
        <v>49100</v>
      </c>
      <c r="X83" s="91" t="s">
        <v>25</v>
      </c>
      <c r="Y83" t="str">
        <f t="shared" si="9"/>
        <v>06-2021</v>
      </c>
      <c r="Z83">
        <f>_xlfn.XLOOKUP(Y83,AN:AN,AP:AP,"")</f>
        <v>0</v>
      </c>
      <c r="AA83">
        <f>_xlfn.XLOOKUP(Y83,AN:AN,AQ:AQ,"")</f>
        <v>0</v>
      </c>
      <c r="AB83">
        <f>_xlfn.XLOOKUP(Y83,AN:AN,AR:AR,"")</f>
        <v>0</v>
      </c>
      <c r="AC83">
        <f>_xlfn.XLOOKUP(Y83,AN:AN,AS:AS,"")</f>
        <v>0</v>
      </c>
      <c r="AE83">
        <v>0</v>
      </c>
      <c r="AF83">
        <v>0</v>
      </c>
      <c r="AG83">
        <v>0</v>
      </c>
      <c r="AH83">
        <v>0</v>
      </c>
    </row>
    <row r="84" spans="1:34">
      <c r="A84" t="str">
        <f t="shared" si="8"/>
        <v>06-2021</v>
      </c>
      <c r="B84" s="93">
        <v>44350</v>
      </c>
      <c r="C84" s="90">
        <v>49300</v>
      </c>
      <c r="D84" s="90">
        <v>50800</v>
      </c>
      <c r="E84" s="90">
        <v>48900</v>
      </c>
      <c r="F84" s="90">
        <v>47000</v>
      </c>
      <c r="G84" s="90">
        <v>49000</v>
      </c>
      <c r="H84" s="91" t="s">
        <v>25</v>
      </c>
      <c r="I84" s="90">
        <v>49000</v>
      </c>
      <c r="J84" s="91" t="s">
        <v>25</v>
      </c>
      <c r="K84" s="90">
        <v>48700</v>
      </c>
      <c r="L84" s="91" t="s">
        <v>25</v>
      </c>
      <c r="M84" s="90">
        <v>51500</v>
      </c>
      <c r="N84" s="90">
        <v>47800</v>
      </c>
      <c r="O84" s="90">
        <v>48600</v>
      </c>
      <c r="P84" s="91" t="s">
        <v>25</v>
      </c>
      <c r="Q84" s="90">
        <v>47000</v>
      </c>
      <c r="R84" s="90">
        <v>46600</v>
      </c>
      <c r="S84" s="90">
        <v>47100</v>
      </c>
      <c r="T84" s="91" t="s">
        <v>25</v>
      </c>
      <c r="U84" s="91" t="s">
        <v>25</v>
      </c>
      <c r="V84" s="91" t="s">
        <v>25</v>
      </c>
      <c r="W84" s="90">
        <v>49400</v>
      </c>
      <c r="X84" s="91" t="s">
        <v>25</v>
      </c>
      <c r="Y84" t="str">
        <f t="shared" si="9"/>
        <v>06-2021</v>
      </c>
      <c r="Z84">
        <f>_xlfn.XLOOKUP(Y84,AN:AN,AP:AP,"")</f>
        <v>0</v>
      </c>
      <c r="AA84">
        <f>_xlfn.XLOOKUP(Y84,AN:AN,AQ:AQ,"")</f>
        <v>0</v>
      </c>
      <c r="AB84">
        <f>_xlfn.XLOOKUP(Y84,AN:AN,AR:AR,"")</f>
        <v>0</v>
      </c>
      <c r="AC84">
        <f>_xlfn.XLOOKUP(Y84,AN:AN,AS:AS,"")</f>
        <v>0</v>
      </c>
      <c r="AE84">
        <v>0</v>
      </c>
      <c r="AF84">
        <v>0</v>
      </c>
      <c r="AG84">
        <v>0</v>
      </c>
      <c r="AH84">
        <v>0</v>
      </c>
    </row>
    <row r="85" spans="1:34">
      <c r="A85" t="str">
        <f t="shared" si="8"/>
        <v>06-2021</v>
      </c>
      <c r="B85" s="93">
        <v>44351</v>
      </c>
      <c r="C85" s="90">
        <v>49400</v>
      </c>
      <c r="D85" s="90">
        <v>51000</v>
      </c>
      <c r="E85" s="90">
        <v>49600</v>
      </c>
      <c r="F85" s="90">
        <v>47800</v>
      </c>
      <c r="G85" s="90">
        <v>49200</v>
      </c>
      <c r="H85" s="91" t="s">
        <v>25</v>
      </c>
      <c r="I85" s="90">
        <v>49000</v>
      </c>
      <c r="J85" s="91" t="s">
        <v>25</v>
      </c>
      <c r="K85" s="90">
        <v>48800</v>
      </c>
      <c r="L85" s="91" t="s">
        <v>25</v>
      </c>
      <c r="M85" s="90">
        <v>51900</v>
      </c>
      <c r="N85" s="90">
        <v>48000</v>
      </c>
      <c r="O85" s="90">
        <v>49200</v>
      </c>
      <c r="P85" s="91" t="s">
        <v>25</v>
      </c>
      <c r="Q85" s="90">
        <v>47000</v>
      </c>
      <c r="R85" s="90">
        <v>46700</v>
      </c>
      <c r="S85" s="90">
        <v>47400</v>
      </c>
      <c r="T85" s="91" t="s">
        <v>25</v>
      </c>
      <c r="U85" s="91" t="s">
        <v>25</v>
      </c>
      <c r="V85" s="91" t="s">
        <v>25</v>
      </c>
      <c r="W85" s="90">
        <v>49600</v>
      </c>
      <c r="X85" s="91" t="s">
        <v>25</v>
      </c>
      <c r="Y85" t="str">
        <f t="shared" si="9"/>
        <v>06-2021</v>
      </c>
      <c r="Z85">
        <f>_xlfn.XLOOKUP(Y85,AN:AN,AP:AP,"")</f>
        <v>0</v>
      </c>
      <c r="AA85">
        <f>_xlfn.XLOOKUP(Y85,AN:AN,AQ:AQ,"")</f>
        <v>0</v>
      </c>
      <c r="AB85">
        <f>_xlfn.XLOOKUP(Y85,AN:AN,AR:AR,"")</f>
        <v>0</v>
      </c>
      <c r="AC85">
        <f>_xlfn.XLOOKUP(Y85,AN:AN,AS:AS,"")</f>
        <v>0</v>
      </c>
      <c r="AE85">
        <v>0</v>
      </c>
      <c r="AF85">
        <v>0</v>
      </c>
      <c r="AG85">
        <v>0</v>
      </c>
      <c r="AH85">
        <v>0</v>
      </c>
    </row>
    <row r="86" spans="1:34">
      <c r="A86" t="str">
        <f t="shared" ref="A86:A149" si="10">TEXT(B86,"MM-YYYY")</f>
        <v>06-2021</v>
      </c>
      <c r="B86" s="93">
        <v>44352</v>
      </c>
      <c r="C86" s="90">
        <v>49600</v>
      </c>
      <c r="D86" s="90">
        <v>51300</v>
      </c>
      <c r="E86" s="90">
        <v>50300</v>
      </c>
      <c r="F86" s="90">
        <v>48000</v>
      </c>
      <c r="G86" s="90">
        <v>49200</v>
      </c>
      <c r="H86" s="91" t="s">
        <v>25</v>
      </c>
      <c r="I86" s="90">
        <v>48700</v>
      </c>
      <c r="J86" s="91" t="s">
        <v>25</v>
      </c>
      <c r="K86" s="90">
        <v>48900</v>
      </c>
      <c r="L86" s="91" t="s">
        <v>25</v>
      </c>
      <c r="M86" s="90">
        <v>52200</v>
      </c>
      <c r="N86" s="90">
        <v>48200</v>
      </c>
      <c r="O86" s="90">
        <v>49250</v>
      </c>
      <c r="P86" s="91" t="s">
        <v>25</v>
      </c>
      <c r="Q86" s="90">
        <v>46800</v>
      </c>
      <c r="R86" s="90">
        <v>46800</v>
      </c>
      <c r="S86" s="90">
        <v>47000</v>
      </c>
      <c r="T86" s="91" t="s">
        <v>25</v>
      </c>
      <c r="U86" s="91" t="s">
        <v>25</v>
      </c>
      <c r="V86" s="91" t="s">
        <v>25</v>
      </c>
      <c r="W86" s="90">
        <v>49800</v>
      </c>
      <c r="X86" s="91" t="s">
        <v>25</v>
      </c>
      <c r="Y86" t="str">
        <f t="shared" ref="Y86:Y149" si="11">TEXT(B86,"MM-YYYY")</f>
        <v>06-2021</v>
      </c>
      <c r="Z86">
        <f>_xlfn.XLOOKUP(Y86,AN:AN,AP:AP,"")</f>
        <v>0</v>
      </c>
      <c r="AA86">
        <f>_xlfn.XLOOKUP(Y86,AN:AN,AQ:AQ,"")</f>
        <v>0</v>
      </c>
      <c r="AB86">
        <f>_xlfn.XLOOKUP(Y86,AN:AN,AR:AR,"")</f>
        <v>0</v>
      </c>
      <c r="AC86">
        <f>_xlfn.XLOOKUP(Y86,AN:AN,AS:AS,"")</f>
        <v>0</v>
      </c>
      <c r="AE86">
        <v>0</v>
      </c>
      <c r="AF86">
        <v>0</v>
      </c>
      <c r="AG86">
        <v>0</v>
      </c>
      <c r="AH86">
        <v>0</v>
      </c>
    </row>
    <row r="87" spans="1:34">
      <c r="A87" t="str">
        <f t="shared" si="10"/>
        <v>06-2021</v>
      </c>
      <c r="B87" s="93">
        <v>44353</v>
      </c>
      <c r="C87" s="90" t="s">
        <v>24</v>
      </c>
      <c r="D87" s="90" t="s">
        <v>24</v>
      </c>
      <c r="E87" s="90" t="s">
        <v>24</v>
      </c>
      <c r="F87" s="90" t="s">
        <v>24</v>
      </c>
      <c r="G87" s="90" t="s">
        <v>24</v>
      </c>
      <c r="H87" s="90" t="s">
        <v>24</v>
      </c>
      <c r="I87" s="90" t="s">
        <v>24</v>
      </c>
      <c r="J87" s="90" t="s">
        <v>24</v>
      </c>
      <c r="K87" s="90" t="s">
        <v>24</v>
      </c>
      <c r="L87" s="90" t="s">
        <v>24</v>
      </c>
      <c r="M87" s="90" t="s">
        <v>24</v>
      </c>
      <c r="N87" s="90" t="s">
        <v>24</v>
      </c>
      <c r="O87" s="90" t="s">
        <v>24</v>
      </c>
      <c r="P87" s="90" t="s">
        <v>24</v>
      </c>
      <c r="Q87" s="90" t="s">
        <v>24</v>
      </c>
      <c r="R87" s="90" t="s">
        <v>24</v>
      </c>
      <c r="S87" s="90" t="s">
        <v>24</v>
      </c>
      <c r="T87" s="90" t="s">
        <v>24</v>
      </c>
      <c r="U87" s="90" t="s">
        <v>24</v>
      </c>
      <c r="V87" s="90" t="s">
        <v>24</v>
      </c>
      <c r="W87" s="90" t="s">
        <v>24</v>
      </c>
      <c r="X87" s="90" t="s">
        <v>24</v>
      </c>
      <c r="Y87" t="str">
        <f t="shared" si="11"/>
        <v>06-2021</v>
      </c>
      <c r="Z87">
        <f>_xlfn.XLOOKUP(Y87,AN:AN,AP:AP,"")</f>
        <v>0</v>
      </c>
      <c r="AA87">
        <f>_xlfn.XLOOKUP(Y87,AN:AN,AQ:AQ,"")</f>
        <v>0</v>
      </c>
      <c r="AB87">
        <f>_xlfn.XLOOKUP(Y87,AN:AN,AR:AR,"")</f>
        <v>0</v>
      </c>
      <c r="AC87">
        <f>_xlfn.XLOOKUP(Y87,AN:AN,AS:AS,"")</f>
        <v>0</v>
      </c>
      <c r="AE87">
        <v>0</v>
      </c>
      <c r="AF87">
        <v>0</v>
      </c>
      <c r="AG87">
        <v>0</v>
      </c>
      <c r="AH87">
        <v>0</v>
      </c>
    </row>
    <row r="88" spans="1:34">
      <c r="A88" t="str">
        <f t="shared" si="10"/>
        <v>06-2021</v>
      </c>
      <c r="B88" s="93">
        <v>44354</v>
      </c>
      <c r="C88" s="90">
        <v>49600</v>
      </c>
      <c r="D88" s="90">
        <v>51300</v>
      </c>
      <c r="E88" s="90">
        <v>50000</v>
      </c>
      <c r="F88" s="90">
        <v>47500</v>
      </c>
      <c r="G88" s="90">
        <v>49100</v>
      </c>
      <c r="H88" s="91" t="s">
        <v>25</v>
      </c>
      <c r="I88" s="90">
        <v>48000</v>
      </c>
      <c r="J88" s="91" t="s">
        <v>25</v>
      </c>
      <c r="K88" s="90">
        <v>48900</v>
      </c>
      <c r="L88" s="91" t="s">
        <v>25</v>
      </c>
      <c r="M88" s="90">
        <v>52100</v>
      </c>
      <c r="N88" s="90">
        <v>48200</v>
      </c>
      <c r="O88" s="90">
        <v>49000</v>
      </c>
      <c r="P88" s="91" t="s">
        <v>25</v>
      </c>
      <c r="Q88" s="90">
        <v>46600</v>
      </c>
      <c r="R88" s="90">
        <v>46600</v>
      </c>
      <c r="S88" s="90">
        <v>46600</v>
      </c>
      <c r="T88" s="91" t="s">
        <v>25</v>
      </c>
      <c r="U88" s="91" t="s">
        <v>25</v>
      </c>
      <c r="V88" s="91" t="s">
        <v>25</v>
      </c>
      <c r="W88" s="90">
        <v>49800</v>
      </c>
      <c r="X88" s="91" t="s">
        <v>25</v>
      </c>
      <c r="Y88" t="str">
        <f t="shared" si="11"/>
        <v>06-2021</v>
      </c>
      <c r="Z88">
        <f>_xlfn.XLOOKUP(Y88,AN:AN,AP:AP,"")</f>
        <v>0</v>
      </c>
      <c r="AA88">
        <f>_xlfn.XLOOKUP(Y88,AN:AN,AQ:AQ,"")</f>
        <v>0</v>
      </c>
      <c r="AB88">
        <f>_xlfn.XLOOKUP(Y88,AN:AN,AR:AR,"")</f>
        <v>0</v>
      </c>
      <c r="AC88">
        <f>_xlfn.XLOOKUP(Y88,AN:AN,AS:AS,"")</f>
        <v>0</v>
      </c>
      <c r="AE88">
        <v>0</v>
      </c>
      <c r="AF88">
        <v>0</v>
      </c>
      <c r="AG88">
        <v>0</v>
      </c>
      <c r="AH88">
        <v>0</v>
      </c>
    </row>
    <row r="89" spans="1:34">
      <c r="A89" t="str">
        <f t="shared" si="10"/>
        <v>06-2021</v>
      </c>
      <c r="B89" s="93">
        <v>44355</v>
      </c>
      <c r="C89" s="90">
        <v>49300</v>
      </c>
      <c r="D89" s="90">
        <v>51200</v>
      </c>
      <c r="E89" s="90">
        <v>49900</v>
      </c>
      <c r="F89" s="90">
        <v>47500</v>
      </c>
      <c r="G89" s="90">
        <v>49000</v>
      </c>
      <c r="H89" s="91" t="s">
        <v>25</v>
      </c>
      <c r="I89" s="90">
        <v>47500</v>
      </c>
      <c r="J89" s="91" t="s">
        <v>25</v>
      </c>
      <c r="K89" s="90">
        <v>48800</v>
      </c>
      <c r="L89" s="91" t="s">
        <v>25</v>
      </c>
      <c r="M89" s="90">
        <v>51800</v>
      </c>
      <c r="N89" s="90">
        <v>47600</v>
      </c>
      <c r="O89" s="90">
        <v>49000</v>
      </c>
      <c r="P89" s="91" t="s">
        <v>25</v>
      </c>
      <c r="Q89" s="90">
        <v>46400</v>
      </c>
      <c r="R89" s="90">
        <v>46000</v>
      </c>
      <c r="S89" s="90">
        <v>46450</v>
      </c>
      <c r="T89" s="91" t="s">
        <v>25</v>
      </c>
      <c r="U89" s="91" t="s">
        <v>25</v>
      </c>
      <c r="V89" s="91" t="s">
        <v>25</v>
      </c>
      <c r="W89" s="90">
        <v>49600</v>
      </c>
      <c r="X89" s="91" t="s">
        <v>25</v>
      </c>
      <c r="Y89" t="str">
        <f t="shared" si="11"/>
        <v>06-2021</v>
      </c>
      <c r="Z89">
        <f>_xlfn.XLOOKUP(Y89,AN:AN,AP:AP,"")</f>
        <v>0</v>
      </c>
      <c r="AA89">
        <f>_xlfn.XLOOKUP(Y89,AN:AN,AQ:AQ,"")</f>
        <v>0</v>
      </c>
      <c r="AB89">
        <f>_xlfn.XLOOKUP(Y89,AN:AN,AR:AR,"")</f>
        <v>0</v>
      </c>
      <c r="AC89">
        <f>_xlfn.XLOOKUP(Y89,AN:AN,AS:AS,"")</f>
        <v>0</v>
      </c>
      <c r="AE89">
        <v>0</v>
      </c>
      <c r="AF89">
        <v>0</v>
      </c>
      <c r="AG89">
        <v>0</v>
      </c>
      <c r="AH89">
        <v>0</v>
      </c>
    </row>
    <row r="90" spans="1:34">
      <c r="A90" t="str">
        <f t="shared" si="10"/>
        <v>06-2021</v>
      </c>
      <c r="B90" s="93">
        <v>44356</v>
      </c>
      <c r="C90" s="90">
        <v>49100</v>
      </c>
      <c r="D90" s="90">
        <v>51100</v>
      </c>
      <c r="E90" s="90">
        <v>49500</v>
      </c>
      <c r="F90" s="90">
        <v>47000</v>
      </c>
      <c r="G90" s="90">
        <v>48700</v>
      </c>
      <c r="H90" s="91" t="s">
        <v>25</v>
      </c>
      <c r="I90" s="90">
        <v>47500</v>
      </c>
      <c r="J90" s="91" t="s">
        <v>25</v>
      </c>
      <c r="K90" s="90">
        <v>48200</v>
      </c>
      <c r="L90" s="91" t="s">
        <v>25</v>
      </c>
      <c r="M90" s="90">
        <v>51600</v>
      </c>
      <c r="N90" s="90">
        <v>47300</v>
      </c>
      <c r="O90" s="90">
        <v>48500</v>
      </c>
      <c r="P90" s="91" t="s">
        <v>25</v>
      </c>
      <c r="Q90" s="90">
        <v>46000</v>
      </c>
      <c r="R90" s="90">
        <v>46000</v>
      </c>
      <c r="S90" s="90">
        <v>46500</v>
      </c>
      <c r="T90" s="91" t="s">
        <v>25</v>
      </c>
      <c r="U90" s="91" t="s">
        <v>25</v>
      </c>
      <c r="V90" s="91" t="s">
        <v>25</v>
      </c>
      <c r="W90" s="90">
        <v>49300</v>
      </c>
      <c r="X90" s="91" t="s">
        <v>25</v>
      </c>
      <c r="Y90" t="str">
        <f t="shared" si="11"/>
        <v>06-2021</v>
      </c>
      <c r="Z90">
        <f>_xlfn.XLOOKUP(Y90,AN:AN,AP:AP,"")</f>
        <v>0</v>
      </c>
      <c r="AA90">
        <f>_xlfn.XLOOKUP(Y90,AN:AN,AQ:AQ,"")</f>
        <v>0</v>
      </c>
      <c r="AB90">
        <f>_xlfn.XLOOKUP(Y90,AN:AN,AR:AR,"")</f>
        <v>0</v>
      </c>
      <c r="AC90">
        <f>_xlfn.XLOOKUP(Y90,AN:AN,AS:AS,"")</f>
        <v>0</v>
      </c>
      <c r="AE90">
        <v>0</v>
      </c>
      <c r="AF90">
        <v>0</v>
      </c>
      <c r="AG90">
        <v>0</v>
      </c>
      <c r="AH90">
        <v>0</v>
      </c>
    </row>
    <row r="91" spans="1:34">
      <c r="A91" t="str">
        <f t="shared" si="10"/>
        <v>06-2021</v>
      </c>
      <c r="B91" s="93">
        <v>44357</v>
      </c>
      <c r="C91" s="90">
        <v>49200</v>
      </c>
      <c r="D91" s="90">
        <v>51200</v>
      </c>
      <c r="E91" s="90">
        <v>49700</v>
      </c>
      <c r="F91" s="90">
        <v>47250</v>
      </c>
      <c r="G91" s="90">
        <v>48400</v>
      </c>
      <c r="H91" s="91" t="s">
        <v>25</v>
      </c>
      <c r="I91" s="90">
        <v>47500</v>
      </c>
      <c r="J91" s="91" t="s">
        <v>25</v>
      </c>
      <c r="K91" s="90">
        <v>48200</v>
      </c>
      <c r="L91" s="91" t="s">
        <v>25</v>
      </c>
      <c r="M91" s="90">
        <v>51800</v>
      </c>
      <c r="N91" s="90">
        <v>47300</v>
      </c>
      <c r="O91" s="90">
        <v>48800</v>
      </c>
      <c r="P91" s="91" t="s">
        <v>25</v>
      </c>
      <c r="Q91" s="90">
        <v>46400</v>
      </c>
      <c r="R91" s="90">
        <v>46100</v>
      </c>
      <c r="S91" s="90">
        <v>46500</v>
      </c>
      <c r="T91" s="91" t="s">
        <v>25</v>
      </c>
      <c r="U91" s="91" t="s">
        <v>25</v>
      </c>
      <c r="V91" s="91" t="s">
        <v>25</v>
      </c>
      <c r="W91" s="90">
        <v>49100</v>
      </c>
      <c r="X91" s="91" t="s">
        <v>25</v>
      </c>
      <c r="Y91" t="str">
        <f t="shared" si="11"/>
        <v>06-2021</v>
      </c>
      <c r="Z91">
        <f>_xlfn.XLOOKUP(Y91,AN:AN,AP:AP,"")</f>
        <v>0</v>
      </c>
      <c r="AA91">
        <f>_xlfn.XLOOKUP(Y91,AN:AN,AQ:AQ,"")</f>
        <v>0</v>
      </c>
      <c r="AB91">
        <f>_xlfn.XLOOKUP(Y91,AN:AN,AR:AR,"")</f>
        <v>0</v>
      </c>
      <c r="AC91">
        <f>_xlfn.XLOOKUP(Y91,AN:AN,AS:AS,"")</f>
        <v>0</v>
      </c>
      <c r="AE91">
        <v>0</v>
      </c>
      <c r="AF91">
        <v>0</v>
      </c>
      <c r="AG91">
        <v>0</v>
      </c>
      <c r="AH91">
        <v>0</v>
      </c>
    </row>
    <row r="92" spans="1:34">
      <c r="A92" t="str">
        <f t="shared" si="10"/>
        <v>06-2021</v>
      </c>
      <c r="B92" s="93">
        <v>44358</v>
      </c>
      <c r="C92" s="90">
        <v>49500</v>
      </c>
      <c r="D92" s="90">
        <v>51700</v>
      </c>
      <c r="E92" s="90">
        <v>49800</v>
      </c>
      <c r="F92" s="90">
        <v>47250</v>
      </c>
      <c r="G92" s="90">
        <v>48400</v>
      </c>
      <c r="H92" s="91" t="s">
        <v>25</v>
      </c>
      <c r="I92" s="90">
        <v>48000</v>
      </c>
      <c r="J92" s="91" t="s">
        <v>25</v>
      </c>
      <c r="K92" s="90">
        <v>48300</v>
      </c>
      <c r="L92" s="91" t="s">
        <v>25</v>
      </c>
      <c r="M92" s="90">
        <v>52100</v>
      </c>
      <c r="N92" s="90">
        <v>47500</v>
      </c>
      <c r="O92" s="90">
        <v>49200</v>
      </c>
      <c r="P92" s="91" t="s">
        <v>25</v>
      </c>
      <c r="Q92" s="90">
        <v>46900</v>
      </c>
      <c r="R92" s="90">
        <v>46600</v>
      </c>
      <c r="S92" s="90">
        <v>46700</v>
      </c>
      <c r="T92" s="91" t="s">
        <v>25</v>
      </c>
      <c r="U92" s="91" t="s">
        <v>25</v>
      </c>
      <c r="V92" s="91" t="s">
        <v>25</v>
      </c>
      <c r="W92" s="90">
        <v>48800</v>
      </c>
      <c r="X92" s="91" t="s">
        <v>25</v>
      </c>
      <c r="Y92" t="str">
        <f t="shared" si="11"/>
        <v>06-2021</v>
      </c>
      <c r="Z92">
        <f>_xlfn.XLOOKUP(Y92,AN:AN,AP:AP,"")</f>
        <v>0</v>
      </c>
      <c r="AA92">
        <f>_xlfn.XLOOKUP(Y92,AN:AN,AQ:AQ,"")</f>
        <v>0</v>
      </c>
      <c r="AB92">
        <f>_xlfn.XLOOKUP(Y92,AN:AN,AR:AR,"")</f>
        <v>0</v>
      </c>
      <c r="AC92">
        <f>_xlfn.XLOOKUP(Y92,AN:AN,AS:AS,"")</f>
        <v>0</v>
      </c>
      <c r="AE92">
        <v>0</v>
      </c>
      <c r="AF92">
        <v>0</v>
      </c>
      <c r="AG92">
        <v>0</v>
      </c>
      <c r="AH92">
        <v>0</v>
      </c>
    </row>
    <row r="93" spans="1:34">
      <c r="A93" t="str">
        <f t="shared" si="10"/>
        <v>06-2021</v>
      </c>
      <c r="B93" s="93">
        <v>44359</v>
      </c>
      <c r="C93" s="90">
        <v>49500</v>
      </c>
      <c r="D93" s="90">
        <v>51700</v>
      </c>
      <c r="E93" s="90">
        <v>49800</v>
      </c>
      <c r="F93" s="90">
        <v>47250</v>
      </c>
      <c r="G93" s="90">
        <v>48400</v>
      </c>
      <c r="H93" s="91" t="s">
        <v>25</v>
      </c>
      <c r="I93" s="90">
        <v>48500</v>
      </c>
      <c r="J93" s="91" t="s">
        <v>25</v>
      </c>
      <c r="K93" s="90">
        <v>48300</v>
      </c>
      <c r="L93" s="91" t="s">
        <v>25</v>
      </c>
      <c r="M93" s="90">
        <v>51900</v>
      </c>
      <c r="N93" s="90">
        <v>47500</v>
      </c>
      <c r="O93" s="90">
        <v>49100</v>
      </c>
      <c r="P93" s="91" t="s">
        <v>25</v>
      </c>
      <c r="Q93" s="90">
        <v>46500</v>
      </c>
      <c r="R93" s="90">
        <v>46600</v>
      </c>
      <c r="S93" s="90">
        <v>46600</v>
      </c>
      <c r="T93" s="91" t="s">
        <v>25</v>
      </c>
      <c r="U93" s="91" t="s">
        <v>25</v>
      </c>
      <c r="V93" s="91" t="s">
        <v>25</v>
      </c>
      <c r="W93" s="90">
        <v>48800</v>
      </c>
      <c r="X93" s="91" t="s">
        <v>25</v>
      </c>
      <c r="Y93" t="str">
        <f t="shared" si="11"/>
        <v>06-2021</v>
      </c>
      <c r="Z93">
        <f>_xlfn.XLOOKUP(Y93,AN:AN,AP:AP,"")</f>
        <v>0</v>
      </c>
      <c r="AA93">
        <f>_xlfn.XLOOKUP(Y93,AN:AN,AQ:AQ,"")</f>
        <v>0</v>
      </c>
      <c r="AB93">
        <f>_xlfn.XLOOKUP(Y93,AN:AN,AR:AR,"")</f>
        <v>0</v>
      </c>
      <c r="AC93">
        <f>_xlfn.XLOOKUP(Y93,AN:AN,AS:AS,"")</f>
        <v>0</v>
      </c>
      <c r="AE93">
        <v>0</v>
      </c>
      <c r="AF93">
        <v>0</v>
      </c>
      <c r="AG93">
        <v>0</v>
      </c>
      <c r="AH93">
        <v>0</v>
      </c>
    </row>
    <row r="94" spans="1:34">
      <c r="A94" t="str">
        <f t="shared" si="10"/>
        <v>06-2021</v>
      </c>
      <c r="B94" s="93">
        <v>44360</v>
      </c>
      <c r="C94" s="90" t="s">
        <v>24</v>
      </c>
      <c r="D94" s="90" t="s">
        <v>24</v>
      </c>
      <c r="E94" s="90" t="s">
        <v>24</v>
      </c>
      <c r="F94" s="90" t="s">
        <v>24</v>
      </c>
      <c r="G94" s="90" t="s">
        <v>24</v>
      </c>
      <c r="H94" s="90" t="s">
        <v>24</v>
      </c>
      <c r="I94" s="90" t="s">
        <v>24</v>
      </c>
      <c r="J94" s="90" t="s">
        <v>24</v>
      </c>
      <c r="K94" s="90" t="s">
        <v>24</v>
      </c>
      <c r="L94" s="90" t="s">
        <v>24</v>
      </c>
      <c r="M94" s="90" t="s">
        <v>24</v>
      </c>
      <c r="N94" s="90" t="s">
        <v>24</v>
      </c>
      <c r="O94" s="90" t="s">
        <v>24</v>
      </c>
      <c r="P94" s="90" t="s">
        <v>24</v>
      </c>
      <c r="Q94" s="90" t="s">
        <v>24</v>
      </c>
      <c r="R94" s="90" t="s">
        <v>24</v>
      </c>
      <c r="S94" s="90" t="s">
        <v>24</v>
      </c>
      <c r="T94" s="90" t="s">
        <v>24</v>
      </c>
      <c r="U94" s="90" t="s">
        <v>24</v>
      </c>
      <c r="V94" s="90" t="s">
        <v>24</v>
      </c>
      <c r="W94" s="90" t="s">
        <v>24</v>
      </c>
      <c r="X94" s="90" t="s">
        <v>24</v>
      </c>
      <c r="Y94" t="str">
        <f t="shared" si="11"/>
        <v>06-2021</v>
      </c>
      <c r="Z94">
        <f>_xlfn.XLOOKUP(Y94,AN:AN,AP:AP,"")</f>
        <v>0</v>
      </c>
      <c r="AA94">
        <f>_xlfn.XLOOKUP(Y94,AN:AN,AQ:AQ,"")</f>
        <v>0</v>
      </c>
      <c r="AB94">
        <f>_xlfn.XLOOKUP(Y94,AN:AN,AR:AR,"")</f>
        <v>0</v>
      </c>
      <c r="AC94">
        <f>_xlfn.XLOOKUP(Y94,AN:AN,AS:AS,"")</f>
        <v>0</v>
      </c>
      <c r="AE94">
        <v>0</v>
      </c>
      <c r="AF94">
        <v>0</v>
      </c>
      <c r="AG94">
        <v>0</v>
      </c>
      <c r="AH94">
        <v>0</v>
      </c>
    </row>
    <row r="95" spans="1:34">
      <c r="A95" t="str">
        <f t="shared" si="10"/>
        <v>06-2021</v>
      </c>
      <c r="B95" s="93">
        <v>44361</v>
      </c>
      <c r="C95" s="90">
        <v>49300</v>
      </c>
      <c r="D95" s="90">
        <v>51500</v>
      </c>
      <c r="E95" s="90">
        <v>49100</v>
      </c>
      <c r="F95" s="90">
        <v>47000</v>
      </c>
      <c r="G95" s="90">
        <v>48400</v>
      </c>
      <c r="H95" s="91" t="s">
        <v>25</v>
      </c>
      <c r="I95" s="90">
        <v>48000</v>
      </c>
      <c r="J95" s="91" t="s">
        <v>25</v>
      </c>
      <c r="K95" s="90">
        <v>48300</v>
      </c>
      <c r="L95" s="91" t="s">
        <v>25</v>
      </c>
      <c r="M95" s="90">
        <v>51600</v>
      </c>
      <c r="N95" s="90">
        <v>47500</v>
      </c>
      <c r="O95" s="90">
        <v>48600</v>
      </c>
      <c r="P95" s="91" t="s">
        <v>25</v>
      </c>
      <c r="Q95" s="90">
        <v>46000</v>
      </c>
      <c r="R95" s="90">
        <v>46200</v>
      </c>
      <c r="S95" s="90">
        <v>46500</v>
      </c>
      <c r="T95" s="91" t="s">
        <v>25</v>
      </c>
      <c r="U95" s="91" t="s">
        <v>25</v>
      </c>
      <c r="V95" s="91" t="s">
        <v>25</v>
      </c>
      <c r="W95" s="90">
        <v>49100</v>
      </c>
      <c r="X95" s="91" t="s">
        <v>25</v>
      </c>
      <c r="Y95" t="str">
        <f t="shared" si="11"/>
        <v>06-2021</v>
      </c>
      <c r="Z95">
        <f>_xlfn.XLOOKUP(Y95,AN:AN,AP:AP,"")</f>
        <v>0</v>
      </c>
      <c r="AA95">
        <f>_xlfn.XLOOKUP(Y95,AN:AN,AQ:AQ,"")</f>
        <v>0</v>
      </c>
      <c r="AB95">
        <f>_xlfn.XLOOKUP(Y95,AN:AN,AR:AR,"")</f>
        <v>0</v>
      </c>
      <c r="AC95">
        <f>_xlfn.XLOOKUP(Y95,AN:AN,AS:AS,"")</f>
        <v>0</v>
      </c>
      <c r="AE95">
        <v>0</v>
      </c>
      <c r="AF95">
        <v>0</v>
      </c>
      <c r="AG95">
        <v>0</v>
      </c>
      <c r="AH95">
        <v>0</v>
      </c>
    </row>
    <row r="96" spans="1:34">
      <c r="A96" t="str">
        <f t="shared" si="10"/>
        <v>06-2021</v>
      </c>
      <c r="B96" s="93">
        <v>44362</v>
      </c>
      <c r="C96" s="90">
        <v>49200</v>
      </c>
      <c r="D96" s="90">
        <v>51300</v>
      </c>
      <c r="E96" s="90">
        <v>49100</v>
      </c>
      <c r="F96" s="90">
        <v>46750</v>
      </c>
      <c r="G96" s="90">
        <v>48400</v>
      </c>
      <c r="H96" s="91" t="s">
        <v>25</v>
      </c>
      <c r="I96" s="90">
        <v>47500</v>
      </c>
      <c r="J96" s="91" t="s">
        <v>25</v>
      </c>
      <c r="K96" s="90">
        <v>48300</v>
      </c>
      <c r="L96" s="91" t="s">
        <v>25</v>
      </c>
      <c r="M96" s="90">
        <v>51500</v>
      </c>
      <c r="N96" s="90">
        <v>47500</v>
      </c>
      <c r="O96" s="90">
        <v>48400</v>
      </c>
      <c r="P96" s="91" t="s">
        <v>25</v>
      </c>
      <c r="Q96" s="90">
        <v>46300</v>
      </c>
      <c r="R96" s="90">
        <v>46200</v>
      </c>
      <c r="S96" s="90">
        <v>46400</v>
      </c>
      <c r="T96" s="91" t="s">
        <v>25</v>
      </c>
      <c r="U96" s="91" t="s">
        <v>25</v>
      </c>
      <c r="V96" s="91" t="s">
        <v>25</v>
      </c>
      <c r="W96" s="90">
        <v>49100</v>
      </c>
      <c r="X96" s="91" t="s">
        <v>25</v>
      </c>
      <c r="Y96" t="str">
        <f t="shared" si="11"/>
        <v>06-2021</v>
      </c>
      <c r="Z96">
        <f>_xlfn.XLOOKUP(Y96,AN:AN,AP:AP,"")</f>
        <v>0</v>
      </c>
      <c r="AA96">
        <f>_xlfn.XLOOKUP(Y96,AN:AN,AQ:AQ,"")</f>
        <v>0</v>
      </c>
      <c r="AB96">
        <f>_xlfn.XLOOKUP(Y96,AN:AN,AR:AR,"")</f>
        <v>0</v>
      </c>
      <c r="AC96">
        <f>_xlfn.XLOOKUP(Y96,AN:AN,AS:AS,"")</f>
        <v>0</v>
      </c>
      <c r="AE96">
        <v>0</v>
      </c>
      <c r="AF96">
        <v>0</v>
      </c>
      <c r="AG96">
        <v>0</v>
      </c>
      <c r="AH96">
        <v>0</v>
      </c>
    </row>
    <row r="97" spans="1:34">
      <c r="A97" t="str">
        <f t="shared" si="10"/>
        <v>06-2021</v>
      </c>
      <c r="B97" s="93">
        <v>44363</v>
      </c>
      <c r="C97" s="90">
        <v>49200</v>
      </c>
      <c r="D97" s="90">
        <v>51200</v>
      </c>
      <c r="E97" s="90">
        <v>49000</v>
      </c>
      <c r="F97" s="90">
        <v>46000</v>
      </c>
      <c r="G97" s="90">
        <v>48300</v>
      </c>
      <c r="H97" s="91" t="s">
        <v>25</v>
      </c>
      <c r="I97" s="90">
        <v>47500</v>
      </c>
      <c r="J97" s="91" t="s">
        <v>25</v>
      </c>
      <c r="K97" s="90">
        <v>47800</v>
      </c>
      <c r="L97" s="91" t="s">
        <v>25</v>
      </c>
      <c r="M97" s="90">
        <v>51300</v>
      </c>
      <c r="N97" s="90">
        <v>47500</v>
      </c>
      <c r="O97" s="90">
        <v>47900</v>
      </c>
      <c r="P97" s="91" t="s">
        <v>25</v>
      </c>
      <c r="Q97" s="90">
        <v>45600</v>
      </c>
      <c r="R97" s="90">
        <v>46000</v>
      </c>
      <c r="S97" s="90">
        <v>46000</v>
      </c>
      <c r="T97" s="91" t="s">
        <v>25</v>
      </c>
      <c r="U97" s="91" t="s">
        <v>25</v>
      </c>
      <c r="V97" s="91" t="s">
        <v>25</v>
      </c>
      <c r="W97" s="90">
        <v>49100</v>
      </c>
      <c r="X97" s="91" t="s">
        <v>25</v>
      </c>
      <c r="Y97" t="str">
        <f t="shared" si="11"/>
        <v>06-2021</v>
      </c>
      <c r="Z97">
        <f>_xlfn.XLOOKUP(Y97,AN:AN,AP:AP,"")</f>
        <v>0</v>
      </c>
      <c r="AA97">
        <f>_xlfn.XLOOKUP(Y97,AN:AN,AQ:AQ,"")</f>
        <v>0</v>
      </c>
      <c r="AB97">
        <f>_xlfn.XLOOKUP(Y97,AN:AN,AR:AR,"")</f>
        <v>0</v>
      </c>
      <c r="AC97">
        <f>_xlfn.XLOOKUP(Y97,AN:AN,AS:AS,"")</f>
        <v>0</v>
      </c>
      <c r="AE97">
        <v>0</v>
      </c>
      <c r="AF97">
        <v>0</v>
      </c>
      <c r="AG97">
        <v>0</v>
      </c>
      <c r="AH97">
        <v>0</v>
      </c>
    </row>
    <row r="98" spans="1:34">
      <c r="A98" t="str">
        <f t="shared" si="10"/>
        <v>06-2021</v>
      </c>
      <c r="B98" s="93">
        <v>44364</v>
      </c>
      <c r="C98" s="90">
        <v>48800</v>
      </c>
      <c r="D98" s="90">
        <v>50800</v>
      </c>
      <c r="E98" s="90">
        <v>48900</v>
      </c>
      <c r="F98" s="90">
        <v>45500</v>
      </c>
      <c r="G98" s="90">
        <v>48100</v>
      </c>
      <c r="H98" s="91" t="s">
        <v>25</v>
      </c>
      <c r="I98" s="90">
        <v>47000</v>
      </c>
      <c r="J98" s="91" t="s">
        <v>25</v>
      </c>
      <c r="K98" s="90">
        <v>47700</v>
      </c>
      <c r="L98" s="91" t="s">
        <v>25</v>
      </c>
      <c r="M98" s="90">
        <v>50900</v>
      </c>
      <c r="N98" s="90">
        <v>47000</v>
      </c>
      <c r="O98" s="90">
        <v>47500</v>
      </c>
      <c r="P98" s="91" t="s">
        <v>25</v>
      </c>
      <c r="Q98" s="90">
        <v>45550</v>
      </c>
      <c r="R98" s="90">
        <v>45600</v>
      </c>
      <c r="S98" s="90">
        <v>45700</v>
      </c>
      <c r="T98" s="91" t="s">
        <v>25</v>
      </c>
      <c r="U98" s="91" t="s">
        <v>25</v>
      </c>
      <c r="V98" s="91" t="s">
        <v>25</v>
      </c>
      <c r="W98" s="90">
        <v>49000</v>
      </c>
      <c r="X98" s="91" t="s">
        <v>25</v>
      </c>
      <c r="Y98" t="str">
        <f t="shared" si="11"/>
        <v>06-2021</v>
      </c>
      <c r="Z98">
        <f>_xlfn.XLOOKUP(Y98,AN:AN,AP:AP,"")</f>
        <v>0</v>
      </c>
      <c r="AA98">
        <f>_xlfn.XLOOKUP(Y98,AN:AN,AQ:AQ,"")</f>
        <v>0</v>
      </c>
      <c r="AB98">
        <f>_xlfn.XLOOKUP(Y98,AN:AN,AR:AR,"")</f>
        <v>0</v>
      </c>
      <c r="AC98">
        <f>_xlfn.XLOOKUP(Y98,AN:AN,AS:AS,"")</f>
        <v>0</v>
      </c>
      <c r="AE98">
        <v>0</v>
      </c>
      <c r="AF98">
        <v>0</v>
      </c>
      <c r="AG98">
        <v>0</v>
      </c>
      <c r="AH98">
        <v>0</v>
      </c>
    </row>
    <row r="99" spans="1:34">
      <c r="A99" t="str">
        <f t="shared" si="10"/>
        <v>06-2021</v>
      </c>
      <c r="B99" s="93">
        <v>44365</v>
      </c>
      <c r="C99" s="90">
        <v>48400</v>
      </c>
      <c r="D99" s="90">
        <v>50800</v>
      </c>
      <c r="E99" s="90">
        <v>48200</v>
      </c>
      <c r="F99" s="90">
        <v>45200</v>
      </c>
      <c r="G99" s="90">
        <v>47900</v>
      </c>
      <c r="H99" s="91" t="s">
        <v>25</v>
      </c>
      <c r="I99" s="90">
        <v>46800</v>
      </c>
      <c r="J99" s="91" t="s">
        <v>25</v>
      </c>
      <c r="K99" s="90">
        <v>47700</v>
      </c>
      <c r="L99" s="91" t="s">
        <v>25</v>
      </c>
      <c r="M99" s="90">
        <v>50400</v>
      </c>
      <c r="N99" s="90">
        <v>46800</v>
      </c>
      <c r="O99" s="90">
        <v>47100</v>
      </c>
      <c r="P99" s="91" t="s">
        <v>25</v>
      </c>
      <c r="Q99" s="90">
        <v>45500</v>
      </c>
      <c r="R99" s="90">
        <v>45600</v>
      </c>
      <c r="S99" s="90">
        <v>45500</v>
      </c>
      <c r="T99" s="91" t="s">
        <v>25</v>
      </c>
      <c r="U99" s="91" t="s">
        <v>25</v>
      </c>
      <c r="V99" s="91" t="s">
        <v>25</v>
      </c>
      <c r="W99" s="90">
        <v>48800</v>
      </c>
      <c r="X99" s="91" t="s">
        <v>25</v>
      </c>
      <c r="Y99" t="str">
        <f t="shared" si="11"/>
        <v>06-2021</v>
      </c>
      <c r="Z99">
        <f>_xlfn.XLOOKUP(Y99,AN:AN,AP:AP,"")</f>
        <v>0</v>
      </c>
      <c r="AA99">
        <f>_xlfn.XLOOKUP(Y99,AN:AN,AQ:AQ,"")</f>
        <v>0</v>
      </c>
      <c r="AB99">
        <f>_xlfn.XLOOKUP(Y99,AN:AN,AR:AR,"")</f>
        <v>0</v>
      </c>
      <c r="AC99">
        <f>_xlfn.XLOOKUP(Y99,AN:AN,AS:AS,"")</f>
        <v>0</v>
      </c>
      <c r="AE99">
        <v>0</v>
      </c>
      <c r="AF99">
        <v>0</v>
      </c>
      <c r="AG99">
        <v>0</v>
      </c>
      <c r="AH99">
        <v>0</v>
      </c>
    </row>
    <row r="100" spans="1:34">
      <c r="A100" t="str">
        <f t="shared" si="10"/>
        <v>06-2021</v>
      </c>
      <c r="B100" s="93">
        <v>44366</v>
      </c>
      <c r="C100" s="90">
        <v>48400</v>
      </c>
      <c r="D100" s="90">
        <v>51000</v>
      </c>
      <c r="E100" s="90">
        <v>48200</v>
      </c>
      <c r="F100" s="90">
        <v>45750</v>
      </c>
      <c r="G100" s="90">
        <v>47700</v>
      </c>
      <c r="H100" s="91" t="s">
        <v>25</v>
      </c>
      <c r="I100" s="90">
        <v>46800</v>
      </c>
      <c r="J100" s="91" t="s">
        <v>25</v>
      </c>
      <c r="K100" s="90">
        <v>47600</v>
      </c>
      <c r="L100" s="91" t="s">
        <v>25</v>
      </c>
      <c r="M100" s="90">
        <v>50500</v>
      </c>
      <c r="N100" s="90">
        <v>46500</v>
      </c>
      <c r="O100" s="90">
        <v>47300</v>
      </c>
      <c r="P100" s="91" t="s">
        <v>25</v>
      </c>
      <c r="Q100" s="90">
        <v>45500</v>
      </c>
      <c r="R100" s="90">
        <v>45700</v>
      </c>
      <c r="S100" s="90">
        <v>45800</v>
      </c>
      <c r="T100" s="91" t="s">
        <v>25</v>
      </c>
      <c r="U100" s="91" t="s">
        <v>25</v>
      </c>
      <c r="V100" s="91" t="s">
        <v>25</v>
      </c>
      <c r="W100" s="90">
        <v>48600</v>
      </c>
      <c r="X100" s="91" t="s">
        <v>25</v>
      </c>
      <c r="Y100" t="str">
        <f t="shared" si="11"/>
        <v>06-2021</v>
      </c>
      <c r="Z100">
        <f>_xlfn.XLOOKUP(Y100,AN:AN,AP:AP,"")</f>
        <v>0</v>
      </c>
      <c r="AA100">
        <f>_xlfn.XLOOKUP(Y100,AN:AN,AQ:AQ,"")</f>
        <v>0</v>
      </c>
      <c r="AB100">
        <f>_xlfn.XLOOKUP(Y100,AN:AN,AR:AR,"")</f>
        <v>0</v>
      </c>
      <c r="AC100">
        <f>_xlfn.XLOOKUP(Y100,AN:AN,AS:AS,"")</f>
        <v>0</v>
      </c>
      <c r="AE100">
        <v>0</v>
      </c>
      <c r="AF100">
        <v>0</v>
      </c>
      <c r="AG100">
        <v>0</v>
      </c>
      <c r="AH100">
        <v>0</v>
      </c>
    </row>
    <row r="101" spans="1:34">
      <c r="A101" t="str">
        <f t="shared" si="10"/>
        <v>06-2021</v>
      </c>
      <c r="B101" s="93">
        <v>44367</v>
      </c>
      <c r="C101" s="90" t="s">
        <v>24</v>
      </c>
      <c r="D101" s="90" t="s">
        <v>24</v>
      </c>
      <c r="E101" s="90" t="s">
        <v>24</v>
      </c>
      <c r="F101" s="90" t="s">
        <v>24</v>
      </c>
      <c r="G101" s="90" t="s">
        <v>24</v>
      </c>
      <c r="H101" s="90" t="s">
        <v>24</v>
      </c>
      <c r="I101" s="90" t="s">
        <v>24</v>
      </c>
      <c r="J101" s="90" t="s">
        <v>24</v>
      </c>
      <c r="K101" s="90" t="s">
        <v>24</v>
      </c>
      <c r="L101" s="90" t="s">
        <v>24</v>
      </c>
      <c r="M101" s="90" t="s">
        <v>24</v>
      </c>
      <c r="N101" s="90" t="s">
        <v>24</v>
      </c>
      <c r="O101" s="90" t="s">
        <v>24</v>
      </c>
      <c r="P101" s="90" t="s">
        <v>24</v>
      </c>
      <c r="Q101" s="90" t="s">
        <v>24</v>
      </c>
      <c r="R101" s="90" t="s">
        <v>24</v>
      </c>
      <c r="S101" s="90" t="s">
        <v>24</v>
      </c>
      <c r="T101" s="90" t="s">
        <v>24</v>
      </c>
      <c r="U101" s="90" t="s">
        <v>24</v>
      </c>
      <c r="V101" s="90" t="s">
        <v>24</v>
      </c>
      <c r="W101" s="90" t="s">
        <v>24</v>
      </c>
      <c r="X101" s="90" t="s">
        <v>24</v>
      </c>
      <c r="Y101" t="str">
        <f t="shared" si="11"/>
        <v>06-2021</v>
      </c>
      <c r="Z101">
        <f>_xlfn.XLOOKUP(Y101,AN:AN,AP:AP,"")</f>
        <v>0</v>
      </c>
      <c r="AA101">
        <f>_xlfn.XLOOKUP(Y101,AN:AN,AQ:AQ,"")</f>
        <v>0</v>
      </c>
      <c r="AB101">
        <f>_xlfn.XLOOKUP(Y101,AN:AN,AR:AR,"")</f>
        <v>0</v>
      </c>
      <c r="AC101">
        <f>_xlfn.XLOOKUP(Y101,AN:AN,AS:AS,"")</f>
        <v>0</v>
      </c>
      <c r="AE101">
        <v>0</v>
      </c>
      <c r="AF101">
        <v>0</v>
      </c>
      <c r="AG101">
        <v>0</v>
      </c>
      <c r="AH101">
        <v>0</v>
      </c>
    </row>
    <row r="102" spans="1:34">
      <c r="A102" t="str">
        <f t="shared" si="10"/>
        <v>06-2021</v>
      </c>
      <c r="B102" s="93">
        <v>44368</v>
      </c>
      <c r="C102" s="90">
        <v>48300</v>
      </c>
      <c r="D102" s="90">
        <v>50600</v>
      </c>
      <c r="E102" s="90">
        <v>48400</v>
      </c>
      <c r="F102" s="90">
        <v>45250</v>
      </c>
      <c r="G102" s="90">
        <v>47600</v>
      </c>
      <c r="H102" s="91" t="s">
        <v>25</v>
      </c>
      <c r="I102" s="90">
        <v>46800</v>
      </c>
      <c r="J102" s="91" t="s">
        <v>25</v>
      </c>
      <c r="K102" s="90">
        <v>47200</v>
      </c>
      <c r="L102" s="91" t="s">
        <v>25</v>
      </c>
      <c r="M102" s="90">
        <v>50200</v>
      </c>
      <c r="N102" s="90">
        <v>46200</v>
      </c>
      <c r="O102" s="90">
        <v>46700</v>
      </c>
      <c r="P102" s="91" t="s">
        <v>25</v>
      </c>
      <c r="Q102" s="90">
        <v>45400</v>
      </c>
      <c r="R102" s="90">
        <v>45300</v>
      </c>
      <c r="S102" s="90">
        <v>45450</v>
      </c>
      <c r="T102" s="91" t="s">
        <v>25</v>
      </c>
      <c r="U102" s="91" t="s">
        <v>25</v>
      </c>
      <c r="V102" s="91" t="s">
        <v>25</v>
      </c>
      <c r="W102" s="90">
        <v>48400</v>
      </c>
      <c r="X102" s="91" t="s">
        <v>25</v>
      </c>
      <c r="Y102" t="str">
        <f t="shared" si="11"/>
        <v>06-2021</v>
      </c>
      <c r="Z102">
        <f>_xlfn.XLOOKUP(Y102,AN:AN,AP:AP,"")</f>
        <v>0</v>
      </c>
      <c r="AA102">
        <f>_xlfn.XLOOKUP(Y102,AN:AN,AQ:AQ,"")</f>
        <v>0</v>
      </c>
      <c r="AB102">
        <f>_xlfn.XLOOKUP(Y102,AN:AN,AR:AR,"")</f>
        <v>0</v>
      </c>
      <c r="AC102">
        <f>_xlfn.XLOOKUP(Y102,AN:AN,AS:AS,"")</f>
        <v>0</v>
      </c>
      <c r="AE102">
        <v>0</v>
      </c>
      <c r="AF102">
        <v>0</v>
      </c>
      <c r="AG102">
        <v>0</v>
      </c>
      <c r="AH102">
        <v>0</v>
      </c>
    </row>
    <row r="103" spans="1:34">
      <c r="A103" t="str">
        <f t="shared" si="10"/>
        <v>06-2021</v>
      </c>
      <c r="B103" s="93">
        <v>44369</v>
      </c>
      <c r="C103" s="90">
        <v>48100</v>
      </c>
      <c r="D103" s="90">
        <v>50000</v>
      </c>
      <c r="E103" s="90">
        <v>47800</v>
      </c>
      <c r="F103" s="90">
        <v>44500</v>
      </c>
      <c r="G103" s="90">
        <v>47500</v>
      </c>
      <c r="H103" s="91" t="s">
        <v>25</v>
      </c>
      <c r="I103" s="90">
        <v>46800</v>
      </c>
      <c r="J103" s="91" t="s">
        <v>25</v>
      </c>
      <c r="K103" s="90">
        <v>47100</v>
      </c>
      <c r="L103" s="91" t="s">
        <v>25</v>
      </c>
      <c r="M103" s="90">
        <v>49800</v>
      </c>
      <c r="N103" s="90">
        <v>46000</v>
      </c>
      <c r="O103" s="90">
        <v>46700</v>
      </c>
      <c r="P103" s="91" t="s">
        <v>25</v>
      </c>
      <c r="Q103" s="90">
        <v>44600</v>
      </c>
      <c r="R103" s="90">
        <v>45000</v>
      </c>
      <c r="S103" s="90">
        <v>45500</v>
      </c>
      <c r="T103" s="91" t="s">
        <v>25</v>
      </c>
      <c r="U103" s="91" t="s">
        <v>25</v>
      </c>
      <c r="V103" s="91" t="s">
        <v>25</v>
      </c>
      <c r="W103" s="90">
        <v>48400</v>
      </c>
      <c r="X103" s="91" t="s">
        <v>25</v>
      </c>
      <c r="Y103" t="str">
        <f t="shared" si="11"/>
        <v>06-2021</v>
      </c>
      <c r="Z103">
        <f>_xlfn.XLOOKUP(Y103,AN:AN,AP:AP,"")</f>
        <v>0</v>
      </c>
      <c r="AA103">
        <f>_xlfn.XLOOKUP(Y103,AN:AN,AQ:AQ,"")</f>
        <v>0</v>
      </c>
      <c r="AB103">
        <f>_xlfn.XLOOKUP(Y103,AN:AN,AR:AR,"")</f>
        <v>0</v>
      </c>
      <c r="AC103">
        <f>_xlfn.XLOOKUP(Y103,AN:AN,AS:AS,"")</f>
        <v>0</v>
      </c>
      <c r="AE103">
        <v>0</v>
      </c>
      <c r="AF103">
        <v>0</v>
      </c>
      <c r="AG103">
        <v>0</v>
      </c>
      <c r="AH103">
        <v>0</v>
      </c>
    </row>
    <row r="104" spans="1:34">
      <c r="A104" t="str">
        <f t="shared" si="10"/>
        <v>06-2021</v>
      </c>
      <c r="B104" s="93">
        <v>44370</v>
      </c>
      <c r="C104" s="90">
        <v>47800</v>
      </c>
      <c r="D104" s="90">
        <v>50000</v>
      </c>
      <c r="E104" s="90">
        <v>47600</v>
      </c>
      <c r="F104" s="90">
        <v>44500</v>
      </c>
      <c r="G104" s="90">
        <v>47500</v>
      </c>
      <c r="H104" s="91" t="s">
        <v>25</v>
      </c>
      <c r="I104" s="90">
        <v>46500</v>
      </c>
      <c r="J104" s="91" t="s">
        <v>25</v>
      </c>
      <c r="K104" s="90">
        <v>47000</v>
      </c>
      <c r="L104" s="91" t="s">
        <v>25</v>
      </c>
      <c r="M104" s="90">
        <v>49400</v>
      </c>
      <c r="N104" s="90">
        <v>45700</v>
      </c>
      <c r="O104" s="90">
        <v>46500</v>
      </c>
      <c r="P104" s="91" t="s">
        <v>25</v>
      </c>
      <c r="Q104" s="90">
        <v>44400</v>
      </c>
      <c r="R104" s="90">
        <v>44600</v>
      </c>
      <c r="S104" s="90">
        <v>44700</v>
      </c>
      <c r="T104" s="91" t="s">
        <v>25</v>
      </c>
      <c r="U104" s="91" t="s">
        <v>25</v>
      </c>
      <c r="V104" s="91" t="s">
        <v>25</v>
      </c>
      <c r="W104" s="90">
        <v>48100</v>
      </c>
      <c r="X104" s="91" t="s">
        <v>25</v>
      </c>
      <c r="Y104" t="str">
        <f t="shared" si="11"/>
        <v>06-2021</v>
      </c>
      <c r="Z104">
        <f>_xlfn.XLOOKUP(Y104,AN:AN,AP:AP,"")</f>
        <v>0</v>
      </c>
      <c r="AA104">
        <f>_xlfn.XLOOKUP(Y104,AN:AN,AQ:AQ,"")</f>
        <v>0</v>
      </c>
      <c r="AB104">
        <f>_xlfn.XLOOKUP(Y104,AN:AN,AR:AR,"")</f>
        <v>0</v>
      </c>
      <c r="AC104">
        <f>_xlfn.XLOOKUP(Y104,AN:AN,AS:AS,"")</f>
        <v>0</v>
      </c>
      <c r="AE104">
        <v>0</v>
      </c>
      <c r="AF104">
        <v>0</v>
      </c>
      <c r="AG104">
        <v>0</v>
      </c>
      <c r="AH104">
        <v>0</v>
      </c>
    </row>
    <row r="105" spans="1:34">
      <c r="A105" t="str">
        <f t="shared" si="10"/>
        <v>06-2021</v>
      </c>
      <c r="B105" s="93">
        <v>44371</v>
      </c>
      <c r="C105" s="90">
        <v>47800</v>
      </c>
      <c r="D105" s="90">
        <v>49500</v>
      </c>
      <c r="E105" s="90">
        <v>47500</v>
      </c>
      <c r="F105" s="90">
        <v>44500</v>
      </c>
      <c r="G105" s="90">
        <v>47200</v>
      </c>
      <c r="H105" s="91" t="s">
        <v>25</v>
      </c>
      <c r="I105" s="90">
        <v>46500</v>
      </c>
      <c r="J105" s="91" t="s">
        <v>25</v>
      </c>
      <c r="K105" s="90">
        <v>46700</v>
      </c>
      <c r="L105" s="91" t="s">
        <v>25</v>
      </c>
      <c r="M105" s="90">
        <v>49200</v>
      </c>
      <c r="N105" s="90">
        <v>45500</v>
      </c>
      <c r="O105" s="90">
        <v>46600</v>
      </c>
      <c r="P105" s="91" t="s">
        <v>25</v>
      </c>
      <c r="Q105" s="90">
        <v>44200</v>
      </c>
      <c r="R105" s="90">
        <v>44500</v>
      </c>
      <c r="S105" s="90">
        <v>44600</v>
      </c>
      <c r="T105" s="91" t="s">
        <v>25</v>
      </c>
      <c r="U105" s="91" t="s">
        <v>25</v>
      </c>
      <c r="V105" s="91" t="s">
        <v>25</v>
      </c>
      <c r="W105" s="90">
        <v>48100</v>
      </c>
      <c r="X105" s="91" t="s">
        <v>25</v>
      </c>
      <c r="Y105" t="str">
        <f t="shared" si="11"/>
        <v>06-2021</v>
      </c>
      <c r="Z105">
        <f>_xlfn.XLOOKUP(Y105,AN:AN,AP:AP,"")</f>
        <v>0</v>
      </c>
      <c r="AA105">
        <f>_xlfn.XLOOKUP(Y105,AN:AN,AQ:AQ,"")</f>
        <v>0</v>
      </c>
      <c r="AB105">
        <f>_xlfn.XLOOKUP(Y105,AN:AN,AR:AR,"")</f>
        <v>0</v>
      </c>
      <c r="AC105">
        <f>_xlfn.XLOOKUP(Y105,AN:AN,AS:AS,"")</f>
        <v>0</v>
      </c>
      <c r="AE105">
        <v>0</v>
      </c>
      <c r="AF105">
        <v>0</v>
      </c>
      <c r="AG105">
        <v>0</v>
      </c>
      <c r="AH105">
        <v>0</v>
      </c>
    </row>
    <row r="106" spans="1:34">
      <c r="A106" t="str">
        <f t="shared" si="10"/>
        <v>06-2021</v>
      </c>
      <c r="B106" s="93">
        <v>44372</v>
      </c>
      <c r="C106" s="90">
        <v>47700</v>
      </c>
      <c r="D106" s="90">
        <v>49300</v>
      </c>
      <c r="E106" s="90">
        <v>47000</v>
      </c>
      <c r="F106" s="90">
        <v>44000</v>
      </c>
      <c r="G106" s="90">
        <v>46800</v>
      </c>
      <c r="H106" s="91" t="s">
        <v>25</v>
      </c>
      <c r="I106" s="90">
        <v>46200</v>
      </c>
      <c r="J106" s="91" t="s">
        <v>25</v>
      </c>
      <c r="K106" s="90">
        <v>46600</v>
      </c>
      <c r="L106" s="91" t="s">
        <v>25</v>
      </c>
      <c r="M106" s="90">
        <v>49000</v>
      </c>
      <c r="N106" s="90">
        <v>45400</v>
      </c>
      <c r="O106" s="90">
        <v>46100</v>
      </c>
      <c r="P106" s="91" t="s">
        <v>25</v>
      </c>
      <c r="Q106" s="90">
        <v>44000</v>
      </c>
      <c r="R106" s="90">
        <v>44300</v>
      </c>
      <c r="S106" s="90">
        <v>44400</v>
      </c>
      <c r="T106" s="91" t="s">
        <v>25</v>
      </c>
      <c r="U106" s="91" t="s">
        <v>25</v>
      </c>
      <c r="V106" s="91" t="s">
        <v>25</v>
      </c>
      <c r="W106" s="90">
        <v>48000</v>
      </c>
      <c r="X106" s="91" t="s">
        <v>25</v>
      </c>
      <c r="Y106" t="str">
        <f t="shared" si="11"/>
        <v>06-2021</v>
      </c>
      <c r="Z106">
        <f>_xlfn.XLOOKUP(Y106,AN:AN,AP:AP,"")</f>
        <v>0</v>
      </c>
      <c r="AA106">
        <f>_xlfn.XLOOKUP(Y106,AN:AN,AQ:AQ,"")</f>
        <v>0</v>
      </c>
      <c r="AB106">
        <f>_xlfn.XLOOKUP(Y106,AN:AN,AR:AR,"")</f>
        <v>0</v>
      </c>
      <c r="AC106">
        <f>_xlfn.XLOOKUP(Y106,AN:AN,AS:AS,"")</f>
        <v>0</v>
      </c>
      <c r="AE106">
        <v>0</v>
      </c>
      <c r="AF106">
        <v>0</v>
      </c>
      <c r="AG106">
        <v>0</v>
      </c>
      <c r="AH106">
        <v>0</v>
      </c>
    </row>
    <row r="107" spans="1:34">
      <c r="A107" t="str">
        <f t="shared" si="10"/>
        <v>06-2021</v>
      </c>
      <c r="B107" s="93">
        <v>44373</v>
      </c>
      <c r="C107" s="90">
        <v>47500</v>
      </c>
      <c r="D107" s="90">
        <v>49100</v>
      </c>
      <c r="E107" s="90">
        <v>47000</v>
      </c>
      <c r="F107" s="90">
        <v>44000</v>
      </c>
      <c r="G107" s="90">
        <v>46700</v>
      </c>
      <c r="H107" s="91" t="s">
        <v>25</v>
      </c>
      <c r="I107" s="90">
        <v>46000</v>
      </c>
      <c r="J107" s="91" t="s">
        <v>25</v>
      </c>
      <c r="K107" s="90">
        <v>46500</v>
      </c>
      <c r="L107" s="91" t="s">
        <v>25</v>
      </c>
      <c r="M107" s="90">
        <v>48700</v>
      </c>
      <c r="N107" s="90">
        <v>45400</v>
      </c>
      <c r="O107" s="90">
        <v>46100</v>
      </c>
      <c r="P107" s="91" t="s">
        <v>25</v>
      </c>
      <c r="Q107" s="90">
        <v>43800</v>
      </c>
      <c r="R107" s="90">
        <v>44100</v>
      </c>
      <c r="S107" s="90">
        <v>44200</v>
      </c>
      <c r="T107" s="91" t="s">
        <v>25</v>
      </c>
      <c r="U107" s="91" t="s">
        <v>25</v>
      </c>
      <c r="V107" s="91" t="s">
        <v>25</v>
      </c>
      <c r="W107" s="90">
        <v>47900</v>
      </c>
      <c r="X107" s="91" t="s">
        <v>25</v>
      </c>
      <c r="Y107" t="str">
        <f t="shared" si="11"/>
        <v>06-2021</v>
      </c>
      <c r="Z107">
        <f>_xlfn.XLOOKUP(Y107,AN:AN,AP:AP,"")</f>
        <v>0</v>
      </c>
      <c r="AA107">
        <f>_xlfn.XLOOKUP(Y107,AN:AN,AQ:AQ,"")</f>
        <v>0</v>
      </c>
      <c r="AB107">
        <f>_xlfn.XLOOKUP(Y107,AN:AN,AR:AR,"")</f>
        <v>0</v>
      </c>
      <c r="AC107">
        <f>_xlfn.XLOOKUP(Y107,AN:AN,AS:AS,"")</f>
        <v>0</v>
      </c>
      <c r="AE107">
        <v>0</v>
      </c>
      <c r="AF107">
        <v>0</v>
      </c>
      <c r="AG107">
        <v>0</v>
      </c>
      <c r="AH107">
        <v>0</v>
      </c>
    </row>
    <row r="108" spans="1:34">
      <c r="A108" t="str">
        <f t="shared" si="10"/>
        <v>06-2021</v>
      </c>
      <c r="B108" s="93">
        <v>44374</v>
      </c>
      <c r="C108" s="90" t="s">
        <v>24</v>
      </c>
      <c r="D108" s="90" t="s">
        <v>24</v>
      </c>
      <c r="E108" s="90" t="s">
        <v>24</v>
      </c>
      <c r="F108" s="90" t="s">
        <v>24</v>
      </c>
      <c r="G108" s="90" t="s">
        <v>24</v>
      </c>
      <c r="H108" s="90" t="s">
        <v>24</v>
      </c>
      <c r="I108" s="90" t="s">
        <v>24</v>
      </c>
      <c r="J108" s="90" t="s">
        <v>24</v>
      </c>
      <c r="K108" s="90" t="s">
        <v>24</v>
      </c>
      <c r="L108" s="90" t="s">
        <v>24</v>
      </c>
      <c r="M108" s="90" t="s">
        <v>24</v>
      </c>
      <c r="N108" s="90" t="s">
        <v>24</v>
      </c>
      <c r="O108" s="90" t="s">
        <v>24</v>
      </c>
      <c r="P108" s="90" t="s">
        <v>24</v>
      </c>
      <c r="Q108" s="90" t="s">
        <v>24</v>
      </c>
      <c r="R108" s="90" t="s">
        <v>24</v>
      </c>
      <c r="S108" s="90" t="s">
        <v>24</v>
      </c>
      <c r="T108" s="90" t="s">
        <v>24</v>
      </c>
      <c r="U108" s="90" t="s">
        <v>24</v>
      </c>
      <c r="V108" s="90" t="s">
        <v>24</v>
      </c>
      <c r="W108" s="90" t="s">
        <v>24</v>
      </c>
      <c r="X108" s="90" t="s">
        <v>24</v>
      </c>
      <c r="Y108" t="str">
        <f t="shared" si="11"/>
        <v>06-2021</v>
      </c>
      <c r="Z108">
        <f>_xlfn.XLOOKUP(Y108,AN:AN,AP:AP,"")</f>
        <v>0</v>
      </c>
      <c r="AA108">
        <f>_xlfn.XLOOKUP(Y108,AN:AN,AQ:AQ,"")</f>
        <v>0</v>
      </c>
      <c r="AB108">
        <f>_xlfn.XLOOKUP(Y108,AN:AN,AR:AR,"")</f>
        <v>0</v>
      </c>
      <c r="AC108">
        <f>_xlfn.XLOOKUP(Y108,AN:AN,AS:AS,"")</f>
        <v>0</v>
      </c>
      <c r="AE108">
        <v>0</v>
      </c>
      <c r="AF108">
        <v>0</v>
      </c>
      <c r="AG108">
        <v>0</v>
      </c>
      <c r="AH108">
        <v>0</v>
      </c>
    </row>
    <row r="109" spans="1:34">
      <c r="A109" t="str">
        <f t="shared" si="10"/>
        <v>06-2021</v>
      </c>
      <c r="B109" s="93">
        <v>44375</v>
      </c>
      <c r="C109" s="90">
        <v>47300</v>
      </c>
      <c r="D109" s="90">
        <v>49000</v>
      </c>
      <c r="E109" s="90">
        <v>46800</v>
      </c>
      <c r="F109" s="90">
        <v>43750</v>
      </c>
      <c r="G109" s="90">
        <v>46400</v>
      </c>
      <c r="H109" s="91" t="s">
        <v>25</v>
      </c>
      <c r="I109" s="90">
        <v>46000</v>
      </c>
      <c r="J109" s="91" t="s">
        <v>25</v>
      </c>
      <c r="K109" s="90">
        <v>46400</v>
      </c>
      <c r="L109" s="91" t="s">
        <v>25</v>
      </c>
      <c r="M109" s="90">
        <v>48400</v>
      </c>
      <c r="N109" s="90">
        <v>45300</v>
      </c>
      <c r="O109" s="90">
        <v>46000</v>
      </c>
      <c r="P109" s="91" t="s">
        <v>25</v>
      </c>
      <c r="Q109" s="90">
        <v>43650</v>
      </c>
      <c r="R109" s="90">
        <v>43800</v>
      </c>
      <c r="S109" s="90">
        <v>44200</v>
      </c>
      <c r="T109" s="91" t="s">
        <v>25</v>
      </c>
      <c r="U109" s="91" t="s">
        <v>25</v>
      </c>
      <c r="V109" s="91" t="s">
        <v>25</v>
      </c>
      <c r="W109" s="90">
        <v>47500</v>
      </c>
      <c r="X109" s="91" t="s">
        <v>25</v>
      </c>
      <c r="Y109" t="str">
        <f t="shared" si="11"/>
        <v>06-2021</v>
      </c>
      <c r="Z109">
        <f>_xlfn.XLOOKUP(Y109,AN:AN,AP:AP,"")</f>
        <v>0</v>
      </c>
      <c r="AA109">
        <f>_xlfn.XLOOKUP(Y109,AN:AN,AQ:AQ,"")</f>
        <v>0</v>
      </c>
      <c r="AB109">
        <f>_xlfn.XLOOKUP(Y109,AN:AN,AR:AR,"")</f>
        <v>0</v>
      </c>
      <c r="AC109">
        <f>_xlfn.XLOOKUP(Y109,AN:AN,AS:AS,"")</f>
        <v>0</v>
      </c>
      <c r="AE109">
        <v>0</v>
      </c>
      <c r="AF109">
        <v>0</v>
      </c>
      <c r="AG109">
        <v>0</v>
      </c>
      <c r="AH109">
        <v>0</v>
      </c>
    </row>
    <row r="110" spans="1:34">
      <c r="A110" t="str">
        <f t="shared" si="10"/>
        <v>06-2021</v>
      </c>
      <c r="B110" s="93">
        <v>44376</v>
      </c>
      <c r="C110" s="90">
        <v>47000</v>
      </c>
      <c r="D110" s="90">
        <v>48500</v>
      </c>
      <c r="E110" s="90">
        <v>46400</v>
      </c>
      <c r="F110" s="90">
        <v>43700</v>
      </c>
      <c r="G110" s="90">
        <v>46300</v>
      </c>
      <c r="H110" s="91" t="s">
        <v>25</v>
      </c>
      <c r="I110" s="90">
        <v>45500</v>
      </c>
      <c r="J110" s="91" t="s">
        <v>25</v>
      </c>
      <c r="K110" s="90">
        <v>46300</v>
      </c>
      <c r="L110" s="91" t="s">
        <v>25</v>
      </c>
      <c r="M110" s="90">
        <v>47900</v>
      </c>
      <c r="N110" s="90">
        <v>45200</v>
      </c>
      <c r="O110" s="90">
        <v>45400</v>
      </c>
      <c r="P110" s="91" t="s">
        <v>25</v>
      </c>
      <c r="Q110" s="90">
        <v>43200</v>
      </c>
      <c r="R110" s="90">
        <v>43500</v>
      </c>
      <c r="S110" s="90">
        <v>44100</v>
      </c>
      <c r="T110" s="91" t="s">
        <v>25</v>
      </c>
      <c r="U110" s="91" t="s">
        <v>25</v>
      </c>
      <c r="V110" s="91" t="s">
        <v>25</v>
      </c>
      <c r="W110" s="90">
        <v>47300</v>
      </c>
      <c r="X110" s="91" t="s">
        <v>25</v>
      </c>
      <c r="Y110" t="str">
        <f t="shared" si="11"/>
        <v>06-2021</v>
      </c>
      <c r="Z110">
        <f>_xlfn.XLOOKUP(Y110,AN:AN,AP:AP,"")</f>
        <v>0</v>
      </c>
      <c r="AA110">
        <f>_xlfn.XLOOKUP(Y110,AN:AN,AQ:AQ,"")</f>
        <v>0</v>
      </c>
      <c r="AB110">
        <f>_xlfn.XLOOKUP(Y110,AN:AN,AR:AR,"")</f>
        <v>0</v>
      </c>
      <c r="AC110">
        <f>_xlfn.XLOOKUP(Y110,AN:AN,AS:AS,"")</f>
        <v>0</v>
      </c>
      <c r="AE110">
        <v>0</v>
      </c>
      <c r="AF110">
        <v>0</v>
      </c>
      <c r="AG110">
        <v>0</v>
      </c>
      <c r="AH110">
        <v>0</v>
      </c>
    </row>
    <row r="111" spans="1:34">
      <c r="A111" t="str">
        <f t="shared" si="10"/>
        <v>06-2021</v>
      </c>
      <c r="B111" s="93">
        <v>44377</v>
      </c>
      <c r="C111" s="90">
        <v>46800</v>
      </c>
      <c r="D111" s="90">
        <v>48300</v>
      </c>
      <c r="E111" s="90">
        <v>46500</v>
      </c>
      <c r="F111" s="90">
        <v>43750</v>
      </c>
      <c r="G111" s="90">
        <v>45800</v>
      </c>
      <c r="H111" s="91" t="s">
        <v>25</v>
      </c>
      <c r="I111" s="90">
        <v>45500</v>
      </c>
      <c r="J111" s="91" t="s">
        <v>25</v>
      </c>
      <c r="K111" s="90">
        <v>46100</v>
      </c>
      <c r="L111" s="91" t="s">
        <v>25</v>
      </c>
      <c r="M111" s="90">
        <v>47600</v>
      </c>
      <c r="N111" s="90">
        <v>45200</v>
      </c>
      <c r="O111" s="90">
        <v>45700</v>
      </c>
      <c r="P111" s="91" t="s">
        <v>25</v>
      </c>
      <c r="Q111" s="90">
        <v>43500</v>
      </c>
      <c r="R111" s="90">
        <v>43600</v>
      </c>
      <c r="S111" s="90">
        <v>44300</v>
      </c>
      <c r="T111" s="91" t="s">
        <v>25</v>
      </c>
      <c r="U111" s="91" t="s">
        <v>25</v>
      </c>
      <c r="V111" s="91" t="s">
        <v>25</v>
      </c>
      <c r="W111" s="90">
        <v>47000</v>
      </c>
      <c r="X111" s="91" t="s">
        <v>25</v>
      </c>
      <c r="Y111" t="str">
        <f t="shared" si="11"/>
        <v>06-2021</v>
      </c>
      <c r="Z111">
        <f>_xlfn.XLOOKUP(Y111,AN:AN,AP:AP,"")</f>
        <v>0</v>
      </c>
      <c r="AA111">
        <f>_xlfn.XLOOKUP(Y111,AN:AN,AQ:AQ,"")</f>
        <v>0</v>
      </c>
      <c r="AB111">
        <f>_xlfn.XLOOKUP(Y111,AN:AN,AR:AR,"")</f>
        <v>0</v>
      </c>
      <c r="AC111">
        <f>_xlfn.XLOOKUP(Y111,AN:AN,AS:AS,"")</f>
        <v>0</v>
      </c>
      <c r="AE111">
        <v>0</v>
      </c>
      <c r="AF111">
        <v>0</v>
      </c>
      <c r="AG111">
        <v>0</v>
      </c>
      <c r="AH111">
        <v>0</v>
      </c>
    </row>
    <row r="112" spans="1:34">
      <c r="A112" t="str">
        <f t="shared" si="10"/>
        <v>07-2021</v>
      </c>
      <c r="B112" s="93">
        <v>44378</v>
      </c>
      <c r="C112" s="90">
        <v>46600</v>
      </c>
      <c r="D112" s="90">
        <v>48000</v>
      </c>
      <c r="E112" s="90">
        <v>46400</v>
      </c>
      <c r="F112" s="90">
        <v>43500</v>
      </c>
      <c r="G112" s="90">
        <v>45700</v>
      </c>
      <c r="H112" s="91" t="s">
        <v>25</v>
      </c>
      <c r="I112" s="90">
        <v>45500</v>
      </c>
      <c r="J112" s="91" t="s">
        <v>25</v>
      </c>
      <c r="K112" s="90">
        <v>45800</v>
      </c>
      <c r="L112" s="91" t="s">
        <v>25</v>
      </c>
      <c r="M112" s="90">
        <v>47300</v>
      </c>
      <c r="N112" s="90">
        <v>45200</v>
      </c>
      <c r="O112" s="90">
        <v>45400</v>
      </c>
      <c r="P112" s="91" t="s">
        <v>25</v>
      </c>
      <c r="Q112" s="90">
        <v>43300</v>
      </c>
      <c r="R112" s="90">
        <v>43300</v>
      </c>
      <c r="S112" s="90">
        <v>44100</v>
      </c>
      <c r="T112" s="91" t="s">
        <v>25</v>
      </c>
      <c r="U112" s="91" t="s">
        <v>25</v>
      </c>
      <c r="V112" s="91" t="s">
        <v>25</v>
      </c>
      <c r="W112" s="90">
        <v>46800</v>
      </c>
      <c r="X112" s="91" t="s">
        <v>25</v>
      </c>
      <c r="Y112" t="str">
        <f t="shared" si="11"/>
        <v>07-2021</v>
      </c>
      <c r="Z112">
        <f>_xlfn.XLOOKUP(Y112,AN:AN,AP:AP,"")</f>
        <v>0</v>
      </c>
      <c r="AA112">
        <f>_xlfn.XLOOKUP(Y112,AN:AN,AQ:AQ,"")</f>
        <v>0</v>
      </c>
      <c r="AB112">
        <f>_xlfn.XLOOKUP(Y112,AN:AN,AR:AR,"")</f>
        <v>0</v>
      </c>
      <c r="AC112">
        <f>_xlfn.XLOOKUP(Y112,AN:AN,AS:AS,"")</f>
        <v>0</v>
      </c>
      <c r="AE112">
        <v>0</v>
      </c>
      <c r="AF112">
        <v>0</v>
      </c>
      <c r="AG112">
        <v>0</v>
      </c>
      <c r="AH112">
        <v>0</v>
      </c>
    </row>
    <row r="113" spans="1:34">
      <c r="A113" t="str">
        <f t="shared" si="10"/>
        <v>07-2021</v>
      </c>
      <c r="B113" s="93">
        <v>44379</v>
      </c>
      <c r="C113" s="90">
        <v>46600</v>
      </c>
      <c r="D113" s="90">
        <v>47800</v>
      </c>
      <c r="E113" s="90">
        <v>46400</v>
      </c>
      <c r="F113" s="90">
        <v>43200</v>
      </c>
      <c r="G113" s="90">
        <v>45700</v>
      </c>
      <c r="H113" s="91" t="s">
        <v>25</v>
      </c>
      <c r="I113" s="90">
        <v>45200</v>
      </c>
      <c r="J113" s="91" t="s">
        <v>25</v>
      </c>
      <c r="K113" s="90">
        <v>45700</v>
      </c>
      <c r="L113" s="91" t="s">
        <v>25</v>
      </c>
      <c r="M113" s="90">
        <v>47200</v>
      </c>
      <c r="N113" s="90">
        <v>45200</v>
      </c>
      <c r="O113" s="90">
        <v>45400</v>
      </c>
      <c r="P113" s="91" t="s">
        <v>25</v>
      </c>
      <c r="Q113" s="90">
        <v>43100</v>
      </c>
      <c r="R113" s="90">
        <v>43200</v>
      </c>
      <c r="S113" s="90">
        <v>43900</v>
      </c>
      <c r="T113" s="91" t="s">
        <v>25</v>
      </c>
      <c r="U113" s="91" t="s">
        <v>25</v>
      </c>
      <c r="V113" s="91" t="s">
        <v>25</v>
      </c>
      <c r="W113" s="90">
        <v>46800</v>
      </c>
      <c r="X113" s="91" t="s">
        <v>25</v>
      </c>
      <c r="Y113" t="str">
        <f t="shared" si="11"/>
        <v>07-2021</v>
      </c>
      <c r="Z113">
        <f>_xlfn.XLOOKUP(Y113,AN:AN,AP:AP,"")</f>
        <v>0</v>
      </c>
      <c r="AA113">
        <f>_xlfn.XLOOKUP(Y113,AN:AN,AQ:AQ,"")</f>
        <v>0</v>
      </c>
      <c r="AB113">
        <f>_xlfn.XLOOKUP(Y113,AN:AN,AR:AR,"")</f>
        <v>0</v>
      </c>
      <c r="AC113">
        <f>_xlfn.XLOOKUP(Y113,AN:AN,AS:AS,"")</f>
        <v>0</v>
      </c>
      <c r="AE113">
        <v>0</v>
      </c>
      <c r="AF113">
        <v>0</v>
      </c>
      <c r="AG113">
        <v>0</v>
      </c>
      <c r="AH113">
        <v>0</v>
      </c>
    </row>
    <row r="114" spans="1:34">
      <c r="A114" t="str">
        <f t="shared" si="10"/>
        <v>07-2021</v>
      </c>
      <c r="B114" s="93">
        <v>44380</v>
      </c>
      <c r="C114" s="90">
        <v>46600</v>
      </c>
      <c r="D114" s="90">
        <v>47500</v>
      </c>
      <c r="E114" s="90">
        <v>46200</v>
      </c>
      <c r="F114" s="90">
        <v>43200</v>
      </c>
      <c r="G114" s="90">
        <v>45500</v>
      </c>
      <c r="H114" s="91" t="s">
        <v>25</v>
      </c>
      <c r="I114" s="90">
        <v>45000</v>
      </c>
      <c r="J114" s="91" t="s">
        <v>25</v>
      </c>
      <c r="K114" s="90">
        <v>45600</v>
      </c>
      <c r="L114" s="91" t="s">
        <v>25</v>
      </c>
      <c r="M114" s="90">
        <v>47400</v>
      </c>
      <c r="N114" s="90">
        <v>45200</v>
      </c>
      <c r="O114" s="90">
        <v>45400</v>
      </c>
      <c r="P114" s="91" t="s">
        <v>25</v>
      </c>
      <c r="Q114" s="90">
        <v>43100</v>
      </c>
      <c r="R114" s="90">
        <v>43200</v>
      </c>
      <c r="S114" s="90">
        <v>43900</v>
      </c>
      <c r="T114" s="91" t="s">
        <v>25</v>
      </c>
      <c r="U114" s="91" t="s">
        <v>25</v>
      </c>
      <c r="V114" s="91" t="s">
        <v>25</v>
      </c>
      <c r="W114" s="90">
        <v>46800</v>
      </c>
      <c r="X114" s="91" t="s">
        <v>25</v>
      </c>
      <c r="Y114" t="str">
        <f t="shared" si="11"/>
        <v>07-2021</v>
      </c>
      <c r="Z114">
        <f>_xlfn.XLOOKUP(Y114,AN:AN,AP:AP,"")</f>
        <v>0</v>
      </c>
      <c r="AA114">
        <f>_xlfn.XLOOKUP(Y114,AN:AN,AQ:AQ,"")</f>
        <v>0</v>
      </c>
      <c r="AB114">
        <f>_xlfn.XLOOKUP(Y114,AN:AN,AR:AR,"")</f>
        <v>0</v>
      </c>
      <c r="AC114">
        <f>_xlfn.XLOOKUP(Y114,AN:AN,AS:AS,"")</f>
        <v>0</v>
      </c>
      <c r="AE114">
        <v>0</v>
      </c>
      <c r="AF114">
        <v>0</v>
      </c>
      <c r="AG114">
        <v>0</v>
      </c>
      <c r="AH114">
        <v>0</v>
      </c>
    </row>
    <row r="115" spans="1:34">
      <c r="A115" t="str">
        <f t="shared" si="10"/>
        <v>07-2021</v>
      </c>
      <c r="B115" s="93">
        <v>44381</v>
      </c>
      <c r="C115" s="90" t="s">
        <v>24</v>
      </c>
      <c r="D115" s="90" t="s">
        <v>24</v>
      </c>
      <c r="E115" s="90" t="s">
        <v>24</v>
      </c>
      <c r="F115" s="90" t="s">
        <v>24</v>
      </c>
      <c r="G115" s="90" t="s">
        <v>24</v>
      </c>
      <c r="H115" s="90" t="s">
        <v>24</v>
      </c>
      <c r="I115" s="90" t="s">
        <v>24</v>
      </c>
      <c r="J115" s="90" t="s">
        <v>24</v>
      </c>
      <c r="K115" s="90" t="s">
        <v>24</v>
      </c>
      <c r="L115" s="90" t="s">
        <v>24</v>
      </c>
      <c r="M115" s="90" t="s">
        <v>24</v>
      </c>
      <c r="N115" s="90" t="s">
        <v>24</v>
      </c>
      <c r="O115" s="90" t="s">
        <v>24</v>
      </c>
      <c r="P115" s="90" t="s">
        <v>24</v>
      </c>
      <c r="Q115" s="90" t="s">
        <v>24</v>
      </c>
      <c r="R115" s="90" t="s">
        <v>24</v>
      </c>
      <c r="S115" s="90" t="s">
        <v>24</v>
      </c>
      <c r="T115" s="90" t="s">
        <v>24</v>
      </c>
      <c r="U115" s="90" t="s">
        <v>24</v>
      </c>
      <c r="V115" s="90" t="s">
        <v>24</v>
      </c>
      <c r="W115" s="90" t="s">
        <v>24</v>
      </c>
      <c r="X115" s="90" t="s">
        <v>24</v>
      </c>
      <c r="Y115" t="str">
        <f t="shared" si="11"/>
        <v>07-2021</v>
      </c>
      <c r="Z115">
        <f>_xlfn.XLOOKUP(Y115,AN:AN,AP:AP,"")</f>
        <v>0</v>
      </c>
      <c r="AA115">
        <f>_xlfn.XLOOKUP(Y115,AN:AN,AQ:AQ,"")</f>
        <v>0</v>
      </c>
      <c r="AB115">
        <f>_xlfn.XLOOKUP(Y115,AN:AN,AR:AR,"")</f>
        <v>0</v>
      </c>
      <c r="AC115">
        <f>_xlfn.XLOOKUP(Y115,AN:AN,AS:AS,"")</f>
        <v>0</v>
      </c>
      <c r="AE115">
        <v>0</v>
      </c>
      <c r="AF115">
        <v>0</v>
      </c>
      <c r="AG115">
        <v>0</v>
      </c>
      <c r="AH115">
        <v>0</v>
      </c>
    </row>
    <row r="116" spans="1:34">
      <c r="A116" t="str">
        <f t="shared" si="10"/>
        <v>07-2021</v>
      </c>
      <c r="B116" s="93">
        <v>44382</v>
      </c>
      <c r="C116" s="90">
        <v>46700</v>
      </c>
      <c r="D116" s="90">
        <v>47300</v>
      </c>
      <c r="E116" s="90">
        <v>46200</v>
      </c>
      <c r="F116" s="90">
        <v>43250</v>
      </c>
      <c r="G116" s="90">
        <v>45500</v>
      </c>
      <c r="H116" s="91" t="s">
        <v>25</v>
      </c>
      <c r="I116" s="90">
        <v>45000</v>
      </c>
      <c r="J116" s="91" t="s">
        <v>25</v>
      </c>
      <c r="K116" s="90">
        <v>45600</v>
      </c>
      <c r="L116" s="91" t="s">
        <v>25</v>
      </c>
      <c r="M116" s="90">
        <v>47800</v>
      </c>
      <c r="N116" s="90">
        <v>45200</v>
      </c>
      <c r="O116" s="90">
        <v>45500</v>
      </c>
      <c r="P116" s="91" t="s">
        <v>25</v>
      </c>
      <c r="Q116" s="90">
        <v>43150</v>
      </c>
      <c r="R116" s="90">
        <v>43300</v>
      </c>
      <c r="S116" s="90">
        <v>43900</v>
      </c>
      <c r="T116" s="91" t="s">
        <v>25</v>
      </c>
      <c r="U116" s="91" t="s">
        <v>25</v>
      </c>
      <c r="V116" s="91" t="s">
        <v>25</v>
      </c>
      <c r="W116" s="90">
        <v>46600</v>
      </c>
      <c r="X116" s="91" t="s">
        <v>25</v>
      </c>
      <c r="Y116" t="str">
        <f t="shared" si="11"/>
        <v>07-2021</v>
      </c>
      <c r="Z116">
        <f>_xlfn.XLOOKUP(Y116,AN:AN,AP:AP,"")</f>
        <v>0</v>
      </c>
      <c r="AA116">
        <f>_xlfn.XLOOKUP(Y116,AN:AN,AQ:AQ,"")</f>
        <v>0</v>
      </c>
      <c r="AB116">
        <f>_xlfn.XLOOKUP(Y116,AN:AN,AR:AR,"")</f>
        <v>0</v>
      </c>
      <c r="AC116">
        <f>_xlfn.XLOOKUP(Y116,AN:AN,AS:AS,"")</f>
        <v>0</v>
      </c>
      <c r="AE116">
        <v>0</v>
      </c>
      <c r="AF116">
        <v>0</v>
      </c>
      <c r="AG116">
        <v>0</v>
      </c>
      <c r="AH116">
        <v>0</v>
      </c>
    </row>
    <row r="117" spans="1:34">
      <c r="A117" t="str">
        <f t="shared" si="10"/>
        <v>07-2021</v>
      </c>
      <c r="B117" s="93">
        <v>44383</v>
      </c>
      <c r="C117" s="90">
        <v>46600</v>
      </c>
      <c r="D117" s="90">
        <v>47000</v>
      </c>
      <c r="E117" s="90">
        <v>46100</v>
      </c>
      <c r="F117" s="90">
        <v>42750</v>
      </c>
      <c r="G117" s="90">
        <v>45400</v>
      </c>
      <c r="H117" s="91" t="s">
        <v>25</v>
      </c>
      <c r="I117" s="90">
        <v>45000</v>
      </c>
      <c r="J117" s="91" t="s">
        <v>25</v>
      </c>
      <c r="K117" s="90">
        <v>45600</v>
      </c>
      <c r="L117" s="91" t="s">
        <v>25</v>
      </c>
      <c r="M117" s="90">
        <v>47800</v>
      </c>
      <c r="N117" s="90">
        <v>45200</v>
      </c>
      <c r="O117" s="90">
        <v>45100</v>
      </c>
      <c r="P117" s="91" t="s">
        <v>25</v>
      </c>
      <c r="Q117" s="90">
        <v>43000</v>
      </c>
      <c r="R117" s="90">
        <v>43200</v>
      </c>
      <c r="S117" s="90">
        <v>43700</v>
      </c>
      <c r="T117" s="91" t="s">
        <v>25</v>
      </c>
      <c r="U117" s="91" t="s">
        <v>25</v>
      </c>
      <c r="V117" s="91" t="s">
        <v>25</v>
      </c>
      <c r="W117" s="90">
        <v>46200</v>
      </c>
      <c r="X117" s="91" t="s">
        <v>25</v>
      </c>
      <c r="Y117" t="str">
        <f t="shared" si="11"/>
        <v>07-2021</v>
      </c>
      <c r="Z117">
        <f>_xlfn.XLOOKUP(Y117,AN:AN,AP:AP,"")</f>
        <v>0</v>
      </c>
      <c r="AA117">
        <f>_xlfn.XLOOKUP(Y117,AN:AN,AQ:AQ,"")</f>
        <v>0</v>
      </c>
      <c r="AB117">
        <f>_xlfn.XLOOKUP(Y117,AN:AN,AR:AR,"")</f>
        <v>0</v>
      </c>
      <c r="AC117">
        <f>_xlfn.XLOOKUP(Y117,AN:AN,AS:AS,"")</f>
        <v>0</v>
      </c>
      <c r="AE117">
        <v>0</v>
      </c>
      <c r="AF117">
        <v>0</v>
      </c>
      <c r="AG117">
        <v>0</v>
      </c>
      <c r="AH117">
        <v>0</v>
      </c>
    </row>
    <row r="118" spans="1:34">
      <c r="A118" t="str">
        <f t="shared" si="10"/>
        <v>07-2021</v>
      </c>
      <c r="B118" s="93">
        <v>44384</v>
      </c>
      <c r="C118" s="90">
        <v>46400</v>
      </c>
      <c r="D118" s="90">
        <v>47000</v>
      </c>
      <c r="E118" s="90">
        <v>46100</v>
      </c>
      <c r="F118" s="90">
        <v>42750</v>
      </c>
      <c r="G118" s="90">
        <v>45400</v>
      </c>
      <c r="H118" s="91" t="s">
        <v>25</v>
      </c>
      <c r="I118" s="90">
        <v>45000</v>
      </c>
      <c r="J118" s="91" t="s">
        <v>25</v>
      </c>
      <c r="K118" s="90">
        <v>45700</v>
      </c>
      <c r="L118" s="91" t="s">
        <v>25</v>
      </c>
      <c r="M118" s="90">
        <v>48000</v>
      </c>
      <c r="N118" s="90">
        <v>45400</v>
      </c>
      <c r="O118" s="90">
        <v>45100</v>
      </c>
      <c r="P118" s="91" t="s">
        <v>25</v>
      </c>
      <c r="Q118" s="90">
        <v>43000</v>
      </c>
      <c r="R118" s="90">
        <v>43100</v>
      </c>
      <c r="S118" s="90">
        <v>43500</v>
      </c>
      <c r="T118" s="91" t="s">
        <v>25</v>
      </c>
      <c r="U118" s="91" t="s">
        <v>25</v>
      </c>
      <c r="V118" s="91" t="s">
        <v>25</v>
      </c>
      <c r="W118" s="90">
        <v>46000</v>
      </c>
      <c r="X118" s="91" t="s">
        <v>25</v>
      </c>
      <c r="Y118" t="str">
        <f t="shared" si="11"/>
        <v>07-2021</v>
      </c>
      <c r="Z118">
        <f>_xlfn.XLOOKUP(Y118,AN:AN,AP:AP,"")</f>
        <v>0</v>
      </c>
      <c r="AA118">
        <f>_xlfn.XLOOKUP(Y118,AN:AN,AQ:AQ,"")</f>
        <v>0</v>
      </c>
      <c r="AB118">
        <f>_xlfn.XLOOKUP(Y118,AN:AN,AR:AR,"")</f>
        <v>0</v>
      </c>
      <c r="AC118">
        <f>_xlfn.XLOOKUP(Y118,AN:AN,AS:AS,"")</f>
        <v>0</v>
      </c>
      <c r="AE118">
        <v>0</v>
      </c>
      <c r="AF118">
        <v>0</v>
      </c>
      <c r="AG118">
        <v>0</v>
      </c>
      <c r="AH118">
        <v>0</v>
      </c>
    </row>
    <row r="119" spans="1:34">
      <c r="A119" t="str">
        <f t="shared" si="10"/>
        <v>07-2021</v>
      </c>
      <c r="B119" s="93">
        <v>44385</v>
      </c>
      <c r="C119" s="90">
        <v>46500</v>
      </c>
      <c r="D119" s="90">
        <v>47000</v>
      </c>
      <c r="E119" s="90">
        <v>46000</v>
      </c>
      <c r="F119" s="90">
        <v>42750</v>
      </c>
      <c r="G119" s="90">
        <v>45400</v>
      </c>
      <c r="H119" s="91" t="s">
        <v>25</v>
      </c>
      <c r="I119" s="90">
        <v>44800</v>
      </c>
      <c r="J119" s="91" t="s">
        <v>25</v>
      </c>
      <c r="K119" s="90">
        <v>45700</v>
      </c>
      <c r="L119" s="91" t="s">
        <v>25</v>
      </c>
      <c r="M119" s="90">
        <v>48100</v>
      </c>
      <c r="N119" s="90">
        <v>45700</v>
      </c>
      <c r="O119" s="90">
        <v>45100</v>
      </c>
      <c r="P119" s="91" t="s">
        <v>25</v>
      </c>
      <c r="Q119" s="90">
        <v>42800</v>
      </c>
      <c r="R119" s="90">
        <v>43000</v>
      </c>
      <c r="S119" s="90">
        <v>43500</v>
      </c>
      <c r="T119" s="91" t="s">
        <v>25</v>
      </c>
      <c r="U119" s="91" t="s">
        <v>25</v>
      </c>
      <c r="V119" s="91" t="s">
        <v>25</v>
      </c>
      <c r="W119" s="90">
        <v>46000</v>
      </c>
      <c r="X119" s="91" t="s">
        <v>25</v>
      </c>
      <c r="Y119" t="str">
        <f t="shared" si="11"/>
        <v>07-2021</v>
      </c>
      <c r="Z119">
        <f>_xlfn.XLOOKUP(Y119,AN:AN,AP:AP,"")</f>
        <v>0</v>
      </c>
      <c r="AA119">
        <f>_xlfn.XLOOKUP(Y119,AN:AN,AQ:AQ,"")</f>
        <v>0</v>
      </c>
      <c r="AB119">
        <f>_xlfn.XLOOKUP(Y119,AN:AN,AR:AR,"")</f>
        <v>0</v>
      </c>
      <c r="AC119">
        <f>_xlfn.XLOOKUP(Y119,AN:AN,AS:AS,"")</f>
        <v>0</v>
      </c>
      <c r="AE119">
        <v>0</v>
      </c>
      <c r="AF119">
        <v>0</v>
      </c>
      <c r="AG119">
        <v>0</v>
      </c>
      <c r="AH119">
        <v>0</v>
      </c>
    </row>
    <row r="120" spans="1:34">
      <c r="A120" t="str">
        <f t="shared" si="10"/>
        <v>07-2021</v>
      </c>
      <c r="B120" s="93">
        <v>44386</v>
      </c>
      <c r="C120" s="90">
        <v>46500</v>
      </c>
      <c r="D120" s="90">
        <v>47000</v>
      </c>
      <c r="E120" s="90">
        <v>46100</v>
      </c>
      <c r="F120" s="90">
        <v>42750</v>
      </c>
      <c r="G120" s="90">
        <v>45400</v>
      </c>
      <c r="H120" s="91" t="s">
        <v>25</v>
      </c>
      <c r="I120" s="90">
        <v>44500</v>
      </c>
      <c r="J120" s="91" t="s">
        <v>25</v>
      </c>
      <c r="K120" s="90">
        <v>45700</v>
      </c>
      <c r="L120" s="91" t="s">
        <v>25</v>
      </c>
      <c r="M120" s="90">
        <v>48200</v>
      </c>
      <c r="N120" s="90">
        <v>46100</v>
      </c>
      <c r="O120" s="90">
        <v>45200</v>
      </c>
      <c r="P120" s="91" t="s">
        <v>25</v>
      </c>
      <c r="Q120" s="90">
        <v>42700</v>
      </c>
      <c r="R120" s="90">
        <v>43000</v>
      </c>
      <c r="S120" s="90">
        <v>43300</v>
      </c>
      <c r="T120" s="91" t="s">
        <v>25</v>
      </c>
      <c r="U120" s="91" t="s">
        <v>25</v>
      </c>
      <c r="V120" s="91" t="s">
        <v>25</v>
      </c>
      <c r="W120" s="90">
        <v>46000</v>
      </c>
      <c r="X120" s="91" t="s">
        <v>25</v>
      </c>
      <c r="Y120" t="str">
        <f t="shared" si="11"/>
        <v>07-2021</v>
      </c>
      <c r="Z120">
        <f>_xlfn.XLOOKUP(Y120,AN:AN,AP:AP,"")</f>
        <v>0</v>
      </c>
      <c r="AA120">
        <f>_xlfn.XLOOKUP(Y120,AN:AN,AQ:AQ,"")</f>
        <v>0</v>
      </c>
      <c r="AB120">
        <f>_xlfn.XLOOKUP(Y120,AN:AN,AR:AR,"")</f>
        <v>0</v>
      </c>
      <c r="AC120">
        <f>_xlfn.XLOOKUP(Y120,AN:AN,AS:AS,"")</f>
        <v>0</v>
      </c>
      <c r="AE120">
        <v>0</v>
      </c>
      <c r="AF120">
        <v>0</v>
      </c>
      <c r="AG120">
        <v>0</v>
      </c>
      <c r="AH120">
        <v>0</v>
      </c>
    </row>
    <row r="121" spans="1:34">
      <c r="A121" t="str">
        <f t="shared" si="10"/>
        <v>07-2021</v>
      </c>
      <c r="B121" s="93">
        <v>44387</v>
      </c>
      <c r="C121" s="90">
        <v>46900</v>
      </c>
      <c r="D121" s="90">
        <v>47700</v>
      </c>
      <c r="E121" s="90">
        <v>46300</v>
      </c>
      <c r="F121" s="90">
        <v>43150</v>
      </c>
      <c r="G121" s="90">
        <v>45500</v>
      </c>
      <c r="H121" s="91" t="s">
        <v>25</v>
      </c>
      <c r="I121" s="90">
        <v>45300</v>
      </c>
      <c r="J121" s="91" t="s">
        <v>25</v>
      </c>
      <c r="K121" s="90">
        <v>45900</v>
      </c>
      <c r="L121" s="91" t="s">
        <v>25</v>
      </c>
      <c r="M121" s="90">
        <v>48800</v>
      </c>
      <c r="N121" s="90">
        <v>46400</v>
      </c>
      <c r="O121" s="90">
        <v>45700</v>
      </c>
      <c r="P121" s="91" t="s">
        <v>25</v>
      </c>
      <c r="Q121" s="90">
        <v>43400</v>
      </c>
      <c r="R121" s="90">
        <v>43500</v>
      </c>
      <c r="S121" s="90">
        <v>43700</v>
      </c>
      <c r="T121" s="91" t="s">
        <v>25</v>
      </c>
      <c r="U121" s="91" t="s">
        <v>25</v>
      </c>
      <c r="V121" s="91" t="s">
        <v>25</v>
      </c>
      <c r="W121" s="90">
        <v>46000</v>
      </c>
      <c r="X121" s="91" t="s">
        <v>25</v>
      </c>
      <c r="Y121" t="str">
        <f t="shared" si="11"/>
        <v>07-2021</v>
      </c>
      <c r="Z121">
        <f>_xlfn.XLOOKUP(Y121,AN:AN,AP:AP,"")</f>
        <v>0</v>
      </c>
      <c r="AA121">
        <f>_xlfn.XLOOKUP(Y121,AN:AN,AQ:AQ,"")</f>
        <v>0</v>
      </c>
      <c r="AB121">
        <f>_xlfn.XLOOKUP(Y121,AN:AN,AR:AR,"")</f>
        <v>0</v>
      </c>
      <c r="AC121">
        <f>_xlfn.XLOOKUP(Y121,AN:AN,AS:AS,"")</f>
        <v>0</v>
      </c>
      <c r="AE121">
        <v>0</v>
      </c>
      <c r="AF121">
        <v>0</v>
      </c>
      <c r="AG121">
        <v>0</v>
      </c>
      <c r="AH121">
        <v>0</v>
      </c>
    </row>
    <row r="122" spans="1:34">
      <c r="A122" t="str">
        <f t="shared" si="10"/>
        <v>07-2021</v>
      </c>
      <c r="B122" s="93">
        <v>44388</v>
      </c>
      <c r="C122" s="90" t="s">
        <v>24</v>
      </c>
      <c r="D122" s="90" t="s">
        <v>24</v>
      </c>
      <c r="E122" s="90" t="s">
        <v>24</v>
      </c>
      <c r="F122" s="90" t="s">
        <v>24</v>
      </c>
      <c r="G122" s="90" t="s">
        <v>24</v>
      </c>
      <c r="H122" s="90" t="s">
        <v>24</v>
      </c>
      <c r="I122" s="90" t="s">
        <v>24</v>
      </c>
      <c r="J122" s="90" t="s">
        <v>24</v>
      </c>
      <c r="K122" s="90" t="s">
        <v>24</v>
      </c>
      <c r="L122" s="90" t="s">
        <v>24</v>
      </c>
      <c r="M122" s="90" t="s">
        <v>24</v>
      </c>
      <c r="N122" s="90" t="s">
        <v>24</v>
      </c>
      <c r="O122" s="90" t="s">
        <v>24</v>
      </c>
      <c r="P122" s="90" t="s">
        <v>24</v>
      </c>
      <c r="Q122" s="90" t="s">
        <v>24</v>
      </c>
      <c r="R122" s="90" t="s">
        <v>24</v>
      </c>
      <c r="S122" s="90" t="s">
        <v>24</v>
      </c>
      <c r="T122" s="90" t="s">
        <v>24</v>
      </c>
      <c r="U122" s="90" t="s">
        <v>24</v>
      </c>
      <c r="V122" s="90" t="s">
        <v>24</v>
      </c>
      <c r="W122" s="90" t="s">
        <v>24</v>
      </c>
      <c r="X122" s="90" t="s">
        <v>24</v>
      </c>
      <c r="Y122" t="str">
        <f t="shared" si="11"/>
        <v>07-2021</v>
      </c>
      <c r="Z122">
        <f>_xlfn.XLOOKUP(Y122,AN:AN,AP:AP,"")</f>
        <v>0</v>
      </c>
      <c r="AA122">
        <f>_xlfn.XLOOKUP(Y122,AN:AN,AQ:AQ,"")</f>
        <v>0</v>
      </c>
      <c r="AB122">
        <f>_xlfn.XLOOKUP(Y122,AN:AN,AR:AR,"")</f>
        <v>0</v>
      </c>
      <c r="AC122">
        <f>_xlfn.XLOOKUP(Y122,AN:AN,AS:AS,"")</f>
        <v>0</v>
      </c>
      <c r="AE122">
        <v>0</v>
      </c>
      <c r="AF122">
        <v>0</v>
      </c>
      <c r="AG122">
        <v>0</v>
      </c>
      <c r="AH122">
        <v>0</v>
      </c>
    </row>
    <row r="123" spans="1:34">
      <c r="A123" t="str">
        <f t="shared" si="10"/>
        <v>07-2021</v>
      </c>
      <c r="B123" s="93">
        <v>44389</v>
      </c>
      <c r="C123" s="90">
        <v>47500</v>
      </c>
      <c r="D123" s="90">
        <v>48300</v>
      </c>
      <c r="E123" s="90">
        <v>46400</v>
      </c>
      <c r="F123" s="90">
        <v>43750</v>
      </c>
      <c r="G123" s="90">
        <v>46300</v>
      </c>
      <c r="H123" s="91" t="s">
        <v>25</v>
      </c>
      <c r="I123" s="90">
        <v>46000</v>
      </c>
      <c r="J123" s="91" t="s">
        <v>25</v>
      </c>
      <c r="K123" s="90">
        <v>46400</v>
      </c>
      <c r="L123" s="91" t="s">
        <v>25</v>
      </c>
      <c r="M123" s="90">
        <v>49300</v>
      </c>
      <c r="N123" s="90">
        <v>46900</v>
      </c>
      <c r="O123" s="90">
        <v>45700</v>
      </c>
      <c r="P123" s="91" t="s">
        <v>25</v>
      </c>
      <c r="Q123" s="90">
        <v>44200</v>
      </c>
      <c r="R123" s="90">
        <v>44100</v>
      </c>
      <c r="S123" s="90">
        <v>44100</v>
      </c>
      <c r="T123" s="91" t="s">
        <v>25</v>
      </c>
      <c r="U123" s="91" t="s">
        <v>25</v>
      </c>
      <c r="V123" s="91" t="s">
        <v>25</v>
      </c>
      <c r="W123" s="90">
        <v>46500</v>
      </c>
      <c r="X123" s="91" t="s">
        <v>25</v>
      </c>
      <c r="Y123" t="str">
        <f t="shared" si="11"/>
        <v>07-2021</v>
      </c>
      <c r="Z123">
        <f>_xlfn.XLOOKUP(Y123,AN:AN,AP:AP,"")</f>
        <v>0</v>
      </c>
      <c r="AA123">
        <f>_xlfn.XLOOKUP(Y123,AN:AN,AQ:AQ,"")</f>
        <v>0</v>
      </c>
      <c r="AB123">
        <f>_xlfn.XLOOKUP(Y123,AN:AN,AR:AR,"")</f>
        <v>0</v>
      </c>
      <c r="AC123">
        <f>_xlfn.XLOOKUP(Y123,AN:AN,AS:AS,"")</f>
        <v>0</v>
      </c>
      <c r="AE123">
        <v>0</v>
      </c>
      <c r="AF123">
        <v>0</v>
      </c>
      <c r="AG123">
        <v>0</v>
      </c>
      <c r="AH123">
        <v>0</v>
      </c>
    </row>
    <row r="124" spans="1:34">
      <c r="A124" t="str">
        <f t="shared" si="10"/>
        <v>07-2021</v>
      </c>
      <c r="B124" s="93">
        <v>44390</v>
      </c>
      <c r="C124" s="90">
        <v>47300</v>
      </c>
      <c r="D124" s="90">
        <v>48300</v>
      </c>
      <c r="E124" s="90">
        <v>46200</v>
      </c>
      <c r="F124" s="90">
        <v>43400</v>
      </c>
      <c r="G124" s="90">
        <v>46300</v>
      </c>
      <c r="H124" s="91" t="s">
        <v>25</v>
      </c>
      <c r="I124" s="90">
        <v>46000</v>
      </c>
      <c r="J124" s="91" t="s">
        <v>25</v>
      </c>
      <c r="K124" s="90">
        <v>46400</v>
      </c>
      <c r="L124" s="91" t="s">
        <v>25</v>
      </c>
      <c r="M124" s="90">
        <v>48800</v>
      </c>
      <c r="N124" s="90">
        <v>47500</v>
      </c>
      <c r="O124" s="90">
        <v>45100</v>
      </c>
      <c r="P124" s="91" t="s">
        <v>25</v>
      </c>
      <c r="Q124" s="90">
        <v>43900</v>
      </c>
      <c r="R124" s="90">
        <v>43900</v>
      </c>
      <c r="S124" s="90">
        <v>44000</v>
      </c>
      <c r="T124" s="91" t="s">
        <v>25</v>
      </c>
      <c r="U124" s="91" t="s">
        <v>25</v>
      </c>
      <c r="V124" s="91" t="s">
        <v>25</v>
      </c>
      <c r="W124" s="90">
        <v>46500</v>
      </c>
      <c r="X124" s="91" t="s">
        <v>25</v>
      </c>
      <c r="Y124" t="str">
        <f t="shared" si="11"/>
        <v>07-2021</v>
      </c>
      <c r="Z124">
        <f>_xlfn.XLOOKUP(Y124,AN:AN,AP:AP,"")</f>
        <v>0</v>
      </c>
      <c r="AA124">
        <f>_xlfn.XLOOKUP(Y124,AN:AN,AQ:AQ,"")</f>
        <v>0</v>
      </c>
      <c r="AB124">
        <f>_xlfn.XLOOKUP(Y124,AN:AN,AR:AR,"")</f>
        <v>0</v>
      </c>
      <c r="AC124">
        <f>_xlfn.XLOOKUP(Y124,AN:AN,AS:AS,"")</f>
        <v>0</v>
      </c>
      <c r="AE124">
        <v>0</v>
      </c>
      <c r="AF124">
        <v>0</v>
      </c>
      <c r="AG124">
        <v>0</v>
      </c>
      <c r="AH124">
        <v>0</v>
      </c>
    </row>
    <row r="125" spans="1:34">
      <c r="A125" t="str">
        <f t="shared" si="10"/>
        <v>07-2021</v>
      </c>
      <c r="B125" s="93">
        <v>44391</v>
      </c>
      <c r="C125" s="90">
        <v>47200</v>
      </c>
      <c r="D125" s="90">
        <v>48000</v>
      </c>
      <c r="E125" s="90">
        <v>45800</v>
      </c>
      <c r="F125" s="90">
        <v>43300</v>
      </c>
      <c r="G125" s="90">
        <v>46000</v>
      </c>
      <c r="H125" s="91" t="s">
        <v>25</v>
      </c>
      <c r="I125" s="90">
        <v>45500</v>
      </c>
      <c r="J125" s="91" t="s">
        <v>25</v>
      </c>
      <c r="K125" s="90">
        <v>46300</v>
      </c>
      <c r="L125" s="91" t="s">
        <v>25</v>
      </c>
      <c r="M125" s="90">
        <v>48200</v>
      </c>
      <c r="N125" s="90">
        <v>47500</v>
      </c>
      <c r="O125" s="90">
        <v>44800</v>
      </c>
      <c r="P125" s="91" t="s">
        <v>25</v>
      </c>
      <c r="Q125" s="90">
        <v>43100</v>
      </c>
      <c r="R125" s="90">
        <v>43500</v>
      </c>
      <c r="S125" s="90">
        <v>43300</v>
      </c>
      <c r="T125" s="91" t="s">
        <v>25</v>
      </c>
      <c r="U125" s="91" t="s">
        <v>25</v>
      </c>
      <c r="V125" s="91" t="s">
        <v>25</v>
      </c>
      <c r="W125" s="90">
        <v>46400</v>
      </c>
      <c r="X125" s="91" t="s">
        <v>25</v>
      </c>
      <c r="Y125" t="str">
        <f t="shared" si="11"/>
        <v>07-2021</v>
      </c>
      <c r="Z125">
        <f>_xlfn.XLOOKUP(Y125,AN:AN,AP:AP,"")</f>
        <v>0</v>
      </c>
      <c r="AA125">
        <f>_xlfn.XLOOKUP(Y125,AN:AN,AQ:AQ,"")</f>
        <v>0</v>
      </c>
      <c r="AB125">
        <f>_xlfn.XLOOKUP(Y125,AN:AN,AR:AR,"")</f>
        <v>0</v>
      </c>
      <c r="AC125">
        <f>_xlfn.XLOOKUP(Y125,AN:AN,AS:AS,"")</f>
        <v>0</v>
      </c>
      <c r="AE125">
        <v>0</v>
      </c>
      <c r="AF125">
        <v>0</v>
      </c>
      <c r="AG125">
        <v>0</v>
      </c>
      <c r="AH125">
        <v>0</v>
      </c>
    </row>
    <row r="126" spans="1:34">
      <c r="A126" t="str">
        <f t="shared" si="10"/>
        <v>07-2021</v>
      </c>
      <c r="B126" s="93">
        <v>44392</v>
      </c>
      <c r="C126" s="90">
        <v>47200</v>
      </c>
      <c r="D126" s="90">
        <v>47900</v>
      </c>
      <c r="E126" s="90">
        <v>45600</v>
      </c>
      <c r="F126" s="90">
        <v>43300</v>
      </c>
      <c r="G126" s="90">
        <v>46000</v>
      </c>
      <c r="H126" s="91" t="s">
        <v>25</v>
      </c>
      <c r="I126" s="90">
        <v>45500</v>
      </c>
      <c r="J126" s="91" t="s">
        <v>25</v>
      </c>
      <c r="K126" s="90">
        <v>46200</v>
      </c>
      <c r="L126" s="91" t="s">
        <v>25</v>
      </c>
      <c r="M126" s="90">
        <v>48200</v>
      </c>
      <c r="N126" s="90">
        <v>47500</v>
      </c>
      <c r="O126" s="90">
        <v>44500</v>
      </c>
      <c r="P126" s="91" t="s">
        <v>25</v>
      </c>
      <c r="Q126" s="90">
        <v>43200</v>
      </c>
      <c r="R126" s="90">
        <v>43800</v>
      </c>
      <c r="S126" s="90">
        <v>43650</v>
      </c>
      <c r="T126" s="91" t="s">
        <v>25</v>
      </c>
      <c r="U126" s="91" t="s">
        <v>25</v>
      </c>
      <c r="V126" s="91" t="s">
        <v>25</v>
      </c>
      <c r="W126" s="90">
        <v>46200</v>
      </c>
      <c r="X126" s="91" t="s">
        <v>25</v>
      </c>
      <c r="Y126" t="str">
        <f t="shared" si="11"/>
        <v>07-2021</v>
      </c>
      <c r="Z126">
        <f>_xlfn.XLOOKUP(Y126,AN:AN,AP:AP,"")</f>
        <v>0</v>
      </c>
      <c r="AA126">
        <f>_xlfn.XLOOKUP(Y126,AN:AN,AQ:AQ,"")</f>
        <v>0</v>
      </c>
      <c r="AB126">
        <f>_xlfn.XLOOKUP(Y126,AN:AN,AR:AR,"")</f>
        <v>0</v>
      </c>
      <c r="AC126">
        <f>_xlfn.XLOOKUP(Y126,AN:AN,AS:AS,"")</f>
        <v>0</v>
      </c>
      <c r="AE126">
        <v>0</v>
      </c>
      <c r="AF126">
        <v>0</v>
      </c>
      <c r="AG126">
        <v>0</v>
      </c>
      <c r="AH126">
        <v>0</v>
      </c>
    </row>
    <row r="127" spans="1:34">
      <c r="A127" t="str">
        <f t="shared" si="10"/>
        <v>07-2021</v>
      </c>
      <c r="B127" s="93">
        <v>44393</v>
      </c>
      <c r="C127" s="90">
        <v>47200</v>
      </c>
      <c r="D127" s="90">
        <v>47900</v>
      </c>
      <c r="E127" s="90">
        <v>45500</v>
      </c>
      <c r="F127" s="90">
        <v>43200</v>
      </c>
      <c r="G127" s="90">
        <v>46000</v>
      </c>
      <c r="H127" s="91" t="s">
        <v>25</v>
      </c>
      <c r="I127" s="90">
        <v>45500</v>
      </c>
      <c r="J127" s="91" t="s">
        <v>25</v>
      </c>
      <c r="K127" s="90">
        <v>46000</v>
      </c>
      <c r="L127" s="91" t="s">
        <v>25</v>
      </c>
      <c r="M127" s="90">
        <v>47700</v>
      </c>
      <c r="N127" s="90">
        <v>47200</v>
      </c>
      <c r="O127" s="90">
        <v>44200</v>
      </c>
      <c r="P127" s="91" t="s">
        <v>25</v>
      </c>
      <c r="Q127" s="90">
        <v>43300</v>
      </c>
      <c r="R127" s="90">
        <v>43800</v>
      </c>
      <c r="S127" s="90">
        <v>43650</v>
      </c>
      <c r="T127" s="91" t="s">
        <v>25</v>
      </c>
      <c r="U127" s="91" t="s">
        <v>25</v>
      </c>
      <c r="V127" s="91" t="s">
        <v>25</v>
      </c>
      <c r="W127" s="90">
        <v>46000</v>
      </c>
      <c r="X127" s="91" t="s">
        <v>25</v>
      </c>
      <c r="Y127" t="str">
        <f t="shared" si="11"/>
        <v>07-2021</v>
      </c>
      <c r="Z127">
        <f>_xlfn.XLOOKUP(Y127,AN:AN,AP:AP,"")</f>
        <v>0</v>
      </c>
      <c r="AA127">
        <f>_xlfn.XLOOKUP(Y127,AN:AN,AQ:AQ,"")</f>
        <v>0</v>
      </c>
      <c r="AB127">
        <f>_xlfn.XLOOKUP(Y127,AN:AN,AR:AR,"")</f>
        <v>0</v>
      </c>
      <c r="AC127">
        <f>_xlfn.XLOOKUP(Y127,AN:AN,AS:AS,"")</f>
        <v>0</v>
      </c>
      <c r="AE127">
        <v>0</v>
      </c>
      <c r="AF127">
        <v>0</v>
      </c>
      <c r="AG127">
        <v>0</v>
      </c>
      <c r="AH127">
        <v>0</v>
      </c>
    </row>
    <row r="128" spans="1:34">
      <c r="A128" t="str">
        <f t="shared" si="10"/>
        <v>07-2021</v>
      </c>
      <c r="B128" s="93">
        <v>44394</v>
      </c>
      <c r="C128" s="90">
        <v>47500</v>
      </c>
      <c r="D128" s="90">
        <v>47500</v>
      </c>
      <c r="E128" s="90">
        <v>46000</v>
      </c>
      <c r="F128" s="90">
        <v>43500</v>
      </c>
      <c r="G128" s="90">
        <v>46000</v>
      </c>
      <c r="H128" s="91" t="s">
        <v>25</v>
      </c>
      <c r="I128" s="90">
        <v>46500</v>
      </c>
      <c r="J128" s="91" t="s">
        <v>25</v>
      </c>
      <c r="K128" s="90">
        <v>46200</v>
      </c>
      <c r="L128" s="91" t="s">
        <v>25</v>
      </c>
      <c r="M128" s="90">
        <v>48300</v>
      </c>
      <c r="N128" s="90">
        <v>47200</v>
      </c>
      <c r="O128" s="90">
        <v>44500</v>
      </c>
      <c r="P128" s="91" t="s">
        <v>25</v>
      </c>
      <c r="Q128" s="90">
        <v>43800</v>
      </c>
      <c r="R128" s="90">
        <v>44100</v>
      </c>
      <c r="S128" s="90">
        <v>44100</v>
      </c>
      <c r="T128" s="91" t="s">
        <v>25</v>
      </c>
      <c r="U128" s="91" t="s">
        <v>25</v>
      </c>
      <c r="V128" s="91" t="s">
        <v>25</v>
      </c>
      <c r="W128" s="90">
        <v>46000</v>
      </c>
      <c r="X128" s="91" t="s">
        <v>25</v>
      </c>
      <c r="Y128" t="str">
        <f t="shared" si="11"/>
        <v>07-2021</v>
      </c>
      <c r="Z128">
        <f>_xlfn.XLOOKUP(Y128,AN:AN,AP:AP,"")</f>
        <v>0</v>
      </c>
      <c r="AA128">
        <f>_xlfn.XLOOKUP(Y128,AN:AN,AQ:AQ,"")</f>
        <v>0</v>
      </c>
      <c r="AB128">
        <f>_xlfn.XLOOKUP(Y128,AN:AN,AR:AR,"")</f>
        <v>0</v>
      </c>
      <c r="AC128">
        <f>_xlfn.XLOOKUP(Y128,AN:AN,AS:AS,"")</f>
        <v>0</v>
      </c>
      <c r="AE128">
        <v>0</v>
      </c>
      <c r="AF128">
        <v>0</v>
      </c>
      <c r="AG128">
        <v>0</v>
      </c>
      <c r="AH128">
        <v>0</v>
      </c>
    </row>
    <row r="129" spans="1:34">
      <c r="A129" t="str">
        <f t="shared" si="10"/>
        <v>07-2021</v>
      </c>
      <c r="B129" s="93">
        <v>44395</v>
      </c>
      <c r="C129" s="90" t="s">
        <v>24</v>
      </c>
      <c r="D129" s="90" t="s">
        <v>24</v>
      </c>
      <c r="E129" s="90" t="s">
        <v>24</v>
      </c>
      <c r="F129" s="90" t="s">
        <v>24</v>
      </c>
      <c r="G129" s="90" t="s">
        <v>24</v>
      </c>
      <c r="H129" s="90" t="s">
        <v>24</v>
      </c>
      <c r="I129" s="90" t="s">
        <v>24</v>
      </c>
      <c r="J129" s="90" t="s">
        <v>24</v>
      </c>
      <c r="K129" s="90" t="s">
        <v>24</v>
      </c>
      <c r="L129" s="90" t="s">
        <v>24</v>
      </c>
      <c r="M129" s="90" t="s">
        <v>24</v>
      </c>
      <c r="N129" s="90" t="s">
        <v>24</v>
      </c>
      <c r="O129" s="90" t="s">
        <v>24</v>
      </c>
      <c r="P129" s="90" t="s">
        <v>24</v>
      </c>
      <c r="Q129" s="90" t="s">
        <v>24</v>
      </c>
      <c r="R129" s="90" t="s">
        <v>24</v>
      </c>
      <c r="S129" s="90" t="s">
        <v>24</v>
      </c>
      <c r="T129" s="90" t="s">
        <v>24</v>
      </c>
      <c r="U129" s="90" t="s">
        <v>24</v>
      </c>
      <c r="V129" s="90" t="s">
        <v>24</v>
      </c>
      <c r="W129" s="90" t="s">
        <v>24</v>
      </c>
      <c r="X129" s="90" t="s">
        <v>24</v>
      </c>
      <c r="Y129" t="str">
        <f t="shared" si="11"/>
        <v>07-2021</v>
      </c>
      <c r="Z129">
        <f>_xlfn.XLOOKUP(Y129,AN:AN,AP:AP,"")</f>
        <v>0</v>
      </c>
      <c r="AA129">
        <f>_xlfn.XLOOKUP(Y129,AN:AN,AQ:AQ,"")</f>
        <v>0</v>
      </c>
      <c r="AB129">
        <f>_xlfn.XLOOKUP(Y129,AN:AN,AR:AR,"")</f>
        <v>0</v>
      </c>
      <c r="AC129">
        <f>_xlfn.XLOOKUP(Y129,AN:AN,AS:AS,"")</f>
        <v>0</v>
      </c>
      <c r="AE129">
        <v>0</v>
      </c>
      <c r="AF129">
        <v>0</v>
      </c>
      <c r="AG129">
        <v>0</v>
      </c>
      <c r="AH129">
        <v>0</v>
      </c>
    </row>
    <row r="130" spans="1:34">
      <c r="A130" t="str">
        <f t="shared" si="10"/>
        <v>07-2021</v>
      </c>
      <c r="B130" s="93">
        <v>44396</v>
      </c>
      <c r="C130" s="90">
        <v>47800</v>
      </c>
      <c r="D130" s="90">
        <v>47500</v>
      </c>
      <c r="E130" s="90">
        <v>46100</v>
      </c>
      <c r="F130" s="90">
        <v>44100</v>
      </c>
      <c r="G130" s="90">
        <v>46000</v>
      </c>
      <c r="H130" s="91" t="s">
        <v>25</v>
      </c>
      <c r="I130" s="90">
        <v>46500</v>
      </c>
      <c r="J130" s="91" t="s">
        <v>25</v>
      </c>
      <c r="K130" s="90">
        <v>46500</v>
      </c>
      <c r="L130" s="91" t="s">
        <v>25</v>
      </c>
      <c r="M130" s="90">
        <v>48600</v>
      </c>
      <c r="N130" s="90">
        <v>47200</v>
      </c>
      <c r="O130" s="90">
        <v>44700</v>
      </c>
      <c r="P130" s="91" t="s">
        <v>25</v>
      </c>
      <c r="Q130" s="90">
        <v>44000</v>
      </c>
      <c r="R130" s="90">
        <v>44300</v>
      </c>
      <c r="S130" s="90">
        <v>44000</v>
      </c>
      <c r="T130" s="91" t="s">
        <v>25</v>
      </c>
      <c r="U130" s="91" t="s">
        <v>25</v>
      </c>
      <c r="V130" s="91" t="s">
        <v>25</v>
      </c>
      <c r="W130" s="90">
        <v>46000</v>
      </c>
      <c r="X130" s="91" t="s">
        <v>25</v>
      </c>
      <c r="Y130" t="str">
        <f t="shared" si="11"/>
        <v>07-2021</v>
      </c>
      <c r="Z130">
        <f>_xlfn.XLOOKUP(Y130,AN:AN,AP:AP,"")</f>
        <v>0</v>
      </c>
      <c r="AA130">
        <f>_xlfn.XLOOKUP(Y130,AN:AN,AQ:AQ,"")</f>
        <v>0</v>
      </c>
      <c r="AB130">
        <f>_xlfn.XLOOKUP(Y130,AN:AN,AR:AR,"")</f>
        <v>0</v>
      </c>
      <c r="AC130">
        <f>_xlfn.XLOOKUP(Y130,AN:AN,AS:AS,"")</f>
        <v>0</v>
      </c>
      <c r="AE130">
        <v>0</v>
      </c>
      <c r="AF130">
        <v>0</v>
      </c>
      <c r="AG130">
        <v>0</v>
      </c>
      <c r="AH130">
        <v>0</v>
      </c>
    </row>
    <row r="131" spans="1:34">
      <c r="A131" t="str">
        <f t="shared" si="10"/>
        <v>07-2021</v>
      </c>
      <c r="B131" s="93">
        <v>44397</v>
      </c>
      <c r="C131" s="90">
        <v>48500</v>
      </c>
      <c r="D131" s="90">
        <v>47200</v>
      </c>
      <c r="E131" s="90">
        <v>46300</v>
      </c>
      <c r="F131" s="90">
        <v>44300</v>
      </c>
      <c r="G131" s="90">
        <v>46300</v>
      </c>
      <c r="H131" s="91" t="s">
        <v>25</v>
      </c>
      <c r="I131" s="90">
        <v>47000</v>
      </c>
      <c r="J131" s="91" t="s">
        <v>25</v>
      </c>
      <c r="K131" s="90">
        <v>47200</v>
      </c>
      <c r="L131" s="91" t="s">
        <v>25</v>
      </c>
      <c r="M131" s="90">
        <v>49200</v>
      </c>
      <c r="N131" s="90">
        <v>47700</v>
      </c>
      <c r="O131" s="90">
        <v>45500</v>
      </c>
      <c r="P131" s="91" t="s">
        <v>25</v>
      </c>
      <c r="Q131" s="90">
        <v>44400</v>
      </c>
      <c r="R131" s="90">
        <v>44700</v>
      </c>
      <c r="S131" s="90">
        <v>44750</v>
      </c>
      <c r="T131" s="91" t="s">
        <v>25</v>
      </c>
      <c r="U131" s="91" t="s">
        <v>25</v>
      </c>
      <c r="V131" s="91" t="s">
        <v>25</v>
      </c>
      <c r="W131" s="90">
        <v>46300</v>
      </c>
      <c r="X131" s="91" t="s">
        <v>25</v>
      </c>
      <c r="Y131" t="str">
        <f t="shared" si="11"/>
        <v>07-2021</v>
      </c>
      <c r="Z131">
        <f>_xlfn.XLOOKUP(Y131,AN:AN,AP:AP,"")</f>
        <v>0</v>
      </c>
      <c r="AA131">
        <f>_xlfn.XLOOKUP(Y131,AN:AN,AQ:AQ,"")</f>
        <v>0</v>
      </c>
      <c r="AB131">
        <f>_xlfn.XLOOKUP(Y131,AN:AN,AR:AR,"")</f>
        <v>0</v>
      </c>
      <c r="AC131">
        <f>_xlfn.XLOOKUP(Y131,AN:AN,AS:AS,"")</f>
        <v>0</v>
      </c>
      <c r="AE131">
        <v>0</v>
      </c>
      <c r="AF131">
        <v>0</v>
      </c>
      <c r="AG131">
        <v>0</v>
      </c>
      <c r="AH131">
        <v>0</v>
      </c>
    </row>
    <row r="132" spans="1:34">
      <c r="A132" t="str">
        <f t="shared" si="10"/>
        <v>07-2021</v>
      </c>
      <c r="B132" s="93">
        <v>44398</v>
      </c>
      <c r="C132" s="90">
        <v>48600</v>
      </c>
      <c r="D132" s="90">
        <v>47200</v>
      </c>
      <c r="E132" s="90">
        <v>46300</v>
      </c>
      <c r="F132" s="90">
        <v>44500</v>
      </c>
      <c r="G132" s="90">
        <v>46300</v>
      </c>
      <c r="H132" s="91" t="s">
        <v>25</v>
      </c>
      <c r="I132" s="90">
        <v>47000</v>
      </c>
      <c r="J132" s="91" t="s">
        <v>25</v>
      </c>
      <c r="K132" s="90">
        <v>47200</v>
      </c>
      <c r="L132" s="91" t="s">
        <v>25</v>
      </c>
      <c r="M132" s="90">
        <v>49800</v>
      </c>
      <c r="N132" s="90">
        <v>47700</v>
      </c>
      <c r="O132" s="90">
        <v>45500</v>
      </c>
      <c r="P132" s="91" t="s">
        <v>25</v>
      </c>
      <c r="Q132" s="90">
        <v>44500</v>
      </c>
      <c r="R132" s="90">
        <v>45000</v>
      </c>
      <c r="S132" s="90">
        <v>44900</v>
      </c>
      <c r="T132" s="91" t="s">
        <v>25</v>
      </c>
      <c r="U132" s="91" t="s">
        <v>25</v>
      </c>
      <c r="V132" s="91" t="s">
        <v>25</v>
      </c>
      <c r="W132" s="90">
        <v>46300</v>
      </c>
      <c r="X132" s="91" t="s">
        <v>25</v>
      </c>
      <c r="Y132" t="str">
        <f t="shared" si="11"/>
        <v>07-2021</v>
      </c>
      <c r="Z132">
        <f>_xlfn.XLOOKUP(Y132,AN:AN,AP:AP,"")</f>
        <v>0</v>
      </c>
      <c r="AA132">
        <f>_xlfn.XLOOKUP(Y132,AN:AN,AQ:AQ,"")</f>
        <v>0</v>
      </c>
      <c r="AB132">
        <f>_xlfn.XLOOKUP(Y132,AN:AN,AR:AR,"")</f>
        <v>0</v>
      </c>
      <c r="AC132">
        <f>_xlfn.XLOOKUP(Y132,AN:AN,AS:AS,"")</f>
        <v>0</v>
      </c>
      <c r="AE132">
        <v>0</v>
      </c>
      <c r="AF132">
        <v>0</v>
      </c>
      <c r="AG132">
        <v>0</v>
      </c>
      <c r="AH132">
        <v>0</v>
      </c>
    </row>
    <row r="133" spans="1:34">
      <c r="A133" t="str">
        <f t="shared" si="10"/>
        <v>07-2021</v>
      </c>
      <c r="B133" s="93">
        <v>44399</v>
      </c>
      <c r="C133" s="90">
        <v>48900</v>
      </c>
      <c r="D133" s="90">
        <v>47200</v>
      </c>
      <c r="E133" s="90">
        <v>46300</v>
      </c>
      <c r="F133" s="90">
        <v>44700</v>
      </c>
      <c r="G133" s="90">
        <v>46700</v>
      </c>
      <c r="H133" s="91" t="s">
        <v>25</v>
      </c>
      <c r="I133" s="90">
        <v>47000</v>
      </c>
      <c r="J133" s="91" t="s">
        <v>25</v>
      </c>
      <c r="K133" s="90">
        <v>47200</v>
      </c>
      <c r="L133" s="91" t="s">
        <v>25</v>
      </c>
      <c r="M133" s="90">
        <v>49900</v>
      </c>
      <c r="N133" s="90">
        <v>47700</v>
      </c>
      <c r="O133" s="90">
        <v>45900</v>
      </c>
      <c r="P133" s="91" t="s">
        <v>25</v>
      </c>
      <c r="Q133" s="90">
        <v>44600</v>
      </c>
      <c r="R133" s="90">
        <v>44700</v>
      </c>
      <c r="S133" s="90">
        <v>44900</v>
      </c>
      <c r="T133" s="91" t="s">
        <v>25</v>
      </c>
      <c r="U133" s="91" t="s">
        <v>25</v>
      </c>
      <c r="V133" s="91" t="s">
        <v>25</v>
      </c>
      <c r="W133" s="90">
        <v>46300</v>
      </c>
      <c r="X133" s="91" t="s">
        <v>25</v>
      </c>
      <c r="Y133" t="str">
        <f t="shared" si="11"/>
        <v>07-2021</v>
      </c>
      <c r="Z133">
        <f>_xlfn.XLOOKUP(Y133,AN:AN,AP:AP,"")</f>
        <v>0</v>
      </c>
      <c r="AA133">
        <f>_xlfn.XLOOKUP(Y133,AN:AN,AQ:AQ,"")</f>
        <v>0</v>
      </c>
      <c r="AB133">
        <f>_xlfn.XLOOKUP(Y133,AN:AN,AR:AR,"")</f>
        <v>0</v>
      </c>
      <c r="AC133">
        <f>_xlfn.XLOOKUP(Y133,AN:AN,AS:AS,"")</f>
        <v>0</v>
      </c>
      <c r="AE133">
        <v>0</v>
      </c>
      <c r="AF133">
        <v>0</v>
      </c>
      <c r="AG133">
        <v>0</v>
      </c>
      <c r="AH133">
        <v>0</v>
      </c>
    </row>
    <row r="134" spans="1:34">
      <c r="A134" t="str">
        <f t="shared" si="10"/>
        <v>07-2021</v>
      </c>
      <c r="B134" s="93">
        <v>44400</v>
      </c>
      <c r="C134" s="90">
        <v>48800</v>
      </c>
      <c r="D134" s="90">
        <v>47200</v>
      </c>
      <c r="E134" s="90">
        <v>46200</v>
      </c>
      <c r="F134" s="90">
        <v>44250</v>
      </c>
      <c r="G134" s="90">
        <v>46700</v>
      </c>
      <c r="H134" s="91" t="s">
        <v>25</v>
      </c>
      <c r="I134" s="90">
        <v>47000</v>
      </c>
      <c r="J134" s="91" t="s">
        <v>25</v>
      </c>
      <c r="K134" s="90">
        <v>47200</v>
      </c>
      <c r="L134" s="91" t="s">
        <v>25</v>
      </c>
      <c r="M134" s="90">
        <v>49800</v>
      </c>
      <c r="N134" s="90">
        <v>47700</v>
      </c>
      <c r="O134" s="90">
        <v>45800</v>
      </c>
      <c r="P134" s="91" t="s">
        <v>25</v>
      </c>
      <c r="Q134" s="90">
        <v>44500</v>
      </c>
      <c r="R134" s="90">
        <v>44700</v>
      </c>
      <c r="S134" s="90">
        <v>44500</v>
      </c>
      <c r="T134" s="91" t="s">
        <v>25</v>
      </c>
      <c r="U134" s="91" t="s">
        <v>25</v>
      </c>
      <c r="V134" s="91" t="s">
        <v>25</v>
      </c>
      <c r="W134" s="90">
        <v>46300</v>
      </c>
      <c r="X134" s="91" t="s">
        <v>25</v>
      </c>
      <c r="Y134" t="str">
        <f t="shared" si="11"/>
        <v>07-2021</v>
      </c>
      <c r="Z134">
        <f>_xlfn.XLOOKUP(Y134,AN:AN,AP:AP,"")</f>
        <v>0</v>
      </c>
      <c r="AA134">
        <f>_xlfn.XLOOKUP(Y134,AN:AN,AQ:AQ,"")</f>
        <v>0</v>
      </c>
      <c r="AB134">
        <f>_xlfn.XLOOKUP(Y134,AN:AN,AR:AR,"")</f>
        <v>0</v>
      </c>
      <c r="AC134">
        <f>_xlfn.XLOOKUP(Y134,AN:AN,AS:AS,"")</f>
        <v>0</v>
      </c>
      <c r="AE134">
        <v>0</v>
      </c>
      <c r="AF134">
        <v>0</v>
      </c>
      <c r="AG134">
        <v>0</v>
      </c>
      <c r="AH134">
        <v>0</v>
      </c>
    </row>
    <row r="135" spans="1:34">
      <c r="A135" t="str">
        <f t="shared" si="10"/>
        <v>07-2021</v>
      </c>
      <c r="B135" s="93">
        <v>44401</v>
      </c>
      <c r="C135" s="90">
        <v>48800</v>
      </c>
      <c r="D135" s="90">
        <v>47000</v>
      </c>
      <c r="E135" s="90">
        <v>46700</v>
      </c>
      <c r="F135" s="90">
        <v>44000</v>
      </c>
      <c r="G135" s="90">
        <v>46700</v>
      </c>
      <c r="H135" s="91" t="s">
        <v>25</v>
      </c>
      <c r="I135" s="90">
        <v>46500</v>
      </c>
      <c r="J135" s="91" t="s">
        <v>25</v>
      </c>
      <c r="K135" s="90">
        <v>47200</v>
      </c>
      <c r="L135" s="91" t="s">
        <v>25</v>
      </c>
      <c r="M135" s="90">
        <v>50000</v>
      </c>
      <c r="N135" s="90">
        <v>47700</v>
      </c>
      <c r="O135" s="90">
        <v>45500</v>
      </c>
      <c r="P135" s="91" t="s">
        <v>25</v>
      </c>
      <c r="Q135" s="90">
        <v>44300</v>
      </c>
      <c r="R135" s="90">
        <v>44700</v>
      </c>
      <c r="S135" s="90">
        <v>44500</v>
      </c>
      <c r="T135" s="91" t="s">
        <v>25</v>
      </c>
      <c r="U135" s="91" t="s">
        <v>25</v>
      </c>
      <c r="V135" s="91" t="s">
        <v>25</v>
      </c>
      <c r="W135" s="90">
        <v>46300</v>
      </c>
      <c r="X135" s="91" t="s">
        <v>25</v>
      </c>
      <c r="Y135" t="str">
        <f t="shared" si="11"/>
        <v>07-2021</v>
      </c>
      <c r="Z135">
        <f>_xlfn.XLOOKUP(Y135,AN:AN,AP:AP,"")</f>
        <v>0</v>
      </c>
      <c r="AA135">
        <f>_xlfn.XLOOKUP(Y135,AN:AN,AQ:AQ,"")</f>
        <v>0</v>
      </c>
      <c r="AB135">
        <f>_xlfn.XLOOKUP(Y135,AN:AN,AR:AR,"")</f>
        <v>0</v>
      </c>
      <c r="AC135">
        <f>_xlfn.XLOOKUP(Y135,AN:AN,AS:AS,"")</f>
        <v>0</v>
      </c>
      <c r="AE135">
        <v>0</v>
      </c>
      <c r="AF135">
        <v>0</v>
      </c>
      <c r="AG135">
        <v>0</v>
      </c>
      <c r="AH135">
        <v>0</v>
      </c>
    </row>
    <row r="136" spans="1:34">
      <c r="A136" t="str">
        <f t="shared" si="10"/>
        <v>07-2021</v>
      </c>
      <c r="B136" s="93">
        <v>44402</v>
      </c>
      <c r="C136" s="90" t="s">
        <v>24</v>
      </c>
      <c r="D136" s="90" t="s">
        <v>24</v>
      </c>
      <c r="E136" s="90" t="s">
        <v>24</v>
      </c>
      <c r="F136" s="90" t="s">
        <v>24</v>
      </c>
      <c r="G136" s="90" t="s">
        <v>24</v>
      </c>
      <c r="H136" s="90" t="s">
        <v>24</v>
      </c>
      <c r="I136" s="90" t="s">
        <v>24</v>
      </c>
      <c r="J136" s="90" t="s">
        <v>24</v>
      </c>
      <c r="K136" s="90" t="s">
        <v>24</v>
      </c>
      <c r="L136" s="90" t="s">
        <v>24</v>
      </c>
      <c r="M136" s="90" t="s">
        <v>24</v>
      </c>
      <c r="N136" s="90" t="s">
        <v>24</v>
      </c>
      <c r="O136" s="90" t="s">
        <v>24</v>
      </c>
      <c r="P136" s="90" t="s">
        <v>24</v>
      </c>
      <c r="Q136" s="90" t="s">
        <v>24</v>
      </c>
      <c r="R136" s="90" t="s">
        <v>24</v>
      </c>
      <c r="S136" s="90" t="s">
        <v>24</v>
      </c>
      <c r="T136" s="90" t="s">
        <v>24</v>
      </c>
      <c r="U136" s="90" t="s">
        <v>24</v>
      </c>
      <c r="V136" s="90" t="s">
        <v>24</v>
      </c>
      <c r="W136" s="90" t="s">
        <v>24</v>
      </c>
      <c r="X136" s="90" t="s">
        <v>24</v>
      </c>
      <c r="Y136" t="str">
        <f t="shared" si="11"/>
        <v>07-2021</v>
      </c>
      <c r="Z136">
        <f>_xlfn.XLOOKUP(Y136,AN:AN,AP:AP,"")</f>
        <v>0</v>
      </c>
      <c r="AA136">
        <f>_xlfn.XLOOKUP(Y136,AN:AN,AQ:AQ,"")</f>
        <v>0</v>
      </c>
      <c r="AB136">
        <f>_xlfn.XLOOKUP(Y136,AN:AN,AR:AR,"")</f>
        <v>0</v>
      </c>
      <c r="AC136">
        <f>_xlfn.XLOOKUP(Y136,AN:AN,AS:AS,"")</f>
        <v>0</v>
      </c>
      <c r="AE136">
        <v>0</v>
      </c>
      <c r="AF136">
        <v>0</v>
      </c>
      <c r="AG136">
        <v>0</v>
      </c>
      <c r="AH136">
        <v>0</v>
      </c>
    </row>
    <row r="137" spans="1:34">
      <c r="A137" t="str">
        <f t="shared" si="10"/>
        <v>07-2021</v>
      </c>
      <c r="B137" s="93">
        <v>44403</v>
      </c>
      <c r="C137" s="90">
        <v>48900</v>
      </c>
      <c r="D137" s="90">
        <v>47000</v>
      </c>
      <c r="E137" s="90">
        <v>46800</v>
      </c>
      <c r="F137" s="90">
        <v>44250</v>
      </c>
      <c r="G137" s="90">
        <v>46700</v>
      </c>
      <c r="H137" s="91" t="s">
        <v>25</v>
      </c>
      <c r="I137" s="90">
        <v>46500</v>
      </c>
      <c r="J137" s="91" t="s">
        <v>25</v>
      </c>
      <c r="K137" s="90">
        <v>47300</v>
      </c>
      <c r="L137" s="91" t="s">
        <v>25</v>
      </c>
      <c r="M137" s="90">
        <v>50100</v>
      </c>
      <c r="N137" s="90">
        <v>47900</v>
      </c>
      <c r="O137" s="90">
        <v>45700</v>
      </c>
      <c r="P137" s="91" t="s">
        <v>25</v>
      </c>
      <c r="Q137" s="90">
        <v>44450</v>
      </c>
      <c r="R137" s="90">
        <v>44600</v>
      </c>
      <c r="S137" s="90">
        <v>44750</v>
      </c>
      <c r="T137" s="91" t="s">
        <v>25</v>
      </c>
      <c r="U137" s="91" t="s">
        <v>25</v>
      </c>
      <c r="V137" s="91" t="s">
        <v>25</v>
      </c>
      <c r="W137" s="90">
        <v>46200</v>
      </c>
      <c r="X137" s="91" t="s">
        <v>25</v>
      </c>
      <c r="Y137" t="str">
        <f t="shared" si="11"/>
        <v>07-2021</v>
      </c>
      <c r="Z137">
        <f>_xlfn.XLOOKUP(Y137,AN:AN,AP:AP,"")</f>
        <v>0</v>
      </c>
      <c r="AA137">
        <f>_xlfn.XLOOKUP(Y137,AN:AN,AQ:AQ,"")</f>
        <v>0</v>
      </c>
      <c r="AB137">
        <f>_xlfn.XLOOKUP(Y137,AN:AN,AR:AR,"")</f>
        <v>0</v>
      </c>
      <c r="AC137">
        <f>_xlfn.XLOOKUP(Y137,AN:AN,AS:AS,"")</f>
        <v>0</v>
      </c>
      <c r="AE137">
        <v>0</v>
      </c>
      <c r="AF137">
        <v>0</v>
      </c>
      <c r="AG137">
        <v>0</v>
      </c>
      <c r="AH137">
        <v>0</v>
      </c>
    </row>
    <row r="138" spans="1:34">
      <c r="A138" t="str">
        <f t="shared" si="10"/>
        <v>07-2021</v>
      </c>
      <c r="B138" s="93">
        <v>44404</v>
      </c>
      <c r="C138" s="90">
        <v>48900</v>
      </c>
      <c r="D138" s="90">
        <v>46800</v>
      </c>
      <c r="E138" s="90">
        <v>46700</v>
      </c>
      <c r="F138" s="90">
        <v>44500</v>
      </c>
      <c r="G138" s="90">
        <v>46700</v>
      </c>
      <c r="H138" s="91" t="s">
        <v>25</v>
      </c>
      <c r="I138" s="90">
        <v>46300</v>
      </c>
      <c r="J138" s="91" t="s">
        <v>25</v>
      </c>
      <c r="K138" s="90">
        <v>47400</v>
      </c>
      <c r="L138" s="91" t="s">
        <v>25</v>
      </c>
      <c r="M138" s="90">
        <v>49800</v>
      </c>
      <c r="N138" s="90">
        <v>48300</v>
      </c>
      <c r="O138" s="90">
        <v>45800</v>
      </c>
      <c r="P138" s="91" t="s">
        <v>25</v>
      </c>
      <c r="Q138" s="90">
        <v>44400</v>
      </c>
      <c r="R138" s="90">
        <v>44500</v>
      </c>
      <c r="S138" s="90">
        <v>44500</v>
      </c>
      <c r="T138" s="91" t="s">
        <v>25</v>
      </c>
      <c r="U138" s="91" t="s">
        <v>25</v>
      </c>
      <c r="V138" s="91" t="s">
        <v>25</v>
      </c>
      <c r="W138" s="90">
        <v>46200</v>
      </c>
      <c r="X138" s="91" t="s">
        <v>25</v>
      </c>
      <c r="Y138" t="str">
        <f t="shared" si="11"/>
        <v>07-2021</v>
      </c>
      <c r="Z138">
        <f>_xlfn.XLOOKUP(Y138,AN:AN,AP:AP,"")</f>
        <v>0</v>
      </c>
      <c r="AA138">
        <f>_xlfn.XLOOKUP(Y138,AN:AN,AQ:AQ,"")</f>
        <v>0</v>
      </c>
      <c r="AB138">
        <f>_xlfn.XLOOKUP(Y138,AN:AN,AR:AR,"")</f>
        <v>0</v>
      </c>
      <c r="AC138">
        <f>_xlfn.XLOOKUP(Y138,AN:AN,AS:AS,"")</f>
        <v>0</v>
      </c>
      <c r="AE138">
        <v>0</v>
      </c>
      <c r="AF138">
        <v>0</v>
      </c>
      <c r="AG138">
        <v>0</v>
      </c>
      <c r="AH138">
        <v>0</v>
      </c>
    </row>
    <row r="139" spans="1:34">
      <c r="A139" t="str">
        <f t="shared" si="10"/>
        <v>07-2021</v>
      </c>
      <c r="B139" s="93">
        <v>44405</v>
      </c>
      <c r="C139" s="90">
        <v>49000</v>
      </c>
      <c r="D139" s="90">
        <v>47000</v>
      </c>
      <c r="E139" s="90">
        <v>47000</v>
      </c>
      <c r="F139" s="90">
        <v>44500</v>
      </c>
      <c r="G139" s="90">
        <v>47100</v>
      </c>
      <c r="H139" s="91" t="s">
        <v>25</v>
      </c>
      <c r="I139" s="90">
        <v>46500</v>
      </c>
      <c r="J139" s="91" t="s">
        <v>25</v>
      </c>
      <c r="K139" s="90">
        <v>47600</v>
      </c>
      <c r="L139" s="91" t="s">
        <v>25</v>
      </c>
      <c r="M139" s="90">
        <v>49900</v>
      </c>
      <c r="N139" s="90">
        <v>48500</v>
      </c>
      <c r="O139" s="90">
        <v>45800</v>
      </c>
      <c r="P139" s="91" t="s">
        <v>25</v>
      </c>
      <c r="Q139" s="90">
        <v>44500</v>
      </c>
      <c r="R139" s="90">
        <v>44500</v>
      </c>
      <c r="S139" s="90">
        <v>44750</v>
      </c>
      <c r="T139" s="91" t="s">
        <v>25</v>
      </c>
      <c r="U139" s="91" t="s">
        <v>25</v>
      </c>
      <c r="V139" s="91" t="s">
        <v>25</v>
      </c>
      <c r="W139" s="90">
        <v>46300</v>
      </c>
      <c r="X139" s="91" t="s">
        <v>25</v>
      </c>
      <c r="Y139" t="str">
        <f t="shared" si="11"/>
        <v>07-2021</v>
      </c>
      <c r="Z139">
        <f>_xlfn.XLOOKUP(Y139,AN:AN,AP:AP,"")</f>
        <v>0</v>
      </c>
      <c r="AA139">
        <f>_xlfn.XLOOKUP(Y139,AN:AN,AQ:AQ,"")</f>
        <v>0</v>
      </c>
      <c r="AB139">
        <f>_xlfn.XLOOKUP(Y139,AN:AN,AR:AR,"")</f>
        <v>0</v>
      </c>
      <c r="AC139">
        <f>_xlfn.XLOOKUP(Y139,AN:AN,AS:AS,"")</f>
        <v>0</v>
      </c>
      <c r="AE139">
        <v>0</v>
      </c>
      <c r="AF139">
        <v>0</v>
      </c>
      <c r="AG139">
        <v>0</v>
      </c>
      <c r="AH139">
        <v>0</v>
      </c>
    </row>
    <row r="140" spans="1:34">
      <c r="A140" t="str">
        <f t="shared" si="10"/>
        <v>07-2021</v>
      </c>
      <c r="B140" s="93">
        <v>44406</v>
      </c>
      <c r="C140" s="90">
        <v>49400</v>
      </c>
      <c r="D140" s="90">
        <v>47000</v>
      </c>
      <c r="E140" s="90">
        <v>47500</v>
      </c>
      <c r="F140" s="90">
        <v>45000</v>
      </c>
      <c r="G140" s="90">
        <v>47200</v>
      </c>
      <c r="H140" s="91" t="s">
        <v>25</v>
      </c>
      <c r="I140" s="90">
        <v>47000</v>
      </c>
      <c r="J140" s="91" t="s">
        <v>25</v>
      </c>
      <c r="K140" s="90">
        <v>48200</v>
      </c>
      <c r="L140" s="91" t="s">
        <v>25</v>
      </c>
      <c r="M140" s="90">
        <v>50200</v>
      </c>
      <c r="N140" s="90">
        <v>48700</v>
      </c>
      <c r="O140" s="90">
        <v>46500</v>
      </c>
      <c r="P140" s="91" t="s">
        <v>25</v>
      </c>
      <c r="Q140" s="90">
        <v>45000</v>
      </c>
      <c r="R140" s="90">
        <v>45100</v>
      </c>
      <c r="S140" s="90">
        <v>45300</v>
      </c>
      <c r="T140" s="91" t="s">
        <v>25</v>
      </c>
      <c r="U140" s="91" t="s">
        <v>25</v>
      </c>
      <c r="V140" s="91" t="s">
        <v>25</v>
      </c>
      <c r="W140" s="90">
        <v>46700</v>
      </c>
      <c r="X140" s="91" t="s">
        <v>25</v>
      </c>
      <c r="Y140" t="str">
        <f t="shared" si="11"/>
        <v>07-2021</v>
      </c>
      <c r="Z140">
        <f>_xlfn.XLOOKUP(Y140,AN:AN,AP:AP,"")</f>
        <v>0</v>
      </c>
      <c r="AA140">
        <f>_xlfn.XLOOKUP(Y140,AN:AN,AQ:AQ,"")</f>
        <v>0</v>
      </c>
      <c r="AB140">
        <f>_xlfn.XLOOKUP(Y140,AN:AN,AR:AR,"")</f>
        <v>0</v>
      </c>
      <c r="AC140">
        <f>_xlfn.XLOOKUP(Y140,AN:AN,AS:AS,"")</f>
        <v>0</v>
      </c>
      <c r="AE140">
        <v>0</v>
      </c>
      <c r="AF140">
        <v>0</v>
      </c>
      <c r="AG140">
        <v>0</v>
      </c>
      <c r="AH140">
        <v>0</v>
      </c>
    </row>
    <row r="141" spans="1:34">
      <c r="A141" t="str">
        <f t="shared" si="10"/>
        <v>07-2021</v>
      </c>
      <c r="B141" s="93">
        <v>44407</v>
      </c>
      <c r="C141" s="90">
        <v>49400</v>
      </c>
      <c r="D141" s="90">
        <v>47200</v>
      </c>
      <c r="E141" s="90">
        <v>47300</v>
      </c>
      <c r="F141" s="90">
        <v>45000</v>
      </c>
      <c r="G141" s="90">
        <v>47700</v>
      </c>
      <c r="H141" s="91" t="s">
        <v>25</v>
      </c>
      <c r="I141" s="90">
        <v>47000</v>
      </c>
      <c r="J141" s="91" t="s">
        <v>25</v>
      </c>
      <c r="K141" s="90">
        <v>48200</v>
      </c>
      <c r="L141" s="91" t="s">
        <v>25</v>
      </c>
      <c r="M141" s="90">
        <v>50200</v>
      </c>
      <c r="N141" s="90">
        <v>48700</v>
      </c>
      <c r="O141" s="90">
        <v>46500</v>
      </c>
      <c r="P141" s="91" t="s">
        <v>25</v>
      </c>
      <c r="Q141" s="90">
        <v>44800</v>
      </c>
      <c r="R141" s="90">
        <v>45000</v>
      </c>
      <c r="S141" s="90">
        <v>45200</v>
      </c>
      <c r="T141" s="91" t="s">
        <v>25</v>
      </c>
      <c r="U141" s="91" t="s">
        <v>25</v>
      </c>
      <c r="V141" s="91" t="s">
        <v>25</v>
      </c>
      <c r="W141" s="90">
        <v>46700</v>
      </c>
      <c r="X141" s="91" t="s">
        <v>25</v>
      </c>
      <c r="Y141" t="str">
        <f t="shared" si="11"/>
        <v>07-2021</v>
      </c>
      <c r="Z141">
        <f>_xlfn.XLOOKUP(Y141,AN:AN,AP:AP,"")</f>
        <v>0</v>
      </c>
      <c r="AA141">
        <f>_xlfn.XLOOKUP(Y141,AN:AN,AQ:AQ,"")</f>
        <v>0</v>
      </c>
      <c r="AB141">
        <f>_xlfn.XLOOKUP(Y141,AN:AN,AR:AR,"")</f>
        <v>0</v>
      </c>
      <c r="AC141">
        <f>_xlfn.XLOOKUP(Y141,AN:AN,AS:AS,"")</f>
        <v>0</v>
      </c>
      <c r="AE141">
        <v>0</v>
      </c>
      <c r="AF141">
        <v>0</v>
      </c>
      <c r="AG141">
        <v>0</v>
      </c>
      <c r="AH141">
        <v>0</v>
      </c>
    </row>
    <row r="142" spans="1:34">
      <c r="A142" t="str">
        <f t="shared" si="10"/>
        <v>07-2021</v>
      </c>
      <c r="B142" s="93">
        <v>44408</v>
      </c>
      <c r="C142" s="90">
        <v>49700</v>
      </c>
      <c r="D142" s="90">
        <v>47500</v>
      </c>
      <c r="E142" s="90">
        <v>47600</v>
      </c>
      <c r="F142" s="90">
        <v>45800</v>
      </c>
      <c r="G142" s="90">
        <v>47800</v>
      </c>
      <c r="H142" s="91" t="s">
        <v>25</v>
      </c>
      <c r="I142" s="90">
        <v>47300</v>
      </c>
      <c r="J142" s="91" t="s">
        <v>25</v>
      </c>
      <c r="K142" s="90">
        <v>48300</v>
      </c>
      <c r="L142" s="91" t="s">
        <v>25</v>
      </c>
      <c r="M142" s="90">
        <v>50500</v>
      </c>
      <c r="N142" s="90">
        <v>48900</v>
      </c>
      <c r="O142" s="90">
        <v>46800</v>
      </c>
      <c r="P142" s="91" t="s">
        <v>25</v>
      </c>
      <c r="Q142" s="90">
        <v>45450</v>
      </c>
      <c r="R142" s="90">
        <v>45200</v>
      </c>
      <c r="S142" s="90">
        <v>45300</v>
      </c>
      <c r="T142" s="91" t="s">
        <v>25</v>
      </c>
      <c r="U142" s="91" t="s">
        <v>25</v>
      </c>
      <c r="V142" s="91" t="s">
        <v>25</v>
      </c>
      <c r="W142" s="90">
        <v>46800</v>
      </c>
      <c r="X142" s="91" t="s">
        <v>25</v>
      </c>
      <c r="Y142" t="str">
        <f t="shared" si="11"/>
        <v>07-2021</v>
      </c>
      <c r="Z142">
        <f>_xlfn.XLOOKUP(Y142,AN:AN,AP:AP,"")</f>
        <v>0</v>
      </c>
      <c r="AA142">
        <f>_xlfn.XLOOKUP(Y142,AN:AN,AQ:AQ,"")</f>
        <v>0</v>
      </c>
      <c r="AB142">
        <f>_xlfn.XLOOKUP(Y142,AN:AN,AR:AR,"")</f>
        <v>0</v>
      </c>
      <c r="AC142">
        <f>_xlfn.XLOOKUP(Y142,AN:AN,AS:AS,"")</f>
        <v>0</v>
      </c>
      <c r="AE142">
        <v>0</v>
      </c>
      <c r="AF142">
        <v>0</v>
      </c>
      <c r="AG142">
        <v>0</v>
      </c>
      <c r="AH142">
        <v>0</v>
      </c>
    </row>
    <row r="143" spans="1:34">
      <c r="A143" t="str">
        <f t="shared" si="10"/>
        <v>08-2021</v>
      </c>
      <c r="B143" s="93">
        <v>44409</v>
      </c>
      <c r="C143" s="90" t="s">
        <v>24</v>
      </c>
      <c r="D143" s="90" t="s">
        <v>24</v>
      </c>
      <c r="E143" s="90" t="s">
        <v>24</v>
      </c>
      <c r="F143" s="90" t="s">
        <v>24</v>
      </c>
      <c r="G143" s="90" t="s">
        <v>24</v>
      </c>
      <c r="H143" s="90" t="s">
        <v>24</v>
      </c>
      <c r="I143" s="90" t="s">
        <v>24</v>
      </c>
      <c r="J143" s="90" t="s">
        <v>24</v>
      </c>
      <c r="K143" s="90" t="s">
        <v>24</v>
      </c>
      <c r="L143" s="90" t="s">
        <v>24</v>
      </c>
      <c r="M143" s="90" t="s">
        <v>24</v>
      </c>
      <c r="N143" s="90" t="s">
        <v>24</v>
      </c>
      <c r="O143" s="90" t="s">
        <v>24</v>
      </c>
      <c r="P143" s="90" t="s">
        <v>24</v>
      </c>
      <c r="Q143" s="90" t="s">
        <v>24</v>
      </c>
      <c r="R143" s="90" t="s">
        <v>24</v>
      </c>
      <c r="S143" s="90" t="s">
        <v>24</v>
      </c>
      <c r="T143" s="90" t="s">
        <v>24</v>
      </c>
      <c r="U143" s="90" t="s">
        <v>24</v>
      </c>
      <c r="V143" s="90" t="s">
        <v>24</v>
      </c>
      <c r="W143" s="90" t="s">
        <v>24</v>
      </c>
      <c r="X143" s="90" t="s">
        <v>24</v>
      </c>
      <c r="Y143" t="str">
        <f t="shared" si="11"/>
        <v>08-2021</v>
      </c>
      <c r="Z143">
        <f>_xlfn.XLOOKUP(Y143,AN:AN,AP:AP,"")</f>
        <v>0</v>
      </c>
      <c r="AA143">
        <f>_xlfn.XLOOKUP(Y143,AN:AN,AQ:AQ,"")</f>
        <v>0</v>
      </c>
      <c r="AB143">
        <f>_xlfn.XLOOKUP(Y143,AN:AN,AR:AR,"")</f>
        <v>0</v>
      </c>
      <c r="AC143">
        <f>_xlfn.XLOOKUP(Y143,AN:AN,AS:AS,"")</f>
        <v>0</v>
      </c>
      <c r="AE143">
        <v>0</v>
      </c>
      <c r="AF143">
        <v>0</v>
      </c>
      <c r="AG143">
        <v>0</v>
      </c>
      <c r="AH143">
        <v>0</v>
      </c>
    </row>
    <row r="144" spans="1:34">
      <c r="A144" t="str">
        <f t="shared" si="10"/>
        <v>08-2021</v>
      </c>
      <c r="B144" s="93">
        <v>44410</v>
      </c>
      <c r="C144" s="90">
        <v>49800</v>
      </c>
      <c r="D144" s="90">
        <v>47700</v>
      </c>
      <c r="E144" s="90">
        <v>47800</v>
      </c>
      <c r="F144" s="90">
        <v>45800</v>
      </c>
      <c r="G144" s="90">
        <v>47800</v>
      </c>
      <c r="H144" s="91" t="s">
        <v>25</v>
      </c>
      <c r="I144" s="90">
        <v>47500</v>
      </c>
      <c r="J144" s="91" t="s">
        <v>25</v>
      </c>
      <c r="K144" s="90">
        <v>48400</v>
      </c>
      <c r="L144" s="91" t="s">
        <v>25</v>
      </c>
      <c r="M144" s="90">
        <v>50600</v>
      </c>
      <c r="N144" s="90">
        <v>49200</v>
      </c>
      <c r="O144" s="90">
        <v>47000</v>
      </c>
      <c r="P144" s="91" t="s">
        <v>25</v>
      </c>
      <c r="Q144" s="90">
        <v>45450</v>
      </c>
      <c r="R144" s="90">
        <v>45400</v>
      </c>
      <c r="S144" s="90">
        <v>45650</v>
      </c>
      <c r="T144" s="91" t="s">
        <v>25</v>
      </c>
      <c r="U144" s="91" t="s">
        <v>25</v>
      </c>
      <c r="V144" s="91" t="s">
        <v>25</v>
      </c>
      <c r="W144" s="90">
        <v>47200</v>
      </c>
      <c r="X144" s="91" t="s">
        <v>25</v>
      </c>
      <c r="Y144" t="str">
        <f t="shared" si="11"/>
        <v>08-2021</v>
      </c>
      <c r="Z144">
        <f>_xlfn.XLOOKUP(Y144,AN:AN,AP:AP,"")</f>
        <v>0</v>
      </c>
      <c r="AA144">
        <f>_xlfn.XLOOKUP(Y144,AN:AN,AQ:AQ,"")</f>
        <v>0</v>
      </c>
      <c r="AB144">
        <f>_xlfn.XLOOKUP(Y144,AN:AN,AR:AR,"")</f>
        <v>0</v>
      </c>
      <c r="AC144">
        <f>_xlfn.XLOOKUP(Y144,AN:AN,AS:AS,"")</f>
        <v>0</v>
      </c>
      <c r="AE144">
        <v>0</v>
      </c>
      <c r="AF144">
        <v>0</v>
      </c>
      <c r="AG144">
        <v>0</v>
      </c>
      <c r="AH144">
        <v>0</v>
      </c>
    </row>
    <row r="145" spans="1:34">
      <c r="A145" t="str">
        <f t="shared" si="10"/>
        <v>08-2021</v>
      </c>
      <c r="B145" s="93">
        <v>44411</v>
      </c>
      <c r="C145" s="90">
        <v>49700</v>
      </c>
      <c r="D145" s="90">
        <v>47700</v>
      </c>
      <c r="E145" s="90">
        <v>47400</v>
      </c>
      <c r="F145" s="90">
        <v>45500</v>
      </c>
      <c r="G145" s="90">
        <v>47800</v>
      </c>
      <c r="H145" s="91" t="s">
        <v>25</v>
      </c>
      <c r="I145" s="90">
        <v>47300</v>
      </c>
      <c r="J145" s="91" t="s">
        <v>25</v>
      </c>
      <c r="K145" s="90">
        <v>48300</v>
      </c>
      <c r="L145" s="91" t="s">
        <v>25</v>
      </c>
      <c r="M145" s="90">
        <v>50300</v>
      </c>
      <c r="N145" s="90">
        <v>49300</v>
      </c>
      <c r="O145" s="90">
        <v>47000</v>
      </c>
      <c r="P145" s="91" t="s">
        <v>25</v>
      </c>
      <c r="Q145" s="90">
        <v>45200</v>
      </c>
      <c r="R145" s="90">
        <v>45400</v>
      </c>
      <c r="S145" s="90">
        <v>45600</v>
      </c>
      <c r="T145" s="91" t="s">
        <v>25</v>
      </c>
      <c r="U145" s="91" t="s">
        <v>25</v>
      </c>
      <c r="V145" s="91" t="s">
        <v>25</v>
      </c>
      <c r="W145" s="90">
        <v>47500</v>
      </c>
      <c r="X145" s="91" t="s">
        <v>25</v>
      </c>
      <c r="Y145" t="str">
        <f t="shared" si="11"/>
        <v>08-2021</v>
      </c>
      <c r="Z145">
        <f>_xlfn.XLOOKUP(Y145,AN:AN,AP:AP,"")</f>
        <v>0</v>
      </c>
      <c r="AA145">
        <f>_xlfn.XLOOKUP(Y145,AN:AN,AQ:AQ,"")</f>
        <v>0</v>
      </c>
      <c r="AB145">
        <f>_xlfn.XLOOKUP(Y145,AN:AN,AR:AR,"")</f>
        <v>0</v>
      </c>
      <c r="AC145">
        <f>_xlfn.XLOOKUP(Y145,AN:AN,AS:AS,"")</f>
        <v>0</v>
      </c>
      <c r="AE145">
        <v>0</v>
      </c>
      <c r="AF145">
        <v>0</v>
      </c>
      <c r="AG145">
        <v>0</v>
      </c>
      <c r="AH145">
        <v>0</v>
      </c>
    </row>
    <row r="146" spans="1:34">
      <c r="A146" t="str">
        <f t="shared" si="10"/>
        <v>08-2021</v>
      </c>
      <c r="B146" s="93">
        <v>44412</v>
      </c>
      <c r="C146" s="90">
        <v>49900</v>
      </c>
      <c r="D146" s="90">
        <v>47700</v>
      </c>
      <c r="E146" s="90">
        <v>47600</v>
      </c>
      <c r="F146" s="90">
        <v>45500</v>
      </c>
      <c r="G146" s="90">
        <v>47800</v>
      </c>
      <c r="H146" s="91" t="s">
        <v>25</v>
      </c>
      <c r="I146" s="90">
        <v>47500</v>
      </c>
      <c r="J146" s="91" t="s">
        <v>25</v>
      </c>
      <c r="K146" s="90">
        <v>48500</v>
      </c>
      <c r="L146" s="91" t="s">
        <v>25</v>
      </c>
      <c r="M146" s="90">
        <v>50400</v>
      </c>
      <c r="N146" s="90">
        <v>49600</v>
      </c>
      <c r="O146" s="90">
        <v>47200</v>
      </c>
      <c r="P146" s="91" t="s">
        <v>25</v>
      </c>
      <c r="Q146" s="90">
        <v>45100</v>
      </c>
      <c r="R146" s="90">
        <v>45500</v>
      </c>
      <c r="S146" s="90">
        <v>45750</v>
      </c>
      <c r="T146" s="91" t="s">
        <v>25</v>
      </c>
      <c r="U146" s="91" t="s">
        <v>25</v>
      </c>
      <c r="V146" s="91" t="s">
        <v>25</v>
      </c>
      <c r="W146" s="90">
        <v>47600</v>
      </c>
      <c r="X146" s="91" t="s">
        <v>25</v>
      </c>
      <c r="Y146" t="str">
        <f t="shared" si="11"/>
        <v>08-2021</v>
      </c>
      <c r="Z146">
        <f>_xlfn.XLOOKUP(Y146,AN:AN,AP:AP,"")</f>
        <v>0</v>
      </c>
      <c r="AA146">
        <f>_xlfn.XLOOKUP(Y146,AN:AN,AQ:AQ,"")</f>
        <v>0</v>
      </c>
      <c r="AB146">
        <f>_xlfn.XLOOKUP(Y146,AN:AN,AR:AR,"")</f>
        <v>0</v>
      </c>
      <c r="AC146">
        <f>_xlfn.XLOOKUP(Y146,AN:AN,AS:AS,"")</f>
        <v>0</v>
      </c>
      <c r="AE146">
        <v>0</v>
      </c>
      <c r="AF146">
        <v>0</v>
      </c>
      <c r="AG146">
        <v>0</v>
      </c>
      <c r="AH146">
        <v>0</v>
      </c>
    </row>
    <row r="147" spans="1:34">
      <c r="A147" t="str">
        <f t="shared" si="10"/>
        <v>08-2021</v>
      </c>
      <c r="B147" s="93">
        <v>44413</v>
      </c>
      <c r="C147" s="90">
        <v>49800</v>
      </c>
      <c r="D147" s="90">
        <v>47500</v>
      </c>
      <c r="E147" s="90">
        <v>47600</v>
      </c>
      <c r="F147" s="90">
        <v>45500</v>
      </c>
      <c r="G147" s="90">
        <v>47900</v>
      </c>
      <c r="H147" s="91" t="s">
        <v>25</v>
      </c>
      <c r="I147" s="90">
        <v>47300</v>
      </c>
      <c r="J147" s="91" t="s">
        <v>25</v>
      </c>
      <c r="K147" s="90">
        <v>48500</v>
      </c>
      <c r="L147" s="91" t="s">
        <v>25</v>
      </c>
      <c r="M147" s="90">
        <v>50400</v>
      </c>
      <c r="N147" s="90">
        <v>49600</v>
      </c>
      <c r="O147" s="90">
        <v>47200</v>
      </c>
      <c r="P147" s="91" t="s">
        <v>25</v>
      </c>
      <c r="Q147" s="90">
        <v>45000</v>
      </c>
      <c r="R147" s="90">
        <v>45400</v>
      </c>
      <c r="S147" s="90">
        <v>45600</v>
      </c>
      <c r="T147" s="91" t="s">
        <v>25</v>
      </c>
      <c r="U147" s="91" t="s">
        <v>25</v>
      </c>
      <c r="V147" s="91" t="s">
        <v>25</v>
      </c>
      <c r="W147" s="90">
        <v>47700</v>
      </c>
      <c r="X147" s="91" t="s">
        <v>25</v>
      </c>
      <c r="Y147" t="str">
        <f t="shared" si="11"/>
        <v>08-2021</v>
      </c>
      <c r="Z147">
        <f>_xlfn.XLOOKUP(Y147,AN:AN,AP:AP,"")</f>
        <v>0</v>
      </c>
      <c r="AA147">
        <f>_xlfn.XLOOKUP(Y147,AN:AN,AQ:AQ,"")</f>
        <v>0</v>
      </c>
      <c r="AB147">
        <f>_xlfn.XLOOKUP(Y147,AN:AN,AR:AR,"")</f>
        <v>0</v>
      </c>
      <c r="AC147">
        <f>_xlfn.XLOOKUP(Y147,AN:AN,AS:AS,"")</f>
        <v>0</v>
      </c>
      <c r="AE147">
        <v>0</v>
      </c>
      <c r="AF147">
        <v>0</v>
      </c>
      <c r="AG147">
        <v>0</v>
      </c>
      <c r="AH147">
        <v>0</v>
      </c>
    </row>
    <row r="148" spans="1:34">
      <c r="A148" t="str">
        <f t="shared" si="10"/>
        <v>08-2021</v>
      </c>
      <c r="B148" s="93">
        <v>44414</v>
      </c>
      <c r="C148" s="90">
        <v>49700</v>
      </c>
      <c r="D148" s="90">
        <v>47500</v>
      </c>
      <c r="E148" s="90">
        <v>47300</v>
      </c>
      <c r="F148" s="90">
        <v>45300</v>
      </c>
      <c r="G148" s="90">
        <v>47900</v>
      </c>
      <c r="H148" s="91" t="s">
        <v>25</v>
      </c>
      <c r="I148" s="90">
        <v>47000</v>
      </c>
      <c r="J148" s="91" t="s">
        <v>25</v>
      </c>
      <c r="K148" s="90">
        <v>48500</v>
      </c>
      <c r="L148" s="91" t="s">
        <v>25</v>
      </c>
      <c r="M148" s="90">
        <v>49900</v>
      </c>
      <c r="N148" s="90">
        <v>49600</v>
      </c>
      <c r="O148" s="90">
        <v>46900</v>
      </c>
      <c r="P148" s="91" t="s">
        <v>25</v>
      </c>
      <c r="Q148" s="90">
        <v>44900</v>
      </c>
      <c r="R148" s="90">
        <v>45100</v>
      </c>
      <c r="S148" s="90">
        <v>45300</v>
      </c>
      <c r="T148" s="91" t="s">
        <v>25</v>
      </c>
      <c r="U148" s="91" t="s">
        <v>25</v>
      </c>
      <c r="V148" s="91" t="s">
        <v>25</v>
      </c>
      <c r="W148" s="90">
        <v>47700</v>
      </c>
      <c r="X148" s="91" t="s">
        <v>25</v>
      </c>
      <c r="Y148" t="str">
        <f t="shared" si="11"/>
        <v>08-2021</v>
      </c>
      <c r="Z148">
        <f>_xlfn.XLOOKUP(Y148,AN:AN,AP:AP,"")</f>
        <v>0</v>
      </c>
      <c r="AA148">
        <f>_xlfn.XLOOKUP(Y148,AN:AN,AQ:AQ,"")</f>
        <v>0</v>
      </c>
      <c r="AB148">
        <f>_xlfn.XLOOKUP(Y148,AN:AN,AR:AR,"")</f>
        <v>0</v>
      </c>
      <c r="AC148">
        <f>_xlfn.XLOOKUP(Y148,AN:AN,AS:AS,"")</f>
        <v>0</v>
      </c>
      <c r="AE148">
        <v>0</v>
      </c>
      <c r="AF148">
        <v>0</v>
      </c>
      <c r="AG148">
        <v>0</v>
      </c>
      <c r="AH148">
        <v>0</v>
      </c>
    </row>
    <row r="149" spans="1:34">
      <c r="A149" t="str">
        <f t="shared" si="10"/>
        <v>08-2021</v>
      </c>
      <c r="B149" s="93">
        <v>44415</v>
      </c>
      <c r="C149" s="90">
        <v>49600</v>
      </c>
      <c r="D149" s="90">
        <v>47300</v>
      </c>
      <c r="E149" s="90">
        <v>47300</v>
      </c>
      <c r="F149" s="90">
        <v>45000</v>
      </c>
      <c r="G149" s="90">
        <v>47800</v>
      </c>
      <c r="H149" s="91" t="s">
        <v>25</v>
      </c>
      <c r="I149" s="90">
        <v>47000</v>
      </c>
      <c r="J149" s="91" t="s">
        <v>25</v>
      </c>
      <c r="K149" s="90">
        <v>48500</v>
      </c>
      <c r="L149" s="91" t="s">
        <v>25</v>
      </c>
      <c r="M149" s="90">
        <v>49600</v>
      </c>
      <c r="N149" s="90">
        <v>49600</v>
      </c>
      <c r="O149" s="90">
        <v>46700</v>
      </c>
      <c r="P149" s="91" t="s">
        <v>25</v>
      </c>
      <c r="Q149" s="90">
        <v>44800</v>
      </c>
      <c r="R149" s="90">
        <v>44900</v>
      </c>
      <c r="S149" s="90">
        <v>45300</v>
      </c>
      <c r="T149" s="91" t="s">
        <v>25</v>
      </c>
      <c r="U149" s="91" t="s">
        <v>25</v>
      </c>
      <c r="V149" s="91" t="s">
        <v>25</v>
      </c>
      <c r="W149" s="90">
        <v>47800</v>
      </c>
      <c r="X149" s="91" t="s">
        <v>25</v>
      </c>
      <c r="Y149" t="str">
        <f t="shared" si="11"/>
        <v>08-2021</v>
      </c>
      <c r="Z149">
        <f>_xlfn.XLOOKUP(Y149,AN:AN,AP:AP,"")</f>
        <v>0</v>
      </c>
      <c r="AA149">
        <f>_xlfn.XLOOKUP(Y149,AN:AN,AQ:AQ,"")</f>
        <v>0</v>
      </c>
      <c r="AB149">
        <f>_xlfn.XLOOKUP(Y149,AN:AN,AR:AR,"")</f>
        <v>0</v>
      </c>
      <c r="AC149">
        <f>_xlfn.XLOOKUP(Y149,AN:AN,AS:AS,"")</f>
        <v>0</v>
      </c>
      <c r="AE149">
        <v>0</v>
      </c>
      <c r="AF149">
        <v>0</v>
      </c>
      <c r="AG149">
        <v>0</v>
      </c>
      <c r="AH149">
        <v>0</v>
      </c>
    </row>
    <row r="150" spans="1:34">
      <c r="A150" t="str">
        <f t="shared" ref="A150:A213" si="12">TEXT(B150,"MM-YYYY")</f>
        <v>08-2021</v>
      </c>
      <c r="B150" s="93">
        <v>44416</v>
      </c>
      <c r="C150" s="90" t="s">
        <v>24</v>
      </c>
      <c r="D150" s="90" t="s">
        <v>24</v>
      </c>
      <c r="E150" s="90" t="s">
        <v>24</v>
      </c>
      <c r="F150" s="90" t="s">
        <v>24</v>
      </c>
      <c r="G150" s="90" t="s">
        <v>24</v>
      </c>
      <c r="H150" s="90" t="s">
        <v>24</v>
      </c>
      <c r="I150" s="90" t="s">
        <v>24</v>
      </c>
      <c r="J150" s="90" t="s">
        <v>24</v>
      </c>
      <c r="K150" s="90" t="s">
        <v>24</v>
      </c>
      <c r="L150" s="90" t="s">
        <v>24</v>
      </c>
      <c r="M150" s="90" t="s">
        <v>24</v>
      </c>
      <c r="N150" s="90" t="s">
        <v>24</v>
      </c>
      <c r="O150" s="90" t="s">
        <v>24</v>
      </c>
      <c r="P150" s="90" t="s">
        <v>24</v>
      </c>
      <c r="Q150" s="90" t="s">
        <v>24</v>
      </c>
      <c r="R150" s="90" t="s">
        <v>24</v>
      </c>
      <c r="S150" s="90" t="s">
        <v>24</v>
      </c>
      <c r="T150" s="90" t="s">
        <v>24</v>
      </c>
      <c r="U150" s="90" t="s">
        <v>24</v>
      </c>
      <c r="V150" s="90" t="s">
        <v>24</v>
      </c>
      <c r="W150" s="90" t="s">
        <v>24</v>
      </c>
      <c r="X150" s="90" t="s">
        <v>24</v>
      </c>
      <c r="Y150" t="str">
        <f t="shared" ref="Y150:Y213" si="13">TEXT(B150,"MM-YYYY")</f>
        <v>08-2021</v>
      </c>
      <c r="Z150">
        <f>_xlfn.XLOOKUP(Y150,AN:AN,AP:AP,"")</f>
        <v>0</v>
      </c>
      <c r="AA150">
        <f>_xlfn.XLOOKUP(Y150,AN:AN,AQ:AQ,"")</f>
        <v>0</v>
      </c>
      <c r="AB150">
        <f>_xlfn.XLOOKUP(Y150,AN:AN,AR:AR,"")</f>
        <v>0</v>
      </c>
      <c r="AC150">
        <f>_xlfn.XLOOKUP(Y150,AN:AN,AS:AS,"")</f>
        <v>0</v>
      </c>
      <c r="AE150">
        <v>0</v>
      </c>
      <c r="AF150">
        <v>0</v>
      </c>
      <c r="AG150">
        <v>0</v>
      </c>
      <c r="AH150">
        <v>0</v>
      </c>
    </row>
    <row r="151" spans="1:34">
      <c r="A151" t="str">
        <f t="shared" si="12"/>
        <v>08-2021</v>
      </c>
      <c r="B151" s="93">
        <v>44417</v>
      </c>
      <c r="C151" s="90">
        <v>49600</v>
      </c>
      <c r="D151" s="90">
        <v>47000</v>
      </c>
      <c r="E151" s="90">
        <v>47300</v>
      </c>
      <c r="F151" s="90">
        <v>45000</v>
      </c>
      <c r="G151" s="90">
        <v>47800</v>
      </c>
      <c r="H151" s="91" t="s">
        <v>25</v>
      </c>
      <c r="I151" s="90">
        <v>47300</v>
      </c>
      <c r="J151" s="91" t="s">
        <v>25</v>
      </c>
      <c r="K151" s="90">
        <v>48100</v>
      </c>
      <c r="L151" s="91" t="s">
        <v>25</v>
      </c>
      <c r="M151" s="90">
        <v>49400</v>
      </c>
      <c r="N151" s="90">
        <v>49200</v>
      </c>
      <c r="O151" s="90">
        <v>46400</v>
      </c>
      <c r="P151" s="91" t="s">
        <v>25</v>
      </c>
      <c r="Q151" s="90">
        <v>44800</v>
      </c>
      <c r="R151" s="90">
        <v>44700</v>
      </c>
      <c r="S151" s="90">
        <v>44900</v>
      </c>
      <c r="T151" s="91" t="s">
        <v>25</v>
      </c>
      <c r="U151" s="91" t="s">
        <v>25</v>
      </c>
      <c r="V151" s="91" t="s">
        <v>25</v>
      </c>
      <c r="W151" s="90">
        <v>47700</v>
      </c>
      <c r="X151" s="91" t="s">
        <v>25</v>
      </c>
      <c r="Y151" t="str">
        <f t="shared" si="13"/>
        <v>08-2021</v>
      </c>
      <c r="Z151">
        <f>_xlfn.XLOOKUP(Y151,AN:AN,AP:AP,"")</f>
        <v>0</v>
      </c>
      <c r="AA151">
        <f>_xlfn.XLOOKUP(Y151,AN:AN,AQ:AQ,"")</f>
        <v>0</v>
      </c>
      <c r="AB151">
        <f>_xlfn.XLOOKUP(Y151,AN:AN,AR:AR,"")</f>
        <v>0</v>
      </c>
      <c r="AC151">
        <f>_xlfn.XLOOKUP(Y151,AN:AN,AS:AS,"")</f>
        <v>0</v>
      </c>
      <c r="AE151">
        <v>0</v>
      </c>
      <c r="AF151">
        <v>0</v>
      </c>
      <c r="AG151">
        <v>0</v>
      </c>
      <c r="AH151">
        <v>0</v>
      </c>
    </row>
    <row r="152" spans="1:34">
      <c r="A152" t="str">
        <f t="shared" si="12"/>
        <v>08-2021</v>
      </c>
      <c r="B152" s="93">
        <v>44418</v>
      </c>
      <c r="C152" s="90">
        <v>49400</v>
      </c>
      <c r="D152" s="90">
        <v>47000</v>
      </c>
      <c r="E152" s="90">
        <v>47500</v>
      </c>
      <c r="F152" s="90">
        <v>44800</v>
      </c>
      <c r="G152" s="90">
        <v>47800</v>
      </c>
      <c r="H152" s="91" t="s">
        <v>25</v>
      </c>
      <c r="I152" s="90">
        <v>46500</v>
      </c>
      <c r="J152" s="91" t="s">
        <v>25</v>
      </c>
      <c r="K152" s="90">
        <v>48300</v>
      </c>
      <c r="L152" s="91" t="s">
        <v>25</v>
      </c>
      <c r="M152" s="90">
        <v>49300</v>
      </c>
      <c r="N152" s="90">
        <v>49400</v>
      </c>
      <c r="O152" s="90">
        <v>46300</v>
      </c>
      <c r="P152" s="91" t="s">
        <v>25</v>
      </c>
      <c r="Q152" s="90">
        <v>44650</v>
      </c>
      <c r="R152" s="90">
        <v>44600</v>
      </c>
      <c r="S152" s="90">
        <v>44900</v>
      </c>
      <c r="T152" s="91" t="s">
        <v>25</v>
      </c>
      <c r="U152" s="91" t="s">
        <v>25</v>
      </c>
      <c r="V152" s="91" t="s">
        <v>25</v>
      </c>
      <c r="W152" s="90">
        <v>47500</v>
      </c>
      <c r="X152" s="91" t="s">
        <v>25</v>
      </c>
      <c r="Y152" t="str">
        <f t="shared" si="13"/>
        <v>08-2021</v>
      </c>
      <c r="Z152">
        <f>_xlfn.XLOOKUP(Y152,AN:AN,AP:AP,"")</f>
        <v>0</v>
      </c>
      <c r="AA152">
        <f>_xlfn.XLOOKUP(Y152,AN:AN,AQ:AQ,"")</f>
        <v>0</v>
      </c>
      <c r="AB152">
        <f>_xlfn.XLOOKUP(Y152,AN:AN,AR:AR,"")</f>
        <v>0</v>
      </c>
      <c r="AC152">
        <f>_xlfn.XLOOKUP(Y152,AN:AN,AS:AS,"")</f>
        <v>0</v>
      </c>
      <c r="AE152">
        <v>0</v>
      </c>
      <c r="AF152">
        <v>0</v>
      </c>
      <c r="AG152">
        <v>0</v>
      </c>
      <c r="AH152">
        <v>0</v>
      </c>
    </row>
    <row r="153" spans="1:34">
      <c r="A153" t="str">
        <f t="shared" si="12"/>
        <v>08-2021</v>
      </c>
      <c r="B153" s="93">
        <v>44419</v>
      </c>
      <c r="C153" s="90">
        <v>49700</v>
      </c>
      <c r="D153" s="90">
        <v>47000</v>
      </c>
      <c r="E153" s="90">
        <v>47800</v>
      </c>
      <c r="F153" s="90">
        <v>45000</v>
      </c>
      <c r="G153" s="90">
        <v>47700</v>
      </c>
      <c r="H153" s="91" t="s">
        <v>25</v>
      </c>
      <c r="I153" s="90">
        <v>46800</v>
      </c>
      <c r="J153" s="91" t="s">
        <v>25</v>
      </c>
      <c r="K153" s="90">
        <v>48600</v>
      </c>
      <c r="L153" s="91" t="s">
        <v>25</v>
      </c>
      <c r="M153" s="90">
        <v>49700</v>
      </c>
      <c r="N153" s="90">
        <v>49600</v>
      </c>
      <c r="O153" s="90">
        <v>46650</v>
      </c>
      <c r="P153" s="91" t="s">
        <v>25</v>
      </c>
      <c r="Q153" s="90">
        <v>45250</v>
      </c>
      <c r="R153" s="90">
        <v>45200</v>
      </c>
      <c r="S153" s="90">
        <v>45300</v>
      </c>
      <c r="T153" s="91" t="s">
        <v>25</v>
      </c>
      <c r="U153" s="91" t="s">
        <v>25</v>
      </c>
      <c r="V153" s="91" t="s">
        <v>25</v>
      </c>
      <c r="W153" s="90">
        <v>47500</v>
      </c>
      <c r="X153" s="91" t="s">
        <v>25</v>
      </c>
      <c r="Y153" t="str">
        <f t="shared" si="13"/>
        <v>08-2021</v>
      </c>
      <c r="Z153">
        <f>_xlfn.XLOOKUP(Y153,AN:AN,AP:AP,"")</f>
        <v>0</v>
      </c>
      <c r="AA153">
        <f>_xlfn.XLOOKUP(Y153,AN:AN,AQ:AQ,"")</f>
        <v>0</v>
      </c>
      <c r="AB153">
        <f>_xlfn.XLOOKUP(Y153,AN:AN,AR:AR,"")</f>
        <v>0</v>
      </c>
      <c r="AC153">
        <f>_xlfn.XLOOKUP(Y153,AN:AN,AS:AS,"")</f>
        <v>0</v>
      </c>
      <c r="AE153">
        <v>0</v>
      </c>
      <c r="AF153">
        <v>0</v>
      </c>
      <c r="AG153">
        <v>0</v>
      </c>
      <c r="AH153">
        <v>0</v>
      </c>
    </row>
    <row r="154" spans="1:34">
      <c r="A154" t="str">
        <f t="shared" si="12"/>
        <v>08-2021</v>
      </c>
      <c r="B154" s="93">
        <v>44420</v>
      </c>
      <c r="C154" s="90">
        <v>49900</v>
      </c>
      <c r="D154" s="90">
        <v>47000</v>
      </c>
      <c r="E154" s="90">
        <v>48000</v>
      </c>
      <c r="F154" s="90">
        <v>45300</v>
      </c>
      <c r="G154" s="90">
        <v>47700</v>
      </c>
      <c r="H154" s="91" t="s">
        <v>25</v>
      </c>
      <c r="I154" s="90">
        <v>47000</v>
      </c>
      <c r="J154" s="91" t="s">
        <v>25</v>
      </c>
      <c r="K154" s="90">
        <v>48600</v>
      </c>
      <c r="L154" s="91" t="s">
        <v>25</v>
      </c>
      <c r="M154" s="90">
        <v>49900</v>
      </c>
      <c r="N154" s="90">
        <v>49600</v>
      </c>
      <c r="O154" s="90">
        <v>46700</v>
      </c>
      <c r="P154" s="91" t="s">
        <v>25</v>
      </c>
      <c r="Q154" s="90">
        <v>45600</v>
      </c>
      <c r="R154" s="90">
        <v>45400</v>
      </c>
      <c r="S154" s="90">
        <v>45750</v>
      </c>
      <c r="T154" s="91" t="s">
        <v>25</v>
      </c>
      <c r="U154" s="91" t="s">
        <v>25</v>
      </c>
      <c r="V154" s="91" t="s">
        <v>25</v>
      </c>
      <c r="W154" s="90">
        <v>47500</v>
      </c>
      <c r="X154" s="91" t="s">
        <v>25</v>
      </c>
      <c r="Y154" t="str">
        <f t="shared" si="13"/>
        <v>08-2021</v>
      </c>
      <c r="Z154">
        <f>_xlfn.XLOOKUP(Y154,AN:AN,AP:AP,"")</f>
        <v>0</v>
      </c>
      <c r="AA154">
        <f>_xlfn.XLOOKUP(Y154,AN:AN,AQ:AQ,"")</f>
        <v>0</v>
      </c>
      <c r="AB154">
        <f>_xlfn.XLOOKUP(Y154,AN:AN,AR:AR,"")</f>
        <v>0</v>
      </c>
      <c r="AC154">
        <f>_xlfn.XLOOKUP(Y154,AN:AN,AS:AS,"")</f>
        <v>0</v>
      </c>
      <c r="AE154">
        <v>0</v>
      </c>
      <c r="AF154">
        <v>0</v>
      </c>
      <c r="AG154">
        <v>0</v>
      </c>
      <c r="AH154">
        <v>0</v>
      </c>
    </row>
    <row r="155" spans="1:34">
      <c r="A155" t="str">
        <f t="shared" si="12"/>
        <v>08-2021</v>
      </c>
      <c r="B155" s="93">
        <v>44421</v>
      </c>
      <c r="C155" s="90">
        <v>49900</v>
      </c>
      <c r="D155" s="90">
        <v>47200</v>
      </c>
      <c r="E155" s="90">
        <v>48200</v>
      </c>
      <c r="F155" s="90">
        <v>45300</v>
      </c>
      <c r="G155" s="90">
        <v>47700</v>
      </c>
      <c r="H155" s="91" t="s">
        <v>25</v>
      </c>
      <c r="I155" s="90">
        <v>47000</v>
      </c>
      <c r="J155" s="91" t="s">
        <v>25</v>
      </c>
      <c r="K155" s="90">
        <v>48600</v>
      </c>
      <c r="L155" s="91" t="s">
        <v>25</v>
      </c>
      <c r="M155" s="90">
        <v>50000</v>
      </c>
      <c r="N155" s="90">
        <v>49600</v>
      </c>
      <c r="O155" s="90">
        <v>46700</v>
      </c>
      <c r="P155" s="91" t="s">
        <v>25</v>
      </c>
      <c r="Q155" s="90">
        <v>45350</v>
      </c>
      <c r="R155" s="90">
        <v>45600</v>
      </c>
      <c r="S155" s="90">
        <v>45750</v>
      </c>
      <c r="T155" s="91" t="s">
        <v>25</v>
      </c>
      <c r="U155" s="91" t="s">
        <v>25</v>
      </c>
      <c r="V155" s="91" t="s">
        <v>25</v>
      </c>
      <c r="W155" s="90">
        <v>47500</v>
      </c>
      <c r="X155" s="91" t="s">
        <v>25</v>
      </c>
      <c r="Y155" t="str">
        <f t="shared" si="13"/>
        <v>08-2021</v>
      </c>
      <c r="Z155">
        <f>_xlfn.XLOOKUP(Y155,AN:AN,AP:AP,"")</f>
        <v>0</v>
      </c>
      <c r="AA155">
        <f>_xlfn.XLOOKUP(Y155,AN:AN,AQ:AQ,"")</f>
        <v>0</v>
      </c>
      <c r="AB155">
        <f>_xlfn.XLOOKUP(Y155,AN:AN,AR:AR,"")</f>
        <v>0</v>
      </c>
      <c r="AC155">
        <f>_xlfn.XLOOKUP(Y155,AN:AN,AS:AS,"")</f>
        <v>0</v>
      </c>
      <c r="AE155">
        <v>0</v>
      </c>
      <c r="AF155">
        <v>0</v>
      </c>
      <c r="AG155">
        <v>0</v>
      </c>
      <c r="AH155">
        <v>0</v>
      </c>
    </row>
    <row r="156" spans="1:34">
      <c r="A156" t="str">
        <f t="shared" si="12"/>
        <v>08-2021</v>
      </c>
      <c r="B156" s="93">
        <v>44422</v>
      </c>
      <c r="C156" s="90">
        <v>50100</v>
      </c>
      <c r="D156" s="90">
        <v>47200</v>
      </c>
      <c r="E156" s="90">
        <v>48200</v>
      </c>
      <c r="F156" s="90">
        <v>45500</v>
      </c>
      <c r="G156" s="90">
        <v>47700</v>
      </c>
      <c r="H156" s="91" t="s">
        <v>25</v>
      </c>
      <c r="I156" s="90">
        <v>47000</v>
      </c>
      <c r="J156" s="91" t="s">
        <v>25</v>
      </c>
      <c r="K156" s="90">
        <v>48600</v>
      </c>
      <c r="L156" s="91" t="s">
        <v>25</v>
      </c>
      <c r="M156" s="90">
        <v>50300</v>
      </c>
      <c r="N156" s="90">
        <v>49600</v>
      </c>
      <c r="O156" s="90">
        <v>47000</v>
      </c>
      <c r="P156" s="91" t="s">
        <v>25</v>
      </c>
      <c r="Q156" s="90">
        <v>45500</v>
      </c>
      <c r="R156" s="90">
        <v>45600</v>
      </c>
      <c r="S156" s="90">
        <v>45750</v>
      </c>
      <c r="T156" s="91" t="s">
        <v>25</v>
      </c>
      <c r="U156" s="91" t="s">
        <v>25</v>
      </c>
      <c r="V156" s="91" t="s">
        <v>25</v>
      </c>
      <c r="W156" s="90">
        <v>47500</v>
      </c>
      <c r="X156" s="91" t="s">
        <v>25</v>
      </c>
      <c r="Y156" t="str">
        <f t="shared" si="13"/>
        <v>08-2021</v>
      </c>
      <c r="Z156">
        <f>_xlfn.XLOOKUP(Y156,AN:AN,AP:AP,"")</f>
        <v>0</v>
      </c>
      <c r="AA156">
        <f>_xlfn.XLOOKUP(Y156,AN:AN,AQ:AQ,"")</f>
        <v>0</v>
      </c>
      <c r="AB156">
        <f>_xlfn.XLOOKUP(Y156,AN:AN,AR:AR,"")</f>
        <v>0</v>
      </c>
      <c r="AC156">
        <f>_xlfn.XLOOKUP(Y156,AN:AN,AS:AS,"")</f>
        <v>0</v>
      </c>
      <c r="AE156">
        <v>0</v>
      </c>
      <c r="AF156">
        <v>0</v>
      </c>
      <c r="AG156">
        <v>0</v>
      </c>
      <c r="AH156">
        <v>0</v>
      </c>
    </row>
    <row r="157" spans="1:34">
      <c r="A157" t="str">
        <f t="shared" si="12"/>
        <v>08-2021</v>
      </c>
      <c r="B157" s="93">
        <v>44423</v>
      </c>
      <c r="C157" s="90" t="s">
        <v>24</v>
      </c>
      <c r="D157" s="90" t="s">
        <v>24</v>
      </c>
      <c r="E157" s="90" t="s">
        <v>24</v>
      </c>
      <c r="F157" s="90" t="s">
        <v>24</v>
      </c>
      <c r="G157" s="90" t="s">
        <v>24</v>
      </c>
      <c r="H157" s="90" t="s">
        <v>24</v>
      </c>
      <c r="I157" s="90" t="s">
        <v>24</v>
      </c>
      <c r="J157" s="90" t="s">
        <v>24</v>
      </c>
      <c r="K157" s="90" t="s">
        <v>24</v>
      </c>
      <c r="L157" s="90" t="s">
        <v>24</v>
      </c>
      <c r="M157" s="90" t="s">
        <v>24</v>
      </c>
      <c r="N157" s="90" t="s">
        <v>24</v>
      </c>
      <c r="O157" s="90" t="s">
        <v>24</v>
      </c>
      <c r="P157" s="90" t="s">
        <v>24</v>
      </c>
      <c r="Q157" s="90" t="s">
        <v>24</v>
      </c>
      <c r="R157" s="90" t="s">
        <v>24</v>
      </c>
      <c r="S157" s="90" t="s">
        <v>24</v>
      </c>
      <c r="T157" s="90" t="s">
        <v>24</v>
      </c>
      <c r="U157" s="90" t="s">
        <v>24</v>
      </c>
      <c r="V157" s="90" t="s">
        <v>24</v>
      </c>
      <c r="W157" s="90" t="s">
        <v>24</v>
      </c>
      <c r="X157" s="90" t="s">
        <v>24</v>
      </c>
      <c r="Y157" t="str">
        <f t="shared" si="13"/>
        <v>08-2021</v>
      </c>
      <c r="Z157">
        <f>_xlfn.XLOOKUP(Y157,AN:AN,AP:AP,"")</f>
        <v>0</v>
      </c>
      <c r="AA157">
        <f>_xlfn.XLOOKUP(Y157,AN:AN,AQ:AQ,"")</f>
        <v>0</v>
      </c>
      <c r="AB157">
        <f>_xlfn.XLOOKUP(Y157,AN:AN,AR:AR,"")</f>
        <v>0</v>
      </c>
      <c r="AC157">
        <f>_xlfn.XLOOKUP(Y157,AN:AN,AS:AS,"")</f>
        <v>0</v>
      </c>
      <c r="AE157">
        <v>0</v>
      </c>
      <c r="AF157">
        <v>0</v>
      </c>
      <c r="AG157">
        <v>0</v>
      </c>
      <c r="AH157">
        <v>0</v>
      </c>
    </row>
    <row r="158" spans="1:34">
      <c r="A158" t="str">
        <f t="shared" si="12"/>
        <v>08-2021</v>
      </c>
      <c r="B158" s="93">
        <v>44424</v>
      </c>
      <c r="C158" s="90">
        <v>50200</v>
      </c>
      <c r="D158" s="90">
        <v>47300</v>
      </c>
      <c r="E158" s="90">
        <v>48400</v>
      </c>
      <c r="F158" s="90">
        <v>45700</v>
      </c>
      <c r="G158" s="90">
        <v>47700</v>
      </c>
      <c r="H158" s="91" t="s">
        <v>25</v>
      </c>
      <c r="I158" s="90">
        <v>47500</v>
      </c>
      <c r="J158" s="91" t="s">
        <v>25</v>
      </c>
      <c r="K158" s="90">
        <v>49200</v>
      </c>
      <c r="L158" s="91" t="s">
        <v>25</v>
      </c>
      <c r="M158" s="90">
        <v>50500</v>
      </c>
      <c r="N158" s="90">
        <v>50200</v>
      </c>
      <c r="O158" s="90">
        <v>47200</v>
      </c>
      <c r="P158" s="91" t="s">
        <v>25</v>
      </c>
      <c r="Q158" s="90">
        <v>45600</v>
      </c>
      <c r="R158" s="90">
        <v>45700</v>
      </c>
      <c r="S158" s="90">
        <v>45750</v>
      </c>
      <c r="T158" s="91" t="s">
        <v>25</v>
      </c>
      <c r="U158" s="91" t="s">
        <v>25</v>
      </c>
      <c r="V158" s="91" t="s">
        <v>25</v>
      </c>
      <c r="W158" s="90">
        <v>47300</v>
      </c>
      <c r="X158" s="91" t="s">
        <v>25</v>
      </c>
      <c r="Y158" t="str">
        <f t="shared" si="13"/>
        <v>08-2021</v>
      </c>
      <c r="Z158">
        <f>_xlfn.XLOOKUP(Y158,AN:AN,AP:AP,"")</f>
        <v>0</v>
      </c>
      <c r="AA158">
        <f>_xlfn.XLOOKUP(Y158,AN:AN,AQ:AQ,"")</f>
        <v>0</v>
      </c>
      <c r="AB158">
        <f>_xlfn.XLOOKUP(Y158,AN:AN,AR:AR,"")</f>
        <v>0</v>
      </c>
      <c r="AC158">
        <f>_xlfn.XLOOKUP(Y158,AN:AN,AS:AS,"")</f>
        <v>0</v>
      </c>
      <c r="AE158">
        <v>0</v>
      </c>
      <c r="AF158">
        <v>0</v>
      </c>
      <c r="AG158">
        <v>0</v>
      </c>
      <c r="AH158">
        <v>0</v>
      </c>
    </row>
    <row r="159" spans="1:34">
      <c r="A159" t="str">
        <f t="shared" si="12"/>
        <v>08-2021</v>
      </c>
      <c r="B159" s="93">
        <v>44425</v>
      </c>
      <c r="C159" s="90">
        <v>50200</v>
      </c>
      <c r="D159" s="90">
        <v>47500</v>
      </c>
      <c r="E159" s="90">
        <v>48400</v>
      </c>
      <c r="F159" s="90">
        <v>45800</v>
      </c>
      <c r="G159" s="90">
        <v>47700</v>
      </c>
      <c r="H159" s="91" t="s">
        <v>25</v>
      </c>
      <c r="I159" s="90">
        <v>47500</v>
      </c>
      <c r="J159" s="91" t="s">
        <v>25</v>
      </c>
      <c r="K159" s="90">
        <v>49200</v>
      </c>
      <c r="L159" s="91" t="s">
        <v>25</v>
      </c>
      <c r="M159" s="90">
        <v>50500</v>
      </c>
      <c r="N159" s="90">
        <v>50300</v>
      </c>
      <c r="O159" s="90">
        <v>47300</v>
      </c>
      <c r="P159" s="91" t="s">
        <v>25</v>
      </c>
      <c r="Q159" s="90">
        <v>45800</v>
      </c>
      <c r="R159" s="90">
        <v>45800</v>
      </c>
      <c r="S159" s="90">
        <v>45750</v>
      </c>
      <c r="T159" s="91" t="s">
        <v>25</v>
      </c>
      <c r="U159" s="91" t="s">
        <v>25</v>
      </c>
      <c r="V159" s="91" t="s">
        <v>25</v>
      </c>
      <c r="W159" s="90">
        <v>47200</v>
      </c>
      <c r="X159" s="91" t="s">
        <v>25</v>
      </c>
      <c r="Y159" t="str">
        <f t="shared" si="13"/>
        <v>08-2021</v>
      </c>
      <c r="Z159">
        <f>_xlfn.XLOOKUP(Y159,AN:AN,AP:AP,"")</f>
        <v>0</v>
      </c>
      <c r="AA159">
        <f>_xlfn.XLOOKUP(Y159,AN:AN,AQ:AQ,"")</f>
        <v>0</v>
      </c>
      <c r="AB159">
        <f>_xlfn.XLOOKUP(Y159,AN:AN,AR:AR,"")</f>
        <v>0</v>
      </c>
      <c r="AC159">
        <f>_xlfn.XLOOKUP(Y159,AN:AN,AS:AS,"")</f>
        <v>0</v>
      </c>
      <c r="AE159">
        <v>0</v>
      </c>
      <c r="AF159">
        <v>0</v>
      </c>
      <c r="AG159">
        <v>0</v>
      </c>
      <c r="AH159">
        <v>0</v>
      </c>
    </row>
    <row r="160" spans="1:34">
      <c r="A160" t="str">
        <f t="shared" si="12"/>
        <v>08-2021</v>
      </c>
      <c r="B160" s="93">
        <v>44426</v>
      </c>
      <c r="C160" s="90">
        <v>50100</v>
      </c>
      <c r="D160" s="90">
        <v>47500</v>
      </c>
      <c r="E160" s="90">
        <v>48100</v>
      </c>
      <c r="F160" s="90">
        <v>45500</v>
      </c>
      <c r="G160" s="90">
        <v>47700</v>
      </c>
      <c r="H160" s="91" t="s">
        <v>25</v>
      </c>
      <c r="I160" s="90">
        <v>47300</v>
      </c>
      <c r="J160" s="91" t="s">
        <v>25</v>
      </c>
      <c r="K160" s="90">
        <v>49100</v>
      </c>
      <c r="L160" s="91" t="s">
        <v>25</v>
      </c>
      <c r="M160" s="90">
        <v>50300</v>
      </c>
      <c r="N160" s="90">
        <v>50300</v>
      </c>
      <c r="O160" s="90">
        <v>47100</v>
      </c>
      <c r="P160" s="91" t="s">
        <v>25</v>
      </c>
      <c r="Q160" s="90">
        <v>45800</v>
      </c>
      <c r="R160" s="90">
        <v>45700</v>
      </c>
      <c r="S160" s="90">
        <v>45750</v>
      </c>
      <c r="T160" s="91" t="s">
        <v>25</v>
      </c>
      <c r="U160" s="91" t="s">
        <v>25</v>
      </c>
      <c r="V160" s="91" t="s">
        <v>25</v>
      </c>
      <c r="W160" s="90">
        <v>47200</v>
      </c>
      <c r="X160" s="91" t="s">
        <v>25</v>
      </c>
      <c r="Y160" t="str">
        <f t="shared" si="13"/>
        <v>08-2021</v>
      </c>
      <c r="Z160">
        <f>_xlfn.XLOOKUP(Y160,AN:AN,AP:AP,"")</f>
        <v>0</v>
      </c>
      <c r="AA160">
        <f>_xlfn.XLOOKUP(Y160,AN:AN,AQ:AQ,"")</f>
        <v>0</v>
      </c>
      <c r="AB160">
        <f>_xlfn.XLOOKUP(Y160,AN:AN,AR:AR,"")</f>
        <v>0</v>
      </c>
      <c r="AC160">
        <f>_xlfn.XLOOKUP(Y160,AN:AN,AS:AS,"")</f>
        <v>0</v>
      </c>
      <c r="AE160">
        <v>0</v>
      </c>
      <c r="AF160">
        <v>0</v>
      </c>
      <c r="AG160">
        <v>0</v>
      </c>
      <c r="AH160">
        <v>0</v>
      </c>
    </row>
    <row r="161" spans="1:34">
      <c r="A161" t="str">
        <f t="shared" si="12"/>
        <v>08-2021</v>
      </c>
      <c r="B161" s="93">
        <v>44427</v>
      </c>
      <c r="C161" s="90">
        <v>50100</v>
      </c>
      <c r="D161" s="90">
        <v>47500</v>
      </c>
      <c r="E161" s="90">
        <v>48100</v>
      </c>
      <c r="F161" s="90">
        <v>45300</v>
      </c>
      <c r="G161" s="90">
        <v>47700</v>
      </c>
      <c r="H161" s="91" t="s">
        <v>25</v>
      </c>
      <c r="I161" s="90">
        <v>47000</v>
      </c>
      <c r="J161" s="91" t="s">
        <v>25</v>
      </c>
      <c r="K161" s="90">
        <v>49100</v>
      </c>
      <c r="L161" s="91" t="s">
        <v>25</v>
      </c>
      <c r="M161" s="90">
        <v>50200</v>
      </c>
      <c r="N161" s="90">
        <v>50300</v>
      </c>
      <c r="O161" s="90">
        <v>47250</v>
      </c>
      <c r="P161" s="91" t="s">
        <v>25</v>
      </c>
      <c r="Q161" s="90">
        <v>45600</v>
      </c>
      <c r="R161" s="90">
        <v>45700</v>
      </c>
      <c r="S161" s="90">
        <v>45750</v>
      </c>
      <c r="T161" s="91" t="s">
        <v>25</v>
      </c>
      <c r="U161" s="91" t="s">
        <v>25</v>
      </c>
      <c r="V161" s="91" t="s">
        <v>25</v>
      </c>
      <c r="W161" s="90">
        <v>47200</v>
      </c>
      <c r="X161" s="91" t="s">
        <v>25</v>
      </c>
      <c r="Y161" t="str">
        <f t="shared" si="13"/>
        <v>08-2021</v>
      </c>
      <c r="Z161">
        <f>_xlfn.XLOOKUP(Y161,AN:AN,AP:AP,"")</f>
        <v>0</v>
      </c>
      <c r="AA161">
        <f>_xlfn.XLOOKUP(Y161,AN:AN,AQ:AQ,"")</f>
        <v>0</v>
      </c>
      <c r="AB161">
        <f>_xlfn.XLOOKUP(Y161,AN:AN,AR:AR,"")</f>
        <v>0</v>
      </c>
      <c r="AC161">
        <f>_xlfn.XLOOKUP(Y161,AN:AN,AS:AS,"")</f>
        <v>0</v>
      </c>
      <c r="AE161">
        <v>0</v>
      </c>
      <c r="AF161">
        <v>0</v>
      </c>
      <c r="AG161">
        <v>0</v>
      </c>
      <c r="AH161">
        <v>0</v>
      </c>
    </row>
    <row r="162" spans="1:34">
      <c r="A162" t="str">
        <f t="shared" si="12"/>
        <v>08-2021</v>
      </c>
      <c r="B162" s="93">
        <v>44428</v>
      </c>
      <c r="C162" s="90">
        <v>49900</v>
      </c>
      <c r="D162" s="90">
        <v>47500</v>
      </c>
      <c r="E162" s="90">
        <v>48100</v>
      </c>
      <c r="F162" s="90">
        <v>45200</v>
      </c>
      <c r="G162" s="90">
        <v>47600</v>
      </c>
      <c r="H162" s="91" t="s">
        <v>25</v>
      </c>
      <c r="I162" s="90">
        <v>47000</v>
      </c>
      <c r="J162" s="91" t="s">
        <v>25</v>
      </c>
      <c r="K162" s="90">
        <v>49100</v>
      </c>
      <c r="L162" s="91" t="s">
        <v>25</v>
      </c>
      <c r="M162" s="90">
        <v>50100</v>
      </c>
      <c r="N162" s="90">
        <v>50000</v>
      </c>
      <c r="O162" s="90">
        <v>47200</v>
      </c>
      <c r="P162" s="91" t="s">
        <v>25</v>
      </c>
      <c r="Q162" s="90">
        <v>45550</v>
      </c>
      <c r="R162" s="90">
        <v>45600</v>
      </c>
      <c r="S162" s="90">
        <v>45700</v>
      </c>
      <c r="T162" s="90">
        <v>48700</v>
      </c>
      <c r="U162" s="90">
        <v>48200</v>
      </c>
      <c r="V162" s="90">
        <v>47000</v>
      </c>
      <c r="W162" s="90">
        <v>47200</v>
      </c>
      <c r="X162" s="90">
        <v>50000</v>
      </c>
      <c r="Y162" t="str">
        <f t="shared" si="13"/>
        <v>08-2021</v>
      </c>
      <c r="Z162">
        <f>_xlfn.XLOOKUP(Y162,AN:AN,AP:AP,"")</f>
        <v>0</v>
      </c>
      <c r="AA162">
        <f>_xlfn.XLOOKUP(Y162,AN:AN,AQ:AQ,"")</f>
        <v>0</v>
      </c>
      <c r="AB162">
        <f>_xlfn.XLOOKUP(Y162,AN:AN,AR:AR,"")</f>
        <v>0</v>
      </c>
      <c r="AC162">
        <f>_xlfn.XLOOKUP(Y162,AN:AN,AS:AS,"")</f>
        <v>0</v>
      </c>
      <c r="AE162">
        <v>0</v>
      </c>
      <c r="AF162">
        <v>0</v>
      </c>
      <c r="AG162">
        <v>0</v>
      </c>
      <c r="AH162">
        <v>0</v>
      </c>
    </row>
    <row r="163" spans="1:34">
      <c r="A163" t="str">
        <f t="shared" si="12"/>
        <v>08-2021</v>
      </c>
      <c r="B163" s="93">
        <v>44429</v>
      </c>
      <c r="C163" s="90">
        <v>49800</v>
      </c>
      <c r="D163" s="90">
        <v>47300</v>
      </c>
      <c r="E163" s="90">
        <v>47800</v>
      </c>
      <c r="F163" s="90">
        <v>45000</v>
      </c>
      <c r="G163" s="90">
        <v>47400</v>
      </c>
      <c r="H163" s="91" t="s">
        <v>25</v>
      </c>
      <c r="I163" s="90">
        <v>47000</v>
      </c>
      <c r="J163" s="91" t="s">
        <v>25</v>
      </c>
      <c r="K163" s="90">
        <v>48900</v>
      </c>
      <c r="L163" s="91" t="s">
        <v>25</v>
      </c>
      <c r="M163" s="90">
        <v>49700</v>
      </c>
      <c r="N163" s="90">
        <v>49800</v>
      </c>
      <c r="O163" s="90">
        <v>47000</v>
      </c>
      <c r="P163" s="91" t="s">
        <v>25</v>
      </c>
      <c r="Q163" s="90">
        <v>45200</v>
      </c>
      <c r="R163" s="90">
        <v>45500</v>
      </c>
      <c r="S163" s="90">
        <v>45500</v>
      </c>
      <c r="T163" s="90">
        <v>48500</v>
      </c>
      <c r="U163" s="90">
        <v>47700</v>
      </c>
      <c r="V163" s="90">
        <v>47500</v>
      </c>
      <c r="W163" s="90">
        <v>47100</v>
      </c>
      <c r="X163" s="90">
        <v>49900</v>
      </c>
      <c r="Y163" t="str">
        <f t="shared" si="13"/>
        <v>08-2021</v>
      </c>
      <c r="Z163">
        <f>_xlfn.XLOOKUP(Y163,AN:AN,AP:AP,"")</f>
        <v>0</v>
      </c>
      <c r="AA163">
        <f>_xlfn.XLOOKUP(Y163,AN:AN,AQ:AQ,"")</f>
        <v>0</v>
      </c>
      <c r="AB163">
        <f>_xlfn.XLOOKUP(Y163,AN:AN,AR:AR,"")</f>
        <v>0</v>
      </c>
      <c r="AC163">
        <f>_xlfn.XLOOKUP(Y163,AN:AN,AS:AS,"")</f>
        <v>0</v>
      </c>
      <c r="AE163">
        <v>0</v>
      </c>
      <c r="AF163">
        <v>0</v>
      </c>
      <c r="AG163">
        <v>0</v>
      </c>
      <c r="AH163">
        <v>0</v>
      </c>
    </row>
    <row r="164" spans="1:34">
      <c r="A164" t="str">
        <f t="shared" si="12"/>
        <v>08-2021</v>
      </c>
      <c r="B164" s="93">
        <v>44430</v>
      </c>
      <c r="C164" s="90" t="s">
        <v>24</v>
      </c>
      <c r="D164" s="90" t="s">
        <v>24</v>
      </c>
      <c r="E164" s="90" t="s">
        <v>24</v>
      </c>
      <c r="F164" s="90" t="s">
        <v>24</v>
      </c>
      <c r="G164" s="90" t="s">
        <v>24</v>
      </c>
      <c r="H164" s="90" t="s">
        <v>24</v>
      </c>
      <c r="I164" s="90" t="s">
        <v>24</v>
      </c>
      <c r="J164" s="90" t="s">
        <v>24</v>
      </c>
      <c r="K164" s="90" t="s">
        <v>24</v>
      </c>
      <c r="L164" s="90" t="s">
        <v>24</v>
      </c>
      <c r="M164" s="90" t="s">
        <v>24</v>
      </c>
      <c r="N164" s="90" t="s">
        <v>24</v>
      </c>
      <c r="O164" s="90" t="s">
        <v>24</v>
      </c>
      <c r="P164" s="90" t="s">
        <v>24</v>
      </c>
      <c r="Q164" s="90" t="s">
        <v>24</v>
      </c>
      <c r="R164" s="90" t="s">
        <v>24</v>
      </c>
      <c r="S164" s="90" t="s">
        <v>24</v>
      </c>
      <c r="T164" s="90" t="s">
        <v>24</v>
      </c>
      <c r="U164" s="90" t="s">
        <v>24</v>
      </c>
      <c r="V164" s="90" t="s">
        <v>24</v>
      </c>
      <c r="W164" s="90" t="s">
        <v>24</v>
      </c>
      <c r="X164" s="90" t="s">
        <v>24</v>
      </c>
      <c r="Y164" t="str">
        <f t="shared" si="13"/>
        <v>08-2021</v>
      </c>
      <c r="Z164">
        <f>_xlfn.XLOOKUP(Y164,AN:AN,AP:AP,"")</f>
        <v>0</v>
      </c>
      <c r="AA164">
        <f>_xlfn.XLOOKUP(Y164,AN:AN,AQ:AQ,"")</f>
        <v>0</v>
      </c>
      <c r="AB164">
        <f>_xlfn.XLOOKUP(Y164,AN:AN,AR:AR,"")</f>
        <v>0</v>
      </c>
      <c r="AC164">
        <f>_xlfn.XLOOKUP(Y164,AN:AN,AS:AS,"")</f>
        <v>0</v>
      </c>
      <c r="AE164">
        <v>0</v>
      </c>
      <c r="AF164">
        <v>0</v>
      </c>
      <c r="AG164">
        <v>0</v>
      </c>
      <c r="AH164">
        <v>0</v>
      </c>
    </row>
    <row r="165" spans="1:34">
      <c r="A165" t="str">
        <f t="shared" si="12"/>
        <v>08-2021</v>
      </c>
      <c r="B165" s="93">
        <v>44431</v>
      </c>
      <c r="C165" s="90">
        <v>49700</v>
      </c>
      <c r="D165" s="90">
        <v>47000</v>
      </c>
      <c r="E165" s="90">
        <v>47800</v>
      </c>
      <c r="F165" s="90">
        <v>44500</v>
      </c>
      <c r="G165" s="90">
        <v>47300</v>
      </c>
      <c r="H165" s="91" t="s">
        <v>25</v>
      </c>
      <c r="I165" s="90">
        <v>46500</v>
      </c>
      <c r="J165" s="91" t="s">
        <v>25</v>
      </c>
      <c r="K165" s="90">
        <v>48700</v>
      </c>
      <c r="L165" s="91" t="s">
        <v>25</v>
      </c>
      <c r="M165" s="90">
        <v>49400</v>
      </c>
      <c r="N165" s="90">
        <v>49400</v>
      </c>
      <c r="O165" s="90">
        <v>46600</v>
      </c>
      <c r="P165" s="91" t="s">
        <v>25</v>
      </c>
      <c r="Q165" s="90">
        <v>44850</v>
      </c>
      <c r="R165" s="90">
        <v>45300</v>
      </c>
      <c r="S165" s="90">
        <v>45300</v>
      </c>
      <c r="T165" s="90">
        <v>47950</v>
      </c>
      <c r="U165" s="90">
        <v>47500</v>
      </c>
      <c r="V165" s="90">
        <v>47500</v>
      </c>
      <c r="W165" s="90">
        <v>47000</v>
      </c>
      <c r="X165" s="90">
        <v>49700</v>
      </c>
      <c r="Y165" t="str">
        <f t="shared" si="13"/>
        <v>08-2021</v>
      </c>
      <c r="Z165">
        <f>_xlfn.XLOOKUP(Y165,AN:AN,AP:AP,"")</f>
        <v>0</v>
      </c>
      <c r="AA165">
        <f>_xlfn.XLOOKUP(Y165,AN:AN,AQ:AQ,"")</f>
        <v>0</v>
      </c>
      <c r="AB165">
        <f>_xlfn.XLOOKUP(Y165,AN:AN,AR:AR,"")</f>
        <v>0</v>
      </c>
      <c r="AC165">
        <f>_xlfn.XLOOKUP(Y165,AN:AN,AS:AS,"")</f>
        <v>0</v>
      </c>
      <c r="AE165">
        <v>0</v>
      </c>
      <c r="AF165">
        <v>0</v>
      </c>
      <c r="AG165">
        <v>0</v>
      </c>
      <c r="AH165">
        <v>0</v>
      </c>
    </row>
    <row r="166" spans="1:34">
      <c r="A166" t="str">
        <f t="shared" si="12"/>
        <v>08-2021</v>
      </c>
      <c r="B166" s="93">
        <v>44432</v>
      </c>
      <c r="C166" s="90">
        <v>49600</v>
      </c>
      <c r="D166" s="90">
        <v>47000</v>
      </c>
      <c r="E166" s="90">
        <v>47600</v>
      </c>
      <c r="F166" s="90">
        <v>44500</v>
      </c>
      <c r="G166" s="90">
        <v>47000</v>
      </c>
      <c r="H166" s="91" t="s">
        <v>25</v>
      </c>
      <c r="I166" s="90">
        <v>46500</v>
      </c>
      <c r="J166" s="91" t="s">
        <v>25</v>
      </c>
      <c r="K166" s="90">
        <v>48700</v>
      </c>
      <c r="L166" s="91" t="s">
        <v>25</v>
      </c>
      <c r="M166" s="90">
        <v>49400</v>
      </c>
      <c r="N166" s="90">
        <v>49000</v>
      </c>
      <c r="O166" s="90">
        <v>46500</v>
      </c>
      <c r="P166" s="91" t="s">
        <v>25</v>
      </c>
      <c r="Q166" s="90">
        <v>44650</v>
      </c>
      <c r="R166" s="90">
        <v>44800</v>
      </c>
      <c r="S166" s="90">
        <v>45300</v>
      </c>
      <c r="T166" s="90">
        <v>48000</v>
      </c>
      <c r="U166" s="90">
        <v>47000</v>
      </c>
      <c r="V166" s="90">
        <v>47000</v>
      </c>
      <c r="W166" s="90">
        <v>46800</v>
      </c>
      <c r="X166" s="90">
        <v>49600</v>
      </c>
      <c r="Y166" t="str">
        <f t="shared" si="13"/>
        <v>08-2021</v>
      </c>
      <c r="Z166">
        <f>_xlfn.XLOOKUP(Y166,AN:AN,AP:AP,"")</f>
        <v>0</v>
      </c>
      <c r="AA166">
        <f>_xlfn.XLOOKUP(Y166,AN:AN,AQ:AQ,"")</f>
        <v>0</v>
      </c>
      <c r="AB166">
        <f>_xlfn.XLOOKUP(Y166,AN:AN,AR:AR,"")</f>
        <v>0</v>
      </c>
      <c r="AC166">
        <f>_xlfn.XLOOKUP(Y166,AN:AN,AS:AS,"")</f>
        <v>0</v>
      </c>
      <c r="AE166">
        <v>0</v>
      </c>
      <c r="AF166">
        <v>0</v>
      </c>
      <c r="AG166">
        <v>0</v>
      </c>
      <c r="AH166">
        <v>0</v>
      </c>
    </row>
    <row r="167" spans="1:34">
      <c r="A167" t="str">
        <f t="shared" si="12"/>
        <v>08-2021</v>
      </c>
      <c r="B167" s="93">
        <v>44433</v>
      </c>
      <c r="C167" s="90">
        <v>49700</v>
      </c>
      <c r="D167" s="90">
        <v>47000</v>
      </c>
      <c r="E167" s="90">
        <v>47600</v>
      </c>
      <c r="F167" s="90">
        <v>44700</v>
      </c>
      <c r="G167" s="90">
        <v>47000</v>
      </c>
      <c r="H167" s="91" t="s">
        <v>25</v>
      </c>
      <c r="I167" s="90">
        <v>46500</v>
      </c>
      <c r="J167" s="91" t="s">
        <v>25</v>
      </c>
      <c r="K167" s="90">
        <v>48800</v>
      </c>
      <c r="L167" s="91" t="s">
        <v>25</v>
      </c>
      <c r="M167" s="90">
        <v>49400</v>
      </c>
      <c r="N167" s="90">
        <v>49000</v>
      </c>
      <c r="O167" s="90">
        <v>46500</v>
      </c>
      <c r="P167" s="91" t="s">
        <v>25</v>
      </c>
      <c r="Q167" s="90">
        <v>44650</v>
      </c>
      <c r="R167" s="90">
        <v>44800</v>
      </c>
      <c r="S167" s="90">
        <v>45300</v>
      </c>
      <c r="T167" s="90">
        <v>48000</v>
      </c>
      <c r="U167" s="90">
        <v>47200</v>
      </c>
      <c r="V167" s="90">
        <v>47000</v>
      </c>
      <c r="W167" s="90">
        <v>46800</v>
      </c>
      <c r="X167" s="90">
        <v>49600</v>
      </c>
      <c r="Y167" t="str">
        <f t="shared" si="13"/>
        <v>08-2021</v>
      </c>
      <c r="Z167">
        <f>_xlfn.XLOOKUP(Y167,AN:AN,AP:AP,"")</f>
        <v>0</v>
      </c>
      <c r="AA167">
        <f>_xlfn.XLOOKUP(Y167,AN:AN,AQ:AQ,"")</f>
        <v>0</v>
      </c>
      <c r="AB167">
        <f>_xlfn.XLOOKUP(Y167,AN:AN,AR:AR,"")</f>
        <v>0</v>
      </c>
      <c r="AC167">
        <f>_xlfn.XLOOKUP(Y167,AN:AN,AS:AS,"")</f>
        <v>0</v>
      </c>
      <c r="AE167">
        <v>0</v>
      </c>
      <c r="AF167">
        <v>0</v>
      </c>
      <c r="AG167">
        <v>0</v>
      </c>
      <c r="AH167">
        <v>0</v>
      </c>
    </row>
    <row r="168" spans="1:34">
      <c r="A168" t="str">
        <f t="shared" si="12"/>
        <v>08-2021</v>
      </c>
      <c r="B168" s="93">
        <v>44434</v>
      </c>
      <c r="C168" s="90">
        <v>49700</v>
      </c>
      <c r="D168" s="90">
        <v>46800</v>
      </c>
      <c r="E168" s="90">
        <v>47200</v>
      </c>
      <c r="F168" s="90">
        <v>44250</v>
      </c>
      <c r="G168" s="90">
        <v>47000</v>
      </c>
      <c r="H168" s="91" t="s">
        <v>25</v>
      </c>
      <c r="I168" s="90">
        <v>46500</v>
      </c>
      <c r="J168" s="91" t="s">
        <v>25</v>
      </c>
      <c r="K168" s="90">
        <v>48700</v>
      </c>
      <c r="L168" s="91" t="s">
        <v>25</v>
      </c>
      <c r="M168" s="90">
        <v>49200</v>
      </c>
      <c r="N168" s="90">
        <v>49200</v>
      </c>
      <c r="O168" s="90">
        <v>46300</v>
      </c>
      <c r="P168" s="91" t="s">
        <v>25</v>
      </c>
      <c r="Q168" s="90">
        <v>44200</v>
      </c>
      <c r="R168" s="90">
        <v>44400</v>
      </c>
      <c r="S168" s="90">
        <v>44900</v>
      </c>
      <c r="T168" s="90">
        <v>47700</v>
      </c>
      <c r="U168" s="90">
        <v>47000</v>
      </c>
      <c r="V168" s="90">
        <v>46700</v>
      </c>
      <c r="W168" s="90">
        <v>46800</v>
      </c>
      <c r="X168" s="90">
        <v>49300</v>
      </c>
      <c r="Y168" t="str">
        <f t="shared" si="13"/>
        <v>08-2021</v>
      </c>
      <c r="Z168">
        <f>_xlfn.XLOOKUP(Y168,AN:AN,AP:AP,"")</f>
        <v>0</v>
      </c>
      <c r="AA168">
        <f>_xlfn.XLOOKUP(Y168,AN:AN,AQ:AQ,"")</f>
        <v>0</v>
      </c>
      <c r="AB168">
        <f>_xlfn.XLOOKUP(Y168,AN:AN,AR:AR,"")</f>
        <v>0</v>
      </c>
      <c r="AC168">
        <f>_xlfn.XLOOKUP(Y168,AN:AN,AS:AS,"")</f>
        <v>0</v>
      </c>
      <c r="AE168">
        <v>0</v>
      </c>
      <c r="AF168">
        <v>0</v>
      </c>
      <c r="AG168">
        <v>0</v>
      </c>
      <c r="AH168">
        <v>0</v>
      </c>
    </row>
    <row r="169" spans="1:34">
      <c r="A169" t="str">
        <f t="shared" si="12"/>
        <v>08-2021</v>
      </c>
      <c r="B169" s="93">
        <v>44435</v>
      </c>
      <c r="C169" s="90">
        <v>49500</v>
      </c>
      <c r="D169" s="90">
        <v>46800</v>
      </c>
      <c r="E169" s="90">
        <v>47000</v>
      </c>
      <c r="F169" s="90">
        <v>43850</v>
      </c>
      <c r="G169" s="90">
        <v>46700</v>
      </c>
      <c r="H169" s="91" t="s">
        <v>25</v>
      </c>
      <c r="I169" s="90">
        <v>46500</v>
      </c>
      <c r="J169" s="91" t="s">
        <v>25</v>
      </c>
      <c r="K169" s="90">
        <v>48600</v>
      </c>
      <c r="L169" s="91" t="s">
        <v>25</v>
      </c>
      <c r="M169" s="90">
        <v>48800</v>
      </c>
      <c r="N169" s="90">
        <v>49100</v>
      </c>
      <c r="O169" s="90">
        <v>46100</v>
      </c>
      <c r="P169" s="91" t="s">
        <v>25</v>
      </c>
      <c r="Q169" s="90">
        <v>43800</v>
      </c>
      <c r="R169" s="90">
        <v>44200</v>
      </c>
      <c r="S169" s="90">
        <v>44500</v>
      </c>
      <c r="T169" s="90">
        <v>47300</v>
      </c>
      <c r="U169" s="90">
        <v>46800</v>
      </c>
      <c r="V169" s="90">
        <v>45500</v>
      </c>
      <c r="W169" s="90">
        <v>46600</v>
      </c>
      <c r="X169" s="90">
        <v>49100</v>
      </c>
      <c r="Y169" t="str">
        <f t="shared" si="13"/>
        <v>08-2021</v>
      </c>
      <c r="Z169">
        <f>_xlfn.XLOOKUP(Y169,AN:AN,AP:AP,"")</f>
        <v>0</v>
      </c>
      <c r="AA169">
        <f>_xlfn.XLOOKUP(Y169,AN:AN,AQ:AQ,"")</f>
        <v>0</v>
      </c>
      <c r="AB169">
        <f>_xlfn.XLOOKUP(Y169,AN:AN,AR:AR,"")</f>
        <v>0</v>
      </c>
      <c r="AC169">
        <f>_xlfn.XLOOKUP(Y169,AN:AN,AS:AS,"")</f>
        <v>0</v>
      </c>
      <c r="AE169">
        <v>0</v>
      </c>
      <c r="AF169">
        <v>0</v>
      </c>
      <c r="AG169">
        <v>0</v>
      </c>
      <c r="AH169">
        <v>0</v>
      </c>
    </row>
    <row r="170" spans="1:34">
      <c r="A170" t="str">
        <f t="shared" si="12"/>
        <v>08-2021</v>
      </c>
      <c r="B170" s="93">
        <v>44436</v>
      </c>
      <c r="C170" s="90">
        <v>49500</v>
      </c>
      <c r="D170" s="90">
        <v>46800</v>
      </c>
      <c r="E170" s="90">
        <v>47000</v>
      </c>
      <c r="F170" s="90">
        <v>43750</v>
      </c>
      <c r="G170" s="90">
        <v>46500</v>
      </c>
      <c r="H170" s="91" t="s">
        <v>25</v>
      </c>
      <c r="I170" s="90">
        <v>46500</v>
      </c>
      <c r="J170" s="91" t="s">
        <v>25</v>
      </c>
      <c r="K170" s="90">
        <v>48400</v>
      </c>
      <c r="L170" s="91" t="s">
        <v>25</v>
      </c>
      <c r="M170" s="90">
        <v>48700</v>
      </c>
      <c r="N170" s="90">
        <v>48800</v>
      </c>
      <c r="O170" s="90">
        <v>46000</v>
      </c>
      <c r="P170" s="91" t="s">
        <v>25</v>
      </c>
      <c r="Q170" s="90">
        <v>43700</v>
      </c>
      <c r="R170" s="90">
        <v>44300</v>
      </c>
      <c r="S170" s="90">
        <v>44300</v>
      </c>
      <c r="T170" s="90">
        <v>47000</v>
      </c>
      <c r="U170" s="90">
        <v>46800</v>
      </c>
      <c r="V170" s="90">
        <v>45200</v>
      </c>
      <c r="W170" s="90">
        <v>46300</v>
      </c>
      <c r="X170" s="90">
        <v>48900</v>
      </c>
      <c r="Y170" t="str">
        <f t="shared" si="13"/>
        <v>08-2021</v>
      </c>
      <c r="Z170">
        <f>_xlfn.XLOOKUP(Y170,AN:AN,AP:AP,"")</f>
        <v>0</v>
      </c>
      <c r="AA170">
        <f>_xlfn.XLOOKUP(Y170,AN:AN,AQ:AQ,"")</f>
        <v>0</v>
      </c>
      <c r="AB170">
        <f>_xlfn.XLOOKUP(Y170,AN:AN,AR:AR,"")</f>
        <v>0</v>
      </c>
      <c r="AC170">
        <f>_xlfn.XLOOKUP(Y170,AN:AN,AS:AS,"")</f>
        <v>0</v>
      </c>
      <c r="AE170">
        <v>0</v>
      </c>
      <c r="AF170">
        <v>0</v>
      </c>
      <c r="AG170">
        <v>0</v>
      </c>
      <c r="AH170">
        <v>0</v>
      </c>
    </row>
    <row r="171" spans="1:34">
      <c r="A171" t="str">
        <f t="shared" si="12"/>
        <v>08-2021</v>
      </c>
      <c r="B171" s="93">
        <v>44437</v>
      </c>
      <c r="C171" s="90" t="s">
        <v>24</v>
      </c>
      <c r="D171" s="90" t="s">
        <v>24</v>
      </c>
      <c r="E171" s="90" t="s">
        <v>24</v>
      </c>
      <c r="F171" s="90" t="s">
        <v>24</v>
      </c>
      <c r="G171" s="90" t="s">
        <v>24</v>
      </c>
      <c r="H171" s="90" t="s">
        <v>24</v>
      </c>
      <c r="I171" s="90" t="s">
        <v>24</v>
      </c>
      <c r="J171" s="90" t="s">
        <v>24</v>
      </c>
      <c r="K171" s="90" t="s">
        <v>24</v>
      </c>
      <c r="L171" s="90" t="s">
        <v>24</v>
      </c>
      <c r="M171" s="90" t="s">
        <v>24</v>
      </c>
      <c r="N171" s="90" t="s">
        <v>24</v>
      </c>
      <c r="O171" s="90" t="s">
        <v>24</v>
      </c>
      <c r="P171" s="90" t="s">
        <v>24</v>
      </c>
      <c r="Q171" s="90" t="s">
        <v>24</v>
      </c>
      <c r="R171" s="90" t="s">
        <v>24</v>
      </c>
      <c r="S171" s="90" t="s">
        <v>24</v>
      </c>
      <c r="T171" s="90" t="s">
        <v>24</v>
      </c>
      <c r="U171" s="90" t="s">
        <v>24</v>
      </c>
      <c r="V171" s="90" t="s">
        <v>24</v>
      </c>
      <c r="W171" s="90" t="s">
        <v>24</v>
      </c>
      <c r="X171" s="90" t="s">
        <v>24</v>
      </c>
      <c r="Y171" t="str">
        <f t="shared" si="13"/>
        <v>08-2021</v>
      </c>
      <c r="Z171">
        <f>_xlfn.XLOOKUP(Y171,AN:AN,AP:AP,"")</f>
        <v>0</v>
      </c>
      <c r="AA171">
        <f>_xlfn.XLOOKUP(Y171,AN:AN,AQ:AQ,"")</f>
        <v>0</v>
      </c>
      <c r="AB171">
        <f>_xlfn.XLOOKUP(Y171,AN:AN,AR:AR,"")</f>
        <v>0</v>
      </c>
      <c r="AC171">
        <f>_xlfn.XLOOKUP(Y171,AN:AN,AS:AS,"")</f>
        <v>0</v>
      </c>
      <c r="AE171">
        <v>0</v>
      </c>
      <c r="AF171">
        <v>0</v>
      </c>
      <c r="AG171">
        <v>0</v>
      </c>
      <c r="AH171">
        <v>0</v>
      </c>
    </row>
    <row r="172" spans="1:34">
      <c r="A172" t="str">
        <f t="shared" si="12"/>
        <v>08-2021</v>
      </c>
      <c r="B172" s="93">
        <v>44438</v>
      </c>
      <c r="C172" s="91" t="s">
        <v>25</v>
      </c>
      <c r="D172" s="90">
        <v>46800</v>
      </c>
      <c r="E172" s="90">
        <v>47000</v>
      </c>
      <c r="F172" s="90">
        <v>43500</v>
      </c>
      <c r="G172" s="90">
        <v>46500</v>
      </c>
      <c r="H172" s="91" t="s">
        <v>25</v>
      </c>
      <c r="I172" s="90">
        <v>46000</v>
      </c>
      <c r="J172" s="91" t="s">
        <v>25</v>
      </c>
      <c r="K172" s="90">
        <v>48300</v>
      </c>
      <c r="L172" s="91" t="s">
        <v>25</v>
      </c>
      <c r="M172" s="90">
        <v>49000</v>
      </c>
      <c r="N172" s="90">
        <v>48800</v>
      </c>
      <c r="O172" s="90">
        <v>46000</v>
      </c>
      <c r="P172" s="91" t="s">
        <v>25</v>
      </c>
      <c r="Q172" s="90">
        <v>43800</v>
      </c>
      <c r="R172" s="90">
        <v>44200</v>
      </c>
      <c r="S172" s="90">
        <v>44200</v>
      </c>
      <c r="T172" s="90">
        <v>46800</v>
      </c>
      <c r="U172" s="90">
        <v>46600</v>
      </c>
      <c r="V172" s="90">
        <v>45200</v>
      </c>
      <c r="W172" s="90">
        <v>45900</v>
      </c>
      <c r="X172" s="90">
        <v>48300</v>
      </c>
      <c r="Y172" t="str">
        <f t="shared" si="13"/>
        <v>08-2021</v>
      </c>
      <c r="Z172">
        <f>_xlfn.XLOOKUP(Y172,AN:AN,AP:AP,"")</f>
        <v>0</v>
      </c>
      <c r="AA172">
        <f>_xlfn.XLOOKUP(Y172,AN:AN,AQ:AQ,"")</f>
        <v>0</v>
      </c>
      <c r="AB172">
        <f>_xlfn.XLOOKUP(Y172,AN:AN,AR:AR,"")</f>
        <v>0</v>
      </c>
      <c r="AC172">
        <f>_xlfn.XLOOKUP(Y172,AN:AN,AS:AS,"")</f>
        <v>0</v>
      </c>
      <c r="AE172">
        <v>0</v>
      </c>
      <c r="AF172">
        <v>0</v>
      </c>
      <c r="AG172">
        <v>0</v>
      </c>
      <c r="AH172">
        <v>0</v>
      </c>
    </row>
    <row r="173" spans="1:34">
      <c r="A173" t="str">
        <f t="shared" si="12"/>
        <v>08-2021</v>
      </c>
      <c r="B173" s="93">
        <v>44439</v>
      </c>
      <c r="C173" s="90">
        <v>49500</v>
      </c>
      <c r="D173" s="90">
        <v>47000</v>
      </c>
      <c r="E173" s="90">
        <v>46900</v>
      </c>
      <c r="F173" s="90">
        <v>43500</v>
      </c>
      <c r="G173" s="90">
        <v>46500</v>
      </c>
      <c r="H173" s="91" t="s">
        <v>25</v>
      </c>
      <c r="I173" s="90">
        <v>46000</v>
      </c>
      <c r="J173" s="91" t="s">
        <v>25</v>
      </c>
      <c r="K173" s="90">
        <v>48200</v>
      </c>
      <c r="L173" s="91" t="s">
        <v>25</v>
      </c>
      <c r="M173" s="90">
        <v>49000</v>
      </c>
      <c r="N173" s="90">
        <v>48400</v>
      </c>
      <c r="O173" s="90">
        <v>46200</v>
      </c>
      <c r="P173" s="91" t="s">
        <v>25</v>
      </c>
      <c r="Q173" s="90">
        <v>44000</v>
      </c>
      <c r="R173" s="90">
        <v>44400</v>
      </c>
      <c r="S173" s="90">
        <v>44300</v>
      </c>
      <c r="T173" s="90">
        <v>46800</v>
      </c>
      <c r="U173" s="90">
        <v>46600</v>
      </c>
      <c r="V173" s="90">
        <v>45200</v>
      </c>
      <c r="W173" s="90">
        <v>45800</v>
      </c>
      <c r="X173" s="90">
        <v>48300</v>
      </c>
      <c r="Y173" t="str">
        <f t="shared" si="13"/>
        <v>08-2021</v>
      </c>
      <c r="Z173">
        <f>_xlfn.XLOOKUP(Y173,AN:AN,AP:AP,"")</f>
        <v>0</v>
      </c>
      <c r="AA173">
        <f>_xlfn.XLOOKUP(Y173,AN:AN,AQ:AQ,"")</f>
        <v>0</v>
      </c>
      <c r="AB173">
        <f>_xlfn.XLOOKUP(Y173,AN:AN,AR:AR,"")</f>
        <v>0</v>
      </c>
      <c r="AC173">
        <f>_xlfn.XLOOKUP(Y173,AN:AN,AS:AS,"")</f>
        <v>0</v>
      </c>
      <c r="AE173">
        <v>0</v>
      </c>
      <c r="AF173">
        <v>0</v>
      </c>
      <c r="AG173">
        <v>0</v>
      </c>
      <c r="AH173">
        <v>0</v>
      </c>
    </row>
    <row r="174" spans="1:34">
      <c r="A174" t="str">
        <f t="shared" si="12"/>
        <v>09-2021</v>
      </c>
      <c r="B174" s="93">
        <v>44440</v>
      </c>
      <c r="C174" s="90">
        <v>49900</v>
      </c>
      <c r="D174" s="90">
        <v>47000</v>
      </c>
      <c r="E174" s="90">
        <v>47300</v>
      </c>
      <c r="F174" s="90">
        <v>44000</v>
      </c>
      <c r="G174" s="90">
        <v>46400</v>
      </c>
      <c r="H174" s="91" t="s">
        <v>25</v>
      </c>
      <c r="I174" s="90">
        <v>46500</v>
      </c>
      <c r="J174" s="91" t="s">
        <v>25</v>
      </c>
      <c r="K174" s="90">
        <v>48200</v>
      </c>
      <c r="L174" s="91" t="s">
        <v>25</v>
      </c>
      <c r="M174" s="90">
        <v>49300</v>
      </c>
      <c r="N174" s="90">
        <v>48100</v>
      </c>
      <c r="O174" s="90">
        <v>46500</v>
      </c>
      <c r="P174" s="91" t="s">
        <v>25</v>
      </c>
      <c r="Q174" s="90">
        <v>44600</v>
      </c>
      <c r="R174" s="90">
        <v>44700</v>
      </c>
      <c r="S174" s="90">
        <v>44600</v>
      </c>
      <c r="T174" s="90">
        <v>46900</v>
      </c>
      <c r="U174" s="90">
        <v>47000</v>
      </c>
      <c r="V174" s="90">
        <v>45800</v>
      </c>
      <c r="W174" s="90">
        <v>45900</v>
      </c>
      <c r="X174" s="90">
        <v>48300</v>
      </c>
      <c r="Y174" t="str">
        <f t="shared" si="13"/>
        <v>09-2021</v>
      </c>
      <c r="Z174">
        <f>_xlfn.XLOOKUP(Y174,AN:AN,AP:AP,"")</f>
        <v>0</v>
      </c>
      <c r="AA174">
        <f>_xlfn.XLOOKUP(Y174,AN:AN,AQ:AQ,"")</f>
        <v>0</v>
      </c>
      <c r="AB174">
        <f>_xlfn.XLOOKUP(Y174,AN:AN,AR:AR,"")</f>
        <v>0</v>
      </c>
      <c r="AC174">
        <f>_xlfn.XLOOKUP(Y174,AN:AN,AS:AS,"")</f>
        <v>0</v>
      </c>
      <c r="AE174">
        <v>0</v>
      </c>
      <c r="AF174">
        <v>0</v>
      </c>
      <c r="AG174">
        <v>0</v>
      </c>
      <c r="AH174">
        <v>0</v>
      </c>
    </row>
    <row r="175" spans="1:34">
      <c r="A175" t="str">
        <f t="shared" si="12"/>
        <v>09-2021</v>
      </c>
      <c r="B175" s="93">
        <v>44441</v>
      </c>
      <c r="C175" s="90">
        <v>50000</v>
      </c>
      <c r="D175" s="90">
        <v>47200</v>
      </c>
      <c r="E175" s="90">
        <v>47000</v>
      </c>
      <c r="F175" s="90">
        <v>43800</v>
      </c>
      <c r="G175" s="90">
        <v>46400</v>
      </c>
      <c r="H175" s="91" t="s">
        <v>25</v>
      </c>
      <c r="I175" s="90">
        <v>46500</v>
      </c>
      <c r="J175" s="91" t="s">
        <v>25</v>
      </c>
      <c r="K175" s="90">
        <v>48000</v>
      </c>
      <c r="L175" s="91" t="s">
        <v>25</v>
      </c>
      <c r="M175" s="90">
        <v>49200</v>
      </c>
      <c r="N175" s="90">
        <v>47900</v>
      </c>
      <c r="O175" s="90">
        <v>46500</v>
      </c>
      <c r="P175" s="91" t="s">
        <v>25</v>
      </c>
      <c r="Q175" s="90">
        <v>44300</v>
      </c>
      <c r="R175" s="90">
        <v>44700</v>
      </c>
      <c r="S175" s="90">
        <v>44500</v>
      </c>
      <c r="T175" s="90">
        <v>46600</v>
      </c>
      <c r="U175" s="90">
        <v>47000</v>
      </c>
      <c r="V175" s="90">
        <v>45800</v>
      </c>
      <c r="W175" s="90">
        <v>45900</v>
      </c>
      <c r="X175" s="90">
        <v>48000</v>
      </c>
      <c r="Y175" t="str">
        <f t="shared" si="13"/>
        <v>09-2021</v>
      </c>
      <c r="Z175">
        <f>_xlfn.XLOOKUP(Y175,AN:AN,AP:AP,"")</f>
        <v>0</v>
      </c>
      <c r="AA175">
        <f>_xlfn.XLOOKUP(Y175,AN:AN,AQ:AQ,"")</f>
        <v>0</v>
      </c>
      <c r="AB175">
        <f>_xlfn.XLOOKUP(Y175,AN:AN,AR:AR,"")</f>
        <v>0</v>
      </c>
      <c r="AC175">
        <f>_xlfn.XLOOKUP(Y175,AN:AN,AS:AS,"")</f>
        <v>0</v>
      </c>
      <c r="AE175">
        <v>0</v>
      </c>
      <c r="AF175">
        <v>0</v>
      </c>
      <c r="AG175">
        <v>0</v>
      </c>
      <c r="AH175">
        <v>0</v>
      </c>
    </row>
    <row r="176" spans="1:34">
      <c r="A176" t="str">
        <f t="shared" si="12"/>
        <v>09-2021</v>
      </c>
      <c r="B176" s="93">
        <v>44442</v>
      </c>
      <c r="C176" s="90">
        <v>49700</v>
      </c>
      <c r="D176" s="90">
        <v>47000</v>
      </c>
      <c r="E176" s="90">
        <v>47300</v>
      </c>
      <c r="F176" s="90">
        <v>43800</v>
      </c>
      <c r="G176" s="90">
        <v>46400</v>
      </c>
      <c r="H176" s="91" t="s">
        <v>25</v>
      </c>
      <c r="I176" s="90">
        <v>46000</v>
      </c>
      <c r="J176" s="91" t="s">
        <v>25</v>
      </c>
      <c r="K176" s="90">
        <v>48000</v>
      </c>
      <c r="L176" s="91" t="s">
        <v>25</v>
      </c>
      <c r="M176" s="90">
        <v>49200</v>
      </c>
      <c r="N176" s="90">
        <v>47600</v>
      </c>
      <c r="O176" s="90">
        <v>46300</v>
      </c>
      <c r="P176" s="91" t="s">
        <v>25</v>
      </c>
      <c r="Q176" s="90">
        <v>44400</v>
      </c>
      <c r="R176" s="90">
        <v>44700</v>
      </c>
      <c r="S176" s="90">
        <v>44300</v>
      </c>
      <c r="T176" s="90">
        <v>46500</v>
      </c>
      <c r="U176" s="90">
        <v>47000</v>
      </c>
      <c r="V176" s="90">
        <v>45800</v>
      </c>
      <c r="W176" s="90">
        <v>46100</v>
      </c>
      <c r="X176" s="90">
        <v>48000</v>
      </c>
      <c r="Y176" t="str">
        <f t="shared" si="13"/>
        <v>09-2021</v>
      </c>
      <c r="Z176">
        <f>_xlfn.XLOOKUP(Y176,AN:AN,AP:AP,"")</f>
        <v>0</v>
      </c>
      <c r="AA176">
        <f>_xlfn.XLOOKUP(Y176,AN:AN,AQ:AQ,"")</f>
        <v>0</v>
      </c>
      <c r="AB176">
        <f>_xlfn.XLOOKUP(Y176,AN:AN,AR:AR,"")</f>
        <v>0</v>
      </c>
      <c r="AC176">
        <f>_xlfn.XLOOKUP(Y176,AN:AN,AS:AS,"")</f>
        <v>0</v>
      </c>
      <c r="AE176">
        <v>0</v>
      </c>
      <c r="AF176">
        <v>0</v>
      </c>
      <c r="AG176">
        <v>0</v>
      </c>
      <c r="AH176">
        <v>0</v>
      </c>
    </row>
    <row r="177" spans="1:34">
      <c r="A177" t="str">
        <f t="shared" si="12"/>
        <v>09-2021</v>
      </c>
      <c r="B177" s="93">
        <v>44443</v>
      </c>
      <c r="C177" s="90">
        <v>49500</v>
      </c>
      <c r="D177" s="90">
        <v>47000</v>
      </c>
      <c r="E177" s="90">
        <v>47600</v>
      </c>
      <c r="F177" s="90">
        <v>43750</v>
      </c>
      <c r="G177" s="90">
        <v>46300</v>
      </c>
      <c r="H177" s="91" t="s">
        <v>25</v>
      </c>
      <c r="I177" s="90">
        <v>46000</v>
      </c>
      <c r="J177" s="91" t="s">
        <v>25</v>
      </c>
      <c r="K177" s="90">
        <v>47400</v>
      </c>
      <c r="L177" s="91" t="s">
        <v>25</v>
      </c>
      <c r="M177" s="90">
        <v>49200</v>
      </c>
      <c r="N177" s="90">
        <v>47400</v>
      </c>
      <c r="O177" s="90">
        <v>46200</v>
      </c>
      <c r="P177" s="91" t="s">
        <v>25</v>
      </c>
      <c r="Q177" s="90">
        <v>44200</v>
      </c>
      <c r="R177" s="90">
        <v>44400</v>
      </c>
      <c r="S177" s="90">
        <v>44100</v>
      </c>
      <c r="T177" s="90">
        <v>46300</v>
      </c>
      <c r="U177" s="90">
        <v>46800</v>
      </c>
      <c r="V177" s="90">
        <v>45800</v>
      </c>
      <c r="W177" s="90">
        <v>46100</v>
      </c>
      <c r="X177" s="90">
        <v>47900</v>
      </c>
      <c r="Y177" t="str">
        <f t="shared" si="13"/>
        <v>09-2021</v>
      </c>
      <c r="Z177">
        <f>_xlfn.XLOOKUP(Y177,AN:AN,AP:AP,"")</f>
        <v>0</v>
      </c>
      <c r="AA177">
        <f>_xlfn.XLOOKUP(Y177,AN:AN,AQ:AQ,"")</f>
        <v>0</v>
      </c>
      <c r="AB177">
        <f>_xlfn.XLOOKUP(Y177,AN:AN,AR:AR,"")</f>
        <v>0</v>
      </c>
      <c r="AC177">
        <f>_xlfn.XLOOKUP(Y177,AN:AN,AS:AS,"")</f>
        <v>0</v>
      </c>
      <c r="AE177">
        <v>0</v>
      </c>
      <c r="AF177">
        <v>0</v>
      </c>
      <c r="AG177">
        <v>0</v>
      </c>
      <c r="AH177">
        <v>0</v>
      </c>
    </row>
    <row r="178" spans="1:34">
      <c r="A178" t="str">
        <f t="shared" si="12"/>
        <v>09-2021</v>
      </c>
      <c r="B178" s="93">
        <v>44444</v>
      </c>
      <c r="C178" s="90" t="s">
        <v>24</v>
      </c>
      <c r="D178" s="90" t="s">
        <v>24</v>
      </c>
      <c r="E178" s="90" t="s">
        <v>24</v>
      </c>
      <c r="F178" s="90" t="s">
        <v>24</v>
      </c>
      <c r="G178" s="90" t="s">
        <v>24</v>
      </c>
      <c r="H178" s="90" t="s">
        <v>24</v>
      </c>
      <c r="I178" s="90" t="s">
        <v>24</v>
      </c>
      <c r="J178" s="90" t="s">
        <v>24</v>
      </c>
      <c r="K178" s="90" t="s">
        <v>24</v>
      </c>
      <c r="L178" s="90" t="s">
        <v>24</v>
      </c>
      <c r="M178" s="90" t="s">
        <v>24</v>
      </c>
      <c r="N178" s="90" t="s">
        <v>24</v>
      </c>
      <c r="O178" s="90" t="s">
        <v>24</v>
      </c>
      <c r="P178" s="90" t="s">
        <v>24</v>
      </c>
      <c r="Q178" s="90" t="s">
        <v>24</v>
      </c>
      <c r="R178" s="90" t="s">
        <v>24</v>
      </c>
      <c r="S178" s="90" t="s">
        <v>24</v>
      </c>
      <c r="T178" s="90" t="s">
        <v>24</v>
      </c>
      <c r="U178" s="90" t="s">
        <v>24</v>
      </c>
      <c r="V178" s="90" t="s">
        <v>24</v>
      </c>
      <c r="W178" s="90" t="s">
        <v>24</v>
      </c>
      <c r="X178" s="90" t="s">
        <v>24</v>
      </c>
      <c r="Y178" t="str">
        <f t="shared" si="13"/>
        <v>09-2021</v>
      </c>
      <c r="Z178">
        <f>_xlfn.XLOOKUP(Y178,AN:AN,AP:AP,"")</f>
        <v>0</v>
      </c>
      <c r="AA178">
        <f>_xlfn.XLOOKUP(Y178,AN:AN,AQ:AQ,"")</f>
        <v>0</v>
      </c>
      <c r="AB178">
        <f>_xlfn.XLOOKUP(Y178,AN:AN,AR:AR,"")</f>
        <v>0</v>
      </c>
      <c r="AC178">
        <f>_xlfn.XLOOKUP(Y178,AN:AN,AS:AS,"")</f>
        <v>0</v>
      </c>
      <c r="AE178">
        <v>0</v>
      </c>
      <c r="AF178">
        <v>0</v>
      </c>
      <c r="AG178">
        <v>0</v>
      </c>
      <c r="AH178">
        <v>0</v>
      </c>
    </row>
    <row r="179" spans="1:34">
      <c r="A179" t="str">
        <f t="shared" si="12"/>
        <v>09-2021</v>
      </c>
      <c r="B179" s="93">
        <v>44445</v>
      </c>
      <c r="C179" s="90">
        <v>49200</v>
      </c>
      <c r="D179" s="90">
        <v>47000</v>
      </c>
      <c r="E179" s="90">
        <v>47400</v>
      </c>
      <c r="F179" s="90">
        <v>43500</v>
      </c>
      <c r="G179" s="90">
        <v>46300</v>
      </c>
      <c r="H179" s="91" t="s">
        <v>25</v>
      </c>
      <c r="I179" s="90">
        <v>46000</v>
      </c>
      <c r="J179" s="91" t="s">
        <v>25</v>
      </c>
      <c r="K179" s="90">
        <v>47200</v>
      </c>
      <c r="L179" s="91" t="s">
        <v>25</v>
      </c>
      <c r="M179" s="90">
        <v>49100</v>
      </c>
      <c r="N179" s="90">
        <v>47400</v>
      </c>
      <c r="O179" s="90">
        <v>45900</v>
      </c>
      <c r="P179" s="91" t="s">
        <v>25</v>
      </c>
      <c r="Q179" s="90">
        <v>43800</v>
      </c>
      <c r="R179" s="90">
        <v>44200</v>
      </c>
      <c r="S179" s="90">
        <v>44000</v>
      </c>
      <c r="T179" s="90">
        <v>46000</v>
      </c>
      <c r="U179" s="90">
        <v>46500</v>
      </c>
      <c r="V179" s="90">
        <v>45800</v>
      </c>
      <c r="W179" s="90">
        <v>46100</v>
      </c>
      <c r="X179" s="90">
        <v>47900</v>
      </c>
      <c r="Y179" t="str">
        <f t="shared" si="13"/>
        <v>09-2021</v>
      </c>
      <c r="Z179">
        <f>_xlfn.XLOOKUP(Y179,AN:AN,AP:AP,"")</f>
        <v>0</v>
      </c>
      <c r="AA179">
        <f>_xlfn.XLOOKUP(Y179,AN:AN,AQ:AQ,"")</f>
        <v>0</v>
      </c>
      <c r="AB179">
        <f>_xlfn.XLOOKUP(Y179,AN:AN,AR:AR,"")</f>
        <v>0</v>
      </c>
      <c r="AC179">
        <f>_xlfn.XLOOKUP(Y179,AN:AN,AS:AS,"")</f>
        <v>0</v>
      </c>
      <c r="AE179">
        <v>0</v>
      </c>
      <c r="AF179">
        <v>0</v>
      </c>
      <c r="AG179">
        <v>0</v>
      </c>
      <c r="AH179">
        <v>0</v>
      </c>
    </row>
    <row r="180" spans="1:34">
      <c r="A180" t="str">
        <f t="shared" si="12"/>
        <v>09-2021</v>
      </c>
      <c r="B180" s="93">
        <v>44446</v>
      </c>
      <c r="C180" s="90">
        <v>48900</v>
      </c>
      <c r="D180" s="90">
        <v>47000</v>
      </c>
      <c r="E180" s="90">
        <v>47200</v>
      </c>
      <c r="F180" s="90">
        <v>43250</v>
      </c>
      <c r="G180" s="90">
        <v>46200</v>
      </c>
      <c r="H180" s="91" t="s">
        <v>25</v>
      </c>
      <c r="I180" s="90">
        <v>45500</v>
      </c>
      <c r="J180" s="91" t="s">
        <v>25</v>
      </c>
      <c r="K180" s="90">
        <v>47000</v>
      </c>
      <c r="L180" s="91" t="s">
        <v>25</v>
      </c>
      <c r="M180" s="90">
        <v>48900</v>
      </c>
      <c r="N180" s="90">
        <v>46900</v>
      </c>
      <c r="O180" s="90">
        <v>45700</v>
      </c>
      <c r="P180" s="91" t="s">
        <v>25</v>
      </c>
      <c r="Q180" s="90">
        <v>43700</v>
      </c>
      <c r="R180" s="90">
        <v>44100</v>
      </c>
      <c r="S180" s="90">
        <v>43650</v>
      </c>
      <c r="T180" s="90">
        <v>46000</v>
      </c>
      <c r="U180" s="90">
        <v>46500</v>
      </c>
      <c r="V180" s="90">
        <v>45800</v>
      </c>
      <c r="W180" s="90">
        <v>46000</v>
      </c>
      <c r="X180" s="90">
        <v>47700</v>
      </c>
      <c r="Y180" t="str">
        <f t="shared" si="13"/>
        <v>09-2021</v>
      </c>
      <c r="Z180">
        <f>_xlfn.XLOOKUP(Y180,AN:AN,AP:AP,"")</f>
        <v>0</v>
      </c>
      <c r="AA180">
        <f>_xlfn.XLOOKUP(Y180,AN:AN,AQ:AQ,"")</f>
        <v>0</v>
      </c>
      <c r="AB180">
        <f>_xlfn.XLOOKUP(Y180,AN:AN,AR:AR,"")</f>
        <v>0</v>
      </c>
      <c r="AC180">
        <f>_xlfn.XLOOKUP(Y180,AN:AN,AS:AS,"")</f>
        <v>0</v>
      </c>
      <c r="AE180">
        <v>0</v>
      </c>
      <c r="AF180">
        <v>0</v>
      </c>
      <c r="AG180">
        <v>0</v>
      </c>
      <c r="AH180">
        <v>0</v>
      </c>
    </row>
    <row r="181" spans="1:34">
      <c r="A181" t="str">
        <f t="shared" si="12"/>
        <v>09-2021</v>
      </c>
      <c r="B181" s="93">
        <v>44447</v>
      </c>
      <c r="C181" s="90">
        <v>48200</v>
      </c>
      <c r="D181" s="90">
        <v>47000</v>
      </c>
      <c r="E181" s="90">
        <v>47100</v>
      </c>
      <c r="F181" s="90">
        <v>43100</v>
      </c>
      <c r="G181" s="90">
        <v>45800</v>
      </c>
      <c r="H181" s="91" t="s">
        <v>25</v>
      </c>
      <c r="I181" s="90">
        <v>45500</v>
      </c>
      <c r="J181" s="91" t="s">
        <v>25</v>
      </c>
      <c r="K181" s="90">
        <v>46700</v>
      </c>
      <c r="L181" s="91" t="s">
        <v>25</v>
      </c>
      <c r="M181" s="90">
        <v>48500</v>
      </c>
      <c r="N181" s="90">
        <v>46100</v>
      </c>
      <c r="O181" s="90">
        <v>45400</v>
      </c>
      <c r="P181" s="91" t="s">
        <v>25</v>
      </c>
      <c r="Q181" s="90">
        <v>43400</v>
      </c>
      <c r="R181" s="90">
        <v>43900</v>
      </c>
      <c r="S181" s="90">
        <v>43650</v>
      </c>
      <c r="T181" s="90">
        <v>45800</v>
      </c>
      <c r="U181" s="90">
        <v>46100</v>
      </c>
      <c r="V181" s="90">
        <v>45800</v>
      </c>
      <c r="W181" s="90">
        <v>46000</v>
      </c>
      <c r="X181" s="90">
        <v>47700</v>
      </c>
      <c r="Y181" t="str">
        <f t="shared" si="13"/>
        <v>09-2021</v>
      </c>
      <c r="Z181">
        <f>_xlfn.XLOOKUP(Y181,AN:AN,AP:AP,"")</f>
        <v>0</v>
      </c>
      <c r="AA181">
        <f>_xlfn.XLOOKUP(Y181,AN:AN,AQ:AQ,"")</f>
        <v>0</v>
      </c>
      <c r="AB181">
        <f>_xlfn.XLOOKUP(Y181,AN:AN,AR:AR,"")</f>
        <v>0</v>
      </c>
      <c r="AC181">
        <f>_xlfn.XLOOKUP(Y181,AN:AN,AS:AS,"")</f>
        <v>0</v>
      </c>
      <c r="AE181">
        <v>0</v>
      </c>
      <c r="AF181">
        <v>0</v>
      </c>
      <c r="AG181">
        <v>0</v>
      </c>
      <c r="AH181">
        <v>0</v>
      </c>
    </row>
    <row r="182" spans="1:34">
      <c r="A182" t="str">
        <f t="shared" si="12"/>
        <v>09-2021</v>
      </c>
      <c r="B182" s="93">
        <v>44448</v>
      </c>
      <c r="C182" s="90">
        <v>47600</v>
      </c>
      <c r="D182" s="90">
        <v>46800</v>
      </c>
      <c r="E182" s="90">
        <v>47100</v>
      </c>
      <c r="F182" s="90">
        <v>43250</v>
      </c>
      <c r="G182" s="90">
        <v>45700</v>
      </c>
      <c r="H182" s="91" t="s">
        <v>25</v>
      </c>
      <c r="I182" s="90">
        <v>45500</v>
      </c>
      <c r="J182" s="91" t="s">
        <v>25</v>
      </c>
      <c r="K182" s="90">
        <v>45800</v>
      </c>
      <c r="L182" s="91" t="s">
        <v>25</v>
      </c>
      <c r="M182" s="90">
        <v>48600</v>
      </c>
      <c r="N182" s="90">
        <v>45700</v>
      </c>
      <c r="O182" s="90">
        <v>45400</v>
      </c>
      <c r="P182" s="91" t="s">
        <v>25</v>
      </c>
      <c r="Q182" s="90">
        <v>43800</v>
      </c>
      <c r="R182" s="90">
        <v>44100</v>
      </c>
      <c r="S182" s="90">
        <v>43650</v>
      </c>
      <c r="T182" s="90">
        <v>46000</v>
      </c>
      <c r="U182" s="90">
        <v>46200</v>
      </c>
      <c r="V182" s="90">
        <v>45600</v>
      </c>
      <c r="W182" s="90">
        <v>46000</v>
      </c>
      <c r="X182" s="90">
        <v>47700</v>
      </c>
      <c r="Y182" t="str">
        <f t="shared" si="13"/>
        <v>09-2021</v>
      </c>
      <c r="Z182">
        <f>_xlfn.XLOOKUP(Y182,AN:AN,AP:AP,"")</f>
        <v>0</v>
      </c>
      <c r="AA182">
        <f>_xlfn.XLOOKUP(Y182,AN:AN,AQ:AQ,"")</f>
        <v>0</v>
      </c>
      <c r="AB182">
        <f>_xlfn.XLOOKUP(Y182,AN:AN,AR:AR,"")</f>
        <v>0</v>
      </c>
      <c r="AC182">
        <f>_xlfn.XLOOKUP(Y182,AN:AN,AS:AS,"")</f>
        <v>0</v>
      </c>
      <c r="AE182">
        <v>0</v>
      </c>
      <c r="AF182">
        <v>0</v>
      </c>
      <c r="AG182">
        <v>0</v>
      </c>
      <c r="AH182">
        <v>0</v>
      </c>
    </row>
    <row r="183" spans="1:34">
      <c r="A183" t="str">
        <f t="shared" si="12"/>
        <v>09-2021</v>
      </c>
      <c r="B183" s="93">
        <v>44449</v>
      </c>
      <c r="C183" s="90">
        <v>47800</v>
      </c>
      <c r="D183" s="90">
        <v>46800</v>
      </c>
      <c r="E183" s="90">
        <v>47400</v>
      </c>
      <c r="F183" s="90">
        <v>43600</v>
      </c>
      <c r="G183" s="90">
        <v>45700</v>
      </c>
      <c r="H183" s="91" t="s">
        <v>25</v>
      </c>
      <c r="I183" s="90">
        <v>45500</v>
      </c>
      <c r="J183" s="91" t="s">
        <v>25</v>
      </c>
      <c r="K183" s="90">
        <v>45900</v>
      </c>
      <c r="L183" s="91" t="s">
        <v>25</v>
      </c>
      <c r="M183" s="90">
        <v>49000</v>
      </c>
      <c r="N183" s="91" t="s">
        <v>25</v>
      </c>
      <c r="O183" s="90">
        <v>46000</v>
      </c>
      <c r="P183" s="91" t="s">
        <v>25</v>
      </c>
      <c r="Q183" s="90">
        <v>44300</v>
      </c>
      <c r="R183" s="90">
        <v>44500</v>
      </c>
      <c r="S183" s="90">
        <v>44200</v>
      </c>
      <c r="T183" s="90">
        <v>46300</v>
      </c>
      <c r="U183" s="90">
        <v>46700</v>
      </c>
      <c r="V183" s="90">
        <v>45700</v>
      </c>
      <c r="W183" s="90">
        <v>46200</v>
      </c>
      <c r="X183" s="90">
        <v>47900</v>
      </c>
      <c r="Y183" t="str">
        <f t="shared" si="13"/>
        <v>09-2021</v>
      </c>
      <c r="Z183">
        <f>_xlfn.XLOOKUP(Y183,AN:AN,AP:AP,"")</f>
        <v>0</v>
      </c>
      <c r="AA183">
        <f>_xlfn.XLOOKUP(Y183,AN:AN,AQ:AQ,"")</f>
        <v>0</v>
      </c>
      <c r="AB183">
        <f>_xlfn.XLOOKUP(Y183,AN:AN,AR:AR,"")</f>
        <v>0</v>
      </c>
      <c r="AC183">
        <f>_xlfn.XLOOKUP(Y183,AN:AN,AS:AS,"")</f>
        <v>0</v>
      </c>
      <c r="AE183">
        <v>0</v>
      </c>
      <c r="AF183">
        <v>0</v>
      </c>
      <c r="AG183">
        <v>0</v>
      </c>
      <c r="AH183">
        <v>0</v>
      </c>
    </row>
    <row r="184" spans="1:34">
      <c r="A184" t="str">
        <f t="shared" si="12"/>
        <v>09-2021</v>
      </c>
      <c r="B184" s="93">
        <v>44450</v>
      </c>
      <c r="C184" s="90">
        <v>47900</v>
      </c>
      <c r="D184" s="90">
        <v>47000</v>
      </c>
      <c r="E184" s="90">
        <v>47000</v>
      </c>
      <c r="F184" s="90">
        <v>43700</v>
      </c>
      <c r="G184" s="90">
        <v>45900</v>
      </c>
      <c r="H184" s="91" t="s">
        <v>25</v>
      </c>
      <c r="I184" s="90">
        <v>46200</v>
      </c>
      <c r="J184" s="91" t="s">
        <v>25</v>
      </c>
      <c r="K184" s="90">
        <v>45900</v>
      </c>
      <c r="L184" s="91" t="s">
        <v>25</v>
      </c>
      <c r="M184" s="90">
        <v>49000</v>
      </c>
      <c r="N184" s="90">
        <v>45700</v>
      </c>
      <c r="O184" s="90">
        <v>45800</v>
      </c>
      <c r="P184" s="91" t="s">
        <v>25</v>
      </c>
      <c r="Q184" s="90">
        <v>44200</v>
      </c>
      <c r="R184" s="90">
        <v>44500</v>
      </c>
      <c r="S184" s="90">
        <v>44400</v>
      </c>
      <c r="T184" s="90">
        <v>46300</v>
      </c>
      <c r="U184" s="90">
        <v>46700</v>
      </c>
      <c r="V184" s="90">
        <v>45800</v>
      </c>
      <c r="W184" s="90">
        <v>46400</v>
      </c>
      <c r="X184" s="90">
        <v>48400</v>
      </c>
      <c r="Y184" t="str">
        <f t="shared" si="13"/>
        <v>09-2021</v>
      </c>
      <c r="Z184">
        <f>_xlfn.XLOOKUP(Y184,AN:AN,AP:AP,"")</f>
        <v>0</v>
      </c>
      <c r="AA184">
        <f>_xlfn.XLOOKUP(Y184,AN:AN,AQ:AQ,"")</f>
        <v>0</v>
      </c>
      <c r="AB184">
        <f>_xlfn.XLOOKUP(Y184,AN:AN,AR:AR,"")</f>
        <v>0</v>
      </c>
      <c r="AC184">
        <f>_xlfn.XLOOKUP(Y184,AN:AN,AS:AS,"")</f>
        <v>0</v>
      </c>
      <c r="AE184">
        <v>0</v>
      </c>
      <c r="AF184">
        <v>0</v>
      </c>
      <c r="AG184">
        <v>0</v>
      </c>
      <c r="AH184">
        <v>0</v>
      </c>
    </row>
    <row r="185" spans="1:34">
      <c r="A185" t="str">
        <f t="shared" si="12"/>
        <v>09-2021</v>
      </c>
      <c r="B185" s="93">
        <v>44451</v>
      </c>
      <c r="C185" s="90" t="s">
        <v>24</v>
      </c>
      <c r="D185" s="90" t="s">
        <v>24</v>
      </c>
      <c r="E185" s="90" t="s">
        <v>24</v>
      </c>
      <c r="F185" s="90" t="s">
        <v>24</v>
      </c>
      <c r="G185" s="90" t="s">
        <v>24</v>
      </c>
      <c r="H185" s="90" t="s">
        <v>24</v>
      </c>
      <c r="I185" s="90" t="s">
        <v>24</v>
      </c>
      <c r="J185" s="90" t="s">
        <v>24</v>
      </c>
      <c r="K185" s="90" t="s">
        <v>24</v>
      </c>
      <c r="L185" s="90" t="s">
        <v>24</v>
      </c>
      <c r="M185" s="90" t="s">
        <v>24</v>
      </c>
      <c r="N185" s="90" t="s">
        <v>24</v>
      </c>
      <c r="O185" s="90" t="s">
        <v>24</v>
      </c>
      <c r="P185" s="90" t="s">
        <v>24</v>
      </c>
      <c r="Q185" s="90" t="s">
        <v>24</v>
      </c>
      <c r="R185" s="90" t="s">
        <v>24</v>
      </c>
      <c r="S185" s="90" t="s">
        <v>24</v>
      </c>
      <c r="T185" s="90" t="s">
        <v>24</v>
      </c>
      <c r="U185" s="90" t="s">
        <v>24</v>
      </c>
      <c r="V185" s="90" t="s">
        <v>24</v>
      </c>
      <c r="W185" s="90" t="s">
        <v>24</v>
      </c>
      <c r="X185" s="90" t="s">
        <v>24</v>
      </c>
      <c r="Y185" t="str">
        <f t="shared" si="13"/>
        <v>09-2021</v>
      </c>
      <c r="Z185">
        <f>_xlfn.XLOOKUP(Y185,AN:AN,AP:AP,"")</f>
        <v>0</v>
      </c>
      <c r="AA185">
        <f>_xlfn.XLOOKUP(Y185,AN:AN,AQ:AQ,"")</f>
        <v>0</v>
      </c>
      <c r="AB185">
        <f>_xlfn.XLOOKUP(Y185,AN:AN,AR:AR,"")</f>
        <v>0</v>
      </c>
      <c r="AC185">
        <f>_xlfn.XLOOKUP(Y185,AN:AN,AS:AS,"")</f>
        <v>0</v>
      </c>
      <c r="AE185">
        <v>0</v>
      </c>
      <c r="AF185">
        <v>0</v>
      </c>
      <c r="AG185">
        <v>0</v>
      </c>
      <c r="AH185">
        <v>0</v>
      </c>
    </row>
    <row r="186" spans="1:34">
      <c r="A186" t="str">
        <f t="shared" si="12"/>
        <v>09-2021</v>
      </c>
      <c r="B186" s="93">
        <v>44452</v>
      </c>
      <c r="C186" s="90">
        <v>47500</v>
      </c>
      <c r="D186" s="90">
        <v>47200</v>
      </c>
      <c r="E186" s="90">
        <v>47000</v>
      </c>
      <c r="F186" s="90">
        <v>44200</v>
      </c>
      <c r="G186" s="90">
        <v>45900</v>
      </c>
      <c r="H186" s="91" t="s">
        <v>25</v>
      </c>
      <c r="I186" s="90">
        <v>45500</v>
      </c>
      <c r="J186" s="91" t="s">
        <v>25</v>
      </c>
      <c r="K186" s="90">
        <v>45900</v>
      </c>
      <c r="L186" s="91" t="s">
        <v>25</v>
      </c>
      <c r="M186" s="90">
        <v>49000</v>
      </c>
      <c r="N186" s="90">
        <v>45700</v>
      </c>
      <c r="O186" s="90">
        <v>45500</v>
      </c>
      <c r="P186" s="91" t="s">
        <v>25</v>
      </c>
      <c r="Q186" s="90">
        <v>44000</v>
      </c>
      <c r="R186" s="90">
        <v>44200</v>
      </c>
      <c r="S186" s="90">
        <v>44200</v>
      </c>
      <c r="T186" s="90">
        <v>46800</v>
      </c>
      <c r="U186" s="90">
        <v>46500</v>
      </c>
      <c r="V186" s="90">
        <v>46000</v>
      </c>
      <c r="W186" s="90">
        <v>46300</v>
      </c>
      <c r="X186" s="90">
        <v>48400</v>
      </c>
      <c r="Y186" t="str">
        <f t="shared" si="13"/>
        <v>09-2021</v>
      </c>
      <c r="Z186">
        <f>_xlfn.XLOOKUP(Y186,AN:AN,AP:AP,"")</f>
        <v>0</v>
      </c>
      <c r="AA186">
        <f>_xlfn.XLOOKUP(Y186,AN:AN,AQ:AQ,"")</f>
        <v>0</v>
      </c>
      <c r="AB186">
        <f>_xlfn.XLOOKUP(Y186,AN:AN,AR:AR,"")</f>
        <v>0</v>
      </c>
      <c r="AC186">
        <f>_xlfn.XLOOKUP(Y186,AN:AN,AS:AS,"")</f>
        <v>0</v>
      </c>
      <c r="AE186">
        <v>0</v>
      </c>
      <c r="AF186">
        <v>0</v>
      </c>
      <c r="AG186">
        <v>0</v>
      </c>
      <c r="AH186">
        <v>0</v>
      </c>
    </row>
    <row r="187" spans="1:34">
      <c r="A187" t="str">
        <f t="shared" si="12"/>
        <v>09-2021</v>
      </c>
      <c r="B187" s="93">
        <v>44453</v>
      </c>
      <c r="C187" s="90">
        <v>47200</v>
      </c>
      <c r="D187" s="90">
        <v>47200</v>
      </c>
      <c r="E187" s="90">
        <v>47400</v>
      </c>
      <c r="F187" s="90">
        <v>44500</v>
      </c>
      <c r="G187" s="90">
        <v>46000</v>
      </c>
      <c r="H187" s="91" t="s">
        <v>25</v>
      </c>
      <c r="I187" s="90">
        <v>46000</v>
      </c>
      <c r="J187" s="91" t="s">
        <v>25</v>
      </c>
      <c r="K187" s="90">
        <v>45800</v>
      </c>
      <c r="L187" s="91" t="s">
        <v>25</v>
      </c>
      <c r="M187" s="90">
        <v>49200</v>
      </c>
      <c r="N187" s="90">
        <v>45700</v>
      </c>
      <c r="O187" s="90">
        <v>46000</v>
      </c>
      <c r="P187" s="91" t="s">
        <v>25</v>
      </c>
      <c r="Q187" s="90">
        <v>44200</v>
      </c>
      <c r="R187" s="90">
        <v>44400</v>
      </c>
      <c r="S187" s="90">
        <v>44200</v>
      </c>
      <c r="T187" s="90">
        <v>47000</v>
      </c>
      <c r="U187" s="90">
        <v>46500</v>
      </c>
      <c r="V187" s="90">
        <v>46200</v>
      </c>
      <c r="W187" s="90">
        <v>46600</v>
      </c>
      <c r="X187" s="90">
        <v>48600</v>
      </c>
      <c r="Y187" t="str">
        <f t="shared" si="13"/>
        <v>09-2021</v>
      </c>
      <c r="Z187">
        <f>_xlfn.XLOOKUP(Y187,AN:AN,AP:AP,"")</f>
        <v>0</v>
      </c>
      <c r="AA187">
        <f>_xlfn.XLOOKUP(Y187,AN:AN,AQ:AQ,"")</f>
        <v>0</v>
      </c>
      <c r="AB187">
        <f>_xlfn.XLOOKUP(Y187,AN:AN,AR:AR,"")</f>
        <v>0</v>
      </c>
      <c r="AC187">
        <f>_xlfn.XLOOKUP(Y187,AN:AN,AS:AS,"")</f>
        <v>0</v>
      </c>
      <c r="AE187">
        <v>0</v>
      </c>
      <c r="AF187">
        <v>0</v>
      </c>
      <c r="AG187">
        <v>0</v>
      </c>
      <c r="AH187">
        <v>0</v>
      </c>
    </row>
    <row r="188" spans="1:34">
      <c r="A188" t="str">
        <f t="shared" si="12"/>
        <v>09-2021</v>
      </c>
      <c r="B188" s="93">
        <v>44454</v>
      </c>
      <c r="C188" s="90">
        <v>47200</v>
      </c>
      <c r="D188" s="90">
        <v>47600</v>
      </c>
      <c r="E188" s="90">
        <v>47400</v>
      </c>
      <c r="F188" s="90">
        <v>44500</v>
      </c>
      <c r="G188" s="90">
        <v>46200</v>
      </c>
      <c r="H188" s="91" t="s">
        <v>25</v>
      </c>
      <c r="I188" s="90">
        <v>46200</v>
      </c>
      <c r="J188" s="91" t="s">
        <v>25</v>
      </c>
      <c r="K188" s="90">
        <v>45800</v>
      </c>
      <c r="L188" s="91" t="s">
        <v>25</v>
      </c>
      <c r="M188" s="90">
        <v>49200</v>
      </c>
      <c r="N188" s="90">
        <v>45700</v>
      </c>
      <c r="O188" s="90">
        <v>45800</v>
      </c>
      <c r="P188" s="91" t="s">
        <v>25</v>
      </c>
      <c r="Q188" s="90">
        <v>44400</v>
      </c>
      <c r="R188" s="90">
        <v>44400</v>
      </c>
      <c r="S188" s="90">
        <v>44300</v>
      </c>
      <c r="T188" s="90">
        <v>47000</v>
      </c>
      <c r="U188" s="90">
        <v>46500</v>
      </c>
      <c r="V188" s="90">
        <v>46400</v>
      </c>
      <c r="W188" s="90">
        <v>46900</v>
      </c>
      <c r="X188" s="90">
        <v>48700</v>
      </c>
      <c r="Y188" t="str">
        <f t="shared" si="13"/>
        <v>09-2021</v>
      </c>
      <c r="Z188">
        <f>_xlfn.XLOOKUP(Y188,AN:AN,AP:AP,"")</f>
        <v>0</v>
      </c>
      <c r="AA188">
        <f>_xlfn.XLOOKUP(Y188,AN:AN,AQ:AQ,"")</f>
        <v>0</v>
      </c>
      <c r="AB188">
        <f>_xlfn.XLOOKUP(Y188,AN:AN,AR:AR,"")</f>
        <v>0</v>
      </c>
      <c r="AC188">
        <f>_xlfn.XLOOKUP(Y188,AN:AN,AS:AS,"")</f>
        <v>0</v>
      </c>
      <c r="AE188">
        <v>0</v>
      </c>
      <c r="AF188">
        <v>0</v>
      </c>
      <c r="AG188">
        <v>0</v>
      </c>
      <c r="AH188">
        <v>0</v>
      </c>
    </row>
    <row r="189" spans="1:34">
      <c r="A189" t="str">
        <f t="shared" si="12"/>
        <v>09-2021</v>
      </c>
      <c r="B189" s="93">
        <v>44455</v>
      </c>
      <c r="C189" s="90">
        <v>47100</v>
      </c>
      <c r="D189" s="90">
        <v>48000</v>
      </c>
      <c r="E189" s="90">
        <v>47200</v>
      </c>
      <c r="F189" s="90">
        <v>44500</v>
      </c>
      <c r="G189" s="90">
        <v>46200</v>
      </c>
      <c r="H189" s="91" t="s">
        <v>25</v>
      </c>
      <c r="I189" s="90">
        <v>46000</v>
      </c>
      <c r="J189" s="91" t="s">
        <v>25</v>
      </c>
      <c r="K189" s="90">
        <v>45700</v>
      </c>
      <c r="L189" s="91" t="s">
        <v>25</v>
      </c>
      <c r="M189" s="90">
        <v>49000</v>
      </c>
      <c r="N189" s="90">
        <v>45700</v>
      </c>
      <c r="O189" s="90">
        <v>45700</v>
      </c>
      <c r="P189" s="91" t="s">
        <v>25</v>
      </c>
      <c r="Q189" s="90">
        <v>44100</v>
      </c>
      <c r="R189" s="90">
        <v>44100</v>
      </c>
      <c r="S189" s="90">
        <v>44400</v>
      </c>
      <c r="T189" s="90">
        <v>47000</v>
      </c>
      <c r="U189" s="90">
        <v>46400</v>
      </c>
      <c r="V189" s="90">
        <v>46500</v>
      </c>
      <c r="W189" s="90">
        <v>46900</v>
      </c>
      <c r="X189" s="90">
        <v>48700</v>
      </c>
      <c r="Y189" t="str">
        <f t="shared" si="13"/>
        <v>09-2021</v>
      </c>
      <c r="Z189">
        <f>_xlfn.XLOOKUP(Y189,AN:AN,AP:AP,"")</f>
        <v>0</v>
      </c>
      <c r="AA189">
        <f>_xlfn.XLOOKUP(Y189,AN:AN,AQ:AQ,"")</f>
        <v>0</v>
      </c>
      <c r="AB189">
        <f>_xlfn.XLOOKUP(Y189,AN:AN,AR:AR,"")</f>
        <v>0</v>
      </c>
      <c r="AC189">
        <f>_xlfn.XLOOKUP(Y189,AN:AN,AS:AS,"")</f>
        <v>0</v>
      </c>
      <c r="AE189">
        <v>0</v>
      </c>
      <c r="AF189">
        <v>0</v>
      </c>
      <c r="AG189">
        <v>0</v>
      </c>
      <c r="AH189">
        <v>0</v>
      </c>
    </row>
    <row r="190" spans="1:34">
      <c r="A190" t="str">
        <f t="shared" si="12"/>
        <v>09-2021</v>
      </c>
      <c r="B190" s="93">
        <v>44456</v>
      </c>
      <c r="C190" s="90">
        <v>47000</v>
      </c>
      <c r="D190" s="90">
        <v>48000</v>
      </c>
      <c r="E190" s="90">
        <v>47200</v>
      </c>
      <c r="F190" s="90">
        <v>44800</v>
      </c>
      <c r="G190" s="90">
        <v>46200</v>
      </c>
      <c r="H190" s="91" t="s">
        <v>25</v>
      </c>
      <c r="I190" s="90">
        <v>46000</v>
      </c>
      <c r="J190" s="91" t="s">
        <v>25</v>
      </c>
      <c r="K190" s="90">
        <v>46000</v>
      </c>
      <c r="L190" s="91" t="s">
        <v>25</v>
      </c>
      <c r="M190" s="90">
        <v>49200</v>
      </c>
      <c r="N190" s="90">
        <v>45700</v>
      </c>
      <c r="O190" s="90">
        <v>45700</v>
      </c>
      <c r="P190" s="91" t="s">
        <v>25</v>
      </c>
      <c r="Q190" s="90">
        <v>44100</v>
      </c>
      <c r="R190" s="90">
        <v>44300</v>
      </c>
      <c r="S190" s="90">
        <v>44200</v>
      </c>
      <c r="T190" s="90">
        <v>47500</v>
      </c>
      <c r="U190" s="90">
        <v>46400</v>
      </c>
      <c r="V190" s="90">
        <v>46000</v>
      </c>
      <c r="W190" s="90">
        <v>46900</v>
      </c>
      <c r="X190" s="90">
        <v>48800</v>
      </c>
      <c r="Y190" t="str">
        <f t="shared" si="13"/>
        <v>09-2021</v>
      </c>
      <c r="Z190">
        <f>_xlfn.XLOOKUP(Y190,AN:AN,AP:AP,"")</f>
        <v>0</v>
      </c>
      <c r="AA190">
        <f>_xlfn.XLOOKUP(Y190,AN:AN,AQ:AQ,"")</f>
        <v>0</v>
      </c>
      <c r="AB190">
        <f>_xlfn.XLOOKUP(Y190,AN:AN,AR:AR,"")</f>
        <v>0</v>
      </c>
      <c r="AC190">
        <f>_xlfn.XLOOKUP(Y190,AN:AN,AS:AS,"")</f>
        <v>0</v>
      </c>
      <c r="AE190">
        <v>0</v>
      </c>
      <c r="AF190">
        <v>0</v>
      </c>
      <c r="AG190">
        <v>0</v>
      </c>
      <c r="AH190">
        <v>0</v>
      </c>
    </row>
    <row r="191" spans="1:34">
      <c r="A191" t="str">
        <f t="shared" si="12"/>
        <v>09-2021</v>
      </c>
      <c r="B191" s="93">
        <v>44457</v>
      </c>
      <c r="C191" s="90">
        <v>47000</v>
      </c>
      <c r="D191" s="90">
        <v>48500</v>
      </c>
      <c r="E191" s="90">
        <v>47200</v>
      </c>
      <c r="F191" s="90">
        <v>44800</v>
      </c>
      <c r="G191" s="90">
        <v>46700</v>
      </c>
      <c r="H191" s="91" t="s">
        <v>25</v>
      </c>
      <c r="I191" s="90">
        <v>46000</v>
      </c>
      <c r="J191" s="91" t="s">
        <v>25</v>
      </c>
      <c r="K191" s="90">
        <v>46000</v>
      </c>
      <c r="L191" s="91" t="s">
        <v>25</v>
      </c>
      <c r="M191" s="90">
        <v>49200</v>
      </c>
      <c r="N191" s="90">
        <v>45700</v>
      </c>
      <c r="O191" s="90">
        <v>45700</v>
      </c>
      <c r="P191" s="91" t="s">
        <v>25</v>
      </c>
      <c r="Q191" s="90">
        <v>43900</v>
      </c>
      <c r="R191" s="90">
        <v>44400</v>
      </c>
      <c r="S191" s="90">
        <v>44200</v>
      </c>
      <c r="T191" s="90">
        <v>47500</v>
      </c>
      <c r="U191" s="90">
        <v>46600</v>
      </c>
      <c r="V191" s="90">
        <v>46000</v>
      </c>
      <c r="W191" s="90">
        <v>47100</v>
      </c>
      <c r="X191" s="90">
        <v>48800</v>
      </c>
      <c r="Y191" t="str">
        <f t="shared" si="13"/>
        <v>09-2021</v>
      </c>
      <c r="Z191">
        <f>_xlfn.XLOOKUP(Y191,AN:AN,AP:AP,"")</f>
        <v>0</v>
      </c>
      <c r="AA191">
        <f>_xlfn.XLOOKUP(Y191,AN:AN,AQ:AQ,"")</f>
        <v>0</v>
      </c>
      <c r="AB191">
        <f>_xlfn.XLOOKUP(Y191,AN:AN,AR:AR,"")</f>
        <v>0</v>
      </c>
      <c r="AC191">
        <f>_xlfn.XLOOKUP(Y191,AN:AN,AS:AS,"")</f>
        <v>0</v>
      </c>
      <c r="AE191">
        <v>0</v>
      </c>
      <c r="AF191">
        <v>0</v>
      </c>
      <c r="AG191">
        <v>0</v>
      </c>
      <c r="AH191">
        <v>0</v>
      </c>
    </row>
    <row r="192" spans="1:34">
      <c r="A192" t="str">
        <f t="shared" si="12"/>
        <v>09-2021</v>
      </c>
      <c r="B192" s="93">
        <v>44458</v>
      </c>
      <c r="C192" s="90" t="s">
        <v>24</v>
      </c>
      <c r="D192" s="90" t="s">
        <v>24</v>
      </c>
      <c r="E192" s="90" t="s">
        <v>24</v>
      </c>
      <c r="F192" s="90" t="s">
        <v>24</v>
      </c>
      <c r="G192" s="90" t="s">
        <v>24</v>
      </c>
      <c r="H192" s="90" t="s">
        <v>24</v>
      </c>
      <c r="I192" s="90" t="s">
        <v>24</v>
      </c>
      <c r="J192" s="90" t="s">
        <v>24</v>
      </c>
      <c r="K192" s="90" t="s">
        <v>24</v>
      </c>
      <c r="L192" s="90" t="s">
        <v>24</v>
      </c>
      <c r="M192" s="90" t="s">
        <v>24</v>
      </c>
      <c r="N192" s="90" t="s">
        <v>24</v>
      </c>
      <c r="O192" s="90" t="s">
        <v>24</v>
      </c>
      <c r="P192" s="90" t="s">
        <v>24</v>
      </c>
      <c r="Q192" s="90" t="s">
        <v>24</v>
      </c>
      <c r="R192" s="90" t="s">
        <v>24</v>
      </c>
      <c r="S192" s="90" t="s">
        <v>24</v>
      </c>
      <c r="T192" s="90" t="s">
        <v>24</v>
      </c>
      <c r="U192" s="90" t="s">
        <v>24</v>
      </c>
      <c r="V192" s="90" t="s">
        <v>24</v>
      </c>
      <c r="W192" s="90" t="s">
        <v>24</v>
      </c>
      <c r="X192" s="90" t="s">
        <v>24</v>
      </c>
      <c r="Y192" t="str">
        <f t="shared" si="13"/>
        <v>09-2021</v>
      </c>
      <c r="Z192">
        <f>_xlfn.XLOOKUP(Y192,AN:AN,AP:AP,"")</f>
        <v>0</v>
      </c>
      <c r="AA192">
        <f>_xlfn.XLOOKUP(Y192,AN:AN,AQ:AQ,"")</f>
        <v>0</v>
      </c>
      <c r="AB192">
        <f>_xlfn.XLOOKUP(Y192,AN:AN,AR:AR,"")</f>
        <v>0</v>
      </c>
      <c r="AC192">
        <f>_xlfn.XLOOKUP(Y192,AN:AN,AS:AS,"")</f>
        <v>0</v>
      </c>
      <c r="AE192">
        <v>0</v>
      </c>
      <c r="AF192">
        <v>0</v>
      </c>
      <c r="AG192">
        <v>0</v>
      </c>
      <c r="AH192">
        <v>0</v>
      </c>
    </row>
    <row r="193" spans="1:34">
      <c r="A193" t="str">
        <f t="shared" si="12"/>
        <v>09-2021</v>
      </c>
      <c r="B193" s="93">
        <v>44459</v>
      </c>
      <c r="C193" s="90">
        <v>47000</v>
      </c>
      <c r="D193" s="90">
        <v>48700</v>
      </c>
      <c r="E193" s="90">
        <v>47400</v>
      </c>
      <c r="F193" s="90">
        <v>45000</v>
      </c>
      <c r="G193" s="90">
        <v>46700</v>
      </c>
      <c r="H193" s="91" t="s">
        <v>25</v>
      </c>
      <c r="I193" s="90">
        <v>46000</v>
      </c>
      <c r="J193" s="91" t="s">
        <v>25</v>
      </c>
      <c r="K193" s="90">
        <v>46000</v>
      </c>
      <c r="L193" s="91" t="s">
        <v>25</v>
      </c>
      <c r="M193" s="90">
        <v>49200</v>
      </c>
      <c r="N193" s="90">
        <v>45700</v>
      </c>
      <c r="O193" s="90">
        <v>46000</v>
      </c>
      <c r="P193" s="91" t="s">
        <v>25</v>
      </c>
      <c r="Q193" s="90">
        <v>44700</v>
      </c>
      <c r="R193" s="90">
        <v>45000</v>
      </c>
      <c r="S193" s="90">
        <v>44300</v>
      </c>
      <c r="T193" s="90">
        <v>47700</v>
      </c>
      <c r="U193" s="90">
        <v>47100</v>
      </c>
      <c r="V193" s="90">
        <v>46500</v>
      </c>
      <c r="W193" s="90">
        <v>47500</v>
      </c>
      <c r="X193" s="90">
        <v>49200</v>
      </c>
      <c r="Y193" t="str">
        <f t="shared" si="13"/>
        <v>09-2021</v>
      </c>
      <c r="Z193">
        <f>_xlfn.XLOOKUP(Y193,AN:AN,AP:AP,"")</f>
        <v>0</v>
      </c>
      <c r="AA193">
        <f>_xlfn.XLOOKUP(Y193,AN:AN,AQ:AQ,"")</f>
        <v>0</v>
      </c>
      <c r="AB193">
        <f>_xlfn.XLOOKUP(Y193,AN:AN,AR:AR,"")</f>
        <v>0</v>
      </c>
      <c r="AC193">
        <f>_xlfn.XLOOKUP(Y193,AN:AN,AS:AS,"")</f>
        <v>0</v>
      </c>
      <c r="AE193">
        <v>0</v>
      </c>
      <c r="AF193">
        <v>0</v>
      </c>
      <c r="AG193">
        <v>0</v>
      </c>
      <c r="AH193">
        <v>0</v>
      </c>
    </row>
    <row r="194" spans="1:34">
      <c r="A194" t="str">
        <f t="shared" si="12"/>
        <v>09-2021</v>
      </c>
      <c r="B194" s="93">
        <v>44460</v>
      </c>
      <c r="C194" s="90">
        <v>47200</v>
      </c>
      <c r="D194" s="90">
        <v>48700</v>
      </c>
      <c r="E194" s="90">
        <v>47800</v>
      </c>
      <c r="F194" s="90">
        <v>44800</v>
      </c>
      <c r="G194" s="90">
        <v>46700</v>
      </c>
      <c r="H194" s="91" t="s">
        <v>25</v>
      </c>
      <c r="I194" s="90">
        <v>46000</v>
      </c>
      <c r="J194" s="91" t="s">
        <v>25</v>
      </c>
      <c r="K194" s="90">
        <v>46400</v>
      </c>
      <c r="L194" s="91" t="s">
        <v>25</v>
      </c>
      <c r="M194" s="90">
        <v>49100</v>
      </c>
      <c r="N194" s="90">
        <v>46000</v>
      </c>
      <c r="O194" s="90">
        <v>46300</v>
      </c>
      <c r="P194" s="91" t="s">
        <v>25</v>
      </c>
      <c r="Q194" s="90">
        <v>45000</v>
      </c>
      <c r="R194" s="90">
        <v>45100</v>
      </c>
      <c r="S194" s="90">
        <v>44300</v>
      </c>
      <c r="T194" s="90">
        <v>47700</v>
      </c>
      <c r="U194" s="90">
        <v>47300</v>
      </c>
      <c r="V194" s="90">
        <v>46400</v>
      </c>
      <c r="W194" s="90">
        <v>47500</v>
      </c>
      <c r="X194" s="90">
        <v>49300</v>
      </c>
      <c r="Y194" t="str">
        <f t="shared" si="13"/>
        <v>09-2021</v>
      </c>
      <c r="Z194">
        <f>_xlfn.XLOOKUP(Y194,AN:AN,AP:AP,"")</f>
        <v>0</v>
      </c>
      <c r="AA194">
        <f>_xlfn.XLOOKUP(Y194,AN:AN,AQ:AQ,"")</f>
        <v>0</v>
      </c>
      <c r="AB194">
        <f>_xlfn.XLOOKUP(Y194,AN:AN,AR:AR,"")</f>
        <v>0</v>
      </c>
      <c r="AC194">
        <f>_xlfn.XLOOKUP(Y194,AN:AN,AS:AS,"")</f>
        <v>0</v>
      </c>
      <c r="AE194">
        <v>0</v>
      </c>
      <c r="AF194">
        <v>0</v>
      </c>
      <c r="AG194">
        <v>0</v>
      </c>
      <c r="AH194">
        <v>0</v>
      </c>
    </row>
    <row r="195" spans="1:34">
      <c r="A195" t="str">
        <f t="shared" si="12"/>
        <v>09-2021</v>
      </c>
      <c r="B195" s="93">
        <v>44461</v>
      </c>
      <c r="C195" s="90">
        <v>47200</v>
      </c>
      <c r="D195" s="90">
        <v>48700</v>
      </c>
      <c r="E195" s="90">
        <v>47600</v>
      </c>
      <c r="F195" s="90">
        <v>44500</v>
      </c>
      <c r="G195" s="90">
        <v>46700</v>
      </c>
      <c r="H195" s="91" t="s">
        <v>25</v>
      </c>
      <c r="I195" s="90">
        <v>46000</v>
      </c>
      <c r="J195" s="91" t="s">
        <v>25</v>
      </c>
      <c r="K195" s="90">
        <v>46400</v>
      </c>
      <c r="L195" s="91" t="s">
        <v>25</v>
      </c>
      <c r="M195" s="90">
        <v>49100</v>
      </c>
      <c r="N195" s="90">
        <v>46500</v>
      </c>
      <c r="O195" s="90">
        <v>46300</v>
      </c>
      <c r="P195" s="91" t="s">
        <v>25</v>
      </c>
      <c r="Q195" s="90">
        <v>44850</v>
      </c>
      <c r="R195" s="90">
        <v>45000</v>
      </c>
      <c r="S195" s="90">
        <v>44500</v>
      </c>
      <c r="T195" s="90">
        <v>47500</v>
      </c>
      <c r="U195" s="90">
        <v>47400</v>
      </c>
      <c r="V195" s="90">
        <v>46500</v>
      </c>
      <c r="W195" s="90">
        <v>47500</v>
      </c>
      <c r="X195" s="90">
        <v>49300</v>
      </c>
      <c r="Y195" t="str">
        <f t="shared" si="13"/>
        <v>09-2021</v>
      </c>
      <c r="Z195">
        <f>_xlfn.XLOOKUP(Y195,AN:AN,AP:AP,"")</f>
        <v>0</v>
      </c>
      <c r="AA195">
        <f>_xlfn.XLOOKUP(Y195,AN:AN,AQ:AQ,"")</f>
        <v>0</v>
      </c>
      <c r="AB195">
        <f>_xlfn.XLOOKUP(Y195,AN:AN,AR:AR,"")</f>
        <v>0</v>
      </c>
      <c r="AC195">
        <f>_xlfn.XLOOKUP(Y195,AN:AN,AS:AS,"")</f>
        <v>0</v>
      </c>
      <c r="AE195">
        <v>0</v>
      </c>
      <c r="AF195">
        <v>0</v>
      </c>
      <c r="AG195">
        <v>0</v>
      </c>
      <c r="AH195">
        <v>0</v>
      </c>
    </row>
    <row r="196" spans="1:34">
      <c r="A196" t="str">
        <f t="shared" si="12"/>
        <v>09-2021</v>
      </c>
      <c r="B196" s="93">
        <v>44462</v>
      </c>
      <c r="C196" s="90">
        <v>47000</v>
      </c>
      <c r="D196" s="90">
        <v>48500</v>
      </c>
      <c r="E196" s="90">
        <v>47800</v>
      </c>
      <c r="F196" s="90">
        <v>44300</v>
      </c>
      <c r="G196" s="90">
        <v>46700</v>
      </c>
      <c r="H196" s="91" t="s">
        <v>25</v>
      </c>
      <c r="I196" s="90">
        <v>45500</v>
      </c>
      <c r="J196" s="91" t="s">
        <v>25</v>
      </c>
      <c r="K196" s="90">
        <v>46300</v>
      </c>
      <c r="L196" s="91" t="s">
        <v>25</v>
      </c>
      <c r="M196" s="90">
        <v>48800</v>
      </c>
      <c r="N196" s="90">
        <v>46500</v>
      </c>
      <c r="O196" s="90">
        <v>46100</v>
      </c>
      <c r="P196" s="91" t="s">
        <v>25</v>
      </c>
      <c r="Q196" s="90">
        <v>44500</v>
      </c>
      <c r="R196" s="90">
        <v>44500</v>
      </c>
      <c r="S196" s="90">
        <v>44400</v>
      </c>
      <c r="T196" s="90">
        <v>47300</v>
      </c>
      <c r="U196" s="90">
        <v>47000</v>
      </c>
      <c r="V196" s="90">
        <v>46400</v>
      </c>
      <c r="W196" s="90">
        <v>47500</v>
      </c>
      <c r="X196" s="90">
        <v>49300</v>
      </c>
      <c r="Y196" t="str">
        <f t="shared" si="13"/>
        <v>09-2021</v>
      </c>
      <c r="Z196">
        <f>_xlfn.XLOOKUP(Y196,AN:AN,AP:AP,"")</f>
        <v>0</v>
      </c>
      <c r="AA196">
        <f>_xlfn.XLOOKUP(Y196,AN:AN,AQ:AQ,"")</f>
        <v>0</v>
      </c>
      <c r="AB196">
        <f>_xlfn.XLOOKUP(Y196,AN:AN,AR:AR,"")</f>
        <v>0</v>
      </c>
      <c r="AC196">
        <f>_xlfn.XLOOKUP(Y196,AN:AN,AS:AS,"")</f>
        <v>0</v>
      </c>
      <c r="AE196">
        <v>0</v>
      </c>
      <c r="AF196">
        <v>0</v>
      </c>
      <c r="AG196">
        <v>0</v>
      </c>
      <c r="AH196">
        <v>0</v>
      </c>
    </row>
    <row r="197" spans="1:34">
      <c r="A197" t="str">
        <f t="shared" si="12"/>
        <v>09-2021</v>
      </c>
      <c r="B197" s="93">
        <v>44463</v>
      </c>
      <c r="C197" s="90">
        <v>46800</v>
      </c>
      <c r="D197" s="90">
        <v>48700</v>
      </c>
      <c r="E197" s="90">
        <v>48000</v>
      </c>
      <c r="F197" s="90">
        <v>44700</v>
      </c>
      <c r="G197" s="90">
        <v>46700</v>
      </c>
      <c r="H197" s="91" t="s">
        <v>25</v>
      </c>
      <c r="I197" s="90">
        <v>45500</v>
      </c>
      <c r="J197" s="91" t="s">
        <v>25</v>
      </c>
      <c r="K197" s="90">
        <v>46100</v>
      </c>
      <c r="L197" s="91" t="s">
        <v>25</v>
      </c>
      <c r="M197" s="90">
        <v>48900</v>
      </c>
      <c r="N197" s="90">
        <v>46500</v>
      </c>
      <c r="O197" s="90">
        <v>46300</v>
      </c>
      <c r="P197" s="91" t="s">
        <v>25</v>
      </c>
      <c r="Q197" s="90">
        <v>44700</v>
      </c>
      <c r="R197" s="90">
        <v>44700</v>
      </c>
      <c r="S197" s="90">
        <v>44400</v>
      </c>
      <c r="T197" s="90">
        <v>47600</v>
      </c>
      <c r="U197" s="90">
        <v>47100</v>
      </c>
      <c r="V197" s="90">
        <v>46000</v>
      </c>
      <c r="W197" s="90">
        <v>47500</v>
      </c>
      <c r="X197" s="90">
        <v>49300</v>
      </c>
      <c r="Y197" t="str">
        <f t="shared" si="13"/>
        <v>09-2021</v>
      </c>
      <c r="Z197">
        <f>_xlfn.XLOOKUP(Y197,AN:AN,AP:AP,"")</f>
        <v>0</v>
      </c>
      <c r="AA197">
        <f>_xlfn.XLOOKUP(Y197,AN:AN,AQ:AQ,"")</f>
        <v>0</v>
      </c>
      <c r="AB197">
        <f>_xlfn.XLOOKUP(Y197,AN:AN,AR:AR,"")</f>
        <v>0</v>
      </c>
      <c r="AC197">
        <f>_xlfn.XLOOKUP(Y197,AN:AN,AS:AS,"")</f>
        <v>0</v>
      </c>
      <c r="AE197">
        <v>0</v>
      </c>
      <c r="AF197">
        <v>0</v>
      </c>
      <c r="AG197">
        <v>0</v>
      </c>
      <c r="AH197">
        <v>0</v>
      </c>
    </row>
    <row r="198" spans="1:34">
      <c r="A198" t="str">
        <f t="shared" si="12"/>
        <v>09-2021</v>
      </c>
      <c r="B198" s="93">
        <v>44464</v>
      </c>
      <c r="C198" s="90">
        <v>46800</v>
      </c>
      <c r="D198" s="90">
        <v>48750</v>
      </c>
      <c r="E198" s="90">
        <v>47800</v>
      </c>
      <c r="F198" s="90">
        <v>44500</v>
      </c>
      <c r="G198" s="90">
        <v>46700</v>
      </c>
      <c r="H198" s="91" t="s">
        <v>25</v>
      </c>
      <c r="I198" s="90">
        <v>45500</v>
      </c>
      <c r="J198" s="91" t="s">
        <v>25</v>
      </c>
      <c r="K198" s="90">
        <v>46000</v>
      </c>
      <c r="L198" s="91" t="s">
        <v>25</v>
      </c>
      <c r="M198" s="90">
        <v>48800</v>
      </c>
      <c r="N198" s="90">
        <v>46200</v>
      </c>
      <c r="O198" s="90">
        <v>46300</v>
      </c>
      <c r="P198" s="91" t="s">
        <v>25</v>
      </c>
      <c r="Q198" s="90">
        <v>44700</v>
      </c>
      <c r="R198" s="90">
        <v>44700</v>
      </c>
      <c r="S198" s="90">
        <v>44300</v>
      </c>
      <c r="T198" s="90">
        <v>47400</v>
      </c>
      <c r="U198" s="90">
        <v>47100</v>
      </c>
      <c r="V198" s="90">
        <v>46000</v>
      </c>
      <c r="W198" s="90">
        <v>47500</v>
      </c>
      <c r="X198" s="90">
        <v>49300</v>
      </c>
      <c r="Y198" t="str">
        <f t="shared" si="13"/>
        <v>09-2021</v>
      </c>
      <c r="Z198">
        <f>_xlfn.XLOOKUP(Y198,AN:AN,AP:AP,"")</f>
        <v>0</v>
      </c>
      <c r="AA198">
        <f>_xlfn.XLOOKUP(Y198,AN:AN,AQ:AQ,"")</f>
        <v>0</v>
      </c>
      <c r="AB198">
        <f>_xlfn.XLOOKUP(Y198,AN:AN,AR:AR,"")</f>
        <v>0</v>
      </c>
      <c r="AC198">
        <f>_xlfn.XLOOKUP(Y198,AN:AN,AS:AS,"")</f>
        <v>0</v>
      </c>
      <c r="AE198">
        <v>0</v>
      </c>
      <c r="AF198">
        <v>0</v>
      </c>
      <c r="AG198">
        <v>0</v>
      </c>
      <c r="AH198">
        <v>0</v>
      </c>
    </row>
    <row r="199" spans="1:34">
      <c r="A199" t="str">
        <f t="shared" si="12"/>
        <v>09-2021</v>
      </c>
      <c r="B199" s="93">
        <v>44465</v>
      </c>
      <c r="C199" s="90" t="s">
        <v>24</v>
      </c>
      <c r="D199" s="90" t="s">
        <v>24</v>
      </c>
      <c r="E199" s="90" t="s">
        <v>24</v>
      </c>
      <c r="F199" s="90" t="s">
        <v>24</v>
      </c>
      <c r="G199" s="90" t="s">
        <v>24</v>
      </c>
      <c r="H199" s="90" t="s">
        <v>24</v>
      </c>
      <c r="I199" s="90" t="s">
        <v>24</v>
      </c>
      <c r="J199" s="90" t="s">
        <v>24</v>
      </c>
      <c r="K199" s="90" t="s">
        <v>24</v>
      </c>
      <c r="L199" s="90" t="s">
        <v>24</v>
      </c>
      <c r="M199" s="90" t="s">
        <v>24</v>
      </c>
      <c r="N199" s="90" t="s">
        <v>24</v>
      </c>
      <c r="O199" s="90" t="s">
        <v>24</v>
      </c>
      <c r="P199" s="90" t="s">
        <v>24</v>
      </c>
      <c r="Q199" s="90" t="s">
        <v>24</v>
      </c>
      <c r="R199" s="90" t="s">
        <v>24</v>
      </c>
      <c r="S199" s="90" t="s">
        <v>24</v>
      </c>
      <c r="T199" s="90" t="s">
        <v>24</v>
      </c>
      <c r="U199" s="90" t="s">
        <v>24</v>
      </c>
      <c r="V199" s="90" t="s">
        <v>24</v>
      </c>
      <c r="W199" s="90" t="s">
        <v>24</v>
      </c>
      <c r="X199" s="90" t="s">
        <v>24</v>
      </c>
      <c r="Y199" t="str">
        <f t="shared" si="13"/>
        <v>09-2021</v>
      </c>
      <c r="Z199">
        <f>_xlfn.XLOOKUP(Y199,AN:AN,AP:AP,"")</f>
        <v>0</v>
      </c>
      <c r="AA199">
        <f>_xlfn.XLOOKUP(Y199,AN:AN,AQ:AQ,"")</f>
        <v>0</v>
      </c>
      <c r="AB199">
        <f>_xlfn.XLOOKUP(Y199,AN:AN,AR:AR,"")</f>
        <v>0</v>
      </c>
      <c r="AC199">
        <f>_xlfn.XLOOKUP(Y199,AN:AN,AS:AS,"")</f>
        <v>0</v>
      </c>
      <c r="AE199">
        <v>0</v>
      </c>
      <c r="AF199">
        <v>0</v>
      </c>
      <c r="AG199">
        <v>0</v>
      </c>
      <c r="AH199">
        <v>0</v>
      </c>
    </row>
    <row r="200" spans="1:34">
      <c r="A200" t="str">
        <f t="shared" si="12"/>
        <v>09-2021</v>
      </c>
      <c r="B200" s="93">
        <v>44466</v>
      </c>
      <c r="C200" s="90">
        <v>46600</v>
      </c>
      <c r="D200" s="90">
        <v>48800</v>
      </c>
      <c r="E200" s="90">
        <v>48000</v>
      </c>
      <c r="F200" s="90">
        <v>44800</v>
      </c>
      <c r="G200" s="90">
        <v>46700</v>
      </c>
      <c r="H200" s="91" t="s">
        <v>25</v>
      </c>
      <c r="I200" s="90">
        <v>45500</v>
      </c>
      <c r="J200" s="91" t="s">
        <v>25</v>
      </c>
      <c r="K200" s="90">
        <v>45900</v>
      </c>
      <c r="L200" s="91" t="s">
        <v>25</v>
      </c>
      <c r="M200" s="90">
        <v>49000</v>
      </c>
      <c r="N200" s="90">
        <v>46200</v>
      </c>
      <c r="O200" s="90">
        <v>46500</v>
      </c>
      <c r="P200" s="91" t="s">
        <v>25</v>
      </c>
      <c r="Q200" s="90">
        <v>44600</v>
      </c>
      <c r="R200" s="90">
        <v>44700</v>
      </c>
      <c r="S200" s="90">
        <v>44400</v>
      </c>
      <c r="T200" s="90">
        <v>47800</v>
      </c>
      <c r="U200" s="90">
        <v>47100</v>
      </c>
      <c r="V200" s="90">
        <v>46400</v>
      </c>
      <c r="W200" s="90">
        <v>47500</v>
      </c>
      <c r="X200" s="90">
        <v>49500</v>
      </c>
      <c r="Y200" t="str">
        <f t="shared" si="13"/>
        <v>09-2021</v>
      </c>
      <c r="Z200">
        <f>_xlfn.XLOOKUP(Y200,AN:AN,AP:AP,"")</f>
        <v>0</v>
      </c>
      <c r="AA200">
        <f>_xlfn.XLOOKUP(Y200,AN:AN,AQ:AQ,"")</f>
        <v>0</v>
      </c>
      <c r="AB200">
        <f>_xlfn.XLOOKUP(Y200,AN:AN,AR:AR,"")</f>
        <v>0</v>
      </c>
      <c r="AC200">
        <f>_xlfn.XLOOKUP(Y200,AN:AN,AS:AS,"")</f>
        <v>0</v>
      </c>
      <c r="AE200">
        <v>0</v>
      </c>
      <c r="AF200">
        <v>0</v>
      </c>
      <c r="AG200">
        <v>0</v>
      </c>
      <c r="AH200">
        <v>0</v>
      </c>
    </row>
    <row r="201" spans="1:34">
      <c r="A201" t="str">
        <f t="shared" si="12"/>
        <v>09-2021</v>
      </c>
      <c r="B201" s="93">
        <v>44467</v>
      </c>
      <c r="C201" s="90">
        <v>46900</v>
      </c>
      <c r="D201" s="90">
        <v>48800</v>
      </c>
      <c r="E201" s="90">
        <v>48500</v>
      </c>
      <c r="F201" s="90">
        <v>45200</v>
      </c>
      <c r="G201" s="90">
        <v>46600</v>
      </c>
      <c r="H201" s="91" t="s">
        <v>25</v>
      </c>
      <c r="I201" s="90">
        <v>46000</v>
      </c>
      <c r="J201" s="91" t="s">
        <v>25</v>
      </c>
      <c r="K201" s="90">
        <v>46100</v>
      </c>
      <c r="L201" s="91" t="s">
        <v>25</v>
      </c>
      <c r="M201" s="90">
        <v>49100</v>
      </c>
      <c r="N201" s="90">
        <v>46200</v>
      </c>
      <c r="O201" s="90">
        <v>46800</v>
      </c>
      <c r="P201" s="91" t="s">
        <v>25</v>
      </c>
      <c r="Q201" s="90">
        <v>45200</v>
      </c>
      <c r="R201" s="90">
        <v>45200</v>
      </c>
      <c r="S201" s="90">
        <v>44800</v>
      </c>
      <c r="T201" s="90">
        <v>48000</v>
      </c>
      <c r="U201" s="90">
        <v>47600</v>
      </c>
      <c r="V201" s="90">
        <v>46600</v>
      </c>
      <c r="W201" s="90">
        <v>47800</v>
      </c>
      <c r="X201" s="90">
        <v>49700</v>
      </c>
      <c r="Y201" t="str">
        <f t="shared" si="13"/>
        <v>09-2021</v>
      </c>
      <c r="Z201">
        <f>_xlfn.XLOOKUP(Y201,AN:AN,AP:AP,"")</f>
        <v>0</v>
      </c>
      <c r="AA201">
        <f>_xlfn.XLOOKUP(Y201,AN:AN,AQ:AQ,"")</f>
        <v>0</v>
      </c>
      <c r="AB201">
        <f>_xlfn.XLOOKUP(Y201,AN:AN,AR:AR,"")</f>
        <v>0</v>
      </c>
      <c r="AC201">
        <f>_xlfn.XLOOKUP(Y201,AN:AN,AS:AS,"")</f>
        <v>0</v>
      </c>
      <c r="AE201">
        <v>0</v>
      </c>
      <c r="AF201">
        <v>0</v>
      </c>
      <c r="AG201">
        <v>0</v>
      </c>
      <c r="AH201">
        <v>0</v>
      </c>
    </row>
    <row r="202" spans="1:34">
      <c r="A202" t="str">
        <f t="shared" si="12"/>
        <v>09-2021</v>
      </c>
      <c r="B202" s="93">
        <v>44468</v>
      </c>
      <c r="C202" s="90">
        <v>47500</v>
      </c>
      <c r="D202" s="90">
        <v>49000</v>
      </c>
      <c r="E202" s="90">
        <v>48800</v>
      </c>
      <c r="F202" s="90">
        <v>45500</v>
      </c>
      <c r="G202" s="90">
        <v>47200</v>
      </c>
      <c r="H202" s="91" t="s">
        <v>25</v>
      </c>
      <c r="I202" s="90">
        <v>46500</v>
      </c>
      <c r="J202" s="91" t="s">
        <v>25</v>
      </c>
      <c r="K202" s="90">
        <v>47700</v>
      </c>
      <c r="L202" s="91" t="s">
        <v>25</v>
      </c>
      <c r="M202" s="90">
        <v>49400</v>
      </c>
      <c r="N202" s="90">
        <v>46600</v>
      </c>
      <c r="O202" s="90">
        <v>47300</v>
      </c>
      <c r="P202" s="91" t="s">
        <v>25</v>
      </c>
      <c r="Q202" s="90">
        <v>45600</v>
      </c>
      <c r="R202" s="90">
        <v>45700</v>
      </c>
      <c r="S202" s="90">
        <v>45000</v>
      </c>
      <c r="T202" s="90">
        <v>48600</v>
      </c>
      <c r="U202" s="90">
        <v>48200</v>
      </c>
      <c r="V202" s="90">
        <v>47200</v>
      </c>
      <c r="W202" s="90">
        <v>48500</v>
      </c>
      <c r="X202" s="90">
        <v>50300</v>
      </c>
      <c r="Y202" t="str">
        <f t="shared" si="13"/>
        <v>09-2021</v>
      </c>
      <c r="Z202">
        <f>_xlfn.XLOOKUP(Y202,AN:AN,AP:AP,"")</f>
        <v>0</v>
      </c>
      <c r="AA202">
        <f>_xlfn.XLOOKUP(Y202,AN:AN,AQ:AQ,"")</f>
        <v>0</v>
      </c>
      <c r="AB202">
        <f>_xlfn.XLOOKUP(Y202,AN:AN,AR:AR,"")</f>
        <v>0</v>
      </c>
      <c r="AC202">
        <f>_xlfn.XLOOKUP(Y202,AN:AN,AS:AS,"")</f>
        <v>0</v>
      </c>
      <c r="AE202">
        <v>0</v>
      </c>
      <c r="AF202">
        <v>0</v>
      </c>
      <c r="AG202">
        <v>0</v>
      </c>
      <c r="AH202">
        <v>0</v>
      </c>
    </row>
    <row r="203" spans="1:34">
      <c r="A203" t="str">
        <f t="shared" si="12"/>
        <v>09-2021</v>
      </c>
      <c r="B203" s="93">
        <v>44469</v>
      </c>
      <c r="C203" s="90">
        <v>48800</v>
      </c>
      <c r="D203" s="90">
        <v>50000</v>
      </c>
      <c r="E203" s="90">
        <v>49300</v>
      </c>
      <c r="F203" s="90">
        <v>47500</v>
      </c>
      <c r="G203" s="90">
        <v>48200</v>
      </c>
      <c r="H203" s="91" t="s">
        <v>25</v>
      </c>
      <c r="I203" s="90">
        <v>48500</v>
      </c>
      <c r="J203" s="91" t="s">
        <v>25</v>
      </c>
      <c r="K203" s="90">
        <v>49400</v>
      </c>
      <c r="L203" s="91" t="s">
        <v>25</v>
      </c>
      <c r="M203" s="90">
        <v>50800</v>
      </c>
      <c r="N203" s="90">
        <v>47900</v>
      </c>
      <c r="O203" s="90">
        <v>48200</v>
      </c>
      <c r="P203" s="91" t="s">
        <v>25</v>
      </c>
      <c r="Q203" s="90">
        <v>48000</v>
      </c>
      <c r="R203" s="90">
        <v>47700</v>
      </c>
      <c r="S203" s="90">
        <v>47000</v>
      </c>
      <c r="T203" s="90">
        <v>50500</v>
      </c>
      <c r="U203" s="90">
        <v>49900</v>
      </c>
      <c r="V203" s="90">
        <v>48600</v>
      </c>
      <c r="W203" s="90">
        <v>49600</v>
      </c>
      <c r="X203" s="90">
        <v>51300</v>
      </c>
      <c r="Y203" t="str">
        <f t="shared" si="13"/>
        <v>09-2021</v>
      </c>
      <c r="Z203">
        <f>_xlfn.XLOOKUP(Y203,AN:AN,AP:AP,"")</f>
        <v>0</v>
      </c>
      <c r="AA203">
        <f>_xlfn.XLOOKUP(Y203,AN:AN,AQ:AQ,"")</f>
        <v>0</v>
      </c>
      <c r="AB203">
        <f>_xlfn.XLOOKUP(Y203,AN:AN,AR:AR,"")</f>
        <v>0</v>
      </c>
      <c r="AC203">
        <f>_xlfn.XLOOKUP(Y203,AN:AN,AS:AS,"")</f>
        <v>0</v>
      </c>
      <c r="AE203">
        <v>0</v>
      </c>
      <c r="AF203">
        <v>0</v>
      </c>
      <c r="AG203">
        <v>0</v>
      </c>
      <c r="AH203">
        <v>0</v>
      </c>
    </row>
    <row r="204" spans="1:34">
      <c r="A204" t="str">
        <f t="shared" si="12"/>
        <v>10-2021</v>
      </c>
      <c r="B204" s="93">
        <v>44470</v>
      </c>
      <c r="C204" s="90">
        <v>49900</v>
      </c>
      <c r="D204" s="90">
        <v>52000</v>
      </c>
      <c r="E204" s="90">
        <v>51200</v>
      </c>
      <c r="F204" s="90">
        <v>49700</v>
      </c>
      <c r="G204" s="90">
        <v>50500</v>
      </c>
      <c r="H204" s="91" t="s">
        <v>25</v>
      </c>
      <c r="I204" s="90">
        <v>50500</v>
      </c>
      <c r="J204" s="91" t="s">
        <v>25</v>
      </c>
      <c r="K204" s="90">
        <v>50300</v>
      </c>
      <c r="L204" s="91" t="s">
        <v>25</v>
      </c>
      <c r="M204" s="90">
        <v>52600</v>
      </c>
      <c r="N204" s="90">
        <v>49300</v>
      </c>
      <c r="O204" s="90">
        <v>50000</v>
      </c>
      <c r="P204" s="91" t="s">
        <v>25</v>
      </c>
      <c r="Q204" s="90">
        <v>49200</v>
      </c>
      <c r="R204" s="90">
        <v>49800</v>
      </c>
      <c r="S204" s="90">
        <v>48700</v>
      </c>
      <c r="T204" s="90">
        <v>52500</v>
      </c>
      <c r="U204" s="90">
        <v>51500</v>
      </c>
      <c r="V204" s="90">
        <v>50200</v>
      </c>
      <c r="W204" s="90">
        <v>50900</v>
      </c>
      <c r="X204" s="90">
        <v>52600</v>
      </c>
      <c r="Y204" t="str">
        <f t="shared" si="13"/>
        <v>10-2021</v>
      </c>
      <c r="Z204">
        <f>_xlfn.XLOOKUP(Y204,AN:AN,AP:AP,"")</f>
        <v>0</v>
      </c>
      <c r="AA204">
        <f>_xlfn.XLOOKUP(Y204,AN:AN,AQ:AQ,"")</f>
        <v>0</v>
      </c>
      <c r="AB204">
        <f>_xlfn.XLOOKUP(Y204,AN:AN,AR:AR,"")</f>
        <v>0</v>
      </c>
      <c r="AC204">
        <f>_xlfn.XLOOKUP(Y204,AN:AN,AS:AS,"")</f>
        <v>0</v>
      </c>
      <c r="AE204">
        <v>0</v>
      </c>
      <c r="AF204">
        <v>0</v>
      </c>
      <c r="AG204">
        <v>0</v>
      </c>
      <c r="AH204">
        <v>0</v>
      </c>
    </row>
    <row r="205" spans="1:34">
      <c r="A205" t="str">
        <f t="shared" si="12"/>
        <v>10-2021</v>
      </c>
      <c r="B205" s="93">
        <v>44471</v>
      </c>
      <c r="C205" s="90" t="s">
        <v>24</v>
      </c>
      <c r="D205" s="90" t="s">
        <v>24</v>
      </c>
      <c r="E205" s="90" t="s">
        <v>24</v>
      </c>
      <c r="F205" s="90" t="s">
        <v>24</v>
      </c>
      <c r="G205" s="90" t="s">
        <v>24</v>
      </c>
      <c r="H205" s="90" t="s">
        <v>24</v>
      </c>
      <c r="I205" s="90" t="s">
        <v>24</v>
      </c>
      <c r="J205" s="90" t="s">
        <v>24</v>
      </c>
      <c r="K205" s="90" t="s">
        <v>24</v>
      </c>
      <c r="L205" s="90" t="s">
        <v>24</v>
      </c>
      <c r="M205" s="90" t="s">
        <v>24</v>
      </c>
      <c r="N205" s="90" t="s">
        <v>24</v>
      </c>
      <c r="O205" s="90" t="s">
        <v>24</v>
      </c>
      <c r="P205" s="90" t="s">
        <v>24</v>
      </c>
      <c r="Q205" s="90" t="s">
        <v>24</v>
      </c>
      <c r="R205" s="90" t="s">
        <v>24</v>
      </c>
      <c r="S205" s="90" t="s">
        <v>24</v>
      </c>
      <c r="T205" s="90" t="s">
        <v>24</v>
      </c>
      <c r="U205" s="90" t="s">
        <v>24</v>
      </c>
      <c r="V205" s="90" t="s">
        <v>24</v>
      </c>
      <c r="W205" s="90" t="s">
        <v>24</v>
      </c>
      <c r="X205" s="90" t="s">
        <v>24</v>
      </c>
      <c r="Y205" t="str">
        <f t="shared" si="13"/>
        <v>10-2021</v>
      </c>
      <c r="Z205">
        <f>_xlfn.XLOOKUP(Y205,AN:AN,AP:AP,"")</f>
        <v>0</v>
      </c>
      <c r="AA205">
        <f>_xlfn.XLOOKUP(Y205,AN:AN,AQ:AQ,"")</f>
        <v>0</v>
      </c>
      <c r="AB205">
        <f>_xlfn.XLOOKUP(Y205,AN:AN,AR:AR,"")</f>
        <v>0</v>
      </c>
      <c r="AC205">
        <f>_xlfn.XLOOKUP(Y205,AN:AN,AS:AS,"")</f>
        <v>0</v>
      </c>
      <c r="AE205">
        <v>0</v>
      </c>
      <c r="AF205">
        <v>0</v>
      </c>
      <c r="AG205">
        <v>0</v>
      </c>
      <c r="AH205">
        <v>0</v>
      </c>
    </row>
    <row r="206" spans="1:34">
      <c r="A206" t="str">
        <f t="shared" si="12"/>
        <v>10-2021</v>
      </c>
      <c r="B206" s="93">
        <v>44472</v>
      </c>
      <c r="C206" s="90" t="s">
        <v>24</v>
      </c>
      <c r="D206" s="90" t="s">
        <v>24</v>
      </c>
      <c r="E206" s="90" t="s">
        <v>24</v>
      </c>
      <c r="F206" s="90" t="s">
        <v>24</v>
      </c>
      <c r="G206" s="90" t="s">
        <v>24</v>
      </c>
      <c r="H206" s="90" t="s">
        <v>24</v>
      </c>
      <c r="I206" s="90" t="s">
        <v>24</v>
      </c>
      <c r="J206" s="90" t="s">
        <v>24</v>
      </c>
      <c r="K206" s="90" t="s">
        <v>24</v>
      </c>
      <c r="L206" s="90" t="s">
        <v>24</v>
      </c>
      <c r="M206" s="90" t="s">
        <v>24</v>
      </c>
      <c r="N206" s="90" t="s">
        <v>24</v>
      </c>
      <c r="O206" s="90" t="s">
        <v>24</v>
      </c>
      <c r="P206" s="90" t="s">
        <v>24</v>
      </c>
      <c r="Q206" s="90" t="s">
        <v>24</v>
      </c>
      <c r="R206" s="90" t="s">
        <v>24</v>
      </c>
      <c r="S206" s="90" t="s">
        <v>24</v>
      </c>
      <c r="T206" s="90" t="s">
        <v>24</v>
      </c>
      <c r="U206" s="90" t="s">
        <v>24</v>
      </c>
      <c r="V206" s="90" t="s">
        <v>24</v>
      </c>
      <c r="W206" s="90" t="s">
        <v>24</v>
      </c>
      <c r="X206" s="90" t="s">
        <v>24</v>
      </c>
      <c r="Y206" t="str">
        <f t="shared" si="13"/>
        <v>10-2021</v>
      </c>
      <c r="Z206">
        <f>_xlfn.XLOOKUP(Y206,AN:AN,AP:AP,"")</f>
        <v>0</v>
      </c>
      <c r="AA206">
        <f>_xlfn.XLOOKUP(Y206,AN:AN,AQ:AQ,"")</f>
        <v>0</v>
      </c>
      <c r="AB206">
        <f>_xlfn.XLOOKUP(Y206,AN:AN,AR:AR,"")</f>
        <v>0</v>
      </c>
      <c r="AC206">
        <f>_xlfn.XLOOKUP(Y206,AN:AN,AS:AS,"")</f>
        <v>0</v>
      </c>
      <c r="AE206">
        <v>0</v>
      </c>
      <c r="AF206">
        <v>0</v>
      </c>
      <c r="AG206">
        <v>0</v>
      </c>
      <c r="AH206">
        <v>0</v>
      </c>
    </row>
    <row r="207" spans="1:34">
      <c r="A207" t="str">
        <f t="shared" si="12"/>
        <v>10-2021</v>
      </c>
      <c r="B207" s="93">
        <v>44473</v>
      </c>
      <c r="C207" s="90">
        <v>51200</v>
      </c>
      <c r="D207" s="90">
        <v>54000</v>
      </c>
      <c r="E207" s="90">
        <v>52500</v>
      </c>
      <c r="F207" s="90">
        <v>50200</v>
      </c>
      <c r="G207" s="91" t="s">
        <v>25</v>
      </c>
      <c r="H207" s="91" t="s">
        <v>25</v>
      </c>
      <c r="I207" s="90">
        <v>51000</v>
      </c>
      <c r="J207" s="91" t="s">
        <v>25</v>
      </c>
      <c r="K207" s="90">
        <v>50300</v>
      </c>
      <c r="L207" s="91" t="s">
        <v>25</v>
      </c>
      <c r="M207" s="90">
        <v>53200</v>
      </c>
      <c r="N207" s="90">
        <v>49800</v>
      </c>
      <c r="O207" s="90">
        <v>50600</v>
      </c>
      <c r="P207" s="91" t="s">
        <v>25</v>
      </c>
      <c r="Q207" s="90">
        <v>49600</v>
      </c>
      <c r="R207" s="90">
        <v>49800</v>
      </c>
      <c r="S207" s="90">
        <v>49000</v>
      </c>
      <c r="T207" s="90">
        <v>52800</v>
      </c>
      <c r="U207" s="90">
        <v>52100</v>
      </c>
      <c r="V207" s="90">
        <v>50800</v>
      </c>
      <c r="W207" s="90">
        <v>51700</v>
      </c>
      <c r="X207" s="90">
        <v>53200</v>
      </c>
      <c r="Y207" t="str">
        <f t="shared" si="13"/>
        <v>10-2021</v>
      </c>
      <c r="Z207">
        <f>_xlfn.XLOOKUP(Y207,AN:AN,AP:AP,"")</f>
        <v>0</v>
      </c>
      <c r="AA207">
        <f>_xlfn.XLOOKUP(Y207,AN:AN,AQ:AQ,"")</f>
        <v>0</v>
      </c>
      <c r="AB207">
        <f>_xlfn.XLOOKUP(Y207,AN:AN,AR:AR,"")</f>
        <v>0</v>
      </c>
      <c r="AC207">
        <f>_xlfn.XLOOKUP(Y207,AN:AN,AS:AS,"")</f>
        <v>0</v>
      </c>
      <c r="AE207">
        <v>0</v>
      </c>
      <c r="AF207">
        <v>0</v>
      </c>
      <c r="AG207">
        <v>0</v>
      </c>
      <c r="AH207">
        <v>0</v>
      </c>
    </row>
    <row r="208" spans="1:34">
      <c r="A208" t="str">
        <f t="shared" si="12"/>
        <v>10-2021</v>
      </c>
      <c r="B208" s="93">
        <v>44474</v>
      </c>
      <c r="C208" s="90">
        <v>51400</v>
      </c>
      <c r="D208" s="90">
        <v>55200</v>
      </c>
      <c r="E208" s="90">
        <v>52800</v>
      </c>
      <c r="F208" s="90">
        <v>50200</v>
      </c>
      <c r="G208" s="90">
        <v>54500</v>
      </c>
      <c r="H208" s="91" t="s">
        <v>25</v>
      </c>
      <c r="I208" s="90">
        <v>51500</v>
      </c>
      <c r="J208" s="91" t="s">
        <v>25</v>
      </c>
      <c r="K208" s="90">
        <v>50300</v>
      </c>
      <c r="L208" s="91" t="s">
        <v>25</v>
      </c>
      <c r="M208" s="90">
        <v>53700</v>
      </c>
      <c r="N208" s="90">
        <v>50500</v>
      </c>
      <c r="O208" s="90">
        <v>51000</v>
      </c>
      <c r="P208" s="91" t="s">
        <v>25</v>
      </c>
      <c r="Q208" s="90">
        <v>49600</v>
      </c>
      <c r="R208" s="90">
        <v>49700</v>
      </c>
      <c r="S208" s="90">
        <v>49700</v>
      </c>
      <c r="T208" s="90">
        <v>52800</v>
      </c>
      <c r="U208" s="90">
        <v>52300</v>
      </c>
      <c r="V208" s="90">
        <v>51500</v>
      </c>
      <c r="W208" s="90">
        <v>53900</v>
      </c>
      <c r="X208" s="90">
        <v>55500</v>
      </c>
      <c r="Y208" t="str">
        <f t="shared" si="13"/>
        <v>10-2021</v>
      </c>
      <c r="Z208">
        <f>_xlfn.XLOOKUP(Y208,AN:AN,AP:AP,"")</f>
        <v>0</v>
      </c>
      <c r="AA208">
        <f>_xlfn.XLOOKUP(Y208,AN:AN,AQ:AQ,"")</f>
        <v>0</v>
      </c>
      <c r="AB208">
        <f>_xlfn.XLOOKUP(Y208,AN:AN,AR:AR,"")</f>
        <v>0</v>
      </c>
      <c r="AC208">
        <f>_xlfn.XLOOKUP(Y208,AN:AN,AS:AS,"")</f>
        <v>0</v>
      </c>
      <c r="AE208">
        <v>0</v>
      </c>
      <c r="AF208">
        <v>0</v>
      </c>
      <c r="AG208">
        <v>0</v>
      </c>
      <c r="AH208">
        <v>0</v>
      </c>
    </row>
    <row r="209" spans="1:34">
      <c r="A209" t="str">
        <f t="shared" si="12"/>
        <v>10-2021</v>
      </c>
      <c r="B209" s="93">
        <v>44475</v>
      </c>
      <c r="C209" s="90">
        <v>51900</v>
      </c>
      <c r="D209" s="90">
        <v>55000</v>
      </c>
      <c r="E209" s="90">
        <v>52600</v>
      </c>
      <c r="F209" s="90">
        <v>49700</v>
      </c>
      <c r="G209" s="90">
        <v>55000</v>
      </c>
      <c r="H209" s="91" t="s">
        <v>25</v>
      </c>
      <c r="I209" s="90">
        <v>51500</v>
      </c>
      <c r="J209" s="91" t="s">
        <v>25</v>
      </c>
      <c r="K209" s="90">
        <v>50300</v>
      </c>
      <c r="L209" s="91" t="s">
        <v>25</v>
      </c>
      <c r="M209" s="90">
        <v>53600</v>
      </c>
      <c r="N209" s="90">
        <v>50500</v>
      </c>
      <c r="O209" s="90">
        <v>51100</v>
      </c>
      <c r="P209" s="91" t="s">
        <v>25</v>
      </c>
      <c r="Q209" s="90">
        <v>49200</v>
      </c>
      <c r="R209" s="90">
        <v>49800</v>
      </c>
      <c r="S209" s="90">
        <v>49700</v>
      </c>
      <c r="T209" s="90">
        <v>52200</v>
      </c>
      <c r="U209" s="90">
        <v>52300</v>
      </c>
      <c r="V209" s="90">
        <v>51800</v>
      </c>
      <c r="W209" s="90">
        <v>54300</v>
      </c>
      <c r="X209" s="90">
        <v>56100</v>
      </c>
      <c r="Y209" t="str">
        <f t="shared" si="13"/>
        <v>10-2021</v>
      </c>
      <c r="Z209">
        <f>_xlfn.XLOOKUP(Y209,AN:AN,AP:AP,"")</f>
        <v>0</v>
      </c>
      <c r="AA209">
        <f>_xlfn.XLOOKUP(Y209,AN:AN,AQ:AQ,"")</f>
        <v>0</v>
      </c>
      <c r="AB209">
        <f>_xlfn.XLOOKUP(Y209,AN:AN,AR:AR,"")</f>
        <v>0</v>
      </c>
      <c r="AC209">
        <f>_xlfn.XLOOKUP(Y209,AN:AN,AS:AS,"")</f>
        <v>0</v>
      </c>
      <c r="AE209">
        <v>0</v>
      </c>
      <c r="AF209">
        <v>0</v>
      </c>
      <c r="AG209">
        <v>0</v>
      </c>
      <c r="AH209">
        <v>0</v>
      </c>
    </row>
    <row r="210" spans="1:34">
      <c r="A210" t="str">
        <f t="shared" si="12"/>
        <v>10-2021</v>
      </c>
      <c r="B210" s="93">
        <v>44476</v>
      </c>
      <c r="C210" s="90">
        <v>51900</v>
      </c>
      <c r="D210" s="90">
        <v>55000</v>
      </c>
      <c r="E210" s="90">
        <v>52600</v>
      </c>
      <c r="F210" s="90">
        <v>49500</v>
      </c>
      <c r="G210" s="90">
        <v>55000</v>
      </c>
      <c r="H210" s="91" t="s">
        <v>25</v>
      </c>
      <c r="I210" s="90">
        <v>51000</v>
      </c>
      <c r="J210" s="91" t="s">
        <v>25</v>
      </c>
      <c r="K210" s="90">
        <v>50300</v>
      </c>
      <c r="L210" s="91" t="s">
        <v>25</v>
      </c>
      <c r="M210" s="90">
        <v>53400</v>
      </c>
      <c r="N210" s="90">
        <v>50500</v>
      </c>
      <c r="O210" s="90">
        <v>51100</v>
      </c>
      <c r="P210" s="91" t="s">
        <v>25</v>
      </c>
      <c r="Q210" s="90">
        <v>49000</v>
      </c>
      <c r="R210" s="90">
        <v>49200</v>
      </c>
      <c r="S210" s="90">
        <v>49150</v>
      </c>
      <c r="T210" s="90">
        <v>52000</v>
      </c>
      <c r="U210" s="90">
        <v>52200</v>
      </c>
      <c r="V210" s="90">
        <v>51800</v>
      </c>
      <c r="W210" s="90">
        <v>54300</v>
      </c>
      <c r="X210" s="90">
        <v>56100</v>
      </c>
      <c r="Y210" t="str">
        <f t="shared" si="13"/>
        <v>10-2021</v>
      </c>
      <c r="Z210">
        <f>_xlfn.XLOOKUP(Y210,AN:AN,AP:AP,"")</f>
        <v>0</v>
      </c>
      <c r="AA210">
        <f>_xlfn.XLOOKUP(Y210,AN:AN,AQ:AQ,"")</f>
        <v>0</v>
      </c>
      <c r="AB210">
        <f>_xlfn.XLOOKUP(Y210,AN:AN,AR:AR,"")</f>
        <v>0</v>
      </c>
      <c r="AC210">
        <f>_xlfn.XLOOKUP(Y210,AN:AN,AS:AS,"")</f>
        <v>0</v>
      </c>
      <c r="AE210">
        <v>0</v>
      </c>
      <c r="AF210">
        <v>0</v>
      </c>
      <c r="AG210">
        <v>0</v>
      </c>
      <c r="AH210">
        <v>0</v>
      </c>
    </row>
    <row r="211" spans="1:34">
      <c r="A211" t="str">
        <f t="shared" si="12"/>
        <v>10-2021</v>
      </c>
      <c r="B211" s="93">
        <v>44477</v>
      </c>
      <c r="C211" s="90">
        <v>51300</v>
      </c>
      <c r="D211" s="90">
        <v>54700</v>
      </c>
      <c r="E211" s="90">
        <v>51800</v>
      </c>
      <c r="F211" s="90">
        <v>48900</v>
      </c>
      <c r="G211" s="90">
        <v>53800</v>
      </c>
      <c r="H211" s="91" t="s">
        <v>25</v>
      </c>
      <c r="I211" s="90">
        <v>51000</v>
      </c>
      <c r="J211" s="91" t="s">
        <v>25</v>
      </c>
      <c r="K211" s="90">
        <v>50300</v>
      </c>
      <c r="L211" s="91" t="s">
        <v>25</v>
      </c>
      <c r="M211" s="90">
        <v>52700</v>
      </c>
      <c r="N211" s="90">
        <v>50500</v>
      </c>
      <c r="O211" s="90">
        <v>50200</v>
      </c>
      <c r="P211" s="91" t="s">
        <v>25</v>
      </c>
      <c r="Q211" s="90">
        <v>48400</v>
      </c>
      <c r="R211" s="90">
        <v>48500</v>
      </c>
      <c r="S211" s="90">
        <v>48300</v>
      </c>
      <c r="T211" s="90">
        <v>51500</v>
      </c>
      <c r="U211" s="90">
        <v>51400</v>
      </c>
      <c r="V211" s="90">
        <v>51300</v>
      </c>
      <c r="W211" s="90">
        <v>54100</v>
      </c>
      <c r="X211" s="90">
        <v>56000</v>
      </c>
      <c r="Y211" t="str">
        <f t="shared" si="13"/>
        <v>10-2021</v>
      </c>
      <c r="Z211">
        <f>_xlfn.XLOOKUP(Y211,AN:AN,AP:AP,"")</f>
        <v>0</v>
      </c>
      <c r="AA211">
        <f>_xlfn.XLOOKUP(Y211,AN:AN,AQ:AQ,"")</f>
        <v>0</v>
      </c>
      <c r="AB211">
        <f>_xlfn.XLOOKUP(Y211,AN:AN,AR:AR,"")</f>
        <v>0</v>
      </c>
      <c r="AC211">
        <f>_xlfn.XLOOKUP(Y211,AN:AN,AS:AS,"")</f>
        <v>0</v>
      </c>
      <c r="AE211">
        <v>0</v>
      </c>
      <c r="AF211">
        <v>0</v>
      </c>
      <c r="AG211">
        <v>0</v>
      </c>
      <c r="AH211">
        <v>0</v>
      </c>
    </row>
    <row r="212" spans="1:34">
      <c r="A212" t="str">
        <f t="shared" si="12"/>
        <v>10-2021</v>
      </c>
      <c r="B212" s="93">
        <v>44478</v>
      </c>
      <c r="C212" s="90">
        <v>51500</v>
      </c>
      <c r="D212" s="90">
        <v>54800</v>
      </c>
      <c r="E212" s="90">
        <v>52700</v>
      </c>
      <c r="F212" s="90">
        <v>49200</v>
      </c>
      <c r="G212" s="90">
        <v>53300</v>
      </c>
      <c r="H212" s="91" t="s">
        <v>25</v>
      </c>
      <c r="I212" s="90">
        <v>51000</v>
      </c>
      <c r="J212" s="91" t="s">
        <v>25</v>
      </c>
      <c r="K212" s="90">
        <v>50300</v>
      </c>
      <c r="L212" s="91" t="s">
        <v>25</v>
      </c>
      <c r="M212" s="90">
        <v>52800</v>
      </c>
      <c r="N212" s="90">
        <v>50700</v>
      </c>
      <c r="O212" s="90">
        <v>50600</v>
      </c>
      <c r="P212" s="91" t="s">
        <v>25</v>
      </c>
      <c r="Q212" s="90">
        <v>48600</v>
      </c>
      <c r="R212" s="90">
        <v>48800</v>
      </c>
      <c r="S212" s="90">
        <v>48300</v>
      </c>
      <c r="T212" s="90">
        <v>51700</v>
      </c>
      <c r="U212" s="90">
        <v>51400</v>
      </c>
      <c r="V212" s="90">
        <v>51300</v>
      </c>
      <c r="W212" s="90">
        <v>53900</v>
      </c>
      <c r="X212" s="90">
        <v>55800</v>
      </c>
      <c r="Y212" t="str">
        <f t="shared" si="13"/>
        <v>10-2021</v>
      </c>
      <c r="Z212">
        <f>_xlfn.XLOOKUP(Y212,AN:AN,AP:AP,"")</f>
        <v>0</v>
      </c>
      <c r="AA212">
        <f>_xlfn.XLOOKUP(Y212,AN:AN,AQ:AQ,"")</f>
        <v>0</v>
      </c>
      <c r="AB212">
        <f>_xlfn.XLOOKUP(Y212,AN:AN,AR:AR,"")</f>
        <v>0</v>
      </c>
      <c r="AC212">
        <f>_xlfn.XLOOKUP(Y212,AN:AN,AS:AS,"")</f>
        <v>0</v>
      </c>
      <c r="AE212">
        <v>0</v>
      </c>
      <c r="AF212">
        <v>0</v>
      </c>
      <c r="AG212">
        <v>0</v>
      </c>
      <c r="AH212">
        <v>0</v>
      </c>
    </row>
    <row r="213" spans="1:34">
      <c r="A213" t="str">
        <f t="shared" si="12"/>
        <v>10-2021</v>
      </c>
      <c r="B213" s="93">
        <v>44479</v>
      </c>
      <c r="C213" s="90" t="s">
        <v>24</v>
      </c>
      <c r="D213" s="90" t="s">
        <v>24</v>
      </c>
      <c r="E213" s="90" t="s">
        <v>24</v>
      </c>
      <c r="F213" s="90" t="s">
        <v>24</v>
      </c>
      <c r="G213" s="90" t="s">
        <v>24</v>
      </c>
      <c r="H213" s="90" t="s">
        <v>24</v>
      </c>
      <c r="I213" s="90" t="s">
        <v>24</v>
      </c>
      <c r="J213" s="90" t="s">
        <v>24</v>
      </c>
      <c r="K213" s="90" t="s">
        <v>24</v>
      </c>
      <c r="L213" s="90" t="s">
        <v>24</v>
      </c>
      <c r="M213" s="90" t="s">
        <v>24</v>
      </c>
      <c r="N213" s="90" t="s">
        <v>24</v>
      </c>
      <c r="O213" s="90" t="s">
        <v>24</v>
      </c>
      <c r="P213" s="90" t="s">
        <v>24</v>
      </c>
      <c r="Q213" s="90" t="s">
        <v>24</v>
      </c>
      <c r="R213" s="90" t="s">
        <v>24</v>
      </c>
      <c r="S213" s="90" t="s">
        <v>24</v>
      </c>
      <c r="T213" s="90" t="s">
        <v>24</v>
      </c>
      <c r="U213" s="90" t="s">
        <v>24</v>
      </c>
      <c r="V213" s="90" t="s">
        <v>24</v>
      </c>
      <c r="W213" s="90" t="s">
        <v>24</v>
      </c>
      <c r="X213" s="90" t="s">
        <v>24</v>
      </c>
      <c r="Y213" t="str">
        <f t="shared" si="13"/>
        <v>10-2021</v>
      </c>
      <c r="Z213">
        <f>_xlfn.XLOOKUP(Y213,AN:AN,AP:AP,"")</f>
        <v>0</v>
      </c>
      <c r="AA213">
        <f>_xlfn.XLOOKUP(Y213,AN:AN,AQ:AQ,"")</f>
        <v>0</v>
      </c>
      <c r="AB213">
        <f>_xlfn.XLOOKUP(Y213,AN:AN,AR:AR,"")</f>
        <v>0</v>
      </c>
      <c r="AC213">
        <f>_xlfn.XLOOKUP(Y213,AN:AN,AS:AS,"")</f>
        <v>0</v>
      </c>
      <c r="AE213">
        <v>0</v>
      </c>
      <c r="AF213">
        <v>0</v>
      </c>
      <c r="AG213">
        <v>0</v>
      </c>
      <c r="AH213">
        <v>0</v>
      </c>
    </row>
    <row r="214" spans="1:34">
      <c r="A214" t="str">
        <f t="shared" ref="A214:A277" si="14">TEXT(B214,"MM-YYYY")</f>
        <v>10-2021</v>
      </c>
      <c r="B214" s="93">
        <v>44480</v>
      </c>
      <c r="C214" s="90">
        <v>54000</v>
      </c>
      <c r="D214" s="90">
        <v>55500</v>
      </c>
      <c r="E214" s="90">
        <v>54600</v>
      </c>
      <c r="F214" s="90">
        <v>51000</v>
      </c>
      <c r="G214" s="90">
        <v>54300</v>
      </c>
      <c r="H214" s="91" t="s">
        <v>25</v>
      </c>
      <c r="I214" s="90">
        <v>53000</v>
      </c>
      <c r="J214" s="91" t="s">
        <v>25</v>
      </c>
      <c r="K214" s="90">
        <v>52600</v>
      </c>
      <c r="L214" s="91" t="s">
        <v>25</v>
      </c>
      <c r="M214" s="90">
        <v>54200</v>
      </c>
      <c r="N214" s="90">
        <v>52200</v>
      </c>
      <c r="O214" s="90">
        <v>53400</v>
      </c>
      <c r="P214" s="91" t="s">
        <v>25</v>
      </c>
      <c r="Q214" s="90">
        <v>51000</v>
      </c>
      <c r="R214" s="90">
        <v>51800</v>
      </c>
      <c r="S214" s="90">
        <v>50900</v>
      </c>
      <c r="T214" s="90">
        <v>53500</v>
      </c>
      <c r="U214" s="90">
        <v>53300</v>
      </c>
      <c r="V214" s="90">
        <v>52300</v>
      </c>
      <c r="W214" s="90">
        <v>54800</v>
      </c>
      <c r="X214" s="90">
        <v>57200</v>
      </c>
      <c r="Y214" t="str">
        <f t="shared" ref="Y214:Y277" si="15">TEXT(B214,"MM-YYYY")</f>
        <v>10-2021</v>
      </c>
      <c r="Z214">
        <f>_xlfn.XLOOKUP(Y214,AN:AN,AP:AP,"")</f>
        <v>0</v>
      </c>
      <c r="AA214">
        <f>_xlfn.XLOOKUP(Y214,AN:AN,AQ:AQ,"")</f>
        <v>0</v>
      </c>
      <c r="AB214">
        <f>_xlfn.XLOOKUP(Y214,AN:AN,AR:AR,"")</f>
        <v>0</v>
      </c>
      <c r="AC214">
        <f>_xlfn.XLOOKUP(Y214,AN:AN,AS:AS,"")</f>
        <v>0</v>
      </c>
      <c r="AE214">
        <v>0</v>
      </c>
      <c r="AF214">
        <v>0</v>
      </c>
      <c r="AG214">
        <v>0</v>
      </c>
      <c r="AH214">
        <v>0</v>
      </c>
    </row>
    <row r="215" spans="1:34">
      <c r="A215" t="str">
        <f t="shared" si="14"/>
        <v>10-2021</v>
      </c>
      <c r="B215" s="93">
        <v>44481</v>
      </c>
      <c r="C215" s="90">
        <v>54400</v>
      </c>
      <c r="D215" s="90">
        <v>56000</v>
      </c>
      <c r="E215" s="90">
        <v>55000</v>
      </c>
      <c r="F215" s="90">
        <v>51000</v>
      </c>
      <c r="G215" s="90">
        <v>55300</v>
      </c>
      <c r="H215" s="91" t="s">
        <v>25</v>
      </c>
      <c r="I215" s="90">
        <v>53700</v>
      </c>
      <c r="J215" s="91" t="s">
        <v>25</v>
      </c>
      <c r="K215" s="90">
        <v>53300</v>
      </c>
      <c r="L215" s="91" t="s">
        <v>25</v>
      </c>
      <c r="M215" s="90">
        <v>54500</v>
      </c>
      <c r="N215" s="90">
        <v>53900</v>
      </c>
      <c r="O215" s="90">
        <v>53400</v>
      </c>
      <c r="P215" s="91" t="s">
        <v>25</v>
      </c>
      <c r="Q215" s="90">
        <v>52000</v>
      </c>
      <c r="R215" s="90">
        <v>52200</v>
      </c>
      <c r="S215" s="90">
        <v>51500</v>
      </c>
      <c r="T215" s="90">
        <v>53500</v>
      </c>
      <c r="U215" s="90">
        <v>54300</v>
      </c>
      <c r="V215" s="90">
        <v>53600</v>
      </c>
      <c r="W215" s="90">
        <v>55200</v>
      </c>
      <c r="X215" s="90">
        <v>58000</v>
      </c>
      <c r="Y215" t="str">
        <f t="shared" si="15"/>
        <v>10-2021</v>
      </c>
      <c r="Z215">
        <f>_xlfn.XLOOKUP(Y215,AN:AN,AP:AP,"")</f>
        <v>0</v>
      </c>
      <c r="AA215">
        <f>_xlfn.XLOOKUP(Y215,AN:AN,AQ:AQ,"")</f>
        <v>0</v>
      </c>
      <c r="AB215">
        <f>_xlfn.XLOOKUP(Y215,AN:AN,AR:AR,"")</f>
        <v>0</v>
      </c>
      <c r="AC215">
        <f>_xlfn.XLOOKUP(Y215,AN:AN,AS:AS,"")</f>
        <v>0</v>
      </c>
      <c r="AE215">
        <v>0</v>
      </c>
      <c r="AF215">
        <v>0</v>
      </c>
      <c r="AG215">
        <v>0</v>
      </c>
      <c r="AH215">
        <v>0</v>
      </c>
    </row>
    <row r="216" spans="1:34">
      <c r="A216" t="str">
        <f t="shared" si="14"/>
        <v>10-2021</v>
      </c>
      <c r="B216" s="93">
        <v>44482</v>
      </c>
      <c r="C216" s="90">
        <v>54400</v>
      </c>
      <c r="D216" s="90">
        <v>56500</v>
      </c>
      <c r="E216" s="90">
        <v>54600</v>
      </c>
      <c r="F216" s="91" t="s">
        <v>25</v>
      </c>
      <c r="G216" s="90">
        <v>55300</v>
      </c>
      <c r="H216" s="91" t="s">
        <v>25</v>
      </c>
      <c r="I216" s="90">
        <v>53500</v>
      </c>
      <c r="J216" s="91" t="s">
        <v>25</v>
      </c>
      <c r="K216" s="90">
        <v>53300</v>
      </c>
      <c r="L216" s="91" t="s">
        <v>25</v>
      </c>
      <c r="M216" s="90">
        <v>54300</v>
      </c>
      <c r="N216" s="90">
        <v>54100</v>
      </c>
      <c r="O216" s="90">
        <v>53200</v>
      </c>
      <c r="P216" s="91" t="s">
        <v>25</v>
      </c>
      <c r="Q216" s="90">
        <v>51300</v>
      </c>
      <c r="R216" s="90">
        <v>52100</v>
      </c>
      <c r="S216" s="90">
        <v>51300</v>
      </c>
      <c r="T216" s="91" t="s">
        <v>25</v>
      </c>
      <c r="U216" s="90">
        <v>54300</v>
      </c>
      <c r="V216" s="90">
        <v>54300</v>
      </c>
      <c r="W216" s="90">
        <v>55200</v>
      </c>
      <c r="X216" s="90">
        <v>57800</v>
      </c>
      <c r="Y216" t="str">
        <f t="shared" si="15"/>
        <v>10-2021</v>
      </c>
      <c r="Z216">
        <f>_xlfn.XLOOKUP(Y216,AN:AN,AP:AP,"")</f>
        <v>0</v>
      </c>
      <c r="AA216">
        <f>_xlfn.XLOOKUP(Y216,AN:AN,AQ:AQ,"")</f>
        <v>0</v>
      </c>
      <c r="AB216">
        <f>_xlfn.XLOOKUP(Y216,AN:AN,AR:AR,"")</f>
        <v>0</v>
      </c>
      <c r="AC216">
        <f>_xlfn.XLOOKUP(Y216,AN:AN,AS:AS,"")</f>
        <v>0</v>
      </c>
      <c r="AE216">
        <v>0</v>
      </c>
      <c r="AF216">
        <v>0</v>
      </c>
      <c r="AG216">
        <v>0</v>
      </c>
      <c r="AH216">
        <v>0</v>
      </c>
    </row>
    <row r="217" spans="1:34">
      <c r="A217" t="str">
        <f t="shared" si="14"/>
        <v>10-2021</v>
      </c>
      <c r="B217" s="93">
        <v>44483</v>
      </c>
      <c r="C217" s="90">
        <v>54400</v>
      </c>
      <c r="D217" s="91" t="s">
        <v>25</v>
      </c>
      <c r="E217" s="90">
        <v>55200</v>
      </c>
      <c r="F217" s="91" t="s">
        <v>25</v>
      </c>
      <c r="G217" s="90">
        <v>55300</v>
      </c>
      <c r="H217" s="91" t="s">
        <v>25</v>
      </c>
      <c r="I217" s="90">
        <v>53500</v>
      </c>
      <c r="J217" s="91" t="s">
        <v>25</v>
      </c>
      <c r="K217" s="90">
        <v>53700</v>
      </c>
      <c r="L217" s="91" t="s">
        <v>25</v>
      </c>
      <c r="M217" s="90">
        <v>54400</v>
      </c>
      <c r="N217" s="90">
        <v>54300</v>
      </c>
      <c r="O217" s="90">
        <v>53800</v>
      </c>
      <c r="P217" s="91" t="s">
        <v>25</v>
      </c>
      <c r="Q217" s="90">
        <v>51300</v>
      </c>
      <c r="R217" s="90">
        <v>51900</v>
      </c>
      <c r="S217" s="91" t="s">
        <v>25</v>
      </c>
      <c r="T217" s="91" t="s">
        <v>25</v>
      </c>
      <c r="U217" s="90">
        <v>54300</v>
      </c>
      <c r="V217" s="91" t="s">
        <v>25</v>
      </c>
      <c r="W217" s="90">
        <v>55200</v>
      </c>
      <c r="X217" s="91" t="s">
        <v>25</v>
      </c>
      <c r="Y217" t="str">
        <f t="shared" si="15"/>
        <v>10-2021</v>
      </c>
      <c r="Z217">
        <f>_xlfn.XLOOKUP(Y217,AN:AN,AP:AP,"")</f>
        <v>0</v>
      </c>
      <c r="AA217">
        <f>_xlfn.XLOOKUP(Y217,AN:AN,AQ:AQ,"")</f>
        <v>0</v>
      </c>
      <c r="AB217">
        <f>_xlfn.XLOOKUP(Y217,AN:AN,AR:AR,"")</f>
        <v>0</v>
      </c>
      <c r="AC217">
        <f>_xlfn.XLOOKUP(Y217,AN:AN,AS:AS,"")</f>
        <v>0</v>
      </c>
      <c r="AE217">
        <v>0</v>
      </c>
      <c r="AF217">
        <v>0</v>
      </c>
      <c r="AG217">
        <v>0</v>
      </c>
      <c r="AH217">
        <v>0</v>
      </c>
    </row>
    <row r="218" spans="1:34">
      <c r="A218" t="str">
        <f t="shared" si="14"/>
        <v>10-2021</v>
      </c>
      <c r="B218" s="93">
        <v>44484</v>
      </c>
      <c r="C218" s="90" t="s">
        <v>24</v>
      </c>
      <c r="D218" s="90" t="s">
        <v>24</v>
      </c>
      <c r="E218" s="90" t="s">
        <v>24</v>
      </c>
      <c r="F218" s="90" t="s">
        <v>24</v>
      </c>
      <c r="G218" s="90" t="s">
        <v>24</v>
      </c>
      <c r="H218" s="90" t="s">
        <v>24</v>
      </c>
      <c r="I218" s="90" t="s">
        <v>24</v>
      </c>
      <c r="J218" s="90" t="s">
        <v>24</v>
      </c>
      <c r="K218" s="90" t="s">
        <v>24</v>
      </c>
      <c r="L218" s="90" t="s">
        <v>24</v>
      </c>
      <c r="M218" s="90" t="s">
        <v>24</v>
      </c>
      <c r="N218" s="90" t="s">
        <v>24</v>
      </c>
      <c r="O218" s="90" t="s">
        <v>24</v>
      </c>
      <c r="P218" s="90" t="s">
        <v>24</v>
      </c>
      <c r="Q218" s="90" t="s">
        <v>24</v>
      </c>
      <c r="R218" s="90" t="s">
        <v>24</v>
      </c>
      <c r="S218" s="90" t="s">
        <v>24</v>
      </c>
      <c r="T218" s="90" t="s">
        <v>24</v>
      </c>
      <c r="U218" s="90" t="s">
        <v>24</v>
      </c>
      <c r="V218" s="90" t="s">
        <v>24</v>
      </c>
      <c r="W218" s="90" t="s">
        <v>24</v>
      </c>
      <c r="X218" s="90" t="s">
        <v>24</v>
      </c>
      <c r="Y218" t="str">
        <f t="shared" si="15"/>
        <v>10-2021</v>
      </c>
      <c r="Z218">
        <f>_xlfn.XLOOKUP(Y218,AN:AN,AP:AP,"")</f>
        <v>0</v>
      </c>
      <c r="AA218">
        <f>_xlfn.XLOOKUP(Y218,AN:AN,AQ:AQ,"")</f>
        <v>0</v>
      </c>
      <c r="AB218">
        <f>_xlfn.XLOOKUP(Y218,AN:AN,AR:AR,"")</f>
        <v>0</v>
      </c>
      <c r="AC218">
        <f>_xlfn.XLOOKUP(Y218,AN:AN,AS:AS,"")</f>
        <v>0</v>
      </c>
      <c r="AE218">
        <v>0</v>
      </c>
      <c r="AF218">
        <v>0</v>
      </c>
      <c r="AG218">
        <v>0</v>
      </c>
      <c r="AH218">
        <v>0</v>
      </c>
    </row>
    <row r="219" spans="1:34">
      <c r="A219" t="str">
        <f t="shared" si="14"/>
        <v>10-2021</v>
      </c>
      <c r="B219" s="93">
        <v>44485</v>
      </c>
      <c r="C219" s="90">
        <v>55200</v>
      </c>
      <c r="D219" s="90">
        <v>57000</v>
      </c>
      <c r="E219" s="90">
        <v>56500</v>
      </c>
      <c r="F219" s="90">
        <v>51500</v>
      </c>
      <c r="G219" s="90">
        <v>55300</v>
      </c>
      <c r="H219" s="91" t="s">
        <v>25</v>
      </c>
      <c r="I219" s="90">
        <v>54000</v>
      </c>
      <c r="J219" s="91" t="s">
        <v>25</v>
      </c>
      <c r="K219" s="90">
        <v>53700</v>
      </c>
      <c r="L219" s="91" t="s">
        <v>25</v>
      </c>
      <c r="M219" s="90">
        <v>54600</v>
      </c>
      <c r="N219" s="90">
        <v>54500</v>
      </c>
      <c r="O219" s="90">
        <v>54800</v>
      </c>
      <c r="P219" s="91" t="s">
        <v>25</v>
      </c>
      <c r="Q219" s="90">
        <v>52000</v>
      </c>
      <c r="R219" s="90">
        <v>52500</v>
      </c>
      <c r="S219" s="90">
        <v>51700</v>
      </c>
      <c r="T219" s="90">
        <v>54200</v>
      </c>
      <c r="U219" s="90">
        <v>54800</v>
      </c>
      <c r="V219" s="90">
        <v>55300</v>
      </c>
      <c r="W219" s="90">
        <v>55200</v>
      </c>
      <c r="X219" s="91" t="s">
        <v>25</v>
      </c>
      <c r="Y219" t="str">
        <f t="shared" si="15"/>
        <v>10-2021</v>
      </c>
      <c r="Z219">
        <f>_xlfn.XLOOKUP(Y219,AN:AN,AP:AP,"")</f>
        <v>0</v>
      </c>
      <c r="AA219">
        <f>_xlfn.XLOOKUP(Y219,AN:AN,AQ:AQ,"")</f>
        <v>0</v>
      </c>
      <c r="AB219">
        <f>_xlfn.XLOOKUP(Y219,AN:AN,AR:AR,"")</f>
        <v>0</v>
      </c>
      <c r="AC219">
        <f>_xlfn.XLOOKUP(Y219,AN:AN,AS:AS,"")</f>
        <v>0</v>
      </c>
      <c r="AE219">
        <v>0</v>
      </c>
      <c r="AF219">
        <v>0</v>
      </c>
      <c r="AG219">
        <v>0</v>
      </c>
      <c r="AH219">
        <v>0</v>
      </c>
    </row>
    <row r="220" spans="1:34">
      <c r="A220" t="str">
        <f t="shared" si="14"/>
        <v>10-2021</v>
      </c>
      <c r="B220" s="93">
        <v>44486</v>
      </c>
      <c r="C220" s="90" t="s">
        <v>24</v>
      </c>
      <c r="D220" s="90" t="s">
        <v>24</v>
      </c>
      <c r="E220" s="90" t="s">
        <v>24</v>
      </c>
      <c r="F220" s="90" t="s">
        <v>24</v>
      </c>
      <c r="G220" s="90" t="s">
        <v>24</v>
      </c>
      <c r="H220" s="90" t="s">
        <v>24</v>
      </c>
      <c r="I220" s="90" t="s">
        <v>24</v>
      </c>
      <c r="J220" s="90" t="s">
        <v>24</v>
      </c>
      <c r="K220" s="90" t="s">
        <v>24</v>
      </c>
      <c r="L220" s="90" t="s">
        <v>24</v>
      </c>
      <c r="M220" s="90" t="s">
        <v>24</v>
      </c>
      <c r="N220" s="90" t="s">
        <v>24</v>
      </c>
      <c r="O220" s="90" t="s">
        <v>24</v>
      </c>
      <c r="P220" s="90" t="s">
        <v>24</v>
      </c>
      <c r="Q220" s="90" t="s">
        <v>24</v>
      </c>
      <c r="R220" s="90" t="s">
        <v>24</v>
      </c>
      <c r="S220" s="90" t="s">
        <v>24</v>
      </c>
      <c r="T220" s="90" t="s">
        <v>24</v>
      </c>
      <c r="U220" s="90" t="s">
        <v>24</v>
      </c>
      <c r="V220" s="90" t="s">
        <v>24</v>
      </c>
      <c r="W220" s="90" t="s">
        <v>24</v>
      </c>
      <c r="X220" s="90" t="s">
        <v>24</v>
      </c>
      <c r="Y220" t="str">
        <f t="shared" si="15"/>
        <v>10-2021</v>
      </c>
      <c r="Z220">
        <f>_xlfn.XLOOKUP(Y220,AN:AN,AP:AP,"")</f>
        <v>0</v>
      </c>
      <c r="AA220">
        <f>_xlfn.XLOOKUP(Y220,AN:AN,AQ:AQ,"")</f>
        <v>0</v>
      </c>
      <c r="AB220">
        <f>_xlfn.XLOOKUP(Y220,AN:AN,AR:AR,"")</f>
        <v>0</v>
      </c>
      <c r="AC220">
        <f>_xlfn.XLOOKUP(Y220,AN:AN,AS:AS,"")</f>
        <v>0</v>
      </c>
      <c r="AE220">
        <v>0</v>
      </c>
      <c r="AF220">
        <v>0</v>
      </c>
      <c r="AG220">
        <v>0</v>
      </c>
      <c r="AH220">
        <v>0</v>
      </c>
    </row>
    <row r="221" spans="1:34">
      <c r="A221" t="str">
        <f t="shared" si="14"/>
        <v>10-2021</v>
      </c>
      <c r="B221" s="93">
        <v>44487</v>
      </c>
      <c r="C221" s="90">
        <v>55200</v>
      </c>
      <c r="D221" s="90">
        <v>57500</v>
      </c>
      <c r="E221" s="90">
        <v>56500</v>
      </c>
      <c r="F221" s="90">
        <v>51500</v>
      </c>
      <c r="G221" s="90">
        <v>55300</v>
      </c>
      <c r="H221" s="91" t="s">
        <v>25</v>
      </c>
      <c r="I221" s="90">
        <v>54000</v>
      </c>
      <c r="J221" s="91" t="s">
        <v>25</v>
      </c>
      <c r="K221" s="90">
        <v>53600</v>
      </c>
      <c r="L221" s="91" t="s">
        <v>25</v>
      </c>
      <c r="M221" s="90">
        <v>54400</v>
      </c>
      <c r="N221" s="90">
        <v>54500</v>
      </c>
      <c r="O221" s="90">
        <v>54000</v>
      </c>
      <c r="P221" s="91" t="s">
        <v>25</v>
      </c>
      <c r="Q221" s="90">
        <v>51800</v>
      </c>
      <c r="R221" s="90">
        <v>52500</v>
      </c>
      <c r="S221" s="90">
        <v>51700</v>
      </c>
      <c r="T221" s="90">
        <v>54200</v>
      </c>
      <c r="U221" s="90">
        <v>54800</v>
      </c>
      <c r="V221" s="90">
        <v>55300</v>
      </c>
      <c r="W221" s="90">
        <v>55600</v>
      </c>
      <c r="X221" s="90">
        <v>58100</v>
      </c>
      <c r="Y221" t="str">
        <f t="shared" si="15"/>
        <v>10-2021</v>
      </c>
      <c r="Z221">
        <f>_xlfn.XLOOKUP(Y221,AN:AN,AP:AP,"")</f>
        <v>0</v>
      </c>
      <c r="AA221">
        <f>_xlfn.XLOOKUP(Y221,AN:AN,AQ:AQ,"")</f>
        <v>0</v>
      </c>
      <c r="AB221">
        <f>_xlfn.XLOOKUP(Y221,AN:AN,AR:AR,"")</f>
        <v>0</v>
      </c>
      <c r="AC221">
        <f>_xlfn.XLOOKUP(Y221,AN:AN,AS:AS,"")</f>
        <v>0</v>
      </c>
      <c r="AE221">
        <v>0</v>
      </c>
      <c r="AF221">
        <v>0</v>
      </c>
      <c r="AG221">
        <v>0</v>
      </c>
      <c r="AH221">
        <v>0</v>
      </c>
    </row>
    <row r="222" spans="1:34">
      <c r="A222" t="str">
        <f t="shared" si="14"/>
        <v>10-2021</v>
      </c>
      <c r="B222" s="93">
        <v>44488</v>
      </c>
      <c r="C222" s="90">
        <v>55200</v>
      </c>
      <c r="D222" s="90">
        <v>57300</v>
      </c>
      <c r="E222" s="90">
        <v>56500</v>
      </c>
      <c r="F222" s="90">
        <v>51700</v>
      </c>
      <c r="G222" s="90">
        <v>55200</v>
      </c>
      <c r="H222" s="91" t="s">
        <v>25</v>
      </c>
      <c r="I222" s="90">
        <v>54000</v>
      </c>
      <c r="J222" s="91" t="s">
        <v>25</v>
      </c>
      <c r="K222" s="90">
        <v>53600</v>
      </c>
      <c r="L222" s="91" t="s">
        <v>25</v>
      </c>
      <c r="M222" s="90">
        <v>54600</v>
      </c>
      <c r="N222" s="90">
        <v>54500</v>
      </c>
      <c r="O222" s="90">
        <v>54200</v>
      </c>
      <c r="P222" s="91" t="s">
        <v>25</v>
      </c>
      <c r="Q222" s="90">
        <v>51300</v>
      </c>
      <c r="R222" s="90">
        <v>51900</v>
      </c>
      <c r="S222" s="90">
        <v>51300</v>
      </c>
      <c r="T222" s="90">
        <v>54300</v>
      </c>
      <c r="U222" s="90">
        <v>54400</v>
      </c>
      <c r="V222" s="90">
        <v>54800</v>
      </c>
      <c r="W222" s="90">
        <v>55300</v>
      </c>
      <c r="X222" s="90">
        <v>57900</v>
      </c>
      <c r="Y222" t="str">
        <f t="shared" si="15"/>
        <v>10-2021</v>
      </c>
      <c r="Z222">
        <f>_xlfn.XLOOKUP(Y222,AN:AN,AP:AP,"")</f>
        <v>0</v>
      </c>
      <c r="AA222">
        <f>_xlfn.XLOOKUP(Y222,AN:AN,AQ:AQ,"")</f>
        <v>0</v>
      </c>
      <c r="AB222">
        <f>_xlfn.XLOOKUP(Y222,AN:AN,AR:AR,"")</f>
        <v>0</v>
      </c>
      <c r="AC222">
        <f>_xlfn.XLOOKUP(Y222,AN:AN,AS:AS,"")</f>
        <v>0</v>
      </c>
      <c r="AE222">
        <v>0</v>
      </c>
      <c r="AF222">
        <v>0</v>
      </c>
      <c r="AG222">
        <v>0</v>
      </c>
      <c r="AH222">
        <v>0</v>
      </c>
    </row>
    <row r="223" spans="1:34">
      <c r="A223" t="str">
        <f t="shared" si="14"/>
        <v>10-2021</v>
      </c>
      <c r="B223" s="93">
        <v>44489</v>
      </c>
      <c r="C223" s="90">
        <v>55100</v>
      </c>
      <c r="D223" s="90">
        <v>57300</v>
      </c>
      <c r="E223" s="90">
        <v>55500</v>
      </c>
      <c r="F223" s="90">
        <v>51700</v>
      </c>
      <c r="G223" s="90">
        <v>55000</v>
      </c>
      <c r="H223" s="91" t="s">
        <v>25</v>
      </c>
      <c r="I223" s="90">
        <v>53500</v>
      </c>
      <c r="J223" s="91" t="s">
        <v>25</v>
      </c>
      <c r="K223" s="90">
        <v>53500</v>
      </c>
      <c r="L223" s="91" t="s">
        <v>25</v>
      </c>
      <c r="M223" s="90">
        <v>54400</v>
      </c>
      <c r="N223" s="90">
        <v>53500</v>
      </c>
      <c r="O223" s="90">
        <v>54000</v>
      </c>
      <c r="P223" s="91" t="s">
        <v>25</v>
      </c>
      <c r="Q223" s="90">
        <v>50600</v>
      </c>
      <c r="R223" s="90">
        <v>51400</v>
      </c>
      <c r="S223" s="90">
        <v>50850</v>
      </c>
      <c r="T223" s="90">
        <v>54300</v>
      </c>
      <c r="U223" s="90">
        <v>53800</v>
      </c>
      <c r="V223" s="90">
        <v>53800</v>
      </c>
      <c r="W223" s="90">
        <v>55300</v>
      </c>
      <c r="X223" s="90">
        <v>57900</v>
      </c>
      <c r="Y223" t="str">
        <f t="shared" si="15"/>
        <v>10-2021</v>
      </c>
      <c r="Z223">
        <f>_xlfn.XLOOKUP(Y223,AN:AN,AP:AP,"")</f>
        <v>0</v>
      </c>
      <c r="AA223">
        <f>_xlfn.XLOOKUP(Y223,AN:AN,AQ:AQ,"")</f>
        <v>0</v>
      </c>
      <c r="AB223">
        <f>_xlfn.XLOOKUP(Y223,AN:AN,AR:AR,"")</f>
        <v>0</v>
      </c>
      <c r="AC223">
        <f>_xlfn.XLOOKUP(Y223,AN:AN,AS:AS,"")</f>
        <v>0</v>
      </c>
      <c r="AE223">
        <v>0</v>
      </c>
      <c r="AF223">
        <v>0</v>
      </c>
      <c r="AG223">
        <v>0</v>
      </c>
      <c r="AH223">
        <v>0</v>
      </c>
    </row>
    <row r="224" spans="1:34">
      <c r="A224" t="str">
        <f t="shared" si="14"/>
        <v>10-2021</v>
      </c>
      <c r="B224" s="93">
        <v>44490</v>
      </c>
      <c r="C224" s="90">
        <v>54900</v>
      </c>
      <c r="D224" s="90">
        <v>57100</v>
      </c>
      <c r="E224" s="90">
        <v>55500</v>
      </c>
      <c r="F224" s="90">
        <v>51500</v>
      </c>
      <c r="G224" s="90">
        <v>54800</v>
      </c>
      <c r="H224" s="91" t="s">
        <v>25</v>
      </c>
      <c r="I224" s="90">
        <v>53500</v>
      </c>
      <c r="J224" s="91" t="s">
        <v>25</v>
      </c>
      <c r="K224" s="90">
        <v>53400</v>
      </c>
      <c r="L224" s="91" t="s">
        <v>25</v>
      </c>
      <c r="M224" s="90">
        <v>54400</v>
      </c>
      <c r="N224" s="90">
        <v>53700</v>
      </c>
      <c r="O224" s="90">
        <v>53500</v>
      </c>
      <c r="P224" s="91" t="s">
        <v>25</v>
      </c>
      <c r="Q224" s="90">
        <v>50500</v>
      </c>
      <c r="R224" s="90">
        <v>50800</v>
      </c>
      <c r="S224" s="90">
        <v>50700</v>
      </c>
      <c r="T224" s="90">
        <v>54300</v>
      </c>
      <c r="U224" s="90">
        <v>53300</v>
      </c>
      <c r="V224" s="90">
        <v>52100</v>
      </c>
      <c r="W224" s="90">
        <v>55100</v>
      </c>
      <c r="X224" s="90">
        <v>57700</v>
      </c>
      <c r="Y224" t="str">
        <f t="shared" si="15"/>
        <v>10-2021</v>
      </c>
      <c r="Z224">
        <f>_xlfn.XLOOKUP(Y224,AN:AN,AP:AP,"")</f>
        <v>0</v>
      </c>
      <c r="AA224">
        <f>_xlfn.XLOOKUP(Y224,AN:AN,AQ:AQ,"")</f>
        <v>0</v>
      </c>
      <c r="AB224">
        <f>_xlfn.XLOOKUP(Y224,AN:AN,AR:AR,"")</f>
        <v>0</v>
      </c>
      <c r="AC224">
        <f>_xlfn.XLOOKUP(Y224,AN:AN,AS:AS,"")</f>
        <v>0</v>
      </c>
      <c r="AE224">
        <v>0</v>
      </c>
      <c r="AF224">
        <v>0</v>
      </c>
      <c r="AG224">
        <v>0</v>
      </c>
      <c r="AH224">
        <v>0</v>
      </c>
    </row>
    <row r="225" spans="1:34">
      <c r="A225" t="str">
        <f t="shared" si="14"/>
        <v>10-2021</v>
      </c>
      <c r="B225" s="93">
        <v>44491</v>
      </c>
      <c r="C225" s="90">
        <v>54200</v>
      </c>
      <c r="D225" s="90">
        <v>56700</v>
      </c>
      <c r="E225" s="90">
        <v>55100</v>
      </c>
      <c r="F225" s="90">
        <v>51200</v>
      </c>
      <c r="G225" s="90">
        <v>54300</v>
      </c>
      <c r="H225" s="91" t="s">
        <v>25</v>
      </c>
      <c r="I225" s="90">
        <v>52500</v>
      </c>
      <c r="J225" s="91" t="s">
        <v>25</v>
      </c>
      <c r="K225" s="90">
        <v>53200</v>
      </c>
      <c r="L225" s="91" t="s">
        <v>25</v>
      </c>
      <c r="M225" s="90">
        <v>54000</v>
      </c>
      <c r="N225" s="90">
        <v>53700</v>
      </c>
      <c r="O225" s="90">
        <v>52900</v>
      </c>
      <c r="P225" s="91" t="s">
        <v>25</v>
      </c>
      <c r="Q225" s="90">
        <v>49600</v>
      </c>
      <c r="R225" s="90">
        <v>50800</v>
      </c>
      <c r="S225" s="90">
        <v>50000</v>
      </c>
      <c r="T225" s="90">
        <v>54000</v>
      </c>
      <c r="U225" s="90">
        <v>52600</v>
      </c>
      <c r="V225" s="90">
        <v>52300</v>
      </c>
      <c r="W225" s="90">
        <v>54400</v>
      </c>
      <c r="X225" s="90">
        <v>57000</v>
      </c>
      <c r="Y225" t="str">
        <f t="shared" si="15"/>
        <v>10-2021</v>
      </c>
      <c r="Z225">
        <f>_xlfn.XLOOKUP(Y225,AN:AN,AP:AP,"")</f>
        <v>0</v>
      </c>
      <c r="AA225">
        <f>_xlfn.XLOOKUP(Y225,AN:AN,AQ:AQ,"")</f>
        <v>0</v>
      </c>
      <c r="AB225">
        <f>_xlfn.XLOOKUP(Y225,AN:AN,AR:AR,"")</f>
        <v>0</v>
      </c>
      <c r="AC225">
        <f>_xlfn.XLOOKUP(Y225,AN:AN,AS:AS,"")</f>
        <v>0</v>
      </c>
      <c r="AE225">
        <v>0</v>
      </c>
      <c r="AF225">
        <v>0</v>
      </c>
      <c r="AG225">
        <v>0</v>
      </c>
      <c r="AH225">
        <v>0</v>
      </c>
    </row>
    <row r="226" spans="1:34">
      <c r="A226" t="str">
        <f t="shared" si="14"/>
        <v>10-2021</v>
      </c>
      <c r="B226" s="93">
        <v>44492</v>
      </c>
      <c r="C226" s="90">
        <v>54100</v>
      </c>
      <c r="D226" s="90">
        <v>56200</v>
      </c>
      <c r="E226" s="90">
        <v>55000</v>
      </c>
      <c r="F226" s="90">
        <v>50500</v>
      </c>
      <c r="G226" s="90">
        <v>53900</v>
      </c>
      <c r="H226" s="91" t="s">
        <v>25</v>
      </c>
      <c r="I226" s="90">
        <v>52000</v>
      </c>
      <c r="J226" s="91" t="s">
        <v>25</v>
      </c>
      <c r="K226" s="90">
        <v>52200</v>
      </c>
      <c r="L226" s="91" t="s">
        <v>25</v>
      </c>
      <c r="M226" s="90">
        <v>53700</v>
      </c>
      <c r="N226" s="90">
        <v>53400</v>
      </c>
      <c r="O226" s="90">
        <v>52000</v>
      </c>
      <c r="P226" s="91" t="s">
        <v>25</v>
      </c>
      <c r="Q226" s="90">
        <v>49500</v>
      </c>
      <c r="R226" s="90">
        <v>50000</v>
      </c>
      <c r="S226" s="90">
        <v>50000</v>
      </c>
      <c r="T226" s="90">
        <v>53200</v>
      </c>
      <c r="U226" s="90">
        <v>52400</v>
      </c>
      <c r="V226" s="90">
        <v>51800</v>
      </c>
      <c r="W226" s="90">
        <v>54000</v>
      </c>
      <c r="X226" s="90">
        <v>56800</v>
      </c>
      <c r="Y226" t="str">
        <f t="shared" si="15"/>
        <v>10-2021</v>
      </c>
      <c r="Z226">
        <f>_xlfn.XLOOKUP(Y226,AN:AN,AP:AP,"")</f>
        <v>0</v>
      </c>
      <c r="AA226">
        <f>_xlfn.XLOOKUP(Y226,AN:AN,AQ:AQ,"")</f>
        <v>0</v>
      </c>
      <c r="AB226">
        <f>_xlfn.XLOOKUP(Y226,AN:AN,AR:AR,"")</f>
        <v>0</v>
      </c>
      <c r="AC226">
        <f>_xlfn.XLOOKUP(Y226,AN:AN,AS:AS,"")</f>
        <v>0</v>
      </c>
      <c r="AE226">
        <v>0</v>
      </c>
      <c r="AF226">
        <v>0</v>
      </c>
      <c r="AG226">
        <v>0</v>
      </c>
      <c r="AH226">
        <v>0</v>
      </c>
    </row>
    <row r="227" spans="1:34">
      <c r="A227" t="str">
        <f t="shared" si="14"/>
        <v>10-2021</v>
      </c>
      <c r="B227" s="93">
        <v>44493</v>
      </c>
      <c r="C227" s="90" t="s">
        <v>24</v>
      </c>
      <c r="D227" s="90" t="s">
        <v>24</v>
      </c>
      <c r="E227" s="90" t="s">
        <v>24</v>
      </c>
      <c r="F227" s="90" t="s">
        <v>24</v>
      </c>
      <c r="G227" s="90" t="s">
        <v>24</v>
      </c>
      <c r="H227" s="90" t="s">
        <v>24</v>
      </c>
      <c r="I227" s="90" t="s">
        <v>24</v>
      </c>
      <c r="J227" s="90" t="s">
        <v>24</v>
      </c>
      <c r="K227" s="90" t="s">
        <v>24</v>
      </c>
      <c r="L227" s="90" t="s">
        <v>24</v>
      </c>
      <c r="M227" s="90" t="s">
        <v>24</v>
      </c>
      <c r="N227" s="90" t="s">
        <v>24</v>
      </c>
      <c r="O227" s="90" t="s">
        <v>24</v>
      </c>
      <c r="P227" s="90" t="s">
        <v>24</v>
      </c>
      <c r="Q227" s="90" t="s">
        <v>24</v>
      </c>
      <c r="R227" s="90" t="s">
        <v>24</v>
      </c>
      <c r="S227" s="90" t="s">
        <v>24</v>
      </c>
      <c r="T227" s="90" t="s">
        <v>24</v>
      </c>
      <c r="U227" s="90" t="s">
        <v>24</v>
      </c>
      <c r="V227" s="90" t="s">
        <v>24</v>
      </c>
      <c r="W227" s="90" t="s">
        <v>24</v>
      </c>
      <c r="X227" s="90" t="s">
        <v>24</v>
      </c>
      <c r="Y227" t="str">
        <f t="shared" si="15"/>
        <v>10-2021</v>
      </c>
      <c r="Z227">
        <f>_xlfn.XLOOKUP(Y227,AN:AN,AP:AP,"")</f>
        <v>0</v>
      </c>
      <c r="AA227">
        <f>_xlfn.XLOOKUP(Y227,AN:AN,AQ:AQ,"")</f>
        <v>0</v>
      </c>
      <c r="AB227">
        <f>_xlfn.XLOOKUP(Y227,AN:AN,AR:AR,"")</f>
        <v>0</v>
      </c>
      <c r="AC227">
        <f>_xlfn.XLOOKUP(Y227,AN:AN,AS:AS,"")</f>
        <v>0</v>
      </c>
      <c r="AE227">
        <v>0</v>
      </c>
      <c r="AF227">
        <v>0</v>
      </c>
      <c r="AG227">
        <v>0</v>
      </c>
      <c r="AH227">
        <v>0</v>
      </c>
    </row>
    <row r="228" spans="1:34">
      <c r="A228" t="str">
        <f t="shared" si="14"/>
        <v>10-2021</v>
      </c>
      <c r="B228" s="93">
        <v>44494</v>
      </c>
      <c r="C228" s="90">
        <v>53900</v>
      </c>
      <c r="D228" s="90">
        <v>55800</v>
      </c>
      <c r="E228" s="90">
        <v>53800</v>
      </c>
      <c r="F228" s="90">
        <v>49500</v>
      </c>
      <c r="G228" s="90">
        <v>53100</v>
      </c>
      <c r="H228" s="91" t="s">
        <v>25</v>
      </c>
      <c r="I228" s="90">
        <v>51500</v>
      </c>
      <c r="J228" s="91" t="s">
        <v>25</v>
      </c>
      <c r="K228" s="90">
        <v>51700</v>
      </c>
      <c r="L228" s="91" t="s">
        <v>25</v>
      </c>
      <c r="M228" s="90">
        <v>53000</v>
      </c>
      <c r="N228" s="90">
        <v>52800</v>
      </c>
      <c r="O228" s="90">
        <v>51500</v>
      </c>
      <c r="P228" s="91" t="s">
        <v>25</v>
      </c>
      <c r="Q228" s="90">
        <v>49800</v>
      </c>
      <c r="R228" s="90">
        <v>50000</v>
      </c>
      <c r="S228" s="90">
        <v>49400</v>
      </c>
      <c r="T228" s="90">
        <v>52000</v>
      </c>
      <c r="U228" s="90">
        <v>52200</v>
      </c>
      <c r="V228" s="90">
        <v>51300</v>
      </c>
      <c r="W228" s="90">
        <v>53400</v>
      </c>
      <c r="X228" s="90">
        <v>56400</v>
      </c>
      <c r="Y228" t="str">
        <f t="shared" si="15"/>
        <v>10-2021</v>
      </c>
      <c r="Z228">
        <f>_xlfn.XLOOKUP(Y228,AN:AN,AP:AP,"")</f>
        <v>0</v>
      </c>
      <c r="AA228">
        <f>_xlfn.XLOOKUP(Y228,AN:AN,AQ:AQ,"")</f>
        <v>0</v>
      </c>
      <c r="AB228">
        <f>_xlfn.XLOOKUP(Y228,AN:AN,AR:AR,"")</f>
        <v>0</v>
      </c>
      <c r="AC228">
        <f>_xlfn.XLOOKUP(Y228,AN:AN,AS:AS,"")</f>
        <v>0</v>
      </c>
      <c r="AE228">
        <v>0</v>
      </c>
      <c r="AF228">
        <v>0</v>
      </c>
      <c r="AG228">
        <v>0</v>
      </c>
      <c r="AH228">
        <v>0</v>
      </c>
    </row>
    <row r="229" spans="1:34">
      <c r="A229" t="str">
        <f t="shared" si="14"/>
        <v>10-2021</v>
      </c>
      <c r="B229" s="93">
        <v>44495</v>
      </c>
      <c r="C229" s="90">
        <v>53500</v>
      </c>
      <c r="D229" s="90">
        <v>55300</v>
      </c>
      <c r="E229" s="90">
        <v>53500</v>
      </c>
      <c r="F229" s="90">
        <v>48800</v>
      </c>
      <c r="G229" s="90">
        <v>52800</v>
      </c>
      <c r="H229" s="91" t="s">
        <v>25</v>
      </c>
      <c r="I229" s="90">
        <v>51300</v>
      </c>
      <c r="J229" s="91" t="s">
        <v>25</v>
      </c>
      <c r="K229" s="90">
        <v>51700</v>
      </c>
      <c r="L229" s="91" t="s">
        <v>25</v>
      </c>
      <c r="M229" s="90">
        <v>52700</v>
      </c>
      <c r="N229" s="90">
        <v>52400</v>
      </c>
      <c r="O229" s="90">
        <v>51000</v>
      </c>
      <c r="P229" s="91" t="s">
        <v>25</v>
      </c>
      <c r="Q229" s="90">
        <v>49200</v>
      </c>
      <c r="R229" s="90">
        <v>49500</v>
      </c>
      <c r="S229" s="90">
        <v>49000</v>
      </c>
      <c r="T229" s="90">
        <v>51300</v>
      </c>
      <c r="U229" s="90">
        <v>52200</v>
      </c>
      <c r="V229" s="90">
        <v>50300</v>
      </c>
      <c r="W229" s="90">
        <v>53200</v>
      </c>
      <c r="X229" s="90">
        <v>55900</v>
      </c>
      <c r="Y229" t="str">
        <f t="shared" si="15"/>
        <v>10-2021</v>
      </c>
      <c r="Z229">
        <f>_xlfn.XLOOKUP(Y229,AN:AN,AP:AP,"")</f>
        <v>0</v>
      </c>
      <c r="AA229">
        <f>_xlfn.XLOOKUP(Y229,AN:AN,AQ:AQ,"")</f>
        <v>0</v>
      </c>
      <c r="AB229">
        <f>_xlfn.XLOOKUP(Y229,AN:AN,AR:AR,"")</f>
        <v>0</v>
      </c>
      <c r="AC229">
        <f>_xlfn.XLOOKUP(Y229,AN:AN,AS:AS,"")</f>
        <v>0</v>
      </c>
      <c r="AE229">
        <v>0</v>
      </c>
      <c r="AF229">
        <v>0</v>
      </c>
      <c r="AG229">
        <v>0</v>
      </c>
      <c r="AH229">
        <v>0</v>
      </c>
    </row>
    <row r="230" spans="1:34">
      <c r="A230" t="str">
        <f t="shared" si="14"/>
        <v>10-2021</v>
      </c>
      <c r="B230" s="93">
        <v>44496</v>
      </c>
      <c r="C230" s="90">
        <v>53300</v>
      </c>
      <c r="D230" s="90">
        <v>54500</v>
      </c>
      <c r="E230" s="90">
        <v>53700</v>
      </c>
      <c r="F230" s="90">
        <v>49900</v>
      </c>
      <c r="G230" s="90">
        <v>51600</v>
      </c>
      <c r="H230" s="91" t="s">
        <v>25</v>
      </c>
      <c r="I230" s="90">
        <v>51000</v>
      </c>
      <c r="J230" s="91" t="s">
        <v>25</v>
      </c>
      <c r="K230" s="90">
        <v>52100</v>
      </c>
      <c r="L230" s="91" t="s">
        <v>25</v>
      </c>
      <c r="M230" s="90">
        <v>52900</v>
      </c>
      <c r="N230" s="90">
        <v>52400</v>
      </c>
      <c r="O230" s="90">
        <v>51400</v>
      </c>
      <c r="P230" s="91" t="s">
        <v>25</v>
      </c>
      <c r="Q230" s="90">
        <v>49500</v>
      </c>
      <c r="R230" s="90">
        <v>49800</v>
      </c>
      <c r="S230" s="90">
        <v>49000</v>
      </c>
      <c r="T230" s="90">
        <v>52300</v>
      </c>
      <c r="U230" s="90">
        <v>52200</v>
      </c>
      <c r="V230" s="90">
        <v>50300</v>
      </c>
      <c r="W230" s="90">
        <v>53200</v>
      </c>
      <c r="X230" s="90">
        <v>55600</v>
      </c>
      <c r="Y230" t="str">
        <f t="shared" si="15"/>
        <v>10-2021</v>
      </c>
      <c r="Z230">
        <f>_xlfn.XLOOKUP(Y230,AN:AN,AP:AP,"")</f>
        <v>0</v>
      </c>
      <c r="AA230">
        <f>_xlfn.XLOOKUP(Y230,AN:AN,AQ:AQ,"")</f>
        <v>0</v>
      </c>
      <c r="AB230">
        <f>_xlfn.XLOOKUP(Y230,AN:AN,AR:AR,"")</f>
        <v>0</v>
      </c>
      <c r="AC230">
        <f>_xlfn.XLOOKUP(Y230,AN:AN,AS:AS,"")</f>
        <v>0</v>
      </c>
      <c r="AE230">
        <v>0</v>
      </c>
      <c r="AF230">
        <v>0</v>
      </c>
      <c r="AG230">
        <v>0</v>
      </c>
      <c r="AH230">
        <v>0</v>
      </c>
    </row>
    <row r="231" spans="1:34">
      <c r="A231" t="str">
        <f t="shared" si="14"/>
        <v>10-2021</v>
      </c>
      <c r="B231" s="93">
        <v>44497</v>
      </c>
      <c r="C231" s="90">
        <v>53200</v>
      </c>
      <c r="D231" s="90">
        <v>54300</v>
      </c>
      <c r="E231" s="90">
        <v>53400</v>
      </c>
      <c r="F231" s="90">
        <v>49900</v>
      </c>
      <c r="G231" s="90">
        <v>51800</v>
      </c>
      <c r="H231" s="91" t="s">
        <v>25</v>
      </c>
      <c r="I231" s="90">
        <v>51500</v>
      </c>
      <c r="J231" s="91" t="s">
        <v>25</v>
      </c>
      <c r="K231" s="90">
        <v>52200</v>
      </c>
      <c r="L231" s="91" t="s">
        <v>25</v>
      </c>
      <c r="M231" s="90">
        <v>52600</v>
      </c>
      <c r="N231" s="90">
        <v>52400</v>
      </c>
      <c r="O231" s="90">
        <v>51400</v>
      </c>
      <c r="P231" s="91" t="s">
        <v>25</v>
      </c>
      <c r="Q231" s="90">
        <v>49500</v>
      </c>
      <c r="R231" s="90">
        <v>50000</v>
      </c>
      <c r="S231" s="90">
        <v>49500</v>
      </c>
      <c r="T231" s="90">
        <v>52300</v>
      </c>
      <c r="U231" s="90">
        <v>52500</v>
      </c>
      <c r="V231" s="90">
        <v>50800</v>
      </c>
      <c r="W231" s="90">
        <v>53200</v>
      </c>
      <c r="X231" s="90">
        <v>55600</v>
      </c>
      <c r="Y231" t="str">
        <f t="shared" si="15"/>
        <v>10-2021</v>
      </c>
      <c r="Z231">
        <f>_xlfn.XLOOKUP(Y231,AN:AN,AP:AP,"")</f>
        <v>0</v>
      </c>
      <c r="AA231">
        <f>_xlfn.XLOOKUP(Y231,AN:AN,AQ:AQ,"")</f>
        <v>0</v>
      </c>
      <c r="AB231">
        <f>_xlfn.XLOOKUP(Y231,AN:AN,AR:AR,"")</f>
        <v>0</v>
      </c>
      <c r="AC231">
        <f>_xlfn.XLOOKUP(Y231,AN:AN,AS:AS,"")</f>
        <v>0</v>
      </c>
      <c r="AE231">
        <v>0</v>
      </c>
      <c r="AF231">
        <v>0</v>
      </c>
      <c r="AG231">
        <v>0</v>
      </c>
      <c r="AH231">
        <v>0</v>
      </c>
    </row>
    <row r="232" spans="1:34">
      <c r="A232" t="str">
        <f t="shared" si="14"/>
        <v>10-2021</v>
      </c>
      <c r="B232" s="93">
        <v>44498</v>
      </c>
      <c r="C232" s="90">
        <v>53100</v>
      </c>
      <c r="D232" s="90">
        <v>54100</v>
      </c>
      <c r="E232" s="90">
        <v>53400</v>
      </c>
      <c r="F232" s="90">
        <v>50000</v>
      </c>
      <c r="G232" s="90">
        <v>51800</v>
      </c>
      <c r="H232" s="91" t="s">
        <v>25</v>
      </c>
      <c r="I232" s="90">
        <v>51200</v>
      </c>
      <c r="J232" s="91" t="s">
        <v>25</v>
      </c>
      <c r="K232" s="90">
        <v>52200</v>
      </c>
      <c r="L232" s="91" t="s">
        <v>25</v>
      </c>
      <c r="M232" s="90">
        <v>53200</v>
      </c>
      <c r="N232" s="90">
        <v>52400</v>
      </c>
      <c r="O232" s="90">
        <v>51500</v>
      </c>
      <c r="P232" s="91" t="s">
        <v>25</v>
      </c>
      <c r="Q232" s="90">
        <v>49500</v>
      </c>
      <c r="R232" s="90">
        <v>50100</v>
      </c>
      <c r="S232" s="90">
        <v>49500</v>
      </c>
      <c r="T232" s="90">
        <v>52400</v>
      </c>
      <c r="U232" s="90">
        <v>52700</v>
      </c>
      <c r="V232" s="90">
        <v>50800</v>
      </c>
      <c r="W232" s="90">
        <v>52900</v>
      </c>
      <c r="X232" s="90">
        <v>55600</v>
      </c>
      <c r="Y232" t="str">
        <f t="shared" si="15"/>
        <v>10-2021</v>
      </c>
      <c r="Z232">
        <f>_xlfn.XLOOKUP(Y232,AN:AN,AP:AP,"")</f>
        <v>0</v>
      </c>
      <c r="AA232">
        <f>_xlfn.XLOOKUP(Y232,AN:AN,AQ:AQ,"")</f>
        <v>0</v>
      </c>
      <c r="AB232">
        <f>_xlfn.XLOOKUP(Y232,AN:AN,AR:AR,"")</f>
        <v>0</v>
      </c>
      <c r="AC232">
        <f>_xlfn.XLOOKUP(Y232,AN:AN,AS:AS,"")</f>
        <v>0</v>
      </c>
      <c r="AE232">
        <v>0</v>
      </c>
      <c r="AF232">
        <v>0</v>
      </c>
      <c r="AG232">
        <v>0</v>
      </c>
      <c r="AH232">
        <v>0</v>
      </c>
    </row>
    <row r="233" spans="1:34">
      <c r="A233" t="str">
        <f t="shared" si="14"/>
        <v>10-2021</v>
      </c>
      <c r="B233" s="93">
        <v>44499</v>
      </c>
      <c r="C233" s="90">
        <v>53100</v>
      </c>
      <c r="D233" s="90">
        <v>54100</v>
      </c>
      <c r="E233" s="90">
        <v>53200</v>
      </c>
      <c r="F233" s="90">
        <v>50000</v>
      </c>
      <c r="G233" s="90">
        <v>51900</v>
      </c>
      <c r="H233" s="91" t="s">
        <v>25</v>
      </c>
      <c r="I233" s="90">
        <v>51000</v>
      </c>
      <c r="J233" s="91" t="s">
        <v>25</v>
      </c>
      <c r="K233" s="90">
        <v>52600</v>
      </c>
      <c r="L233" s="91" t="s">
        <v>25</v>
      </c>
      <c r="M233" s="90">
        <v>53100</v>
      </c>
      <c r="N233" s="90">
        <v>52800</v>
      </c>
      <c r="O233" s="90">
        <v>51400</v>
      </c>
      <c r="P233" s="91" t="s">
        <v>25</v>
      </c>
      <c r="Q233" s="90">
        <v>49400</v>
      </c>
      <c r="R233" s="90">
        <v>50000</v>
      </c>
      <c r="S233" s="90">
        <v>49300</v>
      </c>
      <c r="T233" s="90">
        <v>52400</v>
      </c>
      <c r="U233" s="90">
        <v>52700</v>
      </c>
      <c r="V233" s="90">
        <v>50800</v>
      </c>
      <c r="W233" s="90">
        <v>52900</v>
      </c>
      <c r="X233" s="90">
        <v>55600</v>
      </c>
      <c r="Y233" t="str">
        <f t="shared" si="15"/>
        <v>10-2021</v>
      </c>
      <c r="Z233">
        <f>_xlfn.XLOOKUP(Y233,AN:AN,AP:AP,"")</f>
        <v>0</v>
      </c>
      <c r="AA233">
        <f>_xlfn.XLOOKUP(Y233,AN:AN,AQ:AQ,"")</f>
        <v>0</v>
      </c>
      <c r="AB233">
        <f>_xlfn.XLOOKUP(Y233,AN:AN,AR:AR,"")</f>
        <v>0</v>
      </c>
      <c r="AC233">
        <f>_xlfn.XLOOKUP(Y233,AN:AN,AS:AS,"")</f>
        <v>0</v>
      </c>
      <c r="AE233">
        <v>0</v>
      </c>
      <c r="AF233">
        <v>0</v>
      </c>
      <c r="AG233">
        <v>0</v>
      </c>
      <c r="AH233">
        <v>0</v>
      </c>
    </row>
    <row r="234" spans="1:34">
      <c r="A234" t="str">
        <f t="shared" si="14"/>
        <v>10-2021</v>
      </c>
      <c r="B234" s="93">
        <v>44500</v>
      </c>
      <c r="C234" s="90" t="s">
        <v>24</v>
      </c>
      <c r="D234" s="90" t="s">
        <v>24</v>
      </c>
      <c r="E234" s="90" t="s">
        <v>24</v>
      </c>
      <c r="F234" s="90" t="s">
        <v>24</v>
      </c>
      <c r="G234" s="90" t="s">
        <v>24</v>
      </c>
      <c r="H234" s="90" t="s">
        <v>24</v>
      </c>
      <c r="I234" s="90" t="s">
        <v>24</v>
      </c>
      <c r="J234" s="90" t="s">
        <v>24</v>
      </c>
      <c r="K234" s="90" t="s">
        <v>24</v>
      </c>
      <c r="L234" s="90" t="s">
        <v>24</v>
      </c>
      <c r="M234" s="90" t="s">
        <v>24</v>
      </c>
      <c r="N234" s="90" t="s">
        <v>24</v>
      </c>
      <c r="O234" s="90" t="s">
        <v>24</v>
      </c>
      <c r="P234" s="90" t="s">
        <v>24</v>
      </c>
      <c r="Q234" s="90" t="s">
        <v>24</v>
      </c>
      <c r="R234" s="90" t="s">
        <v>24</v>
      </c>
      <c r="S234" s="90" t="s">
        <v>24</v>
      </c>
      <c r="T234" s="90" t="s">
        <v>24</v>
      </c>
      <c r="U234" s="90" t="s">
        <v>24</v>
      </c>
      <c r="V234" s="90" t="s">
        <v>24</v>
      </c>
      <c r="W234" s="90" t="s">
        <v>24</v>
      </c>
      <c r="X234" s="90" t="s">
        <v>24</v>
      </c>
      <c r="Y234" t="str">
        <f t="shared" si="15"/>
        <v>10-2021</v>
      </c>
      <c r="Z234">
        <f>_xlfn.XLOOKUP(Y234,AN:AN,AP:AP,"")</f>
        <v>0</v>
      </c>
      <c r="AA234">
        <f>_xlfn.XLOOKUP(Y234,AN:AN,AQ:AQ,"")</f>
        <v>0</v>
      </c>
      <c r="AB234">
        <f>_xlfn.XLOOKUP(Y234,AN:AN,AR:AR,"")</f>
        <v>0</v>
      </c>
      <c r="AC234">
        <f>_xlfn.XLOOKUP(Y234,AN:AN,AS:AS,"")</f>
        <v>0</v>
      </c>
      <c r="AE234">
        <v>0</v>
      </c>
      <c r="AF234">
        <v>0</v>
      </c>
      <c r="AG234">
        <v>0</v>
      </c>
      <c r="AH234">
        <v>0</v>
      </c>
    </row>
    <row r="235" spans="1:34">
      <c r="A235" t="str">
        <f t="shared" si="14"/>
        <v>11-2021</v>
      </c>
      <c r="B235" s="93">
        <v>44501</v>
      </c>
      <c r="C235" s="90">
        <v>52900</v>
      </c>
      <c r="D235" s="90">
        <v>54000</v>
      </c>
      <c r="E235" s="90">
        <v>53500</v>
      </c>
      <c r="F235" s="90">
        <v>49800</v>
      </c>
      <c r="G235" s="90">
        <v>52000</v>
      </c>
      <c r="H235" s="91" t="s">
        <v>25</v>
      </c>
      <c r="I235" s="90">
        <v>51000</v>
      </c>
      <c r="J235" s="91" t="s">
        <v>25</v>
      </c>
      <c r="K235" s="90">
        <v>52600</v>
      </c>
      <c r="L235" s="91" t="s">
        <v>25</v>
      </c>
      <c r="M235" s="90">
        <v>53300</v>
      </c>
      <c r="N235" s="90">
        <v>52800</v>
      </c>
      <c r="O235" s="90">
        <v>51100</v>
      </c>
      <c r="P235" s="91" t="s">
        <v>25</v>
      </c>
      <c r="Q235" s="90">
        <v>49400</v>
      </c>
      <c r="R235" s="90">
        <v>50000</v>
      </c>
      <c r="S235" s="90">
        <v>49200</v>
      </c>
      <c r="T235" s="90">
        <v>52000</v>
      </c>
      <c r="U235" s="90">
        <v>52700</v>
      </c>
      <c r="V235" s="90">
        <v>50800</v>
      </c>
      <c r="W235" s="90">
        <v>52400</v>
      </c>
      <c r="X235" s="90">
        <v>55200</v>
      </c>
      <c r="Y235" t="str">
        <f t="shared" si="15"/>
        <v>11-2021</v>
      </c>
      <c r="Z235">
        <f>_xlfn.XLOOKUP(Y235,AN:AN,AP:AP,"")</f>
        <v>0</v>
      </c>
      <c r="AA235">
        <f>_xlfn.XLOOKUP(Y235,AN:AN,AQ:AQ,"")</f>
        <v>0</v>
      </c>
      <c r="AB235">
        <f>_xlfn.XLOOKUP(Y235,AN:AN,AR:AR,"")</f>
        <v>0</v>
      </c>
      <c r="AC235">
        <f>_xlfn.XLOOKUP(Y235,AN:AN,AS:AS,"")</f>
        <v>0</v>
      </c>
      <c r="AE235">
        <v>0</v>
      </c>
      <c r="AF235">
        <v>0</v>
      </c>
      <c r="AG235">
        <v>0</v>
      </c>
      <c r="AH235">
        <v>0</v>
      </c>
    </row>
    <row r="236" spans="1:34">
      <c r="A236" t="str">
        <f t="shared" si="14"/>
        <v>11-2021</v>
      </c>
      <c r="B236" s="93">
        <v>44502</v>
      </c>
      <c r="C236" s="90">
        <v>52900</v>
      </c>
      <c r="D236" s="90">
        <v>54300</v>
      </c>
      <c r="E236" s="90">
        <v>53500</v>
      </c>
      <c r="F236" s="90">
        <v>49500</v>
      </c>
      <c r="G236" s="90">
        <v>52400</v>
      </c>
      <c r="H236" s="91" t="s">
        <v>25</v>
      </c>
      <c r="I236" s="90">
        <v>51000</v>
      </c>
      <c r="J236" s="91" t="s">
        <v>25</v>
      </c>
      <c r="K236" s="90">
        <v>52600</v>
      </c>
      <c r="L236" s="91" t="s">
        <v>25</v>
      </c>
      <c r="M236" s="90">
        <v>53200</v>
      </c>
      <c r="N236" s="90">
        <v>52800</v>
      </c>
      <c r="O236" s="90">
        <v>51000</v>
      </c>
      <c r="P236" s="91" t="s">
        <v>25</v>
      </c>
      <c r="Q236" s="90">
        <v>49400</v>
      </c>
      <c r="R236" s="90">
        <v>50000</v>
      </c>
      <c r="S236" s="90">
        <v>49300</v>
      </c>
      <c r="T236" s="90">
        <v>52000</v>
      </c>
      <c r="U236" s="90">
        <v>52700</v>
      </c>
      <c r="V236" s="90">
        <v>50800</v>
      </c>
      <c r="W236" s="90">
        <v>52100</v>
      </c>
      <c r="X236" s="90">
        <v>54800</v>
      </c>
      <c r="Y236" t="str">
        <f t="shared" si="15"/>
        <v>11-2021</v>
      </c>
      <c r="Z236">
        <f>_xlfn.XLOOKUP(Y236,AN:AN,AP:AP,"")</f>
        <v>0</v>
      </c>
      <c r="AA236">
        <f>_xlfn.XLOOKUP(Y236,AN:AN,AQ:AQ,"")</f>
        <v>0</v>
      </c>
      <c r="AB236">
        <f>_xlfn.XLOOKUP(Y236,AN:AN,AR:AR,"")</f>
        <v>0</v>
      </c>
      <c r="AC236">
        <f>_xlfn.XLOOKUP(Y236,AN:AN,AS:AS,"")</f>
        <v>0</v>
      </c>
      <c r="AE236">
        <v>0</v>
      </c>
      <c r="AF236">
        <v>0</v>
      </c>
      <c r="AG236">
        <v>0</v>
      </c>
      <c r="AH236">
        <v>0</v>
      </c>
    </row>
    <row r="237" spans="1:34">
      <c r="A237" t="str">
        <f t="shared" si="14"/>
        <v>11-2021</v>
      </c>
      <c r="B237" s="93">
        <v>44503</v>
      </c>
      <c r="C237" s="90">
        <v>53100</v>
      </c>
      <c r="D237" s="90">
        <v>54300</v>
      </c>
      <c r="E237" s="90">
        <v>53300</v>
      </c>
      <c r="F237" s="90">
        <v>49300</v>
      </c>
      <c r="G237" s="90">
        <v>52400</v>
      </c>
      <c r="H237" s="91" t="s">
        <v>25</v>
      </c>
      <c r="I237" s="90">
        <v>50500</v>
      </c>
      <c r="J237" s="91" t="s">
        <v>25</v>
      </c>
      <c r="K237" s="90">
        <v>52600</v>
      </c>
      <c r="L237" s="91" t="s">
        <v>25</v>
      </c>
      <c r="M237" s="90">
        <v>52800</v>
      </c>
      <c r="N237" s="90">
        <v>52700</v>
      </c>
      <c r="O237" s="90">
        <v>50500</v>
      </c>
      <c r="P237" s="91" t="s">
        <v>25</v>
      </c>
      <c r="Q237" s="90">
        <v>49100</v>
      </c>
      <c r="R237" s="90">
        <v>49900</v>
      </c>
      <c r="S237" s="90">
        <v>49300</v>
      </c>
      <c r="T237" s="90">
        <v>51800</v>
      </c>
      <c r="U237" s="90">
        <v>52700</v>
      </c>
      <c r="V237" s="90">
        <v>50600</v>
      </c>
      <c r="W237" s="90">
        <v>52100</v>
      </c>
      <c r="X237" s="90">
        <v>54800</v>
      </c>
      <c r="Y237" t="str">
        <f t="shared" si="15"/>
        <v>11-2021</v>
      </c>
      <c r="Z237">
        <f>_xlfn.XLOOKUP(Y237,AN:AN,AP:AP,"")</f>
        <v>0</v>
      </c>
      <c r="AA237">
        <f>_xlfn.XLOOKUP(Y237,AN:AN,AQ:AQ,"")</f>
        <v>0</v>
      </c>
      <c r="AB237">
        <f>_xlfn.XLOOKUP(Y237,AN:AN,AR:AR,"")</f>
        <v>0</v>
      </c>
      <c r="AC237">
        <f>_xlfn.XLOOKUP(Y237,AN:AN,AS:AS,"")</f>
        <v>0</v>
      </c>
      <c r="AE237">
        <v>0</v>
      </c>
      <c r="AF237">
        <v>0</v>
      </c>
      <c r="AG237">
        <v>0</v>
      </c>
      <c r="AH237">
        <v>0</v>
      </c>
    </row>
    <row r="238" spans="1:34">
      <c r="A238" t="str">
        <f t="shared" si="14"/>
        <v>11-2021</v>
      </c>
      <c r="B238" s="93">
        <v>44504</v>
      </c>
      <c r="C238" s="90" t="s">
        <v>24</v>
      </c>
      <c r="D238" s="90" t="s">
        <v>24</v>
      </c>
      <c r="E238" s="90" t="s">
        <v>24</v>
      </c>
      <c r="F238" s="90" t="s">
        <v>24</v>
      </c>
      <c r="G238" s="90" t="s">
        <v>24</v>
      </c>
      <c r="H238" s="90" t="s">
        <v>24</v>
      </c>
      <c r="I238" s="90" t="s">
        <v>24</v>
      </c>
      <c r="J238" s="90" t="s">
        <v>24</v>
      </c>
      <c r="K238" s="90" t="s">
        <v>24</v>
      </c>
      <c r="L238" s="90" t="s">
        <v>24</v>
      </c>
      <c r="M238" s="90" t="s">
        <v>24</v>
      </c>
      <c r="N238" s="90" t="s">
        <v>24</v>
      </c>
      <c r="O238" s="90" t="s">
        <v>24</v>
      </c>
      <c r="P238" s="90" t="s">
        <v>24</v>
      </c>
      <c r="Q238" s="90" t="s">
        <v>24</v>
      </c>
      <c r="R238" s="90" t="s">
        <v>24</v>
      </c>
      <c r="S238" s="90" t="s">
        <v>24</v>
      </c>
      <c r="T238" s="90" t="s">
        <v>24</v>
      </c>
      <c r="U238" s="90" t="s">
        <v>24</v>
      </c>
      <c r="V238" s="90" t="s">
        <v>24</v>
      </c>
      <c r="W238" s="90" t="s">
        <v>24</v>
      </c>
      <c r="X238" s="90" t="s">
        <v>24</v>
      </c>
      <c r="Y238" t="str">
        <f t="shared" si="15"/>
        <v>11-2021</v>
      </c>
      <c r="Z238">
        <f>_xlfn.XLOOKUP(Y238,AN:AN,AP:AP,"")</f>
        <v>0</v>
      </c>
      <c r="AA238">
        <f>_xlfn.XLOOKUP(Y238,AN:AN,AQ:AQ,"")</f>
        <v>0</v>
      </c>
      <c r="AB238">
        <f>_xlfn.XLOOKUP(Y238,AN:AN,AR:AR,"")</f>
        <v>0</v>
      </c>
      <c r="AC238">
        <f>_xlfn.XLOOKUP(Y238,AN:AN,AS:AS,"")</f>
        <v>0</v>
      </c>
      <c r="AE238">
        <v>0</v>
      </c>
      <c r="AF238">
        <v>0</v>
      </c>
      <c r="AG238">
        <v>0</v>
      </c>
      <c r="AH238">
        <v>0</v>
      </c>
    </row>
    <row r="239" spans="1:34">
      <c r="A239" t="str">
        <f t="shared" si="14"/>
        <v>11-2021</v>
      </c>
      <c r="B239" s="93">
        <v>44505</v>
      </c>
      <c r="C239" s="90" t="s">
        <v>24</v>
      </c>
      <c r="D239" s="90" t="s">
        <v>24</v>
      </c>
      <c r="E239" s="90" t="s">
        <v>24</v>
      </c>
      <c r="F239" s="90" t="s">
        <v>24</v>
      </c>
      <c r="G239" s="90" t="s">
        <v>24</v>
      </c>
      <c r="H239" s="90" t="s">
        <v>24</v>
      </c>
      <c r="I239" s="90" t="s">
        <v>24</v>
      </c>
      <c r="J239" s="90" t="s">
        <v>24</v>
      </c>
      <c r="K239" s="90" t="s">
        <v>24</v>
      </c>
      <c r="L239" s="90" t="s">
        <v>24</v>
      </c>
      <c r="M239" s="90" t="s">
        <v>24</v>
      </c>
      <c r="N239" s="90" t="s">
        <v>24</v>
      </c>
      <c r="O239" s="90" t="s">
        <v>24</v>
      </c>
      <c r="P239" s="90" t="s">
        <v>24</v>
      </c>
      <c r="Q239" s="90" t="s">
        <v>24</v>
      </c>
      <c r="R239" s="90" t="s">
        <v>24</v>
      </c>
      <c r="S239" s="90" t="s">
        <v>24</v>
      </c>
      <c r="T239" s="90" t="s">
        <v>24</v>
      </c>
      <c r="U239" s="90" t="s">
        <v>24</v>
      </c>
      <c r="V239" s="90" t="s">
        <v>24</v>
      </c>
      <c r="W239" s="90" t="s">
        <v>24</v>
      </c>
      <c r="X239" s="90" t="s">
        <v>24</v>
      </c>
      <c r="Y239" t="str">
        <f t="shared" si="15"/>
        <v>11-2021</v>
      </c>
      <c r="Z239">
        <f>_xlfn.XLOOKUP(Y239,AN:AN,AP:AP,"")</f>
        <v>0</v>
      </c>
      <c r="AA239">
        <f>_xlfn.XLOOKUP(Y239,AN:AN,AQ:AQ,"")</f>
        <v>0</v>
      </c>
      <c r="AB239">
        <f>_xlfn.XLOOKUP(Y239,AN:AN,AR:AR,"")</f>
        <v>0</v>
      </c>
      <c r="AC239">
        <f>_xlfn.XLOOKUP(Y239,AN:AN,AS:AS,"")</f>
        <v>0</v>
      </c>
      <c r="AE239">
        <v>0</v>
      </c>
      <c r="AF239">
        <v>0</v>
      </c>
      <c r="AG239">
        <v>0</v>
      </c>
      <c r="AH239">
        <v>0</v>
      </c>
    </row>
    <row r="240" spans="1:34">
      <c r="A240" t="str">
        <f t="shared" si="14"/>
        <v>11-2021</v>
      </c>
      <c r="B240" s="93">
        <v>44506</v>
      </c>
      <c r="C240" s="91" t="s">
        <v>25</v>
      </c>
      <c r="D240" s="90">
        <v>54300</v>
      </c>
      <c r="E240" s="90">
        <v>52400</v>
      </c>
      <c r="F240" s="90">
        <v>49000</v>
      </c>
      <c r="G240" s="90">
        <v>52300</v>
      </c>
      <c r="H240" s="91" t="s">
        <v>25</v>
      </c>
      <c r="I240" s="90">
        <v>51000</v>
      </c>
      <c r="J240" s="91" t="s">
        <v>25</v>
      </c>
      <c r="K240" s="90">
        <v>51700</v>
      </c>
      <c r="L240" s="91" t="s">
        <v>25</v>
      </c>
      <c r="M240" s="90">
        <v>52700</v>
      </c>
      <c r="N240" s="90">
        <v>52600</v>
      </c>
      <c r="O240" s="90">
        <v>50400</v>
      </c>
      <c r="P240" s="91" t="s">
        <v>25</v>
      </c>
      <c r="Q240" s="90">
        <v>48700</v>
      </c>
      <c r="R240" s="90">
        <v>49900</v>
      </c>
      <c r="S240" s="90">
        <v>48900</v>
      </c>
      <c r="T240" s="90">
        <v>51500</v>
      </c>
      <c r="U240" s="90">
        <v>52700</v>
      </c>
      <c r="V240" s="90">
        <v>50300</v>
      </c>
      <c r="W240" s="90">
        <v>52400</v>
      </c>
      <c r="X240" s="90">
        <v>54800</v>
      </c>
      <c r="Y240" t="str">
        <f t="shared" si="15"/>
        <v>11-2021</v>
      </c>
      <c r="Z240">
        <f>_xlfn.XLOOKUP(Y240,AN:AN,AP:AP,"")</f>
        <v>0</v>
      </c>
      <c r="AA240">
        <f>_xlfn.XLOOKUP(Y240,AN:AN,AQ:AQ,"")</f>
        <v>0</v>
      </c>
      <c r="AB240">
        <f>_xlfn.XLOOKUP(Y240,AN:AN,AR:AR,"")</f>
        <v>0</v>
      </c>
      <c r="AC240">
        <f>_xlfn.XLOOKUP(Y240,AN:AN,AS:AS,"")</f>
        <v>0</v>
      </c>
      <c r="AE240">
        <v>0</v>
      </c>
      <c r="AF240">
        <v>0</v>
      </c>
      <c r="AG240">
        <v>0</v>
      </c>
      <c r="AH240">
        <v>0</v>
      </c>
    </row>
    <row r="241" spans="1:34">
      <c r="A241" t="str">
        <f t="shared" si="14"/>
        <v>11-2021</v>
      </c>
      <c r="B241" s="93">
        <v>44507</v>
      </c>
      <c r="C241" s="90" t="s">
        <v>24</v>
      </c>
      <c r="D241" s="90" t="s">
        <v>24</v>
      </c>
      <c r="E241" s="90" t="s">
        <v>24</v>
      </c>
      <c r="F241" s="90" t="s">
        <v>24</v>
      </c>
      <c r="G241" s="90" t="s">
        <v>24</v>
      </c>
      <c r="H241" s="90" t="s">
        <v>24</v>
      </c>
      <c r="I241" s="90" t="s">
        <v>24</v>
      </c>
      <c r="J241" s="90" t="s">
        <v>24</v>
      </c>
      <c r="K241" s="90" t="s">
        <v>24</v>
      </c>
      <c r="L241" s="90" t="s">
        <v>24</v>
      </c>
      <c r="M241" s="90" t="s">
        <v>24</v>
      </c>
      <c r="N241" s="90" t="s">
        <v>24</v>
      </c>
      <c r="O241" s="90" t="s">
        <v>24</v>
      </c>
      <c r="P241" s="90" t="s">
        <v>24</v>
      </c>
      <c r="Q241" s="90" t="s">
        <v>24</v>
      </c>
      <c r="R241" s="90" t="s">
        <v>24</v>
      </c>
      <c r="S241" s="90" t="s">
        <v>24</v>
      </c>
      <c r="T241" s="90" t="s">
        <v>24</v>
      </c>
      <c r="U241" s="90" t="s">
        <v>24</v>
      </c>
      <c r="V241" s="90" t="s">
        <v>24</v>
      </c>
      <c r="W241" s="90" t="s">
        <v>24</v>
      </c>
      <c r="X241" s="90" t="s">
        <v>24</v>
      </c>
      <c r="Y241" t="str">
        <f t="shared" si="15"/>
        <v>11-2021</v>
      </c>
      <c r="Z241">
        <f>_xlfn.XLOOKUP(Y241,AN:AN,AP:AP,"")</f>
        <v>0</v>
      </c>
      <c r="AA241">
        <f>_xlfn.XLOOKUP(Y241,AN:AN,AQ:AQ,"")</f>
        <v>0</v>
      </c>
      <c r="AB241">
        <f>_xlfn.XLOOKUP(Y241,AN:AN,AR:AR,"")</f>
        <v>0</v>
      </c>
      <c r="AC241">
        <f>_xlfn.XLOOKUP(Y241,AN:AN,AS:AS,"")</f>
        <v>0</v>
      </c>
      <c r="AE241">
        <v>0</v>
      </c>
      <c r="AF241">
        <v>0</v>
      </c>
      <c r="AG241">
        <v>0</v>
      </c>
      <c r="AH241">
        <v>0</v>
      </c>
    </row>
    <row r="242" spans="1:34">
      <c r="A242" t="str">
        <f t="shared" si="14"/>
        <v>11-2021</v>
      </c>
      <c r="B242" s="93">
        <v>44508</v>
      </c>
      <c r="C242" s="91" t="s">
        <v>25</v>
      </c>
      <c r="D242" s="91" t="s">
        <v>25</v>
      </c>
      <c r="E242" s="90">
        <v>52000</v>
      </c>
      <c r="F242" s="90">
        <v>48500</v>
      </c>
      <c r="G242" s="90">
        <v>52000</v>
      </c>
      <c r="H242" s="91" t="s">
        <v>25</v>
      </c>
      <c r="I242" s="90">
        <v>50500</v>
      </c>
      <c r="J242" s="91" t="s">
        <v>25</v>
      </c>
      <c r="K242" s="90">
        <v>51200</v>
      </c>
      <c r="L242" s="91" t="s">
        <v>25</v>
      </c>
      <c r="M242" s="90">
        <v>52400</v>
      </c>
      <c r="N242" s="90">
        <v>51600</v>
      </c>
      <c r="O242" s="90">
        <v>49800</v>
      </c>
      <c r="P242" s="91" t="s">
        <v>25</v>
      </c>
      <c r="Q242" s="90">
        <v>48600</v>
      </c>
      <c r="R242" s="90">
        <v>49500</v>
      </c>
      <c r="S242" s="90">
        <v>48600</v>
      </c>
      <c r="T242" s="90">
        <v>51000</v>
      </c>
      <c r="U242" s="90">
        <v>52700</v>
      </c>
      <c r="V242" s="90">
        <v>50000</v>
      </c>
      <c r="W242" s="90">
        <v>52400</v>
      </c>
      <c r="X242" s="90">
        <v>54800</v>
      </c>
      <c r="Y242" t="str">
        <f t="shared" si="15"/>
        <v>11-2021</v>
      </c>
      <c r="Z242">
        <f>_xlfn.XLOOKUP(Y242,AN:AN,AP:AP,"")</f>
        <v>0</v>
      </c>
      <c r="AA242">
        <f>_xlfn.XLOOKUP(Y242,AN:AN,AQ:AQ,"")</f>
        <v>0</v>
      </c>
      <c r="AB242">
        <f>_xlfn.XLOOKUP(Y242,AN:AN,AR:AR,"")</f>
        <v>0</v>
      </c>
      <c r="AC242">
        <f>_xlfn.XLOOKUP(Y242,AN:AN,AS:AS,"")</f>
        <v>0</v>
      </c>
      <c r="AE242">
        <v>0</v>
      </c>
      <c r="AF242">
        <v>0</v>
      </c>
      <c r="AG242">
        <v>0</v>
      </c>
      <c r="AH242">
        <v>0</v>
      </c>
    </row>
    <row r="243" spans="1:34">
      <c r="A243" t="str">
        <f t="shared" si="14"/>
        <v>11-2021</v>
      </c>
      <c r="B243" s="93">
        <v>44509</v>
      </c>
      <c r="C243" s="90">
        <v>53100</v>
      </c>
      <c r="D243" s="91" t="s">
        <v>25</v>
      </c>
      <c r="E243" s="90">
        <v>52000</v>
      </c>
      <c r="F243" s="90">
        <v>47500</v>
      </c>
      <c r="G243" s="90">
        <v>51800</v>
      </c>
      <c r="H243" s="91" t="s">
        <v>25</v>
      </c>
      <c r="I243" s="90">
        <v>49500</v>
      </c>
      <c r="J243" s="91" t="s">
        <v>25</v>
      </c>
      <c r="K243" s="90">
        <v>50800</v>
      </c>
      <c r="L243" s="91" t="s">
        <v>25</v>
      </c>
      <c r="M243" s="90">
        <v>51900</v>
      </c>
      <c r="N243" s="90">
        <v>50900</v>
      </c>
      <c r="O243" s="90">
        <v>48800</v>
      </c>
      <c r="P243" s="91" t="s">
        <v>25</v>
      </c>
      <c r="Q243" s="90">
        <v>47800</v>
      </c>
      <c r="R243" s="90">
        <v>48700</v>
      </c>
      <c r="S243" s="90">
        <v>48100</v>
      </c>
      <c r="T243" s="90">
        <v>50200</v>
      </c>
      <c r="U243" s="90">
        <v>52400</v>
      </c>
      <c r="V243" s="91" t="s">
        <v>25</v>
      </c>
      <c r="W243" s="90">
        <v>52200</v>
      </c>
      <c r="X243" s="90">
        <v>54400</v>
      </c>
      <c r="Y243" t="str">
        <f t="shared" si="15"/>
        <v>11-2021</v>
      </c>
      <c r="Z243">
        <f>_xlfn.XLOOKUP(Y243,AN:AN,AP:AP,"")</f>
        <v>0</v>
      </c>
      <c r="AA243">
        <f>_xlfn.XLOOKUP(Y243,AN:AN,AQ:AQ,"")</f>
        <v>0</v>
      </c>
      <c r="AB243">
        <f>_xlfn.XLOOKUP(Y243,AN:AN,AR:AR,"")</f>
        <v>0</v>
      </c>
      <c r="AC243">
        <f>_xlfn.XLOOKUP(Y243,AN:AN,AS:AS,"")</f>
        <v>0</v>
      </c>
      <c r="AE243">
        <v>0</v>
      </c>
      <c r="AF243">
        <v>0</v>
      </c>
      <c r="AG243">
        <v>0</v>
      </c>
      <c r="AH243">
        <v>0</v>
      </c>
    </row>
    <row r="244" spans="1:34">
      <c r="A244" t="str">
        <f t="shared" si="14"/>
        <v>11-2021</v>
      </c>
      <c r="B244" s="93">
        <v>44510</v>
      </c>
      <c r="C244" s="90">
        <v>52200</v>
      </c>
      <c r="D244" s="90">
        <v>53500</v>
      </c>
      <c r="E244" s="90">
        <v>51000</v>
      </c>
      <c r="F244" s="90">
        <v>47500</v>
      </c>
      <c r="G244" s="90">
        <v>51400</v>
      </c>
      <c r="H244" s="91" t="s">
        <v>25</v>
      </c>
      <c r="I244" s="90">
        <v>49500</v>
      </c>
      <c r="J244" s="91" t="s">
        <v>25</v>
      </c>
      <c r="K244" s="90">
        <v>51100</v>
      </c>
      <c r="L244" s="91" t="s">
        <v>25</v>
      </c>
      <c r="M244" s="90">
        <v>51000</v>
      </c>
      <c r="N244" s="90">
        <v>51200</v>
      </c>
      <c r="O244" s="90">
        <v>48800</v>
      </c>
      <c r="P244" s="91" t="s">
        <v>25</v>
      </c>
      <c r="Q244" s="90">
        <v>47300</v>
      </c>
      <c r="R244" s="90">
        <v>47800</v>
      </c>
      <c r="S244" s="90">
        <v>47700</v>
      </c>
      <c r="T244" s="90">
        <v>50200</v>
      </c>
      <c r="U244" s="90">
        <v>51900</v>
      </c>
      <c r="V244" s="90">
        <v>49000</v>
      </c>
      <c r="W244" s="90">
        <v>51700</v>
      </c>
      <c r="X244" s="90">
        <v>54400</v>
      </c>
      <c r="Y244" t="str">
        <f t="shared" si="15"/>
        <v>11-2021</v>
      </c>
      <c r="Z244">
        <f>_xlfn.XLOOKUP(Y244,AN:AN,AP:AP,"")</f>
        <v>0</v>
      </c>
      <c r="AA244">
        <f>_xlfn.XLOOKUP(Y244,AN:AN,AQ:AQ,"")</f>
        <v>0</v>
      </c>
      <c r="AB244">
        <f>_xlfn.XLOOKUP(Y244,AN:AN,AR:AR,"")</f>
        <v>0</v>
      </c>
      <c r="AC244">
        <f>_xlfn.XLOOKUP(Y244,AN:AN,AS:AS,"")</f>
        <v>0</v>
      </c>
      <c r="AE244">
        <v>0</v>
      </c>
      <c r="AF244">
        <v>0</v>
      </c>
      <c r="AG244">
        <v>0</v>
      </c>
      <c r="AH244">
        <v>0</v>
      </c>
    </row>
    <row r="245" spans="1:34">
      <c r="A245" t="str">
        <f t="shared" si="14"/>
        <v>11-2021</v>
      </c>
      <c r="B245" s="93">
        <v>44511</v>
      </c>
      <c r="C245" s="90">
        <v>51700</v>
      </c>
      <c r="D245" s="90">
        <v>53300</v>
      </c>
      <c r="E245" s="90">
        <v>51000</v>
      </c>
      <c r="F245" s="90">
        <v>46800</v>
      </c>
      <c r="G245" s="90">
        <v>51100</v>
      </c>
      <c r="H245" s="91" t="s">
        <v>25</v>
      </c>
      <c r="I245" s="90">
        <v>49000</v>
      </c>
      <c r="J245" s="91" t="s">
        <v>25</v>
      </c>
      <c r="K245" s="90">
        <v>51100</v>
      </c>
      <c r="L245" s="91" t="s">
        <v>25</v>
      </c>
      <c r="M245" s="90">
        <v>50700</v>
      </c>
      <c r="N245" s="90">
        <v>51200</v>
      </c>
      <c r="O245" s="90">
        <v>48300</v>
      </c>
      <c r="P245" s="91" t="s">
        <v>25</v>
      </c>
      <c r="Q245" s="90">
        <v>47000</v>
      </c>
      <c r="R245" s="90">
        <v>47800</v>
      </c>
      <c r="S245" s="90">
        <v>47500</v>
      </c>
      <c r="T245" s="90">
        <v>49500</v>
      </c>
      <c r="U245" s="91" t="s">
        <v>25</v>
      </c>
      <c r="V245" s="91" t="s">
        <v>25</v>
      </c>
      <c r="W245" s="90">
        <v>51300</v>
      </c>
      <c r="X245" s="90">
        <v>54200</v>
      </c>
      <c r="Y245" t="str">
        <f t="shared" si="15"/>
        <v>11-2021</v>
      </c>
      <c r="Z245">
        <f>_xlfn.XLOOKUP(Y245,AN:AN,AP:AP,"")</f>
        <v>0</v>
      </c>
      <c r="AA245">
        <f>_xlfn.XLOOKUP(Y245,AN:AN,AQ:AQ,"")</f>
        <v>0</v>
      </c>
      <c r="AB245">
        <f>_xlfn.XLOOKUP(Y245,AN:AN,AR:AR,"")</f>
        <v>0</v>
      </c>
      <c r="AC245">
        <f>_xlfn.XLOOKUP(Y245,AN:AN,AS:AS,"")</f>
        <v>0</v>
      </c>
      <c r="AE245">
        <v>0</v>
      </c>
      <c r="AF245">
        <v>0</v>
      </c>
      <c r="AG245">
        <v>0</v>
      </c>
      <c r="AH245">
        <v>0</v>
      </c>
    </row>
    <row r="246" spans="1:34">
      <c r="A246" t="str">
        <f t="shared" si="14"/>
        <v>11-2021</v>
      </c>
      <c r="B246" s="93">
        <v>44512</v>
      </c>
      <c r="C246" s="90">
        <v>51200</v>
      </c>
      <c r="D246" s="90">
        <v>53000</v>
      </c>
      <c r="E246" s="90">
        <v>50300</v>
      </c>
      <c r="F246" s="90">
        <v>47000</v>
      </c>
      <c r="G246" s="90">
        <v>51100</v>
      </c>
      <c r="H246" s="91" t="s">
        <v>25</v>
      </c>
      <c r="I246" s="90">
        <v>49000</v>
      </c>
      <c r="J246" s="91" t="s">
        <v>25</v>
      </c>
      <c r="K246" s="90">
        <v>51100</v>
      </c>
      <c r="L246" s="91" t="s">
        <v>25</v>
      </c>
      <c r="M246" s="90">
        <v>50600</v>
      </c>
      <c r="N246" s="90">
        <v>51200</v>
      </c>
      <c r="O246" s="90">
        <v>48200</v>
      </c>
      <c r="P246" s="91" t="s">
        <v>25</v>
      </c>
      <c r="Q246" s="90">
        <v>46700</v>
      </c>
      <c r="R246" s="90">
        <v>47400</v>
      </c>
      <c r="S246" s="90">
        <v>47300</v>
      </c>
      <c r="T246" s="90">
        <v>49700</v>
      </c>
      <c r="U246" s="90">
        <v>51900</v>
      </c>
      <c r="V246" s="90">
        <v>48500</v>
      </c>
      <c r="W246" s="90">
        <v>51100</v>
      </c>
      <c r="X246" s="90">
        <v>54000</v>
      </c>
      <c r="Y246" t="str">
        <f t="shared" si="15"/>
        <v>11-2021</v>
      </c>
      <c r="Z246">
        <f>_xlfn.XLOOKUP(Y246,AN:AN,AP:AP,"")</f>
        <v>0</v>
      </c>
      <c r="AA246">
        <f>_xlfn.XLOOKUP(Y246,AN:AN,AQ:AQ,"")</f>
        <v>0</v>
      </c>
      <c r="AB246">
        <f>_xlfn.XLOOKUP(Y246,AN:AN,AR:AR,"")</f>
        <v>0</v>
      </c>
      <c r="AC246">
        <f>_xlfn.XLOOKUP(Y246,AN:AN,AS:AS,"")</f>
        <v>0</v>
      </c>
      <c r="AE246">
        <v>0</v>
      </c>
      <c r="AF246">
        <v>0</v>
      </c>
      <c r="AG246">
        <v>0</v>
      </c>
      <c r="AH246">
        <v>0</v>
      </c>
    </row>
    <row r="247" spans="1:34">
      <c r="A247" t="str">
        <f t="shared" si="14"/>
        <v>11-2021</v>
      </c>
      <c r="B247" s="93">
        <v>44513</v>
      </c>
      <c r="C247" s="90">
        <v>51200</v>
      </c>
      <c r="D247" s="90">
        <v>53000</v>
      </c>
      <c r="E247" s="90">
        <v>50300</v>
      </c>
      <c r="F247" s="90">
        <v>46700</v>
      </c>
      <c r="G247" s="90">
        <v>51100</v>
      </c>
      <c r="H247" s="91" t="s">
        <v>25</v>
      </c>
      <c r="I247" s="90">
        <v>48500</v>
      </c>
      <c r="J247" s="91" t="s">
        <v>25</v>
      </c>
      <c r="K247" s="90">
        <v>51100</v>
      </c>
      <c r="L247" s="91" t="s">
        <v>25</v>
      </c>
      <c r="M247" s="90">
        <v>50800</v>
      </c>
      <c r="N247" s="90">
        <v>51200</v>
      </c>
      <c r="O247" s="90">
        <v>47800</v>
      </c>
      <c r="P247" s="91" t="s">
        <v>25</v>
      </c>
      <c r="Q247" s="90">
        <v>46300</v>
      </c>
      <c r="R247" s="90">
        <v>47200</v>
      </c>
      <c r="S247" s="90">
        <v>47200</v>
      </c>
      <c r="T247" s="90">
        <v>49300</v>
      </c>
      <c r="U247" s="90">
        <v>51200</v>
      </c>
      <c r="V247" s="90">
        <v>48400</v>
      </c>
      <c r="W247" s="90">
        <v>51100</v>
      </c>
      <c r="X247" s="90">
        <v>54000</v>
      </c>
      <c r="Y247" t="str">
        <f t="shared" si="15"/>
        <v>11-2021</v>
      </c>
      <c r="Z247">
        <f>_xlfn.XLOOKUP(Y247,AN:AN,AP:AP,"")</f>
        <v>0</v>
      </c>
      <c r="AA247">
        <f>_xlfn.XLOOKUP(Y247,AN:AN,AQ:AQ,"")</f>
        <v>0</v>
      </c>
      <c r="AB247">
        <f>_xlfn.XLOOKUP(Y247,AN:AN,AR:AR,"")</f>
        <v>0</v>
      </c>
      <c r="AC247">
        <f>_xlfn.XLOOKUP(Y247,AN:AN,AS:AS,"")</f>
        <v>0</v>
      </c>
      <c r="AE247">
        <v>0</v>
      </c>
      <c r="AF247">
        <v>0</v>
      </c>
      <c r="AG247">
        <v>0</v>
      </c>
      <c r="AH247">
        <v>0</v>
      </c>
    </row>
    <row r="248" spans="1:34">
      <c r="A248" t="str">
        <f t="shared" si="14"/>
        <v>11-2021</v>
      </c>
      <c r="B248" s="93">
        <v>44514</v>
      </c>
      <c r="C248" s="90" t="s">
        <v>24</v>
      </c>
      <c r="D248" s="90" t="s">
        <v>24</v>
      </c>
      <c r="E248" s="90" t="s">
        <v>24</v>
      </c>
      <c r="F248" s="90" t="s">
        <v>24</v>
      </c>
      <c r="G248" s="90" t="s">
        <v>24</v>
      </c>
      <c r="H248" s="90" t="s">
        <v>24</v>
      </c>
      <c r="I248" s="90" t="s">
        <v>24</v>
      </c>
      <c r="J248" s="90" t="s">
        <v>24</v>
      </c>
      <c r="K248" s="90" t="s">
        <v>24</v>
      </c>
      <c r="L248" s="90" t="s">
        <v>24</v>
      </c>
      <c r="M248" s="90" t="s">
        <v>24</v>
      </c>
      <c r="N248" s="90" t="s">
        <v>24</v>
      </c>
      <c r="O248" s="90" t="s">
        <v>24</v>
      </c>
      <c r="P248" s="90" t="s">
        <v>24</v>
      </c>
      <c r="Q248" s="90" t="s">
        <v>24</v>
      </c>
      <c r="R248" s="90" t="s">
        <v>24</v>
      </c>
      <c r="S248" s="90" t="s">
        <v>24</v>
      </c>
      <c r="T248" s="90" t="s">
        <v>24</v>
      </c>
      <c r="U248" s="90" t="s">
        <v>24</v>
      </c>
      <c r="V248" s="90" t="s">
        <v>24</v>
      </c>
      <c r="W248" s="90" t="s">
        <v>24</v>
      </c>
      <c r="X248" s="90" t="s">
        <v>24</v>
      </c>
      <c r="Y248" t="str">
        <f t="shared" si="15"/>
        <v>11-2021</v>
      </c>
      <c r="Z248">
        <f>_xlfn.XLOOKUP(Y248,AN:AN,AP:AP,"")</f>
        <v>0</v>
      </c>
      <c r="AA248">
        <f>_xlfn.XLOOKUP(Y248,AN:AN,AQ:AQ,"")</f>
        <v>0</v>
      </c>
      <c r="AB248">
        <f>_xlfn.XLOOKUP(Y248,AN:AN,AR:AR,"")</f>
        <v>0</v>
      </c>
      <c r="AC248">
        <f>_xlfn.XLOOKUP(Y248,AN:AN,AS:AS,"")</f>
        <v>0</v>
      </c>
      <c r="AE248">
        <v>0</v>
      </c>
      <c r="AF248">
        <v>0</v>
      </c>
      <c r="AG248">
        <v>0</v>
      </c>
      <c r="AH248">
        <v>0</v>
      </c>
    </row>
    <row r="249" spans="1:34">
      <c r="A249" t="str">
        <f t="shared" si="14"/>
        <v>11-2021</v>
      </c>
      <c r="B249" s="93">
        <v>44515</v>
      </c>
      <c r="C249" s="90">
        <v>50700</v>
      </c>
      <c r="D249" s="90">
        <v>51500</v>
      </c>
      <c r="E249" s="91" t="s">
        <v>25</v>
      </c>
      <c r="F249" s="90">
        <v>45500</v>
      </c>
      <c r="G249" s="90">
        <v>50000</v>
      </c>
      <c r="H249" s="91" t="s">
        <v>25</v>
      </c>
      <c r="I249" s="90">
        <v>48000</v>
      </c>
      <c r="J249" s="91" t="s">
        <v>25</v>
      </c>
      <c r="K249" s="90">
        <v>50100</v>
      </c>
      <c r="L249" s="91" t="s">
        <v>25</v>
      </c>
      <c r="M249" s="90">
        <v>49900</v>
      </c>
      <c r="N249" s="90">
        <v>50200</v>
      </c>
      <c r="O249" s="90">
        <v>46700</v>
      </c>
      <c r="P249" s="91" t="s">
        <v>25</v>
      </c>
      <c r="Q249" s="90">
        <v>45200</v>
      </c>
      <c r="R249" s="90">
        <v>46200</v>
      </c>
      <c r="S249" s="90">
        <v>46600</v>
      </c>
      <c r="T249" s="90">
        <v>48200</v>
      </c>
      <c r="U249" s="90">
        <v>50500</v>
      </c>
      <c r="V249" s="90">
        <v>47800</v>
      </c>
      <c r="W249" s="90">
        <v>50700</v>
      </c>
      <c r="X249" s="90">
        <v>53000</v>
      </c>
      <c r="Y249" t="str">
        <f t="shared" si="15"/>
        <v>11-2021</v>
      </c>
      <c r="Z249">
        <f>_xlfn.XLOOKUP(Y249,AN:AN,AP:AP,"")</f>
        <v>0</v>
      </c>
      <c r="AA249">
        <f>_xlfn.XLOOKUP(Y249,AN:AN,AQ:AQ,"")</f>
        <v>0</v>
      </c>
      <c r="AB249">
        <f>_xlfn.XLOOKUP(Y249,AN:AN,AR:AR,"")</f>
        <v>0</v>
      </c>
      <c r="AC249">
        <f>_xlfn.XLOOKUP(Y249,AN:AN,AS:AS,"")</f>
        <v>0</v>
      </c>
      <c r="AE249">
        <v>0</v>
      </c>
      <c r="AF249">
        <v>0</v>
      </c>
      <c r="AG249">
        <v>0</v>
      </c>
      <c r="AH249">
        <v>0</v>
      </c>
    </row>
    <row r="250" spans="1:34">
      <c r="A250" t="str">
        <f t="shared" si="14"/>
        <v>11-2021</v>
      </c>
      <c r="B250" s="93">
        <v>44516</v>
      </c>
      <c r="C250" s="90">
        <v>50700</v>
      </c>
      <c r="D250" s="90">
        <v>51000</v>
      </c>
      <c r="E250" s="90">
        <v>48200</v>
      </c>
      <c r="F250" s="90">
        <v>45100</v>
      </c>
      <c r="G250" s="90">
        <v>49700</v>
      </c>
      <c r="H250" s="91" t="s">
        <v>25</v>
      </c>
      <c r="I250" s="90">
        <v>47500</v>
      </c>
      <c r="J250" s="91" t="s">
        <v>25</v>
      </c>
      <c r="K250" s="90">
        <v>50100</v>
      </c>
      <c r="L250" s="91" t="s">
        <v>25</v>
      </c>
      <c r="M250" s="90">
        <v>48900</v>
      </c>
      <c r="N250" s="90">
        <v>49700</v>
      </c>
      <c r="O250" s="90">
        <v>46500</v>
      </c>
      <c r="P250" s="91" t="s">
        <v>25</v>
      </c>
      <c r="Q250" s="90">
        <v>44700</v>
      </c>
      <c r="R250" s="90">
        <v>45700</v>
      </c>
      <c r="S250" s="90">
        <v>45400</v>
      </c>
      <c r="T250" s="90">
        <v>47800</v>
      </c>
      <c r="U250" s="90">
        <v>49500</v>
      </c>
      <c r="V250" s="90">
        <v>47500</v>
      </c>
      <c r="W250" s="90">
        <v>50300</v>
      </c>
      <c r="X250" s="90">
        <v>53000</v>
      </c>
      <c r="Y250" t="str">
        <f t="shared" si="15"/>
        <v>11-2021</v>
      </c>
      <c r="Z250">
        <f>_xlfn.XLOOKUP(Y250,AN:AN,AP:AP,"")</f>
        <v>0</v>
      </c>
      <c r="AA250">
        <f>_xlfn.XLOOKUP(Y250,AN:AN,AQ:AQ,"")</f>
        <v>0</v>
      </c>
      <c r="AB250">
        <f>_xlfn.XLOOKUP(Y250,AN:AN,AR:AR,"")</f>
        <v>0</v>
      </c>
      <c r="AC250">
        <f>_xlfn.XLOOKUP(Y250,AN:AN,AS:AS,"")</f>
        <v>0</v>
      </c>
      <c r="AE250">
        <v>0</v>
      </c>
      <c r="AF250">
        <v>0</v>
      </c>
      <c r="AG250">
        <v>0</v>
      </c>
      <c r="AH250">
        <v>0</v>
      </c>
    </row>
    <row r="251" spans="1:34">
      <c r="A251" t="str">
        <f t="shared" si="14"/>
        <v>11-2021</v>
      </c>
      <c r="B251" s="93">
        <v>44517</v>
      </c>
      <c r="C251" s="90">
        <v>50700</v>
      </c>
      <c r="D251" s="90">
        <v>50700</v>
      </c>
      <c r="E251" s="90">
        <v>48200</v>
      </c>
      <c r="F251" s="90">
        <v>45600</v>
      </c>
      <c r="G251" s="90">
        <v>49700</v>
      </c>
      <c r="H251" s="91" t="s">
        <v>25</v>
      </c>
      <c r="I251" s="90">
        <v>47500</v>
      </c>
      <c r="J251" s="91" t="s">
        <v>25</v>
      </c>
      <c r="K251" s="90">
        <v>50100</v>
      </c>
      <c r="L251" s="91" t="s">
        <v>25</v>
      </c>
      <c r="M251" s="90">
        <v>48800</v>
      </c>
      <c r="N251" s="90">
        <v>49700</v>
      </c>
      <c r="O251" s="90">
        <v>46600</v>
      </c>
      <c r="P251" s="91" t="s">
        <v>25</v>
      </c>
      <c r="Q251" s="90">
        <v>45300</v>
      </c>
      <c r="R251" s="90">
        <v>45700</v>
      </c>
      <c r="S251" s="90">
        <v>45500</v>
      </c>
      <c r="T251" s="90">
        <v>48300</v>
      </c>
      <c r="U251" s="90">
        <v>49500</v>
      </c>
      <c r="V251" s="90">
        <v>47500</v>
      </c>
      <c r="W251" s="90">
        <v>50300</v>
      </c>
      <c r="X251" s="90">
        <v>53000</v>
      </c>
      <c r="Y251" t="str">
        <f t="shared" si="15"/>
        <v>11-2021</v>
      </c>
      <c r="Z251">
        <f>_xlfn.XLOOKUP(Y251,AN:AN,AP:AP,"")</f>
        <v>0</v>
      </c>
      <c r="AA251">
        <f>_xlfn.XLOOKUP(Y251,AN:AN,AQ:AQ,"")</f>
        <v>0</v>
      </c>
      <c r="AB251">
        <f>_xlfn.XLOOKUP(Y251,AN:AN,AR:AR,"")</f>
        <v>0</v>
      </c>
      <c r="AC251">
        <f>_xlfn.XLOOKUP(Y251,AN:AN,AS:AS,"")</f>
        <v>0</v>
      </c>
      <c r="AE251">
        <v>0</v>
      </c>
      <c r="AF251">
        <v>0</v>
      </c>
      <c r="AG251">
        <v>0</v>
      </c>
      <c r="AH251">
        <v>0</v>
      </c>
    </row>
    <row r="252" spans="1:34">
      <c r="A252" t="str">
        <f t="shared" si="14"/>
        <v>11-2021</v>
      </c>
      <c r="B252" s="93">
        <v>44518</v>
      </c>
      <c r="C252" s="90">
        <v>51000</v>
      </c>
      <c r="D252" s="90">
        <v>50700</v>
      </c>
      <c r="E252" s="90">
        <v>48000</v>
      </c>
      <c r="F252" s="90">
        <v>45600</v>
      </c>
      <c r="G252" s="90">
        <v>49700</v>
      </c>
      <c r="H252" s="91" t="s">
        <v>25</v>
      </c>
      <c r="I252" s="90">
        <v>48000</v>
      </c>
      <c r="J252" s="91" t="s">
        <v>25</v>
      </c>
      <c r="K252" s="90">
        <v>50600</v>
      </c>
      <c r="L252" s="91" t="s">
        <v>25</v>
      </c>
      <c r="M252" s="90">
        <v>49300</v>
      </c>
      <c r="N252" s="90">
        <v>49900</v>
      </c>
      <c r="O252" s="90">
        <v>46800</v>
      </c>
      <c r="P252" s="91" t="s">
        <v>25</v>
      </c>
      <c r="Q252" s="90">
        <v>45500</v>
      </c>
      <c r="R252" s="90">
        <v>45700</v>
      </c>
      <c r="S252" s="90">
        <v>45700</v>
      </c>
      <c r="T252" s="90">
        <v>48300</v>
      </c>
      <c r="U252" s="90">
        <v>49200</v>
      </c>
      <c r="V252" s="90">
        <v>48100</v>
      </c>
      <c r="W252" s="90">
        <v>50000</v>
      </c>
      <c r="X252" s="90">
        <v>53000</v>
      </c>
      <c r="Y252" t="str">
        <f t="shared" si="15"/>
        <v>11-2021</v>
      </c>
      <c r="Z252">
        <f>_xlfn.XLOOKUP(Y252,AN:AN,AP:AP,"")</f>
        <v>0</v>
      </c>
      <c r="AA252">
        <f>_xlfn.XLOOKUP(Y252,AN:AN,AQ:AQ,"")</f>
        <v>0</v>
      </c>
      <c r="AB252">
        <f>_xlfn.XLOOKUP(Y252,AN:AN,AR:AR,"")</f>
        <v>0</v>
      </c>
      <c r="AC252">
        <f>_xlfn.XLOOKUP(Y252,AN:AN,AS:AS,"")</f>
        <v>0</v>
      </c>
      <c r="AE252">
        <v>0</v>
      </c>
      <c r="AF252">
        <v>0</v>
      </c>
      <c r="AG252">
        <v>0</v>
      </c>
      <c r="AH252">
        <v>0</v>
      </c>
    </row>
    <row r="253" spans="1:34">
      <c r="A253" t="str">
        <f t="shared" si="14"/>
        <v>11-2021</v>
      </c>
      <c r="B253" s="93">
        <v>44519</v>
      </c>
      <c r="C253" s="90">
        <v>51000</v>
      </c>
      <c r="D253" s="90">
        <v>50500</v>
      </c>
      <c r="E253" s="90">
        <v>48500</v>
      </c>
      <c r="F253" s="90">
        <v>45500</v>
      </c>
      <c r="G253" s="90">
        <v>49700</v>
      </c>
      <c r="H253" s="91" t="s">
        <v>25</v>
      </c>
      <c r="I253" s="90">
        <v>47500</v>
      </c>
      <c r="J253" s="91" t="s">
        <v>25</v>
      </c>
      <c r="K253" s="90">
        <v>50600</v>
      </c>
      <c r="L253" s="91" t="s">
        <v>25</v>
      </c>
      <c r="M253" s="90">
        <v>49500</v>
      </c>
      <c r="N253" s="90">
        <v>49900</v>
      </c>
      <c r="O253" s="90">
        <v>46700</v>
      </c>
      <c r="P253" s="91" t="s">
        <v>25</v>
      </c>
      <c r="Q253" s="90">
        <v>45500</v>
      </c>
      <c r="R253" s="90">
        <v>45800</v>
      </c>
      <c r="S253" s="90">
        <v>45700</v>
      </c>
      <c r="T253" s="90">
        <v>48300</v>
      </c>
      <c r="U253" s="90">
        <v>49200</v>
      </c>
      <c r="V253" s="90">
        <v>48100</v>
      </c>
      <c r="W253" s="90">
        <v>50000</v>
      </c>
      <c r="X253" s="90">
        <v>53000</v>
      </c>
      <c r="Y253" t="str">
        <f t="shared" si="15"/>
        <v>11-2021</v>
      </c>
      <c r="Z253">
        <f>_xlfn.XLOOKUP(Y253,AN:AN,AP:AP,"")</f>
        <v>0</v>
      </c>
      <c r="AA253">
        <f>_xlfn.XLOOKUP(Y253,AN:AN,AQ:AQ,"")</f>
        <v>0</v>
      </c>
      <c r="AB253">
        <f>_xlfn.XLOOKUP(Y253,AN:AN,AR:AR,"")</f>
        <v>0</v>
      </c>
      <c r="AC253">
        <f>_xlfn.XLOOKUP(Y253,AN:AN,AS:AS,"")</f>
        <v>0</v>
      </c>
      <c r="AE253">
        <v>0</v>
      </c>
      <c r="AF253">
        <v>0</v>
      </c>
      <c r="AG253">
        <v>0</v>
      </c>
      <c r="AH253">
        <v>0</v>
      </c>
    </row>
    <row r="254" spans="1:34">
      <c r="A254" t="str">
        <f t="shared" si="14"/>
        <v>11-2021</v>
      </c>
      <c r="B254" s="93">
        <v>44520</v>
      </c>
      <c r="C254" s="90">
        <v>51200</v>
      </c>
      <c r="D254" s="90">
        <v>50500</v>
      </c>
      <c r="E254" s="90">
        <v>48700</v>
      </c>
      <c r="F254" s="90">
        <v>45800</v>
      </c>
      <c r="G254" s="90">
        <v>49700</v>
      </c>
      <c r="H254" s="91" t="s">
        <v>25</v>
      </c>
      <c r="I254" s="90">
        <v>48000</v>
      </c>
      <c r="J254" s="91" t="s">
        <v>25</v>
      </c>
      <c r="K254" s="90">
        <v>50600</v>
      </c>
      <c r="L254" s="91" t="s">
        <v>25</v>
      </c>
      <c r="M254" s="90">
        <v>49700</v>
      </c>
      <c r="N254" s="90">
        <v>49900</v>
      </c>
      <c r="O254" s="90">
        <v>47000</v>
      </c>
      <c r="P254" s="91" t="s">
        <v>25</v>
      </c>
      <c r="Q254" s="90">
        <v>45900</v>
      </c>
      <c r="R254" s="90">
        <v>46000</v>
      </c>
      <c r="S254" s="90">
        <v>45700</v>
      </c>
      <c r="T254" s="90">
        <v>48500</v>
      </c>
      <c r="U254" s="90">
        <v>49300</v>
      </c>
      <c r="V254" s="90">
        <v>48100</v>
      </c>
      <c r="W254" s="90">
        <v>50000</v>
      </c>
      <c r="X254" s="90">
        <v>53000</v>
      </c>
      <c r="Y254" t="str">
        <f t="shared" si="15"/>
        <v>11-2021</v>
      </c>
      <c r="Z254">
        <f>_xlfn.XLOOKUP(Y254,AN:AN,AP:AP,"")</f>
        <v>0</v>
      </c>
      <c r="AA254">
        <f>_xlfn.XLOOKUP(Y254,AN:AN,AQ:AQ,"")</f>
        <v>0</v>
      </c>
      <c r="AB254">
        <f>_xlfn.XLOOKUP(Y254,AN:AN,AR:AR,"")</f>
        <v>0</v>
      </c>
      <c r="AC254">
        <f>_xlfn.XLOOKUP(Y254,AN:AN,AS:AS,"")</f>
        <v>0</v>
      </c>
      <c r="AE254">
        <v>0</v>
      </c>
      <c r="AF254">
        <v>0</v>
      </c>
      <c r="AG254">
        <v>0</v>
      </c>
      <c r="AH254">
        <v>0</v>
      </c>
    </row>
    <row r="255" spans="1:34">
      <c r="A255" t="str">
        <f t="shared" si="14"/>
        <v>11-2021</v>
      </c>
      <c r="B255" s="93">
        <v>44521</v>
      </c>
      <c r="C255" s="90" t="s">
        <v>24</v>
      </c>
      <c r="D255" s="90" t="s">
        <v>24</v>
      </c>
      <c r="E255" s="90" t="s">
        <v>24</v>
      </c>
      <c r="F255" s="90" t="s">
        <v>24</v>
      </c>
      <c r="G255" s="90" t="s">
        <v>24</v>
      </c>
      <c r="H255" s="90" t="s">
        <v>24</v>
      </c>
      <c r="I255" s="90" t="s">
        <v>24</v>
      </c>
      <c r="J255" s="90" t="s">
        <v>24</v>
      </c>
      <c r="K255" s="90" t="s">
        <v>24</v>
      </c>
      <c r="L255" s="90" t="s">
        <v>24</v>
      </c>
      <c r="M255" s="90" t="s">
        <v>24</v>
      </c>
      <c r="N255" s="90" t="s">
        <v>24</v>
      </c>
      <c r="O255" s="90" t="s">
        <v>24</v>
      </c>
      <c r="P255" s="90" t="s">
        <v>24</v>
      </c>
      <c r="Q255" s="90" t="s">
        <v>24</v>
      </c>
      <c r="R255" s="90" t="s">
        <v>24</v>
      </c>
      <c r="S255" s="90" t="s">
        <v>24</v>
      </c>
      <c r="T255" s="90" t="s">
        <v>24</v>
      </c>
      <c r="U255" s="90" t="s">
        <v>24</v>
      </c>
      <c r="V255" s="90" t="s">
        <v>24</v>
      </c>
      <c r="W255" s="90" t="s">
        <v>24</v>
      </c>
      <c r="X255" s="90" t="s">
        <v>24</v>
      </c>
      <c r="Y255" t="str">
        <f t="shared" si="15"/>
        <v>11-2021</v>
      </c>
      <c r="Z255">
        <f>_xlfn.XLOOKUP(Y255,AN:AN,AP:AP,"")</f>
        <v>0</v>
      </c>
      <c r="AA255">
        <f>_xlfn.XLOOKUP(Y255,AN:AN,AQ:AQ,"")</f>
        <v>0</v>
      </c>
      <c r="AB255">
        <f>_xlfn.XLOOKUP(Y255,AN:AN,AR:AR,"")</f>
        <v>0</v>
      </c>
      <c r="AC255">
        <f>_xlfn.XLOOKUP(Y255,AN:AN,AS:AS,"")</f>
        <v>0</v>
      </c>
      <c r="AE255">
        <v>0</v>
      </c>
      <c r="AF255">
        <v>0</v>
      </c>
      <c r="AG255">
        <v>0</v>
      </c>
      <c r="AH255">
        <v>0</v>
      </c>
    </row>
    <row r="256" spans="1:34">
      <c r="A256" t="str">
        <f t="shared" si="14"/>
        <v>11-2021</v>
      </c>
      <c r="B256" s="93">
        <v>44522</v>
      </c>
      <c r="C256" s="90">
        <v>51000</v>
      </c>
      <c r="D256" s="90">
        <v>50000</v>
      </c>
      <c r="E256" s="90">
        <v>48200</v>
      </c>
      <c r="F256" s="90">
        <v>45400</v>
      </c>
      <c r="G256" s="90">
        <v>49600</v>
      </c>
      <c r="H256" s="91" t="s">
        <v>25</v>
      </c>
      <c r="I256" s="90">
        <v>47500</v>
      </c>
      <c r="J256" s="91" t="s">
        <v>25</v>
      </c>
      <c r="K256" s="90">
        <v>50500</v>
      </c>
      <c r="L256" s="91" t="s">
        <v>25</v>
      </c>
      <c r="M256" s="90">
        <v>49400</v>
      </c>
      <c r="N256" s="90">
        <v>49900</v>
      </c>
      <c r="O256" s="90">
        <v>46300</v>
      </c>
      <c r="P256" s="91" t="s">
        <v>25</v>
      </c>
      <c r="Q256" s="90">
        <v>45000</v>
      </c>
      <c r="R256" s="90">
        <v>45500</v>
      </c>
      <c r="S256" s="90">
        <v>45500</v>
      </c>
      <c r="T256" s="90">
        <v>48100</v>
      </c>
      <c r="U256" s="90">
        <v>48300</v>
      </c>
      <c r="V256" s="90">
        <v>47800</v>
      </c>
      <c r="W256" s="90">
        <v>49500</v>
      </c>
      <c r="X256" s="90">
        <v>51700</v>
      </c>
      <c r="Y256" t="str">
        <f t="shared" si="15"/>
        <v>11-2021</v>
      </c>
      <c r="Z256">
        <f>_xlfn.XLOOKUP(Y256,AN:AN,AP:AP,"")</f>
        <v>0</v>
      </c>
      <c r="AA256">
        <f>_xlfn.XLOOKUP(Y256,AN:AN,AQ:AQ,"")</f>
        <v>0</v>
      </c>
      <c r="AB256">
        <f>_xlfn.XLOOKUP(Y256,AN:AN,AR:AR,"")</f>
        <v>0</v>
      </c>
      <c r="AC256">
        <f>_xlfn.XLOOKUP(Y256,AN:AN,AS:AS,"")</f>
        <v>0</v>
      </c>
      <c r="AE256">
        <v>0</v>
      </c>
      <c r="AF256">
        <v>0</v>
      </c>
      <c r="AG256">
        <v>0</v>
      </c>
      <c r="AH256">
        <v>0</v>
      </c>
    </row>
    <row r="257" spans="1:34">
      <c r="A257" t="str">
        <f t="shared" si="14"/>
        <v>11-2021</v>
      </c>
      <c r="B257" s="93">
        <v>44523</v>
      </c>
      <c r="C257" s="90">
        <v>50800</v>
      </c>
      <c r="D257" s="90">
        <v>49500</v>
      </c>
      <c r="E257" s="90">
        <v>48000</v>
      </c>
      <c r="F257" s="90">
        <v>45000</v>
      </c>
      <c r="G257" s="90">
        <v>49500</v>
      </c>
      <c r="H257" s="91" t="s">
        <v>25</v>
      </c>
      <c r="I257" s="90">
        <v>47000</v>
      </c>
      <c r="J257" s="91" t="s">
        <v>25</v>
      </c>
      <c r="K257" s="90">
        <v>49200</v>
      </c>
      <c r="L257" s="91" t="s">
        <v>25</v>
      </c>
      <c r="M257" s="90">
        <v>48700</v>
      </c>
      <c r="N257" s="90">
        <v>48900</v>
      </c>
      <c r="O257" s="90">
        <v>45900</v>
      </c>
      <c r="P257" s="91" t="s">
        <v>25</v>
      </c>
      <c r="Q257" s="90">
        <v>44200</v>
      </c>
      <c r="R257" s="90">
        <v>44900</v>
      </c>
      <c r="S257" s="90">
        <v>45000</v>
      </c>
      <c r="T257" s="90">
        <v>47700</v>
      </c>
      <c r="U257" s="90">
        <v>47300</v>
      </c>
      <c r="V257" s="90">
        <v>47300</v>
      </c>
      <c r="W257" s="90">
        <v>49200</v>
      </c>
      <c r="X257" s="90">
        <v>51500</v>
      </c>
      <c r="Y257" t="str">
        <f t="shared" si="15"/>
        <v>11-2021</v>
      </c>
      <c r="Z257">
        <f>_xlfn.XLOOKUP(Y257,AN:AN,AP:AP,"")</f>
        <v>0</v>
      </c>
      <c r="AA257">
        <f>_xlfn.XLOOKUP(Y257,AN:AN,AQ:AQ,"")</f>
        <v>0</v>
      </c>
      <c r="AB257">
        <f>_xlfn.XLOOKUP(Y257,AN:AN,AR:AR,"")</f>
        <v>0</v>
      </c>
      <c r="AC257">
        <f>_xlfn.XLOOKUP(Y257,AN:AN,AS:AS,"")</f>
        <v>0</v>
      </c>
      <c r="AE257">
        <v>0</v>
      </c>
      <c r="AF257">
        <v>0</v>
      </c>
      <c r="AG257">
        <v>0</v>
      </c>
      <c r="AH257">
        <v>0</v>
      </c>
    </row>
    <row r="258" spans="1:34">
      <c r="A258" t="str">
        <f t="shared" si="14"/>
        <v>11-2021</v>
      </c>
      <c r="B258" s="93">
        <v>44524</v>
      </c>
      <c r="C258" s="90">
        <v>50800</v>
      </c>
      <c r="D258" s="90">
        <v>49000</v>
      </c>
      <c r="E258" s="90">
        <v>48000</v>
      </c>
      <c r="F258" s="90">
        <v>45400</v>
      </c>
      <c r="G258" s="90">
        <v>49000</v>
      </c>
      <c r="H258" s="91" t="s">
        <v>25</v>
      </c>
      <c r="I258" s="90">
        <v>47000</v>
      </c>
      <c r="J258" s="91" t="s">
        <v>25</v>
      </c>
      <c r="K258" s="90">
        <v>49200</v>
      </c>
      <c r="L258" s="91" t="s">
        <v>25</v>
      </c>
      <c r="M258" s="90">
        <v>48800</v>
      </c>
      <c r="N258" s="90">
        <v>48900</v>
      </c>
      <c r="O258" s="90">
        <v>46100</v>
      </c>
      <c r="P258" s="91" t="s">
        <v>25</v>
      </c>
      <c r="Q258" s="90">
        <v>44600</v>
      </c>
      <c r="R258" s="90">
        <v>44900</v>
      </c>
      <c r="S258" s="90">
        <v>44700</v>
      </c>
      <c r="T258" s="90">
        <v>48200</v>
      </c>
      <c r="U258" s="90">
        <v>47300</v>
      </c>
      <c r="V258" s="90">
        <v>47300</v>
      </c>
      <c r="W258" s="90">
        <v>49000</v>
      </c>
      <c r="X258" s="90">
        <v>51400</v>
      </c>
      <c r="Y258" t="str">
        <f t="shared" si="15"/>
        <v>11-2021</v>
      </c>
      <c r="Z258">
        <f>_xlfn.XLOOKUP(Y258,AN:AN,AP:AP,"")</f>
        <v>0</v>
      </c>
      <c r="AA258">
        <f>_xlfn.XLOOKUP(Y258,AN:AN,AQ:AQ,"")</f>
        <v>0</v>
      </c>
      <c r="AB258">
        <f>_xlfn.XLOOKUP(Y258,AN:AN,AR:AR,"")</f>
        <v>0</v>
      </c>
      <c r="AC258">
        <f>_xlfn.XLOOKUP(Y258,AN:AN,AS:AS,"")</f>
        <v>0</v>
      </c>
      <c r="AE258">
        <v>0</v>
      </c>
      <c r="AF258">
        <v>0</v>
      </c>
      <c r="AG258">
        <v>0</v>
      </c>
      <c r="AH258">
        <v>0</v>
      </c>
    </row>
    <row r="259" spans="1:34">
      <c r="A259" t="str">
        <f t="shared" si="14"/>
        <v>11-2021</v>
      </c>
      <c r="B259" s="93">
        <v>44525</v>
      </c>
      <c r="C259" s="90">
        <v>50600</v>
      </c>
      <c r="D259" s="90">
        <v>49000</v>
      </c>
      <c r="E259" s="90">
        <v>48000</v>
      </c>
      <c r="F259" s="90">
        <v>45000</v>
      </c>
      <c r="G259" s="90">
        <v>49000</v>
      </c>
      <c r="H259" s="91" t="s">
        <v>25</v>
      </c>
      <c r="I259" s="90">
        <v>46500</v>
      </c>
      <c r="J259" s="91" t="s">
        <v>25</v>
      </c>
      <c r="K259" s="90">
        <v>49200</v>
      </c>
      <c r="L259" s="91" t="s">
        <v>25</v>
      </c>
      <c r="M259" s="90">
        <v>48600</v>
      </c>
      <c r="N259" s="90">
        <v>48900</v>
      </c>
      <c r="O259" s="90">
        <v>45400</v>
      </c>
      <c r="P259" s="91" t="s">
        <v>25</v>
      </c>
      <c r="Q259" s="90">
        <v>44000</v>
      </c>
      <c r="R259" s="90">
        <v>44500</v>
      </c>
      <c r="S259" s="90">
        <v>44700</v>
      </c>
      <c r="T259" s="90">
        <v>47700</v>
      </c>
      <c r="U259" s="90">
        <v>47300</v>
      </c>
      <c r="V259" s="90">
        <v>46800</v>
      </c>
      <c r="W259" s="90">
        <v>48600</v>
      </c>
      <c r="X259" s="90">
        <v>51000</v>
      </c>
      <c r="Y259" t="str">
        <f t="shared" si="15"/>
        <v>11-2021</v>
      </c>
      <c r="Z259">
        <f>_xlfn.XLOOKUP(Y259,AN:AN,AP:AP,"")</f>
        <v>0</v>
      </c>
      <c r="AA259">
        <f>_xlfn.XLOOKUP(Y259,AN:AN,AQ:AQ,"")</f>
        <v>0</v>
      </c>
      <c r="AB259">
        <f>_xlfn.XLOOKUP(Y259,AN:AN,AR:AR,"")</f>
        <v>0</v>
      </c>
      <c r="AC259">
        <f>_xlfn.XLOOKUP(Y259,AN:AN,AS:AS,"")</f>
        <v>0</v>
      </c>
      <c r="AE259">
        <v>0</v>
      </c>
      <c r="AF259">
        <v>0</v>
      </c>
      <c r="AG259">
        <v>0</v>
      </c>
      <c r="AH259">
        <v>0</v>
      </c>
    </row>
    <row r="260" spans="1:34">
      <c r="A260" t="str">
        <f t="shared" si="14"/>
        <v>11-2021</v>
      </c>
      <c r="B260" s="93">
        <v>44526</v>
      </c>
      <c r="C260" s="90">
        <v>50600</v>
      </c>
      <c r="D260" s="90">
        <v>49000</v>
      </c>
      <c r="E260" s="90">
        <v>48200</v>
      </c>
      <c r="F260" s="90">
        <v>45300</v>
      </c>
      <c r="G260" s="90">
        <v>48500</v>
      </c>
      <c r="H260" s="91" t="s">
        <v>25</v>
      </c>
      <c r="I260" s="90">
        <v>47000</v>
      </c>
      <c r="J260" s="91" t="s">
        <v>25</v>
      </c>
      <c r="K260" s="90">
        <v>48700</v>
      </c>
      <c r="L260" s="91" t="s">
        <v>25</v>
      </c>
      <c r="M260" s="90">
        <v>48900</v>
      </c>
      <c r="N260" s="90">
        <v>48800</v>
      </c>
      <c r="O260" s="90">
        <v>45800</v>
      </c>
      <c r="P260" s="91" t="s">
        <v>25</v>
      </c>
      <c r="Q260" s="90">
        <v>44600</v>
      </c>
      <c r="R260" s="90">
        <v>45000</v>
      </c>
      <c r="S260" s="90">
        <v>44700</v>
      </c>
      <c r="T260" s="90">
        <v>47700</v>
      </c>
      <c r="U260" s="90">
        <v>47400</v>
      </c>
      <c r="V260" s="90">
        <v>47300</v>
      </c>
      <c r="W260" s="90">
        <v>48600</v>
      </c>
      <c r="X260" s="90">
        <v>51000</v>
      </c>
      <c r="Y260" t="str">
        <f t="shared" si="15"/>
        <v>11-2021</v>
      </c>
      <c r="Z260">
        <f>_xlfn.XLOOKUP(Y260,AN:AN,AP:AP,"")</f>
        <v>0</v>
      </c>
      <c r="AA260">
        <f>_xlfn.XLOOKUP(Y260,AN:AN,AQ:AQ,"")</f>
        <v>0</v>
      </c>
      <c r="AB260">
        <f>_xlfn.XLOOKUP(Y260,AN:AN,AR:AR,"")</f>
        <v>0</v>
      </c>
      <c r="AC260">
        <f>_xlfn.XLOOKUP(Y260,AN:AN,AS:AS,"")</f>
        <v>0</v>
      </c>
      <c r="AE260">
        <v>0</v>
      </c>
      <c r="AF260">
        <v>0</v>
      </c>
      <c r="AG260">
        <v>0</v>
      </c>
      <c r="AH260">
        <v>0</v>
      </c>
    </row>
    <row r="261" spans="1:34">
      <c r="A261" t="str">
        <f t="shared" si="14"/>
        <v>11-2021</v>
      </c>
      <c r="B261" s="93">
        <v>44527</v>
      </c>
      <c r="C261" s="90">
        <v>50300</v>
      </c>
      <c r="D261" s="90">
        <v>48500</v>
      </c>
      <c r="E261" s="90">
        <v>48200</v>
      </c>
      <c r="F261" s="90">
        <v>45100</v>
      </c>
      <c r="G261" s="90">
        <v>48500</v>
      </c>
      <c r="H261" s="91" t="s">
        <v>25</v>
      </c>
      <c r="I261" s="90">
        <v>47000</v>
      </c>
      <c r="J261" s="91" t="s">
        <v>25</v>
      </c>
      <c r="K261" s="90">
        <v>48700</v>
      </c>
      <c r="L261" s="91" t="s">
        <v>25</v>
      </c>
      <c r="M261" s="90">
        <v>49000</v>
      </c>
      <c r="N261" s="90">
        <v>48900</v>
      </c>
      <c r="O261" s="90">
        <v>45700</v>
      </c>
      <c r="P261" s="91" t="s">
        <v>25</v>
      </c>
      <c r="Q261" s="90">
        <v>44500</v>
      </c>
      <c r="R261" s="90">
        <v>45000</v>
      </c>
      <c r="S261" s="90">
        <v>44600</v>
      </c>
      <c r="T261" s="90">
        <v>47500</v>
      </c>
      <c r="U261" s="90">
        <v>47400</v>
      </c>
      <c r="V261" s="90">
        <v>47000</v>
      </c>
      <c r="W261" s="90">
        <v>48600</v>
      </c>
      <c r="X261" s="90">
        <v>51000</v>
      </c>
      <c r="Y261" t="str">
        <f t="shared" si="15"/>
        <v>11-2021</v>
      </c>
      <c r="Z261">
        <f>_xlfn.XLOOKUP(Y261,AN:AN,AP:AP,"")</f>
        <v>0</v>
      </c>
      <c r="AA261">
        <f>_xlfn.XLOOKUP(Y261,AN:AN,AQ:AQ,"")</f>
        <v>0</v>
      </c>
      <c r="AB261">
        <f>_xlfn.XLOOKUP(Y261,AN:AN,AR:AR,"")</f>
        <v>0</v>
      </c>
      <c r="AC261">
        <f>_xlfn.XLOOKUP(Y261,AN:AN,AS:AS,"")</f>
        <v>0</v>
      </c>
      <c r="AE261">
        <v>0</v>
      </c>
      <c r="AF261">
        <v>0</v>
      </c>
      <c r="AG261">
        <v>0</v>
      </c>
      <c r="AH261">
        <v>0</v>
      </c>
    </row>
    <row r="262" spans="1:34">
      <c r="A262" t="str">
        <f t="shared" si="14"/>
        <v>11-2021</v>
      </c>
      <c r="B262" s="93">
        <v>44528</v>
      </c>
      <c r="C262" s="90" t="s">
        <v>24</v>
      </c>
      <c r="D262" s="90" t="s">
        <v>24</v>
      </c>
      <c r="E262" s="90" t="s">
        <v>24</v>
      </c>
      <c r="F262" s="90" t="s">
        <v>24</v>
      </c>
      <c r="G262" s="90" t="s">
        <v>24</v>
      </c>
      <c r="H262" s="90" t="s">
        <v>24</v>
      </c>
      <c r="I262" s="90" t="s">
        <v>24</v>
      </c>
      <c r="J262" s="90" t="s">
        <v>24</v>
      </c>
      <c r="K262" s="90" t="s">
        <v>24</v>
      </c>
      <c r="L262" s="90" t="s">
        <v>24</v>
      </c>
      <c r="M262" s="90" t="s">
        <v>24</v>
      </c>
      <c r="N262" s="90" t="s">
        <v>24</v>
      </c>
      <c r="O262" s="90" t="s">
        <v>24</v>
      </c>
      <c r="P262" s="90" t="s">
        <v>24</v>
      </c>
      <c r="Q262" s="90" t="s">
        <v>24</v>
      </c>
      <c r="R262" s="90" t="s">
        <v>24</v>
      </c>
      <c r="S262" s="90" t="s">
        <v>24</v>
      </c>
      <c r="T262" s="90" t="s">
        <v>24</v>
      </c>
      <c r="U262" s="90" t="s">
        <v>24</v>
      </c>
      <c r="V262" s="90" t="s">
        <v>24</v>
      </c>
      <c r="W262" s="90" t="s">
        <v>24</v>
      </c>
      <c r="X262" s="90" t="s">
        <v>24</v>
      </c>
      <c r="Y262" t="str">
        <f t="shared" si="15"/>
        <v>11-2021</v>
      </c>
      <c r="Z262">
        <f>_xlfn.XLOOKUP(Y262,AN:AN,AP:AP,"")</f>
        <v>0</v>
      </c>
      <c r="AA262">
        <f>_xlfn.XLOOKUP(Y262,AN:AN,AQ:AQ,"")</f>
        <v>0</v>
      </c>
      <c r="AB262">
        <f>_xlfn.XLOOKUP(Y262,AN:AN,AR:AR,"")</f>
        <v>0</v>
      </c>
      <c r="AC262">
        <f>_xlfn.XLOOKUP(Y262,AN:AN,AS:AS,"")</f>
        <v>0</v>
      </c>
      <c r="AE262">
        <v>0</v>
      </c>
      <c r="AF262">
        <v>0</v>
      </c>
      <c r="AG262">
        <v>0</v>
      </c>
      <c r="AH262">
        <v>0</v>
      </c>
    </row>
    <row r="263" spans="1:34">
      <c r="A263" t="str">
        <f t="shared" si="14"/>
        <v>11-2021</v>
      </c>
      <c r="B263" s="93">
        <v>44529</v>
      </c>
      <c r="C263" s="90">
        <v>50300</v>
      </c>
      <c r="D263" s="90">
        <v>48300</v>
      </c>
      <c r="E263" s="90">
        <v>48300</v>
      </c>
      <c r="F263" s="90">
        <v>45200</v>
      </c>
      <c r="G263" s="90">
        <v>48300</v>
      </c>
      <c r="H263" s="91" t="s">
        <v>25</v>
      </c>
      <c r="I263" s="90">
        <v>47000</v>
      </c>
      <c r="J263" s="91" t="s">
        <v>25</v>
      </c>
      <c r="K263" s="90">
        <v>48700</v>
      </c>
      <c r="L263" s="91" t="s">
        <v>25</v>
      </c>
      <c r="M263" s="90">
        <v>49100</v>
      </c>
      <c r="N263" s="90">
        <v>48900</v>
      </c>
      <c r="O263" s="90">
        <v>46000</v>
      </c>
      <c r="P263" s="91" t="s">
        <v>25</v>
      </c>
      <c r="Q263" s="90">
        <v>44400</v>
      </c>
      <c r="R263" s="90">
        <v>45000</v>
      </c>
      <c r="S263" s="90">
        <v>44700</v>
      </c>
      <c r="T263" s="90">
        <v>47700</v>
      </c>
      <c r="U263" s="90">
        <v>47400</v>
      </c>
      <c r="V263" s="90">
        <v>47200</v>
      </c>
      <c r="W263" s="90">
        <v>48300</v>
      </c>
      <c r="X263" s="90">
        <v>50300</v>
      </c>
      <c r="Y263" t="str">
        <f t="shared" si="15"/>
        <v>11-2021</v>
      </c>
      <c r="Z263">
        <f>_xlfn.XLOOKUP(Y263,AN:AN,AP:AP,"")</f>
        <v>0</v>
      </c>
      <c r="AA263">
        <f>_xlfn.XLOOKUP(Y263,AN:AN,AQ:AQ,"")</f>
        <v>0</v>
      </c>
      <c r="AB263">
        <f>_xlfn.XLOOKUP(Y263,AN:AN,AR:AR,"")</f>
        <v>0</v>
      </c>
      <c r="AC263">
        <f>_xlfn.XLOOKUP(Y263,AN:AN,AS:AS,"")</f>
        <v>0</v>
      </c>
      <c r="AE263">
        <v>0</v>
      </c>
      <c r="AF263">
        <v>0</v>
      </c>
      <c r="AG263">
        <v>0</v>
      </c>
      <c r="AH263">
        <v>0</v>
      </c>
    </row>
    <row r="264" spans="1:34">
      <c r="A264" t="str">
        <f t="shared" si="14"/>
        <v>11-2021</v>
      </c>
      <c r="B264" s="93">
        <v>44530</v>
      </c>
      <c r="C264" s="90">
        <v>50300</v>
      </c>
      <c r="D264" s="90">
        <v>48000</v>
      </c>
      <c r="E264" s="90">
        <v>49200</v>
      </c>
      <c r="F264" s="90">
        <v>45500</v>
      </c>
      <c r="G264" s="90">
        <v>48300</v>
      </c>
      <c r="H264" s="91" t="s">
        <v>25</v>
      </c>
      <c r="I264" s="90">
        <v>47500</v>
      </c>
      <c r="J264" s="91" t="s">
        <v>25</v>
      </c>
      <c r="K264" s="90">
        <v>48700</v>
      </c>
      <c r="L264" s="91" t="s">
        <v>25</v>
      </c>
      <c r="M264" s="90">
        <v>49400</v>
      </c>
      <c r="N264" s="90">
        <v>48900</v>
      </c>
      <c r="O264" s="90">
        <v>46800</v>
      </c>
      <c r="P264" s="91" t="s">
        <v>25</v>
      </c>
      <c r="Q264" s="90">
        <v>45000</v>
      </c>
      <c r="R264" s="90">
        <v>45400</v>
      </c>
      <c r="S264" s="90">
        <v>44700</v>
      </c>
      <c r="T264" s="90">
        <v>48000</v>
      </c>
      <c r="U264" s="90">
        <v>47500</v>
      </c>
      <c r="V264" s="90">
        <v>47200</v>
      </c>
      <c r="W264" s="90">
        <v>48300</v>
      </c>
      <c r="X264" s="90">
        <v>50300</v>
      </c>
      <c r="Y264" t="str">
        <f t="shared" si="15"/>
        <v>11-2021</v>
      </c>
      <c r="Z264">
        <f>_xlfn.XLOOKUP(Y264,AN:AN,AP:AP,"")</f>
        <v>0</v>
      </c>
      <c r="AA264">
        <f>_xlfn.XLOOKUP(Y264,AN:AN,AQ:AQ,"")</f>
        <v>0</v>
      </c>
      <c r="AB264">
        <f>_xlfn.XLOOKUP(Y264,AN:AN,AR:AR,"")</f>
        <v>0</v>
      </c>
      <c r="AC264">
        <f>_xlfn.XLOOKUP(Y264,AN:AN,AS:AS,"")</f>
        <v>0</v>
      </c>
      <c r="AE264">
        <v>0</v>
      </c>
      <c r="AF264">
        <v>0</v>
      </c>
      <c r="AG264">
        <v>0</v>
      </c>
      <c r="AH264">
        <v>0</v>
      </c>
    </row>
    <row r="265" spans="1:34">
      <c r="A265" t="str">
        <f t="shared" si="14"/>
        <v>12-2021</v>
      </c>
      <c r="B265" s="93">
        <v>44531</v>
      </c>
      <c r="C265" s="90">
        <v>50300</v>
      </c>
      <c r="D265" s="90">
        <v>48000</v>
      </c>
      <c r="E265" s="90">
        <v>49200</v>
      </c>
      <c r="F265" s="90">
        <v>45500</v>
      </c>
      <c r="G265" s="90">
        <v>48300</v>
      </c>
      <c r="H265" s="91" t="s">
        <v>25</v>
      </c>
      <c r="I265" s="90">
        <v>47000</v>
      </c>
      <c r="J265" s="91" t="s">
        <v>25</v>
      </c>
      <c r="K265" s="90">
        <v>48700</v>
      </c>
      <c r="L265" s="91" t="s">
        <v>25</v>
      </c>
      <c r="M265" s="90">
        <v>49700</v>
      </c>
      <c r="N265" s="90">
        <v>49100</v>
      </c>
      <c r="O265" s="90">
        <v>46600</v>
      </c>
      <c r="P265" s="91" t="s">
        <v>25</v>
      </c>
      <c r="Q265" s="90">
        <v>45000</v>
      </c>
      <c r="R265" s="90">
        <v>45200</v>
      </c>
      <c r="S265" s="90">
        <v>44600</v>
      </c>
      <c r="T265" s="90">
        <v>48000</v>
      </c>
      <c r="U265" s="90">
        <v>47500</v>
      </c>
      <c r="V265" s="91" t="s">
        <v>25</v>
      </c>
      <c r="W265" s="90">
        <v>48100</v>
      </c>
      <c r="X265" s="90">
        <v>50300</v>
      </c>
      <c r="Y265" t="str">
        <f t="shared" si="15"/>
        <v>12-2021</v>
      </c>
      <c r="Z265">
        <f>_xlfn.XLOOKUP(Y265,AN:AN,AP:AP,"")</f>
        <v>0</v>
      </c>
      <c r="AA265">
        <f>_xlfn.XLOOKUP(Y265,AN:AN,AQ:AQ,"")</f>
        <v>0</v>
      </c>
      <c r="AB265">
        <f>_xlfn.XLOOKUP(Y265,AN:AN,AR:AR,"")</f>
        <v>0</v>
      </c>
      <c r="AC265">
        <f>_xlfn.XLOOKUP(Y265,AN:AN,AS:AS,"")</f>
        <v>0</v>
      </c>
      <c r="AE265">
        <v>0</v>
      </c>
      <c r="AF265">
        <v>0</v>
      </c>
      <c r="AG265">
        <v>0</v>
      </c>
      <c r="AH265">
        <v>0</v>
      </c>
    </row>
    <row r="266" spans="1:34">
      <c r="A266" t="str">
        <f t="shared" si="14"/>
        <v>12-2021</v>
      </c>
      <c r="B266" s="93">
        <v>44532</v>
      </c>
      <c r="C266" s="90">
        <v>50300</v>
      </c>
      <c r="D266" s="90">
        <v>48000</v>
      </c>
      <c r="E266" s="90">
        <v>49200</v>
      </c>
      <c r="F266" s="90">
        <v>45300</v>
      </c>
      <c r="G266" s="90">
        <v>48300</v>
      </c>
      <c r="H266" s="91" t="s">
        <v>25</v>
      </c>
      <c r="I266" s="90">
        <v>47000</v>
      </c>
      <c r="J266" s="91" t="s">
        <v>25</v>
      </c>
      <c r="K266" s="90">
        <v>48700</v>
      </c>
      <c r="L266" s="91" t="s">
        <v>25</v>
      </c>
      <c r="M266" s="90">
        <v>49800</v>
      </c>
      <c r="N266" s="90">
        <v>49100</v>
      </c>
      <c r="O266" s="90">
        <v>46300</v>
      </c>
      <c r="P266" s="91" t="s">
        <v>25</v>
      </c>
      <c r="Q266" s="90">
        <v>44500</v>
      </c>
      <c r="R266" s="90">
        <v>45200</v>
      </c>
      <c r="S266" s="90">
        <v>44500</v>
      </c>
      <c r="T266" s="90">
        <v>48000</v>
      </c>
      <c r="U266" s="90">
        <v>47600</v>
      </c>
      <c r="V266" s="90">
        <v>46800</v>
      </c>
      <c r="W266" s="90">
        <v>48100</v>
      </c>
      <c r="X266" s="90">
        <v>50300</v>
      </c>
      <c r="Y266" t="str">
        <f t="shared" si="15"/>
        <v>12-2021</v>
      </c>
      <c r="Z266">
        <f>_xlfn.XLOOKUP(Y266,AN:AN,AP:AP,"")</f>
        <v>0</v>
      </c>
      <c r="AA266">
        <f>_xlfn.XLOOKUP(Y266,AN:AN,AQ:AQ,"")</f>
        <v>0</v>
      </c>
      <c r="AB266">
        <f>_xlfn.XLOOKUP(Y266,AN:AN,AR:AR,"")</f>
        <v>0</v>
      </c>
      <c r="AC266">
        <f>_xlfn.XLOOKUP(Y266,AN:AN,AS:AS,"")</f>
        <v>0</v>
      </c>
      <c r="AE266">
        <v>0</v>
      </c>
      <c r="AF266">
        <v>0</v>
      </c>
      <c r="AG266">
        <v>0</v>
      </c>
      <c r="AH266">
        <v>0</v>
      </c>
    </row>
    <row r="267" spans="1:34">
      <c r="A267" t="str">
        <f t="shared" si="14"/>
        <v>12-2021</v>
      </c>
      <c r="B267" s="93">
        <v>44533</v>
      </c>
      <c r="C267" s="90">
        <v>50300</v>
      </c>
      <c r="D267" s="90">
        <v>47500</v>
      </c>
      <c r="E267" s="90">
        <v>48500</v>
      </c>
      <c r="F267" s="90">
        <v>45000</v>
      </c>
      <c r="G267" s="90">
        <v>48000</v>
      </c>
      <c r="H267" s="91" t="s">
        <v>25</v>
      </c>
      <c r="I267" s="90">
        <v>47000</v>
      </c>
      <c r="J267" s="91" t="s">
        <v>25</v>
      </c>
      <c r="K267" s="90">
        <v>48100</v>
      </c>
      <c r="L267" s="91" t="s">
        <v>25</v>
      </c>
      <c r="M267" s="90">
        <v>49400</v>
      </c>
      <c r="N267" s="90">
        <v>48600</v>
      </c>
      <c r="O267" s="90">
        <v>45400</v>
      </c>
      <c r="P267" s="91" t="s">
        <v>25</v>
      </c>
      <c r="Q267" s="90">
        <v>43800</v>
      </c>
      <c r="R267" s="90">
        <v>44500</v>
      </c>
      <c r="S267" s="90">
        <v>44300</v>
      </c>
      <c r="T267" s="90">
        <v>47700</v>
      </c>
      <c r="U267" s="90">
        <v>47100</v>
      </c>
      <c r="V267" s="90">
        <v>46600</v>
      </c>
      <c r="W267" s="90">
        <v>48100</v>
      </c>
      <c r="X267" s="90">
        <v>50300</v>
      </c>
      <c r="Y267" t="str">
        <f t="shared" si="15"/>
        <v>12-2021</v>
      </c>
      <c r="Z267">
        <f>_xlfn.XLOOKUP(Y267,AN:AN,AP:AP,"")</f>
        <v>0</v>
      </c>
      <c r="AA267">
        <f>_xlfn.XLOOKUP(Y267,AN:AN,AQ:AQ,"")</f>
        <v>0</v>
      </c>
      <c r="AB267">
        <f>_xlfn.XLOOKUP(Y267,AN:AN,AR:AR,"")</f>
        <v>0</v>
      </c>
      <c r="AC267">
        <f>_xlfn.XLOOKUP(Y267,AN:AN,AS:AS,"")</f>
        <v>0</v>
      </c>
      <c r="AE267">
        <v>0</v>
      </c>
      <c r="AF267">
        <v>0</v>
      </c>
      <c r="AG267">
        <v>0</v>
      </c>
      <c r="AH267">
        <v>0</v>
      </c>
    </row>
    <row r="268" spans="1:34">
      <c r="A268" t="str">
        <f t="shared" si="14"/>
        <v>12-2021</v>
      </c>
      <c r="B268" s="93">
        <v>44534</v>
      </c>
      <c r="C268" s="90">
        <v>49600</v>
      </c>
      <c r="D268" s="90">
        <v>47500</v>
      </c>
      <c r="E268" s="90">
        <v>47800</v>
      </c>
      <c r="F268" s="90">
        <v>44500</v>
      </c>
      <c r="G268" s="90">
        <v>47300</v>
      </c>
      <c r="H268" s="91" t="s">
        <v>25</v>
      </c>
      <c r="I268" s="90">
        <v>46500</v>
      </c>
      <c r="J268" s="91" t="s">
        <v>25</v>
      </c>
      <c r="K268" s="90">
        <v>47000</v>
      </c>
      <c r="L268" s="91" t="s">
        <v>25</v>
      </c>
      <c r="M268" s="90">
        <v>48800</v>
      </c>
      <c r="N268" s="90">
        <v>47900</v>
      </c>
      <c r="O268" s="90">
        <v>45250</v>
      </c>
      <c r="P268" s="91" t="s">
        <v>25</v>
      </c>
      <c r="Q268" s="90">
        <v>43400</v>
      </c>
      <c r="R268" s="90">
        <v>44000</v>
      </c>
      <c r="S268" s="90">
        <v>43800</v>
      </c>
      <c r="T268" s="90">
        <v>47200</v>
      </c>
      <c r="U268" s="90">
        <v>46400</v>
      </c>
      <c r="V268" s="90">
        <v>46300</v>
      </c>
      <c r="W268" s="90">
        <v>47700</v>
      </c>
      <c r="X268" s="90">
        <v>50100</v>
      </c>
      <c r="Y268" t="str">
        <f t="shared" si="15"/>
        <v>12-2021</v>
      </c>
      <c r="Z268">
        <f>_xlfn.XLOOKUP(Y268,AN:AN,AP:AP,"")</f>
        <v>0</v>
      </c>
      <c r="AA268">
        <f>_xlfn.XLOOKUP(Y268,AN:AN,AQ:AQ,"")</f>
        <v>0</v>
      </c>
      <c r="AB268">
        <f>_xlfn.XLOOKUP(Y268,AN:AN,AR:AR,"")</f>
        <v>0</v>
      </c>
      <c r="AC268">
        <f>_xlfn.XLOOKUP(Y268,AN:AN,AS:AS,"")</f>
        <v>0</v>
      </c>
      <c r="AE268">
        <v>0</v>
      </c>
      <c r="AF268">
        <v>0</v>
      </c>
      <c r="AG268">
        <v>0</v>
      </c>
      <c r="AH268">
        <v>0</v>
      </c>
    </row>
    <row r="269" spans="1:34">
      <c r="A269" t="str">
        <f t="shared" si="14"/>
        <v>12-2021</v>
      </c>
      <c r="B269" s="93">
        <v>44535</v>
      </c>
      <c r="C269" s="90" t="s">
        <v>24</v>
      </c>
      <c r="D269" s="90" t="s">
        <v>24</v>
      </c>
      <c r="E269" s="90" t="s">
        <v>24</v>
      </c>
      <c r="F269" s="90" t="s">
        <v>24</v>
      </c>
      <c r="G269" s="90" t="s">
        <v>24</v>
      </c>
      <c r="H269" s="90" t="s">
        <v>24</v>
      </c>
      <c r="I269" s="90" t="s">
        <v>24</v>
      </c>
      <c r="J269" s="90" t="s">
        <v>24</v>
      </c>
      <c r="K269" s="90" t="s">
        <v>24</v>
      </c>
      <c r="L269" s="90" t="s">
        <v>24</v>
      </c>
      <c r="M269" s="90" t="s">
        <v>24</v>
      </c>
      <c r="N269" s="90" t="s">
        <v>24</v>
      </c>
      <c r="O269" s="90" t="s">
        <v>24</v>
      </c>
      <c r="P269" s="90" t="s">
        <v>24</v>
      </c>
      <c r="Q269" s="90" t="s">
        <v>24</v>
      </c>
      <c r="R269" s="90" t="s">
        <v>24</v>
      </c>
      <c r="S269" s="90" t="s">
        <v>24</v>
      </c>
      <c r="T269" s="90" t="s">
        <v>24</v>
      </c>
      <c r="U269" s="90" t="s">
        <v>24</v>
      </c>
      <c r="V269" s="90" t="s">
        <v>24</v>
      </c>
      <c r="W269" s="90" t="s">
        <v>24</v>
      </c>
      <c r="X269" s="90" t="s">
        <v>24</v>
      </c>
      <c r="Y269" t="str">
        <f t="shared" si="15"/>
        <v>12-2021</v>
      </c>
      <c r="Z269">
        <f>_xlfn.XLOOKUP(Y269,AN:AN,AP:AP,"")</f>
        <v>0</v>
      </c>
      <c r="AA269">
        <f>_xlfn.XLOOKUP(Y269,AN:AN,AQ:AQ,"")</f>
        <v>0</v>
      </c>
      <c r="AB269">
        <f>_xlfn.XLOOKUP(Y269,AN:AN,AR:AR,"")</f>
        <v>0</v>
      </c>
      <c r="AC269">
        <f>_xlfn.XLOOKUP(Y269,AN:AN,AS:AS,"")</f>
        <v>0</v>
      </c>
      <c r="AE269">
        <v>0</v>
      </c>
      <c r="AF269">
        <v>0</v>
      </c>
      <c r="AG269">
        <v>0</v>
      </c>
      <c r="AH269">
        <v>0</v>
      </c>
    </row>
    <row r="270" spans="1:34">
      <c r="A270" t="str">
        <f t="shared" si="14"/>
        <v>12-2021</v>
      </c>
      <c r="B270" s="93">
        <v>44536</v>
      </c>
      <c r="C270" s="90">
        <v>49200</v>
      </c>
      <c r="D270" s="90">
        <v>47000</v>
      </c>
      <c r="E270" s="90">
        <v>47400</v>
      </c>
      <c r="F270" s="90">
        <v>44000</v>
      </c>
      <c r="G270" s="90">
        <v>46800</v>
      </c>
      <c r="H270" s="91" t="s">
        <v>25</v>
      </c>
      <c r="I270" s="90">
        <v>46500</v>
      </c>
      <c r="J270" s="91" t="s">
        <v>25</v>
      </c>
      <c r="K270" s="90">
        <v>47000</v>
      </c>
      <c r="L270" s="91" t="s">
        <v>25</v>
      </c>
      <c r="M270" s="90">
        <v>48400</v>
      </c>
      <c r="N270" s="90">
        <v>47900</v>
      </c>
      <c r="O270" s="90">
        <v>44800</v>
      </c>
      <c r="P270" s="91" t="s">
        <v>25</v>
      </c>
      <c r="Q270" s="90">
        <v>43100</v>
      </c>
      <c r="R270" s="90">
        <v>43400</v>
      </c>
      <c r="S270" s="90">
        <v>43500</v>
      </c>
      <c r="T270" s="90">
        <v>46600</v>
      </c>
      <c r="U270" s="90">
        <v>46100</v>
      </c>
      <c r="V270" s="91" t="s">
        <v>25</v>
      </c>
      <c r="W270" s="90">
        <v>47300</v>
      </c>
      <c r="X270" s="90">
        <v>49600</v>
      </c>
      <c r="Y270" t="str">
        <f t="shared" si="15"/>
        <v>12-2021</v>
      </c>
      <c r="Z270">
        <f>_xlfn.XLOOKUP(Y270,AN:AN,AP:AP,"")</f>
        <v>0</v>
      </c>
      <c r="AA270">
        <f>_xlfn.XLOOKUP(Y270,AN:AN,AQ:AQ,"")</f>
        <v>0</v>
      </c>
      <c r="AB270">
        <f>_xlfn.XLOOKUP(Y270,AN:AN,AR:AR,"")</f>
        <v>0</v>
      </c>
      <c r="AC270">
        <f>_xlfn.XLOOKUP(Y270,AN:AN,AS:AS,"")</f>
        <v>0</v>
      </c>
      <c r="AE270">
        <v>0</v>
      </c>
      <c r="AF270">
        <v>0</v>
      </c>
      <c r="AG270">
        <v>0</v>
      </c>
      <c r="AH270">
        <v>0</v>
      </c>
    </row>
    <row r="271" spans="1:34">
      <c r="A271" t="str">
        <f t="shared" si="14"/>
        <v>12-2021</v>
      </c>
      <c r="B271" s="93">
        <v>44537</v>
      </c>
      <c r="C271" s="90">
        <v>48500</v>
      </c>
      <c r="D271" s="90">
        <v>46500</v>
      </c>
      <c r="E271" s="90">
        <v>47400</v>
      </c>
      <c r="F271" s="90">
        <v>44300</v>
      </c>
      <c r="G271" s="90">
        <v>46800</v>
      </c>
      <c r="H271" s="91" t="s">
        <v>25</v>
      </c>
      <c r="I271" s="90">
        <v>46500</v>
      </c>
      <c r="J271" s="91" t="s">
        <v>25</v>
      </c>
      <c r="K271" s="90">
        <v>47000</v>
      </c>
      <c r="L271" s="91" t="s">
        <v>25</v>
      </c>
      <c r="M271" s="90">
        <v>48400</v>
      </c>
      <c r="N271" s="90">
        <v>47900</v>
      </c>
      <c r="O271" s="90">
        <v>45200</v>
      </c>
      <c r="P271" s="91" t="s">
        <v>25</v>
      </c>
      <c r="Q271" s="90">
        <v>43400</v>
      </c>
      <c r="R271" s="90">
        <v>43700</v>
      </c>
      <c r="S271" s="90">
        <v>43750</v>
      </c>
      <c r="T271" s="90">
        <v>47000</v>
      </c>
      <c r="U271" s="90">
        <v>46100</v>
      </c>
      <c r="V271" s="90">
        <v>45800</v>
      </c>
      <c r="W271" s="90">
        <v>47300</v>
      </c>
      <c r="X271" s="90">
        <v>49600</v>
      </c>
      <c r="Y271" t="str">
        <f t="shared" si="15"/>
        <v>12-2021</v>
      </c>
      <c r="Z271">
        <f>_xlfn.XLOOKUP(Y271,AN:AN,AP:AP,"")</f>
        <v>0</v>
      </c>
      <c r="AA271">
        <f>_xlfn.XLOOKUP(Y271,AN:AN,AQ:AQ,"")</f>
        <v>0</v>
      </c>
      <c r="AB271">
        <f>_xlfn.XLOOKUP(Y271,AN:AN,AR:AR,"")</f>
        <v>0</v>
      </c>
      <c r="AC271">
        <f>_xlfn.XLOOKUP(Y271,AN:AN,AS:AS,"")</f>
        <v>0</v>
      </c>
      <c r="AE271">
        <v>0</v>
      </c>
      <c r="AF271">
        <v>0</v>
      </c>
      <c r="AG271">
        <v>0</v>
      </c>
      <c r="AH271">
        <v>0</v>
      </c>
    </row>
    <row r="272" spans="1:34">
      <c r="A272" t="str">
        <f t="shared" si="14"/>
        <v>12-2021</v>
      </c>
      <c r="B272" s="93">
        <v>44538</v>
      </c>
      <c r="C272" s="90">
        <v>48900</v>
      </c>
      <c r="D272" s="90">
        <v>47000</v>
      </c>
      <c r="E272" s="90">
        <v>47400</v>
      </c>
      <c r="F272" s="90">
        <v>44500</v>
      </c>
      <c r="G272" s="90">
        <v>47000</v>
      </c>
      <c r="H272" s="91" t="s">
        <v>25</v>
      </c>
      <c r="I272" s="90">
        <v>47000</v>
      </c>
      <c r="J272" s="91" t="s">
        <v>25</v>
      </c>
      <c r="K272" s="90">
        <v>47200</v>
      </c>
      <c r="L272" s="91" t="s">
        <v>25</v>
      </c>
      <c r="M272" s="90">
        <v>48600</v>
      </c>
      <c r="N272" s="90">
        <v>48300</v>
      </c>
      <c r="O272" s="90">
        <v>45600</v>
      </c>
      <c r="P272" s="91" t="s">
        <v>25</v>
      </c>
      <c r="Q272" s="90">
        <v>43900</v>
      </c>
      <c r="R272" s="90">
        <v>44800</v>
      </c>
      <c r="S272" s="90">
        <v>43700</v>
      </c>
      <c r="T272" s="90">
        <v>47300</v>
      </c>
      <c r="U272" s="90">
        <v>46400</v>
      </c>
      <c r="V272" s="90">
        <v>46000</v>
      </c>
      <c r="W272" s="90">
        <v>47300</v>
      </c>
      <c r="X272" s="90">
        <v>49600</v>
      </c>
      <c r="Y272" t="str">
        <f t="shared" si="15"/>
        <v>12-2021</v>
      </c>
      <c r="Z272">
        <f>_xlfn.XLOOKUP(Y272,AN:AN,AP:AP,"")</f>
        <v>0</v>
      </c>
      <c r="AA272">
        <f>_xlfn.XLOOKUP(Y272,AN:AN,AQ:AQ,"")</f>
        <v>0</v>
      </c>
      <c r="AB272">
        <f>_xlfn.XLOOKUP(Y272,AN:AN,AR:AR,"")</f>
        <v>0</v>
      </c>
      <c r="AC272">
        <f>_xlfn.XLOOKUP(Y272,AN:AN,AS:AS,"")</f>
        <v>0</v>
      </c>
      <c r="AE272">
        <v>0</v>
      </c>
      <c r="AF272">
        <v>0</v>
      </c>
      <c r="AG272">
        <v>0</v>
      </c>
      <c r="AH272">
        <v>0</v>
      </c>
    </row>
    <row r="273" spans="1:34">
      <c r="A273" t="str">
        <f t="shared" si="14"/>
        <v>12-2021</v>
      </c>
      <c r="B273" s="93">
        <v>44539</v>
      </c>
      <c r="C273" s="90">
        <v>49400</v>
      </c>
      <c r="D273" s="90">
        <v>47700</v>
      </c>
      <c r="E273" s="90">
        <v>47700</v>
      </c>
      <c r="F273" s="90">
        <v>45200</v>
      </c>
      <c r="G273" s="90">
        <v>47700</v>
      </c>
      <c r="H273" s="91" t="s">
        <v>25</v>
      </c>
      <c r="I273" s="90">
        <v>47500</v>
      </c>
      <c r="J273" s="91" t="s">
        <v>25</v>
      </c>
      <c r="K273" s="90">
        <v>47800</v>
      </c>
      <c r="L273" s="91" t="s">
        <v>25</v>
      </c>
      <c r="M273" s="90">
        <v>49200</v>
      </c>
      <c r="N273" s="90">
        <v>48900</v>
      </c>
      <c r="O273" s="90">
        <v>46000</v>
      </c>
      <c r="P273" s="91" t="s">
        <v>25</v>
      </c>
      <c r="Q273" s="90">
        <v>45000</v>
      </c>
      <c r="R273" s="90">
        <v>45300</v>
      </c>
      <c r="S273" s="90">
        <v>44400</v>
      </c>
      <c r="T273" s="90">
        <v>48000</v>
      </c>
      <c r="U273" s="90">
        <v>46900</v>
      </c>
      <c r="V273" s="90">
        <v>46600</v>
      </c>
      <c r="W273" s="90">
        <v>47500</v>
      </c>
      <c r="X273" s="90">
        <v>49600</v>
      </c>
      <c r="Y273" t="str">
        <f t="shared" si="15"/>
        <v>12-2021</v>
      </c>
      <c r="Z273">
        <f>_xlfn.XLOOKUP(Y273,AN:AN,AP:AP,"")</f>
        <v>0</v>
      </c>
      <c r="AA273">
        <f>_xlfn.XLOOKUP(Y273,AN:AN,AQ:AQ,"")</f>
        <v>0</v>
      </c>
      <c r="AB273">
        <f>_xlfn.XLOOKUP(Y273,AN:AN,AR:AR,"")</f>
        <v>0</v>
      </c>
      <c r="AC273">
        <f>_xlfn.XLOOKUP(Y273,AN:AN,AS:AS,"")</f>
        <v>0</v>
      </c>
      <c r="AE273">
        <v>0</v>
      </c>
      <c r="AF273">
        <v>0</v>
      </c>
      <c r="AG273">
        <v>0</v>
      </c>
      <c r="AH273">
        <v>0</v>
      </c>
    </row>
    <row r="274" spans="1:34">
      <c r="A274" t="str">
        <f t="shared" si="14"/>
        <v>12-2021</v>
      </c>
      <c r="B274" s="93">
        <v>44540</v>
      </c>
      <c r="C274" s="90">
        <v>49400</v>
      </c>
      <c r="D274" s="90">
        <v>48000</v>
      </c>
      <c r="E274" s="90">
        <v>47700</v>
      </c>
      <c r="F274" s="90">
        <v>44800</v>
      </c>
      <c r="G274" s="90">
        <v>48200</v>
      </c>
      <c r="H274" s="91" t="s">
        <v>25</v>
      </c>
      <c r="I274" s="90">
        <v>47500</v>
      </c>
      <c r="J274" s="91" t="s">
        <v>25</v>
      </c>
      <c r="K274" s="90">
        <v>47900</v>
      </c>
      <c r="L274" s="91" t="s">
        <v>25</v>
      </c>
      <c r="M274" s="90">
        <v>49200</v>
      </c>
      <c r="N274" s="90">
        <v>49300</v>
      </c>
      <c r="O274" s="90">
        <v>45500</v>
      </c>
      <c r="P274" s="91" t="s">
        <v>25</v>
      </c>
      <c r="Q274" s="90">
        <v>44300</v>
      </c>
      <c r="R274" s="90">
        <v>45300</v>
      </c>
      <c r="S274" s="90">
        <v>44100</v>
      </c>
      <c r="T274" s="90">
        <v>47600</v>
      </c>
      <c r="U274" s="90">
        <v>46900</v>
      </c>
      <c r="V274" s="90">
        <v>46600</v>
      </c>
      <c r="W274" s="90">
        <v>47900</v>
      </c>
      <c r="X274" s="90">
        <v>50000</v>
      </c>
      <c r="Y274" t="str">
        <f t="shared" si="15"/>
        <v>12-2021</v>
      </c>
      <c r="Z274">
        <f>_xlfn.XLOOKUP(Y274,AN:AN,AP:AP,"")</f>
        <v>0</v>
      </c>
      <c r="AA274">
        <f>_xlfn.XLOOKUP(Y274,AN:AN,AQ:AQ,"")</f>
        <v>0</v>
      </c>
      <c r="AB274">
        <f>_xlfn.XLOOKUP(Y274,AN:AN,AR:AR,"")</f>
        <v>0</v>
      </c>
      <c r="AC274">
        <f>_xlfn.XLOOKUP(Y274,AN:AN,AS:AS,"")</f>
        <v>0</v>
      </c>
      <c r="AE274">
        <v>0</v>
      </c>
      <c r="AF274">
        <v>0</v>
      </c>
      <c r="AG274">
        <v>0</v>
      </c>
      <c r="AH274">
        <v>0</v>
      </c>
    </row>
    <row r="275" spans="1:34">
      <c r="A275" t="str">
        <f t="shared" si="14"/>
        <v>12-2021</v>
      </c>
      <c r="B275" s="93">
        <v>44541</v>
      </c>
      <c r="C275" s="90">
        <v>49400</v>
      </c>
      <c r="D275" s="90">
        <v>48000</v>
      </c>
      <c r="E275" s="90">
        <v>47700</v>
      </c>
      <c r="F275" s="90">
        <v>45000</v>
      </c>
      <c r="G275" s="90">
        <v>48100</v>
      </c>
      <c r="H275" s="91" t="s">
        <v>25</v>
      </c>
      <c r="I275" s="90">
        <v>47500</v>
      </c>
      <c r="J275" s="91" t="s">
        <v>25</v>
      </c>
      <c r="K275" s="90">
        <v>47900</v>
      </c>
      <c r="L275" s="91" t="s">
        <v>25</v>
      </c>
      <c r="M275" s="90">
        <v>49200</v>
      </c>
      <c r="N275" s="90">
        <v>49300</v>
      </c>
      <c r="O275" s="90">
        <v>45550</v>
      </c>
      <c r="P275" s="91" t="s">
        <v>25</v>
      </c>
      <c r="Q275" s="90">
        <v>44700</v>
      </c>
      <c r="R275" s="90">
        <v>45100</v>
      </c>
      <c r="S275" s="90">
        <v>44300</v>
      </c>
      <c r="T275" s="90">
        <v>47800</v>
      </c>
      <c r="U275" s="90">
        <v>46900</v>
      </c>
      <c r="V275" s="90">
        <v>46600</v>
      </c>
      <c r="W275" s="90">
        <v>47900</v>
      </c>
      <c r="X275" s="90">
        <v>50000</v>
      </c>
      <c r="Y275" t="str">
        <f t="shared" si="15"/>
        <v>12-2021</v>
      </c>
      <c r="Z275">
        <f>_xlfn.XLOOKUP(Y275,AN:AN,AP:AP,"")</f>
        <v>0</v>
      </c>
      <c r="AA275">
        <f>_xlfn.XLOOKUP(Y275,AN:AN,AQ:AQ,"")</f>
        <v>0</v>
      </c>
      <c r="AB275">
        <f>_xlfn.XLOOKUP(Y275,AN:AN,AR:AR,"")</f>
        <v>0</v>
      </c>
      <c r="AC275">
        <f>_xlfn.XLOOKUP(Y275,AN:AN,AS:AS,"")</f>
        <v>0</v>
      </c>
      <c r="AE275">
        <v>0</v>
      </c>
      <c r="AF275">
        <v>0</v>
      </c>
      <c r="AG275">
        <v>0</v>
      </c>
      <c r="AH275">
        <v>0</v>
      </c>
    </row>
    <row r="276" spans="1:34">
      <c r="A276" t="str">
        <f t="shared" si="14"/>
        <v>12-2021</v>
      </c>
      <c r="B276" s="93">
        <v>44542</v>
      </c>
      <c r="C276" s="90" t="s">
        <v>24</v>
      </c>
      <c r="D276" s="90" t="s">
        <v>24</v>
      </c>
      <c r="E276" s="90" t="s">
        <v>24</v>
      </c>
      <c r="F276" s="90" t="s">
        <v>24</v>
      </c>
      <c r="G276" s="90" t="s">
        <v>24</v>
      </c>
      <c r="H276" s="90" t="s">
        <v>24</v>
      </c>
      <c r="I276" s="90" t="s">
        <v>24</v>
      </c>
      <c r="J276" s="90" t="s">
        <v>24</v>
      </c>
      <c r="K276" s="90" t="s">
        <v>24</v>
      </c>
      <c r="L276" s="90" t="s">
        <v>24</v>
      </c>
      <c r="M276" s="90" t="s">
        <v>24</v>
      </c>
      <c r="N276" s="90" t="s">
        <v>24</v>
      </c>
      <c r="O276" s="90" t="s">
        <v>24</v>
      </c>
      <c r="P276" s="90" t="s">
        <v>24</v>
      </c>
      <c r="Q276" s="90" t="s">
        <v>24</v>
      </c>
      <c r="R276" s="90" t="s">
        <v>24</v>
      </c>
      <c r="S276" s="90" t="s">
        <v>24</v>
      </c>
      <c r="T276" s="90" t="s">
        <v>24</v>
      </c>
      <c r="U276" s="90" t="s">
        <v>24</v>
      </c>
      <c r="V276" s="90" t="s">
        <v>24</v>
      </c>
      <c r="W276" s="90" t="s">
        <v>24</v>
      </c>
      <c r="X276" s="90" t="s">
        <v>24</v>
      </c>
      <c r="Y276" t="str">
        <f t="shared" si="15"/>
        <v>12-2021</v>
      </c>
      <c r="Z276">
        <f>_xlfn.XLOOKUP(Y276,AN:AN,AP:AP,"")</f>
        <v>0</v>
      </c>
      <c r="AA276">
        <f>_xlfn.XLOOKUP(Y276,AN:AN,AQ:AQ,"")</f>
        <v>0</v>
      </c>
      <c r="AB276">
        <f>_xlfn.XLOOKUP(Y276,AN:AN,AR:AR,"")</f>
        <v>0</v>
      </c>
      <c r="AC276">
        <f>_xlfn.XLOOKUP(Y276,AN:AN,AS:AS,"")</f>
        <v>0</v>
      </c>
      <c r="AE276">
        <v>0</v>
      </c>
      <c r="AF276">
        <v>0</v>
      </c>
      <c r="AG276">
        <v>0</v>
      </c>
      <c r="AH276">
        <v>0</v>
      </c>
    </row>
    <row r="277" spans="1:34">
      <c r="A277" t="str">
        <f t="shared" si="14"/>
        <v>12-2021</v>
      </c>
      <c r="B277" s="93">
        <v>44543</v>
      </c>
      <c r="C277" s="90">
        <v>50100</v>
      </c>
      <c r="D277" s="90">
        <v>48400</v>
      </c>
      <c r="E277" s="90">
        <v>47800</v>
      </c>
      <c r="F277" s="90">
        <v>45500</v>
      </c>
      <c r="G277" s="90">
        <v>48300</v>
      </c>
      <c r="H277" s="91" t="s">
        <v>25</v>
      </c>
      <c r="I277" s="90">
        <v>48500</v>
      </c>
      <c r="J277" s="91" t="s">
        <v>25</v>
      </c>
      <c r="K277" s="90">
        <v>48600</v>
      </c>
      <c r="L277" s="91" t="s">
        <v>25</v>
      </c>
      <c r="M277" s="90">
        <v>49500</v>
      </c>
      <c r="N277" s="90">
        <v>49500</v>
      </c>
      <c r="O277" s="90">
        <v>46000</v>
      </c>
      <c r="P277" s="91" t="s">
        <v>25</v>
      </c>
      <c r="Q277" s="90">
        <v>45800</v>
      </c>
      <c r="R277" s="90">
        <v>46000</v>
      </c>
      <c r="S277" s="90">
        <v>45700</v>
      </c>
      <c r="T277" s="90">
        <v>48500</v>
      </c>
      <c r="U277" s="90">
        <v>48000</v>
      </c>
      <c r="V277" s="90">
        <v>47200</v>
      </c>
      <c r="W277" s="90">
        <v>48300</v>
      </c>
      <c r="X277" s="90">
        <v>50500</v>
      </c>
      <c r="Y277" t="str">
        <f t="shared" si="15"/>
        <v>12-2021</v>
      </c>
      <c r="Z277">
        <f>_xlfn.XLOOKUP(Y277,AN:AN,AP:AP,"")</f>
        <v>0</v>
      </c>
      <c r="AA277">
        <f>_xlfn.XLOOKUP(Y277,AN:AN,AQ:AQ,"")</f>
        <v>0</v>
      </c>
      <c r="AB277">
        <f>_xlfn.XLOOKUP(Y277,AN:AN,AR:AR,"")</f>
        <v>0</v>
      </c>
      <c r="AC277">
        <f>_xlfn.XLOOKUP(Y277,AN:AN,AS:AS,"")</f>
        <v>0</v>
      </c>
      <c r="AE277">
        <v>0</v>
      </c>
      <c r="AF277">
        <v>0</v>
      </c>
      <c r="AG277">
        <v>0</v>
      </c>
      <c r="AH277">
        <v>0</v>
      </c>
    </row>
    <row r="278" spans="1:34">
      <c r="A278" t="str">
        <f t="shared" ref="A278:A341" si="16">TEXT(B278,"MM-YYYY")</f>
        <v>12-2021</v>
      </c>
      <c r="B278" s="93">
        <v>44544</v>
      </c>
      <c r="C278" s="90">
        <v>50900</v>
      </c>
      <c r="D278" s="90">
        <v>48400</v>
      </c>
      <c r="E278" s="90">
        <v>47800</v>
      </c>
      <c r="F278" s="90">
        <v>46000</v>
      </c>
      <c r="G278" s="90">
        <v>48800</v>
      </c>
      <c r="H278" s="91" t="s">
        <v>25</v>
      </c>
      <c r="I278" s="90">
        <v>48700</v>
      </c>
      <c r="J278" s="91" t="s">
        <v>25</v>
      </c>
      <c r="K278" s="90">
        <v>48800</v>
      </c>
      <c r="L278" s="91" t="s">
        <v>25</v>
      </c>
      <c r="M278" s="90">
        <v>49700</v>
      </c>
      <c r="N278" s="90">
        <v>49900</v>
      </c>
      <c r="O278" s="90">
        <v>46000</v>
      </c>
      <c r="P278" s="91" t="s">
        <v>25</v>
      </c>
      <c r="Q278" s="90">
        <v>45500</v>
      </c>
      <c r="R278" s="90">
        <v>46000</v>
      </c>
      <c r="S278" s="90">
        <v>45600</v>
      </c>
      <c r="T278" s="90">
        <v>49000</v>
      </c>
      <c r="U278" s="90">
        <v>48300</v>
      </c>
      <c r="V278" s="90">
        <v>47300</v>
      </c>
      <c r="W278" s="90">
        <v>48500</v>
      </c>
      <c r="X278" s="90">
        <v>51000</v>
      </c>
      <c r="Y278" t="str">
        <f t="shared" ref="Y278:Y341" si="17">TEXT(B278,"MM-YYYY")</f>
        <v>12-2021</v>
      </c>
      <c r="Z278">
        <f>_xlfn.XLOOKUP(Y278,AN:AN,AP:AP,"")</f>
        <v>0</v>
      </c>
      <c r="AA278">
        <f>_xlfn.XLOOKUP(Y278,AN:AN,AQ:AQ,"")</f>
        <v>0</v>
      </c>
      <c r="AB278">
        <f>_xlfn.XLOOKUP(Y278,AN:AN,AR:AR,"")</f>
        <v>0</v>
      </c>
      <c r="AC278">
        <f>_xlfn.XLOOKUP(Y278,AN:AN,AS:AS,"")</f>
        <v>0</v>
      </c>
      <c r="AE278">
        <v>0</v>
      </c>
      <c r="AF278">
        <v>0</v>
      </c>
      <c r="AG278">
        <v>0</v>
      </c>
      <c r="AH278">
        <v>0</v>
      </c>
    </row>
    <row r="279" spans="1:34">
      <c r="A279" t="str">
        <f t="shared" si="16"/>
        <v>12-2021</v>
      </c>
      <c r="B279" s="93">
        <v>44545</v>
      </c>
      <c r="C279" s="90">
        <v>50900</v>
      </c>
      <c r="D279" s="90">
        <v>48200</v>
      </c>
      <c r="E279" s="90">
        <v>47600</v>
      </c>
      <c r="F279" s="90">
        <v>46000</v>
      </c>
      <c r="G279" s="90">
        <v>49300</v>
      </c>
      <c r="H279" s="91" t="s">
        <v>25</v>
      </c>
      <c r="I279" s="90">
        <v>49000</v>
      </c>
      <c r="J279" s="91" t="s">
        <v>25</v>
      </c>
      <c r="K279" s="90">
        <v>49100</v>
      </c>
      <c r="L279" s="91" t="s">
        <v>25</v>
      </c>
      <c r="M279" s="90">
        <v>49500</v>
      </c>
      <c r="N279" s="90">
        <v>50200</v>
      </c>
      <c r="O279" s="90">
        <v>46000</v>
      </c>
      <c r="P279" s="91" t="s">
        <v>25</v>
      </c>
      <c r="Q279" s="90">
        <v>45400</v>
      </c>
      <c r="R279" s="90">
        <v>45700</v>
      </c>
      <c r="S279" s="90">
        <v>45200</v>
      </c>
      <c r="T279" s="90">
        <v>49000</v>
      </c>
      <c r="U279" s="90">
        <v>48300</v>
      </c>
      <c r="V279" s="90">
        <v>47000</v>
      </c>
      <c r="W279" s="90">
        <v>48500</v>
      </c>
      <c r="X279" s="90">
        <v>51000</v>
      </c>
      <c r="Y279" t="str">
        <f t="shared" si="17"/>
        <v>12-2021</v>
      </c>
      <c r="Z279">
        <f>_xlfn.XLOOKUP(Y279,AN:AN,AP:AP,"")</f>
        <v>0</v>
      </c>
      <c r="AA279">
        <f>_xlfn.XLOOKUP(Y279,AN:AN,AQ:AQ,"")</f>
        <v>0</v>
      </c>
      <c r="AB279">
        <f>_xlfn.XLOOKUP(Y279,AN:AN,AR:AR,"")</f>
        <v>0</v>
      </c>
      <c r="AC279">
        <f>_xlfn.XLOOKUP(Y279,AN:AN,AS:AS,"")</f>
        <v>0</v>
      </c>
      <c r="AE279">
        <v>0</v>
      </c>
      <c r="AF279">
        <v>0</v>
      </c>
      <c r="AG279">
        <v>0</v>
      </c>
      <c r="AH279">
        <v>0</v>
      </c>
    </row>
    <row r="280" spans="1:34">
      <c r="A280" t="str">
        <f t="shared" si="16"/>
        <v>12-2021</v>
      </c>
      <c r="B280" s="93">
        <v>44546</v>
      </c>
      <c r="C280" s="90">
        <v>50900</v>
      </c>
      <c r="D280" s="90">
        <v>48200</v>
      </c>
      <c r="E280" s="90">
        <v>47600</v>
      </c>
      <c r="F280" s="90">
        <v>46000</v>
      </c>
      <c r="G280" s="90">
        <v>49300</v>
      </c>
      <c r="H280" s="91" t="s">
        <v>25</v>
      </c>
      <c r="I280" s="90">
        <v>48700</v>
      </c>
      <c r="J280" s="91" t="s">
        <v>25</v>
      </c>
      <c r="K280" s="90">
        <v>49100</v>
      </c>
      <c r="L280" s="91" t="s">
        <v>25</v>
      </c>
      <c r="M280" s="90">
        <v>49600</v>
      </c>
      <c r="N280" s="90">
        <v>50300</v>
      </c>
      <c r="O280" s="90">
        <v>46200</v>
      </c>
      <c r="P280" s="91" t="s">
        <v>25</v>
      </c>
      <c r="Q280" s="90">
        <v>45300</v>
      </c>
      <c r="R280" s="90">
        <v>45600</v>
      </c>
      <c r="S280" s="90">
        <v>45200</v>
      </c>
      <c r="T280" s="90">
        <v>49000</v>
      </c>
      <c r="U280" s="90">
        <v>48300</v>
      </c>
      <c r="V280" s="90">
        <v>47600</v>
      </c>
      <c r="W280" s="90">
        <v>48500</v>
      </c>
      <c r="X280" s="90">
        <v>51000</v>
      </c>
      <c r="Y280" t="str">
        <f t="shared" si="17"/>
        <v>12-2021</v>
      </c>
      <c r="Z280">
        <f>_xlfn.XLOOKUP(Y280,AN:AN,AP:AP,"")</f>
        <v>0</v>
      </c>
      <c r="AA280">
        <f>_xlfn.XLOOKUP(Y280,AN:AN,AQ:AQ,"")</f>
        <v>0</v>
      </c>
      <c r="AB280">
        <f>_xlfn.XLOOKUP(Y280,AN:AN,AR:AR,"")</f>
        <v>0</v>
      </c>
      <c r="AC280">
        <f>_xlfn.XLOOKUP(Y280,AN:AN,AS:AS,"")</f>
        <v>0</v>
      </c>
      <c r="AE280">
        <v>0</v>
      </c>
      <c r="AF280">
        <v>0</v>
      </c>
      <c r="AG280">
        <v>0</v>
      </c>
      <c r="AH280">
        <v>0</v>
      </c>
    </row>
    <row r="281" spans="1:34">
      <c r="A281" t="str">
        <f t="shared" si="16"/>
        <v>12-2021</v>
      </c>
      <c r="B281" s="93">
        <v>44547</v>
      </c>
      <c r="C281" s="90">
        <v>50900</v>
      </c>
      <c r="D281" s="90">
        <v>48000</v>
      </c>
      <c r="E281" s="90">
        <v>48200</v>
      </c>
      <c r="F281" s="90">
        <v>45800</v>
      </c>
      <c r="G281" s="90">
        <v>49300</v>
      </c>
      <c r="H281" s="91" t="s">
        <v>25</v>
      </c>
      <c r="I281" s="90">
        <v>49000</v>
      </c>
      <c r="J281" s="91" t="s">
        <v>25</v>
      </c>
      <c r="K281" s="90">
        <v>49000</v>
      </c>
      <c r="L281" s="91" t="s">
        <v>25</v>
      </c>
      <c r="M281" s="90">
        <v>49500</v>
      </c>
      <c r="N281" s="90">
        <v>50300</v>
      </c>
      <c r="O281" s="90">
        <v>45800</v>
      </c>
      <c r="P281" s="91" t="s">
        <v>25</v>
      </c>
      <c r="Q281" s="90">
        <v>44700</v>
      </c>
      <c r="R281" s="90">
        <v>45400</v>
      </c>
      <c r="S281" s="90">
        <v>45000</v>
      </c>
      <c r="T281" s="90">
        <v>48800</v>
      </c>
      <c r="U281" s="90">
        <v>48000</v>
      </c>
      <c r="V281" s="90">
        <v>47600</v>
      </c>
      <c r="W281" s="90">
        <v>48500</v>
      </c>
      <c r="X281" s="90">
        <v>51000</v>
      </c>
      <c r="Y281" t="str">
        <f t="shared" si="17"/>
        <v>12-2021</v>
      </c>
      <c r="Z281">
        <f>_xlfn.XLOOKUP(Y281,AN:AN,AP:AP,"")</f>
        <v>0</v>
      </c>
      <c r="AA281">
        <f>_xlfn.XLOOKUP(Y281,AN:AN,AQ:AQ,"")</f>
        <v>0</v>
      </c>
      <c r="AB281">
        <f>_xlfn.XLOOKUP(Y281,AN:AN,AR:AR,"")</f>
        <v>0</v>
      </c>
      <c r="AC281">
        <f>_xlfn.XLOOKUP(Y281,AN:AN,AS:AS,"")</f>
        <v>0</v>
      </c>
      <c r="AE281">
        <v>0</v>
      </c>
      <c r="AF281">
        <v>0</v>
      </c>
      <c r="AG281">
        <v>0</v>
      </c>
      <c r="AH281">
        <v>0</v>
      </c>
    </row>
    <row r="282" spans="1:34">
      <c r="A282" t="str">
        <f t="shared" si="16"/>
        <v>12-2021</v>
      </c>
      <c r="B282" s="93">
        <v>44548</v>
      </c>
      <c r="C282" s="90">
        <v>50800</v>
      </c>
      <c r="D282" s="90">
        <v>48000</v>
      </c>
      <c r="E282" s="90">
        <v>48000</v>
      </c>
      <c r="F282" s="90">
        <v>45600</v>
      </c>
      <c r="G282" s="90">
        <v>49300</v>
      </c>
      <c r="H282" s="91" t="s">
        <v>25</v>
      </c>
      <c r="I282" s="90">
        <v>49000</v>
      </c>
      <c r="J282" s="91" t="s">
        <v>25</v>
      </c>
      <c r="K282" s="90">
        <v>49000</v>
      </c>
      <c r="L282" s="91" t="s">
        <v>25</v>
      </c>
      <c r="M282" s="90">
        <v>49400</v>
      </c>
      <c r="N282" s="90">
        <v>49900</v>
      </c>
      <c r="O282" s="90">
        <v>45800</v>
      </c>
      <c r="P282" s="91" t="s">
        <v>25</v>
      </c>
      <c r="Q282" s="90">
        <v>44700</v>
      </c>
      <c r="R282" s="90">
        <v>45000</v>
      </c>
      <c r="S282" s="90">
        <v>44900</v>
      </c>
      <c r="T282" s="90">
        <v>48500</v>
      </c>
      <c r="U282" s="90">
        <v>48000</v>
      </c>
      <c r="V282" s="90">
        <v>47600</v>
      </c>
      <c r="W282" s="90">
        <v>48500</v>
      </c>
      <c r="X282" s="90">
        <v>51000</v>
      </c>
      <c r="Y282" t="str">
        <f t="shared" si="17"/>
        <v>12-2021</v>
      </c>
      <c r="Z282">
        <f>_xlfn.XLOOKUP(Y282,AN:AN,AP:AP,"")</f>
        <v>0</v>
      </c>
      <c r="AA282">
        <f>_xlfn.XLOOKUP(Y282,AN:AN,AQ:AQ,"")</f>
        <v>0</v>
      </c>
      <c r="AB282">
        <f>_xlfn.XLOOKUP(Y282,AN:AN,AR:AR,"")</f>
        <v>0</v>
      </c>
      <c r="AC282">
        <f>_xlfn.XLOOKUP(Y282,AN:AN,AS:AS,"")</f>
        <v>0</v>
      </c>
      <c r="AE282">
        <v>0</v>
      </c>
      <c r="AF282">
        <v>0</v>
      </c>
      <c r="AG282">
        <v>0</v>
      </c>
      <c r="AH282">
        <v>0</v>
      </c>
    </row>
    <row r="283" spans="1:34">
      <c r="A283" t="str">
        <f t="shared" si="16"/>
        <v>12-2021</v>
      </c>
      <c r="B283" s="93">
        <v>44549</v>
      </c>
      <c r="C283" s="90" t="s">
        <v>24</v>
      </c>
      <c r="D283" s="90" t="s">
        <v>24</v>
      </c>
      <c r="E283" s="90" t="s">
        <v>24</v>
      </c>
      <c r="F283" s="90" t="s">
        <v>24</v>
      </c>
      <c r="G283" s="90" t="s">
        <v>24</v>
      </c>
      <c r="H283" s="90" t="s">
        <v>24</v>
      </c>
      <c r="I283" s="90" t="s">
        <v>24</v>
      </c>
      <c r="J283" s="90" t="s">
        <v>24</v>
      </c>
      <c r="K283" s="90" t="s">
        <v>24</v>
      </c>
      <c r="L283" s="90" t="s">
        <v>24</v>
      </c>
      <c r="M283" s="90" t="s">
        <v>24</v>
      </c>
      <c r="N283" s="90" t="s">
        <v>24</v>
      </c>
      <c r="O283" s="90" t="s">
        <v>24</v>
      </c>
      <c r="P283" s="90" t="s">
        <v>24</v>
      </c>
      <c r="Q283" s="90" t="s">
        <v>24</v>
      </c>
      <c r="R283" s="90" t="s">
        <v>24</v>
      </c>
      <c r="S283" s="90" t="s">
        <v>24</v>
      </c>
      <c r="T283" s="90" t="s">
        <v>24</v>
      </c>
      <c r="U283" s="90" t="s">
        <v>24</v>
      </c>
      <c r="V283" s="90" t="s">
        <v>24</v>
      </c>
      <c r="W283" s="90" t="s">
        <v>24</v>
      </c>
      <c r="X283" s="90" t="s">
        <v>24</v>
      </c>
      <c r="Y283" t="str">
        <f t="shared" si="17"/>
        <v>12-2021</v>
      </c>
      <c r="Z283">
        <f>_xlfn.XLOOKUP(Y283,AN:AN,AP:AP,"")</f>
        <v>0</v>
      </c>
      <c r="AA283">
        <f>_xlfn.XLOOKUP(Y283,AN:AN,AQ:AQ,"")</f>
        <v>0</v>
      </c>
      <c r="AB283">
        <f>_xlfn.XLOOKUP(Y283,AN:AN,AR:AR,"")</f>
        <v>0</v>
      </c>
      <c r="AC283">
        <f>_xlfn.XLOOKUP(Y283,AN:AN,AS:AS,"")</f>
        <v>0</v>
      </c>
      <c r="AE283">
        <v>0</v>
      </c>
      <c r="AF283">
        <v>0</v>
      </c>
      <c r="AG283">
        <v>0</v>
      </c>
      <c r="AH283">
        <v>0</v>
      </c>
    </row>
    <row r="284" spans="1:34">
      <c r="A284" t="str">
        <f t="shared" si="16"/>
        <v>12-2021</v>
      </c>
      <c r="B284" s="93">
        <v>44550</v>
      </c>
      <c r="C284" s="90">
        <v>50700</v>
      </c>
      <c r="D284" s="90">
        <v>47750</v>
      </c>
      <c r="E284" s="90">
        <v>48000</v>
      </c>
      <c r="F284" s="90">
        <v>45300</v>
      </c>
      <c r="G284" s="90">
        <v>48900</v>
      </c>
      <c r="H284" s="91" t="s">
        <v>25</v>
      </c>
      <c r="I284" s="90">
        <v>48500</v>
      </c>
      <c r="J284" s="91" t="s">
        <v>25</v>
      </c>
      <c r="K284" s="90">
        <v>48900</v>
      </c>
      <c r="L284" s="91" t="s">
        <v>25</v>
      </c>
      <c r="M284" s="90">
        <v>49400</v>
      </c>
      <c r="N284" s="90">
        <v>49700</v>
      </c>
      <c r="O284" s="90">
        <v>45500</v>
      </c>
      <c r="P284" s="91" t="s">
        <v>25</v>
      </c>
      <c r="Q284" s="90">
        <v>44500</v>
      </c>
      <c r="R284" s="90">
        <v>44800</v>
      </c>
      <c r="S284" s="90">
        <v>44300</v>
      </c>
      <c r="T284" s="90">
        <v>48100</v>
      </c>
      <c r="U284" s="90">
        <v>47400</v>
      </c>
      <c r="V284" s="90">
        <v>46800</v>
      </c>
      <c r="W284" s="90">
        <v>48200</v>
      </c>
      <c r="X284" s="90">
        <v>50600</v>
      </c>
      <c r="Y284" t="str">
        <f t="shared" si="17"/>
        <v>12-2021</v>
      </c>
      <c r="Z284">
        <f>_xlfn.XLOOKUP(Y284,AN:AN,AP:AP,"")</f>
        <v>0</v>
      </c>
      <c r="AA284">
        <f>_xlfn.XLOOKUP(Y284,AN:AN,AQ:AQ,"")</f>
        <v>0</v>
      </c>
      <c r="AB284">
        <f>_xlfn.XLOOKUP(Y284,AN:AN,AR:AR,"")</f>
        <v>0</v>
      </c>
      <c r="AC284">
        <f>_xlfn.XLOOKUP(Y284,AN:AN,AS:AS,"")</f>
        <v>0</v>
      </c>
      <c r="AE284">
        <v>0</v>
      </c>
      <c r="AF284">
        <v>0</v>
      </c>
      <c r="AG284">
        <v>0</v>
      </c>
      <c r="AH284">
        <v>0</v>
      </c>
    </row>
    <row r="285" spans="1:34">
      <c r="A285" t="str">
        <f t="shared" si="16"/>
        <v>12-2021</v>
      </c>
      <c r="B285" s="93">
        <v>44551</v>
      </c>
      <c r="C285" s="90">
        <v>50100</v>
      </c>
      <c r="D285" s="90">
        <v>47750</v>
      </c>
      <c r="E285" s="90">
        <v>47700</v>
      </c>
      <c r="F285" s="90">
        <v>45000</v>
      </c>
      <c r="G285" s="90">
        <v>48800</v>
      </c>
      <c r="H285" s="91" t="s">
        <v>25</v>
      </c>
      <c r="I285" s="90">
        <v>48000</v>
      </c>
      <c r="J285" s="91" t="s">
        <v>25</v>
      </c>
      <c r="K285" s="90">
        <v>48700</v>
      </c>
      <c r="L285" s="91" t="s">
        <v>25</v>
      </c>
      <c r="M285" s="90">
        <v>48900</v>
      </c>
      <c r="N285" s="90">
        <v>49500</v>
      </c>
      <c r="O285" s="90">
        <v>45500</v>
      </c>
      <c r="P285" s="91" t="s">
        <v>25</v>
      </c>
      <c r="Q285" s="90">
        <v>43800</v>
      </c>
      <c r="R285" s="90">
        <v>44300</v>
      </c>
      <c r="S285" s="90">
        <v>44000</v>
      </c>
      <c r="T285" s="90">
        <v>47800</v>
      </c>
      <c r="U285" s="90">
        <v>47400</v>
      </c>
      <c r="V285" s="91" t="s">
        <v>25</v>
      </c>
      <c r="W285" s="90">
        <v>48200</v>
      </c>
      <c r="X285" s="90">
        <v>50600</v>
      </c>
      <c r="Y285" t="str">
        <f t="shared" si="17"/>
        <v>12-2021</v>
      </c>
      <c r="Z285">
        <f>_xlfn.XLOOKUP(Y285,AN:AN,AP:AP,"")</f>
        <v>0</v>
      </c>
      <c r="AA285">
        <f>_xlfn.XLOOKUP(Y285,AN:AN,AQ:AQ,"")</f>
        <v>0</v>
      </c>
      <c r="AB285">
        <f>_xlfn.XLOOKUP(Y285,AN:AN,AR:AR,"")</f>
        <v>0</v>
      </c>
      <c r="AC285">
        <f>_xlfn.XLOOKUP(Y285,AN:AN,AS:AS,"")</f>
        <v>0</v>
      </c>
      <c r="AE285">
        <v>0</v>
      </c>
      <c r="AF285">
        <v>0</v>
      </c>
      <c r="AG285">
        <v>0</v>
      </c>
      <c r="AH285">
        <v>0</v>
      </c>
    </row>
    <row r="286" spans="1:34">
      <c r="A286" t="str">
        <f t="shared" si="16"/>
        <v>12-2021</v>
      </c>
      <c r="B286" s="93">
        <v>44552</v>
      </c>
      <c r="C286" s="90">
        <v>49400</v>
      </c>
      <c r="D286" s="90">
        <v>47000</v>
      </c>
      <c r="E286" s="90">
        <v>47700</v>
      </c>
      <c r="F286" s="90">
        <v>45200</v>
      </c>
      <c r="G286" s="90">
        <v>48800</v>
      </c>
      <c r="H286" s="91" t="s">
        <v>25</v>
      </c>
      <c r="I286" s="90">
        <v>48500</v>
      </c>
      <c r="J286" s="91" t="s">
        <v>25</v>
      </c>
      <c r="K286" s="90">
        <v>48500</v>
      </c>
      <c r="L286" s="91" t="s">
        <v>25</v>
      </c>
      <c r="M286" s="90">
        <v>48600</v>
      </c>
      <c r="N286" s="90">
        <v>49300</v>
      </c>
      <c r="O286" s="90">
        <v>45700</v>
      </c>
      <c r="P286" s="91" t="s">
        <v>25</v>
      </c>
      <c r="Q286" s="90">
        <v>44400</v>
      </c>
      <c r="R286" s="90">
        <v>44700</v>
      </c>
      <c r="S286" s="90">
        <v>43800</v>
      </c>
      <c r="T286" s="90">
        <v>48000</v>
      </c>
      <c r="U286" s="90">
        <v>47300</v>
      </c>
      <c r="V286" s="90">
        <v>46800</v>
      </c>
      <c r="W286" s="90">
        <v>48200</v>
      </c>
      <c r="X286" s="90">
        <v>50300</v>
      </c>
      <c r="Y286" t="str">
        <f t="shared" si="17"/>
        <v>12-2021</v>
      </c>
      <c r="Z286">
        <f>_xlfn.XLOOKUP(Y286,AN:AN,AP:AP,"")</f>
        <v>0</v>
      </c>
      <c r="AA286">
        <f>_xlfn.XLOOKUP(Y286,AN:AN,AQ:AQ,"")</f>
        <v>0</v>
      </c>
      <c r="AB286">
        <f>_xlfn.XLOOKUP(Y286,AN:AN,AR:AR,"")</f>
        <v>0</v>
      </c>
      <c r="AC286">
        <f>_xlfn.XLOOKUP(Y286,AN:AN,AS:AS,"")</f>
        <v>0</v>
      </c>
      <c r="AE286">
        <v>0</v>
      </c>
      <c r="AF286">
        <v>0</v>
      </c>
      <c r="AG286">
        <v>0</v>
      </c>
      <c r="AH286">
        <v>0</v>
      </c>
    </row>
    <row r="287" spans="1:34">
      <c r="A287" t="str">
        <f t="shared" si="16"/>
        <v>12-2021</v>
      </c>
      <c r="B287" s="93">
        <v>44553</v>
      </c>
      <c r="C287" s="90">
        <v>49400</v>
      </c>
      <c r="D287" s="90">
        <v>47000</v>
      </c>
      <c r="E287" s="90">
        <v>47700</v>
      </c>
      <c r="F287" s="90">
        <v>45600</v>
      </c>
      <c r="G287" s="90">
        <v>49000</v>
      </c>
      <c r="H287" s="91" t="s">
        <v>25</v>
      </c>
      <c r="I287" s="90">
        <v>48500</v>
      </c>
      <c r="J287" s="91" t="s">
        <v>25</v>
      </c>
      <c r="K287" s="90">
        <v>48500</v>
      </c>
      <c r="L287" s="91" t="s">
        <v>25</v>
      </c>
      <c r="M287" s="90">
        <v>48600</v>
      </c>
      <c r="N287" s="90">
        <v>49500</v>
      </c>
      <c r="O287" s="90">
        <v>45700</v>
      </c>
      <c r="P287" s="91" t="s">
        <v>25</v>
      </c>
      <c r="Q287" s="90">
        <v>44400</v>
      </c>
      <c r="R287" s="90">
        <v>44700</v>
      </c>
      <c r="S287" s="90">
        <v>44100</v>
      </c>
      <c r="T287" s="90">
        <v>48500</v>
      </c>
      <c r="U287" s="90">
        <v>47600</v>
      </c>
      <c r="V287" s="90">
        <v>46900</v>
      </c>
      <c r="W287" s="90">
        <v>48200</v>
      </c>
      <c r="X287" s="90">
        <v>50300</v>
      </c>
      <c r="Y287" t="str">
        <f t="shared" si="17"/>
        <v>12-2021</v>
      </c>
      <c r="Z287">
        <f>_xlfn.XLOOKUP(Y287,AN:AN,AP:AP,"")</f>
        <v>0</v>
      </c>
      <c r="AA287">
        <f>_xlfn.XLOOKUP(Y287,AN:AN,AQ:AQ,"")</f>
        <v>0</v>
      </c>
      <c r="AB287">
        <f>_xlfn.XLOOKUP(Y287,AN:AN,AR:AR,"")</f>
        <v>0</v>
      </c>
      <c r="AC287">
        <f>_xlfn.XLOOKUP(Y287,AN:AN,AS:AS,"")</f>
        <v>0</v>
      </c>
      <c r="AE287">
        <v>0</v>
      </c>
      <c r="AF287">
        <v>0</v>
      </c>
      <c r="AG287">
        <v>0</v>
      </c>
      <c r="AH287">
        <v>0</v>
      </c>
    </row>
    <row r="288" spans="1:34">
      <c r="A288" t="str">
        <f t="shared" si="16"/>
        <v>12-2021</v>
      </c>
      <c r="B288" s="93">
        <v>44554</v>
      </c>
      <c r="C288" s="90">
        <v>49500</v>
      </c>
      <c r="D288" s="90">
        <v>47200</v>
      </c>
      <c r="E288" s="90">
        <v>48300</v>
      </c>
      <c r="F288" s="90">
        <v>46300</v>
      </c>
      <c r="G288" s="90">
        <v>49100</v>
      </c>
      <c r="H288" s="91" t="s">
        <v>25</v>
      </c>
      <c r="I288" s="90">
        <v>49000</v>
      </c>
      <c r="J288" s="91" t="s">
        <v>25</v>
      </c>
      <c r="K288" s="90">
        <v>48900</v>
      </c>
      <c r="L288" s="91" t="s">
        <v>25</v>
      </c>
      <c r="M288" s="90">
        <v>49000</v>
      </c>
      <c r="N288" s="90">
        <v>49700</v>
      </c>
      <c r="O288" s="90">
        <v>46000</v>
      </c>
      <c r="P288" s="91" t="s">
        <v>25</v>
      </c>
      <c r="Q288" s="90">
        <v>45500</v>
      </c>
      <c r="R288" s="90">
        <v>45300</v>
      </c>
      <c r="S288" s="90">
        <v>45300</v>
      </c>
      <c r="T288" s="90">
        <v>49000</v>
      </c>
      <c r="U288" s="90">
        <v>48200</v>
      </c>
      <c r="V288" s="90">
        <v>48300</v>
      </c>
      <c r="W288" s="90">
        <v>49000</v>
      </c>
      <c r="X288" s="90">
        <v>51100</v>
      </c>
      <c r="Y288" t="str">
        <f t="shared" si="17"/>
        <v>12-2021</v>
      </c>
      <c r="Z288">
        <f>_xlfn.XLOOKUP(Y288,AN:AN,AP:AP,"")</f>
        <v>0</v>
      </c>
      <c r="AA288">
        <f>_xlfn.XLOOKUP(Y288,AN:AN,AQ:AQ,"")</f>
        <v>0</v>
      </c>
      <c r="AB288">
        <f>_xlfn.XLOOKUP(Y288,AN:AN,AR:AR,"")</f>
        <v>0</v>
      </c>
      <c r="AC288">
        <f>_xlfn.XLOOKUP(Y288,AN:AN,AS:AS,"")</f>
        <v>0</v>
      </c>
      <c r="AE288">
        <v>0</v>
      </c>
      <c r="AF288">
        <v>0</v>
      </c>
      <c r="AG288">
        <v>0</v>
      </c>
      <c r="AH288">
        <v>0</v>
      </c>
    </row>
    <row r="289" spans="1:34">
      <c r="A289" t="str">
        <f t="shared" si="16"/>
        <v>12-2021</v>
      </c>
      <c r="B289" s="93">
        <v>44555</v>
      </c>
      <c r="C289" s="90" t="s">
        <v>24</v>
      </c>
      <c r="D289" s="90" t="s">
        <v>24</v>
      </c>
      <c r="E289" s="90" t="s">
        <v>24</v>
      </c>
      <c r="F289" s="90" t="s">
        <v>24</v>
      </c>
      <c r="G289" s="90" t="s">
        <v>24</v>
      </c>
      <c r="H289" s="90" t="s">
        <v>24</v>
      </c>
      <c r="I289" s="90" t="s">
        <v>24</v>
      </c>
      <c r="J289" s="90" t="s">
        <v>24</v>
      </c>
      <c r="K289" s="90" t="s">
        <v>24</v>
      </c>
      <c r="L289" s="90" t="s">
        <v>24</v>
      </c>
      <c r="M289" s="90" t="s">
        <v>24</v>
      </c>
      <c r="N289" s="90" t="s">
        <v>24</v>
      </c>
      <c r="O289" s="90" t="s">
        <v>24</v>
      </c>
      <c r="P289" s="90" t="s">
        <v>24</v>
      </c>
      <c r="Q289" s="90" t="s">
        <v>24</v>
      </c>
      <c r="R289" s="90" t="s">
        <v>24</v>
      </c>
      <c r="S289" s="90" t="s">
        <v>24</v>
      </c>
      <c r="T289" s="90" t="s">
        <v>24</v>
      </c>
      <c r="U289" s="90" t="s">
        <v>24</v>
      </c>
      <c r="V289" s="90" t="s">
        <v>24</v>
      </c>
      <c r="W289" s="90" t="s">
        <v>24</v>
      </c>
      <c r="X289" s="90" t="s">
        <v>24</v>
      </c>
      <c r="Y289" t="str">
        <f t="shared" si="17"/>
        <v>12-2021</v>
      </c>
      <c r="Z289">
        <f>_xlfn.XLOOKUP(Y289,AN:AN,AP:AP,"")</f>
        <v>0</v>
      </c>
      <c r="AA289">
        <f>_xlfn.XLOOKUP(Y289,AN:AN,AQ:AQ,"")</f>
        <v>0</v>
      </c>
      <c r="AB289">
        <f>_xlfn.XLOOKUP(Y289,AN:AN,AR:AR,"")</f>
        <v>0</v>
      </c>
      <c r="AC289">
        <f>_xlfn.XLOOKUP(Y289,AN:AN,AS:AS,"")</f>
        <v>0</v>
      </c>
      <c r="AE289">
        <v>0</v>
      </c>
      <c r="AF289">
        <v>0</v>
      </c>
      <c r="AG289">
        <v>0</v>
      </c>
      <c r="AH289">
        <v>0</v>
      </c>
    </row>
    <row r="290" spans="1:34">
      <c r="A290" t="str">
        <f t="shared" si="16"/>
        <v>12-2021</v>
      </c>
      <c r="B290" s="93">
        <v>44556</v>
      </c>
      <c r="C290" s="90" t="s">
        <v>24</v>
      </c>
      <c r="D290" s="90" t="s">
        <v>24</v>
      </c>
      <c r="E290" s="90" t="s">
        <v>24</v>
      </c>
      <c r="F290" s="90" t="s">
        <v>24</v>
      </c>
      <c r="G290" s="90" t="s">
        <v>24</v>
      </c>
      <c r="H290" s="90" t="s">
        <v>24</v>
      </c>
      <c r="I290" s="90" t="s">
        <v>24</v>
      </c>
      <c r="J290" s="90" t="s">
        <v>24</v>
      </c>
      <c r="K290" s="90" t="s">
        <v>24</v>
      </c>
      <c r="L290" s="90" t="s">
        <v>24</v>
      </c>
      <c r="M290" s="90" t="s">
        <v>24</v>
      </c>
      <c r="N290" s="90" t="s">
        <v>24</v>
      </c>
      <c r="O290" s="90" t="s">
        <v>24</v>
      </c>
      <c r="P290" s="90" t="s">
        <v>24</v>
      </c>
      <c r="Q290" s="90" t="s">
        <v>24</v>
      </c>
      <c r="R290" s="90" t="s">
        <v>24</v>
      </c>
      <c r="S290" s="90" t="s">
        <v>24</v>
      </c>
      <c r="T290" s="90" t="s">
        <v>24</v>
      </c>
      <c r="U290" s="90" t="s">
        <v>24</v>
      </c>
      <c r="V290" s="90" t="s">
        <v>24</v>
      </c>
      <c r="W290" s="90" t="s">
        <v>24</v>
      </c>
      <c r="X290" s="90" t="s">
        <v>24</v>
      </c>
      <c r="Y290" t="str">
        <f t="shared" si="17"/>
        <v>12-2021</v>
      </c>
      <c r="Z290">
        <f>_xlfn.XLOOKUP(Y290,AN:AN,AP:AP,"")</f>
        <v>0</v>
      </c>
      <c r="AA290">
        <f>_xlfn.XLOOKUP(Y290,AN:AN,AQ:AQ,"")</f>
        <v>0</v>
      </c>
      <c r="AB290">
        <f>_xlfn.XLOOKUP(Y290,AN:AN,AR:AR,"")</f>
        <v>0</v>
      </c>
      <c r="AC290">
        <f>_xlfn.XLOOKUP(Y290,AN:AN,AS:AS,"")</f>
        <v>0</v>
      </c>
      <c r="AE290">
        <v>0</v>
      </c>
      <c r="AF290">
        <v>0</v>
      </c>
      <c r="AG290">
        <v>0</v>
      </c>
      <c r="AH290">
        <v>0</v>
      </c>
    </row>
    <row r="291" spans="1:34">
      <c r="A291" t="str">
        <f t="shared" si="16"/>
        <v>12-2021</v>
      </c>
      <c r="B291" s="93">
        <v>44557</v>
      </c>
      <c r="C291" s="90">
        <v>49900</v>
      </c>
      <c r="D291" s="90">
        <v>48000</v>
      </c>
      <c r="E291" s="90">
        <v>49700</v>
      </c>
      <c r="F291" s="90">
        <v>47200</v>
      </c>
      <c r="G291" s="90">
        <v>49800</v>
      </c>
      <c r="H291" s="91" t="s">
        <v>25</v>
      </c>
      <c r="I291" s="90">
        <v>50000</v>
      </c>
      <c r="J291" s="91" t="s">
        <v>25</v>
      </c>
      <c r="K291" s="90">
        <v>49600</v>
      </c>
      <c r="L291" s="91" t="s">
        <v>25</v>
      </c>
      <c r="M291" s="90">
        <v>49700</v>
      </c>
      <c r="N291" s="90">
        <v>50300</v>
      </c>
      <c r="O291" s="90">
        <v>47000</v>
      </c>
      <c r="P291" s="91" t="s">
        <v>25</v>
      </c>
      <c r="Q291" s="90">
        <v>46800</v>
      </c>
      <c r="R291" s="90">
        <v>46800</v>
      </c>
      <c r="S291" s="90">
        <v>46600</v>
      </c>
      <c r="T291" s="90">
        <v>50000</v>
      </c>
      <c r="U291" s="90">
        <v>49200</v>
      </c>
      <c r="V291" s="90">
        <v>49300</v>
      </c>
      <c r="W291" s="90">
        <v>49500</v>
      </c>
      <c r="X291" s="90">
        <v>51700</v>
      </c>
      <c r="Y291" t="str">
        <f t="shared" si="17"/>
        <v>12-2021</v>
      </c>
      <c r="Z291">
        <f>_xlfn.XLOOKUP(Y291,AN:AN,AP:AP,"")</f>
        <v>0</v>
      </c>
      <c r="AA291">
        <f>_xlfn.XLOOKUP(Y291,AN:AN,AQ:AQ,"")</f>
        <v>0</v>
      </c>
      <c r="AB291">
        <f>_xlfn.XLOOKUP(Y291,AN:AN,AR:AR,"")</f>
        <v>0</v>
      </c>
      <c r="AC291">
        <f>_xlfn.XLOOKUP(Y291,AN:AN,AS:AS,"")</f>
        <v>0</v>
      </c>
      <c r="AE291">
        <v>0</v>
      </c>
      <c r="AF291">
        <v>0</v>
      </c>
      <c r="AG291">
        <v>0</v>
      </c>
      <c r="AH291">
        <v>0</v>
      </c>
    </row>
    <row r="292" spans="1:34">
      <c r="A292" t="str">
        <f t="shared" si="16"/>
        <v>12-2021</v>
      </c>
      <c r="B292" s="93">
        <v>44558</v>
      </c>
      <c r="C292" s="90">
        <v>50400</v>
      </c>
      <c r="D292" s="90">
        <v>48500</v>
      </c>
      <c r="E292" s="90">
        <v>49700</v>
      </c>
      <c r="F292" s="90">
        <v>47200</v>
      </c>
      <c r="G292" s="90">
        <v>50200</v>
      </c>
      <c r="H292" s="91" t="s">
        <v>25</v>
      </c>
      <c r="I292" s="90">
        <v>50000</v>
      </c>
      <c r="J292" s="91" t="s">
        <v>25</v>
      </c>
      <c r="K292" s="90">
        <v>49600</v>
      </c>
      <c r="L292" s="91" t="s">
        <v>25</v>
      </c>
      <c r="M292" s="90">
        <v>50000</v>
      </c>
      <c r="N292" s="90">
        <v>50600</v>
      </c>
      <c r="O292" s="90">
        <v>47300</v>
      </c>
      <c r="P292" s="91" t="s">
        <v>25</v>
      </c>
      <c r="Q292" s="90">
        <v>46200</v>
      </c>
      <c r="R292" s="90">
        <v>46200</v>
      </c>
      <c r="S292" s="90">
        <v>46400</v>
      </c>
      <c r="T292" s="90">
        <v>50000</v>
      </c>
      <c r="U292" s="90">
        <v>49200</v>
      </c>
      <c r="V292" s="90">
        <v>49300</v>
      </c>
      <c r="W292" s="90">
        <v>50000</v>
      </c>
      <c r="X292" s="90">
        <v>52300</v>
      </c>
      <c r="Y292" t="str">
        <f t="shared" si="17"/>
        <v>12-2021</v>
      </c>
      <c r="Z292">
        <f>_xlfn.XLOOKUP(Y292,AN:AN,AP:AP,"")</f>
        <v>0</v>
      </c>
      <c r="AA292">
        <f>_xlfn.XLOOKUP(Y292,AN:AN,AQ:AQ,"")</f>
        <v>0</v>
      </c>
      <c r="AB292">
        <f>_xlfn.XLOOKUP(Y292,AN:AN,AR:AR,"")</f>
        <v>0</v>
      </c>
      <c r="AC292">
        <f>_xlfn.XLOOKUP(Y292,AN:AN,AS:AS,"")</f>
        <v>0</v>
      </c>
      <c r="AE292">
        <v>0</v>
      </c>
      <c r="AF292">
        <v>0</v>
      </c>
      <c r="AG292">
        <v>0</v>
      </c>
      <c r="AH292">
        <v>0</v>
      </c>
    </row>
    <row r="293" spans="1:34">
      <c r="A293" t="str">
        <f t="shared" si="16"/>
        <v>12-2021</v>
      </c>
      <c r="B293" s="93">
        <v>44559</v>
      </c>
      <c r="C293" s="90">
        <v>50400</v>
      </c>
      <c r="D293" s="90">
        <v>48250</v>
      </c>
      <c r="E293" s="90">
        <v>50000</v>
      </c>
      <c r="F293" s="90">
        <v>47000</v>
      </c>
      <c r="G293" s="90">
        <v>50200</v>
      </c>
      <c r="H293" s="91" t="s">
        <v>25</v>
      </c>
      <c r="I293" s="90">
        <v>49500</v>
      </c>
      <c r="J293" s="91" t="s">
        <v>25</v>
      </c>
      <c r="K293" s="90">
        <v>49600</v>
      </c>
      <c r="L293" s="91" t="s">
        <v>25</v>
      </c>
      <c r="M293" s="90">
        <v>49900</v>
      </c>
      <c r="N293" s="90">
        <v>50600</v>
      </c>
      <c r="O293" s="90">
        <v>47100</v>
      </c>
      <c r="P293" s="91" t="s">
        <v>25</v>
      </c>
      <c r="Q293" s="90">
        <v>45700</v>
      </c>
      <c r="R293" s="90">
        <v>46000</v>
      </c>
      <c r="S293" s="90">
        <v>46000</v>
      </c>
      <c r="T293" s="90">
        <v>49800</v>
      </c>
      <c r="U293" s="90">
        <v>49000</v>
      </c>
      <c r="V293" s="90">
        <v>48300</v>
      </c>
      <c r="W293" s="90">
        <v>50000</v>
      </c>
      <c r="X293" s="90">
        <v>52300</v>
      </c>
      <c r="Y293" t="str">
        <f t="shared" si="17"/>
        <v>12-2021</v>
      </c>
      <c r="Z293">
        <f>_xlfn.XLOOKUP(Y293,AN:AN,AP:AP,"")</f>
        <v>0</v>
      </c>
      <c r="AA293">
        <f>_xlfn.XLOOKUP(Y293,AN:AN,AQ:AQ,"")</f>
        <v>0</v>
      </c>
      <c r="AB293">
        <f>_xlfn.XLOOKUP(Y293,AN:AN,AR:AR,"")</f>
        <v>0</v>
      </c>
      <c r="AC293">
        <f>_xlfn.XLOOKUP(Y293,AN:AN,AS:AS,"")</f>
        <v>0</v>
      </c>
      <c r="AE293">
        <v>0</v>
      </c>
      <c r="AF293">
        <v>0</v>
      </c>
      <c r="AG293">
        <v>0</v>
      </c>
      <c r="AH293">
        <v>0</v>
      </c>
    </row>
    <row r="294" spans="1:34">
      <c r="A294" t="str">
        <f t="shared" si="16"/>
        <v>12-2021</v>
      </c>
      <c r="B294" s="93">
        <v>44560</v>
      </c>
      <c r="C294" s="90">
        <v>50400</v>
      </c>
      <c r="D294" s="90">
        <v>48250</v>
      </c>
      <c r="E294" s="90">
        <v>50200</v>
      </c>
      <c r="F294" s="90">
        <v>47000</v>
      </c>
      <c r="G294" s="90">
        <v>50200</v>
      </c>
      <c r="H294" s="91" t="s">
        <v>25</v>
      </c>
      <c r="I294" s="90">
        <v>49500</v>
      </c>
      <c r="J294" s="91" t="s">
        <v>25</v>
      </c>
      <c r="K294" s="90">
        <v>49600</v>
      </c>
      <c r="L294" s="91" t="s">
        <v>25</v>
      </c>
      <c r="M294" s="90">
        <v>50000</v>
      </c>
      <c r="N294" s="90">
        <v>50600</v>
      </c>
      <c r="O294" s="90">
        <v>47500</v>
      </c>
      <c r="P294" s="91" t="s">
        <v>25</v>
      </c>
      <c r="Q294" s="90">
        <v>46000</v>
      </c>
      <c r="R294" s="90">
        <v>46000</v>
      </c>
      <c r="S294" s="90">
        <v>45800</v>
      </c>
      <c r="T294" s="90">
        <v>50000</v>
      </c>
      <c r="U294" s="90">
        <v>49000</v>
      </c>
      <c r="V294" s="90">
        <v>48300</v>
      </c>
      <c r="W294" s="90">
        <v>50000</v>
      </c>
      <c r="X294" s="90">
        <v>52300</v>
      </c>
      <c r="Y294" t="str">
        <f t="shared" si="17"/>
        <v>12-2021</v>
      </c>
      <c r="Z294">
        <f>_xlfn.XLOOKUP(Y294,AN:AN,AP:AP,"")</f>
        <v>0</v>
      </c>
      <c r="AA294">
        <f>_xlfn.XLOOKUP(Y294,AN:AN,AQ:AQ,"")</f>
        <v>0</v>
      </c>
      <c r="AB294">
        <f>_xlfn.XLOOKUP(Y294,AN:AN,AR:AR,"")</f>
        <v>0</v>
      </c>
      <c r="AC294">
        <f>_xlfn.XLOOKUP(Y294,AN:AN,AS:AS,"")</f>
        <v>0</v>
      </c>
      <c r="AE294">
        <v>0</v>
      </c>
      <c r="AF294">
        <v>0</v>
      </c>
      <c r="AG294">
        <v>0</v>
      </c>
      <c r="AH294">
        <v>0</v>
      </c>
    </row>
    <row r="295" spans="1:34">
      <c r="A295" t="str">
        <f t="shared" si="16"/>
        <v>12-2021</v>
      </c>
      <c r="B295" s="93">
        <v>44561</v>
      </c>
      <c r="C295" s="90">
        <v>50400</v>
      </c>
      <c r="D295" s="90">
        <v>48250</v>
      </c>
      <c r="E295" s="90">
        <v>51000</v>
      </c>
      <c r="F295" s="90">
        <v>47500</v>
      </c>
      <c r="G295" s="90">
        <v>50200</v>
      </c>
      <c r="H295" s="91" t="s">
        <v>25</v>
      </c>
      <c r="I295" s="90">
        <v>50000</v>
      </c>
      <c r="J295" s="91" t="s">
        <v>25</v>
      </c>
      <c r="K295" s="90">
        <v>49800</v>
      </c>
      <c r="L295" s="91" t="s">
        <v>25</v>
      </c>
      <c r="M295" s="90">
        <v>50500</v>
      </c>
      <c r="N295" s="90">
        <v>50600</v>
      </c>
      <c r="O295" s="90">
        <v>47800</v>
      </c>
      <c r="P295" s="91" t="s">
        <v>25</v>
      </c>
      <c r="Q295" s="90">
        <v>46400</v>
      </c>
      <c r="R295" s="90">
        <v>46500</v>
      </c>
      <c r="S295" s="90">
        <v>46400</v>
      </c>
      <c r="T295" s="90">
        <v>50500</v>
      </c>
      <c r="U295" s="90">
        <v>49300</v>
      </c>
      <c r="V295" s="90">
        <v>48800</v>
      </c>
      <c r="W295" s="90">
        <v>50000</v>
      </c>
      <c r="X295" s="90">
        <v>52300</v>
      </c>
      <c r="Y295" t="str">
        <f t="shared" si="17"/>
        <v>12-2021</v>
      </c>
      <c r="Z295">
        <f>_xlfn.XLOOKUP(Y295,AN:AN,AP:AP,"")</f>
        <v>0</v>
      </c>
      <c r="AA295">
        <f>_xlfn.XLOOKUP(Y295,AN:AN,AQ:AQ,"")</f>
        <v>0</v>
      </c>
      <c r="AB295">
        <f>_xlfn.XLOOKUP(Y295,AN:AN,AR:AR,"")</f>
        <v>0</v>
      </c>
      <c r="AC295">
        <f>_xlfn.XLOOKUP(Y295,AN:AN,AS:AS,"")</f>
        <v>0</v>
      </c>
      <c r="AE295">
        <v>0</v>
      </c>
      <c r="AF295">
        <v>0</v>
      </c>
      <c r="AG295">
        <v>0</v>
      </c>
      <c r="AH295">
        <v>0</v>
      </c>
    </row>
    <row r="296" spans="1:34">
      <c r="A296" t="str">
        <f t="shared" si="16"/>
        <v>01-2022</v>
      </c>
      <c r="B296" s="93">
        <v>44562</v>
      </c>
      <c r="C296" s="90">
        <v>50300</v>
      </c>
      <c r="D296" s="90">
        <v>48250</v>
      </c>
      <c r="E296" s="90">
        <v>51000</v>
      </c>
      <c r="F296" s="90">
        <v>47500</v>
      </c>
      <c r="G296" s="90">
        <v>50600</v>
      </c>
      <c r="H296" s="91" t="s">
        <v>25</v>
      </c>
      <c r="I296" s="90">
        <v>50000</v>
      </c>
      <c r="J296" s="90">
        <v>49400</v>
      </c>
      <c r="K296" s="90">
        <v>49800</v>
      </c>
      <c r="L296" s="91" t="s">
        <v>25</v>
      </c>
      <c r="M296" s="90">
        <v>50400</v>
      </c>
      <c r="N296" s="90">
        <v>50600</v>
      </c>
      <c r="O296" s="90">
        <v>47800</v>
      </c>
      <c r="P296" s="91" t="s">
        <v>25</v>
      </c>
      <c r="Q296" s="90">
        <v>46300</v>
      </c>
      <c r="R296" s="90">
        <v>46400</v>
      </c>
      <c r="S296" s="90">
        <v>46300</v>
      </c>
      <c r="T296" s="90">
        <v>50500</v>
      </c>
      <c r="U296" s="90">
        <v>49300</v>
      </c>
      <c r="V296" s="90">
        <v>48800</v>
      </c>
      <c r="W296" s="90">
        <v>50000</v>
      </c>
      <c r="X296" s="90">
        <v>52300</v>
      </c>
      <c r="Y296" t="str">
        <f t="shared" si="17"/>
        <v>01-2022</v>
      </c>
      <c r="Z296">
        <f>_xlfn.XLOOKUP(Y296,AN:AN,AP:AP,"")</f>
        <v>0</v>
      </c>
      <c r="AA296">
        <f>_xlfn.XLOOKUP(Y296,AN:AN,AQ:AQ,"")</f>
        <v>0</v>
      </c>
      <c r="AB296">
        <f>_xlfn.XLOOKUP(Y296,AN:AN,AR:AR,"")</f>
        <v>0</v>
      </c>
      <c r="AC296">
        <f>_xlfn.XLOOKUP(Y296,AN:AN,AS:AS,"")</f>
        <v>0</v>
      </c>
      <c r="AE296">
        <v>0</v>
      </c>
      <c r="AF296">
        <v>0</v>
      </c>
      <c r="AG296">
        <v>0</v>
      </c>
      <c r="AH296">
        <v>0</v>
      </c>
    </row>
    <row r="297" spans="1:34">
      <c r="A297" t="str">
        <f t="shared" si="16"/>
        <v>01-2022</v>
      </c>
      <c r="B297" s="93">
        <v>44563</v>
      </c>
      <c r="C297" s="90" t="s">
        <v>24</v>
      </c>
      <c r="D297" s="90" t="s">
        <v>24</v>
      </c>
      <c r="E297" s="90" t="s">
        <v>24</v>
      </c>
      <c r="F297" s="90" t="s">
        <v>24</v>
      </c>
      <c r="G297" s="90" t="s">
        <v>24</v>
      </c>
      <c r="H297" s="90" t="s">
        <v>24</v>
      </c>
      <c r="I297" s="90" t="s">
        <v>24</v>
      </c>
      <c r="J297" s="90" t="s">
        <v>24</v>
      </c>
      <c r="K297" s="90" t="s">
        <v>24</v>
      </c>
      <c r="L297" s="90" t="s">
        <v>24</v>
      </c>
      <c r="M297" s="90" t="s">
        <v>24</v>
      </c>
      <c r="N297" s="90" t="s">
        <v>24</v>
      </c>
      <c r="O297" s="90" t="s">
        <v>24</v>
      </c>
      <c r="P297" s="90" t="s">
        <v>24</v>
      </c>
      <c r="Q297" s="90" t="s">
        <v>24</v>
      </c>
      <c r="R297" s="90" t="s">
        <v>24</v>
      </c>
      <c r="S297" s="90" t="s">
        <v>24</v>
      </c>
      <c r="T297" s="90" t="s">
        <v>24</v>
      </c>
      <c r="U297" s="90" t="s">
        <v>24</v>
      </c>
      <c r="V297" s="90" t="s">
        <v>24</v>
      </c>
      <c r="W297" s="90" t="s">
        <v>24</v>
      </c>
      <c r="X297" s="90" t="s">
        <v>24</v>
      </c>
      <c r="Y297" t="str">
        <f t="shared" si="17"/>
        <v>01-2022</v>
      </c>
      <c r="Z297">
        <f>_xlfn.XLOOKUP(Y297,AN:AN,AP:AP,"")</f>
        <v>0</v>
      </c>
      <c r="AA297">
        <f>_xlfn.XLOOKUP(Y297,AN:AN,AQ:AQ,"")</f>
        <v>0</v>
      </c>
      <c r="AB297">
        <f>_xlfn.XLOOKUP(Y297,AN:AN,AR:AR,"")</f>
        <v>0</v>
      </c>
      <c r="AC297">
        <f>_xlfn.XLOOKUP(Y297,AN:AN,AS:AS,"")</f>
        <v>0</v>
      </c>
      <c r="AE297">
        <v>0</v>
      </c>
      <c r="AF297">
        <v>0</v>
      </c>
      <c r="AG297">
        <v>0</v>
      </c>
      <c r="AH297">
        <v>0</v>
      </c>
    </row>
    <row r="298" spans="1:34">
      <c r="A298" t="str">
        <f t="shared" si="16"/>
        <v>01-2022</v>
      </c>
      <c r="B298" s="93">
        <v>44564</v>
      </c>
      <c r="C298" s="90">
        <v>50800</v>
      </c>
      <c r="D298" s="90">
        <v>48500</v>
      </c>
      <c r="E298" s="90">
        <v>51200</v>
      </c>
      <c r="F298" s="90">
        <v>48000</v>
      </c>
      <c r="G298" s="90">
        <v>50700</v>
      </c>
      <c r="H298" s="91" t="s">
        <v>25</v>
      </c>
      <c r="I298" s="90">
        <v>50000</v>
      </c>
      <c r="J298" s="90">
        <v>49400</v>
      </c>
      <c r="K298" s="90">
        <v>50200</v>
      </c>
      <c r="L298" s="91" t="s">
        <v>25</v>
      </c>
      <c r="M298" s="90">
        <v>50600</v>
      </c>
      <c r="N298" s="90">
        <v>50600</v>
      </c>
      <c r="O298" s="90">
        <v>48000</v>
      </c>
      <c r="P298" s="91" t="s">
        <v>25</v>
      </c>
      <c r="Q298" s="90">
        <v>46500</v>
      </c>
      <c r="R298" s="90">
        <v>46600</v>
      </c>
      <c r="S298" s="90">
        <v>46500</v>
      </c>
      <c r="T298" s="90">
        <v>50800</v>
      </c>
      <c r="U298" s="90">
        <v>49500</v>
      </c>
      <c r="V298" s="90">
        <v>49100</v>
      </c>
      <c r="W298" s="90">
        <v>50200</v>
      </c>
      <c r="X298" s="90">
        <v>52500</v>
      </c>
      <c r="Y298" t="str">
        <f t="shared" si="17"/>
        <v>01-2022</v>
      </c>
      <c r="Z298">
        <f>_xlfn.XLOOKUP(Y298,AN:AN,AP:AP,"")</f>
        <v>0</v>
      </c>
      <c r="AA298">
        <f>_xlfn.XLOOKUP(Y298,AN:AN,AQ:AQ,"")</f>
        <v>0</v>
      </c>
      <c r="AB298">
        <f>_xlfn.XLOOKUP(Y298,AN:AN,AR:AR,"")</f>
        <v>0</v>
      </c>
      <c r="AC298">
        <f>_xlfn.XLOOKUP(Y298,AN:AN,AS:AS,"")</f>
        <v>0</v>
      </c>
      <c r="AE298">
        <v>0</v>
      </c>
      <c r="AF298">
        <v>0</v>
      </c>
      <c r="AG298">
        <v>0</v>
      </c>
      <c r="AH298">
        <v>0</v>
      </c>
    </row>
    <row r="299" spans="1:34">
      <c r="A299" t="str">
        <f t="shared" si="16"/>
        <v>01-2022</v>
      </c>
      <c r="B299" s="93">
        <v>44565</v>
      </c>
      <c r="C299" s="90">
        <v>50800</v>
      </c>
      <c r="D299" s="90">
        <v>48500</v>
      </c>
      <c r="E299" s="90">
        <v>51000</v>
      </c>
      <c r="F299" s="90">
        <v>47700</v>
      </c>
      <c r="G299" s="90">
        <v>50800</v>
      </c>
      <c r="H299" s="91" t="s">
        <v>25</v>
      </c>
      <c r="I299" s="90">
        <v>50000</v>
      </c>
      <c r="J299" s="90">
        <v>49300</v>
      </c>
      <c r="K299" s="90">
        <v>50500</v>
      </c>
      <c r="L299" s="91" t="s">
        <v>25</v>
      </c>
      <c r="M299" s="90">
        <v>50500</v>
      </c>
      <c r="N299" s="90">
        <v>50800</v>
      </c>
      <c r="O299" s="90">
        <v>48000</v>
      </c>
      <c r="P299" s="91" t="s">
        <v>25</v>
      </c>
      <c r="Q299" s="90">
        <v>46500</v>
      </c>
      <c r="R299" s="90">
        <v>46600</v>
      </c>
      <c r="S299" s="90">
        <v>46500</v>
      </c>
      <c r="T299" s="90">
        <v>50500</v>
      </c>
      <c r="U299" s="90">
        <v>49500</v>
      </c>
      <c r="V299" s="90">
        <v>49100</v>
      </c>
      <c r="W299" s="90">
        <v>50200</v>
      </c>
      <c r="X299" s="90">
        <v>52500</v>
      </c>
      <c r="Y299" t="str">
        <f t="shared" si="17"/>
        <v>01-2022</v>
      </c>
      <c r="Z299">
        <f>_xlfn.XLOOKUP(Y299,AN:AN,AP:AP,"")</f>
        <v>0</v>
      </c>
      <c r="AA299">
        <f>_xlfn.XLOOKUP(Y299,AN:AN,AQ:AQ,"")</f>
        <v>0</v>
      </c>
      <c r="AB299">
        <f>_xlfn.XLOOKUP(Y299,AN:AN,AR:AR,"")</f>
        <v>0</v>
      </c>
      <c r="AC299">
        <f>_xlfn.XLOOKUP(Y299,AN:AN,AS:AS,"")</f>
        <v>0</v>
      </c>
      <c r="AE299">
        <v>0</v>
      </c>
      <c r="AF299">
        <v>0</v>
      </c>
      <c r="AG299">
        <v>0</v>
      </c>
      <c r="AH299">
        <v>0</v>
      </c>
    </row>
    <row r="300" spans="1:34">
      <c r="A300" t="str">
        <f t="shared" si="16"/>
        <v>01-2022</v>
      </c>
      <c r="B300" s="93">
        <v>44566</v>
      </c>
      <c r="C300" s="90">
        <v>50300</v>
      </c>
      <c r="D300" s="90">
        <v>48500</v>
      </c>
      <c r="E300" s="90">
        <v>50200</v>
      </c>
      <c r="F300" s="90">
        <v>47000</v>
      </c>
      <c r="G300" s="90">
        <v>50800</v>
      </c>
      <c r="H300" s="91" t="s">
        <v>25</v>
      </c>
      <c r="I300" s="90">
        <v>49500</v>
      </c>
      <c r="J300" s="90">
        <v>49200</v>
      </c>
      <c r="K300" s="90">
        <v>50500</v>
      </c>
      <c r="L300" s="91" t="s">
        <v>25</v>
      </c>
      <c r="M300" s="90">
        <v>50300</v>
      </c>
      <c r="N300" s="90">
        <v>50800</v>
      </c>
      <c r="O300" s="90">
        <v>47500</v>
      </c>
      <c r="P300" s="91" t="s">
        <v>25</v>
      </c>
      <c r="Q300" s="90">
        <v>45600</v>
      </c>
      <c r="R300" s="90">
        <v>45800</v>
      </c>
      <c r="S300" s="90">
        <v>46200</v>
      </c>
      <c r="T300" s="90">
        <v>50000</v>
      </c>
      <c r="U300" s="90">
        <v>49500</v>
      </c>
      <c r="V300" s="90">
        <v>49100</v>
      </c>
      <c r="W300" s="90">
        <v>50200</v>
      </c>
      <c r="X300" s="90">
        <v>52500</v>
      </c>
      <c r="Y300" t="str">
        <f t="shared" si="17"/>
        <v>01-2022</v>
      </c>
      <c r="Z300">
        <f>_xlfn.XLOOKUP(Y300,AN:AN,AP:AP,"")</f>
        <v>0</v>
      </c>
      <c r="AA300">
        <f>_xlfn.XLOOKUP(Y300,AN:AN,AQ:AQ,"")</f>
        <v>0</v>
      </c>
      <c r="AB300">
        <f>_xlfn.XLOOKUP(Y300,AN:AN,AR:AR,"")</f>
        <v>0</v>
      </c>
      <c r="AC300">
        <f>_xlfn.XLOOKUP(Y300,AN:AN,AS:AS,"")</f>
        <v>0</v>
      </c>
      <c r="AE300">
        <v>0</v>
      </c>
      <c r="AF300">
        <v>0</v>
      </c>
      <c r="AG300">
        <v>0</v>
      </c>
      <c r="AH300">
        <v>0</v>
      </c>
    </row>
    <row r="301" spans="1:34">
      <c r="A301" t="str">
        <f t="shared" si="16"/>
        <v>01-2022</v>
      </c>
      <c r="B301" s="93">
        <v>44567</v>
      </c>
      <c r="C301" s="90">
        <v>50300</v>
      </c>
      <c r="D301" s="90">
        <v>48500</v>
      </c>
      <c r="E301" s="90">
        <v>49700</v>
      </c>
      <c r="F301" s="90">
        <v>46800</v>
      </c>
      <c r="G301" s="90">
        <v>50800</v>
      </c>
      <c r="H301" s="91" t="s">
        <v>25</v>
      </c>
      <c r="I301" s="90">
        <v>49500</v>
      </c>
      <c r="J301" s="90">
        <v>48700</v>
      </c>
      <c r="K301" s="90">
        <v>50500</v>
      </c>
      <c r="L301" s="91" t="s">
        <v>25</v>
      </c>
      <c r="M301" s="90">
        <v>49900</v>
      </c>
      <c r="N301" s="90">
        <v>50800</v>
      </c>
      <c r="O301" s="90">
        <v>47400</v>
      </c>
      <c r="P301" s="91" t="s">
        <v>25</v>
      </c>
      <c r="Q301" s="90">
        <v>46000</v>
      </c>
      <c r="R301" s="90">
        <v>46000</v>
      </c>
      <c r="S301" s="90">
        <v>46000</v>
      </c>
      <c r="T301" s="90">
        <v>49800</v>
      </c>
      <c r="U301" s="90">
        <v>49000</v>
      </c>
      <c r="V301" s="90">
        <v>48800</v>
      </c>
      <c r="W301" s="90">
        <v>50200</v>
      </c>
      <c r="X301" s="90">
        <v>52500</v>
      </c>
      <c r="Y301" t="str">
        <f t="shared" si="17"/>
        <v>01-2022</v>
      </c>
      <c r="Z301">
        <f>_xlfn.XLOOKUP(Y301,AN:AN,AP:AP,"")</f>
        <v>0</v>
      </c>
      <c r="AA301">
        <f>_xlfn.XLOOKUP(Y301,AN:AN,AQ:AQ,"")</f>
        <v>0</v>
      </c>
      <c r="AB301">
        <f>_xlfn.XLOOKUP(Y301,AN:AN,AR:AR,"")</f>
        <v>0</v>
      </c>
      <c r="AC301">
        <f>_xlfn.XLOOKUP(Y301,AN:AN,AS:AS,"")</f>
        <v>0</v>
      </c>
      <c r="AE301">
        <v>0</v>
      </c>
      <c r="AF301">
        <v>0</v>
      </c>
      <c r="AG301">
        <v>0</v>
      </c>
      <c r="AH301">
        <v>0</v>
      </c>
    </row>
    <row r="302" spans="1:34">
      <c r="A302" t="str">
        <f t="shared" si="16"/>
        <v>01-2022</v>
      </c>
      <c r="B302" s="93">
        <v>44568</v>
      </c>
      <c r="C302" s="90">
        <v>51000</v>
      </c>
      <c r="D302" s="90">
        <v>48700</v>
      </c>
      <c r="E302" s="90">
        <v>50200</v>
      </c>
      <c r="F302" s="90">
        <v>47300</v>
      </c>
      <c r="G302" s="90">
        <v>50800</v>
      </c>
      <c r="H302" s="91" t="s">
        <v>25</v>
      </c>
      <c r="I302" s="90">
        <v>50000</v>
      </c>
      <c r="J302" s="90">
        <v>49100</v>
      </c>
      <c r="K302" s="90">
        <v>50500</v>
      </c>
      <c r="L302" s="91" t="s">
        <v>25</v>
      </c>
      <c r="M302" s="90">
        <v>49900</v>
      </c>
      <c r="N302" s="90">
        <v>50800</v>
      </c>
      <c r="O302" s="90">
        <v>47600</v>
      </c>
      <c r="P302" s="91" t="s">
        <v>25</v>
      </c>
      <c r="Q302" s="90">
        <v>46800</v>
      </c>
      <c r="R302" s="90">
        <v>46800</v>
      </c>
      <c r="S302" s="90">
        <v>46400</v>
      </c>
      <c r="T302" s="90">
        <v>50300</v>
      </c>
      <c r="U302" s="90">
        <v>49600</v>
      </c>
      <c r="V302" s="90">
        <v>48800</v>
      </c>
      <c r="W302" s="90">
        <v>50200</v>
      </c>
      <c r="X302" s="90">
        <v>52500</v>
      </c>
      <c r="Y302" t="str">
        <f t="shared" si="17"/>
        <v>01-2022</v>
      </c>
      <c r="Z302">
        <f>_xlfn.XLOOKUP(Y302,AN:AN,AP:AP,"")</f>
        <v>0</v>
      </c>
      <c r="AA302">
        <f>_xlfn.XLOOKUP(Y302,AN:AN,AQ:AQ,"")</f>
        <v>0</v>
      </c>
      <c r="AB302">
        <f>_xlfn.XLOOKUP(Y302,AN:AN,AR:AR,"")</f>
        <v>0</v>
      </c>
      <c r="AC302">
        <f>_xlfn.XLOOKUP(Y302,AN:AN,AS:AS,"")</f>
        <v>0</v>
      </c>
      <c r="AE302">
        <v>0</v>
      </c>
      <c r="AF302">
        <v>0</v>
      </c>
      <c r="AG302">
        <v>0</v>
      </c>
      <c r="AH302">
        <v>0</v>
      </c>
    </row>
    <row r="303" spans="1:34">
      <c r="A303" t="str">
        <f t="shared" si="16"/>
        <v>01-2022</v>
      </c>
      <c r="B303" s="93">
        <v>44569</v>
      </c>
      <c r="C303" s="90">
        <v>51300</v>
      </c>
      <c r="D303" s="90">
        <v>49000</v>
      </c>
      <c r="E303" s="90">
        <v>50700</v>
      </c>
      <c r="F303" s="90">
        <v>48000</v>
      </c>
      <c r="G303" s="90">
        <v>51100</v>
      </c>
      <c r="H303" s="91" t="s">
        <v>25</v>
      </c>
      <c r="I303" s="90">
        <v>50000</v>
      </c>
      <c r="J303" s="90">
        <v>49500</v>
      </c>
      <c r="K303" s="90">
        <v>50900</v>
      </c>
      <c r="L303" s="91" t="s">
        <v>25</v>
      </c>
      <c r="M303" s="90">
        <v>50200</v>
      </c>
      <c r="N303" s="90">
        <v>51200</v>
      </c>
      <c r="O303" s="90">
        <v>48000</v>
      </c>
      <c r="P303" s="91" t="s">
        <v>25</v>
      </c>
      <c r="Q303" s="90">
        <v>46800</v>
      </c>
      <c r="R303" s="90">
        <v>46900</v>
      </c>
      <c r="S303" s="90">
        <v>46700</v>
      </c>
      <c r="T303" s="90">
        <v>50800</v>
      </c>
      <c r="U303" s="90">
        <v>49600</v>
      </c>
      <c r="V303" s="90">
        <v>49100</v>
      </c>
      <c r="W303" s="90">
        <v>50500</v>
      </c>
      <c r="X303" s="90">
        <v>52900</v>
      </c>
      <c r="Y303" t="str">
        <f t="shared" si="17"/>
        <v>01-2022</v>
      </c>
      <c r="Z303">
        <f>_xlfn.XLOOKUP(Y303,AN:AN,AP:AP,"")</f>
        <v>0</v>
      </c>
      <c r="AA303">
        <f>_xlfn.XLOOKUP(Y303,AN:AN,AQ:AQ,"")</f>
        <v>0</v>
      </c>
      <c r="AB303">
        <f>_xlfn.XLOOKUP(Y303,AN:AN,AR:AR,"")</f>
        <v>0</v>
      </c>
      <c r="AC303">
        <f>_xlfn.XLOOKUP(Y303,AN:AN,AS:AS,"")</f>
        <v>0</v>
      </c>
      <c r="AE303">
        <v>0</v>
      </c>
      <c r="AF303">
        <v>0</v>
      </c>
      <c r="AG303">
        <v>0</v>
      </c>
      <c r="AH303">
        <v>0</v>
      </c>
    </row>
    <row r="304" spans="1:34">
      <c r="A304" t="str">
        <f t="shared" si="16"/>
        <v>01-2022</v>
      </c>
      <c r="B304" s="93">
        <v>44570</v>
      </c>
      <c r="C304" s="90" t="s">
        <v>24</v>
      </c>
      <c r="D304" s="90" t="s">
        <v>24</v>
      </c>
      <c r="E304" s="90" t="s">
        <v>24</v>
      </c>
      <c r="F304" s="90" t="s">
        <v>24</v>
      </c>
      <c r="G304" s="90" t="s">
        <v>24</v>
      </c>
      <c r="H304" s="90" t="s">
        <v>24</v>
      </c>
      <c r="I304" s="90" t="s">
        <v>24</v>
      </c>
      <c r="J304" s="90" t="s">
        <v>24</v>
      </c>
      <c r="K304" s="90" t="s">
        <v>24</v>
      </c>
      <c r="L304" s="90" t="s">
        <v>24</v>
      </c>
      <c r="M304" s="90" t="s">
        <v>24</v>
      </c>
      <c r="N304" s="90" t="s">
        <v>24</v>
      </c>
      <c r="O304" s="90" t="s">
        <v>24</v>
      </c>
      <c r="P304" s="90" t="s">
        <v>24</v>
      </c>
      <c r="Q304" s="90" t="s">
        <v>24</v>
      </c>
      <c r="R304" s="90" t="s">
        <v>24</v>
      </c>
      <c r="S304" s="90" t="s">
        <v>24</v>
      </c>
      <c r="T304" s="90" t="s">
        <v>24</v>
      </c>
      <c r="U304" s="90" t="s">
        <v>24</v>
      </c>
      <c r="V304" s="90" t="s">
        <v>24</v>
      </c>
      <c r="W304" s="90" t="s">
        <v>24</v>
      </c>
      <c r="X304" s="90" t="s">
        <v>24</v>
      </c>
      <c r="Y304" t="str">
        <f t="shared" si="17"/>
        <v>01-2022</v>
      </c>
      <c r="Z304">
        <f>_xlfn.XLOOKUP(Y304,AN:AN,AP:AP,"")</f>
        <v>0</v>
      </c>
      <c r="AA304">
        <f>_xlfn.XLOOKUP(Y304,AN:AN,AQ:AQ,"")</f>
        <v>0</v>
      </c>
      <c r="AB304">
        <f>_xlfn.XLOOKUP(Y304,AN:AN,AR:AR,"")</f>
        <v>0</v>
      </c>
      <c r="AC304">
        <f>_xlfn.XLOOKUP(Y304,AN:AN,AS:AS,"")</f>
        <v>0</v>
      </c>
      <c r="AE304">
        <v>0</v>
      </c>
      <c r="AF304">
        <v>0</v>
      </c>
      <c r="AG304">
        <v>0</v>
      </c>
      <c r="AH304">
        <v>0</v>
      </c>
    </row>
    <row r="305" spans="1:34">
      <c r="A305" t="str">
        <f t="shared" si="16"/>
        <v>01-2022</v>
      </c>
      <c r="B305" s="93">
        <v>44571</v>
      </c>
      <c r="C305" s="90">
        <v>51300</v>
      </c>
      <c r="D305" s="90">
        <v>49000</v>
      </c>
      <c r="E305" s="90">
        <v>50700</v>
      </c>
      <c r="F305" s="90">
        <v>48000</v>
      </c>
      <c r="G305" s="90">
        <v>51300</v>
      </c>
      <c r="H305" s="91" t="s">
        <v>25</v>
      </c>
      <c r="I305" s="90">
        <v>50000</v>
      </c>
      <c r="J305" s="90">
        <v>49500</v>
      </c>
      <c r="K305" s="90">
        <v>50900</v>
      </c>
      <c r="L305" s="91" t="s">
        <v>25</v>
      </c>
      <c r="M305" s="90">
        <v>50300</v>
      </c>
      <c r="N305" s="90">
        <v>51200</v>
      </c>
      <c r="O305" s="90">
        <v>47700</v>
      </c>
      <c r="P305" s="91" t="s">
        <v>25</v>
      </c>
      <c r="Q305" s="90">
        <v>46800</v>
      </c>
      <c r="R305" s="90">
        <v>47100</v>
      </c>
      <c r="S305" s="90">
        <v>46500</v>
      </c>
      <c r="T305" s="90">
        <v>50800</v>
      </c>
      <c r="U305" s="90">
        <v>49800</v>
      </c>
      <c r="V305" s="90">
        <v>49100</v>
      </c>
      <c r="W305" s="90">
        <v>50900</v>
      </c>
      <c r="X305" s="90">
        <v>53200</v>
      </c>
      <c r="Y305" t="str">
        <f t="shared" si="17"/>
        <v>01-2022</v>
      </c>
      <c r="Z305">
        <f>_xlfn.XLOOKUP(Y305,AN:AN,AP:AP,"")</f>
        <v>0</v>
      </c>
      <c r="AA305">
        <f>_xlfn.XLOOKUP(Y305,AN:AN,AQ:AQ,"")</f>
        <v>0</v>
      </c>
      <c r="AB305">
        <f>_xlfn.XLOOKUP(Y305,AN:AN,AR:AR,"")</f>
        <v>0</v>
      </c>
      <c r="AC305">
        <f>_xlfn.XLOOKUP(Y305,AN:AN,AS:AS,"")</f>
        <v>0</v>
      </c>
      <c r="AE305">
        <v>0</v>
      </c>
      <c r="AF305">
        <v>0</v>
      </c>
      <c r="AG305">
        <v>0</v>
      </c>
      <c r="AH305">
        <v>0</v>
      </c>
    </row>
    <row r="306" spans="1:34">
      <c r="A306" t="str">
        <f t="shared" si="16"/>
        <v>01-2022</v>
      </c>
      <c r="B306" s="93">
        <v>44572</v>
      </c>
      <c r="C306" s="90">
        <v>51700</v>
      </c>
      <c r="D306" s="90">
        <v>49000</v>
      </c>
      <c r="E306" s="90">
        <v>50800</v>
      </c>
      <c r="F306" s="90">
        <v>48500</v>
      </c>
      <c r="G306" s="90">
        <v>51400</v>
      </c>
      <c r="H306" s="91" t="s">
        <v>25</v>
      </c>
      <c r="I306" s="90">
        <v>50500</v>
      </c>
      <c r="J306" s="90">
        <v>50200</v>
      </c>
      <c r="K306" s="90">
        <v>51300</v>
      </c>
      <c r="L306" s="91" t="s">
        <v>25</v>
      </c>
      <c r="M306" s="90">
        <v>50700</v>
      </c>
      <c r="N306" s="90">
        <v>51400</v>
      </c>
      <c r="O306" s="90">
        <v>47800</v>
      </c>
      <c r="P306" s="91" t="s">
        <v>25</v>
      </c>
      <c r="Q306" s="90">
        <v>47200</v>
      </c>
      <c r="R306" s="90">
        <v>47600</v>
      </c>
      <c r="S306" s="90">
        <v>47400</v>
      </c>
      <c r="T306" s="90">
        <v>51300</v>
      </c>
      <c r="U306" s="90">
        <v>50500</v>
      </c>
      <c r="V306" s="90">
        <v>49600</v>
      </c>
      <c r="W306" s="90">
        <v>51100</v>
      </c>
      <c r="X306" s="90">
        <v>53500</v>
      </c>
      <c r="Y306" t="str">
        <f t="shared" si="17"/>
        <v>01-2022</v>
      </c>
      <c r="Z306">
        <f>_xlfn.XLOOKUP(Y306,AN:AN,AP:AP,"")</f>
        <v>0</v>
      </c>
      <c r="AA306">
        <f>_xlfn.XLOOKUP(Y306,AN:AN,AQ:AQ,"")</f>
        <v>0</v>
      </c>
      <c r="AB306">
        <f>_xlfn.XLOOKUP(Y306,AN:AN,AR:AR,"")</f>
        <v>0</v>
      </c>
      <c r="AC306">
        <f>_xlfn.XLOOKUP(Y306,AN:AN,AS:AS,"")</f>
        <v>0</v>
      </c>
      <c r="AE306">
        <v>0</v>
      </c>
      <c r="AF306">
        <v>0</v>
      </c>
      <c r="AG306">
        <v>0</v>
      </c>
      <c r="AH306">
        <v>0</v>
      </c>
    </row>
    <row r="307" spans="1:34">
      <c r="A307" t="str">
        <f t="shared" si="16"/>
        <v>01-2022</v>
      </c>
      <c r="B307" s="93">
        <v>44573</v>
      </c>
      <c r="C307" s="90">
        <v>51700</v>
      </c>
      <c r="D307" s="90">
        <v>49200</v>
      </c>
      <c r="E307" s="90">
        <v>50800</v>
      </c>
      <c r="F307" s="90">
        <v>49000</v>
      </c>
      <c r="G307" s="90">
        <v>51800</v>
      </c>
      <c r="H307" s="91" t="s">
        <v>25</v>
      </c>
      <c r="I307" s="90">
        <v>50700</v>
      </c>
      <c r="J307" s="90">
        <v>50200</v>
      </c>
      <c r="K307" s="90">
        <v>51500</v>
      </c>
      <c r="L307" s="91" t="s">
        <v>25</v>
      </c>
      <c r="M307" s="90">
        <v>50700</v>
      </c>
      <c r="N307" s="90">
        <v>51600</v>
      </c>
      <c r="O307" s="90">
        <v>48000</v>
      </c>
      <c r="P307" s="91" t="s">
        <v>25</v>
      </c>
      <c r="Q307" s="90">
        <v>47400</v>
      </c>
      <c r="R307" s="90">
        <v>47700</v>
      </c>
      <c r="S307" s="90">
        <v>48000</v>
      </c>
      <c r="T307" s="90">
        <v>51800</v>
      </c>
      <c r="U307" s="90">
        <v>50700</v>
      </c>
      <c r="V307" s="90">
        <v>49600</v>
      </c>
      <c r="W307" s="90">
        <v>51200</v>
      </c>
      <c r="X307" s="90">
        <v>53600</v>
      </c>
      <c r="Y307" t="str">
        <f t="shared" si="17"/>
        <v>01-2022</v>
      </c>
      <c r="Z307">
        <f>_xlfn.XLOOKUP(Y307,AN:AN,AP:AP,"")</f>
        <v>0</v>
      </c>
      <c r="AA307">
        <f>_xlfn.XLOOKUP(Y307,AN:AN,AQ:AQ,"")</f>
        <v>0</v>
      </c>
      <c r="AB307">
        <f>_xlfn.XLOOKUP(Y307,AN:AN,AR:AR,"")</f>
        <v>0</v>
      </c>
      <c r="AC307">
        <f>_xlfn.XLOOKUP(Y307,AN:AN,AS:AS,"")</f>
        <v>0</v>
      </c>
      <c r="AE307">
        <v>0</v>
      </c>
      <c r="AF307">
        <v>0</v>
      </c>
      <c r="AG307">
        <v>0</v>
      </c>
      <c r="AH307">
        <v>0</v>
      </c>
    </row>
    <row r="308" spans="1:34">
      <c r="A308" t="str">
        <f t="shared" si="16"/>
        <v>01-2022</v>
      </c>
      <c r="B308" s="93">
        <v>44574</v>
      </c>
      <c r="C308" s="90">
        <v>52100</v>
      </c>
      <c r="D308" s="90">
        <v>49200</v>
      </c>
      <c r="E308" s="90">
        <v>51000</v>
      </c>
      <c r="F308" s="90">
        <v>49300</v>
      </c>
      <c r="G308" s="90">
        <v>51900</v>
      </c>
      <c r="H308" s="91" t="s">
        <v>25</v>
      </c>
      <c r="I308" s="90">
        <v>51500</v>
      </c>
      <c r="J308" s="90">
        <v>50300</v>
      </c>
      <c r="K308" s="90">
        <v>51600</v>
      </c>
      <c r="L308" s="91" t="s">
        <v>25</v>
      </c>
      <c r="M308" s="90">
        <v>51100</v>
      </c>
      <c r="N308" s="90">
        <v>51800</v>
      </c>
      <c r="O308" s="90">
        <v>48500</v>
      </c>
      <c r="P308" s="91" t="s">
        <v>25</v>
      </c>
      <c r="Q308" s="90">
        <v>48000</v>
      </c>
      <c r="R308" s="90">
        <v>48300</v>
      </c>
      <c r="S308" s="90">
        <v>48400</v>
      </c>
      <c r="T308" s="90">
        <v>52200</v>
      </c>
      <c r="U308" s="90">
        <v>51000</v>
      </c>
      <c r="V308" s="90">
        <v>50300</v>
      </c>
      <c r="W308" s="90">
        <v>51500</v>
      </c>
      <c r="X308" s="90">
        <v>53900</v>
      </c>
      <c r="Y308" t="str">
        <f t="shared" si="17"/>
        <v>01-2022</v>
      </c>
      <c r="Z308">
        <f>_xlfn.XLOOKUP(Y308,AN:AN,AP:AP,"")</f>
        <v>0</v>
      </c>
      <c r="AA308">
        <f>_xlfn.XLOOKUP(Y308,AN:AN,AQ:AQ,"")</f>
        <v>0</v>
      </c>
      <c r="AB308">
        <f>_xlfn.XLOOKUP(Y308,AN:AN,AR:AR,"")</f>
        <v>0</v>
      </c>
      <c r="AC308">
        <f>_xlfn.XLOOKUP(Y308,AN:AN,AS:AS,"")</f>
        <v>0</v>
      </c>
      <c r="AE308">
        <v>0</v>
      </c>
      <c r="AF308">
        <v>0</v>
      </c>
      <c r="AG308">
        <v>0</v>
      </c>
      <c r="AH308">
        <v>0</v>
      </c>
    </row>
    <row r="309" spans="1:34">
      <c r="A309" t="str">
        <f t="shared" si="16"/>
        <v>01-2022</v>
      </c>
      <c r="B309" s="93">
        <v>44575</v>
      </c>
      <c r="C309" s="91" t="s">
        <v>25</v>
      </c>
      <c r="D309" s="91" t="s">
        <v>25</v>
      </c>
      <c r="E309" s="90">
        <v>51000</v>
      </c>
      <c r="F309" s="90">
        <v>49500</v>
      </c>
      <c r="G309" s="90">
        <v>51900</v>
      </c>
      <c r="H309" s="91" t="s">
        <v>25</v>
      </c>
      <c r="I309" s="90">
        <v>51500</v>
      </c>
      <c r="J309" s="91" t="s">
        <v>25</v>
      </c>
      <c r="K309" s="90">
        <v>51800</v>
      </c>
      <c r="L309" s="91" t="s">
        <v>25</v>
      </c>
      <c r="M309" s="90">
        <v>51100</v>
      </c>
      <c r="N309" s="90">
        <v>52200</v>
      </c>
      <c r="O309" s="90">
        <v>48500</v>
      </c>
      <c r="P309" s="91" t="s">
        <v>25</v>
      </c>
      <c r="Q309" s="90">
        <v>47800</v>
      </c>
      <c r="R309" s="90">
        <v>48300</v>
      </c>
      <c r="S309" s="90">
        <v>48300</v>
      </c>
      <c r="T309" s="90">
        <v>52500</v>
      </c>
      <c r="U309" s="90">
        <v>51200</v>
      </c>
      <c r="V309" s="90">
        <v>50300</v>
      </c>
      <c r="W309" s="90">
        <v>51700</v>
      </c>
      <c r="X309" s="90">
        <v>54100</v>
      </c>
      <c r="Y309" t="str">
        <f t="shared" si="17"/>
        <v>01-2022</v>
      </c>
      <c r="Z309">
        <f>_xlfn.XLOOKUP(Y309,AN:AN,AP:AP,"")</f>
        <v>0</v>
      </c>
      <c r="AA309">
        <f>_xlfn.XLOOKUP(Y309,AN:AN,AQ:AQ,"")</f>
        <v>0</v>
      </c>
      <c r="AB309">
        <f>_xlfn.XLOOKUP(Y309,AN:AN,AR:AR,"")</f>
        <v>0</v>
      </c>
      <c r="AC309">
        <f>_xlfn.XLOOKUP(Y309,AN:AN,AS:AS,"")</f>
        <v>0</v>
      </c>
      <c r="AE309">
        <v>0</v>
      </c>
      <c r="AF309">
        <v>0</v>
      </c>
      <c r="AG309">
        <v>0</v>
      </c>
      <c r="AH309">
        <v>0</v>
      </c>
    </row>
    <row r="310" spans="1:34">
      <c r="A310" t="str">
        <f t="shared" si="16"/>
        <v>01-2022</v>
      </c>
      <c r="B310" s="93">
        <v>44576</v>
      </c>
      <c r="C310" s="90">
        <v>52100</v>
      </c>
      <c r="D310" s="91" t="s">
        <v>25</v>
      </c>
      <c r="E310" s="90">
        <v>51200</v>
      </c>
      <c r="F310" s="90">
        <v>49300</v>
      </c>
      <c r="G310" s="90">
        <v>51900</v>
      </c>
      <c r="H310" s="91" t="s">
        <v>25</v>
      </c>
      <c r="I310" s="90">
        <v>51500</v>
      </c>
      <c r="J310" s="90">
        <v>50300</v>
      </c>
      <c r="K310" s="90">
        <v>51800</v>
      </c>
      <c r="L310" s="91" t="s">
        <v>25</v>
      </c>
      <c r="M310" s="90">
        <v>51100</v>
      </c>
      <c r="N310" s="90">
        <v>52200</v>
      </c>
      <c r="O310" s="90">
        <v>48000</v>
      </c>
      <c r="P310" s="91" t="s">
        <v>25</v>
      </c>
      <c r="Q310" s="90">
        <v>47400</v>
      </c>
      <c r="R310" s="90">
        <v>48200</v>
      </c>
      <c r="S310" s="90">
        <v>48000</v>
      </c>
      <c r="T310" s="90">
        <v>52200</v>
      </c>
      <c r="U310" s="90">
        <v>51200</v>
      </c>
      <c r="V310" s="90">
        <v>50300</v>
      </c>
      <c r="W310" s="90">
        <v>51700</v>
      </c>
      <c r="X310" s="90">
        <v>54100</v>
      </c>
      <c r="Y310" t="str">
        <f t="shared" si="17"/>
        <v>01-2022</v>
      </c>
      <c r="Z310">
        <f>_xlfn.XLOOKUP(Y310,AN:AN,AP:AP,"")</f>
        <v>0</v>
      </c>
      <c r="AA310">
        <f>_xlfn.XLOOKUP(Y310,AN:AN,AQ:AQ,"")</f>
        <v>0</v>
      </c>
      <c r="AB310">
        <f>_xlfn.XLOOKUP(Y310,AN:AN,AR:AR,"")</f>
        <v>0</v>
      </c>
      <c r="AC310">
        <f>_xlfn.XLOOKUP(Y310,AN:AN,AS:AS,"")</f>
        <v>0</v>
      </c>
      <c r="AE310">
        <v>0</v>
      </c>
      <c r="AF310">
        <v>0</v>
      </c>
      <c r="AG310">
        <v>0</v>
      </c>
      <c r="AH310">
        <v>0</v>
      </c>
    </row>
    <row r="311" spans="1:34">
      <c r="A311" t="str">
        <f t="shared" si="16"/>
        <v>01-2022</v>
      </c>
      <c r="B311" s="93">
        <v>44577</v>
      </c>
      <c r="C311" s="90" t="s">
        <v>24</v>
      </c>
      <c r="D311" s="90" t="s">
        <v>24</v>
      </c>
      <c r="E311" s="90" t="s">
        <v>24</v>
      </c>
      <c r="F311" s="90" t="s">
        <v>24</v>
      </c>
      <c r="G311" s="90" t="s">
        <v>24</v>
      </c>
      <c r="H311" s="90" t="s">
        <v>24</v>
      </c>
      <c r="I311" s="90" t="s">
        <v>24</v>
      </c>
      <c r="J311" s="90" t="s">
        <v>24</v>
      </c>
      <c r="K311" s="90" t="s">
        <v>24</v>
      </c>
      <c r="L311" s="90" t="s">
        <v>24</v>
      </c>
      <c r="M311" s="90" t="s">
        <v>24</v>
      </c>
      <c r="N311" s="90" t="s">
        <v>24</v>
      </c>
      <c r="O311" s="90" t="s">
        <v>24</v>
      </c>
      <c r="P311" s="90" t="s">
        <v>24</v>
      </c>
      <c r="Q311" s="90" t="s">
        <v>24</v>
      </c>
      <c r="R311" s="90" t="s">
        <v>24</v>
      </c>
      <c r="S311" s="90" t="s">
        <v>24</v>
      </c>
      <c r="T311" s="90" t="s">
        <v>24</v>
      </c>
      <c r="U311" s="90" t="s">
        <v>24</v>
      </c>
      <c r="V311" s="90" t="s">
        <v>24</v>
      </c>
      <c r="W311" s="90" t="s">
        <v>24</v>
      </c>
      <c r="X311" s="90" t="s">
        <v>24</v>
      </c>
      <c r="Y311" t="str">
        <f t="shared" si="17"/>
        <v>01-2022</v>
      </c>
      <c r="Z311">
        <f>_xlfn.XLOOKUP(Y311,AN:AN,AP:AP,"")</f>
        <v>0</v>
      </c>
      <c r="AA311">
        <f>_xlfn.XLOOKUP(Y311,AN:AN,AQ:AQ,"")</f>
        <v>0</v>
      </c>
      <c r="AB311">
        <f>_xlfn.XLOOKUP(Y311,AN:AN,AR:AR,"")</f>
        <v>0</v>
      </c>
      <c r="AC311">
        <f>_xlfn.XLOOKUP(Y311,AN:AN,AS:AS,"")</f>
        <v>0</v>
      </c>
      <c r="AE311">
        <v>0</v>
      </c>
      <c r="AF311">
        <v>0</v>
      </c>
      <c r="AG311">
        <v>0</v>
      </c>
      <c r="AH311">
        <v>0</v>
      </c>
    </row>
    <row r="312" spans="1:34">
      <c r="A312" t="str">
        <f t="shared" si="16"/>
        <v>01-2022</v>
      </c>
      <c r="B312" s="93">
        <v>44578</v>
      </c>
      <c r="C312" s="90">
        <v>53100</v>
      </c>
      <c r="D312" s="90">
        <v>50000</v>
      </c>
      <c r="E312" s="90">
        <v>51200</v>
      </c>
      <c r="F312" s="90">
        <v>50500</v>
      </c>
      <c r="G312" s="90">
        <v>51900</v>
      </c>
      <c r="H312" s="91" t="s">
        <v>25</v>
      </c>
      <c r="I312" s="90">
        <v>52000</v>
      </c>
      <c r="J312" s="90">
        <v>50700</v>
      </c>
      <c r="K312" s="90">
        <v>52200</v>
      </c>
      <c r="L312" s="91" t="s">
        <v>25</v>
      </c>
      <c r="M312" s="90">
        <v>51400</v>
      </c>
      <c r="N312" s="90">
        <v>52600</v>
      </c>
      <c r="O312" s="90">
        <v>48500</v>
      </c>
      <c r="P312" s="91" t="s">
        <v>25</v>
      </c>
      <c r="Q312" s="90">
        <v>48300</v>
      </c>
      <c r="R312" s="90">
        <v>48600</v>
      </c>
      <c r="S312" s="90">
        <v>48500</v>
      </c>
      <c r="T312" s="90">
        <v>53300</v>
      </c>
      <c r="U312" s="90">
        <v>51600</v>
      </c>
      <c r="V312" s="90">
        <v>50800</v>
      </c>
      <c r="W312" s="90">
        <v>52200</v>
      </c>
      <c r="X312" s="90">
        <v>54600</v>
      </c>
      <c r="Y312" t="str">
        <f t="shared" si="17"/>
        <v>01-2022</v>
      </c>
      <c r="Z312">
        <f>_xlfn.XLOOKUP(Y312,AN:AN,AP:AP,"")</f>
        <v>0</v>
      </c>
      <c r="AA312">
        <f>_xlfn.XLOOKUP(Y312,AN:AN,AQ:AQ,"")</f>
        <v>0</v>
      </c>
      <c r="AB312">
        <f>_xlfn.XLOOKUP(Y312,AN:AN,AR:AR,"")</f>
        <v>0</v>
      </c>
      <c r="AC312">
        <f>_xlfn.XLOOKUP(Y312,AN:AN,AS:AS,"")</f>
        <v>0</v>
      </c>
      <c r="AE312">
        <v>0</v>
      </c>
      <c r="AF312">
        <v>0</v>
      </c>
      <c r="AG312">
        <v>0</v>
      </c>
      <c r="AH312">
        <v>0</v>
      </c>
    </row>
    <row r="313" spans="1:34">
      <c r="A313" t="str">
        <f t="shared" si="16"/>
        <v>01-2022</v>
      </c>
      <c r="B313" s="93">
        <v>44579</v>
      </c>
      <c r="C313" s="90">
        <v>53400</v>
      </c>
      <c r="D313" s="90">
        <v>50500</v>
      </c>
      <c r="E313" s="90">
        <v>51000</v>
      </c>
      <c r="F313" s="90">
        <v>50500</v>
      </c>
      <c r="G313" s="90">
        <v>52700</v>
      </c>
      <c r="H313" s="91" t="s">
        <v>25</v>
      </c>
      <c r="I313" s="90">
        <v>52000</v>
      </c>
      <c r="J313" s="90">
        <v>50600</v>
      </c>
      <c r="K313" s="90">
        <v>52400</v>
      </c>
      <c r="L313" s="91" t="s">
        <v>25</v>
      </c>
      <c r="M313" s="90">
        <v>51400</v>
      </c>
      <c r="N313" s="90">
        <v>52700</v>
      </c>
      <c r="O313" s="90">
        <v>48500</v>
      </c>
      <c r="P313" s="91" t="s">
        <v>25</v>
      </c>
      <c r="Q313" s="90">
        <v>48000</v>
      </c>
      <c r="R313" s="90">
        <v>48500</v>
      </c>
      <c r="S313" s="90">
        <v>48800</v>
      </c>
      <c r="T313" s="90">
        <v>53300</v>
      </c>
      <c r="U313" s="90">
        <v>51800</v>
      </c>
      <c r="V313" s="90">
        <v>50800</v>
      </c>
      <c r="W313" s="90">
        <v>52200</v>
      </c>
      <c r="X313" s="90">
        <v>54600</v>
      </c>
      <c r="Y313" t="str">
        <f t="shared" si="17"/>
        <v>01-2022</v>
      </c>
      <c r="Z313">
        <f>_xlfn.XLOOKUP(Y313,AN:AN,AP:AP,"")</f>
        <v>0</v>
      </c>
      <c r="AA313">
        <f>_xlfn.XLOOKUP(Y313,AN:AN,AQ:AQ,"")</f>
        <v>0</v>
      </c>
      <c r="AB313">
        <f>_xlfn.XLOOKUP(Y313,AN:AN,AR:AR,"")</f>
        <v>0</v>
      </c>
      <c r="AC313">
        <f>_xlfn.XLOOKUP(Y313,AN:AN,AS:AS,"")</f>
        <v>0</v>
      </c>
      <c r="AE313">
        <v>0</v>
      </c>
      <c r="AF313">
        <v>0</v>
      </c>
      <c r="AG313">
        <v>0</v>
      </c>
      <c r="AH313">
        <v>0</v>
      </c>
    </row>
    <row r="314" spans="1:34">
      <c r="A314" t="str">
        <f t="shared" si="16"/>
        <v>01-2022</v>
      </c>
      <c r="B314" s="93">
        <v>44580</v>
      </c>
      <c r="C314" s="90">
        <v>53100</v>
      </c>
      <c r="D314" s="90">
        <v>50500</v>
      </c>
      <c r="E314" s="90">
        <v>51500</v>
      </c>
      <c r="F314" s="90">
        <v>50200</v>
      </c>
      <c r="G314" s="90">
        <v>52700</v>
      </c>
      <c r="H314" s="91" t="s">
        <v>25</v>
      </c>
      <c r="I314" s="90">
        <v>51500</v>
      </c>
      <c r="J314" s="90">
        <v>50600</v>
      </c>
      <c r="K314" s="90">
        <v>52400</v>
      </c>
      <c r="L314" s="91" t="s">
        <v>25</v>
      </c>
      <c r="M314" s="90">
        <v>51600</v>
      </c>
      <c r="N314" s="90">
        <v>52700</v>
      </c>
      <c r="O314" s="90">
        <v>48300</v>
      </c>
      <c r="P314" s="91" t="s">
        <v>25</v>
      </c>
      <c r="Q314" s="90">
        <v>48100</v>
      </c>
      <c r="R314" s="90">
        <v>48200</v>
      </c>
      <c r="S314" s="90">
        <v>48500</v>
      </c>
      <c r="T314" s="90">
        <v>53000</v>
      </c>
      <c r="U314" s="90">
        <v>51800</v>
      </c>
      <c r="V314" s="90">
        <v>50800</v>
      </c>
      <c r="W314" s="90">
        <v>52200</v>
      </c>
      <c r="X314" s="90">
        <v>54600</v>
      </c>
      <c r="Y314" t="str">
        <f t="shared" si="17"/>
        <v>01-2022</v>
      </c>
      <c r="Z314">
        <f>_xlfn.XLOOKUP(Y314,AN:AN,AP:AP,"")</f>
        <v>0</v>
      </c>
      <c r="AA314">
        <f>_xlfn.XLOOKUP(Y314,AN:AN,AQ:AQ,"")</f>
        <v>0</v>
      </c>
      <c r="AB314">
        <f>_xlfn.XLOOKUP(Y314,AN:AN,AR:AR,"")</f>
        <v>0</v>
      </c>
      <c r="AC314">
        <f>_xlfn.XLOOKUP(Y314,AN:AN,AS:AS,"")</f>
        <v>0</v>
      </c>
      <c r="AE314">
        <v>0</v>
      </c>
      <c r="AF314">
        <v>0</v>
      </c>
      <c r="AG314">
        <v>0</v>
      </c>
      <c r="AH314">
        <v>0</v>
      </c>
    </row>
    <row r="315" spans="1:34">
      <c r="A315" t="str">
        <f t="shared" si="16"/>
        <v>01-2022</v>
      </c>
      <c r="B315" s="93">
        <v>44581</v>
      </c>
      <c r="C315" s="90">
        <v>53600</v>
      </c>
      <c r="D315" s="90">
        <v>50700</v>
      </c>
      <c r="E315" s="90">
        <v>51500</v>
      </c>
      <c r="F315" s="90">
        <v>50500</v>
      </c>
      <c r="G315" s="90">
        <v>52900</v>
      </c>
      <c r="H315" s="91" t="s">
        <v>25</v>
      </c>
      <c r="I315" s="90">
        <v>52000</v>
      </c>
      <c r="J315" s="90">
        <v>51200</v>
      </c>
      <c r="K315" s="90">
        <v>52600</v>
      </c>
      <c r="L315" s="91" t="s">
        <v>25</v>
      </c>
      <c r="M315" s="90">
        <v>51900</v>
      </c>
      <c r="N315" s="90">
        <v>52900</v>
      </c>
      <c r="O315" s="90">
        <v>48800</v>
      </c>
      <c r="P315" s="91" t="s">
        <v>25</v>
      </c>
      <c r="Q315" s="90">
        <v>48400</v>
      </c>
      <c r="R315" s="90">
        <v>48800</v>
      </c>
      <c r="S315" s="90">
        <v>49000</v>
      </c>
      <c r="T315" s="90">
        <v>53300</v>
      </c>
      <c r="U315" s="90">
        <v>51800</v>
      </c>
      <c r="V315" s="90">
        <v>50800</v>
      </c>
      <c r="W315" s="90">
        <v>52200</v>
      </c>
      <c r="X315" s="90">
        <v>54600</v>
      </c>
      <c r="Y315" t="str">
        <f t="shared" si="17"/>
        <v>01-2022</v>
      </c>
      <c r="Z315">
        <f>_xlfn.XLOOKUP(Y315,AN:AN,AP:AP,"")</f>
        <v>0</v>
      </c>
      <c r="AA315">
        <f>_xlfn.XLOOKUP(Y315,AN:AN,AQ:AQ,"")</f>
        <v>0</v>
      </c>
      <c r="AB315">
        <f>_xlfn.XLOOKUP(Y315,AN:AN,AR:AR,"")</f>
        <v>0</v>
      </c>
      <c r="AC315">
        <f>_xlfn.XLOOKUP(Y315,AN:AN,AS:AS,"")</f>
        <v>0</v>
      </c>
      <c r="AE315">
        <v>0</v>
      </c>
      <c r="AF315">
        <v>0</v>
      </c>
      <c r="AG315">
        <v>0</v>
      </c>
      <c r="AH315">
        <v>0</v>
      </c>
    </row>
    <row r="316" spans="1:34">
      <c r="A316" t="str">
        <f t="shared" si="16"/>
        <v>01-2022</v>
      </c>
      <c r="B316" s="93">
        <v>44582</v>
      </c>
      <c r="C316" s="90">
        <v>53600</v>
      </c>
      <c r="D316" s="90">
        <v>50700</v>
      </c>
      <c r="E316" s="90">
        <v>51500</v>
      </c>
      <c r="F316" s="90">
        <v>50500</v>
      </c>
      <c r="G316" s="90">
        <v>53000</v>
      </c>
      <c r="H316" s="91" t="s">
        <v>25</v>
      </c>
      <c r="I316" s="90">
        <v>52000</v>
      </c>
      <c r="J316" s="90">
        <v>51200</v>
      </c>
      <c r="K316" s="90">
        <v>52600</v>
      </c>
      <c r="L316" s="91" t="s">
        <v>25</v>
      </c>
      <c r="M316" s="90">
        <v>51900</v>
      </c>
      <c r="N316" s="90">
        <v>53000</v>
      </c>
      <c r="O316" s="90">
        <v>49000</v>
      </c>
      <c r="P316" s="91" t="s">
        <v>25</v>
      </c>
      <c r="Q316" s="90">
        <v>48400</v>
      </c>
      <c r="R316" s="90">
        <v>48800</v>
      </c>
      <c r="S316" s="90">
        <v>48800</v>
      </c>
      <c r="T316" s="90">
        <v>53300</v>
      </c>
      <c r="U316" s="90">
        <v>51600</v>
      </c>
      <c r="V316" s="90">
        <v>51600</v>
      </c>
      <c r="W316" s="90">
        <v>52200</v>
      </c>
      <c r="X316" s="90">
        <v>54600</v>
      </c>
      <c r="Y316" t="str">
        <f t="shared" si="17"/>
        <v>01-2022</v>
      </c>
      <c r="Z316">
        <f>_xlfn.XLOOKUP(Y316,AN:AN,AP:AP,"")</f>
        <v>0</v>
      </c>
      <c r="AA316">
        <f>_xlfn.XLOOKUP(Y316,AN:AN,AQ:AQ,"")</f>
        <v>0</v>
      </c>
      <c r="AB316">
        <f>_xlfn.XLOOKUP(Y316,AN:AN,AR:AR,"")</f>
        <v>0</v>
      </c>
      <c r="AC316">
        <f>_xlfn.XLOOKUP(Y316,AN:AN,AS:AS,"")</f>
        <v>0</v>
      </c>
      <c r="AE316">
        <v>0</v>
      </c>
      <c r="AF316">
        <v>0</v>
      </c>
      <c r="AG316">
        <v>0</v>
      </c>
      <c r="AH316">
        <v>0</v>
      </c>
    </row>
    <row r="317" spans="1:34">
      <c r="A317" t="str">
        <f t="shared" si="16"/>
        <v>01-2022</v>
      </c>
      <c r="B317" s="93">
        <v>44583</v>
      </c>
      <c r="C317" s="90">
        <v>53600</v>
      </c>
      <c r="D317" s="90">
        <v>50500</v>
      </c>
      <c r="E317" s="90">
        <v>51500</v>
      </c>
      <c r="F317" s="90">
        <v>50700</v>
      </c>
      <c r="G317" s="90">
        <v>53000</v>
      </c>
      <c r="H317" s="91" t="s">
        <v>25</v>
      </c>
      <c r="I317" s="90">
        <v>52000</v>
      </c>
      <c r="J317" s="90">
        <v>51100</v>
      </c>
      <c r="K317" s="90">
        <v>52600</v>
      </c>
      <c r="L317" s="91" t="s">
        <v>25</v>
      </c>
      <c r="M317" s="90">
        <v>51900</v>
      </c>
      <c r="N317" s="90">
        <v>53000</v>
      </c>
      <c r="O317" s="90">
        <v>49000</v>
      </c>
      <c r="P317" s="91" t="s">
        <v>25</v>
      </c>
      <c r="Q317" s="90">
        <v>48300</v>
      </c>
      <c r="R317" s="90">
        <v>48600</v>
      </c>
      <c r="S317" s="90">
        <v>48500</v>
      </c>
      <c r="T317" s="90">
        <v>53500</v>
      </c>
      <c r="U317" s="90">
        <v>51600</v>
      </c>
      <c r="V317" s="90">
        <v>51100</v>
      </c>
      <c r="W317" s="90">
        <v>52200</v>
      </c>
      <c r="X317" s="90">
        <v>54600</v>
      </c>
      <c r="Y317" t="str">
        <f t="shared" si="17"/>
        <v>01-2022</v>
      </c>
      <c r="Z317">
        <f>_xlfn.XLOOKUP(Y317,AN:AN,AP:AP,"")</f>
        <v>0</v>
      </c>
      <c r="AA317">
        <f>_xlfn.XLOOKUP(Y317,AN:AN,AQ:AQ,"")</f>
        <v>0</v>
      </c>
      <c r="AB317">
        <f>_xlfn.XLOOKUP(Y317,AN:AN,AR:AR,"")</f>
        <v>0</v>
      </c>
      <c r="AC317">
        <f>_xlfn.XLOOKUP(Y317,AN:AN,AS:AS,"")</f>
        <v>0</v>
      </c>
      <c r="AE317">
        <v>0</v>
      </c>
      <c r="AF317">
        <v>0</v>
      </c>
      <c r="AG317">
        <v>0</v>
      </c>
      <c r="AH317">
        <v>0</v>
      </c>
    </row>
    <row r="318" spans="1:34">
      <c r="A318" t="str">
        <f t="shared" si="16"/>
        <v>01-2022</v>
      </c>
      <c r="B318" s="93">
        <v>44584</v>
      </c>
      <c r="C318" s="90" t="s">
        <v>24</v>
      </c>
      <c r="D318" s="90" t="s">
        <v>24</v>
      </c>
      <c r="E318" s="90" t="s">
        <v>24</v>
      </c>
      <c r="F318" s="90" t="s">
        <v>24</v>
      </c>
      <c r="G318" s="90" t="s">
        <v>24</v>
      </c>
      <c r="H318" s="90" t="s">
        <v>24</v>
      </c>
      <c r="I318" s="90" t="s">
        <v>24</v>
      </c>
      <c r="J318" s="90" t="s">
        <v>24</v>
      </c>
      <c r="K318" s="90" t="s">
        <v>24</v>
      </c>
      <c r="L318" s="90" t="s">
        <v>24</v>
      </c>
      <c r="M318" s="90" t="s">
        <v>24</v>
      </c>
      <c r="N318" s="90" t="s">
        <v>24</v>
      </c>
      <c r="O318" s="90" t="s">
        <v>24</v>
      </c>
      <c r="P318" s="90" t="s">
        <v>24</v>
      </c>
      <c r="Q318" s="90" t="s">
        <v>24</v>
      </c>
      <c r="R318" s="90" t="s">
        <v>24</v>
      </c>
      <c r="S318" s="90" t="s">
        <v>24</v>
      </c>
      <c r="T318" s="90" t="s">
        <v>24</v>
      </c>
      <c r="U318" s="90" t="s">
        <v>24</v>
      </c>
      <c r="V318" s="90" t="s">
        <v>24</v>
      </c>
      <c r="W318" s="90" t="s">
        <v>24</v>
      </c>
      <c r="X318" s="90" t="s">
        <v>24</v>
      </c>
      <c r="Y318" t="str">
        <f t="shared" si="17"/>
        <v>01-2022</v>
      </c>
      <c r="Z318">
        <f>_xlfn.XLOOKUP(Y318,AN:AN,AP:AP,"")</f>
        <v>0</v>
      </c>
      <c r="AA318">
        <f>_xlfn.XLOOKUP(Y318,AN:AN,AQ:AQ,"")</f>
        <v>0</v>
      </c>
      <c r="AB318">
        <f>_xlfn.XLOOKUP(Y318,AN:AN,AR:AR,"")</f>
        <v>0</v>
      </c>
      <c r="AC318">
        <f>_xlfn.XLOOKUP(Y318,AN:AN,AS:AS,"")</f>
        <v>0</v>
      </c>
      <c r="AE318">
        <v>0</v>
      </c>
      <c r="AF318">
        <v>0</v>
      </c>
      <c r="AG318">
        <v>0</v>
      </c>
      <c r="AH318">
        <v>0</v>
      </c>
    </row>
    <row r="319" spans="1:34">
      <c r="A319" t="str">
        <f t="shared" si="16"/>
        <v>01-2022</v>
      </c>
      <c r="B319" s="93">
        <v>44585</v>
      </c>
      <c r="C319" s="90">
        <v>53900</v>
      </c>
      <c r="D319" s="90">
        <v>51000</v>
      </c>
      <c r="E319" s="90">
        <v>51700</v>
      </c>
      <c r="F319" s="90">
        <v>50700</v>
      </c>
      <c r="G319" s="90">
        <v>53100</v>
      </c>
      <c r="H319" s="91" t="s">
        <v>25</v>
      </c>
      <c r="I319" s="90">
        <v>52000</v>
      </c>
      <c r="J319" s="90">
        <v>51400</v>
      </c>
      <c r="K319" s="90">
        <v>52800</v>
      </c>
      <c r="L319" s="91" t="s">
        <v>25</v>
      </c>
      <c r="M319" s="90">
        <v>52000</v>
      </c>
      <c r="N319" s="90">
        <v>53200</v>
      </c>
      <c r="O319" s="90">
        <v>49400</v>
      </c>
      <c r="P319" s="91" t="s">
        <v>25</v>
      </c>
      <c r="Q319" s="90">
        <v>49100</v>
      </c>
      <c r="R319" s="90">
        <v>49500</v>
      </c>
      <c r="S319" s="90">
        <v>49100</v>
      </c>
      <c r="T319" s="90">
        <v>53500</v>
      </c>
      <c r="U319" s="90">
        <v>52400</v>
      </c>
      <c r="V319" s="90">
        <v>51600</v>
      </c>
      <c r="W319" s="90">
        <v>52200</v>
      </c>
      <c r="X319" s="90">
        <v>54600</v>
      </c>
      <c r="Y319" t="str">
        <f t="shared" si="17"/>
        <v>01-2022</v>
      </c>
      <c r="Z319">
        <f>_xlfn.XLOOKUP(Y319,AN:AN,AP:AP,"")</f>
        <v>0</v>
      </c>
      <c r="AA319">
        <f>_xlfn.XLOOKUP(Y319,AN:AN,AQ:AQ,"")</f>
        <v>0</v>
      </c>
      <c r="AB319">
        <f>_xlfn.XLOOKUP(Y319,AN:AN,AR:AR,"")</f>
        <v>0</v>
      </c>
      <c r="AC319">
        <f>_xlfn.XLOOKUP(Y319,AN:AN,AS:AS,"")</f>
        <v>0</v>
      </c>
      <c r="AE319">
        <v>0</v>
      </c>
      <c r="AF319">
        <v>0</v>
      </c>
      <c r="AG319">
        <v>0</v>
      </c>
      <c r="AH319">
        <v>0</v>
      </c>
    </row>
    <row r="320" spans="1:34">
      <c r="A320" t="str">
        <f t="shared" si="16"/>
        <v>01-2022</v>
      </c>
      <c r="B320" s="93">
        <v>44586</v>
      </c>
      <c r="C320" s="90">
        <v>54200</v>
      </c>
      <c r="D320" s="90">
        <v>51000</v>
      </c>
      <c r="E320" s="90">
        <v>52200</v>
      </c>
      <c r="F320" s="90">
        <v>51000</v>
      </c>
      <c r="G320" s="90">
        <v>53400</v>
      </c>
      <c r="H320" s="91" t="s">
        <v>25</v>
      </c>
      <c r="I320" s="90">
        <v>52500</v>
      </c>
      <c r="J320" s="90">
        <v>51900</v>
      </c>
      <c r="K320" s="90">
        <v>53200</v>
      </c>
      <c r="L320" s="91" t="s">
        <v>25</v>
      </c>
      <c r="M320" s="90">
        <v>52300</v>
      </c>
      <c r="N320" s="90">
        <v>53600</v>
      </c>
      <c r="O320" s="90">
        <v>50000</v>
      </c>
      <c r="P320" s="91" t="s">
        <v>25</v>
      </c>
      <c r="Q320" s="90">
        <v>49400</v>
      </c>
      <c r="R320" s="90">
        <v>49800</v>
      </c>
      <c r="S320" s="90">
        <v>49500</v>
      </c>
      <c r="T320" s="90">
        <v>53800</v>
      </c>
      <c r="U320" s="90">
        <v>52600</v>
      </c>
      <c r="V320" s="90">
        <v>52100</v>
      </c>
      <c r="W320" s="90">
        <v>52400</v>
      </c>
      <c r="X320" s="90">
        <v>54600</v>
      </c>
      <c r="Y320" t="str">
        <f t="shared" si="17"/>
        <v>01-2022</v>
      </c>
      <c r="Z320">
        <f>_xlfn.XLOOKUP(Y320,AN:AN,AP:AP,"")</f>
        <v>0</v>
      </c>
      <c r="AA320">
        <f>_xlfn.XLOOKUP(Y320,AN:AN,AQ:AQ,"")</f>
        <v>0</v>
      </c>
      <c r="AB320">
        <f>_xlfn.XLOOKUP(Y320,AN:AN,AR:AR,"")</f>
        <v>0</v>
      </c>
      <c r="AC320">
        <f>_xlfn.XLOOKUP(Y320,AN:AN,AS:AS,"")</f>
        <v>0</v>
      </c>
      <c r="AE320">
        <v>0</v>
      </c>
      <c r="AF320">
        <v>0</v>
      </c>
      <c r="AG320">
        <v>0</v>
      </c>
      <c r="AH320">
        <v>0</v>
      </c>
    </row>
    <row r="321" spans="1:34">
      <c r="A321" t="str">
        <f t="shared" si="16"/>
        <v>01-2022</v>
      </c>
      <c r="B321" s="93">
        <v>44587</v>
      </c>
      <c r="C321" s="90" t="s">
        <v>24</v>
      </c>
      <c r="D321" s="90" t="s">
        <v>24</v>
      </c>
      <c r="E321" s="90" t="s">
        <v>24</v>
      </c>
      <c r="F321" s="90" t="s">
        <v>24</v>
      </c>
      <c r="G321" s="90" t="s">
        <v>24</v>
      </c>
      <c r="H321" s="90" t="s">
        <v>24</v>
      </c>
      <c r="I321" s="90" t="s">
        <v>24</v>
      </c>
      <c r="J321" s="90" t="s">
        <v>24</v>
      </c>
      <c r="K321" s="90" t="s">
        <v>24</v>
      </c>
      <c r="L321" s="90" t="s">
        <v>24</v>
      </c>
      <c r="M321" s="90" t="s">
        <v>24</v>
      </c>
      <c r="N321" s="90" t="s">
        <v>24</v>
      </c>
      <c r="O321" s="90" t="s">
        <v>24</v>
      </c>
      <c r="P321" s="90" t="s">
        <v>24</v>
      </c>
      <c r="Q321" s="90" t="s">
        <v>24</v>
      </c>
      <c r="R321" s="90" t="s">
        <v>24</v>
      </c>
      <c r="S321" s="90" t="s">
        <v>24</v>
      </c>
      <c r="T321" s="90" t="s">
        <v>24</v>
      </c>
      <c r="U321" s="90" t="s">
        <v>24</v>
      </c>
      <c r="V321" s="90" t="s">
        <v>24</v>
      </c>
      <c r="W321" s="90" t="s">
        <v>24</v>
      </c>
      <c r="X321" s="90" t="s">
        <v>24</v>
      </c>
      <c r="Y321" t="str">
        <f t="shared" si="17"/>
        <v>01-2022</v>
      </c>
      <c r="Z321">
        <f>_xlfn.XLOOKUP(Y321,AN:AN,AP:AP,"")</f>
        <v>0</v>
      </c>
      <c r="AA321">
        <f>_xlfn.XLOOKUP(Y321,AN:AN,AQ:AQ,"")</f>
        <v>0</v>
      </c>
      <c r="AB321">
        <f>_xlfn.XLOOKUP(Y321,AN:AN,AR:AR,"")</f>
        <v>0</v>
      </c>
      <c r="AC321">
        <f>_xlfn.XLOOKUP(Y321,AN:AN,AS:AS,"")</f>
        <v>0</v>
      </c>
      <c r="AE321">
        <v>0</v>
      </c>
      <c r="AF321">
        <v>0</v>
      </c>
      <c r="AG321">
        <v>0</v>
      </c>
      <c r="AH321">
        <v>0</v>
      </c>
    </row>
    <row r="322" spans="1:34">
      <c r="A322" t="str">
        <f t="shared" si="16"/>
        <v>01-2022</v>
      </c>
      <c r="B322" s="93">
        <v>44588</v>
      </c>
      <c r="C322" s="90">
        <v>55200</v>
      </c>
      <c r="D322" s="90">
        <v>51700</v>
      </c>
      <c r="E322" s="90">
        <v>52600</v>
      </c>
      <c r="F322" s="90">
        <v>51500</v>
      </c>
      <c r="G322" s="90">
        <v>53700</v>
      </c>
      <c r="H322" s="91" t="s">
        <v>25</v>
      </c>
      <c r="I322" s="90">
        <v>53500</v>
      </c>
      <c r="J322" s="90">
        <v>52700</v>
      </c>
      <c r="K322" s="90">
        <v>53800</v>
      </c>
      <c r="L322" s="91" t="s">
        <v>25</v>
      </c>
      <c r="M322" s="90">
        <v>53300</v>
      </c>
      <c r="N322" s="90">
        <v>54200</v>
      </c>
      <c r="O322" s="90">
        <v>51000</v>
      </c>
      <c r="P322" s="91" t="s">
        <v>25</v>
      </c>
      <c r="Q322" s="90">
        <v>50300</v>
      </c>
      <c r="R322" s="90">
        <v>50800</v>
      </c>
      <c r="S322" s="90">
        <v>50400</v>
      </c>
      <c r="T322" s="90">
        <v>54300</v>
      </c>
      <c r="U322" s="90">
        <v>53600</v>
      </c>
      <c r="V322" s="90">
        <v>52800</v>
      </c>
      <c r="W322" s="90">
        <v>53500</v>
      </c>
      <c r="X322" s="90">
        <v>55600</v>
      </c>
      <c r="Y322" t="str">
        <f t="shared" si="17"/>
        <v>01-2022</v>
      </c>
      <c r="Z322">
        <f>_xlfn.XLOOKUP(Y322,AN:AN,AP:AP,"")</f>
        <v>0</v>
      </c>
      <c r="AA322">
        <f>_xlfn.XLOOKUP(Y322,AN:AN,AQ:AQ,"")</f>
        <v>0</v>
      </c>
      <c r="AB322">
        <f>_xlfn.XLOOKUP(Y322,AN:AN,AR:AR,"")</f>
        <v>0</v>
      </c>
      <c r="AC322">
        <f>_xlfn.XLOOKUP(Y322,AN:AN,AS:AS,"")</f>
        <v>0</v>
      </c>
      <c r="AE322">
        <v>0</v>
      </c>
      <c r="AF322">
        <v>0</v>
      </c>
      <c r="AG322">
        <v>0</v>
      </c>
      <c r="AH322">
        <v>0</v>
      </c>
    </row>
    <row r="323" spans="1:34">
      <c r="A323" t="str">
        <f t="shared" si="16"/>
        <v>01-2022</v>
      </c>
      <c r="B323" s="93">
        <v>44589</v>
      </c>
      <c r="C323" s="90">
        <v>55400</v>
      </c>
      <c r="D323" s="90">
        <v>52300</v>
      </c>
      <c r="E323" s="90">
        <v>52600</v>
      </c>
      <c r="F323" s="90">
        <v>51500</v>
      </c>
      <c r="G323" s="90">
        <v>53700</v>
      </c>
      <c r="H323" s="91" t="s">
        <v>25</v>
      </c>
      <c r="I323" s="90">
        <v>53500</v>
      </c>
      <c r="J323" s="90">
        <v>52700</v>
      </c>
      <c r="K323" s="90">
        <v>53800</v>
      </c>
      <c r="L323" s="91" t="s">
        <v>25</v>
      </c>
      <c r="M323" s="90">
        <v>53300</v>
      </c>
      <c r="N323" s="90">
        <v>54600</v>
      </c>
      <c r="O323" s="90">
        <v>51000</v>
      </c>
      <c r="P323" s="91" t="s">
        <v>25</v>
      </c>
      <c r="Q323" s="90">
        <v>50200</v>
      </c>
      <c r="R323" s="90">
        <v>50800</v>
      </c>
      <c r="S323" s="90">
        <v>50400</v>
      </c>
      <c r="T323" s="90">
        <v>54300</v>
      </c>
      <c r="U323" s="90">
        <v>53600</v>
      </c>
      <c r="V323" s="90">
        <v>52800</v>
      </c>
      <c r="W323" s="90">
        <v>53800</v>
      </c>
      <c r="X323" s="90">
        <v>56100</v>
      </c>
      <c r="Y323" t="str">
        <f t="shared" si="17"/>
        <v>01-2022</v>
      </c>
      <c r="Z323">
        <f>_xlfn.XLOOKUP(Y323,AN:AN,AP:AP,"")</f>
        <v>0</v>
      </c>
      <c r="AA323">
        <f>_xlfn.XLOOKUP(Y323,AN:AN,AQ:AQ,"")</f>
        <v>0</v>
      </c>
      <c r="AB323">
        <f>_xlfn.XLOOKUP(Y323,AN:AN,AR:AR,"")</f>
        <v>0</v>
      </c>
      <c r="AC323">
        <f>_xlfn.XLOOKUP(Y323,AN:AN,AS:AS,"")</f>
        <v>0</v>
      </c>
      <c r="AE323">
        <v>0</v>
      </c>
      <c r="AF323">
        <v>0</v>
      </c>
      <c r="AG323">
        <v>0</v>
      </c>
      <c r="AH323">
        <v>0</v>
      </c>
    </row>
    <row r="324" spans="1:34">
      <c r="A324" t="str">
        <f t="shared" si="16"/>
        <v>01-2022</v>
      </c>
      <c r="B324" s="93">
        <v>44590</v>
      </c>
      <c r="C324" s="90">
        <v>56000</v>
      </c>
      <c r="D324" s="90">
        <v>53300</v>
      </c>
      <c r="E324" s="90">
        <v>53500</v>
      </c>
      <c r="F324" s="90">
        <v>52000</v>
      </c>
      <c r="G324" s="90">
        <v>54300</v>
      </c>
      <c r="H324" s="91" t="s">
        <v>25</v>
      </c>
      <c r="I324" s="90">
        <v>54500</v>
      </c>
      <c r="J324" s="90">
        <v>53400</v>
      </c>
      <c r="K324" s="90">
        <v>55200</v>
      </c>
      <c r="L324" s="91" t="s">
        <v>25</v>
      </c>
      <c r="M324" s="90">
        <v>53900</v>
      </c>
      <c r="N324" s="90">
        <v>55300</v>
      </c>
      <c r="O324" s="90">
        <v>51500</v>
      </c>
      <c r="P324" s="91" t="s">
        <v>25</v>
      </c>
      <c r="Q324" s="90">
        <v>51400</v>
      </c>
      <c r="R324" s="90">
        <v>51900</v>
      </c>
      <c r="S324" s="90">
        <v>51700</v>
      </c>
      <c r="T324" s="90">
        <v>54800</v>
      </c>
      <c r="U324" s="90">
        <v>54800</v>
      </c>
      <c r="V324" s="90">
        <v>53300</v>
      </c>
      <c r="W324" s="90">
        <v>54700</v>
      </c>
      <c r="X324" s="90">
        <v>56800</v>
      </c>
      <c r="Y324" t="str">
        <f t="shared" si="17"/>
        <v>01-2022</v>
      </c>
      <c r="Z324">
        <f>_xlfn.XLOOKUP(Y324,AN:AN,AP:AP,"")</f>
        <v>0</v>
      </c>
      <c r="AA324">
        <f>_xlfn.XLOOKUP(Y324,AN:AN,AQ:AQ,"")</f>
        <v>0</v>
      </c>
      <c r="AB324">
        <f>_xlfn.XLOOKUP(Y324,AN:AN,AR:AR,"")</f>
        <v>0</v>
      </c>
      <c r="AC324">
        <f>_xlfn.XLOOKUP(Y324,AN:AN,AS:AS,"")</f>
        <v>0</v>
      </c>
      <c r="AE324">
        <v>0</v>
      </c>
      <c r="AF324">
        <v>0</v>
      </c>
      <c r="AG324">
        <v>0</v>
      </c>
      <c r="AH324">
        <v>0</v>
      </c>
    </row>
    <row r="325" spans="1:34">
      <c r="A325" t="str">
        <f t="shared" si="16"/>
        <v>01-2022</v>
      </c>
      <c r="B325" s="93">
        <v>44591</v>
      </c>
      <c r="C325" s="90" t="s">
        <v>24</v>
      </c>
      <c r="D325" s="90" t="s">
        <v>24</v>
      </c>
      <c r="E325" s="90" t="s">
        <v>24</v>
      </c>
      <c r="F325" s="90" t="s">
        <v>24</v>
      </c>
      <c r="G325" s="90" t="s">
        <v>24</v>
      </c>
      <c r="H325" s="90" t="s">
        <v>24</v>
      </c>
      <c r="I325" s="90" t="s">
        <v>24</v>
      </c>
      <c r="J325" s="90" t="s">
        <v>24</v>
      </c>
      <c r="K325" s="90" t="s">
        <v>24</v>
      </c>
      <c r="L325" s="90" t="s">
        <v>24</v>
      </c>
      <c r="M325" s="90" t="s">
        <v>24</v>
      </c>
      <c r="N325" s="90" t="s">
        <v>24</v>
      </c>
      <c r="O325" s="90" t="s">
        <v>24</v>
      </c>
      <c r="P325" s="90" t="s">
        <v>24</v>
      </c>
      <c r="Q325" s="90" t="s">
        <v>24</v>
      </c>
      <c r="R325" s="90" t="s">
        <v>24</v>
      </c>
      <c r="S325" s="90" t="s">
        <v>24</v>
      </c>
      <c r="T325" s="90" t="s">
        <v>24</v>
      </c>
      <c r="U325" s="90" t="s">
        <v>24</v>
      </c>
      <c r="V325" s="90" t="s">
        <v>24</v>
      </c>
      <c r="W325" s="90" t="s">
        <v>24</v>
      </c>
      <c r="X325" s="90" t="s">
        <v>24</v>
      </c>
      <c r="Y325" t="str">
        <f t="shared" si="17"/>
        <v>01-2022</v>
      </c>
      <c r="Z325">
        <f>_xlfn.XLOOKUP(Y325,AN:AN,AP:AP,"")</f>
        <v>0</v>
      </c>
      <c r="AA325">
        <f>_xlfn.XLOOKUP(Y325,AN:AN,AQ:AQ,"")</f>
        <v>0</v>
      </c>
      <c r="AB325">
        <f>_xlfn.XLOOKUP(Y325,AN:AN,AR:AR,"")</f>
        <v>0</v>
      </c>
      <c r="AC325">
        <f>_xlfn.XLOOKUP(Y325,AN:AN,AS:AS,"")</f>
        <v>0</v>
      </c>
      <c r="AE325">
        <v>0</v>
      </c>
      <c r="AF325">
        <v>0</v>
      </c>
      <c r="AG325">
        <v>0</v>
      </c>
      <c r="AH325">
        <v>0</v>
      </c>
    </row>
    <row r="326" spans="1:34">
      <c r="A326" t="str">
        <f t="shared" si="16"/>
        <v>01-2022</v>
      </c>
      <c r="B326" s="93">
        <v>44592</v>
      </c>
      <c r="C326" s="90">
        <v>56000</v>
      </c>
      <c r="D326" s="90">
        <v>53500</v>
      </c>
      <c r="E326" s="90">
        <v>54000</v>
      </c>
      <c r="F326" s="90">
        <v>51800</v>
      </c>
      <c r="G326" s="90">
        <v>54300</v>
      </c>
      <c r="H326" s="91" t="s">
        <v>25</v>
      </c>
      <c r="I326" s="90">
        <v>55000</v>
      </c>
      <c r="J326" s="90">
        <v>53200</v>
      </c>
      <c r="K326" s="90">
        <v>55200</v>
      </c>
      <c r="L326" s="91" t="s">
        <v>25</v>
      </c>
      <c r="M326" s="90">
        <v>53800</v>
      </c>
      <c r="N326" s="90">
        <v>55800</v>
      </c>
      <c r="O326" s="90">
        <v>51800</v>
      </c>
      <c r="P326" s="91" t="s">
        <v>25</v>
      </c>
      <c r="Q326" s="90">
        <v>51200</v>
      </c>
      <c r="R326" s="90">
        <v>51800</v>
      </c>
      <c r="S326" s="90">
        <v>51700</v>
      </c>
      <c r="T326" s="90">
        <v>54600</v>
      </c>
      <c r="U326" s="90">
        <v>54800</v>
      </c>
      <c r="V326" s="90">
        <v>53300</v>
      </c>
      <c r="W326" s="90">
        <v>54900</v>
      </c>
      <c r="X326" s="90">
        <v>57100</v>
      </c>
      <c r="Y326" t="str">
        <f t="shared" si="17"/>
        <v>01-2022</v>
      </c>
      <c r="Z326">
        <f>_xlfn.XLOOKUP(Y326,AN:AN,AP:AP,"")</f>
        <v>0</v>
      </c>
      <c r="AA326">
        <f>_xlfn.XLOOKUP(Y326,AN:AN,AQ:AQ,"")</f>
        <v>0</v>
      </c>
      <c r="AB326">
        <f>_xlfn.XLOOKUP(Y326,AN:AN,AR:AR,"")</f>
        <v>0</v>
      </c>
      <c r="AC326">
        <f>_xlfn.XLOOKUP(Y326,AN:AN,AS:AS,"")</f>
        <v>0</v>
      </c>
      <c r="AE326">
        <v>0</v>
      </c>
      <c r="AF326">
        <v>0</v>
      </c>
      <c r="AG326">
        <v>0</v>
      </c>
      <c r="AH326">
        <v>0</v>
      </c>
    </row>
    <row r="327" spans="1:34">
      <c r="A327" t="str">
        <f t="shared" si="16"/>
        <v>02-2022</v>
      </c>
      <c r="B327" s="93">
        <v>44593</v>
      </c>
      <c r="C327" s="90">
        <v>56100</v>
      </c>
      <c r="D327" s="90">
        <v>54000</v>
      </c>
      <c r="E327" s="90">
        <v>54200</v>
      </c>
      <c r="F327" s="90">
        <v>52100</v>
      </c>
      <c r="G327" s="90">
        <v>55100</v>
      </c>
      <c r="H327" s="91" t="s">
        <v>25</v>
      </c>
      <c r="I327" s="90">
        <v>54500</v>
      </c>
      <c r="J327" s="90">
        <v>53200</v>
      </c>
      <c r="K327" s="90">
        <v>55200</v>
      </c>
      <c r="L327" s="91" t="s">
        <v>25</v>
      </c>
      <c r="M327" s="90">
        <v>53600</v>
      </c>
      <c r="N327" s="90">
        <v>55900</v>
      </c>
      <c r="O327" s="90">
        <v>52000</v>
      </c>
      <c r="P327" s="91" t="s">
        <v>25</v>
      </c>
      <c r="Q327" s="90">
        <v>50800</v>
      </c>
      <c r="R327" s="90">
        <v>51200</v>
      </c>
      <c r="S327" s="90">
        <v>51200</v>
      </c>
      <c r="T327" s="90">
        <v>54900</v>
      </c>
      <c r="U327" s="90">
        <v>54300</v>
      </c>
      <c r="V327" s="90">
        <v>53300</v>
      </c>
      <c r="W327" s="90">
        <v>54900</v>
      </c>
      <c r="X327" s="90">
        <v>57100</v>
      </c>
      <c r="Y327" t="str">
        <f t="shared" si="17"/>
        <v>02-2022</v>
      </c>
      <c r="Z327">
        <f>_xlfn.XLOOKUP(Y327,AN:AN,AP:AP,"")</f>
        <v>0</v>
      </c>
      <c r="AA327">
        <f>_xlfn.XLOOKUP(Y327,AN:AN,AQ:AQ,"")</f>
        <v>0</v>
      </c>
      <c r="AB327">
        <f>_xlfn.XLOOKUP(Y327,AN:AN,AR:AR,"")</f>
        <v>0</v>
      </c>
      <c r="AC327">
        <f>_xlfn.XLOOKUP(Y327,AN:AN,AS:AS,"")</f>
        <v>0</v>
      </c>
      <c r="AE327">
        <v>0</v>
      </c>
      <c r="AF327">
        <v>0</v>
      </c>
      <c r="AG327">
        <v>0</v>
      </c>
      <c r="AH327">
        <v>0</v>
      </c>
    </row>
    <row r="328" spans="1:34">
      <c r="A328" t="str">
        <f t="shared" si="16"/>
        <v>02-2022</v>
      </c>
      <c r="B328" s="93">
        <v>44594</v>
      </c>
      <c r="C328" s="90">
        <v>56600</v>
      </c>
      <c r="D328" s="90">
        <v>54000</v>
      </c>
      <c r="E328" s="90">
        <v>54500</v>
      </c>
      <c r="F328" s="90">
        <v>52500</v>
      </c>
      <c r="G328" s="90">
        <v>55100</v>
      </c>
      <c r="H328" s="91" t="s">
        <v>25</v>
      </c>
      <c r="I328" s="90">
        <v>55000</v>
      </c>
      <c r="J328" s="90">
        <v>53300</v>
      </c>
      <c r="K328" s="90">
        <v>55200</v>
      </c>
      <c r="L328" s="91" t="s">
        <v>25</v>
      </c>
      <c r="M328" s="90">
        <v>54100</v>
      </c>
      <c r="N328" s="90">
        <v>55900</v>
      </c>
      <c r="O328" s="90">
        <v>52300</v>
      </c>
      <c r="P328" s="91" t="s">
        <v>25</v>
      </c>
      <c r="Q328" s="90">
        <v>51200</v>
      </c>
      <c r="R328" s="90">
        <v>51500</v>
      </c>
      <c r="S328" s="90">
        <v>51600</v>
      </c>
      <c r="T328" s="90">
        <v>55300</v>
      </c>
      <c r="U328" s="90">
        <v>54500</v>
      </c>
      <c r="V328" s="90">
        <v>53500</v>
      </c>
      <c r="W328" s="90">
        <v>54900</v>
      </c>
      <c r="X328" s="90">
        <v>57100</v>
      </c>
      <c r="Y328" t="str">
        <f t="shared" si="17"/>
        <v>02-2022</v>
      </c>
      <c r="Z328">
        <f>_xlfn.XLOOKUP(Y328,AN:AN,AP:AP,"")</f>
        <v>0</v>
      </c>
      <c r="AA328">
        <f>_xlfn.XLOOKUP(Y328,AN:AN,AQ:AQ,"")</f>
        <v>0</v>
      </c>
      <c r="AB328">
        <f>_xlfn.XLOOKUP(Y328,AN:AN,AR:AR,"")</f>
        <v>0</v>
      </c>
      <c r="AC328">
        <f>_xlfn.XLOOKUP(Y328,AN:AN,AS:AS,"")</f>
        <v>0</v>
      </c>
      <c r="AE328">
        <v>0</v>
      </c>
      <c r="AF328">
        <v>0</v>
      </c>
      <c r="AG328">
        <v>0</v>
      </c>
      <c r="AH328">
        <v>0</v>
      </c>
    </row>
    <row r="329" spans="1:34">
      <c r="A329" t="str">
        <f t="shared" si="16"/>
        <v>02-2022</v>
      </c>
      <c r="B329" s="93">
        <v>44595</v>
      </c>
      <c r="C329" s="90">
        <v>56600</v>
      </c>
      <c r="D329" s="90">
        <v>54000</v>
      </c>
      <c r="E329" s="90">
        <v>54700</v>
      </c>
      <c r="F329" s="90">
        <v>52500</v>
      </c>
      <c r="G329" s="90">
        <v>55000</v>
      </c>
      <c r="H329" s="91" t="s">
        <v>25</v>
      </c>
      <c r="I329" s="90">
        <v>54500</v>
      </c>
      <c r="J329" s="90">
        <v>53300</v>
      </c>
      <c r="K329" s="90">
        <v>55400</v>
      </c>
      <c r="L329" s="91" t="s">
        <v>25</v>
      </c>
      <c r="M329" s="90">
        <v>54000</v>
      </c>
      <c r="N329" s="90">
        <v>56100</v>
      </c>
      <c r="O329" s="90">
        <v>52300</v>
      </c>
      <c r="P329" s="91" t="s">
        <v>25</v>
      </c>
      <c r="Q329" s="90">
        <v>51000</v>
      </c>
      <c r="R329" s="90">
        <v>51300</v>
      </c>
      <c r="S329" s="90">
        <v>51300</v>
      </c>
      <c r="T329" s="90">
        <v>55300</v>
      </c>
      <c r="U329" s="90">
        <v>54500</v>
      </c>
      <c r="V329" s="90">
        <v>53800</v>
      </c>
      <c r="W329" s="90">
        <v>54900</v>
      </c>
      <c r="X329" s="90">
        <v>57100</v>
      </c>
      <c r="Y329" t="str">
        <f t="shared" si="17"/>
        <v>02-2022</v>
      </c>
      <c r="Z329">
        <f>_xlfn.XLOOKUP(Y329,AN:AN,AP:AP,"")</f>
        <v>0</v>
      </c>
      <c r="AA329">
        <f>_xlfn.XLOOKUP(Y329,AN:AN,AQ:AQ,"")</f>
        <v>0</v>
      </c>
      <c r="AB329">
        <f>_xlfn.XLOOKUP(Y329,AN:AN,AR:AR,"")</f>
        <v>0</v>
      </c>
      <c r="AC329">
        <f>_xlfn.XLOOKUP(Y329,AN:AN,AS:AS,"")</f>
        <v>0</v>
      </c>
      <c r="AE329">
        <v>0</v>
      </c>
      <c r="AF329">
        <v>0</v>
      </c>
      <c r="AG329">
        <v>0</v>
      </c>
      <c r="AH329">
        <v>0</v>
      </c>
    </row>
    <row r="330" spans="1:34">
      <c r="A330" t="str">
        <f t="shared" si="16"/>
        <v>02-2022</v>
      </c>
      <c r="B330" s="93">
        <v>44596</v>
      </c>
      <c r="C330" s="90">
        <v>56700</v>
      </c>
      <c r="D330" s="90">
        <v>54000</v>
      </c>
      <c r="E330" s="90">
        <v>54700</v>
      </c>
      <c r="F330" s="90">
        <v>52500</v>
      </c>
      <c r="G330" s="90">
        <v>54900</v>
      </c>
      <c r="H330" s="91" t="s">
        <v>25</v>
      </c>
      <c r="I330" s="90">
        <v>54500</v>
      </c>
      <c r="J330" s="90">
        <v>53900</v>
      </c>
      <c r="K330" s="90">
        <v>55400</v>
      </c>
      <c r="L330" s="91" t="s">
        <v>25</v>
      </c>
      <c r="M330" s="90">
        <v>54400</v>
      </c>
      <c r="N330" s="90">
        <v>56400</v>
      </c>
      <c r="O330" s="90">
        <v>52500</v>
      </c>
      <c r="P330" s="91" t="s">
        <v>25</v>
      </c>
      <c r="Q330" s="90">
        <v>51400</v>
      </c>
      <c r="R330" s="90">
        <v>51800</v>
      </c>
      <c r="S330" s="90">
        <v>51700</v>
      </c>
      <c r="T330" s="90">
        <v>55300</v>
      </c>
      <c r="U330" s="90">
        <v>54700</v>
      </c>
      <c r="V330" s="90">
        <v>53800</v>
      </c>
      <c r="W330" s="90">
        <v>54900</v>
      </c>
      <c r="X330" s="90">
        <v>57100</v>
      </c>
      <c r="Y330" t="str">
        <f t="shared" si="17"/>
        <v>02-2022</v>
      </c>
      <c r="Z330">
        <f>_xlfn.XLOOKUP(Y330,AN:AN,AP:AP,"")</f>
        <v>0</v>
      </c>
      <c r="AA330">
        <f>_xlfn.XLOOKUP(Y330,AN:AN,AQ:AQ,"")</f>
        <v>0</v>
      </c>
      <c r="AB330">
        <f>_xlfn.XLOOKUP(Y330,AN:AN,AR:AR,"")</f>
        <v>0</v>
      </c>
      <c r="AC330">
        <f>_xlfn.XLOOKUP(Y330,AN:AN,AS:AS,"")</f>
        <v>0</v>
      </c>
      <c r="AE330">
        <v>0</v>
      </c>
      <c r="AF330">
        <v>0</v>
      </c>
      <c r="AG330">
        <v>0</v>
      </c>
      <c r="AH330">
        <v>0</v>
      </c>
    </row>
    <row r="331" spans="1:34">
      <c r="A331" t="str">
        <f t="shared" si="16"/>
        <v>02-2022</v>
      </c>
      <c r="B331" s="93">
        <v>44597</v>
      </c>
      <c r="C331" s="90">
        <v>57100</v>
      </c>
      <c r="D331" s="90">
        <v>54000</v>
      </c>
      <c r="E331" s="90">
        <v>55200</v>
      </c>
      <c r="F331" s="90">
        <v>52800</v>
      </c>
      <c r="G331" s="90">
        <v>54900</v>
      </c>
      <c r="H331" s="91" t="s">
        <v>25</v>
      </c>
      <c r="I331" s="90">
        <v>54500</v>
      </c>
      <c r="J331" s="90">
        <v>54400</v>
      </c>
      <c r="K331" s="90">
        <v>55400</v>
      </c>
      <c r="L331" s="91" t="s">
        <v>25</v>
      </c>
      <c r="M331" s="90">
        <v>54500</v>
      </c>
      <c r="N331" s="90">
        <v>56500</v>
      </c>
      <c r="O331" s="90">
        <v>52800</v>
      </c>
      <c r="P331" s="91" t="s">
        <v>25</v>
      </c>
      <c r="Q331" s="90">
        <v>51200</v>
      </c>
      <c r="R331" s="90">
        <v>51800</v>
      </c>
      <c r="S331" s="90">
        <v>51700</v>
      </c>
      <c r="T331" s="90">
        <v>55600</v>
      </c>
      <c r="U331" s="90">
        <v>54700</v>
      </c>
      <c r="V331" s="90">
        <v>53800</v>
      </c>
      <c r="W331" s="90">
        <v>54900</v>
      </c>
      <c r="X331" s="90">
        <v>57100</v>
      </c>
      <c r="Y331" t="str">
        <f t="shared" si="17"/>
        <v>02-2022</v>
      </c>
      <c r="Z331">
        <f>_xlfn.XLOOKUP(Y331,AN:AN,AP:AP,"")</f>
        <v>0</v>
      </c>
      <c r="AA331">
        <f>_xlfn.XLOOKUP(Y331,AN:AN,AQ:AQ,"")</f>
        <v>0</v>
      </c>
      <c r="AB331">
        <f>_xlfn.XLOOKUP(Y331,AN:AN,AR:AR,"")</f>
        <v>0</v>
      </c>
      <c r="AC331">
        <f>_xlfn.XLOOKUP(Y331,AN:AN,AS:AS,"")</f>
        <v>0</v>
      </c>
      <c r="AE331">
        <v>0</v>
      </c>
      <c r="AF331">
        <v>0</v>
      </c>
      <c r="AG331">
        <v>0</v>
      </c>
      <c r="AH331">
        <v>0</v>
      </c>
    </row>
    <row r="332" spans="1:34">
      <c r="A332" t="str">
        <f t="shared" si="16"/>
        <v>02-2022</v>
      </c>
      <c r="B332" s="93">
        <v>44598</v>
      </c>
      <c r="C332" s="90" t="s">
        <v>24</v>
      </c>
      <c r="D332" s="90" t="s">
        <v>24</v>
      </c>
      <c r="E332" s="90" t="s">
        <v>24</v>
      </c>
      <c r="F332" s="90" t="s">
        <v>24</v>
      </c>
      <c r="G332" s="90" t="s">
        <v>24</v>
      </c>
      <c r="H332" s="90" t="s">
        <v>24</v>
      </c>
      <c r="I332" s="90" t="s">
        <v>24</v>
      </c>
      <c r="J332" s="90" t="s">
        <v>24</v>
      </c>
      <c r="K332" s="90" t="s">
        <v>24</v>
      </c>
      <c r="L332" s="90" t="s">
        <v>24</v>
      </c>
      <c r="M332" s="90" t="s">
        <v>24</v>
      </c>
      <c r="N332" s="90" t="s">
        <v>24</v>
      </c>
      <c r="O332" s="90" t="s">
        <v>24</v>
      </c>
      <c r="P332" s="90" t="s">
        <v>24</v>
      </c>
      <c r="Q332" s="90" t="s">
        <v>24</v>
      </c>
      <c r="R332" s="90" t="s">
        <v>24</v>
      </c>
      <c r="S332" s="90" t="s">
        <v>24</v>
      </c>
      <c r="T332" s="90" t="s">
        <v>24</v>
      </c>
      <c r="U332" s="90" t="s">
        <v>24</v>
      </c>
      <c r="V332" s="90" t="s">
        <v>24</v>
      </c>
      <c r="W332" s="90" t="s">
        <v>24</v>
      </c>
      <c r="X332" s="90" t="s">
        <v>24</v>
      </c>
      <c r="Y332" t="str">
        <f t="shared" si="17"/>
        <v>02-2022</v>
      </c>
      <c r="Z332">
        <f>_xlfn.XLOOKUP(Y332,AN:AN,AP:AP,"")</f>
        <v>0</v>
      </c>
      <c r="AA332">
        <f>_xlfn.XLOOKUP(Y332,AN:AN,AQ:AQ,"")</f>
        <v>0</v>
      </c>
      <c r="AB332">
        <f>_xlfn.XLOOKUP(Y332,AN:AN,AR:AR,"")</f>
        <v>0</v>
      </c>
      <c r="AC332">
        <f>_xlfn.XLOOKUP(Y332,AN:AN,AS:AS,"")</f>
        <v>0</v>
      </c>
      <c r="AE332">
        <v>0</v>
      </c>
      <c r="AF332">
        <v>0</v>
      </c>
      <c r="AG332">
        <v>0</v>
      </c>
      <c r="AH332">
        <v>0</v>
      </c>
    </row>
    <row r="333" spans="1:34">
      <c r="A333" t="str">
        <f t="shared" si="16"/>
        <v>02-2022</v>
      </c>
      <c r="B333" s="93">
        <v>44599</v>
      </c>
      <c r="C333" s="90">
        <v>56700</v>
      </c>
      <c r="D333" s="90">
        <v>54200</v>
      </c>
      <c r="E333" s="90">
        <v>55200</v>
      </c>
      <c r="F333" s="90">
        <v>52800</v>
      </c>
      <c r="G333" s="90">
        <v>54800</v>
      </c>
      <c r="H333" s="91" t="s">
        <v>25</v>
      </c>
      <c r="I333" s="90">
        <v>54500</v>
      </c>
      <c r="J333" s="90">
        <v>54400</v>
      </c>
      <c r="K333" s="90">
        <v>55400</v>
      </c>
      <c r="L333" s="91" t="s">
        <v>25</v>
      </c>
      <c r="M333" s="90">
        <v>54900</v>
      </c>
      <c r="N333" s="90">
        <v>56500</v>
      </c>
      <c r="O333" s="90">
        <v>52600</v>
      </c>
      <c r="P333" s="91" t="s">
        <v>25</v>
      </c>
      <c r="Q333" s="90">
        <v>51200</v>
      </c>
      <c r="R333" s="90">
        <v>51700</v>
      </c>
      <c r="S333" s="90">
        <v>51400</v>
      </c>
      <c r="T333" s="90">
        <v>55600</v>
      </c>
      <c r="U333" s="90">
        <v>54700</v>
      </c>
      <c r="V333" s="90">
        <v>53600</v>
      </c>
      <c r="W333" s="90">
        <v>54900</v>
      </c>
      <c r="X333" s="90">
        <v>57100</v>
      </c>
      <c r="Y333" t="str">
        <f t="shared" si="17"/>
        <v>02-2022</v>
      </c>
      <c r="Z333">
        <f>_xlfn.XLOOKUP(Y333,AN:AN,AP:AP,"")</f>
        <v>0</v>
      </c>
      <c r="AA333">
        <f>_xlfn.XLOOKUP(Y333,AN:AN,AQ:AQ,"")</f>
        <v>0</v>
      </c>
      <c r="AB333">
        <f>_xlfn.XLOOKUP(Y333,AN:AN,AR:AR,"")</f>
        <v>0</v>
      </c>
      <c r="AC333">
        <f>_xlfn.XLOOKUP(Y333,AN:AN,AS:AS,"")</f>
        <v>0</v>
      </c>
      <c r="AE333">
        <v>0</v>
      </c>
      <c r="AF333">
        <v>0</v>
      </c>
      <c r="AG333">
        <v>0</v>
      </c>
      <c r="AH333">
        <v>0</v>
      </c>
    </row>
    <row r="334" spans="1:34">
      <c r="A334" t="str">
        <f t="shared" si="16"/>
        <v>02-2022</v>
      </c>
      <c r="B334" s="93">
        <v>44600</v>
      </c>
      <c r="C334" s="90">
        <v>56500</v>
      </c>
      <c r="D334" s="90">
        <v>54000</v>
      </c>
      <c r="E334" s="90">
        <v>55500</v>
      </c>
      <c r="F334" s="90">
        <v>52500</v>
      </c>
      <c r="G334" s="90">
        <v>54600</v>
      </c>
      <c r="H334" s="91" t="s">
        <v>25</v>
      </c>
      <c r="I334" s="90">
        <v>54500</v>
      </c>
      <c r="J334" s="90">
        <v>54500</v>
      </c>
      <c r="K334" s="90">
        <v>55400</v>
      </c>
      <c r="L334" s="91" t="s">
        <v>25</v>
      </c>
      <c r="M334" s="90">
        <v>55000</v>
      </c>
      <c r="N334" s="90">
        <v>56500</v>
      </c>
      <c r="O334" s="90">
        <v>52400</v>
      </c>
      <c r="P334" s="91" t="s">
        <v>25</v>
      </c>
      <c r="Q334" s="90">
        <v>51400</v>
      </c>
      <c r="R334" s="90">
        <v>52000</v>
      </c>
      <c r="S334" s="90">
        <v>51400</v>
      </c>
      <c r="T334" s="90">
        <v>55300</v>
      </c>
      <c r="U334" s="90">
        <v>54800</v>
      </c>
      <c r="V334" s="90">
        <v>53600</v>
      </c>
      <c r="W334" s="90">
        <v>54800</v>
      </c>
      <c r="X334" s="90">
        <v>56900</v>
      </c>
      <c r="Y334" t="str">
        <f t="shared" si="17"/>
        <v>02-2022</v>
      </c>
      <c r="Z334">
        <f>_xlfn.XLOOKUP(Y334,AN:AN,AP:AP,"")</f>
        <v>0</v>
      </c>
      <c r="AA334">
        <f>_xlfn.XLOOKUP(Y334,AN:AN,AQ:AQ,"")</f>
        <v>0</v>
      </c>
      <c r="AB334">
        <f>_xlfn.XLOOKUP(Y334,AN:AN,AR:AR,"")</f>
        <v>0</v>
      </c>
      <c r="AC334">
        <f>_xlfn.XLOOKUP(Y334,AN:AN,AS:AS,"")</f>
        <v>0</v>
      </c>
      <c r="AE334">
        <v>0</v>
      </c>
      <c r="AF334">
        <v>0</v>
      </c>
      <c r="AG334">
        <v>0</v>
      </c>
      <c r="AH334">
        <v>0</v>
      </c>
    </row>
    <row r="335" spans="1:34">
      <c r="A335" t="str">
        <f t="shared" si="16"/>
        <v>02-2022</v>
      </c>
      <c r="B335" s="93">
        <v>44601</v>
      </c>
      <c r="C335" s="90">
        <v>56500</v>
      </c>
      <c r="D335" s="90">
        <v>54000</v>
      </c>
      <c r="E335" s="90">
        <v>55200</v>
      </c>
      <c r="F335" s="90">
        <v>52200</v>
      </c>
      <c r="G335" s="90">
        <v>54400</v>
      </c>
      <c r="H335" s="91" t="s">
        <v>25</v>
      </c>
      <c r="I335" s="90">
        <v>54500</v>
      </c>
      <c r="J335" s="90">
        <v>54200</v>
      </c>
      <c r="K335" s="90">
        <v>55400</v>
      </c>
      <c r="L335" s="91" t="s">
        <v>25</v>
      </c>
      <c r="M335" s="90">
        <v>54500</v>
      </c>
      <c r="N335" s="90">
        <v>56500</v>
      </c>
      <c r="O335" s="90">
        <v>52600</v>
      </c>
      <c r="P335" s="91" t="s">
        <v>25</v>
      </c>
      <c r="Q335" s="90">
        <v>50800</v>
      </c>
      <c r="R335" s="90">
        <v>51900</v>
      </c>
      <c r="S335" s="90">
        <v>51200</v>
      </c>
      <c r="T335" s="90">
        <v>55100</v>
      </c>
      <c r="U335" s="90">
        <v>54800</v>
      </c>
      <c r="V335" s="90">
        <v>53500</v>
      </c>
      <c r="W335" s="90">
        <v>54600</v>
      </c>
      <c r="X335" s="90">
        <v>56900</v>
      </c>
      <c r="Y335" t="str">
        <f t="shared" si="17"/>
        <v>02-2022</v>
      </c>
      <c r="Z335">
        <f>_xlfn.XLOOKUP(Y335,AN:AN,AP:AP,"")</f>
        <v>0</v>
      </c>
      <c r="AA335">
        <f>_xlfn.XLOOKUP(Y335,AN:AN,AQ:AQ,"")</f>
        <v>0</v>
      </c>
      <c r="AB335">
        <f>_xlfn.XLOOKUP(Y335,AN:AN,AR:AR,"")</f>
        <v>0</v>
      </c>
      <c r="AC335">
        <f>_xlfn.XLOOKUP(Y335,AN:AN,AS:AS,"")</f>
        <v>0</v>
      </c>
      <c r="AE335">
        <v>0</v>
      </c>
      <c r="AF335">
        <v>0</v>
      </c>
      <c r="AG335">
        <v>0</v>
      </c>
      <c r="AH335">
        <v>0</v>
      </c>
    </row>
    <row r="336" spans="1:34">
      <c r="A336" t="str">
        <f t="shared" si="16"/>
        <v>02-2022</v>
      </c>
      <c r="B336" s="93">
        <v>44602</v>
      </c>
      <c r="C336" s="90">
        <v>56000</v>
      </c>
      <c r="D336" s="90">
        <v>54000</v>
      </c>
      <c r="E336" s="90">
        <v>55000</v>
      </c>
      <c r="F336" s="90">
        <v>51800</v>
      </c>
      <c r="G336" s="90">
        <v>54400</v>
      </c>
      <c r="H336" s="91" t="s">
        <v>25</v>
      </c>
      <c r="I336" s="90">
        <v>54000</v>
      </c>
      <c r="J336" s="90">
        <v>53900</v>
      </c>
      <c r="K336" s="90">
        <v>55300</v>
      </c>
      <c r="L336" s="91" t="s">
        <v>25</v>
      </c>
      <c r="M336" s="90">
        <v>54300</v>
      </c>
      <c r="N336" s="90">
        <v>56500</v>
      </c>
      <c r="O336" s="90">
        <v>52200</v>
      </c>
      <c r="P336" s="91" t="s">
        <v>25</v>
      </c>
      <c r="Q336" s="90">
        <v>51000</v>
      </c>
      <c r="R336" s="90">
        <v>51600</v>
      </c>
      <c r="S336" s="90">
        <v>51100</v>
      </c>
      <c r="T336" s="90">
        <v>54700</v>
      </c>
      <c r="U336" s="90">
        <v>54400</v>
      </c>
      <c r="V336" s="90">
        <v>53800</v>
      </c>
      <c r="W336" s="90">
        <v>54600</v>
      </c>
      <c r="X336" s="90">
        <v>56900</v>
      </c>
      <c r="Y336" t="str">
        <f t="shared" si="17"/>
        <v>02-2022</v>
      </c>
      <c r="Z336">
        <f>_xlfn.XLOOKUP(Y336,AN:AN,AP:AP,"")</f>
        <v>0</v>
      </c>
      <c r="AA336">
        <f>_xlfn.XLOOKUP(Y336,AN:AN,AQ:AQ,"")</f>
        <v>0</v>
      </c>
      <c r="AB336">
        <f>_xlfn.XLOOKUP(Y336,AN:AN,AR:AR,"")</f>
        <v>0</v>
      </c>
      <c r="AC336">
        <f>_xlfn.XLOOKUP(Y336,AN:AN,AS:AS,"")</f>
        <v>0</v>
      </c>
      <c r="AE336">
        <v>0</v>
      </c>
      <c r="AF336">
        <v>0</v>
      </c>
      <c r="AG336">
        <v>0</v>
      </c>
      <c r="AH336">
        <v>0</v>
      </c>
    </row>
    <row r="337" spans="1:34">
      <c r="A337" t="str">
        <f t="shared" si="16"/>
        <v>02-2022</v>
      </c>
      <c r="B337" s="93">
        <v>44603</v>
      </c>
      <c r="C337" s="90">
        <v>55600</v>
      </c>
      <c r="D337" s="90">
        <v>53800</v>
      </c>
      <c r="E337" s="90">
        <v>54500</v>
      </c>
      <c r="F337" s="90">
        <v>51500</v>
      </c>
      <c r="G337" s="90">
        <v>54200</v>
      </c>
      <c r="H337" s="91" t="s">
        <v>25</v>
      </c>
      <c r="I337" s="90">
        <v>54000</v>
      </c>
      <c r="J337" s="90">
        <v>53500</v>
      </c>
      <c r="K337" s="90">
        <v>55200</v>
      </c>
      <c r="L337" s="91" t="s">
        <v>25</v>
      </c>
      <c r="M337" s="90">
        <v>53900</v>
      </c>
      <c r="N337" s="90">
        <v>56400</v>
      </c>
      <c r="O337" s="90">
        <v>51700</v>
      </c>
      <c r="P337" s="91" t="s">
        <v>25</v>
      </c>
      <c r="Q337" s="90">
        <v>50600</v>
      </c>
      <c r="R337" s="90">
        <v>51300</v>
      </c>
      <c r="S337" s="90">
        <v>51000</v>
      </c>
      <c r="T337" s="90">
        <v>54400</v>
      </c>
      <c r="U337" s="90">
        <v>53800</v>
      </c>
      <c r="V337" s="90">
        <v>53800</v>
      </c>
      <c r="W337" s="90">
        <v>54100</v>
      </c>
      <c r="X337" s="90">
        <v>56500</v>
      </c>
      <c r="Y337" t="str">
        <f t="shared" si="17"/>
        <v>02-2022</v>
      </c>
      <c r="Z337">
        <f>_xlfn.XLOOKUP(Y337,AN:AN,AP:AP,"")</f>
        <v>0</v>
      </c>
      <c r="AA337">
        <f>_xlfn.XLOOKUP(Y337,AN:AN,AQ:AQ,"")</f>
        <v>0</v>
      </c>
      <c r="AB337">
        <f>_xlfn.XLOOKUP(Y337,AN:AN,AR:AR,"")</f>
        <v>0</v>
      </c>
      <c r="AC337">
        <f>_xlfn.XLOOKUP(Y337,AN:AN,AS:AS,"")</f>
        <v>0</v>
      </c>
      <c r="AE337">
        <v>0</v>
      </c>
      <c r="AF337">
        <v>0</v>
      </c>
      <c r="AG337">
        <v>0</v>
      </c>
      <c r="AH337">
        <v>0</v>
      </c>
    </row>
    <row r="338" spans="1:34">
      <c r="A338" t="str">
        <f t="shared" si="16"/>
        <v>02-2022</v>
      </c>
      <c r="B338" s="93">
        <v>44604</v>
      </c>
      <c r="C338" s="90">
        <v>55400</v>
      </c>
      <c r="D338" s="90">
        <v>53500</v>
      </c>
      <c r="E338" s="90">
        <v>54200</v>
      </c>
      <c r="F338" s="90">
        <v>51200</v>
      </c>
      <c r="G338" s="90">
        <v>54200</v>
      </c>
      <c r="H338" s="91" t="s">
        <v>25</v>
      </c>
      <c r="I338" s="90">
        <v>53500</v>
      </c>
      <c r="J338" s="90">
        <v>53300</v>
      </c>
      <c r="K338" s="90">
        <v>55200</v>
      </c>
      <c r="L338" s="91" t="s">
        <v>25</v>
      </c>
      <c r="M338" s="90">
        <v>53800</v>
      </c>
      <c r="N338" s="90">
        <v>56100</v>
      </c>
      <c r="O338" s="90">
        <v>51500</v>
      </c>
      <c r="P338" s="91" t="s">
        <v>25</v>
      </c>
      <c r="Q338" s="90">
        <v>50300</v>
      </c>
      <c r="R338" s="90">
        <v>51200</v>
      </c>
      <c r="S338" s="90">
        <v>50800</v>
      </c>
      <c r="T338" s="90">
        <v>54100</v>
      </c>
      <c r="U338" s="90">
        <v>53800</v>
      </c>
      <c r="V338" s="90">
        <v>53800</v>
      </c>
      <c r="W338" s="90">
        <v>53900</v>
      </c>
      <c r="X338" s="90">
        <v>56100</v>
      </c>
      <c r="Y338" t="str">
        <f t="shared" si="17"/>
        <v>02-2022</v>
      </c>
      <c r="Z338">
        <f>_xlfn.XLOOKUP(Y338,AN:AN,AP:AP,"")</f>
        <v>0</v>
      </c>
      <c r="AA338">
        <f>_xlfn.XLOOKUP(Y338,AN:AN,AQ:AQ,"")</f>
        <v>0</v>
      </c>
      <c r="AB338">
        <f>_xlfn.XLOOKUP(Y338,AN:AN,AR:AR,"")</f>
        <v>0</v>
      </c>
      <c r="AC338">
        <f>_xlfn.XLOOKUP(Y338,AN:AN,AS:AS,"")</f>
        <v>0</v>
      </c>
      <c r="AE338">
        <v>0</v>
      </c>
      <c r="AF338">
        <v>0</v>
      </c>
      <c r="AG338">
        <v>0</v>
      </c>
      <c r="AH338">
        <v>0</v>
      </c>
    </row>
    <row r="339" spans="1:34">
      <c r="A339" t="str">
        <f t="shared" si="16"/>
        <v>02-2022</v>
      </c>
      <c r="B339" s="93">
        <v>44605</v>
      </c>
      <c r="C339" s="90" t="s">
        <v>24</v>
      </c>
      <c r="D339" s="90" t="s">
        <v>24</v>
      </c>
      <c r="E339" s="90" t="s">
        <v>24</v>
      </c>
      <c r="F339" s="90" t="s">
        <v>24</v>
      </c>
      <c r="G339" s="90" t="s">
        <v>24</v>
      </c>
      <c r="H339" s="90" t="s">
        <v>24</v>
      </c>
      <c r="I339" s="90" t="s">
        <v>24</v>
      </c>
      <c r="J339" s="90" t="s">
        <v>24</v>
      </c>
      <c r="K339" s="90" t="s">
        <v>24</v>
      </c>
      <c r="L339" s="90" t="s">
        <v>24</v>
      </c>
      <c r="M339" s="90" t="s">
        <v>24</v>
      </c>
      <c r="N339" s="90" t="s">
        <v>24</v>
      </c>
      <c r="O339" s="90" t="s">
        <v>24</v>
      </c>
      <c r="P339" s="90" t="s">
        <v>24</v>
      </c>
      <c r="Q339" s="90" t="s">
        <v>24</v>
      </c>
      <c r="R339" s="90" t="s">
        <v>24</v>
      </c>
      <c r="S339" s="90" t="s">
        <v>24</v>
      </c>
      <c r="T339" s="90" t="s">
        <v>24</v>
      </c>
      <c r="U339" s="90" t="s">
        <v>24</v>
      </c>
      <c r="V339" s="90" t="s">
        <v>24</v>
      </c>
      <c r="W339" s="90" t="s">
        <v>24</v>
      </c>
      <c r="X339" s="90" t="s">
        <v>24</v>
      </c>
      <c r="Y339" t="str">
        <f t="shared" si="17"/>
        <v>02-2022</v>
      </c>
      <c r="Z339">
        <f>_xlfn.XLOOKUP(Y339,AN:AN,AP:AP,"")</f>
        <v>0</v>
      </c>
      <c r="AA339">
        <f>_xlfn.XLOOKUP(Y339,AN:AN,AQ:AQ,"")</f>
        <v>0</v>
      </c>
      <c r="AB339">
        <f>_xlfn.XLOOKUP(Y339,AN:AN,AR:AR,"")</f>
        <v>0</v>
      </c>
      <c r="AC339">
        <f>_xlfn.XLOOKUP(Y339,AN:AN,AS:AS,"")</f>
        <v>0</v>
      </c>
      <c r="AE339">
        <v>0</v>
      </c>
      <c r="AF339">
        <v>0</v>
      </c>
      <c r="AG339">
        <v>0</v>
      </c>
      <c r="AH339">
        <v>0</v>
      </c>
    </row>
    <row r="340" spans="1:34">
      <c r="A340" t="str">
        <f t="shared" si="16"/>
        <v>02-2022</v>
      </c>
      <c r="B340" s="93">
        <v>44606</v>
      </c>
      <c r="C340" s="90">
        <v>55400</v>
      </c>
      <c r="D340" s="90">
        <v>53500</v>
      </c>
      <c r="E340" s="90">
        <v>53800</v>
      </c>
      <c r="F340" s="90">
        <v>51200</v>
      </c>
      <c r="G340" s="90">
        <v>53800</v>
      </c>
      <c r="H340" s="91" t="s">
        <v>25</v>
      </c>
      <c r="I340" s="90">
        <v>54000</v>
      </c>
      <c r="J340" s="90">
        <v>53000</v>
      </c>
      <c r="K340" s="90">
        <v>55200</v>
      </c>
      <c r="L340" s="91" t="s">
        <v>25</v>
      </c>
      <c r="M340" s="90">
        <v>53800</v>
      </c>
      <c r="N340" s="90">
        <v>55900</v>
      </c>
      <c r="O340" s="90">
        <v>51700</v>
      </c>
      <c r="P340" s="91" t="s">
        <v>25</v>
      </c>
      <c r="Q340" s="90">
        <v>50800</v>
      </c>
      <c r="R340" s="90">
        <v>51300</v>
      </c>
      <c r="S340" s="90">
        <v>51000</v>
      </c>
      <c r="T340" s="90">
        <v>54100</v>
      </c>
      <c r="U340" s="90">
        <v>53900</v>
      </c>
      <c r="V340" s="90">
        <v>53800</v>
      </c>
      <c r="W340" s="90">
        <v>53400</v>
      </c>
      <c r="X340" s="90">
        <v>55600</v>
      </c>
      <c r="Y340" t="str">
        <f t="shared" si="17"/>
        <v>02-2022</v>
      </c>
      <c r="Z340">
        <f>_xlfn.XLOOKUP(Y340,AN:AN,AP:AP,"")</f>
        <v>0</v>
      </c>
      <c r="AA340">
        <f>_xlfn.XLOOKUP(Y340,AN:AN,AQ:AQ,"")</f>
        <v>0</v>
      </c>
      <c r="AB340">
        <f>_xlfn.XLOOKUP(Y340,AN:AN,AR:AR,"")</f>
        <v>0</v>
      </c>
      <c r="AC340">
        <f>_xlfn.XLOOKUP(Y340,AN:AN,AS:AS,"")</f>
        <v>0</v>
      </c>
      <c r="AE340">
        <v>0</v>
      </c>
      <c r="AF340">
        <v>0</v>
      </c>
      <c r="AG340">
        <v>0</v>
      </c>
      <c r="AH340">
        <v>0</v>
      </c>
    </row>
    <row r="341" spans="1:34">
      <c r="A341" t="str">
        <f t="shared" si="16"/>
        <v>02-2022</v>
      </c>
      <c r="B341" s="93">
        <v>44607</v>
      </c>
      <c r="C341" s="90">
        <v>55500</v>
      </c>
      <c r="D341" s="90">
        <v>53300</v>
      </c>
      <c r="E341" s="90">
        <v>53600</v>
      </c>
      <c r="F341" s="90">
        <v>51100</v>
      </c>
      <c r="G341" s="90">
        <v>53700</v>
      </c>
      <c r="H341" s="91" t="s">
        <v>25</v>
      </c>
      <c r="I341" s="90">
        <v>54000</v>
      </c>
      <c r="J341" s="90">
        <v>52900</v>
      </c>
      <c r="K341" s="90">
        <v>55200</v>
      </c>
      <c r="L341" s="91" t="s">
        <v>25</v>
      </c>
      <c r="M341" s="90">
        <v>53400</v>
      </c>
      <c r="N341" s="90">
        <v>55900</v>
      </c>
      <c r="O341" s="90">
        <v>51000</v>
      </c>
      <c r="P341" s="91" t="s">
        <v>25</v>
      </c>
      <c r="Q341" s="90">
        <v>50800</v>
      </c>
      <c r="R341" s="90">
        <v>51400</v>
      </c>
      <c r="S341" s="90">
        <v>50800</v>
      </c>
      <c r="T341" s="90">
        <v>54100</v>
      </c>
      <c r="U341" s="90">
        <v>53900</v>
      </c>
      <c r="V341" s="90">
        <v>53300</v>
      </c>
      <c r="W341" s="90">
        <v>53400</v>
      </c>
      <c r="X341" s="90">
        <v>55600</v>
      </c>
      <c r="Y341" t="str">
        <f t="shared" si="17"/>
        <v>02-2022</v>
      </c>
      <c r="Z341">
        <f>_xlfn.XLOOKUP(Y341,AN:AN,AP:AP,"")</f>
        <v>0</v>
      </c>
      <c r="AA341">
        <f>_xlfn.XLOOKUP(Y341,AN:AN,AQ:AQ,"")</f>
        <v>0</v>
      </c>
      <c r="AB341">
        <f>_xlfn.XLOOKUP(Y341,AN:AN,AR:AR,"")</f>
        <v>0</v>
      </c>
      <c r="AC341">
        <f>_xlfn.XLOOKUP(Y341,AN:AN,AS:AS,"")</f>
        <v>0</v>
      </c>
      <c r="AE341">
        <v>0</v>
      </c>
      <c r="AF341">
        <v>0</v>
      </c>
      <c r="AG341">
        <v>0</v>
      </c>
      <c r="AH341">
        <v>0</v>
      </c>
    </row>
    <row r="342" spans="1:34">
      <c r="A342" t="str">
        <f t="shared" ref="A342:A405" si="18">TEXT(B342,"MM-YYYY")</f>
        <v>02-2022</v>
      </c>
      <c r="B342" s="93">
        <v>44608</v>
      </c>
      <c r="C342" s="90">
        <v>55900</v>
      </c>
      <c r="D342" s="90">
        <v>53200</v>
      </c>
      <c r="E342" s="90">
        <v>54000</v>
      </c>
      <c r="F342" s="90">
        <v>51300</v>
      </c>
      <c r="G342" s="90">
        <v>54200</v>
      </c>
      <c r="H342" s="91" t="s">
        <v>25</v>
      </c>
      <c r="I342" s="90">
        <v>55000</v>
      </c>
      <c r="J342" s="90">
        <v>53100</v>
      </c>
      <c r="K342" s="90">
        <v>55500</v>
      </c>
      <c r="L342" s="91" t="s">
        <v>25</v>
      </c>
      <c r="M342" s="90">
        <v>53600</v>
      </c>
      <c r="N342" s="90">
        <v>56100</v>
      </c>
      <c r="O342" s="90">
        <v>51500</v>
      </c>
      <c r="P342" s="91" t="s">
        <v>25</v>
      </c>
      <c r="Q342" s="90">
        <v>51700</v>
      </c>
      <c r="R342" s="90">
        <v>52500</v>
      </c>
      <c r="S342" s="90">
        <v>51700</v>
      </c>
      <c r="T342" s="90">
        <v>54100</v>
      </c>
      <c r="U342" s="90">
        <v>54600</v>
      </c>
      <c r="V342" s="90">
        <v>53300</v>
      </c>
      <c r="W342" s="90">
        <v>53400</v>
      </c>
      <c r="X342" s="90">
        <v>55600</v>
      </c>
      <c r="Y342" t="str">
        <f t="shared" ref="Y342:Y405" si="19">TEXT(B342,"MM-YYYY")</f>
        <v>02-2022</v>
      </c>
      <c r="Z342">
        <f>_xlfn.XLOOKUP(Y342,AN:AN,AP:AP,"")</f>
        <v>0</v>
      </c>
      <c r="AA342">
        <f>_xlfn.XLOOKUP(Y342,AN:AN,AQ:AQ,"")</f>
        <v>0</v>
      </c>
      <c r="AB342">
        <f>_xlfn.XLOOKUP(Y342,AN:AN,AR:AR,"")</f>
        <v>0</v>
      </c>
      <c r="AC342">
        <f>_xlfn.XLOOKUP(Y342,AN:AN,AS:AS,"")</f>
        <v>0</v>
      </c>
      <c r="AE342">
        <v>0</v>
      </c>
      <c r="AF342">
        <v>0</v>
      </c>
      <c r="AG342">
        <v>0</v>
      </c>
      <c r="AH342">
        <v>0</v>
      </c>
    </row>
    <row r="343" spans="1:34">
      <c r="A343" t="str">
        <f t="shared" si="18"/>
        <v>02-2022</v>
      </c>
      <c r="B343" s="93">
        <v>44609</v>
      </c>
      <c r="C343" s="90">
        <v>56200</v>
      </c>
      <c r="D343" s="90">
        <v>54000</v>
      </c>
      <c r="E343" s="90">
        <v>54500</v>
      </c>
      <c r="F343" s="90">
        <v>52000</v>
      </c>
      <c r="G343" s="90">
        <v>55000</v>
      </c>
      <c r="H343" s="91" t="s">
        <v>25</v>
      </c>
      <c r="I343" s="90">
        <v>55000</v>
      </c>
      <c r="J343" s="90">
        <v>53800</v>
      </c>
      <c r="K343" s="90">
        <v>56300</v>
      </c>
      <c r="L343" s="91" t="s">
        <v>25</v>
      </c>
      <c r="M343" s="90">
        <v>54100</v>
      </c>
      <c r="N343" s="90">
        <v>56500</v>
      </c>
      <c r="O343" s="90">
        <v>52400</v>
      </c>
      <c r="P343" s="91" t="s">
        <v>25</v>
      </c>
      <c r="Q343" s="90">
        <v>52000</v>
      </c>
      <c r="R343" s="90">
        <v>52800</v>
      </c>
      <c r="S343" s="90">
        <v>52200</v>
      </c>
      <c r="T343" s="90">
        <v>54800</v>
      </c>
      <c r="U343" s="90">
        <v>55200</v>
      </c>
      <c r="V343" s="90">
        <v>53800</v>
      </c>
      <c r="W343" s="90">
        <v>54600</v>
      </c>
      <c r="X343" s="90">
        <v>56700</v>
      </c>
      <c r="Y343" t="str">
        <f t="shared" si="19"/>
        <v>02-2022</v>
      </c>
      <c r="Z343">
        <f>_xlfn.XLOOKUP(Y343,AN:AN,AP:AP,"")</f>
        <v>0</v>
      </c>
      <c r="AA343">
        <f>_xlfn.XLOOKUP(Y343,AN:AN,AQ:AQ,"")</f>
        <v>0</v>
      </c>
      <c r="AB343">
        <f>_xlfn.XLOOKUP(Y343,AN:AN,AR:AR,"")</f>
        <v>0</v>
      </c>
      <c r="AC343">
        <f>_xlfn.XLOOKUP(Y343,AN:AN,AS:AS,"")</f>
        <v>0</v>
      </c>
      <c r="AE343">
        <v>0</v>
      </c>
      <c r="AF343">
        <v>0</v>
      </c>
      <c r="AG343">
        <v>0</v>
      </c>
      <c r="AH343">
        <v>0</v>
      </c>
    </row>
    <row r="344" spans="1:34">
      <c r="A344" t="str">
        <f t="shared" si="18"/>
        <v>02-2022</v>
      </c>
      <c r="B344" s="93">
        <v>44610</v>
      </c>
      <c r="C344" s="90">
        <v>56200</v>
      </c>
      <c r="D344" s="90">
        <v>54000</v>
      </c>
      <c r="E344" s="90">
        <v>54500</v>
      </c>
      <c r="F344" s="90">
        <v>52500</v>
      </c>
      <c r="G344" s="90">
        <v>55100</v>
      </c>
      <c r="H344" s="91" t="s">
        <v>25</v>
      </c>
      <c r="I344" s="90">
        <v>55000</v>
      </c>
      <c r="J344" s="90">
        <v>53700</v>
      </c>
      <c r="K344" s="90">
        <v>56300</v>
      </c>
      <c r="L344" s="91" t="s">
        <v>25</v>
      </c>
      <c r="M344" s="90">
        <v>54100</v>
      </c>
      <c r="N344" s="90">
        <v>56500</v>
      </c>
      <c r="O344" s="90">
        <v>52000</v>
      </c>
      <c r="P344" s="91" t="s">
        <v>25</v>
      </c>
      <c r="Q344" s="90">
        <v>52000</v>
      </c>
      <c r="R344" s="90">
        <v>52800</v>
      </c>
      <c r="S344" s="90">
        <v>52300</v>
      </c>
      <c r="T344" s="90">
        <v>55300</v>
      </c>
      <c r="U344" s="90">
        <v>55200</v>
      </c>
      <c r="V344" s="90">
        <v>53800</v>
      </c>
      <c r="W344" s="90">
        <v>54600</v>
      </c>
      <c r="X344" s="90">
        <v>56900</v>
      </c>
      <c r="Y344" t="str">
        <f t="shared" si="19"/>
        <v>02-2022</v>
      </c>
      <c r="Z344">
        <f>_xlfn.XLOOKUP(Y344,AN:AN,AP:AP,"")</f>
        <v>0</v>
      </c>
      <c r="AA344">
        <f>_xlfn.XLOOKUP(Y344,AN:AN,AQ:AQ,"")</f>
        <v>0</v>
      </c>
      <c r="AB344">
        <f>_xlfn.XLOOKUP(Y344,AN:AN,AR:AR,"")</f>
        <v>0</v>
      </c>
      <c r="AC344">
        <f>_xlfn.XLOOKUP(Y344,AN:AN,AS:AS,"")</f>
        <v>0</v>
      </c>
      <c r="AE344">
        <v>0</v>
      </c>
      <c r="AF344">
        <v>0</v>
      </c>
      <c r="AG344">
        <v>0</v>
      </c>
      <c r="AH344">
        <v>0</v>
      </c>
    </row>
    <row r="345" spans="1:34">
      <c r="A345" t="str">
        <f t="shared" si="18"/>
        <v>02-2022</v>
      </c>
      <c r="B345" s="93">
        <v>44611</v>
      </c>
      <c r="C345" s="90">
        <v>56500</v>
      </c>
      <c r="D345" s="90">
        <v>54000</v>
      </c>
      <c r="E345" s="90">
        <v>54500</v>
      </c>
      <c r="F345" s="90">
        <v>53200</v>
      </c>
      <c r="G345" s="90">
        <v>55100</v>
      </c>
      <c r="H345" s="91" t="s">
        <v>25</v>
      </c>
      <c r="I345" s="90">
        <v>55500</v>
      </c>
      <c r="J345" s="90">
        <v>54500</v>
      </c>
      <c r="K345" s="90">
        <v>56300</v>
      </c>
      <c r="L345" s="91" t="s">
        <v>25</v>
      </c>
      <c r="M345" s="90">
        <v>54700</v>
      </c>
      <c r="N345" s="90">
        <v>56500</v>
      </c>
      <c r="O345" s="90">
        <v>52400</v>
      </c>
      <c r="P345" s="91" t="s">
        <v>25</v>
      </c>
      <c r="Q345" s="90">
        <v>52500</v>
      </c>
      <c r="R345" s="90">
        <v>53100</v>
      </c>
      <c r="S345" s="90">
        <v>52700</v>
      </c>
      <c r="T345" s="90">
        <v>55500</v>
      </c>
      <c r="U345" s="90">
        <v>55400</v>
      </c>
      <c r="V345" s="90">
        <v>54100</v>
      </c>
      <c r="W345" s="90">
        <v>54700</v>
      </c>
      <c r="X345" s="90">
        <v>56900</v>
      </c>
      <c r="Y345" t="str">
        <f t="shared" si="19"/>
        <v>02-2022</v>
      </c>
      <c r="Z345">
        <f>_xlfn.XLOOKUP(Y345,AN:AN,AP:AP,"")</f>
        <v>0</v>
      </c>
      <c r="AA345">
        <f>_xlfn.XLOOKUP(Y345,AN:AN,AQ:AQ,"")</f>
        <v>0</v>
      </c>
      <c r="AB345">
        <f>_xlfn.XLOOKUP(Y345,AN:AN,AR:AR,"")</f>
        <v>0</v>
      </c>
      <c r="AC345">
        <f>_xlfn.XLOOKUP(Y345,AN:AN,AS:AS,"")</f>
        <v>0</v>
      </c>
      <c r="AE345">
        <v>0</v>
      </c>
      <c r="AF345">
        <v>0</v>
      </c>
      <c r="AG345">
        <v>0</v>
      </c>
      <c r="AH345">
        <v>0</v>
      </c>
    </row>
    <row r="346" spans="1:34">
      <c r="A346" t="str">
        <f t="shared" si="18"/>
        <v>02-2022</v>
      </c>
      <c r="B346" s="93">
        <v>44612</v>
      </c>
      <c r="C346" s="90" t="s">
        <v>24</v>
      </c>
      <c r="D346" s="90" t="s">
        <v>24</v>
      </c>
      <c r="E346" s="90" t="s">
        <v>24</v>
      </c>
      <c r="F346" s="90" t="s">
        <v>24</v>
      </c>
      <c r="G346" s="90" t="s">
        <v>24</v>
      </c>
      <c r="H346" s="90" t="s">
        <v>24</v>
      </c>
      <c r="I346" s="90" t="s">
        <v>24</v>
      </c>
      <c r="J346" s="90" t="s">
        <v>24</v>
      </c>
      <c r="K346" s="90" t="s">
        <v>24</v>
      </c>
      <c r="L346" s="90" t="s">
        <v>24</v>
      </c>
      <c r="M346" s="90" t="s">
        <v>24</v>
      </c>
      <c r="N346" s="90" t="s">
        <v>24</v>
      </c>
      <c r="O346" s="90" t="s">
        <v>24</v>
      </c>
      <c r="P346" s="90" t="s">
        <v>24</v>
      </c>
      <c r="Q346" s="90" t="s">
        <v>24</v>
      </c>
      <c r="R346" s="90" t="s">
        <v>24</v>
      </c>
      <c r="S346" s="90" t="s">
        <v>24</v>
      </c>
      <c r="T346" s="90" t="s">
        <v>24</v>
      </c>
      <c r="U346" s="90" t="s">
        <v>24</v>
      </c>
      <c r="V346" s="90" t="s">
        <v>24</v>
      </c>
      <c r="W346" s="90" t="s">
        <v>24</v>
      </c>
      <c r="X346" s="90" t="s">
        <v>24</v>
      </c>
      <c r="Y346" t="str">
        <f t="shared" si="19"/>
        <v>02-2022</v>
      </c>
      <c r="Z346">
        <f>_xlfn.XLOOKUP(Y346,AN:AN,AP:AP,"")</f>
        <v>0</v>
      </c>
      <c r="AA346">
        <f>_xlfn.XLOOKUP(Y346,AN:AN,AQ:AQ,"")</f>
        <v>0</v>
      </c>
      <c r="AB346">
        <f>_xlfn.XLOOKUP(Y346,AN:AN,AR:AR,"")</f>
        <v>0</v>
      </c>
      <c r="AC346">
        <f>_xlfn.XLOOKUP(Y346,AN:AN,AS:AS,"")</f>
        <v>0</v>
      </c>
      <c r="AE346">
        <v>0</v>
      </c>
      <c r="AF346">
        <v>0</v>
      </c>
      <c r="AG346">
        <v>0</v>
      </c>
      <c r="AH346">
        <v>0</v>
      </c>
    </row>
    <row r="347" spans="1:34">
      <c r="A347" t="str">
        <f t="shared" si="18"/>
        <v>02-2022</v>
      </c>
      <c r="B347" s="93">
        <v>44613</v>
      </c>
      <c r="C347" s="90">
        <v>56800</v>
      </c>
      <c r="D347" s="90">
        <v>54500</v>
      </c>
      <c r="E347" s="90">
        <v>54700</v>
      </c>
      <c r="F347" s="90">
        <v>53500</v>
      </c>
      <c r="G347" s="90">
        <v>55100</v>
      </c>
      <c r="H347" s="91" t="s">
        <v>25</v>
      </c>
      <c r="I347" s="90">
        <v>55500</v>
      </c>
      <c r="J347" s="90">
        <v>54500</v>
      </c>
      <c r="K347" s="90">
        <v>56300</v>
      </c>
      <c r="L347" s="91" t="s">
        <v>25</v>
      </c>
      <c r="M347" s="90">
        <v>55000</v>
      </c>
      <c r="N347" s="90">
        <v>56500</v>
      </c>
      <c r="O347" s="90">
        <v>53000</v>
      </c>
      <c r="P347" s="91" t="s">
        <v>25</v>
      </c>
      <c r="Q347" s="90">
        <v>52300</v>
      </c>
      <c r="R347" s="90">
        <v>53000</v>
      </c>
      <c r="S347" s="90">
        <v>52700</v>
      </c>
      <c r="T347" s="90">
        <v>55800</v>
      </c>
      <c r="U347" s="90">
        <v>55400</v>
      </c>
      <c r="V347" s="90">
        <v>54300</v>
      </c>
      <c r="W347" s="90">
        <v>54800</v>
      </c>
      <c r="X347" s="90">
        <v>56900</v>
      </c>
      <c r="Y347" t="str">
        <f t="shared" si="19"/>
        <v>02-2022</v>
      </c>
      <c r="Z347">
        <f>_xlfn.XLOOKUP(Y347,AN:AN,AP:AP,"")</f>
        <v>0</v>
      </c>
      <c r="AA347">
        <f>_xlfn.XLOOKUP(Y347,AN:AN,AQ:AQ,"")</f>
        <v>0</v>
      </c>
      <c r="AB347">
        <f>_xlfn.XLOOKUP(Y347,AN:AN,AR:AR,"")</f>
        <v>0</v>
      </c>
      <c r="AC347">
        <f>_xlfn.XLOOKUP(Y347,AN:AN,AS:AS,"")</f>
        <v>0</v>
      </c>
      <c r="AE347">
        <v>0</v>
      </c>
      <c r="AF347">
        <v>0</v>
      </c>
      <c r="AG347">
        <v>0</v>
      </c>
      <c r="AH347">
        <v>0</v>
      </c>
    </row>
    <row r="348" spans="1:34">
      <c r="A348" t="str">
        <f t="shared" si="18"/>
        <v>02-2022</v>
      </c>
      <c r="B348" s="93">
        <v>44614</v>
      </c>
      <c r="C348" s="90">
        <v>57000</v>
      </c>
      <c r="D348" s="90">
        <v>54800</v>
      </c>
      <c r="E348" s="90">
        <v>55700</v>
      </c>
      <c r="F348" s="90">
        <v>53100</v>
      </c>
      <c r="G348" s="90">
        <v>55100</v>
      </c>
      <c r="H348" s="91" t="s">
        <v>25</v>
      </c>
      <c r="I348" s="90">
        <v>55500</v>
      </c>
      <c r="J348" s="90">
        <v>54900</v>
      </c>
      <c r="K348" s="90">
        <v>56700</v>
      </c>
      <c r="L348" s="91" t="s">
        <v>25</v>
      </c>
      <c r="M348" s="90">
        <v>55200</v>
      </c>
      <c r="N348" s="90">
        <v>56900</v>
      </c>
      <c r="O348" s="90">
        <v>53500</v>
      </c>
      <c r="P348" s="91" t="s">
        <v>25</v>
      </c>
      <c r="Q348" s="90">
        <v>52500</v>
      </c>
      <c r="R348" s="90">
        <v>52900</v>
      </c>
      <c r="S348" s="90">
        <v>53000</v>
      </c>
      <c r="T348" s="90">
        <v>55800</v>
      </c>
      <c r="U348" s="90">
        <v>55400</v>
      </c>
      <c r="V348" s="90">
        <v>54300</v>
      </c>
      <c r="W348" s="90">
        <v>55100</v>
      </c>
      <c r="X348" s="90">
        <v>57200</v>
      </c>
      <c r="Y348" t="str">
        <f t="shared" si="19"/>
        <v>02-2022</v>
      </c>
      <c r="Z348">
        <f>_xlfn.XLOOKUP(Y348,AN:AN,AP:AP,"")</f>
        <v>0</v>
      </c>
      <c r="AA348">
        <f>_xlfn.XLOOKUP(Y348,AN:AN,AQ:AQ,"")</f>
        <v>0</v>
      </c>
      <c r="AB348">
        <f>_xlfn.XLOOKUP(Y348,AN:AN,AR:AR,"")</f>
        <v>0</v>
      </c>
      <c r="AC348">
        <f>_xlfn.XLOOKUP(Y348,AN:AN,AS:AS,"")</f>
        <v>0</v>
      </c>
      <c r="AE348">
        <v>0</v>
      </c>
      <c r="AF348">
        <v>0</v>
      </c>
      <c r="AG348">
        <v>0</v>
      </c>
      <c r="AH348">
        <v>0</v>
      </c>
    </row>
    <row r="349" spans="1:34">
      <c r="A349" t="str">
        <f t="shared" si="18"/>
        <v>02-2022</v>
      </c>
      <c r="B349" s="93">
        <v>44615</v>
      </c>
      <c r="C349" s="90">
        <v>57700</v>
      </c>
      <c r="D349" s="90">
        <v>55000</v>
      </c>
      <c r="E349" s="90">
        <v>56200</v>
      </c>
      <c r="F349" s="90">
        <v>53000</v>
      </c>
      <c r="G349" s="90">
        <v>55500</v>
      </c>
      <c r="H349" s="91" t="s">
        <v>25</v>
      </c>
      <c r="I349" s="90">
        <v>55500</v>
      </c>
      <c r="J349" s="90">
        <v>54900</v>
      </c>
      <c r="K349" s="90">
        <v>57300</v>
      </c>
      <c r="L349" s="91" t="s">
        <v>25</v>
      </c>
      <c r="M349" s="90">
        <v>55300</v>
      </c>
      <c r="N349" s="90">
        <v>57100</v>
      </c>
      <c r="O349" s="90">
        <v>54000</v>
      </c>
      <c r="P349" s="91" t="s">
        <v>25</v>
      </c>
      <c r="Q349" s="90">
        <v>52500</v>
      </c>
      <c r="R349" s="90">
        <v>53000</v>
      </c>
      <c r="S349" s="90">
        <v>53000</v>
      </c>
      <c r="T349" s="90">
        <v>55700</v>
      </c>
      <c r="U349" s="90">
        <v>55500</v>
      </c>
      <c r="V349" s="90">
        <v>54300</v>
      </c>
      <c r="W349" s="90">
        <v>55400</v>
      </c>
      <c r="X349" s="90">
        <v>57400</v>
      </c>
      <c r="Y349" t="str">
        <f t="shared" si="19"/>
        <v>02-2022</v>
      </c>
      <c r="Z349">
        <f>_xlfn.XLOOKUP(Y349,AN:AN,AP:AP,"")</f>
        <v>0</v>
      </c>
      <c r="AA349">
        <f>_xlfn.XLOOKUP(Y349,AN:AN,AQ:AQ,"")</f>
        <v>0</v>
      </c>
      <c r="AB349">
        <f>_xlfn.XLOOKUP(Y349,AN:AN,AR:AR,"")</f>
        <v>0</v>
      </c>
      <c r="AC349">
        <f>_xlfn.XLOOKUP(Y349,AN:AN,AS:AS,"")</f>
        <v>0</v>
      </c>
      <c r="AE349">
        <v>0</v>
      </c>
      <c r="AF349">
        <v>0</v>
      </c>
      <c r="AG349">
        <v>0</v>
      </c>
      <c r="AH349">
        <v>0</v>
      </c>
    </row>
    <row r="350" spans="1:34">
      <c r="A350" t="str">
        <f t="shared" si="18"/>
        <v>02-2022</v>
      </c>
      <c r="B350" s="93">
        <v>44616</v>
      </c>
      <c r="C350" s="90">
        <v>58200</v>
      </c>
      <c r="D350" s="90">
        <v>55500</v>
      </c>
      <c r="E350" s="90">
        <v>56400</v>
      </c>
      <c r="F350" s="90">
        <v>53500</v>
      </c>
      <c r="G350" s="90">
        <v>56300</v>
      </c>
      <c r="H350" s="91" t="s">
        <v>25</v>
      </c>
      <c r="I350" s="90">
        <v>57000</v>
      </c>
      <c r="J350" s="90">
        <v>55300</v>
      </c>
      <c r="K350" s="90">
        <v>58700</v>
      </c>
      <c r="L350" s="91" t="s">
        <v>25</v>
      </c>
      <c r="M350" s="90">
        <v>55500</v>
      </c>
      <c r="N350" s="90">
        <v>57900</v>
      </c>
      <c r="O350" s="90">
        <v>54800</v>
      </c>
      <c r="P350" s="91" t="s">
        <v>25</v>
      </c>
      <c r="Q350" s="90">
        <v>53500</v>
      </c>
      <c r="R350" s="90">
        <v>53800</v>
      </c>
      <c r="S350" s="90">
        <v>53300</v>
      </c>
      <c r="T350" s="90">
        <v>56200</v>
      </c>
      <c r="U350" s="90">
        <v>56100</v>
      </c>
      <c r="V350" s="90">
        <v>54800</v>
      </c>
      <c r="W350" s="90">
        <v>55800</v>
      </c>
      <c r="X350" s="90">
        <v>57900</v>
      </c>
      <c r="Y350" t="str">
        <f t="shared" si="19"/>
        <v>02-2022</v>
      </c>
      <c r="Z350">
        <f>_xlfn.XLOOKUP(Y350,AN:AN,AP:AP,"")</f>
        <v>0</v>
      </c>
      <c r="AA350">
        <f>_xlfn.XLOOKUP(Y350,AN:AN,AQ:AQ,"")</f>
        <v>0</v>
      </c>
      <c r="AB350">
        <f>_xlfn.XLOOKUP(Y350,AN:AN,AR:AR,"")</f>
        <v>0</v>
      </c>
      <c r="AC350">
        <f>_xlfn.XLOOKUP(Y350,AN:AN,AS:AS,"")</f>
        <v>0</v>
      </c>
      <c r="AE350">
        <v>0</v>
      </c>
      <c r="AF350">
        <v>0</v>
      </c>
      <c r="AG350">
        <v>0</v>
      </c>
      <c r="AH350">
        <v>0</v>
      </c>
    </row>
    <row r="351" spans="1:34">
      <c r="A351" t="str">
        <f t="shared" si="18"/>
        <v>02-2022</v>
      </c>
      <c r="B351" s="93">
        <v>44617</v>
      </c>
      <c r="C351" s="90">
        <v>58400</v>
      </c>
      <c r="D351" s="90">
        <v>56000</v>
      </c>
      <c r="E351" s="90">
        <v>56400</v>
      </c>
      <c r="F351" s="90">
        <v>53800</v>
      </c>
      <c r="G351" s="90">
        <v>57800</v>
      </c>
      <c r="H351" s="91" t="s">
        <v>25</v>
      </c>
      <c r="I351" s="90">
        <v>58000</v>
      </c>
      <c r="J351" s="90">
        <v>55800</v>
      </c>
      <c r="K351" s="90">
        <v>59300</v>
      </c>
      <c r="L351" s="91" t="s">
        <v>25</v>
      </c>
      <c r="M351" s="90">
        <v>55700</v>
      </c>
      <c r="N351" s="90">
        <v>58300</v>
      </c>
      <c r="O351" s="90">
        <v>54800</v>
      </c>
      <c r="P351" s="91" t="s">
        <v>25</v>
      </c>
      <c r="Q351" s="90">
        <v>54500</v>
      </c>
      <c r="R351" s="90">
        <v>54700</v>
      </c>
      <c r="S351" s="90">
        <v>54300</v>
      </c>
      <c r="T351" s="90">
        <v>56500</v>
      </c>
      <c r="U351" s="90">
        <v>57100</v>
      </c>
      <c r="V351" s="90">
        <v>55800</v>
      </c>
      <c r="W351" s="90">
        <v>56400</v>
      </c>
      <c r="X351" s="90">
        <v>58900</v>
      </c>
      <c r="Y351" t="str">
        <f t="shared" si="19"/>
        <v>02-2022</v>
      </c>
      <c r="Z351">
        <f>_xlfn.XLOOKUP(Y351,AN:AN,AP:AP,"")</f>
        <v>0</v>
      </c>
      <c r="AA351">
        <f>_xlfn.XLOOKUP(Y351,AN:AN,AQ:AQ,"")</f>
        <v>0</v>
      </c>
      <c r="AB351">
        <f>_xlfn.XLOOKUP(Y351,AN:AN,AR:AR,"")</f>
        <v>0</v>
      </c>
      <c r="AC351">
        <f>_xlfn.XLOOKUP(Y351,AN:AN,AS:AS,"")</f>
        <v>0</v>
      </c>
      <c r="AE351">
        <v>0</v>
      </c>
      <c r="AF351">
        <v>0</v>
      </c>
      <c r="AG351">
        <v>0</v>
      </c>
      <c r="AH351">
        <v>0</v>
      </c>
    </row>
    <row r="352" spans="1:34">
      <c r="A352" t="str">
        <f t="shared" si="18"/>
        <v>02-2022</v>
      </c>
      <c r="B352" s="93">
        <v>44618</v>
      </c>
      <c r="C352" s="90">
        <v>58600</v>
      </c>
      <c r="D352" s="90">
        <v>56800</v>
      </c>
      <c r="E352" s="90">
        <v>56900</v>
      </c>
      <c r="F352" s="90">
        <v>54500</v>
      </c>
      <c r="G352" s="90">
        <v>57800</v>
      </c>
      <c r="H352" s="91" t="s">
        <v>25</v>
      </c>
      <c r="I352" s="90">
        <v>57500</v>
      </c>
      <c r="J352" s="90">
        <v>55800</v>
      </c>
      <c r="K352" s="90">
        <v>59300</v>
      </c>
      <c r="L352" s="91" t="s">
        <v>25</v>
      </c>
      <c r="M352" s="90">
        <v>56100</v>
      </c>
      <c r="N352" s="90">
        <v>58600</v>
      </c>
      <c r="O352" s="90">
        <v>54600</v>
      </c>
      <c r="P352" s="91" t="s">
        <v>25</v>
      </c>
      <c r="Q352" s="90">
        <v>54600</v>
      </c>
      <c r="R352" s="90">
        <v>54700</v>
      </c>
      <c r="S352" s="90">
        <v>54800</v>
      </c>
      <c r="T352" s="90">
        <v>57300</v>
      </c>
      <c r="U352" s="90">
        <v>57100</v>
      </c>
      <c r="V352" s="90">
        <v>55800</v>
      </c>
      <c r="W352" s="90">
        <v>56400</v>
      </c>
      <c r="X352" s="90">
        <v>59100</v>
      </c>
      <c r="Y352" t="str">
        <f t="shared" si="19"/>
        <v>02-2022</v>
      </c>
      <c r="Z352">
        <f>_xlfn.XLOOKUP(Y352,AN:AN,AP:AP,"")</f>
        <v>0</v>
      </c>
      <c r="AA352">
        <f>_xlfn.XLOOKUP(Y352,AN:AN,AQ:AQ,"")</f>
        <v>0</v>
      </c>
      <c r="AB352">
        <f>_xlfn.XLOOKUP(Y352,AN:AN,AR:AR,"")</f>
        <v>0</v>
      </c>
      <c r="AC352">
        <f>_xlfn.XLOOKUP(Y352,AN:AN,AS:AS,"")</f>
        <v>0</v>
      </c>
      <c r="AE352">
        <v>0</v>
      </c>
      <c r="AF352">
        <v>0</v>
      </c>
      <c r="AG352">
        <v>0</v>
      </c>
      <c r="AH352">
        <v>0</v>
      </c>
    </row>
    <row r="353" spans="1:34">
      <c r="A353" t="str">
        <f t="shared" si="18"/>
        <v>02-2022</v>
      </c>
      <c r="B353" s="93">
        <v>44619</v>
      </c>
      <c r="C353" s="90" t="s">
        <v>24</v>
      </c>
      <c r="D353" s="90" t="s">
        <v>24</v>
      </c>
      <c r="E353" s="90" t="s">
        <v>24</v>
      </c>
      <c r="F353" s="90" t="s">
        <v>24</v>
      </c>
      <c r="G353" s="90" t="s">
        <v>24</v>
      </c>
      <c r="H353" s="90" t="s">
        <v>24</v>
      </c>
      <c r="I353" s="90" t="s">
        <v>24</v>
      </c>
      <c r="J353" s="90" t="s">
        <v>24</v>
      </c>
      <c r="K353" s="90" t="s">
        <v>24</v>
      </c>
      <c r="L353" s="90" t="s">
        <v>24</v>
      </c>
      <c r="M353" s="90" t="s">
        <v>24</v>
      </c>
      <c r="N353" s="90" t="s">
        <v>24</v>
      </c>
      <c r="O353" s="90" t="s">
        <v>24</v>
      </c>
      <c r="P353" s="90" t="s">
        <v>24</v>
      </c>
      <c r="Q353" s="90" t="s">
        <v>24</v>
      </c>
      <c r="R353" s="90" t="s">
        <v>24</v>
      </c>
      <c r="S353" s="90" t="s">
        <v>24</v>
      </c>
      <c r="T353" s="90" t="s">
        <v>24</v>
      </c>
      <c r="U353" s="90" t="s">
        <v>24</v>
      </c>
      <c r="V353" s="90" t="s">
        <v>24</v>
      </c>
      <c r="W353" s="90" t="s">
        <v>24</v>
      </c>
      <c r="X353" s="90" t="s">
        <v>24</v>
      </c>
      <c r="Y353" t="str">
        <f t="shared" si="19"/>
        <v>02-2022</v>
      </c>
      <c r="Z353">
        <f>_xlfn.XLOOKUP(Y353,AN:AN,AP:AP,"")</f>
        <v>0</v>
      </c>
      <c r="AA353">
        <f>_xlfn.XLOOKUP(Y353,AN:AN,AQ:AQ,"")</f>
        <v>0</v>
      </c>
      <c r="AB353">
        <f>_xlfn.XLOOKUP(Y353,AN:AN,AR:AR,"")</f>
        <v>0</v>
      </c>
      <c r="AC353">
        <f>_xlfn.XLOOKUP(Y353,AN:AN,AS:AS,"")</f>
        <v>0</v>
      </c>
      <c r="AE353">
        <v>0</v>
      </c>
      <c r="AF353">
        <v>0</v>
      </c>
      <c r="AG353">
        <v>0</v>
      </c>
      <c r="AH353">
        <v>0</v>
      </c>
    </row>
    <row r="354" spans="1:34">
      <c r="A354" t="str">
        <f t="shared" si="18"/>
        <v>02-2022</v>
      </c>
      <c r="B354" s="93">
        <v>44620</v>
      </c>
      <c r="C354" s="90">
        <v>59900</v>
      </c>
      <c r="D354" s="90">
        <v>57500</v>
      </c>
      <c r="E354" s="90">
        <v>58500</v>
      </c>
      <c r="F354" s="90">
        <v>56000</v>
      </c>
      <c r="G354" s="90">
        <v>59800</v>
      </c>
      <c r="H354" s="91" t="s">
        <v>25</v>
      </c>
      <c r="I354" s="90">
        <v>60000</v>
      </c>
      <c r="J354" s="90">
        <v>58000</v>
      </c>
      <c r="K354" s="90">
        <v>61500</v>
      </c>
      <c r="L354" s="91" t="s">
        <v>25</v>
      </c>
      <c r="M354" s="90">
        <v>57400</v>
      </c>
      <c r="N354" s="90">
        <v>59900</v>
      </c>
      <c r="O354" s="90">
        <v>56500</v>
      </c>
      <c r="P354" s="91" t="s">
        <v>25</v>
      </c>
      <c r="Q354" s="90">
        <v>57400</v>
      </c>
      <c r="R354" s="90">
        <v>57300</v>
      </c>
      <c r="S354" s="90">
        <v>57000</v>
      </c>
      <c r="T354" s="90">
        <v>58800</v>
      </c>
      <c r="U354" s="90">
        <v>59700</v>
      </c>
      <c r="V354" s="90">
        <v>58800</v>
      </c>
      <c r="W354" s="90">
        <v>58500</v>
      </c>
      <c r="X354" s="90">
        <v>60600</v>
      </c>
      <c r="Y354" t="str">
        <f t="shared" si="19"/>
        <v>02-2022</v>
      </c>
      <c r="Z354">
        <f>_xlfn.XLOOKUP(Y354,AN:AN,AP:AP,"")</f>
        <v>0</v>
      </c>
      <c r="AA354">
        <f>_xlfn.XLOOKUP(Y354,AN:AN,AQ:AQ,"")</f>
        <v>0</v>
      </c>
      <c r="AB354">
        <f>_xlfn.XLOOKUP(Y354,AN:AN,AR:AR,"")</f>
        <v>0</v>
      </c>
      <c r="AC354">
        <f>_xlfn.XLOOKUP(Y354,AN:AN,AS:AS,"")</f>
        <v>0</v>
      </c>
      <c r="AE354">
        <v>0</v>
      </c>
      <c r="AF354">
        <v>0</v>
      </c>
      <c r="AG354">
        <v>0</v>
      </c>
      <c r="AH354">
        <v>0</v>
      </c>
    </row>
    <row r="355" spans="1:34">
      <c r="A355" t="str">
        <f t="shared" si="18"/>
        <v>03-2022</v>
      </c>
      <c r="B355" s="93">
        <v>44621</v>
      </c>
      <c r="C355" s="90">
        <v>61500</v>
      </c>
      <c r="D355" s="90">
        <v>58000</v>
      </c>
      <c r="E355" s="90">
        <v>59200</v>
      </c>
      <c r="F355" s="90">
        <v>56500</v>
      </c>
      <c r="G355" s="90">
        <v>62800</v>
      </c>
      <c r="H355" s="91" t="s">
        <v>25</v>
      </c>
      <c r="I355" s="90">
        <v>60500</v>
      </c>
      <c r="J355" s="90">
        <v>58600</v>
      </c>
      <c r="K355" s="90">
        <v>63200</v>
      </c>
      <c r="L355" s="91" t="s">
        <v>25</v>
      </c>
      <c r="M355" s="90">
        <v>58300</v>
      </c>
      <c r="N355" s="90">
        <v>62500</v>
      </c>
      <c r="O355" s="90">
        <v>57000</v>
      </c>
      <c r="P355" s="91" t="s">
        <v>25</v>
      </c>
      <c r="Q355" s="90">
        <v>57700</v>
      </c>
      <c r="R355" s="90">
        <v>58000</v>
      </c>
      <c r="S355" s="90">
        <v>57800</v>
      </c>
      <c r="T355" s="90">
        <v>59300</v>
      </c>
      <c r="U355" s="90">
        <v>60300</v>
      </c>
      <c r="V355" s="90">
        <v>59300</v>
      </c>
      <c r="W355" s="90">
        <v>60000</v>
      </c>
      <c r="X355" s="90">
        <v>62100</v>
      </c>
      <c r="Y355" t="str">
        <f t="shared" si="19"/>
        <v>03-2022</v>
      </c>
      <c r="Z355">
        <f>_xlfn.XLOOKUP(Y355,AN:AN,AP:AP,"")</f>
        <v>0</v>
      </c>
      <c r="AA355">
        <f>_xlfn.XLOOKUP(Y355,AN:AN,AQ:AQ,"")</f>
        <v>0</v>
      </c>
      <c r="AB355">
        <f>_xlfn.XLOOKUP(Y355,AN:AN,AR:AR,"")</f>
        <v>0</v>
      </c>
      <c r="AC355">
        <f>_xlfn.XLOOKUP(Y355,AN:AN,AS:AS,"")</f>
        <v>0</v>
      </c>
      <c r="AE355">
        <v>0</v>
      </c>
      <c r="AF355">
        <v>0</v>
      </c>
      <c r="AG355">
        <v>0</v>
      </c>
      <c r="AH355">
        <v>0</v>
      </c>
    </row>
    <row r="356" spans="1:34">
      <c r="A356" t="str">
        <f t="shared" si="18"/>
        <v>03-2022</v>
      </c>
      <c r="B356" s="93">
        <v>44622</v>
      </c>
      <c r="C356" s="90">
        <v>62000</v>
      </c>
      <c r="D356" s="90">
        <v>58500</v>
      </c>
      <c r="E356" s="90">
        <v>59500</v>
      </c>
      <c r="F356" s="90">
        <v>57000</v>
      </c>
      <c r="G356" s="90">
        <v>63800</v>
      </c>
      <c r="H356" s="91" t="s">
        <v>25</v>
      </c>
      <c r="I356" s="90">
        <v>61000</v>
      </c>
      <c r="J356" s="90">
        <v>59000</v>
      </c>
      <c r="K356" s="90">
        <v>64200</v>
      </c>
      <c r="L356" s="91" t="s">
        <v>25</v>
      </c>
      <c r="M356" s="90">
        <v>59100</v>
      </c>
      <c r="N356" s="90">
        <v>62600</v>
      </c>
      <c r="O356" s="90">
        <v>57800</v>
      </c>
      <c r="P356" s="91" t="s">
        <v>25</v>
      </c>
      <c r="Q356" s="90">
        <v>58000</v>
      </c>
      <c r="R356" s="90">
        <v>58700</v>
      </c>
      <c r="S356" s="90">
        <v>58100</v>
      </c>
      <c r="T356" s="90">
        <v>59800</v>
      </c>
      <c r="U356" s="90">
        <v>60800</v>
      </c>
      <c r="V356" s="90">
        <v>60300</v>
      </c>
      <c r="W356" s="90">
        <v>60700</v>
      </c>
      <c r="X356" s="90">
        <v>63100</v>
      </c>
      <c r="Y356" t="str">
        <f t="shared" si="19"/>
        <v>03-2022</v>
      </c>
      <c r="Z356">
        <f>_xlfn.XLOOKUP(Y356,AN:AN,AP:AP,"")</f>
        <v>0</v>
      </c>
      <c r="AA356">
        <f>_xlfn.XLOOKUP(Y356,AN:AN,AQ:AQ,"")</f>
        <v>0</v>
      </c>
      <c r="AB356">
        <f>_xlfn.XLOOKUP(Y356,AN:AN,AR:AR,"")</f>
        <v>0</v>
      </c>
      <c r="AC356">
        <f>_xlfn.XLOOKUP(Y356,AN:AN,AS:AS,"")</f>
        <v>0</v>
      </c>
      <c r="AE356">
        <v>0</v>
      </c>
      <c r="AF356">
        <v>0</v>
      </c>
      <c r="AG356">
        <v>0</v>
      </c>
      <c r="AH356">
        <v>0</v>
      </c>
    </row>
    <row r="357" spans="1:34">
      <c r="A357" t="str">
        <f t="shared" si="18"/>
        <v>03-2022</v>
      </c>
      <c r="B357" s="93">
        <v>44623</v>
      </c>
      <c r="C357" s="90">
        <v>64600</v>
      </c>
      <c r="D357" s="90">
        <v>60500</v>
      </c>
      <c r="E357" s="90">
        <v>61500</v>
      </c>
      <c r="F357" s="90">
        <v>59000</v>
      </c>
      <c r="G357" s="90">
        <v>65500</v>
      </c>
      <c r="H357" s="91" t="s">
        <v>25</v>
      </c>
      <c r="I357" s="90">
        <v>63000</v>
      </c>
      <c r="J357" s="90">
        <v>59900</v>
      </c>
      <c r="K357" s="90">
        <v>65800</v>
      </c>
      <c r="L357" s="91" t="s">
        <v>25</v>
      </c>
      <c r="M357" s="90">
        <v>60000</v>
      </c>
      <c r="N357" s="90">
        <v>64600</v>
      </c>
      <c r="O357" s="90">
        <v>59000</v>
      </c>
      <c r="P357" s="91" t="s">
        <v>25</v>
      </c>
      <c r="Q357" s="90">
        <v>60000</v>
      </c>
      <c r="R357" s="90">
        <v>60000</v>
      </c>
      <c r="S357" s="90">
        <v>60000</v>
      </c>
      <c r="T357" s="90">
        <v>61800</v>
      </c>
      <c r="U357" s="90">
        <v>62600</v>
      </c>
      <c r="V357" s="90">
        <v>64300</v>
      </c>
      <c r="W357" s="90">
        <v>63200</v>
      </c>
      <c r="X357" s="90">
        <v>65300</v>
      </c>
      <c r="Y357" t="str">
        <f t="shared" si="19"/>
        <v>03-2022</v>
      </c>
      <c r="Z357">
        <f>_xlfn.XLOOKUP(Y357,AN:AN,AP:AP,"")</f>
        <v>0</v>
      </c>
      <c r="AA357">
        <f>_xlfn.XLOOKUP(Y357,AN:AN,AQ:AQ,"")</f>
        <v>0</v>
      </c>
      <c r="AB357">
        <f>_xlfn.XLOOKUP(Y357,AN:AN,AR:AR,"")</f>
        <v>0</v>
      </c>
      <c r="AC357">
        <f>_xlfn.XLOOKUP(Y357,AN:AN,AS:AS,"")</f>
        <v>0</v>
      </c>
      <c r="AE357">
        <v>0</v>
      </c>
      <c r="AF357">
        <v>0</v>
      </c>
      <c r="AG357">
        <v>0</v>
      </c>
      <c r="AH357">
        <v>0</v>
      </c>
    </row>
    <row r="358" spans="1:34">
      <c r="A358" t="str">
        <f t="shared" si="18"/>
        <v>03-2022</v>
      </c>
      <c r="B358" s="93">
        <v>44624</v>
      </c>
      <c r="C358" s="90">
        <v>66100</v>
      </c>
      <c r="D358" s="90">
        <v>61500</v>
      </c>
      <c r="E358" s="90">
        <v>62100</v>
      </c>
      <c r="F358" s="90">
        <v>60000</v>
      </c>
      <c r="G358" s="90">
        <v>66000</v>
      </c>
      <c r="H358" s="91" t="s">
        <v>25</v>
      </c>
      <c r="I358" s="90">
        <v>63000</v>
      </c>
      <c r="J358" s="90">
        <v>62400</v>
      </c>
      <c r="K358" s="90">
        <v>67300</v>
      </c>
      <c r="L358" s="91" t="s">
        <v>25</v>
      </c>
      <c r="M358" s="90">
        <v>61500</v>
      </c>
      <c r="N358" s="90">
        <v>67500</v>
      </c>
      <c r="O358" s="90">
        <v>61000</v>
      </c>
      <c r="P358" s="91" t="s">
        <v>25</v>
      </c>
      <c r="Q358" s="90">
        <v>61000</v>
      </c>
      <c r="R358" s="90">
        <v>62000</v>
      </c>
      <c r="S358" s="90">
        <v>61200</v>
      </c>
      <c r="T358" s="90">
        <v>62800</v>
      </c>
      <c r="U358" s="90">
        <v>64000</v>
      </c>
      <c r="V358" s="90">
        <v>65300</v>
      </c>
      <c r="W358" s="90">
        <v>64400</v>
      </c>
      <c r="X358" s="90">
        <v>66400</v>
      </c>
      <c r="Y358" t="str">
        <f t="shared" si="19"/>
        <v>03-2022</v>
      </c>
      <c r="Z358">
        <f>_xlfn.XLOOKUP(Y358,AN:AN,AP:AP,"")</f>
        <v>0</v>
      </c>
      <c r="AA358">
        <f>_xlfn.XLOOKUP(Y358,AN:AN,AQ:AQ,"")</f>
        <v>0</v>
      </c>
      <c r="AB358">
        <f>_xlfn.XLOOKUP(Y358,AN:AN,AR:AR,"")</f>
        <v>0</v>
      </c>
      <c r="AC358">
        <f>_xlfn.XLOOKUP(Y358,AN:AN,AS:AS,"")</f>
        <v>0</v>
      </c>
      <c r="AE358">
        <v>0</v>
      </c>
      <c r="AF358">
        <v>0</v>
      </c>
      <c r="AG358">
        <v>0</v>
      </c>
      <c r="AH358">
        <v>0</v>
      </c>
    </row>
    <row r="359" spans="1:34">
      <c r="A359" t="str">
        <f t="shared" si="18"/>
        <v>03-2022</v>
      </c>
      <c r="B359" s="93">
        <v>44625</v>
      </c>
      <c r="C359" s="90">
        <v>66600</v>
      </c>
      <c r="D359" s="90">
        <v>62000</v>
      </c>
      <c r="E359" s="90">
        <v>62500</v>
      </c>
      <c r="F359" s="90">
        <v>61500</v>
      </c>
      <c r="G359" s="90">
        <v>66500</v>
      </c>
      <c r="H359" s="91" t="s">
        <v>25</v>
      </c>
      <c r="I359" s="90">
        <v>64500</v>
      </c>
      <c r="J359" s="90">
        <v>64200</v>
      </c>
      <c r="K359" s="90">
        <v>70100</v>
      </c>
      <c r="L359" s="91" t="s">
        <v>25</v>
      </c>
      <c r="M359" s="90">
        <v>63800</v>
      </c>
      <c r="N359" s="91" t="s">
        <v>25</v>
      </c>
      <c r="O359" s="90">
        <v>62800</v>
      </c>
      <c r="P359" s="91" t="s">
        <v>25</v>
      </c>
      <c r="Q359" s="90">
        <v>62500</v>
      </c>
      <c r="R359" s="90">
        <v>63000</v>
      </c>
      <c r="S359" s="90">
        <v>62300</v>
      </c>
      <c r="T359" s="90">
        <v>64300</v>
      </c>
      <c r="U359" s="90">
        <v>65300</v>
      </c>
      <c r="V359" s="90">
        <v>65300</v>
      </c>
      <c r="W359" s="90">
        <v>65000</v>
      </c>
      <c r="X359" s="90">
        <v>67400</v>
      </c>
      <c r="Y359" t="str">
        <f t="shared" si="19"/>
        <v>03-2022</v>
      </c>
      <c r="Z359">
        <f>_xlfn.XLOOKUP(Y359,AN:AN,AP:AP,"")</f>
        <v>0</v>
      </c>
      <c r="AA359">
        <f>_xlfn.XLOOKUP(Y359,AN:AN,AQ:AQ,"")</f>
        <v>0</v>
      </c>
      <c r="AB359">
        <f>_xlfn.XLOOKUP(Y359,AN:AN,AR:AR,"")</f>
        <v>0</v>
      </c>
      <c r="AC359">
        <f>_xlfn.XLOOKUP(Y359,AN:AN,AS:AS,"")</f>
        <v>0</v>
      </c>
      <c r="AE359">
        <v>0</v>
      </c>
      <c r="AF359">
        <v>0</v>
      </c>
      <c r="AG359">
        <v>0</v>
      </c>
      <c r="AH359">
        <v>0</v>
      </c>
    </row>
    <row r="360" spans="1:34">
      <c r="A360" t="str">
        <f t="shared" si="18"/>
        <v>03-2022</v>
      </c>
      <c r="B360" s="93">
        <v>44626</v>
      </c>
      <c r="C360" s="90" t="s">
        <v>24</v>
      </c>
      <c r="D360" s="90" t="s">
        <v>24</v>
      </c>
      <c r="E360" s="90" t="s">
        <v>24</v>
      </c>
      <c r="F360" s="90" t="s">
        <v>24</v>
      </c>
      <c r="G360" s="90" t="s">
        <v>24</v>
      </c>
      <c r="H360" s="90" t="s">
        <v>24</v>
      </c>
      <c r="I360" s="90" t="s">
        <v>24</v>
      </c>
      <c r="J360" s="90" t="s">
        <v>24</v>
      </c>
      <c r="K360" s="90" t="s">
        <v>24</v>
      </c>
      <c r="L360" s="90" t="s">
        <v>24</v>
      </c>
      <c r="M360" s="90" t="s">
        <v>24</v>
      </c>
      <c r="N360" s="90" t="s">
        <v>24</v>
      </c>
      <c r="O360" s="90" t="s">
        <v>24</v>
      </c>
      <c r="P360" s="90" t="s">
        <v>24</v>
      </c>
      <c r="Q360" s="90" t="s">
        <v>24</v>
      </c>
      <c r="R360" s="90" t="s">
        <v>24</v>
      </c>
      <c r="S360" s="90" t="s">
        <v>24</v>
      </c>
      <c r="T360" s="90" t="s">
        <v>24</v>
      </c>
      <c r="U360" s="90" t="s">
        <v>24</v>
      </c>
      <c r="V360" s="90" t="s">
        <v>24</v>
      </c>
      <c r="W360" s="90" t="s">
        <v>24</v>
      </c>
      <c r="X360" s="90" t="s">
        <v>24</v>
      </c>
      <c r="Y360" t="str">
        <f t="shared" si="19"/>
        <v>03-2022</v>
      </c>
      <c r="Z360">
        <f>_xlfn.XLOOKUP(Y360,AN:AN,AP:AP,"")</f>
        <v>0</v>
      </c>
      <c r="AA360">
        <f>_xlfn.XLOOKUP(Y360,AN:AN,AQ:AQ,"")</f>
        <v>0</v>
      </c>
      <c r="AB360">
        <f>_xlfn.XLOOKUP(Y360,AN:AN,AR:AR,"")</f>
        <v>0</v>
      </c>
      <c r="AC360">
        <f>_xlfn.XLOOKUP(Y360,AN:AN,AS:AS,"")</f>
        <v>0</v>
      </c>
      <c r="AE360">
        <v>0</v>
      </c>
      <c r="AF360">
        <v>0</v>
      </c>
      <c r="AG360">
        <v>0</v>
      </c>
      <c r="AH360">
        <v>0</v>
      </c>
    </row>
    <row r="361" spans="1:34">
      <c r="A361" t="str">
        <f t="shared" si="18"/>
        <v>03-2022</v>
      </c>
      <c r="B361" s="93">
        <v>44627</v>
      </c>
      <c r="C361" s="90">
        <v>67900</v>
      </c>
      <c r="D361" s="90">
        <v>64500</v>
      </c>
      <c r="E361" s="90">
        <v>64000</v>
      </c>
      <c r="F361" s="90">
        <v>64000</v>
      </c>
      <c r="G361" s="90">
        <v>70500</v>
      </c>
      <c r="H361" s="91" t="s">
        <v>25</v>
      </c>
      <c r="I361" s="90">
        <v>68500</v>
      </c>
      <c r="J361" s="90">
        <v>66900</v>
      </c>
      <c r="K361" s="90">
        <v>71600</v>
      </c>
      <c r="L361" s="91" t="s">
        <v>25</v>
      </c>
      <c r="M361" s="90">
        <v>66200</v>
      </c>
      <c r="N361" s="90">
        <v>70700</v>
      </c>
      <c r="O361" s="90">
        <v>66700</v>
      </c>
      <c r="P361" s="91" t="s">
        <v>25</v>
      </c>
      <c r="Q361" s="90">
        <v>64900</v>
      </c>
      <c r="R361" s="90">
        <v>65200</v>
      </c>
      <c r="S361" s="90">
        <v>65000</v>
      </c>
      <c r="T361" s="90">
        <v>66700</v>
      </c>
      <c r="U361" s="90">
        <v>67600</v>
      </c>
      <c r="V361" s="90">
        <v>68300</v>
      </c>
      <c r="W361" s="90">
        <v>68500</v>
      </c>
      <c r="X361" s="90">
        <v>70600</v>
      </c>
      <c r="Y361" t="str">
        <f t="shared" si="19"/>
        <v>03-2022</v>
      </c>
      <c r="Z361">
        <f>_xlfn.XLOOKUP(Y361,AN:AN,AP:AP,"")</f>
        <v>0</v>
      </c>
      <c r="AA361">
        <f>_xlfn.XLOOKUP(Y361,AN:AN,AQ:AQ,"")</f>
        <v>0</v>
      </c>
      <c r="AB361">
        <f>_xlfn.XLOOKUP(Y361,AN:AN,AR:AR,"")</f>
        <v>0</v>
      </c>
      <c r="AC361">
        <f>_xlfn.XLOOKUP(Y361,AN:AN,AS:AS,"")</f>
        <v>0</v>
      </c>
      <c r="AE361">
        <v>0</v>
      </c>
      <c r="AF361">
        <v>0</v>
      </c>
      <c r="AG361">
        <v>0</v>
      </c>
      <c r="AH361">
        <v>0</v>
      </c>
    </row>
    <row r="362" spans="1:34">
      <c r="A362" t="str">
        <f t="shared" si="18"/>
        <v>03-2022</v>
      </c>
      <c r="B362" s="93">
        <v>44628</v>
      </c>
      <c r="C362" s="90">
        <v>68800</v>
      </c>
      <c r="D362" s="90">
        <v>65000</v>
      </c>
      <c r="E362" s="90">
        <v>68500</v>
      </c>
      <c r="F362" s="90">
        <v>64000</v>
      </c>
      <c r="G362" s="90">
        <v>72000</v>
      </c>
      <c r="H362" s="91" t="s">
        <v>25</v>
      </c>
      <c r="I362" s="90">
        <v>68500</v>
      </c>
      <c r="J362" s="90">
        <v>67900</v>
      </c>
      <c r="K362" s="90">
        <v>71700</v>
      </c>
      <c r="L362" s="91" t="s">
        <v>25</v>
      </c>
      <c r="M362" s="90">
        <v>66200</v>
      </c>
      <c r="N362" s="90">
        <v>72100</v>
      </c>
      <c r="O362" s="90">
        <v>66500</v>
      </c>
      <c r="P362" s="91" t="s">
        <v>25</v>
      </c>
      <c r="Q362" s="90">
        <v>64500</v>
      </c>
      <c r="R362" s="90">
        <v>65000</v>
      </c>
      <c r="S362" s="90">
        <v>64800</v>
      </c>
      <c r="T362" s="90">
        <v>66800</v>
      </c>
      <c r="U362" s="90">
        <v>67600</v>
      </c>
      <c r="V362" s="90">
        <v>67800</v>
      </c>
      <c r="W362" s="90">
        <v>68900</v>
      </c>
      <c r="X362" s="90">
        <v>71000</v>
      </c>
      <c r="Y362" t="str">
        <f t="shared" si="19"/>
        <v>03-2022</v>
      </c>
      <c r="Z362">
        <f>_xlfn.XLOOKUP(Y362,AN:AN,AP:AP,"")</f>
        <v>0</v>
      </c>
      <c r="AA362">
        <f>_xlfn.XLOOKUP(Y362,AN:AN,AQ:AQ,"")</f>
        <v>0</v>
      </c>
      <c r="AB362">
        <f>_xlfn.XLOOKUP(Y362,AN:AN,AR:AR,"")</f>
        <v>0</v>
      </c>
      <c r="AC362">
        <f>_xlfn.XLOOKUP(Y362,AN:AN,AS:AS,"")</f>
        <v>0</v>
      </c>
      <c r="AE362">
        <v>0</v>
      </c>
      <c r="AF362">
        <v>0</v>
      </c>
      <c r="AG362">
        <v>0</v>
      </c>
      <c r="AH362">
        <v>0</v>
      </c>
    </row>
    <row r="363" spans="1:34">
      <c r="A363" t="str">
        <f t="shared" si="18"/>
        <v>03-2022</v>
      </c>
      <c r="B363" s="93">
        <v>44629</v>
      </c>
      <c r="C363" s="90">
        <v>69100</v>
      </c>
      <c r="D363" s="90">
        <v>66200</v>
      </c>
      <c r="E363" s="90">
        <v>71200</v>
      </c>
      <c r="F363" s="90">
        <v>66500</v>
      </c>
      <c r="G363" s="90">
        <v>72300</v>
      </c>
      <c r="H363" s="91" t="s">
        <v>25</v>
      </c>
      <c r="I363" s="90">
        <v>69500</v>
      </c>
      <c r="J363" s="90">
        <v>69300</v>
      </c>
      <c r="K363" s="90">
        <v>71700</v>
      </c>
      <c r="L363" s="91" t="s">
        <v>25</v>
      </c>
      <c r="M363" s="90">
        <v>67900</v>
      </c>
      <c r="N363" s="90">
        <v>72100</v>
      </c>
      <c r="O363" s="90">
        <v>68000</v>
      </c>
      <c r="P363" s="91" t="s">
        <v>25</v>
      </c>
      <c r="Q363" s="90">
        <v>66000</v>
      </c>
      <c r="R363" s="90">
        <v>65800</v>
      </c>
      <c r="S363" s="90">
        <v>66500</v>
      </c>
      <c r="T363" s="90">
        <v>69300</v>
      </c>
      <c r="U363" s="90">
        <v>68600</v>
      </c>
      <c r="V363" s="90">
        <v>68800</v>
      </c>
      <c r="W363" s="90">
        <v>69300</v>
      </c>
      <c r="X363" s="90">
        <v>71400</v>
      </c>
      <c r="Y363" t="str">
        <f t="shared" si="19"/>
        <v>03-2022</v>
      </c>
      <c r="Z363">
        <f>_xlfn.XLOOKUP(Y363,AN:AN,AP:AP,"")</f>
        <v>0</v>
      </c>
      <c r="AA363">
        <f>_xlfn.XLOOKUP(Y363,AN:AN,AQ:AQ,"")</f>
        <v>0</v>
      </c>
      <c r="AB363">
        <f>_xlfn.XLOOKUP(Y363,AN:AN,AR:AR,"")</f>
        <v>0</v>
      </c>
      <c r="AC363">
        <f>_xlfn.XLOOKUP(Y363,AN:AN,AS:AS,"")</f>
        <v>0</v>
      </c>
      <c r="AE363">
        <v>0</v>
      </c>
      <c r="AF363">
        <v>0</v>
      </c>
      <c r="AG363">
        <v>0</v>
      </c>
      <c r="AH363">
        <v>0</v>
      </c>
    </row>
    <row r="364" spans="1:34">
      <c r="A364" t="str">
        <f t="shared" si="18"/>
        <v>03-2022</v>
      </c>
      <c r="B364" s="93">
        <v>44630</v>
      </c>
      <c r="C364" s="90">
        <v>69100</v>
      </c>
      <c r="D364" s="90">
        <v>66500</v>
      </c>
      <c r="E364" s="90">
        <v>72000</v>
      </c>
      <c r="F364" s="90">
        <v>66500</v>
      </c>
      <c r="G364" s="90">
        <v>72300</v>
      </c>
      <c r="H364" s="91" t="s">
        <v>25</v>
      </c>
      <c r="I364" s="90">
        <v>70500</v>
      </c>
      <c r="J364" s="90">
        <v>71000</v>
      </c>
      <c r="K364" s="90">
        <v>71700</v>
      </c>
      <c r="L364" s="91" t="s">
        <v>25</v>
      </c>
      <c r="M364" s="90">
        <v>68500</v>
      </c>
      <c r="N364" s="90">
        <v>72100</v>
      </c>
      <c r="O364" s="91" t="s">
        <v>25</v>
      </c>
      <c r="P364" s="91" t="s">
        <v>25</v>
      </c>
      <c r="Q364" s="90">
        <v>65500</v>
      </c>
      <c r="R364" s="90">
        <v>66100</v>
      </c>
      <c r="S364" s="90">
        <v>66100</v>
      </c>
      <c r="T364" s="90">
        <v>69300</v>
      </c>
      <c r="U364" s="90">
        <v>68600</v>
      </c>
      <c r="V364" s="90">
        <v>68800</v>
      </c>
      <c r="W364" s="90">
        <v>69400</v>
      </c>
      <c r="X364" s="90">
        <v>71500</v>
      </c>
      <c r="Y364" t="str">
        <f t="shared" si="19"/>
        <v>03-2022</v>
      </c>
      <c r="Z364">
        <f>_xlfn.XLOOKUP(Y364,AN:AN,AP:AP,"")</f>
        <v>0</v>
      </c>
      <c r="AA364">
        <f>_xlfn.XLOOKUP(Y364,AN:AN,AQ:AQ,"")</f>
        <v>0</v>
      </c>
      <c r="AB364">
        <f>_xlfn.XLOOKUP(Y364,AN:AN,AR:AR,"")</f>
        <v>0</v>
      </c>
      <c r="AC364">
        <f>_xlfn.XLOOKUP(Y364,AN:AN,AS:AS,"")</f>
        <v>0</v>
      </c>
      <c r="AE364">
        <v>0</v>
      </c>
      <c r="AF364">
        <v>0</v>
      </c>
      <c r="AG364">
        <v>0</v>
      </c>
      <c r="AH364">
        <v>0</v>
      </c>
    </row>
    <row r="365" spans="1:34">
      <c r="A365" t="str">
        <f t="shared" si="18"/>
        <v>03-2022</v>
      </c>
      <c r="B365" s="93">
        <v>44631</v>
      </c>
      <c r="C365" s="90">
        <v>68000</v>
      </c>
      <c r="D365" s="90">
        <v>66500</v>
      </c>
      <c r="E365" s="90">
        <v>72300</v>
      </c>
      <c r="F365" s="90">
        <v>66000</v>
      </c>
      <c r="G365" s="90">
        <v>72300</v>
      </c>
      <c r="H365" s="91" t="s">
        <v>25</v>
      </c>
      <c r="I365" s="90">
        <v>69500</v>
      </c>
      <c r="J365" s="90">
        <v>71000</v>
      </c>
      <c r="K365" s="90">
        <v>71700</v>
      </c>
      <c r="L365" s="91" t="s">
        <v>25</v>
      </c>
      <c r="M365" s="90">
        <v>68500</v>
      </c>
      <c r="N365" s="90">
        <v>72000</v>
      </c>
      <c r="O365" s="90">
        <v>69000</v>
      </c>
      <c r="P365" s="91" t="s">
        <v>25</v>
      </c>
      <c r="Q365" s="90">
        <v>65300</v>
      </c>
      <c r="R365" s="90">
        <v>66100</v>
      </c>
      <c r="S365" s="90">
        <v>65700</v>
      </c>
      <c r="T365" s="90">
        <v>68800</v>
      </c>
      <c r="U365" s="90">
        <v>68500</v>
      </c>
      <c r="V365" s="90">
        <v>68800</v>
      </c>
      <c r="W365" s="90">
        <v>69400</v>
      </c>
      <c r="X365" s="90">
        <v>71500</v>
      </c>
      <c r="Y365" t="str">
        <f t="shared" si="19"/>
        <v>03-2022</v>
      </c>
      <c r="Z365">
        <f>_xlfn.XLOOKUP(Y365,AN:AN,AP:AP,"")</f>
        <v>0</v>
      </c>
      <c r="AA365">
        <f>_xlfn.XLOOKUP(Y365,AN:AN,AQ:AQ,"")</f>
        <v>0</v>
      </c>
      <c r="AB365">
        <f>_xlfn.XLOOKUP(Y365,AN:AN,AR:AR,"")</f>
        <v>0</v>
      </c>
      <c r="AC365">
        <f>_xlfn.XLOOKUP(Y365,AN:AN,AS:AS,"")</f>
        <v>0</v>
      </c>
      <c r="AE365">
        <v>0</v>
      </c>
      <c r="AF365">
        <v>0</v>
      </c>
      <c r="AG365">
        <v>0</v>
      </c>
      <c r="AH365">
        <v>0</v>
      </c>
    </row>
    <row r="366" spans="1:34">
      <c r="A366" t="str">
        <f t="shared" si="18"/>
        <v>03-2022</v>
      </c>
      <c r="B366" s="93">
        <v>44632</v>
      </c>
      <c r="C366" s="90">
        <v>67100</v>
      </c>
      <c r="D366" s="90">
        <v>66300</v>
      </c>
      <c r="E366" s="90">
        <v>72000</v>
      </c>
      <c r="F366" s="90">
        <v>65000</v>
      </c>
      <c r="G366" s="90">
        <v>71600</v>
      </c>
      <c r="H366" s="91" t="s">
        <v>25</v>
      </c>
      <c r="I366" s="90">
        <v>68500</v>
      </c>
      <c r="J366" s="90">
        <v>70600</v>
      </c>
      <c r="K366" s="90">
        <v>71000</v>
      </c>
      <c r="L366" s="91" t="s">
        <v>25</v>
      </c>
      <c r="M366" s="90">
        <v>67500</v>
      </c>
      <c r="N366" s="90">
        <v>72000</v>
      </c>
      <c r="O366" s="90">
        <v>67500</v>
      </c>
      <c r="P366" s="91" t="s">
        <v>25</v>
      </c>
      <c r="Q366" s="90">
        <v>63500</v>
      </c>
      <c r="R366" s="90">
        <v>65000</v>
      </c>
      <c r="S366" s="90">
        <v>64600</v>
      </c>
      <c r="T366" s="90">
        <v>67800</v>
      </c>
      <c r="U366" s="90">
        <v>68000</v>
      </c>
      <c r="V366" s="90">
        <v>67800</v>
      </c>
      <c r="W366" s="90">
        <v>69400</v>
      </c>
      <c r="X366" s="90">
        <v>71500</v>
      </c>
      <c r="Y366" t="str">
        <f t="shared" si="19"/>
        <v>03-2022</v>
      </c>
      <c r="Z366">
        <f>_xlfn.XLOOKUP(Y366,AN:AN,AP:AP,"")</f>
        <v>0</v>
      </c>
      <c r="AA366">
        <f>_xlfn.XLOOKUP(Y366,AN:AN,AQ:AQ,"")</f>
        <v>0</v>
      </c>
      <c r="AB366">
        <f>_xlfn.XLOOKUP(Y366,AN:AN,AR:AR,"")</f>
        <v>0</v>
      </c>
      <c r="AC366">
        <f>_xlfn.XLOOKUP(Y366,AN:AN,AS:AS,"")</f>
        <v>0</v>
      </c>
      <c r="AE366">
        <v>0</v>
      </c>
      <c r="AF366">
        <v>0</v>
      </c>
      <c r="AG366">
        <v>0</v>
      </c>
      <c r="AH366">
        <v>0</v>
      </c>
    </row>
    <row r="367" spans="1:34">
      <c r="A367" t="str">
        <f t="shared" si="18"/>
        <v>03-2022</v>
      </c>
      <c r="B367" s="93">
        <v>44633</v>
      </c>
      <c r="C367" s="90" t="s">
        <v>24</v>
      </c>
      <c r="D367" s="90" t="s">
        <v>24</v>
      </c>
      <c r="E367" s="90" t="s">
        <v>24</v>
      </c>
      <c r="F367" s="90" t="s">
        <v>24</v>
      </c>
      <c r="G367" s="90" t="s">
        <v>24</v>
      </c>
      <c r="H367" s="90" t="s">
        <v>24</v>
      </c>
      <c r="I367" s="90" t="s">
        <v>24</v>
      </c>
      <c r="J367" s="90" t="s">
        <v>24</v>
      </c>
      <c r="K367" s="90" t="s">
        <v>24</v>
      </c>
      <c r="L367" s="90" t="s">
        <v>24</v>
      </c>
      <c r="M367" s="90" t="s">
        <v>24</v>
      </c>
      <c r="N367" s="90" t="s">
        <v>24</v>
      </c>
      <c r="O367" s="90" t="s">
        <v>24</v>
      </c>
      <c r="P367" s="90" t="s">
        <v>24</v>
      </c>
      <c r="Q367" s="90" t="s">
        <v>24</v>
      </c>
      <c r="R367" s="90" t="s">
        <v>24</v>
      </c>
      <c r="S367" s="90" t="s">
        <v>24</v>
      </c>
      <c r="T367" s="90" t="s">
        <v>24</v>
      </c>
      <c r="U367" s="90" t="s">
        <v>24</v>
      </c>
      <c r="V367" s="90" t="s">
        <v>24</v>
      </c>
      <c r="W367" s="90" t="s">
        <v>24</v>
      </c>
      <c r="X367" s="90" t="s">
        <v>24</v>
      </c>
      <c r="Y367" t="str">
        <f t="shared" si="19"/>
        <v>03-2022</v>
      </c>
      <c r="Z367">
        <f>_xlfn.XLOOKUP(Y367,AN:AN,AP:AP,"")</f>
        <v>0</v>
      </c>
      <c r="AA367">
        <f>_xlfn.XLOOKUP(Y367,AN:AN,AQ:AQ,"")</f>
        <v>0</v>
      </c>
      <c r="AB367">
        <f>_xlfn.XLOOKUP(Y367,AN:AN,AR:AR,"")</f>
        <v>0</v>
      </c>
      <c r="AC367">
        <f>_xlfn.XLOOKUP(Y367,AN:AN,AS:AS,"")</f>
        <v>0</v>
      </c>
      <c r="AE367">
        <v>0</v>
      </c>
      <c r="AF367">
        <v>0</v>
      </c>
      <c r="AG367">
        <v>0</v>
      </c>
      <c r="AH367">
        <v>0</v>
      </c>
    </row>
    <row r="368" spans="1:34">
      <c r="A368" t="str">
        <f t="shared" si="18"/>
        <v>03-2022</v>
      </c>
      <c r="B368" s="93">
        <v>44634</v>
      </c>
      <c r="C368" s="90">
        <v>65400</v>
      </c>
      <c r="D368" s="90">
        <v>66000</v>
      </c>
      <c r="E368" s="90">
        <v>71500</v>
      </c>
      <c r="F368" s="90">
        <v>62500</v>
      </c>
      <c r="G368" s="90">
        <v>70000</v>
      </c>
      <c r="H368" s="91" t="s">
        <v>25</v>
      </c>
      <c r="I368" s="90">
        <v>66500</v>
      </c>
      <c r="J368" s="90">
        <v>68000</v>
      </c>
      <c r="K368" s="90">
        <v>70100</v>
      </c>
      <c r="L368" s="91" t="s">
        <v>25</v>
      </c>
      <c r="M368" s="90">
        <v>65000</v>
      </c>
      <c r="N368" s="90">
        <v>69100</v>
      </c>
      <c r="O368" s="90">
        <v>66000</v>
      </c>
      <c r="P368" s="91" t="s">
        <v>25</v>
      </c>
      <c r="Q368" s="90">
        <v>62000</v>
      </c>
      <c r="R368" s="90">
        <v>64000</v>
      </c>
      <c r="S368" s="90">
        <v>64000</v>
      </c>
      <c r="T368" s="90">
        <v>65300</v>
      </c>
      <c r="U368" s="90">
        <v>66500</v>
      </c>
      <c r="V368" s="91" t="s">
        <v>25</v>
      </c>
      <c r="W368" s="90">
        <v>68000</v>
      </c>
      <c r="X368" s="90">
        <v>70200</v>
      </c>
      <c r="Y368" t="str">
        <f t="shared" si="19"/>
        <v>03-2022</v>
      </c>
      <c r="Z368">
        <f>_xlfn.XLOOKUP(Y368,AN:AN,AP:AP,"")</f>
        <v>0</v>
      </c>
      <c r="AA368">
        <f>_xlfn.XLOOKUP(Y368,AN:AN,AQ:AQ,"")</f>
        <v>0</v>
      </c>
      <c r="AB368">
        <f>_xlfn.XLOOKUP(Y368,AN:AN,AR:AR,"")</f>
        <v>0</v>
      </c>
      <c r="AC368">
        <f>_xlfn.XLOOKUP(Y368,AN:AN,AS:AS,"")</f>
        <v>0</v>
      </c>
      <c r="AE368">
        <v>0</v>
      </c>
      <c r="AF368">
        <v>0</v>
      </c>
      <c r="AG368">
        <v>0</v>
      </c>
      <c r="AH368">
        <v>0</v>
      </c>
    </row>
    <row r="369" spans="1:34">
      <c r="A369" t="str">
        <f t="shared" si="18"/>
        <v>03-2022</v>
      </c>
      <c r="B369" s="93">
        <v>44635</v>
      </c>
      <c r="C369" s="90">
        <v>63600</v>
      </c>
      <c r="D369" s="90">
        <v>65000</v>
      </c>
      <c r="E369" s="90">
        <v>71000</v>
      </c>
      <c r="F369" s="90">
        <v>61000</v>
      </c>
      <c r="G369" s="90">
        <v>67800</v>
      </c>
      <c r="H369" s="91" t="s">
        <v>25</v>
      </c>
      <c r="I369" s="90">
        <v>66000</v>
      </c>
      <c r="J369" s="90">
        <v>66000</v>
      </c>
      <c r="K369" s="90">
        <v>68100</v>
      </c>
      <c r="L369" s="91" t="s">
        <v>25</v>
      </c>
      <c r="M369" s="90">
        <v>61700</v>
      </c>
      <c r="N369" s="90">
        <v>67100</v>
      </c>
      <c r="O369" s="90">
        <v>62000</v>
      </c>
      <c r="P369" s="91" t="s">
        <v>25</v>
      </c>
      <c r="Q369" s="90">
        <v>60500</v>
      </c>
      <c r="R369" s="90">
        <v>62000</v>
      </c>
      <c r="S369" s="90">
        <v>62200</v>
      </c>
      <c r="T369" s="90">
        <v>63800</v>
      </c>
      <c r="U369" s="90">
        <v>65000</v>
      </c>
      <c r="V369" s="90">
        <v>65300</v>
      </c>
      <c r="W369" s="90">
        <v>66000</v>
      </c>
      <c r="X369" s="90">
        <v>68300</v>
      </c>
      <c r="Y369" t="str">
        <f t="shared" si="19"/>
        <v>03-2022</v>
      </c>
      <c r="Z369">
        <f>_xlfn.XLOOKUP(Y369,AN:AN,AP:AP,"")</f>
        <v>0</v>
      </c>
      <c r="AA369">
        <f>_xlfn.XLOOKUP(Y369,AN:AN,AQ:AQ,"")</f>
        <v>0</v>
      </c>
      <c r="AB369">
        <f>_xlfn.XLOOKUP(Y369,AN:AN,AR:AR,"")</f>
        <v>0</v>
      </c>
      <c r="AC369">
        <f>_xlfn.XLOOKUP(Y369,AN:AN,AS:AS,"")</f>
        <v>0</v>
      </c>
      <c r="AE369">
        <v>0</v>
      </c>
      <c r="AF369">
        <v>0</v>
      </c>
      <c r="AG369">
        <v>0</v>
      </c>
      <c r="AH369">
        <v>0</v>
      </c>
    </row>
    <row r="370" spans="1:34">
      <c r="A370" t="str">
        <f t="shared" si="18"/>
        <v>03-2022</v>
      </c>
      <c r="B370" s="93">
        <v>44636</v>
      </c>
      <c r="C370" s="90">
        <v>64600</v>
      </c>
      <c r="D370" s="90">
        <v>65000</v>
      </c>
      <c r="E370" s="91" t="s">
        <v>25</v>
      </c>
      <c r="F370" s="90">
        <v>63000</v>
      </c>
      <c r="G370" s="90">
        <v>67300</v>
      </c>
      <c r="H370" s="91" t="s">
        <v>25</v>
      </c>
      <c r="I370" s="90">
        <v>66000</v>
      </c>
      <c r="J370" s="90">
        <v>66000</v>
      </c>
      <c r="K370" s="90">
        <v>68100</v>
      </c>
      <c r="L370" s="91" t="s">
        <v>25</v>
      </c>
      <c r="M370" s="90">
        <v>62500</v>
      </c>
      <c r="N370" s="90">
        <v>67600</v>
      </c>
      <c r="O370" s="90">
        <v>63500</v>
      </c>
      <c r="P370" s="91" t="s">
        <v>25</v>
      </c>
      <c r="Q370" s="90">
        <v>62500</v>
      </c>
      <c r="R370" s="90">
        <v>62500</v>
      </c>
      <c r="S370" s="90">
        <v>62300</v>
      </c>
      <c r="T370" s="90">
        <v>65800</v>
      </c>
      <c r="U370" s="90">
        <v>65200</v>
      </c>
      <c r="V370" s="90">
        <v>65300</v>
      </c>
      <c r="W370" s="90">
        <v>66300</v>
      </c>
      <c r="X370" s="90">
        <v>68600</v>
      </c>
      <c r="Y370" t="str">
        <f t="shared" si="19"/>
        <v>03-2022</v>
      </c>
      <c r="Z370">
        <f>_xlfn.XLOOKUP(Y370,AN:AN,AP:AP,"")</f>
        <v>0</v>
      </c>
      <c r="AA370">
        <f>_xlfn.XLOOKUP(Y370,AN:AN,AQ:AQ,"")</f>
        <v>0</v>
      </c>
      <c r="AB370">
        <f>_xlfn.XLOOKUP(Y370,AN:AN,AR:AR,"")</f>
        <v>0</v>
      </c>
      <c r="AC370">
        <f>_xlfn.XLOOKUP(Y370,AN:AN,AS:AS,"")</f>
        <v>0</v>
      </c>
      <c r="AE370">
        <v>0</v>
      </c>
      <c r="AF370">
        <v>0</v>
      </c>
      <c r="AG370">
        <v>0</v>
      </c>
      <c r="AH370">
        <v>0</v>
      </c>
    </row>
    <row r="371" spans="1:34">
      <c r="A371" t="str">
        <f t="shared" si="18"/>
        <v>03-2022</v>
      </c>
      <c r="B371" s="93">
        <v>44637</v>
      </c>
      <c r="C371" s="90">
        <v>64600</v>
      </c>
      <c r="D371" s="90">
        <v>65000</v>
      </c>
      <c r="E371" s="90">
        <v>70000</v>
      </c>
      <c r="F371" s="90">
        <v>62500</v>
      </c>
      <c r="G371" s="90">
        <v>68200</v>
      </c>
      <c r="H371" s="91" t="s">
        <v>25</v>
      </c>
      <c r="I371" s="90">
        <v>66000</v>
      </c>
      <c r="J371" s="90">
        <v>66500</v>
      </c>
      <c r="K371" s="90">
        <v>68100</v>
      </c>
      <c r="L371" s="91" t="s">
        <v>25</v>
      </c>
      <c r="M371" s="90">
        <v>63000</v>
      </c>
      <c r="N371" s="90">
        <v>67600</v>
      </c>
      <c r="O371" s="90">
        <v>63500</v>
      </c>
      <c r="P371" s="91" t="s">
        <v>25</v>
      </c>
      <c r="Q371" s="90">
        <v>61500</v>
      </c>
      <c r="R371" s="90">
        <v>62800</v>
      </c>
      <c r="S371" s="90">
        <v>62300</v>
      </c>
      <c r="T371" s="90">
        <v>65300</v>
      </c>
      <c r="U371" s="90">
        <v>65200</v>
      </c>
      <c r="V371" s="90">
        <v>65300</v>
      </c>
      <c r="W371" s="90">
        <v>66700</v>
      </c>
      <c r="X371" s="90">
        <v>69000</v>
      </c>
      <c r="Y371" t="str">
        <f t="shared" si="19"/>
        <v>03-2022</v>
      </c>
      <c r="Z371">
        <f>_xlfn.XLOOKUP(Y371,AN:AN,AP:AP,"")</f>
        <v>0</v>
      </c>
      <c r="AA371">
        <f>_xlfn.XLOOKUP(Y371,AN:AN,AQ:AQ,"")</f>
        <v>0</v>
      </c>
      <c r="AB371">
        <f>_xlfn.XLOOKUP(Y371,AN:AN,AR:AR,"")</f>
        <v>0</v>
      </c>
      <c r="AC371">
        <f>_xlfn.XLOOKUP(Y371,AN:AN,AS:AS,"")</f>
        <v>0</v>
      </c>
      <c r="AE371">
        <v>0</v>
      </c>
      <c r="AF371">
        <v>0</v>
      </c>
      <c r="AG371">
        <v>0</v>
      </c>
      <c r="AH371">
        <v>0</v>
      </c>
    </row>
    <row r="372" spans="1:34">
      <c r="A372" t="str">
        <f t="shared" si="18"/>
        <v>03-2022</v>
      </c>
      <c r="B372" s="93">
        <v>44638</v>
      </c>
      <c r="C372" s="90" t="s">
        <v>24</v>
      </c>
      <c r="D372" s="90" t="s">
        <v>24</v>
      </c>
      <c r="E372" s="90" t="s">
        <v>24</v>
      </c>
      <c r="F372" s="90" t="s">
        <v>24</v>
      </c>
      <c r="G372" s="90" t="s">
        <v>24</v>
      </c>
      <c r="H372" s="90" t="s">
        <v>24</v>
      </c>
      <c r="I372" s="90" t="s">
        <v>24</v>
      </c>
      <c r="J372" s="90" t="s">
        <v>24</v>
      </c>
      <c r="K372" s="90" t="s">
        <v>24</v>
      </c>
      <c r="L372" s="90" t="s">
        <v>24</v>
      </c>
      <c r="M372" s="90" t="s">
        <v>24</v>
      </c>
      <c r="N372" s="90" t="s">
        <v>24</v>
      </c>
      <c r="O372" s="90" t="s">
        <v>24</v>
      </c>
      <c r="P372" s="90" t="s">
        <v>24</v>
      </c>
      <c r="Q372" s="90" t="s">
        <v>24</v>
      </c>
      <c r="R372" s="90" t="s">
        <v>24</v>
      </c>
      <c r="S372" s="90" t="s">
        <v>24</v>
      </c>
      <c r="T372" s="90" t="s">
        <v>24</v>
      </c>
      <c r="U372" s="90" t="s">
        <v>24</v>
      </c>
      <c r="V372" s="90" t="s">
        <v>24</v>
      </c>
      <c r="W372" s="90" t="s">
        <v>24</v>
      </c>
      <c r="X372" s="90" t="s">
        <v>24</v>
      </c>
      <c r="Y372" t="str">
        <f t="shared" si="19"/>
        <v>03-2022</v>
      </c>
      <c r="Z372">
        <f>_xlfn.XLOOKUP(Y372,AN:AN,AP:AP,"")</f>
        <v>0</v>
      </c>
      <c r="AA372">
        <f>_xlfn.XLOOKUP(Y372,AN:AN,AQ:AQ,"")</f>
        <v>0</v>
      </c>
      <c r="AB372">
        <f>_xlfn.XLOOKUP(Y372,AN:AN,AR:AR,"")</f>
        <v>0</v>
      </c>
      <c r="AC372">
        <f>_xlfn.XLOOKUP(Y372,AN:AN,AS:AS,"")</f>
        <v>0</v>
      </c>
      <c r="AE372">
        <v>0</v>
      </c>
      <c r="AF372">
        <v>0</v>
      </c>
      <c r="AG372">
        <v>0</v>
      </c>
      <c r="AH372">
        <v>0</v>
      </c>
    </row>
    <row r="373" spans="1:34">
      <c r="A373" t="str">
        <f t="shared" si="18"/>
        <v>03-2022</v>
      </c>
      <c r="B373" s="93">
        <v>44639</v>
      </c>
      <c r="C373" s="90" t="s">
        <v>24</v>
      </c>
      <c r="D373" s="90" t="s">
        <v>24</v>
      </c>
      <c r="E373" s="90" t="s">
        <v>24</v>
      </c>
      <c r="F373" s="90" t="s">
        <v>24</v>
      </c>
      <c r="G373" s="90" t="s">
        <v>24</v>
      </c>
      <c r="H373" s="90" t="s">
        <v>24</v>
      </c>
      <c r="I373" s="90" t="s">
        <v>24</v>
      </c>
      <c r="J373" s="90" t="s">
        <v>24</v>
      </c>
      <c r="K373" s="90" t="s">
        <v>24</v>
      </c>
      <c r="L373" s="90" t="s">
        <v>24</v>
      </c>
      <c r="M373" s="90" t="s">
        <v>24</v>
      </c>
      <c r="N373" s="90" t="s">
        <v>24</v>
      </c>
      <c r="O373" s="90" t="s">
        <v>24</v>
      </c>
      <c r="P373" s="90" t="s">
        <v>24</v>
      </c>
      <c r="Q373" s="90" t="s">
        <v>24</v>
      </c>
      <c r="R373" s="90" t="s">
        <v>24</v>
      </c>
      <c r="S373" s="90" t="s">
        <v>24</v>
      </c>
      <c r="T373" s="90" t="s">
        <v>24</v>
      </c>
      <c r="U373" s="90" t="s">
        <v>24</v>
      </c>
      <c r="V373" s="90" t="s">
        <v>24</v>
      </c>
      <c r="W373" s="90" t="s">
        <v>24</v>
      </c>
      <c r="X373" s="90" t="s">
        <v>24</v>
      </c>
      <c r="Y373" t="str">
        <f t="shared" si="19"/>
        <v>03-2022</v>
      </c>
      <c r="Z373">
        <f>_xlfn.XLOOKUP(Y373,AN:AN,AP:AP,"")</f>
        <v>0</v>
      </c>
      <c r="AA373">
        <f>_xlfn.XLOOKUP(Y373,AN:AN,AQ:AQ,"")</f>
        <v>0</v>
      </c>
      <c r="AB373">
        <f>_xlfn.XLOOKUP(Y373,AN:AN,AR:AR,"")</f>
        <v>0</v>
      </c>
      <c r="AC373">
        <f>_xlfn.XLOOKUP(Y373,AN:AN,AS:AS,"")</f>
        <v>0</v>
      </c>
      <c r="AE373">
        <v>0</v>
      </c>
      <c r="AF373">
        <v>0</v>
      </c>
      <c r="AG373">
        <v>0</v>
      </c>
      <c r="AH373">
        <v>0</v>
      </c>
    </row>
    <row r="374" spans="1:34">
      <c r="A374" t="str">
        <f t="shared" si="18"/>
        <v>03-2022</v>
      </c>
      <c r="B374" s="93">
        <v>44640</v>
      </c>
      <c r="C374" s="90" t="s">
        <v>24</v>
      </c>
      <c r="D374" s="90" t="s">
        <v>24</v>
      </c>
      <c r="E374" s="90" t="s">
        <v>24</v>
      </c>
      <c r="F374" s="90" t="s">
        <v>24</v>
      </c>
      <c r="G374" s="90" t="s">
        <v>24</v>
      </c>
      <c r="H374" s="90" t="s">
        <v>24</v>
      </c>
      <c r="I374" s="90" t="s">
        <v>24</v>
      </c>
      <c r="J374" s="90" t="s">
        <v>24</v>
      </c>
      <c r="K374" s="90" t="s">
        <v>24</v>
      </c>
      <c r="L374" s="90" t="s">
        <v>24</v>
      </c>
      <c r="M374" s="90" t="s">
        <v>24</v>
      </c>
      <c r="N374" s="90" t="s">
        <v>24</v>
      </c>
      <c r="O374" s="90" t="s">
        <v>24</v>
      </c>
      <c r="P374" s="90" t="s">
        <v>24</v>
      </c>
      <c r="Q374" s="90" t="s">
        <v>24</v>
      </c>
      <c r="R374" s="90" t="s">
        <v>24</v>
      </c>
      <c r="S374" s="90" t="s">
        <v>24</v>
      </c>
      <c r="T374" s="90" t="s">
        <v>24</v>
      </c>
      <c r="U374" s="90" t="s">
        <v>24</v>
      </c>
      <c r="V374" s="90" t="s">
        <v>24</v>
      </c>
      <c r="W374" s="90" t="s">
        <v>24</v>
      </c>
      <c r="X374" s="90" t="s">
        <v>24</v>
      </c>
      <c r="Y374" t="str">
        <f t="shared" si="19"/>
        <v>03-2022</v>
      </c>
      <c r="Z374">
        <f>_xlfn.XLOOKUP(Y374,AN:AN,AP:AP,"")</f>
        <v>0</v>
      </c>
      <c r="AA374">
        <f>_xlfn.XLOOKUP(Y374,AN:AN,AQ:AQ,"")</f>
        <v>0</v>
      </c>
      <c r="AB374">
        <f>_xlfn.XLOOKUP(Y374,AN:AN,AR:AR,"")</f>
        <v>0</v>
      </c>
      <c r="AC374">
        <f>_xlfn.XLOOKUP(Y374,AN:AN,AS:AS,"")</f>
        <v>0</v>
      </c>
      <c r="AE374">
        <v>0</v>
      </c>
      <c r="AF374">
        <v>0</v>
      </c>
      <c r="AG374">
        <v>0</v>
      </c>
      <c r="AH374">
        <v>0</v>
      </c>
    </row>
    <row r="375" spans="1:34">
      <c r="A375" t="str">
        <f t="shared" si="18"/>
        <v>03-2022</v>
      </c>
      <c r="B375" s="93">
        <v>44641</v>
      </c>
      <c r="C375" s="90">
        <v>65400</v>
      </c>
      <c r="D375" s="90">
        <v>66000</v>
      </c>
      <c r="E375" s="90">
        <v>70000</v>
      </c>
      <c r="F375" s="90">
        <v>65000</v>
      </c>
      <c r="G375" s="90">
        <v>69700</v>
      </c>
      <c r="H375" s="91" t="s">
        <v>25</v>
      </c>
      <c r="I375" s="90">
        <v>67000</v>
      </c>
      <c r="J375" s="90">
        <v>68000</v>
      </c>
      <c r="K375" s="90">
        <v>69700</v>
      </c>
      <c r="L375" s="91" t="s">
        <v>25</v>
      </c>
      <c r="M375" s="90">
        <v>65500</v>
      </c>
      <c r="N375" s="90">
        <v>69000</v>
      </c>
      <c r="O375" s="90">
        <v>66000</v>
      </c>
      <c r="P375" s="91" t="s">
        <v>25</v>
      </c>
      <c r="Q375" s="90">
        <v>63700</v>
      </c>
      <c r="R375" s="90">
        <v>64300</v>
      </c>
      <c r="S375" s="90">
        <v>64000</v>
      </c>
      <c r="T375" s="90">
        <v>67800</v>
      </c>
      <c r="U375" s="90">
        <v>66800</v>
      </c>
      <c r="V375" s="90">
        <v>68300</v>
      </c>
      <c r="W375" s="90">
        <v>67600</v>
      </c>
      <c r="X375" s="90">
        <v>70100</v>
      </c>
      <c r="Y375" t="str">
        <f t="shared" si="19"/>
        <v>03-2022</v>
      </c>
      <c r="Z375">
        <f>_xlfn.XLOOKUP(Y375,AN:AN,AP:AP,"")</f>
        <v>0</v>
      </c>
      <c r="AA375">
        <f>_xlfn.XLOOKUP(Y375,AN:AN,AQ:AQ,"")</f>
        <v>0</v>
      </c>
      <c r="AB375">
        <f>_xlfn.XLOOKUP(Y375,AN:AN,AR:AR,"")</f>
        <v>0</v>
      </c>
      <c r="AC375">
        <f>_xlfn.XLOOKUP(Y375,AN:AN,AS:AS,"")</f>
        <v>0</v>
      </c>
      <c r="AE375">
        <v>0</v>
      </c>
      <c r="AF375">
        <v>0</v>
      </c>
      <c r="AG375">
        <v>0</v>
      </c>
      <c r="AH375">
        <v>0</v>
      </c>
    </row>
    <row r="376" spans="1:34">
      <c r="A376" t="str">
        <f t="shared" si="18"/>
        <v>03-2022</v>
      </c>
      <c r="B376" s="93">
        <v>44642</v>
      </c>
      <c r="C376" s="90">
        <v>65400</v>
      </c>
      <c r="D376" s="90">
        <v>67000</v>
      </c>
      <c r="E376" s="90">
        <v>71000</v>
      </c>
      <c r="F376" s="90">
        <v>65200</v>
      </c>
      <c r="G376" s="90">
        <v>69700</v>
      </c>
      <c r="H376" s="91" t="s">
        <v>25</v>
      </c>
      <c r="I376" s="90">
        <v>67500</v>
      </c>
      <c r="J376" s="90">
        <v>68200</v>
      </c>
      <c r="K376" s="90">
        <v>69700</v>
      </c>
      <c r="L376" s="91" t="s">
        <v>25</v>
      </c>
      <c r="M376" s="90">
        <v>66300</v>
      </c>
      <c r="N376" s="90">
        <v>69100</v>
      </c>
      <c r="O376" s="90">
        <v>66500</v>
      </c>
      <c r="P376" s="91" t="s">
        <v>25</v>
      </c>
      <c r="Q376" s="90">
        <v>64000</v>
      </c>
      <c r="R376" s="90">
        <v>64600</v>
      </c>
      <c r="S376" s="90">
        <v>64500</v>
      </c>
      <c r="T376" s="90">
        <v>68000</v>
      </c>
      <c r="U376" s="90">
        <v>67200</v>
      </c>
      <c r="V376" s="90">
        <v>68300</v>
      </c>
      <c r="W376" s="90">
        <v>67600</v>
      </c>
      <c r="X376" s="90">
        <v>70100</v>
      </c>
      <c r="Y376" t="str">
        <f t="shared" si="19"/>
        <v>03-2022</v>
      </c>
      <c r="Z376">
        <f>_xlfn.XLOOKUP(Y376,AN:AN,AP:AP,"")</f>
        <v>0</v>
      </c>
      <c r="AA376">
        <f>_xlfn.XLOOKUP(Y376,AN:AN,AQ:AQ,"")</f>
        <v>0</v>
      </c>
      <c r="AB376">
        <f>_xlfn.XLOOKUP(Y376,AN:AN,AR:AR,"")</f>
        <v>0</v>
      </c>
      <c r="AC376">
        <f>_xlfn.XLOOKUP(Y376,AN:AN,AS:AS,"")</f>
        <v>0</v>
      </c>
      <c r="AE376">
        <v>0</v>
      </c>
      <c r="AF376">
        <v>0</v>
      </c>
      <c r="AG376">
        <v>0</v>
      </c>
      <c r="AH376">
        <v>0</v>
      </c>
    </row>
    <row r="377" spans="1:34">
      <c r="A377" t="str">
        <f t="shared" si="18"/>
        <v>03-2022</v>
      </c>
      <c r="B377" s="93">
        <v>44643</v>
      </c>
      <c r="C377" s="90">
        <v>65400</v>
      </c>
      <c r="D377" s="90">
        <v>66500</v>
      </c>
      <c r="E377" s="90">
        <v>71000</v>
      </c>
      <c r="F377" s="90">
        <v>64700</v>
      </c>
      <c r="G377" s="90">
        <v>69800</v>
      </c>
      <c r="H377" s="91" t="s">
        <v>25</v>
      </c>
      <c r="I377" s="90">
        <v>67000</v>
      </c>
      <c r="J377" s="90">
        <v>67800</v>
      </c>
      <c r="K377" s="90">
        <v>69300</v>
      </c>
      <c r="L377" s="91" t="s">
        <v>25</v>
      </c>
      <c r="M377" s="90">
        <v>66000</v>
      </c>
      <c r="N377" s="90">
        <v>69100</v>
      </c>
      <c r="O377" s="90">
        <v>66500</v>
      </c>
      <c r="P377" s="91" t="s">
        <v>25</v>
      </c>
      <c r="Q377" s="90">
        <v>63700</v>
      </c>
      <c r="R377" s="90">
        <v>64500</v>
      </c>
      <c r="S377" s="90">
        <v>64200</v>
      </c>
      <c r="T377" s="90">
        <v>67500</v>
      </c>
      <c r="U377" s="90">
        <v>67200</v>
      </c>
      <c r="V377" s="90">
        <v>67300</v>
      </c>
      <c r="W377" s="90">
        <v>68400</v>
      </c>
      <c r="X377" s="90">
        <v>70700</v>
      </c>
      <c r="Y377" t="str">
        <f t="shared" si="19"/>
        <v>03-2022</v>
      </c>
      <c r="Z377">
        <f>_xlfn.XLOOKUP(Y377,AN:AN,AP:AP,"")</f>
        <v>0</v>
      </c>
      <c r="AA377">
        <f>_xlfn.XLOOKUP(Y377,AN:AN,AQ:AQ,"")</f>
        <v>0</v>
      </c>
      <c r="AB377">
        <f>_xlfn.XLOOKUP(Y377,AN:AN,AR:AR,"")</f>
        <v>0</v>
      </c>
      <c r="AC377">
        <f>_xlfn.XLOOKUP(Y377,AN:AN,AS:AS,"")</f>
        <v>0</v>
      </c>
      <c r="AE377">
        <v>0</v>
      </c>
      <c r="AF377">
        <v>0</v>
      </c>
      <c r="AG377">
        <v>0</v>
      </c>
      <c r="AH377">
        <v>0</v>
      </c>
    </row>
    <row r="378" spans="1:34">
      <c r="A378" t="str">
        <f t="shared" si="18"/>
        <v>03-2022</v>
      </c>
      <c r="B378" s="93">
        <v>44644</v>
      </c>
      <c r="C378" s="90">
        <v>65400</v>
      </c>
      <c r="D378" s="90">
        <v>66500</v>
      </c>
      <c r="E378" s="90">
        <v>69700</v>
      </c>
      <c r="F378" s="90">
        <v>64800</v>
      </c>
      <c r="G378" s="90">
        <v>69400</v>
      </c>
      <c r="H378" s="91" t="s">
        <v>25</v>
      </c>
      <c r="I378" s="90">
        <v>66500</v>
      </c>
      <c r="J378" s="90">
        <v>67500</v>
      </c>
      <c r="K378" s="90">
        <v>69300</v>
      </c>
      <c r="L378" s="91" t="s">
        <v>25</v>
      </c>
      <c r="M378" s="90">
        <v>66300</v>
      </c>
      <c r="N378" s="90">
        <v>69100</v>
      </c>
      <c r="O378" s="90">
        <v>66500</v>
      </c>
      <c r="P378" s="91" t="s">
        <v>25</v>
      </c>
      <c r="Q378" s="90">
        <v>63200</v>
      </c>
      <c r="R378" s="90">
        <v>64500</v>
      </c>
      <c r="S378" s="90">
        <v>64000</v>
      </c>
      <c r="T378" s="90">
        <v>67600</v>
      </c>
      <c r="U378" s="90">
        <v>67200</v>
      </c>
      <c r="V378" s="90">
        <v>66800</v>
      </c>
      <c r="W378" s="90">
        <v>68400</v>
      </c>
      <c r="X378" s="90">
        <v>70700</v>
      </c>
      <c r="Y378" t="str">
        <f t="shared" si="19"/>
        <v>03-2022</v>
      </c>
      <c r="Z378">
        <f>_xlfn.XLOOKUP(Y378,AN:AN,AP:AP,"")</f>
        <v>0</v>
      </c>
      <c r="AA378">
        <f>_xlfn.XLOOKUP(Y378,AN:AN,AQ:AQ,"")</f>
        <v>0</v>
      </c>
      <c r="AB378">
        <f>_xlfn.XLOOKUP(Y378,AN:AN,AR:AR,"")</f>
        <v>0</v>
      </c>
      <c r="AC378">
        <f>_xlfn.XLOOKUP(Y378,AN:AN,AS:AS,"")</f>
        <v>0</v>
      </c>
      <c r="AE378">
        <v>0</v>
      </c>
      <c r="AF378">
        <v>0</v>
      </c>
      <c r="AG378">
        <v>0</v>
      </c>
      <c r="AH378">
        <v>0</v>
      </c>
    </row>
    <row r="379" spans="1:34">
      <c r="A379" t="str">
        <f t="shared" si="18"/>
        <v>03-2022</v>
      </c>
      <c r="B379" s="93">
        <v>44645</v>
      </c>
      <c r="C379" s="90">
        <v>65200</v>
      </c>
      <c r="D379" s="90">
        <v>66500</v>
      </c>
      <c r="E379" s="90">
        <v>69700</v>
      </c>
      <c r="F379" s="90">
        <v>63200</v>
      </c>
      <c r="G379" s="90">
        <v>68500</v>
      </c>
      <c r="H379" s="91" t="s">
        <v>25</v>
      </c>
      <c r="I379" s="90">
        <v>66500</v>
      </c>
      <c r="J379" s="90">
        <v>67200</v>
      </c>
      <c r="K379" s="90">
        <v>69000</v>
      </c>
      <c r="L379" s="91" t="s">
        <v>25</v>
      </c>
      <c r="M379" s="90">
        <v>65500</v>
      </c>
      <c r="N379" s="90">
        <v>68300</v>
      </c>
      <c r="O379" s="90">
        <v>65200</v>
      </c>
      <c r="P379" s="91" t="s">
        <v>25</v>
      </c>
      <c r="Q379" s="90">
        <v>62500</v>
      </c>
      <c r="R379" s="90">
        <v>63700</v>
      </c>
      <c r="S379" s="90">
        <v>63000</v>
      </c>
      <c r="T379" s="90">
        <v>66000</v>
      </c>
      <c r="U379" s="90">
        <v>66200</v>
      </c>
      <c r="V379" s="90">
        <v>66800</v>
      </c>
      <c r="W379" s="90">
        <v>67600</v>
      </c>
      <c r="X379" s="90">
        <v>69800</v>
      </c>
      <c r="Y379" t="str">
        <f t="shared" si="19"/>
        <v>03-2022</v>
      </c>
      <c r="Z379">
        <f>_xlfn.XLOOKUP(Y379,AN:AN,AP:AP,"")</f>
        <v>0</v>
      </c>
      <c r="AA379">
        <f>_xlfn.XLOOKUP(Y379,AN:AN,AQ:AQ,"")</f>
        <v>0</v>
      </c>
      <c r="AB379">
        <f>_xlfn.XLOOKUP(Y379,AN:AN,AR:AR,"")</f>
        <v>0</v>
      </c>
      <c r="AC379">
        <f>_xlfn.XLOOKUP(Y379,AN:AN,AS:AS,"")</f>
        <v>0</v>
      </c>
      <c r="AE379">
        <v>0</v>
      </c>
      <c r="AF379">
        <v>0</v>
      </c>
      <c r="AG379">
        <v>0</v>
      </c>
      <c r="AH379">
        <v>0</v>
      </c>
    </row>
    <row r="380" spans="1:34">
      <c r="A380" t="str">
        <f t="shared" si="18"/>
        <v>03-2022</v>
      </c>
      <c r="B380" s="93">
        <v>44646</v>
      </c>
      <c r="C380" s="90">
        <v>65200</v>
      </c>
      <c r="D380" s="90">
        <v>66500</v>
      </c>
      <c r="E380" s="90">
        <v>68200</v>
      </c>
      <c r="F380" s="90">
        <v>63200</v>
      </c>
      <c r="G380" s="90">
        <v>67400</v>
      </c>
      <c r="H380" s="91" t="s">
        <v>25</v>
      </c>
      <c r="I380" s="90">
        <v>66500</v>
      </c>
      <c r="J380" s="90">
        <v>66700</v>
      </c>
      <c r="K380" s="90">
        <v>68200</v>
      </c>
      <c r="L380" s="91" t="s">
        <v>25</v>
      </c>
      <c r="M380" s="90">
        <v>65200</v>
      </c>
      <c r="N380" s="90">
        <v>67800</v>
      </c>
      <c r="O380" s="90">
        <v>65200</v>
      </c>
      <c r="P380" s="91" t="s">
        <v>25</v>
      </c>
      <c r="Q380" s="90">
        <v>61800</v>
      </c>
      <c r="R380" s="90">
        <v>62900</v>
      </c>
      <c r="S380" s="90">
        <v>62200</v>
      </c>
      <c r="T380" s="90">
        <v>66000</v>
      </c>
      <c r="U380" s="90">
        <v>66000</v>
      </c>
      <c r="V380" s="91" t="s">
        <v>25</v>
      </c>
      <c r="W380" s="90">
        <v>67600</v>
      </c>
      <c r="X380" s="90">
        <v>69800</v>
      </c>
      <c r="Y380" t="str">
        <f t="shared" si="19"/>
        <v>03-2022</v>
      </c>
      <c r="Z380">
        <f>_xlfn.XLOOKUP(Y380,AN:AN,AP:AP,"")</f>
        <v>0</v>
      </c>
      <c r="AA380">
        <f>_xlfn.XLOOKUP(Y380,AN:AN,AQ:AQ,"")</f>
        <v>0</v>
      </c>
      <c r="AB380">
        <f>_xlfn.XLOOKUP(Y380,AN:AN,AR:AR,"")</f>
        <v>0</v>
      </c>
      <c r="AC380">
        <f>_xlfn.XLOOKUP(Y380,AN:AN,AS:AS,"")</f>
        <v>0</v>
      </c>
      <c r="AE380">
        <v>0</v>
      </c>
      <c r="AF380">
        <v>0</v>
      </c>
      <c r="AG380">
        <v>0</v>
      </c>
      <c r="AH380">
        <v>0</v>
      </c>
    </row>
    <row r="381" spans="1:34">
      <c r="A381" t="str">
        <f t="shared" si="18"/>
        <v>03-2022</v>
      </c>
      <c r="B381" s="93">
        <v>44647</v>
      </c>
      <c r="C381" s="90" t="s">
        <v>24</v>
      </c>
      <c r="D381" s="90" t="s">
        <v>24</v>
      </c>
      <c r="E381" s="90" t="s">
        <v>24</v>
      </c>
      <c r="F381" s="90" t="s">
        <v>24</v>
      </c>
      <c r="G381" s="90" t="s">
        <v>24</v>
      </c>
      <c r="H381" s="90" t="s">
        <v>24</v>
      </c>
      <c r="I381" s="90" t="s">
        <v>24</v>
      </c>
      <c r="J381" s="90" t="s">
        <v>24</v>
      </c>
      <c r="K381" s="90" t="s">
        <v>24</v>
      </c>
      <c r="L381" s="90" t="s">
        <v>24</v>
      </c>
      <c r="M381" s="90" t="s">
        <v>24</v>
      </c>
      <c r="N381" s="90" t="s">
        <v>24</v>
      </c>
      <c r="O381" s="90" t="s">
        <v>24</v>
      </c>
      <c r="P381" s="90" t="s">
        <v>24</v>
      </c>
      <c r="Q381" s="90" t="s">
        <v>24</v>
      </c>
      <c r="R381" s="90" t="s">
        <v>24</v>
      </c>
      <c r="S381" s="90" t="s">
        <v>24</v>
      </c>
      <c r="T381" s="90" t="s">
        <v>24</v>
      </c>
      <c r="U381" s="90" t="s">
        <v>24</v>
      </c>
      <c r="V381" s="90" t="s">
        <v>24</v>
      </c>
      <c r="W381" s="90" t="s">
        <v>24</v>
      </c>
      <c r="X381" s="90" t="s">
        <v>24</v>
      </c>
      <c r="Y381" t="str">
        <f t="shared" si="19"/>
        <v>03-2022</v>
      </c>
      <c r="Z381">
        <f>_xlfn.XLOOKUP(Y381,AN:AN,AP:AP,"")</f>
        <v>0</v>
      </c>
      <c r="AA381">
        <f>_xlfn.XLOOKUP(Y381,AN:AN,AQ:AQ,"")</f>
        <v>0</v>
      </c>
      <c r="AB381">
        <f>_xlfn.XLOOKUP(Y381,AN:AN,AR:AR,"")</f>
        <v>0</v>
      </c>
      <c r="AC381">
        <f>_xlfn.XLOOKUP(Y381,AN:AN,AS:AS,"")</f>
        <v>0</v>
      </c>
      <c r="AE381">
        <v>0</v>
      </c>
      <c r="AF381">
        <v>0</v>
      </c>
      <c r="AG381">
        <v>0</v>
      </c>
      <c r="AH381">
        <v>0</v>
      </c>
    </row>
    <row r="382" spans="1:34">
      <c r="A382" t="str">
        <f t="shared" si="18"/>
        <v>03-2022</v>
      </c>
      <c r="B382" s="93">
        <v>44648</v>
      </c>
      <c r="C382" s="90">
        <v>65200</v>
      </c>
      <c r="D382" s="90">
        <v>66500</v>
      </c>
      <c r="E382" s="90">
        <v>68500</v>
      </c>
      <c r="F382" s="90">
        <v>62500</v>
      </c>
      <c r="G382" s="90">
        <v>66400</v>
      </c>
      <c r="H382" s="91" t="s">
        <v>25</v>
      </c>
      <c r="I382" s="90">
        <v>66000</v>
      </c>
      <c r="J382" s="90">
        <v>66700</v>
      </c>
      <c r="K382" s="90">
        <v>68200</v>
      </c>
      <c r="L382" s="91" t="s">
        <v>25</v>
      </c>
      <c r="M382" s="90">
        <v>65200</v>
      </c>
      <c r="N382" s="90">
        <v>67800</v>
      </c>
      <c r="O382" s="90">
        <v>64500</v>
      </c>
      <c r="P382" s="91" t="s">
        <v>25</v>
      </c>
      <c r="Q382" s="90">
        <v>61500</v>
      </c>
      <c r="R382" s="90">
        <v>62000</v>
      </c>
      <c r="S382" s="90">
        <v>62000</v>
      </c>
      <c r="T382" s="90">
        <v>65300</v>
      </c>
      <c r="U382" s="90">
        <v>65800</v>
      </c>
      <c r="V382" s="90">
        <v>66800</v>
      </c>
      <c r="W382" s="90">
        <v>67600</v>
      </c>
      <c r="X382" s="90">
        <v>69800</v>
      </c>
      <c r="Y382" t="str">
        <f t="shared" si="19"/>
        <v>03-2022</v>
      </c>
      <c r="Z382">
        <f>_xlfn.XLOOKUP(Y382,AN:AN,AP:AP,"")</f>
        <v>0</v>
      </c>
      <c r="AA382">
        <f>_xlfn.XLOOKUP(Y382,AN:AN,AQ:AQ,"")</f>
        <v>0</v>
      </c>
      <c r="AB382">
        <f>_xlfn.XLOOKUP(Y382,AN:AN,AR:AR,"")</f>
        <v>0</v>
      </c>
      <c r="AC382">
        <f>_xlfn.XLOOKUP(Y382,AN:AN,AS:AS,"")</f>
        <v>0</v>
      </c>
      <c r="AE382">
        <v>0</v>
      </c>
      <c r="AF382">
        <v>0</v>
      </c>
      <c r="AG382">
        <v>0</v>
      </c>
      <c r="AH382">
        <v>0</v>
      </c>
    </row>
    <row r="383" spans="1:34">
      <c r="A383" t="str">
        <f t="shared" si="18"/>
        <v>03-2022</v>
      </c>
      <c r="B383" s="93">
        <v>44649</v>
      </c>
      <c r="C383" s="90">
        <v>65200</v>
      </c>
      <c r="D383" s="90">
        <v>66000</v>
      </c>
      <c r="E383" s="90">
        <v>68500</v>
      </c>
      <c r="F383" s="90">
        <v>62000</v>
      </c>
      <c r="G383" s="90">
        <v>66300</v>
      </c>
      <c r="H383" s="91" t="s">
        <v>25</v>
      </c>
      <c r="I383" s="90">
        <v>66000</v>
      </c>
      <c r="J383" s="90">
        <v>66000</v>
      </c>
      <c r="K383" s="90">
        <v>66300</v>
      </c>
      <c r="L383" s="91" t="s">
        <v>25</v>
      </c>
      <c r="M383" s="90">
        <v>64700</v>
      </c>
      <c r="N383" s="90">
        <v>67700</v>
      </c>
      <c r="O383" s="90">
        <v>64500</v>
      </c>
      <c r="P383" s="91" t="s">
        <v>25</v>
      </c>
      <c r="Q383" s="90">
        <v>61000</v>
      </c>
      <c r="R383" s="90">
        <v>61800</v>
      </c>
      <c r="S383" s="90">
        <v>62000</v>
      </c>
      <c r="T383" s="90">
        <v>64800</v>
      </c>
      <c r="U383" s="90">
        <v>64800</v>
      </c>
      <c r="V383" s="90">
        <v>66300</v>
      </c>
      <c r="W383" s="90">
        <v>67100</v>
      </c>
      <c r="X383" s="90">
        <v>69300</v>
      </c>
      <c r="Y383" t="str">
        <f t="shared" si="19"/>
        <v>03-2022</v>
      </c>
      <c r="Z383">
        <f>_xlfn.XLOOKUP(Y383,AN:AN,AP:AP,"")</f>
        <v>0</v>
      </c>
      <c r="AA383">
        <f>_xlfn.XLOOKUP(Y383,AN:AN,AQ:AQ,"")</f>
        <v>0</v>
      </c>
      <c r="AB383">
        <f>_xlfn.XLOOKUP(Y383,AN:AN,AR:AR,"")</f>
        <v>0</v>
      </c>
      <c r="AC383">
        <f>_xlfn.XLOOKUP(Y383,AN:AN,AS:AS,"")</f>
        <v>0</v>
      </c>
      <c r="AE383">
        <v>0</v>
      </c>
      <c r="AF383">
        <v>0</v>
      </c>
      <c r="AG383">
        <v>0</v>
      </c>
      <c r="AH383">
        <v>0</v>
      </c>
    </row>
    <row r="384" spans="1:34">
      <c r="A384" t="str">
        <f t="shared" si="18"/>
        <v>03-2022</v>
      </c>
      <c r="B384" s="93">
        <v>44650</v>
      </c>
      <c r="C384" s="90">
        <v>65100</v>
      </c>
      <c r="D384" s="90">
        <v>66000</v>
      </c>
      <c r="E384" s="90">
        <v>67700</v>
      </c>
      <c r="F384" s="90">
        <v>61500</v>
      </c>
      <c r="G384" s="90">
        <v>65900</v>
      </c>
      <c r="H384" s="91" t="s">
        <v>25</v>
      </c>
      <c r="I384" s="90">
        <v>65500</v>
      </c>
      <c r="J384" s="90">
        <v>65600</v>
      </c>
      <c r="K384" s="90">
        <v>66300</v>
      </c>
      <c r="L384" s="91" t="s">
        <v>25</v>
      </c>
      <c r="M384" s="90">
        <v>64700</v>
      </c>
      <c r="N384" s="90">
        <v>67700</v>
      </c>
      <c r="O384" s="90">
        <v>63800</v>
      </c>
      <c r="P384" s="91" t="s">
        <v>25</v>
      </c>
      <c r="Q384" s="90">
        <v>61000</v>
      </c>
      <c r="R384" s="90">
        <v>61700</v>
      </c>
      <c r="S384" s="90">
        <v>61800</v>
      </c>
      <c r="T384" s="90">
        <v>64300</v>
      </c>
      <c r="U384" s="90">
        <v>64500</v>
      </c>
      <c r="V384" s="90">
        <v>66300</v>
      </c>
      <c r="W384" s="90">
        <v>66800</v>
      </c>
      <c r="X384" s="90">
        <v>69000</v>
      </c>
      <c r="Y384" t="str">
        <f t="shared" si="19"/>
        <v>03-2022</v>
      </c>
      <c r="Z384">
        <f>_xlfn.XLOOKUP(Y384,AN:AN,AP:AP,"")</f>
        <v>0</v>
      </c>
      <c r="AA384">
        <f>_xlfn.XLOOKUP(Y384,AN:AN,AQ:AQ,"")</f>
        <v>0</v>
      </c>
      <c r="AB384">
        <f>_xlfn.XLOOKUP(Y384,AN:AN,AR:AR,"")</f>
        <v>0</v>
      </c>
      <c r="AC384">
        <f>_xlfn.XLOOKUP(Y384,AN:AN,AS:AS,"")</f>
        <v>0</v>
      </c>
      <c r="AE384">
        <v>0</v>
      </c>
      <c r="AF384">
        <v>0</v>
      </c>
      <c r="AG384">
        <v>0</v>
      </c>
      <c r="AH384">
        <v>0</v>
      </c>
    </row>
    <row r="385" spans="1:34">
      <c r="A385" t="str">
        <f t="shared" si="18"/>
        <v>03-2022</v>
      </c>
      <c r="B385" s="93">
        <v>44651</v>
      </c>
      <c r="C385" s="90">
        <v>65000</v>
      </c>
      <c r="D385" s="90">
        <v>65500</v>
      </c>
      <c r="E385" s="90">
        <v>66700</v>
      </c>
      <c r="F385" s="90">
        <v>61300</v>
      </c>
      <c r="G385" s="90">
        <v>65600</v>
      </c>
      <c r="H385" s="91" t="s">
        <v>25</v>
      </c>
      <c r="I385" s="90">
        <v>65000</v>
      </c>
      <c r="J385" s="90">
        <v>64600</v>
      </c>
      <c r="K385" s="90">
        <v>66000</v>
      </c>
      <c r="L385" s="91" t="s">
        <v>25</v>
      </c>
      <c r="M385" s="90">
        <v>64100</v>
      </c>
      <c r="N385" s="90">
        <v>66800</v>
      </c>
      <c r="O385" s="90">
        <v>63500</v>
      </c>
      <c r="P385" s="91" t="s">
        <v>25</v>
      </c>
      <c r="Q385" s="90">
        <v>60000</v>
      </c>
      <c r="R385" s="90">
        <v>61000</v>
      </c>
      <c r="S385" s="90">
        <v>61000</v>
      </c>
      <c r="T385" s="90">
        <v>64100</v>
      </c>
      <c r="U385" s="90">
        <v>63000</v>
      </c>
      <c r="V385" s="90">
        <v>65300</v>
      </c>
      <c r="W385" s="90">
        <v>66800</v>
      </c>
      <c r="X385" s="90">
        <v>69000</v>
      </c>
      <c r="Y385" t="str">
        <f t="shared" si="19"/>
        <v>03-2022</v>
      </c>
      <c r="Z385">
        <f>_xlfn.XLOOKUP(Y385,AN:AN,AP:AP,"")</f>
        <v>0</v>
      </c>
      <c r="AA385">
        <f>_xlfn.XLOOKUP(Y385,AN:AN,AQ:AQ,"")</f>
        <v>0</v>
      </c>
      <c r="AB385">
        <f>_xlfn.XLOOKUP(Y385,AN:AN,AR:AR,"")</f>
        <v>0</v>
      </c>
      <c r="AC385">
        <f>_xlfn.XLOOKUP(Y385,AN:AN,AS:AS,"")</f>
        <v>0</v>
      </c>
      <c r="AE385">
        <v>0</v>
      </c>
      <c r="AF385">
        <v>0</v>
      </c>
      <c r="AG385">
        <v>0</v>
      </c>
      <c r="AH385">
        <v>0</v>
      </c>
    </row>
    <row r="386" spans="1:34">
      <c r="A386" t="str">
        <f t="shared" si="18"/>
        <v>04-2022</v>
      </c>
      <c r="B386" s="93">
        <v>44652</v>
      </c>
      <c r="C386" s="90">
        <v>65600</v>
      </c>
      <c r="D386" s="90">
        <v>65500</v>
      </c>
      <c r="E386" s="90">
        <v>66700</v>
      </c>
      <c r="F386" s="90">
        <v>62000</v>
      </c>
      <c r="G386" s="90">
        <v>66500</v>
      </c>
      <c r="H386" s="91" t="s">
        <v>25</v>
      </c>
      <c r="I386" s="90">
        <v>65000</v>
      </c>
      <c r="J386" s="90">
        <v>64700</v>
      </c>
      <c r="K386" s="90">
        <v>66300</v>
      </c>
      <c r="L386" s="91" t="s">
        <v>25</v>
      </c>
      <c r="M386" s="90">
        <v>64100</v>
      </c>
      <c r="N386" s="90">
        <v>66800</v>
      </c>
      <c r="O386" s="90">
        <v>64000</v>
      </c>
      <c r="P386" s="91" t="s">
        <v>25</v>
      </c>
      <c r="Q386" s="90">
        <v>61500</v>
      </c>
      <c r="R386" s="90">
        <v>61200</v>
      </c>
      <c r="S386" s="90">
        <v>62000</v>
      </c>
      <c r="T386" s="90">
        <v>64800</v>
      </c>
      <c r="U386" s="90">
        <v>63500</v>
      </c>
      <c r="V386" s="90">
        <v>65800</v>
      </c>
      <c r="W386" s="90">
        <v>66800</v>
      </c>
      <c r="X386" s="90">
        <v>69000</v>
      </c>
      <c r="Y386" t="str">
        <f t="shared" si="19"/>
        <v>04-2022</v>
      </c>
      <c r="Z386">
        <f>_xlfn.XLOOKUP(Y386,AN:AN,AP:AP,"")</f>
        <v>0</v>
      </c>
      <c r="AA386">
        <f>_xlfn.XLOOKUP(Y386,AN:AN,AQ:AQ,"")</f>
        <v>0</v>
      </c>
      <c r="AB386">
        <f>_xlfn.XLOOKUP(Y386,AN:AN,AR:AR,"")</f>
        <v>0</v>
      </c>
      <c r="AC386">
        <f>_xlfn.XLOOKUP(Y386,AN:AN,AS:AS,"")</f>
        <v>0</v>
      </c>
      <c r="AE386">
        <v>0</v>
      </c>
      <c r="AF386">
        <v>0</v>
      </c>
      <c r="AG386">
        <v>0</v>
      </c>
      <c r="AH386">
        <v>0</v>
      </c>
    </row>
    <row r="387" spans="1:34">
      <c r="A387" t="str">
        <f t="shared" si="18"/>
        <v>04-2022</v>
      </c>
      <c r="B387" s="93">
        <v>44653</v>
      </c>
      <c r="C387" s="90">
        <v>65600</v>
      </c>
      <c r="D387" s="90">
        <v>66200</v>
      </c>
      <c r="E387" s="90">
        <v>66400</v>
      </c>
      <c r="F387" s="90">
        <v>62300</v>
      </c>
      <c r="G387" s="90">
        <v>67300</v>
      </c>
      <c r="H387" s="91" t="s">
        <v>25</v>
      </c>
      <c r="I387" s="90">
        <v>65000</v>
      </c>
      <c r="J387" s="90">
        <v>64500</v>
      </c>
      <c r="K387" s="90">
        <v>66300</v>
      </c>
      <c r="L387" s="91" t="s">
        <v>25</v>
      </c>
      <c r="M387" s="90">
        <v>63800</v>
      </c>
      <c r="N387" s="90">
        <v>66800</v>
      </c>
      <c r="O387" s="90">
        <v>63500</v>
      </c>
      <c r="P387" s="91" t="s">
        <v>25</v>
      </c>
      <c r="Q387" s="90">
        <v>61000</v>
      </c>
      <c r="R387" s="90">
        <v>61300</v>
      </c>
      <c r="S387" s="90">
        <v>61600</v>
      </c>
      <c r="T387" s="90">
        <v>65100</v>
      </c>
      <c r="U387" s="90">
        <v>63600</v>
      </c>
      <c r="V387" s="90">
        <v>65800</v>
      </c>
      <c r="W387" s="90">
        <v>66800</v>
      </c>
      <c r="X387" s="90">
        <v>69000</v>
      </c>
      <c r="Y387" t="str">
        <f t="shared" si="19"/>
        <v>04-2022</v>
      </c>
      <c r="Z387">
        <f>_xlfn.XLOOKUP(Y387,AN:AN,AP:AP,"")</f>
        <v>0</v>
      </c>
      <c r="AA387">
        <f>_xlfn.XLOOKUP(Y387,AN:AN,AQ:AQ,"")</f>
        <v>0</v>
      </c>
      <c r="AB387">
        <f>_xlfn.XLOOKUP(Y387,AN:AN,AR:AR,"")</f>
        <v>0</v>
      </c>
      <c r="AC387">
        <f>_xlfn.XLOOKUP(Y387,AN:AN,AS:AS,"")</f>
        <v>0</v>
      </c>
      <c r="AE387">
        <v>0</v>
      </c>
      <c r="AF387">
        <v>0</v>
      </c>
      <c r="AG387">
        <v>0</v>
      </c>
      <c r="AH387">
        <v>0</v>
      </c>
    </row>
    <row r="388" spans="1:34">
      <c r="A388" t="str">
        <f t="shared" si="18"/>
        <v>04-2022</v>
      </c>
      <c r="B388" s="93">
        <v>44654</v>
      </c>
      <c r="C388" s="90" t="s">
        <v>24</v>
      </c>
      <c r="D388" s="90" t="s">
        <v>24</v>
      </c>
      <c r="E388" s="90" t="s">
        <v>24</v>
      </c>
      <c r="F388" s="90" t="s">
        <v>24</v>
      </c>
      <c r="G388" s="90" t="s">
        <v>24</v>
      </c>
      <c r="H388" s="90" t="s">
        <v>24</v>
      </c>
      <c r="I388" s="90" t="s">
        <v>24</v>
      </c>
      <c r="J388" s="90" t="s">
        <v>24</v>
      </c>
      <c r="K388" s="90" t="s">
        <v>24</v>
      </c>
      <c r="L388" s="90" t="s">
        <v>24</v>
      </c>
      <c r="M388" s="90" t="s">
        <v>24</v>
      </c>
      <c r="N388" s="90" t="s">
        <v>24</v>
      </c>
      <c r="O388" s="90" t="s">
        <v>24</v>
      </c>
      <c r="P388" s="90" t="s">
        <v>24</v>
      </c>
      <c r="Q388" s="90" t="s">
        <v>24</v>
      </c>
      <c r="R388" s="90" t="s">
        <v>24</v>
      </c>
      <c r="S388" s="90" t="s">
        <v>24</v>
      </c>
      <c r="T388" s="90" t="s">
        <v>24</v>
      </c>
      <c r="U388" s="90" t="s">
        <v>24</v>
      </c>
      <c r="V388" s="90" t="s">
        <v>24</v>
      </c>
      <c r="W388" s="90" t="s">
        <v>24</v>
      </c>
      <c r="X388" s="90" t="s">
        <v>24</v>
      </c>
      <c r="Y388" t="str">
        <f t="shared" si="19"/>
        <v>04-2022</v>
      </c>
      <c r="Z388">
        <f>_xlfn.XLOOKUP(Y388,AN:AN,AP:AP,"")</f>
        <v>0</v>
      </c>
      <c r="AA388">
        <f>_xlfn.XLOOKUP(Y388,AN:AN,AQ:AQ,"")</f>
        <v>0</v>
      </c>
      <c r="AB388">
        <f>_xlfn.XLOOKUP(Y388,AN:AN,AR:AR,"")</f>
        <v>0</v>
      </c>
      <c r="AC388">
        <f>_xlfn.XLOOKUP(Y388,AN:AN,AS:AS,"")</f>
        <v>0</v>
      </c>
      <c r="AE388">
        <v>0</v>
      </c>
      <c r="AF388">
        <v>0</v>
      </c>
      <c r="AG388">
        <v>0</v>
      </c>
      <c r="AH388">
        <v>0</v>
      </c>
    </row>
    <row r="389" spans="1:34">
      <c r="A389" t="str">
        <f t="shared" si="18"/>
        <v>04-2022</v>
      </c>
      <c r="B389" s="93">
        <v>44655</v>
      </c>
      <c r="C389" s="90">
        <v>65600</v>
      </c>
      <c r="D389" s="90">
        <v>67000</v>
      </c>
      <c r="E389" s="90">
        <v>66400</v>
      </c>
      <c r="F389" s="90">
        <v>61800</v>
      </c>
      <c r="G389" s="90">
        <v>67400</v>
      </c>
      <c r="H389" s="91" t="s">
        <v>25</v>
      </c>
      <c r="I389" s="90">
        <v>64500</v>
      </c>
      <c r="J389" s="90">
        <v>63900</v>
      </c>
      <c r="K389" s="90">
        <v>66300</v>
      </c>
      <c r="L389" s="91" t="s">
        <v>25</v>
      </c>
      <c r="M389" s="90">
        <v>63600</v>
      </c>
      <c r="N389" s="90">
        <v>66800</v>
      </c>
      <c r="O389" s="90">
        <v>63500</v>
      </c>
      <c r="P389" s="91" t="s">
        <v>25</v>
      </c>
      <c r="Q389" s="90">
        <v>61000</v>
      </c>
      <c r="R389" s="90">
        <v>61300</v>
      </c>
      <c r="S389" s="90">
        <v>61200</v>
      </c>
      <c r="T389" s="90">
        <v>64600</v>
      </c>
      <c r="U389" s="90">
        <v>63700</v>
      </c>
      <c r="V389" s="90">
        <v>65800</v>
      </c>
      <c r="W389" s="90">
        <v>66800</v>
      </c>
      <c r="X389" s="90">
        <v>69000</v>
      </c>
      <c r="Y389" t="str">
        <f t="shared" si="19"/>
        <v>04-2022</v>
      </c>
      <c r="Z389">
        <f>_xlfn.XLOOKUP(Y389,AN:AN,AP:AP,"")</f>
        <v>0</v>
      </c>
      <c r="AA389">
        <f>_xlfn.XLOOKUP(Y389,AN:AN,AQ:AQ,"")</f>
        <v>0</v>
      </c>
      <c r="AB389">
        <f>_xlfn.XLOOKUP(Y389,AN:AN,AR:AR,"")</f>
        <v>0</v>
      </c>
      <c r="AC389">
        <f>_xlfn.XLOOKUP(Y389,AN:AN,AS:AS,"")</f>
        <v>0</v>
      </c>
      <c r="AE389">
        <v>0</v>
      </c>
      <c r="AF389">
        <v>0</v>
      </c>
      <c r="AG389">
        <v>0</v>
      </c>
      <c r="AH389">
        <v>0</v>
      </c>
    </row>
    <row r="390" spans="1:34">
      <c r="A390" t="str">
        <f t="shared" si="18"/>
        <v>04-2022</v>
      </c>
      <c r="B390" s="93">
        <v>44656</v>
      </c>
      <c r="C390" s="90">
        <v>65300</v>
      </c>
      <c r="D390" s="90">
        <v>67000</v>
      </c>
      <c r="E390" s="90">
        <v>65200</v>
      </c>
      <c r="F390" s="90">
        <v>61000</v>
      </c>
      <c r="G390" s="90">
        <v>66700</v>
      </c>
      <c r="H390" s="91" t="s">
        <v>25</v>
      </c>
      <c r="I390" s="90">
        <v>64500</v>
      </c>
      <c r="J390" s="90">
        <v>63700</v>
      </c>
      <c r="K390" s="90">
        <v>65200</v>
      </c>
      <c r="L390" s="91" t="s">
        <v>25</v>
      </c>
      <c r="M390" s="90">
        <v>63600</v>
      </c>
      <c r="N390" s="90">
        <v>66800</v>
      </c>
      <c r="O390" s="90">
        <v>62700</v>
      </c>
      <c r="P390" s="91" t="s">
        <v>25</v>
      </c>
      <c r="Q390" s="90">
        <v>60000</v>
      </c>
      <c r="R390" s="90">
        <v>60500</v>
      </c>
      <c r="S390" s="90">
        <v>60800</v>
      </c>
      <c r="T390" s="90">
        <v>63800</v>
      </c>
      <c r="U390" s="90">
        <v>63000</v>
      </c>
      <c r="V390" s="90">
        <v>65300</v>
      </c>
      <c r="W390" s="90">
        <v>66400</v>
      </c>
      <c r="X390" s="90">
        <v>68800</v>
      </c>
      <c r="Y390" t="str">
        <f t="shared" si="19"/>
        <v>04-2022</v>
      </c>
      <c r="Z390">
        <f>_xlfn.XLOOKUP(Y390,AN:AN,AP:AP,"")</f>
        <v>0</v>
      </c>
      <c r="AA390">
        <f>_xlfn.XLOOKUP(Y390,AN:AN,AQ:AQ,"")</f>
        <v>0</v>
      </c>
      <c r="AB390">
        <f>_xlfn.XLOOKUP(Y390,AN:AN,AR:AR,"")</f>
        <v>0</v>
      </c>
      <c r="AC390">
        <f>_xlfn.XLOOKUP(Y390,AN:AN,AS:AS,"")</f>
        <v>0</v>
      </c>
      <c r="AE390">
        <v>0</v>
      </c>
      <c r="AF390">
        <v>0</v>
      </c>
      <c r="AG390">
        <v>0</v>
      </c>
      <c r="AH390">
        <v>0</v>
      </c>
    </row>
    <row r="391" spans="1:34">
      <c r="A391" t="str">
        <f t="shared" si="18"/>
        <v>04-2022</v>
      </c>
      <c r="B391" s="93">
        <v>44657</v>
      </c>
      <c r="C391" s="90">
        <v>65200</v>
      </c>
      <c r="D391" s="90">
        <v>66500</v>
      </c>
      <c r="E391" s="90">
        <v>64200</v>
      </c>
      <c r="F391" s="90">
        <v>60000</v>
      </c>
      <c r="G391" s="90">
        <v>65400</v>
      </c>
      <c r="H391" s="91" t="s">
        <v>25</v>
      </c>
      <c r="I391" s="90">
        <v>64000</v>
      </c>
      <c r="J391" s="90">
        <v>63100</v>
      </c>
      <c r="K391" s="90">
        <v>64200</v>
      </c>
      <c r="L391" s="91" t="s">
        <v>25</v>
      </c>
      <c r="M391" s="90">
        <v>63000</v>
      </c>
      <c r="N391" s="90">
        <v>65800</v>
      </c>
      <c r="O391" s="90">
        <v>60600</v>
      </c>
      <c r="P391" s="91" t="s">
        <v>25</v>
      </c>
      <c r="Q391" s="90">
        <v>59500</v>
      </c>
      <c r="R391" s="90">
        <v>59700</v>
      </c>
      <c r="S391" s="90">
        <v>59600</v>
      </c>
      <c r="T391" s="90">
        <v>62800</v>
      </c>
      <c r="U391" s="90">
        <v>63000</v>
      </c>
      <c r="V391" s="90">
        <v>64800</v>
      </c>
      <c r="W391" s="90">
        <v>65700</v>
      </c>
      <c r="X391" s="90">
        <v>68200</v>
      </c>
      <c r="Y391" t="str">
        <f t="shared" si="19"/>
        <v>04-2022</v>
      </c>
      <c r="Z391">
        <f>_xlfn.XLOOKUP(Y391,AN:AN,AP:AP,"")</f>
        <v>0</v>
      </c>
      <c r="AA391">
        <f>_xlfn.XLOOKUP(Y391,AN:AN,AQ:AQ,"")</f>
        <v>0</v>
      </c>
      <c r="AB391">
        <f>_xlfn.XLOOKUP(Y391,AN:AN,AR:AR,"")</f>
        <v>0</v>
      </c>
      <c r="AC391">
        <f>_xlfn.XLOOKUP(Y391,AN:AN,AS:AS,"")</f>
        <v>0</v>
      </c>
      <c r="AE391">
        <v>0</v>
      </c>
      <c r="AF391">
        <v>0</v>
      </c>
      <c r="AG391">
        <v>0</v>
      </c>
      <c r="AH391">
        <v>0</v>
      </c>
    </row>
    <row r="392" spans="1:34">
      <c r="A392" t="str">
        <f t="shared" si="18"/>
        <v>04-2022</v>
      </c>
      <c r="B392" s="93">
        <v>44658</v>
      </c>
      <c r="C392" s="90">
        <v>64900</v>
      </c>
      <c r="D392" s="90">
        <v>66500</v>
      </c>
      <c r="E392" s="90">
        <v>64200</v>
      </c>
      <c r="F392" s="90">
        <v>60500</v>
      </c>
      <c r="G392" s="90">
        <v>64300</v>
      </c>
      <c r="H392" s="91" t="s">
        <v>25</v>
      </c>
      <c r="I392" s="90">
        <v>64000</v>
      </c>
      <c r="J392" s="90">
        <v>62700</v>
      </c>
      <c r="K392" s="90">
        <v>63300</v>
      </c>
      <c r="L392" s="91" t="s">
        <v>25</v>
      </c>
      <c r="M392" s="90">
        <v>62600</v>
      </c>
      <c r="N392" s="90">
        <v>64800</v>
      </c>
      <c r="O392" s="90">
        <v>60600</v>
      </c>
      <c r="P392" s="91" t="s">
        <v>25</v>
      </c>
      <c r="Q392" s="90">
        <v>59700</v>
      </c>
      <c r="R392" s="90">
        <v>59700</v>
      </c>
      <c r="S392" s="90">
        <v>58900</v>
      </c>
      <c r="T392" s="90">
        <v>63300</v>
      </c>
      <c r="U392" s="90">
        <v>62800</v>
      </c>
      <c r="V392" s="91" t="s">
        <v>25</v>
      </c>
      <c r="W392" s="90">
        <v>65700</v>
      </c>
      <c r="X392" s="90">
        <v>68200</v>
      </c>
      <c r="Y392" t="str">
        <f t="shared" si="19"/>
        <v>04-2022</v>
      </c>
      <c r="Z392">
        <f>_xlfn.XLOOKUP(Y392,AN:AN,AP:AP,"")</f>
        <v>0</v>
      </c>
      <c r="AA392">
        <f>_xlfn.XLOOKUP(Y392,AN:AN,AQ:AQ,"")</f>
        <v>0</v>
      </c>
      <c r="AB392">
        <f>_xlfn.XLOOKUP(Y392,AN:AN,AR:AR,"")</f>
        <v>0</v>
      </c>
      <c r="AC392">
        <f>_xlfn.XLOOKUP(Y392,AN:AN,AS:AS,"")</f>
        <v>0</v>
      </c>
      <c r="AE392">
        <v>0</v>
      </c>
      <c r="AF392">
        <v>0</v>
      </c>
      <c r="AG392">
        <v>0</v>
      </c>
      <c r="AH392">
        <v>0</v>
      </c>
    </row>
    <row r="393" spans="1:34">
      <c r="A393" t="str">
        <f t="shared" si="18"/>
        <v>04-2022</v>
      </c>
      <c r="B393" s="93">
        <v>44659</v>
      </c>
      <c r="C393" s="90">
        <v>64900</v>
      </c>
      <c r="D393" s="90">
        <v>66000</v>
      </c>
      <c r="E393" s="90">
        <v>63800</v>
      </c>
      <c r="F393" s="90">
        <v>60000</v>
      </c>
      <c r="G393" s="90">
        <v>64100</v>
      </c>
      <c r="H393" s="91" t="s">
        <v>25</v>
      </c>
      <c r="I393" s="90">
        <v>63500</v>
      </c>
      <c r="J393" s="90">
        <v>62100</v>
      </c>
      <c r="K393" s="90">
        <v>63300</v>
      </c>
      <c r="L393" s="91" t="s">
        <v>25</v>
      </c>
      <c r="M393" s="90">
        <v>62000</v>
      </c>
      <c r="N393" s="90">
        <v>64800</v>
      </c>
      <c r="O393" s="90">
        <v>60200</v>
      </c>
      <c r="P393" s="91" t="s">
        <v>25</v>
      </c>
      <c r="Q393" s="90">
        <v>59200</v>
      </c>
      <c r="R393" s="90">
        <v>59100</v>
      </c>
      <c r="S393" s="90">
        <v>58800</v>
      </c>
      <c r="T393" s="90">
        <v>62800</v>
      </c>
      <c r="U393" s="90">
        <v>61800</v>
      </c>
      <c r="V393" s="90">
        <v>63800</v>
      </c>
      <c r="W393" s="90">
        <v>65700</v>
      </c>
      <c r="X393" s="90">
        <v>68200</v>
      </c>
      <c r="Y393" t="str">
        <f t="shared" si="19"/>
        <v>04-2022</v>
      </c>
      <c r="Z393">
        <f>_xlfn.XLOOKUP(Y393,AN:AN,AP:AP,"")</f>
        <v>0</v>
      </c>
      <c r="AA393">
        <f>_xlfn.XLOOKUP(Y393,AN:AN,AQ:AQ,"")</f>
        <v>0</v>
      </c>
      <c r="AB393">
        <f>_xlfn.XLOOKUP(Y393,AN:AN,AR:AR,"")</f>
        <v>0</v>
      </c>
      <c r="AC393">
        <f>_xlfn.XLOOKUP(Y393,AN:AN,AS:AS,"")</f>
        <v>0</v>
      </c>
      <c r="AE393">
        <v>0</v>
      </c>
      <c r="AF393">
        <v>0</v>
      </c>
      <c r="AG393">
        <v>0</v>
      </c>
      <c r="AH393">
        <v>0</v>
      </c>
    </row>
    <row r="394" spans="1:34">
      <c r="A394" t="str">
        <f t="shared" si="18"/>
        <v>04-2022</v>
      </c>
      <c r="B394" s="93">
        <v>44660</v>
      </c>
      <c r="C394" s="90">
        <v>64600</v>
      </c>
      <c r="D394" s="90">
        <v>65000</v>
      </c>
      <c r="E394" s="90">
        <v>62700</v>
      </c>
      <c r="F394" s="90">
        <v>59700</v>
      </c>
      <c r="G394" s="90">
        <v>64100</v>
      </c>
      <c r="H394" s="91" t="s">
        <v>25</v>
      </c>
      <c r="I394" s="90">
        <v>63000</v>
      </c>
      <c r="J394" s="90">
        <v>61900</v>
      </c>
      <c r="K394" s="90">
        <v>63300</v>
      </c>
      <c r="L394" s="91" t="s">
        <v>25</v>
      </c>
      <c r="M394" s="90">
        <v>62000</v>
      </c>
      <c r="N394" s="90">
        <v>64800</v>
      </c>
      <c r="O394" s="90">
        <v>60400</v>
      </c>
      <c r="P394" s="91" t="s">
        <v>25</v>
      </c>
      <c r="Q394" s="90">
        <v>58800</v>
      </c>
      <c r="R394" s="90">
        <v>59100</v>
      </c>
      <c r="S394" s="90">
        <v>58600</v>
      </c>
      <c r="T394" s="90">
        <v>62500</v>
      </c>
      <c r="U394" s="90">
        <v>61800</v>
      </c>
      <c r="V394" s="90">
        <v>63800</v>
      </c>
      <c r="W394" s="90">
        <v>65700</v>
      </c>
      <c r="X394" s="90">
        <v>68200</v>
      </c>
      <c r="Y394" t="str">
        <f t="shared" si="19"/>
        <v>04-2022</v>
      </c>
      <c r="Z394">
        <f>_xlfn.XLOOKUP(Y394,AN:AN,AP:AP,"")</f>
        <v>0</v>
      </c>
      <c r="AA394">
        <f>_xlfn.XLOOKUP(Y394,AN:AN,AQ:AQ,"")</f>
        <v>0</v>
      </c>
      <c r="AB394">
        <f>_xlfn.XLOOKUP(Y394,AN:AN,AR:AR,"")</f>
        <v>0</v>
      </c>
      <c r="AC394">
        <f>_xlfn.XLOOKUP(Y394,AN:AN,AS:AS,"")</f>
        <v>0</v>
      </c>
      <c r="AE394">
        <v>0</v>
      </c>
      <c r="AF394">
        <v>0</v>
      </c>
      <c r="AG394">
        <v>0</v>
      </c>
      <c r="AH394">
        <v>0</v>
      </c>
    </row>
    <row r="395" spans="1:34">
      <c r="A395" t="str">
        <f t="shared" si="18"/>
        <v>04-2022</v>
      </c>
      <c r="B395" s="93">
        <v>44661</v>
      </c>
      <c r="C395" s="90" t="s">
        <v>24</v>
      </c>
      <c r="D395" s="90" t="s">
        <v>24</v>
      </c>
      <c r="E395" s="90" t="s">
        <v>24</v>
      </c>
      <c r="F395" s="90" t="s">
        <v>24</v>
      </c>
      <c r="G395" s="90" t="s">
        <v>24</v>
      </c>
      <c r="H395" s="90" t="s">
        <v>24</v>
      </c>
      <c r="I395" s="90" t="s">
        <v>24</v>
      </c>
      <c r="J395" s="90" t="s">
        <v>24</v>
      </c>
      <c r="K395" s="90" t="s">
        <v>24</v>
      </c>
      <c r="L395" s="90" t="s">
        <v>24</v>
      </c>
      <c r="M395" s="90" t="s">
        <v>24</v>
      </c>
      <c r="N395" s="90" t="s">
        <v>24</v>
      </c>
      <c r="O395" s="90" t="s">
        <v>24</v>
      </c>
      <c r="P395" s="90" t="s">
        <v>24</v>
      </c>
      <c r="Q395" s="90" t="s">
        <v>24</v>
      </c>
      <c r="R395" s="90" t="s">
        <v>24</v>
      </c>
      <c r="S395" s="90" t="s">
        <v>24</v>
      </c>
      <c r="T395" s="90" t="s">
        <v>24</v>
      </c>
      <c r="U395" s="90" t="s">
        <v>24</v>
      </c>
      <c r="V395" s="90" t="s">
        <v>24</v>
      </c>
      <c r="W395" s="90" t="s">
        <v>24</v>
      </c>
      <c r="X395" s="90" t="s">
        <v>24</v>
      </c>
      <c r="Y395" t="str">
        <f t="shared" si="19"/>
        <v>04-2022</v>
      </c>
      <c r="Z395">
        <f>_xlfn.XLOOKUP(Y395,AN:AN,AP:AP,"")</f>
        <v>0</v>
      </c>
      <c r="AA395">
        <f>_xlfn.XLOOKUP(Y395,AN:AN,AQ:AQ,"")</f>
        <v>0</v>
      </c>
      <c r="AB395">
        <f>_xlfn.XLOOKUP(Y395,AN:AN,AR:AR,"")</f>
        <v>0</v>
      </c>
      <c r="AC395">
        <f>_xlfn.XLOOKUP(Y395,AN:AN,AS:AS,"")</f>
        <v>0</v>
      </c>
      <c r="AE395">
        <v>0</v>
      </c>
      <c r="AF395">
        <v>0</v>
      </c>
      <c r="AG395">
        <v>0</v>
      </c>
      <c r="AH395">
        <v>0</v>
      </c>
    </row>
    <row r="396" spans="1:34">
      <c r="A396" t="str">
        <f t="shared" si="18"/>
        <v>04-2022</v>
      </c>
      <c r="B396" s="93">
        <v>44662</v>
      </c>
      <c r="C396" s="90">
        <v>64300</v>
      </c>
      <c r="D396" s="90">
        <v>64800</v>
      </c>
      <c r="E396" s="90">
        <v>61200</v>
      </c>
      <c r="F396" s="90">
        <v>58700</v>
      </c>
      <c r="G396" s="90">
        <v>63700</v>
      </c>
      <c r="H396" s="91" t="s">
        <v>25</v>
      </c>
      <c r="I396" s="90">
        <v>62000</v>
      </c>
      <c r="J396" s="90">
        <v>60800</v>
      </c>
      <c r="K396" s="90">
        <v>62200</v>
      </c>
      <c r="L396" s="91" t="s">
        <v>25</v>
      </c>
      <c r="M396" s="90">
        <v>61100</v>
      </c>
      <c r="N396" s="90">
        <v>63800</v>
      </c>
      <c r="O396" s="90">
        <v>58700</v>
      </c>
      <c r="P396" s="91" t="s">
        <v>25</v>
      </c>
      <c r="Q396" s="90">
        <v>57500</v>
      </c>
      <c r="R396" s="90">
        <v>58000</v>
      </c>
      <c r="S396" s="90">
        <v>57800</v>
      </c>
      <c r="T396" s="90">
        <v>61500</v>
      </c>
      <c r="U396" s="90">
        <v>61000</v>
      </c>
      <c r="V396" s="90">
        <v>63000</v>
      </c>
      <c r="W396" s="90">
        <v>65200</v>
      </c>
      <c r="X396" s="90">
        <v>67700</v>
      </c>
      <c r="Y396" t="str">
        <f t="shared" si="19"/>
        <v>04-2022</v>
      </c>
      <c r="Z396">
        <f>_xlfn.XLOOKUP(Y396,AN:AN,AP:AP,"")</f>
        <v>0</v>
      </c>
      <c r="AA396">
        <f>_xlfn.XLOOKUP(Y396,AN:AN,AQ:AQ,"")</f>
        <v>0</v>
      </c>
      <c r="AB396">
        <f>_xlfn.XLOOKUP(Y396,AN:AN,AR:AR,"")</f>
        <v>0</v>
      </c>
      <c r="AC396">
        <f>_xlfn.XLOOKUP(Y396,AN:AN,AS:AS,"")</f>
        <v>0</v>
      </c>
      <c r="AE396">
        <v>0</v>
      </c>
      <c r="AF396">
        <v>0</v>
      </c>
      <c r="AG396">
        <v>0</v>
      </c>
      <c r="AH396">
        <v>0</v>
      </c>
    </row>
    <row r="397" spans="1:34">
      <c r="A397" t="str">
        <f t="shared" si="18"/>
        <v>04-2022</v>
      </c>
      <c r="B397" s="93">
        <v>44663</v>
      </c>
      <c r="C397" s="90">
        <v>64100</v>
      </c>
      <c r="D397" s="90">
        <v>64000</v>
      </c>
      <c r="E397" s="90">
        <v>60500</v>
      </c>
      <c r="F397" s="90">
        <v>58300</v>
      </c>
      <c r="G397" s="90">
        <v>62300</v>
      </c>
      <c r="H397" s="91" t="s">
        <v>25</v>
      </c>
      <c r="I397" s="90">
        <v>61500</v>
      </c>
      <c r="J397" s="90">
        <v>59800</v>
      </c>
      <c r="K397" s="90">
        <v>60500</v>
      </c>
      <c r="L397" s="91" t="s">
        <v>25</v>
      </c>
      <c r="M397" s="90">
        <v>60000</v>
      </c>
      <c r="N397" s="90">
        <v>62300</v>
      </c>
      <c r="O397" s="90">
        <v>58000</v>
      </c>
      <c r="P397" s="91" t="s">
        <v>25</v>
      </c>
      <c r="Q397" s="90">
        <v>57000</v>
      </c>
      <c r="R397" s="90">
        <v>58400</v>
      </c>
      <c r="S397" s="90">
        <v>57300</v>
      </c>
      <c r="T397" s="90">
        <v>61100</v>
      </c>
      <c r="U397" s="90">
        <v>60800</v>
      </c>
      <c r="V397" s="90">
        <v>62300</v>
      </c>
      <c r="W397" s="90">
        <v>64800</v>
      </c>
      <c r="X397" s="90">
        <v>67200</v>
      </c>
      <c r="Y397" t="str">
        <f t="shared" si="19"/>
        <v>04-2022</v>
      </c>
      <c r="Z397">
        <f>_xlfn.XLOOKUP(Y397,AN:AN,AP:AP,"")</f>
        <v>0</v>
      </c>
      <c r="AA397">
        <f>_xlfn.XLOOKUP(Y397,AN:AN,AQ:AQ,"")</f>
        <v>0</v>
      </c>
      <c r="AB397">
        <f>_xlfn.XLOOKUP(Y397,AN:AN,AR:AR,"")</f>
        <v>0</v>
      </c>
      <c r="AC397">
        <f>_xlfn.XLOOKUP(Y397,AN:AN,AS:AS,"")</f>
        <v>0</v>
      </c>
      <c r="AE397">
        <v>0</v>
      </c>
      <c r="AF397">
        <v>0</v>
      </c>
      <c r="AG397">
        <v>0</v>
      </c>
      <c r="AH397">
        <v>0</v>
      </c>
    </row>
    <row r="398" spans="1:34">
      <c r="A398" t="str">
        <f t="shared" si="18"/>
        <v>04-2022</v>
      </c>
      <c r="B398" s="93">
        <v>44664</v>
      </c>
      <c r="C398" s="90">
        <v>64600</v>
      </c>
      <c r="D398" s="90">
        <v>64500</v>
      </c>
      <c r="E398" s="90">
        <v>61500</v>
      </c>
      <c r="F398" s="90">
        <v>59700</v>
      </c>
      <c r="G398" s="90">
        <v>62600</v>
      </c>
      <c r="H398" s="91" t="s">
        <v>25</v>
      </c>
      <c r="I398" s="90">
        <v>62000</v>
      </c>
      <c r="J398" s="90">
        <v>60800</v>
      </c>
      <c r="K398" s="90">
        <v>61700</v>
      </c>
      <c r="L398" s="91" t="s">
        <v>25</v>
      </c>
      <c r="M398" s="90">
        <v>61000</v>
      </c>
      <c r="N398" s="90">
        <v>63100</v>
      </c>
      <c r="O398" s="90">
        <v>60000</v>
      </c>
      <c r="P398" s="91" t="s">
        <v>25</v>
      </c>
      <c r="Q398" s="90">
        <v>59000</v>
      </c>
      <c r="R398" s="90">
        <v>59100</v>
      </c>
      <c r="S398" s="90">
        <v>58500</v>
      </c>
      <c r="T398" s="90">
        <v>62500</v>
      </c>
      <c r="U398" s="90">
        <v>61700</v>
      </c>
      <c r="V398" s="90">
        <v>62800</v>
      </c>
      <c r="W398" s="90">
        <v>64800</v>
      </c>
      <c r="X398" s="90">
        <v>67200</v>
      </c>
      <c r="Y398" t="str">
        <f t="shared" si="19"/>
        <v>04-2022</v>
      </c>
      <c r="Z398">
        <f>_xlfn.XLOOKUP(Y398,AN:AN,AP:AP,"")</f>
        <v>0</v>
      </c>
      <c r="AA398">
        <f>_xlfn.XLOOKUP(Y398,AN:AN,AQ:AQ,"")</f>
        <v>0</v>
      </c>
      <c r="AB398">
        <f>_xlfn.XLOOKUP(Y398,AN:AN,AR:AR,"")</f>
        <v>0</v>
      </c>
      <c r="AC398">
        <f>_xlfn.XLOOKUP(Y398,AN:AN,AS:AS,"")</f>
        <v>0</v>
      </c>
      <c r="AE398">
        <v>0</v>
      </c>
      <c r="AF398">
        <v>0</v>
      </c>
      <c r="AG398">
        <v>0</v>
      </c>
      <c r="AH398">
        <v>0</v>
      </c>
    </row>
    <row r="399" spans="1:34">
      <c r="A399" t="str">
        <f t="shared" si="18"/>
        <v>04-2022</v>
      </c>
      <c r="B399" s="93">
        <v>44665</v>
      </c>
      <c r="C399" s="90">
        <v>64900</v>
      </c>
      <c r="D399" s="90">
        <v>65000</v>
      </c>
      <c r="E399" s="90">
        <v>61500</v>
      </c>
      <c r="F399" s="90">
        <v>59700</v>
      </c>
      <c r="G399" s="90">
        <v>63000</v>
      </c>
      <c r="H399" s="91" t="s">
        <v>25</v>
      </c>
      <c r="I399" s="90">
        <v>62000</v>
      </c>
      <c r="J399" s="90">
        <v>61400</v>
      </c>
      <c r="K399" s="90">
        <v>61700</v>
      </c>
      <c r="L399" s="91" t="s">
        <v>25</v>
      </c>
      <c r="M399" s="90">
        <v>61500</v>
      </c>
      <c r="N399" s="90">
        <v>63400</v>
      </c>
      <c r="O399" s="90">
        <v>60000</v>
      </c>
      <c r="P399" s="91" t="s">
        <v>25</v>
      </c>
      <c r="Q399" s="90">
        <v>59200</v>
      </c>
      <c r="R399" s="90">
        <v>59500</v>
      </c>
      <c r="S399" s="90">
        <v>59000</v>
      </c>
      <c r="T399" s="90">
        <v>62500</v>
      </c>
      <c r="U399" s="90">
        <v>62000</v>
      </c>
      <c r="V399" s="90">
        <v>62800</v>
      </c>
      <c r="W399" s="90">
        <v>64500</v>
      </c>
      <c r="X399" s="90">
        <v>67000</v>
      </c>
      <c r="Y399" t="str">
        <f t="shared" si="19"/>
        <v>04-2022</v>
      </c>
      <c r="Z399">
        <f>_xlfn.XLOOKUP(Y399,AN:AN,AP:AP,"")</f>
        <v>0</v>
      </c>
      <c r="AA399">
        <f>_xlfn.XLOOKUP(Y399,AN:AN,AQ:AQ,"")</f>
        <v>0</v>
      </c>
      <c r="AB399">
        <f>_xlfn.XLOOKUP(Y399,AN:AN,AR:AR,"")</f>
        <v>0</v>
      </c>
      <c r="AC399">
        <f>_xlfn.XLOOKUP(Y399,AN:AN,AS:AS,"")</f>
        <v>0</v>
      </c>
      <c r="AE399">
        <v>0</v>
      </c>
      <c r="AF399">
        <v>0</v>
      </c>
      <c r="AG399">
        <v>0</v>
      </c>
      <c r="AH399">
        <v>0</v>
      </c>
    </row>
    <row r="400" spans="1:34">
      <c r="A400" t="str">
        <f t="shared" si="18"/>
        <v>04-2022</v>
      </c>
      <c r="B400" s="93">
        <v>44666</v>
      </c>
      <c r="C400" s="90">
        <v>65500</v>
      </c>
      <c r="D400" s="90">
        <v>66000</v>
      </c>
      <c r="E400" s="90">
        <v>62000</v>
      </c>
      <c r="F400" s="90">
        <v>61500</v>
      </c>
      <c r="G400" s="90">
        <v>63400</v>
      </c>
      <c r="H400" s="91" t="s">
        <v>25</v>
      </c>
      <c r="I400" s="90">
        <v>63500</v>
      </c>
      <c r="J400" s="90">
        <v>62500</v>
      </c>
      <c r="K400" s="90">
        <v>63200</v>
      </c>
      <c r="L400" s="91" t="s">
        <v>25</v>
      </c>
      <c r="M400" s="90">
        <v>63000</v>
      </c>
      <c r="N400" s="90">
        <v>64400</v>
      </c>
      <c r="O400" s="90">
        <v>62500</v>
      </c>
      <c r="P400" s="91" t="s">
        <v>25</v>
      </c>
      <c r="Q400" s="90">
        <v>61000</v>
      </c>
      <c r="R400" s="90">
        <v>60600</v>
      </c>
      <c r="S400" s="90">
        <v>60500</v>
      </c>
      <c r="T400" s="90">
        <v>64500</v>
      </c>
      <c r="U400" s="90">
        <v>62800</v>
      </c>
      <c r="V400" s="90">
        <v>63800</v>
      </c>
      <c r="W400" s="90">
        <v>64800</v>
      </c>
      <c r="X400" s="90">
        <v>67400</v>
      </c>
      <c r="Y400" t="str">
        <f t="shared" si="19"/>
        <v>04-2022</v>
      </c>
      <c r="Z400">
        <f>_xlfn.XLOOKUP(Y400,AN:AN,AP:AP,"")</f>
        <v>0</v>
      </c>
      <c r="AA400">
        <f>_xlfn.XLOOKUP(Y400,AN:AN,AQ:AQ,"")</f>
        <v>0</v>
      </c>
      <c r="AB400">
        <f>_xlfn.XLOOKUP(Y400,AN:AN,AR:AR,"")</f>
        <v>0</v>
      </c>
      <c r="AC400">
        <f>_xlfn.XLOOKUP(Y400,AN:AN,AS:AS,"")</f>
        <v>0</v>
      </c>
      <c r="AE400">
        <v>0</v>
      </c>
      <c r="AF400">
        <v>0</v>
      </c>
      <c r="AG400">
        <v>0</v>
      </c>
      <c r="AH400">
        <v>0</v>
      </c>
    </row>
    <row r="401" spans="1:34">
      <c r="A401" t="str">
        <f t="shared" si="18"/>
        <v>04-2022</v>
      </c>
      <c r="B401" s="93">
        <v>44667</v>
      </c>
      <c r="C401" s="90">
        <v>65500</v>
      </c>
      <c r="D401" s="90">
        <v>66000</v>
      </c>
      <c r="E401" s="90">
        <v>64700</v>
      </c>
      <c r="F401" s="90">
        <v>61500</v>
      </c>
      <c r="G401" s="90">
        <v>64100</v>
      </c>
      <c r="H401" s="91" t="s">
        <v>25</v>
      </c>
      <c r="I401" s="90">
        <v>64500</v>
      </c>
      <c r="J401" s="90">
        <v>64000</v>
      </c>
      <c r="K401" s="90">
        <v>63200</v>
      </c>
      <c r="L401" s="91" t="s">
        <v>25</v>
      </c>
      <c r="M401" s="90">
        <v>64500</v>
      </c>
      <c r="N401" s="90">
        <v>64400</v>
      </c>
      <c r="O401" s="90">
        <v>63000</v>
      </c>
      <c r="P401" s="91" t="s">
        <v>25</v>
      </c>
      <c r="Q401" s="90">
        <v>60500</v>
      </c>
      <c r="R401" s="90">
        <v>60800</v>
      </c>
      <c r="S401" s="90">
        <v>61500</v>
      </c>
      <c r="T401" s="90">
        <v>64500</v>
      </c>
      <c r="U401" s="90">
        <v>63400</v>
      </c>
      <c r="V401" s="90">
        <v>64800</v>
      </c>
      <c r="W401" s="90">
        <v>65200</v>
      </c>
      <c r="X401" s="90">
        <v>67800</v>
      </c>
      <c r="Y401" t="str">
        <f t="shared" si="19"/>
        <v>04-2022</v>
      </c>
      <c r="Z401">
        <f>_xlfn.XLOOKUP(Y401,AN:AN,AP:AP,"")</f>
        <v>0</v>
      </c>
      <c r="AA401">
        <f>_xlfn.XLOOKUP(Y401,AN:AN,AQ:AQ,"")</f>
        <v>0</v>
      </c>
      <c r="AB401">
        <f>_xlfn.XLOOKUP(Y401,AN:AN,AR:AR,"")</f>
        <v>0</v>
      </c>
      <c r="AC401">
        <f>_xlfn.XLOOKUP(Y401,AN:AN,AS:AS,"")</f>
        <v>0</v>
      </c>
      <c r="AE401">
        <v>0</v>
      </c>
      <c r="AF401">
        <v>0</v>
      </c>
      <c r="AG401">
        <v>0</v>
      </c>
      <c r="AH401">
        <v>0</v>
      </c>
    </row>
    <row r="402" spans="1:34">
      <c r="A402" t="str">
        <f t="shared" si="18"/>
        <v>04-2022</v>
      </c>
      <c r="B402" s="93">
        <v>44668</v>
      </c>
      <c r="C402" s="90" t="s">
        <v>24</v>
      </c>
      <c r="D402" s="90" t="s">
        <v>24</v>
      </c>
      <c r="E402" s="90" t="s">
        <v>24</v>
      </c>
      <c r="F402" s="90" t="s">
        <v>24</v>
      </c>
      <c r="G402" s="90" t="s">
        <v>24</v>
      </c>
      <c r="H402" s="90" t="s">
        <v>24</v>
      </c>
      <c r="I402" s="90" t="s">
        <v>24</v>
      </c>
      <c r="J402" s="90" t="s">
        <v>24</v>
      </c>
      <c r="K402" s="90" t="s">
        <v>24</v>
      </c>
      <c r="L402" s="90" t="s">
        <v>24</v>
      </c>
      <c r="M402" s="90" t="s">
        <v>24</v>
      </c>
      <c r="N402" s="90" t="s">
        <v>24</v>
      </c>
      <c r="O402" s="90" t="s">
        <v>24</v>
      </c>
      <c r="P402" s="90" t="s">
        <v>24</v>
      </c>
      <c r="Q402" s="90" t="s">
        <v>24</v>
      </c>
      <c r="R402" s="90" t="s">
        <v>24</v>
      </c>
      <c r="S402" s="90" t="s">
        <v>24</v>
      </c>
      <c r="T402" s="90" t="s">
        <v>24</v>
      </c>
      <c r="U402" s="90" t="s">
        <v>24</v>
      </c>
      <c r="V402" s="90" t="s">
        <v>24</v>
      </c>
      <c r="W402" s="90" t="s">
        <v>24</v>
      </c>
      <c r="X402" s="90" t="s">
        <v>24</v>
      </c>
      <c r="Y402" t="str">
        <f t="shared" si="19"/>
        <v>04-2022</v>
      </c>
      <c r="Z402">
        <f>_xlfn.XLOOKUP(Y402,AN:AN,AP:AP,"")</f>
        <v>0</v>
      </c>
      <c r="AA402">
        <f>_xlfn.XLOOKUP(Y402,AN:AN,AQ:AQ,"")</f>
        <v>0</v>
      </c>
      <c r="AB402">
        <f>_xlfn.XLOOKUP(Y402,AN:AN,AR:AR,"")</f>
        <v>0</v>
      </c>
      <c r="AC402">
        <f>_xlfn.XLOOKUP(Y402,AN:AN,AS:AS,"")</f>
        <v>0</v>
      </c>
      <c r="AE402">
        <v>0</v>
      </c>
      <c r="AF402">
        <v>0</v>
      </c>
      <c r="AG402">
        <v>0</v>
      </c>
      <c r="AH402">
        <v>0</v>
      </c>
    </row>
    <row r="403" spans="1:34">
      <c r="A403" t="str">
        <f t="shared" si="18"/>
        <v>04-2022</v>
      </c>
      <c r="B403" s="93">
        <v>44669</v>
      </c>
      <c r="C403" s="90">
        <v>66700</v>
      </c>
      <c r="D403" s="90">
        <v>67000</v>
      </c>
      <c r="E403" s="90">
        <v>66800</v>
      </c>
      <c r="F403" s="90">
        <v>63300</v>
      </c>
      <c r="G403" s="90">
        <v>66700</v>
      </c>
      <c r="H403" s="91" t="s">
        <v>25</v>
      </c>
      <c r="I403" s="90">
        <v>65000</v>
      </c>
      <c r="J403" s="90">
        <v>65900</v>
      </c>
      <c r="K403" s="90">
        <v>65200</v>
      </c>
      <c r="L403" s="91" t="s">
        <v>25</v>
      </c>
      <c r="M403" s="90">
        <v>65600</v>
      </c>
      <c r="N403" s="90">
        <v>66100</v>
      </c>
      <c r="O403" s="90">
        <v>65500</v>
      </c>
      <c r="P403" s="91" t="s">
        <v>25</v>
      </c>
      <c r="Q403" s="90">
        <v>62500</v>
      </c>
      <c r="R403" s="90">
        <v>63200</v>
      </c>
      <c r="S403" s="90">
        <v>63000</v>
      </c>
      <c r="T403" s="90">
        <v>66000</v>
      </c>
      <c r="U403" s="90">
        <v>66000</v>
      </c>
      <c r="V403" s="90">
        <v>66300</v>
      </c>
      <c r="W403" s="90">
        <v>66300</v>
      </c>
      <c r="X403" s="90">
        <v>68900</v>
      </c>
      <c r="Y403" t="str">
        <f t="shared" si="19"/>
        <v>04-2022</v>
      </c>
      <c r="Z403">
        <f>_xlfn.XLOOKUP(Y403,AN:AN,AP:AP,"")</f>
        <v>0</v>
      </c>
      <c r="AA403">
        <f>_xlfn.XLOOKUP(Y403,AN:AN,AQ:AQ,"")</f>
        <v>0</v>
      </c>
      <c r="AB403">
        <f>_xlfn.XLOOKUP(Y403,AN:AN,AR:AR,"")</f>
        <v>0</v>
      </c>
      <c r="AC403">
        <f>_xlfn.XLOOKUP(Y403,AN:AN,AS:AS,"")</f>
        <v>0</v>
      </c>
      <c r="AE403">
        <v>0</v>
      </c>
      <c r="AF403">
        <v>0</v>
      </c>
      <c r="AG403">
        <v>0</v>
      </c>
      <c r="AH403">
        <v>0</v>
      </c>
    </row>
    <row r="404" spans="1:34">
      <c r="A404" t="str">
        <f t="shared" si="18"/>
        <v>04-2022</v>
      </c>
      <c r="B404" s="93">
        <v>44670</v>
      </c>
      <c r="C404" s="90">
        <v>66700</v>
      </c>
      <c r="D404" s="90">
        <v>67000</v>
      </c>
      <c r="E404" s="90">
        <v>66800</v>
      </c>
      <c r="F404" s="90">
        <v>62800</v>
      </c>
      <c r="G404" s="90">
        <v>66700</v>
      </c>
      <c r="H404" s="91" t="s">
        <v>25</v>
      </c>
      <c r="I404" s="90">
        <v>64500</v>
      </c>
      <c r="J404" s="90">
        <v>66500</v>
      </c>
      <c r="K404" s="90">
        <v>65200</v>
      </c>
      <c r="L404" s="91" t="s">
        <v>25</v>
      </c>
      <c r="M404" s="90">
        <v>66400</v>
      </c>
      <c r="N404" s="90">
        <v>66300</v>
      </c>
      <c r="O404" s="90">
        <v>64800</v>
      </c>
      <c r="P404" s="91" t="s">
        <v>25</v>
      </c>
      <c r="Q404" s="90">
        <v>62500</v>
      </c>
      <c r="R404" s="90">
        <v>63200</v>
      </c>
      <c r="S404" s="90">
        <v>62900</v>
      </c>
      <c r="T404" s="90">
        <v>65600</v>
      </c>
      <c r="U404" s="90">
        <v>66000</v>
      </c>
      <c r="V404" s="90">
        <v>66300</v>
      </c>
      <c r="W404" s="90">
        <v>66300</v>
      </c>
      <c r="X404" s="90">
        <v>68900</v>
      </c>
      <c r="Y404" t="str">
        <f t="shared" si="19"/>
        <v>04-2022</v>
      </c>
      <c r="Z404">
        <f>_xlfn.XLOOKUP(Y404,AN:AN,AP:AP,"")</f>
        <v>0</v>
      </c>
      <c r="AA404">
        <f>_xlfn.XLOOKUP(Y404,AN:AN,AQ:AQ,"")</f>
        <v>0</v>
      </c>
      <c r="AB404">
        <f>_xlfn.XLOOKUP(Y404,AN:AN,AR:AR,"")</f>
        <v>0</v>
      </c>
      <c r="AC404">
        <f>_xlfn.XLOOKUP(Y404,AN:AN,AS:AS,"")</f>
        <v>0</v>
      </c>
      <c r="AE404">
        <v>0</v>
      </c>
      <c r="AF404">
        <v>0</v>
      </c>
      <c r="AG404">
        <v>0</v>
      </c>
      <c r="AH404">
        <v>0</v>
      </c>
    </row>
    <row r="405" spans="1:34">
      <c r="A405" t="str">
        <f t="shared" si="18"/>
        <v>04-2022</v>
      </c>
      <c r="B405" s="93">
        <v>44671</v>
      </c>
      <c r="C405" s="90">
        <v>66000</v>
      </c>
      <c r="D405" s="90">
        <v>66000</v>
      </c>
      <c r="E405" s="90">
        <v>66700</v>
      </c>
      <c r="F405" s="90">
        <v>62300</v>
      </c>
      <c r="G405" s="90">
        <v>66300</v>
      </c>
      <c r="H405" s="91" t="s">
        <v>25</v>
      </c>
      <c r="I405" s="90">
        <v>64500</v>
      </c>
      <c r="J405" s="90">
        <v>66300</v>
      </c>
      <c r="K405" s="90">
        <v>65200</v>
      </c>
      <c r="L405" s="91" t="s">
        <v>25</v>
      </c>
      <c r="M405" s="90">
        <v>66000</v>
      </c>
      <c r="N405" s="90">
        <v>66300</v>
      </c>
      <c r="O405" s="90">
        <v>64300</v>
      </c>
      <c r="P405" s="91" t="s">
        <v>25</v>
      </c>
      <c r="Q405" s="90">
        <v>61500</v>
      </c>
      <c r="R405" s="90">
        <v>63200</v>
      </c>
      <c r="S405" s="90">
        <v>62200</v>
      </c>
      <c r="T405" s="90">
        <v>65000</v>
      </c>
      <c r="U405" s="90">
        <v>66000</v>
      </c>
      <c r="V405" s="90">
        <v>65800</v>
      </c>
      <c r="W405" s="90">
        <v>66300</v>
      </c>
      <c r="X405" s="90">
        <v>68900</v>
      </c>
      <c r="Y405" t="str">
        <f t="shared" si="19"/>
        <v>04-2022</v>
      </c>
      <c r="Z405">
        <f>_xlfn.XLOOKUP(Y405,AN:AN,AP:AP,"")</f>
        <v>0</v>
      </c>
      <c r="AA405">
        <f>_xlfn.XLOOKUP(Y405,AN:AN,AQ:AQ,"")</f>
        <v>0</v>
      </c>
      <c r="AB405">
        <f>_xlfn.XLOOKUP(Y405,AN:AN,AR:AR,"")</f>
        <v>0</v>
      </c>
      <c r="AC405">
        <f>_xlfn.XLOOKUP(Y405,AN:AN,AS:AS,"")</f>
        <v>0</v>
      </c>
      <c r="AE405">
        <v>0</v>
      </c>
      <c r="AF405">
        <v>0</v>
      </c>
      <c r="AG405">
        <v>0</v>
      </c>
      <c r="AH405">
        <v>0</v>
      </c>
    </row>
    <row r="406" spans="1:34">
      <c r="A406" t="str">
        <f t="shared" ref="A406:A469" si="20">TEXT(B406,"MM-YYYY")</f>
        <v>04-2022</v>
      </c>
      <c r="B406" s="93">
        <v>44672</v>
      </c>
      <c r="C406" s="90">
        <v>66000</v>
      </c>
      <c r="D406" s="90">
        <v>66000</v>
      </c>
      <c r="E406" s="90">
        <v>66700</v>
      </c>
      <c r="F406" s="90">
        <v>61800</v>
      </c>
      <c r="G406" s="90">
        <v>66300</v>
      </c>
      <c r="H406" s="91" t="s">
        <v>25</v>
      </c>
      <c r="I406" s="90">
        <v>64500</v>
      </c>
      <c r="J406" s="90">
        <v>66300</v>
      </c>
      <c r="K406" s="90">
        <v>65200</v>
      </c>
      <c r="L406" s="91" t="s">
        <v>25</v>
      </c>
      <c r="M406" s="90">
        <v>66000</v>
      </c>
      <c r="N406" s="90">
        <v>66300</v>
      </c>
      <c r="O406" s="90">
        <v>64300</v>
      </c>
      <c r="P406" s="91" t="s">
        <v>25</v>
      </c>
      <c r="Q406" s="90">
        <v>61800</v>
      </c>
      <c r="R406" s="90">
        <v>63000</v>
      </c>
      <c r="S406" s="90">
        <v>62400</v>
      </c>
      <c r="T406" s="90">
        <v>64800</v>
      </c>
      <c r="U406" s="90">
        <v>65300</v>
      </c>
      <c r="V406" s="90">
        <v>65800</v>
      </c>
      <c r="W406" s="90">
        <v>66300</v>
      </c>
      <c r="X406" s="90">
        <v>68900</v>
      </c>
      <c r="Y406" t="str">
        <f t="shared" ref="Y406:Y469" si="21">TEXT(B406,"MM-YYYY")</f>
        <v>04-2022</v>
      </c>
      <c r="Z406">
        <f>_xlfn.XLOOKUP(Y406,AN:AN,AP:AP,"")</f>
        <v>0</v>
      </c>
      <c r="AA406">
        <f>_xlfn.XLOOKUP(Y406,AN:AN,AQ:AQ,"")</f>
        <v>0</v>
      </c>
      <c r="AB406">
        <f>_xlfn.XLOOKUP(Y406,AN:AN,AR:AR,"")</f>
        <v>0</v>
      </c>
      <c r="AC406">
        <f>_xlfn.XLOOKUP(Y406,AN:AN,AS:AS,"")</f>
        <v>0</v>
      </c>
      <c r="AE406">
        <v>0</v>
      </c>
      <c r="AF406">
        <v>0</v>
      </c>
      <c r="AG406">
        <v>0</v>
      </c>
      <c r="AH406">
        <v>0</v>
      </c>
    </row>
    <row r="407" spans="1:34">
      <c r="A407" t="str">
        <f t="shared" si="20"/>
        <v>04-2022</v>
      </c>
      <c r="B407" s="93">
        <v>44673</v>
      </c>
      <c r="C407" s="90">
        <v>65300</v>
      </c>
      <c r="D407" s="90">
        <v>65500</v>
      </c>
      <c r="E407" s="90">
        <v>66700</v>
      </c>
      <c r="F407" s="90">
        <v>60500</v>
      </c>
      <c r="G407" s="90">
        <v>66200</v>
      </c>
      <c r="H407" s="91" t="s">
        <v>25</v>
      </c>
      <c r="I407" s="90">
        <v>64000</v>
      </c>
      <c r="J407" s="90">
        <v>65500</v>
      </c>
      <c r="K407" s="90">
        <v>64900</v>
      </c>
      <c r="L407" s="91" t="s">
        <v>25</v>
      </c>
      <c r="M407" s="90">
        <v>65400</v>
      </c>
      <c r="N407" s="90">
        <v>65800</v>
      </c>
      <c r="O407" s="90">
        <v>63500</v>
      </c>
      <c r="P407" s="91" t="s">
        <v>25</v>
      </c>
      <c r="Q407" s="90">
        <v>60500</v>
      </c>
      <c r="R407" s="90">
        <v>62000</v>
      </c>
      <c r="S407" s="90">
        <v>61500</v>
      </c>
      <c r="T407" s="90">
        <v>63500</v>
      </c>
      <c r="U407" s="90">
        <v>64500</v>
      </c>
      <c r="V407" s="90">
        <v>63800</v>
      </c>
      <c r="W407" s="90">
        <v>66000</v>
      </c>
      <c r="X407" s="90">
        <v>68700</v>
      </c>
      <c r="Y407" t="str">
        <f t="shared" si="21"/>
        <v>04-2022</v>
      </c>
      <c r="Z407">
        <f>_xlfn.XLOOKUP(Y407,AN:AN,AP:AP,"")</f>
        <v>0</v>
      </c>
      <c r="AA407">
        <f>_xlfn.XLOOKUP(Y407,AN:AN,AQ:AQ,"")</f>
        <v>0</v>
      </c>
      <c r="AB407">
        <f>_xlfn.XLOOKUP(Y407,AN:AN,AR:AR,"")</f>
        <v>0</v>
      </c>
      <c r="AC407">
        <f>_xlfn.XLOOKUP(Y407,AN:AN,AS:AS,"")</f>
        <v>0</v>
      </c>
      <c r="AE407">
        <v>0</v>
      </c>
      <c r="AF407">
        <v>0</v>
      </c>
      <c r="AG407">
        <v>0</v>
      </c>
      <c r="AH407">
        <v>0</v>
      </c>
    </row>
    <row r="408" spans="1:34">
      <c r="A408" t="str">
        <f t="shared" si="20"/>
        <v>04-2022</v>
      </c>
      <c r="B408" s="93">
        <v>44674</v>
      </c>
      <c r="C408" s="90">
        <v>64500</v>
      </c>
      <c r="D408" s="90">
        <v>65500</v>
      </c>
      <c r="E408" s="90">
        <v>65200</v>
      </c>
      <c r="F408" s="90">
        <v>60500</v>
      </c>
      <c r="G408" s="90">
        <v>66000</v>
      </c>
      <c r="H408" s="91" t="s">
        <v>25</v>
      </c>
      <c r="I408" s="90">
        <v>63500</v>
      </c>
      <c r="J408" s="90">
        <v>64300</v>
      </c>
      <c r="K408" s="90">
        <v>64100</v>
      </c>
      <c r="L408" s="91" t="s">
        <v>25</v>
      </c>
      <c r="M408" s="90">
        <v>63800</v>
      </c>
      <c r="N408" s="90">
        <v>64800</v>
      </c>
      <c r="O408" s="90">
        <v>62100</v>
      </c>
      <c r="P408" s="91" t="s">
        <v>25</v>
      </c>
      <c r="Q408" s="90">
        <v>60000</v>
      </c>
      <c r="R408" s="90">
        <v>61200</v>
      </c>
      <c r="S408" s="90">
        <v>60700</v>
      </c>
      <c r="T408" s="90">
        <v>63500</v>
      </c>
      <c r="U408" s="90">
        <v>64000</v>
      </c>
      <c r="V408" s="90">
        <v>63800</v>
      </c>
      <c r="W408" s="90">
        <v>66000</v>
      </c>
      <c r="X408" s="90">
        <v>68500</v>
      </c>
      <c r="Y408" t="str">
        <f t="shared" si="21"/>
        <v>04-2022</v>
      </c>
      <c r="Z408">
        <f>_xlfn.XLOOKUP(Y408,AN:AN,AP:AP,"")</f>
        <v>0</v>
      </c>
      <c r="AA408">
        <f>_xlfn.XLOOKUP(Y408,AN:AN,AQ:AQ,"")</f>
        <v>0</v>
      </c>
      <c r="AB408">
        <f>_xlfn.XLOOKUP(Y408,AN:AN,AR:AR,"")</f>
        <v>0</v>
      </c>
      <c r="AC408">
        <f>_xlfn.XLOOKUP(Y408,AN:AN,AS:AS,"")</f>
        <v>0</v>
      </c>
      <c r="AE408">
        <v>0</v>
      </c>
      <c r="AF408">
        <v>0</v>
      </c>
      <c r="AG408">
        <v>0</v>
      </c>
      <c r="AH408">
        <v>0</v>
      </c>
    </row>
    <row r="409" spans="1:34">
      <c r="A409" t="str">
        <f t="shared" si="20"/>
        <v>04-2022</v>
      </c>
      <c r="B409" s="93">
        <v>44675</v>
      </c>
      <c r="C409" s="90" t="s">
        <v>24</v>
      </c>
      <c r="D409" s="90" t="s">
        <v>24</v>
      </c>
      <c r="E409" s="90" t="s">
        <v>24</v>
      </c>
      <c r="F409" s="90" t="s">
        <v>24</v>
      </c>
      <c r="G409" s="90" t="s">
        <v>24</v>
      </c>
      <c r="H409" s="90" t="s">
        <v>24</v>
      </c>
      <c r="I409" s="90" t="s">
        <v>24</v>
      </c>
      <c r="J409" s="90" t="s">
        <v>24</v>
      </c>
      <c r="K409" s="90" t="s">
        <v>24</v>
      </c>
      <c r="L409" s="90" t="s">
        <v>24</v>
      </c>
      <c r="M409" s="90" t="s">
        <v>24</v>
      </c>
      <c r="N409" s="90" t="s">
        <v>24</v>
      </c>
      <c r="O409" s="90" t="s">
        <v>24</v>
      </c>
      <c r="P409" s="90" t="s">
        <v>24</v>
      </c>
      <c r="Q409" s="90" t="s">
        <v>24</v>
      </c>
      <c r="R409" s="90" t="s">
        <v>24</v>
      </c>
      <c r="S409" s="90" t="s">
        <v>24</v>
      </c>
      <c r="T409" s="90" t="s">
        <v>24</v>
      </c>
      <c r="U409" s="90" t="s">
        <v>24</v>
      </c>
      <c r="V409" s="90" t="s">
        <v>24</v>
      </c>
      <c r="W409" s="90" t="s">
        <v>24</v>
      </c>
      <c r="X409" s="90" t="s">
        <v>24</v>
      </c>
      <c r="Y409" t="str">
        <f t="shared" si="21"/>
        <v>04-2022</v>
      </c>
      <c r="Z409">
        <f>_xlfn.XLOOKUP(Y409,AN:AN,AP:AP,"")</f>
        <v>0</v>
      </c>
      <c r="AA409">
        <f>_xlfn.XLOOKUP(Y409,AN:AN,AQ:AQ,"")</f>
        <v>0</v>
      </c>
      <c r="AB409">
        <f>_xlfn.XLOOKUP(Y409,AN:AN,AR:AR,"")</f>
        <v>0</v>
      </c>
      <c r="AC409">
        <f>_xlfn.XLOOKUP(Y409,AN:AN,AS:AS,"")</f>
        <v>0</v>
      </c>
      <c r="AE409">
        <v>0</v>
      </c>
      <c r="AF409">
        <v>0</v>
      </c>
      <c r="AG409">
        <v>0</v>
      </c>
      <c r="AH409">
        <v>0</v>
      </c>
    </row>
    <row r="410" spans="1:34">
      <c r="A410" t="str">
        <f t="shared" si="20"/>
        <v>04-2022</v>
      </c>
      <c r="B410" s="93">
        <v>44676</v>
      </c>
      <c r="C410" s="90">
        <v>64300</v>
      </c>
      <c r="D410" s="90">
        <v>64800</v>
      </c>
      <c r="E410" s="90">
        <v>63700</v>
      </c>
      <c r="F410" s="90">
        <v>59500</v>
      </c>
      <c r="G410" s="90">
        <v>64800</v>
      </c>
      <c r="H410" s="91" t="s">
        <v>25</v>
      </c>
      <c r="I410" s="90">
        <v>63000</v>
      </c>
      <c r="J410" s="90">
        <v>62600</v>
      </c>
      <c r="K410" s="90">
        <v>63700</v>
      </c>
      <c r="L410" s="91" t="s">
        <v>25</v>
      </c>
      <c r="M410" s="90">
        <v>62700</v>
      </c>
      <c r="N410" s="90">
        <v>64300</v>
      </c>
      <c r="O410" s="90">
        <v>61200</v>
      </c>
      <c r="P410" s="91" t="s">
        <v>25</v>
      </c>
      <c r="Q410" s="90">
        <v>58500</v>
      </c>
      <c r="R410" s="90">
        <v>60000</v>
      </c>
      <c r="S410" s="90">
        <v>60300</v>
      </c>
      <c r="T410" s="90">
        <v>62300</v>
      </c>
      <c r="U410" s="90">
        <v>63700</v>
      </c>
      <c r="V410" s="90">
        <v>62800</v>
      </c>
      <c r="W410" s="90">
        <v>65200</v>
      </c>
      <c r="X410" s="90">
        <v>67600</v>
      </c>
      <c r="Y410" t="str">
        <f t="shared" si="21"/>
        <v>04-2022</v>
      </c>
      <c r="Z410">
        <f>_xlfn.XLOOKUP(Y410,AN:AN,AP:AP,"")</f>
        <v>0</v>
      </c>
      <c r="AA410">
        <f>_xlfn.XLOOKUP(Y410,AN:AN,AQ:AQ,"")</f>
        <v>0</v>
      </c>
      <c r="AB410">
        <f>_xlfn.XLOOKUP(Y410,AN:AN,AR:AR,"")</f>
        <v>0</v>
      </c>
      <c r="AC410">
        <f>_xlfn.XLOOKUP(Y410,AN:AN,AS:AS,"")</f>
        <v>0</v>
      </c>
      <c r="AE410">
        <v>0</v>
      </c>
      <c r="AF410">
        <v>0</v>
      </c>
      <c r="AG410">
        <v>0</v>
      </c>
      <c r="AH410">
        <v>0</v>
      </c>
    </row>
    <row r="411" spans="1:34">
      <c r="A411" t="str">
        <f t="shared" si="20"/>
        <v>04-2022</v>
      </c>
      <c r="B411" s="93">
        <v>44677</v>
      </c>
      <c r="C411" s="90">
        <v>63600</v>
      </c>
      <c r="D411" s="90">
        <v>64800</v>
      </c>
      <c r="E411" s="90">
        <v>62500</v>
      </c>
      <c r="F411" s="90">
        <v>59000</v>
      </c>
      <c r="G411" s="90">
        <v>63900</v>
      </c>
      <c r="H411" s="91" t="s">
        <v>25</v>
      </c>
      <c r="I411" s="90">
        <v>63000</v>
      </c>
      <c r="J411" s="90">
        <v>62200</v>
      </c>
      <c r="K411" s="90">
        <v>63100</v>
      </c>
      <c r="L411" s="91" t="s">
        <v>25</v>
      </c>
      <c r="M411" s="90">
        <v>62000</v>
      </c>
      <c r="N411" s="90">
        <v>63400</v>
      </c>
      <c r="O411" s="90">
        <v>60000</v>
      </c>
      <c r="P411" s="91" t="s">
        <v>25</v>
      </c>
      <c r="Q411" s="90">
        <v>58000</v>
      </c>
      <c r="R411" s="90">
        <v>60000</v>
      </c>
      <c r="S411" s="90">
        <v>59500</v>
      </c>
      <c r="T411" s="90">
        <v>61800</v>
      </c>
      <c r="U411" s="90">
        <v>63000</v>
      </c>
      <c r="V411" s="90">
        <v>62800</v>
      </c>
      <c r="W411" s="90">
        <v>65200</v>
      </c>
      <c r="X411" s="90">
        <v>67600</v>
      </c>
      <c r="Y411" t="str">
        <f t="shared" si="21"/>
        <v>04-2022</v>
      </c>
      <c r="Z411">
        <f>_xlfn.XLOOKUP(Y411,AN:AN,AP:AP,"")</f>
        <v>0</v>
      </c>
      <c r="AA411">
        <f>_xlfn.XLOOKUP(Y411,AN:AN,AQ:AQ,"")</f>
        <v>0</v>
      </c>
      <c r="AB411">
        <f>_xlfn.XLOOKUP(Y411,AN:AN,AR:AR,"")</f>
        <v>0</v>
      </c>
      <c r="AC411">
        <f>_xlfn.XLOOKUP(Y411,AN:AN,AS:AS,"")</f>
        <v>0</v>
      </c>
      <c r="AE411">
        <v>0</v>
      </c>
      <c r="AF411">
        <v>0</v>
      </c>
      <c r="AG411">
        <v>0</v>
      </c>
      <c r="AH411">
        <v>0</v>
      </c>
    </row>
    <row r="412" spans="1:34">
      <c r="A412" t="str">
        <f t="shared" si="20"/>
        <v>04-2022</v>
      </c>
      <c r="B412" s="93">
        <v>44678</v>
      </c>
      <c r="C412" s="90">
        <v>63500</v>
      </c>
      <c r="D412" s="90">
        <v>64500</v>
      </c>
      <c r="E412" s="90">
        <v>62000</v>
      </c>
      <c r="F412" s="90">
        <v>58500</v>
      </c>
      <c r="G412" s="90">
        <v>64200</v>
      </c>
      <c r="H412" s="91" t="s">
        <v>25</v>
      </c>
      <c r="I412" s="90">
        <v>62500</v>
      </c>
      <c r="J412" s="90">
        <v>61500</v>
      </c>
      <c r="K412" s="90">
        <v>62700</v>
      </c>
      <c r="L412" s="91" t="s">
        <v>25</v>
      </c>
      <c r="M412" s="90">
        <v>61000</v>
      </c>
      <c r="N412" s="90">
        <v>63400</v>
      </c>
      <c r="O412" s="90">
        <v>59000</v>
      </c>
      <c r="P412" s="91" t="s">
        <v>25</v>
      </c>
      <c r="Q412" s="90">
        <v>58000</v>
      </c>
      <c r="R412" s="90">
        <v>60200</v>
      </c>
      <c r="S412" s="90">
        <v>58700</v>
      </c>
      <c r="T412" s="90">
        <v>61300</v>
      </c>
      <c r="U412" s="90">
        <v>62500</v>
      </c>
      <c r="V412" s="90">
        <v>62800</v>
      </c>
      <c r="W412" s="90">
        <v>65200</v>
      </c>
      <c r="X412" s="90">
        <v>67600</v>
      </c>
      <c r="Y412" t="str">
        <f t="shared" si="21"/>
        <v>04-2022</v>
      </c>
      <c r="Z412">
        <f>_xlfn.XLOOKUP(Y412,AN:AN,AP:AP,"")</f>
        <v>0</v>
      </c>
      <c r="AA412">
        <f>_xlfn.XLOOKUP(Y412,AN:AN,AQ:AQ,"")</f>
        <v>0</v>
      </c>
      <c r="AB412">
        <f>_xlfn.XLOOKUP(Y412,AN:AN,AR:AR,"")</f>
        <v>0</v>
      </c>
      <c r="AC412">
        <f>_xlfn.XLOOKUP(Y412,AN:AN,AS:AS,"")</f>
        <v>0</v>
      </c>
      <c r="AE412">
        <v>0</v>
      </c>
      <c r="AF412">
        <v>0</v>
      </c>
      <c r="AG412">
        <v>0</v>
      </c>
      <c r="AH412">
        <v>0</v>
      </c>
    </row>
    <row r="413" spans="1:34">
      <c r="A413" t="str">
        <f t="shared" si="20"/>
        <v>04-2022</v>
      </c>
      <c r="B413" s="93">
        <v>44679</v>
      </c>
      <c r="C413" s="90">
        <v>63800</v>
      </c>
      <c r="D413" s="90">
        <v>64700</v>
      </c>
      <c r="E413" s="90">
        <v>62500</v>
      </c>
      <c r="F413" s="90">
        <v>60000</v>
      </c>
      <c r="G413" s="90">
        <v>64200</v>
      </c>
      <c r="H413" s="91" t="s">
        <v>25</v>
      </c>
      <c r="I413" s="90">
        <v>63000</v>
      </c>
      <c r="J413" s="90">
        <v>62000</v>
      </c>
      <c r="K413" s="90">
        <v>63000</v>
      </c>
      <c r="L413" s="91" t="s">
        <v>25</v>
      </c>
      <c r="M413" s="90">
        <v>62300</v>
      </c>
      <c r="N413" s="90">
        <v>63800</v>
      </c>
      <c r="O413" s="90">
        <v>60500</v>
      </c>
      <c r="P413" s="91" t="s">
        <v>25</v>
      </c>
      <c r="Q413" s="90">
        <v>59500</v>
      </c>
      <c r="R413" s="90">
        <v>60400</v>
      </c>
      <c r="S413" s="90">
        <v>59700</v>
      </c>
      <c r="T413" s="90">
        <v>62800</v>
      </c>
      <c r="U413" s="90">
        <v>62800</v>
      </c>
      <c r="V413" s="90">
        <v>63800</v>
      </c>
      <c r="W413" s="90">
        <v>65500</v>
      </c>
      <c r="X413" s="90">
        <v>67900</v>
      </c>
      <c r="Y413" t="str">
        <f t="shared" si="21"/>
        <v>04-2022</v>
      </c>
      <c r="Z413">
        <f>_xlfn.XLOOKUP(Y413,AN:AN,AP:AP,"")</f>
        <v>0</v>
      </c>
      <c r="AA413">
        <f>_xlfn.XLOOKUP(Y413,AN:AN,AQ:AQ,"")</f>
        <v>0</v>
      </c>
      <c r="AB413">
        <f>_xlfn.XLOOKUP(Y413,AN:AN,AR:AR,"")</f>
        <v>0</v>
      </c>
      <c r="AC413">
        <f>_xlfn.XLOOKUP(Y413,AN:AN,AS:AS,"")</f>
        <v>0</v>
      </c>
      <c r="AE413">
        <v>0</v>
      </c>
      <c r="AF413">
        <v>0</v>
      </c>
      <c r="AG413">
        <v>0</v>
      </c>
      <c r="AH413">
        <v>0</v>
      </c>
    </row>
    <row r="414" spans="1:34">
      <c r="A414" t="str">
        <f t="shared" si="20"/>
        <v>04-2022</v>
      </c>
      <c r="B414" s="93">
        <v>44680</v>
      </c>
      <c r="C414" s="90">
        <v>64500</v>
      </c>
      <c r="D414" s="90">
        <v>65200</v>
      </c>
      <c r="E414" s="90">
        <v>65000</v>
      </c>
      <c r="F414" s="90">
        <v>61000</v>
      </c>
      <c r="G414" s="90">
        <v>64800</v>
      </c>
      <c r="H414" s="91" t="s">
        <v>25</v>
      </c>
      <c r="I414" s="90">
        <v>63500</v>
      </c>
      <c r="J414" s="90">
        <v>63800</v>
      </c>
      <c r="K414" s="90">
        <v>63300</v>
      </c>
      <c r="L414" s="91" t="s">
        <v>25</v>
      </c>
      <c r="M414" s="90">
        <v>65000</v>
      </c>
      <c r="N414" s="90">
        <v>64200</v>
      </c>
      <c r="O414" s="90">
        <v>62500</v>
      </c>
      <c r="P414" s="91" t="s">
        <v>25</v>
      </c>
      <c r="Q414" s="90">
        <v>60500</v>
      </c>
      <c r="R414" s="90">
        <v>60900</v>
      </c>
      <c r="S414" s="90">
        <v>60800</v>
      </c>
      <c r="T414" s="90">
        <v>63800</v>
      </c>
      <c r="U414" s="90">
        <v>63500</v>
      </c>
      <c r="V414" s="90">
        <v>64800</v>
      </c>
      <c r="W414" s="90">
        <v>65700</v>
      </c>
      <c r="X414" s="90">
        <v>68000</v>
      </c>
      <c r="Y414" t="str">
        <f t="shared" si="21"/>
        <v>04-2022</v>
      </c>
      <c r="Z414">
        <f>_xlfn.XLOOKUP(Y414,AN:AN,AP:AP,"")</f>
        <v>0</v>
      </c>
      <c r="AA414">
        <f>_xlfn.XLOOKUP(Y414,AN:AN,AQ:AQ,"")</f>
        <v>0</v>
      </c>
      <c r="AB414">
        <f>_xlfn.XLOOKUP(Y414,AN:AN,AR:AR,"")</f>
        <v>0</v>
      </c>
      <c r="AC414">
        <f>_xlfn.XLOOKUP(Y414,AN:AN,AS:AS,"")</f>
        <v>0</v>
      </c>
      <c r="AE414">
        <v>0</v>
      </c>
      <c r="AF414">
        <v>0</v>
      </c>
      <c r="AG414">
        <v>0</v>
      </c>
      <c r="AH414">
        <v>0</v>
      </c>
    </row>
    <row r="415" spans="1:34">
      <c r="A415" t="str">
        <f t="shared" si="20"/>
        <v>04-2022</v>
      </c>
      <c r="B415" s="93">
        <v>44681</v>
      </c>
      <c r="C415" s="90">
        <v>64100</v>
      </c>
      <c r="D415" s="90">
        <v>65500</v>
      </c>
      <c r="E415" s="90">
        <v>65000</v>
      </c>
      <c r="F415" s="90">
        <v>60500</v>
      </c>
      <c r="G415" s="90">
        <v>64800</v>
      </c>
      <c r="H415" s="91" t="s">
        <v>25</v>
      </c>
      <c r="I415" s="90">
        <v>63500</v>
      </c>
      <c r="J415" s="90">
        <v>63500</v>
      </c>
      <c r="K415" s="90">
        <v>63300</v>
      </c>
      <c r="L415" s="91" t="s">
        <v>25</v>
      </c>
      <c r="M415" s="90">
        <v>64600</v>
      </c>
      <c r="N415" s="90">
        <v>64700</v>
      </c>
      <c r="O415" s="90">
        <v>62500</v>
      </c>
      <c r="P415" s="91" t="s">
        <v>25</v>
      </c>
      <c r="Q415" s="90">
        <v>60000</v>
      </c>
      <c r="R415" s="90">
        <v>60700</v>
      </c>
      <c r="S415" s="90">
        <v>60200</v>
      </c>
      <c r="T415" s="90">
        <v>63300</v>
      </c>
      <c r="U415" s="90">
        <v>63300</v>
      </c>
      <c r="V415" s="91" t="s">
        <v>25</v>
      </c>
      <c r="W415" s="90">
        <v>65700</v>
      </c>
      <c r="X415" s="90">
        <v>68000</v>
      </c>
      <c r="Y415" t="str">
        <f t="shared" si="21"/>
        <v>04-2022</v>
      </c>
      <c r="Z415">
        <f>_xlfn.XLOOKUP(Y415,AN:AN,AP:AP,"")</f>
        <v>0</v>
      </c>
      <c r="AA415">
        <f>_xlfn.XLOOKUP(Y415,AN:AN,AQ:AQ,"")</f>
        <v>0</v>
      </c>
      <c r="AB415">
        <f>_xlfn.XLOOKUP(Y415,AN:AN,AR:AR,"")</f>
        <v>0</v>
      </c>
      <c r="AC415">
        <f>_xlfn.XLOOKUP(Y415,AN:AN,AS:AS,"")</f>
        <v>0</v>
      </c>
      <c r="AE415">
        <v>0</v>
      </c>
      <c r="AF415">
        <v>0</v>
      </c>
      <c r="AG415">
        <v>0</v>
      </c>
      <c r="AH415">
        <v>0</v>
      </c>
    </row>
    <row r="416" spans="1:34">
      <c r="A416" t="str">
        <f t="shared" si="20"/>
        <v>05-2022</v>
      </c>
      <c r="B416" s="93">
        <v>44682</v>
      </c>
      <c r="C416" s="90" t="s">
        <v>24</v>
      </c>
      <c r="D416" s="90" t="s">
        <v>24</v>
      </c>
      <c r="E416" s="90" t="s">
        <v>24</v>
      </c>
      <c r="F416" s="90" t="s">
        <v>24</v>
      </c>
      <c r="G416" s="90" t="s">
        <v>24</v>
      </c>
      <c r="H416" s="90" t="s">
        <v>24</v>
      </c>
      <c r="I416" s="90" t="s">
        <v>24</v>
      </c>
      <c r="J416" s="90" t="s">
        <v>24</v>
      </c>
      <c r="K416" s="90" t="s">
        <v>24</v>
      </c>
      <c r="L416" s="90" t="s">
        <v>24</v>
      </c>
      <c r="M416" s="90" t="s">
        <v>24</v>
      </c>
      <c r="N416" s="90" t="s">
        <v>24</v>
      </c>
      <c r="O416" s="90" t="s">
        <v>24</v>
      </c>
      <c r="P416" s="90" t="s">
        <v>24</v>
      </c>
      <c r="Q416" s="90" t="s">
        <v>24</v>
      </c>
      <c r="R416" s="90" t="s">
        <v>24</v>
      </c>
      <c r="S416" s="90" t="s">
        <v>24</v>
      </c>
      <c r="T416" s="90" t="s">
        <v>24</v>
      </c>
      <c r="U416" s="90" t="s">
        <v>24</v>
      </c>
      <c r="V416" s="90" t="s">
        <v>24</v>
      </c>
      <c r="W416" s="90" t="s">
        <v>24</v>
      </c>
      <c r="X416" s="90" t="s">
        <v>24</v>
      </c>
      <c r="Y416" t="str">
        <f t="shared" si="21"/>
        <v>05-2022</v>
      </c>
      <c r="Z416">
        <f>_xlfn.XLOOKUP(Y416,AN:AN,AP:AP,"")</f>
        <v>0</v>
      </c>
      <c r="AA416">
        <f>_xlfn.XLOOKUP(Y416,AN:AN,AQ:AQ,"")</f>
        <v>0</v>
      </c>
      <c r="AB416">
        <f>_xlfn.XLOOKUP(Y416,AN:AN,AR:AR,"")</f>
        <v>0</v>
      </c>
      <c r="AC416">
        <f>_xlfn.XLOOKUP(Y416,AN:AN,AS:AS,"")</f>
        <v>0</v>
      </c>
      <c r="AE416">
        <v>0</v>
      </c>
      <c r="AF416">
        <v>0</v>
      </c>
      <c r="AG416">
        <v>0</v>
      </c>
      <c r="AH416">
        <v>0</v>
      </c>
    </row>
    <row r="417" spans="1:34">
      <c r="A417" t="str">
        <f t="shared" si="20"/>
        <v>05-2022</v>
      </c>
      <c r="B417" s="93">
        <v>44683</v>
      </c>
      <c r="C417" s="90">
        <v>62900</v>
      </c>
      <c r="D417" s="90">
        <v>65000</v>
      </c>
      <c r="E417" s="90">
        <v>65200</v>
      </c>
      <c r="F417" s="90">
        <v>60500</v>
      </c>
      <c r="G417" s="90">
        <v>64800</v>
      </c>
      <c r="H417" s="91" t="s">
        <v>25</v>
      </c>
      <c r="I417" s="90">
        <v>63000</v>
      </c>
      <c r="J417" s="90">
        <v>63500</v>
      </c>
      <c r="K417" s="90">
        <v>63300</v>
      </c>
      <c r="L417" s="91" t="s">
        <v>25</v>
      </c>
      <c r="M417" s="90">
        <v>64300</v>
      </c>
      <c r="N417" s="90">
        <v>64700</v>
      </c>
      <c r="O417" s="90">
        <v>62500</v>
      </c>
      <c r="P417" s="91" t="s">
        <v>25</v>
      </c>
      <c r="Q417" s="90">
        <v>60000</v>
      </c>
      <c r="R417" s="90">
        <v>60600</v>
      </c>
      <c r="S417" s="90">
        <v>60000</v>
      </c>
      <c r="T417" s="90">
        <v>63300</v>
      </c>
      <c r="U417" s="90">
        <v>63000</v>
      </c>
      <c r="V417" s="90">
        <v>64500</v>
      </c>
      <c r="W417" s="90">
        <v>65700</v>
      </c>
      <c r="X417" s="90">
        <v>68000</v>
      </c>
      <c r="Y417" t="str">
        <f t="shared" si="21"/>
        <v>05-2022</v>
      </c>
      <c r="Z417">
        <f>_xlfn.XLOOKUP(Y417,AN:AN,AP:AP,"")</f>
        <v>0</v>
      </c>
      <c r="AA417">
        <f>_xlfn.XLOOKUP(Y417,AN:AN,AQ:AQ,"")</f>
        <v>0</v>
      </c>
      <c r="AB417">
        <f>_xlfn.XLOOKUP(Y417,AN:AN,AR:AR,"")</f>
        <v>0</v>
      </c>
      <c r="AC417">
        <f>_xlfn.XLOOKUP(Y417,AN:AN,AS:AS,"")</f>
        <v>0</v>
      </c>
      <c r="AE417">
        <v>0</v>
      </c>
      <c r="AF417">
        <v>0</v>
      </c>
      <c r="AG417">
        <v>0</v>
      </c>
      <c r="AH417">
        <v>0</v>
      </c>
    </row>
    <row r="418" spans="1:34">
      <c r="A418" t="str">
        <f t="shared" si="20"/>
        <v>05-2022</v>
      </c>
      <c r="B418" s="93">
        <v>44684</v>
      </c>
      <c r="C418" s="90">
        <v>62900</v>
      </c>
      <c r="D418" s="90">
        <v>65000</v>
      </c>
      <c r="E418" s="90">
        <v>65000</v>
      </c>
      <c r="F418" s="90">
        <v>60000</v>
      </c>
      <c r="G418" s="90">
        <v>64600</v>
      </c>
      <c r="H418" s="91" t="s">
        <v>25</v>
      </c>
      <c r="I418" s="90">
        <v>63000</v>
      </c>
      <c r="J418" s="90">
        <v>63200</v>
      </c>
      <c r="K418" s="90">
        <v>63000</v>
      </c>
      <c r="L418" s="91" t="s">
        <v>25</v>
      </c>
      <c r="M418" s="90">
        <v>64000</v>
      </c>
      <c r="N418" s="90">
        <v>64700</v>
      </c>
      <c r="O418" s="90">
        <v>62000</v>
      </c>
      <c r="P418" s="91" t="s">
        <v>25</v>
      </c>
      <c r="Q418" s="90">
        <v>59500</v>
      </c>
      <c r="R418" s="90">
        <v>60200</v>
      </c>
      <c r="S418" s="90">
        <v>59700</v>
      </c>
      <c r="T418" s="90">
        <v>62800</v>
      </c>
      <c r="U418" s="90">
        <v>62800</v>
      </c>
      <c r="V418" s="90">
        <v>63800</v>
      </c>
      <c r="W418" s="90">
        <v>65700</v>
      </c>
      <c r="X418" s="90">
        <v>68000</v>
      </c>
      <c r="Y418" t="str">
        <f t="shared" si="21"/>
        <v>05-2022</v>
      </c>
      <c r="Z418">
        <f>_xlfn.XLOOKUP(Y418,AN:AN,AP:AP,"")</f>
        <v>0</v>
      </c>
      <c r="AA418">
        <f>_xlfn.XLOOKUP(Y418,AN:AN,AQ:AQ,"")</f>
        <v>0</v>
      </c>
      <c r="AB418">
        <f>_xlfn.XLOOKUP(Y418,AN:AN,AR:AR,"")</f>
        <v>0</v>
      </c>
      <c r="AC418">
        <f>_xlfn.XLOOKUP(Y418,AN:AN,AS:AS,"")</f>
        <v>0</v>
      </c>
      <c r="AE418">
        <v>0</v>
      </c>
      <c r="AF418">
        <v>0</v>
      </c>
      <c r="AG418">
        <v>0</v>
      </c>
      <c r="AH418">
        <v>0</v>
      </c>
    </row>
    <row r="419" spans="1:34">
      <c r="A419" t="str">
        <f t="shared" si="20"/>
        <v>05-2022</v>
      </c>
      <c r="B419" s="93">
        <v>44685</v>
      </c>
      <c r="C419" s="90">
        <v>62000</v>
      </c>
      <c r="D419" s="90">
        <v>64500</v>
      </c>
      <c r="E419" s="90">
        <v>64000</v>
      </c>
      <c r="F419" s="90">
        <v>59000</v>
      </c>
      <c r="G419" s="90">
        <v>64100</v>
      </c>
      <c r="H419" s="91" t="s">
        <v>25</v>
      </c>
      <c r="I419" s="90">
        <v>63000</v>
      </c>
      <c r="J419" s="90">
        <v>62500</v>
      </c>
      <c r="K419" s="90">
        <v>62900</v>
      </c>
      <c r="L419" s="91" t="s">
        <v>25</v>
      </c>
      <c r="M419" s="90">
        <v>63200</v>
      </c>
      <c r="N419" s="90">
        <v>64200</v>
      </c>
      <c r="O419" s="90">
        <v>60500</v>
      </c>
      <c r="P419" s="91" t="s">
        <v>25</v>
      </c>
      <c r="Q419" s="90">
        <v>58600</v>
      </c>
      <c r="R419" s="90">
        <v>59500</v>
      </c>
      <c r="S419" s="90">
        <v>59000</v>
      </c>
      <c r="T419" s="90">
        <v>61800</v>
      </c>
      <c r="U419" s="90">
        <v>62000</v>
      </c>
      <c r="V419" s="90">
        <v>63300</v>
      </c>
      <c r="W419" s="90">
        <v>65000</v>
      </c>
      <c r="X419" s="90">
        <v>67500</v>
      </c>
      <c r="Y419" t="str">
        <f t="shared" si="21"/>
        <v>05-2022</v>
      </c>
      <c r="Z419">
        <f>_xlfn.XLOOKUP(Y419,AN:AN,AP:AP,"")</f>
        <v>0</v>
      </c>
      <c r="AA419">
        <f>_xlfn.XLOOKUP(Y419,AN:AN,AQ:AQ,"")</f>
        <v>0</v>
      </c>
      <c r="AB419">
        <f>_xlfn.XLOOKUP(Y419,AN:AN,AR:AR,"")</f>
        <v>0</v>
      </c>
      <c r="AC419">
        <f>_xlfn.XLOOKUP(Y419,AN:AN,AS:AS,"")</f>
        <v>0</v>
      </c>
      <c r="AE419">
        <v>0</v>
      </c>
      <c r="AF419">
        <v>0</v>
      </c>
      <c r="AG419">
        <v>0</v>
      </c>
      <c r="AH419">
        <v>0</v>
      </c>
    </row>
    <row r="420" spans="1:34">
      <c r="A420" t="str">
        <f t="shared" si="20"/>
        <v>05-2022</v>
      </c>
      <c r="B420" s="93">
        <v>44686</v>
      </c>
      <c r="C420" s="90">
        <v>61800</v>
      </c>
      <c r="D420" s="90">
        <v>64000</v>
      </c>
      <c r="E420" s="90">
        <v>63500</v>
      </c>
      <c r="F420" s="90">
        <v>58500</v>
      </c>
      <c r="G420" s="90">
        <v>63300</v>
      </c>
      <c r="H420" s="91" t="s">
        <v>25</v>
      </c>
      <c r="I420" s="90">
        <v>62500</v>
      </c>
      <c r="J420" s="90">
        <v>62000</v>
      </c>
      <c r="K420" s="90">
        <v>62000</v>
      </c>
      <c r="L420" s="91" t="s">
        <v>25</v>
      </c>
      <c r="M420" s="90">
        <v>62200</v>
      </c>
      <c r="N420" s="90">
        <v>63000</v>
      </c>
      <c r="O420" s="90">
        <v>60200</v>
      </c>
      <c r="P420" s="91" t="s">
        <v>25</v>
      </c>
      <c r="Q420" s="90">
        <v>58000</v>
      </c>
      <c r="R420" s="90">
        <v>59000</v>
      </c>
      <c r="S420" s="90">
        <v>58300</v>
      </c>
      <c r="T420" s="90">
        <v>61300</v>
      </c>
      <c r="U420" s="90">
        <v>61500</v>
      </c>
      <c r="V420" s="90">
        <v>63000</v>
      </c>
      <c r="W420" s="90">
        <v>64400</v>
      </c>
      <c r="X420" s="90">
        <v>66900</v>
      </c>
      <c r="Y420" t="str">
        <f t="shared" si="21"/>
        <v>05-2022</v>
      </c>
      <c r="Z420">
        <f>_xlfn.XLOOKUP(Y420,AN:AN,AP:AP,"")</f>
        <v>0</v>
      </c>
      <c r="AA420">
        <f>_xlfn.XLOOKUP(Y420,AN:AN,AQ:AQ,"")</f>
        <v>0</v>
      </c>
      <c r="AB420">
        <f>_xlfn.XLOOKUP(Y420,AN:AN,AR:AR,"")</f>
        <v>0</v>
      </c>
      <c r="AC420">
        <f>_xlfn.XLOOKUP(Y420,AN:AN,AS:AS,"")</f>
        <v>0</v>
      </c>
      <c r="AE420">
        <v>0</v>
      </c>
      <c r="AF420">
        <v>0</v>
      </c>
      <c r="AG420">
        <v>0</v>
      </c>
      <c r="AH420">
        <v>0</v>
      </c>
    </row>
    <row r="421" spans="1:34">
      <c r="A421" t="str">
        <f t="shared" si="20"/>
        <v>05-2022</v>
      </c>
      <c r="B421" s="93">
        <v>44687</v>
      </c>
      <c r="C421" s="90">
        <v>62300</v>
      </c>
      <c r="D421" s="90">
        <v>64500</v>
      </c>
      <c r="E421" s="90">
        <v>63500</v>
      </c>
      <c r="F421" s="90">
        <v>59000</v>
      </c>
      <c r="G421" s="90">
        <v>63500</v>
      </c>
      <c r="H421" s="91" t="s">
        <v>25</v>
      </c>
      <c r="I421" s="90">
        <v>62500</v>
      </c>
      <c r="J421" s="90">
        <v>62000</v>
      </c>
      <c r="K421" s="90">
        <v>62300</v>
      </c>
      <c r="L421" s="91" t="s">
        <v>25</v>
      </c>
      <c r="M421" s="90">
        <v>62200</v>
      </c>
      <c r="N421" s="90">
        <v>63300</v>
      </c>
      <c r="O421" s="90">
        <v>61200</v>
      </c>
      <c r="P421" s="91" t="s">
        <v>25</v>
      </c>
      <c r="Q421" s="90">
        <v>58500</v>
      </c>
      <c r="R421" s="90">
        <v>59000</v>
      </c>
      <c r="S421" s="90">
        <v>58700</v>
      </c>
      <c r="T421" s="90">
        <v>61800</v>
      </c>
      <c r="U421" s="90">
        <v>61500</v>
      </c>
      <c r="V421" s="90">
        <v>62800</v>
      </c>
      <c r="W421" s="90">
        <v>64400</v>
      </c>
      <c r="X421" s="90">
        <v>66600</v>
      </c>
      <c r="Y421" t="str">
        <f t="shared" si="21"/>
        <v>05-2022</v>
      </c>
      <c r="Z421">
        <f>_xlfn.XLOOKUP(Y421,AN:AN,AP:AP,"")</f>
        <v>0</v>
      </c>
      <c r="AA421">
        <f>_xlfn.XLOOKUP(Y421,AN:AN,AQ:AQ,"")</f>
        <v>0</v>
      </c>
      <c r="AB421">
        <f>_xlfn.XLOOKUP(Y421,AN:AN,AR:AR,"")</f>
        <v>0</v>
      </c>
      <c r="AC421">
        <f>_xlfn.XLOOKUP(Y421,AN:AN,AS:AS,"")</f>
        <v>0</v>
      </c>
      <c r="AE421">
        <v>0</v>
      </c>
      <c r="AF421">
        <v>0</v>
      </c>
      <c r="AG421">
        <v>0</v>
      </c>
      <c r="AH421">
        <v>0</v>
      </c>
    </row>
    <row r="422" spans="1:34">
      <c r="A422" t="str">
        <f t="shared" si="20"/>
        <v>05-2022</v>
      </c>
      <c r="B422" s="93">
        <v>44688</v>
      </c>
      <c r="C422" s="90">
        <v>61500</v>
      </c>
      <c r="D422" s="90">
        <v>64300</v>
      </c>
      <c r="E422" s="90">
        <v>64200</v>
      </c>
      <c r="F422" s="90">
        <v>59700</v>
      </c>
      <c r="G422" s="90">
        <v>63700</v>
      </c>
      <c r="H422" s="91" t="s">
        <v>25</v>
      </c>
      <c r="I422" s="90">
        <v>62500</v>
      </c>
      <c r="J422" s="90">
        <v>61500</v>
      </c>
      <c r="K422" s="90">
        <v>62300</v>
      </c>
      <c r="L422" s="91" t="s">
        <v>25</v>
      </c>
      <c r="M422" s="90">
        <v>62200</v>
      </c>
      <c r="N422" s="90">
        <v>63300</v>
      </c>
      <c r="O422" s="90">
        <v>61000</v>
      </c>
      <c r="P422" s="91" t="s">
        <v>25</v>
      </c>
      <c r="Q422" s="90">
        <v>58500</v>
      </c>
      <c r="R422" s="90">
        <v>59200</v>
      </c>
      <c r="S422" s="90">
        <v>58800</v>
      </c>
      <c r="T422" s="90">
        <v>62500</v>
      </c>
      <c r="U422" s="90">
        <v>61800</v>
      </c>
      <c r="V422" s="90">
        <v>62800</v>
      </c>
      <c r="W422" s="90">
        <v>64400</v>
      </c>
      <c r="X422" s="90">
        <v>66600</v>
      </c>
      <c r="Y422" t="str">
        <f t="shared" si="21"/>
        <v>05-2022</v>
      </c>
      <c r="Z422">
        <f>_xlfn.XLOOKUP(Y422,AN:AN,AP:AP,"")</f>
        <v>0</v>
      </c>
      <c r="AA422">
        <f>_xlfn.XLOOKUP(Y422,AN:AN,AQ:AQ,"")</f>
        <v>0</v>
      </c>
      <c r="AB422">
        <f>_xlfn.XLOOKUP(Y422,AN:AN,AR:AR,"")</f>
        <v>0</v>
      </c>
      <c r="AC422">
        <f>_xlfn.XLOOKUP(Y422,AN:AN,AS:AS,"")</f>
        <v>0</v>
      </c>
      <c r="AE422">
        <v>0</v>
      </c>
      <c r="AF422">
        <v>0</v>
      </c>
      <c r="AG422">
        <v>0</v>
      </c>
      <c r="AH422">
        <v>0</v>
      </c>
    </row>
    <row r="423" spans="1:34">
      <c r="A423" t="str">
        <f t="shared" si="20"/>
        <v>05-2022</v>
      </c>
      <c r="B423" s="93">
        <v>44689</v>
      </c>
      <c r="C423" s="90" t="s">
        <v>24</v>
      </c>
      <c r="D423" s="90" t="s">
        <v>24</v>
      </c>
      <c r="E423" s="90" t="s">
        <v>24</v>
      </c>
      <c r="F423" s="90" t="s">
        <v>24</v>
      </c>
      <c r="G423" s="90" t="s">
        <v>24</v>
      </c>
      <c r="H423" s="90" t="s">
        <v>24</v>
      </c>
      <c r="I423" s="90" t="s">
        <v>24</v>
      </c>
      <c r="J423" s="90" t="s">
        <v>24</v>
      </c>
      <c r="K423" s="90" t="s">
        <v>24</v>
      </c>
      <c r="L423" s="90" t="s">
        <v>24</v>
      </c>
      <c r="M423" s="90" t="s">
        <v>24</v>
      </c>
      <c r="N423" s="90" t="s">
        <v>24</v>
      </c>
      <c r="O423" s="90" t="s">
        <v>24</v>
      </c>
      <c r="P423" s="90" t="s">
        <v>24</v>
      </c>
      <c r="Q423" s="90" t="s">
        <v>24</v>
      </c>
      <c r="R423" s="90" t="s">
        <v>24</v>
      </c>
      <c r="S423" s="90" t="s">
        <v>24</v>
      </c>
      <c r="T423" s="90" t="s">
        <v>24</v>
      </c>
      <c r="U423" s="90" t="s">
        <v>24</v>
      </c>
      <c r="V423" s="90" t="s">
        <v>24</v>
      </c>
      <c r="W423" s="90" t="s">
        <v>24</v>
      </c>
      <c r="X423" s="90" t="s">
        <v>24</v>
      </c>
      <c r="Y423" t="str">
        <f t="shared" si="21"/>
        <v>05-2022</v>
      </c>
      <c r="Z423">
        <f>_xlfn.XLOOKUP(Y423,AN:AN,AP:AP,"")</f>
        <v>0</v>
      </c>
      <c r="AA423">
        <f>_xlfn.XLOOKUP(Y423,AN:AN,AQ:AQ,"")</f>
        <v>0</v>
      </c>
      <c r="AB423">
        <f>_xlfn.XLOOKUP(Y423,AN:AN,AR:AR,"")</f>
        <v>0</v>
      </c>
      <c r="AC423">
        <f>_xlfn.XLOOKUP(Y423,AN:AN,AS:AS,"")</f>
        <v>0</v>
      </c>
      <c r="AE423">
        <v>0</v>
      </c>
      <c r="AF423">
        <v>0</v>
      </c>
      <c r="AG423">
        <v>0</v>
      </c>
      <c r="AH423">
        <v>0</v>
      </c>
    </row>
    <row r="424" spans="1:34">
      <c r="A424" t="str">
        <f t="shared" si="20"/>
        <v>05-2022</v>
      </c>
      <c r="B424" s="93">
        <v>44690</v>
      </c>
      <c r="C424" s="90">
        <v>61500</v>
      </c>
      <c r="D424" s="90">
        <v>64200</v>
      </c>
      <c r="E424" s="90">
        <v>65000</v>
      </c>
      <c r="F424" s="90">
        <v>59000</v>
      </c>
      <c r="G424" s="90">
        <v>63500</v>
      </c>
      <c r="H424" s="91" t="s">
        <v>25</v>
      </c>
      <c r="I424" s="90">
        <v>62500</v>
      </c>
      <c r="J424" s="90">
        <v>61500</v>
      </c>
      <c r="K424" s="90">
        <v>61900</v>
      </c>
      <c r="L424" s="91" t="s">
        <v>25</v>
      </c>
      <c r="M424" s="90">
        <v>62500</v>
      </c>
      <c r="N424" s="90">
        <v>62800</v>
      </c>
      <c r="O424" s="90">
        <v>60000</v>
      </c>
      <c r="P424" s="91" t="s">
        <v>25</v>
      </c>
      <c r="Q424" s="90">
        <v>58000</v>
      </c>
      <c r="R424" s="90">
        <v>59000</v>
      </c>
      <c r="S424" s="90">
        <v>58700</v>
      </c>
      <c r="T424" s="90">
        <v>61800</v>
      </c>
      <c r="U424" s="90">
        <v>61300</v>
      </c>
      <c r="V424" s="90">
        <v>62800</v>
      </c>
      <c r="W424" s="90">
        <v>64000</v>
      </c>
      <c r="X424" s="90">
        <v>66300</v>
      </c>
      <c r="Y424" t="str">
        <f t="shared" si="21"/>
        <v>05-2022</v>
      </c>
      <c r="Z424">
        <f>_xlfn.XLOOKUP(Y424,AN:AN,AP:AP,"")</f>
        <v>0</v>
      </c>
      <c r="AA424">
        <f>_xlfn.XLOOKUP(Y424,AN:AN,AQ:AQ,"")</f>
        <v>0</v>
      </c>
      <c r="AB424">
        <f>_xlfn.XLOOKUP(Y424,AN:AN,AR:AR,"")</f>
        <v>0</v>
      </c>
      <c r="AC424">
        <f>_xlfn.XLOOKUP(Y424,AN:AN,AS:AS,"")</f>
        <v>0</v>
      </c>
      <c r="AE424">
        <v>0</v>
      </c>
      <c r="AF424">
        <v>0</v>
      </c>
      <c r="AG424">
        <v>0</v>
      </c>
      <c r="AH424">
        <v>0</v>
      </c>
    </row>
    <row r="425" spans="1:34">
      <c r="A425" t="str">
        <f t="shared" si="20"/>
        <v>05-2022</v>
      </c>
      <c r="B425" s="93">
        <v>44691</v>
      </c>
      <c r="C425" s="90">
        <v>60700</v>
      </c>
      <c r="D425" s="90">
        <v>64000</v>
      </c>
      <c r="E425" s="90">
        <v>63500</v>
      </c>
      <c r="F425" s="90">
        <v>58000</v>
      </c>
      <c r="G425" s="90">
        <v>63200</v>
      </c>
      <c r="H425" s="91" t="s">
        <v>25</v>
      </c>
      <c r="I425" s="90">
        <v>62000</v>
      </c>
      <c r="J425" s="90">
        <v>60600</v>
      </c>
      <c r="K425" s="90">
        <v>61200</v>
      </c>
      <c r="L425" s="91" t="s">
        <v>25</v>
      </c>
      <c r="M425" s="90">
        <v>62000</v>
      </c>
      <c r="N425" s="90">
        <v>62300</v>
      </c>
      <c r="O425" s="90">
        <v>59500</v>
      </c>
      <c r="P425" s="91" t="s">
        <v>25</v>
      </c>
      <c r="Q425" s="90">
        <v>56900</v>
      </c>
      <c r="R425" s="90">
        <v>58500</v>
      </c>
      <c r="S425" s="90">
        <v>57900</v>
      </c>
      <c r="T425" s="90">
        <v>60800</v>
      </c>
      <c r="U425" s="90">
        <v>60700</v>
      </c>
      <c r="V425" s="90">
        <v>62800</v>
      </c>
      <c r="W425" s="90">
        <v>63800</v>
      </c>
      <c r="X425" s="90">
        <v>66100</v>
      </c>
      <c r="Y425" t="str">
        <f t="shared" si="21"/>
        <v>05-2022</v>
      </c>
      <c r="Z425">
        <f>_xlfn.XLOOKUP(Y425,AN:AN,AP:AP,"")</f>
        <v>0</v>
      </c>
      <c r="AA425">
        <f>_xlfn.XLOOKUP(Y425,AN:AN,AQ:AQ,"")</f>
        <v>0</v>
      </c>
      <c r="AB425">
        <f>_xlfn.XLOOKUP(Y425,AN:AN,AR:AR,"")</f>
        <v>0</v>
      </c>
      <c r="AC425">
        <f>_xlfn.XLOOKUP(Y425,AN:AN,AS:AS,"")</f>
        <v>0</v>
      </c>
      <c r="AE425">
        <v>0</v>
      </c>
      <c r="AF425">
        <v>0</v>
      </c>
      <c r="AG425">
        <v>0</v>
      </c>
      <c r="AH425">
        <v>0</v>
      </c>
    </row>
    <row r="426" spans="1:34">
      <c r="A426" t="str">
        <f t="shared" si="20"/>
        <v>05-2022</v>
      </c>
      <c r="B426" s="93">
        <v>44692</v>
      </c>
      <c r="C426" s="90">
        <v>60700</v>
      </c>
      <c r="D426" s="90">
        <v>63500</v>
      </c>
      <c r="E426" s="90">
        <v>61700</v>
      </c>
      <c r="F426" s="90">
        <v>57000</v>
      </c>
      <c r="G426" s="90">
        <v>63000</v>
      </c>
      <c r="H426" s="91" t="s">
        <v>25</v>
      </c>
      <c r="I426" s="90">
        <v>61500</v>
      </c>
      <c r="J426" s="90">
        <v>60300</v>
      </c>
      <c r="K426" s="90">
        <v>59900</v>
      </c>
      <c r="L426" s="91" t="s">
        <v>25</v>
      </c>
      <c r="M426" s="90">
        <v>61000</v>
      </c>
      <c r="N426" s="90">
        <v>61300</v>
      </c>
      <c r="O426" s="90">
        <v>59000</v>
      </c>
      <c r="P426" s="91" t="s">
        <v>25</v>
      </c>
      <c r="Q426" s="90">
        <v>56900</v>
      </c>
      <c r="R426" s="90">
        <v>58200</v>
      </c>
      <c r="S426" s="90">
        <v>57500</v>
      </c>
      <c r="T426" s="90">
        <v>59800</v>
      </c>
      <c r="U426" s="90">
        <v>60200</v>
      </c>
      <c r="V426" s="90">
        <v>61300</v>
      </c>
      <c r="W426" s="90">
        <v>63400</v>
      </c>
      <c r="X426" s="90">
        <v>65800</v>
      </c>
      <c r="Y426" t="str">
        <f t="shared" si="21"/>
        <v>05-2022</v>
      </c>
      <c r="Z426">
        <f>_xlfn.XLOOKUP(Y426,AN:AN,AP:AP,"")</f>
        <v>0</v>
      </c>
      <c r="AA426">
        <f>_xlfn.XLOOKUP(Y426,AN:AN,AQ:AQ,"")</f>
        <v>0</v>
      </c>
      <c r="AB426">
        <f>_xlfn.XLOOKUP(Y426,AN:AN,AR:AR,"")</f>
        <v>0</v>
      </c>
      <c r="AC426">
        <f>_xlfn.XLOOKUP(Y426,AN:AN,AS:AS,"")</f>
        <v>0</v>
      </c>
      <c r="AE426">
        <v>0</v>
      </c>
      <c r="AF426">
        <v>0</v>
      </c>
      <c r="AG426">
        <v>0</v>
      </c>
      <c r="AH426">
        <v>0</v>
      </c>
    </row>
    <row r="427" spans="1:34">
      <c r="A427" t="str">
        <f t="shared" si="20"/>
        <v>05-2022</v>
      </c>
      <c r="B427" s="93">
        <v>44693</v>
      </c>
      <c r="C427" s="90">
        <v>60200</v>
      </c>
      <c r="D427" s="90">
        <v>63000</v>
      </c>
      <c r="E427" s="90">
        <v>62000</v>
      </c>
      <c r="F427" s="90">
        <v>57500</v>
      </c>
      <c r="G427" s="90">
        <v>61700</v>
      </c>
      <c r="H427" s="91" t="s">
        <v>25</v>
      </c>
      <c r="I427" s="90">
        <v>61500</v>
      </c>
      <c r="J427" s="90">
        <v>59400</v>
      </c>
      <c r="K427" s="90">
        <v>59300</v>
      </c>
      <c r="L427" s="91" t="s">
        <v>25</v>
      </c>
      <c r="M427" s="90">
        <v>61000</v>
      </c>
      <c r="N427" s="90">
        <v>60600</v>
      </c>
      <c r="O427" s="90">
        <v>59000</v>
      </c>
      <c r="P427" s="91" t="s">
        <v>25</v>
      </c>
      <c r="Q427" s="90">
        <v>57000</v>
      </c>
      <c r="R427" s="90">
        <v>57700</v>
      </c>
      <c r="S427" s="90">
        <v>57500</v>
      </c>
      <c r="T427" s="90">
        <v>60300</v>
      </c>
      <c r="U427" s="90">
        <v>60000</v>
      </c>
      <c r="V427" s="90">
        <v>61300</v>
      </c>
      <c r="W427" s="90">
        <v>63300</v>
      </c>
      <c r="X427" s="90">
        <v>65800</v>
      </c>
      <c r="Y427" t="str">
        <f t="shared" si="21"/>
        <v>05-2022</v>
      </c>
      <c r="Z427">
        <f>_xlfn.XLOOKUP(Y427,AN:AN,AP:AP,"")</f>
        <v>0</v>
      </c>
      <c r="AA427">
        <f>_xlfn.XLOOKUP(Y427,AN:AN,AQ:AQ,"")</f>
        <v>0</v>
      </c>
      <c r="AB427">
        <f>_xlfn.XLOOKUP(Y427,AN:AN,AR:AR,"")</f>
        <v>0</v>
      </c>
      <c r="AC427">
        <f>_xlfn.XLOOKUP(Y427,AN:AN,AS:AS,"")</f>
        <v>0</v>
      </c>
      <c r="AE427">
        <v>0</v>
      </c>
      <c r="AF427">
        <v>0</v>
      </c>
      <c r="AG427">
        <v>0</v>
      </c>
      <c r="AH427">
        <v>0</v>
      </c>
    </row>
    <row r="428" spans="1:34">
      <c r="A428" t="str">
        <f t="shared" si="20"/>
        <v>05-2022</v>
      </c>
      <c r="B428" s="93">
        <v>44694</v>
      </c>
      <c r="C428" s="90">
        <v>60200</v>
      </c>
      <c r="D428" s="90">
        <v>63000</v>
      </c>
      <c r="E428" s="90">
        <v>62000</v>
      </c>
      <c r="F428" s="90">
        <v>57000</v>
      </c>
      <c r="G428" s="90">
        <v>61700</v>
      </c>
      <c r="H428" s="91" t="s">
        <v>25</v>
      </c>
      <c r="I428" s="90">
        <v>61500</v>
      </c>
      <c r="J428" s="90">
        <v>59400</v>
      </c>
      <c r="K428" s="90">
        <v>59300</v>
      </c>
      <c r="L428" s="91" t="s">
        <v>25</v>
      </c>
      <c r="M428" s="90">
        <v>61000</v>
      </c>
      <c r="N428" s="90">
        <v>60600</v>
      </c>
      <c r="O428" s="90">
        <v>59000</v>
      </c>
      <c r="P428" s="91" t="s">
        <v>25</v>
      </c>
      <c r="Q428" s="90">
        <v>57000</v>
      </c>
      <c r="R428" s="90">
        <v>57700</v>
      </c>
      <c r="S428" s="90">
        <v>57500</v>
      </c>
      <c r="T428" s="90">
        <v>59800</v>
      </c>
      <c r="U428" s="90">
        <v>60000</v>
      </c>
      <c r="V428" s="90">
        <v>61300</v>
      </c>
      <c r="W428" s="90">
        <v>62800</v>
      </c>
      <c r="X428" s="90">
        <v>65400</v>
      </c>
      <c r="Y428" t="str">
        <f t="shared" si="21"/>
        <v>05-2022</v>
      </c>
      <c r="Z428">
        <f>_xlfn.XLOOKUP(Y428,AN:AN,AP:AP,"")</f>
        <v>0</v>
      </c>
      <c r="AA428">
        <f>_xlfn.XLOOKUP(Y428,AN:AN,AQ:AQ,"")</f>
        <v>0</v>
      </c>
      <c r="AB428">
        <f>_xlfn.XLOOKUP(Y428,AN:AN,AR:AR,"")</f>
        <v>0</v>
      </c>
      <c r="AC428">
        <f>_xlfn.XLOOKUP(Y428,AN:AN,AS:AS,"")</f>
        <v>0</v>
      </c>
      <c r="AE428">
        <v>0</v>
      </c>
      <c r="AF428">
        <v>0</v>
      </c>
      <c r="AG428">
        <v>0</v>
      </c>
      <c r="AH428">
        <v>0</v>
      </c>
    </row>
    <row r="429" spans="1:34">
      <c r="A429" t="str">
        <f t="shared" si="20"/>
        <v>05-2022</v>
      </c>
      <c r="B429" s="93">
        <v>44695</v>
      </c>
      <c r="C429" s="90">
        <v>60200</v>
      </c>
      <c r="D429" s="90">
        <v>63000</v>
      </c>
      <c r="E429" s="90">
        <v>62000</v>
      </c>
      <c r="F429" s="90">
        <v>57000</v>
      </c>
      <c r="G429" s="90">
        <v>61700</v>
      </c>
      <c r="H429" s="91" t="s">
        <v>25</v>
      </c>
      <c r="I429" s="90">
        <v>61000</v>
      </c>
      <c r="J429" s="90">
        <v>59400</v>
      </c>
      <c r="K429" s="90">
        <v>59300</v>
      </c>
      <c r="L429" s="91" t="s">
        <v>25</v>
      </c>
      <c r="M429" s="90">
        <v>61000</v>
      </c>
      <c r="N429" s="90">
        <v>60600</v>
      </c>
      <c r="O429" s="90">
        <v>59000</v>
      </c>
      <c r="P429" s="91" t="s">
        <v>25</v>
      </c>
      <c r="Q429" s="90">
        <v>56900</v>
      </c>
      <c r="R429" s="90">
        <v>57700</v>
      </c>
      <c r="S429" s="90">
        <v>57200</v>
      </c>
      <c r="T429" s="90">
        <v>59800</v>
      </c>
      <c r="U429" s="90">
        <v>60000</v>
      </c>
      <c r="V429" s="90">
        <v>61300</v>
      </c>
      <c r="W429" s="90">
        <v>62800</v>
      </c>
      <c r="X429" s="90">
        <v>65400</v>
      </c>
      <c r="Y429" t="str">
        <f t="shared" si="21"/>
        <v>05-2022</v>
      </c>
      <c r="Z429">
        <f>_xlfn.XLOOKUP(Y429,AN:AN,AP:AP,"")</f>
        <v>0</v>
      </c>
      <c r="AA429">
        <f>_xlfn.XLOOKUP(Y429,AN:AN,AQ:AQ,"")</f>
        <v>0</v>
      </c>
      <c r="AB429">
        <f>_xlfn.XLOOKUP(Y429,AN:AN,AR:AR,"")</f>
        <v>0</v>
      </c>
      <c r="AC429">
        <f>_xlfn.XLOOKUP(Y429,AN:AN,AS:AS,"")</f>
        <v>0</v>
      </c>
      <c r="AE429">
        <v>0</v>
      </c>
      <c r="AF429">
        <v>0</v>
      </c>
      <c r="AG429">
        <v>0</v>
      </c>
      <c r="AH429">
        <v>0</v>
      </c>
    </row>
    <row r="430" spans="1:34">
      <c r="A430" t="str">
        <f t="shared" si="20"/>
        <v>05-2022</v>
      </c>
      <c r="B430" s="93">
        <v>44696</v>
      </c>
      <c r="C430" s="90" t="s">
        <v>24</v>
      </c>
      <c r="D430" s="90" t="s">
        <v>24</v>
      </c>
      <c r="E430" s="90" t="s">
        <v>24</v>
      </c>
      <c r="F430" s="90" t="s">
        <v>24</v>
      </c>
      <c r="G430" s="90" t="s">
        <v>24</v>
      </c>
      <c r="H430" s="90" t="s">
        <v>24</v>
      </c>
      <c r="I430" s="90" t="s">
        <v>24</v>
      </c>
      <c r="J430" s="90" t="s">
        <v>24</v>
      </c>
      <c r="K430" s="90" t="s">
        <v>24</v>
      </c>
      <c r="L430" s="90" t="s">
        <v>24</v>
      </c>
      <c r="M430" s="90" t="s">
        <v>24</v>
      </c>
      <c r="N430" s="90" t="s">
        <v>24</v>
      </c>
      <c r="O430" s="90" t="s">
        <v>24</v>
      </c>
      <c r="P430" s="90" t="s">
        <v>24</v>
      </c>
      <c r="Q430" s="90" t="s">
        <v>24</v>
      </c>
      <c r="R430" s="90" t="s">
        <v>24</v>
      </c>
      <c r="S430" s="90" t="s">
        <v>24</v>
      </c>
      <c r="T430" s="90" t="s">
        <v>24</v>
      </c>
      <c r="U430" s="90" t="s">
        <v>24</v>
      </c>
      <c r="V430" s="90" t="s">
        <v>24</v>
      </c>
      <c r="W430" s="90" t="s">
        <v>24</v>
      </c>
      <c r="X430" s="90" t="s">
        <v>24</v>
      </c>
      <c r="Y430" t="str">
        <f t="shared" si="21"/>
        <v>05-2022</v>
      </c>
      <c r="Z430">
        <f>_xlfn.XLOOKUP(Y430,AN:AN,AP:AP,"")</f>
        <v>0</v>
      </c>
      <c r="AA430">
        <f>_xlfn.XLOOKUP(Y430,AN:AN,AQ:AQ,"")</f>
        <v>0</v>
      </c>
      <c r="AB430">
        <f>_xlfn.XLOOKUP(Y430,AN:AN,AR:AR,"")</f>
        <v>0</v>
      </c>
      <c r="AC430">
        <f>_xlfn.XLOOKUP(Y430,AN:AN,AS:AS,"")</f>
        <v>0</v>
      </c>
      <c r="AE430">
        <v>0</v>
      </c>
      <c r="AF430">
        <v>0</v>
      </c>
      <c r="AG430">
        <v>0</v>
      </c>
      <c r="AH430">
        <v>0</v>
      </c>
    </row>
    <row r="431" spans="1:34">
      <c r="A431" t="str">
        <f t="shared" si="20"/>
        <v>05-2022</v>
      </c>
      <c r="B431" s="93">
        <v>44697</v>
      </c>
      <c r="C431" s="90">
        <v>60000</v>
      </c>
      <c r="D431" s="90">
        <v>62500</v>
      </c>
      <c r="E431" s="90">
        <v>60700</v>
      </c>
      <c r="F431" s="90">
        <v>56500</v>
      </c>
      <c r="G431" s="90">
        <v>61500</v>
      </c>
      <c r="H431" s="91" t="s">
        <v>25</v>
      </c>
      <c r="I431" s="90">
        <v>60500</v>
      </c>
      <c r="J431" s="90">
        <v>58800</v>
      </c>
      <c r="K431" s="90">
        <v>59200</v>
      </c>
      <c r="L431" s="91" t="s">
        <v>25</v>
      </c>
      <c r="M431" s="90">
        <v>60500</v>
      </c>
      <c r="N431" s="90">
        <v>60600</v>
      </c>
      <c r="O431" s="90">
        <v>57800</v>
      </c>
      <c r="P431" s="91" t="s">
        <v>25</v>
      </c>
      <c r="Q431" s="90">
        <v>56000</v>
      </c>
      <c r="R431" s="90">
        <v>57400</v>
      </c>
      <c r="S431" s="90">
        <v>56600</v>
      </c>
      <c r="T431" s="90">
        <v>59300</v>
      </c>
      <c r="U431" s="90">
        <v>59500</v>
      </c>
      <c r="V431" s="90">
        <v>60800</v>
      </c>
      <c r="W431" s="90">
        <v>62000</v>
      </c>
      <c r="X431" s="90">
        <v>64500</v>
      </c>
      <c r="Y431" t="str">
        <f t="shared" si="21"/>
        <v>05-2022</v>
      </c>
      <c r="Z431">
        <f>_xlfn.XLOOKUP(Y431,AN:AN,AP:AP,"")</f>
        <v>0</v>
      </c>
      <c r="AA431">
        <f>_xlfn.XLOOKUP(Y431,AN:AN,AQ:AQ,"")</f>
        <v>0</v>
      </c>
      <c r="AB431">
        <f>_xlfn.XLOOKUP(Y431,AN:AN,AR:AR,"")</f>
        <v>0</v>
      </c>
      <c r="AC431">
        <f>_xlfn.XLOOKUP(Y431,AN:AN,AS:AS,"")</f>
        <v>0</v>
      </c>
      <c r="AE431">
        <v>0</v>
      </c>
      <c r="AF431">
        <v>0</v>
      </c>
      <c r="AG431">
        <v>0</v>
      </c>
      <c r="AH431">
        <v>0</v>
      </c>
    </row>
    <row r="432" spans="1:34">
      <c r="A432" t="str">
        <f t="shared" si="20"/>
        <v>05-2022</v>
      </c>
      <c r="B432" s="93">
        <v>44698</v>
      </c>
      <c r="C432" s="90">
        <v>59700</v>
      </c>
      <c r="D432" s="90">
        <v>62000</v>
      </c>
      <c r="E432" s="90">
        <v>59600</v>
      </c>
      <c r="F432" s="90">
        <v>55500</v>
      </c>
      <c r="G432" s="90">
        <v>60200</v>
      </c>
      <c r="H432" s="91" t="s">
        <v>25</v>
      </c>
      <c r="I432" s="90">
        <v>60000</v>
      </c>
      <c r="J432" s="90">
        <v>57800</v>
      </c>
      <c r="K432" s="90">
        <v>58400</v>
      </c>
      <c r="L432" s="91" t="s">
        <v>25</v>
      </c>
      <c r="M432" s="90">
        <v>59600</v>
      </c>
      <c r="N432" s="90">
        <v>59400</v>
      </c>
      <c r="O432" s="90">
        <v>57200</v>
      </c>
      <c r="P432" s="91" t="s">
        <v>25</v>
      </c>
      <c r="Q432" s="90">
        <v>55000</v>
      </c>
      <c r="R432" s="90">
        <v>56500</v>
      </c>
      <c r="S432" s="90">
        <v>55800</v>
      </c>
      <c r="T432" s="90">
        <v>58300</v>
      </c>
      <c r="U432" s="90">
        <v>58800</v>
      </c>
      <c r="V432" s="90">
        <v>59800</v>
      </c>
      <c r="W432" s="90">
        <v>61500</v>
      </c>
      <c r="X432" s="90">
        <v>64000</v>
      </c>
      <c r="Y432" t="str">
        <f t="shared" si="21"/>
        <v>05-2022</v>
      </c>
      <c r="Z432">
        <f>_xlfn.XLOOKUP(Y432,AN:AN,AP:AP,"")</f>
        <v>0</v>
      </c>
      <c r="AA432">
        <f>_xlfn.XLOOKUP(Y432,AN:AN,AQ:AQ,"")</f>
        <v>0</v>
      </c>
      <c r="AB432">
        <f>_xlfn.XLOOKUP(Y432,AN:AN,AR:AR,"")</f>
        <v>0</v>
      </c>
      <c r="AC432">
        <f>_xlfn.XLOOKUP(Y432,AN:AN,AS:AS,"")</f>
        <v>0</v>
      </c>
      <c r="AE432">
        <v>0</v>
      </c>
      <c r="AF432">
        <v>0</v>
      </c>
      <c r="AG432">
        <v>0</v>
      </c>
      <c r="AH432">
        <v>0</v>
      </c>
    </row>
    <row r="433" spans="1:34">
      <c r="A433" t="str">
        <f t="shared" si="20"/>
        <v>05-2022</v>
      </c>
      <c r="B433" s="93">
        <v>44699</v>
      </c>
      <c r="C433" s="90">
        <v>59700</v>
      </c>
      <c r="D433" s="90">
        <v>61500</v>
      </c>
      <c r="E433" s="90">
        <v>59600</v>
      </c>
      <c r="F433" s="90">
        <v>55000</v>
      </c>
      <c r="G433" s="90">
        <v>60200</v>
      </c>
      <c r="H433" s="91" t="s">
        <v>25</v>
      </c>
      <c r="I433" s="90">
        <v>59300</v>
      </c>
      <c r="J433" s="90">
        <v>57500</v>
      </c>
      <c r="K433" s="90">
        <v>58100</v>
      </c>
      <c r="L433" s="91" t="s">
        <v>25</v>
      </c>
      <c r="M433" s="90">
        <v>59500</v>
      </c>
      <c r="N433" s="90">
        <v>59000</v>
      </c>
      <c r="O433" s="90">
        <v>56500</v>
      </c>
      <c r="P433" s="91" t="s">
        <v>25</v>
      </c>
      <c r="Q433" s="90">
        <v>54500</v>
      </c>
      <c r="R433" s="90">
        <v>56300</v>
      </c>
      <c r="S433" s="90">
        <v>55300</v>
      </c>
      <c r="T433" s="90">
        <v>57800</v>
      </c>
      <c r="U433" s="90">
        <v>58800</v>
      </c>
      <c r="V433" s="90">
        <v>59800</v>
      </c>
      <c r="W433" s="90">
        <v>61500</v>
      </c>
      <c r="X433" s="90">
        <v>64000</v>
      </c>
      <c r="Y433" t="str">
        <f t="shared" si="21"/>
        <v>05-2022</v>
      </c>
      <c r="Z433">
        <f>_xlfn.XLOOKUP(Y433,AN:AN,AP:AP,"")</f>
        <v>0</v>
      </c>
      <c r="AA433">
        <f>_xlfn.XLOOKUP(Y433,AN:AN,AQ:AQ,"")</f>
        <v>0</v>
      </c>
      <c r="AB433">
        <f>_xlfn.XLOOKUP(Y433,AN:AN,AR:AR,"")</f>
        <v>0</v>
      </c>
      <c r="AC433">
        <f>_xlfn.XLOOKUP(Y433,AN:AN,AS:AS,"")</f>
        <v>0</v>
      </c>
      <c r="AE433">
        <v>0</v>
      </c>
      <c r="AF433">
        <v>0</v>
      </c>
      <c r="AG433">
        <v>0</v>
      </c>
      <c r="AH433">
        <v>0</v>
      </c>
    </row>
    <row r="434" spans="1:34">
      <c r="A434" t="str">
        <f t="shared" si="20"/>
        <v>05-2022</v>
      </c>
      <c r="B434" s="93">
        <v>44700</v>
      </c>
      <c r="C434" s="90">
        <v>59200</v>
      </c>
      <c r="D434" s="90">
        <v>61500</v>
      </c>
      <c r="E434" s="90">
        <v>60000</v>
      </c>
      <c r="F434" s="90">
        <v>55000</v>
      </c>
      <c r="G434" s="90">
        <v>60200</v>
      </c>
      <c r="H434" s="91" t="s">
        <v>25</v>
      </c>
      <c r="I434" s="90">
        <v>59000</v>
      </c>
      <c r="J434" s="90">
        <v>57500</v>
      </c>
      <c r="K434" s="90">
        <v>57000</v>
      </c>
      <c r="L434" s="91" t="s">
        <v>25</v>
      </c>
      <c r="M434" s="90">
        <v>59500</v>
      </c>
      <c r="N434" s="90">
        <v>58700</v>
      </c>
      <c r="O434" s="90">
        <v>56700</v>
      </c>
      <c r="P434" s="91" t="s">
        <v>25</v>
      </c>
      <c r="Q434" s="90">
        <v>54900</v>
      </c>
      <c r="R434" s="90">
        <v>56000</v>
      </c>
      <c r="S434" s="90">
        <v>55000</v>
      </c>
      <c r="T434" s="90">
        <v>57800</v>
      </c>
      <c r="U434" s="90">
        <v>58000</v>
      </c>
      <c r="V434" s="90">
        <v>59800</v>
      </c>
      <c r="W434" s="90">
        <v>60600</v>
      </c>
      <c r="X434" s="90">
        <v>63100</v>
      </c>
      <c r="Y434" t="str">
        <f t="shared" si="21"/>
        <v>05-2022</v>
      </c>
      <c r="Z434">
        <f>_xlfn.XLOOKUP(Y434,AN:AN,AP:AP,"")</f>
        <v>0</v>
      </c>
      <c r="AA434">
        <f>_xlfn.XLOOKUP(Y434,AN:AN,AQ:AQ,"")</f>
        <v>0</v>
      </c>
      <c r="AB434">
        <f>_xlfn.XLOOKUP(Y434,AN:AN,AR:AR,"")</f>
        <v>0</v>
      </c>
      <c r="AC434">
        <f>_xlfn.XLOOKUP(Y434,AN:AN,AS:AS,"")</f>
        <v>0</v>
      </c>
      <c r="AE434">
        <v>0</v>
      </c>
      <c r="AF434">
        <v>0</v>
      </c>
      <c r="AG434">
        <v>0</v>
      </c>
      <c r="AH434">
        <v>0</v>
      </c>
    </row>
    <row r="435" spans="1:34">
      <c r="A435" t="str">
        <f t="shared" si="20"/>
        <v>05-2022</v>
      </c>
      <c r="B435" s="93">
        <v>44701</v>
      </c>
      <c r="C435" s="90">
        <v>59600</v>
      </c>
      <c r="D435" s="90">
        <v>61500</v>
      </c>
      <c r="E435" s="90">
        <v>60000</v>
      </c>
      <c r="F435" s="90">
        <v>55500</v>
      </c>
      <c r="G435" s="90">
        <v>60200</v>
      </c>
      <c r="H435" s="91" t="s">
        <v>25</v>
      </c>
      <c r="I435" s="90">
        <v>59000</v>
      </c>
      <c r="J435" s="90">
        <v>57900</v>
      </c>
      <c r="K435" s="90">
        <v>57000</v>
      </c>
      <c r="L435" s="91" t="s">
        <v>25</v>
      </c>
      <c r="M435" s="90">
        <v>60000</v>
      </c>
      <c r="N435" s="90">
        <v>58500</v>
      </c>
      <c r="O435" s="90">
        <v>57500</v>
      </c>
      <c r="P435" s="91" t="s">
        <v>25</v>
      </c>
      <c r="Q435" s="90">
        <v>54900</v>
      </c>
      <c r="R435" s="90">
        <v>56000</v>
      </c>
      <c r="S435" s="90">
        <v>55300</v>
      </c>
      <c r="T435" s="90">
        <v>58300</v>
      </c>
      <c r="U435" s="90">
        <v>58000</v>
      </c>
      <c r="V435" s="90">
        <v>59800</v>
      </c>
      <c r="W435" s="90">
        <v>60600</v>
      </c>
      <c r="X435" s="90">
        <v>63100</v>
      </c>
      <c r="Y435" t="str">
        <f t="shared" si="21"/>
        <v>05-2022</v>
      </c>
      <c r="Z435">
        <f>_xlfn.XLOOKUP(Y435,AN:AN,AP:AP,"")</f>
        <v>0</v>
      </c>
      <c r="AA435">
        <f>_xlfn.XLOOKUP(Y435,AN:AN,AQ:AQ,"")</f>
        <v>0</v>
      </c>
      <c r="AB435">
        <f>_xlfn.XLOOKUP(Y435,AN:AN,AR:AR,"")</f>
        <v>0</v>
      </c>
      <c r="AC435">
        <f>_xlfn.XLOOKUP(Y435,AN:AN,AS:AS,"")</f>
        <v>0</v>
      </c>
      <c r="AE435">
        <v>0</v>
      </c>
      <c r="AF435">
        <v>0</v>
      </c>
      <c r="AG435">
        <v>0</v>
      </c>
      <c r="AH435">
        <v>0</v>
      </c>
    </row>
    <row r="436" spans="1:34">
      <c r="A436" t="str">
        <f t="shared" si="20"/>
        <v>05-2022</v>
      </c>
      <c r="B436" s="93">
        <v>44702</v>
      </c>
      <c r="C436" s="90">
        <v>59600</v>
      </c>
      <c r="D436" s="90">
        <v>61500</v>
      </c>
      <c r="E436" s="90">
        <v>60200</v>
      </c>
      <c r="F436" s="90">
        <v>55500</v>
      </c>
      <c r="G436" s="90">
        <v>60000</v>
      </c>
      <c r="H436" s="91" t="s">
        <v>25</v>
      </c>
      <c r="I436" s="90">
        <v>58500</v>
      </c>
      <c r="J436" s="90">
        <v>57600</v>
      </c>
      <c r="K436" s="90">
        <v>57000</v>
      </c>
      <c r="L436" s="91" t="s">
        <v>25</v>
      </c>
      <c r="M436" s="90">
        <v>59500</v>
      </c>
      <c r="N436" s="90">
        <v>58500</v>
      </c>
      <c r="O436" s="90">
        <v>57000</v>
      </c>
      <c r="P436" s="91" t="s">
        <v>25</v>
      </c>
      <c r="Q436" s="90">
        <v>54500</v>
      </c>
      <c r="R436" s="90">
        <v>55500</v>
      </c>
      <c r="S436" s="90">
        <v>55300</v>
      </c>
      <c r="T436" s="90">
        <v>58300</v>
      </c>
      <c r="U436" s="90">
        <v>58000</v>
      </c>
      <c r="V436" s="90">
        <v>59800</v>
      </c>
      <c r="W436" s="90">
        <v>60600</v>
      </c>
      <c r="X436" s="90">
        <v>63100</v>
      </c>
      <c r="Y436" t="str">
        <f t="shared" si="21"/>
        <v>05-2022</v>
      </c>
      <c r="Z436">
        <f>_xlfn.XLOOKUP(Y436,AN:AN,AP:AP,"")</f>
        <v>0</v>
      </c>
      <c r="AA436">
        <f>_xlfn.XLOOKUP(Y436,AN:AN,AQ:AQ,"")</f>
        <v>0</v>
      </c>
      <c r="AB436">
        <f>_xlfn.XLOOKUP(Y436,AN:AN,AR:AR,"")</f>
        <v>0</v>
      </c>
      <c r="AC436">
        <f>_xlfn.XLOOKUP(Y436,AN:AN,AS:AS,"")</f>
        <v>0</v>
      </c>
      <c r="AE436">
        <v>0</v>
      </c>
      <c r="AF436">
        <v>0</v>
      </c>
      <c r="AG436">
        <v>0</v>
      </c>
      <c r="AH436">
        <v>0</v>
      </c>
    </row>
    <row r="437" spans="1:34">
      <c r="A437" t="str">
        <f t="shared" si="20"/>
        <v>05-2022</v>
      </c>
      <c r="B437" s="93">
        <v>44703</v>
      </c>
      <c r="C437" s="90" t="s">
        <v>24</v>
      </c>
      <c r="D437" s="90" t="s">
        <v>24</v>
      </c>
      <c r="E437" s="90" t="s">
        <v>24</v>
      </c>
      <c r="F437" s="90" t="s">
        <v>24</v>
      </c>
      <c r="G437" s="90" t="s">
        <v>24</v>
      </c>
      <c r="H437" s="90" t="s">
        <v>24</v>
      </c>
      <c r="I437" s="90" t="s">
        <v>24</v>
      </c>
      <c r="J437" s="90" t="s">
        <v>24</v>
      </c>
      <c r="K437" s="90" t="s">
        <v>24</v>
      </c>
      <c r="L437" s="90" t="s">
        <v>24</v>
      </c>
      <c r="M437" s="90" t="s">
        <v>24</v>
      </c>
      <c r="N437" s="90" t="s">
        <v>24</v>
      </c>
      <c r="O437" s="90" t="s">
        <v>24</v>
      </c>
      <c r="P437" s="90" t="s">
        <v>24</v>
      </c>
      <c r="Q437" s="90" t="s">
        <v>24</v>
      </c>
      <c r="R437" s="90" t="s">
        <v>24</v>
      </c>
      <c r="S437" s="90" t="s">
        <v>24</v>
      </c>
      <c r="T437" s="90" t="s">
        <v>24</v>
      </c>
      <c r="U437" s="90" t="s">
        <v>24</v>
      </c>
      <c r="V437" s="90" t="s">
        <v>24</v>
      </c>
      <c r="W437" s="90" t="s">
        <v>24</v>
      </c>
      <c r="X437" s="90" t="s">
        <v>24</v>
      </c>
      <c r="Y437" t="str">
        <f t="shared" si="21"/>
        <v>05-2022</v>
      </c>
      <c r="Z437">
        <f>_xlfn.XLOOKUP(Y437,AN:AN,AP:AP,"")</f>
        <v>0</v>
      </c>
      <c r="AA437">
        <f>_xlfn.XLOOKUP(Y437,AN:AN,AQ:AQ,"")</f>
        <v>0</v>
      </c>
      <c r="AB437">
        <f>_xlfn.XLOOKUP(Y437,AN:AN,AR:AR,"")</f>
        <v>0</v>
      </c>
      <c r="AC437">
        <f>_xlfn.XLOOKUP(Y437,AN:AN,AS:AS,"")</f>
        <v>0</v>
      </c>
      <c r="AE437">
        <v>0</v>
      </c>
      <c r="AF437">
        <v>0</v>
      </c>
      <c r="AG437">
        <v>0</v>
      </c>
      <c r="AH437">
        <v>0</v>
      </c>
    </row>
    <row r="438" spans="1:34">
      <c r="A438" t="str">
        <f t="shared" si="20"/>
        <v>05-2022</v>
      </c>
      <c r="B438" s="93">
        <v>44704</v>
      </c>
      <c r="C438" s="90">
        <v>58700</v>
      </c>
      <c r="D438" s="90">
        <v>60000</v>
      </c>
      <c r="E438" s="90">
        <v>58200</v>
      </c>
      <c r="F438" s="90">
        <v>52000</v>
      </c>
      <c r="G438" s="90">
        <v>55500</v>
      </c>
      <c r="H438" s="91" t="s">
        <v>25</v>
      </c>
      <c r="I438" s="90">
        <v>55500</v>
      </c>
      <c r="J438" s="90">
        <v>56500</v>
      </c>
      <c r="K438" s="90">
        <v>53200</v>
      </c>
      <c r="L438" s="91" t="s">
        <v>25</v>
      </c>
      <c r="M438" s="90">
        <v>57300</v>
      </c>
      <c r="N438" s="90">
        <v>55900</v>
      </c>
      <c r="O438" s="90">
        <v>55000</v>
      </c>
      <c r="P438" s="91" t="s">
        <v>25</v>
      </c>
      <c r="Q438" s="90">
        <v>51500</v>
      </c>
      <c r="R438" s="90">
        <v>53500</v>
      </c>
      <c r="S438" s="90">
        <v>51800</v>
      </c>
      <c r="T438" s="90">
        <v>54700</v>
      </c>
      <c r="U438" s="90">
        <v>56000</v>
      </c>
      <c r="V438" s="90">
        <v>57800</v>
      </c>
      <c r="W438" s="90">
        <v>59700</v>
      </c>
      <c r="X438" s="90">
        <v>61800</v>
      </c>
      <c r="Y438" t="str">
        <f t="shared" si="21"/>
        <v>05-2022</v>
      </c>
      <c r="Z438">
        <f>_xlfn.XLOOKUP(Y438,AN:AN,AP:AP,"")</f>
        <v>0</v>
      </c>
      <c r="AA438">
        <f>_xlfn.XLOOKUP(Y438,AN:AN,AQ:AQ,"")</f>
        <v>0</v>
      </c>
      <c r="AB438">
        <f>_xlfn.XLOOKUP(Y438,AN:AN,AR:AR,"")</f>
        <v>0</v>
      </c>
      <c r="AC438">
        <f>_xlfn.XLOOKUP(Y438,AN:AN,AS:AS,"")</f>
        <v>0</v>
      </c>
      <c r="AE438">
        <v>0</v>
      </c>
      <c r="AF438">
        <v>0</v>
      </c>
      <c r="AG438">
        <v>0</v>
      </c>
      <c r="AH438">
        <v>0</v>
      </c>
    </row>
    <row r="439" spans="1:34">
      <c r="A439" t="str">
        <f t="shared" si="20"/>
        <v>05-2022</v>
      </c>
      <c r="B439" s="93">
        <v>44705</v>
      </c>
      <c r="C439" s="90">
        <v>55500</v>
      </c>
      <c r="D439" s="90">
        <v>59500</v>
      </c>
      <c r="E439" s="90">
        <v>57000</v>
      </c>
      <c r="F439" s="90">
        <v>52000</v>
      </c>
      <c r="G439" s="90">
        <v>55400</v>
      </c>
      <c r="H439" s="91" t="s">
        <v>25</v>
      </c>
      <c r="I439" s="90">
        <v>55500</v>
      </c>
      <c r="J439" s="90">
        <v>55200</v>
      </c>
      <c r="K439" s="90">
        <v>53200</v>
      </c>
      <c r="L439" s="91" t="s">
        <v>25</v>
      </c>
      <c r="M439" s="90">
        <v>56000</v>
      </c>
      <c r="N439" s="90">
        <v>55900</v>
      </c>
      <c r="O439" s="90">
        <v>54000</v>
      </c>
      <c r="P439" s="91" t="s">
        <v>25</v>
      </c>
      <c r="Q439" s="90">
        <v>51200</v>
      </c>
      <c r="R439" s="90">
        <v>53000</v>
      </c>
      <c r="S439" s="90">
        <v>51800</v>
      </c>
      <c r="T439" s="90">
        <v>54700</v>
      </c>
      <c r="U439" s="90">
        <v>55500</v>
      </c>
      <c r="V439" s="90">
        <v>56800</v>
      </c>
      <c r="W439" s="90">
        <v>57100</v>
      </c>
      <c r="X439" s="90">
        <v>59500</v>
      </c>
      <c r="Y439" t="str">
        <f t="shared" si="21"/>
        <v>05-2022</v>
      </c>
      <c r="Z439">
        <f>_xlfn.XLOOKUP(Y439,AN:AN,AP:AP,"")</f>
        <v>0</v>
      </c>
      <c r="AA439">
        <f>_xlfn.XLOOKUP(Y439,AN:AN,AQ:AQ,"")</f>
        <v>0</v>
      </c>
      <c r="AB439">
        <f>_xlfn.XLOOKUP(Y439,AN:AN,AR:AR,"")</f>
        <v>0</v>
      </c>
      <c r="AC439">
        <f>_xlfn.XLOOKUP(Y439,AN:AN,AS:AS,"")</f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t="str">
        <f t="shared" si="20"/>
        <v>05-2022</v>
      </c>
      <c r="B440" s="93">
        <v>44706</v>
      </c>
      <c r="C440" s="90">
        <v>53700</v>
      </c>
      <c r="D440" s="90">
        <v>59000</v>
      </c>
      <c r="E440" s="90">
        <v>54700</v>
      </c>
      <c r="F440" s="90">
        <v>51000</v>
      </c>
      <c r="G440" s="90">
        <v>55300</v>
      </c>
      <c r="H440" s="91" t="s">
        <v>25</v>
      </c>
      <c r="I440" s="90">
        <v>55000</v>
      </c>
      <c r="J440" s="90">
        <v>53200</v>
      </c>
      <c r="K440" s="90">
        <v>53000</v>
      </c>
      <c r="L440" s="91" t="s">
        <v>25</v>
      </c>
      <c r="M440" s="90">
        <v>54500</v>
      </c>
      <c r="N440" s="90">
        <v>55000</v>
      </c>
      <c r="O440" s="90">
        <v>51700</v>
      </c>
      <c r="P440" s="91" t="s">
        <v>25</v>
      </c>
      <c r="Q440" s="90">
        <v>51200</v>
      </c>
      <c r="R440" s="90">
        <v>51800</v>
      </c>
      <c r="S440" s="90">
        <v>51500</v>
      </c>
      <c r="T440" s="90">
        <v>53800</v>
      </c>
      <c r="U440" s="90">
        <v>54200</v>
      </c>
      <c r="V440" s="90">
        <v>56800</v>
      </c>
      <c r="W440" s="90">
        <v>56800</v>
      </c>
      <c r="X440" s="90">
        <v>59300</v>
      </c>
      <c r="Y440" t="str">
        <f t="shared" si="21"/>
        <v>05-2022</v>
      </c>
      <c r="Z440">
        <f>_xlfn.XLOOKUP(Y440,AN:AN,AP:AP,"")</f>
        <v>0</v>
      </c>
      <c r="AA440">
        <f>_xlfn.XLOOKUP(Y440,AN:AN,AQ:AQ,"")</f>
        <v>0</v>
      </c>
      <c r="AB440">
        <f>_xlfn.XLOOKUP(Y440,AN:AN,AR:AR,"")</f>
        <v>0</v>
      </c>
      <c r="AC440">
        <f>_xlfn.XLOOKUP(Y440,AN:AN,AS:AS,"")</f>
        <v>0</v>
      </c>
      <c r="AE440">
        <v>0</v>
      </c>
      <c r="AF440">
        <v>0</v>
      </c>
      <c r="AG440">
        <v>0</v>
      </c>
      <c r="AH440">
        <v>0</v>
      </c>
    </row>
    <row r="441" spans="1:34">
      <c r="A441" t="str">
        <f t="shared" si="20"/>
        <v>05-2022</v>
      </c>
      <c r="B441" s="93">
        <v>44707</v>
      </c>
      <c r="C441" s="90">
        <v>53700</v>
      </c>
      <c r="D441" s="90">
        <v>59000</v>
      </c>
      <c r="E441" s="90">
        <v>53700</v>
      </c>
      <c r="F441" s="90">
        <v>50000</v>
      </c>
      <c r="G441" s="90">
        <v>54600</v>
      </c>
      <c r="H441" s="91" t="s">
        <v>25</v>
      </c>
      <c r="I441" s="90">
        <v>54500</v>
      </c>
      <c r="J441" s="90">
        <v>52600</v>
      </c>
      <c r="K441" s="90">
        <v>53000</v>
      </c>
      <c r="L441" s="91" t="s">
        <v>25</v>
      </c>
      <c r="M441" s="90">
        <v>54000</v>
      </c>
      <c r="N441" s="90">
        <v>55000</v>
      </c>
      <c r="O441" s="90">
        <v>50600</v>
      </c>
      <c r="P441" s="91" t="s">
        <v>25</v>
      </c>
      <c r="Q441" s="90">
        <v>49100</v>
      </c>
      <c r="R441" s="90">
        <v>50800</v>
      </c>
      <c r="S441" s="90">
        <v>50000</v>
      </c>
      <c r="T441" s="90">
        <v>52800</v>
      </c>
      <c r="U441" s="90">
        <v>53400</v>
      </c>
      <c r="V441" s="90">
        <v>54800</v>
      </c>
      <c r="W441" s="90">
        <v>56300</v>
      </c>
      <c r="X441" s="90">
        <v>58800</v>
      </c>
      <c r="Y441" t="str">
        <f t="shared" si="21"/>
        <v>05-2022</v>
      </c>
      <c r="Z441">
        <f>_xlfn.XLOOKUP(Y441,AN:AN,AP:AP,"")</f>
        <v>0</v>
      </c>
      <c r="AA441">
        <f>_xlfn.XLOOKUP(Y441,AN:AN,AQ:AQ,"")</f>
        <v>0</v>
      </c>
      <c r="AB441">
        <f>_xlfn.XLOOKUP(Y441,AN:AN,AR:AR,"")</f>
        <v>0</v>
      </c>
      <c r="AC441">
        <f>_xlfn.XLOOKUP(Y441,AN:AN,AS:AS,"")</f>
        <v>0</v>
      </c>
      <c r="AE441">
        <v>0</v>
      </c>
      <c r="AF441">
        <v>0</v>
      </c>
      <c r="AG441">
        <v>0</v>
      </c>
      <c r="AH441">
        <v>0</v>
      </c>
    </row>
    <row r="442" spans="1:34">
      <c r="A442" t="str">
        <f t="shared" si="20"/>
        <v>05-2022</v>
      </c>
      <c r="B442" s="93">
        <v>44708</v>
      </c>
      <c r="C442" s="90">
        <v>53300</v>
      </c>
      <c r="D442" s="90">
        <v>58000</v>
      </c>
      <c r="E442" s="90">
        <v>53700</v>
      </c>
      <c r="F442" s="90">
        <v>49500</v>
      </c>
      <c r="G442" s="90">
        <v>54600</v>
      </c>
      <c r="H442" s="91" t="s">
        <v>25</v>
      </c>
      <c r="I442" s="90">
        <v>54000</v>
      </c>
      <c r="J442" s="90">
        <v>51500</v>
      </c>
      <c r="K442" s="90">
        <v>53000</v>
      </c>
      <c r="L442" s="91" t="s">
        <v>25</v>
      </c>
      <c r="M442" s="90">
        <v>53500</v>
      </c>
      <c r="N442" s="90">
        <v>55000</v>
      </c>
      <c r="O442" s="90">
        <v>50600</v>
      </c>
      <c r="P442" s="91" t="s">
        <v>25</v>
      </c>
      <c r="Q442" s="90">
        <v>48500</v>
      </c>
      <c r="R442" s="90">
        <v>49500</v>
      </c>
      <c r="S442" s="90">
        <v>49500</v>
      </c>
      <c r="T442" s="90">
        <v>52300</v>
      </c>
      <c r="U442" s="90">
        <v>52600</v>
      </c>
      <c r="V442" s="90">
        <v>54800</v>
      </c>
      <c r="W442" s="90">
        <v>56300</v>
      </c>
      <c r="X442" s="90">
        <v>58500</v>
      </c>
      <c r="Y442" t="str">
        <f t="shared" si="21"/>
        <v>05-2022</v>
      </c>
      <c r="Z442">
        <f>_xlfn.XLOOKUP(Y442,AN:AN,AP:AP,"")</f>
        <v>0</v>
      </c>
      <c r="AA442">
        <f>_xlfn.XLOOKUP(Y442,AN:AN,AQ:AQ,"")</f>
        <v>0</v>
      </c>
      <c r="AB442">
        <f>_xlfn.XLOOKUP(Y442,AN:AN,AR:AR,"")</f>
        <v>0</v>
      </c>
      <c r="AC442">
        <f>_xlfn.XLOOKUP(Y442,AN:AN,AS:AS,"")</f>
        <v>0</v>
      </c>
      <c r="AE442">
        <v>0</v>
      </c>
      <c r="AF442">
        <v>0</v>
      </c>
      <c r="AG442">
        <v>0</v>
      </c>
      <c r="AH442">
        <v>0</v>
      </c>
    </row>
    <row r="443" spans="1:34">
      <c r="A443" t="str">
        <f t="shared" si="20"/>
        <v>05-2022</v>
      </c>
      <c r="B443" s="93">
        <v>44709</v>
      </c>
      <c r="C443" s="90">
        <v>53500</v>
      </c>
      <c r="D443" s="90">
        <v>57000</v>
      </c>
      <c r="E443" s="90">
        <v>53700</v>
      </c>
      <c r="F443" s="90">
        <v>49500</v>
      </c>
      <c r="G443" s="90">
        <v>54600</v>
      </c>
      <c r="H443" s="91" t="s">
        <v>25</v>
      </c>
      <c r="I443" s="90">
        <v>53000</v>
      </c>
      <c r="J443" s="90">
        <v>51500</v>
      </c>
      <c r="K443" s="90">
        <v>53200</v>
      </c>
      <c r="L443" s="91" t="s">
        <v>25</v>
      </c>
      <c r="M443" s="90">
        <v>53300</v>
      </c>
      <c r="N443" s="90">
        <v>55000</v>
      </c>
      <c r="O443" s="90">
        <v>51200</v>
      </c>
      <c r="P443" s="91" t="s">
        <v>25</v>
      </c>
      <c r="Q443" s="90">
        <v>49300</v>
      </c>
      <c r="R443" s="90">
        <v>49700</v>
      </c>
      <c r="S443" s="90">
        <v>49500</v>
      </c>
      <c r="T443" s="90">
        <v>52300</v>
      </c>
      <c r="U443" s="90">
        <v>52800</v>
      </c>
      <c r="V443" s="90">
        <v>54800</v>
      </c>
      <c r="W443" s="90">
        <v>55800</v>
      </c>
      <c r="X443" s="90">
        <v>58200</v>
      </c>
      <c r="Y443" t="str">
        <f t="shared" si="21"/>
        <v>05-2022</v>
      </c>
      <c r="Z443">
        <f>_xlfn.XLOOKUP(Y443,AN:AN,AP:AP,"")</f>
        <v>0</v>
      </c>
      <c r="AA443">
        <f>_xlfn.XLOOKUP(Y443,AN:AN,AQ:AQ,"")</f>
        <v>0</v>
      </c>
      <c r="AB443">
        <f>_xlfn.XLOOKUP(Y443,AN:AN,AR:AR,"")</f>
        <v>0</v>
      </c>
      <c r="AC443">
        <f>_xlfn.XLOOKUP(Y443,AN:AN,AS:AS,"")</f>
        <v>0</v>
      </c>
      <c r="AE443">
        <v>0</v>
      </c>
      <c r="AF443">
        <v>0</v>
      </c>
      <c r="AG443">
        <v>0</v>
      </c>
      <c r="AH443">
        <v>0</v>
      </c>
    </row>
    <row r="444" spans="1:34">
      <c r="A444" t="str">
        <f t="shared" si="20"/>
        <v>05-2022</v>
      </c>
      <c r="B444" s="93">
        <v>44710</v>
      </c>
      <c r="C444" s="90" t="s">
        <v>24</v>
      </c>
      <c r="D444" s="90" t="s">
        <v>24</v>
      </c>
      <c r="E444" s="90" t="s">
        <v>24</v>
      </c>
      <c r="F444" s="90" t="s">
        <v>24</v>
      </c>
      <c r="G444" s="90" t="s">
        <v>24</v>
      </c>
      <c r="H444" s="90" t="s">
        <v>24</v>
      </c>
      <c r="I444" s="90" t="s">
        <v>24</v>
      </c>
      <c r="J444" s="90" t="s">
        <v>24</v>
      </c>
      <c r="K444" s="90" t="s">
        <v>24</v>
      </c>
      <c r="L444" s="90" t="s">
        <v>24</v>
      </c>
      <c r="M444" s="90" t="s">
        <v>24</v>
      </c>
      <c r="N444" s="90" t="s">
        <v>24</v>
      </c>
      <c r="O444" s="90" t="s">
        <v>24</v>
      </c>
      <c r="P444" s="90" t="s">
        <v>24</v>
      </c>
      <c r="Q444" s="90" t="s">
        <v>24</v>
      </c>
      <c r="R444" s="90" t="s">
        <v>24</v>
      </c>
      <c r="S444" s="90" t="s">
        <v>24</v>
      </c>
      <c r="T444" s="90" t="s">
        <v>24</v>
      </c>
      <c r="U444" s="90" t="s">
        <v>24</v>
      </c>
      <c r="V444" s="90" t="s">
        <v>24</v>
      </c>
      <c r="W444" s="90" t="s">
        <v>24</v>
      </c>
      <c r="X444" s="90" t="s">
        <v>24</v>
      </c>
      <c r="Y444" t="str">
        <f t="shared" si="21"/>
        <v>05-2022</v>
      </c>
      <c r="Z444">
        <f>_xlfn.XLOOKUP(Y444,AN:AN,AP:AP,"")</f>
        <v>0</v>
      </c>
      <c r="AA444">
        <f>_xlfn.XLOOKUP(Y444,AN:AN,AQ:AQ,"")</f>
        <v>0</v>
      </c>
      <c r="AB444">
        <f>_xlfn.XLOOKUP(Y444,AN:AN,AR:AR,"")</f>
        <v>0</v>
      </c>
      <c r="AC444">
        <f>_xlfn.XLOOKUP(Y444,AN:AN,AS:AS,"")</f>
        <v>0</v>
      </c>
      <c r="AE444">
        <v>0</v>
      </c>
      <c r="AF444">
        <v>0</v>
      </c>
      <c r="AG444">
        <v>0</v>
      </c>
      <c r="AH444">
        <v>0</v>
      </c>
    </row>
    <row r="445" spans="1:34">
      <c r="A445" t="str">
        <f t="shared" si="20"/>
        <v>05-2022</v>
      </c>
      <c r="B445" s="93">
        <v>44711</v>
      </c>
      <c r="C445" s="90">
        <v>53900</v>
      </c>
      <c r="D445" s="90">
        <v>56500</v>
      </c>
      <c r="E445" s="90">
        <v>55000</v>
      </c>
      <c r="F445" s="90">
        <v>50500</v>
      </c>
      <c r="G445" s="90">
        <v>54600</v>
      </c>
      <c r="H445" s="91" t="s">
        <v>25</v>
      </c>
      <c r="I445" s="90">
        <v>53000</v>
      </c>
      <c r="J445" s="90">
        <v>52400</v>
      </c>
      <c r="K445" s="90">
        <v>53800</v>
      </c>
      <c r="L445" s="91" t="s">
        <v>25</v>
      </c>
      <c r="M445" s="90">
        <v>54500</v>
      </c>
      <c r="N445" s="90">
        <v>55300</v>
      </c>
      <c r="O445" s="90">
        <v>52500</v>
      </c>
      <c r="P445" s="91" t="s">
        <v>25</v>
      </c>
      <c r="Q445" s="90">
        <v>50500</v>
      </c>
      <c r="R445" s="90">
        <v>50700</v>
      </c>
      <c r="S445" s="90">
        <v>50200</v>
      </c>
      <c r="T445" s="90">
        <v>53300</v>
      </c>
      <c r="U445" s="90">
        <v>53300</v>
      </c>
      <c r="V445" s="90">
        <v>54800</v>
      </c>
      <c r="W445" s="90">
        <v>55800</v>
      </c>
      <c r="X445" s="90">
        <v>58200</v>
      </c>
      <c r="Y445" t="str">
        <f t="shared" si="21"/>
        <v>05-2022</v>
      </c>
      <c r="Z445">
        <f>_xlfn.XLOOKUP(Y445,AN:AN,AP:AP,"")</f>
        <v>0</v>
      </c>
      <c r="AA445">
        <f>_xlfn.XLOOKUP(Y445,AN:AN,AQ:AQ,"")</f>
        <v>0</v>
      </c>
      <c r="AB445">
        <f>_xlfn.XLOOKUP(Y445,AN:AN,AR:AR,"")</f>
        <v>0</v>
      </c>
      <c r="AC445">
        <f>_xlfn.XLOOKUP(Y445,AN:AN,AS:AS,"")</f>
        <v>0</v>
      </c>
      <c r="AE445">
        <v>0</v>
      </c>
      <c r="AF445">
        <v>0</v>
      </c>
      <c r="AG445">
        <v>0</v>
      </c>
      <c r="AH445">
        <v>0</v>
      </c>
    </row>
    <row r="446" spans="1:34">
      <c r="A446" t="str">
        <f t="shared" si="20"/>
        <v>05-2022</v>
      </c>
      <c r="B446" s="93">
        <v>44712</v>
      </c>
      <c r="C446" s="90">
        <v>54000</v>
      </c>
      <c r="D446" s="90">
        <v>56000</v>
      </c>
      <c r="E446" s="90">
        <v>54500</v>
      </c>
      <c r="F446" s="90">
        <v>50000</v>
      </c>
      <c r="G446" s="90">
        <v>54800</v>
      </c>
      <c r="H446" s="91" t="s">
        <v>25</v>
      </c>
      <c r="I446" s="90">
        <v>53000</v>
      </c>
      <c r="J446" s="90">
        <v>52200</v>
      </c>
      <c r="K446" s="90">
        <v>54000</v>
      </c>
      <c r="L446" s="91" t="s">
        <v>25</v>
      </c>
      <c r="M446" s="90">
        <v>54300</v>
      </c>
      <c r="N446" s="90">
        <v>55700</v>
      </c>
      <c r="O446" s="90">
        <v>52000</v>
      </c>
      <c r="P446" s="91" t="s">
        <v>25</v>
      </c>
      <c r="Q446" s="90">
        <v>49500</v>
      </c>
      <c r="R446" s="90">
        <v>50000</v>
      </c>
      <c r="S446" s="90">
        <v>50000</v>
      </c>
      <c r="T446" s="90">
        <v>52800</v>
      </c>
      <c r="U446" s="90">
        <v>53300</v>
      </c>
      <c r="V446" s="90">
        <v>54800</v>
      </c>
      <c r="W446" s="90">
        <v>55800</v>
      </c>
      <c r="X446" s="90">
        <v>58200</v>
      </c>
      <c r="Y446" t="str">
        <f t="shared" si="21"/>
        <v>05-2022</v>
      </c>
      <c r="Z446">
        <f>_xlfn.XLOOKUP(Y446,AN:AN,AP:AP,"")</f>
        <v>0</v>
      </c>
      <c r="AA446">
        <f>_xlfn.XLOOKUP(Y446,AN:AN,AQ:AQ,"")</f>
        <v>0</v>
      </c>
      <c r="AB446">
        <f>_xlfn.XLOOKUP(Y446,AN:AN,AR:AR,"")</f>
        <v>0</v>
      </c>
      <c r="AC446">
        <f>_xlfn.XLOOKUP(Y446,AN:AN,AS:AS,"")</f>
        <v>0</v>
      </c>
      <c r="AE446">
        <v>0</v>
      </c>
      <c r="AF446">
        <v>0</v>
      </c>
      <c r="AG446">
        <v>0</v>
      </c>
      <c r="AH446">
        <v>0</v>
      </c>
    </row>
    <row r="447" spans="1:34">
      <c r="A447" t="str">
        <f t="shared" si="20"/>
        <v>06-2022</v>
      </c>
      <c r="B447" s="93">
        <v>44713</v>
      </c>
      <c r="C447" s="90">
        <v>54000</v>
      </c>
      <c r="D447" s="90">
        <v>55500</v>
      </c>
      <c r="E447" s="90">
        <v>54000</v>
      </c>
      <c r="F447" s="90">
        <v>48500</v>
      </c>
      <c r="G447" s="90">
        <v>54800</v>
      </c>
      <c r="H447" s="91" t="s">
        <v>25</v>
      </c>
      <c r="I447" s="90">
        <v>52500</v>
      </c>
      <c r="J447" s="90">
        <v>51200</v>
      </c>
      <c r="K447" s="90">
        <v>54000</v>
      </c>
      <c r="L447" s="91" t="s">
        <v>25</v>
      </c>
      <c r="M447" s="90">
        <v>53200</v>
      </c>
      <c r="N447" s="90">
        <v>55700</v>
      </c>
      <c r="O447" s="90">
        <v>51000</v>
      </c>
      <c r="P447" s="91" t="s">
        <v>25</v>
      </c>
      <c r="Q447" s="90">
        <v>49000</v>
      </c>
      <c r="R447" s="90">
        <v>49400</v>
      </c>
      <c r="S447" s="90">
        <v>49200</v>
      </c>
      <c r="T447" s="90">
        <v>51300</v>
      </c>
      <c r="U447" s="90">
        <v>52500</v>
      </c>
      <c r="V447" s="90">
        <v>52800</v>
      </c>
      <c r="W447" s="90">
        <v>55800</v>
      </c>
      <c r="X447" s="90">
        <v>58200</v>
      </c>
      <c r="Y447" t="str">
        <f t="shared" si="21"/>
        <v>06-2022</v>
      </c>
      <c r="Z447">
        <f>_xlfn.XLOOKUP(Y447,AN:AN,AP:AP,"")</f>
        <v>0</v>
      </c>
      <c r="AA447">
        <f>_xlfn.XLOOKUP(Y447,AN:AN,AQ:AQ,"")</f>
        <v>0</v>
      </c>
      <c r="AB447">
        <f>_xlfn.XLOOKUP(Y447,AN:AN,AR:AR,"")</f>
        <v>0</v>
      </c>
      <c r="AC447">
        <f>_xlfn.XLOOKUP(Y447,AN:AN,AS:AS,"")</f>
        <v>0</v>
      </c>
      <c r="AE447">
        <v>0</v>
      </c>
      <c r="AF447">
        <v>0</v>
      </c>
      <c r="AG447">
        <v>0</v>
      </c>
      <c r="AH447">
        <v>0</v>
      </c>
    </row>
    <row r="448" spans="1:34">
      <c r="A448" t="str">
        <f t="shared" si="20"/>
        <v>06-2022</v>
      </c>
      <c r="B448" s="93">
        <v>44714</v>
      </c>
      <c r="C448" s="90">
        <v>54000</v>
      </c>
      <c r="D448" s="90">
        <v>55000</v>
      </c>
      <c r="E448" s="90">
        <v>54000</v>
      </c>
      <c r="F448" s="90">
        <v>49000</v>
      </c>
      <c r="G448" s="90">
        <v>54200</v>
      </c>
      <c r="H448" s="91" t="s">
        <v>25</v>
      </c>
      <c r="I448" s="90">
        <v>52000</v>
      </c>
      <c r="J448" s="90">
        <v>51200</v>
      </c>
      <c r="K448" s="90">
        <v>54000</v>
      </c>
      <c r="L448" s="91" t="s">
        <v>25</v>
      </c>
      <c r="M448" s="90">
        <v>53200</v>
      </c>
      <c r="N448" s="90">
        <v>55700</v>
      </c>
      <c r="O448" s="90">
        <v>51000</v>
      </c>
      <c r="P448" s="91" t="s">
        <v>25</v>
      </c>
      <c r="Q448" s="90">
        <v>49100</v>
      </c>
      <c r="R448" s="90">
        <v>49400</v>
      </c>
      <c r="S448" s="90">
        <v>49200</v>
      </c>
      <c r="T448" s="90">
        <v>51800</v>
      </c>
      <c r="U448" s="90">
        <v>52500</v>
      </c>
      <c r="V448" s="90">
        <v>52800</v>
      </c>
      <c r="W448" s="90">
        <v>55000</v>
      </c>
      <c r="X448" s="90">
        <v>57400</v>
      </c>
      <c r="Y448" t="str">
        <f t="shared" si="21"/>
        <v>06-2022</v>
      </c>
      <c r="Z448">
        <f>_xlfn.XLOOKUP(Y448,AN:AN,AP:AP,"")</f>
        <v>0</v>
      </c>
      <c r="AA448">
        <f>_xlfn.XLOOKUP(Y448,AN:AN,AQ:AQ,"")</f>
        <v>0</v>
      </c>
      <c r="AB448">
        <f>_xlfn.XLOOKUP(Y448,AN:AN,AR:AR,"")</f>
        <v>0</v>
      </c>
      <c r="AC448">
        <f>_xlfn.XLOOKUP(Y448,AN:AN,AS:AS,"")</f>
        <v>0</v>
      </c>
      <c r="AE448">
        <v>0</v>
      </c>
      <c r="AF448">
        <v>0</v>
      </c>
      <c r="AG448">
        <v>0</v>
      </c>
      <c r="AH448">
        <v>0</v>
      </c>
    </row>
    <row r="449" spans="1:34">
      <c r="A449" t="str">
        <f t="shared" si="20"/>
        <v>06-2022</v>
      </c>
      <c r="B449" s="93">
        <v>44715</v>
      </c>
      <c r="C449" s="90">
        <v>54000</v>
      </c>
      <c r="D449" s="90">
        <v>55000</v>
      </c>
      <c r="E449" s="90">
        <v>55000</v>
      </c>
      <c r="F449" s="90">
        <v>50000</v>
      </c>
      <c r="G449" s="90">
        <v>54300</v>
      </c>
      <c r="H449" s="91" t="s">
        <v>25</v>
      </c>
      <c r="I449" s="90">
        <v>52500</v>
      </c>
      <c r="J449" s="90">
        <v>52200</v>
      </c>
      <c r="K449" s="90">
        <v>54000</v>
      </c>
      <c r="L449" s="91" t="s">
        <v>25</v>
      </c>
      <c r="M449" s="90">
        <v>54300</v>
      </c>
      <c r="N449" s="90">
        <v>55400</v>
      </c>
      <c r="O449" s="90">
        <v>53000</v>
      </c>
      <c r="P449" s="91" t="s">
        <v>25</v>
      </c>
      <c r="Q449" s="90">
        <v>49200</v>
      </c>
      <c r="R449" s="90">
        <v>49800</v>
      </c>
      <c r="S449" s="90">
        <v>49600</v>
      </c>
      <c r="T449" s="90">
        <v>52800</v>
      </c>
      <c r="U449" s="90">
        <v>52800</v>
      </c>
      <c r="V449" s="90">
        <v>52800</v>
      </c>
      <c r="W449" s="90">
        <v>55000</v>
      </c>
      <c r="X449" s="90">
        <v>57400</v>
      </c>
      <c r="Y449" t="str">
        <f t="shared" si="21"/>
        <v>06-2022</v>
      </c>
      <c r="Z449">
        <f>_xlfn.XLOOKUP(Y449,AN:AN,AP:AP,"")</f>
        <v>0</v>
      </c>
      <c r="AA449">
        <f>_xlfn.XLOOKUP(Y449,AN:AN,AQ:AQ,"")</f>
        <v>0</v>
      </c>
      <c r="AB449">
        <f>_xlfn.XLOOKUP(Y449,AN:AN,AR:AR,"")</f>
        <v>0</v>
      </c>
      <c r="AC449">
        <f>_xlfn.XLOOKUP(Y449,AN:AN,AS:AS,"")</f>
        <v>0</v>
      </c>
      <c r="AE449">
        <v>0</v>
      </c>
      <c r="AF449">
        <v>0</v>
      </c>
      <c r="AG449">
        <v>0</v>
      </c>
      <c r="AH449">
        <v>0</v>
      </c>
    </row>
    <row r="450" spans="1:34">
      <c r="A450" t="str">
        <f t="shared" si="20"/>
        <v>06-2022</v>
      </c>
      <c r="B450" s="93">
        <v>44716</v>
      </c>
      <c r="C450" s="90">
        <v>54000</v>
      </c>
      <c r="D450" s="90">
        <v>55000</v>
      </c>
      <c r="E450" s="90">
        <v>55000</v>
      </c>
      <c r="F450" s="90">
        <v>49500</v>
      </c>
      <c r="G450" s="90">
        <v>54300</v>
      </c>
      <c r="H450" s="91" t="s">
        <v>25</v>
      </c>
      <c r="I450" s="90">
        <v>52000</v>
      </c>
      <c r="J450" s="90">
        <v>52300</v>
      </c>
      <c r="K450" s="90">
        <v>54000</v>
      </c>
      <c r="L450" s="91" t="s">
        <v>25</v>
      </c>
      <c r="M450" s="90">
        <v>54300</v>
      </c>
      <c r="N450" s="90">
        <v>55200</v>
      </c>
      <c r="O450" s="90">
        <v>52300</v>
      </c>
      <c r="P450" s="91" t="s">
        <v>25</v>
      </c>
      <c r="Q450" s="90">
        <v>49400</v>
      </c>
      <c r="R450" s="90">
        <v>50000</v>
      </c>
      <c r="S450" s="90">
        <v>49500</v>
      </c>
      <c r="T450" s="90">
        <v>52300</v>
      </c>
      <c r="U450" s="90">
        <v>52800</v>
      </c>
      <c r="V450" s="90">
        <v>52800</v>
      </c>
      <c r="W450" s="90">
        <v>55000</v>
      </c>
      <c r="X450" s="90">
        <v>57400</v>
      </c>
      <c r="Y450" t="str">
        <f t="shared" si="21"/>
        <v>06-2022</v>
      </c>
      <c r="Z450">
        <f>_xlfn.XLOOKUP(Y450,AN:AN,AP:AP,"")</f>
        <v>0</v>
      </c>
      <c r="AA450">
        <f>_xlfn.XLOOKUP(Y450,AN:AN,AQ:AQ,"")</f>
        <v>0</v>
      </c>
      <c r="AB450">
        <f>_xlfn.XLOOKUP(Y450,AN:AN,AR:AR,"")</f>
        <v>0</v>
      </c>
      <c r="AC450">
        <f>_xlfn.XLOOKUP(Y450,AN:AN,AS:AS,"")</f>
        <v>0</v>
      </c>
      <c r="AE450">
        <v>0</v>
      </c>
      <c r="AF450">
        <v>0</v>
      </c>
      <c r="AG450">
        <v>0</v>
      </c>
      <c r="AH450">
        <v>0</v>
      </c>
    </row>
    <row r="451" spans="1:34">
      <c r="A451" t="str">
        <f t="shared" si="20"/>
        <v>06-2022</v>
      </c>
      <c r="B451" s="93">
        <v>44717</v>
      </c>
      <c r="C451" s="90" t="s">
        <v>24</v>
      </c>
      <c r="D451" s="90" t="s">
        <v>24</v>
      </c>
      <c r="E451" s="90" t="s">
        <v>24</v>
      </c>
      <c r="F451" s="90" t="s">
        <v>24</v>
      </c>
      <c r="G451" s="90" t="s">
        <v>24</v>
      </c>
      <c r="H451" s="90" t="s">
        <v>24</v>
      </c>
      <c r="I451" s="90" t="s">
        <v>24</v>
      </c>
      <c r="J451" s="90" t="s">
        <v>24</v>
      </c>
      <c r="K451" s="90" t="s">
        <v>24</v>
      </c>
      <c r="L451" s="90" t="s">
        <v>24</v>
      </c>
      <c r="M451" s="90" t="s">
        <v>24</v>
      </c>
      <c r="N451" s="90" t="s">
        <v>24</v>
      </c>
      <c r="O451" s="90" t="s">
        <v>24</v>
      </c>
      <c r="P451" s="90" t="s">
        <v>24</v>
      </c>
      <c r="Q451" s="90" t="s">
        <v>24</v>
      </c>
      <c r="R451" s="90" t="s">
        <v>24</v>
      </c>
      <c r="S451" s="90" t="s">
        <v>24</v>
      </c>
      <c r="T451" s="90" t="s">
        <v>24</v>
      </c>
      <c r="U451" s="90" t="s">
        <v>24</v>
      </c>
      <c r="V451" s="90" t="s">
        <v>24</v>
      </c>
      <c r="W451" s="90" t="s">
        <v>24</v>
      </c>
      <c r="X451" s="90" t="s">
        <v>24</v>
      </c>
      <c r="Y451" t="str">
        <f t="shared" si="21"/>
        <v>06-2022</v>
      </c>
      <c r="Z451">
        <f>_xlfn.XLOOKUP(Y451,AN:AN,AP:AP,"")</f>
        <v>0</v>
      </c>
      <c r="AA451">
        <f>_xlfn.XLOOKUP(Y451,AN:AN,AQ:AQ,"")</f>
        <v>0</v>
      </c>
      <c r="AB451">
        <f>_xlfn.XLOOKUP(Y451,AN:AN,AR:AR,"")</f>
        <v>0</v>
      </c>
      <c r="AC451">
        <f>_xlfn.XLOOKUP(Y451,AN:AN,AS:AS,"")</f>
        <v>0</v>
      </c>
      <c r="AE451">
        <v>0</v>
      </c>
      <c r="AF451">
        <v>0</v>
      </c>
      <c r="AG451">
        <v>0</v>
      </c>
      <c r="AH451">
        <v>0</v>
      </c>
    </row>
    <row r="452" spans="1:34">
      <c r="A452" t="str">
        <f t="shared" si="20"/>
        <v>06-2022</v>
      </c>
      <c r="B452" s="93">
        <v>44718</v>
      </c>
      <c r="C452" s="90">
        <v>54000</v>
      </c>
      <c r="D452" s="90">
        <v>54700</v>
      </c>
      <c r="E452" s="90">
        <v>55700</v>
      </c>
      <c r="F452" s="90">
        <v>49500</v>
      </c>
      <c r="G452" s="90">
        <v>54300</v>
      </c>
      <c r="H452" s="91" t="s">
        <v>25</v>
      </c>
      <c r="I452" s="90">
        <v>52500</v>
      </c>
      <c r="J452" s="90">
        <v>53000</v>
      </c>
      <c r="K452" s="90">
        <v>54000</v>
      </c>
      <c r="L452" s="91" t="s">
        <v>25</v>
      </c>
      <c r="M452" s="90">
        <v>54300</v>
      </c>
      <c r="N452" s="90">
        <v>54900</v>
      </c>
      <c r="O452" s="90">
        <v>52700</v>
      </c>
      <c r="P452" s="91" t="s">
        <v>25</v>
      </c>
      <c r="Q452" s="90">
        <v>49200</v>
      </c>
      <c r="R452" s="90">
        <v>50000</v>
      </c>
      <c r="S452" s="90">
        <v>49600</v>
      </c>
      <c r="T452" s="90">
        <v>52300</v>
      </c>
      <c r="U452" s="90">
        <v>52800</v>
      </c>
      <c r="V452" s="90">
        <v>52800</v>
      </c>
      <c r="W452" s="90">
        <v>55000</v>
      </c>
      <c r="X452" s="90">
        <v>57400</v>
      </c>
      <c r="Y452" t="str">
        <f t="shared" si="21"/>
        <v>06-2022</v>
      </c>
      <c r="Z452">
        <f>_xlfn.XLOOKUP(Y452,AN:AN,AP:AP,"")</f>
        <v>0</v>
      </c>
      <c r="AA452">
        <f>_xlfn.XLOOKUP(Y452,AN:AN,AQ:AQ,"")</f>
        <v>0</v>
      </c>
      <c r="AB452">
        <f>_xlfn.XLOOKUP(Y452,AN:AN,AR:AR,"")</f>
        <v>0</v>
      </c>
      <c r="AC452">
        <f>_xlfn.XLOOKUP(Y452,AN:AN,AS:AS,"")</f>
        <v>0</v>
      </c>
      <c r="AE452">
        <v>0</v>
      </c>
      <c r="AF452">
        <v>0</v>
      </c>
      <c r="AG452">
        <v>0</v>
      </c>
      <c r="AH452">
        <v>0</v>
      </c>
    </row>
    <row r="453" spans="1:34">
      <c r="A453" t="str">
        <f t="shared" si="20"/>
        <v>06-2022</v>
      </c>
      <c r="B453" s="93">
        <v>44719</v>
      </c>
      <c r="C453" s="90">
        <v>54000</v>
      </c>
      <c r="D453" s="90">
        <v>54500</v>
      </c>
      <c r="E453" s="90">
        <v>55700</v>
      </c>
      <c r="F453" s="90">
        <v>49500</v>
      </c>
      <c r="G453" s="90">
        <v>54300</v>
      </c>
      <c r="H453" s="91" t="s">
        <v>25</v>
      </c>
      <c r="I453" s="90">
        <v>52000</v>
      </c>
      <c r="J453" s="90">
        <v>53000</v>
      </c>
      <c r="K453" s="90">
        <v>54000</v>
      </c>
      <c r="L453" s="91" t="s">
        <v>25</v>
      </c>
      <c r="M453" s="90">
        <v>54300</v>
      </c>
      <c r="N453" s="90">
        <v>54700</v>
      </c>
      <c r="O453" s="90">
        <v>52700</v>
      </c>
      <c r="P453" s="91" t="s">
        <v>25</v>
      </c>
      <c r="Q453" s="90">
        <v>48850</v>
      </c>
      <c r="R453" s="90">
        <v>49900</v>
      </c>
      <c r="S453" s="90">
        <v>49000</v>
      </c>
      <c r="T453" s="90">
        <v>52300</v>
      </c>
      <c r="U453" s="90">
        <v>52800</v>
      </c>
      <c r="V453" s="90">
        <v>52800</v>
      </c>
      <c r="W453" s="90">
        <v>54500</v>
      </c>
      <c r="X453" s="90">
        <v>57000</v>
      </c>
      <c r="Y453" t="str">
        <f t="shared" si="21"/>
        <v>06-2022</v>
      </c>
      <c r="Z453">
        <f>_xlfn.XLOOKUP(Y453,AN:AN,AP:AP,"")</f>
        <v>0</v>
      </c>
      <c r="AA453">
        <f>_xlfn.XLOOKUP(Y453,AN:AN,AQ:AQ,"")</f>
        <v>0</v>
      </c>
      <c r="AB453">
        <f>_xlfn.XLOOKUP(Y453,AN:AN,AR:AR,"")</f>
        <v>0</v>
      </c>
      <c r="AC453">
        <f>_xlfn.XLOOKUP(Y453,AN:AN,AS:AS,"")</f>
        <v>0</v>
      </c>
      <c r="AE453">
        <v>0</v>
      </c>
      <c r="AF453">
        <v>0</v>
      </c>
      <c r="AG453">
        <v>0</v>
      </c>
      <c r="AH453">
        <v>0</v>
      </c>
    </row>
    <row r="454" spans="1:34">
      <c r="A454" t="str">
        <f t="shared" si="20"/>
        <v>06-2022</v>
      </c>
      <c r="B454" s="93">
        <v>44720</v>
      </c>
      <c r="C454" s="90">
        <v>53800</v>
      </c>
      <c r="D454" s="90">
        <v>54500</v>
      </c>
      <c r="E454" s="90">
        <v>55500</v>
      </c>
      <c r="F454" s="90">
        <v>49000</v>
      </c>
      <c r="G454" s="90">
        <v>54300</v>
      </c>
      <c r="H454" s="91" t="s">
        <v>25</v>
      </c>
      <c r="I454" s="90">
        <v>52000</v>
      </c>
      <c r="J454" s="90">
        <v>52700</v>
      </c>
      <c r="K454" s="90">
        <v>54000</v>
      </c>
      <c r="L454" s="91" t="s">
        <v>25</v>
      </c>
      <c r="M454" s="90">
        <v>53800</v>
      </c>
      <c r="N454" s="90">
        <v>54400</v>
      </c>
      <c r="O454" s="90">
        <v>52300</v>
      </c>
      <c r="P454" s="91" t="s">
        <v>25</v>
      </c>
      <c r="Q454" s="90">
        <v>48500</v>
      </c>
      <c r="R454" s="90">
        <v>49900</v>
      </c>
      <c r="S454" s="90">
        <v>48800</v>
      </c>
      <c r="T454" s="90">
        <v>51800</v>
      </c>
      <c r="U454" s="90">
        <v>52800</v>
      </c>
      <c r="V454" s="90">
        <v>52800</v>
      </c>
      <c r="W454" s="90">
        <v>54300</v>
      </c>
      <c r="X454" s="90">
        <v>56800</v>
      </c>
      <c r="Y454" t="str">
        <f t="shared" si="21"/>
        <v>06-2022</v>
      </c>
      <c r="Z454">
        <f>_xlfn.XLOOKUP(Y454,AN:AN,AP:AP,"")</f>
        <v>0</v>
      </c>
      <c r="AA454">
        <f>_xlfn.XLOOKUP(Y454,AN:AN,AQ:AQ,"")</f>
        <v>0</v>
      </c>
      <c r="AB454">
        <f>_xlfn.XLOOKUP(Y454,AN:AN,AR:AR,"")</f>
        <v>0</v>
      </c>
      <c r="AC454">
        <f>_xlfn.XLOOKUP(Y454,AN:AN,AS:AS,"")</f>
        <v>0</v>
      </c>
      <c r="AE454">
        <v>0</v>
      </c>
      <c r="AF454">
        <v>0</v>
      </c>
      <c r="AG454">
        <v>0</v>
      </c>
      <c r="AH454">
        <v>0</v>
      </c>
    </row>
    <row r="455" spans="1:34">
      <c r="A455" t="str">
        <f t="shared" si="20"/>
        <v>06-2022</v>
      </c>
      <c r="B455" s="93">
        <v>44721</v>
      </c>
      <c r="C455" s="90">
        <v>53700</v>
      </c>
      <c r="D455" s="90">
        <v>54000</v>
      </c>
      <c r="E455" s="90">
        <v>54700</v>
      </c>
      <c r="F455" s="90">
        <v>49000</v>
      </c>
      <c r="G455" s="90">
        <v>54000</v>
      </c>
      <c r="H455" s="91" t="s">
        <v>25</v>
      </c>
      <c r="I455" s="90">
        <v>52000</v>
      </c>
      <c r="J455" s="90">
        <v>52700</v>
      </c>
      <c r="K455" s="90">
        <v>53800</v>
      </c>
      <c r="L455" s="91" t="s">
        <v>25</v>
      </c>
      <c r="M455" s="90">
        <v>53800</v>
      </c>
      <c r="N455" s="90">
        <v>54100</v>
      </c>
      <c r="O455" s="90">
        <v>52000</v>
      </c>
      <c r="P455" s="91" t="s">
        <v>25</v>
      </c>
      <c r="Q455" s="90">
        <v>48500</v>
      </c>
      <c r="R455" s="90">
        <v>49500</v>
      </c>
      <c r="S455" s="90">
        <v>48600</v>
      </c>
      <c r="T455" s="90">
        <v>51800</v>
      </c>
      <c r="U455" s="90">
        <v>52300</v>
      </c>
      <c r="V455" s="90">
        <v>52300</v>
      </c>
      <c r="W455" s="90">
        <v>54300</v>
      </c>
      <c r="X455" s="90">
        <v>56800</v>
      </c>
      <c r="Y455" t="str">
        <f t="shared" si="21"/>
        <v>06-2022</v>
      </c>
      <c r="Z455">
        <f>_xlfn.XLOOKUP(Y455,AN:AN,AP:AP,"")</f>
        <v>0</v>
      </c>
      <c r="AA455">
        <f>_xlfn.XLOOKUP(Y455,AN:AN,AQ:AQ,"")</f>
        <v>0</v>
      </c>
      <c r="AB455">
        <f>_xlfn.XLOOKUP(Y455,AN:AN,AR:AR,"")</f>
        <v>0</v>
      </c>
      <c r="AC455">
        <f>_xlfn.XLOOKUP(Y455,AN:AN,AS:AS,"")</f>
        <v>0</v>
      </c>
      <c r="AE455">
        <v>0</v>
      </c>
      <c r="AF455">
        <v>0</v>
      </c>
      <c r="AG455">
        <v>0</v>
      </c>
      <c r="AH455">
        <v>0</v>
      </c>
    </row>
    <row r="456" spans="1:34">
      <c r="A456" t="str">
        <f t="shared" si="20"/>
        <v>06-2022</v>
      </c>
      <c r="B456" s="93">
        <v>44722</v>
      </c>
      <c r="C456" s="90">
        <v>53700</v>
      </c>
      <c r="D456" s="90">
        <v>53500</v>
      </c>
      <c r="E456" s="90">
        <v>55000</v>
      </c>
      <c r="F456" s="90">
        <v>48500</v>
      </c>
      <c r="G456" s="90">
        <v>53800</v>
      </c>
      <c r="H456" s="91" t="s">
        <v>25</v>
      </c>
      <c r="I456" s="90">
        <v>52000</v>
      </c>
      <c r="J456" s="90">
        <v>53000</v>
      </c>
      <c r="K456" s="90">
        <v>53800</v>
      </c>
      <c r="L456" s="91" t="s">
        <v>25</v>
      </c>
      <c r="M456" s="90">
        <v>53900</v>
      </c>
      <c r="N456" s="90">
        <v>53900</v>
      </c>
      <c r="O456" s="90">
        <v>52200</v>
      </c>
      <c r="P456" s="91" t="s">
        <v>25</v>
      </c>
      <c r="Q456" s="90">
        <v>48700</v>
      </c>
      <c r="R456" s="90">
        <v>49600</v>
      </c>
      <c r="S456" s="90">
        <v>48600</v>
      </c>
      <c r="T456" s="90">
        <v>51250</v>
      </c>
      <c r="U456" s="90">
        <v>52300</v>
      </c>
      <c r="V456" s="90">
        <v>52300</v>
      </c>
      <c r="W456" s="90">
        <v>54300</v>
      </c>
      <c r="X456" s="90">
        <v>56800</v>
      </c>
      <c r="Y456" t="str">
        <f t="shared" si="21"/>
        <v>06-2022</v>
      </c>
      <c r="Z456">
        <f>_xlfn.XLOOKUP(Y456,AN:AN,AP:AP,"")</f>
        <v>0</v>
      </c>
      <c r="AA456">
        <f>_xlfn.XLOOKUP(Y456,AN:AN,AQ:AQ,"")</f>
        <v>0</v>
      </c>
      <c r="AB456">
        <f>_xlfn.XLOOKUP(Y456,AN:AN,AR:AR,"")</f>
        <v>0</v>
      </c>
      <c r="AC456">
        <f>_xlfn.XLOOKUP(Y456,AN:AN,AS:AS,"")</f>
        <v>0</v>
      </c>
      <c r="AE456">
        <v>0</v>
      </c>
      <c r="AF456">
        <v>0</v>
      </c>
      <c r="AG456">
        <v>0</v>
      </c>
      <c r="AH456">
        <v>0</v>
      </c>
    </row>
    <row r="457" spans="1:34">
      <c r="A457" t="str">
        <f t="shared" si="20"/>
        <v>06-2022</v>
      </c>
      <c r="B457" s="93">
        <v>44723</v>
      </c>
      <c r="C457" s="90">
        <v>53700</v>
      </c>
      <c r="D457" s="90">
        <v>53000</v>
      </c>
      <c r="E457" s="90">
        <v>55000</v>
      </c>
      <c r="F457" s="90">
        <v>48700</v>
      </c>
      <c r="G457" s="90">
        <v>53800</v>
      </c>
      <c r="H457" s="91" t="s">
        <v>25</v>
      </c>
      <c r="I457" s="90">
        <v>52000</v>
      </c>
      <c r="J457" s="90">
        <v>53300</v>
      </c>
      <c r="K457" s="90">
        <v>53800</v>
      </c>
      <c r="L457" s="91" t="s">
        <v>25</v>
      </c>
      <c r="M457" s="90">
        <v>54000</v>
      </c>
      <c r="N457" s="90">
        <v>53400</v>
      </c>
      <c r="O457" s="90">
        <v>52800</v>
      </c>
      <c r="P457" s="91" t="s">
        <v>25</v>
      </c>
      <c r="Q457" s="90">
        <v>48700</v>
      </c>
      <c r="R457" s="90">
        <v>49900</v>
      </c>
      <c r="S457" s="90">
        <v>48500</v>
      </c>
      <c r="T457" s="90">
        <v>51500</v>
      </c>
      <c r="U457" s="90">
        <v>52600</v>
      </c>
      <c r="V457" s="90">
        <v>52200</v>
      </c>
      <c r="W457" s="90">
        <v>54300</v>
      </c>
      <c r="X457" s="90">
        <v>56800</v>
      </c>
      <c r="Y457" t="str">
        <f t="shared" si="21"/>
        <v>06-2022</v>
      </c>
      <c r="Z457">
        <f>_xlfn.XLOOKUP(Y457,AN:AN,AP:AP,"")</f>
        <v>0</v>
      </c>
      <c r="AA457">
        <f>_xlfn.XLOOKUP(Y457,AN:AN,AQ:AQ,"")</f>
        <v>0</v>
      </c>
      <c r="AB457">
        <f>_xlfn.XLOOKUP(Y457,AN:AN,AR:AR,"")</f>
        <v>0</v>
      </c>
      <c r="AC457">
        <f>_xlfn.XLOOKUP(Y457,AN:AN,AS:AS,"")</f>
        <v>0</v>
      </c>
      <c r="AE457">
        <v>0</v>
      </c>
      <c r="AF457">
        <v>0</v>
      </c>
      <c r="AG457">
        <v>0</v>
      </c>
      <c r="AH457">
        <v>0</v>
      </c>
    </row>
    <row r="458" spans="1:34">
      <c r="A458" t="str">
        <f t="shared" si="20"/>
        <v>06-2022</v>
      </c>
      <c r="B458" s="93">
        <v>44724</v>
      </c>
      <c r="C458" s="90" t="s">
        <v>24</v>
      </c>
      <c r="D458" s="90" t="s">
        <v>24</v>
      </c>
      <c r="E458" s="90" t="s">
        <v>24</v>
      </c>
      <c r="F458" s="90" t="s">
        <v>24</v>
      </c>
      <c r="G458" s="90" t="s">
        <v>24</v>
      </c>
      <c r="H458" s="90" t="s">
        <v>24</v>
      </c>
      <c r="I458" s="90" t="s">
        <v>24</v>
      </c>
      <c r="J458" s="90" t="s">
        <v>24</v>
      </c>
      <c r="K458" s="90" t="s">
        <v>24</v>
      </c>
      <c r="L458" s="90" t="s">
        <v>24</v>
      </c>
      <c r="M458" s="90" t="s">
        <v>24</v>
      </c>
      <c r="N458" s="90" t="s">
        <v>24</v>
      </c>
      <c r="O458" s="90" t="s">
        <v>24</v>
      </c>
      <c r="P458" s="90" t="s">
        <v>24</v>
      </c>
      <c r="Q458" s="90" t="s">
        <v>24</v>
      </c>
      <c r="R458" s="90" t="s">
        <v>24</v>
      </c>
      <c r="S458" s="90" t="s">
        <v>24</v>
      </c>
      <c r="T458" s="90" t="s">
        <v>24</v>
      </c>
      <c r="U458" s="90" t="s">
        <v>24</v>
      </c>
      <c r="V458" s="90" t="s">
        <v>24</v>
      </c>
      <c r="W458" s="90" t="s">
        <v>24</v>
      </c>
      <c r="X458" s="90" t="s">
        <v>24</v>
      </c>
      <c r="Y458" t="str">
        <f t="shared" si="21"/>
        <v>06-2022</v>
      </c>
      <c r="Z458">
        <f>_xlfn.XLOOKUP(Y458,AN:AN,AP:AP,"")</f>
        <v>0</v>
      </c>
      <c r="AA458">
        <f>_xlfn.XLOOKUP(Y458,AN:AN,AQ:AQ,"")</f>
        <v>0</v>
      </c>
      <c r="AB458">
        <f>_xlfn.XLOOKUP(Y458,AN:AN,AR:AR,"")</f>
        <v>0</v>
      </c>
      <c r="AC458">
        <f>_xlfn.XLOOKUP(Y458,AN:AN,AS:AS,"")</f>
        <v>0</v>
      </c>
      <c r="AE458">
        <v>0</v>
      </c>
      <c r="AF458">
        <v>0</v>
      </c>
      <c r="AG458">
        <v>0</v>
      </c>
      <c r="AH458">
        <v>0</v>
      </c>
    </row>
    <row r="459" spans="1:34">
      <c r="A459" t="str">
        <f t="shared" si="20"/>
        <v>06-2022</v>
      </c>
      <c r="B459" s="93">
        <v>44725</v>
      </c>
      <c r="C459" s="90">
        <v>54000</v>
      </c>
      <c r="D459" s="90">
        <v>53000</v>
      </c>
      <c r="E459" s="90">
        <v>56200</v>
      </c>
      <c r="F459" s="90">
        <v>49500</v>
      </c>
      <c r="G459" s="90">
        <v>53800</v>
      </c>
      <c r="H459" s="91" t="s">
        <v>25</v>
      </c>
      <c r="I459" s="90">
        <v>52500</v>
      </c>
      <c r="J459" s="90">
        <v>53600</v>
      </c>
      <c r="K459" s="90">
        <v>53800</v>
      </c>
      <c r="L459" s="91" t="s">
        <v>25</v>
      </c>
      <c r="M459" s="90">
        <v>54400</v>
      </c>
      <c r="N459" s="90">
        <v>52900</v>
      </c>
      <c r="O459" s="90">
        <v>54000</v>
      </c>
      <c r="P459" s="91" t="s">
        <v>25</v>
      </c>
      <c r="Q459" s="90">
        <v>49500</v>
      </c>
      <c r="R459" s="90">
        <v>50100</v>
      </c>
      <c r="S459" s="90">
        <v>49300</v>
      </c>
      <c r="T459" s="90">
        <v>52300</v>
      </c>
      <c r="U459" s="90">
        <v>52900</v>
      </c>
      <c r="V459" s="90">
        <v>52300</v>
      </c>
      <c r="W459" s="90">
        <v>54300</v>
      </c>
      <c r="X459" s="90">
        <v>56800</v>
      </c>
      <c r="Y459" t="str">
        <f t="shared" si="21"/>
        <v>06-2022</v>
      </c>
      <c r="Z459">
        <f>_xlfn.XLOOKUP(Y459,AN:AN,AP:AP,"")</f>
        <v>0</v>
      </c>
      <c r="AA459">
        <f>_xlfn.XLOOKUP(Y459,AN:AN,AQ:AQ,"")</f>
        <v>0</v>
      </c>
      <c r="AB459">
        <f>_xlfn.XLOOKUP(Y459,AN:AN,AR:AR,"")</f>
        <v>0</v>
      </c>
      <c r="AC459">
        <f>_xlfn.XLOOKUP(Y459,AN:AN,AS:AS,"")</f>
        <v>0</v>
      </c>
      <c r="AE459">
        <v>0</v>
      </c>
      <c r="AF459">
        <v>0</v>
      </c>
      <c r="AG459">
        <v>0</v>
      </c>
      <c r="AH459">
        <v>0</v>
      </c>
    </row>
    <row r="460" spans="1:34">
      <c r="A460" t="str">
        <f t="shared" si="20"/>
        <v>06-2022</v>
      </c>
      <c r="B460" s="93">
        <v>44726</v>
      </c>
      <c r="C460" s="90">
        <v>54000</v>
      </c>
      <c r="D460" s="90">
        <v>53000</v>
      </c>
      <c r="E460" s="90">
        <v>56200</v>
      </c>
      <c r="F460" s="90">
        <v>49500</v>
      </c>
      <c r="G460" s="90">
        <v>53700</v>
      </c>
      <c r="H460" s="91" t="s">
        <v>25</v>
      </c>
      <c r="I460" s="90">
        <v>53000</v>
      </c>
      <c r="J460" s="90">
        <v>53800</v>
      </c>
      <c r="K460" s="90">
        <v>53800</v>
      </c>
      <c r="L460" s="91" t="s">
        <v>25</v>
      </c>
      <c r="M460" s="90">
        <v>54400</v>
      </c>
      <c r="N460" s="90">
        <v>52600</v>
      </c>
      <c r="O460" s="90">
        <v>53600</v>
      </c>
      <c r="P460" s="91" t="s">
        <v>25</v>
      </c>
      <c r="Q460" s="90">
        <v>49500</v>
      </c>
      <c r="R460" s="90">
        <v>50100</v>
      </c>
      <c r="S460" s="90">
        <v>49300</v>
      </c>
      <c r="T460" s="90">
        <v>52300</v>
      </c>
      <c r="U460" s="90">
        <v>53100</v>
      </c>
      <c r="V460" s="90">
        <v>52300</v>
      </c>
      <c r="W460" s="90">
        <v>54500</v>
      </c>
      <c r="X460" s="90">
        <v>56800</v>
      </c>
      <c r="Y460" t="str">
        <f t="shared" si="21"/>
        <v>06-2022</v>
      </c>
      <c r="Z460">
        <f>_xlfn.XLOOKUP(Y460,AN:AN,AP:AP,"")</f>
        <v>0</v>
      </c>
      <c r="AA460">
        <f>_xlfn.XLOOKUP(Y460,AN:AN,AQ:AQ,"")</f>
        <v>0</v>
      </c>
      <c r="AB460">
        <f>_xlfn.XLOOKUP(Y460,AN:AN,AR:AR,"")</f>
        <v>0</v>
      </c>
      <c r="AC460">
        <f>_xlfn.XLOOKUP(Y460,AN:AN,AS:AS,"")</f>
        <v>0</v>
      </c>
      <c r="AE460">
        <v>0</v>
      </c>
      <c r="AF460">
        <v>0</v>
      </c>
      <c r="AG460">
        <v>0</v>
      </c>
      <c r="AH460">
        <v>0</v>
      </c>
    </row>
    <row r="461" spans="1:34">
      <c r="A461" t="str">
        <f t="shared" si="20"/>
        <v>06-2022</v>
      </c>
      <c r="B461" s="93">
        <v>44727</v>
      </c>
      <c r="C461" s="90">
        <v>54000</v>
      </c>
      <c r="D461" s="90">
        <v>53000</v>
      </c>
      <c r="E461" s="90">
        <v>56200</v>
      </c>
      <c r="F461" s="90">
        <v>49500</v>
      </c>
      <c r="G461" s="90">
        <v>54200</v>
      </c>
      <c r="H461" s="91" t="s">
        <v>25</v>
      </c>
      <c r="I461" s="90">
        <v>52500</v>
      </c>
      <c r="J461" s="90">
        <v>53800</v>
      </c>
      <c r="K461" s="90">
        <v>53800</v>
      </c>
      <c r="L461" s="91" t="s">
        <v>25</v>
      </c>
      <c r="M461" s="90">
        <v>54400</v>
      </c>
      <c r="N461" s="90">
        <v>52600</v>
      </c>
      <c r="O461" s="90">
        <v>53500</v>
      </c>
      <c r="P461" s="91" t="s">
        <v>25</v>
      </c>
      <c r="Q461" s="90">
        <v>49800</v>
      </c>
      <c r="R461" s="90">
        <v>50400</v>
      </c>
      <c r="S461" s="90">
        <v>49500</v>
      </c>
      <c r="T461" s="90">
        <v>52300</v>
      </c>
      <c r="U461" s="90">
        <v>53100</v>
      </c>
      <c r="V461" s="90">
        <v>52300</v>
      </c>
      <c r="W461" s="90">
        <v>54500</v>
      </c>
      <c r="X461" s="90">
        <v>56800</v>
      </c>
      <c r="Y461" t="str">
        <f t="shared" si="21"/>
        <v>06-2022</v>
      </c>
      <c r="Z461">
        <f>_xlfn.XLOOKUP(Y461,AN:AN,AP:AP,"")</f>
        <v>0</v>
      </c>
      <c r="AA461">
        <f>_xlfn.XLOOKUP(Y461,AN:AN,AQ:AQ,"")</f>
        <v>0</v>
      </c>
      <c r="AB461">
        <f>_xlfn.XLOOKUP(Y461,AN:AN,AR:AR,"")</f>
        <v>0</v>
      </c>
      <c r="AC461">
        <f>_xlfn.XLOOKUP(Y461,AN:AN,AS:AS,"")</f>
        <v>0</v>
      </c>
      <c r="AE461">
        <v>0</v>
      </c>
      <c r="AF461">
        <v>0</v>
      </c>
      <c r="AG461">
        <v>0</v>
      </c>
      <c r="AH461">
        <v>0</v>
      </c>
    </row>
    <row r="462" spans="1:34">
      <c r="A462" t="str">
        <f t="shared" si="20"/>
        <v>06-2022</v>
      </c>
      <c r="B462" s="93">
        <v>44728</v>
      </c>
      <c r="C462" s="90">
        <v>54000</v>
      </c>
      <c r="D462" s="90">
        <v>53000</v>
      </c>
      <c r="E462" s="90">
        <v>56600</v>
      </c>
      <c r="F462" s="90">
        <v>50000</v>
      </c>
      <c r="G462" s="90">
        <v>54200</v>
      </c>
      <c r="H462" s="91" t="s">
        <v>25</v>
      </c>
      <c r="I462" s="90">
        <v>53000</v>
      </c>
      <c r="J462" s="90">
        <v>54100</v>
      </c>
      <c r="K462" s="90">
        <v>53800</v>
      </c>
      <c r="L462" s="91" t="s">
        <v>25</v>
      </c>
      <c r="M462" s="90">
        <v>54600</v>
      </c>
      <c r="N462" s="90">
        <v>52400</v>
      </c>
      <c r="O462" s="90">
        <v>53800</v>
      </c>
      <c r="P462" s="91" t="s">
        <v>25</v>
      </c>
      <c r="Q462" s="90">
        <v>50500</v>
      </c>
      <c r="R462" s="90">
        <v>51000</v>
      </c>
      <c r="S462" s="90">
        <v>50200</v>
      </c>
      <c r="T462" s="90">
        <v>52800</v>
      </c>
      <c r="U462" s="90">
        <v>53700</v>
      </c>
      <c r="V462" s="90">
        <v>53800</v>
      </c>
      <c r="W462" s="90">
        <v>54500</v>
      </c>
      <c r="X462" s="90">
        <v>56800</v>
      </c>
      <c r="Y462" t="str">
        <f t="shared" si="21"/>
        <v>06-2022</v>
      </c>
      <c r="Z462">
        <f>_xlfn.XLOOKUP(Y462,AN:AN,AP:AP,"")</f>
        <v>0</v>
      </c>
      <c r="AA462">
        <f>_xlfn.XLOOKUP(Y462,AN:AN,AQ:AQ,"")</f>
        <v>0</v>
      </c>
      <c r="AB462">
        <f>_xlfn.XLOOKUP(Y462,AN:AN,AR:AR,"")</f>
        <v>0</v>
      </c>
      <c r="AC462">
        <f>_xlfn.XLOOKUP(Y462,AN:AN,AS:AS,"")</f>
        <v>0</v>
      </c>
      <c r="AE462">
        <v>0</v>
      </c>
      <c r="AF462">
        <v>0</v>
      </c>
      <c r="AG462">
        <v>0</v>
      </c>
      <c r="AH462">
        <v>0</v>
      </c>
    </row>
    <row r="463" spans="1:34">
      <c r="A463" t="str">
        <f t="shared" si="20"/>
        <v>06-2022</v>
      </c>
      <c r="B463" s="93">
        <v>44729</v>
      </c>
      <c r="C463" s="90">
        <v>54000</v>
      </c>
      <c r="D463" s="90">
        <v>54000</v>
      </c>
      <c r="E463" s="90">
        <v>56700</v>
      </c>
      <c r="F463" s="90">
        <v>50500</v>
      </c>
      <c r="G463" s="90">
        <v>55000</v>
      </c>
      <c r="H463" s="91" t="s">
        <v>25</v>
      </c>
      <c r="I463" s="90">
        <v>53500</v>
      </c>
      <c r="J463" s="90">
        <v>54200</v>
      </c>
      <c r="K463" s="90">
        <v>53800</v>
      </c>
      <c r="L463" s="91" t="s">
        <v>25</v>
      </c>
      <c r="M463" s="90">
        <v>55000</v>
      </c>
      <c r="N463" s="90">
        <v>52400</v>
      </c>
      <c r="O463" s="90">
        <v>54300</v>
      </c>
      <c r="P463" s="91" t="s">
        <v>25</v>
      </c>
      <c r="Q463" s="90">
        <v>50600</v>
      </c>
      <c r="R463" s="90">
        <v>51200</v>
      </c>
      <c r="S463" s="90">
        <v>50700</v>
      </c>
      <c r="T463" s="90">
        <v>53300</v>
      </c>
      <c r="U463" s="90">
        <v>53900</v>
      </c>
      <c r="V463" s="90">
        <v>54300</v>
      </c>
      <c r="W463" s="90">
        <v>54800</v>
      </c>
      <c r="X463" s="90">
        <v>57300</v>
      </c>
      <c r="Y463" t="str">
        <f t="shared" si="21"/>
        <v>06-2022</v>
      </c>
      <c r="Z463">
        <f>_xlfn.XLOOKUP(Y463,AN:AN,AP:AP,"")</f>
        <v>0</v>
      </c>
      <c r="AA463">
        <f>_xlfn.XLOOKUP(Y463,AN:AN,AQ:AQ,"")</f>
        <v>0</v>
      </c>
      <c r="AB463">
        <f>_xlfn.XLOOKUP(Y463,AN:AN,AR:AR,"")</f>
        <v>0</v>
      </c>
      <c r="AC463">
        <f>_xlfn.XLOOKUP(Y463,AN:AN,AS:AS,"")</f>
        <v>0</v>
      </c>
      <c r="AE463">
        <v>0</v>
      </c>
      <c r="AF463">
        <v>0</v>
      </c>
      <c r="AG463">
        <v>0</v>
      </c>
      <c r="AH463">
        <v>0</v>
      </c>
    </row>
    <row r="464" spans="1:34">
      <c r="A464" t="str">
        <f t="shared" si="20"/>
        <v>06-2022</v>
      </c>
      <c r="B464" s="93">
        <v>44730</v>
      </c>
      <c r="C464" s="90">
        <v>54000</v>
      </c>
      <c r="D464" s="90">
        <v>54500</v>
      </c>
      <c r="E464" s="90">
        <v>57000</v>
      </c>
      <c r="F464" s="90">
        <v>50500</v>
      </c>
      <c r="G464" s="90">
        <v>55700</v>
      </c>
      <c r="H464" s="91" t="s">
        <v>25</v>
      </c>
      <c r="I464" s="90">
        <v>54000</v>
      </c>
      <c r="J464" s="90">
        <v>55000</v>
      </c>
      <c r="K464" s="90">
        <v>53800</v>
      </c>
      <c r="L464" s="91" t="s">
        <v>25</v>
      </c>
      <c r="M464" s="90">
        <v>55300</v>
      </c>
      <c r="N464" s="90">
        <v>52600</v>
      </c>
      <c r="O464" s="90">
        <v>54500</v>
      </c>
      <c r="P464" s="91" t="s">
        <v>25</v>
      </c>
      <c r="Q464" s="90">
        <v>50300</v>
      </c>
      <c r="R464" s="90">
        <v>51400</v>
      </c>
      <c r="S464" s="90">
        <v>50700</v>
      </c>
      <c r="T464" s="90">
        <v>53300</v>
      </c>
      <c r="U464" s="90">
        <v>54200</v>
      </c>
      <c r="V464" s="90">
        <v>54200</v>
      </c>
      <c r="W464" s="90">
        <v>54800</v>
      </c>
      <c r="X464" s="90">
        <v>57300</v>
      </c>
      <c r="Y464" t="str">
        <f t="shared" si="21"/>
        <v>06-2022</v>
      </c>
      <c r="Z464">
        <f>_xlfn.XLOOKUP(Y464,AN:AN,AP:AP,"")</f>
        <v>0</v>
      </c>
      <c r="AA464">
        <f>_xlfn.XLOOKUP(Y464,AN:AN,AQ:AQ,"")</f>
        <v>0</v>
      </c>
      <c r="AB464">
        <f>_xlfn.XLOOKUP(Y464,AN:AN,AR:AR,"")</f>
        <v>0</v>
      </c>
      <c r="AC464">
        <f>_xlfn.XLOOKUP(Y464,AN:AN,AS:AS,"")</f>
        <v>0</v>
      </c>
      <c r="AE464">
        <v>0</v>
      </c>
      <c r="AF464">
        <v>0</v>
      </c>
      <c r="AG464">
        <v>0</v>
      </c>
      <c r="AH464">
        <v>0</v>
      </c>
    </row>
    <row r="465" spans="1:34">
      <c r="A465" t="str">
        <f t="shared" si="20"/>
        <v>06-2022</v>
      </c>
      <c r="B465" s="93">
        <v>44731</v>
      </c>
      <c r="C465" s="90" t="s">
        <v>24</v>
      </c>
      <c r="D465" s="90" t="s">
        <v>24</v>
      </c>
      <c r="E465" s="90" t="s">
        <v>24</v>
      </c>
      <c r="F465" s="90" t="s">
        <v>24</v>
      </c>
      <c r="G465" s="90" t="s">
        <v>24</v>
      </c>
      <c r="H465" s="90" t="s">
        <v>24</v>
      </c>
      <c r="I465" s="90" t="s">
        <v>24</v>
      </c>
      <c r="J465" s="90" t="s">
        <v>24</v>
      </c>
      <c r="K465" s="90" t="s">
        <v>24</v>
      </c>
      <c r="L465" s="90" t="s">
        <v>24</v>
      </c>
      <c r="M465" s="90" t="s">
        <v>24</v>
      </c>
      <c r="N465" s="90" t="s">
        <v>24</v>
      </c>
      <c r="O465" s="90" t="s">
        <v>24</v>
      </c>
      <c r="P465" s="90" t="s">
        <v>24</v>
      </c>
      <c r="Q465" s="90" t="s">
        <v>24</v>
      </c>
      <c r="R465" s="90" t="s">
        <v>24</v>
      </c>
      <c r="S465" s="90" t="s">
        <v>24</v>
      </c>
      <c r="T465" s="90" t="s">
        <v>24</v>
      </c>
      <c r="U465" s="90" t="s">
        <v>24</v>
      </c>
      <c r="V465" s="90" t="s">
        <v>24</v>
      </c>
      <c r="W465" s="90" t="s">
        <v>24</v>
      </c>
      <c r="X465" s="90" t="s">
        <v>24</v>
      </c>
      <c r="Y465" t="str">
        <f t="shared" si="21"/>
        <v>06-2022</v>
      </c>
      <c r="Z465">
        <f>_xlfn.XLOOKUP(Y465,AN:AN,AP:AP,"")</f>
        <v>0</v>
      </c>
      <c r="AA465">
        <f>_xlfn.XLOOKUP(Y465,AN:AN,AQ:AQ,"")</f>
        <v>0</v>
      </c>
      <c r="AB465">
        <f>_xlfn.XLOOKUP(Y465,AN:AN,AR:AR,"")</f>
        <v>0</v>
      </c>
      <c r="AC465">
        <f>_xlfn.XLOOKUP(Y465,AN:AN,AS:AS,"")</f>
        <v>0</v>
      </c>
      <c r="AE465">
        <v>0</v>
      </c>
      <c r="AF465">
        <v>0</v>
      </c>
      <c r="AG465">
        <v>0</v>
      </c>
      <c r="AH465">
        <v>0</v>
      </c>
    </row>
    <row r="466" spans="1:34">
      <c r="A466" t="str">
        <f t="shared" si="20"/>
        <v>06-2022</v>
      </c>
      <c r="B466" s="93">
        <v>44732</v>
      </c>
      <c r="C466" s="90">
        <v>54000</v>
      </c>
      <c r="D466" s="90">
        <v>54500</v>
      </c>
      <c r="E466" s="90">
        <v>56500</v>
      </c>
      <c r="F466" s="90">
        <v>50500</v>
      </c>
      <c r="G466" s="90">
        <v>56200</v>
      </c>
      <c r="H466" s="91" t="s">
        <v>25</v>
      </c>
      <c r="I466" s="90">
        <v>53500</v>
      </c>
      <c r="J466" s="90">
        <v>54900</v>
      </c>
      <c r="K466" s="90">
        <v>53800</v>
      </c>
      <c r="L466" s="91" t="s">
        <v>25</v>
      </c>
      <c r="M466" s="90">
        <v>55300</v>
      </c>
      <c r="N466" s="90">
        <v>52600</v>
      </c>
      <c r="O466" s="90">
        <v>54000</v>
      </c>
      <c r="P466" s="91" t="s">
        <v>25</v>
      </c>
      <c r="Q466" s="90">
        <v>49900</v>
      </c>
      <c r="R466" s="90">
        <v>51000</v>
      </c>
      <c r="S466" s="90">
        <v>50500</v>
      </c>
      <c r="T466" s="90">
        <v>53300</v>
      </c>
      <c r="U466" s="90">
        <v>53700</v>
      </c>
      <c r="V466" s="90">
        <v>54200</v>
      </c>
      <c r="W466" s="90">
        <v>54500</v>
      </c>
      <c r="X466" s="90">
        <v>57100</v>
      </c>
      <c r="Y466" t="str">
        <f t="shared" si="21"/>
        <v>06-2022</v>
      </c>
      <c r="Z466">
        <f>_xlfn.XLOOKUP(Y466,AN:AN,AP:AP,"")</f>
        <v>0</v>
      </c>
      <c r="AA466">
        <f>_xlfn.XLOOKUP(Y466,AN:AN,AQ:AQ,"")</f>
        <v>0</v>
      </c>
      <c r="AB466">
        <f>_xlfn.XLOOKUP(Y466,AN:AN,AR:AR,"")</f>
        <v>0</v>
      </c>
      <c r="AC466">
        <f>_xlfn.XLOOKUP(Y466,AN:AN,AS:AS,"")</f>
        <v>0</v>
      </c>
      <c r="AE466">
        <v>0</v>
      </c>
      <c r="AF466">
        <v>0</v>
      </c>
      <c r="AG466">
        <v>0</v>
      </c>
      <c r="AH466">
        <v>0</v>
      </c>
    </row>
    <row r="467" spans="1:34">
      <c r="A467" t="str">
        <f t="shared" si="20"/>
        <v>06-2022</v>
      </c>
      <c r="B467" s="93">
        <v>44733</v>
      </c>
      <c r="C467" s="90">
        <v>53700</v>
      </c>
      <c r="D467" s="90">
        <v>54500</v>
      </c>
      <c r="E467" s="90">
        <v>55200</v>
      </c>
      <c r="F467" s="90">
        <v>50000</v>
      </c>
      <c r="G467" s="90">
        <v>56200</v>
      </c>
      <c r="H467" s="91" t="s">
        <v>25</v>
      </c>
      <c r="I467" s="90">
        <v>53500</v>
      </c>
      <c r="J467" s="90">
        <v>54500</v>
      </c>
      <c r="K467" s="90">
        <v>53800</v>
      </c>
      <c r="L467" s="91" t="s">
        <v>25</v>
      </c>
      <c r="M467" s="90">
        <v>54800</v>
      </c>
      <c r="N467" s="90">
        <v>52400</v>
      </c>
      <c r="O467" s="90">
        <v>52500</v>
      </c>
      <c r="P467" s="91" t="s">
        <v>25</v>
      </c>
      <c r="Q467" s="90">
        <v>49700</v>
      </c>
      <c r="R467" s="90">
        <v>50900</v>
      </c>
      <c r="S467" s="90">
        <v>50500</v>
      </c>
      <c r="T467" s="90">
        <v>52800</v>
      </c>
      <c r="U467" s="90">
        <v>53700</v>
      </c>
      <c r="V467" s="90">
        <v>54200</v>
      </c>
      <c r="W467" s="90">
        <v>54300</v>
      </c>
      <c r="X467" s="90">
        <v>56800</v>
      </c>
      <c r="Y467" t="str">
        <f t="shared" si="21"/>
        <v>06-2022</v>
      </c>
      <c r="Z467">
        <f>_xlfn.XLOOKUP(Y467,AN:AN,AP:AP,"")</f>
        <v>0</v>
      </c>
      <c r="AA467">
        <f>_xlfn.XLOOKUP(Y467,AN:AN,AQ:AQ,"")</f>
        <v>0</v>
      </c>
      <c r="AB467">
        <f>_xlfn.XLOOKUP(Y467,AN:AN,AR:AR,"")</f>
        <v>0</v>
      </c>
      <c r="AC467">
        <f>_xlfn.XLOOKUP(Y467,AN:AN,AS:AS,"")</f>
        <v>0</v>
      </c>
      <c r="AE467">
        <v>0</v>
      </c>
      <c r="AF467">
        <v>0</v>
      </c>
      <c r="AG467">
        <v>0</v>
      </c>
      <c r="AH467">
        <v>0</v>
      </c>
    </row>
    <row r="468" spans="1:34">
      <c r="A468" t="str">
        <f t="shared" si="20"/>
        <v>06-2022</v>
      </c>
      <c r="B468" s="93">
        <v>44734</v>
      </c>
      <c r="C468" s="90">
        <v>53700</v>
      </c>
      <c r="D468" s="90">
        <v>54500</v>
      </c>
      <c r="E468" s="90">
        <v>55200</v>
      </c>
      <c r="F468" s="90">
        <v>50500</v>
      </c>
      <c r="G468" s="90">
        <v>56200</v>
      </c>
      <c r="H468" s="91" t="s">
        <v>25</v>
      </c>
      <c r="I468" s="90">
        <v>53500</v>
      </c>
      <c r="J468" s="90">
        <v>54500</v>
      </c>
      <c r="K468" s="90">
        <v>53800</v>
      </c>
      <c r="L468" s="91" t="s">
        <v>25</v>
      </c>
      <c r="M468" s="90">
        <v>55000</v>
      </c>
      <c r="N468" s="90">
        <v>52100</v>
      </c>
      <c r="O468" s="90">
        <v>53000</v>
      </c>
      <c r="P468" s="91" t="s">
        <v>25</v>
      </c>
      <c r="Q468" s="90">
        <v>50500</v>
      </c>
      <c r="R468" s="90">
        <v>51100</v>
      </c>
      <c r="S468" s="90">
        <v>50800</v>
      </c>
      <c r="T468" s="90">
        <v>53300</v>
      </c>
      <c r="U468" s="90">
        <v>53900</v>
      </c>
      <c r="V468" s="90">
        <v>54300</v>
      </c>
      <c r="W468" s="90">
        <v>54300</v>
      </c>
      <c r="X468" s="90">
        <v>56800</v>
      </c>
      <c r="Y468" t="str">
        <f t="shared" si="21"/>
        <v>06-2022</v>
      </c>
      <c r="Z468">
        <f>_xlfn.XLOOKUP(Y468,AN:AN,AP:AP,"")</f>
        <v>0</v>
      </c>
      <c r="AA468">
        <f>_xlfn.XLOOKUP(Y468,AN:AN,AQ:AQ,"")</f>
        <v>0</v>
      </c>
      <c r="AB468">
        <f>_xlfn.XLOOKUP(Y468,AN:AN,AR:AR,"")</f>
        <v>0</v>
      </c>
      <c r="AC468">
        <f>_xlfn.XLOOKUP(Y468,AN:AN,AS:AS,"")</f>
        <v>0</v>
      </c>
      <c r="AE468">
        <v>0</v>
      </c>
      <c r="AF468">
        <v>0</v>
      </c>
      <c r="AG468">
        <v>0</v>
      </c>
      <c r="AH468">
        <v>0</v>
      </c>
    </row>
    <row r="469" spans="1:34">
      <c r="A469" t="str">
        <f t="shared" si="20"/>
        <v>06-2022</v>
      </c>
      <c r="B469" s="93">
        <v>44735</v>
      </c>
      <c r="C469" s="90">
        <v>53700</v>
      </c>
      <c r="D469" s="90">
        <v>55000</v>
      </c>
      <c r="E469" s="90">
        <v>56500</v>
      </c>
      <c r="F469" s="90">
        <v>51500</v>
      </c>
      <c r="G469" s="90">
        <v>56200</v>
      </c>
      <c r="H469" s="91" t="s">
        <v>25</v>
      </c>
      <c r="I469" s="90">
        <v>54000</v>
      </c>
      <c r="J469" s="90">
        <v>55300</v>
      </c>
      <c r="K469" s="90">
        <v>53800</v>
      </c>
      <c r="L469" s="91" t="s">
        <v>25</v>
      </c>
      <c r="M469" s="90">
        <v>55500</v>
      </c>
      <c r="N469" s="90">
        <v>52100</v>
      </c>
      <c r="O469" s="90">
        <v>54000</v>
      </c>
      <c r="P469" s="91" t="s">
        <v>25</v>
      </c>
      <c r="Q469" s="90">
        <v>51000</v>
      </c>
      <c r="R469" s="90">
        <v>51400</v>
      </c>
      <c r="S469" s="90">
        <v>51500</v>
      </c>
      <c r="T469" s="90">
        <v>54300</v>
      </c>
      <c r="U469" s="90">
        <v>54200</v>
      </c>
      <c r="V469" s="90">
        <v>54500</v>
      </c>
      <c r="W469" s="90">
        <v>54300</v>
      </c>
      <c r="X469" s="90">
        <v>56800</v>
      </c>
      <c r="Y469" t="str">
        <f t="shared" si="21"/>
        <v>06-2022</v>
      </c>
      <c r="Z469">
        <f>_xlfn.XLOOKUP(Y469,AN:AN,AP:AP,"")</f>
        <v>0</v>
      </c>
      <c r="AA469">
        <f>_xlfn.XLOOKUP(Y469,AN:AN,AQ:AQ,"")</f>
        <v>0</v>
      </c>
      <c r="AB469">
        <f>_xlfn.XLOOKUP(Y469,AN:AN,AR:AR,"")</f>
        <v>0</v>
      </c>
      <c r="AC469">
        <f>_xlfn.XLOOKUP(Y469,AN:AN,AS:AS,"")</f>
        <v>0</v>
      </c>
      <c r="AE469">
        <v>0</v>
      </c>
      <c r="AF469">
        <v>0</v>
      </c>
      <c r="AG469">
        <v>0</v>
      </c>
      <c r="AH469">
        <v>0</v>
      </c>
    </row>
    <row r="470" spans="1:34">
      <c r="A470" t="str">
        <f t="shared" ref="A470:A533" si="22">TEXT(B470,"MM-YYYY")</f>
        <v>06-2022</v>
      </c>
      <c r="B470" s="93">
        <v>44736</v>
      </c>
      <c r="C470" s="90">
        <v>53800</v>
      </c>
      <c r="D470" s="90">
        <v>55000</v>
      </c>
      <c r="E470" s="90">
        <v>56500</v>
      </c>
      <c r="F470" s="90">
        <v>52000</v>
      </c>
      <c r="G470" s="90">
        <v>57100</v>
      </c>
      <c r="H470" s="91" t="s">
        <v>25</v>
      </c>
      <c r="I470" s="90">
        <v>55000</v>
      </c>
      <c r="J470" s="90">
        <v>55600</v>
      </c>
      <c r="K470" s="90">
        <v>53900</v>
      </c>
      <c r="L470" s="91" t="s">
        <v>25</v>
      </c>
      <c r="M470" s="90">
        <v>56000</v>
      </c>
      <c r="N470" s="90">
        <v>52700</v>
      </c>
      <c r="O470" s="90">
        <v>54300</v>
      </c>
      <c r="P470" s="91" t="s">
        <v>25</v>
      </c>
      <c r="Q470" s="90">
        <v>51300</v>
      </c>
      <c r="R470" s="90">
        <v>51600</v>
      </c>
      <c r="S470" s="90">
        <v>51800</v>
      </c>
      <c r="T470" s="90">
        <v>54800</v>
      </c>
      <c r="U470" s="90">
        <v>54500</v>
      </c>
      <c r="V470" s="90">
        <v>54800</v>
      </c>
      <c r="W470" s="90">
        <v>55700</v>
      </c>
      <c r="X470" s="90">
        <v>58000</v>
      </c>
      <c r="Y470" t="str">
        <f t="shared" ref="Y470:Y533" si="23">TEXT(B470,"MM-YYYY")</f>
        <v>06-2022</v>
      </c>
      <c r="Z470">
        <f>_xlfn.XLOOKUP(Y470,AN:AN,AP:AP,"")</f>
        <v>0</v>
      </c>
      <c r="AA470">
        <f>_xlfn.XLOOKUP(Y470,AN:AN,AQ:AQ,"")</f>
        <v>0</v>
      </c>
      <c r="AB470">
        <f>_xlfn.XLOOKUP(Y470,AN:AN,AR:AR,"")</f>
        <v>0</v>
      </c>
      <c r="AC470">
        <f>_xlfn.XLOOKUP(Y470,AN:AN,AS:AS,"")</f>
        <v>0</v>
      </c>
      <c r="AE470">
        <v>0</v>
      </c>
      <c r="AF470">
        <v>0</v>
      </c>
      <c r="AG470">
        <v>0</v>
      </c>
      <c r="AH470">
        <v>0</v>
      </c>
    </row>
    <row r="471" spans="1:34">
      <c r="A471" t="str">
        <f t="shared" si="22"/>
        <v>06-2022</v>
      </c>
      <c r="B471" s="93">
        <v>44737</v>
      </c>
      <c r="C471" s="90">
        <v>53800</v>
      </c>
      <c r="D471" s="90">
        <v>55500</v>
      </c>
      <c r="E471" s="90">
        <v>56700</v>
      </c>
      <c r="F471" s="90">
        <v>52000</v>
      </c>
      <c r="G471" s="90">
        <v>57100</v>
      </c>
      <c r="H471" s="91" t="s">
        <v>25</v>
      </c>
      <c r="I471" s="90">
        <v>55000</v>
      </c>
      <c r="J471" s="90">
        <v>55500</v>
      </c>
      <c r="K471" s="90">
        <v>54400</v>
      </c>
      <c r="L471" s="91" t="s">
        <v>25</v>
      </c>
      <c r="M471" s="90">
        <v>56000</v>
      </c>
      <c r="N471" s="90">
        <v>53100</v>
      </c>
      <c r="O471" s="90">
        <v>54200</v>
      </c>
      <c r="P471" s="91" t="s">
        <v>25</v>
      </c>
      <c r="Q471" s="90">
        <v>51300</v>
      </c>
      <c r="R471" s="90">
        <v>51500</v>
      </c>
      <c r="S471" s="90">
        <v>51700</v>
      </c>
      <c r="T471" s="90">
        <v>54800</v>
      </c>
      <c r="U471" s="90">
        <v>54300</v>
      </c>
      <c r="V471" s="90">
        <v>54800</v>
      </c>
      <c r="W471" s="90">
        <v>56000</v>
      </c>
      <c r="X471" s="90">
        <v>58300</v>
      </c>
      <c r="Y471" t="str">
        <f t="shared" si="23"/>
        <v>06-2022</v>
      </c>
      <c r="Z471">
        <f>_xlfn.XLOOKUP(Y471,AN:AN,AP:AP,"")</f>
        <v>0</v>
      </c>
      <c r="AA471">
        <f>_xlfn.XLOOKUP(Y471,AN:AN,AQ:AQ,"")</f>
        <v>0</v>
      </c>
      <c r="AB471">
        <f>_xlfn.XLOOKUP(Y471,AN:AN,AR:AR,"")</f>
        <v>0</v>
      </c>
      <c r="AC471">
        <f>_xlfn.XLOOKUP(Y471,AN:AN,AS:AS,"")</f>
        <v>0</v>
      </c>
      <c r="AE471">
        <v>0</v>
      </c>
      <c r="AF471">
        <v>0</v>
      </c>
      <c r="AG471">
        <v>0</v>
      </c>
      <c r="AH471">
        <v>0</v>
      </c>
    </row>
    <row r="472" spans="1:34">
      <c r="A472" t="str">
        <f t="shared" si="22"/>
        <v>06-2022</v>
      </c>
      <c r="B472" s="93">
        <v>44738</v>
      </c>
      <c r="C472" s="90" t="s">
        <v>24</v>
      </c>
      <c r="D472" s="90" t="s">
        <v>24</v>
      </c>
      <c r="E472" s="90" t="s">
        <v>24</v>
      </c>
      <c r="F472" s="90" t="s">
        <v>24</v>
      </c>
      <c r="G472" s="90" t="s">
        <v>24</v>
      </c>
      <c r="H472" s="90" t="s">
        <v>24</v>
      </c>
      <c r="I472" s="90" t="s">
        <v>24</v>
      </c>
      <c r="J472" s="90" t="s">
        <v>24</v>
      </c>
      <c r="K472" s="90" t="s">
        <v>24</v>
      </c>
      <c r="L472" s="90" t="s">
        <v>24</v>
      </c>
      <c r="M472" s="90" t="s">
        <v>24</v>
      </c>
      <c r="N472" s="90" t="s">
        <v>24</v>
      </c>
      <c r="O472" s="90" t="s">
        <v>24</v>
      </c>
      <c r="P472" s="90" t="s">
        <v>24</v>
      </c>
      <c r="Q472" s="90" t="s">
        <v>24</v>
      </c>
      <c r="R472" s="90" t="s">
        <v>24</v>
      </c>
      <c r="S472" s="90" t="s">
        <v>24</v>
      </c>
      <c r="T472" s="90" t="s">
        <v>24</v>
      </c>
      <c r="U472" s="90" t="s">
        <v>24</v>
      </c>
      <c r="V472" s="90" t="s">
        <v>24</v>
      </c>
      <c r="W472" s="90" t="s">
        <v>24</v>
      </c>
      <c r="X472" s="90" t="s">
        <v>24</v>
      </c>
      <c r="Y472" t="str">
        <f t="shared" si="23"/>
        <v>06-2022</v>
      </c>
      <c r="Z472">
        <f>_xlfn.XLOOKUP(Y472,AN:AN,AP:AP,"")</f>
        <v>0</v>
      </c>
      <c r="AA472">
        <f>_xlfn.XLOOKUP(Y472,AN:AN,AQ:AQ,"")</f>
        <v>0</v>
      </c>
      <c r="AB472">
        <f>_xlfn.XLOOKUP(Y472,AN:AN,AR:AR,"")</f>
        <v>0</v>
      </c>
      <c r="AC472">
        <f>_xlfn.XLOOKUP(Y472,AN:AN,AS:AS,"")</f>
        <v>0</v>
      </c>
      <c r="AE472">
        <v>0</v>
      </c>
      <c r="AF472">
        <v>0</v>
      </c>
      <c r="AG472">
        <v>0</v>
      </c>
      <c r="AH472">
        <v>0</v>
      </c>
    </row>
    <row r="473" spans="1:34">
      <c r="A473" t="str">
        <f t="shared" si="22"/>
        <v>06-2022</v>
      </c>
      <c r="B473" s="93">
        <v>44739</v>
      </c>
      <c r="C473" s="90">
        <v>53800</v>
      </c>
      <c r="D473" s="90">
        <v>56000</v>
      </c>
      <c r="E473" s="90">
        <v>57000</v>
      </c>
      <c r="F473" s="90">
        <v>52800</v>
      </c>
      <c r="G473" s="90">
        <v>57100</v>
      </c>
      <c r="H473" s="91" t="s">
        <v>25</v>
      </c>
      <c r="I473" s="90">
        <v>55000</v>
      </c>
      <c r="J473" s="90">
        <v>55900</v>
      </c>
      <c r="K473" s="90">
        <v>54900</v>
      </c>
      <c r="L473" s="91" t="s">
        <v>25</v>
      </c>
      <c r="M473" s="90">
        <v>56500</v>
      </c>
      <c r="N473" s="90">
        <v>53700</v>
      </c>
      <c r="O473" s="90">
        <v>55000</v>
      </c>
      <c r="P473" s="91" t="s">
        <v>25</v>
      </c>
      <c r="Q473" s="90">
        <v>52500</v>
      </c>
      <c r="R473" s="90">
        <v>52600</v>
      </c>
      <c r="S473" s="90">
        <v>53000</v>
      </c>
      <c r="T473" s="90">
        <v>55500</v>
      </c>
      <c r="U473" s="90">
        <v>55000</v>
      </c>
      <c r="V473" s="90">
        <v>55000</v>
      </c>
      <c r="W473" s="90">
        <v>56000</v>
      </c>
      <c r="X473" s="90">
        <v>58300</v>
      </c>
      <c r="Y473" t="str">
        <f t="shared" si="23"/>
        <v>06-2022</v>
      </c>
      <c r="Z473">
        <f>_xlfn.XLOOKUP(Y473,AN:AN,AP:AP,"")</f>
        <v>0</v>
      </c>
      <c r="AA473">
        <f>_xlfn.XLOOKUP(Y473,AN:AN,AQ:AQ,"")</f>
        <v>0</v>
      </c>
      <c r="AB473">
        <f>_xlfn.XLOOKUP(Y473,AN:AN,AR:AR,"")</f>
        <v>0</v>
      </c>
      <c r="AC473">
        <f>_xlfn.XLOOKUP(Y473,AN:AN,AS:AS,"")</f>
        <v>0</v>
      </c>
      <c r="AE473">
        <v>0</v>
      </c>
      <c r="AF473">
        <v>0</v>
      </c>
      <c r="AG473">
        <v>0</v>
      </c>
      <c r="AH473">
        <v>0</v>
      </c>
    </row>
    <row r="474" spans="1:34">
      <c r="A474" t="str">
        <f t="shared" si="22"/>
        <v>06-2022</v>
      </c>
      <c r="B474" s="93">
        <v>44740</v>
      </c>
      <c r="C474" s="90">
        <v>54200</v>
      </c>
      <c r="D474" s="90">
        <v>57000</v>
      </c>
      <c r="E474" s="90">
        <v>57400</v>
      </c>
      <c r="F474" s="90">
        <v>53500</v>
      </c>
      <c r="G474" s="90">
        <v>57400</v>
      </c>
      <c r="H474" s="91" t="s">
        <v>25</v>
      </c>
      <c r="I474" s="90">
        <v>55500</v>
      </c>
      <c r="J474" s="90">
        <v>56000</v>
      </c>
      <c r="K474" s="90">
        <v>55100</v>
      </c>
      <c r="L474" s="91" t="s">
        <v>25</v>
      </c>
      <c r="M474" s="90">
        <v>56900</v>
      </c>
      <c r="N474" s="90">
        <v>54500</v>
      </c>
      <c r="O474" s="90">
        <v>55400</v>
      </c>
      <c r="P474" s="91" t="s">
        <v>25</v>
      </c>
      <c r="Q474" s="90">
        <v>53000</v>
      </c>
      <c r="R474" s="90">
        <v>52800</v>
      </c>
      <c r="S474" s="90">
        <v>53200</v>
      </c>
      <c r="T474" s="90">
        <v>56300</v>
      </c>
      <c r="U474" s="90">
        <v>55500</v>
      </c>
      <c r="V474" s="90">
        <v>55800</v>
      </c>
      <c r="W474" s="90">
        <v>56500</v>
      </c>
      <c r="X474" s="90">
        <v>58800</v>
      </c>
      <c r="Y474" t="str">
        <f t="shared" si="23"/>
        <v>06-2022</v>
      </c>
      <c r="Z474">
        <f>_xlfn.XLOOKUP(Y474,AN:AN,AP:AP,"")</f>
        <v>0</v>
      </c>
      <c r="AA474">
        <f>_xlfn.XLOOKUP(Y474,AN:AN,AQ:AQ,"")</f>
        <v>0</v>
      </c>
      <c r="AB474">
        <f>_xlfn.XLOOKUP(Y474,AN:AN,AR:AR,"")</f>
        <v>0</v>
      </c>
      <c r="AC474">
        <f>_xlfn.XLOOKUP(Y474,AN:AN,AS:AS,"")</f>
        <v>0</v>
      </c>
      <c r="AE474">
        <v>0</v>
      </c>
      <c r="AF474">
        <v>0</v>
      </c>
      <c r="AG474">
        <v>0</v>
      </c>
      <c r="AH474">
        <v>0</v>
      </c>
    </row>
    <row r="475" spans="1:34">
      <c r="A475" t="str">
        <f t="shared" si="22"/>
        <v>06-2022</v>
      </c>
      <c r="B475" s="93">
        <v>44741</v>
      </c>
      <c r="C475" s="90">
        <v>54600</v>
      </c>
      <c r="D475" s="90">
        <v>57000</v>
      </c>
      <c r="E475" s="90">
        <v>57400</v>
      </c>
      <c r="F475" s="90">
        <v>53500</v>
      </c>
      <c r="G475" s="90">
        <v>57500</v>
      </c>
      <c r="H475" s="91" t="s">
        <v>25</v>
      </c>
      <c r="I475" s="90">
        <v>56000</v>
      </c>
      <c r="J475" s="90">
        <v>56000</v>
      </c>
      <c r="K475" s="90">
        <v>55100</v>
      </c>
      <c r="L475" s="91" t="s">
        <v>25</v>
      </c>
      <c r="M475" s="90">
        <v>56900</v>
      </c>
      <c r="N475" s="90">
        <v>54800</v>
      </c>
      <c r="O475" s="90">
        <v>55200</v>
      </c>
      <c r="P475" s="91" t="s">
        <v>25</v>
      </c>
      <c r="Q475" s="90">
        <v>52700</v>
      </c>
      <c r="R475" s="90">
        <v>52800</v>
      </c>
      <c r="S475" s="90">
        <v>53000</v>
      </c>
      <c r="T475" s="90">
        <v>56300</v>
      </c>
      <c r="U475" s="90">
        <v>55500</v>
      </c>
      <c r="V475" s="90">
        <v>55800</v>
      </c>
      <c r="W475" s="90">
        <v>56500</v>
      </c>
      <c r="X475" s="90">
        <v>58800</v>
      </c>
      <c r="Y475" t="str">
        <f t="shared" si="23"/>
        <v>06-2022</v>
      </c>
      <c r="Z475">
        <f>_xlfn.XLOOKUP(Y475,AN:AN,AP:AP,"")</f>
        <v>0</v>
      </c>
      <c r="AA475">
        <f>_xlfn.XLOOKUP(Y475,AN:AN,AQ:AQ,"")</f>
        <v>0</v>
      </c>
      <c r="AB475">
        <f>_xlfn.XLOOKUP(Y475,AN:AN,AR:AR,"")</f>
        <v>0</v>
      </c>
      <c r="AC475">
        <f>_xlfn.XLOOKUP(Y475,AN:AN,AS:AS,"")</f>
        <v>0</v>
      </c>
      <c r="AE475">
        <v>0</v>
      </c>
      <c r="AF475">
        <v>0</v>
      </c>
      <c r="AG475">
        <v>0</v>
      </c>
      <c r="AH475">
        <v>0</v>
      </c>
    </row>
    <row r="476" spans="1:34">
      <c r="A476" t="str">
        <f t="shared" si="22"/>
        <v>06-2022</v>
      </c>
      <c r="B476" s="93">
        <v>44742</v>
      </c>
      <c r="C476" s="90">
        <v>54500</v>
      </c>
      <c r="D476" s="90">
        <v>57000</v>
      </c>
      <c r="E476" s="90">
        <v>56900</v>
      </c>
      <c r="F476" s="90">
        <v>53000</v>
      </c>
      <c r="G476" s="90">
        <v>57500</v>
      </c>
      <c r="H476" s="91" t="s">
        <v>25</v>
      </c>
      <c r="I476" s="90">
        <v>55500</v>
      </c>
      <c r="J476" s="90">
        <v>55700</v>
      </c>
      <c r="K476" s="90">
        <v>55100</v>
      </c>
      <c r="L476" s="91" t="s">
        <v>25</v>
      </c>
      <c r="M476" s="90">
        <v>56500</v>
      </c>
      <c r="N476" s="90">
        <v>54800</v>
      </c>
      <c r="O476" s="90">
        <v>54500</v>
      </c>
      <c r="P476" s="91" t="s">
        <v>25</v>
      </c>
      <c r="Q476" s="90">
        <v>53000</v>
      </c>
      <c r="R476" s="90">
        <v>52800</v>
      </c>
      <c r="S476" s="90">
        <v>52800</v>
      </c>
      <c r="T476" s="90">
        <v>55800</v>
      </c>
      <c r="U476" s="90">
        <v>55500</v>
      </c>
      <c r="V476" s="90">
        <v>55800</v>
      </c>
      <c r="W476" s="90">
        <v>56500</v>
      </c>
      <c r="X476" s="90">
        <v>58800</v>
      </c>
      <c r="Y476" t="str">
        <f t="shared" si="23"/>
        <v>06-2022</v>
      </c>
      <c r="Z476">
        <f>_xlfn.XLOOKUP(Y476,AN:AN,AP:AP,"")</f>
        <v>0</v>
      </c>
      <c r="AA476">
        <f>_xlfn.XLOOKUP(Y476,AN:AN,AQ:AQ,"")</f>
        <v>0</v>
      </c>
      <c r="AB476">
        <f>_xlfn.XLOOKUP(Y476,AN:AN,AR:AR,"")</f>
        <v>0</v>
      </c>
      <c r="AC476">
        <f>_xlfn.XLOOKUP(Y476,AN:AN,AS:AS,"")</f>
        <v>0</v>
      </c>
      <c r="AE476">
        <v>0</v>
      </c>
      <c r="AF476">
        <v>0</v>
      </c>
      <c r="AG476">
        <v>0</v>
      </c>
      <c r="AH476">
        <v>0</v>
      </c>
    </row>
    <row r="477" spans="1:34">
      <c r="A477" t="str">
        <f t="shared" si="22"/>
        <v>07-2022</v>
      </c>
      <c r="B477" s="93">
        <v>44743</v>
      </c>
      <c r="C477" s="90">
        <v>54500</v>
      </c>
      <c r="D477" s="90">
        <v>57500</v>
      </c>
      <c r="E477" s="90">
        <v>56900</v>
      </c>
      <c r="F477" s="90">
        <v>53500</v>
      </c>
      <c r="G477" s="90">
        <v>57500</v>
      </c>
      <c r="H477" s="91" t="s">
        <v>25</v>
      </c>
      <c r="I477" s="90">
        <v>56500</v>
      </c>
      <c r="J477" s="90">
        <v>55700</v>
      </c>
      <c r="K477" s="90">
        <v>55100</v>
      </c>
      <c r="L477" s="91" t="s">
        <v>25</v>
      </c>
      <c r="M477" s="90">
        <v>56800</v>
      </c>
      <c r="N477" s="90">
        <v>54800</v>
      </c>
      <c r="O477" s="90">
        <v>54800</v>
      </c>
      <c r="P477" s="91" t="s">
        <v>25</v>
      </c>
      <c r="Q477" s="90">
        <v>52700</v>
      </c>
      <c r="R477" s="90">
        <v>52600</v>
      </c>
      <c r="S477" s="90">
        <v>52800</v>
      </c>
      <c r="T477" s="90">
        <v>56300</v>
      </c>
      <c r="U477" s="90">
        <v>55500</v>
      </c>
      <c r="V477" s="90">
        <v>55800</v>
      </c>
      <c r="W477" s="90">
        <v>56500</v>
      </c>
      <c r="X477" s="90">
        <v>58800</v>
      </c>
      <c r="Y477" t="str">
        <f t="shared" si="23"/>
        <v>07-2022</v>
      </c>
      <c r="Z477">
        <f>_xlfn.XLOOKUP(Y477,AN:AN,AP:AP,"")</f>
        <v>0</v>
      </c>
      <c r="AA477">
        <f>_xlfn.XLOOKUP(Y477,AN:AN,AQ:AQ,"")</f>
        <v>0</v>
      </c>
      <c r="AB477">
        <f>_xlfn.XLOOKUP(Y477,AN:AN,AR:AR,"")</f>
        <v>0</v>
      </c>
      <c r="AC477">
        <f>_xlfn.XLOOKUP(Y477,AN:AN,AS:AS,"")</f>
        <v>0</v>
      </c>
      <c r="AE477">
        <v>0</v>
      </c>
      <c r="AF477">
        <v>0</v>
      </c>
      <c r="AG477">
        <v>0</v>
      </c>
      <c r="AH477">
        <v>0</v>
      </c>
    </row>
    <row r="478" spans="1:34">
      <c r="A478" t="str">
        <f t="shared" si="22"/>
        <v>07-2022</v>
      </c>
      <c r="B478" s="93">
        <v>44744</v>
      </c>
      <c r="C478" s="90">
        <v>54900</v>
      </c>
      <c r="D478" s="90">
        <v>58000</v>
      </c>
      <c r="E478" s="90">
        <v>56900</v>
      </c>
      <c r="F478" s="90">
        <v>53500</v>
      </c>
      <c r="G478" s="90">
        <v>57500</v>
      </c>
      <c r="H478" s="91" t="s">
        <v>25</v>
      </c>
      <c r="I478" s="90">
        <v>56500</v>
      </c>
      <c r="J478" s="90">
        <v>55700</v>
      </c>
      <c r="K478" s="90">
        <v>55100</v>
      </c>
      <c r="L478" s="91" t="s">
        <v>25</v>
      </c>
      <c r="M478" s="90">
        <v>57000</v>
      </c>
      <c r="N478" s="90">
        <v>54800</v>
      </c>
      <c r="O478" s="90">
        <v>55000</v>
      </c>
      <c r="P478" s="91" t="s">
        <v>25</v>
      </c>
      <c r="Q478" s="90">
        <v>52400</v>
      </c>
      <c r="R478" s="90">
        <v>52600</v>
      </c>
      <c r="S478" s="90">
        <v>53000</v>
      </c>
      <c r="T478" s="90">
        <v>56300</v>
      </c>
      <c r="U478" s="90">
        <v>55500</v>
      </c>
      <c r="V478" s="90">
        <v>55800</v>
      </c>
      <c r="W478" s="90">
        <v>57200</v>
      </c>
      <c r="X478" s="90">
        <v>59500</v>
      </c>
      <c r="Y478" t="str">
        <f t="shared" si="23"/>
        <v>07-2022</v>
      </c>
      <c r="Z478">
        <f>_xlfn.XLOOKUP(Y478,AN:AN,AP:AP,"")</f>
        <v>0</v>
      </c>
      <c r="AA478">
        <f>_xlfn.XLOOKUP(Y478,AN:AN,AQ:AQ,"")</f>
        <v>0</v>
      </c>
      <c r="AB478">
        <f>_xlfn.XLOOKUP(Y478,AN:AN,AR:AR,"")</f>
        <v>0</v>
      </c>
      <c r="AC478">
        <f>_xlfn.XLOOKUP(Y478,AN:AN,AS:AS,"")</f>
        <v>0</v>
      </c>
      <c r="AE478">
        <v>0</v>
      </c>
      <c r="AF478">
        <v>0</v>
      </c>
      <c r="AG478">
        <v>0</v>
      </c>
      <c r="AH478">
        <v>0</v>
      </c>
    </row>
    <row r="479" spans="1:34">
      <c r="A479" t="str">
        <f t="shared" si="22"/>
        <v>07-2022</v>
      </c>
      <c r="B479" s="93">
        <v>44745</v>
      </c>
      <c r="C479" s="90" t="s">
        <v>24</v>
      </c>
      <c r="D479" s="90" t="s">
        <v>24</v>
      </c>
      <c r="E479" s="90" t="s">
        <v>24</v>
      </c>
      <c r="F479" s="90" t="s">
        <v>24</v>
      </c>
      <c r="G479" s="90" t="s">
        <v>24</v>
      </c>
      <c r="H479" s="90" t="s">
        <v>24</v>
      </c>
      <c r="I479" s="90" t="s">
        <v>24</v>
      </c>
      <c r="J479" s="90" t="s">
        <v>24</v>
      </c>
      <c r="K479" s="90" t="s">
        <v>24</v>
      </c>
      <c r="L479" s="90" t="s">
        <v>24</v>
      </c>
      <c r="M479" s="90" t="s">
        <v>24</v>
      </c>
      <c r="N479" s="90" t="s">
        <v>24</v>
      </c>
      <c r="O479" s="90" t="s">
        <v>24</v>
      </c>
      <c r="P479" s="90" t="s">
        <v>24</v>
      </c>
      <c r="Q479" s="90" t="s">
        <v>24</v>
      </c>
      <c r="R479" s="90" t="s">
        <v>24</v>
      </c>
      <c r="S479" s="90" t="s">
        <v>24</v>
      </c>
      <c r="T479" s="90" t="s">
        <v>24</v>
      </c>
      <c r="U479" s="90" t="s">
        <v>24</v>
      </c>
      <c r="V479" s="90" t="s">
        <v>24</v>
      </c>
      <c r="W479" s="90" t="s">
        <v>24</v>
      </c>
      <c r="X479" s="90" t="s">
        <v>24</v>
      </c>
      <c r="Y479" t="str">
        <f t="shared" si="23"/>
        <v>07-2022</v>
      </c>
      <c r="Z479">
        <f>_xlfn.XLOOKUP(Y479,AN:AN,AP:AP,"")</f>
        <v>0</v>
      </c>
      <c r="AA479">
        <f>_xlfn.XLOOKUP(Y479,AN:AN,AQ:AQ,"")</f>
        <v>0</v>
      </c>
      <c r="AB479">
        <f>_xlfn.XLOOKUP(Y479,AN:AN,AR:AR,"")</f>
        <v>0</v>
      </c>
      <c r="AC479">
        <f>_xlfn.XLOOKUP(Y479,AN:AN,AS:AS,"")</f>
        <v>0</v>
      </c>
      <c r="AE479">
        <v>0</v>
      </c>
      <c r="AF479">
        <v>0</v>
      </c>
      <c r="AG479">
        <v>0</v>
      </c>
      <c r="AH479">
        <v>0</v>
      </c>
    </row>
    <row r="480" spans="1:34">
      <c r="A480" t="str">
        <f t="shared" si="22"/>
        <v>07-2022</v>
      </c>
      <c r="B480" s="93">
        <v>44746</v>
      </c>
      <c r="C480" s="90">
        <v>54900</v>
      </c>
      <c r="D480" s="90">
        <v>58000</v>
      </c>
      <c r="E480" s="90">
        <v>57000</v>
      </c>
      <c r="F480" s="90">
        <v>53500</v>
      </c>
      <c r="G480" s="90">
        <v>57500</v>
      </c>
      <c r="H480" s="91" t="s">
        <v>25</v>
      </c>
      <c r="I480" s="90">
        <v>56000</v>
      </c>
      <c r="J480" s="90">
        <v>55700</v>
      </c>
      <c r="K480" s="90">
        <v>55100</v>
      </c>
      <c r="L480" s="91" t="s">
        <v>25</v>
      </c>
      <c r="M480" s="90">
        <v>57000</v>
      </c>
      <c r="N480" s="90">
        <v>54400</v>
      </c>
      <c r="O480" s="90">
        <v>54300</v>
      </c>
      <c r="P480" s="91" t="s">
        <v>25</v>
      </c>
      <c r="Q480" s="90">
        <v>52100</v>
      </c>
      <c r="R480" s="90">
        <v>52300</v>
      </c>
      <c r="S480" s="90">
        <v>52800</v>
      </c>
      <c r="T480" s="90">
        <v>56300</v>
      </c>
      <c r="U480" s="90">
        <v>55000</v>
      </c>
      <c r="V480" s="90">
        <v>55800</v>
      </c>
      <c r="W480" s="90">
        <v>57500</v>
      </c>
      <c r="X480" s="90">
        <v>59700</v>
      </c>
      <c r="Y480" t="str">
        <f t="shared" si="23"/>
        <v>07-2022</v>
      </c>
      <c r="Z480">
        <f>_xlfn.XLOOKUP(Y480,AN:AN,AP:AP,"")</f>
        <v>0</v>
      </c>
      <c r="AA480">
        <f>_xlfn.XLOOKUP(Y480,AN:AN,AQ:AQ,"")</f>
        <v>0</v>
      </c>
      <c r="AB480">
        <f>_xlfn.XLOOKUP(Y480,AN:AN,AR:AR,"")</f>
        <v>0</v>
      </c>
      <c r="AC480">
        <f>_xlfn.XLOOKUP(Y480,AN:AN,AS:AS,"")</f>
        <v>0</v>
      </c>
      <c r="AE480">
        <v>0</v>
      </c>
      <c r="AF480">
        <v>0</v>
      </c>
      <c r="AG480">
        <v>0</v>
      </c>
      <c r="AH480">
        <v>0</v>
      </c>
    </row>
    <row r="481" spans="1:34">
      <c r="A481" t="str">
        <f t="shared" si="22"/>
        <v>07-2022</v>
      </c>
      <c r="B481" s="93">
        <v>44747</v>
      </c>
      <c r="C481" s="90">
        <v>54900</v>
      </c>
      <c r="D481" s="90">
        <v>58300</v>
      </c>
      <c r="E481" s="90">
        <v>56500</v>
      </c>
      <c r="F481" s="90">
        <v>53500</v>
      </c>
      <c r="G481" s="90">
        <v>57500</v>
      </c>
      <c r="H481" s="91" t="s">
        <v>25</v>
      </c>
      <c r="I481" s="90">
        <v>56000</v>
      </c>
      <c r="J481" s="90">
        <v>56000</v>
      </c>
      <c r="K481" s="90">
        <v>55100</v>
      </c>
      <c r="L481" s="91" t="s">
        <v>25</v>
      </c>
      <c r="M481" s="90">
        <v>57000</v>
      </c>
      <c r="N481" s="90">
        <v>54400</v>
      </c>
      <c r="O481" s="90">
        <v>54300</v>
      </c>
      <c r="P481" s="91" t="s">
        <v>25</v>
      </c>
      <c r="Q481" s="90">
        <v>52600</v>
      </c>
      <c r="R481" s="90">
        <v>52400</v>
      </c>
      <c r="S481" s="90">
        <v>53000</v>
      </c>
      <c r="T481" s="90">
        <v>56300</v>
      </c>
      <c r="U481" s="90">
        <v>55000</v>
      </c>
      <c r="V481" s="90">
        <v>55800</v>
      </c>
      <c r="W481" s="90">
        <v>57500</v>
      </c>
      <c r="X481" s="90">
        <v>59700</v>
      </c>
      <c r="Y481" t="str">
        <f t="shared" si="23"/>
        <v>07-2022</v>
      </c>
      <c r="Z481">
        <f>_xlfn.XLOOKUP(Y481,AN:AN,AP:AP,"")</f>
        <v>0</v>
      </c>
      <c r="AA481">
        <f>_xlfn.XLOOKUP(Y481,AN:AN,AQ:AQ,"")</f>
        <v>0</v>
      </c>
      <c r="AB481">
        <f>_xlfn.XLOOKUP(Y481,AN:AN,AR:AR,"")</f>
        <v>0</v>
      </c>
      <c r="AC481">
        <f>_xlfn.XLOOKUP(Y481,AN:AN,AS:AS,"")</f>
        <v>0</v>
      </c>
      <c r="AE481">
        <v>0</v>
      </c>
      <c r="AF481">
        <v>0</v>
      </c>
      <c r="AG481">
        <v>0</v>
      </c>
      <c r="AH481">
        <v>0</v>
      </c>
    </row>
    <row r="482" spans="1:34">
      <c r="A482" t="str">
        <f t="shared" si="22"/>
        <v>07-2022</v>
      </c>
      <c r="B482" s="93">
        <v>44748</v>
      </c>
      <c r="C482" s="90">
        <v>55400</v>
      </c>
      <c r="D482" s="90">
        <v>58300</v>
      </c>
      <c r="E482" s="90">
        <v>56700</v>
      </c>
      <c r="F482" s="90">
        <v>53500</v>
      </c>
      <c r="G482" s="90">
        <v>57500</v>
      </c>
      <c r="H482" s="91" t="s">
        <v>25</v>
      </c>
      <c r="I482" s="90">
        <v>56000</v>
      </c>
      <c r="J482" s="90">
        <v>55800</v>
      </c>
      <c r="K482" s="90">
        <v>55700</v>
      </c>
      <c r="L482" s="91" t="s">
        <v>25</v>
      </c>
      <c r="M482" s="90">
        <v>56800</v>
      </c>
      <c r="N482" s="90">
        <v>55000</v>
      </c>
      <c r="O482" s="90">
        <v>54300</v>
      </c>
      <c r="P482" s="91" t="s">
        <v>25</v>
      </c>
      <c r="Q482" s="90">
        <v>52300</v>
      </c>
      <c r="R482" s="90">
        <v>52600</v>
      </c>
      <c r="S482" s="90">
        <v>53000</v>
      </c>
      <c r="T482" s="90">
        <v>56300</v>
      </c>
      <c r="U482" s="90">
        <v>54900</v>
      </c>
      <c r="V482" s="90">
        <v>55800</v>
      </c>
      <c r="W482" s="90">
        <v>57500</v>
      </c>
      <c r="X482" s="90">
        <v>59700</v>
      </c>
      <c r="Y482" t="str">
        <f t="shared" si="23"/>
        <v>07-2022</v>
      </c>
      <c r="Z482">
        <f>_xlfn.XLOOKUP(Y482,AN:AN,AP:AP,"")</f>
        <v>0</v>
      </c>
      <c r="AA482">
        <f>_xlfn.XLOOKUP(Y482,AN:AN,AQ:AQ,"")</f>
        <v>0</v>
      </c>
      <c r="AB482">
        <f>_xlfn.XLOOKUP(Y482,AN:AN,AR:AR,"")</f>
        <v>0</v>
      </c>
      <c r="AC482">
        <f>_xlfn.XLOOKUP(Y482,AN:AN,AS:AS,"")</f>
        <v>0</v>
      </c>
      <c r="AE482">
        <v>0</v>
      </c>
      <c r="AF482">
        <v>0</v>
      </c>
      <c r="AG482">
        <v>0</v>
      </c>
      <c r="AH482">
        <v>0</v>
      </c>
    </row>
    <row r="483" spans="1:34">
      <c r="A483" t="str">
        <f t="shared" si="22"/>
        <v>07-2022</v>
      </c>
      <c r="B483" s="93">
        <v>44749</v>
      </c>
      <c r="C483" s="90">
        <v>55800</v>
      </c>
      <c r="D483" s="90">
        <v>58200</v>
      </c>
      <c r="E483" s="90">
        <v>57200</v>
      </c>
      <c r="F483" s="90">
        <v>54500</v>
      </c>
      <c r="G483" s="90">
        <v>57700</v>
      </c>
      <c r="H483" s="91" t="s">
        <v>25</v>
      </c>
      <c r="I483" s="90">
        <v>56500</v>
      </c>
      <c r="J483" s="90">
        <v>56400</v>
      </c>
      <c r="K483" s="90">
        <v>55700</v>
      </c>
      <c r="L483" s="91" t="s">
        <v>25</v>
      </c>
      <c r="M483" s="90">
        <v>57200</v>
      </c>
      <c r="N483" s="90">
        <v>55300</v>
      </c>
      <c r="O483" s="90">
        <v>54800</v>
      </c>
      <c r="P483" s="91" t="s">
        <v>25</v>
      </c>
      <c r="Q483" s="90">
        <v>53200</v>
      </c>
      <c r="R483" s="90">
        <v>53300</v>
      </c>
      <c r="S483" s="90">
        <v>53200</v>
      </c>
      <c r="T483" s="90">
        <v>57200</v>
      </c>
      <c r="U483" s="90">
        <v>55300</v>
      </c>
      <c r="V483" s="90">
        <v>55800</v>
      </c>
      <c r="W483" s="90">
        <v>57500</v>
      </c>
      <c r="X483" s="90">
        <v>59700</v>
      </c>
      <c r="Y483" t="str">
        <f t="shared" si="23"/>
        <v>07-2022</v>
      </c>
      <c r="Z483">
        <f>_xlfn.XLOOKUP(Y483,AN:AN,AP:AP,"")</f>
        <v>0</v>
      </c>
      <c r="AA483">
        <f>_xlfn.XLOOKUP(Y483,AN:AN,AQ:AQ,"")</f>
        <v>0</v>
      </c>
      <c r="AB483">
        <f>_xlfn.XLOOKUP(Y483,AN:AN,AR:AR,"")</f>
        <v>0</v>
      </c>
      <c r="AC483">
        <f>_xlfn.XLOOKUP(Y483,AN:AN,AS:AS,"")</f>
        <v>0</v>
      </c>
      <c r="AE483">
        <v>0</v>
      </c>
      <c r="AF483">
        <v>0</v>
      </c>
      <c r="AG483">
        <v>0</v>
      </c>
      <c r="AH483">
        <v>0</v>
      </c>
    </row>
    <row r="484" spans="1:34">
      <c r="A484" t="str">
        <f t="shared" si="22"/>
        <v>07-2022</v>
      </c>
      <c r="B484" s="93">
        <v>44750</v>
      </c>
      <c r="C484" s="90">
        <v>56300</v>
      </c>
      <c r="D484" s="90">
        <v>58500</v>
      </c>
      <c r="E484" s="90">
        <v>58000</v>
      </c>
      <c r="F484" s="90">
        <v>56000</v>
      </c>
      <c r="G484" s="90">
        <v>58300</v>
      </c>
      <c r="H484" s="91" t="s">
        <v>25</v>
      </c>
      <c r="I484" s="90">
        <v>57000</v>
      </c>
      <c r="J484" s="90">
        <v>57400</v>
      </c>
      <c r="K484" s="90">
        <v>56300</v>
      </c>
      <c r="L484" s="91" t="s">
        <v>25</v>
      </c>
      <c r="M484" s="90">
        <v>58400</v>
      </c>
      <c r="N484" s="90">
        <v>55500</v>
      </c>
      <c r="O484" s="90">
        <v>55800</v>
      </c>
      <c r="P484" s="91" t="s">
        <v>25</v>
      </c>
      <c r="Q484" s="90">
        <v>53800</v>
      </c>
      <c r="R484" s="90">
        <v>53900</v>
      </c>
      <c r="S484" s="90">
        <v>54200</v>
      </c>
      <c r="T484" s="90">
        <v>58800</v>
      </c>
      <c r="U484" s="90">
        <v>55800</v>
      </c>
      <c r="V484" s="90">
        <v>56800</v>
      </c>
      <c r="W484" s="90">
        <v>57800</v>
      </c>
      <c r="X484" s="90">
        <v>60100</v>
      </c>
      <c r="Y484" t="str">
        <f t="shared" si="23"/>
        <v>07-2022</v>
      </c>
      <c r="Z484">
        <f>_xlfn.XLOOKUP(Y484,AN:AN,AP:AP,"")</f>
        <v>0</v>
      </c>
      <c r="AA484">
        <f>_xlfn.XLOOKUP(Y484,AN:AN,AQ:AQ,"")</f>
        <v>0</v>
      </c>
      <c r="AB484">
        <f>_xlfn.XLOOKUP(Y484,AN:AN,AR:AR,"")</f>
        <v>0</v>
      </c>
      <c r="AC484">
        <f>_xlfn.XLOOKUP(Y484,AN:AN,AS:AS,"")</f>
        <v>0</v>
      </c>
      <c r="AE484">
        <v>0</v>
      </c>
      <c r="AF484">
        <v>0</v>
      </c>
      <c r="AG484">
        <v>0</v>
      </c>
      <c r="AH484">
        <v>0</v>
      </c>
    </row>
    <row r="485" spans="1:34">
      <c r="A485" t="str">
        <f t="shared" si="22"/>
        <v>07-2022</v>
      </c>
      <c r="B485" s="93">
        <v>44751</v>
      </c>
      <c r="C485" s="90">
        <v>56700</v>
      </c>
      <c r="D485" s="90">
        <v>59000</v>
      </c>
      <c r="E485" s="90">
        <v>58500</v>
      </c>
      <c r="F485" s="90">
        <v>56000</v>
      </c>
      <c r="G485" s="90">
        <v>58200</v>
      </c>
      <c r="H485" s="91" t="s">
        <v>25</v>
      </c>
      <c r="I485" s="90">
        <v>57500</v>
      </c>
      <c r="J485" s="90">
        <v>57500</v>
      </c>
      <c r="K485" s="90">
        <v>56500</v>
      </c>
      <c r="L485" s="91" t="s">
        <v>25</v>
      </c>
      <c r="M485" s="90">
        <v>58800</v>
      </c>
      <c r="N485" s="90">
        <v>55700</v>
      </c>
      <c r="O485" s="90">
        <v>56600</v>
      </c>
      <c r="P485" s="91" t="s">
        <v>25</v>
      </c>
      <c r="Q485" s="90">
        <v>53800</v>
      </c>
      <c r="R485" s="90">
        <v>54100</v>
      </c>
      <c r="S485" s="90">
        <v>54000</v>
      </c>
      <c r="T485" s="90">
        <v>58800</v>
      </c>
      <c r="U485" s="90">
        <v>56300</v>
      </c>
      <c r="V485" s="90">
        <v>56800</v>
      </c>
      <c r="W485" s="90">
        <v>57800</v>
      </c>
      <c r="X485" s="90">
        <v>60100</v>
      </c>
      <c r="Y485" t="str">
        <f t="shared" si="23"/>
        <v>07-2022</v>
      </c>
      <c r="Z485">
        <f>_xlfn.XLOOKUP(Y485,AN:AN,AP:AP,"")</f>
        <v>0</v>
      </c>
      <c r="AA485">
        <f>_xlfn.XLOOKUP(Y485,AN:AN,AQ:AQ,"")</f>
        <v>0</v>
      </c>
      <c r="AB485">
        <f>_xlfn.XLOOKUP(Y485,AN:AN,AR:AR,"")</f>
        <v>0</v>
      </c>
      <c r="AC485">
        <f>_xlfn.XLOOKUP(Y485,AN:AN,AS:AS,"")</f>
        <v>0</v>
      </c>
      <c r="AE485">
        <v>0</v>
      </c>
      <c r="AF485">
        <v>0</v>
      </c>
      <c r="AG485">
        <v>0</v>
      </c>
      <c r="AH485">
        <v>0</v>
      </c>
    </row>
    <row r="486" spans="1:34">
      <c r="A486" t="str">
        <f t="shared" si="22"/>
        <v>07-2022</v>
      </c>
      <c r="B486" s="93">
        <v>44752</v>
      </c>
      <c r="C486" s="90" t="s">
        <v>24</v>
      </c>
      <c r="D486" s="90" t="s">
        <v>24</v>
      </c>
      <c r="E486" s="90" t="s">
        <v>24</v>
      </c>
      <c r="F486" s="90" t="s">
        <v>24</v>
      </c>
      <c r="G486" s="90" t="s">
        <v>24</v>
      </c>
      <c r="H486" s="90" t="s">
        <v>24</v>
      </c>
      <c r="I486" s="90" t="s">
        <v>24</v>
      </c>
      <c r="J486" s="90" t="s">
        <v>24</v>
      </c>
      <c r="K486" s="90" t="s">
        <v>24</v>
      </c>
      <c r="L486" s="90" t="s">
        <v>24</v>
      </c>
      <c r="M486" s="90" t="s">
        <v>24</v>
      </c>
      <c r="N486" s="90" t="s">
        <v>24</v>
      </c>
      <c r="O486" s="90" t="s">
        <v>24</v>
      </c>
      <c r="P486" s="90" t="s">
        <v>24</v>
      </c>
      <c r="Q486" s="90" t="s">
        <v>24</v>
      </c>
      <c r="R486" s="90" t="s">
        <v>24</v>
      </c>
      <c r="S486" s="90" t="s">
        <v>24</v>
      </c>
      <c r="T486" s="90" t="s">
        <v>24</v>
      </c>
      <c r="U486" s="90" t="s">
        <v>24</v>
      </c>
      <c r="V486" s="90" t="s">
        <v>24</v>
      </c>
      <c r="W486" s="90" t="s">
        <v>24</v>
      </c>
      <c r="X486" s="90" t="s">
        <v>24</v>
      </c>
      <c r="Y486" t="str">
        <f t="shared" si="23"/>
        <v>07-2022</v>
      </c>
      <c r="Z486">
        <f>_xlfn.XLOOKUP(Y486,AN:AN,AP:AP,"")</f>
        <v>0</v>
      </c>
      <c r="AA486">
        <f>_xlfn.XLOOKUP(Y486,AN:AN,AQ:AQ,"")</f>
        <v>0</v>
      </c>
      <c r="AB486">
        <f>_xlfn.XLOOKUP(Y486,AN:AN,AR:AR,"")</f>
        <v>0</v>
      </c>
      <c r="AC486">
        <f>_xlfn.XLOOKUP(Y486,AN:AN,AS:AS,"")</f>
        <v>0</v>
      </c>
      <c r="AE486">
        <v>0</v>
      </c>
      <c r="AF486">
        <v>0</v>
      </c>
      <c r="AG486">
        <v>0</v>
      </c>
      <c r="AH486">
        <v>0</v>
      </c>
    </row>
    <row r="487" spans="1:34">
      <c r="A487" t="str">
        <f t="shared" si="22"/>
        <v>07-2022</v>
      </c>
      <c r="B487" s="93">
        <v>44753</v>
      </c>
      <c r="C487" s="90">
        <v>56700</v>
      </c>
      <c r="D487" s="90">
        <v>59200</v>
      </c>
      <c r="E487" s="90">
        <v>58800</v>
      </c>
      <c r="F487" s="90">
        <v>56500</v>
      </c>
      <c r="G487" s="90">
        <v>58200</v>
      </c>
      <c r="H487" s="91" t="s">
        <v>25</v>
      </c>
      <c r="I487" s="90">
        <v>57500</v>
      </c>
      <c r="J487" s="90">
        <v>57800</v>
      </c>
      <c r="K487" s="90">
        <v>56500</v>
      </c>
      <c r="L487" s="91" t="s">
        <v>25</v>
      </c>
      <c r="M487" s="90">
        <v>59400</v>
      </c>
      <c r="N487" s="90">
        <v>55700</v>
      </c>
      <c r="O487" s="90">
        <v>57000</v>
      </c>
      <c r="P487" s="91" t="s">
        <v>25</v>
      </c>
      <c r="Q487" s="90">
        <v>54100</v>
      </c>
      <c r="R487" s="90">
        <v>54600</v>
      </c>
      <c r="S487" s="90">
        <v>54300</v>
      </c>
      <c r="T487" s="90">
        <v>59200</v>
      </c>
      <c r="U487" s="90">
        <v>56500</v>
      </c>
      <c r="V487" s="90">
        <v>57300</v>
      </c>
      <c r="W487" s="90">
        <v>57800</v>
      </c>
      <c r="X487" s="90">
        <v>60100</v>
      </c>
      <c r="Y487" t="str">
        <f t="shared" si="23"/>
        <v>07-2022</v>
      </c>
      <c r="Z487">
        <f>_xlfn.XLOOKUP(Y487,AN:AN,AP:AP,"")</f>
        <v>0</v>
      </c>
      <c r="AA487">
        <f>_xlfn.XLOOKUP(Y487,AN:AN,AQ:AQ,"")</f>
        <v>0</v>
      </c>
      <c r="AB487">
        <f>_xlfn.XLOOKUP(Y487,AN:AN,AR:AR,"")</f>
        <v>0</v>
      </c>
      <c r="AC487">
        <f>_xlfn.XLOOKUP(Y487,AN:AN,AS:AS,"")</f>
        <v>0</v>
      </c>
      <c r="AE487">
        <v>0</v>
      </c>
      <c r="AF487">
        <v>0</v>
      </c>
      <c r="AG487">
        <v>0</v>
      </c>
      <c r="AH487">
        <v>0</v>
      </c>
    </row>
    <row r="488" spans="1:34">
      <c r="A488" t="str">
        <f t="shared" si="22"/>
        <v>07-2022</v>
      </c>
      <c r="B488" s="93">
        <v>44754</v>
      </c>
      <c r="C488" s="90">
        <v>57600</v>
      </c>
      <c r="D488" s="90">
        <v>59700</v>
      </c>
      <c r="E488" s="90">
        <v>59500</v>
      </c>
      <c r="F488" s="90">
        <v>56500</v>
      </c>
      <c r="G488" s="90">
        <v>58200</v>
      </c>
      <c r="H488" s="91" t="s">
        <v>25</v>
      </c>
      <c r="I488" s="90">
        <v>58000</v>
      </c>
      <c r="J488" s="90">
        <v>58000</v>
      </c>
      <c r="K488" s="90">
        <v>56500</v>
      </c>
      <c r="L488" s="91" t="s">
        <v>25</v>
      </c>
      <c r="M488" s="90">
        <v>59700</v>
      </c>
      <c r="N488" s="90">
        <v>55700</v>
      </c>
      <c r="O488" s="90">
        <v>57800</v>
      </c>
      <c r="P488" s="91" t="s">
        <v>25</v>
      </c>
      <c r="Q488" s="90">
        <v>55200</v>
      </c>
      <c r="R488" s="90">
        <v>55500</v>
      </c>
      <c r="S488" s="90">
        <v>55500</v>
      </c>
      <c r="T488" s="90">
        <v>59300</v>
      </c>
      <c r="U488" s="90">
        <v>57500</v>
      </c>
      <c r="V488" s="90">
        <v>57300</v>
      </c>
      <c r="W488" s="90">
        <v>58500</v>
      </c>
      <c r="X488" s="90">
        <v>60800</v>
      </c>
      <c r="Y488" t="str">
        <f t="shared" si="23"/>
        <v>07-2022</v>
      </c>
      <c r="Z488">
        <f>_xlfn.XLOOKUP(Y488,AN:AN,AP:AP,"")</f>
        <v>0</v>
      </c>
      <c r="AA488">
        <f>_xlfn.XLOOKUP(Y488,AN:AN,AQ:AQ,"")</f>
        <v>0</v>
      </c>
      <c r="AB488">
        <f>_xlfn.XLOOKUP(Y488,AN:AN,AR:AR,"")</f>
        <v>0</v>
      </c>
      <c r="AC488">
        <f>_xlfn.XLOOKUP(Y488,AN:AN,AS:AS,"")</f>
        <v>0</v>
      </c>
      <c r="AE488">
        <v>0</v>
      </c>
      <c r="AF488">
        <v>0</v>
      </c>
      <c r="AG488">
        <v>0</v>
      </c>
      <c r="AH488">
        <v>0</v>
      </c>
    </row>
    <row r="489" spans="1:34">
      <c r="A489" t="str">
        <f t="shared" si="22"/>
        <v>07-2022</v>
      </c>
      <c r="B489" s="93">
        <v>44755</v>
      </c>
      <c r="C489" s="90">
        <v>57600</v>
      </c>
      <c r="D489" s="90">
        <v>59700</v>
      </c>
      <c r="E489" s="90">
        <v>59500</v>
      </c>
      <c r="F489" s="90">
        <v>56000</v>
      </c>
      <c r="G489" s="90">
        <v>58200</v>
      </c>
      <c r="H489" s="91" t="s">
        <v>25</v>
      </c>
      <c r="I489" s="90">
        <v>57500</v>
      </c>
      <c r="J489" s="90">
        <v>58000</v>
      </c>
      <c r="K489" s="90">
        <v>56500</v>
      </c>
      <c r="L489" s="91" t="s">
        <v>25</v>
      </c>
      <c r="M489" s="90">
        <v>59700</v>
      </c>
      <c r="N489" s="90">
        <v>55700</v>
      </c>
      <c r="O489" s="90">
        <v>57800</v>
      </c>
      <c r="P489" s="91" t="s">
        <v>25</v>
      </c>
      <c r="Q489" s="90">
        <v>55200</v>
      </c>
      <c r="R489" s="90">
        <v>55100</v>
      </c>
      <c r="S489" s="90">
        <v>55300</v>
      </c>
      <c r="T489" s="90">
        <v>58800</v>
      </c>
      <c r="U489" s="90">
        <v>57300</v>
      </c>
      <c r="V489" s="90">
        <v>57300</v>
      </c>
      <c r="W489" s="90">
        <v>58500</v>
      </c>
      <c r="X489" s="90">
        <v>60800</v>
      </c>
      <c r="Y489" t="str">
        <f t="shared" si="23"/>
        <v>07-2022</v>
      </c>
      <c r="Z489">
        <f>_xlfn.XLOOKUP(Y489,AN:AN,AP:AP,"")</f>
        <v>0</v>
      </c>
      <c r="AA489">
        <f>_xlfn.XLOOKUP(Y489,AN:AN,AQ:AQ,"")</f>
        <v>0</v>
      </c>
      <c r="AB489">
        <f>_xlfn.XLOOKUP(Y489,AN:AN,AR:AR,"")</f>
        <v>0</v>
      </c>
      <c r="AC489">
        <f>_xlfn.XLOOKUP(Y489,AN:AN,AS:AS,"")</f>
        <v>0</v>
      </c>
      <c r="AE489">
        <v>0</v>
      </c>
      <c r="AF489">
        <v>0</v>
      </c>
      <c r="AG489">
        <v>0</v>
      </c>
      <c r="AH489">
        <v>0</v>
      </c>
    </row>
    <row r="490" spans="1:34">
      <c r="A490" t="str">
        <f t="shared" si="22"/>
        <v>07-2022</v>
      </c>
      <c r="B490" s="93">
        <v>44756</v>
      </c>
      <c r="C490" s="90">
        <v>57600</v>
      </c>
      <c r="D490" s="90">
        <v>59500</v>
      </c>
      <c r="E490" s="90">
        <v>59200</v>
      </c>
      <c r="F490" s="90">
        <v>55000</v>
      </c>
      <c r="G490" s="90">
        <v>58200</v>
      </c>
      <c r="H490" s="91" t="s">
        <v>25</v>
      </c>
      <c r="I490" s="90">
        <v>57000</v>
      </c>
      <c r="J490" s="90">
        <v>57800</v>
      </c>
      <c r="K490" s="90">
        <v>56500</v>
      </c>
      <c r="L490" s="91" t="s">
        <v>25</v>
      </c>
      <c r="M490" s="90">
        <v>59300</v>
      </c>
      <c r="N490" s="90">
        <v>55700</v>
      </c>
      <c r="O490" s="90">
        <v>56300</v>
      </c>
      <c r="P490" s="91" t="s">
        <v>25</v>
      </c>
      <c r="Q490" s="90">
        <v>54500</v>
      </c>
      <c r="R490" s="90">
        <v>54400</v>
      </c>
      <c r="S490" s="90">
        <v>54800</v>
      </c>
      <c r="T490" s="90">
        <v>57700</v>
      </c>
      <c r="U490" s="90">
        <v>56800</v>
      </c>
      <c r="V490" s="90">
        <v>56800</v>
      </c>
      <c r="W490" s="90">
        <v>58500</v>
      </c>
      <c r="X490" s="90">
        <v>60800</v>
      </c>
      <c r="Y490" t="str">
        <f t="shared" si="23"/>
        <v>07-2022</v>
      </c>
      <c r="Z490">
        <f>_xlfn.XLOOKUP(Y490,AN:AN,AP:AP,"")</f>
        <v>0</v>
      </c>
      <c r="AA490">
        <f>_xlfn.XLOOKUP(Y490,AN:AN,AQ:AQ,"")</f>
        <v>0</v>
      </c>
      <c r="AB490">
        <f>_xlfn.XLOOKUP(Y490,AN:AN,AR:AR,"")</f>
        <v>0</v>
      </c>
      <c r="AC490">
        <f>_xlfn.XLOOKUP(Y490,AN:AN,AS:AS,"")</f>
        <v>0</v>
      </c>
      <c r="AE490">
        <v>0</v>
      </c>
      <c r="AF490">
        <v>0</v>
      </c>
      <c r="AG490">
        <v>0</v>
      </c>
      <c r="AH490">
        <v>0</v>
      </c>
    </row>
    <row r="491" spans="1:34">
      <c r="A491" t="str">
        <f t="shared" si="22"/>
        <v>07-2022</v>
      </c>
      <c r="B491" s="93">
        <v>44757</v>
      </c>
      <c r="C491" s="90">
        <v>57000</v>
      </c>
      <c r="D491" s="90">
        <v>59000</v>
      </c>
      <c r="E491" s="90">
        <v>58700</v>
      </c>
      <c r="F491" s="90">
        <v>55000</v>
      </c>
      <c r="G491" s="90">
        <v>57800</v>
      </c>
      <c r="H491" s="91" t="s">
        <v>25</v>
      </c>
      <c r="I491" s="90">
        <v>57000</v>
      </c>
      <c r="J491" s="90">
        <v>57300</v>
      </c>
      <c r="K491" s="90">
        <v>56200</v>
      </c>
      <c r="L491" s="91" t="s">
        <v>25</v>
      </c>
      <c r="M491" s="90">
        <v>59200</v>
      </c>
      <c r="N491" s="90">
        <v>55700</v>
      </c>
      <c r="O491" s="90">
        <v>56300</v>
      </c>
      <c r="P491" s="91" t="s">
        <v>25</v>
      </c>
      <c r="Q491" s="90">
        <v>54500</v>
      </c>
      <c r="R491" s="90">
        <v>53900</v>
      </c>
      <c r="S491" s="90">
        <v>54000</v>
      </c>
      <c r="T491" s="90">
        <v>57700</v>
      </c>
      <c r="U491" s="90">
        <v>56300</v>
      </c>
      <c r="V491" s="90">
        <v>55800</v>
      </c>
      <c r="W491" s="90">
        <v>58200</v>
      </c>
      <c r="X491" s="90">
        <v>60500</v>
      </c>
      <c r="Y491" t="str">
        <f t="shared" si="23"/>
        <v>07-2022</v>
      </c>
      <c r="Z491">
        <f>_xlfn.XLOOKUP(Y491,AN:AN,AP:AP,"")</f>
        <v>0</v>
      </c>
      <c r="AA491">
        <f>_xlfn.XLOOKUP(Y491,AN:AN,AQ:AQ,"")</f>
        <v>0</v>
      </c>
      <c r="AB491">
        <f>_xlfn.XLOOKUP(Y491,AN:AN,AR:AR,"")</f>
        <v>0</v>
      </c>
      <c r="AC491">
        <f>_xlfn.XLOOKUP(Y491,AN:AN,AS:AS,"")</f>
        <v>0</v>
      </c>
      <c r="AE491">
        <v>0</v>
      </c>
      <c r="AF491">
        <v>0</v>
      </c>
      <c r="AG491">
        <v>0</v>
      </c>
      <c r="AH491">
        <v>0</v>
      </c>
    </row>
    <row r="492" spans="1:34">
      <c r="A492" t="str">
        <f t="shared" si="22"/>
        <v>07-2022</v>
      </c>
      <c r="B492" s="93">
        <v>44758</v>
      </c>
      <c r="C492" s="90">
        <v>56300</v>
      </c>
      <c r="D492" s="90">
        <v>59000</v>
      </c>
      <c r="E492" s="90">
        <v>58200</v>
      </c>
      <c r="F492" s="90">
        <v>54500</v>
      </c>
      <c r="G492" s="90">
        <v>57500</v>
      </c>
      <c r="H492" s="91" t="s">
        <v>25</v>
      </c>
      <c r="I492" s="90">
        <v>56000</v>
      </c>
      <c r="J492" s="90">
        <v>57000</v>
      </c>
      <c r="K492" s="90">
        <v>56100</v>
      </c>
      <c r="L492" s="91" t="s">
        <v>25</v>
      </c>
      <c r="M492" s="90">
        <v>58000</v>
      </c>
      <c r="N492" s="90">
        <v>55700</v>
      </c>
      <c r="O492" s="90">
        <v>56000</v>
      </c>
      <c r="P492" s="91" t="s">
        <v>25</v>
      </c>
      <c r="Q492" s="90">
        <v>53500</v>
      </c>
      <c r="R492" s="90">
        <v>53500</v>
      </c>
      <c r="S492" s="90">
        <v>53500</v>
      </c>
      <c r="T492" s="90">
        <v>57200</v>
      </c>
      <c r="U492" s="90">
        <v>55500</v>
      </c>
      <c r="V492" s="91" t="s">
        <v>25</v>
      </c>
      <c r="W492" s="90">
        <v>58000</v>
      </c>
      <c r="X492" s="90">
        <v>60300</v>
      </c>
      <c r="Y492" t="str">
        <f t="shared" si="23"/>
        <v>07-2022</v>
      </c>
      <c r="Z492">
        <f>_xlfn.XLOOKUP(Y492,AN:AN,AP:AP,"")</f>
        <v>0</v>
      </c>
      <c r="AA492">
        <f>_xlfn.XLOOKUP(Y492,AN:AN,AQ:AQ,"")</f>
        <v>0</v>
      </c>
      <c r="AB492">
        <f>_xlfn.XLOOKUP(Y492,AN:AN,AR:AR,"")</f>
        <v>0</v>
      </c>
      <c r="AC492">
        <f>_xlfn.XLOOKUP(Y492,AN:AN,AS:AS,"")</f>
        <v>0</v>
      </c>
      <c r="AE492">
        <v>0</v>
      </c>
      <c r="AF492">
        <v>0</v>
      </c>
      <c r="AG492">
        <v>0</v>
      </c>
      <c r="AH492">
        <v>0</v>
      </c>
    </row>
    <row r="493" spans="1:34">
      <c r="A493" t="str">
        <f t="shared" si="22"/>
        <v>07-2022</v>
      </c>
      <c r="B493" s="93">
        <v>44759</v>
      </c>
      <c r="C493" s="90" t="s">
        <v>24</v>
      </c>
      <c r="D493" s="90" t="s">
        <v>24</v>
      </c>
      <c r="E493" s="90" t="s">
        <v>24</v>
      </c>
      <c r="F493" s="90" t="s">
        <v>24</v>
      </c>
      <c r="G493" s="90" t="s">
        <v>24</v>
      </c>
      <c r="H493" s="90" t="s">
        <v>24</v>
      </c>
      <c r="I493" s="90" t="s">
        <v>24</v>
      </c>
      <c r="J493" s="90" t="s">
        <v>24</v>
      </c>
      <c r="K493" s="90" t="s">
        <v>24</v>
      </c>
      <c r="L493" s="90" t="s">
        <v>24</v>
      </c>
      <c r="M493" s="90" t="s">
        <v>24</v>
      </c>
      <c r="N493" s="90" t="s">
        <v>24</v>
      </c>
      <c r="O493" s="90" t="s">
        <v>24</v>
      </c>
      <c r="P493" s="90" t="s">
        <v>24</v>
      </c>
      <c r="Q493" s="90" t="s">
        <v>24</v>
      </c>
      <c r="R493" s="90" t="s">
        <v>24</v>
      </c>
      <c r="S493" s="90" t="s">
        <v>24</v>
      </c>
      <c r="T493" s="90" t="s">
        <v>24</v>
      </c>
      <c r="U493" s="90" t="s">
        <v>24</v>
      </c>
      <c r="V493" s="90" t="s">
        <v>24</v>
      </c>
      <c r="W493" s="90" t="s">
        <v>24</v>
      </c>
      <c r="X493" s="90" t="s">
        <v>24</v>
      </c>
      <c r="Y493" t="str">
        <f t="shared" si="23"/>
        <v>07-2022</v>
      </c>
      <c r="Z493">
        <f>_xlfn.XLOOKUP(Y493,AN:AN,AP:AP,"")</f>
        <v>0</v>
      </c>
      <c r="AA493">
        <f>_xlfn.XLOOKUP(Y493,AN:AN,AQ:AQ,"")</f>
        <v>0</v>
      </c>
      <c r="AB493">
        <f>_xlfn.XLOOKUP(Y493,AN:AN,AR:AR,"")</f>
        <v>0</v>
      </c>
      <c r="AC493">
        <f>_xlfn.XLOOKUP(Y493,AN:AN,AS:AS,"")</f>
        <v>0</v>
      </c>
      <c r="AE493">
        <v>0</v>
      </c>
      <c r="AF493">
        <v>0</v>
      </c>
      <c r="AG493">
        <v>0</v>
      </c>
      <c r="AH493">
        <v>0</v>
      </c>
    </row>
    <row r="494" spans="1:34">
      <c r="A494" t="str">
        <f t="shared" si="22"/>
        <v>07-2022</v>
      </c>
      <c r="B494" s="93">
        <v>44760</v>
      </c>
      <c r="C494" s="90">
        <v>56000</v>
      </c>
      <c r="D494" s="90">
        <v>58500</v>
      </c>
      <c r="E494" s="90">
        <v>58300</v>
      </c>
      <c r="F494" s="90">
        <v>54000</v>
      </c>
      <c r="G494" s="90">
        <v>56000</v>
      </c>
      <c r="H494" s="91" t="s">
        <v>25</v>
      </c>
      <c r="I494" s="90">
        <v>56000</v>
      </c>
      <c r="J494" s="90">
        <v>57000</v>
      </c>
      <c r="K494" s="90">
        <v>55100</v>
      </c>
      <c r="L494" s="91" t="s">
        <v>25</v>
      </c>
      <c r="M494" s="90">
        <v>58000</v>
      </c>
      <c r="N494" s="90">
        <v>54700</v>
      </c>
      <c r="O494" s="90">
        <v>56200</v>
      </c>
      <c r="P494" s="91" t="s">
        <v>25</v>
      </c>
      <c r="Q494" s="90">
        <v>52600</v>
      </c>
      <c r="R494" s="90">
        <v>52700</v>
      </c>
      <c r="S494" s="90">
        <v>52800</v>
      </c>
      <c r="T494" s="90">
        <v>56700</v>
      </c>
      <c r="U494" s="90">
        <v>55000</v>
      </c>
      <c r="V494" s="90">
        <v>55800</v>
      </c>
      <c r="W494" s="90">
        <v>57600</v>
      </c>
      <c r="X494" s="90">
        <v>60000</v>
      </c>
      <c r="Y494" t="str">
        <f t="shared" si="23"/>
        <v>07-2022</v>
      </c>
      <c r="Z494">
        <f>_xlfn.XLOOKUP(Y494,AN:AN,AP:AP,"")</f>
        <v>0</v>
      </c>
      <c r="AA494">
        <f>_xlfn.XLOOKUP(Y494,AN:AN,AQ:AQ,"")</f>
        <v>0</v>
      </c>
      <c r="AB494">
        <f>_xlfn.XLOOKUP(Y494,AN:AN,AR:AR,"")</f>
        <v>0</v>
      </c>
      <c r="AC494">
        <f>_xlfn.XLOOKUP(Y494,AN:AN,AS:AS,"")</f>
        <v>0</v>
      </c>
      <c r="AE494">
        <v>0</v>
      </c>
      <c r="AF494">
        <v>0</v>
      </c>
      <c r="AG494">
        <v>0</v>
      </c>
      <c r="AH494">
        <v>0</v>
      </c>
    </row>
    <row r="495" spans="1:34">
      <c r="A495" t="str">
        <f t="shared" si="22"/>
        <v>07-2022</v>
      </c>
      <c r="B495" s="93">
        <v>44761</v>
      </c>
      <c r="C495" s="90">
        <v>55800</v>
      </c>
      <c r="D495" s="90">
        <v>58000</v>
      </c>
      <c r="E495" s="90">
        <v>58000</v>
      </c>
      <c r="F495" s="90">
        <v>53500</v>
      </c>
      <c r="G495" s="90">
        <v>56000</v>
      </c>
      <c r="H495" s="91" t="s">
        <v>25</v>
      </c>
      <c r="I495" s="90">
        <v>55500</v>
      </c>
      <c r="J495" s="90">
        <v>56500</v>
      </c>
      <c r="K495" s="90">
        <v>55000</v>
      </c>
      <c r="L495" s="91" t="s">
        <v>25</v>
      </c>
      <c r="M495" s="90">
        <v>57500</v>
      </c>
      <c r="N495" s="90">
        <v>54400</v>
      </c>
      <c r="O495" s="90">
        <v>55200</v>
      </c>
      <c r="P495" s="91" t="s">
        <v>25</v>
      </c>
      <c r="Q495" s="90">
        <v>51900</v>
      </c>
      <c r="R495" s="90">
        <v>52100</v>
      </c>
      <c r="S495" s="90">
        <v>52300</v>
      </c>
      <c r="T495" s="90">
        <v>56200</v>
      </c>
      <c r="U495" s="90">
        <v>54800</v>
      </c>
      <c r="V495" s="90">
        <v>55300</v>
      </c>
      <c r="W495" s="90">
        <v>57300</v>
      </c>
      <c r="X495" s="90">
        <v>59700</v>
      </c>
      <c r="Y495" t="str">
        <f t="shared" si="23"/>
        <v>07-2022</v>
      </c>
      <c r="Z495">
        <f>_xlfn.XLOOKUP(Y495,AN:AN,AP:AP,"")</f>
        <v>0</v>
      </c>
      <c r="AA495">
        <f>_xlfn.XLOOKUP(Y495,AN:AN,AQ:AQ,"")</f>
        <v>0</v>
      </c>
      <c r="AB495">
        <f>_xlfn.XLOOKUP(Y495,AN:AN,AR:AR,"")</f>
        <v>0</v>
      </c>
      <c r="AC495">
        <f>_xlfn.XLOOKUP(Y495,AN:AN,AS:AS,"")</f>
        <v>0</v>
      </c>
      <c r="AE495">
        <v>0</v>
      </c>
      <c r="AF495">
        <v>0</v>
      </c>
      <c r="AG495">
        <v>0</v>
      </c>
      <c r="AH495">
        <v>0</v>
      </c>
    </row>
    <row r="496" spans="1:34">
      <c r="A496" t="str">
        <f t="shared" si="22"/>
        <v>07-2022</v>
      </c>
      <c r="B496" s="93">
        <v>44762</v>
      </c>
      <c r="C496" s="90">
        <v>55500</v>
      </c>
      <c r="D496" s="90">
        <v>57500</v>
      </c>
      <c r="E496" s="90">
        <v>57000</v>
      </c>
      <c r="F496" s="90">
        <v>53000</v>
      </c>
      <c r="G496" s="90">
        <v>56000</v>
      </c>
      <c r="H496" s="91" t="s">
        <v>25</v>
      </c>
      <c r="I496" s="90">
        <v>55500</v>
      </c>
      <c r="J496" s="90">
        <v>56100</v>
      </c>
      <c r="K496" s="90">
        <v>55000</v>
      </c>
      <c r="L496" s="91" t="s">
        <v>25</v>
      </c>
      <c r="M496" s="90">
        <v>57000</v>
      </c>
      <c r="N496" s="90">
        <v>54400</v>
      </c>
      <c r="O496" s="90">
        <v>55200</v>
      </c>
      <c r="P496" s="91" t="s">
        <v>25</v>
      </c>
      <c r="Q496" s="90">
        <v>51800</v>
      </c>
      <c r="R496" s="90">
        <v>51900</v>
      </c>
      <c r="S496" s="90">
        <v>52300</v>
      </c>
      <c r="T496" s="90">
        <v>55700</v>
      </c>
      <c r="U496" s="90">
        <v>53900</v>
      </c>
      <c r="V496" s="90">
        <v>54800</v>
      </c>
      <c r="W496" s="90">
        <v>56700</v>
      </c>
      <c r="X496" s="90">
        <v>59200</v>
      </c>
      <c r="Y496" t="str">
        <f t="shared" si="23"/>
        <v>07-2022</v>
      </c>
      <c r="Z496">
        <f>_xlfn.XLOOKUP(Y496,AN:AN,AP:AP,"")</f>
        <v>0</v>
      </c>
      <c r="AA496">
        <f>_xlfn.XLOOKUP(Y496,AN:AN,AQ:AQ,"")</f>
        <v>0</v>
      </c>
      <c r="AB496">
        <f>_xlfn.XLOOKUP(Y496,AN:AN,AR:AR,"")</f>
        <v>0</v>
      </c>
      <c r="AC496">
        <f>_xlfn.XLOOKUP(Y496,AN:AN,AS:AS,"")</f>
        <v>0</v>
      </c>
      <c r="AE496">
        <v>0</v>
      </c>
      <c r="AF496">
        <v>0</v>
      </c>
      <c r="AG496">
        <v>0</v>
      </c>
      <c r="AH496">
        <v>0</v>
      </c>
    </row>
    <row r="497" spans="1:34">
      <c r="A497" t="str">
        <f t="shared" si="22"/>
        <v>07-2022</v>
      </c>
      <c r="B497" s="93">
        <v>44763</v>
      </c>
      <c r="C497" s="90">
        <v>55000</v>
      </c>
      <c r="D497" s="90">
        <v>57500</v>
      </c>
      <c r="E497" s="90">
        <v>56800</v>
      </c>
      <c r="F497" s="90">
        <v>52500</v>
      </c>
      <c r="G497" s="90">
        <v>56000</v>
      </c>
      <c r="H497" s="91" t="s">
        <v>25</v>
      </c>
      <c r="I497" s="90">
        <v>55000</v>
      </c>
      <c r="J497" s="90">
        <v>55800</v>
      </c>
      <c r="K497" s="90">
        <v>54500</v>
      </c>
      <c r="L497" s="91" t="s">
        <v>25</v>
      </c>
      <c r="M497" s="90">
        <v>56500</v>
      </c>
      <c r="N497" s="90">
        <v>53800</v>
      </c>
      <c r="O497" s="90">
        <v>55000</v>
      </c>
      <c r="P497" s="91" t="s">
        <v>25</v>
      </c>
      <c r="Q497" s="90">
        <v>51300</v>
      </c>
      <c r="R497" s="90">
        <v>51300</v>
      </c>
      <c r="S497" s="90">
        <v>51500</v>
      </c>
      <c r="T497" s="90">
        <v>55200</v>
      </c>
      <c r="U497" s="90">
        <v>53900</v>
      </c>
      <c r="V497" s="90">
        <v>54000</v>
      </c>
      <c r="W497" s="90">
        <v>56500</v>
      </c>
      <c r="X497" s="90">
        <v>58900</v>
      </c>
      <c r="Y497" t="str">
        <f t="shared" si="23"/>
        <v>07-2022</v>
      </c>
      <c r="Z497">
        <f>_xlfn.XLOOKUP(Y497,AN:AN,AP:AP,"")</f>
        <v>0</v>
      </c>
      <c r="AA497">
        <f>_xlfn.XLOOKUP(Y497,AN:AN,AQ:AQ,"")</f>
        <v>0</v>
      </c>
      <c r="AB497">
        <f>_xlfn.XLOOKUP(Y497,AN:AN,AR:AR,"")</f>
        <v>0</v>
      </c>
      <c r="AC497">
        <f>_xlfn.XLOOKUP(Y497,AN:AN,AS:AS,"")</f>
        <v>0</v>
      </c>
      <c r="AE497">
        <v>0</v>
      </c>
      <c r="AF497">
        <v>0</v>
      </c>
      <c r="AG497">
        <v>0</v>
      </c>
      <c r="AH497">
        <v>0</v>
      </c>
    </row>
    <row r="498" spans="1:34">
      <c r="A498" t="str">
        <f t="shared" si="22"/>
        <v>07-2022</v>
      </c>
      <c r="B498" s="93">
        <v>44764</v>
      </c>
      <c r="C498" s="90">
        <v>54600</v>
      </c>
      <c r="D498" s="90">
        <v>57000</v>
      </c>
      <c r="E498" s="90">
        <v>56800</v>
      </c>
      <c r="F498" s="90">
        <v>52500</v>
      </c>
      <c r="G498" s="90">
        <v>55800</v>
      </c>
      <c r="H498" s="91" t="s">
        <v>25</v>
      </c>
      <c r="I498" s="90">
        <v>55000</v>
      </c>
      <c r="J498" s="90">
        <v>55800</v>
      </c>
      <c r="K498" s="90">
        <v>54000</v>
      </c>
      <c r="L498" s="91" t="s">
        <v>25</v>
      </c>
      <c r="M498" s="90">
        <v>56500</v>
      </c>
      <c r="N498" s="90">
        <v>52800</v>
      </c>
      <c r="O498" s="90">
        <v>55000</v>
      </c>
      <c r="P498" s="91" t="s">
        <v>25</v>
      </c>
      <c r="Q498" s="90">
        <v>51000</v>
      </c>
      <c r="R498" s="90">
        <v>51200</v>
      </c>
      <c r="S498" s="90">
        <v>51500</v>
      </c>
      <c r="T498" s="90">
        <v>55200</v>
      </c>
      <c r="U498" s="90">
        <v>53900</v>
      </c>
      <c r="V498" s="90">
        <v>54000</v>
      </c>
      <c r="W498" s="90">
        <v>56500</v>
      </c>
      <c r="X498" s="90">
        <v>58900</v>
      </c>
      <c r="Y498" t="str">
        <f t="shared" si="23"/>
        <v>07-2022</v>
      </c>
      <c r="Z498">
        <f>_xlfn.XLOOKUP(Y498,AN:AN,AP:AP,"")</f>
        <v>0</v>
      </c>
      <c r="AA498">
        <f>_xlfn.XLOOKUP(Y498,AN:AN,AQ:AQ,"")</f>
        <v>0</v>
      </c>
      <c r="AB498">
        <f>_xlfn.XLOOKUP(Y498,AN:AN,AR:AR,"")</f>
        <v>0</v>
      </c>
      <c r="AC498">
        <f>_xlfn.XLOOKUP(Y498,AN:AN,AS:AS,"")</f>
        <v>0</v>
      </c>
      <c r="AE498">
        <v>0</v>
      </c>
      <c r="AF498">
        <v>0</v>
      </c>
      <c r="AG498">
        <v>0</v>
      </c>
      <c r="AH498">
        <v>0</v>
      </c>
    </row>
    <row r="499" spans="1:34">
      <c r="A499" t="str">
        <f t="shared" si="22"/>
        <v>07-2022</v>
      </c>
      <c r="B499" s="93">
        <v>44765</v>
      </c>
      <c r="C499" s="90">
        <v>54300</v>
      </c>
      <c r="D499" s="90">
        <v>57000</v>
      </c>
      <c r="E499" s="90">
        <v>56500</v>
      </c>
      <c r="F499" s="90">
        <v>52500</v>
      </c>
      <c r="G499" s="90">
        <v>55800</v>
      </c>
      <c r="H499" s="91" t="s">
        <v>25</v>
      </c>
      <c r="I499" s="90">
        <v>54500</v>
      </c>
      <c r="J499" s="90">
        <v>55300</v>
      </c>
      <c r="K499" s="90">
        <v>54000</v>
      </c>
      <c r="L499" s="91" t="s">
        <v>25</v>
      </c>
      <c r="M499" s="90">
        <v>56000</v>
      </c>
      <c r="N499" s="90">
        <v>52600</v>
      </c>
      <c r="O499" s="90">
        <v>54700</v>
      </c>
      <c r="P499" s="91" t="s">
        <v>25</v>
      </c>
      <c r="Q499" s="90">
        <v>50700</v>
      </c>
      <c r="R499" s="90">
        <v>51000</v>
      </c>
      <c r="S499" s="90">
        <v>51500</v>
      </c>
      <c r="T499" s="90">
        <v>55200</v>
      </c>
      <c r="U499" s="90">
        <v>53500</v>
      </c>
      <c r="V499" s="90">
        <v>53800</v>
      </c>
      <c r="W499" s="90">
        <v>56500</v>
      </c>
      <c r="X499" s="90">
        <v>58900</v>
      </c>
      <c r="Y499" t="str">
        <f t="shared" si="23"/>
        <v>07-2022</v>
      </c>
      <c r="Z499">
        <f>_xlfn.XLOOKUP(Y499,AN:AN,AP:AP,"")</f>
        <v>0</v>
      </c>
      <c r="AA499">
        <f>_xlfn.XLOOKUP(Y499,AN:AN,AQ:AQ,"")</f>
        <v>0</v>
      </c>
      <c r="AB499">
        <f>_xlfn.XLOOKUP(Y499,AN:AN,AR:AR,"")</f>
        <v>0</v>
      </c>
      <c r="AC499">
        <f>_xlfn.XLOOKUP(Y499,AN:AN,AS:AS,"")</f>
        <v>0</v>
      </c>
      <c r="AE499">
        <v>0</v>
      </c>
      <c r="AF499">
        <v>0</v>
      </c>
      <c r="AG499">
        <v>0</v>
      </c>
      <c r="AH499">
        <v>0</v>
      </c>
    </row>
    <row r="500" spans="1:34">
      <c r="A500" t="str">
        <f t="shared" si="22"/>
        <v>07-2022</v>
      </c>
      <c r="B500" s="93">
        <v>44766</v>
      </c>
      <c r="C500" s="90" t="s">
        <v>24</v>
      </c>
      <c r="D500" s="90" t="s">
        <v>24</v>
      </c>
      <c r="E500" s="90" t="s">
        <v>24</v>
      </c>
      <c r="F500" s="90" t="s">
        <v>24</v>
      </c>
      <c r="G500" s="90" t="s">
        <v>24</v>
      </c>
      <c r="H500" s="90" t="s">
        <v>24</v>
      </c>
      <c r="I500" s="90" t="s">
        <v>24</v>
      </c>
      <c r="J500" s="90" t="s">
        <v>24</v>
      </c>
      <c r="K500" s="90" t="s">
        <v>24</v>
      </c>
      <c r="L500" s="90" t="s">
        <v>24</v>
      </c>
      <c r="M500" s="90" t="s">
        <v>24</v>
      </c>
      <c r="N500" s="90" t="s">
        <v>24</v>
      </c>
      <c r="O500" s="90" t="s">
        <v>24</v>
      </c>
      <c r="P500" s="90" t="s">
        <v>24</v>
      </c>
      <c r="Q500" s="90" t="s">
        <v>24</v>
      </c>
      <c r="R500" s="90" t="s">
        <v>24</v>
      </c>
      <c r="S500" s="90" t="s">
        <v>24</v>
      </c>
      <c r="T500" s="90" t="s">
        <v>24</v>
      </c>
      <c r="U500" s="90" t="s">
        <v>24</v>
      </c>
      <c r="V500" s="90" t="s">
        <v>24</v>
      </c>
      <c r="W500" s="90" t="s">
        <v>24</v>
      </c>
      <c r="X500" s="90" t="s">
        <v>24</v>
      </c>
      <c r="Y500" t="str">
        <f t="shared" si="23"/>
        <v>07-2022</v>
      </c>
      <c r="Z500">
        <f>_xlfn.XLOOKUP(Y500,AN:AN,AP:AP,"")</f>
        <v>0</v>
      </c>
      <c r="AA500">
        <f>_xlfn.XLOOKUP(Y500,AN:AN,AQ:AQ,"")</f>
        <v>0</v>
      </c>
      <c r="AB500">
        <f>_xlfn.XLOOKUP(Y500,AN:AN,AR:AR,"")</f>
        <v>0</v>
      </c>
      <c r="AC500">
        <f>_xlfn.XLOOKUP(Y500,AN:AN,AS:AS,"")</f>
        <v>0</v>
      </c>
      <c r="AE500">
        <v>0</v>
      </c>
      <c r="AF500">
        <v>0</v>
      </c>
      <c r="AG500">
        <v>0</v>
      </c>
      <c r="AH500">
        <v>0</v>
      </c>
    </row>
    <row r="501" spans="1:34">
      <c r="A501" t="str">
        <f t="shared" si="22"/>
        <v>07-2022</v>
      </c>
      <c r="B501" s="93">
        <v>44767</v>
      </c>
      <c r="C501" s="90">
        <v>54300</v>
      </c>
      <c r="D501" s="90">
        <v>56500</v>
      </c>
      <c r="E501" s="90">
        <v>56500</v>
      </c>
      <c r="F501" s="90">
        <v>51700</v>
      </c>
      <c r="G501" s="90">
        <v>55600</v>
      </c>
      <c r="H501" s="91" t="s">
        <v>25</v>
      </c>
      <c r="I501" s="90">
        <v>54500</v>
      </c>
      <c r="J501" s="90">
        <v>55000</v>
      </c>
      <c r="K501" s="90">
        <v>54300</v>
      </c>
      <c r="L501" s="91" t="s">
        <v>25</v>
      </c>
      <c r="M501" s="90">
        <v>56000</v>
      </c>
      <c r="N501" s="90">
        <v>52800</v>
      </c>
      <c r="O501" s="90">
        <v>54200</v>
      </c>
      <c r="P501" s="91" t="s">
        <v>25</v>
      </c>
      <c r="Q501" s="90">
        <v>50700</v>
      </c>
      <c r="R501" s="90">
        <v>50800</v>
      </c>
      <c r="S501" s="90">
        <v>51600</v>
      </c>
      <c r="T501" s="90">
        <v>54400</v>
      </c>
      <c r="U501" s="90">
        <v>53500</v>
      </c>
      <c r="V501" s="90">
        <v>54000</v>
      </c>
      <c r="W501" s="90">
        <v>56000</v>
      </c>
      <c r="X501" s="90">
        <v>58300</v>
      </c>
      <c r="Y501" t="str">
        <f t="shared" si="23"/>
        <v>07-2022</v>
      </c>
      <c r="Z501">
        <f>_xlfn.XLOOKUP(Y501,AN:AN,AP:AP,"")</f>
        <v>0</v>
      </c>
      <c r="AA501">
        <f>_xlfn.XLOOKUP(Y501,AN:AN,AQ:AQ,"")</f>
        <v>0</v>
      </c>
      <c r="AB501">
        <f>_xlfn.XLOOKUP(Y501,AN:AN,AR:AR,"")</f>
        <v>0</v>
      </c>
      <c r="AC501">
        <f>_xlfn.XLOOKUP(Y501,AN:AN,AS:AS,"")</f>
        <v>0</v>
      </c>
      <c r="AE501">
        <v>0</v>
      </c>
      <c r="AF501">
        <v>0</v>
      </c>
      <c r="AG501">
        <v>0</v>
      </c>
      <c r="AH501">
        <v>0</v>
      </c>
    </row>
    <row r="502" spans="1:34">
      <c r="A502" t="str">
        <f t="shared" si="22"/>
        <v>07-2022</v>
      </c>
      <c r="B502" s="93">
        <v>44768</v>
      </c>
      <c r="C502" s="90">
        <v>54600</v>
      </c>
      <c r="D502" s="90">
        <v>56800</v>
      </c>
      <c r="E502" s="90">
        <v>57000</v>
      </c>
      <c r="F502" s="90">
        <v>53000</v>
      </c>
      <c r="G502" s="90">
        <v>56300</v>
      </c>
      <c r="H502" s="91" t="s">
        <v>25</v>
      </c>
      <c r="I502" s="90">
        <v>54500</v>
      </c>
      <c r="J502" s="90">
        <v>55500</v>
      </c>
      <c r="K502" s="90">
        <v>54700</v>
      </c>
      <c r="L502" s="91" t="s">
        <v>25</v>
      </c>
      <c r="M502" s="90">
        <v>57000</v>
      </c>
      <c r="N502" s="90">
        <v>53200</v>
      </c>
      <c r="O502" s="90">
        <v>55200</v>
      </c>
      <c r="P502" s="91" t="s">
        <v>25</v>
      </c>
      <c r="Q502" s="90">
        <v>51500</v>
      </c>
      <c r="R502" s="90">
        <v>51500</v>
      </c>
      <c r="S502" s="90">
        <v>52100</v>
      </c>
      <c r="T502" s="90">
        <v>55700</v>
      </c>
      <c r="U502" s="90">
        <v>53900</v>
      </c>
      <c r="V502" s="90">
        <v>54000</v>
      </c>
      <c r="W502" s="90">
        <v>56000</v>
      </c>
      <c r="X502" s="90">
        <v>58300</v>
      </c>
      <c r="Y502" t="str">
        <f t="shared" si="23"/>
        <v>07-2022</v>
      </c>
      <c r="Z502">
        <f>_xlfn.XLOOKUP(Y502,AN:AN,AP:AP,"")</f>
        <v>0</v>
      </c>
      <c r="AA502">
        <f>_xlfn.XLOOKUP(Y502,AN:AN,AQ:AQ,"")</f>
        <v>0</v>
      </c>
      <c r="AB502">
        <f>_xlfn.XLOOKUP(Y502,AN:AN,AR:AR,"")</f>
        <v>0</v>
      </c>
      <c r="AC502">
        <f>_xlfn.XLOOKUP(Y502,AN:AN,AS:AS,"")</f>
        <v>0</v>
      </c>
      <c r="AE502">
        <v>0</v>
      </c>
      <c r="AF502">
        <v>0</v>
      </c>
      <c r="AG502">
        <v>0</v>
      </c>
      <c r="AH502">
        <v>0</v>
      </c>
    </row>
    <row r="503" spans="1:34">
      <c r="A503" t="str">
        <f t="shared" si="22"/>
        <v>07-2022</v>
      </c>
      <c r="B503" s="93">
        <v>44769</v>
      </c>
      <c r="C503" s="90">
        <v>55000</v>
      </c>
      <c r="D503" s="90">
        <v>57300</v>
      </c>
      <c r="E503" s="90">
        <v>57500</v>
      </c>
      <c r="F503" s="90">
        <v>53500</v>
      </c>
      <c r="G503" s="90">
        <v>56800</v>
      </c>
      <c r="H503" s="91" t="s">
        <v>25</v>
      </c>
      <c r="I503" s="90">
        <v>54500</v>
      </c>
      <c r="J503" s="90">
        <v>55600</v>
      </c>
      <c r="K503" s="90">
        <v>54700</v>
      </c>
      <c r="L503" s="91" t="s">
        <v>25</v>
      </c>
      <c r="M503" s="90">
        <v>57300</v>
      </c>
      <c r="N503" s="90">
        <v>53200</v>
      </c>
      <c r="O503" s="90">
        <v>55500</v>
      </c>
      <c r="P503" s="91" t="s">
        <v>25</v>
      </c>
      <c r="Q503" s="90">
        <v>51700</v>
      </c>
      <c r="R503" s="90">
        <v>51700</v>
      </c>
      <c r="S503" s="90">
        <v>52100</v>
      </c>
      <c r="T503" s="90">
        <v>56200</v>
      </c>
      <c r="U503" s="90">
        <v>54300</v>
      </c>
      <c r="V503" s="90">
        <v>55300</v>
      </c>
      <c r="W503" s="90">
        <v>56500</v>
      </c>
      <c r="X503" s="90">
        <v>58800</v>
      </c>
      <c r="Y503" t="str">
        <f t="shared" si="23"/>
        <v>07-2022</v>
      </c>
      <c r="Z503">
        <f>_xlfn.XLOOKUP(Y503,AN:AN,AP:AP,"")</f>
        <v>0</v>
      </c>
      <c r="AA503">
        <f>_xlfn.XLOOKUP(Y503,AN:AN,AQ:AQ,"")</f>
        <v>0</v>
      </c>
      <c r="AB503">
        <f>_xlfn.XLOOKUP(Y503,AN:AN,AR:AR,"")</f>
        <v>0</v>
      </c>
      <c r="AC503">
        <f>_xlfn.XLOOKUP(Y503,AN:AN,AS:AS,"")</f>
        <v>0</v>
      </c>
      <c r="AE503">
        <v>0</v>
      </c>
      <c r="AF503">
        <v>0</v>
      </c>
      <c r="AG503">
        <v>0</v>
      </c>
      <c r="AH503">
        <v>0</v>
      </c>
    </row>
    <row r="504" spans="1:34">
      <c r="A504" t="str">
        <f t="shared" si="22"/>
        <v>07-2022</v>
      </c>
      <c r="B504" s="93">
        <v>44770</v>
      </c>
      <c r="C504" s="90">
        <v>55000</v>
      </c>
      <c r="D504" s="90">
        <v>57500</v>
      </c>
      <c r="E504" s="90">
        <v>57500</v>
      </c>
      <c r="F504" s="90">
        <v>53500</v>
      </c>
      <c r="G504" s="90">
        <v>57100</v>
      </c>
      <c r="H504" s="91" t="s">
        <v>25</v>
      </c>
      <c r="I504" s="90">
        <v>55500</v>
      </c>
      <c r="J504" s="90">
        <v>55600</v>
      </c>
      <c r="K504" s="90">
        <v>55100</v>
      </c>
      <c r="L504" s="91" t="s">
        <v>25</v>
      </c>
      <c r="M504" s="90">
        <v>57700</v>
      </c>
      <c r="N504" s="90">
        <v>53600</v>
      </c>
      <c r="O504" s="90">
        <v>55700</v>
      </c>
      <c r="P504" s="91" t="s">
        <v>25</v>
      </c>
      <c r="Q504" s="90">
        <v>51700</v>
      </c>
      <c r="R504" s="90">
        <v>52000</v>
      </c>
      <c r="S504" s="90">
        <v>52700</v>
      </c>
      <c r="T504" s="90">
        <v>56200</v>
      </c>
      <c r="U504" s="90">
        <v>54500</v>
      </c>
      <c r="V504" s="90">
        <v>55300</v>
      </c>
      <c r="W504" s="90">
        <v>56500</v>
      </c>
      <c r="X504" s="90">
        <v>58800</v>
      </c>
      <c r="Y504" t="str">
        <f t="shared" si="23"/>
        <v>07-2022</v>
      </c>
      <c r="Z504">
        <f>_xlfn.XLOOKUP(Y504,AN:AN,AP:AP,"")</f>
        <v>0</v>
      </c>
      <c r="AA504">
        <f>_xlfn.XLOOKUP(Y504,AN:AN,AQ:AQ,"")</f>
        <v>0</v>
      </c>
      <c r="AB504">
        <f>_xlfn.XLOOKUP(Y504,AN:AN,AR:AR,"")</f>
        <v>0</v>
      </c>
      <c r="AC504">
        <f>_xlfn.XLOOKUP(Y504,AN:AN,AS:AS,"")</f>
        <v>0</v>
      </c>
      <c r="AE504">
        <v>0</v>
      </c>
      <c r="AF504">
        <v>0</v>
      </c>
      <c r="AG504">
        <v>0</v>
      </c>
      <c r="AH504">
        <v>0</v>
      </c>
    </row>
    <row r="505" spans="1:34">
      <c r="A505" t="str">
        <f t="shared" si="22"/>
        <v>07-2022</v>
      </c>
      <c r="B505" s="93">
        <v>44771</v>
      </c>
      <c r="C505" s="90">
        <v>55000</v>
      </c>
      <c r="D505" s="90">
        <v>57700</v>
      </c>
      <c r="E505" s="90">
        <v>57700</v>
      </c>
      <c r="F505" s="90">
        <v>53500</v>
      </c>
      <c r="G505" s="90">
        <v>57100</v>
      </c>
      <c r="H505" s="91" t="s">
        <v>25</v>
      </c>
      <c r="I505" s="90">
        <v>55500</v>
      </c>
      <c r="J505" s="90">
        <v>56000</v>
      </c>
      <c r="K505" s="90">
        <v>55100</v>
      </c>
      <c r="L505" s="91" t="s">
        <v>25</v>
      </c>
      <c r="M505" s="90">
        <v>58000</v>
      </c>
      <c r="N505" s="90">
        <v>53800</v>
      </c>
      <c r="O505" s="90">
        <v>55700</v>
      </c>
      <c r="P505" s="91" t="s">
        <v>25</v>
      </c>
      <c r="Q505" s="90">
        <v>52300</v>
      </c>
      <c r="R505" s="90">
        <v>52500</v>
      </c>
      <c r="S505" s="90">
        <v>53000</v>
      </c>
      <c r="T505" s="90">
        <v>56200</v>
      </c>
      <c r="U505" s="90">
        <v>55000</v>
      </c>
      <c r="V505" s="90">
        <v>55800</v>
      </c>
      <c r="W505" s="90">
        <v>56500</v>
      </c>
      <c r="X505" s="90">
        <v>58800</v>
      </c>
      <c r="Y505" t="str">
        <f t="shared" si="23"/>
        <v>07-2022</v>
      </c>
      <c r="Z505">
        <f>_xlfn.XLOOKUP(Y505,AN:AN,AP:AP,"")</f>
        <v>0</v>
      </c>
      <c r="AA505">
        <f>_xlfn.XLOOKUP(Y505,AN:AN,AQ:AQ,"")</f>
        <v>0</v>
      </c>
      <c r="AB505">
        <f>_xlfn.XLOOKUP(Y505,AN:AN,AR:AR,"")</f>
        <v>0</v>
      </c>
      <c r="AC505">
        <f>_xlfn.XLOOKUP(Y505,AN:AN,AS:AS,"")</f>
        <v>0</v>
      </c>
      <c r="AE505">
        <v>0</v>
      </c>
      <c r="AF505">
        <v>0</v>
      </c>
      <c r="AG505">
        <v>0</v>
      </c>
      <c r="AH505">
        <v>0</v>
      </c>
    </row>
    <row r="506" spans="1:34">
      <c r="A506" t="str">
        <f t="shared" si="22"/>
        <v>07-2022</v>
      </c>
      <c r="B506" s="93">
        <v>44772</v>
      </c>
      <c r="C506" s="90">
        <v>55000</v>
      </c>
      <c r="D506" s="90">
        <v>57700</v>
      </c>
      <c r="E506" s="90">
        <v>57400</v>
      </c>
      <c r="F506" s="90">
        <v>53000</v>
      </c>
      <c r="G506" s="90">
        <v>57100</v>
      </c>
      <c r="H506" s="91" t="s">
        <v>25</v>
      </c>
      <c r="I506" s="90">
        <v>55000</v>
      </c>
      <c r="J506" s="90">
        <v>55900</v>
      </c>
      <c r="K506" s="90">
        <v>55100</v>
      </c>
      <c r="L506" s="91" t="s">
        <v>25</v>
      </c>
      <c r="M506" s="90">
        <v>57500</v>
      </c>
      <c r="N506" s="90">
        <v>54000</v>
      </c>
      <c r="O506" s="90">
        <v>55100</v>
      </c>
      <c r="P506" s="91" t="s">
        <v>25</v>
      </c>
      <c r="Q506" s="90">
        <v>52300</v>
      </c>
      <c r="R506" s="90">
        <v>52400</v>
      </c>
      <c r="S506" s="90">
        <v>52500</v>
      </c>
      <c r="T506" s="90">
        <v>55700</v>
      </c>
      <c r="U506" s="90">
        <v>55000</v>
      </c>
      <c r="V506" s="90">
        <v>55800</v>
      </c>
      <c r="W506" s="90">
        <v>56500</v>
      </c>
      <c r="X506" s="90">
        <v>58800</v>
      </c>
      <c r="Y506" t="str">
        <f t="shared" si="23"/>
        <v>07-2022</v>
      </c>
      <c r="Z506">
        <f>_xlfn.XLOOKUP(Y506,AN:AN,AP:AP,"")</f>
        <v>0</v>
      </c>
      <c r="AA506">
        <f>_xlfn.XLOOKUP(Y506,AN:AN,AQ:AQ,"")</f>
        <v>0</v>
      </c>
      <c r="AB506">
        <f>_xlfn.XLOOKUP(Y506,AN:AN,AR:AR,"")</f>
        <v>0</v>
      </c>
      <c r="AC506">
        <f>_xlfn.XLOOKUP(Y506,AN:AN,AS:AS,"")</f>
        <v>0</v>
      </c>
      <c r="AE506">
        <v>0</v>
      </c>
      <c r="AF506">
        <v>0</v>
      </c>
      <c r="AG506">
        <v>0</v>
      </c>
      <c r="AH506">
        <v>0</v>
      </c>
    </row>
    <row r="507" spans="1:34">
      <c r="A507" t="str">
        <f t="shared" si="22"/>
        <v>07-2022</v>
      </c>
      <c r="B507" s="93">
        <v>44773</v>
      </c>
      <c r="C507" s="90" t="s">
        <v>24</v>
      </c>
      <c r="D507" s="90" t="s">
        <v>24</v>
      </c>
      <c r="E507" s="90" t="s">
        <v>24</v>
      </c>
      <c r="F507" s="90" t="s">
        <v>24</v>
      </c>
      <c r="G507" s="90" t="s">
        <v>24</v>
      </c>
      <c r="H507" s="90" t="s">
        <v>24</v>
      </c>
      <c r="I507" s="90" t="s">
        <v>24</v>
      </c>
      <c r="J507" s="90" t="s">
        <v>24</v>
      </c>
      <c r="K507" s="90" t="s">
        <v>24</v>
      </c>
      <c r="L507" s="90" t="s">
        <v>24</v>
      </c>
      <c r="M507" s="90" t="s">
        <v>24</v>
      </c>
      <c r="N507" s="90" t="s">
        <v>24</v>
      </c>
      <c r="O507" s="90" t="s">
        <v>24</v>
      </c>
      <c r="P507" s="90" t="s">
        <v>24</v>
      </c>
      <c r="Q507" s="90" t="s">
        <v>24</v>
      </c>
      <c r="R507" s="90" t="s">
        <v>24</v>
      </c>
      <c r="S507" s="90" t="s">
        <v>24</v>
      </c>
      <c r="T507" s="90" t="s">
        <v>24</v>
      </c>
      <c r="U507" s="90" t="s">
        <v>24</v>
      </c>
      <c r="V507" s="90" t="s">
        <v>24</v>
      </c>
      <c r="W507" s="90" t="s">
        <v>24</v>
      </c>
      <c r="X507" s="90" t="s">
        <v>24</v>
      </c>
      <c r="Y507" t="str">
        <f t="shared" si="23"/>
        <v>07-2022</v>
      </c>
      <c r="Z507">
        <f>_xlfn.XLOOKUP(Y507,AN:AN,AP:AP,"")</f>
        <v>0</v>
      </c>
      <c r="AA507">
        <f>_xlfn.XLOOKUP(Y507,AN:AN,AQ:AQ,"")</f>
        <v>0</v>
      </c>
      <c r="AB507">
        <f>_xlfn.XLOOKUP(Y507,AN:AN,AR:AR,"")</f>
        <v>0</v>
      </c>
      <c r="AC507">
        <f>_xlfn.XLOOKUP(Y507,AN:AN,AS:AS,"")</f>
        <v>0</v>
      </c>
      <c r="AE507">
        <v>0</v>
      </c>
      <c r="AF507">
        <v>0</v>
      </c>
      <c r="AG507">
        <v>0</v>
      </c>
      <c r="AH507">
        <v>0</v>
      </c>
    </row>
    <row r="508" spans="1:34">
      <c r="A508" t="str">
        <f t="shared" si="22"/>
        <v>08-2022</v>
      </c>
      <c r="B508" s="93">
        <v>44774</v>
      </c>
      <c r="C508" s="90">
        <v>55300</v>
      </c>
      <c r="D508" s="90">
        <v>57500</v>
      </c>
      <c r="E508" s="90">
        <v>57800</v>
      </c>
      <c r="F508" s="90">
        <v>53500</v>
      </c>
      <c r="G508" s="90">
        <v>56900</v>
      </c>
      <c r="H508" s="91" t="s">
        <v>25</v>
      </c>
      <c r="I508" s="90">
        <v>55000</v>
      </c>
      <c r="J508" s="90">
        <v>56200</v>
      </c>
      <c r="K508" s="90">
        <v>55800</v>
      </c>
      <c r="L508" s="91" t="s">
        <v>25</v>
      </c>
      <c r="M508" s="90">
        <v>57900</v>
      </c>
      <c r="N508" s="90">
        <v>54800</v>
      </c>
      <c r="O508" s="90">
        <v>55500</v>
      </c>
      <c r="P508" s="91" t="s">
        <v>25</v>
      </c>
      <c r="Q508" s="90">
        <v>52400</v>
      </c>
      <c r="R508" s="90">
        <v>52900</v>
      </c>
      <c r="S508" s="90">
        <v>52800</v>
      </c>
      <c r="T508" s="90">
        <v>56200</v>
      </c>
      <c r="U508" s="90">
        <v>55500</v>
      </c>
      <c r="V508" s="90">
        <v>55800</v>
      </c>
      <c r="W508" s="90">
        <v>56600</v>
      </c>
      <c r="X508" s="90">
        <v>58900</v>
      </c>
      <c r="Y508" t="str">
        <f t="shared" si="23"/>
        <v>08-2022</v>
      </c>
      <c r="Z508">
        <f>_xlfn.XLOOKUP(Y508,AN:AN,AP:AP,"")</f>
        <v>0</v>
      </c>
      <c r="AA508">
        <f>_xlfn.XLOOKUP(Y508,AN:AN,AQ:AQ,"")</f>
        <v>0</v>
      </c>
      <c r="AB508">
        <f>_xlfn.XLOOKUP(Y508,AN:AN,AR:AR,"")</f>
        <v>0</v>
      </c>
      <c r="AC508">
        <f>_xlfn.XLOOKUP(Y508,AN:AN,AS:AS,"")</f>
        <v>0</v>
      </c>
      <c r="AE508">
        <v>0</v>
      </c>
      <c r="AF508">
        <v>0</v>
      </c>
      <c r="AG508">
        <v>0</v>
      </c>
      <c r="AH508">
        <v>0</v>
      </c>
    </row>
    <row r="509" spans="1:34">
      <c r="A509" t="str">
        <f t="shared" si="22"/>
        <v>08-2022</v>
      </c>
      <c r="B509" s="93">
        <v>44775</v>
      </c>
      <c r="C509" s="90">
        <v>55600</v>
      </c>
      <c r="D509" s="90">
        <v>57500</v>
      </c>
      <c r="E509" s="90">
        <v>58000</v>
      </c>
      <c r="F509" s="90">
        <v>54000</v>
      </c>
      <c r="G509" s="90">
        <v>57000</v>
      </c>
      <c r="H509" s="91" t="s">
        <v>25</v>
      </c>
      <c r="I509" s="90">
        <v>55500</v>
      </c>
      <c r="J509" s="90">
        <v>56200</v>
      </c>
      <c r="K509" s="90">
        <v>56000</v>
      </c>
      <c r="L509" s="91" t="s">
        <v>25</v>
      </c>
      <c r="M509" s="90">
        <v>58100</v>
      </c>
      <c r="N509" s="90">
        <v>55600</v>
      </c>
      <c r="O509" s="90">
        <v>55900</v>
      </c>
      <c r="P509" s="91" t="s">
        <v>25</v>
      </c>
      <c r="Q509" s="90">
        <v>52800</v>
      </c>
      <c r="R509" s="90">
        <v>53000</v>
      </c>
      <c r="S509" s="90">
        <v>52900</v>
      </c>
      <c r="T509" s="90">
        <v>56700</v>
      </c>
      <c r="U509" s="90">
        <v>55500</v>
      </c>
      <c r="V509" s="90">
        <v>55800</v>
      </c>
      <c r="W509" s="90">
        <v>56600</v>
      </c>
      <c r="X509" s="90">
        <v>58900</v>
      </c>
      <c r="Y509" t="str">
        <f t="shared" si="23"/>
        <v>08-2022</v>
      </c>
      <c r="Z509">
        <f>_xlfn.XLOOKUP(Y509,AN:AN,AP:AP,"")</f>
        <v>0</v>
      </c>
      <c r="AA509">
        <f>_xlfn.XLOOKUP(Y509,AN:AN,AQ:AQ,"")</f>
        <v>0</v>
      </c>
      <c r="AB509">
        <f>_xlfn.XLOOKUP(Y509,AN:AN,AR:AR,"")</f>
        <v>0</v>
      </c>
      <c r="AC509">
        <f>_xlfn.XLOOKUP(Y509,AN:AN,AS:AS,"")</f>
        <v>0</v>
      </c>
      <c r="AE509">
        <v>0</v>
      </c>
      <c r="AF509">
        <v>0</v>
      </c>
      <c r="AG509">
        <v>0</v>
      </c>
      <c r="AH509">
        <v>0</v>
      </c>
    </row>
    <row r="510" spans="1:34">
      <c r="A510" t="str">
        <f t="shared" si="22"/>
        <v>08-2022</v>
      </c>
      <c r="B510" s="93">
        <v>44776</v>
      </c>
      <c r="C510" s="90">
        <v>55900</v>
      </c>
      <c r="D510" s="90">
        <v>57500</v>
      </c>
      <c r="E510" s="90">
        <v>58500</v>
      </c>
      <c r="F510" s="90">
        <v>53750</v>
      </c>
      <c r="G510" s="90">
        <v>57000</v>
      </c>
      <c r="H510" s="91" t="s">
        <v>25</v>
      </c>
      <c r="I510" s="90">
        <v>55000</v>
      </c>
      <c r="J510" s="90">
        <v>56500</v>
      </c>
      <c r="K510" s="90">
        <v>56000</v>
      </c>
      <c r="L510" s="91" t="s">
        <v>25</v>
      </c>
      <c r="M510" s="90">
        <v>58500</v>
      </c>
      <c r="N510" s="90">
        <v>56500</v>
      </c>
      <c r="O510" s="90">
        <v>56100</v>
      </c>
      <c r="P510" s="91" t="s">
        <v>25</v>
      </c>
      <c r="Q510" s="90">
        <v>52800</v>
      </c>
      <c r="R510" s="90">
        <v>52700</v>
      </c>
      <c r="S510" s="90">
        <v>53200</v>
      </c>
      <c r="T510" s="90">
        <v>56200</v>
      </c>
      <c r="U510" s="90">
        <v>55700</v>
      </c>
      <c r="V510" s="90">
        <v>55800</v>
      </c>
      <c r="W510" s="90">
        <v>56600</v>
      </c>
      <c r="X510" s="90">
        <v>58900</v>
      </c>
      <c r="Y510" t="str">
        <f t="shared" si="23"/>
        <v>08-2022</v>
      </c>
      <c r="Z510">
        <f>_xlfn.XLOOKUP(Y510,AN:AN,AP:AP,"")</f>
        <v>0</v>
      </c>
      <c r="AA510">
        <f>_xlfn.XLOOKUP(Y510,AN:AN,AQ:AQ,"")</f>
        <v>0</v>
      </c>
      <c r="AB510">
        <f>_xlfn.XLOOKUP(Y510,AN:AN,AR:AR,"")</f>
        <v>0</v>
      </c>
      <c r="AC510">
        <f>_xlfn.XLOOKUP(Y510,AN:AN,AS:AS,"")</f>
        <v>0</v>
      </c>
      <c r="AE510">
        <v>0</v>
      </c>
      <c r="AF510">
        <v>0</v>
      </c>
      <c r="AG510">
        <v>0</v>
      </c>
      <c r="AH510">
        <v>0</v>
      </c>
    </row>
    <row r="511" spans="1:34">
      <c r="A511" t="str">
        <f t="shared" si="22"/>
        <v>08-2022</v>
      </c>
      <c r="B511" s="93">
        <v>44777</v>
      </c>
      <c r="C511" s="90">
        <v>55900</v>
      </c>
      <c r="D511" s="90">
        <v>57500</v>
      </c>
      <c r="E511" s="90">
        <v>58200</v>
      </c>
      <c r="F511" s="90">
        <v>53300</v>
      </c>
      <c r="G511" s="90">
        <v>57100</v>
      </c>
      <c r="H511" s="91" t="s">
        <v>25</v>
      </c>
      <c r="I511" s="90">
        <v>55000</v>
      </c>
      <c r="J511" s="90">
        <v>56300</v>
      </c>
      <c r="K511" s="90">
        <v>56000</v>
      </c>
      <c r="L511" s="91" t="s">
        <v>25</v>
      </c>
      <c r="M511" s="90">
        <v>58500</v>
      </c>
      <c r="N511" s="90">
        <v>56500</v>
      </c>
      <c r="O511" s="90">
        <v>55500</v>
      </c>
      <c r="P511" s="91" t="s">
        <v>25</v>
      </c>
      <c r="Q511" s="90">
        <v>52100</v>
      </c>
      <c r="R511" s="90">
        <v>52300</v>
      </c>
      <c r="S511" s="90">
        <v>52800</v>
      </c>
      <c r="T511" s="90">
        <v>56000</v>
      </c>
      <c r="U511" s="90">
        <v>55500</v>
      </c>
      <c r="V511" s="90">
        <v>55800</v>
      </c>
      <c r="W511" s="90">
        <v>56600</v>
      </c>
      <c r="X511" s="90">
        <v>58900</v>
      </c>
      <c r="Y511" t="str">
        <f t="shared" si="23"/>
        <v>08-2022</v>
      </c>
      <c r="Z511">
        <f>_xlfn.XLOOKUP(Y511,AN:AN,AP:AP,"")</f>
        <v>0</v>
      </c>
      <c r="AA511">
        <f>_xlfn.XLOOKUP(Y511,AN:AN,AQ:AQ,"")</f>
        <v>0</v>
      </c>
      <c r="AB511">
        <f>_xlfn.XLOOKUP(Y511,AN:AN,AR:AR,"")</f>
        <v>0</v>
      </c>
      <c r="AC511">
        <f>_xlfn.XLOOKUP(Y511,AN:AN,AS:AS,"")</f>
        <v>0</v>
      </c>
      <c r="AE511">
        <v>0</v>
      </c>
      <c r="AF511">
        <v>0</v>
      </c>
      <c r="AG511">
        <v>0</v>
      </c>
      <c r="AH511">
        <v>0</v>
      </c>
    </row>
    <row r="512" spans="1:34">
      <c r="A512" t="str">
        <f t="shared" si="22"/>
        <v>08-2022</v>
      </c>
      <c r="B512" s="93">
        <v>44778</v>
      </c>
      <c r="C512" s="90">
        <v>55900</v>
      </c>
      <c r="D512" s="90">
        <v>57500</v>
      </c>
      <c r="E512" s="90">
        <v>57700</v>
      </c>
      <c r="F512" s="90">
        <v>52800</v>
      </c>
      <c r="G512" s="90">
        <v>57000</v>
      </c>
      <c r="H512" s="91" t="s">
        <v>25</v>
      </c>
      <c r="I512" s="90">
        <v>55000</v>
      </c>
      <c r="J512" s="90">
        <v>56000</v>
      </c>
      <c r="K512" s="90">
        <v>55800</v>
      </c>
      <c r="L512" s="91" t="s">
        <v>25</v>
      </c>
      <c r="M512" s="90">
        <v>58100</v>
      </c>
      <c r="N512" s="90">
        <v>56500</v>
      </c>
      <c r="O512" s="90">
        <v>54700</v>
      </c>
      <c r="P512" s="91" t="s">
        <v>25</v>
      </c>
      <c r="Q512" s="90">
        <v>51700</v>
      </c>
      <c r="R512" s="90">
        <v>51500</v>
      </c>
      <c r="S512" s="90">
        <v>52000</v>
      </c>
      <c r="T512" s="90">
        <v>55500</v>
      </c>
      <c r="U512" s="90">
        <v>55000</v>
      </c>
      <c r="V512" s="90">
        <v>54800</v>
      </c>
      <c r="W512" s="90">
        <v>56600</v>
      </c>
      <c r="X512" s="90">
        <v>58900</v>
      </c>
      <c r="Y512" t="str">
        <f t="shared" si="23"/>
        <v>08-2022</v>
      </c>
      <c r="Z512">
        <f>_xlfn.XLOOKUP(Y512,AN:AN,AP:AP,"")</f>
        <v>0</v>
      </c>
      <c r="AA512">
        <f>_xlfn.XLOOKUP(Y512,AN:AN,AQ:AQ,"")</f>
        <v>0</v>
      </c>
      <c r="AB512">
        <f>_xlfn.XLOOKUP(Y512,AN:AN,AR:AR,"")</f>
        <v>0</v>
      </c>
      <c r="AC512">
        <f>_xlfn.XLOOKUP(Y512,AN:AN,AS:AS,"")</f>
        <v>0</v>
      </c>
      <c r="AE512">
        <v>0</v>
      </c>
      <c r="AF512">
        <v>0</v>
      </c>
      <c r="AG512">
        <v>0</v>
      </c>
      <c r="AH512">
        <v>0</v>
      </c>
    </row>
    <row r="513" spans="1:34">
      <c r="A513" t="str">
        <f t="shared" si="22"/>
        <v>08-2022</v>
      </c>
      <c r="B513" s="93">
        <v>44779</v>
      </c>
      <c r="C513" s="90">
        <v>55700</v>
      </c>
      <c r="D513" s="90">
        <v>57200</v>
      </c>
      <c r="E513" s="90">
        <v>57400</v>
      </c>
      <c r="F513" s="90">
        <v>52300</v>
      </c>
      <c r="G513" s="90">
        <v>56800</v>
      </c>
      <c r="H513" s="91" t="s">
        <v>25</v>
      </c>
      <c r="I513" s="90">
        <v>55000</v>
      </c>
      <c r="J513" s="90">
        <v>55700</v>
      </c>
      <c r="K513" s="90">
        <v>55700</v>
      </c>
      <c r="L513" s="91" t="s">
        <v>25</v>
      </c>
      <c r="M513" s="90">
        <v>57500</v>
      </c>
      <c r="N513" s="90">
        <v>55400</v>
      </c>
      <c r="O513" s="90">
        <v>54400</v>
      </c>
      <c r="P513" s="91" t="s">
        <v>25</v>
      </c>
      <c r="Q513" s="90">
        <v>51000</v>
      </c>
      <c r="R513" s="90">
        <v>51400</v>
      </c>
      <c r="S513" s="90">
        <v>51800</v>
      </c>
      <c r="T513" s="90">
        <v>55000</v>
      </c>
      <c r="U513" s="90">
        <v>54200</v>
      </c>
      <c r="V513" s="90">
        <v>54800</v>
      </c>
      <c r="W513" s="90">
        <v>56500</v>
      </c>
      <c r="X513" s="90">
        <v>58800</v>
      </c>
      <c r="Y513" t="str">
        <f t="shared" si="23"/>
        <v>08-2022</v>
      </c>
      <c r="Z513">
        <f>_xlfn.XLOOKUP(Y513,AN:AN,AP:AP,"")</f>
        <v>0</v>
      </c>
      <c r="AA513">
        <f>_xlfn.XLOOKUP(Y513,AN:AN,AQ:AQ,"")</f>
        <v>0</v>
      </c>
      <c r="AB513">
        <f>_xlfn.XLOOKUP(Y513,AN:AN,AR:AR,"")</f>
        <v>0</v>
      </c>
      <c r="AC513">
        <f>_xlfn.XLOOKUP(Y513,AN:AN,AS:AS,"")</f>
        <v>0</v>
      </c>
      <c r="AE513">
        <v>0</v>
      </c>
      <c r="AF513">
        <v>0</v>
      </c>
      <c r="AG513">
        <v>0</v>
      </c>
      <c r="AH513">
        <v>0</v>
      </c>
    </row>
    <row r="514" spans="1:34">
      <c r="A514" t="str">
        <f t="shared" si="22"/>
        <v>08-2022</v>
      </c>
      <c r="B514" s="93">
        <v>44780</v>
      </c>
      <c r="C514" s="90" t="s">
        <v>24</v>
      </c>
      <c r="D514" s="90" t="s">
        <v>24</v>
      </c>
      <c r="E514" s="90" t="s">
        <v>24</v>
      </c>
      <c r="F514" s="90" t="s">
        <v>24</v>
      </c>
      <c r="G514" s="90" t="s">
        <v>24</v>
      </c>
      <c r="H514" s="90" t="s">
        <v>24</v>
      </c>
      <c r="I514" s="90" t="s">
        <v>24</v>
      </c>
      <c r="J514" s="90" t="s">
        <v>24</v>
      </c>
      <c r="K514" s="90" t="s">
        <v>24</v>
      </c>
      <c r="L514" s="90" t="s">
        <v>24</v>
      </c>
      <c r="M514" s="90" t="s">
        <v>24</v>
      </c>
      <c r="N514" s="90" t="s">
        <v>24</v>
      </c>
      <c r="O514" s="90" t="s">
        <v>24</v>
      </c>
      <c r="P514" s="90" t="s">
        <v>24</v>
      </c>
      <c r="Q514" s="90" t="s">
        <v>24</v>
      </c>
      <c r="R514" s="90" t="s">
        <v>24</v>
      </c>
      <c r="S514" s="90" t="s">
        <v>24</v>
      </c>
      <c r="T514" s="90" t="s">
        <v>24</v>
      </c>
      <c r="U514" s="90" t="s">
        <v>24</v>
      </c>
      <c r="V514" s="90" t="s">
        <v>24</v>
      </c>
      <c r="W514" s="90" t="s">
        <v>24</v>
      </c>
      <c r="X514" s="90" t="s">
        <v>24</v>
      </c>
      <c r="Y514" t="str">
        <f t="shared" si="23"/>
        <v>08-2022</v>
      </c>
      <c r="Z514">
        <f>_xlfn.XLOOKUP(Y514,AN:AN,AP:AP,"")</f>
        <v>0</v>
      </c>
      <c r="AA514">
        <f>_xlfn.XLOOKUP(Y514,AN:AN,AQ:AQ,"")</f>
        <v>0</v>
      </c>
      <c r="AB514">
        <f>_xlfn.XLOOKUP(Y514,AN:AN,AR:AR,"")</f>
        <v>0</v>
      </c>
      <c r="AC514">
        <f>_xlfn.XLOOKUP(Y514,AN:AN,AS:AS,"")</f>
        <v>0</v>
      </c>
      <c r="AE514">
        <v>0</v>
      </c>
      <c r="AF514">
        <v>0</v>
      </c>
      <c r="AG514">
        <v>0</v>
      </c>
      <c r="AH514">
        <v>0</v>
      </c>
    </row>
    <row r="515" spans="1:34">
      <c r="A515" t="str">
        <f t="shared" si="22"/>
        <v>08-2022</v>
      </c>
      <c r="B515" s="93">
        <v>44781</v>
      </c>
      <c r="C515" s="90">
        <v>55700</v>
      </c>
      <c r="D515" s="90">
        <v>57000</v>
      </c>
      <c r="E515" s="90">
        <v>56400</v>
      </c>
      <c r="F515" s="90">
        <v>52000</v>
      </c>
      <c r="G515" s="90">
        <v>56700</v>
      </c>
      <c r="H515" s="91" t="s">
        <v>25</v>
      </c>
      <c r="I515" s="90">
        <v>55000</v>
      </c>
      <c r="J515" s="90">
        <v>55300</v>
      </c>
      <c r="K515" s="90">
        <v>55500</v>
      </c>
      <c r="L515" s="91" t="s">
        <v>25</v>
      </c>
      <c r="M515" s="90">
        <v>56900</v>
      </c>
      <c r="N515" s="90">
        <v>55200</v>
      </c>
      <c r="O515" s="90">
        <v>54200</v>
      </c>
      <c r="P515" s="91" t="s">
        <v>25</v>
      </c>
      <c r="Q515" s="90">
        <v>50500</v>
      </c>
      <c r="R515" s="90">
        <v>51400</v>
      </c>
      <c r="S515" s="90">
        <v>51300</v>
      </c>
      <c r="T515" s="90">
        <v>54500</v>
      </c>
      <c r="U515" s="91" t="s">
        <v>25</v>
      </c>
      <c r="V515" s="90">
        <v>54300</v>
      </c>
      <c r="W515" s="90">
        <v>56100</v>
      </c>
      <c r="X515" s="90">
        <v>58300</v>
      </c>
      <c r="Y515" t="str">
        <f t="shared" si="23"/>
        <v>08-2022</v>
      </c>
      <c r="Z515">
        <f>_xlfn.XLOOKUP(Y515,AN:AN,AP:AP,"")</f>
        <v>0</v>
      </c>
      <c r="AA515">
        <f>_xlfn.XLOOKUP(Y515,AN:AN,AQ:AQ,"")</f>
        <v>0</v>
      </c>
      <c r="AB515">
        <f>_xlfn.XLOOKUP(Y515,AN:AN,AR:AR,"")</f>
        <v>0</v>
      </c>
      <c r="AC515">
        <f>_xlfn.XLOOKUP(Y515,AN:AN,AS:AS,"")</f>
        <v>0</v>
      </c>
      <c r="AE515">
        <v>0</v>
      </c>
      <c r="AF515">
        <v>0</v>
      </c>
      <c r="AG515">
        <v>0</v>
      </c>
      <c r="AH515">
        <v>0</v>
      </c>
    </row>
    <row r="516" spans="1:34">
      <c r="A516" t="str">
        <f t="shared" si="22"/>
        <v>08-2022</v>
      </c>
      <c r="B516" s="93">
        <v>44782</v>
      </c>
      <c r="C516" s="90">
        <v>55500</v>
      </c>
      <c r="D516" s="90">
        <v>56700</v>
      </c>
      <c r="E516" s="90">
        <v>56200</v>
      </c>
      <c r="F516" s="90">
        <v>51700</v>
      </c>
      <c r="G516" s="90">
        <v>56600</v>
      </c>
      <c r="H516" s="91" t="s">
        <v>25</v>
      </c>
      <c r="I516" s="90">
        <v>54500</v>
      </c>
      <c r="J516" s="90">
        <v>55300</v>
      </c>
      <c r="K516" s="90">
        <v>55500</v>
      </c>
      <c r="L516" s="91" t="s">
        <v>25</v>
      </c>
      <c r="M516" s="90">
        <v>56900</v>
      </c>
      <c r="N516" s="90">
        <v>55200</v>
      </c>
      <c r="O516" s="90">
        <v>54200</v>
      </c>
      <c r="P516" s="91" t="s">
        <v>25</v>
      </c>
      <c r="Q516" s="90">
        <v>51050</v>
      </c>
      <c r="R516" s="90">
        <v>51600</v>
      </c>
      <c r="S516" s="90">
        <v>51000</v>
      </c>
      <c r="T516" s="90">
        <v>54200</v>
      </c>
      <c r="U516" s="90">
        <v>54000</v>
      </c>
      <c r="V516" s="90">
        <v>54300</v>
      </c>
      <c r="W516" s="90">
        <v>56100</v>
      </c>
      <c r="X516" s="90">
        <v>58300</v>
      </c>
      <c r="Y516" t="str">
        <f t="shared" si="23"/>
        <v>08-2022</v>
      </c>
      <c r="Z516">
        <f>_xlfn.XLOOKUP(Y516,AN:AN,AP:AP,"")</f>
        <v>0</v>
      </c>
      <c r="AA516">
        <f>_xlfn.XLOOKUP(Y516,AN:AN,AQ:AQ,"")</f>
        <v>0</v>
      </c>
      <c r="AB516">
        <f>_xlfn.XLOOKUP(Y516,AN:AN,AR:AR,"")</f>
        <v>0</v>
      </c>
      <c r="AC516">
        <f>_xlfn.XLOOKUP(Y516,AN:AN,AS:AS,"")</f>
        <v>0</v>
      </c>
      <c r="AE516">
        <v>0</v>
      </c>
      <c r="AF516">
        <v>0</v>
      </c>
      <c r="AG516">
        <v>0</v>
      </c>
      <c r="AH516">
        <v>0</v>
      </c>
    </row>
    <row r="517" spans="1:34">
      <c r="A517" t="str">
        <f t="shared" si="22"/>
        <v>08-2022</v>
      </c>
      <c r="B517" s="93">
        <v>44783</v>
      </c>
      <c r="C517" s="90">
        <v>56000</v>
      </c>
      <c r="D517" s="90">
        <v>57000</v>
      </c>
      <c r="E517" s="90">
        <v>56600</v>
      </c>
      <c r="F517" s="90">
        <v>52700</v>
      </c>
      <c r="G517" s="90">
        <v>56800</v>
      </c>
      <c r="H517" s="91" t="s">
        <v>25</v>
      </c>
      <c r="I517" s="90">
        <v>55000</v>
      </c>
      <c r="J517" s="90">
        <v>55700</v>
      </c>
      <c r="K517" s="90">
        <v>56000</v>
      </c>
      <c r="L517" s="91" t="s">
        <v>25</v>
      </c>
      <c r="M517" s="90">
        <v>57500</v>
      </c>
      <c r="N517" s="90">
        <v>55900</v>
      </c>
      <c r="O517" s="90">
        <v>54400</v>
      </c>
      <c r="P517" s="91" t="s">
        <v>25</v>
      </c>
      <c r="Q517" s="90">
        <v>51700</v>
      </c>
      <c r="R517" s="90">
        <v>52000</v>
      </c>
      <c r="S517" s="90">
        <v>51800</v>
      </c>
      <c r="T517" s="90">
        <v>55200</v>
      </c>
      <c r="U517" s="90">
        <v>54500</v>
      </c>
      <c r="V517" s="90">
        <v>54800</v>
      </c>
      <c r="W517" s="90">
        <v>56100</v>
      </c>
      <c r="X517" s="90">
        <v>58300</v>
      </c>
      <c r="Y517" t="str">
        <f t="shared" si="23"/>
        <v>08-2022</v>
      </c>
      <c r="Z517">
        <f>_xlfn.XLOOKUP(Y517,AN:AN,AP:AP,"")</f>
        <v>0</v>
      </c>
      <c r="AA517">
        <f>_xlfn.XLOOKUP(Y517,AN:AN,AQ:AQ,"")</f>
        <v>0</v>
      </c>
      <c r="AB517">
        <f>_xlfn.XLOOKUP(Y517,AN:AN,AR:AR,"")</f>
        <v>0</v>
      </c>
      <c r="AC517">
        <f>_xlfn.XLOOKUP(Y517,AN:AN,AS:AS,"")</f>
        <v>0</v>
      </c>
      <c r="AE517">
        <v>0</v>
      </c>
      <c r="AF517">
        <v>0</v>
      </c>
      <c r="AG517">
        <v>0</v>
      </c>
      <c r="AH517">
        <v>0</v>
      </c>
    </row>
    <row r="518" spans="1:34">
      <c r="A518" t="str">
        <f t="shared" si="22"/>
        <v>08-2022</v>
      </c>
      <c r="B518" s="93">
        <v>44784</v>
      </c>
      <c r="C518" s="90" t="s">
        <v>24</v>
      </c>
      <c r="D518" s="90" t="s">
        <v>24</v>
      </c>
      <c r="E518" s="90" t="s">
        <v>24</v>
      </c>
      <c r="F518" s="90" t="s">
        <v>24</v>
      </c>
      <c r="G518" s="90" t="s">
        <v>24</v>
      </c>
      <c r="H518" s="90" t="s">
        <v>24</v>
      </c>
      <c r="I518" s="90" t="s">
        <v>24</v>
      </c>
      <c r="J518" s="90" t="s">
        <v>24</v>
      </c>
      <c r="K518" s="90" t="s">
        <v>24</v>
      </c>
      <c r="L518" s="90" t="s">
        <v>24</v>
      </c>
      <c r="M518" s="90" t="s">
        <v>24</v>
      </c>
      <c r="N518" s="90" t="s">
        <v>24</v>
      </c>
      <c r="O518" s="90" t="s">
        <v>24</v>
      </c>
      <c r="P518" s="90" t="s">
        <v>24</v>
      </c>
      <c r="Q518" s="90" t="s">
        <v>24</v>
      </c>
      <c r="R518" s="90" t="s">
        <v>24</v>
      </c>
      <c r="S518" s="90" t="s">
        <v>24</v>
      </c>
      <c r="T518" s="90" t="s">
        <v>24</v>
      </c>
      <c r="U518" s="90" t="s">
        <v>24</v>
      </c>
      <c r="V518" s="90" t="s">
        <v>24</v>
      </c>
      <c r="W518" s="90" t="s">
        <v>24</v>
      </c>
      <c r="X518" s="90" t="s">
        <v>24</v>
      </c>
      <c r="Y518" t="str">
        <f t="shared" si="23"/>
        <v>08-2022</v>
      </c>
      <c r="Z518">
        <f>_xlfn.XLOOKUP(Y518,AN:AN,AP:AP,"")</f>
        <v>0</v>
      </c>
      <c r="AA518">
        <f>_xlfn.XLOOKUP(Y518,AN:AN,AQ:AQ,"")</f>
        <v>0</v>
      </c>
      <c r="AB518">
        <f>_xlfn.XLOOKUP(Y518,AN:AN,AR:AR,"")</f>
        <v>0</v>
      </c>
      <c r="AC518">
        <f>_xlfn.XLOOKUP(Y518,AN:AN,AS:AS,"")</f>
        <v>0</v>
      </c>
      <c r="AE518">
        <v>0</v>
      </c>
      <c r="AF518">
        <v>0</v>
      </c>
      <c r="AG518">
        <v>0</v>
      </c>
      <c r="AH518">
        <v>0</v>
      </c>
    </row>
    <row r="519" spans="1:34">
      <c r="A519" t="str">
        <f t="shared" si="22"/>
        <v>08-2022</v>
      </c>
      <c r="B519" s="93">
        <v>44785</v>
      </c>
      <c r="C519" s="90">
        <v>56600</v>
      </c>
      <c r="D519" s="90">
        <v>57000</v>
      </c>
      <c r="E519" s="90">
        <v>57200</v>
      </c>
      <c r="F519" s="90">
        <v>53500</v>
      </c>
      <c r="G519" s="90">
        <v>56900</v>
      </c>
      <c r="H519" s="91" t="s">
        <v>25</v>
      </c>
      <c r="I519" s="90">
        <v>55000</v>
      </c>
      <c r="J519" s="90">
        <v>56200</v>
      </c>
      <c r="K519" s="90">
        <v>56000</v>
      </c>
      <c r="L519" s="91" t="s">
        <v>25</v>
      </c>
      <c r="M519" s="90">
        <v>58100</v>
      </c>
      <c r="N519" s="90">
        <v>56100</v>
      </c>
      <c r="O519" s="90">
        <v>55000</v>
      </c>
      <c r="P519" s="91" t="s">
        <v>25</v>
      </c>
      <c r="Q519" s="90">
        <v>52000</v>
      </c>
      <c r="R519" s="90">
        <v>52700</v>
      </c>
      <c r="S519" s="90">
        <v>52500</v>
      </c>
      <c r="T519" s="90">
        <v>56000</v>
      </c>
      <c r="U519" s="90">
        <v>55200</v>
      </c>
      <c r="V519" s="90">
        <v>54800</v>
      </c>
      <c r="W519" s="90">
        <v>56800</v>
      </c>
      <c r="X519" s="90">
        <v>58900</v>
      </c>
      <c r="Y519" t="str">
        <f t="shared" si="23"/>
        <v>08-2022</v>
      </c>
      <c r="Z519">
        <f>_xlfn.XLOOKUP(Y519,AN:AN,AP:AP,"")</f>
        <v>0</v>
      </c>
      <c r="AA519">
        <f>_xlfn.XLOOKUP(Y519,AN:AN,AQ:AQ,"")</f>
        <v>0</v>
      </c>
      <c r="AB519">
        <f>_xlfn.XLOOKUP(Y519,AN:AN,AR:AR,"")</f>
        <v>0</v>
      </c>
      <c r="AC519">
        <f>_xlfn.XLOOKUP(Y519,AN:AN,AS:AS,"")</f>
        <v>0</v>
      </c>
      <c r="AE519">
        <v>0</v>
      </c>
      <c r="AF519">
        <v>0</v>
      </c>
      <c r="AG519">
        <v>0</v>
      </c>
      <c r="AH519">
        <v>0</v>
      </c>
    </row>
    <row r="520" spans="1:34">
      <c r="A520" t="str">
        <f t="shared" si="22"/>
        <v>08-2022</v>
      </c>
      <c r="B520" s="93">
        <v>44786</v>
      </c>
      <c r="C520" s="90">
        <v>56600</v>
      </c>
      <c r="D520" s="90">
        <v>57000</v>
      </c>
      <c r="E520" s="90">
        <v>57300</v>
      </c>
      <c r="F520" s="90">
        <v>53000</v>
      </c>
      <c r="G520" s="90">
        <v>57100</v>
      </c>
      <c r="H520" s="91" t="s">
        <v>25</v>
      </c>
      <c r="I520" s="90">
        <v>55000</v>
      </c>
      <c r="J520" s="90">
        <v>56100</v>
      </c>
      <c r="K520" s="90">
        <v>56200</v>
      </c>
      <c r="L520" s="91" t="s">
        <v>25</v>
      </c>
      <c r="M520" s="90">
        <v>58100</v>
      </c>
      <c r="N520" s="90">
        <v>56600</v>
      </c>
      <c r="O520" s="90">
        <v>55200</v>
      </c>
      <c r="P520" s="91" t="s">
        <v>25</v>
      </c>
      <c r="Q520" s="90">
        <v>52000</v>
      </c>
      <c r="R520" s="90">
        <v>52400</v>
      </c>
      <c r="S520" s="90">
        <v>52500</v>
      </c>
      <c r="T520" s="90">
        <v>55700</v>
      </c>
      <c r="U520" s="90">
        <v>55200</v>
      </c>
      <c r="V520" s="90">
        <v>54800</v>
      </c>
      <c r="W520" s="90">
        <v>56800</v>
      </c>
      <c r="X520" s="90">
        <v>58900</v>
      </c>
      <c r="Y520" t="str">
        <f t="shared" si="23"/>
        <v>08-2022</v>
      </c>
      <c r="Z520">
        <f>_xlfn.XLOOKUP(Y520,AN:AN,AP:AP,"")</f>
        <v>0</v>
      </c>
      <c r="AA520">
        <f>_xlfn.XLOOKUP(Y520,AN:AN,AQ:AQ,"")</f>
        <v>0</v>
      </c>
      <c r="AB520">
        <f>_xlfn.XLOOKUP(Y520,AN:AN,AR:AR,"")</f>
        <v>0</v>
      </c>
      <c r="AC520">
        <f>_xlfn.XLOOKUP(Y520,AN:AN,AS:AS,"")</f>
        <v>0</v>
      </c>
      <c r="AE520">
        <v>0</v>
      </c>
      <c r="AF520">
        <v>0</v>
      </c>
      <c r="AG520">
        <v>0</v>
      </c>
      <c r="AH520">
        <v>0</v>
      </c>
    </row>
    <row r="521" spans="1:34">
      <c r="A521" t="str">
        <f t="shared" si="22"/>
        <v>08-2022</v>
      </c>
      <c r="B521" s="93">
        <v>44787</v>
      </c>
      <c r="C521" s="90" t="s">
        <v>24</v>
      </c>
      <c r="D521" s="90" t="s">
        <v>24</v>
      </c>
      <c r="E521" s="90" t="s">
        <v>24</v>
      </c>
      <c r="F521" s="90" t="s">
        <v>24</v>
      </c>
      <c r="G521" s="90" t="s">
        <v>24</v>
      </c>
      <c r="H521" s="90" t="s">
        <v>24</v>
      </c>
      <c r="I521" s="90" t="s">
        <v>24</v>
      </c>
      <c r="J521" s="90" t="s">
        <v>24</v>
      </c>
      <c r="K521" s="90" t="s">
        <v>24</v>
      </c>
      <c r="L521" s="90" t="s">
        <v>24</v>
      </c>
      <c r="M521" s="90" t="s">
        <v>24</v>
      </c>
      <c r="N521" s="90" t="s">
        <v>24</v>
      </c>
      <c r="O521" s="90" t="s">
        <v>24</v>
      </c>
      <c r="P521" s="90" t="s">
        <v>24</v>
      </c>
      <c r="Q521" s="90" t="s">
        <v>24</v>
      </c>
      <c r="R521" s="90" t="s">
        <v>24</v>
      </c>
      <c r="S521" s="90" t="s">
        <v>24</v>
      </c>
      <c r="T521" s="90" t="s">
        <v>24</v>
      </c>
      <c r="U521" s="90" t="s">
        <v>24</v>
      </c>
      <c r="V521" s="90" t="s">
        <v>24</v>
      </c>
      <c r="W521" s="90" t="s">
        <v>24</v>
      </c>
      <c r="X521" s="90" t="s">
        <v>24</v>
      </c>
      <c r="Y521" t="str">
        <f t="shared" si="23"/>
        <v>08-2022</v>
      </c>
      <c r="Z521">
        <f>_xlfn.XLOOKUP(Y521,AN:AN,AP:AP,"")</f>
        <v>0</v>
      </c>
      <c r="AA521">
        <f>_xlfn.XLOOKUP(Y521,AN:AN,AQ:AQ,"")</f>
        <v>0</v>
      </c>
      <c r="AB521">
        <f>_xlfn.XLOOKUP(Y521,AN:AN,AR:AR,"")</f>
        <v>0</v>
      </c>
      <c r="AC521">
        <f>_xlfn.XLOOKUP(Y521,AN:AN,AS:AS,"")</f>
        <v>0</v>
      </c>
      <c r="AE521">
        <v>0</v>
      </c>
      <c r="AF521">
        <v>0</v>
      </c>
      <c r="AG521">
        <v>0</v>
      </c>
      <c r="AH521">
        <v>0</v>
      </c>
    </row>
    <row r="522" spans="1:34">
      <c r="A522" t="str">
        <f t="shared" si="22"/>
        <v>08-2022</v>
      </c>
      <c r="B522" s="93">
        <v>44788</v>
      </c>
      <c r="C522" s="90" t="s">
        <v>24</v>
      </c>
      <c r="D522" s="90" t="s">
        <v>24</v>
      </c>
      <c r="E522" s="90" t="s">
        <v>24</v>
      </c>
      <c r="F522" s="90" t="s">
        <v>24</v>
      </c>
      <c r="G522" s="90" t="s">
        <v>24</v>
      </c>
      <c r="H522" s="90" t="s">
        <v>24</v>
      </c>
      <c r="I522" s="90" t="s">
        <v>24</v>
      </c>
      <c r="J522" s="90" t="s">
        <v>24</v>
      </c>
      <c r="K522" s="90" t="s">
        <v>24</v>
      </c>
      <c r="L522" s="90" t="s">
        <v>24</v>
      </c>
      <c r="M522" s="90" t="s">
        <v>24</v>
      </c>
      <c r="N522" s="90" t="s">
        <v>24</v>
      </c>
      <c r="O522" s="90" t="s">
        <v>24</v>
      </c>
      <c r="P522" s="90" t="s">
        <v>24</v>
      </c>
      <c r="Q522" s="90" t="s">
        <v>24</v>
      </c>
      <c r="R522" s="90" t="s">
        <v>24</v>
      </c>
      <c r="S522" s="90" t="s">
        <v>24</v>
      </c>
      <c r="T522" s="90" t="s">
        <v>24</v>
      </c>
      <c r="U522" s="90" t="s">
        <v>24</v>
      </c>
      <c r="V522" s="90" t="s">
        <v>24</v>
      </c>
      <c r="W522" s="90" t="s">
        <v>24</v>
      </c>
      <c r="X522" s="90" t="s">
        <v>24</v>
      </c>
      <c r="Y522" t="str">
        <f t="shared" si="23"/>
        <v>08-2022</v>
      </c>
      <c r="Z522">
        <f>_xlfn.XLOOKUP(Y522,AN:AN,AP:AP,"")</f>
        <v>0</v>
      </c>
      <c r="AA522">
        <f>_xlfn.XLOOKUP(Y522,AN:AN,AQ:AQ,"")</f>
        <v>0</v>
      </c>
      <c r="AB522">
        <f>_xlfn.XLOOKUP(Y522,AN:AN,AR:AR,"")</f>
        <v>0</v>
      </c>
      <c r="AC522">
        <f>_xlfn.XLOOKUP(Y522,AN:AN,AS:AS,"")</f>
        <v>0</v>
      </c>
      <c r="AE522">
        <v>0</v>
      </c>
      <c r="AF522">
        <v>0</v>
      </c>
      <c r="AG522">
        <v>0</v>
      </c>
      <c r="AH522">
        <v>0</v>
      </c>
    </row>
    <row r="523" spans="1:34">
      <c r="A523" t="str">
        <f t="shared" si="22"/>
        <v>08-2022</v>
      </c>
      <c r="B523" s="93">
        <v>44789</v>
      </c>
      <c r="C523" s="90">
        <v>56600</v>
      </c>
      <c r="D523" s="90">
        <v>57000</v>
      </c>
      <c r="E523" s="90">
        <v>57700</v>
      </c>
      <c r="F523" s="90">
        <v>53700</v>
      </c>
      <c r="G523" s="90">
        <v>57100</v>
      </c>
      <c r="H523" s="91" t="s">
        <v>25</v>
      </c>
      <c r="I523" s="90">
        <v>55500</v>
      </c>
      <c r="J523" s="90">
        <v>56500</v>
      </c>
      <c r="K523" s="90">
        <v>56200</v>
      </c>
      <c r="L523" s="91" t="s">
        <v>25</v>
      </c>
      <c r="M523" s="90">
        <v>58500</v>
      </c>
      <c r="N523" s="90">
        <v>56600</v>
      </c>
      <c r="O523" s="90">
        <v>55500</v>
      </c>
      <c r="P523" s="91" t="s">
        <v>25</v>
      </c>
      <c r="Q523" s="90">
        <v>52500</v>
      </c>
      <c r="R523" s="90">
        <v>52700</v>
      </c>
      <c r="S523" s="90">
        <v>52800</v>
      </c>
      <c r="T523" s="90">
        <v>56200</v>
      </c>
      <c r="U523" s="90">
        <v>55500</v>
      </c>
      <c r="V523" s="90">
        <v>55500</v>
      </c>
      <c r="W523" s="90">
        <v>56800</v>
      </c>
      <c r="X523" s="90">
        <v>58800</v>
      </c>
      <c r="Y523" t="str">
        <f t="shared" si="23"/>
        <v>08-2022</v>
      </c>
      <c r="Z523">
        <f>_xlfn.XLOOKUP(Y523,AN:AN,AP:AP,"")</f>
        <v>0</v>
      </c>
      <c r="AA523">
        <f>_xlfn.XLOOKUP(Y523,AN:AN,AQ:AQ,"")</f>
        <v>0</v>
      </c>
      <c r="AB523">
        <f>_xlfn.XLOOKUP(Y523,AN:AN,AR:AR,"")</f>
        <v>0</v>
      </c>
      <c r="AC523">
        <f>_xlfn.XLOOKUP(Y523,AN:AN,AS:AS,"")</f>
        <v>0</v>
      </c>
      <c r="AE523">
        <v>0</v>
      </c>
      <c r="AF523">
        <v>0</v>
      </c>
      <c r="AG523">
        <v>0</v>
      </c>
      <c r="AH523">
        <v>0</v>
      </c>
    </row>
    <row r="524" spans="1:34">
      <c r="A524" t="str">
        <f t="shared" si="22"/>
        <v>08-2022</v>
      </c>
      <c r="B524" s="93">
        <v>44790</v>
      </c>
      <c r="C524" s="90">
        <v>56600</v>
      </c>
      <c r="D524" s="90">
        <v>57000</v>
      </c>
      <c r="E524" s="90">
        <v>57400</v>
      </c>
      <c r="F524" s="90">
        <v>53000</v>
      </c>
      <c r="G524" s="90">
        <v>57300</v>
      </c>
      <c r="H524" s="91" t="s">
        <v>25</v>
      </c>
      <c r="I524" s="90">
        <v>55500</v>
      </c>
      <c r="J524" s="90">
        <v>56300</v>
      </c>
      <c r="K524" s="90">
        <v>56200</v>
      </c>
      <c r="L524" s="91" t="s">
        <v>25</v>
      </c>
      <c r="M524" s="90">
        <v>58200</v>
      </c>
      <c r="N524" s="90">
        <v>56600</v>
      </c>
      <c r="O524" s="90">
        <v>55200</v>
      </c>
      <c r="P524" s="91" t="s">
        <v>25</v>
      </c>
      <c r="Q524" s="90">
        <v>52200</v>
      </c>
      <c r="R524" s="90">
        <v>52600</v>
      </c>
      <c r="S524" s="90">
        <v>52800</v>
      </c>
      <c r="T524" s="90">
        <v>55500</v>
      </c>
      <c r="U524" s="90">
        <v>55500</v>
      </c>
      <c r="V524" s="90">
        <v>54800</v>
      </c>
      <c r="W524" s="90">
        <v>56800</v>
      </c>
      <c r="X524" s="90">
        <v>58800</v>
      </c>
      <c r="Y524" t="str">
        <f t="shared" si="23"/>
        <v>08-2022</v>
      </c>
      <c r="Z524">
        <f>_xlfn.XLOOKUP(Y524,AN:AN,AP:AP,"")</f>
        <v>0</v>
      </c>
      <c r="AA524">
        <f>_xlfn.XLOOKUP(Y524,AN:AN,AQ:AQ,"")</f>
        <v>0</v>
      </c>
      <c r="AB524">
        <f>_xlfn.XLOOKUP(Y524,AN:AN,AR:AR,"")</f>
        <v>0</v>
      </c>
      <c r="AC524">
        <f>_xlfn.XLOOKUP(Y524,AN:AN,AS:AS,"")</f>
        <v>0</v>
      </c>
      <c r="AE524">
        <v>0</v>
      </c>
      <c r="AF524">
        <v>0</v>
      </c>
      <c r="AG524">
        <v>0</v>
      </c>
      <c r="AH524">
        <v>0</v>
      </c>
    </row>
    <row r="525" spans="1:34">
      <c r="A525" t="str">
        <f t="shared" si="22"/>
        <v>08-2022</v>
      </c>
      <c r="B525" s="93">
        <v>44791</v>
      </c>
      <c r="C525" s="90">
        <v>56600</v>
      </c>
      <c r="D525" s="90">
        <v>56700</v>
      </c>
      <c r="E525" s="90">
        <v>57400</v>
      </c>
      <c r="F525" s="90">
        <v>52500</v>
      </c>
      <c r="G525" s="90">
        <v>57300</v>
      </c>
      <c r="H525" s="91" t="s">
        <v>25</v>
      </c>
      <c r="I525" s="90">
        <v>55000</v>
      </c>
      <c r="J525" s="90">
        <v>56000</v>
      </c>
      <c r="K525" s="90">
        <v>56000</v>
      </c>
      <c r="L525" s="91" t="s">
        <v>25</v>
      </c>
      <c r="M525" s="90">
        <v>57800</v>
      </c>
      <c r="N525" s="90">
        <v>56200</v>
      </c>
      <c r="O525" s="90">
        <v>54900</v>
      </c>
      <c r="P525" s="91" t="s">
        <v>25</v>
      </c>
      <c r="Q525" s="90">
        <v>52000</v>
      </c>
      <c r="R525" s="90">
        <v>52000</v>
      </c>
      <c r="S525" s="90">
        <v>52200</v>
      </c>
      <c r="T525" s="90">
        <v>55000</v>
      </c>
      <c r="U525" s="90">
        <v>55000</v>
      </c>
      <c r="V525" s="90">
        <v>53800</v>
      </c>
      <c r="W525" s="90">
        <v>56800</v>
      </c>
      <c r="X525" s="90">
        <v>58800</v>
      </c>
      <c r="Y525" t="str">
        <f t="shared" si="23"/>
        <v>08-2022</v>
      </c>
      <c r="Z525">
        <f>_xlfn.XLOOKUP(Y525,AN:AN,AP:AP,"")</f>
        <v>0</v>
      </c>
      <c r="AA525">
        <f>_xlfn.XLOOKUP(Y525,AN:AN,AQ:AQ,"")</f>
        <v>0</v>
      </c>
      <c r="AB525">
        <f>_xlfn.XLOOKUP(Y525,AN:AN,AR:AR,"")</f>
        <v>0</v>
      </c>
      <c r="AC525">
        <f>_xlfn.XLOOKUP(Y525,AN:AN,AS:AS,"")</f>
        <v>0</v>
      </c>
      <c r="AE525">
        <v>0</v>
      </c>
      <c r="AF525">
        <v>0</v>
      </c>
      <c r="AG525">
        <v>0</v>
      </c>
      <c r="AH525">
        <v>0</v>
      </c>
    </row>
    <row r="526" spans="1:34">
      <c r="A526" t="str">
        <f t="shared" si="22"/>
        <v>08-2022</v>
      </c>
      <c r="B526" s="93">
        <v>44792</v>
      </c>
      <c r="C526" s="91" t="s">
        <v>25</v>
      </c>
      <c r="D526" s="90">
        <v>56500</v>
      </c>
      <c r="E526" s="90">
        <v>57200</v>
      </c>
      <c r="F526" s="90">
        <v>52500</v>
      </c>
      <c r="G526" s="90">
        <v>57100</v>
      </c>
      <c r="H526" s="91" t="s">
        <v>25</v>
      </c>
      <c r="I526" s="90">
        <v>55000</v>
      </c>
      <c r="J526" s="90">
        <v>55600</v>
      </c>
      <c r="K526" s="90">
        <v>55600</v>
      </c>
      <c r="L526" s="91" t="s">
        <v>25</v>
      </c>
      <c r="M526" s="90">
        <v>57600</v>
      </c>
      <c r="N526" s="90">
        <v>56200</v>
      </c>
      <c r="O526" s="90">
        <v>54500</v>
      </c>
      <c r="P526" s="91" t="s">
        <v>25</v>
      </c>
      <c r="Q526" s="90">
        <v>51900</v>
      </c>
      <c r="R526" s="90">
        <v>51900</v>
      </c>
      <c r="S526" s="90">
        <v>52000</v>
      </c>
      <c r="T526" s="90">
        <v>55000</v>
      </c>
      <c r="U526" s="90">
        <v>54500</v>
      </c>
      <c r="V526" s="90">
        <v>53800</v>
      </c>
      <c r="W526" s="90">
        <v>56800</v>
      </c>
      <c r="X526" s="90">
        <v>58800</v>
      </c>
      <c r="Y526" t="str">
        <f t="shared" si="23"/>
        <v>08-2022</v>
      </c>
      <c r="Z526">
        <f>_xlfn.XLOOKUP(Y526,AN:AN,AP:AP,"")</f>
        <v>0</v>
      </c>
      <c r="AA526">
        <f>_xlfn.XLOOKUP(Y526,AN:AN,AQ:AQ,"")</f>
        <v>0</v>
      </c>
      <c r="AB526">
        <f>_xlfn.XLOOKUP(Y526,AN:AN,AR:AR,"")</f>
        <v>0</v>
      </c>
      <c r="AC526">
        <f>_xlfn.XLOOKUP(Y526,AN:AN,AS:AS,"")</f>
        <v>0</v>
      </c>
      <c r="AE526">
        <v>0</v>
      </c>
      <c r="AF526">
        <v>0</v>
      </c>
      <c r="AG526">
        <v>0</v>
      </c>
      <c r="AH526">
        <v>0</v>
      </c>
    </row>
    <row r="527" spans="1:34">
      <c r="A527" t="str">
        <f t="shared" si="22"/>
        <v>08-2022</v>
      </c>
      <c r="B527" s="93">
        <v>44793</v>
      </c>
      <c r="C527" s="90">
        <v>56600</v>
      </c>
      <c r="D527" s="90">
        <v>56500</v>
      </c>
      <c r="E527" s="90">
        <v>57200</v>
      </c>
      <c r="F527" s="90">
        <v>52000</v>
      </c>
      <c r="G527" s="90">
        <v>57100</v>
      </c>
      <c r="H527" s="91" t="s">
        <v>25</v>
      </c>
      <c r="I527" s="90">
        <v>54500</v>
      </c>
      <c r="J527" s="90">
        <v>55400</v>
      </c>
      <c r="K527" s="90">
        <v>55200</v>
      </c>
      <c r="L527" s="91" t="s">
        <v>25</v>
      </c>
      <c r="M527" s="90">
        <v>57400</v>
      </c>
      <c r="N527" s="90">
        <v>55800</v>
      </c>
      <c r="O527" s="90">
        <v>54200</v>
      </c>
      <c r="P527" s="91" t="s">
        <v>25</v>
      </c>
      <c r="Q527" s="90">
        <v>51500</v>
      </c>
      <c r="R527" s="90">
        <v>51700</v>
      </c>
      <c r="S527" s="90">
        <v>51700</v>
      </c>
      <c r="T527" s="90">
        <v>54500</v>
      </c>
      <c r="U527" s="90">
        <v>54300</v>
      </c>
      <c r="V527" s="90">
        <v>53800</v>
      </c>
      <c r="W527" s="90">
        <v>56800</v>
      </c>
      <c r="X527" s="90">
        <v>58800</v>
      </c>
      <c r="Y527" t="str">
        <f t="shared" si="23"/>
        <v>08-2022</v>
      </c>
      <c r="Z527">
        <f>_xlfn.XLOOKUP(Y527,AN:AN,AP:AP,"")</f>
        <v>0</v>
      </c>
      <c r="AA527">
        <f>_xlfn.XLOOKUP(Y527,AN:AN,AQ:AQ,"")</f>
        <v>0</v>
      </c>
      <c r="AB527">
        <f>_xlfn.XLOOKUP(Y527,AN:AN,AR:AR,"")</f>
        <v>0</v>
      </c>
      <c r="AC527">
        <f>_xlfn.XLOOKUP(Y527,AN:AN,AS:AS,"")</f>
        <v>0</v>
      </c>
      <c r="AE527">
        <v>0</v>
      </c>
      <c r="AF527">
        <v>0</v>
      </c>
      <c r="AG527">
        <v>0</v>
      </c>
      <c r="AH527">
        <v>0</v>
      </c>
    </row>
    <row r="528" spans="1:34">
      <c r="A528" t="str">
        <f t="shared" si="22"/>
        <v>08-2022</v>
      </c>
      <c r="B528" s="93">
        <v>44794</v>
      </c>
      <c r="C528" s="90" t="s">
        <v>24</v>
      </c>
      <c r="D528" s="90" t="s">
        <v>24</v>
      </c>
      <c r="E528" s="90" t="s">
        <v>24</v>
      </c>
      <c r="F528" s="90" t="s">
        <v>24</v>
      </c>
      <c r="G528" s="90" t="s">
        <v>24</v>
      </c>
      <c r="H528" s="90" t="s">
        <v>24</v>
      </c>
      <c r="I528" s="90" t="s">
        <v>24</v>
      </c>
      <c r="J528" s="90" t="s">
        <v>24</v>
      </c>
      <c r="K528" s="90" t="s">
        <v>24</v>
      </c>
      <c r="L528" s="90" t="s">
        <v>24</v>
      </c>
      <c r="M528" s="90" t="s">
        <v>24</v>
      </c>
      <c r="N528" s="90" t="s">
        <v>24</v>
      </c>
      <c r="O528" s="90" t="s">
        <v>24</v>
      </c>
      <c r="P528" s="90" t="s">
        <v>24</v>
      </c>
      <c r="Q528" s="90" t="s">
        <v>24</v>
      </c>
      <c r="R528" s="90" t="s">
        <v>24</v>
      </c>
      <c r="S528" s="90" t="s">
        <v>24</v>
      </c>
      <c r="T528" s="90" t="s">
        <v>24</v>
      </c>
      <c r="U528" s="90" t="s">
        <v>24</v>
      </c>
      <c r="V528" s="90" t="s">
        <v>24</v>
      </c>
      <c r="W528" s="90" t="s">
        <v>24</v>
      </c>
      <c r="X528" s="90" t="s">
        <v>24</v>
      </c>
      <c r="Y528" t="str">
        <f t="shared" si="23"/>
        <v>08-2022</v>
      </c>
      <c r="Z528">
        <f>_xlfn.XLOOKUP(Y528,AN:AN,AP:AP,"")</f>
        <v>0</v>
      </c>
      <c r="AA528">
        <f>_xlfn.XLOOKUP(Y528,AN:AN,AQ:AQ,"")</f>
        <v>0</v>
      </c>
      <c r="AB528">
        <f>_xlfn.XLOOKUP(Y528,AN:AN,AR:AR,"")</f>
        <v>0</v>
      </c>
      <c r="AC528">
        <f>_xlfn.XLOOKUP(Y528,AN:AN,AS:AS,"")</f>
        <v>0</v>
      </c>
      <c r="AE528">
        <v>0</v>
      </c>
      <c r="AF528">
        <v>0</v>
      </c>
      <c r="AG528">
        <v>0</v>
      </c>
      <c r="AH528">
        <v>0</v>
      </c>
    </row>
    <row r="529" spans="1:34">
      <c r="A529" t="str">
        <f t="shared" si="22"/>
        <v>08-2022</v>
      </c>
      <c r="B529" s="93">
        <v>44795</v>
      </c>
      <c r="C529" s="90">
        <v>56800</v>
      </c>
      <c r="D529" s="90">
        <v>56500</v>
      </c>
      <c r="E529" s="90">
        <v>56900</v>
      </c>
      <c r="F529" s="90">
        <v>52000</v>
      </c>
      <c r="G529" s="90">
        <v>56800</v>
      </c>
      <c r="H529" s="91" t="s">
        <v>25</v>
      </c>
      <c r="I529" s="90">
        <v>54500</v>
      </c>
      <c r="J529" s="90">
        <v>55100</v>
      </c>
      <c r="K529" s="90">
        <v>55000</v>
      </c>
      <c r="L529" s="91" t="s">
        <v>25</v>
      </c>
      <c r="M529" s="90">
        <v>57000</v>
      </c>
      <c r="N529" s="90">
        <v>55500</v>
      </c>
      <c r="O529" s="90">
        <v>54200</v>
      </c>
      <c r="P529" s="91" t="s">
        <v>25</v>
      </c>
      <c r="Q529" s="90">
        <v>51300</v>
      </c>
      <c r="R529" s="90">
        <v>51500</v>
      </c>
      <c r="S529" s="90">
        <v>51500</v>
      </c>
      <c r="T529" s="90">
        <v>54500</v>
      </c>
      <c r="U529" s="90">
        <v>54200</v>
      </c>
      <c r="V529" s="90">
        <v>53800</v>
      </c>
      <c r="W529" s="90">
        <v>56400</v>
      </c>
      <c r="X529" s="90">
        <v>58500</v>
      </c>
      <c r="Y529" t="str">
        <f t="shared" si="23"/>
        <v>08-2022</v>
      </c>
      <c r="Z529">
        <f>_xlfn.XLOOKUP(Y529,AN:AN,AP:AP,"")</f>
        <v>0</v>
      </c>
      <c r="AA529">
        <f>_xlfn.XLOOKUP(Y529,AN:AN,AQ:AQ,"")</f>
        <v>0</v>
      </c>
      <c r="AB529">
        <f>_xlfn.XLOOKUP(Y529,AN:AN,AR:AR,"")</f>
        <v>0</v>
      </c>
      <c r="AC529">
        <f>_xlfn.XLOOKUP(Y529,AN:AN,AS:AS,"")</f>
        <v>0</v>
      </c>
      <c r="AE529">
        <v>0</v>
      </c>
      <c r="AF529">
        <v>0</v>
      </c>
      <c r="AG529">
        <v>0</v>
      </c>
      <c r="AH529">
        <v>0</v>
      </c>
    </row>
    <row r="530" spans="1:34">
      <c r="A530" t="str">
        <f t="shared" si="22"/>
        <v>08-2022</v>
      </c>
      <c r="B530" s="93">
        <v>44796</v>
      </c>
      <c r="C530" s="90">
        <v>56600</v>
      </c>
      <c r="D530" s="90">
        <v>56500</v>
      </c>
      <c r="E530" s="90">
        <v>56400</v>
      </c>
      <c r="F530" s="90">
        <v>51500</v>
      </c>
      <c r="G530" s="90">
        <v>56800</v>
      </c>
      <c r="H530" s="91" t="s">
        <v>25</v>
      </c>
      <c r="I530" s="90">
        <v>54000</v>
      </c>
      <c r="J530" s="90">
        <v>54400</v>
      </c>
      <c r="K530" s="90">
        <v>54700</v>
      </c>
      <c r="L530" s="91" t="s">
        <v>25</v>
      </c>
      <c r="M530" s="90">
        <v>56300</v>
      </c>
      <c r="N530" s="90">
        <v>55400</v>
      </c>
      <c r="O530" s="90">
        <v>53500</v>
      </c>
      <c r="P530" s="90">
        <v>52000</v>
      </c>
      <c r="Q530" s="90">
        <v>50900</v>
      </c>
      <c r="R530" s="90">
        <v>51200</v>
      </c>
      <c r="S530" s="90">
        <v>51000</v>
      </c>
      <c r="T530" s="90">
        <v>54000</v>
      </c>
      <c r="U530" s="90">
        <v>53700</v>
      </c>
      <c r="V530" s="90">
        <v>52800</v>
      </c>
      <c r="W530" s="90">
        <v>56200</v>
      </c>
      <c r="X530" s="90">
        <v>58300</v>
      </c>
      <c r="Y530" t="str">
        <f t="shared" si="23"/>
        <v>08-2022</v>
      </c>
      <c r="Z530">
        <f>_xlfn.XLOOKUP(Y530,AN:AN,AP:AP,"")</f>
        <v>0</v>
      </c>
      <c r="AA530">
        <f>_xlfn.XLOOKUP(Y530,AN:AN,AQ:AQ,"")</f>
        <v>0</v>
      </c>
      <c r="AB530">
        <f>_xlfn.XLOOKUP(Y530,AN:AN,AR:AR,"")</f>
        <v>0</v>
      </c>
      <c r="AC530">
        <f>_xlfn.XLOOKUP(Y530,AN:AN,AS:AS,"")</f>
        <v>0</v>
      </c>
      <c r="AE530">
        <v>0</v>
      </c>
      <c r="AF530">
        <v>0</v>
      </c>
      <c r="AG530">
        <v>0</v>
      </c>
      <c r="AH530">
        <v>0</v>
      </c>
    </row>
    <row r="531" spans="1:34">
      <c r="A531" t="str">
        <f t="shared" si="22"/>
        <v>08-2022</v>
      </c>
      <c r="B531" s="93">
        <v>44797</v>
      </c>
      <c r="C531" s="90">
        <v>56600</v>
      </c>
      <c r="D531" s="90">
        <v>56500</v>
      </c>
      <c r="E531" s="90">
        <v>56400</v>
      </c>
      <c r="F531" s="90">
        <v>51800</v>
      </c>
      <c r="G531" s="90">
        <v>56800</v>
      </c>
      <c r="H531" s="91" t="s">
        <v>25</v>
      </c>
      <c r="I531" s="90">
        <v>54000</v>
      </c>
      <c r="J531" s="90">
        <v>54700</v>
      </c>
      <c r="K531" s="90">
        <v>55200</v>
      </c>
      <c r="L531" s="91" t="s">
        <v>25</v>
      </c>
      <c r="M531" s="90">
        <v>56300</v>
      </c>
      <c r="N531" s="90">
        <v>55800</v>
      </c>
      <c r="O531" s="90">
        <v>53700</v>
      </c>
      <c r="P531" s="90">
        <v>52250</v>
      </c>
      <c r="Q531" s="90">
        <v>51200</v>
      </c>
      <c r="R531" s="90">
        <v>51500</v>
      </c>
      <c r="S531" s="90">
        <v>51200</v>
      </c>
      <c r="T531" s="90">
        <v>54300</v>
      </c>
      <c r="U531" s="90">
        <v>54000</v>
      </c>
      <c r="V531" s="90">
        <v>52800</v>
      </c>
      <c r="W531" s="90">
        <v>56000</v>
      </c>
      <c r="X531" s="90">
        <v>58100</v>
      </c>
      <c r="Y531" t="str">
        <f t="shared" si="23"/>
        <v>08-2022</v>
      </c>
      <c r="Z531">
        <f>_xlfn.XLOOKUP(Y531,AN:AN,AP:AP,"")</f>
        <v>0</v>
      </c>
      <c r="AA531">
        <f>_xlfn.XLOOKUP(Y531,AN:AN,AQ:AQ,"")</f>
        <v>0</v>
      </c>
      <c r="AB531">
        <f>_xlfn.XLOOKUP(Y531,AN:AN,AR:AR,"")</f>
        <v>0</v>
      </c>
      <c r="AC531">
        <f>_xlfn.XLOOKUP(Y531,AN:AN,AS:AS,"")</f>
        <v>0</v>
      </c>
      <c r="AE531">
        <v>0</v>
      </c>
      <c r="AF531">
        <v>0</v>
      </c>
      <c r="AG531">
        <v>0</v>
      </c>
      <c r="AH531">
        <v>0</v>
      </c>
    </row>
    <row r="532" spans="1:34">
      <c r="A532" t="str">
        <f t="shared" si="22"/>
        <v>08-2022</v>
      </c>
      <c r="B532" s="93">
        <v>44798</v>
      </c>
      <c r="C532" s="90">
        <v>56000</v>
      </c>
      <c r="D532" s="90">
        <v>56200</v>
      </c>
      <c r="E532" s="90">
        <v>56100</v>
      </c>
      <c r="F532" s="90">
        <v>51200</v>
      </c>
      <c r="G532" s="90">
        <v>56800</v>
      </c>
      <c r="H532" s="91" t="s">
        <v>25</v>
      </c>
      <c r="I532" s="90">
        <v>54000</v>
      </c>
      <c r="J532" s="90">
        <v>54200</v>
      </c>
      <c r="K532" s="90">
        <v>55200</v>
      </c>
      <c r="L532" s="91" t="s">
        <v>25</v>
      </c>
      <c r="M532" s="90">
        <v>55500</v>
      </c>
      <c r="N532" s="90">
        <v>55800</v>
      </c>
      <c r="O532" s="90">
        <v>53000</v>
      </c>
      <c r="P532" s="90">
        <v>51900</v>
      </c>
      <c r="Q532" s="90">
        <v>51000</v>
      </c>
      <c r="R532" s="90">
        <v>51300</v>
      </c>
      <c r="S532" s="90">
        <v>50800</v>
      </c>
      <c r="T532" s="90">
        <v>53700</v>
      </c>
      <c r="U532" s="90">
        <v>53800</v>
      </c>
      <c r="V532" s="90">
        <v>52800</v>
      </c>
      <c r="W532" s="90">
        <v>56000</v>
      </c>
      <c r="X532" s="90">
        <v>58100</v>
      </c>
      <c r="Y532" t="str">
        <f t="shared" si="23"/>
        <v>08-2022</v>
      </c>
      <c r="Z532">
        <f>_xlfn.XLOOKUP(Y532,AN:AN,AP:AP,"")</f>
        <v>0</v>
      </c>
      <c r="AA532">
        <f>_xlfn.XLOOKUP(Y532,AN:AN,AQ:AQ,"")</f>
        <v>0</v>
      </c>
      <c r="AB532">
        <f>_xlfn.XLOOKUP(Y532,AN:AN,AR:AR,"")</f>
        <v>0</v>
      </c>
      <c r="AC532">
        <f>_xlfn.XLOOKUP(Y532,AN:AN,AS:AS,"")</f>
        <v>0</v>
      </c>
      <c r="AE532">
        <v>0</v>
      </c>
      <c r="AF532">
        <v>0</v>
      </c>
      <c r="AG532">
        <v>0</v>
      </c>
      <c r="AH532">
        <v>0</v>
      </c>
    </row>
    <row r="533" spans="1:34">
      <c r="A533" t="str">
        <f t="shared" si="22"/>
        <v>08-2022</v>
      </c>
      <c r="B533" s="93">
        <v>44799</v>
      </c>
      <c r="C533" s="90">
        <v>55700</v>
      </c>
      <c r="D533" s="90">
        <v>56200</v>
      </c>
      <c r="E533" s="90">
        <v>56100</v>
      </c>
      <c r="F533" s="90">
        <v>51200</v>
      </c>
      <c r="G533" s="90">
        <v>56600</v>
      </c>
      <c r="H533" s="91" t="s">
        <v>25</v>
      </c>
      <c r="I533" s="90">
        <v>54000</v>
      </c>
      <c r="J533" s="90">
        <v>54200</v>
      </c>
      <c r="K533" s="90">
        <v>55200</v>
      </c>
      <c r="L533" s="91" t="s">
        <v>25</v>
      </c>
      <c r="M533" s="90">
        <v>55500</v>
      </c>
      <c r="N533" s="90">
        <v>55500</v>
      </c>
      <c r="O533" s="90">
        <v>53500</v>
      </c>
      <c r="P533" s="90">
        <v>52200</v>
      </c>
      <c r="Q533" s="90">
        <v>51000</v>
      </c>
      <c r="R533" s="90">
        <v>50900</v>
      </c>
      <c r="S533" s="90">
        <v>51100</v>
      </c>
      <c r="T533" s="90">
        <v>53700</v>
      </c>
      <c r="U533" s="90">
        <v>53800</v>
      </c>
      <c r="V533" s="90">
        <v>52800</v>
      </c>
      <c r="W533" s="90">
        <v>56000</v>
      </c>
      <c r="X533" s="90">
        <v>58100</v>
      </c>
      <c r="Y533" t="str">
        <f t="shared" si="23"/>
        <v>08-2022</v>
      </c>
      <c r="Z533">
        <f>_xlfn.XLOOKUP(Y533,AN:AN,AP:AP,"")</f>
        <v>0</v>
      </c>
      <c r="AA533">
        <f>_xlfn.XLOOKUP(Y533,AN:AN,AQ:AQ,"")</f>
        <v>0</v>
      </c>
      <c r="AB533">
        <f>_xlfn.XLOOKUP(Y533,AN:AN,AR:AR,"")</f>
        <v>0</v>
      </c>
      <c r="AC533">
        <f>_xlfn.XLOOKUP(Y533,AN:AN,AS:AS,"")</f>
        <v>0</v>
      </c>
      <c r="AE533">
        <v>0</v>
      </c>
      <c r="AF533">
        <v>0</v>
      </c>
      <c r="AG533">
        <v>0</v>
      </c>
      <c r="AH533">
        <v>0</v>
      </c>
    </row>
    <row r="534" spans="1:34">
      <c r="A534" t="str">
        <f t="shared" ref="A534:A597" si="24">TEXT(B534,"MM-YYYY")</f>
        <v>08-2022</v>
      </c>
      <c r="B534" s="93">
        <v>44800</v>
      </c>
      <c r="C534" s="90">
        <v>55200</v>
      </c>
      <c r="D534" s="90">
        <v>56000</v>
      </c>
      <c r="E534" s="90">
        <v>56100</v>
      </c>
      <c r="F534" s="90">
        <v>51000</v>
      </c>
      <c r="G534" s="90">
        <v>56600</v>
      </c>
      <c r="H534" s="91" t="s">
        <v>25</v>
      </c>
      <c r="I534" s="90">
        <v>54000</v>
      </c>
      <c r="J534" s="90">
        <v>54200</v>
      </c>
      <c r="K534" s="90">
        <v>55000</v>
      </c>
      <c r="L534" s="91" t="s">
        <v>25</v>
      </c>
      <c r="M534" s="90">
        <v>55600</v>
      </c>
      <c r="N534" s="90">
        <v>55500</v>
      </c>
      <c r="O534" s="90">
        <v>53500</v>
      </c>
      <c r="P534" s="90">
        <v>52000</v>
      </c>
      <c r="Q534" s="90">
        <v>51000</v>
      </c>
      <c r="R534" s="90">
        <v>50900</v>
      </c>
      <c r="S534" s="90">
        <v>51100</v>
      </c>
      <c r="T534" s="90">
        <v>53500</v>
      </c>
      <c r="U534" s="90">
        <v>53800</v>
      </c>
      <c r="V534" s="90">
        <v>52800</v>
      </c>
      <c r="W534" s="90">
        <v>56000</v>
      </c>
      <c r="X534" s="90">
        <v>58100</v>
      </c>
      <c r="Y534" t="str">
        <f t="shared" ref="Y534:Y597" si="25">TEXT(B534,"MM-YYYY")</f>
        <v>08-2022</v>
      </c>
      <c r="Z534">
        <f>_xlfn.XLOOKUP(Y534,AN:AN,AP:AP,"")</f>
        <v>0</v>
      </c>
      <c r="AA534">
        <f>_xlfn.XLOOKUP(Y534,AN:AN,AQ:AQ,"")</f>
        <v>0</v>
      </c>
      <c r="AB534">
        <f>_xlfn.XLOOKUP(Y534,AN:AN,AR:AR,"")</f>
        <v>0</v>
      </c>
      <c r="AC534">
        <f>_xlfn.XLOOKUP(Y534,AN:AN,AS:AS,"")</f>
        <v>0</v>
      </c>
      <c r="AE534">
        <v>0</v>
      </c>
      <c r="AF534">
        <v>0</v>
      </c>
      <c r="AG534">
        <v>0</v>
      </c>
      <c r="AH534">
        <v>0</v>
      </c>
    </row>
    <row r="535" spans="1:34">
      <c r="A535" t="str">
        <f t="shared" si="24"/>
        <v>08-2022</v>
      </c>
      <c r="B535" s="93">
        <v>44801</v>
      </c>
      <c r="C535" s="90" t="s">
        <v>24</v>
      </c>
      <c r="D535" s="90" t="s">
        <v>24</v>
      </c>
      <c r="E535" s="90" t="s">
        <v>24</v>
      </c>
      <c r="F535" s="90" t="s">
        <v>24</v>
      </c>
      <c r="G535" s="90" t="s">
        <v>24</v>
      </c>
      <c r="H535" s="90" t="s">
        <v>24</v>
      </c>
      <c r="I535" s="90" t="s">
        <v>24</v>
      </c>
      <c r="J535" s="90" t="s">
        <v>24</v>
      </c>
      <c r="K535" s="90" t="s">
        <v>24</v>
      </c>
      <c r="L535" s="90" t="s">
        <v>24</v>
      </c>
      <c r="M535" s="90" t="s">
        <v>24</v>
      </c>
      <c r="N535" s="90" t="s">
        <v>24</v>
      </c>
      <c r="O535" s="90" t="s">
        <v>24</v>
      </c>
      <c r="P535" s="90" t="s">
        <v>24</v>
      </c>
      <c r="Q535" s="90" t="s">
        <v>24</v>
      </c>
      <c r="R535" s="90" t="s">
        <v>24</v>
      </c>
      <c r="S535" s="90" t="s">
        <v>24</v>
      </c>
      <c r="T535" s="90" t="s">
        <v>24</v>
      </c>
      <c r="U535" s="90" t="s">
        <v>24</v>
      </c>
      <c r="V535" s="90" t="s">
        <v>24</v>
      </c>
      <c r="W535" s="90" t="s">
        <v>24</v>
      </c>
      <c r="X535" s="90" t="s">
        <v>24</v>
      </c>
      <c r="Y535" t="str">
        <f t="shared" si="25"/>
        <v>08-2022</v>
      </c>
      <c r="Z535">
        <f>_xlfn.XLOOKUP(Y535,AN:AN,AP:AP,"")</f>
        <v>0</v>
      </c>
      <c r="AA535">
        <f>_xlfn.XLOOKUP(Y535,AN:AN,AQ:AQ,"")</f>
        <v>0</v>
      </c>
      <c r="AB535">
        <f>_xlfn.XLOOKUP(Y535,AN:AN,AR:AR,"")</f>
        <v>0</v>
      </c>
      <c r="AC535">
        <f>_xlfn.XLOOKUP(Y535,AN:AN,AS:AS,"")</f>
        <v>0</v>
      </c>
      <c r="AE535">
        <v>0</v>
      </c>
      <c r="AF535">
        <v>0</v>
      </c>
      <c r="AG535">
        <v>0</v>
      </c>
      <c r="AH535">
        <v>0</v>
      </c>
    </row>
    <row r="536" spans="1:34">
      <c r="A536" t="str">
        <f t="shared" si="24"/>
        <v>08-2022</v>
      </c>
      <c r="B536" s="93">
        <v>44802</v>
      </c>
      <c r="C536" s="90">
        <v>55000</v>
      </c>
      <c r="D536" s="90">
        <v>56000</v>
      </c>
      <c r="E536" s="90">
        <v>55500</v>
      </c>
      <c r="F536" s="90">
        <v>51000</v>
      </c>
      <c r="G536" s="90">
        <v>55900</v>
      </c>
      <c r="H536" s="91" t="s">
        <v>25</v>
      </c>
      <c r="I536" s="90">
        <v>53500</v>
      </c>
      <c r="J536" s="90">
        <v>53700</v>
      </c>
      <c r="K536" s="90">
        <v>54500</v>
      </c>
      <c r="L536" s="91" t="s">
        <v>25</v>
      </c>
      <c r="M536" s="90">
        <v>55200</v>
      </c>
      <c r="N536" s="90">
        <v>55500</v>
      </c>
      <c r="O536" s="90">
        <v>52500</v>
      </c>
      <c r="P536" s="90">
        <v>51800</v>
      </c>
      <c r="Q536" s="90">
        <v>50500</v>
      </c>
      <c r="R536" s="90">
        <v>50500</v>
      </c>
      <c r="S536" s="90">
        <v>50700</v>
      </c>
      <c r="T536" s="90">
        <v>53500</v>
      </c>
      <c r="U536" s="90">
        <v>53500</v>
      </c>
      <c r="V536" s="90">
        <v>52800</v>
      </c>
      <c r="W536" s="90">
        <v>55700</v>
      </c>
      <c r="X536" s="90">
        <v>57800</v>
      </c>
      <c r="Y536" t="str">
        <f t="shared" si="25"/>
        <v>08-2022</v>
      </c>
      <c r="Z536">
        <f>_xlfn.XLOOKUP(Y536,AN:AN,AP:AP,"")</f>
        <v>0</v>
      </c>
      <c r="AA536">
        <f>_xlfn.XLOOKUP(Y536,AN:AN,AQ:AQ,"")</f>
        <v>0</v>
      </c>
      <c r="AB536">
        <f>_xlfn.XLOOKUP(Y536,AN:AN,AR:AR,"")</f>
        <v>0</v>
      </c>
      <c r="AC536">
        <f>_xlfn.XLOOKUP(Y536,AN:AN,AS:AS,"")</f>
        <v>0</v>
      </c>
      <c r="AE536">
        <v>0</v>
      </c>
      <c r="AF536">
        <v>0</v>
      </c>
      <c r="AG536">
        <v>0</v>
      </c>
      <c r="AH536">
        <v>0</v>
      </c>
    </row>
    <row r="537" spans="1:34">
      <c r="A537" t="str">
        <f t="shared" si="24"/>
        <v>08-2022</v>
      </c>
      <c r="B537" s="93">
        <v>44803</v>
      </c>
      <c r="C537" s="90">
        <v>54800</v>
      </c>
      <c r="D537" s="90">
        <v>55700</v>
      </c>
      <c r="E537" s="90">
        <v>54600</v>
      </c>
      <c r="F537" s="90">
        <v>50500</v>
      </c>
      <c r="G537" s="90">
        <v>55800</v>
      </c>
      <c r="H537" s="91" t="s">
        <v>25</v>
      </c>
      <c r="I537" s="90">
        <v>53500</v>
      </c>
      <c r="J537" s="90">
        <v>53400</v>
      </c>
      <c r="K537" s="90">
        <v>54500</v>
      </c>
      <c r="L537" s="91" t="s">
        <v>25</v>
      </c>
      <c r="M537" s="90">
        <v>54100</v>
      </c>
      <c r="N537" s="90">
        <v>55500</v>
      </c>
      <c r="O537" s="90">
        <v>52000</v>
      </c>
      <c r="P537" s="90">
        <v>51800</v>
      </c>
      <c r="Q537" s="90">
        <v>50100</v>
      </c>
      <c r="R537" s="90">
        <v>50400</v>
      </c>
      <c r="S537" s="90">
        <v>50500</v>
      </c>
      <c r="T537" s="90">
        <v>53000</v>
      </c>
      <c r="U537" s="90">
        <v>53400</v>
      </c>
      <c r="V537" s="90">
        <v>52500</v>
      </c>
      <c r="W537" s="90">
        <v>55600</v>
      </c>
      <c r="X537" s="90">
        <v>57800</v>
      </c>
      <c r="Y537" t="str">
        <f t="shared" si="25"/>
        <v>08-2022</v>
      </c>
      <c r="Z537">
        <f>_xlfn.XLOOKUP(Y537,AN:AN,AP:AP,"")</f>
        <v>0</v>
      </c>
      <c r="AA537">
        <f>_xlfn.XLOOKUP(Y537,AN:AN,AQ:AQ,"")</f>
        <v>0</v>
      </c>
      <c r="AB537">
        <f>_xlfn.XLOOKUP(Y537,AN:AN,AR:AR,"")</f>
        <v>0</v>
      </c>
      <c r="AC537">
        <f>_xlfn.XLOOKUP(Y537,AN:AN,AS:AS,"")</f>
        <v>0</v>
      </c>
      <c r="AE537">
        <v>0</v>
      </c>
      <c r="AF537">
        <v>0</v>
      </c>
      <c r="AG537">
        <v>0</v>
      </c>
      <c r="AH537">
        <v>0</v>
      </c>
    </row>
    <row r="538" spans="1:34">
      <c r="A538" t="str">
        <f t="shared" si="24"/>
        <v>08-2022</v>
      </c>
      <c r="B538" s="93">
        <v>44804</v>
      </c>
      <c r="C538" s="90">
        <v>54800</v>
      </c>
      <c r="D538" s="91" t="s">
        <v>25</v>
      </c>
      <c r="E538" s="90">
        <v>54600</v>
      </c>
      <c r="F538" s="90">
        <v>50500</v>
      </c>
      <c r="G538" s="90">
        <v>55800</v>
      </c>
      <c r="H538" s="91" t="s">
        <v>25</v>
      </c>
      <c r="I538" s="90">
        <v>53500</v>
      </c>
      <c r="J538" s="90">
        <v>53400</v>
      </c>
      <c r="K538" s="90">
        <v>54500</v>
      </c>
      <c r="L538" s="91" t="s">
        <v>25</v>
      </c>
      <c r="M538" s="90">
        <v>54000</v>
      </c>
      <c r="N538" s="91" t="s">
        <v>25</v>
      </c>
      <c r="O538" s="90">
        <v>52000</v>
      </c>
      <c r="P538" s="90">
        <v>51800</v>
      </c>
      <c r="Q538" s="90">
        <v>50500</v>
      </c>
      <c r="R538" s="90">
        <v>50600</v>
      </c>
      <c r="S538" s="90">
        <v>50500</v>
      </c>
      <c r="T538" s="90">
        <v>53000</v>
      </c>
      <c r="U538" s="90">
        <v>53500</v>
      </c>
      <c r="V538" s="90">
        <v>52300</v>
      </c>
      <c r="W538" s="90">
        <v>55400</v>
      </c>
      <c r="X538" s="90">
        <v>57800</v>
      </c>
      <c r="Y538" t="str">
        <f t="shared" si="25"/>
        <v>08-2022</v>
      </c>
      <c r="Z538">
        <f>_xlfn.XLOOKUP(Y538,AN:AN,AP:AP,"")</f>
        <v>0</v>
      </c>
      <c r="AA538">
        <f>_xlfn.XLOOKUP(Y538,AN:AN,AQ:AQ,"")</f>
        <v>0</v>
      </c>
      <c r="AB538">
        <f>_xlfn.XLOOKUP(Y538,AN:AN,AR:AR,"")</f>
        <v>0</v>
      </c>
      <c r="AC538">
        <f>_xlfn.XLOOKUP(Y538,AN:AN,AS:AS,"")</f>
        <v>0</v>
      </c>
      <c r="AE538">
        <v>0</v>
      </c>
      <c r="AF538">
        <v>0</v>
      </c>
      <c r="AG538">
        <v>0</v>
      </c>
      <c r="AH538">
        <v>0</v>
      </c>
    </row>
    <row r="539" spans="1:34">
      <c r="A539" t="str">
        <f t="shared" si="24"/>
        <v>09-2022</v>
      </c>
      <c r="B539" s="93">
        <v>44805</v>
      </c>
      <c r="C539" s="90">
        <v>54800</v>
      </c>
      <c r="D539" s="90">
        <v>55700</v>
      </c>
      <c r="E539" s="90">
        <v>55300</v>
      </c>
      <c r="F539" s="90">
        <v>50700</v>
      </c>
      <c r="G539" s="90">
        <v>55300</v>
      </c>
      <c r="H539" s="91" t="s">
        <v>25</v>
      </c>
      <c r="I539" s="90">
        <v>53500</v>
      </c>
      <c r="J539" s="90">
        <v>53700</v>
      </c>
      <c r="K539" s="90">
        <v>54500</v>
      </c>
      <c r="L539" s="91" t="s">
        <v>25</v>
      </c>
      <c r="M539" s="90">
        <v>54500</v>
      </c>
      <c r="N539" s="90">
        <v>55500</v>
      </c>
      <c r="O539" s="90">
        <v>52200</v>
      </c>
      <c r="P539" s="90">
        <v>52000</v>
      </c>
      <c r="Q539" s="90">
        <v>50500</v>
      </c>
      <c r="R539" s="90">
        <v>50800</v>
      </c>
      <c r="S539" s="90">
        <v>50750</v>
      </c>
      <c r="T539" s="90">
        <v>53200</v>
      </c>
      <c r="U539" s="90">
        <v>53700</v>
      </c>
      <c r="V539" s="90">
        <v>52300</v>
      </c>
      <c r="W539" s="90">
        <v>55200</v>
      </c>
      <c r="X539" s="90">
        <v>57300</v>
      </c>
      <c r="Y539" t="str">
        <f t="shared" si="25"/>
        <v>09-2022</v>
      </c>
      <c r="Z539">
        <f>_xlfn.XLOOKUP(Y539,AN:AN,AP:AP,"")</f>
        <v>0</v>
      </c>
      <c r="AA539">
        <f>_xlfn.XLOOKUP(Y539,AN:AN,AQ:AQ,"")</f>
        <v>0</v>
      </c>
      <c r="AB539">
        <f>_xlfn.XLOOKUP(Y539,AN:AN,AR:AR,"")</f>
        <v>0</v>
      </c>
      <c r="AC539">
        <f>_xlfn.XLOOKUP(Y539,AN:AN,AS:AS,"")</f>
        <v>0</v>
      </c>
      <c r="AE539">
        <v>0</v>
      </c>
      <c r="AF539">
        <v>0</v>
      </c>
      <c r="AG539">
        <v>0</v>
      </c>
      <c r="AH539">
        <v>0</v>
      </c>
    </row>
    <row r="540" spans="1:34">
      <c r="A540" t="str">
        <f t="shared" si="24"/>
        <v>09-2022</v>
      </c>
      <c r="B540" s="93">
        <v>44806</v>
      </c>
      <c r="C540" s="90">
        <v>55000</v>
      </c>
      <c r="D540" s="90">
        <v>55700</v>
      </c>
      <c r="E540" s="90">
        <v>55300</v>
      </c>
      <c r="F540" s="90">
        <v>51000</v>
      </c>
      <c r="G540" s="90">
        <v>55300</v>
      </c>
      <c r="H540" s="91" t="s">
        <v>25</v>
      </c>
      <c r="I540" s="90">
        <v>53500</v>
      </c>
      <c r="J540" s="90">
        <v>53700</v>
      </c>
      <c r="K540" s="90">
        <v>54500</v>
      </c>
      <c r="L540" s="91" t="s">
        <v>25</v>
      </c>
      <c r="M540" s="90">
        <v>54300</v>
      </c>
      <c r="N540" s="90">
        <v>55500</v>
      </c>
      <c r="O540" s="90">
        <v>52200</v>
      </c>
      <c r="P540" s="90">
        <v>52500</v>
      </c>
      <c r="Q540" s="90">
        <v>50600</v>
      </c>
      <c r="R540" s="90">
        <v>50800</v>
      </c>
      <c r="S540" s="90">
        <v>50750</v>
      </c>
      <c r="T540" s="90">
        <v>53500</v>
      </c>
      <c r="U540" s="90">
        <v>53700</v>
      </c>
      <c r="V540" s="90">
        <v>52300</v>
      </c>
      <c r="W540" s="90">
        <v>55200</v>
      </c>
      <c r="X540" s="90">
        <v>57300</v>
      </c>
      <c r="Y540" t="str">
        <f t="shared" si="25"/>
        <v>09-2022</v>
      </c>
      <c r="Z540">
        <f>_xlfn.XLOOKUP(Y540,AN:AN,AP:AP,"")</f>
        <v>0</v>
      </c>
      <c r="AA540">
        <f>_xlfn.XLOOKUP(Y540,AN:AN,AQ:AQ,"")</f>
        <v>0</v>
      </c>
      <c r="AB540">
        <f>_xlfn.XLOOKUP(Y540,AN:AN,AR:AR,"")</f>
        <v>0</v>
      </c>
      <c r="AC540">
        <f>_xlfn.XLOOKUP(Y540,AN:AN,AS:AS,"")</f>
        <v>0</v>
      </c>
      <c r="AE540">
        <v>0</v>
      </c>
      <c r="AF540">
        <v>0</v>
      </c>
      <c r="AG540">
        <v>0</v>
      </c>
      <c r="AH540">
        <v>0</v>
      </c>
    </row>
    <row r="541" spans="1:34">
      <c r="A541" t="str">
        <f t="shared" si="24"/>
        <v>09-2022</v>
      </c>
      <c r="B541" s="93">
        <v>44807</v>
      </c>
      <c r="C541" s="90">
        <v>55200</v>
      </c>
      <c r="D541" s="90">
        <v>55700</v>
      </c>
      <c r="E541" s="90">
        <v>55500</v>
      </c>
      <c r="F541" s="90">
        <v>51200</v>
      </c>
      <c r="G541" s="90">
        <v>55300</v>
      </c>
      <c r="H541" s="91" t="s">
        <v>25</v>
      </c>
      <c r="I541" s="90">
        <v>54000</v>
      </c>
      <c r="J541" s="90">
        <v>54000</v>
      </c>
      <c r="K541" s="90">
        <v>54500</v>
      </c>
      <c r="L541" s="91" t="s">
        <v>25</v>
      </c>
      <c r="M541" s="90">
        <v>54800</v>
      </c>
      <c r="N541" s="90">
        <v>55500</v>
      </c>
      <c r="O541" s="90">
        <v>52700</v>
      </c>
      <c r="P541" s="90">
        <v>52500</v>
      </c>
      <c r="Q541" s="90">
        <v>50700</v>
      </c>
      <c r="R541" s="90">
        <v>50900</v>
      </c>
      <c r="S541" s="90">
        <v>51000</v>
      </c>
      <c r="T541" s="90">
        <v>53700</v>
      </c>
      <c r="U541" s="90">
        <v>53900</v>
      </c>
      <c r="V541" s="90">
        <v>52800</v>
      </c>
      <c r="W541" s="90">
        <v>54900</v>
      </c>
      <c r="X541" s="90">
        <v>57100</v>
      </c>
      <c r="Y541" t="str">
        <f t="shared" si="25"/>
        <v>09-2022</v>
      </c>
      <c r="Z541">
        <f>_xlfn.XLOOKUP(Y541,AN:AN,AP:AP,"")</f>
        <v>0</v>
      </c>
      <c r="AA541">
        <f>_xlfn.XLOOKUP(Y541,AN:AN,AQ:AQ,"")</f>
        <v>0</v>
      </c>
      <c r="AB541">
        <f>_xlfn.XLOOKUP(Y541,AN:AN,AR:AR,"")</f>
        <v>0</v>
      </c>
      <c r="AC541">
        <f>_xlfn.XLOOKUP(Y541,AN:AN,AS:AS,"")</f>
        <v>0</v>
      </c>
      <c r="AE541">
        <v>0</v>
      </c>
      <c r="AF541">
        <v>0</v>
      </c>
      <c r="AG541">
        <v>0</v>
      </c>
      <c r="AH541">
        <v>0</v>
      </c>
    </row>
    <row r="542" spans="1:34">
      <c r="A542" t="str">
        <f t="shared" si="24"/>
        <v>09-2022</v>
      </c>
      <c r="B542" s="93">
        <v>44808</v>
      </c>
      <c r="C542" s="90" t="s">
        <v>24</v>
      </c>
      <c r="D542" s="90" t="s">
        <v>24</v>
      </c>
      <c r="E542" s="90" t="s">
        <v>24</v>
      </c>
      <c r="F542" s="90" t="s">
        <v>24</v>
      </c>
      <c r="G542" s="90" t="s">
        <v>24</v>
      </c>
      <c r="H542" s="90" t="s">
        <v>24</v>
      </c>
      <c r="I542" s="90" t="s">
        <v>24</v>
      </c>
      <c r="J542" s="90" t="s">
        <v>24</v>
      </c>
      <c r="K542" s="90" t="s">
        <v>24</v>
      </c>
      <c r="L542" s="90" t="s">
        <v>24</v>
      </c>
      <c r="M542" s="90" t="s">
        <v>24</v>
      </c>
      <c r="N542" s="90" t="s">
        <v>24</v>
      </c>
      <c r="O542" s="90" t="s">
        <v>24</v>
      </c>
      <c r="P542" s="90" t="s">
        <v>24</v>
      </c>
      <c r="Q542" s="90" t="s">
        <v>24</v>
      </c>
      <c r="R542" s="90" t="s">
        <v>24</v>
      </c>
      <c r="S542" s="90" t="s">
        <v>24</v>
      </c>
      <c r="T542" s="90" t="s">
        <v>24</v>
      </c>
      <c r="U542" s="90" t="s">
        <v>24</v>
      </c>
      <c r="V542" s="90" t="s">
        <v>24</v>
      </c>
      <c r="W542" s="90" t="s">
        <v>24</v>
      </c>
      <c r="X542" s="90" t="s">
        <v>24</v>
      </c>
      <c r="Y542" t="str">
        <f t="shared" si="25"/>
        <v>09-2022</v>
      </c>
      <c r="Z542">
        <f>_xlfn.XLOOKUP(Y542,AN:AN,AP:AP,"")</f>
        <v>0</v>
      </c>
      <c r="AA542">
        <f>_xlfn.XLOOKUP(Y542,AN:AN,AQ:AQ,"")</f>
        <v>0</v>
      </c>
      <c r="AB542">
        <f>_xlfn.XLOOKUP(Y542,AN:AN,AR:AR,"")</f>
        <v>0</v>
      </c>
      <c r="AC542">
        <f>_xlfn.XLOOKUP(Y542,AN:AN,AS:AS,"")</f>
        <v>0</v>
      </c>
      <c r="AE542">
        <v>0</v>
      </c>
      <c r="AF542">
        <v>0</v>
      </c>
      <c r="AG542">
        <v>0</v>
      </c>
      <c r="AH542">
        <v>0</v>
      </c>
    </row>
    <row r="543" spans="1:34">
      <c r="A543" t="str">
        <f t="shared" si="24"/>
        <v>09-2022</v>
      </c>
      <c r="B543" s="93">
        <v>44809</v>
      </c>
      <c r="C543" s="90">
        <v>55200</v>
      </c>
      <c r="D543" s="90">
        <v>55500</v>
      </c>
      <c r="E543" s="90">
        <v>55200</v>
      </c>
      <c r="F543" s="90">
        <v>51000</v>
      </c>
      <c r="G543" s="90">
        <v>55300</v>
      </c>
      <c r="H543" s="91" t="s">
        <v>25</v>
      </c>
      <c r="I543" s="90">
        <v>53500</v>
      </c>
      <c r="J543" s="90">
        <v>53700</v>
      </c>
      <c r="K543" s="90">
        <v>54500</v>
      </c>
      <c r="L543" s="91" t="s">
        <v>25</v>
      </c>
      <c r="M543" s="90">
        <v>54300</v>
      </c>
      <c r="N543" s="90">
        <v>55500</v>
      </c>
      <c r="O543" s="90">
        <v>51800</v>
      </c>
      <c r="P543" s="90">
        <v>52300</v>
      </c>
      <c r="Q543" s="90">
        <v>50400</v>
      </c>
      <c r="R543" s="90">
        <v>50700</v>
      </c>
      <c r="S543" s="90">
        <v>50500</v>
      </c>
      <c r="T543" s="90">
        <v>53500</v>
      </c>
      <c r="U543" s="90">
        <v>53900</v>
      </c>
      <c r="V543" s="90">
        <v>52300</v>
      </c>
      <c r="W543" s="90">
        <v>54900</v>
      </c>
      <c r="X543" s="90">
        <v>57100</v>
      </c>
      <c r="Y543" t="str">
        <f t="shared" si="25"/>
        <v>09-2022</v>
      </c>
      <c r="Z543">
        <f>_xlfn.XLOOKUP(Y543,AN:AN,AP:AP,"")</f>
        <v>0</v>
      </c>
      <c r="AA543">
        <f>_xlfn.XLOOKUP(Y543,AN:AN,AQ:AQ,"")</f>
        <v>0</v>
      </c>
      <c r="AB543">
        <f>_xlfn.XLOOKUP(Y543,AN:AN,AR:AR,"")</f>
        <v>0</v>
      </c>
      <c r="AC543">
        <f>_xlfn.XLOOKUP(Y543,AN:AN,AS:AS,"")</f>
        <v>0</v>
      </c>
      <c r="AE543">
        <v>0</v>
      </c>
      <c r="AF543">
        <v>0</v>
      </c>
      <c r="AG543">
        <v>0</v>
      </c>
      <c r="AH543">
        <v>0</v>
      </c>
    </row>
    <row r="544" spans="1:34">
      <c r="A544" t="str">
        <f t="shared" si="24"/>
        <v>09-2022</v>
      </c>
      <c r="B544" s="93">
        <v>44810</v>
      </c>
      <c r="C544" s="90">
        <v>54700</v>
      </c>
      <c r="D544" s="90">
        <v>55500</v>
      </c>
      <c r="E544" s="90">
        <v>55000</v>
      </c>
      <c r="F544" s="90">
        <v>51000</v>
      </c>
      <c r="G544" s="90">
        <v>55300</v>
      </c>
      <c r="H544" s="91" t="s">
        <v>25</v>
      </c>
      <c r="I544" s="90">
        <v>53500</v>
      </c>
      <c r="J544" s="90">
        <v>53800</v>
      </c>
      <c r="K544" s="90">
        <v>54500</v>
      </c>
      <c r="L544" s="91" t="s">
        <v>25</v>
      </c>
      <c r="M544" s="90">
        <v>54700</v>
      </c>
      <c r="N544" s="90">
        <v>55100</v>
      </c>
      <c r="O544" s="90">
        <v>52200</v>
      </c>
      <c r="P544" s="90">
        <v>52500</v>
      </c>
      <c r="Q544" s="90">
        <v>50500</v>
      </c>
      <c r="R544" s="90">
        <v>50800</v>
      </c>
      <c r="S544" s="90">
        <v>50800</v>
      </c>
      <c r="T544" s="90">
        <v>53500</v>
      </c>
      <c r="U544" s="90">
        <v>53700</v>
      </c>
      <c r="V544" s="90">
        <v>52300</v>
      </c>
      <c r="W544" s="90">
        <v>54900</v>
      </c>
      <c r="X544" s="90">
        <v>57100</v>
      </c>
      <c r="Y544" t="str">
        <f t="shared" si="25"/>
        <v>09-2022</v>
      </c>
      <c r="Z544">
        <f>_xlfn.XLOOKUP(Y544,AN:AN,AP:AP,"")</f>
        <v>0</v>
      </c>
      <c r="AA544">
        <f>_xlfn.XLOOKUP(Y544,AN:AN,AQ:AQ,"")</f>
        <v>0</v>
      </c>
      <c r="AB544">
        <f>_xlfn.XLOOKUP(Y544,AN:AN,AR:AR,"")</f>
        <v>0</v>
      </c>
      <c r="AC544">
        <f>_xlfn.XLOOKUP(Y544,AN:AN,AS:AS,"")</f>
        <v>0</v>
      </c>
      <c r="AE544">
        <v>0</v>
      </c>
      <c r="AF544">
        <v>0</v>
      </c>
      <c r="AG544">
        <v>0</v>
      </c>
      <c r="AH544">
        <v>0</v>
      </c>
    </row>
    <row r="545" spans="1:34">
      <c r="A545" t="str">
        <f t="shared" si="24"/>
        <v>09-2022</v>
      </c>
      <c r="B545" s="93">
        <v>44811</v>
      </c>
      <c r="C545" s="90">
        <v>54700</v>
      </c>
      <c r="D545" s="90">
        <v>55300</v>
      </c>
      <c r="E545" s="90">
        <v>54700</v>
      </c>
      <c r="F545" s="90">
        <v>50800</v>
      </c>
      <c r="G545" s="90">
        <v>55100</v>
      </c>
      <c r="H545" s="91" t="s">
        <v>25</v>
      </c>
      <c r="I545" s="90">
        <v>53500</v>
      </c>
      <c r="J545" s="90">
        <v>53800</v>
      </c>
      <c r="K545" s="90">
        <v>54300</v>
      </c>
      <c r="L545" s="91" t="s">
        <v>25</v>
      </c>
      <c r="M545" s="90">
        <v>54700</v>
      </c>
      <c r="N545" s="90">
        <v>54800</v>
      </c>
      <c r="O545" s="90">
        <v>52200</v>
      </c>
      <c r="P545" s="90">
        <v>52500</v>
      </c>
      <c r="Q545" s="90">
        <v>50400</v>
      </c>
      <c r="R545" s="90">
        <v>50900</v>
      </c>
      <c r="S545" s="90">
        <v>50700</v>
      </c>
      <c r="T545" s="90">
        <v>53300</v>
      </c>
      <c r="U545" s="90">
        <v>53600</v>
      </c>
      <c r="V545" s="90">
        <v>52300</v>
      </c>
      <c r="W545" s="90">
        <v>54500</v>
      </c>
      <c r="X545" s="90">
        <v>56700</v>
      </c>
      <c r="Y545" t="str">
        <f t="shared" si="25"/>
        <v>09-2022</v>
      </c>
      <c r="Z545">
        <f>_xlfn.XLOOKUP(Y545,AN:AN,AP:AP,"")</f>
        <v>0</v>
      </c>
      <c r="AA545">
        <f>_xlfn.XLOOKUP(Y545,AN:AN,AQ:AQ,"")</f>
        <v>0</v>
      </c>
      <c r="AB545">
        <f>_xlfn.XLOOKUP(Y545,AN:AN,AR:AR,"")</f>
        <v>0</v>
      </c>
      <c r="AC545">
        <f>_xlfn.XLOOKUP(Y545,AN:AN,AS:AS,"")</f>
        <v>0</v>
      </c>
      <c r="AE545">
        <v>0</v>
      </c>
      <c r="AF545">
        <v>0</v>
      </c>
      <c r="AG545">
        <v>0</v>
      </c>
      <c r="AH545">
        <v>0</v>
      </c>
    </row>
    <row r="546" spans="1:34">
      <c r="A546" t="str">
        <f t="shared" si="24"/>
        <v>09-2022</v>
      </c>
      <c r="B546" s="93">
        <v>44812</v>
      </c>
      <c r="C546" s="90">
        <v>54700</v>
      </c>
      <c r="D546" s="90">
        <v>55000</v>
      </c>
      <c r="E546" s="90">
        <v>55000</v>
      </c>
      <c r="F546" s="90">
        <v>50800</v>
      </c>
      <c r="G546" s="90">
        <v>55000</v>
      </c>
      <c r="H546" s="91" t="s">
        <v>25</v>
      </c>
      <c r="I546" s="90">
        <v>53500</v>
      </c>
      <c r="J546" s="90">
        <v>54200</v>
      </c>
      <c r="K546" s="90">
        <v>54300</v>
      </c>
      <c r="L546" s="91" t="s">
        <v>25</v>
      </c>
      <c r="M546" s="90">
        <v>55100</v>
      </c>
      <c r="N546" s="90">
        <v>54500</v>
      </c>
      <c r="O546" s="90">
        <v>52500</v>
      </c>
      <c r="P546" s="90">
        <v>52500</v>
      </c>
      <c r="Q546" s="90">
        <v>50900</v>
      </c>
      <c r="R546" s="90">
        <v>51200</v>
      </c>
      <c r="S546" s="90">
        <v>51000</v>
      </c>
      <c r="T546" s="90">
        <v>53300</v>
      </c>
      <c r="U546" s="90">
        <v>53800</v>
      </c>
      <c r="V546" s="90">
        <v>52300</v>
      </c>
      <c r="W546" s="90">
        <v>54500</v>
      </c>
      <c r="X546" s="90">
        <v>56700</v>
      </c>
      <c r="Y546" t="str">
        <f t="shared" si="25"/>
        <v>09-2022</v>
      </c>
      <c r="Z546">
        <f>_xlfn.XLOOKUP(Y546,AN:AN,AP:AP,"")</f>
        <v>0</v>
      </c>
      <c r="AA546">
        <f>_xlfn.XLOOKUP(Y546,AN:AN,AQ:AQ,"")</f>
        <v>0</v>
      </c>
      <c r="AB546">
        <f>_xlfn.XLOOKUP(Y546,AN:AN,AR:AR,"")</f>
        <v>0</v>
      </c>
      <c r="AC546">
        <f>_xlfn.XLOOKUP(Y546,AN:AN,AS:AS,"")</f>
        <v>0</v>
      </c>
      <c r="AE546">
        <v>0</v>
      </c>
      <c r="AF546">
        <v>0</v>
      </c>
      <c r="AG546">
        <v>0</v>
      </c>
      <c r="AH546">
        <v>0</v>
      </c>
    </row>
    <row r="547" spans="1:34">
      <c r="A547" t="str">
        <f t="shared" si="24"/>
        <v>09-2022</v>
      </c>
      <c r="B547" s="93">
        <v>44813</v>
      </c>
      <c r="C547" s="90">
        <v>54500</v>
      </c>
      <c r="D547" s="90">
        <v>55000</v>
      </c>
      <c r="E547" s="90">
        <v>55000</v>
      </c>
      <c r="F547" s="90">
        <v>50200</v>
      </c>
      <c r="G547" s="90">
        <v>55000</v>
      </c>
      <c r="H547" s="91" t="s">
        <v>25</v>
      </c>
      <c r="I547" s="90">
        <v>53500</v>
      </c>
      <c r="J547" s="90">
        <v>54100</v>
      </c>
      <c r="K547" s="90">
        <v>54300</v>
      </c>
      <c r="L547" s="91" t="s">
        <v>25</v>
      </c>
      <c r="M547" s="90">
        <v>55100</v>
      </c>
      <c r="N547" s="90">
        <v>54500</v>
      </c>
      <c r="O547" s="90">
        <v>52500</v>
      </c>
      <c r="P547" s="90">
        <v>52300</v>
      </c>
      <c r="Q547" s="90">
        <v>50700</v>
      </c>
      <c r="R547" s="90">
        <v>51200</v>
      </c>
      <c r="S547" s="90">
        <v>51000</v>
      </c>
      <c r="T547" s="90">
        <v>52700</v>
      </c>
      <c r="U547" s="90">
        <v>53800</v>
      </c>
      <c r="V547" s="90">
        <v>52300</v>
      </c>
      <c r="W547" s="90">
        <v>54300</v>
      </c>
      <c r="X547" s="90">
        <v>56700</v>
      </c>
      <c r="Y547" t="str">
        <f t="shared" si="25"/>
        <v>09-2022</v>
      </c>
      <c r="Z547">
        <f>_xlfn.XLOOKUP(Y547,AN:AN,AP:AP,"")</f>
        <v>0</v>
      </c>
      <c r="AA547">
        <f>_xlfn.XLOOKUP(Y547,AN:AN,AQ:AQ,"")</f>
        <v>0</v>
      </c>
      <c r="AB547">
        <f>_xlfn.XLOOKUP(Y547,AN:AN,AR:AR,"")</f>
        <v>0</v>
      </c>
      <c r="AC547">
        <f>_xlfn.XLOOKUP(Y547,AN:AN,AS:AS,"")</f>
        <v>0</v>
      </c>
      <c r="AE547">
        <v>0</v>
      </c>
      <c r="AF547">
        <v>0</v>
      </c>
      <c r="AG547">
        <v>0</v>
      </c>
      <c r="AH547">
        <v>0</v>
      </c>
    </row>
    <row r="548" spans="1:34">
      <c r="A548" t="str">
        <f t="shared" si="24"/>
        <v>09-2022</v>
      </c>
      <c r="B548" s="93">
        <v>44814</v>
      </c>
      <c r="C548" s="90">
        <v>54300</v>
      </c>
      <c r="D548" s="90">
        <v>55000</v>
      </c>
      <c r="E548" s="90">
        <v>55600</v>
      </c>
      <c r="F548" s="90">
        <v>50500</v>
      </c>
      <c r="G548" s="90">
        <v>55000</v>
      </c>
      <c r="H548" s="91" t="s">
        <v>25</v>
      </c>
      <c r="I548" s="90">
        <v>53500</v>
      </c>
      <c r="J548" s="90">
        <v>54200</v>
      </c>
      <c r="K548" s="90">
        <v>54300</v>
      </c>
      <c r="L548" s="91" t="s">
        <v>25</v>
      </c>
      <c r="M548" s="90">
        <v>55300</v>
      </c>
      <c r="N548" s="90">
        <v>54500</v>
      </c>
      <c r="O548" s="90">
        <v>53000</v>
      </c>
      <c r="P548" s="90">
        <v>52000</v>
      </c>
      <c r="Q548" s="90">
        <v>51000</v>
      </c>
      <c r="R548" s="90">
        <v>51500</v>
      </c>
      <c r="S548" s="90">
        <v>51100</v>
      </c>
      <c r="T548" s="90">
        <v>53000</v>
      </c>
      <c r="U548" s="90">
        <v>54000</v>
      </c>
      <c r="V548" s="90">
        <v>52300</v>
      </c>
      <c r="W548" s="90">
        <v>54200</v>
      </c>
      <c r="X548" s="90">
        <v>56700</v>
      </c>
      <c r="Y548" t="str">
        <f t="shared" si="25"/>
        <v>09-2022</v>
      </c>
      <c r="Z548">
        <f>_xlfn.XLOOKUP(Y548,AN:AN,AP:AP,"")</f>
        <v>0</v>
      </c>
      <c r="AA548">
        <f>_xlfn.XLOOKUP(Y548,AN:AN,AQ:AQ,"")</f>
        <v>0</v>
      </c>
      <c r="AB548">
        <f>_xlfn.XLOOKUP(Y548,AN:AN,AR:AR,"")</f>
        <v>0</v>
      </c>
      <c r="AC548">
        <f>_xlfn.XLOOKUP(Y548,AN:AN,AS:AS,"")</f>
        <v>0</v>
      </c>
      <c r="AE548">
        <v>0</v>
      </c>
      <c r="AF548">
        <v>0</v>
      </c>
      <c r="AG548">
        <v>0</v>
      </c>
      <c r="AH548">
        <v>0</v>
      </c>
    </row>
    <row r="549" spans="1:34">
      <c r="A549" t="str">
        <f t="shared" si="24"/>
        <v>09-2022</v>
      </c>
      <c r="B549" s="93">
        <v>44815</v>
      </c>
      <c r="C549" s="90" t="s">
        <v>24</v>
      </c>
      <c r="D549" s="90" t="s">
        <v>24</v>
      </c>
      <c r="E549" s="90" t="s">
        <v>24</v>
      </c>
      <c r="F549" s="90" t="s">
        <v>24</v>
      </c>
      <c r="G549" s="90" t="s">
        <v>24</v>
      </c>
      <c r="H549" s="90" t="s">
        <v>24</v>
      </c>
      <c r="I549" s="90" t="s">
        <v>24</v>
      </c>
      <c r="J549" s="90" t="s">
        <v>24</v>
      </c>
      <c r="K549" s="90" t="s">
        <v>24</v>
      </c>
      <c r="L549" s="90" t="s">
        <v>24</v>
      </c>
      <c r="M549" s="90" t="s">
        <v>24</v>
      </c>
      <c r="N549" s="90" t="s">
        <v>24</v>
      </c>
      <c r="O549" s="90" t="s">
        <v>24</v>
      </c>
      <c r="P549" s="90" t="s">
        <v>24</v>
      </c>
      <c r="Q549" s="90" t="s">
        <v>24</v>
      </c>
      <c r="R549" s="90" t="s">
        <v>24</v>
      </c>
      <c r="S549" s="90" t="s">
        <v>24</v>
      </c>
      <c r="T549" s="90" t="s">
        <v>24</v>
      </c>
      <c r="U549" s="90" t="s">
        <v>24</v>
      </c>
      <c r="V549" s="90" t="s">
        <v>24</v>
      </c>
      <c r="W549" s="90" t="s">
        <v>24</v>
      </c>
      <c r="X549" s="90" t="s">
        <v>24</v>
      </c>
      <c r="Y549" t="str">
        <f t="shared" si="25"/>
        <v>09-2022</v>
      </c>
      <c r="Z549">
        <f>_xlfn.XLOOKUP(Y549,AN:AN,AP:AP,"")</f>
        <v>0</v>
      </c>
      <c r="AA549">
        <f>_xlfn.XLOOKUP(Y549,AN:AN,AQ:AQ,"")</f>
        <v>0</v>
      </c>
      <c r="AB549">
        <f>_xlfn.XLOOKUP(Y549,AN:AN,AR:AR,"")</f>
        <v>0</v>
      </c>
      <c r="AC549">
        <f>_xlfn.XLOOKUP(Y549,AN:AN,AS:AS,"")</f>
        <v>0</v>
      </c>
      <c r="AE549">
        <v>0</v>
      </c>
      <c r="AF549">
        <v>0</v>
      </c>
      <c r="AG549">
        <v>0</v>
      </c>
      <c r="AH549">
        <v>0</v>
      </c>
    </row>
    <row r="550" spans="1:34">
      <c r="A550" t="str">
        <f t="shared" si="24"/>
        <v>09-2022</v>
      </c>
      <c r="B550" s="93">
        <v>44816</v>
      </c>
      <c r="C550" s="90">
        <v>54300</v>
      </c>
      <c r="D550" s="90">
        <v>55300</v>
      </c>
      <c r="E550" s="90">
        <v>55700</v>
      </c>
      <c r="F550" s="90">
        <v>50500</v>
      </c>
      <c r="G550" s="90">
        <v>54800</v>
      </c>
      <c r="H550" s="91" t="s">
        <v>25</v>
      </c>
      <c r="I550" s="90">
        <v>53500</v>
      </c>
      <c r="J550" s="90">
        <v>53800</v>
      </c>
      <c r="K550" s="90">
        <v>54300</v>
      </c>
      <c r="L550" s="91" t="s">
        <v>25</v>
      </c>
      <c r="M550" s="90">
        <v>55100</v>
      </c>
      <c r="N550" s="90">
        <v>54500</v>
      </c>
      <c r="O550" s="90">
        <v>52800</v>
      </c>
      <c r="P550" s="90">
        <v>52000</v>
      </c>
      <c r="Q550" s="90">
        <v>51000</v>
      </c>
      <c r="R550" s="90">
        <v>51400</v>
      </c>
      <c r="S550" s="90">
        <v>50700</v>
      </c>
      <c r="T550" s="90">
        <v>53000</v>
      </c>
      <c r="U550" s="90">
        <v>54000</v>
      </c>
      <c r="V550" s="90">
        <v>52300</v>
      </c>
      <c r="W550" s="90">
        <v>54100</v>
      </c>
      <c r="X550" s="90">
        <v>56500</v>
      </c>
      <c r="Y550" t="str">
        <f t="shared" si="25"/>
        <v>09-2022</v>
      </c>
      <c r="Z550">
        <f>_xlfn.XLOOKUP(Y550,AN:AN,AP:AP,"")</f>
        <v>0</v>
      </c>
      <c r="AA550">
        <f>_xlfn.XLOOKUP(Y550,AN:AN,AQ:AQ,"")</f>
        <v>0</v>
      </c>
      <c r="AB550">
        <f>_xlfn.XLOOKUP(Y550,AN:AN,AR:AR,"")</f>
        <v>0</v>
      </c>
      <c r="AC550">
        <f>_xlfn.XLOOKUP(Y550,AN:AN,AS:AS,"")</f>
        <v>0</v>
      </c>
      <c r="AE550">
        <v>0</v>
      </c>
      <c r="AF550">
        <v>0</v>
      </c>
      <c r="AG550">
        <v>0</v>
      </c>
      <c r="AH550">
        <v>0</v>
      </c>
    </row>
    <row r="551" spans="1:34">
      <c r="A551" t="str">
        <f t="shared" si="24"/>
        <v>09-2022</v>
      </c>
      <c r="B551" s="93">
        <v>44817</v>
      </c>
      <c r="C551" s="90">
        <v>54600</v>
      </c>
      <c r="D551" s="90">
        <v>55300</v>
      </c>
      <c r="E551" s="90">
        <v>55900</v>
      </c>
      <c r="F551" s="90">
        <v>50600</v>
      </c>
      <c r="G551" s="90">
        <v>54800</v>
      </c>
      <c r="H551" s="91" t="s">
        <v>25</v>
      </c>
      <c r="I551" s="90">
        <v>53000</v>
      </c>
      <c r="J551" s="90">
        <v>54000</v>
      </c>
      <c r="K551" s="90">
        <v>54300</v>
      </c>
      <c r="L551" s="91" t="s">
        <v>25</v>
      </c>
      <c r="M551" s="90">
        <v>55400</v>
      </c>
      <c r="N551" s="90">
        <v>54300</v>
      </c>
      <c r="O551" s="90">
        <v>53200</v>
      </c>
      <c r="P551" s="90">
        <v>52100</v>
      </c>
      <c r="Q551" s="90">
        <v>51350</v>
      </c>
      <c r="R551" s="90">
        <v>51800</v>
      </c>
      <c r="S551" s="90">
        <v>51000</v>
      </c>
      <c r="T551" s="90">
        <v>53100</v>
      </c>
      <c r="U551" s="90">
        <v>54100</v>
      </c>
      <c r="V551" s="90">
        <v>52300</v>
      </c>
      <c r="W551" s="90">
        <v>54100</v>
      </c>
      <c r="X551" s="90">
        <v>56500</v>
      </c>
      <c r="Y551" t="str">
        <f t="shared" si="25"/>
        <v>09-2022</v>
      </c>
      <c r="Z551">
        <f>_xlfn.XLOOKUP(Y551,AN:AN,AP:AP,"")</f>
        <v>0</v>
      </c>
      <c r="AA551">
        <f>_xlfn.XLOOKUP(Y551,AN:AN,AQ:AQ,"")</f>
        <v>0</v>
      </c>
      <c r="AB551">
        <f>_xlfn.XLOOKUP(Y551,AN:AN,AR:AR,"")</f>
        <v>0</v>
      </c>
      <c r="AC551">
        <f>_xlfn.XLOOKUP(Y551,AN:AN,AS:AS,"")</f>
        <v>0</v>
      </c>
      <c r="AE551">
        <v>0</v>
      </c>
      <c r="AF551">
        <v>0</v>
      </c>
      <c r="AG551">
        <v>0</v>
      </c>
      <c r="AH551">
        <v>0</v>
      </c>
    </row>
    <row r="552" spans="1:34">
      <c r="A552" t="str">
        <f t="shared" si="24"/>
        <v>09-2022</v>
      </c>
      <c r="B552" s="93">
        <v>44818</v>
      </c>
      <c r="C552" s="90">
        <v>54600</v>
      </c>
      <c r="D552" s="90">
        <v>55200</v>
      </c>
      <c r="E552" s="90">
        <v>55900</v>
      </c>
      <c r="F552" s="90">
        <v>51100</v>
      </c>
      <c r="G552" s="90">
        <v>55200</v>
      </c>
      <c r="H552" s="91" t="s">
        <v>25</v>
      </c>
      <c r="I552" s="90">
        <v>53500</v>
      </c>
      <c r="J552" s="90">
        <v>54400</v>
      </c>
      <c r="K552" s="90">
        <v>54700</v>
      </c>
      <c r="L552" s="91" t="s">
        <v>25</v>
      </c>
      <c r="M552" s="90">
        <v>55700</v>
      </c>
      <c r="N552" s="90">
        <v>54500</v>
      </c>
      <c r="O552" s="90">
        <v>53500</v>
      </c>
      <c r="P552" s="90">
        <v>52400</v>
      </c>
      <c r="Q552" s="90">
        <v>51700</v>
      </c>
      <c r="R552" s="90">
        <v>52000</v>
      </c>
      <c r="S552" s="90">
        <v>51500</v>
      </c>
      <c r="T552" s="90">
        <v>53600</v>
      </c>
      <c r="U552" s="90">
        <v>54500</v>
      </c>
      <c r="V552" s="90">
        <v>52500</v>
      </c>
      <c r="W552" s="90">
        <v>54100</v>
      </c>
      <c r="X552" s="90">
        <v>56500</v>
      </c>
      <c r="Y552" t="str">
        <f t="shared" si="25"/>
        <v>09-2022</v>
      </c>
      <c r="Z552">
        <f>_xlfn.XLOOKUP(Y552,AN:AN,AP:AP,"")</f>
        <v>0</v>
      </c>
      <c r="AA552">
        <f>_xlfn.XLOOKUP(Y552,AN:AN,AQ:AQ,"")</f>
        <v>0</v>
      </c>
      <c r="AB552">
        <f>_xlfn.XLOOKUP(Y552,AN:AN,AR:AR,"")</f>
        <v>0</v>
      </c>
      <c r="AC552">
        <f>_xlfn.XLOOKUP(Y552,AN:AN,AS:AS,"")</f>
        <v>0</v>
      </c>
      <c r="AE552">
        <v>0</v>
      </c>
      <c r="AF552">
        <v>0</v>
      </c>
      <c r="AG552">
        <v>0</v>
      </c>
      <c r="AH552">
        <v>0</v>
      </c>
    </row>
    <row r="553" spans="1:34">
      <c r="A553" t="str">
        <f t="shared" si="24"/>
        <v>09-2022</v>
      </c>
      <c r="B553" s="93">
        <v>44819</v>
      </c>
      <c r="C553" s="90">
        <v>54600</v>
      </c>
      <c r="D553" s="90">
        <v>55200</v>
      </c>
      <c r="E553" s="90">
        <v>55900</v>
      </c>
      <c r="F553" s="90">
        <v>51300</v>
      </c>
      <c r="G553" s="90">
        <v>55300</v>
      </c>
      <c r="H553" s="91" t="s">
        <v>25</v>
      </c>
      <c r="I553" s="90">
        <v>53500</v>
      </c>
      <c r="J553" s="90">
        <v>54500</v>
      </c>
      <c r="K553" s="90">
        <v>54900</v>
      </c>
      <c r="L553" s="91" t="s">
        <v>25</v>
      </c>
      <c r="M553" s="90">
        <v>55700</v>
      </c>
      <c r="N553" s="90">
        <v>54800</v>
      </c>
      <c r="O553" s="90">
        <v>53500</v>
      </c>
      <c r="P553" s="90">
        <v>52700</v>
      </c>
      <c r="Q553" s="90">
        <v>51500</v>
      </c>
      <c r="R553" s="90">
        <v>52000</v>
      </c>
      <c r="S553" s="90">
        <v>51700</v>
      </c>
      <c r="T553" s="90">
        <v>53600</v>
      </c>
      <c r="U553" s="90">
        <v>54500</v>
      </c>
      <c r="V553" s="90">
        <v>52500</v>
      </c>
      <c r="W553" s="90">
        <v>54400</v>
      </c>
      <c r="X553" s="90">
        <v>56500</v>
      </c>
      <c r="Y553" t="str">
        <f t="shared" si="25"/>
        <v>09-2022</v>
      </c>
      <c r="Z553">
        <f>_xlfn.XLOOKUP(Y553,AN:AN,AP:AP,"")</f>
        <v>0</v>
      </c>
      <c r="AA553">
        <f>_xlfn.XLOOKUP(Y553,AN:AN,AQ:AQ,"")</f>
        <v>0</v>
      </c>
      <c r="AB553">
        <f>_xlfn.XLOOKUP(Y553,AN:AN,AR:AR,"")</f>
        <v>0</v>
      </c>
      <c r="AC553">
        <f>_xlfn.XLOOKUP(Y553,AN:AN,AS:AS,"")</f>
        <v>0</v>
      </c>
      <c r="AE553">
        <v>0</v>
      </c>
      <c r="AF553">
        <v>0</v>
      </c>
      <c r="AG553">
        <v>0</v>
      </c>
      <c r="AH553">
        <v>0</v>
      </c>
    </row>
    <row r="554" spans="1:34">
      <c r="A554" t="str">
        <f t="shared" si="24"/>
        <v>09-2022</v>
      </c>
      <c r="B554" s="93">
        <v>44820</v>
      </c>
      <c r="C554" s="90">
        <v>54600</v>
      </c>
      <c r="D554" s="90">
        <v>55200</v>
      </c>
      <c r="E554" s="90">
        <v>55750</v>
      </c>
      <c r="F554" s="90">
        <v>51000</v>
      </c>
      <c r="G554" s="90">
        <v>55300</v>
      </c>
      <c r="H554" s="91" t="s">
        <v>25</v>
      </c>
      <c r="I554" s="90">
        <v>53500</v>
      </c>
      <c r="J554" s="90">
        <v>54600</v>
      </c>
      <c r="K554" s="90">
        <v>54900</v>
      </c>
      <c r="L554" s="91" t="s">
        <v>25</v>
      </c>
      <c r="M554" s="90">
        <v>55800</v>
      </c>
      <c r="N554" s="90">
        <v>54800</v>
      </c>
      <c r="O554" s="90">
        <v>53500</v>
      </c>
      <c r="P554" s="90">
        <v>52500</v>
      </c>
      <c r="Q554" s="90">
        <v>51800</v>
      </c>
      <c r="R554" s="90">
        <v>51800</v>
      </c>
      <c r="S554" s="90">
        <v>51700</v>
      </c>
      <c r="T554" s="90">
        <v>53500</v>
      </c>
      <c r="U554" s="90">
        <v>54400</v>
      </c>
      <c r="V554" s="90">
        <v>52300</v>
      </c>
      <c r="W554" s="90">
        <v>54400</v>
      </c>
      <c r="X554" s="90">
        <v>56500</v>
      </c>
      <c r="Y554" t="str">
        <f t="shared" si="25"/>
        <v>09-2022</v>
      </c>
      <c r="Z554">
        <f>_xlfn.XLOOKUP(Y554,AN:AN,AP:AP,"")</f>
        <v>0</v>
      </c>
      <c r="AA554">
        <f>_xlfn.XLOOKUP(Y554,AN:AN,AQ:AQ,"")</f>
        <v>0</v>
      </c>
      <c r="AB554">
        <f>_xlfn.XLOOKUP(Y554,AN:AN,AR:AR,"")</f>
        <v>0</v>
      </c>
      <c r="AC554">
        <f>_xlfn.XLOOKUP(Y554,AN:AN,AS:AS,"")</f>
        <v>0</v>
      </c>
      <c r="AE554">
        <v>0</v>
      </c>
      <c r="AF554">
        <v>0</v>
      </c>
      <c r="AG554">
        <v>0</v>
      </c>
      <c r="AH554">
        <v>0</v>
      </c>
    </row>
    <row r="555" spans="1:34">
      <c r="A555" t="str">
        <f t="shared" si="24"/>
        <v>09-2022</v>
      </c>
      <c r="B555" s="93">
        <v>44821</v>
      </c>
      <c r="C555" s="90">
        <v>54400</v>
      </c>
      <c r="D555" s="90">
        <v>55000</v>
      </c>
      <c r="E555" s="90">
        <v>55600</v>
      </c>
      <c r="F555" s="90">
        <v>51000</v>
      </c>
      <c r="G555" s="90">
        <v>55300</v>
      </c>
      <c r="H555" s="91" t="s">
        <v>25</v>
      </c>
      <c r="I555" s="90">
        <v>53500</v>
      </c>
      <c r="J555" s="90">
        <v>54400</v>
      </c>
      <c r="K555" s="90">
        <v>54900</v>
      </c>
      <c r="L555" s="91" t="s">
        <v>25</v>
      </c>
      <c r="M555" s="90">
        <v>55400</v>
      </c>
      <c r="N555" s="90">
        <v>54800</v>
      </c>
      <c r="O555" s="90">
        <v>53000</v>
      </c>
      <c r="P555" s="90">
        <v>52100</v>
      </c>
      <c r="Q555" s="90">
        <v>51500</v>
      </c>
      <c r="R555" s="90">
        <v>51800</v>
      </c>
      <c r="S555" s="91" t="s">
        <v>25</v>
      </c>
      <c r="T555" s="90">
        <v>53500</v>
      </c>
      <c r="U555" s="90">
        <v>54400</v>
      </c>
      <c r="V555" s="91" t="s">
        <v>25</v>
      </c>
      <c r="W555" s="90">
        <v>54300</v>
      </c>
      <c r="X555" s="90">
        <v>56300</v>
      </c>
      <c r="Y555" t="str">
        <f t="shared" si="25"/>
        <v>09-2022</v>
      </c>
      <c r="Z555">
        <f>_xlfn.XLOOKUP(Y555,AN:AN,AP:AP,"")</f>
        <v>0</v>
      </c>
      <c r="AA555">
        <f>_xlfn.XLOOKUP(Y555,AN:AN,AQ:AQ,"")</f>
        <v>0</v>
      </c>
      <c r="AB555">
        <f>_xlfn.XLOOKUP(Y555,AN:AN,AR:AR,"")</f>
        <v>0</v>
      </c>
      <c r="AC555">
        <f>_xlfn.XLOOKUP(Y555,AN:AN,AS:AS,"")</f>
        <v>0</v>
      </c>
      <c r="AE555">
        <v>0</v>
      </c>
      <c r="AF555">
        <v>0</v>
      </c>
      <c r="AG555">
        <v>0</v>
      </c>
      <c r="AH555">
        <v>0</v>
      </c>
    </row>
    <row r="556" spans="1:34">
      <c r="A556" t="str">
        <f t="shared" si="24"/>
        <v>09-2022</v>
      </c>
      <c r="B556" s="93">
        <v>44822</v>
      </c>
      <c r="C556" s="90" t="s">
        <v>24</v>
      </c>
      <c r="D556" s="90" t="s">
        <v>24</v>
      </c>
      <c r="E556" s="90" t="s">
        <v>24</v>
      </c>
      <c r="F556" s="90" t="s">
        <v>24</v>
      </c>
      <c r="G556" s="90" t="s">
        <v>24</v>
      </c>
      <c r="H556" s="90" t="s">
        <v>24</v>
      </c>
      <c r="I556" s="90" t="s">
        <v>24</v>
      </c>
      <c r="J556" s="90" t="s">
        <v>24</v>
      </c>
      <c r="K556" s="90" t="s">
        <v>24</v>
      </c>
      <c r="L556" s="90" t="s">
        <v>24</v>
      </c>
      <c r="M556" s="90" t="s">
        <v>24</v>
      </c>
      <c r="N556" s="90" t="s">
        <v>24</v>
      </c>
      <c r="O556" s="90" t="s">
        <v>24</v>
      </c>
      <c r="P556" s="90" t="s">
        <v>24</v>
      </c>
      <c r="Q556" s="90" t="s">
        <v>24</v>
      </c>
      <c r="R556" s="90" t="s">
        <v>24</v>
      </c>
      <c r="S556" s="90" t="s">
        <v>24</v>
      </c>
      <c r="T556" s="90" t="s">
        <v>24</v>
      </c>
      <c r="U556" s="90" t="s">
        <v>24</v>
      </c>
      <c r="V556" s="90" t="s">
        <v>24</v>
      </c>
      <c r="W556" s="90" t="s">
        <v>24</v>
      </c>
      <c r="X556" s="90" t="s">
        <v>24</v>
      </c>
      <c r="Y556" t="str">
        <f t="shared" si="25"/>
        <v>09-2022</v>
      </c>
      <c r="Z556">
        <f>_xlfn.XLOOKUP(Y556,AN:AN,AP:AP,"")</f>
        <v>0</v>
      </c>
      <c r="AA556">
        <f>_xlfn.XLOOKUP(Y556,AN:AN,AQ:AQ,"")</f>
        <v>0</v>
      </c>
      <c r="AB556">
        <f>_xlfn.XLOOKUP(Y556,AN:AN,AR:AR,"")</f>
        <v>0</v>
      </c>
      <c r="AC556">
        <f>_xlfn.XLOOKUP(Y556,AN:AN,AS:AS,"")</f>
        <v>0</v>
      </c>
      <c r="AE556">
        <v>0</v>
      </c>
      <c r="AF556">
        <v>0</v>
      </c>
      <c r="AG556">
        <v>0</v>
      </c>
      <c r="AH556">
        <v>0</v>
      </c>
    </row>
    <row r="557" spans="1:34">
      <c r="A557" t="str">
        <f t="shared" si="24"/>
        <v>09-2022</v>
      </c>
      <c r="B557" s="93">
        <v>44823</v>
      </c>
      <c r="C557" s="90">
        <v>54400</v>
      </c>
      <c r="D557" s="90">
        <v>55000</v>
      </c>
      <c r="E557" s="90">
        <v>55600</v>
      </c>
      <c r="F557" s="90">
        <v>50800</v>
      </c>
      <c r="G557" s="90">
        <v>55300</v>
      </c>
      <c r="H557" s="91" t="s">
        <v>25</v>
      </c>
      <c r="I557" s="90">
        <v>53000</v>
      </c>
      <c r="J557" s="90">
        <v>54300</v>
      </c>
      <c r="K557" s="90">
        <v>54900</v>
      </c>
      <c r="L557" s="91" t="s">
        <v>25</v>
      </c>
      <c r="M557" s="90">
        <v>55400</v>
      </c>
      <c r="N557" s="90">
        <v>54800</v>
      </c>
      <c r="O557" s="90">
        <v>52800</v>
      </c>
      <c r="P557" s="90">
        <v>51900</v>
      </c>
      <c r="Q557" s="90">
        <v>51400</v>
      </c>
      <c r="R557" s="90">
        <v>51500</v>
      </c>
      <c r="S557" s="90">
        <v>51500</v>
      </c>
      <c r="T557" s="90">
        <v>53300</v>
      </c>
      <c r="U557" s="90">
        <v>54200</v>
      </c>
      <c r="V557" s="90">
        <v>52300</v>
      </c>
      <c r="W557" s="90">
        <v>54300</v>
      </c>
      <c r="X557" s="90">
        <v>56000</v>
      </c>
      <c r="Y557" t="str">
        <f t="shared" si="25"/>
        <v>09-2022</v>
      </c>
      <c r="Z557">
        <f>_xlfn.XLOOKUP(Y557,AN:AN,AP:AP,"")</f>
        <v>0</v>
      </c>
      <c r="AA557">
        <f>_xlfn.XLOOKUP(Y557,AN:AN,AQ:AQ,"")</f>
        <v>0</v>
      </c>
      <c r="AB557">
        <f>_xlfn.XLOOKUP(Y557,AN:AN,AR:AR,"")</f>
        <v>0</v>
      </c>
      <c r="AC557">
        <f>_xlfn.XLOOKUP(Y557,AN:AN,AS:AS,"")</f>
        <v>0</v>
      </c>
      <c r="AE557">
        <v>0</v>
      </c>
      <c r="AF557">
        <v>0</v>
      </c>
      <c r="AG557">
        <v>0</v>
      </c>
      <c r="AH557">
        <v>0</v>
      </c>
    </row>
    <row r="558" spans="1:34">
      <c r="A558" t="str">
        <f t="shared" si="24"/>
        <v>09-2022</v>
      </c>
      <c r="B558" s="93">
        <v>44824</v>
      </c>
      <c r="C558" s="90">
        <v>54100</v>
      </c>
      <c r="D558" s="90">
        <v>55000</v>
      </c>
      <c r="E558" s="90">
        <v>54600</v>
      </c>
      <c r="F558" s="90">
        <v>50500</v>
      </c>
      <c r="G558" s="90">
        <v>55100</v>
      </c>
      <c r="H558" s="91" t="s">
        <v>25</v>
      </c>
      <c r="I558" s="90">
        <v>53000</v>
      </c>
      <c r="J558" s="90">
        <v>54000</v>
      </c>
      <c r="K558" s="90">
        <v>54900</v>
      </c>
      <c r="L558" s="91" t="s">
        <v>25</v>
      </c>
      <c r="M558" s="90">
        <v>55000</v>
      </c>
      <c r="N558" s="90">
        <v>54800</v>
      </c>
      <c r="O558" s="90">
        <v>52200</v>
      </c>
      <c r="P558" s="90">
        <v>51500</v>
      </c>
      <c r="Q558" s="90">
        <v>51000</v>
      </c>
      <c r="R558" s="90">
        <v>51300</v>
      </c>
      <c r="S558" s="90">
        <v>51000</v>
      </c>
      <c r="T558" s="90">
        <v>53000</v>
      </c>
      <c r="U558" s="90">
        <v>54000</v>
      </c>
      <c r="V558" s="90">
        <v>52300</v>
      </c>
      <c r="W558" s="90">
        <v>54200</v>
      </c>
      <c r="X558" s="90">
        <v>56000</v>
      </c>
      <c r="Y558" t="str">
        <f t="shared" si="25"/>
        <v>09-2022</v>
      </c>
      <c r="Z558">
        <f>_xlfn.XLOOKUP(Y558,AN:AN,AP:AP,"")</f>
        <v>0</v>
      </c>
      <c r="AA558">
        <f>_xlfn.XLOOKUP(Y558,AN:AN,AQ:AQ,"")</f>
        <v>0</v>
      </c>
      <c r="AB558">
        <f>_xlfn.XLOOKUP(Y558,AN:AN,AR:AR,"")</f>
        <v>0</v>
      </c>
      <c r="AC558">
        <f>_xlfn.XLOOKUP(Y558,AN:AN,AS:AS,"")</f>
        <v>0</v>
      </c>
      <c r="AE558">
        <v>0</v>
      </c>
      <c r="AF558">
        <v>0</v>
      </c>
      <c r="AG558">
        <v>0</v>
      </c>
      <c r="AH558">
        <v>0</v>
      </c>
    </row>
    <row r="559" spans="1:34">
      <c r="A559" t="str">
        <f t="shared" si="24"/>
        <v>09-2022</v>
      </c>
      <c r="B559" s="93">
        <v>44825</v>
      </c>
      <c r="C559" s="90">
        <v>54100</v>
      </c>
      <c r="D559" s="90">
        <v>55000</v>
      </c>
      <c r="E559" s="90">
        <v>54200</v>
      </c>
      <c r="F559" s="90">
        <v>50500</v>
      </c>
      <c r="G559" s="90">
        <v>55100</v>
      </c>
      <c r="H559" s="91" t="s">
        <v>25</v>
      </c>
      <c r="I559" s="90">
        <v>52500</v>
      </c>
      <c r="J559" s="90">
        <v>53800</v>
      </c>
      <c r="K559" s="90">
        <v>54800</v>
      </c>
      <c r="L559" s="91" t="s">
        <v>25</v>
      </c>
      <c r="M559" s="90">
        <v>55000</v>
      </c>
      <c r="N559" s="90">
        <v>54500</v>
      </c>
      <c r="O559" s="90">
        <v>52000</v>
      </c>
      <c r="P559" s="90">
        <v>51500</v>
      </c>
      <c r="Q559" s="90">
        <v>51000</v>
      </c>
      <c r="R559" s="90">
        <v>51300</v>
      </c>
      <c r="S559" s="90">
        <v>51000</v>
      </c>
      <c r="T559" s="90">
        <v>53000</v>
      </c>
      <c r="U559" s="90">
        <v>53900</v>
      </c>
      <c r="V559" s="90">
        <v>52300</v>
      </c>
      <c r="W559" s="90">
        <v>54200</v>
      </c>
      <c r="X559" s="90">
        <v>56000</v>
      </c>
      <c r="Y559" t="str">
        <f t="shared" si="25"/>
        <v>09-2022</v>
      </c>
      <c r="Z559">
        <f>_xlfn.XLOOKUP(Y559,AN:AN,AP:AP,"")</f>
        <v>0</v>
      </c>
      <c r="AA559">
        <f>_xlfn.XLOOKUP(Y559,AN:AN,AQ:AQ,"")</f>
        <v>0</v>
      </c>
      <c r="AB559">
        <f>_xlfn.XLOOKUP(Y559,AN:AN,AR:AR,"")</f>
        <v>0</v>
      </c>
      <c r="AC559">
        <f>_xlfn.XLOOKUP(Y559,AN:AN,AS:AS,"")</f>
        <v>0</v>
      </c>
      <c r="AE559">
        <v>0</v>
      </c>
      <c r="AF559">
        <v>0</v>
      </c>
      <c r="AG559">
        <v>0</v>
      </c>
      <c r="AH559">
        <v>0</v>
      </c>
    </row>
    <row r="560" spans="1:34">
      <c r="A560" t="str">
        <f t="shared" si="24"/>
        <v>09-2022</v>
      </c>
      <c r="B560" s="93">
        <v>44826</v>
      </c>
      <c r="C560" s="90">
        <v>53800</v>
      </c>
      <c r="D560" s="90">
        <v>55000</v>
      </c>
      <c r="E560" s="90">
        <v>54000</v>
      </c>
      <c r="F560" s="90">
        <v>50000</v>
      </c>
      <c r="G560" s="90">
        <v>54900</v>
      </c>
      <c r="H560" s="91" t="s">
        <v>25</v>
      </c>
      <c r="I560" s="90">
        <v>52500</v>
      </c>
      <c r="J560" s="90">
        <v>53300</v>
      </c>
      <c r="K560" s="90">
        <v>54800</v>
      </c>
      <c r="L560" s="91" t="s">
        <v>25</v>
      </c>
      <c r="M560" s="90">
        <v>54500</v>
      </c>
      <c r="N560" s="90">
        <v>54000</v>
      </c>
      <c r="O560" s="90">
        <v>51400</v>
      </c>
      <c r="P560" s="90">
        <v>51300</v>
      </c>
      <c r="Q560" s="90">
        <v>51100</v>
      </c>
      <c r="R560" s="90">
        <v>51300</v>
      </c>
      <c r="S560" s="90">
        <v>50800</v>
      </c>
      <c r="T560" s="90">
        <v>52500</v>
      </c>
      <c r="U560" s="90">
        <v>53700</v>
      </c>
      <c r="V560" s="90">
        <v>52300</v>
      </c>
      <c r="W560" s="90">
        <v>54200</v>
      </c>
      <c r="X560" s="90">
        <v>56000</v>
      </c>
      <c r="Y560" t="str">
        <f t="shared" si="25"/>
        <v>09-2022</v>
      </c>
      <c r="Z560">
        <f>_xlfn.XLOOKUP(Y560,AN:AN,AP:AP,"")</f>
        <v>0</v>
      </c>
      <c r="AA560">
        <f>_xlfn.XLOOKUP(Y560,AN:AN,AQ:AQ,"")</f>
        <v>0</v>
      </c>
      <c r="AB560">
        <f>_xlfn.XLOOKUP(Y560,AN:AN,AR:AR,"")</f>
        <v>0</v>
      </c>
      <c r="AC560">
        <f>_xlfn.XLOOKUP(Y560,AN:AN,AS:AS,"")</f>
        <v>0</v>
      </c>
      <c r="AE560">
        <v>0</v>
      </c>
      <c r="AF560">
        <v>0</v>
      </c>
      <c r="AG560">
        <v>0</v>
      </c>
      <c r="AH560">
        <v>0</v>
      </c>
    </row>
    <row r="561" spans="1:34">
      <c r="A561" t="str">
        <f t="shared" si="24"/>
        <v>09-2022</v>
      </c>
      <c r="B561" s="93">
        <v>44827</v>
      </c>
      <c r="C561" s="90">
        <v>53800</v>
      </c>
      <c r="D561" s="90">
        <v>55000</v>
      </c>
      <c r="E561" s="90">
        <v>53700</v>
      </c>
      <c r="F561" s="90">
        <v>50000</v>
      </c>
      <c r="G561" s="90">
        <v>55000</v>
      </c>
      <c r="H561" s="91" t="s">
        <v>25</v>
      </c>
      <c r="I561" s="90">
        <v>52000</v>
      </c>
      <c r="J561" s="90">
        <v>53200</v>
      </c>
      <c r="K561" s="90">
        <v>54500</v>
      </c>
      <c r="L561" s="91" t="s">
        <v>25</v>
      </c>
      <c r="M561" s="90">
        <v>54300</v>
      </c>
      <c r="N561" s="90">
        <v>53800</v>
      </c>
      <c r="O561" s="90">
        <v>51600</v>
      </c>
      <c r="P561" s="90">
        <v>51200</v>
      </c>
      <c r="Q561" s="90">
        <v>51300</v>
      </c>
      <c r="R561" s="90">
        <v>51400</v>
      </c>
      <c r="S561" s="90">
        <v>50700</v>
      </c>
      <c r="T561" s="90">
        <v>52500</v>
      </c>
      <c r="U561" s="90">
        <v>53700</v>
      </c>
      <c r="V561" s="90">
        <v>52300</v>
      </c>
      <c r="W561" s="90">
        <v>54100</v>
      </c>
      <c r="X561" s="90">
        <v>55900</v>
      </c>
      <c r="Y561" t="str">
        <f t="shared" si="25"/>
        <v>09-2022</v>
      </c>
      <c r="Z561">
        <f>_xlfn.XLOOKUP(Y561,AN:AN,AP:AP,"")</f>
        <v>0</v>
      </c>
      <c r="AA561">
        <f>_xlfn.XLOOKUP(Y561,AN:AN,AQ:AQ,"")</f>
        <v>0</v>
      </c>
      <c r="AB561">
        <f>_xlfn.XLOOKUP(Y561,AN:AN,AR:AR,"")</f>
        <v>0</v>
      </c>
      <c r="AC561">
        <f>_xlfn.XLOOKUP(Y561,AN:AN,AS:AS,"")</f>
        <v>0</v>
      </c>
      <c r="AE561">
        <v>0</v>
      </c>
      <c r="AF561">
        <v>0</v>
      </c>
      <c r="AG561">
        <v>0</v>
      </c>
      <c r="AH561">
        <v>0</v>
      </c>
    </row>
    <row r="562" spans="1:34">
      <c r="A562" t="str">
        <f t="shared" si="24"/>
        <v>09-2022</v>
      </c>
      <c r="B562" s="93">
        <v>44828</v>
      </c>
      <c r="C562" s="90">
        <v>54300</v>
      </c>
      <c r="D562" s="90">
        <v>55000</v>
      </c>
      <c r="E562" s="90">
        <v>54000</v>
      </c>
      <c r="F562" s="90">
        <v>50500</v>
      </c>
      <c r="G562" s="90">
        <v>55000</v>
      </c>
      <c r="H562" s="91" t="s">
        <v>25</v>
      </c>
      <c r="I562" s="90">
        <v>52500</v>
      </c>
      <c r="J562" s="90">
        <v>53800</v>
      </c>
      <c r="K562" s="90">
        <v>54500</v>
      </c>
      <c r="L562" s="91" t="s">
        <v>25</v>
      </c>
      <c r="M562" s="90">
        <v>54800</v>
      </c>
      <c r="N562" s="90">
        <v>54000</v>
      </c>
      <c r="O562" s="90">
        <v>51900</v>
      </c>
      <c r="P562" s="90">
        <v>51500</v>
      </c>
      <c r="Q562" s="90">
        <v>51600</v>
      </c>
      <c r="R562" s="90">
        <v>51800</v>
      </c>
      <c r="S562" s="90">
        <v>51500</v>
      </c>
      <c r="T562" s="90">
        <v>53000</v>
      </c>
      <c r="U562" s="90">
        <v>54100</v>
      </c>
      <c r="V562" s="90">
        <v>52300</v>
      </c>
      <c r="W562" s="90">
        <v>54100</v>
      </c>
      <c r="X562" s="90">
        <v>55900</v>
      </c>
      <c r="Y562" t="str">
        <f t="shared" si="25"/>
        <v>09-2022</v>
      </c>
      <c r="Z562">
        <f>_xlfn.XLOOKUP(Y562,AN:AN,AP:AP,"")</f>
        <v>0</v>
      </c>
      <c r="AA562">
        <f>_xlfn.XLOOKUP(Y562,AN:AN,AQ:AQ,"")</f>
        <v>0</v>
      </c>
      <c r="AB562">
        <f>_xlfn.XLOOKUP(Y562,AN:AN,AR:AR,"")</f>
        <v>0</v>
      </c>
      <c r="AC562">
        <f>_xlfn.XLOOKUP(Y562,AN:AN,AS:AS,"")</f>
        <v>0</v>
      </c>
      <c r="AE562">
        <v>0</v>
      </c>
      <c r="AF562">
        <v>0</v>
      </c>
      <c r="AG562">
        <v>0</v>
      </c>
      <c r="AH562">
        <v>0</v>
      </c>
    </row>
    <row r="563" spans="1:34">
      <c r="A563" t="str">
        <f t="shared" si="24"/>
        <v>09-2022</v>
      </c>
      <c r="B563" s="93">
        <v>44829</v>
      </c>
      <c r="C563" s="90" t="s">
        <v>24</v>
      </c>
      <c r="D563" s="90" t="s">
        <v>24</v>
      </c>
      <c r="E563" s="90" t="s">
        <v>24</v>
      </c>
      <c r="F563" s="90" t="s">
        <v>24</v>
      </c>
      <c r="G563" s="90" t="s">
        <v>24</v>
      </c>
      <c r="H563" s="90" t="s">
        <v>24</v>
      </c>
      <c r="I563" s="90" t="s">
        <v>24</v>
      </c>
      <c r="J563" s="90" t="s">
        <v>24</v>
      </c>
      <c r="K563" s="90" t="s">
        <v>24</v>
      </c>
      <c r="L563" s="90" t="s">
        <v>24</v>
      </c>
      <c r="M563" s="90" t="s">
        <v>24</v>
      </c>
      <c r="N563" s="90" t="s">
        <v>24</v>
      </c>
      <c r="O563" s="90" t="s">
        <v>24</v>
      </c>
      <c r="P563" s="90" t="s">
        <v>24</v>
      </c>
      <c r="Q563" s="90" t="s">
        <v>24</v>
      </c>
      <c r="R563" s="90" t="s">
        <v>24</v>
      </c>
      <c r="S563" s="90" t="s">
        <v>24</v>
      </c>
      <c r="T563" s="90" t="s">
        <v>24</v>
      </c>
      <c r="U563" s="90" t="s">
        <v>24</v>
      </c>
      <c r="V563" s="90" t="s">
        <v>24</v>
      </c>
      <c r="W563" s="90" t="s">
        <v>24</v>
      </c>
      <c r="X563" s="90" t="s">
        <v>24</v>
      </c>
      <c r="Y563" t="str">
        <f t="shared" si="25"/>
        <v>09-2022</v>
      </c>
      <c r="Z563">
        <f>_xlfn.XLOOKUP(Y563,AN:AN,AP:AP,"")</f>
        <v>0</v>
      </c>
      <c r="AA563">
        <f>_xlfn.XLOOKUP(Y563,AN:AN,AQ:AQ,"")</f>
        <v>0</v>
      </c>
      <c r="AB563">
        <f>_xlfn.XLOOKUP(Y563,AN:AN,AR:AR,"")</f>
        <v>0</v>
      </c>
      <c r="AC563">
        <f>_xlfn.XLOOKUP(Y563,AN:AN,AS:AS,"")</f>
        <v>0</v>
      </c>
      <c r="AE563">
        <v>0</v>
      </c>
      <c r="AF563">
        <v>0</v>
      </c>
      <c r="AG563">
        <v>0</v>
      </c>
      <c r="AH563">
        <v>0</v>
      </c>
    </row>
    <row r="564" spans="1:34">
      <c r="A564" t="str">
        <f t="shared" si="24"/>
        <v>09-2022</v>
      </c>
      <c r="B564" s="93">
        <v>44830</v>
      </c>
      <c r="C564" s="90">
        <v>54500</v>
      </c>
      <c r="D564" s="90">
        <v>55000</v>
      </c>
      <c r="E564" s="90">
        <v>54000</v>
      </c>
      <c r="F564" s="90">
        <v>50500</v>
      </c>
      <c r="G564" s="90">
        <v>55000</v>
      </c>
      <c r="H564" s="91" t="s">
        <v>25</v>
      </c>
      <c r="I564" s="90">
        <v>52500</v>
      </c>
      <c r="J564" s="90">
        <v>53800</v>
      </c>
      <c r="K564" s="90">
        <v>54800</v>
      </c>
      <c r="L564" s="91" t="s">
        <v>25</v>
      </c>
      <c r="M564" s="90">
        <v>55000</v>
      </c>
      <c r="N564" s="90">
        <v>54200</v>
      </c>
      <c r="O564" s="90">
        <v>52000</v>
      </c>
      <c r="P564" s="90">
        <v>51500</v>
      </c>
      <c r="Q564" s="90">
        <v>51700</v>
      </c>
      <c r="R564" s="90">
        <v>51800</v>
      </c>
      <c r="S564" s="90">
        <v>51500</v>
      </c>
      <c r="T564" s="90">
        <v>53000</v>
      </c>
      <c r="U564" s="90">
        <v>54100</v>
      </c>
      <c r="V564" s="90">
        <v>52300</v>
      </c>
      <c r="W564" s="90">
        <v>54300</v>
      </c>
      <c r="X564" s="90">
        <v>56100</v>
      </c>
      <c r="Y564" t="str">
        <f t="shared" si="25"/>
        <v>09-2022</v>
      </c>
      <c r="Z564">
        <f>_xlfn.XLOOKUP(Y564,AN:AN,AP:AP,"")</f>
        <v>0</v>
      </c>
      <c r="AA564">
        <f>_xlfn.XLOOKUP(Y564,AN:AN,AQ:AQ,"")</f>
        <v>0</v>
      </c>
      <c r="AB564">
        <f>_xlfn.XLOOKUP(Y564,AN:AN,AR:AR,"")</f>
        <v>0</v>
      </c>
      <c r="AC564">
        <f>_xlfn.XLOOKUP(Y564,AN:AN,AS:AS,"")</f>
        <v>0</v>
      </c>
      <c r="AE564">
        <v>0</v>
      </c>
      <c r="AF564">
        <v>0</v>
      </c>
      <c r="AG564">
        <v>0</v>
      </c>
      <c r="AH564">
        <v>0</v>
      </c>
    </row>
    <row r="565" spans="1:34">
      <c r="A565" t="str">
        <f t="shared" si="24"/>
        <v>09-2022</v>
      </c>
      <c r="B565" s="93">
        <v>44831</v>
      </c>
      <c r="C565" s="90">
        <v>55300</v>
      </c>
      <c r="D565" s="90">
        <v>54800</v>
      </c>
      <c r="E565" s="90">
        <v>54700</v>
      </c>
      <c r="F565" s="90">
        <v>51000</v>
      </c>
      <c r="G565" s="90">
        <v>55000</v>
      </c>
      <c r="H565" s="91" t="s">
        <v>25</v>
      </c>
      <c r="I565" s="90">
        <v>52500</v>
      </c>
      <c r="J565" s="90">
        <v>54100</v>
      </c>
      <c r="K565" s="90">
        <v>54900</v>
      </c>
      <c r="L565" s="91" t="s">
        <v>25</v>
      </c>
      <c r="M565" s="90">
        <v>55400</v>
      </c>
      <c r="N565" s="90">
        <v>54900</v>
      </c>
      <c r="O565" s="90">
        <v>52400</v>
      </c>
      <c r="P565" s="90">
        <v>51700</v>
      </c>
      <c r="Q565" s="90">
        <v>51700</v>
      </c>
      <c r="R565" s="90">
        <v>52000</v>
      </c>
      <c r="S565" s="90">
        <v>51700</v>
      </c>
      <c r="T565" s="90">
        <v>53500</v>
      </c>
      <c r="U565" s="90">
        <v>54200</v>
      </c>
      <c r="V565" s="90">
        <v>52800</v>
      </c>
      <c r="W565" s="90">
        <v>54300</v>
      </c>
      <c r="X565" s="90">
        <v>56100</v>
      </c>
      <c r="Y565" t="str">
        <f t="shared" si="25"/>
        <v>09-2022</v>
      </c>
      <c r="Z565">
        <f>_xlfn.XLOOKUP(Y565,AN:AN,AP:AP,"")</f>
        <v>0</v>
      </c>
      <c r="AA565">
        <f>_xlfn.XLOOKUP(Y565,AN:AN,AQ:AQ,"")</f>
        <v>0</v>
      </c>
      <c r="AB565">
        <f>_xlfn.XLOOKUP(Y565,AN:AN,AR:AR,"")</f>
        <v>0</v>
      </c>
      <c r="AC565">
        <f>_xlfn.XLOOKUP(Y565,AN:AN,AS:AS,"")</f>
        <v>0</v>
      </c>
      <c r="AE565">
        <v>0</v>
      </c>
      <c r="AF565">
        <v>0</v>
      </c>
      <c r="AG565">
        <v>0</v>
      </c>
      <c r="AH565">
        <v>0</v>
      </c>
    </row>
    <row r="566" spans="1:34">
      <c r="A566" t="str">
        <f t="shared" si="24"/>
        <v>09-2022</v>
      </c>
      <c r="B566" s="93">
        <v>44832</v>
      </c>
      <c r="C566" s="90">
        <v>55300</v>
      </c>
      <c r="D566" s="90">
        <v>54500</v>
      </c>
      <c r="E566" s="90">
        <v>55000</v>
      </c>
      <c r="F566" s="90">
        <v>51100</v>
      </c>
      <c r="G566" s="90">
        <v>55300</v>
      </c>
      <c r="H566" s="91" t="s">
        <v>25</v>
      </c>
      <c r="I566" s="90">
        <v>52500</v>
      </c>
      <c r="J566" s="90">
        <v>54100</v>
      </c>
      <c r="K566" s="90">
        <v>55200</v>
      </c>
      <c r="L566" s="91" t="s">
        <v>25</v>
      </c>
      <c r="M566" s="90">
        <v>55400</v>
      </c>
      <c r="N566" s="90">
        <v>55300</v>
      </c>
      <c r="O566" s="90">
        <v>52600</v>
      </c>
      <c r="P566" s="90">
        <v>51800</v>
      </c>
      <c r="Q566" s="90">
        <v>51900</v>
      </c>
      <c r="R566" s="90">
        <v>52000</v>
      </c>
      <c r="S566" s="90">
        <v>52000</v>
      </c>
      <c r="T566" s="90">
        <v>53500</v>
      </c>
      <c r="U566" s="90">
        <v>54500</v>
      </c>
      <c r="V566" s="90">
        <v>52800</v>
      </c>
      <c r="W566" s="90">
        <v>54500</v>
      </c>
      <c r="X566" s="90">
        <v>56200</v>
      </c>
      <c r="Y566" t="str">
        <f t="shared" si="25"/>
        <v>09-2022</v>
      </c>
      <c r="Z566">
        <f>_xlfn.XLOOKUP(Y566,AN:AN,AP:AP,"")</f>
        <v>0</v>
      </c>
      <c r="AA566">
        <f>_xlfn.XLOOKUP(Y566,AN:AN,AQ:AQ,"")</f>
        <v>0</v>
      </c>
      <c r="AB566">
        <f>_xlfn.XLOOKUP(Y566,AN:AN,AR:AR,"")</f>
        <v>0</v>
      </c>
      <c r="AC566">
        <f>_xlfn.XLOOKUP(Y566,AN:AN,AS:AS,"")</f>
        <v>0</v>
      </c>
      <c r="AE566">
        <v>0</v>
      </c>
      <c r="AF566">
        <v>0</v>
      </c>
      <c r="AG566">
        <v>0</v>
      </c>
      <c r="AH566">
        <v>0</v>
      </c>
    </row>
    <row r="567" spans="1:34">
      <c r="A567" t="str">
        <f t="shared" si="24"/>
        <v>09-2022</v>
      </c>
      <c r="B567" s="93">
        <v>44833</v>
      </c>
      <c r="C567" s="90">
        <v>55300</v>
      </c>
      <c r="D567" s="90">
        <v>54500</v>
      </c>
      <c r="E567" s="90">
        <v>55000</v>
      </c>
      <c r="F567" s="90">
        <v>50900</v>
      </c>
      <c r="G567" s="90">
        <v>55700</v>
      </c>
      <c r="H567" s="91" t="s">
        <v>25</v>
      </c>
      <c r="I567" s="90">
        <v>52500</v>
      </c>
      <c r="J567" s="90">
        <v>54100</v>
      </c>
      <c r="K567" s="90">
        <v>55700</v>
      </c>
      <c r="L567" s="91" t="s">
        <v>25</v>
      </c>
      <c r="M567" s="90">
        <v>55200</v>
      </c>
      <c r="N567" s="90">
        <v>55300</v>
      </c>
      <c r="O567" s="90">
        <v>52500</v>
      </c>
      <c r="P567" s="90">
        <v>51600</v>
      </c>
      <c r="Q567" s="90">
        <v>51700</v>
      </c>
      <c r="R567" s="90">
        <v>51900</v>
      </c>
      <c r="S567" s="90">
        <v>51700</v>
      </c>
      <c r="T567" s="90">
        <v>53400</v>
      </c>
      <c r="U567" s="90">
        <v>54500</v>
      </c>
      <c r="V567" s="90">
        <v>52800</v>
      </c>
      <c r="W567" s="90">
        <v>54500</v>
      </c>
      <c r="X567" s="90">
        <v>56400</v>
      </c>
      <c r="Y567" t="str">
        <f t="shared" si="25"/>
        <v>09-2022</v>
      </c>
      <c r="Z567">
        <f>_xlfn.XLOOKUP(Y567,AN:AN,AP:AP,"")</f>
        <v>0</v>
      </c>
      <c r="AA567">
        <f>_xlfn.XLOOKUP(Y567,AN:AN,AQ:AQ,"")</f>
        <v>0</v>
      </c>
      <c r="AB567">
        <f>_xlfn.XLOOKUP(Y567,AN:AN,AR:AR,"")</f>
        <v>0</v>
      </c>
      <c r="AC567">
        <f>_xlfn.XLOOKUP(Y567,AN:AN,AS:AS,"")</f>
        <v>0</v>
      </c>
      <c r="AE567">
        <v>0</v>
      </c>
      <c r="AF567">
        <v>0</v>
      </c>
      <c r="AG567">
        <v>0</v>
      </c>
      <c r="AH567">
        <v>0</v>
      </c>
    </row>
    <row r="568" spans="1:34">
      <c r="A568" t="str">
        <f t="shared" si="24"/>
        <v>09-2022</v>
      </c>
      <c r="B568" s="93">
        <v>44834</v>
      </c>
      <c r="C568" s="90">
        <v>55500</v>
      </c>
      <c r="D568" s="90">
        <v>54500</v>
      </c>
      <c r="E568" s="90">
        <v>55200</v>
      </c>
      <c r="F568" s="90">
        <v>51400</v>
      </c>
      <c r="G568" s="90">
        <v>55700</v>
      </c>
      <c r="H568" s="91" t="s">
        <v>25</v>
      </c>
      <c r="I568" s="90">
        <v>52500</v>
      </c>
      <c r="J568" s="90">
        <v>54300</v>
      </c>
      <c r="K568" s="90">
        <v>55700</v>
      </c>
      <c r="L568" s="91" t="s">
        <v>25</v>
      </c>
      <c r="M568" s="90">
        <v>55600</v>
      </c>
      <c r="N568" s="90">
        <v>55500</v>
      </c>
      <c r="O568" s="90">
        <v>53000</v>
      </c>
      <c r="P568" s="90">
        <v>51800</v>
      </c>
      <c r="Q568" s="90">
        <v>51900</v>
      </c>
      <c r="R568" s="90">
        <v>52000</v>
      </c>
      <c r="S568" s="90">
        <v>52000</v>
      </c>
      <c r="T568" s="90">
        <v>53900</v>
      </c>
      <c r="U568" s="90">
        <v>54800</v>
      </c>
      <c r="V568" s="90">
        <v>52800</v>
      </c>
      <c r="W568" s="90">
        <v>54700</v>
      </c>
      <c r="X568" s="90">
        <v>56800</v>
      </c>
      <c r="Y568" t="str">
        <f t="shared" si="25"/>
        <v>09-2022</v>
      </c>
      <c r="Z568">
        <f>_xlfn.XLOOKUP(Y568,AN:AN,AP:AP,"")</f>
        <v>0</v>
      </c>
      <c r="AA568">
        <f>_xlfn.XLOOKUP(Y568,AN:AN,AQ:AQ,"")</f>
        <v>0</v>
      </c>
      <c r="AB568">
        <f>_xlfn.XLOOKUP(Y568,AN:AN,AR:AR,"")</f>
        <v>0</v>
      </c>
      <c r="AC568">
        <f>_xlfn.XLOOKUP(Y568,AN:AN,AS:AS,"")</f>
        <v>0</v>
      </c>
      <c r="AE568">
        <v>0</v>
      </c>
      <c r="AF568">
        <v>0</v>
      </c>
      <c r="AG568">
        <v>0</v>
      </c>
      <c r="AH568">
        <v>0</v>
      </c>
    </row>
    <row r="569" spans="1:34">
      <c r="A569" t="str">
        <f t="shared" si="24"/>
        <v>10-2022</v>
      </c>
      <c r="B569" s="93">
        <v>44835</v>
      </c>
      <c r="C569" s="90">
        <v>55500</v>
      </c>
      <c r="D569" s="90">
        <v>54500</v>
      </c>
      <c r="E569" s="90">
        <v>55200</v>
      </c>
      <c r="F569" s="90">
        <v>51400</v>
      </c>
      <c r="G569" s="90">
        <v>55700</v>
      </c>
      <c r="H569" s="91" t="s">
        <v>25</v>
      </c>
      <c r="I569" s="90">
        <v>52500</v>
      </c>
      <c r="J569" s="90">
        <v>54400</v>
      </c>
      <c r="K569" s="90">
        <v>55500</v>
      </c>
      <c r="L569" s="91" t="s">
        <v>25</v>
      </c>
      <c r="M569" s="90">
        <v>55600</v>
      </c>
      <c r="N569" s="90">
        <v>55500</v>
      </c>
      <c r="O569" s="90">
        <v>53100</v>
      </c>
      <c r="P569" s="90">
        <v>51800</v>
      </c>
      <c r="Q569" s="90">
        <v>52000</v>
      </c>
      <c r="R569" s="90">
        <v>52100</v>
      </c>
      <c r="S569" s="90">
        <v>52000</v>
      </c>
      <c r="T569" s="90">
        <v>53900</v>
      </c>
      <c r="U569" s="90">
        <v>55000</v>
      </c>
      <c r="V569" s="90">
        <v>52800</v>
      </c>
      <c r="W569" s="90">
        <v>54700</v>
      </c>
      <c r="X569" s="90">
        <v>56700</v>
      </c>
      <c r="Y569" t="str">
        <f t="shared" si="25"/>
        <v>10-2022</v>
      </c>
      <c r="Z569">
        <f>_xlfn.XLOOKUP(Y569,AN:AN,AP:AP,"")</f>
        <v>0</v>
      </c>
      <c r="AA569">
        <f>_xlfn.XLOOKUP(Y569,AN:AN,AQ:AQ,"")</f>
        <v>0</v>
      </c>
      <c r="AB569">
        <f>_xlfn.XLOOKUP(Y569,AN:AN,AR:AR,"")</f>
        <v>0</v>
      </c>
      <c r="AC569" t="str">
        <f>_xlfn.XLOOKUP(Y569,AN:AN,AS:AS,"")</f>
        <v>L36</v>
      </c>
      <c r="AE569">
        <v>0</v>
      </c>
      <c r="AF569">
        <v>0</v>
      </c>
      <c r="AG569">
        <v>0</v>
      </c>
      <c r="AH569">
        <v>0</v>
      </c>
    </row>
    <row r="570" spans="1:34">
      <c r="A570" t="str">
        <f t="shared" si="24"/>
        <v>10-2022</v>
      </c>
      <c r="B570" s="93">
        <v>44836</v>
      </c>
      <c r="C570" s="90" t="s">
        <v>24</v>
      </c>
      <c r="D570" s="90" t="s">
        <v>24</v>
      </c>
      <c r="E570" s="90" t="s">
        <v>24</v>
      </c>
      <c r="F570" s="90" t="s">
        <v>24</v>
      </c>
      <c r="G570" s="90" t="s">
        <v>24</v>
      </c>
      <c r="H570" s="90" t="s">
        <v>24</v>
      </c>
      <c r="I570" s="90" t="s">
        <v>24</v>
      </c>
      <c r="J570" s="90" t="s">
        <v>24</v>
      </c>
      <c r="K570" s="90" t="s">
        <v>24</v>
      </c>
      <c r="L570" s="90" t="s">
        <v>24</v>
      </c>
      <c r="M570" s="90" t="s">
        <v>24</v>
      </c>
      <c r="N570" s="90" t="s">
        <v>24</v>
      </c>
      <c r="O570" s="90" t="s">
        <v>24</v>
      </c>
      <c r="P570" s="90" t="s">
        <v>24</v>
      </c>
      <c r="Q570" s="90" t="s">
        <v>24</v>
      </c>
      <c r="R570" s="90" t="s">
        <v>24</v>
      </c>
      <c r="S570" s="90" t="s">
        <v>24</v>
      </c>
      <c r="T570" s="90" t="s">
        <v>24</v>
      </c>
      <c r="U570" s="90" t="s">
        <v>24</v>
      </c>
      <c r="V570" s="90" t="s">
        <v>24</v>
      </c>
      <c r="W570" s="90" t="s">
        <v>24</v>
      </c>
      <c r="X570" s="90" t="s">
        <v>24</v>
      </c>
      <c r="Y570" t="str">
        <f t="shared" si="25"/>
        <v>10-2022</v>
      </c>
      <c r="Z570">
        <f>_xlfn.XLOOKUP(Y570,AN:AN,AP:AP,"")</f>
        <v>0</v>
      </c>
      <c r="AA570">
        <f>_xlfn.XLOOKUP(Y570,AN:AN,AQ:AQ,"")</f>
        <v>0</v>
      </c>
      <c r="AB570">
        <f>_xlfn.XLOOKUP(Y570,AN:AN,AR:AR,"")</f>
        <v>0</v>
      </c>
      <c r="AC570" t="str">
        <f>_xlfn.XLOOKUP(Y570,AN:AN,AS:AS,"")</f>
        <v>L36</v>
      </c>
      <c r="AE570">
        <v>0</v>
      </c>
      <c r="AF570">
        <v>0</v>
      </c>
      <c r="AG570">
        <v>0</v>
      </c>
      <c r="AH570">
        <v>0</v>
      </c>
    </row>
    <row r="571" spans="1:34">
      <c r="A571" t="str">
        <f t="shared" si="24"/>
        <v>10-2022</v>
      </c>
      <c r="B571" s="93">
        <v>44837</v>
      </c>
      <c r="C571" s="90">
        <v>55500</v>
      </c>
      <c r="D571" s="90">
        <v>54500</v>
      </c>
      <c r="E571" s="90">
        <v>55200</v>
      </c>
      <c r="F571" s="91" t="s">
        <v>25</v>
      </c>
      <c r="G571" s="90">
        <v>55800</v>
      </c>
      <c r="H571" s="91" t="s">
        <v>25</v>
      </c>
      <c r="I571" s="90">
        <v>53000</v>
      </c>
      <c r="J571" s="90">
        <v>54300</v>
      </c>
      <c r="K571" s="90">
        <v>55500</v>
      </c>
      <c r="L571" s="91" t="s">
        <v>25</v>
      </c>
      <c r="M571" s="90">
        <v>55400</v>
      </c>
      <c r="N571" s="90">
        <v>55500</v>
      </c>
      <c r="O571" s="90">
        <v>52700</v>
      </c>
      <c r="P571" s="90">
        <v>51500</v>
      </c>
      <c r="Q571" s="90">
        <v>52000</v>
      </c>
      <c r="R571" s="90">
        <v>51900</v>
      </c>
      <c r="S571" s="90">
        <v>52000</v>
      </c>
      <c r="T571" s="91" t="s">
        <v>25</v>
      </c>
      <c r="U571" s="90">
        <v>55000</v>
      </c>
      <c r="V571" s="90">
        <v>52800</v>
      </c>
      <c r="W571" s="90">
        <v>54900</v>
      </c>
      <c r="X571" s="90">
        <v>57000</v>
      </c>
      <c r="Y571" t="str">
        <f t="shared" si="25"/>
        <v>10-2022</v>
      </c>
      <c r="Z571">
        <f>_xlfn.XLOOKUP(Y571,AN:AN,AP:AP,"")</f>
        <v>0</v>
      </c>
      <c r="AA571">
        <f>_xlfn.XLOOKUP(Y571,AN:AN,AQ:AQ,"")</f>
        <v>0</v>
      </c>
      <c r="AB571">
        <f>_xlfn.XLOOKUP(Y571,AN:AN,AR:AR,"")</f>
        <v>0</v>
      </c>
      <c r="AC571" t="str">
        <f>_xlfn.XLOOKUP(Y571,AN:AN,AS:AS,"")</f>
        <v>L36</v>
      </c>
      <c r="AE571">
        <v>0</v>
      </c>
      <c r="AF571">
        <v>0</v>
      </c>
      <c r="AG571">
        <v>0</v>
      </c>
      <c r="AH571">
        <v>0</v>
      </c>
    </row>
    <row r="572" spans="1:34">
      <c r="A572" t="str">
        <f t="shared" si="24"/>
        <v>10-2022</v>
      </c>
      <c r="B572" s="93">
        <v>44838</v>
      </c>
      <c r="C572" s="90">
        <v>55600</v>
      </c>
      <c r="D572" s="90">
        <v>54500</v>
      </c>
      <c r="E572" s="90">
        <v>54900</v>
      </c>
      <c r="F572" s="91" t="s">
        <v>25</v>
      </c>
      <c r="G572" s="90">
        <v>55800</v>
      </c>
      <c r="H572" s="91" t="s">
        <v>25</v>
      </c>
      <c r="I572" s="90">
        <v>53000</v>
      </c>
      <c r="J572" s="90">
        <v>54100</v>
      </c>
      <c r="K572" s="90">
        <v>55500</v>
      </c>
      <c r="L572" s="91" t="s">
        <v>25</v>
      </c>
      <c r="M572" s="90">
        <v>55400</v>
      </c>
      <c r="N572" s="90">
        <v>55500</v>
      </c>
      <c r="O572" s="90">
        <v>52300</v>
      </c>
      <c r="P572" s="90">
        <v>51500</v>
      </c>
      <c r="Q572" s="90">
        <v>52000</v>
      </c>
      <c r="R572" s="90">
        <v>52000</v>
      </c>
      <c r="S572" s="91" t="s">
        <v>25</v>
      </c>
      <c r="T572" s="91" t="s">
        <v>25</v>
      </c>
      <c r="U572" s="90">
        <v>55000</v>
      </c>
      <c r="V572" s="91" t="s">
        <v>25</v>
      </c>
      <c r="W572" s="90">
        <v>54900</v>
      </c>
      <c r="X572" s="90">
        <v>57000</v>
      </c>
      <c r="Y572" t="str">
        <f t="shared" si="25"/>
        <v>10-2022</v>
      </c>
      <c r="Z572">
        <f>_xlfn.XLOOKUP(Y572,AN:AN,AP:AP,"")</f>
        <v>0</v>
      </c>
      <c r="AA572">
        <f>_xlfn.XLOOKUP(Y572,AN:AN,AQ:AQ,"")</f>
        <v>0</v>
      </c>
      <c r="AB572">
        <f>_xlfn.XLOOKUP(Y572,AN:AN,AR:AR,"")</f>
        <v>0</v>
      </c>
      <c r="AC572" t="str">
        <f>_xlfn.XLOOKUP(Y572,AN:AN,AS:AS,"")</f>
        <v>L36</v>
      </c>
      <c r="AE572">
        <v>0</v>
      </c>
      <c r="AF572">
        <v>0</v>
      </c>
      <c r="AG572">
        <v>0</v>
      </c>
      <c r="AH572">
        <v>0</v>
      </c>
    </row>
    <row r="573" spans="1:34">
      <c r="A573" t="str">
        <f t="shared" si="24"/>
        <v>10-2022</v>
      </c>
      <c r="B573" s="93">
        <v>44839</v>
      </c>
      <c r="C573" s="90" t="s">
        <v>24</v>
      </c>
      <c r="D573" s="90" t="s">
        <v>24</v>
      </c>
      <c r="E573" s="90" t="s">
        <v>24</v>
      </c>
      <c r="F573" s="90" t="s">
        <v>24</v>
      </c>
      <c r="G573" s="90" t="s">
        <v>24</v>
      </c>
      <c r="H573" s="90" t="s">
        <v>24</v>
      </c>
      <c r="I573" s="90" t="s">
        <v>24</v>
      </c>
      <c r="J573" s="90" t="s">
        <v>24</v>
      </c>
      <c r="K573" s="90" t="s">
        <v>24</v>
      </c>
      <c r="L573" s="90" t="s">
        <v>24</v>
      </c>
      <c r="M573" s="90" t="s">
        <v>24</v>
      </c>
      <c r="N573" s="90" t="s">
        <v>24</v>
      </c>
      <c r="O573" s="90" t="s">
        <v>24</v>
      </c>
      <c r="P573" s="90" t="s">
        <v>24</v>
      </c>
      <c r="Q573" s="90" t="s">
        <v>24</v>
      </c>
      <c r="R573" s="90" t="s">
        <v>24</v>
      </c>
      <c r="S573" s="90" t="s">
        <v>24</v>
      </c>
      <c r="T573" s="90" t="s">
        <v>24</v>
      </c>
      <c r="U573" s="90" t="s">
        <v>24</v>
      </c>
      <c r="V573" s="90" t="s">
        <v>24</v>
      </c>
      <c r="W573" s="90" t="s">
        <v>24</v>
      </c>
      <c r="X573" s="90" t="s">
        <v>24</v>
      </c>
      <c r="Y573" t="str">
        <f t="shared" si="25"/>
        <v>10-2022</v>
      </c>
      <c r="Z573">
        <f>_xlfn.XLOOKUP(Y573,AN:AN,AP:AP,"")</f>
        <v>0</v>
      </c>
      <c r="AA573">
        <f>_xlfn.XLOOKUP(Y573,AN:AN,AQ:AQ,"")</f>
        <v>0</v>
      </c>
      <c r="AB573">
        <f>_xlfn.XLOOKUP(Y573,AN:AN,AR:AR,"")</f>
        <v>0</v>
      </c>
      <c r="AC573" t="str">
        <f>_xlfn.XLOOKUP(Y573,AN:AN,AS:AS,"")</f>
        <v>L36</v>
      </c>
      <c r="AE573">
        <v>0</v>
      </c>
      <c r="AF573">
        <v>0</v>
      </c>
      <c r="AG573">
        <v>0</v>
      </c>
      <c r="AH573">
        <v>0</v>
      </c>
    </row>
    <row r="574" spans="1:34">
      <c r="A574" t="str">
        <f t="shared" si="24"/>
        <v>10-2022</v>
      </c>
      <c r="B574" s="93">
        <v>44840</v>
      </c>
      <c r="C574" s="90">
        <v>55800</v>
      </c>
      <c r="D574" s="90">
        <v>54500</v>
      </c>
      <c r="E574" s="90">
        <v>55200</v>
      </c>
      <c r="F574" s="90">
        <v>51800</v>
      </c>
      <c r="G574" s="90">
        <v>55800</v>
      </c>
      <c r="H574" s="91" t="s">
        <v>25</v>
      </c>
      <c r="I574" s="90">
        <v>53500</v>
      </c>
      <c r="J574" s="90">
        <v>54300</v>
      </c>
      <c r="K574" s="90">
        <v>55100</v>
      </c>
      <c r="L574" s="91" t="s">
        <v>25</v>
      </c>
      <c r="M574" s="90">
        <v>55500</v>
      </c>
      <c r="N574" s="90">
        <v>55600</v>
      </c>
      <c r="O574" s="90">
        <v>52800</v>
      </c>
      <c r="P574" s="90">
        <v>52500</v>
      </c>
      <c r="Q574" s="90">
        <v>52100</v>
      </c>
      <c r="R574" s="90">
        <v>52200</v>
      </c>
      <c r="S574" s="90">
        <v>52200</v>
      </c>
      <c r="T574" s="90">
        <v>54300</v>
      </c>
      <c r="U574" s="90">
        <v>55000</v>
      </c>
      <c r="V574" s="90">
        <v>53300</v>
      </c>
      <c r="W574" s="90">
        <v>54900</v>
      </c>
      <c r="X574" s="90">
        <v>57000</v>
      </c>
      <c r="Y574" t="str">
        <f t="shared" si="25"/>
        <v>10-2022</v>
      </c>
      <c r="Z574">
        <f>_xlfn.XLOOKUP(Y574,AN:AN,AP:AP,"")</f>
        <v>0</v>
      </c>
      <c r="AA574">
        <f>_xlfn.XLOOKUP(Y574,AN:AN,AQ:AQ,"")</f>
        <v>0</v>
      </c>
      <c r="AB574">
        <f>_xlfn.XLOOKUP(Y574,AN:AN,AR:AR,"")</f>
        <v>0</v>
      </c>
      <c r="AC574" t="str">
        <f>_xlfn.XLOOKUP(Y574,AN:AN,AS:AS,"")</f>
        <v>L36</v>
      </c>
      <c r="AE574">
        <v>0</v>
      </c>
      <c r="AF574">
        <v>0</v>
      </c>
      <c r="AG574">
        <v>0</v>
      </c>
      <c r="AH574">
        <v>0</v>
      </c>
    </row>
    <row r="575" spans="1:34">
      <c r="A575" t="str">
        <f t="shared" si="24"/>
        <v>10-2022</v>
      </c>
      <c r="B575" s="93">
        <v>44841</v>
      </c>
      <c r="C575" s="90">
        <v>55900</v>
      </c>
      <c r="D575" s="90">
        <v>54500</v>
      </c>
      <c r="E575" s="90">
        <v>55200</v>
      </c>
      <c r="F575" s="90">
        <v>51800</v>
      </c>
      <c r="G575" s="90">
        <v>55800</v>
      </c>
      <c r="H575" s="91" t="s">
        <v>25</v>
      </c>
      <c r="I575" s="90">
        <v>53500</v>
      </c>
      <c r="J575" s="90">
        <v>54300</v>
      </c>
      <c r="K575" s="90">
        <v>55200</v>
      </c>
      <c r="L575" s="91" t="s">
        <v>25</v>
      </c>
      <c r="M575" s="90">
        <v>55500</v>
      </c>
      <c r="N575" s="90">
        <v>55700</v>
      </c>
      <c r="O575" s="90">
        <v>52700</v>
      </c>
      <c r="P575" s="90">
        <v>52500</v>
      </c>
      <c r="Q575" s="90">
        <v>52000</v>
      </c>
      <c r="R575" s="90">
        <v>52200</v>
      </c>
      <c r="S575" s="90">
        <v>52000</v>
      </c>
      <c r="T575" s="90">
        <v>54300</v>
      </c>
      <c r="U575" s="90">
        <v>55000</v>
      </c>
      <c r="V575" s="90">
        <v>53300</v>
      </c>
      <c r="W575" s="90">
        <v>54900</v>
      </c>
      <c r="X575" s="90">
        <v>57000</v>
      </c>
      <c r="Y575" t="str">
        <f t="shared" si="25"/>
        <v>10-2022</v>
      </c>
      <c r="Z575">
        <f>_xlfn.XLOOKUP(Y575,AN:AN,AP:AP,"")</f>
        <v>0</v>
      </c>
      <c r="AA575">
        <f>_xlfn.XLOOKUP(Y575,AN:AN,AQ:AQ,"")</f>
        <v>0</v>
      </c>
      <c r="AB575">
        <f>_xlfn.XLOOKUP(Y575,AN:AN,AR:AR,"")</f>
        <v>0</v>
      </c>
      <c r="AC575" t="str">
        <f>_xlfn.XLOOKUP(Y575,AN:AN,AS:AS,"")</f>
        <v>L36</v>
      </c>
      <c r="AE575">
        <v>0</v>
      </c>
      <c r="AF575">
        <v>0</v>
      </c>
      <c r="AG575">
        <v>0</v>
      </c>
      <c r="AH575">
        <v>0</v>
      </c>
    </row>
    <row r="576" spans="1:34">
      <c r="A576" t="str">
        <f t="shared" si="24"/>
        <v>10-2022</v>
      </c>
      <c r="B576" s="93">
        <v>44842</v>
      </c>
      <c r="C576" s="90">
        <v>56200</v>
      </c>
      <c r="D576" s="90">
        <v>54500</v>
      </c>
      <c r="E576" s="90">
        <v>55500</v>
      </c>
      <c r="F576" s="90">
        <v>51800</v>
      </c>
      <c r="G576" s="90">
        <v>55800</v>
      </c>
      <c r="H576" s="91" t="s">
        <v>25</v>
      </c>
      <c r="I576" s="90">
        <v>53500</v>
      </c>
      <c r="J576" s="90">
        <v>54300</v>
      </c>
      <c r="K576" s="90">
        <v>55300</v>
      </c>
      <c r="L576" s="91" t="s">
        <v>25</v>
      </c>
      <c r="M576" s="90">
        <v>55600</v>
      </c>
      <c r="N576" s="90">
        <v>56000</v>
      </c>
      <c r="O576" s="90">
        <v>53100</v>
      </c>
      <c r="P576" s="90">
        <v>52700</v>
      </c>
      <c r="Q576" s="90">
        <v>52000</v>
      </c>
      <c r="R576" s="90">
        <v>52200</v>
      </c>
      <c r="S576" s="90">
        <v>52000</v>
      </c>
      <c r="T576" s="90">
        <v>54300</v>
      </c>
      <c r="U576" s="90">
        <v>55200</v>
      </c>
      <c r="V576" s="90">
        <v>53300</v>
      </c>
      <c r="W576" s="90">
        <v>55300</v>
      </c>
      <c r="X576" s="90">
        <v>57400</v>
      </c>
      <c r="Y576" t="str">
        <f t="shared" si="25"/>
        <v>10-2022</v>
      </c>
      <c r="Z576">
        <f>_xlfn.XLOOKUP(Y576,AN:AN,AP:AP,"")</f>
        <v>0</v>
      </c>
      <c r="AA576">
        <f>_xlfn.XLOOKUP(Y576,AN:AN,AQ:AQ,"")</f>
        <v>0</v>
      </c>
      <c r="AB576">
        <f>_xlfn.XLOOKUP(Y576,AN:AN,AR:AR,"")</f>
        <v>0</v>
      </c>
      <c r="AC576" t="str">
        <f>_xlfn.XLOOKUP(Y576,AN:AN,AS:AS,"")</f>
        <v>L36</v>
      </c>
      <c r="AE576">
        <v>0</v>
      </c>
      <c r="AF576">
        <v>0</v>
      </c>
      <c r="AG576">
        <v>0</v>
      </c>
      <c r="AH576">
        <v>0</v>
      </c>
    </row>
    <row r="577" spans="1:34">
      <c r="A577" t="str">
        <f t="shared" si="24"/>
        <v>10-2022</v>
      </c>
      <c r="B577" s="93">
        <v>44843</v>
      </c>
      <c r="C577" s="90" t="s">
        <v>24</v>
      </c>
      <c r="D577" s="90" t="s">
        <v>24</v>
      </c>
      <c r="E577" s="90" t="s">
        <v>24</v>
      </c>
      <c r="F577" s="90" t="s">
        <v>24</v>
      </c>
      <c r="G577" s="90" t="s">
        <v>24</v>
      </c>
      <c r="H577" s="90" t="s">
        <v>24</v>
      </c>
      <c r="I577" s="90" t="s">
        <v>24</v>
      </c>
      <c r="J577" s="90" t="s">
        <v>24</v>
      </c>
      <c r="K577" s="90" t="s">
        <v>24</v>
      </c>
      <c r="L577" s="90" t="s">
        <v>24</v>
      </c>
      <c r="M577" s="90" t="s">
        <v>24</v>
      </c>
      <c r="N577" s="90" t="s">
        <v>24</v>
      </c>
      <c r="O577" s="90" t="s">
        <v>24</v>
      </c>
      <c r="P577" s="90" t="s">
        <v>24</v>
      </c>
      <c r="Q577" s="90" t="s">
        <v>24</v>
      </c>
      <c r="R577" s="90" t="s">
        <v>24</v>
      </c>
      <c r="S577" s="90" t="s">
        <v>24</v>
      </c>
      <c r="T577" s="90" t="s">
        <v>24</v>
      </c>
      <c r="U577" s="90" t="s">
        <v>24</v>
      </c>
      <c r="V577" s="90" t="s">
        <v>24</v>
      </c>
      <c r="W577" s="90" t="s">
        <v>24</v>
      </c>
      <c r="X577" s="90" t="s">
        <v>24</v>
      </c>
      <c r="Y577" t="str">
        <f t="shared" si="25"/>
        <v>10-2022</v>
      </c>
      <c r="Z577">
        <f>_xlfn.XLOOKUP(Y577,AN:AN,AP:AP,"")</f>
        <v>0</v>
      </c>
      <c r="AA577">
        <f>_xlfn.XLOOKUP(Y577,AN:AN,AQ:AQ,"")</f>
        <v>0</v>
      </c>
      <c r="AB577">
        <f>_xlfn.XLOOKUP(Y577,AN:AN,AR:AR,"")</f>
        <v>0</v>
      </c>
      <c r="AC577" t="str">
        <f>_xlfn.XLOOKUP(Y577,AN:AN,AS:AS,"")</f>
        <v>L36</v>
      </c>
      <c r="AE577">
        <v>0</v>
      </c>
      <c r="AF577">
        <v>0</v>
      </c>
      <c r="AG577">
        <v>0</v>
      </c>
      <c r="AH577">
        <v>0</v>
      </c>
    </row>
    <row r="578" spans="1:34">
      <c r="A578" t="str">
        <f t="shared" si="24"/>
        <v>10-2022</v>
      </c>
      <c r="B578" s="93">
        <v>44844</v>
      </c>
      <c r="C578" s="90">
        <v>56200</v>
      </c>
      <c r="D578" s="90">
        <v>54800</v>
      </c>
      <c r="E578" s="90">
        <v>55400</v>
      </c>
      <c r="F578" s="90">
        <v>51800</v>
      </c>
      <c r="G578" s="90">
        <v>55800</v>
      </c>
      <c r="H578" s="91" t="s">
        <v>25</v>
      </c>
      <c r="I578" s="90">
        <v>53500</v>
      </c>
      <c r="J578" s="90">
        <v>54300</v>
      </c>
      <c r="K578" s="90">
        <v>55300</v>
      </c>
      <c r="L578" s="91" t="s">
        <v>25</v>
      </c>
      <c r="M578" s="90">
        <v>55700</v>
      </c>
      <c r="N578" s="90">
        <v>56000</v>
      </c>
      <c r="O578" s="90">
        <v>52800</v>
      </c>
      <c r="P578" s="90">
        <v>52600</v>
      </c>
      <c r="Q578" s="90">
        <v>52000</v>
      </c>
      <c r="R578" s="90">
        <v>52000</v>
      </c>
      <c r="S578" s="90">
        <v>52000</v>
      </c>
      <c r="T578" s="90">
        <v>54300</v>
      </c>
      <c r="U578" s="90">
        <v>55200</v>
      </c>
      <c r="V578" s="90">
        <v>53300</v>
      </c>
      <c r="W578" s="90">
        <v>55300</v>
      </c>
      <c r="X578" s="90">
        <v>57400</v>
      </c>
      <c r="Y578" t="str">
        <f t="shared" si="25"/>
        <v>10-2022</v>
      </c>
      <c r="Z578">
        <f>_xlfn.XLOOKUP(Y578,AN:AN,AP:AP,"")</f>
        <v>0</v>
      </c>
      <c r="AA578">
        <f>_xlfn.XLOOKUP(Y578,AN:AN,AQ:AQ,"")</f>
        <v>0</v>
      </c>
      <c r="AB578">
        <f>_xlfn.XLOOKUP(Y578,AN:AN,AR:AR,"")</f>
        <v>0</v>
      </c>
      <c r="AC578" t="str">
        <f>_xlfn.XLOOKUP(Y578,AN:AN,AS:AS,"")</f>
        <v>L36</v>
      </c>
      <c r="AE578">
        <v>0</v>
      </c>
      <c r="AF578">
        <v>0</v>
      </c>
      <c r="AG578">
        <v>0</v>
      </c>
      <c r="AH578">
        <v>0</v>
      </c>
    </row>
    <row r="579" spans="1:34">
      <c r="A579" t="str">
        <f t="shared" si="24"/>
        <v>10-2022</v>
      </c>
      <c r="B579" s="93">
        <v>44845</v>
      </c>
      <c r="C579" s="90">
        <v>56200</v>
      </c>
      <c r="D579" s="90">
        <v>54800</v>
      </c>
      <c r="E579" s="90">
        <v>54800</v>
      </c>
      <c r="F579" s="90">
        <v>51500</v>
      </c>
      <c r="G579" s="90">
        <v>55800</v>
      </c>
      <c r="H579" s="91" t="s">
        <v>25</v>
      </c>
      <c r="I579" s="90">
        <v>53200</v>
      </c>
      <c r="J579" s="90">
        <v>54200</v>
      </c>
      <c r="K579" s="90">
        <v>55300</v>
      </c>
      <c r="L579" s="91" t="s">
        <v>25</v>
      </c>
      <c r="M579" s="90">
        <v>55600</v>
      </c>
      <c r="N579" s="90">
        <v>56000</v>
      </c>
      <c r="O579" s="90">
        <v>52800</v>
      </c>
      <c r="P579" s="90">
        <v>52300</v>
      </c>
      <c r="Q579" s="90">
        <v>51700</v>
      </c>
      <c r="R579" s="90">
        <v>51900</v>
      </c>
      <c r="S579" s="90">
        <v>51800</v>
      </c>
      <c r="T579" s="90">
        <v>54000</v>
      </c>
      <c r="U579" s="90">
        <v>55000</v>
      </c>
      <c r="V579" s="90">
        <v>53300</v>
      </c>
      <c r="W579" s="90">
        <v>55200</v>
      </c>
      <c r="X579" s="90">
        <v>57400</v>
      </c>
      <c r="Y579" t="str">
        <f t="shared" si="25"/>
        <v>10-2022</v>
      </c>
      <c r="Z579">
        <f>_xlfn.XLOOKUP(Y579,AN:AN,AP:AP,"")</f>
        <v>0</v>
      </c>
      <c r="AA579">
        <f>_xlfn.XLOOKUP(Y579,AN:AN,AQ:AQ,"")</f>
        <v>0</v>
      </c>
      <c r="AB579">
        <f>_xlfn.XLOOKUP(Y579,AN:AN,AR:AR,"")</f>
        <v>0</v>
      </c>
      <c r="AC579" t="str">
        <f>_xlfn.XLOOKUP(Y579,AN:AN,AS:AS,"")</f>
        <v>L36</v>
      </c>
      <c r="AE579">
        <v>0</v>
      </c>
      <c r="AF579">
        <v>0</v>
      </c>
      <c r="AG579">
        <v>0</v>
      </c>
      <c r="AH579">
        <v>0</v>
      </c>
    </row>
    <row r="580" spans="1:34">
      <c r="A580" t="str">
        <f t="shared" si="24"/>
        <v>10-2022</v>
      </c>
      <c r="B580" s="93">
        <v>44846</v>
      </c>
      <c r="C580" s="90">
        <v>55900</v>
      </c>
      <c r="D580" s="90">
        <v>54700</v>
      </c>
      <c r="E580" s="90">
        <v>54600</v>
      </c>
      <c r="F580" s="90">
        <v>51200</v>
      </c>
      <c r="G580" s="90">
        <v>55700</v>
      </c>
      <c r="H580" s="91" t="s">
        <v>25</v>
      </c>
      <c r="I580" s="90">
        <v>53000</v>
      </c>
      <c r="J580" s="90">
        <v>54000</v>
      </c>
      <c r="K580" s="90">
        <v>55200</v>
      </c>
      <c r="L580" s="91" t="s">
        <v>25</v>
      </c>
      <c r="M580" s="90">
        <v>55300</v>
      </c>
      <c r="N580" s="90">
        <v>56000</v>
      </c>
      <c r="O580" s="90">
        <v>52600</v>
      </c>
      <c r="P580" s="90">
        <v>52100</v>
      </c>
      <c r="Q580" s="90">
        <v>51700</v>
      </c>
      <c r="R580" s="90">
        <v>51600</v>
      </c>
      <c r="S580" s="90">
        <v>51800</v>
      </c>
      <c r="T580" s="90">
        <v>53700</v>
      </c>
      <c r="U580" s="90">
        <v>54500</v>
      </c>
      <c r="V580" s="90">
        <v>53300</v>
      </c>
      <c r="W580" s="90">
        <v>55000</v>
      </c>
      <c r="X580" s="90">
        <v>57400</v>
      </c>
      <c r="Y580" t="str">
        <f t="shared" si="25"/>
        <v>10-2022</v>
      </c>
      <c r="Z580">
        <f>_xlfn.XLOOKUP(Y580,AN:AN,AP:AP,"")</f>
        <v>0</v>
      </c>
      <c r="AA580">
        <f>_xlfn.XLOOKUP(Y580,AN:AN,AQ:AQ,"")</f>
        <v>0</v>
      </c>
      <c r="AB580">
        <f>_xlfn.XLOOKUP(Y580,AN:AN,AR:AR,"")</f>
        <v>0</v>
      </c>
      <c r="AC580" t="str">
        <f>_xlfn.XLOOKUP(Y580,AN:AN,AS:AS,"")</f>
        <v>L36</v>
      </c>
      <c r="AE580">
        <v>0</v>
      </c>
      <c r="AF580">
        <v>0</v>
      </c>
      <c r="AG580">
        <v>0</v>
      </c>
      <c r="AH580">
        <v>0</v>
      </c>
    </row>
    <row r="581" spans="1:34">
      <c r="A581" t="str">
        <f t="shared" si="24"/>
        <v>10-2022</v>
      </c>
      <c r="B581" s="93">
        <v>44847</v>
      </c>
      <c r="C581" s="90">
        <v>55500</v>
      </c>
      <c r="D581" s="90">
        <v>54500</v>
      </c>
      <c r="E581" s="90">
        <v>54100</v>
      </c>
      <c r="F581" s="90">
        <v>50800</v>
      </c>
      <c r="G581" s="90">
        <v>55700</v>
      </c>
      <c r="H581" s="91" t="s">
        <v>25</v>
      </c>
      <c r="I581" s="90">
        <v>53000</v>
      </c>
      <c r="J581" s="90">
        <v>53600</v>
      </c>
      <c r="K581" s="90">
        <v>55000</v>
      </c>
      <c r="L581" s="91" t="s">
        <v>25</v>
      </c>
      <c r="M581" s="90">
        <v>55000</v>
      </c>
      <c r="N581" s="90">
        <v>56000</v>
      </c>
      <c r="O581" s="90">
        <v>52000</v>
      </c>
      <c r="P581" s="90">
        <v>51800</v>
      </c>
      <c r="Q581" s="90">
        <v>51000</v>
      </c>
      <c r="R581" s="90">
        <v>51200</v>
      </c>
      <c r="S581" s="90">
        <v>51200</v>
      </c>
      <c r="T581" s="90">
        <v>53300</v>
      </c>
      <c r="U581" s="90">
        <v>54300</v>
      </c>
      <c r="V581" s="90">
        <v>53300</v>
      </c>
      <c r="W581" s="90">
        <v>55000</v>
      </c>
      <c r="X581" s="90">
        <v>57300</v>
      </c>
      <c r="Y581" t="str">
        <f t="shared" si="25"/>
        <v>10-2022</v>
      </c>
      <c r="Z581">
        <f>_xlfn.XLOOKUP(Y581,AN:AN,AP:AP,"")</f>
        <v>0</v>
      </c>
      <c r="AA581">
        <f>_xlfn.XLOOKUP(Y581,AN:AN,AQ:AQ,"")</f>
        <v>0</v>
      </c>
      <c r="AB581">
        <f>_xlfn.XLOOKUP(Y581,AN:AN,AR:AR,"")</f>
        <v>0</v>
      </c>
      <c r="AC581" t="str">
        <f>_xlfn.XLOOKUP(Y581,AN:AN,AS:AS,"")</f>
        <v>L36</v>
      </c>
      <c r="AE581">
        <v>0</v>
      </c>
      <c r="AF581">
        <v>0</v>
      </c>
      <c r="AG581">
        <v>0</v>
      </c>
      <c r="AH581">
        <v>0</v>
      </c>
    </row>
    <row r="582" spans="1:34">
      <c r="A582" t="str">
        <f t="shared" si="24"/>
        <v>10-2022</v>
      </c>
      <c r="B582" s="93">
        <v>44848</v>
      </c>
      <c r="C582" s="90">
        <v>55400</v>
      </c>
      <c r="D582" s="90">
        <v>54500</v>
      </c>
      <c r="E582" s="90">
        <v>54500</v>
      </c>
      <c r="F582" s="90">
        <v>50800</v>
      </c>
      <c r="G582" s="90">
        <v>55500</v>
      </c>
      <c r="H582" s="91" t="s">
        <v>25</v>
      </c>
      <c r="I582" s="90">
        <v>52500</v>
      </c>
      <c r="J582" s="90">
        <v>53600</v>
      </c>
      <c r="K582" s="90">
        <v>55000</v>
      </c>
      <c r="L582" s="91" t="s">
        <v>25</v>
      </c>
      <c r="M582" s="90">
        <v>55000</v>
      </c>
      <c r="N582" s="90">
        <v>56000</v>
      </c>
      <c r="O582" s="90">
        <v>52000</v>
      </c>
      <c r="P582" s="90">
        <v>51700</v>
      </c>
      <c r="Q582" s="90">
        <v>50800</v>
      </c>
      <c r="R582" s="90">
        <v>51000</v>
      </c>
      <c r="S582" s="90">
        <v>51200</v>
      </c>
      <c r="T582" s="90">
        <v>53300</v>
      </c>
      <c r="U582" s="90">
        <v>54000</v>
      </c>
      <c r="V582" s="90">
        <v>53300</v>
      </c>
      <c r="W582" s="90">
        <v>55000</v>
      </c>
      <c r="X582" s="90">
        <v>57300</v>
      </c>
      <c r="Y582" t="str">
        <f t="shared" si="25"/>
        <v>10-2022</v>
      </c>
      <c r="Z582">
        <f>_xlfn.XLOOKUP(Y582,AN:AN,AP:AP,"")</f>
        <v>0</v>
      </c>
      <c r="AA582">
        <f>_xlfn.XLOOKUP(Y582,AN:AN,AQ:AQ,"")</f>
        <v>0</v>
      </c>
      <c r="AB582">
        <f>_xlfn.XLOOKUP(Y582,AN:AN,AR:AR,"")</f>
        <v>0</v>
      </c>
      <c r="AC582" t="str">
        <f>_xlfn.XLOOKUP(Y582,AN:AN,AS:AS,"")</f>
        <v>L36</v>
      </c>
      <c r="AE582">
        <v>0</v>
      </c>
      <c r="AF582">
        <v>0</v>
      </c>
      <c r="AG582">
        <v>0</v>
      </c>
      <c r="AH582">
        <v>0</v>
      </c>
    </row>
    <row r="583" spans="1:34">
      <c r="A583" t="str">
        <f t="shared" si="24"/>
        <v>10-2022</v>
      </c>
      <c r="B583" s="93">
        <v>44849</v>
      </c>
      <c r="C583" s="90">
        <v>55400</v>
      </c>
      <c r="D583" s="90">
        <v>54500</v>
      </c>
      <c r="E583" s="90">
        <v>54300</v>
      </c>
      <c r="F583" s="90">
        <v>50500</v>
      </c>
      <c r="G583" s="90">
        <v>55300</v>
      </c>
      <c r="H583" s="91" t="s">
        <v>25</v>
      </c>
      <c r="I583" s="90">
        <v>52500</v>
      </c>
      <c r="J583" s="90">
        <v>53300</v>
      </c>
      <c r="K583" s="90">
        <v>54500</v>
      </c>
      <c r="L583" s="91" t="s">
        <v>25</v>
      </c>
      <c r="M583" s="90">
        <v>54800</v>
      </c>
      <c r="N583" s="90">
        <v>56000</v>
      </c>
      <c r="O583" s="90">
        <v>51600</v>
      </c>
      <c r="P583" s="90">
        <v>51500</v>
      </c>
      <c r="Q583" s="90">
        <v>50300</v>
      </c>
      <c r="R583" s="90">
        <v>50900</v>
      </c>
      <c r="S583" s="90">
        <v>50400</v>
      </c>
      <c r="T583" s="90">
        <v>53000</v>
      </c>
      <c r="U583" s="90">
        <v>53800</v>
      </c>
      <c r="V583" s="90">
        <v>52800</v>
      </c>
      <c r="W583" s="90">
        <v>54800</v>
      </c>
      <c r="X583" s="90">
        <v>57200</v>
      </c>
      <c r="Y583" t="str">
        <f t="shared" si="25"/>
        <v>10-2022</v>
      </c>
      <c r="Z583">
        <f>_xlfn.XLOOKUP(Y583,AN:AN,AP:AP,"")</f>
        <v>0</v>
      </c>
      <c r="AA583">
        <f>_xlfn.XLOOKUP(Y583,AN:AN,AQ:AQ,"")</f>
        <v>0</v>
      </c>
      <c r="AB583">
        <f>_xlfn.XLOOKUP(Y583,AN:AN,AR:AR,"")</f>
        <v>0</v>
      </c>
      <c r="AC583" t="str">
        <f>_xlfn.XLOOKUP(Y583,AN:AN,AS:AS,"")</f>
        <v>L36</v>
      </c>
      <c r="AE583">
        <v>0</v>
      </c>
      <c r="AF583">
        <v>0</v>
      </c>
      <c r="AG583">
        <v>0</v>
      </c>
      <c r="AH583">
        <v>0</v>
      </c>
    </row>
    <row r="584" spans="1:34">
      <c r="A584" t="str">
        <f t="shared" si="24"/>
        <v>10-2022</v>
      </c>
      <c r="B584" s="93">
        <v>44850</v>
      </c>
      <c r="C584" s="90" t="s">
        <v>24</v>
      </c>
      <c r="D584" s="90" t="s">
        <v>24</v>
      </c>
      <c r="E584" s="90" t="s">
        <v>24</v>
      </c>
      <c r="F584" s="90" t="s">
        <v>24</v>
      </c>
      <c r="G584" s="90" t="s">
        <v>24</v>
      </c>
      <c r="H584" s="90" t="s">
        <v>24</v>
      </c>
      <c r="I584" s="90" t="s">
        <v>24</v>
      </c>
      <c r="J584" s="90" t="s">
        <v>24</v>
      </c>
      <c r="K584" s="90" t="s">
        <v>24</v>
      </c>
      <c r="L584" s="90" t="s">
        <v>24</v>
      </c>
      <c r="M584" s="90" t="s">
        <v>24</v>
      </c>
      <c r="N584" s="90" t="s">
        <v>24</v>
      </c>
      <c r="O584" s="90" t="s">
        <v>24</v>
      </c>
      <c r="P584" s="90" t="s">
        <v>24</v>
      </c>
      <c r="Q584" s="90" t="s">
        <v>24</v>
      </c>
      <c r="R584" s="90" t="s">
        <v>24</v>
      </c>
      <c r="S584" s="90" t="s">
        <v>24</v>
      </c>
      <c r="T584" s="90" t="s">
        <v>24</v>
      </c>
      <c r="U584" s="90" t="s">
        <v>24</v>
      </c>
      <c r="V584" s="90" t="s">
        <v>24</v>
      </c>
      <c r="W584" s="90" t="s">
        <v>24</v>
      </c>
      <c r="X584" s="90" t="s">
        <v>24</v>
      </c>
      <c r="Y584" t="str">
        <f t="shared" si="25"/>
        <v>10-2022</v>
      </c>
      <c r="Z584">
        <f>_xlfn.XLOOKUP(Y584,AN:AN,AP:AP,"")</f>
        <v>0</v>
      </c>
      <c r="AA584">
        <f>_xlfn.XLOOKUP(Y584,AN:AN,AQ:AQ,"")</f>
        <v>0</v>
      </c>
      <c r="AB584">
        <f>_xlfn.XLOOKUP(Y584,AN:AN,AR:AR,"")</f>
        <v>0</v>
      </c>
      <c r="AC584" t="str">
        <f>_xlfn.XLOOKUP(Y584,AN:AN,AS:AS,"")</f>
        <v>L36</v>
      </c>
      <c r="AE584">
        <v>0</v>
      </c>
      <c r="AF584">
        <v>0</v>
      </c>
      <c r="AG584">
        <v>0</v>
      </c>
      <c r="AH584">
        <v>0</v>
      </c>
    </row>
    <row r="585" spans="1:34">
      <c r="A585" t="str">
        <f t="shared" si="24"/>
        <v>10-2022</v>
      </c>
      <c r="B585" s="93">
        <v>44851</v>
      </c>
      <c r="C585" s="90">
        <v>55200</v>
      </c>
      <c r="D585" s="90">
        <v>54500</v>
      </c>
      <c r="E585" s="90">
        <v>53800</v>
      </c>
      <c r="F585" s="90">
        <v>50200</v>
      </c>
      <c r="G585" s="90">
        <v>54700</v>
      </c>
      <c r="H585" s="91" t="s">
        <v>25</v>
      </c>
      <c r="I585" s="90">
        <v>52000</v>
      </c>
      <c r="J585" s="90">
        <v>53200</v>
      </c>
      <c r="K585" s="90">
        <v>54500</v>
      </c>
      <c r="L585" s="91" t="s">
        <v>25</v>
      </c>
      <c r="M585" s="90">
        <v>54300</v>
      </c>
      <c r="N585" s="90">
        <v>55500</v>
      </c>
      <c r="O585" s="90">
        <v>51500</v>
      </c>
      <c r="P585" s="90">
        <v>51500</v>
      </c>
      <c r="Q585" s="90">
        <v>50400</v>
      </c>
      <c r="R585" s="90">
        <v>50500</v>
      </c>
      <c r="S585" s="90">
        <v>50400</v>
      </c>
      <c r="T585" s="90">
        <v>52700</v>
      </c>
      <c r="U585" s="90">
        <v>53500</v>
      </c>
      <c r="V585" s="90">
        <v>52800</v>
      </c>
      <c r="W585" s="90">
        <v>54500</v>
      </c>
      <c r="X585" s="90">
        <v>57000</v>
      </c>
      <c r="Y585" t="str">
        <f t="shared" si="25"/>
        <v>10-2022</v>
      </c>
      <c r="Z585">
        <f>_xlfn.XLOOKUP(Y585,AN:AN,AP:AP,"")</f>
        <v>0</v>
      </c>
      <c r="AA585">
        <f>_xlfn.XLOOKUP(Y585,AN:AN,AQ:AQ,"")</f>
        <v>0</v>
      </c>
      <c r="AB585">
        <f>_xlfn.XLOOKUP(Y585,AN:AN,AR:AR,"")</f>
        <v>0</v>
      </c>
      <c r="AC585" t="str">
        <f>_xlfn.XLOOKUP(Y585,AN:AN,AS:AS,"")</f>
        <v>L36</v>
      </c>
      <c r="AE585">
        <v>0</v>
      </c>
      <c r="AF585">
        <v>0</v>
      </c>
      <c r="AG585">
        <v>0</v>
      </c>
      <c r="AH585">
        <v>0</v>
      </c>
    </row>
    <row r="586" spans="1:34">
      <c r="A586" t="str">
        <f t="shared" si="24"/>
        <v>10-2022</v>
      </c>
      <c r="B586" s="93">
        <v>44852</v>
      </c>
      <c r="C586" s="90">
        <v>55000</v>
      </c>
      <c r="D586" s="90">
        <v>54500</v>
      </c>
      <c r="E586" s="90">
        <v>53300</v>
      </c>
      <c r="F586" s="90">
        <v>50000</v>
      </c>
      <c r="G586" s="90">
        <v>54700</v>
      </c>
      <c r="H586" s="91" t="s">
        <v>25</v>
      </c>
      <c r="I586" s="90">
        <v>52000</v>
      </c>
      <c r="J586" s="90">
        <v>53000</v>
      </c>
      <c r="K586" s="90">
        <v>54000</v>
      </c>
      <c r="L586" s="91" t="s">
        <v>25</v>
      </c>
      <c r="M586" s="90">
        <v>54000</v>
      </c>
      <c r="N586" s="90">
        <v>55100</v>
      </c>
      <c r="O586" s="90">
        <v>51200</v>
      </c>
      <c r="P586" s="90">
        <v>51300</v>
      </c>
      <c r="Q586" s="90">
        <v>50000</v>
      </c>
      <c r="R586" s="90">
        <v>50300</v>
      </c>
      <c r="S586" s="90">
        <v>50100</v>
      </c>
      <c r="T586" s="90">
        <v>52500</v>
      </c>
      <c r="U586" s="90">
        <v>53300</v>
      </c>
      <c r="V586" s="90">
        <v>52300</v>
      </c>
      <c r="W586" s="90">
        <v>54500</v>
      </c>
      <c r="X586" s="90">
        <v>57000</v>
      </c>
      <c r="Y586" t="str">
        <f t="shared" si="25"/>
        <v>10-2022</v>
      </c>
      <c r="Z586">
        <f>_xlfn.XLOOKUP(Y586,AN:AN,AP:AP,"")</f>
        <v>0</v>
      </c>
      <c r="AA586">
        <f>_xlfn.XLOOKUP(Y586,AN:AN,AQ:AQ,"")</f>
        <v>0</v>
      </c>
      <c r="AB586">
        <f>_xlfn.XLOOKUP(Y586,AN:AN,AR:AR,"")</f>
        <v>0</v>
      </c>
      <c r="AC586" t="str">
        <f>_xlfn.XLOOKUP(Y586,AN:AN,AS:AS,"")</f>
        <v>L36</v>
      </c>
      <c r="AE586">
        <v>0</v>
      </c>
      <c r="AF586">
        <v>0</v>
      </c>
      <c r="AG586">
        <v>0</v>
      </c>
      <c r="AH586">
        <v>0</v>
      </c>
    </row>
    <row r="587" spans="1:34">
      <c r="A587" t="str">
        <f t="shared" si="24"/>
        <v>10-2022</v>
      </c>
      <c r="B587" s="93">
        <v>44853</v>
      </c>
      <c r="C587" s="90">
        <v>54900</v>
      </c>
      <c r="D587" s="90">
        <v>54500</v>
      </c>
      <c r="E587" s="90">
        <v>53300</v>
      </c>
      <c r="F587" s="90">
        <v>50300</v>
      </c>
      <c r="G587" s="90">
        <v>54700</v>
      </c>
      <c r="H587" s="91" t="s">
        <v>25</v>
      </c>
      <c r="I587" s="90">
        <v>52000</v>
      </c>
      <c r="J587" s="90">
        <v>53100</v>
      </c>
      <c r="K587" s="90">
        <v>54000</v>
      </c>
      <c r="L587" s="91" t="s">
        <v>25</v>
      </c>
      <c r="M587" s="90">
        <v>54200</v>
      </c>
      <c r="N587" s="90">
        <v>55100</v>
      </c>
      <c r="O587" s="90">
        <v>51500</v>
      </c>
      <c r="P587" s="90">
        <v>51300</v>
      </c>
      <c r="Q587" s="90">
        <v>50000</v>
      </c>
      <c r="R587" s="90">
        <v>50000</v>
      </c>
      <c r="S587" s="90">
        <v>50300</v>
      </c>
      <c r="T587" s="90">
        <v>52800</v>
      </c>
      <c r="U587" s="90">
        <v>53000</v>
      </c>
      <c r="V587" s="90">
        <v>52300</v>
      </c>
      <c r="W587" s="90">
        <v>54500</v>
      </c>
      <c r="X587" s="90">
        <v>56700</v>
      </c>
      <c r="Y587" t="str">
        <f t="shared" si="25"/>
        <v>10-2022</v>
      </c>
      <c r="Z587">
        <f>_xlfn.XLOOKUP(Y587,AN:AN,AP:AP,"")</f>
        <v>0</v>
      </c>
      <c r="AA587">
        <f>_xlfn.XLOOKUP(Y587,AN:AN,AQ:AQ,"")</f>
        <v>0</v>
      </c>
      <c r="AB587">
        <f>_xlfn.XLOOKUP(Y587,AN:AN,AR:AR,"")</f>
        <v>0</v>
      </c>
      <c r="AC587" t="str">
        <f>_xlfn.XLOOKUP(Y587,AN:AN,AS:AS,"")</f>
        <v>L36</v>
      </c>
      <c r="AE587">
        <v>0</v>
      </c>
      <c r="AF587">
        <v>0</v>
      </c>
      <c r="AG587">
        <v>0</v>
      </c>
      <c r="AH587">
        <v>0</v>
      </c>
    </row>
    <row r="588" spans="1:34">
      <c r="A588" t="str">
        <f t="shared" si="24"/>
        <v>10-2022</v>
      </c>
      <c r="B588" s="93">
        <v>44854</v>
      </c>
      <c r="C588" s="90">
        <v>54900</v>
      </c>
      <c r="D588" s="90">
        <v>54000</v>
      </c>
      <c r="E588" s="90">
        <v>53500</v>
      </c>
      <c r="F588" s="90">
        <v>50200</v>
      </c>
      <c r="G588" s="90">
        <v>54700</v>
      </c>
      <c r="H588" s="91" t="s">
        <v>25</v>
      </c>
      <c r="I588" s="90">
        <v>52000</v>
      </c>
      <c r="J588" s="90">
        <v>52700</v>
      </c>
      <c r="K588" s="90">
        <v>54500</v>
      </c>
      <c r="L588" s="91" t="s">
        <v>25</v>
      </c>
      <c r="M588" s="90">
        <v>53900</v>
      </c>
      <c r="N588" s="90">
        <v>55100</v>
      </c>
      <c r="O588" s="90">
        <v>51200</v>
      </c>
      <c r="P588" s="90">
        <v>51300</v>
      </c>
      <c r="Q588" s="90">
        <v>50000</v>
      </c>
      <c r="R588" s="90">
        <v>50000</v>
      </c>
      <c r="S588" s="90">
        <v>50000</v>
      </c>
      <c r="T588" s="90">
        <v>52700</v>
      </c>
      <c r="U588" s="90">
        <v>53000</v>
      </c>
      <c r="V588" s="90">
        <v>52300</v>
      </c>
      <c r="W588" s="90">
        <v>54500</v>
      </c>
      <c r="X588" s="90">
        <v>56700</v>
      </c>
      <c r="Y588" t="str">
        <f t="shared" si="25"/>
        <v>10-2022</v>
      </c>
      <c r="Z588">
        <f>_xlfn.XLOOKUP(Y588,AN:AN,AP:AP,"")</f>
        <v>0</v>
      </c>
      <c r="AA588">
        <f>_xlfn.XLOOKUP(Y588,AN:AN,AQ:AQ,"")</f>
        <v>0</v>
      </c>
      <c r="AB588">
        <f>_xlfn.XLOOKUP(Y588,AN:AN,AR:AR,"")</f>
        <v>0</v>
      </c>
      <c r="AC588" t="str">
        <f>_xlfn.XLOOKUP(Y588,AN:AN,AS:AS,"")</f>
        <v>L36</v>
      </c>
      <c r="AE588">
        <v>0</v>
      </c>
      <c r="AF588">
        <v>0</v>
      </c>
      <c r="AG588">
        <v>0</v>
      </c>
      <c r="AH588">
        <v>0</v>
      </c>
    </row>
    <row r="589" spans="1:34">
      <c r="A589" t="str">
        <f t="shared" si="24"/>
        <v>10-2022</v>
      </c>
      <c r="B589" s="93">
        <v>44855</v>
      </c>
      <c r="C589" s="90">
        <v>54900</v>
      </c>
      <c r="D589" s="90">
        <v>54000</v>
      </c>
      <c r="E589" s="90">
        <v>53800</v>
      </c>
      <c r="F589" s="90">
        <v>50500</v>
      </c>
      <c r="G589" s="90">
        <v>54900</v>
      </c>
      <c r="H589" s="91" t="s">
        <v>25</v>
      </c>
      <c r="I589" s="90">
        <v>52000</v>
      </c>
      <c r="J589" s="90">
        <v>52900</v>
      </c>
      <c r="K589" s="90">
        <v>54500</v>
      </c>
      <c r="L589" s="91" t="s">
        <v>25</v>
      </c>
      <c r="M589" s="90">
        <v>54100</v>
      </c>
      <c r="N589" s="90">
        <v>55600</v>
      </c>
      <c r="O589" s="90">
        <v>51500</v>
      </c>
      <c r="P589" s="90">
        <v>51500</v>
      </c>
      <c r="Q589" s="90">
        <v>50200</v>
      </c>
      <c r="R589" s="90">
        <v>50400</v>
      </c>
      <c r="S589" s="90">
        <v>50300</v>
      </c>
      <c r="T589" s="90">
        <v>53000</v>
      </c>
      <c r="U589" s="90">
        <v>53400</v>
      </c>
      <c r="V589" s="91" t="s">
        <v>25</v>
      </c>
      <c r="W589" s="90">
        <v>54500</v>
      </c>
      <c r="X589" s="90">
        <v>56700</v>
      </c>
      <c r="Y589" t="str">
        <f t="shared" si="25"/>
        <v>10-2022</v>
      </c>
      <c r="Z589">
        <f>_xlfn.XLOOKUP(Y589,AN:AN,AP:AP,"")</f>
        <v>0</v>
      </c>
      <c r="AA589">
        <f>_xlfn.XLOOKUP(Y589,AN:AN,AQ:AQ,"")</f>
        <v>0</v>
      </c>
      <c r="AB589">
        <f>_xlfn.XLOOKUP(Y589,AN:AN,AR:AR,"")</f>
        <v>0</v>
      </c>
      <c r="AC589" t="str">
        <f>_xlfn.XLOOKUP(Y589,AN:AN,AS:AS,"")</f>
        <v>L36</v>
      </c>
      <c r="AE589">
        <v>0</v>
      </c>
      <c r="AF589">
        <v>0</v>
      </c>
      <c r="AG589">
        <v>0</v>
      </c>
      <c r="AH589">
        <v>0</v>
      </c>
    </row>
    <row r="590" spans="1:34">
      <c r="A590" t="str">
        <f t="shared" si="24"/>
        <v>10-2022</v>
      </c>
      <c r="B590" s="93">
        <v>44856</v>
      </c>
      <c r="C590" s="90">
        <v>54900</v>
      </c>
      <c r="D590" s="90">
        <v>54300</v>
      </c>
      <c r="E590" s="90">
        <v>54200</v>
      </c>
      <c r="F590" s="90">
        <v>50800</v>
      </c>
      <c r="G590" s="90">
        <v>54900</v>
      </c>
      <c r="H590" s="91" t="s">
        <v>25</v>
      </c>
      <c r="I590" s="90">
        <v>52000</v>
      </c>
      <c r="J590" s="90">
        <v>53100</v>
      </c>
      <c r="K590" s="90">
        <v>54500</v>
      </c>
      <c r="L590" s="91" t="s">
        <v>25</v>
      </c>
      <c r="M590" s="90">
        <v>54500</v>
      </c>
      <c r="N590" s="90">
        <v>55600</v>
      </c>
      <c r="O590" s="90">
        <v>51800</v>
      </c>
      <c r="P590" s="90">
        <v>51800</v>
      </c>
      <c r="Q590" s="90">
        <v>50700</v>
      </c>
      <c r="R590" s="90">
        <v>50900</v>
      </c>
      <c r="S590" s="90">
        <v>50500</v>
      </c>
      <c r="T590" s="90">
        <v>53300</v>
      </c>
      <c r="U590" s="90">
        <v>53700</v>
      </c>
      <c r="V590" s="90">
        <v>52800</v>
      </c>
      <c r="W590" s="90">
        <v>54500</v>
      </c>
      <c r="X590" s="90">
        <v>56700</v>
      </c>
      <c r="Y590" t="str">
        <f t="shared" si="25"/>
        <v>10-2022</v>
      </c>
      <c r="Z590">
        <f>_xlfn.XLOOKUP(Y590,AN:AN,AP:AP,"")</f>
        <v>0</v>
      </c>
      <c r="AA590">
        <f>_xlfn.XLOOKUP(Y590,AN:AN,AQ:AQ,"")</f>
        <v>0</v>
      </c>
      <c r="AB590">
        <f>_xlfn.XLOOKUP(Y590,AN:AN,AR:AR,"")</f>
        <v>0</v>
      </c>
      <c r="AC590" t="str">
        <f>_xlfn.XLOOKUP(Y590,AN:AN,AS:AS,"")</f>
        <v>L36</v>
      </c>
      <c r="AE590">
        <v>0</v>
      </c>
      <c r="AF590">
        <v>0</v>
      </c>
      <c r="AG590">
        <v>0</v>
      </c>
      <c r="AH590">
        <v>0</v>
      </c>
    </row>
    <row r="591" spans="1:34">
      <c r="A591" t="str">
        <f t="shared" si="24"/>
        <v>10-2022</v>
      </c>
      <c r="B591" s="93">
        <v>44857</v>
      </c>
      <c r="C591" s="90" t="s">
        <v>24</v>
      </c>
      <c r="D591" s="90" t="s">
        <v>24</v>
      </c>
      <c r="E591" s="90" t="s">
        <v>24</v>
      </c>
      <c r="F591" s="90" t="s">
        <v>24</v>
      </c>
      <c r="G591" s="90" t="s">
        <v>24</v>
      </c>
      <c r="H591" s="90" t="s">
        <v>24</v>
      </c>
      <c r="I591" s="90" t="s">
        <v>24</v>
      </c>
      <c r="J591" s="90" t="s">
        <v>24</v>
      </c>
      <c r="K591" s="90" t="s">
        <v>24</v>
      </c>
      <c r="L591" s="90" t="s">
        <v>24</v>
      </c>
      <c r="M591" s="90" t="s">
        <v>24</v>
      </c>
      <c r="N591" s="90" t="s">
        <v>24</v>
      </c>
      <c r="O591" s="90" t="s">
        <v>24</v>
      </c>
      <c r="P591" s="90" t="s">
        <v>24</v>
      </c>
      <c r="Q591" s="90" t="s">
        <v>24</v>
      </c>
      <c r="R591" s="90" t="s">
        <v>24</v>
      </c>
      <c r="S591" s="90" t="s">
        <v>24</v>
      </c>
      <c r="T591" s="90" t="s">
        <v>24</v>
      </c>
      <c r="U591" s="90" t="s">
        <v>24</v>
      </c>
      <c r="V591" s="90" t="s">
        <v>24</v>
      </c>
      <c r="W591" s="90" t="s">
        <v>24</v>
      </c>
      <c r="X591" s="90" t="s">
        <v>24</v>
      </c>
      <c r="Y591" t="str">
        <f t="shared" si="25"/>
        <v>10-2022</v>
      </c>
      <c r="Z591">
        <f>_xlfn.XLOOKUP(Y591,AN:AN,AP:AP,"")</f>
        <v>0</v>
      </c>
      <c r="AA591">
        <f>_xlfn.XLOOKUP(Y591,AN:AN,AQ:AQ,"")</f>
        <v>0</v>
      </c>
      <c r="AB591">
        <f>_xlfn.XLOOKUP(Y591,AN:AN,AR:AR,"")</f>
        <v>0</v>
      </c>
      <c r="AC591" t="str">
        <f>_xlfn.XLOOKUP(Y591,AN:AN,AS:AS,"")</f>
        <v>L36</v>
      </c>
      <c r="AE591">
        <v>0</v>
      </c>
      <c r="AF591">
        <v>0</v>
      </c>
      <c r="AG591">
        <v>0</v>
      </c>
      <c r="AH591">
        <v>0</v>
      </c>
    </row>
    <row r="592" spans="1:34">
      <c r="A592" t="str">
        <f t="shared" si="24"/>
        <v>10-2022</v>
      </c>
      <c r="B592" s="93">
        <v>44858</v>
      </c>
      <c r="C592" s="90" t="s">
        <v>24</v>
      </c>
      <c r="D592" s="90" t="s">
        <v>24</v>
      </c>
      <c r="E592" s="90" t="s">
        <v>24</v>
      </c>
      <c r="F592" s="90" t="s">
        <v>24</v>
      </c>
      <c r="G592" s="90" t="s">
        <v>24</v>
      </c>
      <c r="H592" s="90" t="s">
        <v>24</v>
      </c>
      <c r="I592" s="90" t="s">
        <v>24</v>
      </c>
      <c r="J592" s="90" t="s">
        <v>24</v>
      </c>
      <c r="K592" s="90" t="s">
        <v>24</v>
      </c>
      <c r="L592" s="90" t="s">
        <v>24</v>
      </c>
      <c r="M592" s="90" t="s">
        <v>24</v>
      </c>
      <c r="N592" s="90" t="s">
        <v>24</v>
      </c>
      <c r="O592" s="90" t="s">
        <v>24</v>
      </c>
      <c r="P592" s="90" t="s">
        <v>24</v>
      </c>
      <c r="Q592" s="90" t="s">
        <v>24</v>
      </c>
      <c r="R592" s="90" t="s">
        <v>24</v>
      </c>
      <c r="S592" s="90" t="s">
        <v>24</v>
      </c>
      <c r="T592" s="90" t="s">
        <v>24</v>
      </c>
      <c r="U592" s="90" t="s">
        <v>24</v>
      </c>
      <c r="V592" s="90" t="s">
        <v>24</v>
      </c>
      <c r="W592" s="90" t="s">
        <v>24</v>
      </c>
      <c r="X592" s="90" t="s">
        <v>24</v>
      </c>
      <c r="Y592" t="str">
        <f t="shared" si="25"/>
        <v>10-2022</v>
      </c>
      <c r="Z592">
        <f>_xlfn.XLOOKUP(Y592,AN:AN,AP:AP,"")</f>
        <v>0</v>
      </c>
      <c r="AA592">
        <f>_xlfn.XLOOKUP(Y592,AN:AN,AQ:AQ,"")</f>
        <v>0</v>
      </c>
      <c r="AB592">
        <f>_xlfn.XLOOKUP(Y592,AN:AN,AR:AR,"")</f>
        <v>0</v>
      </c>
      <c r="AC592" t="str">
        <f>_xlfn.XLOOKUP(Y592,AN:AN,AS:AS,"")</f>
        <v>L36</v>
      </c>
      <c r="AE592">
        <v>0</v>
      </c>
      <c r="AF592">
        <v>0</v>
      </c>
      <c r="AG592">
        <v>0</v>
      </c>
      <c r="AH592">
        <v>0</v>
      </c>
    </row>
    <row r="593" spans="1:34">
      <c r="A593" t="str">
        <f t="shared" si="24"/>
        <v>10-2022</v>
      </c>
      <c r="B593" s="93">
        <v>44859</v>
      </c>
      <c r="C593" s="90" t="s">
        <v>24</v>
      </c>
      <c r="D593" s="90" t="s">
        <v>24</v>
      </c>
      <c r="E593" s="90" t="s">
        <v>24</v>
      </c>
      <c r="F593" s="90" t="s">
        <v>24</v>
      </c>
      <c r="G593" s="90" t="s">
        <v>24</v>
      </c>
      <c r="H593" s="90" t="s">
        <v>24</v>
      </c>
      <c r="I593" s="90" t="s">
        <v>24</v>
      </c>
      <c r="J593" s="90" t="s">
        <v>24</v>
      </c>
      <c r="K593" s="90" t="s">
        <v>24</v>
      </c>
      <c r="L593" s="90" t="s">
        <v>24</v>
      </c>
      <c r="M593" s="90" t="s">
        <v>24</v>
      </c>
      <c r="N593" s="90" t="s">
        <v>24</v>
      </c>
      <c r="O593" s="90" t="s">
        <v>24</v>
      </c>
      <c r="P593" s="90" t="s">
        <v>24</v>
      </c>
      <c r="Q593" s="90" t="s">
        <v>24</v>
      </c>
      <c r="R593" s="90" t="s">
        <v>24</v>
      </c>
      <c r="S593" s="90" t="s">
        <v>24</v>
      </c>
      <c r="T593" s="90" t="s">
        <v>24</v>
      </c>
      <c r="U593" s="90" t="s">
        <v>24</v>
      </c>
      <c r="V593" s="90" t="s">
        <v>24</v>
      </c>
      <c r="W593" s="90" t="s">
        <v>24</v>
      </c>
      <c r="X593" s="90" t="s">
        <v>24</v>
      </c>
      <c r="Y593" t="str">
        <f t="shared" si="25"/>
        <v>10-2022</v>
      </c>
      <c r="Z593">
        <f>_xlfn.XLOOKUP(Y593,AN:AN,AP:AP,"")</f>
        <v>0</v>
      </c>
      <c r="AA593">
        <f>_xlfn.XLOOKUP(Y593,AN:AN,AQ:AQ,"")</f>
        <v>0</v>
      </c>
      <c r="AB593">
        <f>_xlfn.XLOOKUP(Y593,AN:AN,AR:AR,"")</f>
        <v>0</v>
      </c>
      <c r="AC593" t="str">
        <f>_xlfn.XLOOKUP(Y593,AN:AN,AS:AS,"")</f>
        <v>L36</v>
      </c>
      <c r="AE593">
        <v>0</v>
      </c>
      <c r="AF593">
        <v>0</v>
      </c>
      <c r="AG593">
        <v>0</v>
      </c>
      <c r="AH593">
        <v>0</v>
      </c>
    </row>
    <row r="594" spans="1:34">
      <c r="A594" t="str">
        <f t="shared" si="24"/>
        <v>10-2022</v>
      </c>
      <c r="B594" s="93">
        <v>44860</v>
      </c>
      <c r="C594" s="91" t="s">
        <v>25</v>
      </c>
      <c r="D594" s="90">
        <v>54300</v>
      </c>
      <c r="E594" s="90">
        <v>53600</v>
      </c>
      <c r="F594" s="90">
        <v>50500</v>
      </c>
      <c r="G594" s="90">
        <v>55200</v>
      </c>
      <c r="H594" s="91" t="s">
        <v>25</v>
      </c>
      <c r="I594" s="90">
        <v>52500</v>
      </c>
      <c r="J594" s="90">
        <v>53100</v>
      </c>
      <c r="K594" s="90">
        <v>54500</v>
      </c>
      <c r="L594" s="91" t="s">
        <v>25</v>
      </c>
      <c r="M594" s="90">
        <v>54200</v>
      </c>
      <c r="N594" s="91" t="s">
        <v>25</v>
      </c>
      <c r="O594" s="91" t="s">
        <v>25</v>
      </c>
      <c r="P594" s="91" t="s">
        <v>25</v>
      </c>
      <c r="Q594" s="90">
        <v>50700</v>
      </c>
      <c r="R594" s="90">
        <v>50900</v>
      </c>
      <c r="S594" s="90">
        <v>51000</v>
      </c>
      <c r="T594" s="90">
        <v>53000</v>
      </c>
      <c r="U594" s="90">
        <v>53700</v>
      </c>
      <c r="V594" s="90">
        <v>52300</v>
      </c>
      <c r="W594" s="90">
        <v>54500</v>
      </c>
      <c r="X594" s="90">
        <v>56700</v>
      </c>
      <c r="Y594" t="str">
        <f t="shared" si="25"/>
        <v>10-2022</v>
      </c>
      <c r="Z594">
        <f>_xlfn.XLOOKUP(Y594,AN:AN,AP:AP,"")</f>
        <v>0</v>
      </c>
      <c r="AA594">
        <f>_xlfn.XLOOKUP(Y594,AN:AN,AQ:AQ,"")</f>
        <v>0</v>
      </c>
      <c r="AB594">
        <f>_xlfn.XLOOKUP(Y594,AN:AN,AR:AR,"")</f>
        <v>0</v>
      </c>
      <c r="AC594" t="str">
        <f>_xlfn.XLOOKUP(Y594,AN:AN,AS:AS,"")</f>
        <v>L36</v>
      </c>
      <c r="AE594">
        <v>0</v>
      </c>
      <c r="AF594">
        <v>0</v>
      </c>
      <c r="AG594">
        <v>0</v>
      </c>
      <c r="AH594">
        <v>0</v>
      </c>
    </row>
    <row r="595" spans="1:34">
      <c r="A595" t="str">
        <f t="shared" si="24"/>
        <v>10-2022</v>
      </c>
      <c r="B595" s="93">
        <v>44861</v>
      </c>
      <c r="C595" s="90">
        <v>54900</v>
      </c>
      <c r="D595" s="90">
        <v>54300</v>
      </c>
      <c r="E595" s="90">
        <v>53800</v>
      </c>
      <c r="F595" s="90">
        <v>50500</v>
      </c>
      <c r="G595" s="90">
        <v>55200</v>
      </c>
      <c r="H595" s="91" t="s">
        <v>25</v>
      </c>
      <c r="I595" s="90">
        <v>52000</v>
      </c>
      <c r="J595" s="90">
        <v>53100</v>
      </c>
      <c r="K595" s="90">
        <v>54500</v>
      </c>
      <c r="L595" s="91" t="s">
        <v>25</v>
      </c>
      <c r="M595" s="90">
        <v>54200</v>
      </c>
      <c r="N595" s="90">
        <v>55600</v>
      </c>
      <c r="O595" s="90">
        <v>51700</v>
      </c>
      <c r="P595" s="91" t="s">
        <v>25</v>
      </c>
      <c r="Q595" s="90">
        <v>50500</v>
      </c>
      <c r="R595" s="90">
        <v>50800</v>
      </c>
      <c r="S595" s="90">
        <v>50500</v>
      </c>
      <c r="T595" s="90">
        <v>53000</v>
      </c>
      <c r="U595" s="90">
        <v>53700</v>
      </c>
      <c r="V595" s="90">
        <v>52300</v>
      </c>
      <c r="W595" s="90">
        <v>54500</v>
      </c>
      <c r="X595" s="90">
        <v>56700</v>
      </c>
      <c r="Y595" t="str">
        <f t="shared" si="25"/>
        <v>10-2022</v>
      </c>
      <c r="Z595">
        <f>_xlfn.XLOOKUP(Y595,AN:AN,AP:AP,"")</f>
        <v>0</v>
      </c>
      <c r="AA595">
        <f>_xlfn.XLOOKUP(Y595,AN:AN,AQ:AQ,"")</f>
        <v>0</v>
      </c>
      <c r="AB595">
        <f>_xlfn.XLOOKUP(Y595,AN:AN,AR:AR,"")</f>
        <v>0</v>
      </c>
      <c r="AC595" t="str">
        <f>_xlfn.XLOOKUP(Y595,AN:AN,AS:AS,"")</f>
        <v>L36</v>
      </c>
      <c r="AE595">
        <v>0</v>
      </c>
      <c r="AF595">
        <v>0</v>
      </c>
      <c r="AG595">
        <v>0</v>
      </c>
      <c r="AH595">
        <v>0</v>
      </c>
    </row>
    <row r="596" spans="1:34">
      <c r="A596" t="str">
        <f t="shared" si="24"/>
        <v>10-2022</v>
      </c>
      <c r="B596" s="93">
        <v>44862</v>
      </c>
      <c r="C596" s="90">
        <v>54900</v>
      </c>
      <c r="D596" s="90">
        <v>54200</v>
      </c>
      <c r="E596" s="90">
        <v>53500</v>
      </c>
      <c r="F596" s="90">
        <v>50200</v>
      </c>
      <c r="G596" s="90">
        <v>55100</v>
      </c>
      <c r="H596" s="91" t="s">
        <v>25</v>
      </c>
      <c r="I596" s="90">
        <v>52000</v>
      </c>
      <c r="J596" s="90">
        <v>53100</v>
      </c>
      <c r="K596" s="90">
        <v>54500</v>
      </c>
      <c r="L596" s="91" t="s">
        <v>25</v>
      </c>
      <c r="M596" s="90">
        <v>53800</v>
      </c>
      <c r="N596" s="90">
        <v>55600</v>
      </c>
      <c r="O596" s="90">
        <v>51400</v>
      </c>
      <c r="P596" s="91" t="s">
        <v>25</v>
      </c>
      <c r="Q596" s="90">
        <v>50400</v>
      </c>
      <c r="R596" s="90">
        <v>50500</v>
      </c>
      <c r="S596" s="90">
        <v>50300</v>
      </c>
      <c r="T596" s="90">
        <v>52700</v>
      </c>
      <c r="U596" s="90">
        <v>53600</v>
      </c>
      <c r="V596" s="90">
        <v>52300</v>
      </c>
      <c r="W596" s="90">
        <v>54500</v>
      </c>
      <c r="X596" s="90">
        <v>56700</v>
      </c>
      <c r="Y596" t="str">
        <f t="shared" si="25"/>
        <v>10-2022</v>
      </c>
      <c r="Z596">
        <f>_xlfn.XLOOKUP(Y596,AN:AN,AP:AP,"")</f>
        <v>0</v>
      </c>
      <c r="AA596">
        <f>_xlfn.XLOOKUP(Y596,AN:AN,AQ:AQ,"")</f>
        <v>0</v>
      </c>
      <c r="AB596">
        <f>_xlfn.XLOOKUP(Y596,AN:AN,AR:AR,"")</f>
        <v>0</v>
      </c>
      <c r="AC596" t="str">
        <f>_xlfn.XLOOKUP(Y596,AN:AN,AS:AS,"")</f>
        <v>L36</v>
      </c>
      <c r="AE596">
        <v>0</v>
      </c>
      <c r="AF596">
        <v>0</v>
      </c>
      <c r="AG596">
        <v>0</v>
      </c>
      <c r="AH596">
        <v>0</v>
      </c>
    </row>
    <row r="597" spans="1:34">
      <c r="A597" t="str">
        <f t="shared" si="24"/>
        <v>10-2022</v>
      </c>
      <c r="B597" s="93">
        <v>44863</v>
      </c>
      <c r="C597" s="90">
        <v>54400</v>
      </c>
      <c r="D597" s="90">
        <v>54000</v>
      </c>
      <c r="E597" s="90">
        <v>53500</v>
      </c>
      <c r="F597" s="90">
        <v>49900</v>
      </c>
      <c r="G597" s="90">
        <v>55100</v>
      </c>
      <c r="H597" s="91" t="s">
        <v>25</v>
      </c>
      <c r="I597" s="90">
        <v>52000</v>
      </c>
      <c r="J597" s="90">
        <v>52500</v>
      </c>
      <c r="K597" s="90">
        <v>54500</v>
      </c>
      <c r="L597" s="91" t="s">
        <v>25</v>
      </c>
      <c r="M597" s="90">
        <v>53400</v>
      </c>
      <c r="N597" s="90">
        <v>55600</v>
      </c>
      <c r="O597" s="90">
        <v>51000</v>
      </c>
      <c r="P597" s="91" t="s">
        <v>25</v>
      </c>
      <c r="Q597" s="90">
        <v>50500</v>
      </c>
      <c r="R597" s="90">
        <v>50300</v>
      </c>
      <c r="S597" s="90">
        <v>50300</v>
      </c>
      <c r="T597" s="90">
        <v>52400</v>
      </c>
      <c r="U597" s="90">
        <v>53600</v>
      </c>
      <c r="V597" s="90">
        <v>52500</v>
      </c>
      <c r="W597" s="90">
        <v>54300</v>
      </c>
      <c r="X597" s="90">
        <v>56700</v>
      </c>
      <c r="Y597" t="str">
        <f t="shared" si="25"/>
        <v>10-2022</v>
      </c>
      <c r="Z597">
        <f>_xlfn.XLOOKUP(Y597,AN:AN,AP:AP,"")</f>
        <v>0</v>
      </c>
      <c r="AA597">
        <f>_xlfn.XLOOKUP(Y597,AN:AN,AQ:AQ,"")</f>
        <v>0</v>
      </c>
      <c r="AB597">
        <f>_xlfn.XLOOKUP(Y597,AN:AN,AR:AR,"")</f>
        <v>0</v>
      </c>
      <c r="AC597" t="str">
        <f>_xlfn.XLOOKUP(Y597,AN:AN,AS:AS,"")</f>
        <v>L36</v>
      </c>
      <c r="AE597">
        <v>0</v>
      </c>
      <c r="AF597">
        <v>0</v>
      </c>
      <c r="AG597">
        <v>0</v>
      </c>
      <c r="AH597">
        <v>0</v>
      </c>
    </row>
    <row r="598" spans="1:34">
      <c r="A598" t="str">
        <f t="shared" ref="A598:A661" si="26">TEXT(B598,"MM-YYYY")</f>
        <v>10-2022</v>
      </c>
      <c r="B598" s="93">
        <v>44864</v>
      </c>
      <c r="C598" s="90" t="s">
        <v>24</v>
      </c>
      <c r="D598" s="90" t="s">
        <v>24</v>
      </c>
      <c r="E598" s="90" t="s">
        <v>24</v>
      </c>
      <c r="F598" s="90" t="s">
        <v>24</v>
      </c>
      <c r="G598" s="90" t="s">
        <v>24</v>
      </c>
      <c r="H598" s="90" t="s">
        <v>24</v>
      </c>
      <c r="I598" s="90" t="s">
        <v>24</v>
      </c>
      <c r="J598" s="90" t="s">
        <v>24</v>
      </c>
      <c r="K598" s="90" t="s">
        <v>24</v>
      </c>
      <c r="L598" s="90" t="s">
        <v>24</v>
      </c>
      <c r="M598" s="90" t="s">
        <v>24</v>
      </c>
      <c r="N598" s="90" t="s">
        <v>24</v>
      </c>
      <c r="O598" s="90" t="s">
        <v>24</v>
      </c>
      <c r="P598" s="90" t="s">
        <v>24</v>
      </c>
      <c r="Q598" s="90" t="s">
        <v>24</v>
      </c>
      <c r="R598" s="90" t="s">
        <v>24</v>
      </c>
      <c r="S598" s="90" t="s">
        <v>24</v>
      </c>
      <c r="T598" s="90" t="s">
        <v>24</v>
      </c>
      <c r="U598" s="90" t="s">
        <v>24</v>
      </c>
      <c r="V598" s="90" t="s">
        <v>24</v>
      </c>
      <c r="W598" s="90" t="s">
        <v>24</v>
      </c>
      <c r="X598" s="90" t="s">
        <v>24</v>
      </c>
      <c r="Y598" t="str">
        <f t="shared" ref="Y598:Y661" si="27">TEXT(B598,"MM-YYYY")</f>
        <v>10-2022</v>
      </c>
      <c r="Z598">
        <f>_xlfn.XLOOKUP(Y598,AN:AN,AP:AP,"")</f>
        <v>0</v>
      </c>
      <c r="AA598">
        <f>_xlfn.XLOOKUP(Y598,AN:AN,AQ:AQ,"")</f>
        <v>0</v>
      </c>
      <c r="AB598">
        <f>_xlfn.XLOOKUP(Y598,AN:AN,AR:AR,"")</f>
        <v>0</v>
      </c>
      <c r="AC598" t="str">
        <f>_xlfn.XLOOKUP(Y598,AN:AN,AS:AS,"")</f>
        <v>L36</v>
      </c>
      <c r="AE598">
        <v>0</v>
      </c>
      <c r="AF598">
        <v>0</v>
      </c>
      <c r="AG598">
        <v>0</v>
      </c>
      <c r="AH598">
        <v>0</v>
      </c>
    </row>
    <row r="599" spans="1:34">
      <c r="A599" t="str">
        <f t="shared" si="26"/>
        <v>10-2022</v>
      </c>
      <c r="B599" s="93">
        <v>44865</v>
      </c>
      <c r="C599" s="90">
        <v>54200</v>
      </c>
      <c r="D599" s="90">
        <v>54000</v>
      </c>
      <c r="E599" s="90">
        <v>53100</v>
      </c>
      <c r="F599" s="90">
        <v>49900</v>
      </c>
      <c r="G599" s="90">
        <v>54400</v>
      </c>
      <c r="H599" s="91" t="s">
        <v>25</v>
      </c>
      <c r="I599" s="90">
        <v>51500</v>
      </c>
      <c r="J599" s="90">
        <v>52200</v>
      </c>
      <c r="K599" s="90">
        <v>54400</v>
      </c>
      <c r="L599" s="91" t="s">
        <v>25</v>
      </c>
      <c r="M599" s="90">
        <v>53000</v>
      </c>
      <c r="N599" s="90">
        <v>55100</v>
      </c>
      <c r="O599" s="90">
        <v>50800</v>
      </c>
      <c r="P599" s="91" t="s">
        <v>25</v>
      </c>
      <c r="Q599" s="90">
        <v>49500</v>
      </c>
      <c r="R599" s="90">
        <v>50000</v>
      </c>
      <c r="S599" s="90">
        <v>49800</v>
      </c>
      <c r="T599" s="90">
        <v>52400</v>
      </c>
      <c r="U599" s="90">
        <v>53600</v>
      </c>
      <c r="V599" s="90">
        <v>51300</v>
      </c>
      <c r="W599" s="90">
        <v>54000</v>
      </c>
      <c r="X599" s="90">
        <v>56200</v>
      </c>
      <c r="Y599" t="str">
        <f t="shared" si="27"/>
        <v>10-2022</v>
      </c>
      <c r="Z599">
        <f>_xlfn.XLOOKUP(Y599,AN:AN,AP:AP,"")</f>
        <v>0</v>
      </c>
      <c r="AA599">
        <f>_xlfn.XLOOKUP(Y599,AN:AN,AQ:AQ,"")</f>
        <v>0</v>
      </c>
      <c r="AB599">
        <f>_xlfn.XLOOKUP(Y599,AN:AN,AR:AR,"")</f>
        <v>0</v>
      </c>
      <c r="AC599" t="str">
        <f>_xlfn.XLOOKUP(Y599,AN:AN,AS:AS,"")</f>
        <v>L36</v>
      </c>
      <c r="AE599">
        <v>0</v>
      </c>
      <c r="AF599">
        <v>0</v>
      </c>
      <c r="AG599">
        <v>0</v>
      </c>
      <c r="AH599">
        <v>0</v>
      </c>
    </row>
    <row r="600" spans="1:34">
      <c r="A600" t="str">
        <f t="shared" si="26"/>
        <v>11-2022</v>
      </c>
      <c r="B600" s="93">
        <v>44866</v>
      </c>
      <c r="C600" s="90">
        <v>54200</v>
      </c>
      <c r="D600" s="90">
        <v>54000</v>
      </c>
      <c r="E600" s="90">
        <v>53200</v>
      </c>
      <c r="F600" s="90">
        <v>49900</v>
      </c>
      <c r="G600" s="90">
        <v>53800</v>
      </c>
      <c r="H600" s="91" t="s">
        <v>25</v>
      </c>
      <c r="I600" s="90">
        <v>51000</v>
      </c>
      <c r="J600" s="90">
        <v>52200</v>
      </c>
      <c r="K600" s="90">
        <v>53900</v>
      </c>
      <c r="L600" s="91" t="s">
        <v>25</v>
      </c>
      <c r="M600" s="90">
        <v>53200</v>
      </c>
      <c r="N600" s="90">
        <v>54600</v>
      </c>
      <c r="O600" s="90">
        <v>50900</v>
      </c>
      <c r="P600" s="90">
        <v>51500</v>
      </c>
      <c r="Q600" s="90">
        <v>49400</v>
      </c>
      <c r="R600" s="90">
        <v>49900</v>
      </c>
      <c r="S600" s="90">
        <v>49800</v>
      </c>
      <c r="T600" s="90">
        <v>52400</v>
      </c>
      <c r="U600" s="90">
        <v>53600</v>
      </c>
      <c r="V600" s="90">
        <v>51300</v>
      </c>
      <c r="W600" s="90">
        <v>54000</v>
      </c>
      <c r="X600" s="90">
        <v>56200</v>
      </c>
      <c r="Y600" t="str">
        <f t="shared" si="27"/>
        <v>11-2022</v>
      </c>
      <c r="Z600">
        <f>_xlfn.XLOOKUP(Y600,AN:AN,AP:AP,"")</f>
        <v>0</v>
      </c>
      <c r="AA600">
        <f>_xlfn.XLOOKUP(Y600,AN:AN,AQ:AQ,"")</f>
        <v>0</v>
      </c>
      <c r="AB600">
        <f>_xlfn.XLOOKUP(Y600,AN:AN,AR:AR,"")</f>
        <v>0</v>
      </c>
      <c r="AC600" t="str">
        <f>_xlfn.XLOOKUP(Y600,AN:AN,AS:AS,"")</f>
        <v>L36</v>
      </c>
      <c r="AE600">
        <v>0</v>
      </c>
      <c r="AF600">
        <v>0</v>
      </c>
      <c r="AG600">
        <v>0</v>
      </c>
      <c r="AH600">
        <v>0</v>
      </c>
    </row>
    <row r="601" spans="1:34">
      <c r="A601" t="str">
        <f t="shared" si="26"/>
        <v>11-2022</v>
      </c>
      <c r="B601" s="93">
        <v>44867</v>
      </c>
      <c r="C601" s="90">
        <v>54200</v>
      </c>
      <c r="D601" s="90">
        <v>53800</v>
      </c>
      <c r="E601" s="90">
        <v>53000</v>
      </c>
      <c r="F601" s="90">
        <v>49500</v>
      </c>
      <c r="G601" s="90">
        <v>53800</v>
      </c>
      <c r="H601" s="91" t="s">
        <v>25</v>
      </c>
      <c r="I601" s="90">
        <v>51000</v>
      </c>
      <c r="J601" s="90">
        <v>51900</v>
      </c>
      <c r="K601" s="90">
        <v>54000</v>
      </c>
      <c r="L601" s="91" t="s">
        <v>25</v>
      </c>
      <c r="M601" s="90">
        <v>52900</v>
      </c>
      <c r="N601" s="90">
        <v>54600</v>
      </c>
      <c r="O601" s="90">
        <v>50700</v>
      </c>
      <c r="P601" s="90">
        <v>51000</v>
      </c>
      <c r="Q601" s="90">
        <v>49300</v>
      </c>
      <c r="R601" s="90">
        <v>49600</v>
      </c>
      <c r="S601" s="90">
        <v>49700</v>
      </c>
      <c r="T601" s="91" t="s">
        <v>25</v>
      </c>
      <c r="U601" s="90">
        <v>53500</v>
      </c>
      <c r="V601" s="90">
        <v>51300</v>
      </c>
      <c r="W601" s="90">
        <v>53500</v>
      </c>
      <c r="X601" s="90">
        <v>55700</v>
      </c>
      <c r="Y601" t="str">
        <f t="shared" si="27"/>
        <v>11-2022</v>
      </c>
      <c r="Z601">
        <f>_xlfn.XLOOKUP(Y601,AN:AN,AP:AP,"")</f>
        <v>0</v>
      </c>
      <c r="AA601">
        <f>_xlfn.XLOOKUP(Y601,AN:AN,AQ:AQ,"")</f>
        <v>0</v>
      </c>
      <c r="AB601">
        <f>_xlfn.XLOOKUP(Y601,AN:AN,AR:AR,"")</f>
        <v>0</v>
      </c>
      <c r="AC601" t="str">
        <f>_xlfn.XLOOKUP(Y601,AN:AN,AS:AS,"")</f>
        <v>L36</v>
      </c>
      <c r="AE601">
        <v>0</v>
      </c>
      <c r="AF601">
        <v>0</v>
      </c>
      <c r="AG601">
        <v>0</v>
      </c>
      <c r="AH601">
        <v>0</v>
      </c>
    </row>
    <row r="602" spans="1:34">
      <c r="A602" t="str">
        <f t="shared" si="26"/>
        <v>11-2022</v>
      </c>
      <c r="B602" s="93">
        <v>44868</v>
      </c>
      <c r="C602" s="90">
        <v>53800</v>
      </c>
      <c r="D602" s="90">
        <v>53800</v>
      </c>
      <c r="E602" s="90">
        <v>53000</v>
      </c>
      <c r="F602" s="90">
        <v>49300</v>
      </c>
      <c r="G602" s="90">
        <v>53700</v>
      </c>
      <c r="H602" s="91" t="s">
        <v>25</v>
      </c>
      <c r="I602" s="90">
        <v>51000</v>
      </c>
      <c r="J602" s="90">
        <v>51900</v>
      </c>
      <c r="K602" s="90">
        <v>54000</v>
      </c>
      <c r="L602" s="91" t="s">
        <v>25</v>
      </c>
      <c r="M602" s="90">
        <v>52900</v>
      </c>
      <c r="N602" s="90">
        <v>54000</v>
      </c>
      <c r="O602" s="90">
        <v>50700</v>
      </c>
      <c r="P602" s="90">
        <v>51000</v>
      </c>
      <c r="Q602" s="90">
        <v>48700</v>
      </c>
      <c r="R602" s="90">
        <v>49400</v>
      </c>
      <c r="S602" s="90">
        <v>49600</v>
      </c>
      <c r="T602" s="90">
        <v>51800</v>
      </c>
      <c r="U602" s="90">
        <v>53200</v>
      </c>
      <c r="V602" s="90">
        <v>51300</v>
      </c>
      <c r="W602" s="90">
        <v>53300</v>
      </c>
      <c r="X602" s="90">
        <v>55600</v>
      </c>
      <c r="Y602" t="str">
        <f t="shared" si="27"/>
        <v>11-2022</v>
      </c>
      <c r="Z602">
        <f>_xlfn.XLOOKUP(Y602,AN:AN,AP:AP,"")</f>
        <v>0</v>
      </c>
      <c r="AA602">
        <f>_xlfn.XLOOKUP(Y602,AN:AN,AQ:AQ,"")</f>
        <v>0</v>
      </c>
      <c r="AB602">
        <f>_xlfn.XLOOKUP(Y602,AN:AN,AR:AR,"")</f>
        <v>0</v>
      </c>
      <c r="AC602" t="str">
        <f>_xlfn.XLOOKUP(Y602,AN:AN,AS:AS,"")</f>
        <v>L36</v>
      </c>
      <c r="AE602">
        <v>0</v>
      </c>
      <c r="AF602">
        <v>0</v>
      </c>
      <c r="AG602">
        <v>0</v>
      </c>
      <c r="AH602">
        <v>0</v>
      </c>
    </row>
    <row r="603" spans="1:34">
      <c r="A603" t="str">
        <f t="shared" si="26"/>
        <v>11-2022</v>
      </c>
      <c r="B603" s="93">
        <v>44869</v>
      </c>
      <c r="C603" s="90">
        <v>53700</v>
      </c>
      <c r="D603" s="90">
        <v>53500</v>
      </c>
      <c r="E603" s="90">
        <v>52500</v>
      </c>
      <c r="F603" s="90">
        <v>48900</v>
      </c>
      <c r="G603" s="90">
        <v>53700</v>
      </c>
      <c r="H603" s="91" t="s">
        <v>25</v>
      </c>
      <c r="I603" s="90">
        <v>51000</v>
      </c>
      <c r="J603" s="90">
        <v>51200</v>
      </c>
      <c r="K603" s="90">
        <v>53400</v>
      </c>
      <c r="L603" s="91" t="s">
        <v>25</v>
      </c>
      <c r="M603" s="90">
        <v>52200</v>
      </c>
      <c r="N603" s="90">
        <v>53500</v>
      </c>
      <c r="O603" s="90">
        <v>50200</v>
      </c>
      <c r="P603" s="90">
        <v>50600</v>
      </c>
      <c r="Q603" s="90">
        <v>48700</v>
      </c>
      <c r="R603" s="90">
        <v>49000</v>
      </c>
      <c r="S603" s="90">
        <v>49100</v>
      </c>
      <c r="T603" s="90">
        <v>51400</v>
      </c>
      <c r="U603" s="90">
        <v>52800</v>
      </c>
      <c r="V603" s="90">
        <v>50800</v>
      </c>
      <c r="W603" s="90">
        <v>53300</v>
      </c>
      <c r="X603" s="90">
        <v>55600</v>
      </c>
      <c r="Y603" t="str">
        <f t="shared" si="27"/>
        <v>11-2022</v>
      </c>
      <c r="Z603">
        <f>_xlfn.XLOOKUP(Y603,AN:AN,AP:AP,"")</f>
        <v>0</v>
      </c>
      <c r="AA603">
        <f>_xlfn.XLOOKUP(Y603,AN:AN,AQ:AQ,"")</f>
        <v>0</v>
      </c>
      <c r="AB603">
        <f>_xlfn.XLOOKUP(Y603,AN:AN,AR:AR,"")</f>
        <v>0</v>
      </c>
      <c r="AC603" t="str">
        <f>_xlfn.XLOOKUP(Y603,AN:AN,AS:AS,"")</f>
        <v>L36</v>
      </c>
      <c r="AE603">
        <v>0</v>
      </c>
      <c r="AF603">
        <v>0</v>
      </c>
      <c r="AG603">
        <v>0</v>
      </c>
      <c r="AH603">
        <v>0</v>
      </c>
    </row>
    <row r="604" spans="1:34">
      <c r="A604" t="str">
        <f t="shared" si="26"/>
        <v>11-2022</v>
      </c>
      <c r="B604" s="93">
        <v>44870</v>
      </c>
      <c r="C604" s="90">
        <v>53500</v>
      </c>
      <c r="D604" s="90">
        <v>53500</v>
      </c>
      <c r="E604" s="90">
        <v>52300</v>
      </c>
      <c r="F604" s="90">
        <v>48700</v>
      </c>
      <c r="G604" s="90">
        <v>53700</v>
      </c>
      <c r="H604" s="91" t="s">
        <v>25</v>
      </c>
      <c r="I604" s="90">
        <v>51000</v>
      </c>
      <c r="J604" s="90">
        <v>51100</v>
      </c>
      <c r="K604" s="90">
        <v>53400</v>
      </c>
      <c r="L604" s="91" t="s">
        <v>25</v>
      </c>
      <c r="M604" s="90">
        <v>52000</v>
      </c>
      <c r="N604" s="90">
        <v>53500</v>
      </c>
      <c r="O604" s="90">
        <v>50000</v>
      </c>
      <c r="P604" s="90">
        <v>50000</v>
      </c>
      <c r="Q604" s="90">
        <v>48300</v>
      </c>
      <c r="R604" s="90">
        <v>48900</v>
      </c>
      <c r="S604" s="90">
        <v>48800</v>
      </c>
      <c r="T604" s="90">
        <v>51200</v>
      </c>
      <c r="U604" s="90">
        <v>52800</v>
      </c>
      <c r="V604" s="90">
        <v>50800</v>
      </c>
      <c r="W604" s="90">
        <v>53200</v>
      </c>
      <c r="X604" s="90">
        <v>55500</v>
      </c>
      <c r="Y604" t="str">
        <f t="shared" si="27"/>
        <v>11-2022</v>
      </c>
      <c r="Z604">
        <f>_xlfn.XLOOKUP(Y604,AN:AN,AP:AP,"")</f>
        <v>0</v>
      </c>
      <c r="AA604">
        <f>_xlfn.XLOOKUP(Y604,AN:AN,AQ:AQ,"")</f>
        <v>0</v>
      </c>
      <c r="AB604">
        <f>_xlfn.XLOOKUP(Y604,AN:AN,AR:AR,"")</f>
        <v>0</v>
      </c>
      <c r="AC604" t="str">
        <f>_xlfn.XLOOKUP(Y604,AN:AN,AS:AS,"")</f>
        <v>L36</v>
      </c>
      <c r="AE604">
        <v>0</v>
      </c>
      <c r="AF604">
        <v>0</v>
      </c>
      <c r="AG604">
        <v>0</v>
      </c>
      <c r="AH604">
        <v>0</v>
      </c>
    </row>
    <row r="605" spans="1:34">
      <c r="A605" t="str">
        <f t="shared" si="26"/>
        <v>11-2022</v>
      </c>
      <c r="B605" s="93">
        <v>44871</v>
      </c>
      <c r="C605" s="90" t="s">
        <v>24</v>
      </c>
      <c r="D605" s="90" t="s">
        <v>24</v>
      </c>
      <c r="E605" s="90" t="s">
        <v>24</v>
      </c>
      <c r="F605" s="90" t="s">
        <v>24</v>
      </c>
      <c r="G605" s="90" t="s">
        <v>24</v>
      </c>
      <c r="H605" s="90" t="s">
        <v>24</v>
      </c>
      <c r="I605" s="90" t="s">
        <v>24</v>
      </c>
      <c r="J605" s="90" t="s">
        <v>24</v>
      </c>
      <c r="K605" s="90" t="s">
        <v>24</v>
      </c>
      <c r="L605" s="90" t="s">
        <v>24</v>
      </c>
      <c r="M605" s="90" t="s">
        <v>24</v>
      </c>
      <c r="N605" s="90" t="s">
        <v>24</v>
      </c>
      <c r="O605" s="90" t="s">
        <v>24</v>
      </c>
      <c r="P605" s="90" t="s">
        <v>24</v>
      </c>
      <c r="Q605" s="90" t="s">
        <v>24</v>
      </c>
      <c r="R605" s="90" t="s">
        <v>24</v>
      </c>
      <c r="S605" s="90" t="s">
        <v>24</v>
      </c>
      <c r="T605" s="90" t="s">
        <v>24</v>
      </c>
      <c r="U605" s="90" t="s">
        <v>24</v>
      </c>
      <c r="V605" s="90" t="s">
        <v>24</v>
      </c>
      <c r="W605" s="90" t="s">
        <v>24</v>
      </c>
      <c r="X605" s="90" t="s">
        <v>24</v>
      </c>
      <c r="Y605" t="str">
        <f t="shared" si="27"/>
        <v>11-2022</v>
      </c>
      <c r="Z605">
        <f>_xlfn.XLOOKUP(Y605,AN:AN,AP:AP,"")</f>
        <v>0</v>
      </c>
      <c r="AA605">
        <f>_xlfn.XLOOKUP(Y605,AN:AN,AQ:AQ,"")</f>
        <v>0</v>
      </c>
      <c r="AB605">
        <f>_xlfn.XLOOKUP(Y605,AN:AN,AR:AR,"")</f>
        <v>0</v>
      </c>
      <c r="AC605" t="str">
        <f>_xlfn.XLOOKUP(Y605,AN:AN,AS:AS,"")</f>
        <v>L36</v>
      </c>
      <c r="AE605">
        <v>0</v>
      </c>
      <c r="AF605">
        <v>0</v>
      </c>
      <c r="AG605">
        <v>0</v>
      </c>
      <c r="AH605">
        <v>0</v>
      </c>
    </row>
    <row r="606" spans="1:34">
      <c r="A606" t="str">
        <f t="shared" si="26"/>
        <v>11-2022</v>
      </c>
      <c r="B606" s="93">
        <v>44872</v>
      </c>
      <c r="C606" s="90">
        <v>53200</v>
      </c>
      <c r="D606" s="90">
        <v>53500</v>
      </c>
      <c r="E606" s="90">
        <v>52000</v>
      </c>
      <c r="F606" s="90">
        <v>48500</v>
      </c>
      <c r="G606" s="90">
        <v>53700</v>
      </c>
      <c r="H606" s="91" t="s">
        <v>25</v>
      </c>
      <c r="I606" s="90">
        <v>50500</v>
      </c>
      <c r="J606" s="90">
        <v>50700</v>
      </c>
      <c r="K606" s="90">
        <v>53400</v>
      </c>
      <c r="L606" s="91" t="s">
        <v>25</v>
      </c>
      <c r="M606" s="90">
        <v>52000</v>
      </c>
      <c r="N606" s="90">
        <v>53500</v>
      </c>
      <c r="O606" s="90">
        <v>49700</v>
      </c>
      <c r="P606" s="90">
        <v>49800</v>
      </c>
      <c r="Q606" s="90">
        <v>48100</v>
      </c>
      <c r="R606" s="90">
        <v>48700</v>
      </c>
      <c r="S606" s="90">
        <v>48300</v>
      </c>
      <c r="T606" s="90">
        <v>51000</v>
      </c>
      <c r="U606" s="90">
        <v>52500</v>
      </c>
      <c r="V606" s="90">
        <v>50800</v>
      </c>
      <c r="W606" s="90">
        <v>53000</v>
      </c>
      <c r="X606" s="90">
        <v>55300</v>
      </c>
      <c r="Y606" t="str">
        <f t="shared" si="27"/>
        <v>11-2022</v>
      </c>
      <c r="Z606">
        <f>_xlfn.XLOOKUP(Y606,AN:AN,AP:AP,"")</f>
        <v>0</v>
      </c>
      <c r="AA606">
        <f>_xlfn.XLOOKUP(Y606,AN:AN,AQ:AQ,"")</f>
        <v>0</v>
      </c>
      <c r="AB606">
        <f>_xlfn.XLOOKUP(Y606,AN:AN,AR:AR,"")</f>
        <v>0</v>
      </c>
      <c r="AC606" t="str">
        <f>_xlfn.XLOOKUP(Y606,AN:AN,AS:AS,"")</f>
        <v>L36</v>
      </c>
      <c r="AE606">
        <v>0</v>
      </c>
      <c r="AF606">
        <v>0</v>
      </c>
      <c r="AG606">
        <v>0</v>
      </c>
      <c r="AH606">
        <v>0</v>
      </c>
    </row>
    <row r="607" spans="1:34">
      <c r="A607" t="str">
        <f t="shared" si="26"/>
        <v>11-2022</v>
      </c>
      <c r="B607" s="93">
        <v>44873</v>
      </c>
      <c r="C607" s="90">
        <v>52900</v>
      </c>
      <c r="D607" s="90">
        <v>53000</v>
      </c>
      <c r="E607" s="90">
        <v>51800</v>
      </c>
      <c r="F607" s="90">
        <v>48300</v>
      </c>
      <c r="G607" s="90">
        <v>53500</v>
      </c>
      <c r="H607" s="91" t="s">
        <v>25</v>
      </c>
      <c r="I607" s="90">
        <v>50000</v>
      </c>
      <c r="J607" s="90">
        <v>50500</v>
      </c>
      <c r="K607" s="90">
        <v>53400</v>
      </c>
      <c r="L607" s="91" t="s">
        <v>25</v>
      </c>
      <c r="M607" s="90">
        <v>51600</v>
      </c>
      <c r="N607" s="90">
        <v>53500</v>
      </c>
      <c r="O607" s="90">
        <v>49800</v>
      </c>
      <c r="P607" s="90">
        <v>49600</v>
      </c>
      <c r="Q607" s="90">
        <v>48000</v>
      </c>
      <c r="R607" s="90">
        <v>48500</v>
      </c>
      <c r="S607" s="90">
        <v>48300</v>
      </c>
      <c r="T607" s="90">
        <v>50800</v>
      </c>
      <c r="U607" s="90">
        <v>52000</v>
      </c>
      <c r="V607" s="90">
        <v>50800</v>
      </c>
      <c r="W607" s="90">
        <v>53000</v>
      </c>
      <c r="X607" s="90">
        <v>55300</v>
      </c>
      <c r="Y607" t="str">
        <f t="shared" si="27"/>
        <v>11-2022</v>
      </c>
      <c r="Z607">
        <f>_xlfn.XLOOKUP(Y607,AN:AN,AP:AP,"")</f>
        <v>0</v>
      </c>
      <c r="AA607">
        <f>_xlfn.XLOOKUP(Y607,AN:AN,AQ:AQ,"")</f>
        <v>0</v>
      </c>
      <c r="AB607">
        <f>_xlfn.XLOOKUP(Y607,AN:AN,AR:AR,"")</f>
        <v>0</v>
      </c>
      <c r="AC607" t="str">
        <f>_xlfn.XLOOKUP(Y607,AN:AN,AS:AS,"")</f>
        <v>L36</v>
      </c>
      <c r="AE607">
        <v>0</v>
      </c>
      <c r="AF607">
        <v>0</v>
      </c>
      <c r="AG607">
        <v>0</v>
      </c>
      <c r="AH607">
        <v>0</v>
      </c>
    </row>
    <row r="608" spans="1:34">
      <c r="A608" t="str">
        <f t="shared" si="26"/>
        <v>11-2022</v>
      </c>
      <c r="B608" s="93">
        <v>44874</v>
      </c>
      <c r="C608" s="90">
        <v>53100</v>
      </c>
      <c r="D608" s="90">
        <v>52800</v>
      </c>
      <c r="E608" s="90">
        <v>51800</v>
      </c>
      <c r="F608" s="90">
        <v>48500</v>
      </c>
      <c r="G608" s="90">
        <v>53500</v>
      </c>
      <c r="H608" s="91" t="s">
        <v>25</v>
      </c>
      <c r="I608" s="90">
        <v>50000</v>
      </c>
      <c r="J608" s="90">
        <v>50700</v>
      </c>
      <c r="K608" s="90">
        <v>53400</v>
      </c>
      <c r="L608" s="91" t="s">
        <v>25</v>
      </c>
      <c r="M608" s="90">
        <v>51900</v>
      </c>
      <c r="N608" s="90">
        <v>53500</v>
      </c>
      <c r="O608" s="90">
        <v>50200</v>
      </c>
      <c r="P608" s="90">
        <v>49700</v>
      </c>
      <c r="Q608" s="90">
        <v>48300</v>
      </c>
      <c r="R608" s="90">
        <v>48500</v>
      </c>
      <c r="S608" s="90">
        <v>48300</v>
      </c>
      <c r="T608" s="90">
        <v>51000</v>
      </c>
      <c r="U608" s="90">
        <v>52000</v>
      </c>
      <c r="V608" s="90">
        <v>50800</v>
      </c>
      <c r="W608" s="90">
        <v>53000</v>
      </c>
      <c r="X608" s="90">
        <v>55300</v>
      </c>
      <c r="Y608" t="str">
        <f t="shared" si="27"/>
        <v>11-2022</v>
      </c>
      <c r="Z608">
        <f>_xlfn.XLOOKUP(Y608,AN:AN,AP:AP,"")</f>
        <v>0</v>
      </c>
      <c r="AA608">
        <f>_xlfn.XLOOKUP(Y608,AN:AN,AQ:AQ,"")</f>
        <v>0</v>
      </c>
      <c r="AB608">
        <f>_xlfn.XLOOKUP(Y608,AN:AN,AR:AR,"")</f>
        <v>0</v>
      </c>
      <c r="AC608" t="str">
        <f>_xlfn.XLOOKUP(Y608,AN:AN,AS:AS,"")</f>
        <v>L36</v>
      </c>
      <c r="AE608">
        <v>0</v>
      </c>
      <c r="AF608">
        <v>0</v>
      </c>
      <c r="AG608">
        <v>0</v>
      </c>
      <c r="AH608">
        <v>0</v>
      </c>
    </row>
    <row r="609" spans="1:34">
      <c r="A609" t="str">
        <f t="shared" si="26"/>
        <v>11-2022</v>
      </c>
      <c r="B609" s="93">
        <v>44875</v>
      </c>
      <c r="C609" s="90">
        <v>52700</v>
      </c>
      <c r="D609" s="90">
        <v>52800</v>
      </c>
      <c r="E609" s="90">
        <v>51500</v>
      </c>
      <c r="F609" s="90">
        <v>48300</v>
      </c>
      <c r="G609" s="90">
        <v>53500</v>
      </c>
      <c r="H609" s="91" t="s">
        <v>25</v>
      </c>
      <c r="I609" s="90">
        <v>50000</v>
      </c>
      <c r="J609" s="90">
        <v>50700</v>
      </c>
      <c r="K609" s="90">
        <v>52800</v>
      </c>
      <c r="L609" s="91" t="s">
        <v>25</v>
      </c>
      <c r="M609" s="90">
        <v>51600</v>
      </c>
      <c r="N609" s="90">
        <v>53500</v>
      </c>
      <c r="O609" s="90">
        <v>49800</v>
      </c>
      <c r="P609" s="90">
        <v>49700</v>
      </c>
      <c r="Q609" s="90">
        <v>48300</v>
      </c>
      <c r="R609" s="90">
        <v>48300</v>
      </c>
      <c r="S609" s="90">
        <v>48300</v>
      </c>
      <c r="T609" s="90">
        <v>50800</v>
      </c>
      <c r="U609" s="90">
        <v>52000</v>
      </c>
      <c r="V609" s="90">
        <v>50800</v>
      </c>
      <c r="W609" s="90">
        <v>53000</v>
      </c>
      <c r="X609" s="90">
        <v>55300</v>
      </c>
      <c r="Y609" t="str">
        <f t="shared" si="27"/>
        <v>11-2022</v>
      </c>
      <c r="Z609">
        <f>_xlfn.XLOOKUP(Y609,AN:AN,AP:AP,"")</f>
        <v>0</v>
      </c>
      <c r="AA609">
        <f>_xlfn.XLOOKUP(Y609,AN:AN,AQ:AQ,"")</f>
        <v>0</v>
      </c>
      <c r="AB609">
        <f>_xlfn.XLOOKUP(Y609,AN:AN,AR:AR,"")</f>
        <v>0</v>
      </c>
      <c r="AC609" t="str">
        <f>_xlfn.XLOOKUP(Y609,AN:AN,AS:AS,"")</f>
        <v>L36</v>
      </c>
      <c r="AE609">
        <v>0</v>
      </c>
      <c r="AF609">
        <v>0</v>
      </c>
      <c r="AG609">
        <v>0</v>
      </c>
      <c r="AH609">
        <v>0</v>
      </c>
    </row>
    <row r="610" spans="1:34">
      <c r="A610" t="str">
        <f t="shared" si="26"/>
        <v>11-2022</v>
      </c>
      <c r="B610" s="93">
        <v>44876</v>
      </c>
      <c r="C610" s="90">
        <v>52700</v>
      </c>
      <c r="D610" s="90">
        <v>52700</v>
      </c>
      <c r="E610" s="90">
        <v>51300</v>
      </c>
      <c r="F610" s="90">
        <v>48000</v>
      </c>
      <c r="G610" s="90">
        <v>53200</v>
      </c>
      <c r="H610" s="91" t="s">
        <v>25</v>
      </c>
      <c r="I610" s="90">
        <v>50000</v>
      </c>
      <c r="J610" s="90">
        <v>50400</v>
      </c>
      <c r="K610" s="90">
        <v>52700</v>
      </c>
      <c r="L610" s="91" t="s">
        <v>25</v>
      </c>
      <c r="M610" s="90">
        <v>51100</v>
      </c>
      <c r="N610" s="90">
        <v>53500</v>
      </c>
      <c r="O610" s="90">
        <v>49500</v>
      </c>
      <c r="P610" s="90">
        <v>49600</v>
      </c>
      <c r="Q610" s="90">
        <v>47300</v>
      </c>
      <c r="R610" s="90">
        <v>48100</v>
      </c>
      <c r="S610" s="90">
        <v>47800</v>
      </c>
      <c r="T610" s="90">
        <v>50500</v>
      </c>
      <c r="U610" s="90">
        <v>51700</v>
      </c>
      <c r="V610" s="90">
        <v>50800</v>
      </c>
      <c r="W610" s="90">
        <v>52600</v>
      </c>
      <c r="X610" s="90">
        <v>55100</v>
      </c>
      <c r="Y610" t="str">
        <f t="shared" si="27"/>
        <v>11-2022</v>
      </c>
      <c r="Z610">
        <f>_xlfn.XLOOKUP(Y610,AN:AN,AP:AP,"")</f>
        <v>0</v>
      </c>
      <c r="AA610">
        <f>_xlfn.XLOOKUP(Y610,AN:AN,AQ:AQ,"")</f>
        <v>0</v>
      </c>
      <c r="AB610">
        <f>_xlfn.XLOOKUP(Y610,AN:AN,AR:AR,"")</f>
        <v>0</v>
      </c>
      <c r="AC610" t="str">
        <f>_xlfn.XLOOKUP(Y610,AN:AN,AS:AS,"")</f>
        <v>L36</v>
      </c>
      <c r="AE610">
        <v>0</v>
      </c>
      <c r="AF610">
        <v>0</v>
      </c>
      <c r="AG610">
        <v>0</v>
      </c>
      <c r="AH610">
        <v>0</v>
      </c>
    </row>
    <row r="611" spans="1:34">
      <c r="A611" t="str">
        <f t="shared" si="26"/>
        <v>11-2022</v>
      </c>
      <c r="B611" s="93">
        <v>44877</v>
      </c>
      <c r="C611" s="90">
        <v>52200</v>
      </c>
      <c r="D611" s="90">
        <v>52700</v>
      </c>
      <c r="E611" s="90">
        <v>51300</v>
      </c>
      <c r="F611" s="90">
        <v>47800</v>
      </c>
      <c r="G611" s="90">
        <v>53100</v>
      </c>
      <c r="H611" s="91" t="s">
        <v>25</v>
      </c>
      <c r="I611" s="90">
        <v>49500</v>
      </c>
      <c r="J611" s="90">
        <v>50300</v>
      </c>
      <c r="K611" s="90">
        <v>52700</v>
      </c>
      <c r="L611" s="91" t="s">
        <v>25</v>
      </c>
      <c r="M611" s="90">
        <v>51100</v>
      </c>
      <c r="N611" s="90">
        <v>53000</v>
      </c>
      <c r="O611" s="90">
        <v>49500</v>
      </c>
      <c r="P611" s="90">
        <v>49200</v>
      </c>
      <c r="Q611" s="90">
        <v>47000</v>
      </c>
      <c r="R611" s="90">
        <v>48000</v>
      </c>
      <c r="S611" s="90">
        <v>47500</v>
      </c>
      <c r="T611" s="90">
        <v>50300</v>
      </c>
      <c r="U611" s="90">
        <v>51500</v>
      </c>
      <c r="V611" s="90">
        <v>50800</v>
      </c>
      <c r="W611" s="90">
        <v>52500</v>
      </c>
      <c r="X611" s="90">
        <v>54900</v>
      </c>
      <c r="Y611" t="str">
        <f t="shared" si="27"/>
        <v>11-2022</v>
      </c>
      <c r="Z611">
        <f>_xlfn.XLOOKUP(Y611,AN:AN,AP:AP,"")</f>
        <v>0</v>
      </c>
      <c r="AA611">
        <f>_xlfn.XLOOKUP(Y611,AN:AN,AQ:AQ,"")</f>
        <v>0</v>
      </c>
      <c r="AB611">
        <f>_xlfn.XLOOKUP(Y611,AN:AN,AR:AR,"")</f>
        <v>0</v>
      </c>
      <c r="AC611" t="str">
        <f>_xlfn.XLOOKUP(Y611,AN:AN,AS:AS,"")</f>
        <v>L36</v>
      </c>
      <c r="AE611">
        <v>0</v>
      </c>
      <c r="AF611">
        <v>0</v>
      </c>
      <c r="AG611">
        <v>0</v>
      </c>
      <c r="AH611">
        <v>0</v>
      </c>
    </row>
    <row r="612" spans="1:34">
      <c r="A612" t="str">
        <f t="shared" si="26"/>
        <v>11-2022</v>
      </c>
      <c r="B612" s="93">
        <v>44878</v>
      </c>
      <c r="C612" s="90" t="s">
        <v>24</v>
      </c>
      <c r="D612" s="90" t="s">
        <v>24</v>
      </c>
      <c r="E612" s="90" t="s">
        <v>24</v>
      </c>
      <c r="F612" s="90" t="s">
        <v>24</v>
      </c>
      <c r="G612" s="90" t="s">
        <v>24</v>
      </c>
      <c r="H612" s="90" t="s">
        <v>24</v>
      </c>
      <c r="I612" s="90" t="s">
        <v>24</v>
      </c>
      <c r="J612" s="90" t="s">
        <v>24</v>
      </c>
      <c r="K612" s="90" t="s">
        <v>24</v>
      </c>
      <c r="L612" s="90" t="s">
        <v>24</v>
      </c>
      <c r="M612" s="90" t="s">
        <v>24</v>
      </c>
      <c r="N612" s="90" t="s">
        <v>24</v>
      </c>
      <c r="O612" s="90" t="s">
        <v>24</v>
      </c>
      <c r="P612" s="90" t="s">
        <v>24</v>
      </c>
      <c r="Q612" s="90" t="s">
        <v>24</v>
      </c>
      <c r="R612" s="90" t="s">
        <v>24</v>
      </c>
      <c r="S612" s="90" t="s">
        <v>24</v>
      </c>
      <c r="T612" s="90" t="s">
        <v>24</v>
      </c>
      <c r="U612" s="90" t="s">
        <v>24</v>
      </c>
      <c r="V612" s="90" t="s">
        <v>24</v>
      </c>
      <c r="W612" s="90" t="s">
        <v>24</v>
      </c>
      <c r="X612" s="90" t="s">
        <v>24</v>
      </c>
      <c r="Y612" t="str">
        <f t="shared" si="27"/>
        <v>11-2022</v>
      </c>
      <c r="Z612">
        <f>_xlfn.XLOOKUP(Y612,AN:AN,AP:AP,"")</f>
        <v>0</v>
      </c>
      <c r="AA612">
        <f>_xlfn.XLOOKUP(Y612,AN:AN,AQ:AQ,"")</f>
        <v>0</v>
      </c>
      <c r="AB612">
        <f>_xlfn.XLOOKUP(Y612,AN:AN,AR:AR,"")</f>
        <v>0</v>
      </c>
      <c r="AC612" t="str">
        <f>_xlfn.XLOOKUP(Y612,AN:AN,AS:AS,"")</f>
        <v>L36</v>
      </c>
      <c r="AE612">
        <v>0</v>
      </c>
      <c r="AF612">
        <v>0</v>
      </c>
      <c r="AG612">
        <v>0</v>
      </c>
      <c r="AH612">
        <v>0</v>
      </c>
    </row>
    <row r="613" spans="1:34">
      <c r="A613" t="str">
        <f t="shared" si="26"/>
        <v>11-2022</v>
      </c>
      <c r="B613" s="93">
        <v>44879</v>
      </c>
      <c r="C613" s="90">
        <v>51800</v>
      </c>
      <c r="D613" s="90">
        <v>52500</v>
      </c>
      <c r="E613" s="90">
        <v>51000</v>
      </c>
      <c r="F613" s="90">
        <v>47000</v>
      </c>
      <c r="G613" s="90">
        <v>52300</v>
      </c>
      <c r="H613" s="91" t="s">
        <v>25</v>
      </c>
      <c r="I613" s="90">
        <v>49000</v>
      </c>
      <c r="J613" s="90">
        <v>49500</v>
      </c>
      <c r="K613" s="90">
        <v>51500</v>
      </c>
      <c r="L613" s="91" t="s">
        <v>25</v>
      </c>
      <c r="M613" s="90">
        <v>50600</v>
      </c>
      <c r="N613" s="90">
        <v>51500</v>
      </c>
      <c r="O613" s="90">
        <v>48800</v>
      </c>
      <c r="P613" s="90">
        <v>48600</v>
      </c>
      <c r="Q613" s="90">
        <v>46500</v>
      </c>
      <c r="R613" s="90">
        <v>47000</v>
      </c>
      <c r="S613" s="90">
        <v>47000</v>
      </c>
      <c r="T613" s="90">
        <v>49500</v>
      </c>
      <c r="U613" s="90">
        <v>50700</v>
      </c>
      <c r="V613" s="90">
        <v>50300</v>
      </c>
      <c r="W613" s="90">
        <v>51700</v>
      </c>
      <c r="X613" s="90">
        <v>54200</v>
      </c>
      <c r="Y613" t="str">
        <f t="shared" si="27"/>
        <v>11-2022</v>
      </c>
      <c r="Z613">
        <f>_xlfn.XLOOKUP(Y613,AN:AN,AP:AP,"")</f>
        <v>0</v>
      </c>
      <c r="AA613">
        <f>_xlfn.XLOOKUP(Y613,AN:AN,AQ:AQ,"")</f>
        <v>0</v>
      </c>
      <c r="AB613">
        <f>_xlfn.XLOOKUP(Y613,AN:AN,AR:AR,"")</f>
        <v>0</v>
      </c>
      <c r="AC613" t="str">
        <f>_xlfn.XLOOKUP(Y613,AN:AN,AS:AS,"")</f>
        <v>L36</v>
      </c>
      <c r="AE613">
        <v>0</v>
      </c>
      <c r="AF613">
        <v>0</v>
      </c>
      <c r="AG613">
        <v>0</v>
      </c>
      <c r="AH613">
        <v>0</v>
      </c>
    </row>
    <row r="614" spans="1:34">
      <c r="A614" t="str">
        <f t="shared" si="26"/>
        <v>11-2022</v>
      </c>
      <c r="B614" s="93">
        <v>44880</v>
      </c>
      <c r="C614" s="90">
        <v>51300</v>
      </c>
      <c r="D614" s="90">
        <v>52500</v>
      </c>
      <c r="E614" s="90">
        <v>51000</v>
      </c>
      <c r="F614" s="90">
        <v>47000</v>
      </c>
      <c r="G614" s="90">
        <v>52000</v>
      </c>
      <c r="H614" s="91" t="s">
        <v>25</v>
      </c>
      <c r="I614" s="90">
        <v>48500</v>
      </c>
      <c r="J614" s="90">
        <v>49500</v>
      </c>
      <c r="K614" s="90">
        <v>51500</v>
      </c>
      <c r="L614" s="91" t="s">
        <v>25</v>
      </c>
      <c r="M614" s="90">
        <v>50300</v>
      </c>
      <c r="N614" s="90">
        <v>51500</v>
      </c>
      <c r="O614" s="90">
        <v>48500</v>
      </c>
      <c r="P614" s="90">
        <v>48200</v>
      </c>
      <c r="Q614" s="90">
        <v>46000</v>
      </c>
      <c r="R614" s="90">
        <v>46400</v>
      </c>
      <c r="S614" s="90">
        <v>46500</v>
      </c>
      <c r="T614" s="90">
        <v>49500</v>
      </c>
      <c r="U614" s="90">
        <v>50000</v>
      </c>
      <c r="V614" s="90">
        <v>50300</v>
      </c>
      <c r="W614" s="90">
        <v>51500</v>
      </c>
      <c r="X614" s="90">
        <v>54100</v>
      </c>
      <c r="Y614" t="str">
        <f t="shared" si="27"/>
        <v>11-2022</v>
      </c>
      <c r="Z614">
        <f>_xlfn.XLOOKUP(Y614,AN:AN,AP:AP,"")</f>
        <v>0</v>
      </c>
      <c r="AA614">
        <f>_xlfn.XLOOKUP(Y614,AN:AN,AQ:AQ,"")</f>
        <v>0</v>
      </c>
      <c r="AB614">
        <f>_xlfn.XLOOKUP(Y614,AN:AN,AR:AR,"")</f>
        <v>0</v>
      </c>
      <c r="AC614" t="str">
        <f>_xlfn.XLOOKUP(Y614,AN:AN,AS:AS,"")</f>
        <v>L36</v>
      </c>
      <c r="AE614">
        <v>0</v>
      </c>
      <c r="AF614">
        <v>0</v>
      </c>
      <c r="AG614">
        <v>0</v>
      </c>
      <c r="AH614">
        <v>0</v>
      </c>
    </row>
    <row r="615" spans="1:34">
      <c r="A615" t="str">
        <f t="shared" si="26"/>
        <v>11-2022</v>
      </c>
      <c r="B615" s="93">
        <v>44881</v>
      </c>
      <c r="C615" s="90">
        <v>50500</v>
      </c>
      <c r="D615" s="90">
        <v>52300</v>
      </c>
      <c r="E615" s="90">
        <v>50800</v>
      </c>
      <c r="F615" s="90">
        <v>46500</v>
      </c>
      <c r="G615" s="90">
        <v>51800</v>
      </c>
      <c r="H615" s="91" t="s">
        <v>25</v>
      </c>
      <c r="I615" s="90">
        <v>48000</v>
      </c>
      <c r="J615" s="90">
        <v>49000</v>
      </c>
      <c r="K615" s="90">
        <v>51500</v>
      </c>
      <c r="L615" s="91" t="s">
        <v>25</v>
      </c>
      <c r="M615" s="90">
        <v>49900</v>
      </c>
      <c r="N615" s="90">
        <v>51500</v>
      </c>
      <c r="O615" s="90">
        <v>48000</v>
      </c>
      <c r="P615" s="90">
        <v>48000</v>
      </c>
      <c r="Q615" s="90">
        <v>45700</v>
      </c>
      <c r="R615" s="90">
        <v>46000</v>
      </c>
      <c r="S615" s="90">
        <v>46000</v>
      </c>
      <c r="T615" s="90">
        <v>49000</v>
      </c>
      <c r="U615" s="90">
        <v>49500</v>
      </c>
      <c r="V615" s="90">
        <v>49800</v>
      </c>
      <c r="W615" s="90">
        <v>51300</v>
      </c>
      <c r="X615" s="90">
        <v>53800</v>
      </c>
      <c r="Y615" t="str">
        <f t="shared" si="27"/>
        <v>11-2022</v>
      </c>
      <c r="Z615">
        <f>_xlfn.XLOOKUP(Y615,AN:AN,AP:AP,"")</f>
        <v>0</v>
      </c>
      <c r="AA615">
        <f>_xlfn.XLOOKUP(Y615,AN:AN,AQ:AQ,"")</f>
        <v>0</v>
      </c>
      <c r="AB615">
        <f>_xlfn.XLOOKUP(Y615,AN:AN,AR:AR,"")</f>
        <v>0</v>
      </c>
      <c r="AC615" t="str">
        <f>_xlfn.XLOOKUP(Y615,AN:AN,AS:AS,"")</f>
        <v>L36</v>
      </c>
      <c r="AE615">
        <v>0</v>
      </c>
      <c r="AF615">
        <v>0</v>
      </c>
      <c r="AG615">
        <v>0</v>
      </c>
      <c r="AH615">
        <v>0</v>
      </c>
    </row>
    <row r="616" spans="1:34">
      <c r="A616" t="str">
        <f t="shared" si="26"/>
        <v>11-2022</v>
      </c>
      <c r="B616" s="93">
        <v>44882</v>
      </c>
      <c r="C616" s="90">
        <v>49700</v>
      </c>
      <c r="D616" s="90">
        <v>52000</v>
      </c>
      <c r="E616" s="90">
        <v>50000</v>
      </c>
      <c r="F616" s="90">
        <v>45500</v>
      </c>
      <c r="G616" s="90">
        <v>51000</v>
      </c>
      <c r="H616" s="91" t="s">
        <v>25</v>
      </c>
      <c r="I616" s="90">
        <v>47500</v>
      </c>
      <c r="J616" s="90">
        <v>48500</v>
      </c>
      <c r="K616" s="90">
        <v>50500</v>
      </c>
      <c r="L616" s="91" t="s">
        <v>25</v>
      </c>
      <c r="M616" s="90">
        <v>48700</v>
      </c>
      <c r="N616" s="90">
        <v>50500</v>
      </c>
      <c r="O616" s="90">
        <v>47500</v>
      </c>
      <c r="P616" s="90">
        <v>47500</v>
      </c>
      <c r="Q616" s="90">
        <v>44500</v>
      </c>
      <c r="R616" s="90">
        <v>45000</v>
      </c>
      <c r="S616" s="90">
        <v>45400</v>
      </c>
      <c r="T616" s="90">
        <v>48000</v>
      </c>
      <c r="U616" s="90">
        <v>48500</v>
      </c>
      <c r="V616" s="90">
        <v>48800</v>
      </c>
      <c r="W616" s="90">
        <v>50800</v>
      </c>
      <c r="X616" s="90">
        <v>53300</v>
      </c>
      <c r="Y616" t="str">
        <f t="shared" si="27"/>
        <v>11-2022</v>
      </c>
      <c r="Z616">
        <f>_xlfn.XLOOKUP(Y616,AN:AN,AP:AP,"")</f>
        <v>0</v>
      </c>
      <c r="AA616">
        <f>_xlfn.XLOOKUP(Y616,AN:AN,AQ:AQ,"")</f>
        <v>0</v>
      </c>
      <c r="AB616">
        <f>_xlfn.XLOOKUP(Y616,AN:AN,AR:AR,"")</f>
        <v>0</v>
      </c>
      <c r="AC616" t="str">
        <f>_xlfn.XLOOKUP(Y616,AN:AN,AS:AS,"")</f>
        <v>L36</v>
      </c>
      <c r="AE616">
        <v>0</v>
      </c>
      <c r="AF616">
        <v>0</v>
      </c>
      <c r="AG616">
        <v>0</v>
      </c>
      <c r="AH616">
        <v>0</v>
      </c>
    </row>
    <row r="617" spans="1:34">
      <c r="A617" t="str">
        <f t="shared" si="26"/>
        <v>11-2022</v>
      </c>
      <c r="B617" s="93">
        <v>44883</v>
      </c>
      <c r="C617" s="90">
        <v>48600</v>
      </c>
      <c r="D617" s="90">
        <v>51500</v>
      </c>
      <c r="E617" s="90">
        <v>49600</v>
      </c>
      <c r="F617" s="90">
        <v>45000</v>
      </c>
      <c r="G617" s="90">
        <v>50500</v>
      </c>
      <c r="H617" s="91" t="s">
        <v>25</v>
      </c>
      <c r="I617" s="90">
        <v>47000</v>
      </c>
      <c r="J617" s="90">
        <v>47900</v>
      </c>
      <c r="K617" s="90">
        <v>50300</v>
      </c>
      <c r="L617" s="91" t="s">
        <v>25</v>
      </c>
      <c r="M617" s="90">
        <v>48000</v>
      </c>
      <c r="N617" s="90">
        <v>50300</v>
      </c>
      <c r="O617" s="90">
        <v>46800</v>
      </c>
      <c r="P617" s="90">
        <v>46700</v>
      </c>
      <c r="Q617" s="90">
        <v>44300</v>
      </c>
      <c r="R617" s="90">
        <v>44600</v>
      </c>
      <c r="S617" s="90">
        <v>44800</v>
      </c>
      <c r="T617" s="90">
        <v>47500</v>
      </c>
      <c r="U617" s="90">
        <v>48000</v>
      </c>
      <c r="V617" s="90">
        <v>48800</v>
      </c>
      <c r="W617" s="90">
        <v>50500</v>
      </c>
      <c r="X617" s="90">
        <v>53100</v>
      </c>
      <c r="Y617" t="str">
        <f t="shared" si="27"/>
        <v>11-2022</v>
      </c>
      <c r="Z617">
        <f>_xlfn.XLOOKUP(Y617,AN:AN,AP:AP,"")</f>
        <v>0</v>
      </c>
      <c r="AA617">
        <f>_xlfn.XLOOKUP(Y617,AN:AN,AQ:AQ,"")</f>
        <v>0</v>
      </c>
      <c r="AB617">
        <f>_xlfn.XLOOKUP(Y617,AN:AN,AR:AR,"")</f>
        <v>0</v>
      </c>
      <c r="AC617" t="str">
        <f>_xlfn.XLOOKUP(Y617,AN:AN,AS:AS,"")</f>
        <v>L36</v>
      </c>
      <c r="AE617">
        <v>0</v>
      </c>
      <c r="AF617">
        <v>0</v>
      </c>
      <c r="AG617">
        <v>0</v>
      </c>
      <c r="AH617">
        <v>0</v>
      </c>
    </row>
    <row r="618" spans="1:34">
      <c r="A618" t="str">
        <f t="shared" si="26"/>
        <v>11-2022</v>
      </c>
      <c r="B618" s="93">
        <v>44884</v>
      </c>
      <c r="C618" s="90">
        <v>52500</v>
      </c>
      <c r="D618" s="90">
        <v>54000</v>
      </c>
      <c r="E618" s="90">
        <v>50400</v>
      </c>
      <c r="F618" s="90">
        <v>48000</v>
      </c>
      <c r="G618" s="90">
        <v>55400</v>
      </c>
      <c r="H618" s="91" t="s">
        <v>25</v>
      </c>
      <c r="I618" s="90">
        <v>50000</v>
      </c>
      <c r="J618" s="90">
        <v>50700</v>
      </c>
      <c r="K618" s="90">
        <v>54400</v>
      </c>
      <c r="L618" s="91" t="s">
        <v>25</v>
      </c>
      <c r="M618" s="90">
        <v>50000</v>
      </c>
      <c r="N618" s="90">
        <v>52900</v>
      </c>
      <c r="O618" s="90">
        <v>48000</v>
      </c>
      <c r="P618" s="91" t="s">
        <v>25</v>
      </c>
      <c r="Q618" s="90">
        <v>48700</v>
      </c>
      <c r="R618" s="90">
        <v>49200</v>
      </c>
      <c r="S618" s="90">
        <v>48000</v>
      </c>
      <c r="T618" s="90">
        <v>50500</v>
      </c>
      <c r="U618" s="90">
        <v>51000</v>
      </c>
      <c r="V618" s="90">
        <v>52800</v>
      </c>
      <c r="W618" s="90">
        <v>53300</v>
      </c>
      <c r="X618" s="90">
        <v>55400</v>
      </c>
      <c r="Y618" t="str">
        <f t="shared" si="27"/>
        <v>11-2022</v>
      </c>
      <c r="Z618">
        <f>_xlfn.XLOOKUP(Y618,AN:AN,AP:AP,"")</f>
        <v>0</v>
      </c>
      <c r="AA618">
        <f>_xlfn.XLOOKUP(Y618,AN:AN,AQ:AQ,"")</f>
        <v>0</v>
      </c>
      <c r="AB618">
        <f>_xlfn.XLOOKUP(Y618,AN:AN,AR:AR,"")</f>
        <v>0</v>
      </c>
      <c r="AC618" t="str">
        <f>_xlfn.XLOOKUP(Y618,AN:AN,AS:AS,"")</f>
        <v>L36</v>
      </c>
      <c r="AE618">
        <v>0</v>
      </c>
      <c r="AF618">
        <v>0</v>
      </c>
      <c r="AG618">
        <v>0</v>
      </c>
      <c r="AH618">
        <v>0</v>
      </c>
    </row>
    <row r="619" spans="1:34">
      <c r="A619" t="str">
        <f t="shared" si="26"/>
        <v>11-2022</v>
      </c>
      <c r="B619" s="93">
        <v>44885</v>
      </c>
      <c r="C619" s="90" t="s">
        <v>24</v>
      </c>
      <c r="D619" s="90" t="s">
        <v>24</v>
      </c>
      <c r="E619" s="90" t="s">
        <v>24</v>
      </c>
      <c r="F619" s="90" t="s">
        <v>24</v>
      </c>
      <c r="G619" s="90" t="s">
        <v>24</v>
      </c>
      <c r="H619" s="90" t="s">
        <v>24</v>
      </c>
      <c r="I619" s="90" t="s">
        <v>24</v>
      </c>
      <c r="J619" s="90" t="s">
        <v>24</v>
      </c>
      <c r="K619" s="90" t="s">
        <v>24</v>
      </c>
      <c r="L619" s="90" t="s">
        <v>24</v>
      </c>
      <c r="M619" s="90" t="s">
        <v>24</v>
      </c>
      <c r="N619" s="90" t="s">
        <v>24</v>
      </c>
      <c r="O619" s="90" t="s">
        <v>24</v>
      </c>
      <c r="P619" s="90" t="s">
        <v>24</v>
      </c>
      <c r="Q619" s="90" t="s">
        <v>24</v>
      </c>
      <c r="R619" s="90" t="s">
        <v>24</v>
      </c>
      <c r="S619" s="90" t="s">
        <v>24</v>
      </c>
      <c r="T619" s="90" t="s">
        <v>24</v>
      </c>
      <c r="U619" s="90" t="s">
        <v>24</v>
      </c>
      <c r="V619" s="90" t="s">
        <v>24</v>
      </c>
      <c r="W619" s="90" t="s">
        <v>24</v>
      </c>
      <c r="X619" s="90" t="s">
        <v>24</v>
      </c>
      <c r="Y619" t="str">
        <f t="shared" si="27"/>
        <v>11-2022</v>
      </c>
      <c r="Z619">
        <f>_xlfn.XLOOKUP(Y619,AN:AN,AP:AP,"")</f>
        <v>0</v>
      </c>
      <c r="AA619">
        <f>_xlfn.XLOOKUP(Y619,AN:AN,AQ:AQ,"")</f>
        <v>0</v>
      </c>
      <c r="AB619">
        <f>_xlfn.XLOOKUP(Y619,AN:AN,AR:AR,"")</f>
        <v>0</v>
      </c>
      <c r="AC619" t="str">
        <f>_xlfn.XLOOKUP(Y619,AN:AN,AS:AS,"")</f>
        <v>L36</v>
      </c>
      <c r="AE619">
        <v>0</v>
      </c>
      <c r="AF619">
        <v>0</v>
      </c>
      <c r="AG619">
        <v>0</v>
      </c>
      <c r="AH619">
        <v>0</v>
      </c>
    </row>
    <row r="620" spans="1:34">
      <c r="A620" t="str">
        <f t="shared" si="26"/>
        <v>11-2022</v>
      </c>
      <c r="B620" s="93">
        <v>44886</v>
      </c>
      <c r="C620" s="90">
        <v>53200</v>
      </c>
      <c r="D620" s="90">
        <v>53500</v>
      </c>
      <c r="E620" s="90">
        <v>51500</v>
      </c>
      <c r="F620" s="90">
        <v>48000</v>
      </c>
      <c r="G620" s="90">
        <v>55400</v>
      </c>
      <c r="H620" s="91" t="s">
        <v>25</v>
      </c>
      <c r="I620" s="90">
        <v>50000</v>
      </c>
      <c r="J620" s="90">
        <v>51400</v>
      </c>
      <c r="K620" s="90">
        <v>54500</v>
      </c>
      <c r="L620" s="91" t="s">
        <v>25</v>
      </c>
      <c r="M620" s="90">
        <v>50300</v>
      </c>
      <c r="N620" s="90">
        <v>53200</v>
      </c>
      <c r="O620" s="90">
        <v>50000</v>
      </c>
      <c r="P620" s="90">
        <v>49300</v>
      </c>
      <c r="Q620" s="90">
        <v>48200</v>
      </c>
      <c r="R620" s="90">
        <v>48600</v>
      </c>
      <c r="S620" s="90">
        <v>49000</v>
      </c>
      <c r="T620" s="90">
        <v>50500</v>
      </c>
      <c r="U620" s="90">
        <v>51600</v>
      </c>
      <c r="V620" s="90">
        <v>52300</v>
      </c>
      <c r="W620" s="90">
        <v>54000</v>
      </c>
      <c r="X620" s="90">
        <v>56000</v>
      </c>
      <c r="Y620" t="str">
        <f t="shared" si="27"/>
        <v>11-2022</v>
      </c>
      <c r="Z620">
        <f>_xlfn.XLOOKUP(Y620,AN:AN,AP:AP,"")</f>
        <v>0</v>
      </c>
      <c r="AA620">
        <f>_xlfn.XLOOKUP(Y620,AN:AN,AQ:AQ,"")</f>
        <v>0</v>
      </c>
      <c r="AB620">
        <f>_xlfn.XLOOKUP(Y620,AN:AN,AR:AR,"")</f>
        <v>0</v>
      </c>
      <c r="AC620" t="str">
        <f>_xlfn.XLOOKUP(Y620,AN:AN,AS:AS,"")</f>
        <v>L36</v>
      </c>
      <c r="AE620">
        <v>0</v>
      </c>
      <c r="AF620">
        <v>0</v>
      </c>
      <c r="AG620">
        <v>0</v>
      </c>
      <c r="AH620">
        <v>0</v>
      </c>
    </row>
    <row r="621" spans="1:34">
      <c r="A621" t="str">
        <f t="shared" si="26"/>
        <v>11-2022</v>
      </c>
      <c r="B621" s="93">
        <v>44887</v>
      </c>
      <c r="C621" s="90">
        <v>51400</v>
      </c>
      <c r="D621" s="90">
        <v>53000</v>
      </c>
      <c r="E621" s="90">
        <v>51200</v>
      </c>
      <c r="F621" s="90">
        <v>47500</v>
      </c>
      <c r="G621" s="90">
        <v>55200</v>
      </c>
      <c r="H621" s="91" t="s">
        <v>25</v>
      </c>
      <c r="I621" s="90">
        <v>49500</v>
      </c>
      <c r="J621" s="90">
        <v>51000</v>
      </c>
      <c r="K621" s="90">
        <v>54000</v>
      </c>
      <c r="L621" s="91" t="s">
        <v>25</v>
      </c>
      <c r="M621" s="90">
        <v>50000</v>
      </c>
      <c r="N621" s="90">
        <v>53200</v>
      </c>
      <c r="O621" s="90">
        <v>49500</v>
      </c>
      <c r="P621" s="90">
        <v>49100</v>
      </c>
      <c r="Q621" s="90">
        <v>46700</v>
      </c>
      <c r="R621" s="90">
        <v>47400</v>
      </c>
      <c r="S621" s="90">
        <v>48300</v>
      </c>
      <c r="T621" s="90">
        <v>50000</v>
      </c>
      <c r="U621" s="90">
        <v>51000</v>
      </c>
      <c r="V621" s="90">
        <v>51800</v>
      </c>
      <c r="W621" s="90">
        <v>54000</v>
      </c>
      <c r="X621" s="90">
        <v>56000</v>
      </c>
      <c r="Y621" t="str">
        <f t="shared" si="27"/>
        <v>11-2022</v>
      </c>
      <c r="Z621">
        <f>_xlfn.XLOOKUP(Y621,AN:AN,AP:AP,"")</f>
        <v>0</v>
      </c>
      <c r="AA621">
        <f>_xlfn.XLOOKUP(Y621,AN:AN,AQ:AQ,"")</f>
        <v>0</v>
      </c>
      <c r="AB621">
        <f>_xlfn.XLOOKUP(Y621,AN:AN,AR:AR,"")</f>
        <v>0</v>
      </c>
      <c r="AC621" t="str">
        <f>_xlfn.XLOOKUP(Y621,AN:AN,AS:AS,"")</f>
        <v>L36</v>
      </c>
      <c r="AE621">
        <v>0</v>
      </c>
      <c r="AF621">
        <v>0</v>
      </c>
      <c r="AG621">
        <v>0</v>
      </c>
      <c r="AH621">
        <v>0</v>
      </c>
    </row>
    <row r="622" spans="1:34">
      <c r="A622" t="str">
        <f t="shared" si="26"/>
        <v>11-2022</v>
      </c>
      <c r="B622" s="93">
        <v>44888</v>
      </c>
      <c r="C622" s="90">
        <v>50700</v>
      </c>
      <c r="D622" s="90">
        <v>52700</v>
      </c>
      <c r="E622" s="90">
        <v>50700</v>
      </c>
      <c r="F622" s="90">
        <v>46300</v>
      </c>
      <c r="G622" s="90">
        <v>54200</v>
      </c>
      <c r="H622" s="91" t="s">
        <v>25</v>
      </c>
      <c r="I622" s="90">
        <v>49000</v>
      </c>
      <c r="J622" s="90">
        <v>50200</v>
      </c>
      <c r="K622" s="90">
        <v>53500</v>
      </c>
      <c r="L622" s="91" t="s">
        <v>25</v>
      </c>
      <c r="M622" s="90">
        <v>49700</v>
      </c>
      <c r="N622" s="90">
        <v>53200</v>
      </c>
      <c r="O622" s="90">
        <v>48800</v>
      </c>
      <c r="P622" s="90">
        <v>48800</v>
      </c>
      <c r="Q622" s="90">
        <v>46000</v>
      </c>
      <c r="R622" s="90">
        <v>46500</v>
      </c>
      <c r="S622" s="90">
        <v>47300</v>
      </c>
      <c r="T622" s="90">
        <v>48800</v>
      </c>
      <c r="U622" s="90">
        <v>50000</v>
      </c>
      <c r="V622" s="90">
        <v>50800</v>
      </c>
      <c r="W622" s="90">
        <v>53200</v>
      </c>
      <c r="X622" s="90">
        <v>55500</v>
      </c>
      <c r="Y622" t="str">
        <f t="shared" si="27"/>
        <v>11-2022</v>
      </c>
      <c r="Z622">
        <f>_xlfn.XLOOKUP(Y622,AN:AN,AP:AP,"")</f>
        <v>0</v>
      </c>
      <c r="AA622">
        <f>_xlfn.XLOOKUP(Y622,AN:AN,AQ:AQ,"")</f>
        <v>0</v>
      </c>
      <c r="AB622">
        <f>_xlfn.XLOOKUP(Y622,AN:AN,AR:AR,"")</f>
        <v>0</v>
      </c>
      <c r="AC622" t="str">
        <f>_xlfn.XLOOKUP(Y622,AN:AN,AS:AS,"")</f>
        <v>L36</v>
      </c>
      <c r="AE622">
        <v>0</v>
      </c>
      <c r="AF622">
        <v>0</v>
      </c>
      <c r="AG622">
        <v>0</v>
      </c>
      <c r="AH622">
        <v>0</v>
      </c>
    </row>
    <row r="623" spans="1:34">
      <c r="A623" t="str">
        <f t="shared" si="26"/>
        <v>11-2022</v>
      </c>
      <c r="B623" s="93">
        <v>44889</v>
      </c>
      <c r="C623" s="90">
        <v>49300</v>
      </c>
      <c r="D623" s="90">
        <v>52000</v>
      </c>
      <c r="E623" s="90">
        <v>49900</v>
      </c>
      <c r="F623" s="90">
        <v>45300</v>
      </c>
      <c r="G623" s="90">
        <v>53400</v>
      </c>
      <c r="H623" s="91" t="s">
        <v>25</v>
      </c>
      <c r="I623" s="90">
        <v>48500</v>
      </c>
      <c r="J623" s="90">
        <v>49500</v>
      </c>
      <c r="K623" s="90">
        <v>52500</v>
      </c>
      <c r="L623" s="91" t="s">
        <v>25</v>
      </c>
      <c r="M623" s="90">
        <v>48900</v>
      </c>
      <c r="N623" s="90">
        <v>51900</v>
      </c>
      <c r="O623" s="90">
        <v>47900</v>
      </c>
      <c r="P623" s="90">
        <v>47800</v>
      </c>
      <c r="Q623" s="90">
        <v>45000</v>
      </c>
      <c r="R623" s="90">
        <v>44700</v>
      </c>
      <c r="S623" s="90">
        <v>46800</v>
      </c>
      <c r="T623" s="90">
        <v>47800</v>
      </c>
      <c r="U623" s="90">
        <v>49800</v>
      </c>
      <c r="V623" s="90">
        <v>50800</v>
      </c>
      <c r="W623" s="90">
        <v>52000</v>
      </c>
      <c r="X623" s="90">
        <v>54500</v>
      </c>
      <c r="Y623" t="str">
        <f t="shared" si="27"/>
        <v>11-2022</v>
      </c>
      <c r="Z623">
        <f>_xlfn.XLOOKUP(Y623,AN:AN,AP:AP,"")</f>
        <v>0</v>
      </c>
      <c r="AA623">
        <f>_xlfn.XLOOKUP(Y623,AN:AN,AQ:AQ,"")</f>
        <v>0</v>
      </c>
      <c r="AB623">
        <f>_xlfn.XLOOKUP(Y623,AN:AN,AR:AR,"")</f>
        <v>0</v>
      </c>
      <c r="AC623" t="str">
        <f>_xlfn.XLOOKUP(Y623,AN:AN,AS:AS,"")</f>
        <v>L36</v>
      </c>
      <c r="AE623">
        <v>0</v>
      </c>
      <c r="AF623">
        <v>0</v>
      </c>
      <c r="AG623">
        <v>0</v>
      </c>
      <c r="AH623">
        <v>0</v>
      </c>
    </row>
    <row r="624" spans="1:34">
      <c r="A624" t="str">
        <f t="shared" si="26"/>
        <v>11-2022</v>
      </c>
      <c r="B624" s="93">
        <v>44890</v>
      </c>
      <c r="C624" s="90">
        <v>49600</v>
      </c>
      <c r="D624" s="90">
        <v>51500</v>
      </c>
      <c r="E624" s="90">
        <v>49700</v>
      </c>
      <c r="F624" s="90">
        <v>45300</v>
      </c>
      <c r="G624" s="90">
        <v>52800</v>
      </c>
      <c r="H624" s="91" t="s">
        <v>25</v>
      </c>
      <c r="I624" s="90">
        <v>48000</v>
      </c>
      <c r="J624" s="90">
        <v>49000</v>
      </c>
      <c r="K624" s="90">
        <v>52000</v>
      </c>
      <c r="L624" s="91" t="s">
        <v>25</v>
      </c>
      <c r="M624" s="90">
        <v>48900</v>
      </c>
      <c r="N624" s="90">
        <v>52100</v>
      </c>
      <c r="O624" s="90">
        <v>47700</v>
      </c>
      <c r="P624" s="90">
        <v>46500</v>
      </c>
      <c r="Q624" s="90">
        <v>44500</v>
      </c>
      <c r="R624" s="90">
        <v>44800</v>
      </c>
      <c r="S624" s="90">
        <v>44800</v>
      </c>
      <c r="T624" s="90">
        <v>47800</v>
      </c>
      <c r="U624" s="90">
        <v>49500</v>
      </c>
      <c r="V624" s="90">
        <v>50800</v>
      </c>
      <c r="W624" s="90">
        <v>52000</v>
      </c>
      <c r="X624" s="90">
        <v>54500</v>
      </c>
      <c r="Y624" t="str">
        <f t="shared" si="27"/>
        <v>11-2022</v>
      </c>
      <c r="Z624">
        <f>_xlfn.XLOOKUP(Y624,AN:AN,AP:AP,"")</f>
        <v>0</v>
      </c>
      <c r="AA624">
        <f>_xlfn.XLOOKUP(Y624,AN:AN,AQ:AQ,"")</f>
        <v>0</v>
      </c>
      <c r="AB624">
        <f>_xlfn.XLOOKUP(Y624,AN:AN,AR:AR,"")</f>
        <v>0</v>
      </c>
      <c r="AC624" t="str">
        <f>_xlfn.XLOOKUP(Y624,AN:AN,AS:AS,"")</f>
        <v>L36</v>
      </c>
      <c r="AE624">
        <v>0</v>
      </c>
      <c r="AF624">
        <v>0</v>
      </c>
      <c r="AG624">
        <v>0</v>
      </c>
      <c r="AH624">
        <v>0</v>
      </c>
    </row>
    <row r="625" spans="1:34">
      <c r="A625" t="str">
        <f t="shared" si="26"/>
        <v>11-2022</v>
      </c>
      <c r="B625" s="93">
        <v>44891</v>
      </c>
      <c r="C625" s="90">
        <v>49800</v>
      </c>
      <c r="D625" s="90">
        <v>51500</v>
      </c>
      <c r="E625" s="90">
        <v>50200</v>
      </c>
      <c r="F625" s="90">
        <v>45800</v>
      </c>
      <c r="G625" s="90">
        <v>52800</v>
      </c>
      <c r="H625" s="91" t="s">
        <v>25</v>
      </c>
      <c r="I625" s="90">
        <v>48500</v>
      </c>
      <c r="J625" s="90">
        <v>49000</v>
      </c>
      <c r="K625" s="90">
        <v>52000</v>
      </c>
      <c r="L625" s="91" t="s">
        <v>25</v>
      </c>
      <c r="M625" s="90">
        <v>49000</v>
      </c>
      <c r="N625" s="90">
        <v>52100</v>
      </c>
      <c r="O625" s="90">
        <v>48500</v>
      </c>
      <c r="P625" s="90">
        <v>47300</v>
      </c>
      <c r="Q625" s="90">
        <v>45200</v>
      </c>
      <c r="R625" s="90">
        <v>45400</v>
      </c>
      <c r="S625" s="90">
        <v>46100</v>
      </c>
      <c r="T625" s="90">
        <v>48300</v>
      </c>
      <c r="U625" s="90">
        <v>49500</v>
      </c>
      <c r="V625" s="90">
        <v>51800</v>
      </c>
      <c r="W625" s="90">
        <v>52000</v>
      </c>
      <c r="X625" s="90">
        <v>54500</v>
      </c>
      <c r="Y625" t="str">
        <f t="shared" si="27"/>
        <v>11-2022</v>
      </c>
      <c r="Z625">
        <f>_xlfn.XLOOKUP(Y625,AN:AN,AP:AP,"")</f>
        <v>0</v>
      </c>
      <c r="AA625">
        <f>_xlfn.XLOOKUP(Y625,AN:AN,AQ:AQ,"")</f>
        <v>0</v>
      </c>
      <c r="AB625">
        <f>_xlfn.XLOOKUP(Y625,AN:AN,AR:AR,"")</f>
        <v>0</v>
      </c>
      <c r="AC625" t="str">
        <f>_xlfn.XLOOKUP(Y625,AN:AN,AS:AS,"")</f>
        <v>L36</v>
      </c>
      <c r="AE625">
        <v>0</v>
      </c>
      <c r="AF625">
        <v>0</v>
      </c>
      <c r="AG625">
        <v>0</v>
      </c>
      <c r="AH625">
        <v>0</v>
      </c>
    </row>
    <row r="626" spans="1:34">
      <c r="A626" t="str">
        <f t="shared" si="26"/>
        <v>11-2022</v>
      </c>
      <c r="B626" s="93">
        <v>44892</v>
      </c>
      <c r="C626" s="90" t="s">
        <v>24</v>
      </c>
      <c r="D626" s="90" t="s">
        <v>24</v>
      </c>
      <c r="E626" s="90" t="s">
        <v>24</v>
      </c>
      <c r="F626" s="90" t="s">
        <v>24</v>
      </c>
      <c r="G626" s="90" t="s">
        <v>24</v>
      </c>
      <c r="H626" s="90" t="s">
        <v>24</v>
      </c>
      <c r="I626" s="90" t="s">
        <v>24</v>
      </c>
      <c r="J626" s="90" t="s">
        <v>24</v>
      </c>
      <c r="K626" s="90" t="s">
        <v>24</v>
      </c>
      <c r="L626" s="90" t="s">
        <v>24</v>
      </c>
      <c r="M626" s="90" t="s">
        <v>24</v>
      </c>
      <c r="N626" s="90" t="s">
        <v>24</v>
      </c>
      <c r="O626" s="90" t="s">
        <v>24</v>
      </c>
      <c r="P626" s="90" t="s">
        <v>24</v>
      </c>
      <c r="Q626" s="90" t="s">
        <v>24</v>
      </c>
      <c r="R626" s="90" t="s">
        <v>24</v>
      </c>
      <c r="S626" s="90" t="s">
        <v>24</v>
      </c>
      <c r="T626" s="90" t="s">
        <v>24</v>
      </c>
      <c r="U626" s="90" t="s">
        <v>24</v>
      </c>
      <c r="V626" s="90" t="s">
        <v>24</v>
      </c>
      <c r="W626" s="90" t="s">
        <v>24</v>
      </c>
      <c r="X626" s="90" t="s">
        <v>24</v>
      </c>
      <c r="Y626" t="str">
        <f t="shared" si="27"/>
        <v>11-2022</v>
      </c>
      <c r="Z626">
        <f>_xlfn.XLOOKUP(Y626,AN:AN,AP:AP,"")</f>
        <v>0</v>
      </c>
      <c r="AA626">
        <f>_xlfn.XLOOKUP(Y626,AN:AN,AQ:AQ,"")</f>
        <v>0</v>
      </c>
      <c r="AB626">
        <f>_xlfn.XLOOKUP(Y626,AN:AN,AR:AR,"")</f>
        <v>0</v>
      </c>
      <c r="AC626" t="str">
        <f>_xlfn.XLOOKUP(Y626,AN:AN,AS:AS,"")</f>
        <v>L36</v>
      </c>
      <c r="AE626">
        <v>0</v>
      </c>
      <c r="AF626">
        <v>0</v>
      </c>
      <c r="AG626">
        <v>0</v>
      </c>
      <c r="AH626">
        <v>0</v>
      </c>
    </row>
    <row r="627" spans="1:34">
      <c r="A627" t="str">
        <f t="shared" si="26"/>
        <v>11-2022</v>
      </c>
      <c r="B627" s="93">
        <v>44893</v>
      </c>
      <c r="C627" s="90">
        <v>49500</v>
      </c>
      <c r="D627" s="90">
        <v>51800</v>
      </c>
      <c r="E627" s="90">
        <v>50500</v>
      </c>
      <c r="F627" s="90">
        <v>46300</v>
      </c>
      <c r="G627" s="90">
        <v>52300</v>
      </c>
      <c r="H627" s="91" t="s">
        <v>25</v>
      </c>
      <c r="I627" s="90">
        <v>48500</v>
      </c>
      <c r="J627" s="90">
        <v>48800</v>
      </c>
      <c r="K627" s="90">
        <v>49200</v>
      </c>
      <c r="L627" s="91" t="s">
        <v>25</v>
      </c>
      <c r="M627" s="90">
        <v>49200</v>
      </c>
      <c r="N627" s="90">
        <v>52000</v>
      </c>
      <c r="O627" s="90">
        <v>48500</v>
      </c>
      <c r="P627" s="90">
        <v>47300</v>
      </c>
      <c r="Q627" s="90">
        <v>45200</v>
      </c>
      <c r="R627" s="90">
        <v>45400</v>
      </c>
      <c r="S627" s="90">
        <v>45300</v>
      </c>
      <c r="T627" s="90">
        <v>48800</v>
      </c>
      <c r="U627" s="90">
        <v>48500</v>
      </c>
      <c r="V627" s="90">
        <v>49800</v>
      </c>
      <c r="W627" s="90">
        <v>51600</v>
      </c>
      <c r="X627" s="90">
        <v>54300</v>
      </c>
      <c r="Y627" t="str">
        <f t="shared" si="27"/>
        <v>11-2022</v>
      </c>
      <c r="Z627">
        <f>_xlfn.XLOOKUP(Y627,AN:AN,AP:AP,"")</f>
        <v>0</v>
      </c>
      <c r="AA627">
        <f>_xlfn.XLOOKUP(Y627,AN:AN,AQ:AQ,"")</f>
        <v>0</v>
      </c>
      <c r="AB627">
        <f>_xlfn.XLOOKUP(Y627,AN:AN,AR:AR,"")</f>
        <v>0</v>
      </c>
      <c r="AC627" t="str">
        <f>_xlfn.XLOOKUP(Y627,AN:AN,AS:AS,"")</f>
        <v>L36</v>
      </c>
      <c r="AE627">
        <v>0</v>
      </c>
      <c r="AF627">
        <v>0</v>
      </c>
      <c r="AG627">
        <v>0</v>
      </c>
      <c r="AH627">
        <v>0</v>
      </c>
    </row>
    <row r="628" spans="1:34">
      <c r="A628" t="str">
        <f t="shared" si="26"/>
        <v>11-2022</v>
      </c>
      <c r="B628" s="93">
        <v>44894</v>
      </c>
      <c r="C628" s="90">
        <v>49700</v>
      </c>
      <c r="D628" s="90">
        <v>52000</v>
      </c>
      <c r="E628" s="90">
        <v>50900</v>
      </c>
      <c r="F628" s="90">
        <v>46800</v>
      </c>
      <c r="G628" s="90">
        <v>52300</v>
      </c>
      <c r="H628" s="91" t="s">
        <v>25</v>
      </c>
      <c r="I628" s="90">
        <v>49000</v>
      </c>
      <c r="J628" s="90">
        <v>48800</v>
      </c>
      <c r="K628" s="90">
        <v>49500</v>
      </c>
      <c r="L628" s="91" t="s">
        <v>25</v>
      </c>
      <c r="M628" s="90">
        <v>49800</v>
      </c>
      <c r="N628" s="90">
        <v>52000</v>
      </c>
      <c r="O628" s="90">
        <v>48500</v>
      </c>
      <c r="P628" s="90">
        <v>47700</v>
      </c>
      <c r="Q628" s="90">
        <v>45700</v>
      </c>
      <c r="R628" s="90">
        <v>45900</v>
      </c>
      <c r="S628" s="90">
        <v>46000</v>
      </c>
      <c r="T628" s="90">
        <v>49300</v>
      </c>
      <c r="U628" s="90">
        <v>48900</v>
      </c>
      <c r="V628" s="90">
        <v>49800</v>
      </c>
      <c r="W628" s="90">
        <v>51600</v>
      </c>
      <c r="X628" s="90">
        <v>54300</v>
      </c>
      <c r="Y628" t="str">
        <f t="shared" si="27"/>
        <v>11-2022</v>
      </c>
      <c r="Z628">
        <f>_xlfn.XLOOKUP(Y628,AN:AN,AP:AP,"")</f>
        <v>0</v>
      </c>
      <c r="AA628">
        <f>_xlfn.XLOOKUP(Y628,AN:AN,AQ:AQ,"")</f>
        <v>0</v>
      </c>
      <c r="AB628">
        <f>_xlfn.XLOOKUP(Y628,AN:AN,AR:AR,"")</f>
        <v>0</v>
      </c>
      <c r="AC628" t="str">
        <f>_xlfn.XLOOKUP(Y628,AN:AN,AS:AS,"")</f>
        <v>L36</v>
      </c>
      <c r="AE628">
        <v>0</v>
      </c>
      <c r="AF628">
        <v>0</v>
      </c>
      <c r="AG628">
        <v>0</v>
      </c>
      <c r="AH628">
        <v>0</v>
      </c>
    </row>
    <row r="629" spans="1:34">
      <c r="A629" t="str">
        <f t="shared" si="26"/>
        <v>11-2022</v>
      </c>
      <c r="B629" s="93">
        <v>44895</v>
      </c>
      <c r="C629" s="90">
        <v>51200</v>
      </c>
      <c r="D629" s="90">
        <v>52200</v>
      </c>
      <c r="E629" s="90">
        <v>51400</v>
      </c>
      <c r="F629" s="90">
        <v>47900</v>
      </c>
      <c r="G629" s="90">
        <v>52400</v>
      </c>
      <c r="H629" s="91" t="s">
        <v>25</v>
      </c>
      <c r="I629" s="90">
        <v>50000</v>
      </c>
      <c r="J629" s="90">
        <v>49700</v>
      </c>
      <c r="K629" s="90">
        <v>51000</v>
      </c>
      <c r="L629" s="91" t="s">
        <v>25</v>
      </c>
      <c r="M629" s="90">
        <v>50600</v>
      </c>
      <c r="N629" s="90">
        <v>52400</v>
      </c>
      <c r="O629" s="90">
        <v>49300</v>
      </c>
      <c r="P629" s="90">
        <v>48300</v>
      </c>
      <c r="Q629" s="90">
        <v>47100</v>
      </c>
      <c r="R629" s="90">
        <v>47300</v>
      </c>
      <c r="S629" s="90">
        <v>47300</v>
      </c>
      <c r="T629" s="90">
        <v>50400</v>
      </c>
      <c r="U629" s="90">
        <v>50000</v>
      </c>
      <c r="V629" s="90">
        <v>51300</v>
      </c>
      <c r="W629" s="90">
        <v>51900</v>
      </c>
      <c r="X629" s="90">
        <v>54500</v>
      </c>
      <c r="Y629" t="str">
        <f t="shared" si="27"/>
        <v>11-2022</v>
      </c>
      <c r="Z629">
        <f>_xlfn.XLOOKUP(Y629,AN:AN,AP:AP,"")</f>
        <v>0</v>
      </c>
      <c r="AA629">
        <f>_xlfn.XLOOKUP(Y629,AN:AN,AQ:AQ,"")</f>
        <v>0</v>
      </c>
      <c r="AB629">
        <f>_xlfn.XLOOKUP(Y629,AN:AN,AR:AR,"")</f>
        <v>0</v>
      </c>
      <c r="AC629" t="str">
        <f>_xlfn.XLOOKUP(Y629,AN:AN,AS:AS,"")</f>
        <v>L36</v>
      </c>
      <c r="AE629">
        <v>0</v>
      </c>
      <c r="AF629">
        <v>0</v>
      </c>
      <c r="AG629">
        <v>0</v>
      </c>
      <c r="AH629">
        <v>0</v>
      </c>
    </row>
    <row r="630" spans="1:34">
      <c r="A630" t="str">
        <f t="shared" si="26"/>
        <v>12-2022</v>
      </c>
      <c r="B630" s="93">
        <v>44896</v>
      </c>
      <c r="C630" s="90">
        <v>51300</v>
      </c>
      <c r="D630" s="90">
        <v>52200</v>
      </c>
      <c r="E630" s="90">
        <v>51400</v>
      </c>
      <c r="F630" s="90">
        <v>47700</v>
      </c>
      <c r="G630" s="90">
        <v>52300</v>
      </c>
      <c r="H630" s="91" t="s">
        <v>25</v>
      </c>
      <c r="I630" s="90">
        <v>50500</v>
      </c>
      <c r="J630" s="90">
        <v>50500</v>
      </c>
      <c r="K630" s="90">
        <v>51700</v>
      </c>
      <c r="L630" s="91" t="s">
        <v>25</v>
      </c>
      <c r="M630" s="90">
        <v>51400</v>
      </c>
      <c r="N630" s="90">
        <v>52800</v>
      </c>
      <c r="O630" s="90">
        <v>49300</v>
      </c>
      <c r="P630" s="90">
        <v>49000</v>
      </c>
      <c r="Q630" s="90">
        <v>47300</v>
      </c>
      <c r="R630" s="90">
        <v>47300</v>
      </c>
      <c r="S630" s="90">
        <v>47500</v>
      </c>
      <c r="T630" s="90">
        <v>50200</v>
      </c>
      <c r="U630" s="90">
        <v>50000</v>
      </c>
      <c r="V630" s="90">
        <v>51300</v>
      </c>
      <c r="W630" s="90">
        <v>52800</v>
      </c>
      <c r="X630" s="90">
        <v>55300</v>
      </c>
      <c r="Y630" t="str">
        <f t="shared" si="27"/>
        <v>12-2022</v>
      </c>
      <c r="Z630">
        <f>_xlfn.XLOOKUP(Y630,AN:AN,AP:AP,"")</f>
        <v>0</v>
      </c>
      <c r="AA630">
        <f>_xlfn.XLOOKUP(Y630,AN:AN,AQ:AQ,"")</f>
        <v>0</v>
      </c>
      <c r="AB630">
        <f>_xlfn.XLOOKUP(Y630,AN:AN,AR:AR,"")</f>
        <v>0</v>
      </c>
      <c r="AC630" t="str">
        <f>_xlfn.XLOOKUP(Y630,AN:AN,AS:AS,"")</f>
        <v>L36</v>
      </c>
      <c r="AE630">
        <v>0</v>
      </c>
      <c r="AF630">
        <v>0</v>
      </c>
      <c r="AG630">
        <v>0</v>
      </c>
      <c r="AH630" t="str">
        <v>L36</v>
      </c>
    </row>
    <row r="631" spans="1:34">
      <c r="A631" t="str">
        <f t="shared" si="26"/>
        <v>12-2022</v>
      </c>
      <c r="B631" s="93">
        <v>44897</v>
      </c>
      <c r="C631" s="90">
        <v>51300</v>
      </c>
      <c r="D631" s="90">
        <v>52200</v>
      </c>
      <c r="E631" s="90">
        <v>51400</v>
      </c>
      <c r="F631" s="90">
        <v>47300</v>
      </c>
      <c r="G631" s="90">
        <v>52600</v>
      </c>
      <c r="H631" s="91" t="s">
        <v>25</v>
      </c>
      <c r="I631" s="90">
        <v>50500</v>
      </c>
      <c r="J631" s="90">
        <v>50000</v>
      </c>
      <c r="K631" s="90">
        <v>51700</v>
      </c>
      <c r="L631" s="91" t="s">
        <v>25</v>
      </c>
      <c r="M631" s="90">
        <v>51600</v>
      </c>
      <c r="N631" s="90">
        <v>52800</v>
      </c>
      <c r="O631" s="90">
        <v>49200</v>
      </c>
      <c r="P631" s="90">
        <v>48700</v>
      </c>
      <c r="Q631" s="90">
        <v>47000</v>
      </c>
      <c r="R631" s="90">
        <v>46900</v>
      </c>
      <c r="S631" s="90">
        <v>47000</v>
      </c>
      <c r="T631" s="90">
        <v>49800</v>
      </c>
      <c r="U631" s="90">
        <v>50000</v>
      </c>
      <c r="V631" s="90">
        <v>51300</v>
      </c>
      <c r="W631" s="90">
        <v>52800</v>
      </c>
      <c r="X631" s="90">
        <v>55300</v>
      </c>
      <c r="Y631" t="str">
        <f t="shared" si="27"/>
        <v>12-2022</v>
      </c>
      <c r="Z631">
        <f>_xlfn.XLOOKUP(Y631,AN:AN,AP:AP,"")</f>
        <v>0</v>
      </c>
      <c r="AA631">
        <f>_xlfn.XLOOKUP(Y631,AN:AN,AQ:AQ,"")</f>
        <v>0</v>
      </c>
      <c r="AB631">
        <f>_xlfn.XLOOKUP(Y631,AN:AN,AR:AR,"")</f>
        <v>0</v>
      </c>
      <c r="AC631" t="str">
        <f>_xlfn.XLOOKUP(Y631,AN:AN,AS:AS,"")</f>
        <v>L36</v>
      </c>
      <c r="AE631">
        <v>0</v>
      </c>
      <c r="AF631">
        <v>0</v>
      </c>
      <c r="AG631">
        <v>0</v>
      </c>
      <c r="AH631" t="str">
        <v>L36</v>
      </c>
    </row>
    <row r="632" spans="1:34">
      <c r="A632" t="str">
        <f t="shared" si="26"/>
        <v>12-2022</v>
      </c>
      <c r="B632" s="93">
        <v>44898</v>
      </c>
      <c r="C632" s="90">
        <v>51300</v>
      </c>
      <c r="D632" s="90">
        <v>52200</v>
      </c>
      <c r="E632" s="90">
        <v>51150</v>
      </c>
      <c r="F632" s="90">
        <v>47000</v>
      </c>
      <c r="G632" s="90">
        <v>52400</v>
      </c>
      <c r="H632" s="91" t="s">
        <v>25</v>
      </c>
      <c r="I632" s="90">
        <v>50000</v>
      </c>
      <c r="J632" s="90">
        <v>49700</v>
      </c>
      <c r="K632" s="90">
        <v>51500</v>
      </c>
      <c r="L632" s="91" t="s">
        <v>25</v>
      </c>
      <c r="M632" s="90">
        <v>51100</v>
      </c>
      <c r="N632" s="90">
        <v>52800</v>
      </c>
      <c r="O632" s="90">
        <v>48800</v>
      </c>
      <c r="P632" s="90">
        <v>48000</v>
      </c>
      <c r="Q632" s="90">
        <v>46100</v>
      </c>
      <c r="R632" s="90">
        <v>46800</v>
      </c>
      <c r="S632" s="90">
        <v>46500</v>
      </c>
      <c r="T632" s="90">
        <v>49500</v>
      </c>
      <c r="U632" s="90">
        <v>49800</v>
      </c>
      <c r="V632" s="90">
        <v>51300</v>
      </c>
      <c r="W632" s="90">
        <v>52700</v>
      </c>
      <c r="X632" s="90">
        <v>55200</v>
      </c>
      <c r="Y632" t="str">
        <f t="shared" si="27"/>
        <v>12-2022</v>
      </c>
      <c r="Z632">
        <f>_xlfn.XLOOKUP(Y632,AN:AN,AP:AP,"")</f>
        <v>0</v>
      </c>
      <c r="AA632">
        <f>_xlfn.XLOOKUP(Y632,AN:AN,AQ:AQ,"")</f>
        <v>0</v>
      </c>
      <c r="AB632">
        <f>_xlfn.XLOOKUP(Y632,AN:AN,AR:AR,"")</f>
        <v>0</v>
      </c>
      <c r="AC632" t="str">
        <f>_xlfn.XLOOKUP(Y632,AN:AN,AS:AS,"")</f>
        <v>L36</v>
      </c>
      <c r="AE632">
        <v>0</v>
      </c>
      <c r="AF632">
        <v>0</v>
      </c>
      <c r="AG632">
        <v>0</v>
      </c>
      <c r="AH632" t="str">
        <v>L36</v>
      </c>
    </row>
    <row r="633" spans="1:34">
      <c r="A633" t="str">
        <f t="shared" si="26"/>
        <v>12-2022</v>
      </c>
      <c r="B633" s="93">
        <v>44899</v>
      </c>
      <c r="C633" s="90" t="s">
        <v>24</v>
      </c>
      <c r="D633" s="90" t="s">
        <v>24</v>
      </c>
      <c r="E633" s="90" t="s">
        <v>24</v>
      </c>
      <c r="F633" s="90" t="s">
        <v>24</v>
      </c>
      <c r="G633" s="90" t="s">
        <v>24</v>
      </c>
      <c r="H633" s="90" t="s">
        <v>24</v>
      </c>
      <c r="I633" s="90" t="s">
        <v>24</v>
      </c>
      <c r="J633" s="90" t="s">
        <v>24</v>
      </c>
      <c r="K633" s="90" t="s">
        <v>24</v>
      </c>
      <c r="L633" s="90" t="s">
        <v>24</v>
      </c>
      <c r="M633" s="90" t="s">
        <v>24</v>
      </c>
      <c r="N633" s="90" t="s">
        <v>24</v>
      </c>
      <c r="O633" s="90" t="s">
        <v>24</v>
      </c>
      <c r="P633" s="90" t="s">
        <v>24</v>
      </c>
      <c r="Q633" s="90" t="s">
        <v>24</v>
      </c>
      <c r="R633" s="90" t="s">
        <v>24</v>
      </c>
      <c r="S633" s="90" t="s">
        <v>24</v>
      </c>
      <c r="T633" s="90" t="s">
        <v>24</v>
      </c>
      <c r="U633" s="90" t="s">
        <v>24</v>
      </c>
      <c r="V633" s="90" t="s">
        <v>24</v>
      </c>
      <c r="W633" s="90" t="s">
        <v>24</v>
      </c>
      <c r="X633" s="90" t="s">
        <v>24</v>
      </c>
      <c r="Y633" t="str">
        <f t="shared" si="27"/>
        <v>12-2022</v>
      </c>
      <c r="Z633">
        <f>_xlfn.XLOOKUP(Y633,AN:AN,AP:AP,"")</f>
        <v>0</v>
      </c>
      <c r="AA633">
        <f>_xlfn.XLOOKUP(Y633,AN:AN,AQ:AQ,"")</f>
        <v>0</v>
      </c>
      <c r="AB633">
        <f>_xlfn.XLOOKUP(Y633,AN:AN,AR:AR,"")</f>
        <v>0</v>
      </c>
      <c r="AC633" t="str">
        <f>_xlfn.XLOOKUP(Y633,AN:AN,AS:AS,"")</f>
        <v>L36</v>
      </c>
      <c r="AE633">
        <v>0</v>
      </c>
      <c r="AF633">
        <v>0</v>
      </c>
      <c r="AG633">
        <v>0</v>
      </c>
      <c r="AH633" t="str">
        <v>L36</v>
      </c>
    </row>
    <row r="634" spans="1:34">
      <c r="A634" t="str">
        <f t="shared" si="26"/>
        <v>12-2022</v>
      </c>
      <c r="B634" s="93">
        <v>44900</v>
      </c>
      <c r="C634" s="90">
        <v>51300</v>
      </c>
      <c r="D634" s="90">
        <v>52200</v>
      </c>
      <c r="E634" s="90">
        <v>51500</v>
      </c>
      <c r="F634" s="90">
        <v>47500</v>
      </c>
      <c r="G634" s="90">
        <v>52400</v>
      </c>
      <c r="H634" s="91" t="s">
        <v>25</v>
      </c>
      <c r="I634" s="90">
        <v>50000</v>
      </c>
      <c r="J634" s="90">
        <v>50000</v>
      </c>
      <c r="K634" s="90">
        <v>51500</v>
      </c>
      <c r="L634" s="91" t="s">
        <v>25</v>
      </c>
      <c r="M634" s="90">
        <v>51400</v>
      </c>
      <c r="N634" s="90">
        <v>52800</v>
      </c>
      <c r="O634" s="90">
        <v>49300</v>
      </c>
      <c r="P634" s="90">
        <v>48700</v>
      </c>
      <c r="Q634" s="90">
        <v>46800</v>
      </c>
      <c r="R634" s="90">
        <v>47300</v>
      </c>
      <c r="S634" s="90">
        <v>47000</v>
      </c>
      <c r="T634" s="90">
        <v>50000</v>
      </c>
      <c r="U634" s="90">
        <v>50300</v>
      </c>
      <c r="V634" s="90">
        <v>51300</v>
      </c>
      <c r="W634" s="90">
        <v>52600</v>
      </c>
      <c r="X634" s="90">
        <v>55200</v>
      </c>
      <c r="Y634" t="str">
        <f t="shared" si="27"/>
        <v>12-2022</v>
      </c>
      <c r="Z634">
        <f>_xlfn.XLOOKUP(Y634,AN:AN,AP:AP,"")</f>
        <v>0</v>
      </c>
      <c r="AA634">
        <f>_xlfn.XLOOKUP(Y634,AN:AN,AQ:AQ,"")</f>
        <v>0</v>
      </c>
      <c r="AB634">
        <f>_xlfn.XLOOKUP(Y634,AN:AN,AR:AR,"")</f>
        <v>0</v>
      </c>
      <c r="AC634" t="str">
        <f>_xlfn.XLOOKUP(Y634,AN:AN,AS:AS,"")</f>
        <v>L36</v>
      </c>
      <c r="AE634">
        <v>0</v>
      </c>
      <c r="AF634">
        <v>0</v>
      </c>
      <c r="AG634">
        <v>0</v>
      </c>
      <c r="AH634" t="str">
        <v>L36</v>
      </c>
    </row>
    <row r="635" spans="1:34">
      <c r="A635" t="str">
        <f t="shared" si="26"/>
        <v>12-2022</v>
      </c>
      <c r="B635" s="93">
        <v>44901</v>
      </c>
      <c r="C635" s="90">
        <v>51700</v>
      </c>
      <c r="D635" s="90">
        <v>52200</v>
      </c>
      <c r="E635" s="90">
        <v>51500</v>
      </c>
      <c r="F635" s="90">
        <v>47700</v>
      </c>
      <c r="G635" s="90">
        <v>52400</v>
      </c>
      <c r="H635" s="91" t="s">
        <v>25</v>
      </c>
      <c r="I635" s="90">
        <v>50500</v>
      </c>
      <c r="J635" s="90">
        <v>50200</v>
      </c>
      <c r="K635" s="90">
        <v>52000</v>
      </c>
      <c r="L635" s="91" t="s">
        <v>25</v>
      </c>
      <c r="M635" s="90">
        <v>51500</v>
      </c>
      <c r="N635" s="90">
        <v>53100</v>
      </c>
      <c r="O635" s="90">
        <v>49300</v>
      </c>
      <c r="P635" s="90">
        <v>48700</v>
      </c>
      <c r="Q635" s="90">
        <v>47000</v>
      </c>
      <c r="R635" s="90">
        <v>47300</v>
      </c>
      <c r="S635" s="90">
        <v>47400</v>
      </c>
      <c r="T635" s="90">
        <v>50200</v>
      </c>
      <c r="U635" s="90">
        <v>50300</v>
      </c>
      <c r="V635" s="90">
        <v>51300</v>
      </c>
      <c r="W635" s="90">
        <v>52600</v>
      </c>
      <c r="X635" s="90">
        <v>55200</v>
      </c>
      <c r="Y635" t="str">
        <f t="shared" si="27"/>
        <v>12-2022</v>
      </c>
      <c r="Z635">
        <f>_xlfn.XLOOKUP(Y635,AN:AN,AP:AP,"")</f>
        <v>0</v>
      </c>
      <c r="AA635">
        <f>_xlfn.XLOOKUP(Y635,AN:AN,AQ:AQ,"")</f>
        <v>0</v>
      </c>
      <c r="AB635">
        <f>_xlfn.XLOOKUP(Y635,AN:AN,AR:AR,"")</f>
        <v>0</v>
      </c>
      <c r="AC635" t="str">
        <f>_xlfn.XLOOKUP(Y635,AN:AN,AS:AS,"")</f>
        <v>L36</v>
      </c>
      <c r="AE635">
        <v>0</v>
      </c>
      <c r="AF635">
        <v>0</v>
      </c>
      <c r="AG635">
        <v>0</v>
      </c>
      <c r="AH635" t="str">
        <v>L36</v>
      </c>
    </row>
    <row r="636" spans="1:34">
      <c r="A636" t="str">
        <f t="shared" si="26"/>
        <v>12-2022</v>
      </c>
      <c r="B636" s="93">
        <v>44902</v>
      </c>
      <c r="C636" s="90">
        <v>51700</v>
      </c>
      <c r="D636" s="90">
        <v>52200</v>
      </c>
      <c r="E636" s="90">
        <v>51800</v>
      </c>
      <c r="F636" s="90">
        <v>48000</v>
      </c>
      <c r="G636" s="90">
        <v>52400</v>
      </c>
      <c r="H636" s="91" t="s">
        <v>25</v>
      </c>
      <c r="I636" s="90">
        <v>51000</v>
      </c>
      <c r="J636" s="90">
        <v>50800</v>
      </c>
      <c r="K636" s="90">
        <v>52500</v>
      </c>
      <c r="L636" s="91" t="s">
        <v>25</v>
      </c>
      <c r="M636" s="90">
        <v>51900</v>
      </c>
      <c r="N636" s="90">
        <v>53100</v>
      </c>
      <c r="O636" s="90">
        <v>49800</v>
      </c>
      <c r="P636" s="90">
        <v>48900</v>
      </c>
      <c r="Q636" s="90">
        <v>47500</v>
      </c>
      <c r="R636" s="90">
        <v>47800</v>
      </c>
      <c r="S636" s="90">
        <v>47500</v>
      </c>
      <c r="T636" s="90">
        <v>50500</v>
      </c>
      <c r="U636" s="90">
        <v>50800</v>
      </c>
      <c r="V636" s="90">
        <v>51800</v>
      </c>
      <c r="W636" s="90">
        <v>52600</v>
      </c>
      <c r="X636" s="90">
        <v>55200</v>
      </c>
      <c r="Y636" t="str">
        <f t="shared" si="27"/>
        <v>12-2022</v>
      </c>
      <c r="Z636">
        <f>_xlfn.XLOOKUP(Y636,AN:AN,AP:AP,"")</f>
        <v>0</v>
      </c>
      <c r="AA636">
        <f>_xlfn.XLOOKUP(Y636,AN:AN,AQ:AQ,"")</f>
        <v>0</v>
      </c>
      <c r="AB636">
        <f>_xlfn.XLOOKUP(Y636,AN:AN,AR:AR,"")</f>
        <v>0</v>
      </c>
      <c r="AC636" t="str">
        <f>_xlfn.XLOOKUP(Y636,AN:AN,AS:AS,"")</f>
        <v>L36</v>
      </c>
      <c r="AE636">
        <v>0</v>
      </c>
      <c r="AF636">
        <v>0</v>
      </c>
      <c r="AG636">
        <v>0</v>
      </c>
      <c r="AH636" t="str">
        <v>L36</v>
      </c>
    </row>
    <row r="637" spans="1:34">
      <c r="A637" t="str">
        <f t="shared" si="26"/>
        <v>12-2022</v>
      </c>
      <c r="B637" s="93">
        <v>44903</v>
      </c>
      <c r="C637" s="90">
        <v>52200</v>
      </c>
      <c r="D637" s="90">
        <v>52500</v>
      </c>
      <c r="E637" s="90">
        <v>52100</v>
      </c>
      <c r="F637" s="90">
        <v>48700</v>
      </c>
      <c r="G637" s="90">
        <v>52700</v>
      </c>
      <c r="H637" s="91" t="s">
        <v>25</v>
      </c>
      <c r="I637" s="90">
        <v>51500</v>
      </c>
      <c r="J637" s="90">
        <v>51400</v>
      </c>
      <c r="K637" s="90">
        <v>53000</v>
      </c>
      <c r="L637" s="91" t="s">
        <v>25</v>
      </c>
      <c r="M637" s="90">
        <v>52200</v>
      </c>
      <c r="N637" s="90">
        <v>53300</v>
      </c>
      <c r="O637" s="90">
        <v>50800</v>
      </c>
      <c r="P637" s="90">
        <v>49600</v>
      </c>
      <c r="Q637" s="90">
        <v>47600</v>
      </c>
      <c r="R637" s="90">
        <v>48300</v>
      </c>
      <c r="S637" s="90">
        <v>48100</v>
      </c>
      <c r="T637" s="90">
        <v>51200</v>
      </c>
      <c r="U637" s="90">
        <v>51300</v>
      </c>
      <c r="V637" s="90">
        <v>52800</v>
      </c>
      <c r="W637" s="90">
        <v>52800</v>
      </c>
      <c r="X637" s="90">
        <v>55400</v>
      </c>
      <c r="Y637" t="str">
        <f t="shared" si="27"/>
        <v>12-2022</v>
      </c>
      <c r="Z637">
        <f>_xlfn.XLOOKUP(Y637,AN:AN,AP:AP,"")</f>
        <v>0</v>
      </c>
      <c r="AA637">
        <f>_xlfn.XLOOKUP(Y637,AN:AN,AQ:AQ,"")</f>
        <v>0</v>
      </c>
      <c r="AB637">
        <f>_xlfn.XLOOKUP(Y637,AN:AN,AR:AR,"")</f>
        <v>0</v>
      </c>
      <c r="AC637" t="str">
        <f>_xlfn.XLOOKUP(Y637,AN:AN,AS:AS,"")</f>
        <v>L36</v>
      </c>
      <c r="AE637">
        <v>0</v>
      </c>
      <c r="AF637">
        <v>0</v>
      </c>
      <c r="AG637">
        <v>0</v>
      </c>
      <c r="AH637" t="str">
        <v>L36</v>
      </c>
    </row>
    <row r="638" spans="1:34">
      <c r="A638" t="str">
        <f t="shared" si="26"/>
        <v>12-2022</v>
      </c>
      <c r="B638" s="93">
        <v>44904</v>
      </c>
      <c r="C638" s="90">
        <v>52200</v>
      </c>
      <c r="D638" s="90">
        <v>52300</v>
      </c>
      <c r="E638" s="90">
        <v>52100</v>
      </c>
      <c r="F638" s="90">
        <v>48900</v>
      </c>
      <c r="G638" s="90">
        <v>52700</v>
      </c>
      <c r="H638" s="91" t="s">
        <v>25</v>
      </c>
      <c r="I638" s="90">
        <v>51500</v>
      </c>
      <c r="J638" s="90">
        <v>51700</v>
      </c>
      <c r="K638" s="90">
        <v>53000</v>
      </c>
      <c r="L638" s="91" t="s">
        <v>25</v>
      </c>
      <c r="M638" s="90">
        <v>52500</v>
      </c>
      <c r="N638" s="90">
        <v>53300</v>
      </c>
      <c r="O638" s="90">
        <v>50800</v>
      </c>
      <c r="P638" s="90">
        <v>49900</v>
      </c>
      <c r="Q638" s="90">
        <v>48000</v>
      </c>
      <c r="R638" s="90">
        <v>48300</v>
      </c>
      <c r="S638" s="90">
        <v>48100</v>
      </c>
      <c r="T638" s="90">
        <v>51400</v>
      </c>
      <c r="U638" s="90">
        <v>51300</v>
      </c>
      <c r="V638" s="90">
        <v>52800</v>
      </c>
      <c r="W638" s="90">
        <v>53100</v>
      </c>
      <c r="X638" s="90">
        <v>55700</v>
      </c>
      <c r="Y638" t="str">
        <f t="shared" si="27"/>
        <v>12-2022</v>
      </c>
      <c r="Z638">
        <f>_xlfn.XLOOKUP(Y638,AN:AN,AP:AP,"")</f>
        <v>0</v>
      </c>
      <c r="AA638">
        <f>_xlfn.XLOOKUP(Y638,AN:AN,AQ:AQ,"")</f>
        <v>0</v>
      </c>
      <c r="AB638">
        <f>_xlfn.XLOOKUP(Y638,AN:AN,AR:AR,"")</f>
        <v>0</v>
      </c>
      <c r="AC638" t="str">
        <f>_xlfn.XLOOKUP(Y638,AN:AN,AS:AS,"")</f>
        <v>L36</v>
      </c>
      <c r="AE638">
        <v>0</v>
      </c>
      <c r="AF638">
        <v>0</v>
      </c>
      <c r="AG638">
        <v>0</v>
      </c>
      <c r="AH638" t="str">
        <v>L36</v>
      </c>
    </row>
    <row r="639" spans="1:34">
      <c r="A639" t="str">
        <f t="shared" si="26"/>
        <v>12-2022</v>
      </c>
      <c r="B639" s="93">
        <v>44905</v>
      </c>
      <c r="C639" s="90">
        <v>52000</v>
      </c>
      <c r="D639" s="90">
        <v>52000</v>
      </c>
      <c r="E639" s="90">
        <v>52100</v>
      </c>
      <c r="F639" s="90">
        <v>48700</v>
      </c>
      <c r="G639" s="90">
        <v>52600</v>
      </c>
      <c r="H639" s="91" t="s">
        <v>25</v>
      </c>
      <c r="I639" s="90">
        <v>51500</v>
      </c>
      <c r="J639" s="90">
        <v>51600</v>
      </c>
      <c r="K639" s="90">
        <v>52900</v>
      </c>
      <c r="L639" s="91" t="s">
        <v>25</v>
      </c>
      <c r="M639" s="90">
        <v>52400</v>
      </c>
      <c r="N639" s="90">
        <v>53200</v>
      </c>
      <c r="O639" s="90">
        <v>50500</v>
      </c>
      <c r="P639" s="90">
        <v>49700</v>
      </c>
      <c r="Q639" s="90">
        <v>47700</v>
      </c>
      <c r="R639" s="90">
        <v>48000</v>
      </c>
      <c r="S639" s="90">
        <v>47700</v>
      </c>
      <c r="T639" s="90">
        <v>51200</v>
      </c>
      <c r="U639" s="90">
        <v>51300</v>
      </c>
      <c r="V639" s="90">
        <v>52300</v>
      </c>
      <c r="W639" s="90">
        <v>53100</v>
      </c>
      <c r="X639" s="90">
        <v>55700</v>
      </c>
      <c r="Y639" t="str">
        <f t="shared" si="27"/>
        <v>12-2022</v>
      </c>
      <c r="Z639">
        <f>_xlfn.XLOOKUP(Y639,AN:AN,AP:AP,"")</f>
        <v>0</v>
      </c>
      <c r="AA639">
        <f>_xlfn.XLOOKUP(Y639,AN:AN,AQ:AQ,"")</f>
        <v>0</v>
      </c>
      <c r="AB639">
        <f>_xlfn.XLOOKUP(Y639,AN:AN,AR:AR,"")</f>
        <v>0</v>
      </c>
      <c r="AC639" t="str">
        <f>_xlfn.XLOOKUP(Y639,AN:AN,AS:AS,"")</f>
        <v>L36</v>
      </c>
      <c r="AE639">
        <v>0</v>
      </c>
      <c r="AF639">
        <v>0</v>
      </c>
      <c r="AG639">
        <v>0</v>
      </c>
      <c r="AH639" t="str">
        <v>L36</v>
      </c>
    </row>
    <row r="640" spans="1:34">
      <c r="A640" t="str">
        <f t="shared" si="26"/>
        <v>12-2022</v>
      </c>
      <c r="B640" s="93">
        <v>44906</v>
      </c>
      <c r="C640" s="90" t="s">
        <v>24</v>
      </c>
      <c r="D640" s="90" t="s">
        <v>24</v>
      </c>
      <c r="E640" s="90" t="s">
        <v>24</v>
      </c>
      <c r="F640" s="90" t="s">
        <v>24</v>
      </c>
      <c r="G640" s="90" t="s">
        <v>24</v>
      </c>
      <c r="H640" s="90" t="s">
        <v>24</v>
      </c>
      <c r="I640" s="90" t="s">
        <v>24</v>
      </c>
      <c r="J640" s="90" t="s">
        <v>24</v>
      </c>
      <c r="K640" s="90" t="s">
        <v>24</v>
      </c>
      <c r="L640" s="90" t="s">
        <v>24</v>
      </c>
      <c r="M640" s="90" t="s">
        <v>24</v>
      </c>
      <c r="N640" s="90" t="s">
        <v>24</v>
      </c>
      <c r="O640" s="90" t="s">
        <v>24</v>
      </c>
      <c r="P640" s="90" t="s">
        <v>24</v>
      </c>
      <c r="Q640" s="90" t="s">
        <v>24</v>
      </c>
      <c r="R640" s="90" t="s">
        <v>24</v>
      </c>
      <c r="S640" s="90" t="s">
        <v>24</v>
      </c>
      <c r="T640" s="90" t="s">
        <v>24</v>
      </c>
      <c r="U640" s="90" t="s">
        <v>24</v>
      </c>
      <c r="V640" s="90" t="s">
        <v>24</v>
      </c>
      <c r="W640" s="90" t="s">
        <v>24</v>
      </c>
      <c r="X640" s="90" t="s">
        <v>24</v>
      </c>
      <c r="Y640" t="str">
        <f t="shared" si="27"/>
        <v>12-2022</v>
      </c>
      <c r="Z640">
        <f>_xlfn.XLOOKUP(Y640,AN:AN,AP:AP,"")</f>
        <v>0</v>
      </c>
      <c r="AA640">
        <f>_xlfn.XLOOKUP(Y640,AN:AN,AQ:AQ,"")</f>
        <v>0</v>
      </c>
      <c r="AB640">
        <f>_xlfn.XLOOKUP(Y640,AN:AN,AR:AR,"")</f>
        <v>0</v>
      </c>
      <c r="AC640" t="str">
        <f>_xlfn.XLOOKUP(Y640,AN:AN,AS:AS,"")</f>
        <v>L36</v>
      </c>
      <c r="AE640">
        <v>0</v>
      </c>
      <c r="AF640">
        <v>0</v>
      </c>
      <c r="AG640">
        <v>0</v>
      </c>
      <c r="AH640" t="str">
        <v>L36</v>
      </c>
    </row>
    <row r="641" spans="1:34">
      <c r="A641" t="str">
        <f t="shared" si="26"/>
        <v>12-2022</v>
      </c>
      <c r="B641" s="93">
        <v>44907</v>
      </c>
      <c r="C641" s="90">
        <v>52000</v>
      </c>
      <c r="D641" s="90">
        <v>52000</v>
      </c>
      <c r="E641" s="90">
        <v>52300</v>
      </c>
      <c r="F641" s="90">
        <v>48500</v>
      </c>
      <c r="G641" s="90">
        <v>52600</v>
      </c>
      <c r="H641" s="91" t="s">
        <v>25</v>
      </c>
      <c r="I641" s="90">
        <v>51500</v>
      </c>
      <c r="J641" s="90">
        <v>52000</v>
      </c>
      <c r="K641" s="90">
        <v>52900</v>
      </c>
      <c r="L641" s="91" t="s">
        <v>25</v>
      </c>
      <c r="M641" s="90">
        <v>52400</v>
      </c>
      <c r="N641" s="90">
        <v>53200</v>
      </c>
      <c r="O641" s="90">
        <v>50500</v>
      </c>
      <c r="P641" s="90">
        <v>49800</v>
      </c>
      <c r="Q641" s="90">
        <v>47200</v>
      </c>
      <c r="R641" s="90">
        <v>47800</v>
      </c>
      <c r="S641" s="90">
        <v>47600</v>
      </c>
      <c r="T641" s="90">
        <v>51000</v>
      </c>
      <c r="U641" s="90">
        <v>51000</v>
      </c>
      <c r="V641" s="90">
        <v>52300</v>
      </c>
      <c r="W641" s="90">
        <v>53500</v>
      </c>
      <c r="X641" s="90">
        <v>56200</v>
      </c>
      <c r="Y641" t="str">
        <f t="shared" si="27"/>
        <v>12-2022</v>
      </c>
      <c r="Z641">
        <f>_xlfn.XLOOKUP(Y641,AN:AN,AP:AP,"")</f>
        <v>0</v>
      </c>
      <c r="AA641">
        <f>_xlfn.XLOOKUP(Y641,AN:AN,AQ:AQ,"")</f>
        <v>0</v>
      </c>
      <c r="AB641">
        <f>_xlfn.XLOOKUP(Y641,AN:AN,AR:AR,"")</f>
        <v>0</v>
      </c>
      <c r="AC641" t="str">
        <f>_xlfn.XLOOKUP(Y641,AN:AN,AS:AS,"")</f>
        <v>L36</v>
      </c>
      <c r="AE641">
        <v>0</v>
      </c>
      <c r="AF641">
        <v>0</v>
      </c>
      <c r="AG641">
        <v>0</v>
      </c>
      <c r="AH641" t="str">
        <v>L36</v>
      </c>
    </row>
    <row r="642" spans="1:34">
      <c r="A642" t="str">
        <f t="shared" si="26"/>
        <v>12-2022</v>
      </c>
      <c r="B642" s="93">
        <v>44908</v>
      </c>
      <c r="C642" s="90">
        <v>52000</v>
      </c>
      <c r="D642" s="90">
        <v>52000</v>
      </c>
      <c r="E642" s="90">
        <v>52300</v>
      </c>
      <c r="F642" s="90">
        <v>48200</v>
      </c>
      <c r="G642" s="90">
        <v>52600</v>
      </c>
      <c r="H642" s="91" t="s">
        <v>25</v>
      </c>
      <c r="I642" s="90">
        <v>51500</v>
      </c>
      <c r="J642" s="90">
        <v>52000</v>
      </c>
      <c r="K642" s="90">
        <v>52900</v>
      </c>
      <c r="L642" s="91" t="s">
        <v>25</v>
      </c>
      <c r="M642" s="90">
        <v>52200</v>
      </c>
      <c r="N642" s="90">
        <v>53200</v>
      </c>
      <c r="O642" s="90">
        <v>50300</v>
      </c>
      <c r="P642" s="90">
        <v>49500</v>
      </c>
      <c r="Q642" s="90">
        <v>47200</v>
      </c>
      <c r="R642" s="90">
        <v>47600</v>
      </c>
      <c r="S642" s="90">
        <v>47600</v>
      </c>
      <c r="T642" s="90">
        <v>50700</v>
      </c>
      <c r="U642" s="90">
        <v>50600</v>
      </c>
      <c r="V642" s="90">
        <v>51800</v>
      </c>
      <c r="W642" s="90">
        <v>53500</v>
      </c>
      <c r="X642" s="90">
        <v>56200</v>
      </c>
      <c r="Y642" t="str">
        <f t="shared" si="27"/>
        <v>12-2022</v>
      </c>
      <c r="Z642">
        <f>_xlfn.XLOOKUP(Y642,AN:AN,AP:AP,"")</f>
        <v>0</v>
      </c>
      <c r="AA642">
        <f>_xlfn.XLOOKUP(Y642,AN:AN,AQ:AQ,"")</f>
        <v>0</v>
      </c>
      <c r="AB642">
        <f>_xlfn.XLOOKUP(Y642,AN:AN,AR:AR,"")</f>
        <v>0</v>
      </c>
      <c r="AC642" t="str">
        <f>_xlfn.XLOOKUP(Y642,AN:AN,AS:AS,"")</f>
        <v>L36</v>
      </c>
      <c r="AE642">
        <v>0</v>
      </c>
      <c r="AF642">
        <v>0</v>
      </c>
      <c r="AG642">
        <v>0</v>
      </c>
      <c r="AH642" t="str">
        <v>L36</v>
      </c>
    </row>
    <row r="643" spans="1:34">
      <c r="A643" t="str">
        <f t="shared" si="26"/>
        <v>12-2022</v>
      </c>
      <c r="B643" s="93">
        <v>44909</v>
      </c>
      <c r="C643" s="90">
        <v>51900</v>
      </c>
      <c r="D643" s="90">
        <v>51700</v>
      </c>
      <c r="E643" s="90">
        <v>51900</v>
      </c>
      <c r="F643" s="90">
        <v>47800</v>
      </c>
      <c r="G643" s="90">
        <v>52600</v>
      </c>
      <c r="H643" s="91" t="s">
        <v>25</v>
      </c>
      <c r="I643" s="90">
        <v>51500</v>
      </c>
      <c r="J643" s="90">
        <v>51800</v>
      </c>
      <c r="K643" s="90">
        <v>52900</v>
      </c>
      <c r="L643" s="91" t="s">
        <v>25</v>
      </c>
      <c r="M643" s="90">
        <v>52100</v>
      </c>
      <c r="N643" s="90">
        <v>53200</v>
      </c>
      <c r="O643" s="90">
        <v>49800</v>
      </c>
      <c r="P643" s="90">
        <v>49200</v>
      </c>
      <c r="Q643" s="90">
        <v>47200</v>
      </c>
      <c r="R643" s="90">
        <v>47400</v>
      </c>
      <c r="S643" s="90">
        <v>47600</v>
      </c>
      <c r="T643" s="90">
        <v>50300</v>
      </c>
      <c r="U643" s="90">
        <v>50600</v>
      </c>
      <c r="V643" s="90">
        <v>51800</v>
      </c>
      <c r="W643" s="90">
        <v>53200</v>
      </c>
      <c r="X643" s="90">
        <v>56000</v>
      </c>
      <c r="Y643" t="str">
        <f t="shared" si="27"/>
        <v>12-2022</v>
      </c>
      <c r="Z643">
        <f>_xlfn.XLOOKUP(Y643,AN:AN,AP:AP,"")</f>
        <v>0</v>
      </c>
      <c r="AA643">
        <f>_xlfn.XLOOKUP(Y643,AN:AN,AQ:AQ,"")</f>
        <v>0</v>
      </c>
      <c r="AB643">
        <f>_xlfn.XLOOKUP(Y643,AN:AN,AR:AR,"")</f>
        <v>0</v>
      </c>
      <c r="AC643" t="str">
        <f>_xlfn.XLOOKUP(Y643,AN:AN,AS:AS,"")</f>
        <v>L36</v>
      </c>
      <c r="AE643">
        <v>0</v>
      </c>
      <c r="AF643">
        <v>0</v>
      </c>
      <c r="AG643">
        <v>0</v>
      </c>
      <c r="AH643" t="str">
        <v>L36</v>
      </c>
    </row>
    <row r="644" spans="1:34">
      <c r="A644" t="str">
        <f t="shared" si="26"/>
        <v>12-2022</v>
      </c>
      <c r="B644" s="93">
        <v>44910</v>
      </c>
      <c r="C644" s="90">
        <v>51500</v>
      </c>
      <c r="D644" s="90">
        <v>51000</v>
      </c>
      <c r="E644" s="90">
        <v>51900</v>
      </c>
      <c r="F644" s="90">
        <v>47700</v>
      </c>
      <c r="G644" s="90">
        <v>52500</v>
      </c>
      <c r="H644" s="91" t="s">
        <v>25</v>
      </c>
      <c r="I644" s="90">
        <v>51000</v>
      </c>
      <c r="J644" s="90">
        <v>51600</v>
      </c>
      <c r="K644" s="90">
        <v>52500</v>
      </c>
      <c r="L644" s="91" t="s">
        <v>25</v>
      </c>
      <c r="M644" s="90">
        <v>51900</v>
      </c>
      <c r="N644" s="90">
        <v>52800</v>
      </c>
      <c r="O644" s="90">
        <v>49300</v>
      </c>
      <c r="P644" s="90">
        <v>49000</v>
      </c>
      <c r="Q644" s="90">
        <v>46850</v>
      </c>
      <c r="R644" s="90">
        <v>47300</v>
      </c>
      <c r="S644" s="90">
        <v>47400</v>
      </c>
      <c r="T644" s="90">
        <v>50200</v>
      </c>
      <c r="U644" s="90">
        <v>50300</v>
      </c>
      <c r="V644" s="91" t="s">
        <v>25</v>
      </c>
      <c r="W644" s="90">
        <v>53200</v>
      </c>
      <c r="X644" s="90">
        <v>55800</v>
      </c>
      <c r="Y644" t="str">
        <f t="shared" si="27"/>
        <v>12-2022</v>
      </c>
      <c r="Z644">
        <f>_xlfn.XLOOKUP(Y644,AN:AN,AP:AP,"")</f>
        <v>0</v>
      </c>
      <c r="AA644">
        <f>_xlfn.XLOOKUP(Y644,AN:AN,AQ:AQ,"")</f>
        <v>0</v>
      </c>
      <c r="AB644">
        <f>_xlfn.XLOOKUP(Y644,AN:AN,AR:AR,"")</f>
        <v>0</v>
      </c>
      <c r="AC644" t="str">
        <f>_xlfn.XLOOKUP(Y644,AN:AN,AS:AS,"")</f>
        <v>L36</v>
      </c>
      <c r="AE644">
        <v>0</v>
      </c>
      <c r="AF644">
        <v>0</v>
      </c>
      <c r="AG644">
        <v>0</v>
      </c>
      <c r="AH644" t="str">
        <v>L36</v>
      </c>
    </row>
    <row r="645" spans="1:34">
      <c r="A645" t="str">
        <f t="shared" si="26"/>
        <v>12-2022</v>
      </c>
      <c r="B645" s="93">
        <v>44911</v>
      </c>
      <c r="C645" s="90">
        <v>51200</v>
      </c>
      <c r="D645" s="90">
        <v>51000</v>
      </c>
      <c r="E645" s="90">
        <v>51800</v>
      </c>
      <c r="F645" s="90">
        <v>48000</v>
      </c>
      <c r="G645" s="90">
        <v>52300</v>
      </c>
      <c r="H645" s="91" t="s">
        <v>25</v>
      </c>
      <c r="I645" s="90">
        <v>51000</v>
      </c>
      <c r="J645" s="90">
        <v>51300</v>
      </c>
      <c r="K645" s="90">
        <v>52500</v>
      </c>
      <c r="L645" s="91" t="s">
        <v>25</v>
      </c>
      <c r="M645" s="90">
        <v>51500</v>
      </c>
      <c r="N645" s="90">
        <v>52800</v>
      </c>
      <c r="O645" s="90">
        <v>49300</v>
      </c>
      <c r="P645" s="90">
        <v>49000</v>
      </c>
      <c r="Q645" s="90">
        <v>47300</v>
      </c>
      <c r="R645" s="90">
        <v>48100</v>
      </c>
      <c r="S645" s="90">
        <v>47300</v>
      </c>
      <c r="T645" s="90">
        <v>50500</v>
      </c>
      <c r="U645" s="90">
        <v>50300</v>
      </c>
      <c r="V645" s="90">
        <v>51800</v>
      </c>
      <c r="W645" s="90">
        <v>53000</v>
      </c>
      <c r="X645" s="90">
        <v>55700</v>
      </c>
      <c r="Y645" t="str">
        <f t="shared" si="27"/>
        <v>12-2022</v>
      </c>
      <c r="Z645">
        <f>_xlfn.XLOOKUP(Y645,AN:AN,AP:AP,"")</f>
        <v>0</v>
      </c>
      <c r="AA645">
        <f>_xlfn.XLOOKUP(Y645,AN:AN,AQ:AQ,"")</f>
        <v>0</v>
      </c>
      <c r="AB645">
        <f>_xlfn.XLOOKUP(Y645,AN:AN,AR:AR,"")</f>
        <v>0</v>
      </c>
      <c r="AC645" t="str">
        <f>_xlfn.XLOOKUP(Y645,AN:AN,AS:AS,"")</f>
        <v>L36</v>
      </c>
      <c r="AE645">
        <v>0</v>
      </c>
      <c r="AF645">
        <v>0</v>
      </c>
      <c r="AG645">
        <v>0</v>
      </c>
      <c r="AH645" t="str">
        <v>L36</v>
      </c>
    </row>
    <row r="646" spans="1:34">
      <c r="A646" t="str">
        <f t="shared" si="26"/>
        <v>12-2022</v>
      </c>
      <c r="B646" s="93">
        <v>44912</v>
      </c>
      <c r="C646" s="90">
        <v>51800</v>
      </c>
      <c r="D646" s="90">
        <v>51300</v>
      </c>
      <c r="E646" s="90">
        <v>52300</v>
      </c>
      <c r="F646" s="90">
        <v>48800</v>
      </c>
      <c r="G646" s="90">
        <v>52800</v>
      </c>
      <c r="H646" s="91" t="s">
        <v>25</v>
      </c>
      <c r="I646" s="90">
        <v>51500</v>
      </c>
      <c r="J646" s="90">
        <v>51900</v>
      </c>
      <c r="K646" s="90">
        <v>53000</v>
      </c>
      <c r="L646" s="91" t="s">
        <v>25</v>
      </c>
      <c r="M646" s="90">
        <v>52300</v>
      </c>
      <c r="N646" s="90">
        <v>52800</v>
      </c>
      <c r="O646" s="90">
        <v>49800</v>
      </c>
      <c r="P646" s="90">
        <v>49500</v>
      </c>
      <c r="Q646" s="90">
        <v>48000</v>
      </c>
      <c r="R646" s="90">
        <v>48200</v>
      </c>
      <c r="S646" s="90">
        <v>48000</v>
      </c>
      <c r="T646" s="90">
        <v>51300</v>
      </c>
      <c r="U646" s="90">
        <v>50800</v>
      </c>
      <c r="V646" s="91" t="s">
        <v>25</v>
      </c>
      <c r="W646" s="90">
        <v>53000</v>
      </c>
      <c r="X646" s="90">
        <v>55700</v>
      </c>
      <c r="Y646" t="str">
        <f t="shared" si="27"/>
        <v>12-2022</v>
      </c>
      <c r="Z646">
        <f>_xlfn.XLOOKUP(Y646,AN:AN,AP:AP,"")</f>
        <v>0</v>
      </c>
      <c r="AA646">
        <f>_xlfn.XLOOKUP(Y646,AN:AN,AQ:AQ,"")</f>
        <v>0</v>
      </c>
      <c r="AB646">
        <f>_xlfn.XLOOKUP(Y646,AN:AN,AR:AR,"")</f>
        <v>0</v>
      </c>
      <c r="AC646" t="str">
        <f>_xlfn.XLOOKUP(Y646,AN:AN,AS:AS,"")</f>
        <v>L36</v>
      </c>
      <c r="AE646">
        <v>0</v>
      </c>
      <c r="AF646">
        <v>0</v>
      </c>
      <c r="AG646">
        <v>0</v>
      </c>
      <c r="AH646" t="str">
        <v>L36</v>
      </c>
    </row>
    <row r="647" spans="1:34">
      <c r="A647" t="str">
        <f t="shared" si="26"/>
        <v>12-2022</v>
      </c>
      <c r="B647" s="93">
        <v>44913</v>
      </c>
      <c r="C647" s="90" t="s">
        <v>24</v>
      </c>
      <c r="D647" s="90" t="s">
        <v>24</v>
      </c>
      <c r="E647" s="90" t="s">
        <v>24</v>
      </c>
      <c r="F647" s="90" t="s">
        <v>24</v>
      </c>
      <c r="G647" s="90" t="s">
        <v>24</v>
      </c>
      <c r="H647" s="90" t="s">
        <v>24</v>
      </c>
      <c r="I647" s="90" t="s">
        <v>24</v>
      </c>
      <c r="J647" s="90" t="s">
        <v>24</v>
      </c>
      <c r="K647" s="90" t="s">
        <v>24</v>
      </c>
      <c r="L647" s="90" t="s">
        <v>24</v>
      </c>
      <c r="M647" s="90" t="s">
        <v>24</v>
      </c>
      <c r="N647" s="90" t="s">
        <v>24</v>
      </c>
      <c r="O647" s="90" t="s">
        <v>24</v>
      </c>
      <c r="P647" s="90" t="s">
        <v>24</v>
      </c>
      <c r="Q647" s="90" t="s">
        <v>24</v>
      </c>
      <c r="R647" s="90" t="s">
        <v>24</v>
      </c>
      <c r="S647" s="90" t="s">
        <v>24</v>
      </c>
      <c r="T647" s="90" t="s">
        <v>24</v>
      </c>
      <c r="U647" s="90" t="s">
        <v>24</v>
      </c>
      <c r="V647" s="90" t="s">
        <v>24</v>
      </c>
      <c r="W647" s="90" t="s">
        <v>24</v>
      </c>
      <c r="X647" s="90" t="s">
        <v>24</v>
      </c>
      <c r="Y647" t="str">
        <f t="shared" si="27"/>
        <v>12-2022</v>
      </c>
      <c r="Z647">
        <f>_xlfn.XLOOKUP(Y647,AN:AN,AP:AP,"")</f>
        <v>0</v>
      </c>
      <c r="AA647">
        <f>_xlfn.XLOOKUP(Y647,AN:AN,AQ:AQ,"")</f>
        <v>0</v>
      </c>
      <c r="AB647">
        <f>_xlfn.XLOOKUP(Y647,AN:AN,AR:AR,"")</f>
        <v>0</v>
      </c>
      <c r="AC647" t="str">
        <f>_xlfn.XLOOKUP(Y647,AN:AN,AS:AS,"")</f>
        <v>L36</v>
      </c>
      <c r="AE647">
        <v>0</v>
      </c>
      <c r="AF647">
        <v>0</v>
      </c>
      <c r="AG647">
        <v>0</v>
      </c>
      <c r="AH647" t="str">
        <v>L36</v>
      </c>
    </row>
    <row r="648" spans="1:34">
      <c r="A648" t="str">
        <f t="shared" si="26"/>
        <v>12-2022</v>
      </c>
      <c r="B648" s="93">
        <v>44914</v>
      </c>
      <c r="C648" s="90">
        <v>51800</v>
      </c>
      <c r="D648" s="90">
        <v>51500</v>
      </c>
      <c r="E648" s="90">
        <v>52100</v>
      </c>
      <c r="F648" s="90">
        <v>48500</v>
      </c>
      <c r="G648" s="90">
        <v>52800</v>
      </c>
      <c r="H648" s="91" t="s">
        <v>25</v>
      </c>
      <c r="I648" s="90">
        <v>51500</v>
      </c>
      <c r="J648" s="90">
        <v>51900</v>
      </c>
      <c r="K648" s="90">
        <v>53000</v>
      </c>
      <c r="L648" s="91" t="s">
        <v>25</v>
      </c>
      <c r="M648" s="90">
        <v>52300</v>
      </c>
      <c r="N648" s="90">
        <v>52800</v>
      </c>
      <c r="O648" s="90">
        <v>49700</v>
      </c>
      <c r="P648" s="90">
        <v>49700</v>
      </c>
      <c r="Q648" s="90">
        <v>47600</v>
      </c>
      <c r="R648" s="90">
        <v>48100</v>
      </c>
      <c r="S648" s="90">
        <v>48000</v>
      </c>
      <c r="T648" s="90">
        <v>51000</v>
      </c>
      <c r="U648" s="90">
        <v>50800</v>
      </c>
      <c r="V648" s="90">
        <v>51800</v>
      </c>
      <c r="W648" s="90">
        <v>53000</v>
      </c>
      <c r="X648" s="90">
        <v>55700</v>
      </c>
      <c r="Y648" t="str">
        <f t="shared" si="27"/>
        <v>12-2022</v>
      </c>
      <c r="Z648">
        <f>_xlfn.XLOOKUP(Y648,AN:AN,AP:AP,"")</f>
        <v>0</v>
      </c>
      <c r="AA648">
        <f>_xlfn.XLOOKUP(Y648,AN:AN,AQ:AQ,"")</f>
        <v>0</v>
      </c>
      <c r="AB648">
        <f>_xlfn.XLOOKUP(Y648,AN:AN,AR:AR,"")</f>
        <v>0</v>
      </c>
      <c r="AC648" t="str">
        <f>_xlfn.XLOOKUP(Y648,AN:AN,AS:AS,"")</f>
        <v>L36</v>
      </c>
      <c r="AE648">
        <v>0</v>
      </c>
      <c r="AF648">
        <v>0</v>
      </c>
      <c r="AG648">
        <v>0</v>
      </c>
      <c r="AH648" t="str">
        <v>L36</v>
      </c>
    </row>
    <row r="649" spans="1:34">
      <c r="A649" t="str">
        <f t="shared" si="26"/>
        <v>12-2022</v>
      </c>
      <c r="B649" s="93">
        <v>44915</v>
      </c>
      <c r="C649" s="90">
        <v>51800</v>
      </c>
      <c r="D649" s="90">
        <v>51500</v>
      </c>
      <c r="E649" s="90">
        <v>52100</v>
      </c>
      <c r="F649" s="90">
        <v>48300</v>
      </c>
      <c r="G649" s="90">
        <v>52800</v>
      </c>
      <c r="H649" s="91" t="s">
        <v>25</v>
      </c>
      <c r="I649" s="90">
        <v>51000</v>
      </c>
      <c r="J649" s="90">
        <v>51800</v>
      </c>
      <c r="K649" s="90">
        <v>52800</v>
      </c>
      <c r="L649" s="91" t="s">
        <v>25</v>
      </c>
      <c r="M649" s="90">
        <v>52200</v>
      </c>
      <c r="N649" s="90">
        <v>52800</v>
      </c>
      <c r="O649" s="90">
        <v>49700</v>
      </c>
      <c r="P649" s="90">
        <v>49200</v>
      </c>
      <c r="Q649" s="90">
        <v>47500</v>
      </c>
      <c r="R649" s="90">
        <v>48000</v>
      </c>
      <c r="S649" s="90">
        <v>47800</v>
      </c>
      <c r="T649" s="90">
        <v>50800</v>
      </c>
      <c r="U649" s="90">
        <v>50800</v>
      </c>
      <c r="V649" s="90">
        <v>51800</v>
      </c>
      <c r="W649" s="90">
        <v>52700</v>
      </c>
      <c r="X649" s="90">
        <v>55500</v>
      </c>
      <c r="Y649" t="str">
        <f t="shared" si="27"/>
        <v>12-2022</v>
      </c>
      <c r="Z649">
        <f>_xlfn.XLOOKUP(Y649,AN:AN,AP:AP,"")</f>
        <v>0</v>
      </c>
      <c r="AA649">
        <f>_xlfn.XLOOKUP(Y649,AN:AN,AQ:AQ,"")</f>
        <v>0</v>
      </c>
      <c r="AB649">
        <f>_xlfn.XLOOKUP(Y649,AN:AN,AR:AR,"")</f>
        <v>0</v>
      </c>
      <c r="AC649" t="str">
        <f>_xlfn.XLOOKUP(Y649,AN:AN,AS:AS,"")</f>
        <v>L36</v>
      </c>
      <c r="AE649">
        <v>0</v>
      </c>
      <c r="AF649">
        <v>0</v>
      </c>
      <c r="AG649">
        <v>0</v>
      </c>
      <c r="AH649" t="str">
        <v>L36</v>
      </c>
    </row>
    <row r="650" spans="1:34">
      <c r="A650" t="str">
        <f t="shared" si="26"/>
        <v>12-2022</v>
      </c>
      <c r="B650" s="93">
        <v>44916</v>
      </c>
      <c r="C650" s="90">
        <v>51700</v>
      </c>
      <c r="D650" s="90">
        <v>51300</v>
      </c>
      <c r="E650" s="90">
        <v>51800</v>
      </c>
      <c r="F650" s="90">
        <v>47800</v>
      </c>
      <c r="G650" s="90">
        <v>52600</v>
      </c>
      <c r="H650" s="91" t="s">
        <v>25</v>
      </c>
      <c r="I650" s="90">
        <v>50500</v>
      </c>
      <c r="J650" s="90">
        <v>51700</v>
      </c>
      <c r="K650" s="90">
        <v>52800</v>
      </c>
      <c r="L650" s="91" t="s">
        <v>25</v>
      </c>
      <c r="M650" s="90">
        <v>52000</v>
      </c>
      <c r="N650" s="90">
        <v>52500</v>
      </c>
      <c r="O650" s="90">
        <v>49500</v>
      </c>
      <c r="P650" s="90">
        <v>49000</v>
      </c>
      <c r="Q650" s="90">
        <v>47250</v>
      </c>
      <c r="R650" s="90">
        <v>47700</v>
      </c>
      <c r="S650" s="90">
        <v>47500</v>
      </c>
      <c r="T650" s="90">
        <v>50300</v>
      </c>
      <c r="U650" s="90">
        <v>50600</v>
      </c>
      <c r="V650" s="90">
        <v>51300</v>
      </c>
      <c r="W650" s="90">
        <v>52500</v>
      </c>
      <c r="X650" s="90">
        <v>55200</v>
      </c>
      <c r="Y650" t="str">
        <f t="shared" si="27"/>
        <v>12-2022</v>
      </c>
      <c r="Z650">
        <f>_xlfn.XLOOKUP(Y650,AN:AN,AP:AP,"")</f>
        <v>0</v>
      </c>
      <c r="AA650">
        <f>_xlfn.XLOOKUP(Y650,AN:AN,AQ:AQ,"")</f>
        <v>0</v>
      </c>
      <c r="AB650">
        <f>_xlfn.XLOOKUP(Y650,AN:AN,AR:AR,"")</f>
        <v>0</v>
      </c>
      <c r="AC650" t="str">
        <f>_xlfn.XLOOKUP(Y650,AN:AN,AS:AS,"")</f>
        <v>L36</v>
      </c>
      <c r="AE650">
        <v>0</v>
      </c>
      <c r="AF650">
        <v>0</v>
      </c>
      <c r="AG650">
        <v>0</v>
      </c>
      <c r="AH650" t="str">
        <v>L36</v>
      </c>
    </row>
    <row r="651" spans="1:34">
      <c r="A651" t="str">
        <f t="shared" si="26"/>
        <v>12-2022</v>
      </c>
      <c r="B651" s="93">
        <v>44917</v>
      </c>
      <c r="C651" s="90">
        <v>51700</v>
      </c>
      <c r="D651" s="90">
        <v>51300</v>
      </c>
      <c r="E651" s="90">
        <v>51800</v>
      </c>
      <c r="F651" s="90">
        <v>47800</v>
      </c>
      <c r="G651" s="90">
        <v>52600</v>
      </c>
      <c r="H651" s="91" t="s">
        <v>25</v>
      </c>
      <c r="I651" s="90">
        <v>50500</v>
      </c>
      <c r="J651" s="90">
        <v>51700</v>
      </c>
      <c r="K651" s="90">
        <v>52800</v>
      </c>
      <c r="L651" s="91" t="s">
        <v>25</v>
      </c>
      <c r="M651" s="90">
        <v>52200</v>
      </c>
      <c r="N651" s="90">
        <v>52500</v>
      </c>
      <c r="O651" s="90">
        <v>49700</v>
      </c>
      <c r="P651" s="90">
        <v>49000</v>
      </c>
      <c r="Q651" s="90">
        <v>47300</v>
      </c>
      <c r="R651" s="90">
        <v>47900</v>
      </c>
      <c r="S651" s="90">
        <v>47600</v>
      </c>
      <c r="T651" s="90">
        <v>50300</v>
      </c>
      <c r="U651" s="90">
        <v>50600</v>
      </c>
      <c r="V651" s="90">
        <v>51300</v>
      </c>
      <c r="W651" s="90">
        <v>52200</v>
      </c>
      <c r="X651" s="90">
        <v>55000</v>
      </c>
      <c r="Y651" t="str">
        <f t="shared" si="27"/>
        <v>12-2022</v>
      </c>
      <c r="Z651">
        <f>_xlfn.XLOOKUP(Y651,AN:AN,AP:AP,"")</f>
        <v>0</v>
      </c>
      <c r="AA651">
        <f>_xlfn.XLOOKUP(Y651,AN:AN,AQ:AQ,"")</f>
        <v>0</v>
      </c>
      <c r="AB651">
        <f>_xlfn.XLOOKUP(Y651,AN:AN,AR:AR,"")</f>
        <v>0</v>
      </c>
      <c r="AC651" t="str">
        <f>_xlfn.XLOOKUP(Y651,AN:AN,AS:AS,"")</f>
        <v>L36</v>
      </c>
      <c r="AE651">
        <v>0</v>
      </c>
      <c r="AF651">
        <v>0</v>
      </c>
      <c r="AG651">
        <v>0</v>
      </c>
      <c r="AH651" t="str">
        <v>L36</v>
      </c>
    </row>
    <row r="652" spans="1:34">
      <c r="A652" t="str">
        <f t="shared" si="26"/>
        <v>12-2022</v>
      </c>
      <c r="B652" s="93">
        <v>44918</v>
      </c>
      <c r="C652" s="90">
        <v>51600</v>
      </c>
      <c r="D652" s="90">
        <v>51200</v>
      </c>
      <c r="E652" s="90">
        <v>51800</v>
      </c>
      <c r="F652" s="90">
        <v>48500</v>
      </c>
      <c r="G652" s="90">
        <v>53300</v>
      </c>
      <c r="H652" s="91" t="s">
        <v>25</v>
      </c>
      <c r="I652" s="90">
        <v>51000</v>
      </c>
      <c r="J652" s="90">
        <v>51700</v>
      </c>
      <c r="K652" s="90">
        <v>53000</v>
      </c>
      <c r="L652" s="91" t="s">
        <v>25</v>
      </c>
      <c r="M652" s="90">
        <v>52200</v>
      </c>
      <c r="N652" s="90">
        <v>52800</v>
      </c>
      <c r="O652" s="90">
        <v>49800</v>
      </c>
      <c r="P652" s="90">
        <v>48700</v>
      </c>
      <c r="Q652" s="90">
        <v>47400</v>
      </c>
      <c r="R652" s="90">
        <v>48400</v>
      </c>
      <c r="S652" s="90">
        <v>47800</v>
      </c>
      <c r="T652" s="90">
        <v>51200</v>
      </c>
      <c r="U652" s="90">
        <v>50600</v>
      </c>
      <c r="V652" s="90">
        <v>51300</v>
      </c>
      <c r="W652" s="90">
        <v>52200</v>
      </c>
      <c r="X652" s="90">
        <v>55000</v>
      </c>
      <c r="Y652" t="str">
        <f t="shared" si="27"/>
        <v>12-2022</v>
      </c>
      <c r="Z652">
        <f>_xlfn.XLOOKUP(Y652,AN:AN,AP:AP,"")</f>
        <v>0</v>
      </c>
      <c r="AA652">
        <f>_xlfn.XLOOKUP(Y652,AN:AN,AQ:AQ,"")</f>
        <v>0</v>
      </c>
      <c r="AB652">
        <f>_xlfn.XLOOKUP(Y652,AN:AN,AR:AR,"")</f>
        <v>0</v>
      </c>
      <c r="AC652" t="str">
        <f>_xlfn.XLOOKUP(Y652,AN:AN,AS:AS,"")</f>
        <v>L36</v>
      </c>
      <c r="AE652">
        <v>0</v>
      </c>
      <c r="AF652">
        <v>0</v>
      </c>
      <c r="AG652">
        <v>0</v>
      </c>
      <c r="AH652" t="str">
        <v>L36</v>
      </c>
    </row>
    <row r="653" spans="1:34">
      <c r="A653" t="str">
        <f t="shared" si="26"/>
        <v>12-2022</v>
      </c>
      <c r="B653" s="93">
        <v>44919</v>
      </c>
      <c r="C653" s="90">
        <v>52300</v>
      </c>
      <c r="D653" s="90">
        <v>51500</v>
      </c>
      <c r="E653" s="90">
        <v>52100</v>
      </c>
      <c r="F653" s="90">
        <v>48700</v>
      </c>
      <c r="G653" s="90">
        <v>53300</v>
      </c>
      <c r="H653" s="91" t="s">
        <v>25</v>
      </c>
      <c r="I653" s="90">
        <v>51500</v>
      </c>
      <c r="J653" s="90">
        <v>52600</v>
      </c>
      <c r="K653" s="90">
        <v>53000</v>
      </c>
      <c r="L653" s="91" t="s">
        <v>25</v>
      </c>
      <c r="M653" s="90">
        <v>53000</v>
      </c>
      <c r="N653" s="90">
        <v>52800</v>
      </c>
      <c r="O653" s="90">
        <v>50800</v>
      </c>
      <c r="P653" s="90">
        <v>49600</v>
      </c>
      <c r="Q653" s="90">
        <v>48700</v>
      </c>
      <c r="R653" s="90">
        <v>49000</v>
      </c>
      <c r="S653" s="90">
        <v>48500</v>
      </c>
      <c r="T653" s="90">
        <v>51400</v>
      </c>
      <c r="U653" s="90">
        <v>51500</v>
      </c>
      <c r="V653" s="90">
        <v>52300</v>
      </c>
      <c r="W653" s="90">
        <v>52600</v>
      </c>
      <c r="X653" s="90">
        <v>55500</v>
      </c>
      <c r="Y653" t="str">
        <f t="shared" si="27"/>
        <v>12-2022</v>
      </c>
      <c r="Z653">
        <f>_xlfn.XLOOKUP(Y653,AN:AN,AP:AP,"")</f>
        <v>0</v>
      </c>
      <c r="AA653">
        <f>_xlfn.XLOOKUP(Y653,AN:AN,AQ:AQ,"")</f>
        <v>0</v>
      </c>
      <c r="AB653">
        <f>_xlfn.XLOOKUP(Y653,AN:AN,AR:AR,"")</f>
        <v>0</v>
      </c>
      <c r="AC653" t="str">
        <f>_xlfn.XLOOKUP(Y653,AN:AN,AS:AS,"")</f>
        <v>L36</v>
      </c>
      <c r="AE653">
        <v>0</v>
      </c>
      <c r="AF653">
        <v>0</v>
      </c>
      <c r="AG653">
        <v>0</v>
      </c>
      <c r="AH653" t="str">
        <v>L36</v>
      </c>
    </row>
    <row r="654" spans="1:34">
      <c r="A654" t="str">
        <f t="shared" si="26"/>
        <v>12-2022</v>
      </c>
      <c r="B654" s="93">
        <v>44920</v>
      </c>
      <c r="C654" s="90" t="s">
        <v>24</v>
      </c>
      <c r="D654" s="90" t="s">
        <v>24</v>
      </c>
      <c r="E654" s="90" t="s">
        <v>24</v>
      </c>
      <c r="F654" s="90" t="s">
        <v>24</v>
      </c>
      <c r="G654" s="90" t="s">
        <v>24</v>
      </c>
      <c r="H654" s="90" t="s">
        <v>24</v>
      </c>
      <c r="I654" s="90" t="s">
        <v>24</v>
      </c>
      <c r="J654" s="90" t="s">
        <v>24</v>
      </c>
      <c r="K654" s="90" t="s">
        <v>24</v>
      </c>
      <c r="L654" s="90" t="s">
        <v>24</v>
      </c>
      <c r="M654" s="90" t="s">
        <v>24</v>
      </c>
      <c r="N654" s="90" t="s">
        <v>24</v>
      </c>
      <c r="O654" s="90" t="s">
        <v>24</v>
      </c>
      <c r="P654" s="90" t="s">
        <v>24</v>
      </c>
      <c r="Q654" s="90" t="s">
        <v>24</v>
      </c>
      <c r="R654" s="90" t="s">
        <v>24</v>
      </c>
      <c r="S654" s="90" t="s">
        <v>24</v>
      </c>
      <c r="T654" s="90" t="s">
        <v>24</v>
      </c>
      <c r="U654" s="90" t="s">
        <v>24</v>
      </c>
      <c r="V654" s="90" t="s">
        <v>24</v>
      </c>
      <c r="W654" s="90" t="s">
        <v>24</v>
      </c>
      <c r="X654" s="90" t="s">
        <v>24</v>
      </c>
      <c r="Y654" t="str">
        <f t="shared" si="27"/>
        <v>12-2022</v>
      </c>
      <c r="Z654">
        <f>_xlfn.XLOOKUP(Y654,AN:AN,AP:AP,"")</f>
        <v>0</v>
      </c>
      <c r="AA654">
        <f>_xlfn.XLOOKUP(Y654,AN:AN,AQ:AQ,"")</f>
        <v>0</v>
      </c>
      <c r="AB654">
        <f>_xlfn.XLOOKUP(Y654,AN:AN,AR:AR,"")</f>
        <v>0</v>
      </c>
      <c r="AC654" t="str">
        <f>_xlfn.XLOOKUP(Y654,AN:AN,AS:AS,"")</f>
        <v>L36</v>
      </c>
      <c r="AE654">
        <v>0</v>
      </c>
      <c r="AF654">
        <v>0</v>
      </c>
      <c r="AG654">
        <v>0</v>
      </c>
      <c r="AH654" t="str">
        <v>L36</v>
      </c>
    </row>
    <row r="655" spans="1:34">
      <c r="A655" t="str">
        <f t="shared" si="26"/>
        <v>12-2022</v>
      </c>
      <c r="B655" s="93">
        <v>44921</v>
      </c>
      <c r="C655" s="90">
        <v>52700</v>
      </c>
      <c r="D655" s="90">
        <v>51800</v>
      </c>
      <c r="E655" s="90">
        <v>52400</v>
      </c>
      <c r="F655" s="90">
        <v>50000</v>
      </c>
      <c r="G655" s="90">
        <v>54300</v>
      </c>
      <c r="H655" s="91" t="s">
        <v>25</v>
      </c>
      <c r="I655" s="90">
        <v>51500</v>
      </c>
      <c r="J655" s="90">
        <v>53200</v>
      </c>
      <c r="K655" s="90">
        <v>54500</v>
      </c>
      <c r="L655" s="91" t="s">
        <v>25</v>
      </c>
      <c r="M655" s="90">
        <v>53600</v>
      </c>
      <c r="N655" s="90">
        <v>53600</v>
      </c>
      <c r="O655" s="90">
        <v>51300</v>
      </c>
      <c r="P655" s="90">
        <v>50900</v>
      </c>
      <c r="Q655" s="90">
        <v>49200</v>
      </c>
      <c r="R655" s="90">
        <v>49500</v>
      </c>
      <c r="S655" s="90">
        <v>49000</v>
      </c>
      <c r="T655" s="90">
        <v>52500</v>
      </c>
      <c r="U655" s="90">
        <v>52000</v>
      </c>
      <c r="V655" s="90">
        <v>52800</v>
      </c>
      <c r="W655" s="90">
        <v>53200</v>
      </c>
      <c r="X655" s="90">
        <v>55800</v>
      </c>
      <c r="Y655" t="str">
        <f t="shared" si="27"/>
        <v>12-2022</v>
      </c>
      <c r="Z655">
        <f>_xlfn.XLOOKUP(Y655,AN:AN,AP:AP,"")</f>
        <v>0</v>
      </c>
      <c r="AA655">
        <f>_xlfn.XLOOKUP(Y655,AN:AN,AQ:AQ,"")</f>
        <v>0</v>
      </c>
      <c r="AB655">
        <f>_xlfn.XLOOKUP(Y655,AN:AN,AR:AR,"")</f>
        <v>0</v>
      </c>
      <c r="AC655" t="str">
        <f>_xlfn.XLOOKUP(Y655,AN:AN,AS:AS,"")</f>
        <v>L36</v>
      </c>
      <c r="AE655">
        <v>0</v>
      </c>
      <c r="AF655">
        <v>0</v>
      </c>
      <c r="AG655">
        <v>0</v>
      </c>
      <c r="AH655" t="str">
        <v>L36</v>
      </c>
    </row>
    <row r="656" spans="1:34">
      <c r="A656" t="str">
        <f t="shared" si="26"/>
        <v>12-2022</v>
      </c>
      <c r="B656" s="93">
        <v>44922</v>
      </c>
      <c r="C656" s="90">
        <v>53400</v>
      </c>
      <c r="D656" s="90">
        <v>52000</v>
      </c>
      <c r="E656" s="90">
        <v>53700</v>
      </c>
      <c r="F656" s="90">
        <v>50200</v>
      </c>
      <c r="G656" s="90">
        <v>54600</v>
      </c>
      <c r="H656" s="91" t="s">
        <v>25</v>
      </c>
      <c r="I656" s="90">
        <v>52500</v>
      </c>
      <c r="J656" s="90">
        <v>54000</v>
      </c>
      <c r="K656" s="90">
        <v>54500</v>
      </c>
      <c r="L656" s="91" t="s">
        <v>25</v>
      </c>
      <c r="M656" s="90">
        <v>54000</v>
      </c>
      <c r="N656" s="90">
        <v>54600</v>
      </c>
      <c r="O656" s="90">
        <v>52300</v>
      </c>
      <c r="P656" s="90">
        <v>51000</v>
      </c>
      <c r="Q656" s="90">
        <v>50100</v>
      </c>
      <c r="R656" s="90">
        <v>50000</v>
      </c>
      <c r="S656" s="90">
        <v>49800</v>
      </c>
      <c r="T656" s="90">
        <v>52700</v>
      </c>
      <c r="U656" s="90">
        <v>53000</v>
      </c>
      <c r="V656" s="90">
        <v>52800</v>
      </c>
      <c r="W656" s="90">
        <v>53800</v>
      </c>
      <c r="X656" s="90">
        <v>56200</v>
      </c>
      <c r="Y656" t="str">
        <f t="shared" si="27"/>
        <v>12-2022</v>
      </c>
      <c r="Z656">
        <f>_xlfn.XLOOKUP(Y656,AN:AN,AP:AP,"")</f>
        <v>0</v>
      </c>
      <c r="AA656">
        <f>_xlfn.XLOOKUP(Y656,AN:AN,AQ:AQ,"")</f>
        <v>0</v>
      </c>
      <c r="AB656">
        <f>_xlfn.XLOOKUP(Y656,AN:AN,AR:AR,"")</f>
        <v>0</v>
      </c>
      <c r="AC656" t="str">
        <f>_xlfn.XLOOKUP(Y656,AN:AN,AS:AS,"")</f>
        <v>L36</v>
      </c>
      <c r="AE656">
        <v>0</v>
      </c>
      <c r="AF656">
        <v>0</v>
      </c>
      <c r="AG656">
        <v>0</v>
      </c>
      <c r="AH656" t="str">
        <v>L36</v>
      </c>
    </row>
    <row r="657" spans="1:34">
      <c r="A657" t="str">
        <f t="shared" si="26"/>
        <v>12-2022</v>
      </c>
      <c r="B657" s="93">
        <v>44923</v>
      </c>
      <c r="C657" s="90">
        <v>53400</v>
      </c>
      <c r="D657" s="90">
        <v>52500</v>
      </c>
      <c r="E657" s="90">
        <v>54500</v>
      </c>
      <c r="F657" s="90">
        <v>50200</v>
      </c>
      <c r="G657" s="90">
        <v>54800</v>
      </c>
      <c r="H657" s="91" t="s">
        <v>25</v>
      </c>
      <c r="I657" s="90">
        <v>52500</v>
      </c>
      <c r="J657" s="90">
        <v>54300</v>
      </c>
      <c r="K657" s="90">
        <v>54800</v>
      </c>
      <c r="L657" s="91" t="s">
        <v>25</v>
      </c>
      <c r="M657" s="90">
        <v>54400</v>
      </c>
      <c r="N657" s="90">
        <v>54600</v>
      </c>
      <c r="O657" s="90">
        <v>53100</v>
      </c>
      <c r="P657" s="90">
        <v>51000</v>
      </c>
      <c r="Q657" s="90">
        <v>50000</v>
      </c>
      <c r="R657" s="90">
        <v>50300</v>
      </c>
      <c r="S657" s="90">
        <v>50000</v>
      </c>
      <c r="T657" s="90">
        <v>52700</v>
      </c>
      <c r="U657" s="90">
        <v>53000</v>
      </c>
      <c r="V657" s="90">
        <v>52800</v>
      </c>
      <c r="W657" s="90">
        <v>53800</v>
      </c>
      <c r="X657" s="90">
        <v>56200</v>
      </c>
      <c r="Y657" t="str">
        <f t="shared" si="27"/>
        <v>12-2022</v>
      </c>
      <c r="Z657">
        <f>_xlfn.XLOOKUP(Y657,AN:AN,AP:AP,"")</f>
        <v>0</v>
      </c>
      <c r="AA657">
        <f>_xlfn.XLOOKUP(Y657,AN:AN,AQ:AQ,"")</f>
        <v>0</v>
      </c>
      <c r="AB657">
        <f>_xlfn.XLOOKUP(Y657,AN:AN,AR:AR,"")</f>
        <v>0</v>
      </c>
      <c r="AC657" t="str">
        <f>_xlfn.XLOOKUP(Y657,AN:AN,AS:AS,"")</f>
        <v>L36</v>
      </c>
      <c r="AE657">
        <v>0</v>
      </c>
      <c r="AF657">
        <v>0</v>
      </c>
      <c r="AG657">
        <v>0</v>
      </c>
      <c r="AH657" t="str">
        <v>L36</v>
      </c>
    </row>
    <row r="658" spans="1:34">
      <c r="A658" t="str">
        <f t="shared" si="26"/>
        <v>12-2022</v>
      </c>
      <c r="B658" s="93">
        <v>44924</v>
      </c>
      <c r="C658" s="90">
        <v>53400</v>
      </c>
      <c r="D658" s="90">
        <v>52500</v>
      </c>
      <c r="E658" s="90">
        <v>54500</v>
      </c>
      <c r="F658" s="90">
        <v>50300</v>
      </c>
      <c r="G658" s="90">
        <v>55100</v>
      </c>
      <c r="H658" s="91" t="s">
        <v>25</v>
      </c>
      <c r="I658" s="90">
        <v>52500</v>
      </c>
      <c r="J658" s="90">
        <v>54300</v>
      </c>
      <c r="K658" s="90">
        <v>54800</v>
      </c>
      <c r="L658" s="91" t="s">
        <v>25</v>
      </c>
      <c r="M658" s="90">
        <v>54400</v>
      </c>
      <c r="N658" s="90">
        <v>54900</v>
      </c>
      <c r="O658" s="90">
        <v>52800</v>
      </c>
      <c r="P658" s="90">
        <v>51000</v>
      </c>
      <c r="Q658" s="90">
        <v>50000</v>
      </c>
      <c r="R658" s="90">
        <v>50700</v>
      </c>
      <c r="S658" s="90">
        <v>50000</v>
      </c>
      <c r="T658" s="90">
        <v>52800</v>
      </c>
      <c r="U658" s="90">
        <v>53500</v>
      </c>
      <c r="V658" s="90">
        <v>52800</v>
      </c>
      <c r="W658" s="90">
        <v>53800</v>
      </c>
      <c r="X658" s="90">
        <v>56200</v>
      </c>
      <c r="Y658" t="str">
        <f t="shared" si="27"/>
        <v>12-2022</v>
      </c>
      <c r="Z658">
        <f>_xlfn.XLOOKUP(Y658,AN:AN,AP:AP,"")</f>
        <v>0</v>
      </c>
      <c r="AA658">
        <f>_xlfn.XLOOKUP(Y658,AN:AN,AQ:AQ,"")</f>
        <v>0</v>
      </c>
      <c r="AB658">
        <f>_xlfn.XLOOKUP(Y658,AN:AN,AR:AR,"")</f>
        <v>0</v>
      </c>
      <c r="AC658" t="str">
        <f>_xlfn.XLOOKUP(Y658,AN:AN,AS:AS,"")</f>
        <v>L36</v>
      </c>
      <c r="AE658">
        <v>0</v>
      </c>
      <c r="AF658">
        <v>0</v>
      </c>
      <c r="AG658">
        <v>0</v>
      </c>
      <c r="AH658" t="str">
        <v>L36</v>
      </c>
    </row>
    <row r="659" spans="1:34">
      <c r="A659" t="str">
        <f t="shared" si="26"/>
        <v>12-2022</v>
      </c>
      <c r="B659" s="93">
        <v>44925</v>
      </c>
      <c r="C659" s="90">
        <v>53600</v>
      </c>
      <c r="D659" s="90">
        <v>52500</v>
      </c>
      <c r="E659" s="90">
        <v>54800</v>
      </c>
      <c r="F659" s="90">
        <v>50500</v>
      </c>
      <c r="G659" s="90">
        <v>55100</v>
      </c>
      <c r="H659" s="91" t="s">
        <v>25</v>
      </c>
      <c r="I659" s="90">
        <v>52500</v>
      </c>
      <c r="J659" s="90">
        <v>54300</v>
      </c>
      <c r="K659" s="90">
        <v>54800</v>
      </c>
      <c r="L659" s="91" t="s">
        <v>25</v>
      </c>
      <c r="M659" s="90">
        <v>54300</v>
      </c>
      <c r="N659" s="90">
        <v>54900</v>
      </c>
      <c r="O659" s="90">
        <v>53000</v>
      </c>
      <c r="P659" s="90">
        <v>51500</v>
      </c>
      <c r="Q659" s="90">
        <v>50000</v>
      </c>
      <c r="R659" s="90">
        <v>50600</v>
      </c>
      <c r="S659" s="90">
        <v>50000</v>
      </c>
      <c r="T659" s="90">
        <v>53000</v>
      </c>
      <c r="U659" s="90">
        <v>53200</v>
      </c>
      <c r="V659" s="90">
        <v>52800</v>
      </c>
      <c r="W659" s="90">
        <v>53800</v>
      </c>
      <c r="X659" s="90">
        <v>56200</v>
      </c>
      <c r="Y659" t="str">
        <f t="shared" si="27"/>
        <v>12-2022</v>
      </c>
      <c r="Z659">
        <f>_xlfn.XLOOKUP(Y659,AN:AN,AP:AP,"")</f>
        <v>0</v>
      </c>
      <c r="AA659">
        <f>_xlfn.XLOOKUP(Y659,AN:AN,AQ:AQ,"")</f>
        <v>0</v>
      </c>
      <c r="AB659">
        <f>_xlfn.XLOOKUP(Y659,AN:AN,AR:AR,"")</f>
        <v>0</v>
      </c>
      <c r="AC659" t="str">
        <f>_xlfn.XLOOKUP(Y659,AN:AN,AS:AS,"")</f>
        <v>L36</v>
      </c>
      <c r="AE659">
        <v>0</v>
      </c>
      <c r="AF659">
        <v>0</v>
      </c>
      <c r="AG659">
        <v>0</v>
      </c>
      <c r="AH659" t="str">
        <v>L36</v>
      </c>
    </row>
    <row r="660" spans="1:34">
      <c r="A660" t="str">
        <f t="shared" si="26"/>
        <v>12-2022</v>
      </c>
      <c r="B660" s="93">
        <v>44926</v>
      </c>
      <c r="C660" s="90">
        <v>54300</v>
      </c>
      <c r="D660" s="90">
        <v>52500</v>
      </c>
      <c r="E660" s="90">
        <v>55100</v>
      </c>
      <c r="F660" s="90">
        <v>50800</v>
      </c>
      <c r="G660" s="90">
        <v>55300</v>
      </c>
      <c r="H660" s="91" t="s">
        <v>25</v>
      </c>
      <c r="I660" s="90">
        <v>53000</v>
      </c>
      <c r="J660" s="90">
        <v>55000</v>
      </c>
      <c r="K660" s="90">
        <v>55800</v>
      </c>
      <c r="L660" s="91" t="s">
        <v>25</v>
      </c>
      <c r="M660" s="90">
        <v>54700</v>
      </c>
      <c r="N660" s="90">
        <v>55500</v>
      </c>
      <c r="O660" s="90">
        <v>53300</v>
      </c>
      <c r="P660" s="90">
        <v>51900</v>
      </c>
      <c r="Q660" s="90">
        <v>51000</v>
      </c>
      <c r="R660" s="90">
        <v>51200</v>
      </c>
      <c r="S660" s="90">
        <v>50800</v>
      </c>
      <c r="T660" s="90">
        <v>53300</v>
      </c>
      <c r="U660" s="90">
        <v>53700</v>
      </c>
      <c r="V660" s="90">
        <v>53600</v>
      </c>
      <c r="W660" s="90">
        <v>54500</v>
      </c>
      <c r="X660" s="90">
        <v>56600</v>
      </c>
      <c r="Y660" t="str">
        <f t="shared" si="27"/>
        <v>12-2022</v>
      </c>
      <c r="Z660">
        <f>_xlfn.XLOOKUP(Y660,AN:AN,AP:AP,"")</f>
        <v>0</v>
      </c>
      <c r="AA660">
        <f>_xlfn.XLOOKUP(Y660,AN:AN,AQ:AQ,"")</f>
        <v>0</v>
      </c>
      <c r="AB660">
        <f>_xlfn.XLOOKUP(Y660,AN:AN,AR:AR,"")</f>
        <v>0</v>
      </c>
      <c r="AC660" t="str">
        <f>_xlfn.XLOOKUP(Y660,AN:AN,AS:AS,"")</f>
        <v>L36</v>
      </c>
      <c r="AE660">
        <v>0</v>
      </c>
      <c r="AF660">
        <v>0</v>
      </c>
      <c r="AG660">
        <v>0</v>
      </c>
      <c r="AH660" t="str">
        <v>L36</v>
      </c>
    </row>
    <row r="661" spans="1:34">
      <c r="A661" t="str">
        <f t="shared" si="26"/>
        <v>01-2023</v>
      </c>
      <c r="B661" s="93">
        <v>44927</v>
      </c>
      <c r="C661" s="90" t="s">
        <v>24</v>
      </c>
      <c r="D661" s="90" t="s">
        <v>24</v>
      </c>
      <c r="E661" s="90" t="s">
        <v>24</v>
      </c>
      <c r="F661" s="90" t="s">
        <v>24</v>
      </c>
      <c r="G661" s="90" t="s">
        <v>24</v>
      </c>
      <c r="H661" s="90" t="s">
        <v>24</v>
      </c>
      <c r="I661" s="90" t="s">
        <v>24</v>
      </c>
      <c r="J661" s="90" t="s">
        <v>24</v>
      </c>
      <c r="K661" s="90" t="s">
        <v>24</v>
      </c>
      <c r="L661" s="90" t="s">
        <v>24</v>
      </c>
      <c r="M661" s="90" t="s">
        <v>24</v>
      </c>
      <c r="N661" s="90" t="s">
        <v>24</v>
      </c>
      <c r="O661" s="90" t="s">
        <v>24</v>
      </c>
      <c r="P661" s="90" t="s">
        <v>24</v>
      </c>
      <c r="Q661" s="90" t="s">
        <v>24</v>
      </c>
      <c r="R661" s="90" t="s">
        <v>24</v>
      </c>
      <c r="S661" s="90" t="s">
        <v>24</v>
      </c>
      <c r="T661" s="90" t="s">
        <v>24</v>
      </c>
      <c r="U661" s="90" t="s">
        <v>24</v>
      </c>
      <c r="V661" s="90" t="s">
        <v>24</v>
      </c>
      <c r="W661" s="90" t="s">
        <v>24</v>
      </c>
      <c r="X661" s="90" t="s">
        <v>24</v>
      </c>
      <c r="Y661" t="str">
        <f t="shared" si="27"/>
        <v>01-2023</v>
      </c>
      <c r="Z661">
        <f>_xlfn.XLOOKUP(Y661,AN:AN,AP:AP,"")</f>
        <v>0</v>
      </c>
      <c r="AA661">
        <f>_xlfn.XLOOKUP(Y661,AN:AN,AQ:AQ,"")</f>
        <v>0</v>
      </c>
      <c r="AB661">
        <f>_xlfn.XLOOKUP(Y661,AN:AN,AR:AR,"")</f>
        <v>0</v>
      </c>
      <c r="AC661" t="str">
        <f>_xlfn.XLOOKUP(Y661,AN:AN,AS:AS,"")</f>
        <v>L36</v>
      </c>
      <c r="AE661">
        <v>0</v>
      </c>
      <c r="AF661">
        <v>0</v>
      </c>
      <c r="AG661">
        <v>0</v>
      </c>
      <c r="AH661" t="str">
        <v>L36</v>
      </c>
    </row>
    <row r="662" spans="1:34">
      <c r="A662" t="str">
        <f t="shared" ref="A662:A725" si="28">TEXT(B662,"MM-YYYY")</f>
        <v>01-2023</v>
      </c>
      <c r="B662" s="93">
        <v>44928</v>
      </c>
      <c r="C662" s="90">
        <v>55200</v>
      </c>
      <c r="D662" s="90">
        <v>52700</v>
      </c>
      <c r="E662" s="90">
        <v>55700</v>
      </c>
      <c r="F662" s="90">
        <v>51700</v>
      </c>
      <c r="G662" s="90">
        <v>56300</v>
      </c>
      <c r="H662" s="91" t="s">
        <v>25</v>
      </c>
      <c r="I662" s="90">
        <v>53500</v>
      </c>
      <c r="J662" s="90">
        <v>55000</v>
      </c>
      <c r="K662" s="90">
        <v>56500</v>
      </c>
      <c r="L662" s="91" t="s">
        <v>25</v>
      </c>
      <c r="M662" s="90">
        <v>55100</v>
      </c>
      <c r="N662" s="90">
        <v>56200</v>
      </c>
      <c r="O662" s="90">
        <v>54000</v>
      </c>
      <c r="P662" s="90">
        <v>52500</v>
      </c>
      <c r="Q662" s="90">
        <v>51550</v>
      </c>
      <c r="R662" s="90">
        <v>51700</v>
      </c>
      <c r="S662" s="90">
        <v>51500</v>
      </c>
      <c r="T662" s="90">
        <v>54500</v>
      </c>
      <c r="U662" s="90">
        <v>54300</v>
      </c>
      <c r="V662" s="90">
        <v>54300</v>
      </c>
      <c r="W662" s="90">
        <v>55100</v>
      </c>
      <c r="X662" s="90">
        <v>56800</v>
      </c>
      <c r="Y662" t="str">
        <f t="shared" ref="Y662:Y725" si="29">TEXT(B662,"MM-YYYY")</f>
        <v>01-2023</v>
      </c>
      <c r="Z662">
        <f>_xlfn.XLOOKUP(Y662,AN:AN,AP:AP,"")</f>
        <v>0</v>
      </c>
      <c r="AA662">
        <f>_xlfn.XLOOKUP(Y662,AN:AN,AQ:AQ,"")</f>
        <v>0</v>
      </c>
      <c r="AB662">
        <f>_xlfn.XLOOKUP(Y662,AN:AN,AR:AR,"")</f>
        <v>0</v>
      </c>
      <c r="AC662" t="str">
        <f>_xlfn.XLOOKUP(Y662,AN:AN,AS:AS,"")</f>
        <v>L36</v>
      </c>
      <c r="AE662">
        <v>0</v>
      </c>
      <c r="AF662">
        <v>0</v>
      </c>
      <c r="AG662">
        <v>0</v>
      </c>
      <c r="AH662" t="str">
        <v>L36</v>
      </c>
    </row>
    <row r="663" spans="1:34">
      <c r="A663" t="str">
        <f t="shared" si="28"/>
        <v>01-2023</v>
      </c>
      <c r="B663" s="93">
        <v>44929</v>
      </c>
      <c r="C663" s="90">
        <v>55200</v>
      </c>
      <c r="D663" s="90">
        <v>53000</v>
      </c>
      <c r="E663" s="90">
        <v>55700</v>
      </c>
      <c r="F663" s="90">
        <v>51800</v>
      </c>
      <c r="G663" s="90">
        <v>56300</v>
      </c>
      <c r="H663" s="91" t="s">
        <v>25</v>
      </c>
      <c r="I663" s="90">
        <v>54000</v>
      </c>
      <c r="J663" s="90">
        <v>55400</v>
      </c>
      <c r="K663" s="90">
        <v>56500</v>
      </c>
      <c r="L663" s="91" t="s">
        <v>25</v>
      </c>
      <c r="M663" s="90">
        <v>55100</v>
      </c>
      <c r="N663" s="90">
        <v>56500</v>
      </c>
      <c r="O663" s="90">
        <v>54000</v>
      </c>
      <c r="P663" s="90">
        <v>52500</v>
      </c>
      <c r="Q663" s="90">
        <v>51700</v>
      </c>
      <c r="R663" s="90">
        <v>51500</v>
      </c>
      <c r="S663" s="90">
        <v>51300</v>
      </c>
      <c r="T663" s="90">
        <v>54300</v>
      </c>
      <c r="U663" s="90">
        <v>54300</v>
      </c>
      <c r="V663" s="90">
        <v>54300</v>
      </c>
      <c r="W663" s="90">
        <v>55300</v>
      </c>
      <c r="X663" s="90">
        <v>57000</v>
      </c>
      <c r="Y663" t="str">
        <f t="shared" si="29"/>
        <v>01-2023</v>
      </c>
      <c r="Z663">
        <f>_xlfn.XLOOKUP(Y663,AN:AN,AP:AP,"")</f>
        <v>0</v>
      </c>
      <c r="AA663">
        <f>_xlfn.XLOOKUP(Y663,AN:AN,AQ:AQ,"")</f>
        <v>0</v>
      </c>
      <c r="AB663">
        <f>_xlfn.XLOOKUP(Y663,AN:AN,AR:AR,"")</f>
        <v>0</v>
      </c>
      <c r="AC663" t="str">
        <f>_xlfn.XLOOKUP(Y663,AN:AN,AS:AS,"")</f>
        <v>L36</v>
      </c>
      <c r="AE663">
        <v>0</v>
      </c>
      <c r="AF663">
        <v>0</v>
      </c>
      <c r="AG663">
        <v>0</v>
      </c>
      <c r="AH663" t="str">
        <v>L36</v>
      </c>
    </row>
    <row r="664" spans="1:34">
      <c r="A664" t="str">
        <f t="shared" si="28"/>
        <v>01-2023</v>
      </c>
      <c r="B664" s="93">
        <v>44930</v>
      </c>
      <c r="C664" s="90">
        <v>55200</v>
      </c>
      <c r="D664" s="90">
        <v>53000</v>
      </c>
      <c r="E664" s="90">
        <v>55500</v>
      </c>
      <c r="F664" s="90">
        <v>51500</v>
      </c>
      <c r="G664" s="90">
        <v>56300</v>
      </c>
      <c r="H664" s="91" t="s">
        <v>25</v>
      </c>
      <c r="I664" s="90">
        <v>53500</v>
      </c>
      <c r="J664" s="90">
        <v>55200</v>
      </c>
      <c r="K664" s="90">
        <v>56500</v>
      </c>
      <c r="L664" s="91" t="s">
        <v>25</v>
      </c>
      <c r="M664" s="90">
        <v>54700</v>
      </c>
      <c r="N664" s="90">
        <v>56500</v>
      </c>
      <c r="O664" s="90">
        <v>54000</v>
      </c>
      <c r="P664" s="90">
        <v>52500</v>
      </c>
      <c r="Q664" s="90">
        <v>51200</v>
      </c>
      <c r="R664" s="90">
        <v>51200</v>
      </c>
      <c r="S664" s="90">
        <v>51100</v>
      </c>
      <c r="T664" s="90">
        <v>54000</v>
      </c>
      <c r="U664" s="90">
        <v>54300</v>
      </c>
      <c r="V664" s="90">
        <v>54300</v>
      </c>
      <c r="W664" s="90">
        <v>55300</v>
      </c>
      <c r="X664" s="90">
        <v>57000</v>
      </c>
      <c r="Y664" t="str">
        <f t="shared" si="29"/>
        <v>01-2023</v>
      </c>
      <c r="Z664">
        <f>_xlfn.XLOOKUP(Y664,AN:AN,AP:AP,"")</f>
        <v>0</v>
      </c>
      <c r="AA664">
        <f>_xlfn.XLOOKUP(Y664,AN:AN,AQ:AQ,"")</f>
        <v>0</v>
      </c>
      <c r="AB664">
        <f>_xlfn.XLOOKUP(Y664,AN:AN,AR:AR,"")</f>
        <v>0</v>
      </c>
      <c r="AC664" t="str">
        <f>_xlfn.XLOOKUP(Y664,AN:AN,AS:AS,"")</f>
        <v>L36</v>
      </c>
      <c r="AE664">
        <v>0</v>
      </c>
      <c r="AF664">
        <v>0</v>
      </c>
      <c r="AG664">
        <v>0</v>
      </c>
      <c r="AH664" t="str">
        <v>L36</v>
      </c>
    </row>
    <row r="665" spans="1:34">
      <c r="A665" t="str">
        <f t="shared" si="28"/>
        <v>01-2023</v>
      </c>
      <c r="B665" s="93">
        <v>44931</v>
      </c>
      <c r="C665" s="90">
        <v>55200</v>
      </c>
      <c r="D665" s="90">
        <v>53000</v>
      </c>
      <c r="E665" s="90">
        <v>55500</v>
      </c>
      <c r="F665" s="90">
        <v>51500</v>
      </c>
      <c r="G665" s="90">
        <v>55900</v>
      </c>
      <c r="H665" s="91" t="s">
        <v>25</v>
      </c>
      <c r="I665" s="90">
        <v>53500</v>
      </c>
      <c r="J665" s="90">
        <v>55500</v>
      </c>
      <c r="K665" s="90">
        <v>56500</v>
      </c>
      <c r="L665" s="91" t="s">
        <v>25</v>
      </c>
      <c r="M665" s="90">
        <v>55000</v>
      </c>
      <c r="N665" s="90">
        <v>56500</v>
      </c>
      <c r="O665" s="90">
        <v>54200</v>
      </c>
      <c r="P665" s="90">
        <v>52500</v>
      </c>
      <c r="Q665" s="90">
        <v>51500</v>
      </c>
      <c r="R665" s="90">
        <v>51500</v>
      </c>
      <c r="S665" s="90">
        <v>51500</v>
      </c>
      <c r="T665" s="90">
        <v>54000</v>
      </c>
      <c r="U665" s="90">
        <v>54700</v>
      </c>
      <c r="V665" s="90">
        <v>54300</v>
      </c>
      <c r="W665" s="90">
        <v>55300</v>
      </c>
      <c r="X665" s="90">
        <v>57000</v>
      </c>
      <c r="Y665" t="str">
        <f t="shared" si="29"/>
        <v>01-2023</v>
      </c>
      <c r="Z665">
        <f>_xlfn.XLOOKUP(Y665,AN:AN,AP:AP,"")</f>
        <v>0</v>
      </c>
      <c r="AA665">
        <f>_xlfn.XLOOKUP(Y665,AN:AN,AQ:AQ,"")</f>
        <v>0</v>
      </c>
      <c r="AB665">
        <f>_xlfn.XLOOKUP(Y665,AN:AN,AR:AR,"")</f>
        <v>0</v>
      </c>
      <c r="AC665" t="str">
        <f>_xlfn.XLOOKUP(Y665,AN:AN,AS:AS,"")</f>
        <v>L36</v>
      </c>
      <c r="AE665">
        <v>0</v>
      </c>
      <c r="AF665">
        <v>0</v>
      </c>
      <c r="AG665">
        <v>0</v>
      </c>
      <c r="AH665" t="str">
        <v>L36</v>
      </c>
    </row>
    <row r="666" spans="1:34">
      <c r="A666" t="str">
        <f t="shared" si="28"/>
        <v>01-2023</v>
      </c>
      <c r="B666" s="93">
        <v>44932</v>
      </c>
      <c r="C666" s="90">
        <v>55200</v>
      </c>
      <c r="D666" s="90">
        <v>52800</v>
      </c>
      <c r="E666" s="90">
        <v>55500</v>
      </c>
      <c r="F666" s="90">
        <v>51500</v>
      </c>
      <c r="G666" s="90">
        <v>55800</v>
      </c>
      <c r="H666" s="91" t="s">
        <v>25</v>
      </c>
      <c r="I666" s="90">
        <v>53000</v>
      </c>
      <c r="J666" s="90">
        <v>55000</v>
      </c>
      <c r="K666" s="90">
        <v>56300</v>
      </c>
      <c r="L666" s="91" t="s">
        <v>25</v>
      </c>
      <c r="M666" s="90">
        <v>54700</v>
      </c>
      <c r="N666" s="90">
        <v>56500</v>
      </c>
      <c r="O666" s="90">
        <v>53600</v>
      </c>
      <c r="P666" s="90">
        <v>52300</v>
      </c>
      <c r="Q666" s="90">
        <v>51200</v>
      </c>
      <c r="R666" s="90">
        <v>51200</v>
      </c>
      <c r="S666" s="90">
        <v>51200</v>
      </c>
      <c r="T666" s="90">
        <v>54000</v>
      </c>
      <c r="U666" s="90">
        <v>54500</v>
      </c>
      <c r="V666" s="90">
        <v>54300</v>
      </c>
      <c r="W666" s="90">
        <v>55300</v>
      </c>
      <c r="X666" s="90">
        <v>57000</v>
      </c>
      <c r="Y666" t="str">
        <f t="shared" si="29"/>
        <v>01-2023</v>
      </c>
      <c r="Z666">
        <f>_xlfn.XLOOKUP(Y666,AN:AN,AP:AP,"")</f>
        <v>0</v>
      </c>
      <c r="AA666">
        <f>_xlfn.XLOOKUP(Y666,AN:AN,AQ:AQ,"")</f>
        <v>0</v>
      </c>
      <c r="AB666">
        <f>_xlfn.XLOOKUP(Y666,AN:AN,AR:AR,"")</f>
        <v>0</v>
      </c>
      <c r="AC666" t="str">
        <f>_xlfn.XLOOKUP(Y666,AN:AN,AS:AS,"")</f>
        <v>L36</v>
      </c>
      <c r="AE666">
        <v>0</v>
      </c>
      <c r="AF666">
        <v>0</v>
      </c>
      <c r="AG666">
        <v>0</v>
      </c>
      <c r="AH666" t="str">
        <v>L36</v>
      </c>
    </row>
    <row r="667" spans="1:34">
      <c r="A667" t="str">
        <f t="shared" si="28"/>
        <v>01-2023</v>
      </c>
      <c r="B667" s="93">
        <v>44933</v>
      </c>
      <c r="C667" s="90">
        <v>55200</v>
      </c>
      <c r="D667" s="90">
        <v>53000</v>
      </c>
      <c r="E667" s="90">
        <v>55600</v>
      </c>
      <c r="F667" s="90">
        <v>51500</v>
      </c>
      <c r="G667" s="90">
        <v>55800</v>
      </c>
      <c r="H667" s="91" t="s">
        <v>25</v>
      </c>
      <c r="I667" s="90">
        <v>53000</v>
      </c>
      <c r="J667" s="90">
        <v>55000</v>
      </c>
      <c r="K667" s="90">
        <v>56200</v>
      </c>
      <c r="L667" s="91" t="s">
        <v>25</v>
      </c>
      <c r="M667" s="90">
        <v>54400</v>
      </c>
      <c r="N667" s="90">
        <v>56500</v>
      </c>
      <c r="O667" s="90">
        <v>53600</v>
      </c>
      <c r="P667" s="90">
        <v>52300</v>
      </c>
      <c r="Q667" s="90">
        <v>51200</v>
      </c>
      <c r="R667" s="90">
        <v>51200</v>
      </c>
      <c r="S667" s="90">
        <v>51000</v>
      </c>
      <c r="T667" s="90">
        <v>54000</v>
      </c>
      <c r="U667" s="90">
        <v>54500</v>
      </c>
      <c r="V667" s="90">
        <v>54300</v>
      </c>
      <c r="W667" s="90">
        <v>55100</v>
      </c>
      <c r="X667" s="90">
        <v>57000</v>
      </c>
      <c r="Y667" t="str">
        <f t="shared" si="29"/>
        <v>01-2023</v>
      </c>
      <c r="Z667">
        <f>_xlfn.XLOOKUP(Y667,AN:AN,AP:AP,"")</f>
        <v>0</v>
      </c>
      <c r="AA667">
        <f>_xlfn.XLOOKUP(Y667,AN:AN,AQ:AQ,"")</f>
        <v>0</v>
      </c>
      <c r="AB667">
        <f>_xlfn.XLOOKUP(Y667,AN:AN,AR:AR,"")</f>
        <v>0</v>
      </c>
      <c r="AC667" t="str">
        <f>_xlfn.XLOOKUP(Y667,AN:AN,AS:AS,"")</f>
        <v>L36</v>
      </c>
      <c r="AE667">
        <v>0</v>
      </c>
      <c r="AF667">
        <v>0</v>
      </c>
      <c r="AG667">
        <v>0</v>
      </c>
      <c r="AH667" t="str">
        <v>L36</v>
      </c>
    </row>
    <row r="668" spans="1:34">
      <c r="A668" t="str">
        <f t="shared" si="28"/>
        <v>01-2023</v>
      </c>
      <c r="B668" s="93">
        <v>44934</v>
      </c>
      <c r="C668" s="90" t="s">
        <v>24</v>
      </c>
      <c r="D668" s="90" t="s">
        <v>24</v>
      </c>
      <c r="E668" s="90" t="s">
        <v>24</v>
      </c>
      <c r="F668" s="90" t="s">
        <v>24</v>
      </c>
      <c r="G668" s="90" t="s">
        <v>24</v>
      </c>
      <c r="H668" s="90" t="s">
        <v>24</v>
      </c>
      <c r="I668" s="90" t="s">
        <v>24</v>
      </c>
      <c r="J668" s="90" t="s">
        <v>24</v>
      </c>
      <c r="K668" s="90" t="s">
        <v>24</v>
      </c>
      <c r="L668" s="90" t="s">
        <v>24</v>
      </c>
      <c r="M668" s="90" t="s">
        <v>24</v>
      </c>
      <c r="N668" s="90" t="s">
        <v>24</v>
      </c>
      <c r="O668" s="90" t="s">
        <v>24</v>
      </c>
      <c r="P668" s="90" t="s">
        <v>24</v>
      </c>
      <c r="Q668" s="90" t="s">
        <v>24</v>
      </c>
      <c r="R668" s="90" t="s">
        <v>24</v>
      </c>
      <c r="S668" s="90" t="s">
        <v>24</v>
      </c>
      <c r="T668" s="90" t="s">
        <v>24</v>
      </c>
      <c r="U668" s="90" t="s">
        <v>24</v>
      </c>
      <c r="V668" s="90" t="s">
        <v>24</v>
      </c>
      <c r="W668" s="90" t="s">
        <v>24</v>
      </c>
      <c r="X668" s="90" t="s">
        <v>24</v>
      </c>
      <c r="Y668" t="str">
        <f t="shared" si="29"/>
        <v>01-2023</v>
      </c>
      <c r="Z668">
        <f>_xlfn.XLOOKUP(Y668,AN:AN,AP:AP,"")</f>
        <v>0</v>
      </c>
      <c r="AA668">
        <f>_xlfn.XLOOKUP(Y668,AN:AN,AQ:AQ,"")</f>
        <v>0</v>
      </c>
      <c r="AB668">
        <f>_xlfn.XLOOKUP(Y668,AN:AN,AR:AR,"")</f>
        <v>0</v>
      </c>
      <c r="AC668" t="str">
        <f>_xlfn.XLOOKUP(Y668,AN:AN,AS:AS,"")</f>
        <v>L36</v>
      </c>
      <c r="AE668">
        <v>0</v>
      </c>
      <c r="AF668">
        <v>0</v>
      </c>
      <c r="AG668">
        <v>0</v>
      </c>
      <c r="AH668" t="str">
        <v>L36</v>
      </c>
    </row>
    <row r="669" spans="1:34">
      <c r="A669" t="str">
        <f t="shared" si="28"/>
        <v>01-2023</v>
      </c>
      <c r="B669" s="93">
        <v>44935</v>
      </c>
      <c r="C669" s="90">
        <v>55000</v>
      </c>
      <c r="D669" s="90">
        <v>53000</v>
      </c>
      <c r="E669" s="90">
        <v>55200</v>
      </c>
      <c r="F669" s="90">
        <v>51100</v>
      </c>
      <c r="G669" s="90">
        <v>54900</v>
      </c>
      <c r="H669" s="91" t="s">
        <v>25</v>
      </c>
      <c r="I669" s="90">
        <v>53000</v>
      </c>
      <c r="J669" s="90">
        <v>54600</v>
      </c>
      <c r="K669" s="90">
        <v>55900</v>
      </c>
      <c r="L669" s="91" t="s">
        <v>25</v>
      </c>
      <c r="M669" s="90">
        <v>54100</v>
      </c>
      <c r="N669" s="90">
        <v>55800</v>
      </c>
      <c r="O669" s="90">
        <v>52800</v>
      </c>
      <c r="P669" s="90">
        <v>52200</v>
      </c>
      <c r="Q669" s="90">
        <v>50800</v>
      </c>
      <c r="R669" s="90">
        <v>50900</v>
      </c>
      <c r="S669" s="90">
        <v>50800</v>
      </c>
      <c r="T669" s="90">
        <v>53600</v>
      </c>
      <c r="U669" s="90">
        <v>54000</v>
      </c>
      <c r="V669" s="90">
        <v>54300</v>
      </c>
      <c r="W669" s="90">
        <v>54900</v>
      </c>
      <c r="X669" s="90">
        <v>57000</v>
      </c>
      <c r="Y669" t="str">
        <f t="shared" si="29"/>
        <v>01-2023</v>
      </c>
      <c r="Z669">
        <f>_xlfn.XLOOKUP(Y669,AN:AN,AP:AP,"")</f>
        <v>0</v>
      </c>
      <c r="AA669">
        <f>_xlfn.XLOOKUP(Y669,AN:AN,AQ:AQ,"")</f>
        <v>0</v>
      </c>
      <c r="AB669">
        <f>_xlfn.XLOOKUP(Y669,AN:AN,AR:AR,"")</f>
        <v>0</v>
      </c>
      <c r="AC669" t="str">
        <f>_xlfn.XLOOKUP(Y669,AN:AN,AS:AS,"")</f>
        <v>L36</v>
      </c>
      <c r="AE669">
        <v>0</v>
      </c>
      <c r="AF669">
        <v>0</v>
      </c>
      <c r="AG669">
        <v>0</v>
      </c>
      <c r="AH669" t="str">
        <v>L36</v>
      </c>
    </row>
    <row r="670" spans="1:34">
      <c r="A670" t="str">
        <f t="shared" si="28"/>
        <v>01-2023</v>
      </c>
      <c r="B670" s="93">
        <v>44936</v>
      </c>
      <c r="C670" s="90">
        <v>55000</v>
      </c>
      <c r="D670" s="90">
        <v>53300</v>
      </c>
      <c r="E670" s="90">
        <v>54800</v>
      </c>
      <c r="F670" s="90">
        <v>50700</v>
      </c>
      <c r="G670" s="90">
        <v>54800</v>
      </c>
      <c r="H670" s="91" t="s">
        <v>25</v>
      </c>
      <c r="I670" s="90">
        <v>53000</v>
      </c>
      <c r="J670" s="90">
        <v>54300</v>
      </c>
      <c r="K670" s="90">
        <v>55500</v>
      </c>
      <c r="L670" s="91" t="s">
        <v>25</v>
      </c>
      <c r="M670" s="90">
        <v>53800</v>
      </c>
      <c r="N670" s="90">
        <v>55600</v>
      </c>
      <c r="O670" s="90">
        <v>52600</v>
      </c>
      <c r="P670" s="90">
        <v>52200</v>
      </c>
      <c r="Q670" s="90">
        <v>50600</v>
      </c>
      <c r="R670" s="90">
        <v>50800</v>
      </c>
      <c r="S670" s="90">
        <v>50700</v>
      </c>
      <c r="T670" s="90">
        <v>53200</v>
      </c>
      <c r="U670" s="90">
        <v>53800</v>
      </c>
      <c r="V670" s="90">
        <v>54300</v>
      </c>
      <c r="W670" s="90">
        <v>54500</v>
      </c>
      <c r="X670" s="90">
        <v>56800</v>
      </c>
      <c r="Y670" t="str">
        <f t="shared" si="29"/>
        <v>01-2023</v>
      </c>
      <c r="Z670">
        <f>_xlfn.XLOOKUP(Y670,AN:AN,AP:AP,"")</f>
        <v>0</v>
      </c>
      <c r="AA670">
        <f>_xlfn.XLOOKUP(Y670,AN:AN,AQ:AQ,"")</f>
        <v>0</v>
      </c>
      <c r="AB670">
        <f>_xlfn.XLOOKUP(Y670,AN:AN,AR:AR,"")</f>
        <v>0</v>
      </c>
      <c r="AC670" t="str">
        <f>_xlfn.XLOOKUP(Y670,AN:AN,AS:AS,"")</f>
        <v>L36</v>
      </c>
      <c r="AE670">
        <v>0</v>
      </c>
      <c r="AF670">
        <v>0</v>
      </c>
      <c r="AG670">
        <v>0</v>
      </c>
      <c r="AH670" t="str">
        <v>L36</v>
      </c>
    </row>
    <row r="671" spans="1:34">
      <c r="A671" t="str">
        <f t="shared" si="28"/>
        <v>01-2023</v>
      </c>
      <c r="B671" s="93">
        <v>44937</v>
      </c>
      <c r="C671" s="90">
        <v>55500</v>
      </c>
      <c r="D671" s="90">
        <v>53300</v>
      </c>
      <c r="E671" s="90">
        <v>54800</v>
      </c>
      <c r="F671" s="90">
        <v>51400</v>
      </c>
      <c r="G671" s="90">
        <v>55100</v>
      </c>
      <c r="H671" s="91" t="s">
        <v>25</v>
      </c>
      <c r="I671" s="90">
        <v>53000</v>
      </c>
      <c r="J671" s="90">
        <v>54300</v>
      </c>
      <c r="K671" s="90">
        <v>56200</v>
      </c>
      <c r="L671" s="91" t="s">
        <v>25</v>
      </c>
      <c r="M671" s="90">
        <v>53800</v>
      </c>
      <c r="N671" s="90">
        <v>55900</v>
      </c>
      <c r="O671" s="90">
        <v>53200</v>
      </c>
      <c r="P671" s="90">
        <v>52200</v>
      </c>
      <c r="Q671" s="90">
        <v>50800</v>
      </c>
      <c r="R671" s="90">
        <v>51600</v>
      </c>
      <c r="S671" s="90">
        <v>51000</v>
      </c>
      <c r="T671" s="90">
        <v>53900</v>
      </c>
      <c r="U671" s="90">
        <v>54000</v>
      </c>
      <c r="V671" s="90">
        <v>54300</v>
      </c>
      <c r="W671" s="90">
        <v>54700</v>
      </c>
      <c r="X671" s="90">
        <v>56800</v>
      </c>
      <c r="Y671" t="str">
        <f t="shared" si="29"/>
        <v>01-2023</v>
      </c>
      <c r="Z671">
        <f>_xlfn.XLOOKUP(Y671,AN:AN,AP:AP,"")</f>
        <v>0</v>
      </c>
      <c r="AA671">
        <f>_xlfn.XLOOKUP(Y671,AN:AN,AQ:AQ,"")</f>
        <v>0</v>
      </c>
      <c r="AB671">
        <f>_xlfn.XLOOKUP(Y671,AN:AN,AR:AR,"")</f>
        <v>0</v>
      </c>
      <c r="AC671" t="str">
        <f>_xlfn.XLOOKUP(Y671,AN:AN,AS:AS,"")</f>
        <v>L36</v>
      </c>
      <c r="AE671">
        <v>0</v>
      </c>
      <c r="AF671">
        <v>0</v>
      </c>
      <c r="AG671">
        <v>0</v>
      </c>
      <c r="AH671" t="str">
        <v>L36</v>
      </c>
    </row>
    <row r="672" spans="1:34">
      <c r="A672" t="str">
        <f t="shared" si="28"/>
        <v>01-2023</v>
      </c>
      <c r="B672" s="93">
        <v>44938</v>
      </c>
      <c r="C672" s="90">
        <v>56100</v>
      </c>
      <c r="D672" s="90">
        <v>53500</v>
      </c>
      <c r="E672" s="90">
        <v>55200</v>
      </c>
      <c r="F672" s="90">
        <v>51700</v>
      </c>
      <c r="G672" s="90">
        <v>55300</v>
      </c>
      <c r="H672" s="91" t="s">
        <v>25</v>
      </c>
      <c r="I672" s="90">
        <v>53500</v>
      </c>
      <c r="J672" s="90">
        <v>55000</v>
      </c>
      <c r="K672" s="90">
        <v>56500</v>
      </c>
      <c r="L672" s="91" t="s">
        <v>25</v>
      </c>
      <c r="M672" s="90">
        <v>54500</v>
      </c>
      <c r="N672" s="90">
        <v>56300</v>
      </c>
      <c r="O672" s="90">
        <v>53500</v>
      </c>
      <c r="P672" s="90">
        <v>52700</v>
      </c>
      <c r="Q672" s="90">
        <v>51350</v>
      </c>
      <c r="R672" s="90">
        <v>51800</v>
      </c>
      <c r="S672" s="90">
        <v>51300</v>
      </c>
      <c r="T672" s="90">
        <v>54200</v>
      </c>
      <c r="U672" s="90">
        <v>54400</v>
      </c>
      <c r="V672" s="90">
        <v>54300</v>
      </c>
      <c r="W672" s="90">
        <v>55100</v>
      </c>
      <c r="X672" s="90">
        <v>57500</v>
      </c>
      <c r="Y672" t="str">
        <f t="shared" si="29"/>
        <v>01-2023</v>
      </c>
      <c r="Z672">
        <f>_xlfn.XLOOKUP(Y672,AN:AN,AP:AP,"")</f>
        <v>0</v>
      </c>
      <c r="AA672">
        <f>_xlfn.XLOOKUP(Y672,AN:AN,AQ:AQ,"")</f>
        <v>0</v>
      </c>
      <c r="AB672">
        <f>_xlfn.XLOOKUP(Y672,AN:AN,AR:AR,"")</f>
        <v>0</v>
      </c>
      <c r="AC672" t="str">
        <f>_xlfn.XLOOKUP(Y672,AN:AN,AS:AS,"")</f>
        <v>L36</v>
      </c>
      <c r="AE672">
        <v>0</v>
      </c>
      <c r="AF672">
        <v>0</v>
      </c>
      <c r="AG672">
        <v>0</v>
      </c>
      <c r="AH672" t="str">
        <v>L36</v>
      </c>
    </row>
    <row r="673" spans="1:34">
      <c r="A673" t="str">
        <f t="shared" si="28"/>
        <v>01-2023</v>
      </c>
      <c r="B673" s="93">
        <v>44939</v>
      </c>
      <c r="C673" s="90">
        <v>56300</v>
      </c>
      <c r="D673" s="90">
        <v>53800</v>
      </c>
      <c r="E673" s="90">
        <v>55500</v>
      </c>
      <c r="F673" s="90">
        <v>52300</v>
      </c>
      <c r="G673" s="90">
        <v>55300</v>
      </c>
      <c r="H673" s="91" t="s">
        <v>25</v>
      </c>
      <c r="I673" s="90">
        <v>54000</v>
      </c>
      <c r="J673" s="90">
        <v>55500</v>
      </c>
      <c r="K673" s="90">
        <v>56800</v>
      </c>
      <c r="L673" s="91" t="s">
        <v>25</v>
      </c>
      <c r="M673" s="90">
        <v>54800</v>
      </c>
      <c r="N673" s="90">
        <v>56700</v>
      </c>
      <c r="O673" s="90">
        <v>54000</v>
      </c>
      <c r="P673" s="90">
        <v>53000</v>
      </c>
      <c r="Q673" s="90">
        <v>52000</v>
      </c>
      <c r="R673" s="90">
        <v>52300</v>
      </c>
      <c r="S673" s="90">
        <v>51800</v>
      </c>
      <c r="T673" s="90">
        <v>55000</v>
      </c>
      <c r="U673" s="90">
        <v>55000</v>
      </c>
      <c r="V673" s="90">
        <v>54800</v>
      </c>
      <c r="W673" s="90">
        <v>55300</v>
      </c>
      <c r="X673" s="90">
        <v>57800</v>
      </c>
      <c r="Y673" t="str">
        <f t="shared" si="29"/>
        <v>01-2023</v>
      </c>
      <c r="Z673">
        <f>_xlfn.XLOOKUP(Y673,AN:AN,AP:AP,"")</f>
        <v>0</v>
      </c>
      <c r="AA673">
        <f>_xlfn.XLOOKUP(Y673,AN:AN,AQ:AQ,"")</f>
        <v>0</v>
      </c>
      <c r="AB673">
        <f>_xlfn.XLOOKUP(Y673,AN:AN,AR:AR,"")</f>
        <v>0</v>
      </c>
      <c r="AC673" t="str">
        <f>_xlfn.XLOOKUP(Y673,AN:AN,AS:AS,"")</f>
        <v>L36</v>
      </c>
      <c r="AE673">
        <v>0</v>
      </c>
      <c r="AF673">
        <v>0</v>
      </c>
      <c r="AG673">
        <v>0</v>
      </c>
      <c r="AH673" t="str">
        <v>L36</v>
      </c>
    </row>
    <row r="674" spans="1:34">
      <c r="A674" t="str">
        <f t="shared" si="28"/>
        <v>01-2023</v>
      </c>
      <c r="B674" s="93">
        <v>44940</v>
      </c>
      <c r="C674" s="91" t="s">
        <v>25</v>
      </c>
      <c r="D674" s="90">
        <v>53800</v>
      </c>
      <c r="E674" s="90">
        <v>55700</v>
      </c>
      <c r="F674" s="90">
        <v>52500</v>
      </c>
      <c r="G674" s="90">
        <v>55900</v>
      </c>
      <c r="H674" s="91" t="s">
        <v>25</v>
      </c>
      <c r="I674" s="90">
        <v>54000</v>
      </c>
      <c r="J674" s="90">
        <v>55500</v>
      </c>
      <c r="K674" s="90">
        <v>56800</v>
      </c>
      <c r="L674" s="91" t="s">
        <v>25</v>
      </c>
      <c r="M674" s="90">
        <v>55100</v>
      </c>
      <c r="N674" s="90">
        <v>57100</v>
      </c>
      <c r="O674" s="90">
        <v>54000</v>
      </c>
      <c r="P674" s="90">
        <v>53300</v>
      </c>
      <c r="Q674" s="90">
        <v>52300</v>
      </c>
      <c r="R674" s="90">
        <v>52500</v>
      </c>
      <c r="S674" s="90">
        <v>52300</v>
      </c>
      <c r="T674" s="90">
        <v>55200</v>
      </c>
      <c r="U674" s="90">
        <v>55300</v>
      </c>
      <c r="V674" s="90">
        <v>54800</v>
      </c>
      <c r="W674" s="90">
        <v>55400</v>
      </c>
      <c r="X674" s="90">
        <v>58000</v>
      </c>
      <c r="Y674" t="str">
        <f t="shared" si="29"/>
        <v>01-2023</v>
      </c>
      <c r="Z674">
        <f>_xlfn.XLOOKUP(Y674,AN:AN,AP:AP,"")</f>
        <v>0</v>
      </c>
      <c r="AA674">
        <f>_xlfn.XLOOKUP(Y674,AN:AN,AQ:AQ,"")</f>
        <v>0</v>
      </c>
      <c r="AB674">
        <f>_xlfn.XLOOKUP(Y674,AN:AN,AR:AR,"")</f>
        <v>0</v>
      </c>
      <c r="AC674" t="str">
        <f>_xlfn.XLOOKUP(Y674,AN:AN,AS:AS,"")</f>
        <v>L36</v>
      </c>
      <c r="AE674">
        <v>0</v>
      </c>
      <c r="AF674">
        <v>0</v>
      </c>
      <c r="AG674">
        <v>0</v>
      </c>
      <c r="AH674" t="str">
        <v>L36</v>
      </c>
    </row>
    <row r="675" spans="1:34">
      <c r="A675" t="str">
        <f t="shared" si="28"/>
        <v>01-2023</v>
      </c>
      <c r="B675" s="93">
        <v>44941</v>
      </c>
      <c r="C675" s="90" t="s">
        <v>24</v>
      </c>
      <c r="D675" s="90" t="s">
        <v>24</v>
      </c>
      <c r="E675" s="90" t="s">
        <v>24</v>
      </c>
      <c r="F675" s="90" t="s">
        <v>24</v>
      </c>
      <c r="G675" s="90" t="s">
        <v>24</v>
      </c>
      <c r="H675" s="90" t="s">
        <v>24</v>
      </c>
      <c r="I675" s="90" t="s">
        <v>24</v>
      </c>
      <c r="J675" s="90" t="s">
        <v>24</v>
      </c>
      <c r="K675" s="90" t="s">
        <v>24</v>
      </c>
      <c r="L675" s="90" t="s">
        <v>24</v>
      </c>
      <c r="M675" s="90" t="s">
        <v>24</v>
      </c>
      <c r="N675" s="90" t="s">
        <v>24</v>
      </c>
      <c r="O675" s="90" t="s">
        <v>24</v>
      </c>
      <c r="P675" s="90" t="s">
        <v>24</v>
      </c>
      <c r="Q675" s="90" t="s">
        <v>24</v>
      </c>
      <c r="R675" s="90" t="s">
        <v>24</v>
      </c>
      <c r="S675" s="90" t="s">
        <v>24</v>
      </c>
      <c r="T675" s="90" t="s">
        <v>24</v>
      </c>
      <c r="U675" s="90" t="s">
        <v>24</v>
      </c>
      <c r="V675" s="90" t="s">
        <v>24</v>
      </c>
      <c r="W675" s="90" t="s">
        <v>24</v>
      </c>
      <c r="X675" s="90" t="s">
        <v>24</v>
      </c>
      <c r="Y675" t="str">
        <f t="shared" si="29"/>
        <v>01-2023</v>
      </c>
      <c r="Z675">
        <f>_xlfn.XLOOKUP(Y675,AN:AN,AP:AP,"")</f>
        <v>0</v>
      </c>
      <c r="AA675">
        <f>_xlfn.XLOOKUP(Y675,AN:AN,AQ:AQ,"")</f>
        <v>0</v>
      </c>
      <c r="AB675">
        <f>_xlfn.XLOOKUP(Y675,AN:AN,AR:AR,"")</f>
        <v>0</v>
      </c>
      <c r="AC675" t="str">
        <f>_xlfn.XLOOKUP(Y675,AN:AN,AS:AS,"")</f>
        <v>L36</v>
      </c>
      <c r="AE675">
        <v>0</v>
      </c>
      <c r="AF675">
        <v>0</v>
      </c>
      <c r="AG675">
        <v>0</v>
      </c>
      <c r="AH675" t="str">
        <v>L36</v>
      </c>
    </row>
    <row r="676" spans="1:34">
      <c r="A676" t="str">
        <f t="shared" si="28"/>
        <v>01-2023</v>
      </c>
      <c r="B676" s="93">
        <v>44942</v>
      </c>
      <c r="C676" s="90">
        <v>56800</v>
      </c>
      <c r="D676" s="90">
        <v>54000</v>
      </c>
      <c r="E676" s="90">
        <v>56000</v>
      </c>
      <c r="F676" s="90">
        <v>53500</v>
      </c>
      <c r="G676" s="90">
        <v>56500</v>
      </c>
      <c r="H676" s="91" t="s">
        <v>25</v>
      </c>
      <c r="I676" s="90">
        <v>54500</v>
      </c>
      <c r="J676" s="90">
        <v>55900</v>
      </c>
      <c r="K676" s="90">
        <v>57500</v>
      </c>
      <c r="L676" s="91" t="s">
        <v>25</v>
      </c>
      <c r="M676" s="90">
        <v>55200</v>
      </c>
      <c r="N676" s="90">
        <v>57500</v>
      </c>
      <c r="O676" s="90">
        <v>54600</v>
      </c>
      <c r="P676" s="90">
        <v>54300</v>
      </c>
      <c r="Q676" s="90">
        <v>52500</v>
      </c>
      <c r="R676" s="90">
        <v>52700</v>
      </c>
      <c r="S676" s="90">
        <v>52500</v>
      </c>
      <c r="T676" s="90">
        <v>56200</v>
      </c>
      <c r="U676" s="90">
        <v>55500</v>
      </c>
      <c r="V676" s="90">
        <v>54800</v>
      </c>
      <c r="W676" s="90">
        <v>56300</v>
      </c>
      <c r="X676" s="90">
        <v>58400</v>
      </c>
      <c r="Y676" t="str">
        <f t="shared" si="29"/>
        <v>01-2023</v>
      </c>
      <c r="Z676">
        <f>_xlfn.XLOOKUP(Y676,AN:AN,AP:AP,"")</f>
        <v>0</v>
      </c>
      <c r="AA676">
        <f>_xlfn.XLOOKUP(Y676,AN:AN,AQ:AQ,"")</f>
        <v>0</v>
      </c>
      <c r="AB676">
        <f>_xlfn.XLOOKUP(Y676,AN:AN,AR:AR,"")</f>
        <v>0</v>
      </c>
      <c r="AC676" t="str">
        <f>_xlfn.XLOOKUP(Y676,AN:AN,AS:AS,"")</f>
        <v>L36</v>
      </c>
      <c r="AE676">
        <v>0</v>
      </c>
      <c r="AF676">
        <v>0</v>
      </c>
      <c r="AG676">
        <v>0</v>
      </c>
      <c r="AH676" t="str">
        <v>L36</v>
      </c>
    </row>
    <row r="677" spans="1:34">
      <c r="A677" t="str">
        <f t="shared" si="28"/>
        <v>01-2023</v>
      </c>
      <c r="B677" s="93">
        <v>44943</v>
      </c>
      <c r="C677" s="90">
        <v>56800</v>
      </c>
      <c r="D677" s="90">
        <v>54000</v>
      </c>
      <c r="E677" s="90">
        <v>56000</v>
      </c>
      <c r="F677" s="90">
        <v>52500</v>
      </c>
      <c r="G677" s="90">
        <v>56500</v>
      </c>
      <c r="H677" s="91" t="s">
        <v>25</v>
      </c>
      <c r="I677" s="90">
        <v>54500</v>
      </c>
      <c r="J677" s="90">
        <v>55700</v>
      </c>
      <c r="K677" s="90">
        <v>57500</v>
      </c>
      <c r="L677" s="91" t="s">
        <v>25</v>
      </c>
      <c r="M677" s="90">
        <v>55000</v>
      </c>
      <c r="N677" s="90">
        <v>57500</v>
      </c>
      <c r="O677" s="90">
        <v>54200</v>
      </c>
      <c r="P677" s="90">
        <v>54100</v>
      </c>
      <c r="Q677" s="90">
        <v>52000</v>
      </c>
      <c r="R677" s="90">
        <v>52700</v>
      </c>
      <c r="S677" s="90">
        <v>52200</v>
      </c>
      <c r="T677" s="90">
        <v>55200</v>
      </c>
      <c r="U677" s="90">
        <v>55500</v>
      </c>
      <c r="V677" s="90">
        <v>54800</v>
      </c>
      <c r="W677" s="90">
        <v>56300</v>
      </c>
      <c r="X677" s="90">
        <v>58400</v>
      </c>
      <c r="Y677" t="str">
        <f t="shared" si="29"/>
        <v>01-2023</v>
      </c>
      <c r="Z677">
        <f>_xlfn.XLOOKUP(Y677,AN:AN,AP:AP,"")</f>
        <v>0</v>
      </c>
      <c r="AA677">
        <f>_xlfn.XLOOKUP(Y677,AN:AN,AQ:AQ,"")</f>
        <v>0</v>
      </c>
      <c r="AB677">
        <f>_xlfn.XLOOKUP(Y677,AN:AN,AR:AR,"")</f>
        <v>0</v>
      </c>
      <c r="AC677" t="str">
        <f>_xlfn.XLOOKUP(Y677,AN:AN,AS:AS,"")</f>
        <v>L36</v>
      </c>
      <c r="AE677">
        <v>0</v>
      </c>
      <c r="AF677">
        <v>0</v>
      </c>
      <c r="AG677">
        <v>0</v>
      </c>
      <c r="AH677" t="str">
        <v>L36</v>
      </c>
    </row>
    <row r="678" spans="1:34">
      <c r="A678" t="str">
        <f t="shared" si="28"/>
        <v>01-2023</v>
      </c>
      <c r="B678" s="93">
        <v>44944</v>
      </c>
      <c r="C678" s="90">
        <v>56800</v>
      </c>
      <c r="D678" s="90">
        <v>54000</v>
      </c>
      <c r="E678" s="90">
        <v>55500</v>
      </c>
      <c r="F678" s="90">
        <v>52300</v>
      </c>
      <c r="G678" s="90">
        <v>56300</v>
      </c>
      <c r="H678" s="91" t="s">
        <v>25</v>
      </c>
      <c r="I678" s="90">
        <v>54000</v>
      </c>
      <c r="J678" s="90">
        <v>55500</v>
      </c>
      <c r="K678" s="90">
        <v>57200</v>
      </c>
      <c r="L678" s="91" t="s">
        <v>25</v>
      </c>
      <c r="M678" s="90">
        <v>54800</v>
      </c>
      <c r="N678" s="90">
        <v>57500</v>
      </c>
      <c r="O678" s="90">
        <v>54500</v>
      </c>
      <c r="P678" s="90">
        <v>53800</v>
      </c>
      <c r="Q678" s="90">
        <v>51900</v>
      </c>
      <c r="R678" s="90">
        <v>52400</v>
      </c>
      <c r="S678" s="90">
        <v>52000</v>
      </c>
      <c r="T678" s="90">
        <v>55000</v>
      </c>
      <c r="U678" s="90">
        <v>55200</v>
      </c>
      <c r="V678" s="90">
        <v>54800</v>
      </c>
      <c r="W678" s="90">
        <v>56300</v>
      </c>
      <c r="X678" s="90">
        <v>58400</v>
      </c>
      <c r="Y678" t="str">
        <f t="shared" si="29"/>
        <v>01-2023</v>
      </c>
      <c r="Z678">
        <f>_xlfn.XLOOKUP(Y678,AN:AN,AP:AP,"")</f>
        <v>0</v>
      </c>
      <c r="AA678">
        <f>_xlfn.XLOOKUP(Y678,AN:AN,AQ:AQ,"")</f>
        <v>0</v>
      </c>
      <c r="AB678">
        <f>_xlfn.XLOOKUP(Y678,AN:AN,AR:AR,"")</f>
        <v>0</v>
      </c>
      <c r="AC678" t="str">
        <f>_xlfn.XLOOKUP(Y678,AN:AN,AS:AS,"")</f>
        <v>L36</v>
      </c>
      <c r="AE678">
        <v>0</v>
      </c>
      <c r="AF678">
        <v>0</v>
      </c>
      <c r="AG678">
        <v>0</v>
      </c>
      <c r="AH678" t="str">
        <v>L36</v>
      </c>
    </row>
    <row r="679" spans="1:34">
      <c r="A679" t="str">
        <f t="shared" si="28"/>
        <v>01-2023</v>
      </c>
      <c r="B679" s="93">
        <v>44945</v>
      </c>
      <c r="C679" s="90">
        <v>56600</v>
      </c>
      <c r="D679" s="90">
        <v>54000</v>
      </c>
      <c r="E679" s="90">
        <v>55200</v>
      </c>
      <c r="F679" s="90">
        <v>52200</v>
      </c>
      <c r="G679" s="90">
        <v>55800</v>
      </c>
      <c r="H679" s="91" t="s">
        <v>25</v>
      </c>
      <c r="I679" s="90">
        <v>53500</v>
      </c>
      <c r="J679" s="90">
        <v>55100</v>
      </c>
      <c r="K679" s="90">
        <v>57000</v>
      </c>
      <c r="L679" s="91" t="s">
        <v>25</v>
      </c>
      <c r="M679" s="90">
        <v>54400</v>
      </c>
      <c r="N679" s="90">
        <v>57000</v>
      </c>
      <c r="O679" s="90">
        <v>53800</v>
      </c>
      <c r="P679" s="90">
        <v>53600</v>
      </c>
      <c r="Q679" s="90">
        <v>52000</v>
      </c>
      <c r="R679" s="90">
        <v>52200</v>
      </c>
      <c r="S679" s="90">
        <v>51800</v>
      </c>
      <c r="T679" s="90">
        <v>54900</v>
      </c>
      <c r="U679" s="90">
        <v>55000</v>
      </c>
      <c r="V679" s="90">
        <v>54800</v>
      </c>
      <c r="W679" s="90">
        <v>56300</v>
      </c>
      <c r="X679" s="90">
        <v>58400</v>
      </c>
      <c r="Y679" t="str">
        <f t="shared" si="29"/>
        <v>01-2023</v>
      </c>
      <c r="Z679">
        <f>_xlfn.XLOOKUP(Y679,AN:AN,AP:AP,"")</f>
        <v>0</v>
      </c>
      <c r="AA679">
        <f>_xlfn.XLOOKUP(Y679,AN:AN,AQ:AQ,"")</f>
        <v>0</v>
      </c>
      <c r="AB679">
        <f>_xlfn.XLOOKUP(Y679,AN:AN,AR:AR,"")</f>
        <v>0</v>
      </c>
      <c r="AC679" t="str">
        <f>_xlfn.XLOOKUP(Y679,AN:AN,AS:AS,"")</f>
        <v>L36</v>
      </c>
      <c r="AE679">
        <v>0</v>
      </c>
      <c r="AF679">
        <v>0</v>
      </c>
      <c r="AG679">
        <v>0</v>
      </c>
      <c r="AH679" t="str">
        <v>L36</v>
      </c>
    </row>
    <row r="680" spans="1:34">
      <c r="A680" t="str">
        <f t="shared" si="28"/>
        <v>01-2023</v>
      </c>
      <c r="B680" s="93">
        <v>44946</v>
      </c>
      <c r="C680" s="90">
        <v>56500</v>
      </c>
      <c r="D680" s="90">
        <v>54300</v>
      </c>
      <c r="E680" s="90">
        <v>55200</v>
      </c>
      <c r="F680" s="90">
        <v>52000</v>
      </c>
      <c r="G680" s="90">
        <v>55800</v>
      </c>
      <c r="H680" s="91" t="s">
        <v>25</v>
      </c>
      <c r="I680" s="90">
        <v>54000</v>
      </c>
      <c r="J680" s="90">
        <v>55500</v>
      </c>
      <c r="K680" s="90">
        <v>56900</v>
      </c>
      <c r="L680" s="91" t="s">
        <v>25</v>
      </c>
      <c r="M680" s="90">
        <v>54400</v>
      </c>
      <c r="N680" s="90">
        <v>57000</v>
      </c>
      <c r="O680" s="90">
        <v>54000</v>
      </c>
      <c r="P680" s="90">
        <v>53400</v>
      </c>
      <c r="Q680" s="90">
        <v>51800</v>
      </c>
      <c r="R680" s="90">
        <v>52200</v>
      </c>
      <c r="S680" s="90">
        <v>51700</v>
      </c>
      <c r="T680" s="90">
        <v>55000</v>
      </c>
      <c r="U680" s="90">
        <v>55000</v>
      </c>
      <c r="V680" s="90">
        <v>54800</v>
      </c>
      <c r="W680" s="90">
        <v>56300</v>
      </c>
      <c r="X680" s="90">
        <v>58400</v>
      </c>
      <c r="Y680" t="str">
        <f t="shared" si="29"/>
        <v>01-2023</v>
      </c>
      <c r="Z680">
        <f>_xlfn.XLOOKUP(Y680,AN:AN,AP:AP,"")</f>
        <v>0</v>
      </c>
      <c r="AA680">
        <f>_xlfn.XLOOKUP(Y680,AN:AN,AQ:AQ,"")</f>
        <v>0</v>
      </c>
      <c r="AB680">
        <f>_xlfn.XLOOKUP(Y680,AN:AN,AR:AR,"")</f>
        <v>0</v>
      </c>
      <c r="AC680" t="str">
        <f>_xlfn.XLOOKUP(Y680,AN:AN,AS:AS,"")</f>
        <v>L36</v>
      </c>
      <c r="AE680">
        <v>0</v>
      </c>
      <c r="AF680">
        <v>0</v>
      </c>
      <c r="AG680">
        <v>0</v>
      </c>
      <c r="AH680" t="str">
        <v>L36</v>
      </c>
    </row>
    <row r="681" spans="1:34">
      <c r="A681" t="str">
        <f t="shared" si="28"/>
        <v>01-2023</v>
      </c>
      <c r="B681" s="93">
        <v>44947</v>
      </c>
      <c r="C681" s="90">
        <v>56500</v>
      </c>
      <c r="D681" s="90">
        <v>54300</v>
      </c>
      <c r="E681" s="90">
        <v>55000</v>
      </c>
      <c r="F681" s="90">
        <v>51800</v>
      </c>
      <c r="G681" s="90">
        <v>55800</v>
      </c>
      <c r="H681" s="91" t="s">
        <v>25</v>
      </c>
      <c r="I681" s="90">
        <v>54000</v>
      </c>
      <c r="J681" s="90">
        <v>55000</v>
      </c>
      <c r="K681" s="90">
        <v>56900</v>
      </c>
      <c r="L681" s="91" t="s">
        <v>25</v>
      </c>
      <c r="M681" s="90">
        <v>53800</v>
      </c>
      <c r="N681" s="90">
        <v>57000</v>
      </c>
      <c r="O681" s="90">
        <v>53800</v>
      </c>
      <c r="P681" s="90">
        <v>53100</v>
      </c>
      <c r="Q681" s="90">
        <v>51300</v>
      </c>
      <c r="R681" s="90">
        <v>51900</v>
      </c>
      <c r="S681" s="90">
        <v>51300</v>
      </c>
      <c r="T681" s="90">
        <v>54500</v>
      </c>
      <c r="U681" s="90">
        <v>54800</v>
      </c>
      <c r="V681" s="90">
        <v>54800</v>
      </c>
      <c r="W681" s="90">
        <v>56000</v>
      </c>
      <c r="X681" s="90">
        <v>58200</v>
      </c>
      <c r="Y681" t="str">
        <f t="shared" si="29"/>
        <v>01-2023</v>
      </c>
      <c r="Z681">
        <f>_xlfn.XLOOKUP(Y681,AN:AN,AP:AP,"")</f>
        <v>0</v>
      </c>
      <c r="AA681">
        <f>_xlfn.XLOOKUP(Y681,AN:AN,AQ:AQ,"")</f>
        <v>0</v>
      </c>
      <c r="AB681">
        <f>_xlfn.XLOOKUP(Y681,AN:AN,AR:AR,"")</f>
        <v>0</v>
      </c>
      <c r="AC681" t="str">
        <f>_xlfn.XLOOKUP(Y681,AN:AN,AS:AS,"")</f>
        <v>L36</v>
      </c>
      <c r="AE681">
        <v>0</v>
      </c>
      <c r="AF681">
        <v>0</v>
      </c>
      <c r="AG681">
        <v>0</v>
      </c>
      <c r="AH681" t="str">
        <v>L36</v>
      </c>
    </row>
    <row r="682" spans="1:34">
      <c r="A682" t="str">
        <f t="shared" si="28"/>
        <v>01-2023</v>
      </c>
      <c r="B682" s="93">
        <v>44948</v>
      </c>
      <c r="C682" s="90" t="s">
        <v>24</v>
      </c>
      <c r="D682" s="90" t="s">
        <v>24</v>
      </c>
      <c r="E682" s="90" t="s">
        <v>24</v>
      </c>
      <c r="F682" s="90" t="s">
        <v>24</v>
      </c>
      <c r="G682" s="90" t="s">
        <v>24</v>
      </c>
      <c r="H682" s="90" t="s">
        <v>24</v>
      </c>
      <c r="I682" s="90" t="s">
        <v>24</v>
      </c>
      <c r="J682" s="90" t="s">
        <v>24</v>
      </c>
      <c r="K682" s="90" t="s">
        <v>24</v>
      </c>
      <c r="L682" s="90" t="s">
        <v>24</v>
      </c>
      <c r="M682" s="90" t="s">
        <v>24</v>
      </c>
      <c r="N682" s="90" t="s">
        <v>24</v>
      </c>
      <c r="O682" s="90" t="s">
        <v>24</v>
      </c>
      <c r="P682" s="90" t="s">
        <v>24</v>
      </c>
      <c r="Q682" s="90" t="s">
        <v>24</v>
      </c>
      <c r="R682" s="90" t="s">
        <v>24</v>
      </c>
      <c r="S682" s="90" t="s">
        <v>24</v>
      </c>
      <c r="T682" s="90" t="s">
        <v>24</v>
      </c>
      <c r="U682" s="90" t="s">
        <v>24</v>
      </c>
      <c r="V682" s="90" t="s">
        <v>24</v>
      </c>
      <c r="W682" s="90" t="s">
        <v>24</v>
      </c>
      <c r="X682" s="90" t="s">
        <v>24</v>
      </c>
      <c r="Y682" t="str">
        <f t="shared" si="29"/>
        <v>01-2023</v>
      </c>
      <c r="Z682">
        <f>_xlfn.XLOOKUP(Y682,AN:AN,AP:AP,"")</f>
        <v>0</v>
      </c>
      <c r="AA682">
        <f>_xlfn.XLOOKUP(Y682,AN:AN,AQ:AQ,"")</f>
        <v>0</v>
      </c>
      <c r="AB682">
        <f>_xlfn.XLOOKUP(Y682,AN:AN,AR:AR,"")</f>
        <v>0</v>
      </c>
      <c r="AC682" t="str">
        <f>_xlfn.XLOOKUP(Y682,AN:AN,AS:AS,"")</f>
        <v>L36</v>
      </c>
      <c r="AE682">
        <v>0</v>
      </c>
      <c r="AF682">
        <v>0</v>
      </c>
      <c r="AG682">
        <v>0</v>
      </c>
      <c r="AH682" t="str">
        <v>L36</v>
      </c>
    </row>
    <row r="683" spans="1:34">
      <c r="A683" t="str">
        <f t="shared" si="28"/>
        <v>01-2023</v>
      </c>
      <c r="B683" s="93">
        <v>44949</v>
      </c>
      <c r="C683" s="90">
        <v>56500</v>
      </c>
      <c r="D683" s="90">
        <v>54500</v>
      </c>
      <c r="E683" s="90">
        <v>55300</v>
      </c>
      <c r="F683" s="90">
        <v>51800</v>
      </c>
      <c r="G683" s="90">
        <v>55800</v>
      </c>
      <c r="H683" s="91" t="s">
        <v>25</v>
      </c>
      <c r="I683" s="90">
        <v>54000</v>
      </c>
      <c r="J683" s="90">
        <v>55000</v>
      </c>
      <c r="K683" s="90">
        <v>56900</v>
      </c>
      <c r="L683" s="91" t="s">
        <v>25</v>
      </c>
      <c r="M683" s="90">
        <v>54200</v>
      </c>
      <c r="N683" s="90">
        <v>57300</v>
      </c>
      <c r="O683" s="90">
        <v>53800</v>
      </c>
      <c r="P683" s="90">
        <v>53300</v>
      </c>
      <c r="Q683" s="90">
        <v>51400</v>
      </c>
      <c r="R683" s="90">
        <v>51900</v>
      </c>
      <c r="S683" s="90">
        <v>51400</v>
      </c>
      <c r="T683" s="90">
        <v>54300</v>
      </c>
      <c r="U683" s="90">
        <v>54800</v>
      </c>
      <c r="V683" s="90">
        <v>54800</v>
      </c>
      <c r="W683" s="90">
        <v>56000</v>
      </c>
      <c r="X683" s="90">
        <v>58200</v>
      </c>
      <c r="Y683" t="str">
        <f t="shared" si="29"/>
        <v>01-2023</v>
      </c>
      <c r="Z683">
        <f>_xlfn.XLOOKUP(Y683,AN:AN,AP:AP,"")</f>
        <v>0</v>
      </c>
      <c r="AA683">
        <f>_xlfn.XLOOKUP(Y683,AN:AN,AQ:AQ,"")</f>
        <v>0</v>
      </c>
      <c r="AB683">
        <f>_xlfn.XLOOKUP(Y683,AN:AN,AR:AR,"")</f>
        <v>0</v>
      </c>
      <c r="AC683" t="str">
        <f>_xlfn.XLOOKUP(Y683,AN:AN,AS:AS,"")</f>
        <v>L36</v>
      </c>
      <c r="AE683">
        <v>0</v>
      </c>
      <c r="AF683">
        <v>0</v>
      </c>
      <c r="AG683">
        <v>0</v>
      </c>
      <c r="AH683" t="str">
        <v>L36</v>
      </c>
    </row>
    <row r="684" spans="1:34">
      <c r="A684" t="str">
        <f t="shared" si="28"/>
        <v>01-2023</v>
      </c>
      <c r="B684" s="93">
        <v>44950</v>
      </c>
      <c r="C684" s="90">
        <v>56300</v>
      </c>
      <c r="D684" s="90">
        <v>54500</v>
      </c>
      <c r="E684" s="90">
        <v>55300</v>
      </c>
      <c r="F684" s="90">
        <v>51400</v>
      </c>
      <c r="G684" s="90">
        <v>55800</v>
      </c>
      <c r="H684" s="91" t="s">
        <v>25</v>
      </c>
      <c r="I684" s="90">
        <v>53500</v>
      </c>
      <c r="J684" s="90">
        <v>54700</v>
      </c>
      <c r="K684" s="90">
        <v>57000</v>
      </c>
      <c r="L684" s="91" t="s">
        <v>25</v>
      </c>
      <c r="M684" s="90">
        <v>54000</v>
      </c>
      <c r="N684" s="90">
        <v>58300</v>
      </c>
      <c r="O684" s="90">
        <v>53500</v>
      </c>
      <c r="P684" s="90">
        <v>53000</v>
      </c>
      <c r="Q684" s="90">
        <v>51250</v>
      </c>
      <c r="R684" s="90">
        <v>51700</v>
      </c>
      <c r="S684" s="90">
        <v>51300</v>
      </c>
      <c r="T684" s="90">
        <v>53900</v>
      </c>
      <c r="U684" s="90">
        <v>54800</v>
      </c>
      <c r="V684" s="90">
        <v>54800</v>
      </c>
      <c r="W684" s="90">
        <v>55800</v>
      </c>
      <c r="X684" s="90">
        <v>58000</v>
      </c>
      <c r="Y684" t="str">
        <f t="shared" si="29"/>
        <v>01-2023</v>
      </c>
      <c r="Z684">
        <f>_xlfn.XLOOKUP(Y684,AN:AN,AP:AP,"")</f>
        <v>0</v>
      </c>
      <c r="AA684">
        <f>_xlfn.XLOOKUP(Y684,AN:AN,AQ:AQ,"")</f>
        <v>0</v>
      </c>
      <c r="AB684">
        <f>_xlfn.XLOOKUP(Y684,AN:AN,AR:AR,"")</f>
        <v>0</v>
      </c>
      <c r="AC684" t="str">
        <f>_xlfn.XLOOKUP(Y684,AN:AN,AS:AS,"")</f>
        <v>L36</v>
      </c>
      <c r="AE684">
        <v>0</v>
      </c>
      <c r="AF684">
        <v>0</v>
      </c>
      <c r="AG684">
        <v>0</v>
      </c>
      <c r="AH684" t="str">
        <v>L36</v>
      </c>
    </row>
    <row r="685" spans="1:34">
      <c r="A685" t="str">
        <f t="shared" si="28"/>
        <v>01-2023</v>
      </c>
      <c r="B685" s="93">
        <v>44951</v>
      </c>
      <c r="C685" s="90">
        <v>56000</v>
      </c>
      <c r="D685" s="90">
        <v>54300</v>
      </c>
      <c r="E685" s="90">
        <v>55300</v>
      </c>
      <c r="F685" s="90">
        <v>51200</v>
      </c>
      <c r="G685" s="90">
        <v>55800</v>
      </c>
      <c r="H685" s="91" t="s">
        <v>25</v>
      </c>
      <c r="I685" s="90">
        <v>53500</v>
      </c>
      <c r="J685" s="90">
        <v>54500</v>
      </c>
      <c r="K685" s="90">
        <v>57000</v>
      </c>
      <c r="L685" s="91" t="s">
        <v>25</v>
      </c>
      <c r="M685" s="90">
        <v>54100</v>
      </c>
      <c r="N685" s="90">
        <v>58300</v>
      </c>
      <c r="O685" s="90">
        <v>53500</v>
      </c>
      <c r="P685" s="90">
        <v>53000</v>
      </c>
      <c r="Q685" s="90">
        <v>51100</v>
      </c>
      <c r="R685" s="90">
        <v>51600</v>
      </c>
      <c r="S685" s="90">
        <v>51100</v>
      </c>
      <c r="T685" s="90">
        <v>53700</v>
      </c>
      <c r="U685" s="90">
        <v>54600</v>
      </c>
      <c r="V685" s="90">
        <v>54800</v>
      </c>
      <c r="W685" s="90">
        <v>55800</v>
      </c>
      <c r="X685" s="90">
        <v>58000</v>
      </c>
      <c r="Y685" t="str">
        <f t="shared" si="29"/>
        <v>01-2023</v>
      </c>
      <c r="Z685">
        <f>_xlfn.XLOOKUP(Y685,AN:AN,AP:AP,"")</f>
        <v>0</v>
      </c>
      <c r="AA685">
        <f>_xlfn.XLOOKUP(Y685,AN:AN,AQ:AQ,"")</f>
        <v>0</v>
      </c>
      <c r="AB685">
        <f>_xlfn.XLOOKUP(Y685,AN:AN,AR:AR,"")</f>
        <v>0</v>
      </c>
      <c r="AC685" t="str">
        <f>_xlfn.XLOOKUP(Y685,AN:AN,AS:AS,"")</f>
        <v>L36</v>
      </c>
      <c r="AE685">
        <v>0</v>
      </c>
      <c r="AF685">
        <v>0</v>
      </c>
      <c r="AG685">
        <v>0</v>
      </c>
      <c r="AH685" t="str">
        <v>L36</v>
      </c>
    </row>
    <row r="686" spans="1:34">
      <c r="A686" t="str">
        <f t="shared" si="28"/>
        <v>01-2023</v>
      </c>
      <c r="B686" s="93">
        <v>44952</v>
      </c>
      <c r="C686" s="90" t="s">
        <v>24</v>
      </c>
      <c r="D686" s="90" t="s">
        <v>24</v>
      </c>
      <c r="E686" s="90" t="s">
        <v>24</v>
      </c>
      <c r="F686" s="90" t="s">
        <v>24</v>
      </c>
      <c r="G686" s="90" t="s">
        <v>24</v>
      </c>
      <c r="H686" s="90" t="s">
        <v>24</v>
      </c>
      <c r="I686" s="90" t="s">
        <v>24</v>
      </c>
      <c r="J686" s="90" t="s">
        <v>24</v>
      </c>
      <c r="K686" s="90" t="s">
        <v>24</v>
      </c>
      <c r="L686" s="90" t="s">
        <v>24</v>
      </c>
      <c r="M686" s="90" t="s">
        <v>24</v>
      </c>
      <c r="N686" s="90" t="s">
        <v>24</v>
      </c>
      <c r="O686" s="90" t="s">
        <v>24</v>
      </c>
      <c r="P686" s="90" t="s">
        <v>24</v>
      </c>
      <c r="Q686" s="90" t="s">
        <v>24</v>
      </c>
      <c r="R686" s="90" t="s">
        <v>24</v>
      </c>
      <c r="S686" s="90" t="s">
        <v>24</v>
      </c>
      <c r="T686" s="90" t="s">
        <v>24</v>
      </c>
      <c r="U686" s="90" t="s">
        <v>24</v>
      </c>
      <c r="V686" s="90" t="s">
        <v>24</v>
      </c>
      <c r="W686" s="90" t="s">
        <v>24</v>
      </c>
      <c r="X686" s="90" t="s">
        <v>24</v>
      </c>
      <c r="Y686" t="str">
        <f t="shared" si="29"/>
        <v>01-2023</v>
      </c>
      <c r="Z686">
        <f>_xlfn.XLOOKUP(Y686,AN:AN,AP:AP,"")</f>
        <v>0</v>
      </c>
      <c r="AA686">
        <f>_xlfn.XLOOKUP(Y686,AN:AN,AQ:AQ,"")</f>
        <v>0</v>
      </c>
      <c r="AB686">
        <f>_xlfn.XLOOKUP(Y686,AN:AN,AR:AR,"")</f>
        <v>0</v>
      </c>
      <c r="AC686" t="str">
        <f>_xlfn.XLOOKUP(Y686,AN:AN,AS:AS,"")</f>
        <v>L36</v>
      </c>
      <c r="AE686">
        <v>0</v>
      </c>
      <c r="AF686">
        <v>0</v>
      </c>
      <c r="AG686">
        <v>0</v>
      </c>
      <c r="AH686" t="str">
        <v>L36</v>
      </c>
    </row>
    <row r="687" spans="1:34">
      <c r="A687" t="str">
        <f t="shared" si="28"/>
        <v>01-2023</v>
      </c>
      <c r="B687" s="93">
        <v>44953</v>
      </c>
      <c r="C687" s="90">
        <v>56300</v>
      </c>
      <c r="D687" s="90">
        <v>54300</v>
      </c>
      <c r="E687" s="90">
        <v>55000</v>
      </c>
      <c r="F687" s="90">
        <v>51500</v>
      </c>
      <c r="G687" s="90">
        <v>56100</v>
      </c>
      <c r="H687" s="91" t="s">
        <v>25</v>
      </c>
      <c r="I687" s="90">
        <v>53500</v>
      </c>
      <c r="J687" s="90">
        <v>54600</v>
      </c>
      <c r="K687" s="90">
        <v>57300</v>
      </c>
      <c r="L687" s="91" t="s">
        <v>25</v>
      </c>
      <c r="M687" s="90">
        <v>54100</v>
      </c>
      <c r="N687" s="90">
        <v>58600</v>
      </c>
      <c r="O687" s="90">
        <v>53800</v>
      </c>
      <c r="P687" s="90">
        <v>52500</v>
      </c>
      <c r="Q687" s="90">
        <v>51450</v>
      </c>
      <c r="R687" s="90">
        <v>51700</v>
      </c>
      <c r="S687" s="90">
        <v>51300</v>
      </c>
      <c r="T687" s="90">
        <v>54000</v>
      </c>
      <c r="U687" s="90">
        <v>54600</v>
      </c>
      <c r="V687" s="90">
        <v>54800</v>
      </c>
      <c r="W687" s="90">
        <v>55200</v>
      </c>
      <c r="X687" s="90">
        <v>57700</v>
      </c>
      <c r="Y687" t="str">
        <f t="shared" si="29"/>
        <v>01-2023</v>
      </c>
      <c r="Z687">
        <f>_xlfn.XLOOKUP(Y687,AN:AN,AP:AP,"")</f>
        <v>0</v>
      </c>
      <c r="AA687">
        <f>_xlfn.XLOOKUP(Y687,AN:AN,AQ:AQ,"")</f>
        <v>0</v>
      </c>
      <c r="AB687">
        <f>_xlfn.XLOOKUP(Y687,AN:AN,AR:AR,"")</f>
        <v>0</v>
      </c>
      <c r="AC687" t="str">
        <f>_xlfn.XLOOKUP(Y687,AN:AN,AS:AS,"")</f>
        <v>L36</v>
      </c>
      <c r="AE687">
        <v>0</v>
      </c>
      <c r="AF687">
        <v>0</v>
      </c>
      <c r="AG687">
        <v>0</v>
      </c>
      <c r="AH687" t="str">
        <v>L36</v>
      </c>
    </row>
    <row r="688" spans="1:34">
      <c r="A688" t="str">
        <f t="shared" si="28"/>
        <v>01-2023</v>
      </c>
      <c r="B688" s="93">
        <v>44954</v>
      </c>
      <c r="C688" s="90">
        <v>56300</v>
      </c>
      <c r="D688" s="90">
        <v>54300</v>
      </c>
      <c r="E688" s="90">
        <v>55000</v>
      </c>
      <c r="F688" s="90">
        <v>51300</v>
      </c>
      <c r="G688" s="90">
        <v>55900</v>
      </c>
      <c r="H688" s="91" t="s">
        <v>25</v>
      </c>
      <c r="I688" s="90">
        <v>53500</v>
      </c>
      <c r="J688" s="90">
        <v>54600</v>
      </c>
      <c r="K688" s="90">
        <v>57300</v>
      </c>
      <c r="L688" s="91" t="s">
        <v>25</v>
      </c>
      <c r="M688" s="90">
        <v>54100</v>
      </c>
      <c r="N688" s="90">
        <v>58600</v>
      </c>
      <c r="O688" s="90">
        <v>53400</v>
      </c>
      <c r="P688" s="90">
        <v>52500</v>
      </c>
      <c r="Q688" s="90">
        <v>51200</v>
      </c>
      <c r="R688" s="90">
        <v>51700</v>
      </c>
      <c r="S688" s="90">
        <v>51300</v>
      </c>
      <c r="T688" s="90">
        <v>53800</v>
      </c>
      <c r="U688" s="90">
        <v>54500</v>
      </c>
      <c r="V688" s="90">
        <v>54800</v>
      </c>
      <c r="W688" s="90">
        <v>55200</v>
      </c>
      <c r="X688" s="90">
        <v>57700</v>
      </c>
      <c r="Y688" t="str">
        <f t="shared" si="29"/>
        <v>01-2023</v>
      </c>
      <c r="Z688">
        <f>_xlfn.XLOOKUP(Y688,AN:AN,AP:AP,"")</f>
        <v>0</v>
      </c>
      <c r="AA688">
        <f>_xlfn.XLOOKUP(Y688,AN:AN,AQ:AQ,"")</f>
        <v>0</v>
      </c>
      <c r="AB688">
        <f>_xlfn.XLOOKUP(Y688,AN:AN,AR:AR,"")</f>
        <v>0</v>
      </c>
      <c r="AC688" t="str">
        <f>_xlfn.XLOOKUP(Y688,AN:AN,AS:AS,"")</f>
        <v>L36</v>
      </c>
      <c r="AE688">
        <v>0</v>
      </c>
      <c r="AF688">
        <v>0</v>
      </c>
      <c r="AG688">
        <v>0</v>
      </c>
      <c r="AH688" t="str">
        <v>L36</v>
      </c>
    </row>
    <row r="689" spans="1:34">
      <c r="A689" t="str">
        <f t="shared" si="28"/>
        <v>01-2023</v>
      </c>
      <c r="B689" s="93">
        <v>44955</v>
      </c>
      <c r="C689" s="90" t="s">
        <v>24</v>
      </c>
      <c r="D689" s="90" t="s">
        <v>24</v>
      </c>
      <c r="E689" s="90" t="s">
        <v>24</v>
      </c>
      <c r="F689" s="90" t="s">
        <v>24</v>
      </c>
      <c r="G689" s="90" t="s">
        <v>24</v>
      </c>
      <c r="H689" s="90" t="s">
        <v>24</v>
      </c>
      <c r="I689" s="90" t="s">
        <v>24</v>
      </c>
      <c r="J689" s="90" t="s">
        <v>24</v>
      </c>
      <c r="K689" s="90" t="s">
        <v>24</v>
      </c>
      <c r="L689" s="90" t="s">
        <v>24</v>
      </c>
      <c r="M689" s="90" t="s">
        <v>24</v>
      </c>
      <c r="N689" s="90" t="s">
        <v>24</v>
      </c>
      <c r="O689" s="90" t="s">
        <v>24</v>
      </c>
      <c r="P689" s="90" t="s">
        <v>24</v>
      </c>
      <c r="Q689" s="90" t="s">
        <v>24</v>
      </c>
      <c r="R689" s="90" t="s">
        <v>24</v>
      </c>
      <c r="S689" s="90" t="s">
        <v>24</v>
      </c>
      <c r="T689" s="90" t="s">
        <v>24</v>
      </c>
      <c r="U689" s="90" t="s">
        <v>24</v>
      </c>
      <c r="V689" s="90" t="s">
        <v>24</v>
      </c>
      <c r="W689" s="90" t="s">
        <v>24</v>
      </c>
      <c r="X689" s="90" t="s">
        <v>24</v>
      </c>
      <c r="Y689" t="str">
        <f t="shared" si="29"/>
        <v>01-2023</v>
      </c>
      <c r="Z689">
        <f>_xlfn.XLOOKUP(Y689,AN:AN,AP:AP,"")</f>
        <v>0</v>
      </c>
      <c r="AA689">
        <f>_xlfn.XLOOKUP(Y689,AN:AN,AQ:AQ,"")</f>
        <v>0</v>
      </c>
      <c r="AB689">
        <f>_xlfn.XLOOKUP(Y689,AN:AN,AR:AR,"")</f>
        <v>0</v>
      </c>
      <c r="AC689" t="str">
        <f>_xlfn.XLOOKUP(Y689,AN:AN,AS:AS,"")</f>
        <v>L36</v>
      </c>
      <c r="AE689">
        <v>0</v>
      </c>
      <c r="AF689">
        <v>0</v>
      </c>
      <c r="AG689">
        <v>0</v>
      </c>
      <c r="AH689" t="str">
        <v>L36</v>
      </c>
    </row>
    <row r="690" spans="1:34">
      <c r="A690" t="str">
        <f t="shared" si="28"/>
        <v>01-2023</v>
      </c>
      <c r="B690" s="93">
        <v>44956</v>
      </c>
      <c r="C690" s="90">
        <v>55900</v>
      </c>
      <c r="D690" s="90">
        <v>54200</v>
      </c>
      <c r="E690" s="90">
        <v>54900</v>
      </c>
      <c r="F690" s="90">
        <v>50900</v>
      </c>
      <c r="G690" s="90">
        <v>55900</v>
      </c>
      <c r="H690" s="91" t="s">
        <v>25</v>
      </c>
      <c r="I690" s="90">
        <v>54000</v>
      </c>
      <c r="J690" s="90">
        <v>54600</v>
      </c>
      <c r="K690" s="90">
        <v>57300</v>
      </c>
      <c r="L690" s="91" t="s">
        <v>25</v>
      </c>
      <c r="M690" s="90">
        <v>54100</v>
      </c>
      <c r="N690" s="90">
        <v>58600</v>
      </c>
      <c r="O690" s="90">
        <v>53000</v>
      </c>
      <c r="P690" s="90">
        <v>52500</v>
      </c>
      <c r="Q690" s="90">
        <v>50800</v>
      </c>
      <c r="R690" s="90">
        <v>51700</v>
      </c>
      <c r="S690" s="90">
        <v>51000</v>
      </c>
      <c r="T690" s="90">
        <v>53400</v>
      </c>
      <c r="U690" s="90">
        <v>54500</v>
      </c>
      <c r="V690" s="90">
        <v>54800</v>
      </c>
      <c r="W690" s="90">
        <v>55200</v>
      </c>
      <c r="X690" s="90">
        <v>57700</v>
      </c>
      <c r="Y690" t="str">
        <f t="shared" si="29"/>
        <v>01-2023</v>
      </c>
      <c r="Z690">
        <f>_xlfn.XLOOKUP(Y690,AN:AN,AP:AP,"")</f>
        <v>0</v>
      </c>
      <c r="AA690">
        <f>_xlfn.XLOOKUP(Y690,AN:AN,AQ:AQ,"")</f>
        <v>0</v>
      </c>
      <c r="AB690">
        <f>_xlfn.XLOOKUP(Y690,AN:AN,AR:AR,"")</f>
        <v>0</v>
      </c>
      <c r="AC690" t="str">
        <f>_xlfn.XLOOKUP(Y690,AN:AN,AS:AS,"")</f>
        <v>L36</v>
      </c>
      <c r="AE690">
        <v>0</v>
      </c>
      <c r="AF690">
        <v>0</v>
      </c>
      <c r="AG690">
        <v>0</v>
      </c>
      <c r="AH690" t="str">
        <v>L36</v>
      </c>
    </row>
    <row r="691" spans="1:34">
      <c r="A691" t="str">
        <f t="shared" si="28"/>
        <v>01-2023</v>
      </c>
      <c r="B691" s="93">
        <v>44957</v>
      </c>
      <c r="C691" s="90">
        <v>55600</v>
      </c>
      <c r="D691" s="90">
        <v>54500</v>
      </c>
      <c r="E691" s="90">
        <v>54900</v>
      </c>
      <c r="F691" s="90">
        <v>50500</v>
      </c>
      <c r="G691" s="90">
        <v>55900</v>
      </c>
      <c r="H691" s="91" t="s">
        <v>25</v>
      </c>
      <c r="I691" s="90">
        <v>53500</v>
      </c>
      <c r="J691" s="90">
        <v>54400</v>
      </c>
      <c r="K691" s="90">
        <v>56800</v>
      </c>
      <c r="L691" s="91" t="s">
        <v>25</v>
      </c>
      <c r="M691" s="90">
        <v>53800</v>
      </c>
      <c r="N691" s="90">
        <v>58600</v>
      </c>
      <c r="O691" s="90">
        <v>52800</v>
      </c>
      <c r="P691" s="90">
        <v>52300</v>
      </c>
      <c r="Q691" s="90">
        <v>50500</v>
      </c>
      <c r="R691" s="90">
        <v>51500</v>
      </c>
      <c r="S691" s="90">
        <v>51000</v>
      </c>
      <c r="T691" s="90">
        <v>53000</v>
      </c>
      <c r="U691" s="90">
        <v>54200</v>
      </c>
      <c r="V691" s="90">
        <v>54800</v>
      </c>
      <c r="W691" s="90">
        <v>55600</v>
      </c>
      <c r="X691" s="90">
        <v>58100</v>
      </c>
      <c r="Y691" t="str">
        <f t="shared" si="29"/>
        <v>01-2023</v>
      </c>
      <c r="Z691">
        <f>_xlfn.XLOOKUP(Y691,AN:AN,AP:AP,"")</f>
        <v>0</v>
      </c>
      <c r="AA691">
        <f>_xlfn.XLOOKUP(Y691,AN:AN,AQ:AQ,"")</f>
        <v>0</v>
      </c>
      <c r="AB691">
        <f>_xlfn.XLOOKUP(Y691,AN:AN,AR:AR,"")</f>
        <v>0</v>
      </c>
      <c r="AC691" t="str">
        <f>_xlfn.XLOOKUP(Y691,AN:AN,AS:AS,"")</f>
        <v>L36</v>
      </c>
      <c r="AE691">
        <v>0</v>
      </c>
      <c r="AF691">
        <v>0</v>
      </c>
      <c r="AG691">
        <v>0</v>
      </c>
      <c r="AH691" t="str">
        <v>L36</v>
      </c>
    </row>
    <row r="692" spans="1:34">
      <c r="A692" t="str">
        <f t="shared" si="28"/>
        <v>02-2023</v>
      </c>
      <c r="B692" s="93">
        <v>44958</v>
      </c>
      <c r="C692" s="90">
        <v>55600</v>
      </c>
      <c r="D692" s="90">
        <v>54700</v>
      </c>
      <c r="E692" s="90">
        <v>55000</v>
      </c>
      <c r="F692" s="90">
        <v>50800</v>
      </c>
      <c r="G692" s="90">
        <v>56000</v>
      </c>
      <c r="H692" s="91" t="s">
        <v>25</v>
      </c>
      <c r="I692" s="90">
        <v>54000</v>
      </c>
      <c r="J692" s="90">
        <v>54400</v>
      </c>
      <c r="K692" s="90">
        <v>56800</v>
      </c>
      <c r="L692" s="91" t="s">
        <v>25</v>
      </c>
      <c r="M692" s="90">
        <v>54100</v>
      </c>
      <c r="N692" s="90">
        <v>58600</v>
      </c>
      <c r="O692" s="90">
        <v>53200</v>
      </c>
      <c r="P692" s="90">
        <v>52300</v>
      </c>
      <c r="Q692" s="90">
        <v>51200</v>
      </c>
      <c r="R692" s="90">
        <v>51600</v>
      </c>
      <c r="S692" s="90">
        <v>51200</v>
      </c>
      <c r="T692" s="90">
        <v>53300</v>
      </c>
      <c r="U692" s="90">
        <v>54400</v>
      </c>
      <c r="V692" s="90">
        <v>54800</v>
      </c>
      <c r="W692" s="90">
        <v>55800</v>
      </c>
      <c r="X692" s="90">
        <v>58400</v>
      </c>
      <c r="Y692" t="str">
        <f t="shared" si="29"/>
        <v>02-2023</v>
      </c>
      <c r="Z692">
        <f>_xlfn.XLOOKUP(Y692,AN:AN,AP:AP,"")</f>
        <v>0</v>
      </c>
      <c r="AA692">
        <f>_xlfn.XLOOKUP(Y692,AN:AN,AQ:AQ,"")</f>
        <v>0</v>
      </c>
      <c r="AB692">
        <f>_xlfn.XLOOKUP(Y692,AN:AN,AR:AR,"")</f>
        <v>0</v>
      </c>
      <c r="AC692" t="str">
        <f>_xlfn.XLOOKUP(Y692,AN:AN,AS:AS,"")</f>
        <v>L36</v>
      </c>
      <c r="AE692">
        <v>0</v>
      </c>
      <c r="AF692">
        <v>0</v>
      </c>
      <c r="AG692">
        <v>0</v>
      </c>
      <c r="AH692" t="str">
        <v>L36</v>
      </c>
    </row>
    <row r="693" spans="1:34">
      <c r="A693" t="str">
        <f t="shared" si="28"/>
        <v>02-2023</v>
      </c>
      <c r="B693" s="93">
        <v>44959</v>
      </c>
      <c r="C693" s="90">
        <v>55600</v>
      </c>
      <c r="D693" s="90">
        <v>54500</v>
      </c>
      <c r="E693" s="90">
        <v>54300</v>
      </c>
      <c r="F693" s="90">
        <v>50500</v>
      </c>
      <c r="G693" s="90">
        <v>56000</v>
      </c>
      <c r="H693" s="91" t="s">
        <v>25</v>
      </c>
      <c r="I693" s="90">
        <v>53500</v>
      </c>
      <c r="J693" s="90">
        <v>54000</v>
      </c>
      <c r="K693" s="90">
        <v>56800</v>
      </c>
      <c r="L693" s="91" t="s">
        <v>25</v>
      </c>
      <c r="M693" s="90">
        <v>53800</v>
      </c>
      <c r="N693" s="90">
        <v>58600</v>
      </c>
      <c r="O693" s="90">
        <v>52800</v>
      </c>
      <c r="P693" s="90">
        <v>52000</v>
      </c>
      <c r="Q693" s="90">
        <v>51000</v>
      </c>
      <c r="R693" s="90">
        <v>51400</v>
      </c>
      <c r="S693" s="90">
        <v>51000</v>
      </c>
      <c r="T693" s="90">
        <v>53000</v>
      </c>
      <c r="U693" s="90">
        <v>54200</v>
      </c>
      <c r="V693" s="90">
        <v>54800</v>
      </c>
      <c r="W693" s="90">
        <v>56000</v>
      </c>
      <c r="X693" s="90">
        <v>58600</v>
      </c>
      <c r="Y693" t="str">
        <f t="shared" si="29"/>
        <v>02-2023</v>
      </c>
      <c r="Z693">
        <f>_xlfn.XLOOKUP(Y693,AN:AN,AP:AP,"")</f>
        <v>0</v>
      </c>
      <c r="AA693">
        <f>_xlfn.XLOOKUP(Y693,AN:AN,AQ:AQ,"")</f>
        <v>0</v>
      </c>
      <c r="AB693">
        <f>_xlfn.XLOOKUP(Y693,AN:AN,AR:AR,"")</f>
        <v>0</v>
      </c>
      <c r="AC693" t="str">
        <f>_xlfn.XLOOKUP(Y693,AN:AN,AS:AS,"")</f>
        <v>L36</v>
      </c>
      <c r="AE693">
        <v>0</v>
      </c>
      <c r="AF693">
        <v>0</v>
      </c>
      <c r="AG693">
        <v>0</v>
      </c>
      <c r="AH693" t="str">
        <v>L36</v>
      </c>
    </row>
    <row r="694" spans="1:34">
      <c r="A694" t="str">
        <f t="shared" si="28"/>
        <v>02-2023</v>
      </c>
      <c r="B694" s="93">
        <v>44960</v>
      </c>
      <c r="C694" s="90">
        <v>55100</v>
      </c>
      <c r="D694" s="90">
        <v>54500</v>
      </c>
      <c r="E694" s="90">
        <v>54000</v>
      </c>
      <c r="F694" s="90">
        <v>50300</v>
      </c>
      <c r="G694" s="90">
        <v>55800</v>
      </c>
      <c r="H694" s="91" t="s">
        <v>25</v>
      </c>
      <c r="I694" s="90">
        <v>53500</v>
      </c>
      <c r="J694" s="90">
        <v>54000</v>
      </c>
      <c r="K694" s="90">
        <v>56500</v>
      </c>
      <c r="L694" s="91" t="s">
        <v>25</v>
      </c>
      <c r="M694" s="90">
        <v>53500</v>
      </c>
      <c r="N694" s="90">
        <v>58400</v>
      </c>
      <c r="O694" s="90">
        <v>52500</v>
      </c>
      <c r="P694" s="90">
        <v>52000</v>
      </c>
      <c r="Q694" s="90">
        <v>50600</v>
      </c>
      <c r="R694" s="90">
        <v>51200</v>
      </c>
      <c r="S694" s="90">
        <v>50800</v>
      </c>
      <c r="T694" s="90">
        <v>52800</v>
      </c>
      <c r="U694" s="90">
        <v>54100</v>
      </c>
      <c r="V694" s="90">
        <v>54800</v>
      </c>
      <c r="W694" s="90">
        <v>56000</v>
      </c>
      <c r="X694" s="90">
        <v>58600</v>
      </c>
      <c r="Y694" t="str">
        <f t="shared" si="29"/>
        <v>02-2023</v>
      </c>
      <c r="Z694">
        <f>_xlfn.XLOOKUP(Y694,AN:AN,AP:AP,"")</f>
        <v>0</v>
      </c>
      <c r="AA694">
        <f>_xlfn.XLOOKUP(Y694,AN:AN,AQ:AQ,"")</f>
        <v>0</v>
      </c>
      <c r="AB694">
        <f>_xlfn.XLOOKUP(Y694,AN:AN,AR:AR,"")</f>
        <v>0</v>
      </c>
      <c r="AC694" t="str">
        <f>_xlfn.XLOOKUP(Y694,AN:AN,AS:AS,"")</f>
        <v>L36</v>
      </c>
      <c r="AE694">
        <v>0</v>
      </c>
      <c r="AF694">
        <v>0</v>
      </c>
      <c r="AG694">
        <v>0</v>
      </c>
      <c r="AH694" t="str">
        <v>L36</v>
      </c>
    </row>
    <row r="695" spans="1:34">
      <c r="A695" t="str">
        <f t="shared" si="28"/>
        <v>02-2023</v>
      </c>
      <c r="B695" s="93">
        <v>44961</v>
      </c>
      <c r="C695" s="90">
        <v>54800</v>
      </c>
      <c r="D695" s="90">
        <v>54500</v>
      </c>
      <c r="E695" s="90">
        <v>53700</v>
      </c>
      <c r="F695" s="90">
        <v>50000</v>
      </c>
      <c r="G695" s="90">
        <v>55800</v>
      </c>
      <c r="H695" s="91" t="s">
        <v>25</v>
      </c>
      <c r="I695" s="90">
        <v>53500</v>
      </c>
      <c r="J695" s="90">
        <v>53700</v>
      </c>
      <c r="K695" s="90">
        <v>56000</v>
      </c>
      <c r="L695" s="91" t="s">
        <v>25</v>
      </c>
      <c r="M695" s="90">
        <v>53400</v>
      </c>
      <c r="N695" s="90">
        <v>58400</v>
      </c>
      <c r="O695" s="90">
        <v>52000</v>
      </c>
      <c r="P695" s="90">
        <v>51700</v>
      </c>
      <c r="Q695" s="90">
        <v>50500</v>
      </c>
      <c r="R695" s="90">
        <v>51000</v>
      </c>
      <c r="S695" s="90">
        <v>50400</v>
      </c>
      <c r="T695" s="90">
        <v>52500</v>
      </c>
      <c r="U695" s="90">
        <v>54000</v>
      </c>
      <c r="V695" s="91" t="s">
        <v>25</v>
      </c>
      <c r="W695" s="90">
        <v>55800</v>
      </c>
      <c r="X695" s="90">
        <v>58400</v>
      </c>
      <c r="Y695" t="str">
        <f t="shared" si="29"/>
        <v>02-2023</v>
      </c>
      <c r="Z695">
        <f>_xlfn.XLOOKUP(Y695,AN:AN,AP:AP,"")</f>
        <v>0</v>
      </c>
      <c r="AA695">
        <f>_xlfn.XLOOKUP(Y695,AN:AN,AQ:AQ,"")</f>
        <v>0</v>
      </c>
      <c r="AB695">
        <f>_xlfn.XLOOKUP(Y695,AN:AN,AR:AR,"")</f>
        <v>0</v>
      </c>
      <c r="AC695" t="str">
        <f>_xlfn.XLOOKUP(Y695,AN:AN,AS:AS,"")</f>
        <v>L36</v>
      </c>
      <c r="AE695">
        <v>0</v>
      </c>
      <c r="AF695">
        <v>0</v>
      </c>
      <c r="AG695">
        <v>0</v>
      </c>
      <c r="AH695" t="str">
        <v>L36</v>
      </c>
    </row>
    <row r="696" spans="1:34">
      <c r="A696" t="str">
        <f t="shared" si="28"/>
        <v>02-2023</v>
      </c>
      <c r="B696" s="93">
        <v>44962</v>
      </c>
      <c r="C696" s="90" t="s">
        <v>24</v>
      </c>
      <c r="D696" s="90" t="s">
        <v>24</v>
      </c>
      <c r="E696" s="90" t="s">
        <v>24</v>
      </c>
      <c r="F696" s="90" t="s">
        <v>24</v>
      </c>
      <c r="G696" s="90" t="s">
        <v>24</v>
      </c>
      <c r="H696" s="90" t="s">
        <v>24</v>
      </c>
      <c r="I696" s="90" t="s">
        <v>24</v>
      </c>
      <c r="J696" s="90" t="s">
        <v>24</v>
      </c>
      <c r="K696" s="90" t="s">
        <v>24</v>
      </c>
      <c r="L696" s="90" t="s">
        <v>24</v>
      </c>
      <c r="M696" s="90" t="s">
        <v>24</v>
      </c>
      <c r="N696" s="90" t="s">
        <v>24</v>
      </c>
      <c r="O696" s="90" t="s">
        <v>24</v>
      </c>
      <c r="P696" s="90" t="s">
        <v>24</v>
      </c>
      <c r="Q696" s="90" t="s">
        <v>24</v>
      </c>
      <c r="R696" s="90" t="s">
        <v>24</v>
      </c>
      <c r="S696" s="90" t="s">
        <v>24</v>
      </c>
      <c r="T696" s="90" t="s">
        <v>24</v>
      </c>
      <c r="U696" s="90" t="s">
        <v>24</v>
      </c>
      <c r="V696" s="90" t="s">
        <v>24</v>
      </c>
      <c r="W696" s="90" t="s">
        <v>24</v>
      </c>
      <c r="X696" s="90" t="s">
        <v>24</v>
      </c>
      <c r="Y696" t="str">
        <f t="shared" si="29"/>
        <v>02-2023</v>
      </c>
      <c r="Z696">
        <f>_xlfn.XLOOKUP(Y696,AN:AN,AP:AP,"")</f>
        <v>0</v>
      </c>
      <c r="AA696">
        <f>_xlfn.XLOOKUP(Y696,AN:AN,AQ:AQ,"")</f>
        <v>0</v>
      </c>
      <c r="AB696">
        <f>_xlfn.XLOOKUP(Y696,AN:AN,AR:AR,"")</f>
        <v>0</v>
      </c>
      <c r="AC696" t="str">
        <f>_xlfn.XLOOKUP(Y696,AN:AN,AS:AS,"")</f>
        <v>L36</v>
      </c>
      <c r="AE696">
        <v>0</v>
      </c>
      <c r="AF696">
        <v>0</v>
      </c>
      <c r="AG696">
        <v>0</v>
      </c>
      <c r="AH696" t="str">
        <v>L36</v>
      </c>
    </row>
    <row r="697" spans="1:34">
      <c r="A697" t="str">
        <f t="shared" si="28"/>
        <v>02-2023</v>
      </c>
      <c r="B697" s="93">
        <v>44963</v>
      </c>
      <c r="C697" s="90">
        <v>54800</v>
      </c>
      <c r="D697" s="90">
        <v>54500</v>
      </c>
      <c r="E697" s="90">
        <v>54000</v>
      </c>
      <c r="F697" s="90">
        <v>50200</v>
      </c>
      <c r="G697" s="90">
        <v>55800</v>
      </c>
      <c r="H697" s="91" t="s">
        <v>25</v>
      </c>
      <c r="I697" s="90">
        <v>54000</v>
      </c>
      <c r="J697" s="90">
        <v>53700</v>
      </c>
      <c r="K697" s="90">
        <v>56000</v>
      </c>
      <c r="L697" s="91" t="s">
        <v>25</v>
      </c>
      <c r="M697" s="90">
        <v>53500</v>
      </c>
      <c r="N697" s="90">
        <v>58400</v>
      </c>
      <c r="O697" s="90">
        <v>52000</v>
      </c>
      <c r="P697" s="90">
        <v>51700</v>
      </c>
      <c r="Q697" s="90">
        <v>50400</v>
      </c>
      <c r="R697" s="90">
        <v>51000</v>
      </c>
      <c r="S697" s="90">
        <v>50500</v>
      </c>
      <c r="T697" s="90">
        <v>52700</v>
      </c>
      <c r="U697" s="90">
        <v>54000</v>
      </c>
      <c r="V697" s="90">
        <v>54300</v>
      </c>
      <c r="W697" s="90">
        <v>55600</v>
      </c>
      <c r="X697" s="90">
        <v>58100</v>
      </c>
      <c r="Y697" t="str">
        <f t="shared" si="29"/>
        <v>02-2023</v>
      </c>
      <c r="Z697">
        <f>_xlfn.XLOOKUP(Y697,AN:AN,AP:AP,"")</f>
        <v>0</v>
      </c>
      <c r="AA697">
        <f>_xlfn.XLOOKUP(Y697,AN:AN,AQ:AQ,"")</f>
        <v>0</v>
      </c>
      <c r="AB697">
        <f>_xlfn.XLOOKUP(Y697,AN:AN,AR:AR,"")</f>
        <v>0</v>
      </c>
      <c r="AC697" t="str">
        <f>_xlfn.XLOOKUP(Y697,AN:AN,AS:AS,"")</f>
        <v>L36</v>
      </c>
      <c r="AE697">
        <v>0</v>
      </c>
      <c r="AF697">
        <v>0</v>
      </c>
      <c r="AG697">
        <v>0</v>
      </c>
      <c r="AH697" t="str">
        <v>L36</v>
      </c>
    </row>
    <row r="698" spans="1:34">
      <c r="A698" t="str">
        <f t="shared" si="28"/>
        <v>02-2023</v>
      </c>
      <c r="B698" s="93">
        <v>44964</v>
      </c>
      <c r="C698" s="90">
        <v>54700</v>
      </c>
      <c r="D698" s="90">
        <v>54300</v>
      </c>
      <c r="E698" s="90">
        <v>54000</v>
      </c>
      <c r="F698" s="90">
        <v>49900</v>
      </c>
      <c r="G698" s="90">
        <v>55800</v>
      </c>
      <c r="H698" s="91" t="s">
        <v>25</v>
      </c>
      <c r="I698" s="90">
        <v>53500</v>
      </c>
      <c r="J698" s="90">
        <v>53700</v>
      </c>
      <c r="K698" s="90">
        <v>56000</v>
      </c>
      <c r="L698" s="91" t="s">
        <v>25</v>
      </c>
      <c r="M698" s="90">
        <v>53300</v>
      </c>
      <c r="N698" s="90">
        <v>57800</v>
      </c>
      <c r="O698" s="90">
        <v>51600</v>
      </c>
      <c r="P698" s="90">
        <v>51500</v>
      </c>
      <c r="Q698" s="90">
        <v>50000</v>
      </c>
      <c r="R698" s="90">
        <v>50700</v>
      </c>
      <c r="S698" s="90">
        <v>50200</v>
      </c>
      <c r="T698" s="90">
        <v>52400</v>
      </c>
      <c r="U698" s="90">
        <v>53800</v>
      </c>
      <c r="V698" s="90">
        <v>53800</v>
      </c>
      <c r="W698" s="90">
        <v>55300</v>
      </c>
      <c r="X698" s="90">
        <v>57800</v>
      </c>
      <c r="Y698" t="str">
        <f t="shared" si="29"/>
        <v>02-2023</v>
      </c>
      <c r="Z698">
        <f>_xlfn.XLOOKUP(Y698,AN:AN,AP:AP,"")</f>
        <v>0</v>
      </c>
      <c r="AA698">
        <f>_xlfn.XLOOKUP(Y698,AN:AN,AQ:AQ,"")</f>
        <v>0</v>
      </c>
      <c r="AB698">
        <f>_xlfn.XLOOKUP(Y698,AN:AN,AR:AR,"")</f>
        <v>0</v>
      </c>
      <c r="AC698" t="str">
        <f>_xlfn.XLOOKUP(Y698,AN:AN,AS:AS,"")</f>
        <v>L36</v>
      </c>
      <c r="AE698">
        <v>0</v>
      </c>
      <c r="AF698">
        <v>0</v>
      </c>
      <c r="AG698">
        <v>0</v>
      </c>
      <c r="AH698" t="str">
        <v>L36</v>
      </c>
    </row>
    <row r="699" spans="1:34">
      <c r="A699" t="str">
        <f t="shared" si="28"/>
        <v>02-2023</v>
      </c>
      <c r="B699" s="93">
        <v>44965</v>
      </c>
      <c r="C699" s="90">
        <v>54300</v>
      </c>
      <c r="D699" s="90">
        <v>54300</v>
      </c>
      <c r="E699" s="90">
        <v>53800</v>
      </c>
      <c r="F699" s="90">
        <v>49700</v>
      </c>
      <c r="G699" s="90">
        <v>55500</v>
      </c>
      <c r="H699" s="91" t="s">
        <v>25</v>
      </c>
      <c r="I699" s="90">
        <v>53300</v>
      </c>
      <c r="J699" s="90">
        <v>53300</v>
      </c>
      <c r="K699" s="90">
        <v>55500</v>
      </c>
      <c r="L699" s="91" t="s">
        <v>25</v>
      </c>
      <c r="M699" s="90">
        <v>52800</v>
      </c>
      <c r="N699" s="90">
        <v>57500</v>
      </c>
      <c r="O699" s="90">
        <v>51200</v>
      </c>
      <c r="P699" s="90">
        <v>51200</v>
      </c>
      <c r="Q699" s="90">
        <v>50000</v>
      </c>
      <c r="R699" s="90">
        <v>50100</v>
      </c>
      <c r="S699" s="90">
        <v>50100</v>
      </c>
      <c r="T699" s="90">
        <v>52200</v>
      </c>
      <c r="U699" s="90">
        <v>53800</v>
      </c>
      <c r="V699" s="90">
        <v>53800</v>
      </c>
      <c r="W699" s="90">
        <v>55300</v>
      </c>
      <c r="X699" s="90">
        <v>57800</v>
      </c>
      <c r="Y699" t="str">
        <f t="shared" si="29"/>
        <v>02-2023</v>
      </c>
      <c r="Z699">
        <f>_xlfn.XLOOKUP(Y699,AN:AN,AP:AP,"")</f>
        <v>0</v>
      </c>
      <c r="AA699">
        <f>_xlfn.XLOOKUP(Y699,AN:AN,AQ:AQ,"")</f>
        <v>0</v>
      </c>
      <c r="AB699">
        <f>_xlfn.XLOOKUP(Y699,AN:AN,AR:AR,"")</f>
        <v>0</v>
      </c>
      <c r="AC699" t="str">
        <f>_xlfn.XLOOKUP(Y699,AN:AN,AS:AS,"")</f>
        <v>L36</v>
      </c>
      <c r="AE699">
        <v>0</v>
      </c>
      <c r="AF699">
        <v>0</v>
      </c>
      <c r="AG699">
        <v>0</v>
      </c>
      <c r="AH699" t="str">
        <v>L36</v>
      </c>
    </row>
    <row r="700" spans="1:34">
      <c r="A700" t="str">
        <f t="shared" si="28"/>
        <v>02-2023</v>
      </c>
      <c r="B700" s="93">
        <v>44966</v>
      </c>
      <c r="C700" s="90">
        <v>54200</v>
      </c>
      <c r="D700" s="90">
        <v>54300</v>
      </c>
      <c r="E700" s="90">
        <v>53800</v>
      </c>
      <c r="F700" s="90">
        <v>49400</v>
      </c>
      <c r="G700" s="90">
        <v>55500</v>
      </c>
      <c r="H700" s="91" t="s">
        <v>25</v>
      </c>
      <c r="I700" s="90">
        <v>53300</v>
      </c>
      <c r="J700" s="90">
        <v>53300</v>
      </c>
      <c r="K700" s="90">
        <v>55500</v>
      </c>
      <c r="L700" s="91" t="s">
        <v>25</v>
      </c>
      <c r="M700" s="90">
        <v>52800</v>
      </c>
      <c r="N700" s="90">
        <v>57000</v>
      </c>
      <c r="O700" s="90">
        <v>51200</v>
      </c>
      <c r="P700" s="90">
        <v>51200</v>
      </c>
      <c r="Q700" s="90">
        <v>49500</v>
      </c>
      <c r="R700" s="90">
        <v>49700</v>
      </c>
      <c r="S700" s="90">
        <v>49600</v>
      </c>
      <c r="T700" s="90">
        <v>51900</v>
      </c>
      <c r="U700" s="90">
        <v>53200</v>
      </c>
      <c r="V700" s="90">
        <v>53800</v>
      </c>
      <c r="W700" s="90">
        <v>55300</v>
      </c>
      <c r="X700" s="90">
        <v>57600</v>
      </c>
      <c r="Y700" t="str">
        <f t="shared" si="29"/>
        <v>02-2023</v>
      </c>
      <c r="Z700">
        <f>_xlfn.XLOOKUP(Y700,AN:AN,AP:AP,"")</f>
        <v>0</v>
      </c>
      <c r="AA700">
        <f>_xlfn.XLOOKUP(Y700,AN:AN,AQ:AQ,"")</f>
        <v>0</v>
      </c>
      <c r="AB700">
        <f>_xlfn.XLOOKUP(Y700,AN:AN,AR:AR,"")</f>
        <v>0</v>
      </c>
      <c r="AC700" t="str">
        <f>_xlfn.XLOOKUP(Y700,AN:AN,AS:AS,"")</f>
        <v>L36</v>
      </c>
      <c r="AE700">
        <v>0</v>
      </c>
      <c r="AF700">
        <v>0</v>
      </c>
      <c r="AG700">
        <v>0</v>
      </c>
      <c r="AH700" t="str">
        <v>L36</v>
      </c>
    </row>
    <row r="701" spans="1:34">
      <c r="A701" t="str">
        <f t="shared" si="28"/>
        <v>02-2023</v>
      </c>
      <c r="B701" s="93">
        <v>44967</v>
      </c>
      <c r="C701" s="90">
        <v>54200</v>
      </c>
      <c r="D701" s="90">
        <v>54200</v>
      </c>
      <c r="E701" s="90">
        <v>53500</v>
      </c>
      <c r="F701" s="90">
        <v>49200</v>
      </c>
      <c r="G701" s="90">
        <v>54800</v>
      </c>
      <c r="H701" s="91" t="s">
        <v>25</v>
      </c>
      <c r="I701" s="90">
        <v>53000</v>
      </c>
      <c r="J701" s="90">
        <v>52700</v>
      </c>
      <c r="K701" s="90">
        <v>55000</v>
      </c>
      <c r="L701" s="91" t="s">
        <v>25</v>
      </c>
      <c r="M701" s="90">
        <v>52600</v>
      </c>
      <c r="N701" s="90">
        <v>56500</v>
      </c>
      <c r="O701" s="90">
        <v>50500</v>
      </c>
      <c r="P701" s="90">
        <v>50800</v>
      </c>
      <c r="Q701" s="90">
        <v>49200</v>
      </c>
      <c r="R701" s="90">
        <v>49600</v>
      </c>
      <c r="S701" s="90">
        <v>49500</v>
      </c>
      <c r="T701" s="90">
        <v>51700</v>
      </c>
      <c r="U701" s="90">
        <v>53000</v>
      </c>
      <c r="V701" s="90">
        <v>53800</v>
      </c>
      <c r="W701" s="90">
        <v>54800</v>
      </c>
      <c r="X701" s="90">
        <v>57300</v>
      </c>
      <c r="Y701" t="str">
        <f t="shared" si="29"/>
        <v>02-2023</v>
      </c>
      <c r="Z701">
        <f>_xlfn.XLOOKUP(Y701,AN:AN,AP:AP,"")</f>
        <v>0</v>
      </c>
      <c r="AA701">
        <f>_xlfn.XLOOKUP(Y701,AN:AN,AQ:AQ,"")</f>
        <v>0</v>
      </c>
      <c r="AB701">
        <f>_xlfn.XLOOKUP(Y701,AN:AN,AR:AR,"")</f>
        <v>0</v>
      </c>
      <c r="AC701" t="str">
        <f>_xlfn.XLOOKUP(Y701,AN:AN,AS:AS,"")</f>
        <v>L36</v>
      </c>
      <c r="AE701">
        <v>0</v>
      </c>
      <c r="AF701">
        <v>0</v>
      </c>
      <c r="AG701">
        <v>0</v>
      </c>
      <c r="AH701" t="str">
        <v>L36</v>
      </c>
    </row>
    <row r="702" spans="1:34">
      <c r="A702" t="str">
        <f t="shared" si="28"/>
        <v>02-2023</v>
      </c>
      <c r="B702" s="93">
        <v>44968</v>
      </c>
      <c r="C702" s="90">
        <v>53600</v>
      </c>
      <c r="D702" s="90">
        <v>54000</v>
      </c>
      <c r="E702" s="90">
        <v>53500</v>
      </c>
      <c r="F702" s="90">
        <v>49000</v>
      </c>
      <c r="G702" s="90">
        <v>54800</v>
      </c>
      <c r="H702" s="91" t="s">
        <v>25</v>
      </c>
      <c r="I702" s="90">
        <v>53000</v>
      </c>
      <c r="J702" s="90">
        <v>52400</v>
      </c>
      <c r="K702" s="90">
        <v>55000</v>
      </c>
      <c r="L702" s="91" t="s">
        <v>25</v>
      </c>
      <c r="M702" s="90">
        <v>52500</v>
      </c>
      <c r="N702" s="90">
        <v>56100</v>
      </c>
      <c r="O702" s="90">
        <v>50500</v>
      </c>
      <c r="P702" s="90">
        <v>50800</v>
      </c>
      <c r="Q702" s="90">
        <v>49000</v>
      </c>
      <c r="R702" s="90">
        <v>49500</v>
      </c>
      <c r="S702" s="90">
        <v>49200</v>
      </c>
      <c r="T702" s="90">
        <v>51500</v>
      </c>
      <c r="U702" s="90">
        <v>52800</v>
      </c>
      <c r="V702" s="90">
        <v>53800</v>
      </c>
      <c r="W702" s="90">
        <v>54800</v>
      </c>
      <c r="X702" s="90">
        <v>57300</v>
      </c>
      <c r="Y702" t="str">
        <f t="shared" si="29"/>
        <v>02-2023</v>
      </c>
      <c r="Z702">
        <f>_xlfn.XLOOKUP(Y702,AN:AN,AP:AP,"")</f>
        <v>0</v>
      </c>
      <c r="AA702">
        <f>_xlfn.XLOOKUP(Y702,AN:AN,AQ:AQ,"")</f>
        <v>0</v>
      </c>
      <c r="AB702">
        <f>_xlfn.XLOOKUP(Y702,AN:AN,AR:AR,"")</f>
        <v>0</v>
      </c>
      <c r="AC702" t="str">
        <f>_xlfn.XLOOKUP(Y702,AN:AN,AS:AS,"")</f>
        <v>L36</v>
      </c>
      <c r="AE702">
        <v>0</v>
      </c>
      <c r="AF702">
        <v>0</v>
      </c>
      <c r="AG702">
        <v>0</v>
      </c>
      <c r="AH702" t="str">
        <v>L36</v>
      </c>
    </row>
    <row r="703" spans="1:34">
      <c r="A703" t="str">
        <f t="shared" si="28"/>
        <v>02-2023</v>
      </c>
      <c r="B703" s="93">
        <v>44969</v>
      </c>
      <c r="C703" s="90" t="s">
        <v>24</v>
      </c>
      <c r="D703" s="90" t="s">
        <v>24</v>
      </c>
      <c r="E703" s="90" t="s">
        <v>24</v>
      </c>
      <c r="F703" s="90" t="s">
        <v>24</v>
      </c>
      <c r="G703" s="90" t="s">
        <v>24</v>
      </c>
      <c r="H703" s="90" t="s">
        <v>24</v>
      </c>
      <c r="I703" s="90" t="s">
        <v>24</v>
      </c>
      <c r="J703" s="90" t="s">
        <v>24</v>
      </c>
      <c r="K703" s="90" t="s">
        <v>24</v>
      </c>
      <c r="L703" s="90" t="s">
        <v>24</v>
      </c>
      <c r="M703" s="90" t="s">
        <v>24</v>
      </c>
      <c r="N703" s="90" t="s">
        <v>24</v>
      </c>
      <c r="O703" s="90" t="s">
        <v>24</v>
      </c>
      <c r="P703" s="90" t="s">
        <v>24</v>
      </c>
      <c r="Q703" s="90" t="s">
        <v>24</v>
      </c>
      <c r="R703" s="90" t="s">
        <v>24</v>
      </c>
      <c r="S703" s="90" t="s">
        <v>24</v>
      </c>
      <c r="T703" s="90" t="s">
        <v>24</v>
      </c>
      <c r="U703" s="90" t="s">
        <v>24</v>
      </c>
      <c r="V703" s="90" t="s">
        <v>24</v>
      </c>
      <c r="W703" s="90" t="s">
        <v>24</v>
      </c>
      <c r="X703" s="90" t="s">
        <v>24</v>
      </c>
      <c r="Y703" t="str">
        <f t="shared" si="29"/>
        <v>02-2023</v>
      </c>
      <c r="Z703">
        <f>_xlfn.XLOOKUP(Y703,AN:AN,AP:AP,"")</f>
        <v>0</v>
      </c>
      <c r="AA703">
        <f>_xlfn.XLOOKUP(Y703,AN:AN,AQ:AQ,"")</f>
        <v>0</v>
      </c>
      <c r="AB703">
        <f>_xlfn.XLOOKUP(Y703,AN:AN,AR:AR,"")</f>
        <v>0</v>
      </c>
      <c r="AC703" t="str">
        <f>_xlfn.XLOOKUP(Y703,AN:AN,AS:AS,"")</f>
        <v>L36</v>
      </c>
      <c r="AE703">
        <v>0</v>
      </c>
      <c r="AF703">
        <v>0</v>
      </c>
      <c r="AG703">
        <v>0</v>
      </c>
      <c r="AH703" t="str">
        <v>L36</v>
      </c>
    </row>
    <row r="704" spans="1:34">
      <c r="A704" t="str">
        <f t="shared" si="28"/>
        <v>02-2023</v>
      </c>
      <c r="B704" s="93">
        <v>44970</v>
      </c>
      <c r="C704" s="90">
        <v>53300</v>
      </c>
      <c r="D704" s="90">
        <v>53800</v>
      </c>
      <c r="E704" s="90">
        <v>52200</v>
      </c>
      <c r="F704" s="90">
        <v>48800</v>
      </c>
      <c r="G704" s="90">
        <v>54700</v>
      </c>
      <c r="H704" s="91" t="s">
        <v>25</v>
      </c>
      <c r="I704" s="90">
        <v>52500</v>
      </c>
      <c r="J704" s="90">
        <v>52000</v>
      </c>
      <c r="K704" s="90">
        <v>55000</v>
      </c>
      <c r="L704" s="91" t="s">
        <v>25</v>
      </c>
      <c r="M704" s="90">
        <v>52100</v>
      </c>
      <c r="N704" s="90">
        <v>56100</v>
      </c>
      <c r="O704" s="90">
        <v>50000</v>
      </c>
      <c r="P704" s="90">
        <v>50600</v>
      </c>
      <c r="Q704" s="90">
        <v>49300</v>
      </c>
      <c r="R704" s="90">
        <v>49500</v>
      </c>
      <c r="S704" s="90">
        <v>49100</v>
      </c>
      <c r="T704" s="90">
        <v>51300</v>
      </c>
      <c r="U704" s="90">
        <v>52700</v>
      </c>
      <c r="V704" s="90">
        <v>53300</v>
      </c>
      <c r="W704" s="90">
        <v>54500</v>
      </c>
      <c r="X704" s="90">
        <v>57100</v>
      </c>
      <c r="Y704" t="str">
        <f t="shared" si="29"/>
        <v>02-2023</v>
      </c>
      <c r="Z704">
        <f>_xlfn.XLOOKUP(Y704,AN:AN,AP:AP,"")</f>
        <v>0</v>
      </c>
      <c r="AA704">
        <f>_xlfn.XLOOKUP(Y704,AN:AN,AQ:AQ,"")</f>
        <v>0</v>
      </c>
      <c r="AB704">
        <f>_xlfn.XLOOKUP(Y704,AN:AN,AR:AR,"")</f>
        <v>0</v>
      </c>
      <c r="AC704" t="str">
        <f>_xlfn.XLOOKUP(Y704,AN:AN,AS:AS,"")</f>
        <v>L36</v>
      </c>
      <c r="AE704">
        <v>0</v>
      </c>
      <c r="AF704">
        <v>0</v>
      </c>
      <c r="AG704">
        <v>0</v>
      </c>
      <c r="AH704" t="str">
        <v>L36</v>
      </c>
    </row>
    <row r="705" spans="1:34">
      <c r="A705" t="str">
        <f t="shared" si="28"/>
        <v>02-2023</v>
      </c>
      <c r="B705" s="93">
        <v>44971</v>
      </c>
      <c r="C705" s="90">
        <v>53700</v>
      </c>
      <c r="D705" s="90">
        <v>53800</v>
      </c>
      <c r="E705" s="90">
        <v>52600</v>
      </c>
      <c r="F705" s="90">
        <v>49700</v>
      </c>
      <c r="G705" s="90">
        <v>55100</v>
      </c>
      <c r="H705" s="91" t="s">
        <v>25</v>
      </c>
      <c r="I705" s="90">
        <v>53000</v>
      </c>
      <c r="J705" s="90">
        <v>52400</v>
      </c>
      <c r="K705" s="90">
        <v>55200</v>
      </c>
      <c r="L705" s="91" t="s">
        <v>25</v>
      </c>
      <c r="M705" s="90">
        <v>52500</v>
      </c>
      <c r="N705" s="90">
        <v>56100</v>
      </c>
      <c r="O705" s="90">
        <v>50800</v>
      </c>
      <c r="P705" s="90">
        <v>51000</v>
      </c>
      <c r="Q705" s="90">
        <v>50000</v>
      </c>
      <c r="R705" s="90">
        <v>50500</v>
      </c>
      <c r="S705" s="90">
        <v>49800</v>
      </c>
      <c r="T705" s="90">
        <v>52200</v>
      </c>
      <c r="U705" s="90">
        <v>53200</v>
      </c>
      <c r="V705" s="90">
        <v>53300</v>
      </c>
      <c r="W705" s="90">
        <v>55000</v>
      </c>
      <c r="X705" s="90">
        <v>57500</v>
      </c>
      <c r="Y705" t="str">
        <f t="shared" si="29"/>
        <v>02-2023</v>
      </c>
      <c r="Z705">
        <f>_xlfn.XLOOKUP(Y705,AN:AN,AP:AP,"")</f>
        <v>0</v>
      </c>
      <c r="AA705">
        <f>_xlfn.XLOOKUP(Y705,AN:AN,AQ:AQ,"")</f>
        <v>0</v>
      </c>
      <c r="AB705">
        <f>_xlfn.XLOOKUP(Y705,AN:AN,AR:AR,"")</f>
        <v>0</v>
      </c>
      <c r="AC705" t="str">
        <f>_xlfn.XLOOKUP(Y705,AN:AN,AS:AS,"")</f>
        <v>L36</v>
      </c>
      <c r="AE705">
        <v>0</v>
      </c>
      <c r="AF705">
        <v>0</v>
      </c>
      <c r="AG705">
        <v>0</v>
      </c>
      <c r="AH705" t="str">
        <v>L36</v>
      </c>
    </row>
    <row r="706" spans="1:34">
      <c r="A706" t="str">
        <f t="shared" si="28"/>
        <v>02-2023</v>
      </c>
      <c r="B706" s="93">
        <v>44972</v>
      </c>
      <c r="C706" s="90">
        <v>53700</v>
      </c>
      <c r="D706" s="90">
        <v>54000</v>
      </c>
      <c r="E706" s="90">
        <v>52600</v>
      </c>
      <c r="F706" s="90">
        <v>50100</v>
      </c>
      <c r="G706" s="90">
        <v>55100</v>
      </c>
      <c r="H706" s="91" t="s">
        <v>25</v>
      </c>
      <c r="I706" s="90">
        <v>53000</v>
      </c>
      <c r="J706" s="90">
        <v>52400</v>
      </c>
      <c r="K706" s="90">
        <v>55700</v>
      </c>
      <c r="L706" s="91" t="s">
        <v>25</v>
      </c>
      <c r="M706" s="90">
        <v>52800</v>
      </c>
      <c r="N706" s="90">
        <v>56400</v>
      </c>
      <c r="O706" s="90">
        <v>50800</v>
      </c>
      <c r="P706" s="90">
        <v>51300</v>
      </c>
      <c r="Q706" s="90">
        <v>49800</v>
      </c>
      <c r="R706" s="90">
        <v>50500</v>
      </c>
      <c r="S706" s="90">
        <v>50000</v>
      </c>
      <c r="T706" s="90">
        <v>52600</v>
      </c>
      <c r="U706" s="90">
        <v>53200</v>
      </c>
      <c r="V706" s="90">
        <v>53800</v>
      </c>
      <c r="W706" s="90">
        <v>55000</v>
      </c>
      <c r="X706" s="90">
        <v>57500</v>
      </c>
      <c r="Y706" t="str">
        <f t="shared" si="29"/>
        <v>02-2023</v>
      </c>
      <c r="Z706">
        <f>_xlfn.XLOOKUP(Y706,AN:AN,AP:AP,"")</f>
        <v>0</v>
      </c>
      <c r="AA706">
        <f>_xlfn.XLOOKUP(Y706,AN:AN,AQ:AQ,"")</f>
        <v>0</v>
      </c>
      <c r="AB706">
        <f>_xlfn.XLOOKUP(Y706,AN:AN,AR:AR,"")</f>
        <v>0</v>
      </c>
      <c r="AC706" t="str">
        <f>_xlfn.XLOOKUP(Y706,AN:AN,AS:AS,"")</f>
        <v>L36</v>
      </c>
      <c r="AE706">
        <v>0</v>
      </c>
      <c r="AF706">
        <v>0</v>
      </c>
      <c r="AG706">
        <v>0</v>
      </c>
      <c r="AH706" t="str">
        <v>L36</v>
      </c>
    </row>
    <row r="707" spans="1:34">
      <c r="A707" t="str">
        <f t="shared" si="28"/>
        <v>02-2023</v>
      </c>
      <c r="B707" s="93">
        <v>44973</v>
      </c>
      <c r="C707" s="90">
        <v>54300</v>
      </c>
      <c r="D707" s="90">
        <v>54000</v>
      </c>
      <c r="E707" s="90">
        <v>53500</v>
      </c>
      <c r="F707" s="90">
        <v>50500</v>
      </c>
      <c r="G707" s="90">
        <v>55500</v>
      </c>
      <c r="H707" s="91" t="s">
        <v>25</v>
      </c>
      <c r="I707" s="90">
        <v>53500</v>
      </c>
      <c r="J707" s="90">
        <v>53500</v>
      </c>
      <c r="K707" s="90">
        <v>56000</v>
      </c>
      <c r="L707" s="91" t="s">
        <v>25</v>
      </c>
      <c r="M707" s="90">
        <v>53200</v>
      </c>
      <c r="N707" s="90">
        <v>56600</v>
      </c>
      <c r="O707" s="90">
        <v>51700</v>
      </c>
      <c r="P707" s="90">
        <v>52000</v>
      </c>
      <c r="Q707" s="90">
        <v>50500</v>
      </c>
      <c r="R707" s="90">
        <v>51100</v>
      </c>
      <c r="S707" s="90">
        <v>50600</v>
      </c>
      <c r="T707" s="90">
        <v>53000</v>
      </c>
      <c r="U707" s="90">
        <v>53800</v>
      </c>
      <c r="V707" s="90">
        <v>54300</v>
      </c>
      <c r="W707" s="90">
        <v>55700</v>
      </c>
      <c r="X707" s="90">
        <v>58100</v>
      </c>
      <c r="Y707" t="str">
        <f t="shared" si="29"/>
        <v>02-2023</v>
      </c>
      <c r="Z707">
        <f>_xlfn.XLOOKUP(Y707,AN:AN,AP:AP,"")</f>
        <v>0</v>
      </c>
      <c r="AA707">
        <f>_xlfn.XLOOKUP(Y707,AN:AN,AQ:AQ,"")</f>
        <v>0</v>
      </c>
      <c r="AB707">
        <f>_xlfn.XLOOKUP(Y707,AN:AN,AR:AR,"")</f>
        <v>0</v>
      </c>
      <c r="AC707" t="str">
        <f>_xlfn.XLOOKUP(Y707,AN:AN,AS:AS,"")</f>
        <v>L36</v>
      </c>
      <c r="AE707">
        <v>0</v>
      </c>
      <c r="AF707">
        <v>0</v>
      </c>
      <c r="AG707">
        <v>0</v>
      </c>
      <c r="AH707" t="str">
        <v>L36</v>
      </c>
    </row>
    <row r="708" spans="1:34">
      <c r="A708" t="str">
        <f t="shared" si="28"/>
        <v>02-2023</v>
      </c>
      <c r="B708" s="93">
        <v>44974</v>
      </c>
      <c r="C708" s="90">
        <v>54600</v>
      </c>
      <c r="D708" s="90">
        <v>54000</v>
      </c>
      <c r="E708" s="90">
        <v>54100</v>
      </c>
      <c r="F708" s="90">
        <v>51200</v>
      </c>
      <c r="G708" s="90">
        <v>55500</v>
      </c>
      <c r="H708" s="91" t="s">
        <v>25</v>
      </c>
      <c r="I708" s="90">
        <v>54000</v>
      </c>
      <c r="J708" s="90">
        <v>54000</v>
      </c>
      <c r="K708" s="90">
        <v>56000</v>
      </c>
      <c r="L708" s="91" t="s">
        <v>25</v>
      </c>
      <c r="M708" s="90">
        <v>53700</v>
      </c>
      <c r="N708" s="90">
        <v>56600</v>
      </c>
      <c r="O708" s="90">
        <v>52000</v>
      </c>
      <c r="P708" s="90">
        <v>52600</v>
      </c>
      <c r="Q708" s="90">
        <v>50800</v>
      </c>
      <c r="R708" s="90">
        <v>51200</v>
      </c>
      <c r="S708" s="90">
        <v>50900</v>
      </c>
      <c r="T708" s="90">
        <v>53700</v>
      </c>
      <c r="U708" s="90">
        <v>53800</v>
      </c>
      <c r="V708" s="90">
        <v>54300</v>
      </c>
      <c r="W708" s="90">
        <v>55800</v>
      </c>
      <c r="X708" s="90">
        <v>58100</v>
      </c>
      <c r="Y708" t="str">
        <f t="shared" si="29"/>
        <v>02-2023</v>
      </c>
      <c r="Z708">
        <f>_xlfn.XLOOKUP(Y708,AN:AN,AP:AP,"")</f>
        <v>0</v>
      </c>
      <c r="AA708">
        <f>_xlfn.XLOOKUP(Y708,AN:AN,AQ:AQ,"")</f>
        <v>0</v>
      </c>
      <c r="AB708">
        <f>_xlfn.XLOOKUP(Y708,AN:AN,AR:AR,"")</f>
        <v>0</v>
      </c>
      <c r="AC708" t="str">
        <f>_xlfn.XLOOKUP(Y708,AN:AN,AS:AS,"")</f>
        <v>L36</v>
      </c>
      <c r="AE708">
        <v>0</v>
      </c>
      <c r="AF708">
        <v>0</v>
      </c>
      <c r="AG708">
        <v>0</v>
      </c>
      <c r="AH708" t="str">
        <v>L36</v>
      </c>
    </row>
    <row r="709" spans="1:34">
      <c r="A709" t="str">
        <f t="shared" si="28"/>
        <v>02-2023</v>
      </c>
      <c r="B709" s="93">
        <v>44975</v>
      </c>
      <c r="C709" s="90">
        <v>54800</v>
      </c>
      <c r="D709" s="90">
        <v>54300</v>
      </c>
      <c r="E709" s="90">
        <v>54100</v>
      </c>
      <c r="F709" s="90">
        <v>51400</v>
      </c>
      <c r="G709" s="90">
        <v>55700</v>
      </c>
      <c r="H709" s="91" t="s">
        <v>25</v>
      </c>
      <c r="I709" s="90">
        <v>54500</v>
      </c>
      <c r="J709" s="90">
        <v>54600</v>
      </c>
      <c r="K709" s="90">
        <v>56000</v>
      </c>
      <c r="L709" s="91" t="s">
        <v>25</v>
      </c>
      <c r="M709" s="90">
        <v>54100</v>
      </c>
      <c r="N709" s="90">
        <v>56600</v>
      </c>
      <c r="O709" s="90">
        <v>52200</v>
      </c>
      <c r="P709" s="90">
        <v>52600</v>
      </c>
      <c r="Q709" s="90">
        <v>51000</v>
      </c>
      <c r="R709" s="90">
        <v>51400</v>
      </c>
      <c r="S709" s="90">
        <v>51100</v>
      </c>
      <c r="T709" s="90">
        <v>53900</v>
      </c>
      <c r="U709" s="90">
        <v>54000</v>
      </c>
      <c r="V709" s="90">
        <v>54300</v>
      </c>
      <c r="W709" s="90">
        <v>55800</v>
      </c>
      <c r="X709" s="90">
        <v>58100</v>
      </c>
      <c r="Y709" t="str">
        <f t="shared" si="29"/>
        <v>02-2023</v>
      </c>
      <c r="Z709">
        <f>_xlfn.XLOOKUP(Y709,AN:AN,AP:AP,"")</f>
        <v>0</v>
      </c>
      <c r="AA709">
        <f>_xlfn.XLOOKUP(Y709,AN:AN,AQ:AQ,"")</f>
        <v>0</v>
      </c>
      <c r="AB709">
        <f>_xlfn.XLOOKUP(Y709,AN:AN,AR:AR,"")</f>
        <v>0</v>
      </c>
      <c r="AC709" t="str">
        <f>_xlfn.XLOOKUP(Y709,AN:AN,AS:AS,"")</f>
        <v>L36</v>
      </c>
      <c r="AE709">
        <v>0</v>
      </c>
      <c r="AF709">
        <v>0</v>
      </c>
      <c r="AG709">
        <v>0</v>
      </c>
      <c r="AH709" t="str">
        <v>L36</v>
      </c>
    </row>
    <row r="710" spans="1:34">
      <c r="A710" t="str">
        <f t="shared" si="28"/>
        <v>02-2023</v>
      </c>
      <c r="B710" s="93">
        <v>44976</v>
      </c>
      <c r="C710" s="90" t="s">
        <v>24</v>
      </c>
      <c r="D710" s="90" t="s">
        <v>24</v>
      </c>
      <c r="E710" s="90" t="s">
        <v>24</v>
      </c>
      <c r="F710" s="90" t="s">
        <v>24</v>
      </c>
      <c r="G710" s="90" t="s">
        <v>24</v>
      </c>
      <c r="H710" s="90" t="s">
        <v>24</v>
      </c>
      <c r="I710" s="90" t="s">
        <v>24</v>
      </c>
      <c r="J710" s="90" t="s">
        <v>24</v>
      </c>
      <c r="K710" s="90" t="s">
        <v>24</v>
      </c>
      <c r="L710" s="90" t="s">
        <v>24</v>
      </c>
      <c r="M710" s="90" t="s">
        <v>24</v>
      </c>
      <c r="N710" s="90" t="s">
        <v>24</v>
      </c>
      <c r="O710" s="90" t="s">
        <v>24</v>
      </c>
      <c r="P710" s="90" t="s">
        <v>24</v>
      </c>
      <c r="Q710" s="90" t="s">
        <v>24</v>
      </c>
      <c r="R710" s="90" t="s">
        <v>24</v>
      </c>
      <c r="S710" s="90" t="s">
        <v>24</v>
      </c>
      <c r="T710" s="90" t="s">
        <v>24</v>
      </c>
      <c r="U710" s="90" t="s">
        <v>24</v>
      </c>
      <c r="V710" s="90" t="s">
        <v>24</v>
      </c>
      <c r="W710" s="90" t="s">
        <v>24</v>
      </c>
      <c r="X710" s="90" t="s">
        <v>24</v>
      </c>
      <c r="Y710" t="str">
        <f t="shared" si="29"/>
        <v>02-2023</v>
      </c>
      <c r="Z710">
        <f>_xlfn.XLOOKUP(Y710,AN:AN,AP:AP,"")</f>
        <v>0</v>
      </c>
      <c r="AA710">
        <f>_xlfn.XLOOKUP(Y710,AN:AN,AQ:AQ,"")</f>
        <v>0</v>
      </c>
      <c r="AB710">
        <f>_xlfn.XLOOKUP(Y710,AN:AN,AR:AR,"")</f>
        <v>0</v>
      </c>
      <c r="AC710" t="str">
        <f>_xlfn.XLOOKUP(Y710,AN:AN,AS:AS,"")</f>
        <v>L36</v>
      </c>
      <c r="AE710">
        <v>0</v>
      </c>
      <c r="AF710">
        <v>0</v>
      </c>
      <c r="AG710">
        <v>0</v>
      </c>
      <c r="AH710" t="str">
        <v>L36</v>
      </c>
    </row>
    <row r="711" spans="1:34">
      <c r="A711" t="str">
        <f t="shared" si="28"/>
        <v>02-2023</v>
      </c>
      <c r="B711" s="93">
        <v>44977</v>
      </c>
      <c r="C711" s="90">
        <v>54800</v>
      </c>
      <c r="D711" s="90">
        <v>54500</v>
      </c>
      <c r="E711" s="90">
        <v>53400</v>
      </c>
      <c r="F711" s="90">
        <v>51000</v>
      </c>
      <c r="G711" s="90">
        <v>55700</v>
      </c>
      <c r="H711" s="91" t="s">
        <v>25</v>
      </c>
      <c r="I711" s="90">
        <v>54000</v>
      </c>
      <c r="J711" s="90">
        <v>54500</v>
      </c>
      <c r="K711" s="90">
        <v>56000</v>
      </c>
      <c r="L711" s="91" t="s">
        <v>25</v>
      </c>
      <c r="M711" s="90">
        <v>54000</v>
      </c>
      <c r="N711" s="90">
        <v>56600</v>
      </c>
      <c r="O711" s="90">
        <v>52000</v>
      </c>
      <c r="P711" s="90">
        <v>52300</v>
      </c>
      <c r="Q711" s="90">
        <v>50700</v>
      </c>
      <c r="R711" s="90">
        <v>51100</v>
      </c>
      <c r="S711" s="90">
        <v>50800</v>
      </c>
      <c r="T711" s="90">
        <v>53500</v>
      </c>
      <c r="U711" s="90">
        <v>54000</v>
      </c>
      <c r="V711" s="90">
        <v>53800</v>
      </c>
      <c r="W711" s="90">
        <v>55800</v>
      </c>
      <c r="X711" s="90">
        <v>58100</v>
      </c>
      <c r="Y711" t="str">
        <f t="shared" si="29"/>
        <v>02-2023</v>
      </c>
      <c r="Z711">
        <f>_xlfn.XLOOKUP(Y711,AN:AN,AP:AP,"")</f>
        <v>0</v>
      </c>
      <c r="AA711">
        <f>_xlfn.XLOOKUP(Y711,AN:AN,AQ:AQ,"")</f>
        <v>0</v>
      </c>
      <c r="AB711">
        <f>_xlfn.XLOOKUP(Y711,AN:AN,AR:AR,"")</f>
        <v>0</v>
      </c>
      <c r="AC711" t="str">
        <f>_xlfn.XLOOKUP(Y711,AN:AN,AS:AS,"")</f>
        <v>L36</v>
      </c>
      <c r="AE711">
        <v>0</v>
      </c>
      <c r="AF711">
        <v>0</v>
      </c>
      <c r="AG711">
        <v>0</v>
      </c>
      <c r="AH711" t="str">
        <v>L36</v>
      </c>
    </row>
    <row r="712" spans="1:34">
      <c r="A712" t="str">
        <f t="shared" si="28"/>
        <v>02-2023</v>
      </c>
      <c r="B712" s="93">
        <v>44978</v>
      </c>
      <c r="C712" s="90">
        <v>54800</v>
      </c>
      <c r="D712" s="90">
        <v>54500</v>
      </c>
      <c r="E712" s="90">
        <v>53400</v>
      </c>
      <c r="F712" s="90">
        <v>51000</v>
      </c>
      <c r="G712" s="90">
        <v>55700</v>
      </c>
      <c r="H712" s="91" t="s">
        <v>25</v>
      </c>
      <c r="I712" s="90">
        <v>54000</v>
      </c>
      <c r="J712" s="90">
        <v>54500</v>
      </c>
      <c r="K712" s="90">
        <v>56000</v>
      </c>
      <c r="L712" s="91" t="s">
        <v>25</v>
      </c>
      <c r="M712" s="90">
        <v>54400</v>
      </c>
      <c r="N712" s="90">
        <v>56600</v>
      </c>
      <c r="O712" s="90">
        <v>52200</v>
      </c>
      <c r="P712" s="90">
        <v>52600</v>
      </c>
      <c r="Q712" s="90">
        <v>50800</v>
      </c>
      <c r="R712" s="90">
        <v>51000</v>
      </c>
      <c r="S712" s="90">
        <v>51000</v>
      </c>
      <c r="T712" s="90">
        <v>53500</v>
      </c>
      <c r="U712" s="90">
        <v>54200</v>
      </c>
      <c r="V712" s="90">
        <v>53800</v>
      </c>
      <c r="W712" s="90">
        <v>56000</v>
      </c>
      <c r="X712" s="90">
        <v>58400</v>
      </c>
      <c r="Y712" t="str">
        <f t="shared" si="29"/>
        <v>02-2023</v>
      </c>
      <c r="Z712">
        <f>_xlfn.XLOOKUP(Y712,AN:AN,AP:AP,"")</f>
        <v>0</v>
      </c>
      <c r="AA712">
        <f>_xlfn.XLOOKUP(Y712,AN:AN,AQ:AQ,"")</f>
        <v>0</v>
      </c>
      <c r="AB712">
        <f>_xlfn.XLOOKUP(Y712,AN:AN,AR:AR,"")</f>
        <v>0</v>
      </c>
      <c r="AC712" t="str">
        <f>_xlfn.XLOOKUP(Y712,AN:AN,AS:AS,"")</f>
        <v>L36</v>
      </c>
      <c r="AE712">
        <v>0</v>
      </c>
      <c r="AF712">
        <v>0</v>
      </c>
      <c r="AG712">
        <v>0</v>
      </c>
      <c r="AH712" t="str">
        <v>L36</v>
      </c>
    </row>
    <row r="713" spans="1:34">
      <c r="A713" t="str">
        <f t="shared" si="28"/>
        <v>02-2023</v>
      </c>
      <c r="B713" s="93">
        <v>44979</v>
      </c>
      <c r="C713" s="90">
        <v>54700</v>
      </c>
      <c r="D713" s="90">
        <v>54200</v>
      </c>
      <c r="E713" s="90">
        <v>53100</v>
      </c>
      <c r="F713" s="90">
        <v>50800</v>
      </c>
      <c r="G713" s="90">
        <v>55700</v>
      </c>
      <c r="H713" s="91" t="s">
        <v>25</v>
      </c>
      <c r="I713" s="90">
        <v>54000</v>
      </c>
      <c r="J713" s="90">
        <v>54300</v>
      </c>
      <c r="K713" s="90">
        <v>56000</v>
      </c>
      <c r="L713" s="91" t="s">
        <v>25</v>
      </c>
      <c r="M713" s="90">
        <v>54100</v>
      </c>
      <c r="N713" s="90">
        <v>56600</v>
      </c>
      <c r="O713" s="90">
        <v>52000</v>
      </c>
      <c r="P713" s="90">
        <v>52500</v>
      </c>
      <c r="Q713" s="90">
        <v>50500</v>
      </c>
      <c r="R713" s="90">
        <v>50800</v>
      </c>
      <c r="S713" s="90">
        <v>50800</v>
      </c>
      <c r="T713" s="90">
        <v>53300</v>
      </c>
      <c r="U713" s="90">
        <v>54000</v>
      </c>
      <c r="V713" s="90">
        <v>53800</v>
      </c>
      <c r="W713" s="90">
        <v>56000</v>
      </c>
      <c r="X713" s="90">
        <v>58400</v>
      </c>
      <c r="Y713" t="str">
        <f t="shared" si="29"/>
        <v>02-2023</v>
      </c>
      <c r="Z713">
        <f>_xlfn.XLOOKUP(Y713,AN:AN,AP:AP,"")</f>
        <v>0</v>
      </c>
      <c r="AA713">
        <f>_xlfn.XLOOKUP(Y713,AN:AN,AQ:AQ,"")</f>
        <v>0</v>
      </c>
      <c r="AB713">
        <f>_xlfn.XLOOKUP(Y713,AN:AN,AR:AR,"")</f>
        <v>0</v>
      </c>
      <c r="AC713" t="str">
        <f>_xlfn.XLOOKUP(Y713,AN:AN,AS:AS,"")</f>
        <v>L36</v>
      </c>
      <c r="AE713">
        <v>0</v>
      </c>
      <c r="AF713">
        <v>0</v>
      </c>
      <c r="AG713">
        <v>0</v>
      </c>
      <c r="AH713" t="str">
        <v>L36</v>
      </c>
    </row>
    <row r="714" spans="1:34">
      <c r="A714" t="str">
        <f t="shared" si="28"/>
        <v>02-2023</v>
      </c>
      <c r="B714" s="93">
        <v>44980</v>
      </c>
      <c r="C714" s="90">
        <v>54500</v>
      </c>
      <c r="D714" s="90">
        <v>54000</v>
      </c>
      <c r="E714" s="90">
        <v>53000</v>
      </c>
      <c r="F714" s="90">
        <v>50500</v>
      </c>
      <c r="G714" s="90">
        <v>55600</v>
      </c>
      <c r="H714" s="91" t="s">
        <v>25</v>
      </c>
      <c r="I714" s="90">
        <v>54000</v>
      </c>
      <c r="J714" s="90">
        <v>54200</v>
      </c>
      <c r="K714" s="90">
        <v>55800</v>
      </c>
      <c r="L714" s="91" t="s">
        <v>25</v>
      </c>
      <c r="M714" s="90">
        <v>54100</v>
      </c>
      <c r="N714" s="90">
        <v>56500</v>
      </c>
      <c r="O714" s="90">
        <v>51800</v>
      </c>
      <c r="P714" s="90">
        <v>52300</v>
      </c>
      <c r="Q714" s="90">
        <v>50400</v>
      </c>
      <c r="R714" s="90">
        <v>50800</v>
      </c>
      <c r="S714" s="90">
        <v>50600</v>
      </c>
      <c r="T714" s="90">
        <v>53000</v>
      </c>
      <c r="U714" s="90">
        <v>54000</v>
      </c>
      <c r="V714" s="90">
        <v>53800</v>
      </c>
      <c r="W714" s="90">
        <v>56000</v>
      </c>
      <c r="X714" s="90">
        <v>58400</v>
      </c>
      <c r="Y714" t="str">
        <f t="shared" si="29"/>
        <v>02-2023</v>
      </c>
      <c r="Z714">
        <f>_xlfn.XLOOKUP(Y714,AN:AN,AP:AP,"")</f>
        <v>0</v>
      </c>
      <c r="AA714">
        <f>_xlfn.XLOOKUP(Y714,AN:AN,AQ:AQ,"")</f>
        <v>0</v>
      </c>
      <c r="AB714">
        <f>_xlfn.XLOOKUP(Y714,AN:AN,AR:AR,"")</f>
        <v>0</v>
      </c>
      <c r="AC714" t="str">
        <f>_xlfn.XLOOKUP(Y714,AN:AN,AS:AS,"")</f>
        <v>L36</v>
      </c>
      <c r="AE714">
        <v>0</v>
      </c>
      <c r="AF714">
        <v>0</v>
      </c>
      <c r="AG714">
        <v>0</v>
      </c>
      <c r="AH714" t="str">
        <v>L36</v>
      </c>
    </row>
    <row r="715" spans="1:34">
      <c r="A715" t="str">
        <f t="shared" si="28"/>
        <v>02-2023</v>
      </c>
      <c r="B715" s="93">
        <v>44981</v>
      </c>
      <c r="C715" s="90">
        <v>54000</v>
      </c>
      <c r="D715" s="90">
        <v>54000</v>
      </c>
      <c r="E715" s="90">
        <v>52500</v>
      </c>
      <c r="F715" s="90">
        <v>50000</v>
      </c>
      <c r="G715" s="90">
        <v>55200</v>
      </c>
      <c r="H715" s="91" t="s">
        <v>25</v>
      </c>
      <c r="I715" s="90">
        <v>53500</v>
      </c>
      <c r="J715" s="90">
        <v>54000</v>
      </c>
      <c r="K715" s="90">
        <v>55300</v>
      </c>
      <c r="L715" s="91" t="s">
        <v>25</v>
      </c>
      <c r="M715" s="90">
        <v>53800</v>
      </c>
      <c r="N715" s="90">
        <v>56000</v>
      </c>
      <c r="O715" s="90">
        <v>51400</v>
      </c>
      <c r="P715" s="90">
        <v>51800</v>
      </c>
      <c r="Q715" s="90">
        <v>50000</v>
      </c>
      <c r="R715" s="90">
        <v>50300</v>
      </c>
      <c r="S715" s="90">
        <v>50500</v>
      </c>
      <c r="T715" s="90">
        <v>52500</v>
      </c>
      <c r="U715" s="90">
        <v>53700</v>
      </c>
      <c r="V715" s="90">
        <v>53300</v>
      </c>
      <c r="W715" s="90">
        <v>55800</v>
      </c>
      <c r="X715" s="90">
        <v>58200</v>
      </c>
      <c r="Y715" t="str">
        <f t="shared" si="29"/>
        <v>02-2023</v>
      </c>
      <c r="Z715">
        <f>_xlfn.XLOOKUP(Y715,AN:AN,AP:AP,"")</f>
        <v>0</v>
      </c>
      <c r="AA715">
        <f>_xlfn.XLOOKUP(Y715,AN:AN,AQ:AQ,"")</f>
        <v>0</v>
      </c>
      <c r="AB715">
        <f>_xlfn.XLOOKUP(Y715,AN:AN,AR:AR,"")</f>
        <v>0</v>
      </c>
      <c r="AC715" t="str">
        <f>_xlfn.XLOOKUP(Y715,AN:AN,AS:AS,"")</f>
        <v>L36</v>
      </c>
      <c r="AE715">
        <v>0</v>
      </c>
      <c r="AF715">
        <v>0</v>
      </c>
      <c r="AG715">
        <v>0</v>
      </c>
      <c r="AH715" t="str">
        <v>L36</v>
      </c>
    </row>
    <row r="716" spans="1:34">
      <c r="A716" t="str">
        <f t="shared" si="28"/>
        <v>02-2023</v>
      </c>
      <c r="B716" s="93">
        <v>44982</v>
      </c>
      <c r="C716" s="90">
        <v>53600</v>
      </c>
      <c r="D716" s="90">
        <v>54000</v>
      </c>
      <c r="E716" s="90">
        <v>52500</v>
      </c>
      <c r="F716" s="90">
        <v>49800</v>
      </c>
      <c r="G716" s="90">
        <v>55300</v>
      </c>
      <c r="H716" s="91" t="s">
        <v>25</v>
      </c>
      <c r="I716" s="90">
        <v>53300</v>
      </c>
      <c r="J716" s="90">
        <v>53500</v>
      </c>
      <c r="K716" s="90">
        <v>55300</v>
      </c>
      <c r="L716" s="91" t="s">
        <v>25</v>
      </c>
      <c r="M716" s="90">
        <v>53400</v>
      </c>
      <c r="N716" s="90">
        <v>56000</v>
      </c>
      <c r="O716" s="90">
        <v>51200</v>
      </c>
      <c r="P716" s="90">
        <v>51600</v>
      </c>
      <c r="Q716" s="90">
        <v>49800</v>
      </c>
      <c r="R716" s="90">
        <v>50300</v>
      </c>
      <c r="S716" s="90">
        <v>50100</v>
      </c>
      <c r="T716" s="90">
        <v>52300</v>
      </c>
      <c r="U716" s="90">
        <v>53700</v>
      </c>
      <c r="V716" s="90">
        <v>52800</v>
      </c>
      <c r="W716" s="90">
        <v>55700</v>
      </c>
      <c r="X716" s="90">
        <v>58200</v>
      </c>
      <c r="Y716" t="str">
        <f t="shared" si="29"/>
        <v>02-2023</v>
      </c>
      <c r="Z716">
        <f>_xlfn.XLOOKUP(Y716,AN:AN,AP:AP,"")</f>
        <v>0</v>
      </c>
      <c r="AA716">
        <f>_xlfn.XLOOKUP(Y716,AN:AN,AQ:AQ,"")</f>
        <v>0</v>
      </c>
      <c r="AB716">
        <f>_xlfn.XLOOKUP(Y716,AN:AN,AR:AR,"")</f>
        <v>0</v>
      </c>
      <c r="AC716" t="str">
        <f>_xlfn.XLOOKUP(Y716,AN:AN,AS:AS,"")</f>
        <v>L36</v>
      </c>
      <c r="AE716">
        <v>0</v>
      </c>
      <c r="AF716">
        <v>0</v>
      </c>
      <c r="AG716">
        <v>0</v>
      </c>
      <c r="AH716" t="str">
        <v>L36</v>
      </c>
    </row>
    <row r="717" spans="1:34">
      <c r="A717" t="str">
        <f t="shared" si="28"/>
        <v>02-2023</v>
      </c>
      <c r="B717" s="93">
        <v>44983</v>
      </c>
      <c r="C717" s="90" t="s">
        <v>24</v>
      </c>
      <c r="D717" s="90" t="s">
        <v>24</v>
      </c>
      <c r="E717" s="90" t="s">
        <v>24</v>
      </c>
      <c r="F717" s="90" t="s">
        <v>24</v>
      </c>
      <c r="G717" s="90" t="s">
        <v>24</v>
      </c>
      <c r="H717" s="90" t="s">
        <v>24</v>
      </c>
      <c r="I717" s="90" t="s">
        <v>24</v>
      </c>
      <c r="J717" s="90" t="s">
        <v>24</v>
      </c>
      <c r="K717" s="90" t="s">
        <v>24</v>
      </c>
      <c r="L717" s="90" t="s">
        <v>24</v>
      </c>
      <c r="M717" s="90" t="s">
        <v>24</v>
      </c>
      <c r="N717" s="90" t="s">
        <v>24</v>
      </c>
      <c r="O717" s="90" t="s">
        <v>24</v>
      </c>
      <c r="P717" s="90" t="s">
        <v>24</v>
      </c>
      <c r="Q717" s="90" t="s">
        <v>24</v>
      </c>
      <c r="R717" s="90" t="s">
        <v>24</v>
      </c>
      <c r="S717" s="90" t="s">
        <v>24</v>
      </c>
      <c r="T717" s="90" t="s">
        <v>24</v>
      </c>
      <c r="U717" s="90" t="s">
        <v>24</v>
      </c>
      <c r="V717" s="90" t="s">
        <v>24</v>
      </c>
      <c r="W717" s="90" t="s">
        <v>24</v>
      </c>
      <c r="X717" s="90" t="s">
        <v>24</v>
      </c>
      <c r="Y717" t="str">
        <f t="shared" si="29"/>
        <v>02-2023</v>
      </c>
      <c r="Z717">
        <f>_xlfn.XLOOKUP(Y717,AN:AN,AP:AP,"")</f>
        <v>0</v>
      </c>
      <c r="AA717">
        <f>_xlfn.XLOOKUP(Y717,AN:AN,AQ:AQ,"")</f>
        <v>0</v>
      </c>
      <c r="AB717">
        <f>_xlfn.XLOOKUP(Y717,AN:AN,AR:AR,"")</f>
        <v>0</v>
      </c>
      <c r="AC717" t="str">
        <f>_xlfn.XLOOKUP(Y717,AN:AN,AS:AS,"")</f>
        <v>L36</v>
      </c>
      <c r="AE717">
        <v>0</v>
      </c>
      <c r="AF717">
        <v>0</v>
      </c>
      <c r="AG717">
        <v>0</v>
      </c>
      <c r="AH717" t="str">
        <v>L36</v>
      </c>
    </row>
    <row r="718" spans="1:34">
      <c r="A718" t="str">
        <f t="shared" si="28"/>
        <v>02-2023</v>
      </c>
      <c r="B718" s="93">
        <v>44984</v>
      </c>
      <c r="C718" s="90">
        <v>53600</v>
      </c>
      <c r="D718" s="90">
        <v>54000</v>
      </c>
      <c r="E718" s="90">
        <v>52500</v>
      </c>
      <c r="F718" s="90">
        <v>50000</v>
      </c>
      <c r="G718" s="90">
        <v>55300</v>
      </c>
      <c r="H718" s="91" t="s">
        <v>25</v>
      </c>
      <c r="I718" s="90">
        <v>53500</v>
      </c>
      <c r="J718" s="90">
        <v>53500</v>
      </c>
      <c r="K718" s="90">
        <v>55300</v>
      </c>
      <c r="L718" s="91" t="s">
        <v>25</v>
      </c>
      <c r="M718" s="90">
        <v>53400</v>
      </c>
      <c r="N718" s="90">
        <v>56000</v>
      </c>
      <c r="O718" s="90">
        <v>51000</v>
      </c>
      <c r="P718" s="90">
        <v>51700</v>
      </c>
      <c r="Q718" s="90">
        <v>50000</v>
      </c>
      <c r="R718" s="90">
        <v>50300</v>
      </c>
      <c r="S718" s="90">
        <v>50000</v>
      </c>
      <c r="T718" s="90">
        <v>52500</v>
      </c>
      <c r="U718" s="90">
        <v>53700</v>
      </c>
      <c r="V718" s="90">
        <v>52800</v>
      </c>
      <c r="W718" s="90">
        <v>55700</v>
      </c>
      <c r="X718" s="90">
        <v>58200</v>
      </c>
      <c r="Y718" t="str">
        <f t="shared" si="29"/>
        <v>02-2023</v>
      </c>
      <c r="Z718">
        <f>_xlfn.XLOOKUP(Y718,AN:AN,AP:AP,"")</f>
        <v>0</v>
      </c>
      <c r="AA718">
        <f>_xlfn.XLOOKUP(Y718,AN:AN,AQ:AQ,"")</f>
        <v>0</v>
      </c>
      <c r="AB718">
        <f>_xlfn.XLOOKUP(Y718,AN:AN,AR:AR,"")</f>
        <v>0</v>
      </c>
      <c r="AC718" t="str">
        <f>_xlfn.XLOOKUP(Y718,AN:AN,AS:AS,"")</f>
        <v>L36</v>
      </c>
      <c r="AE718">
        <v>0</v>
      </c>
      <c r="AF718">
        <v>0</v>
      </c>
      <c r="AG718">
        <v>0</v>
      </c>
      <c r="AH718" t="str">
        <v>L36</v>
      </c>
    </row>
    <row r="719" spans="1:34">
      <c r="A719" t="str">
        <f t="shared" si="28"/>
        <v>02-2023</v>
      </c>
      <c r="B719" s="93">
        <v>44985</v>
      </c>
      <c r="C719" s="90">
        <v>53400</v>
      </c>
      <c r="D719" s="90">
        <v>54000</v>
      </c>
      <c r="E719" s="90">
        <v>52300</v>
      </c>
      <c r="F719" s="90">
        <v>50300</v>
      </c>
      <c r="G719" s="90">
        <v>55700</v>
      </c>
      <c r="H719" s="91" t="s">
        <v>25</v>
      </c>
      <c r="I719" s="90">
        <v>53500</v>
      </c>
      <c r="J719" s="90">
        <v>53100</v>
      </c>
      <c r="K719" s="90">
        <v>55500</v>
      </c>
      <c r="L719" s="91" t="s">
        <v>25</v>
      </c>
      <c r="M719" s="90">
        <v>53300</v>
      </c>
      <c r="N719" s="90">
        <v>56000</v>
      </c>
      <c r="O719" s="90">
        <v>51000</v>
      </c>
      <c r="P719" s="90">
        <v>51800</v>
      </c>
      <c r="Q719" s="90">
        <v>49800</v>
      </c>
      <c r="R719" s="90">
        <v>50300</v>
      </c>
      <c r="S719" s="90">
        <v>50000</v>
      </c>
      <c r="T719" s="90">
        <v>52800</v>
      </c>
      <c r="U719" s="90">
        <v>53500</v>
      </c>
      <c r="V719" s="90">
        <v>52800</v>
      </c>
      <c r="W719" s="90">
        <v>56200</v>
      </c>
      <c r="X719" s="90">
        <v>58600</v>
      </c>
      <c r="Y719" t="str">
        <f t="shared" si="29"/>
        <v>02-2023</v>
      </c>
      <c r="Z719">
        <f>_xlfn.XLOOKUP(Y719,AN:AN,AP:AP,"")</f>
        <v>0</v>
      </c>
      <c r="AA719">
        <f>_xlfn.XLOOKUP(Y719,AN:AN,AQ:AQ,"")</f>
        <v>0</v>
      </c>
      <c r="AB719">
        <f>_xlfn.XLOOKUP(Y719,AN:AN,AR:AR,"")</f>
        <v>0</v>
      </c>
      <c r="AC719" t="str">
        <f>_xlfn.XLOOKUP(Y719,AN:AN,AS:AS,"")</f>
        <v>L36</v>
      </c>
      <c r="AE719">
        <v>0</v>
      </c>
      <c r="AF719">
        <v>0</v>
      </c>
      <c r="AG719">
        <v>0</v>
      </c>
      <c r="AH719" t="str">
        <v>L36</v>
      </c>
    </row>
    <row r="720" spans="1:34">
      <c r="A720" t="str">
        <f t="shared" si="28"/>
        <v>03-2023</v>
      </c>
      <c r="B720" s="93">
        <v>44986</v>
      </c>
      <c r="C720" s="90">
        <v>53200</v>
      </c>
      <c r="D720" s="90">
        <v>54000</v>
      </c>
      <c r="E720" s="90">
        <v>52600</v>
      </c>
      <c r="F720" s="90">
        <v>50500</v>
      </c>
      <c r="G720" s="90">
        <v>55800</v>
      </c>
      <c r="H720" s="91" t="s">
        <v>25</v>
      </c>
      <c r="I720" s="90">
        <v>54000</v>
      </c>
      <c r="J720" s="90">
        <v>53400</v>
      </c>
      <c r="K720" s="90">
        <v>55500</v>
      </c>
      <c r="L720" s="91" t="s">
        <v>25</v>
      </c>
      <c r="M720" s="90">
        <v>54000</v>
      </c>
      <c r="N720" s="90">
        <v>56000</v>
      </c>
      <c r="O720" s="90">
        <v>51300</v>
      </c>
      <c r="P720" s="90">
        <v>52000</v>
      </c>
      <c r="Q720" s="90">
        <v>50100</v>
      </c>
      <c r="R720" s="90">
        <v>50300</v>
      </c>
      <c r="S720" s="90">
        <v>50500</v>
      </c>
      <c r="T720" s="90">
        <v>53000</v>
      </c>
      <c r="U720" s="90">
        <v>53600</v>
      </c>
      <c r="V720" s="90">
        <v>52800</v>
      </c>
      <c r="W720" s="90">
        <v>56400</v>
      </c>
      <c r="X720" s="90">
        <v>58800</v>
      </c>
      <c r="Y720" t="str">
        <f t="shared" si="29"/>
        <v>03-2023</v>
      </c>
      <c r="Z720">
        <f>_xlfn.XLOOKUP(Y720,AN:AN,AP:AP,"")</f>
        <v>0</v>
      </c>
      <c r="AA720">
        <f>_xlfn.XLOOKUP(Y720,AN:AN,AQ:AQ,"")</f>
        <v>0</v>
      </c>
      <c r="AB720">
        <f>_xlfn.XLOOKUP(Y720,AN:AN,AR:AR,"")</f>
        <v>0</v>
      </c>
      <c r="AC720" t="str">
        <f>_xlfn.XLOOKUP(Y720,AN:AN,AS:AS,"")</f>
        <v>L36</v>
      </c>
      <c r="AE720">
        <v>0</v>
      </c>
      <c r="AF720">
        <v>0</v>
      </c>
      <c r="AG720">
        <v>0</v>
      </c>
      <c r="AH720" t="str">
        <v>L36</v>
      </c>
    </row>
    <row r="721" spans="1:34">
      <c r="A721" t="str">
        <f t="shared" si="28"/>
        <v>03-2023</v>
      </c>
      <c r="B721" s="93">
        <v>44987</v>
      </c>
      <c r="C721" s="90">
        <v>53300</v>
      </c>
      <c r="D721" s="90">
        <v>53800</v>
      </c>
      <c r="E721" s="90">
        <v>52600</v>
      </c>
      <c r="F721" s="90">
        <v>50500</v>
      </c>
      <c r="G721" s="90">
        <v>55300</v>
      </c>
      <c r="H721" s="91" t="s">
        <v>25</v>
      </c>
      <c r="I721" s="90">
        <v>54000</v>
      </c>
      <c r="J721" s="90">
        <v>53800</v>
      </c>
      <c r="K721" s="90">
        <v>55500</v>
      </c>
      <c r="L721" s="91" t="s">
        <v>25</v>
      </c>
      <c r="M721" s="90">
        <v>54200</v>
      </c>
      <c r="N721" s="90">
        <v>56000</v>
      </c>
      <c r="O721" s="90">
        <v>51500</v>
      </c>
      <c r="P721" s="90">
        <v>52000</v>
      </c>
      <c r="Q721" s="90">
        <v>50000</v>
      </c>
      <c r="R721" s="90">
        <v>50200</v>
      </c>
      <c r="S721" s="90">
        <v>50500</v>
      </c>
      <c r="T721" s="90">
        <v>53000</v>
      </c>
      <c r="U721" s="90">
        <v>53700</v>
      </c>
      <c r="V721" s="90">
        <v>52800</v>
      </c>
      <c r="W721" s="90">
        <v>56700</v>
      </c>
      <c r="X721" s="90">
        <v>58900</v>
      </c>
      <c r="Y721" t="str">
        <f t="shared" si="29"/>
        <v>03-2023</v>
      </c>
      <c r="Z721">
        <f>_xlfn.XLOOKUP(Y721,AN:AN,AP:AP,"")</f>
        <v>0</v>
      </c>
      <c r="AA721">
        <f>_xlfn.XLOOKUP(Y721,AN:AN,AQ:AQ,"")</f>
        <v>0</v>
      </c>
      <c r="AB721">
        <f>_xlfn.XLOOKUP(Y721,AN:AN,AR:AR,"")</f>
        <v>0</v>
      </c>
      <c r="AC721" t="str">
        <f>_xlfn.XLOOKUP(Y721,AN:AN,AS:AS,"")</f>
        <v>L36</v>
      </c>
      <c r="AE721">
        <v>0</v>
      </c>
      <c r="AF721">
        <v>0</v>
      </c>
      <c r="AG721">
        <v>0</v>
      </c>
      <c r="AH721" t="str">
        <v>L36</v>
      </c>
    </row>
    <row r="722" spans="1:34">
      <c r="A722" t="str">
        <f t="shared" si="28"/>
        <v>03-2023</v>
      </c>
      <c r="B722" s="93">
        <v>44988</v>
      </c>
      <c r="C722" s="90">
        <v>53300</v>
      </c>
      <c r="D722" s="90">
        <v>53800</v>
      </c>
      <c r="E722" s="90">
        <v>52700</v>
      </c>
      <c r="F722" s="90">
        <v>50200</v>
      </c>
      <c r="G722" s="90">
        <v>55800</v>
      </c>
      <c r="H722" s="91" t="s">
        <v>25</v>
      </c>
      <c r="I722" s="90">
        <v>54000</v>
      </c>
      <c r="J722" s="90">
        <v>53600</v>
      </c>
      <c r="K722" s="90">
        <v>55300</v>
      </c>
      <c r="L722" s="91" t="s">
        <v>25</v>
      </c>
      <c r="M722" s="90">
        <v>54200</v>
      </c>
      <c r="N722" s="90">
        <v>56000</v>
      </c>
      <c r="O722" s="90">
        <v>51300</v>
      </c>
      <c r="P722" s="90">
        <v>52000</v>
      </c>
      <c r="Q722" s="90">
        <v>49800</v>
      </c>
      <c r="R722" s="90">
        <v>50200</v>
      </c>
      <c r="S722" s="90">
        <v>50300</v>
      </c>
      <c r="T722" s="90">
        <v>52700</v>
      </c>
      <c r="U722" s="90">
        <v>53700</v>
      </c>
      <c r="V722" s="90">
        <v>52800</v>
      </c>
      <c r="W722" s="90">
        <v>56500</v>
      </c>
      <c r="X722" s="90">
        <v>58700</v>
      </c>
      <c r="Y722" t="str">
        <f t="shared" si="29"/>
        <v>03-2023</v>
      </c>
      <c r="Z722">
        <f>_xlfn.XLOOKUP(Y722,AN:AN,AP:AP,"")</f>
        <v>0</v>
      </c>
      <c r="AA722">
        <f>_xlfn.XLOOKUP(Y722,AN:AN,AQ:AQ,"")</f>
        <v>0</v>
      </c>
      <c r="AB722">
        <f>_xlfn.XLOOKUP(Y722,AN:AN,AR:AR,"")</f>
        <v>0</v>
      </c>
      <c r="AC722" t="str">
        <f>_xlfn.XLOOKUP(Y722,AN:AN,AS:AS,"")</f>
        <v>L36</v>
      </c>
      <c r="AE722">
        <v>0</v>
      </c>
      <c r="AF722">
        <v>0</v>
      </c>
      <c r="AG722">
        <v>0</v>
      </c>
      <c r="AH722" t="str">
        <v>L36</v>
      </c>
    </row>
    <row r="723" spans="1:34">
      <c r="A723" t="str">
        <f t="shared" si="28"/>
        <v>03-2023</v>
      </c>
      <c r="B723" s="93">
        <v>44989</v>
      </c>
      <c r="C723" s="90">
        <v>53300</v>
      </c>
      <c r="D723" s="90">
        <v>53800</v>
      </c>
      <c r="E723" s="90">
        <v>53100</v>
      </c>
      <c r="F723" s="90">
        <v>50400</v>
      </c>
      <c r="G723" s="90">
        <v>55800</v>
      </c>
      <c r="H723" s="91" t="s">
        <v>25</v>
      </c>
      <c r="I723" s="90">
        <v>54000</v>
      </c>
      <c r="J723" s="90">
        <v>53600</v>
      </c>
      <c r="K723" s="90">
        <v>55300</v>
      </c>
      <c r="L723" s="91" t="s">
        <v>25</v>
      </c>
      <c r="M723" s="90">
        <v>54300</v>
      </c>
      <c r="N723" s="90">
        <v>56000</v>
      </c>
      <c r="O723" s="90">
        <v>51700</v>
      </c>
      <c r="P723" s="90">
        <v>52000</v>
      </c>
      <c r="Q723" s="90">
        <v>49800</v>
      </c>
      <c r="R723" s="90">
        <v>50200</v>
      </c>
      <c r="S723" s="90">
        <v>50300</v>
      </c>
      <c r="T723" s="90">
        <v>52900</v>
      </c>
      <c r="U723" s="90">
        <v>53700</v>
      </c>
      <c r="V723" s="90">
        <v>52800</v>
      </c>
      <c r="W723" s="90">
        <v>56500</v>
      </c>
      <c r="X723" s="90">
        <v>58700</v>
      </c>
      <c r="Y723" t="str">
        <f t="shared" si="29"/>
        <v>03-2023</v>
      </c>
      <c r="Z723">
        <f>_xlfn.XLOOKUP(Y723,AN:AN,AP:AP,"")</f>
        <v>0</v>
      </c>
      <c r="AA723">
        <f>_xlfn.XLOOKUP(Y723,AN:AN,AQ:AQ,"")</f>
        <v>0</v>
      </c>
      <c r="AB723">
        <f>_xlfn.XLOOKUP(Y723,AN:AN,AR:AR,"")</f>
        <v>0</v>
      </c>
      <c r="AC723" t="str">
        <f>_xlfn.XLOOKUP(Y723,AN:AN,AS:AS,"")</f>
        <v>L36</v>
      </c>
      <c r="AE723">
        <v>0</v>
      </c>
      <c r="AF723">
        <v>0</v>
      </c>
      <c r="AG723">
        <v>0</v>
      </c>
      <c r="AH723" t="str">
        <v>L36</v>
      </c>
    </row>
    <row r="724" spans="1:34">
      <c r="A724" t="str">
        <f t="shared" si="28"/>
        <v>03-2023</v>
      </c>
      <c r="B724" s="93">
        <v>44990</v>
      </c>
      <c r="C724" s="90" t="s">
        <v>24</v>
      </c>
      <c r="D724" s="90" t="s">
        <v>24</v>
      </c>
      <c r="E724" s="90" t="s">
        <v>24</v>
      </c>
      <c r="F724" s="90" t="s">
        <v>24</v>
      </c>
      <c r="G724" s="90" t="s">
        <v>24</v>
      </c>
      <c r="H724" s="90" t="s">
        <v>24</v>
      </c>
      <c r="I724" s="90" t="s">
        <v>24</v>
      </c>
      <c r="J724" s="90" t="s">
        <v>24</v>
      </c>
      <c r="K724" s="90" t="s">
        <v>24</v>
      </c>
      <c r="L724" s="90" t="s">
        <v>24</v>
      </c>
      <c r="M724" s="90" t="s">
        <v>24</v>
      </c>
      <c r="N724" s="90" t="s">
        <v>24</v>
      </c>
      <c r="O724" s="90" t="s">
        <v>24</v>
      </c>
      <c r="P724" s="90" t="s">
        <v>24</v>
      </c>
      <c r="Q724" s="90" t="s">
        <v>24</v>
      </c>
      <c r="R724" s="90" t="s">
        <v>24</v>
      </c>
      <c r="S724" s="90" t="s">
        <v>24</v>
      </c>
      <c r="T724" s="90" t="s">
        <v>24</v>
      </c>
      <c r="U724" s="90" t="s">
        <v>24</v>
      </c>
      <c r="V724" s="90" t="s">
        <v>24</v>
      </c>
      <c r="W724" s="90" t="s">
        <v>24</v>
      </c>
      <c r="X724" s="90" t="s">
        <v>24</v>
      </c>
      <c r="Y724" t="str">
        <f t="shared" si="29"/>
        <v>03-2023</v>
      </c>
      <c r="Z724">
        <f>_xlfn.XLOOKUP(Y724,AN:AN,AP:AP,"")</f>
        <v>0</v>
      </c>
      <c r="AA724">
        <f>_xlfn.XLOOKUP(Y724,AN:AN,AQ:AQ,"")</f>
        <v>0</v>
      </c>
      <c r="AB724">
        <f>_xlfn.XLOOKUP(Y724,AN:AN,AR:AR,"")</f>
        <v>0</v>
      </c>
      <c r="AC724" t="str">
        <f>_xlfn.XLOOKUP(Y724,AN:AN,AS:AS,"")</f>
        <v>L36</v>
      </c>
      <c r="AE724">
        <v>0</v>
      </c>
      <c r="AF724">
        <v>0</v>
      </c>
      <c r="AG724">
        <v>0</v>
      </c>
      <c r="AH724" t="str">
        <v>L36</v>
      </c>
    </row>
    <row r="725" spans="1:34">
      <c r="A725" t="str">
        <f t="shared" si="28"/>
        <v>03-2023</v>
      </c>
      <c r="B725" s="93">
        <v>44991</v>
      </c>
      <c r="C725" s="90">
        <v>53400</v>
      </c>
      <c r="D725" s="90">
        <v>54000</v>
      </c>
      <c r="E725" s="90">
        <v>53500</v>
      </c>
      <c r="F725" s="90">
        <v>51000</v>
      </c>
      <c r="G725" s="90">
        <v>55900</v>
      </c>
      <c r="H725" s="91" t="s">
        <v>25</v>
      </c>
      <c r="I725" s="90">
        <v>54500</v>
      </c>
      <c r="J725" s="90">
        <v>54100</v>
      </c>
      <c r="K725" s="90">
        <v>55800</v>
      </c>
      <c r="L725" s="91" t="s">
        <v>25</v>
      </c>
      <c r="M725" s="90">
        <v>54600</v>
      </c>
      <c r="N725" s="90">
        <v>56000</v>
      </c>
      <c r="O725" s="90">
        <v>52900</v>
      </c>
      <c r="P725" s="90">
        <v>52500</v>
      </c>
      <c r="Q725" s="90">
        <v>50700</v>
      </c>
      <c r="R725" s="90">
        <v>50800</v>
      </c>
      <c r="S725" s="90">
        <v>50800</v>
      </c>
      <c r="T725" s="90">
        <v>53500</v>
      </c>
      <c r="U725" s="90">
        <v>54000</v>
      </c>
      <c r="V725" s="90">
        <v>53300</v>
      </c>
      <c r="W725" s="90">
        <v>57300</v>
      </c>
      <c r="X725" s="90">
        <v>59500</v>
      </c>
      <c r="Y725" t="str">
        <f t="shared" si="29"/>
        <v>03-2023</v>
      </c>
      <c r="Z725">
        <f>_xlfn.XLOOKUP(Y725,AN:AN,AP:AP,"")</f>
        <v>0</v>
      </c>
      <c r="AA725">
        <f>_xlfn.XLOOKUP(Y725,AN:AN,AQ:AQ,"")</f>
        <v>0</v>
      </c>
      <c r="AB725">
        <f>_xlfn.XLOOKUP(Y725,AN:AN,AR:AR,"")</f>
        <v>0</v>
      </c>
      <c r="AC725" t="str">
        <f>_xlfn.XLOOKUP(Y725,AN:AN,AS:AS,"")</f>
        <v>L36</v>
      </c>
      <c r="AE725">
        <v>0</v>
      </c>
      <c r="AF725">
        <v>0</v>
      </c>
      <c r="AG725">
        <v>0</v>
      </c>
      <c r="AH725" t="str">
        <v>L36</v>
      </c>
    </row>
    <row r="726" spans="1:34">
      <c r="A726" t="str">
        <f t="shared" ref="A726:A789" si="30">TEXT(B726,"MM-YYYY")</f>
        <v>03-2023</v>
      </c>
      <c r="B726" s="93">
        <v>44992</v>
      </c>
      <c r="C726" s="90">
        <v>53600</v>
      </c>
      <c r="D726" s="90">
        <v>54000</v>
      </c>
      <c r="E726" s="90">
        <v>53200</v>
      </c>
      <c r="F726" s="91" t="s">
        <v>25</v>
      </c>
      <c r="G726" s="90">
        <v>56200</v>
      </c>
      <c r="H726" s="91" t="s">
        <v>25</v>
      </c>
      <c r="I726" s="90">
        <v>54500</v>
      </c>
      <c r="J726" s="91" t="s">
        <v>25</v>
      </c>
      <c r="K726" s="91" t="s">
        <v>25</v>
      </c>
      <c r="L726" s="91" t="s">
        <v>25</v>
      </c>
      <c r="M726" s="90">
        <v>54600</v>
      </c>
      <c r="N726" s="91" t="s">
        <v>25</v>
      </c>
      <c r="O726" s="90">
        <v>52600</v>
      </c>
      <c r="P726" s="91" t="s">
        <v>25</v>
      </c>
      <c r="Q726" s="90">
        <v>50400</v>
      </c>
      <c r="R726" s="90">
        <v>50800</v>
      </c>
      <c r="S726" s="90">
        <v>50600</v>
      </c>
      <c r="T726" s="91" t="s">
        <v>25</v>
      </c>
      <c r="U726" s="90">
        <v>54000</v>
      </c>
      <c r="V726" s="90">
        <v>53300</v>
      </c>
      <c r="W726" s="90">
        <v>57300</v>
      </c>
      <c r="X726" s="90">
        <v>59500</v>
      </c>
      <c r="Y726" t="str">
        <f t="shared" ref="Y726:Y789" si="31">TEXT(B726,"MM-YYYY")</f>
        <v>03-2023</v>
      </c>
      <c r="Z726">
        <f>_xlfn.XLOOKUP(Y726,AN:AN,AP:AP,"")</f>
        <v>0</v>
      </c>
      <c r="AA726">
        <f>_xlfn.XLOOKUP(Y726,AN:AN,AQ:AQ,"")</f>
        <v>0</v>
      </c>
      <c r="AB726">
        <f>_xlfn.XLOOKUP(Y726,AN:AN,AR:AR,"")</f>
        <v>0</v>
      </c>
      <c r="AC726" t="str">
        <f>_xlfn.XLOOKUP(Y726,AN:AN,AS:AS,"")</f>
        <v>L36</v>
      </c>
      <c r="AE726">
        <v>0</v>
      </c>
      <c r="AF726">
        <v>0</v>
      </c>
      <c r="AG726">
        <v>0</v>
      </c>
      <c r="AH726" t="str">
        <v>L36</v>
      </c>
    </row>
    <row r="727" spans="1:34">
      <c r="A727" t="str">
        <f t="shared" si="30"/>
        <v>03-2023</v>
      </c>
      <c r="B727" s="93">
        <v>44993</v>
      </c>
      <c r="C727" s="90" t="s">
        <v>24</v>
      </c>
      <c r="D727" s="90" t="s">
        <v>24</v>
      </c>
      <c r="E727" s="90" t="s">
        <v>24</v>
      </c>
      <c r="F727" s="90" t="s">
        <v>24</v>
      </c>
      <c r="G727" s="90" t="s">
        <v>24</v>
      </c>
      <c r="H727" s="90" t="s">
        <v>24</v>
      </c>
      <c r="I727" s="90" t="s">
        <v>24</v>
      </c>
      <c r="J727" s="90" t="s">
        <v>24</v>
      </c>
      <c r="K727" s="90" t="s">
        <v>24</v>
      </c>
      <c r="L727" s="90" t="s">
        <v>24</v>
      </c>
      <c r="M727" s="90" t="s">
        <v>24</v>
      </c>
      <c r="N727" s="90" t="s">
        <v>24</v>
      </c>
      <c r="O727" s="90" t="s">
        <v>24</v>
      </c>
      <c r="P727" s="90" t="s">
        <v>24</v>
      </c>
      <c r="Q727" s="90" t="s">
        <v>24</v>
      </c>
      <c r="R727" s="90" t="s">
        <v>24</v>
      </c>
      <c r="S727" s="90" t="s">
        <v>24</v>
      </c>
      <c r="T727" s="90" t="s">
        <v>24</v>
      </c>
      <c r="U727" s="90" t="s">
        <v>24</v>
      </c>
      <c r="V727" s="90" t="s">
        <v>24</v>
      </c>
      <c r="W727" s="90" t="s">
        <v>24</v>
      </c>
      <c r="X727" s="90" t="s">
        <v>24</v>
      </c>
      <c r="Y727" t="str">
        <f t="shared" si="31"/>
        <v>03-2023</v>
      </c>
      <c r="Z727">
        <f>_xlfn.XLOOKUP(Y727,AN:AN,AP:AP,"")</f>
        <v>0</v>
      </c>
      <c r="AA727">
        <f>_xlfn.XLOOKUP(Y727,AN:AN,AQ:AQ,"")</f>
        <v>0</v>
      </c>
      <c r="AB727">
        <f>_xlfn.XLOOKUP(Y727,AN:AN,AR:AR,"")</f>
        <v>0</v>
      </c>
      <c r="AC727" t="str">
        <f>_xlfn.XLOOKUP(Y727,AN:AN,AS:AS,"")</f>
        <v>L36</v>
      </c>
      <c r="AE727">
        <v>0</v>
      </c>
      <c r="AF727">
        <v>0</v>
      </c>
      <c r="AG727">
        <v>0</v>
      </c>
      <c r="AH727" t="str">
        <v>L36</v>
      </c>
    </row>
    <row r="728" spans="1:34">
      <c r="A728" t="str">
        <f t="shared" si="30"/>
        <v>03-2023</v>
      </c>
      <c r="B728" s="93">
        <v>44994</v>
      </c>
      <c r="C728" s="90" t="s">
        <v>24</v>
      </c>
      <c r="D728" s="90" t="s">
        <v>24</v>
      </c>
      <c r="E728" s="90" t="s">
        <v>24</v>
      </c>
      <c r="F728" s="90" t="s">
        <v>24</v>
      </c>
      <c r="G728" s="90" t="s">
        <v>24</v>
      </c>
      <c r="H728" s="90" t="s">
        <v>24</v>
      </c>
      <c r="I728" s="90" t="s">
        <v>24</v>
      </c>
      <c r="J728" s="90" t="s">
        <v>24</v>
      </c>
      <c r="K728" s="90" t="s">
        <v>24</v>
      </c>
      <c r="L728" s="90" t="s">
        <v>24</v>
      </c>
      <c r="M728" s="90" t="s">
        <v>24</v>
      </c>
      <c r="N728" s="90" t="s">
        <v>24</v>
      </c>
      <c r="O728" s="90" t="s">
        <v>24</v>
      </c>
      <c r="P728" s="90" t="s">
        <v>24</v>
      </c>
      <c r="Q728" s="90" t="s">
        <v>24</v>
      </c>
      <c r="R728" s="90" t="s">
        <v>24</v>
      </c>
      <c r="S728" s="90" t="s">
        <v>24</v>
      </c>
      <c r="T728" s="90" t="s">
        <v>24</v>
      </c>
      <c r="U728" s="90" t="s">
        <v>24</v>
      </c>
      <c r="V728" s="90" t="s">
        <v>24</v>
      </c>
      <c r="W728" s="90" t="s">
        <v>24</v>
      </c>
      <c r="X728" s="90" t="s">
        <v>24</v>
      </c>
      <c r="Y728" t="str">
        <f t="shared" si="31"/>
        <v>03-2023</v>
      </c>
      <c r="Z728">
        <f>_xlfn.XLOOKUP(Y728,AN:AN,AP:AP,"")</f>
        <v>0</v>
      </c>
      <c r="AA728">
        <f>_xlfn.XLOOKUP(Y728,AN:AN,AQ:AQ,"")</f>
        <v>0</v>
      </c>
      <c r="AB728">
        <f>_xlfn.XLOOKUP(Y728,AN:AN,AR:AR,"")</f>
        <v>0</v>
      </c>
      <c r="AC728" t="str">
        <f>_xlfn.XLOOKUP(Y728,AN:AN,AS:AS,"")</f>
        <v>L36</v>
      </c>
      <c r="AE728">
        <v>0</v>
      </c>
      <c r="AF728">
        <v>0</v>
      </c>
      <c r="AG728">
        <v>0</v>
      </c>
      <c r="AH728" t="str">
        <v>L36</v>
      </c>
    </row>
    <row r="729" spans="1:34">
      <c r="A729" t="str">
        <f t="shared" si="30"/>
        <v>03-2023</v>
      </c>
      <c r="B729" s="93">
        <v>44995</v>
      </c>
      <c r="C729" s="90">
        <v>53800</v>
      </c>
      <c r="D729" s="90">
        <v>54000</v>
      </c>
      <c r="E729" s="90">
        <v>53800</v>
      </c>
      <c r="F729" s="90">
        <v>51300</v>
      </c>
      <c r="G729" s="90">
        <v>56400</v>
      </c>
      <c r="H729" s="91" t="s">
        <v>25</v>
      </c>
      <c r="I729" s="90">
        <v>54000</v>
      </c>
      <c r="J729" s="90">
        <v>53700</v>
      </c>
      <c r="K729" s="90">
        <v>55800</v>
      </c>
      <c r="L729" s="91" t="s">
        <v>25</v>
      </c>
      <c r="M729" s="90">
        <v>54600</v>
      </c>
      <c r="N729" s="90">
        <v>56600</v>
      </c>
      <c r="O729" s="90">
        <v>52600</v>
      </c>
      <c r="P729" s="90">
        <v>52500</v>
      </c>
      <c r="Q729" s="90">
        <v>50600</v>
      </c>
      <c r="R729" s="90">
        <v>50700</v>
      </c>
      <c r="S729" s="90">
        <v>50600</v>
      </c>
      <c r="T729" s="90">
        <v>53800</v>
      </c>
      <c r="U729" s="90">
        <v>54000</v>
      </c>
      <c r="V729" s="90">
        <v>53300</v>
      </c>
      <c r="W729" s="90">
        <v>57300</v>
      </c>
      <c r="X729" s="90">
        <v>59500</v>
      </c>
      <c r="Y729" t="str">
        <f t="shared" si="31"/>
        <v>03-2023</v>
      </c>
      <c r="Z729">
        <f>_xlfn.XLOOKUP(Y729,AN:AN,AP:AP,"")</f>
        <v>0</v>
      </c>
      <c r="AA729">
        <f>_xlfn.XLOOKUP(Y729,AN:AN,AQ:AQ,"")</f>
        <v>0</v>
      </c>
      <c r="AB729">
        <f>_xlfn.XLOOKUP(Y729,AN:AN,AR:AR,"")</f>
        <v>0</v>
      </c>
      <c r="AC729" t="str">
        <f>_xlfn.XLOOKUP(Y729,AN:AN,AS:AS,"")</f>
        <v>L36</v>
      </c>
      <c r="AE729">
        <v>0</v>
      </c>
      <c r="AF729">
        <v>0</v>
      </c>
      <c r="AG729">
        <v>0</v>
      </c>
      <c r="AH729" t="str">
        <v>L36</v>
      </c>
    </row>
    <row r="730" spans="1:34">
      <c r="A730" t="str">
        <f t="shared" si="30"/>
        <v>03-2023</v>
      </c>
      <c r="B730" s="93">
        <v>44996</v>
      </c>
      <c r="C730" s="90">
        <v>53500</v>
      </c>
      <c r="D730" s="90">
        <v>54000</v>
      </c>
      <c r="E730" s="90">
        <v>53200</v>
      </c>
      <c r="F730" s="90">
        <v>51200</v>
      </c>
      <c r="G730" s="90">
        <v>56400</v>
      </c>
      <c r="H730" s="91" t="s">
        <v>25</v>
      </c>
      <c r="I730" s="90">
        <v>54000</v>
      </c>
      <c r="J730" s="90">
        <v>53000</v>
      </c>
      <c r="K730" s="90">
        <v>55700</v>
      </c>
      <c r="L730" s="91" t="s">
        <v>25</v>
      </c>
      <c r="M730" s="90">
        <v>54300</v>
      </c>
      <c r="N730" s="90">
        <v>56600</v>
      </c>
      <c r="O730" s="90">
        <v>52500</v>
      </c>
      <c r="P730" s="90">
        <v>52500</v>
      </c>
      <c r="Q730" s="90">
        <v>50300</v>
      </c>
      <c r="R730" s="90">
        <v>50700</v>
      </c>
      <c r="S730" s="90">
        <v>50500</v>
      </c>
      <c r="T730" s="90">
        <v>53700</v>
      </c>
      <c r="U730" s="90">
        <v>54000</v>
      </c>
      <c r="V730" s="90">
        <v>53300</v>
      </c>
      <c r="W730" s="90">
        <v>56800</v>
      </c>
      <c r="X730" s="90">
        <v>59200</v>
      </c>
      <c r="Y730" t="str">
        <f t="shared" si="31"/>
        <v>03-2023</v>
      </c>
      <c r="Z730">
        <f>_xlfn.XLOOKUP(Y730,AN:AN,AP:AP,"")</f>
        <v>0</v>
      </c>
      <c r="AA730">
        <f>_xlfn.XLOOKUP(Y730,AN:AN,AQ:AQ,"")</f>
        <v>0</v>
      </c>
      <c r="AB730">
        <f>_xlfn.XLOOKUP(Y730,AN:AN,AR:AR,"")</f>
        <v>0</v>
      </c>
      <c r="AC730" t="str">
        <f>_xlfn.XLOOKUP(Y730,AN:AN,AS:AS,"")</f>
        <v>L36</v>
      </c>
      <c r="AE730">
        <v>0</v>
      </c>
      <c r="AF730">
        <v>0</v>
      </c>
      <c r="AG730">
        <v>0</v>
      </c>
      <c r="AH730" t="str">
        <v>L36</v>
      </c>
    </row>
    <row r="731" spans="1:34">
      <c r="A731" t="str">
        <f t="shared" si="30"/>
        <v>03-2023</v>
      </c>
      <c r="B731" s="93">
        <v>44997</v>
      </c>
      <c r="C731" s="90" t="s">
        <v>24</v>
      </c>
      <c r="D731" s="90" t="s">
        <v>24</v>
      </c>
      <c r="E731" s="90" t="s">
        <v>24</v>
      </c>
      <c r="F731" s="90" t="s">
        <v>24</v>
      </c>
      <c r="G731" s="90" t="s">
        <v>24</v>
      </c>
      <c r="H731" s="90" t="s">
        <v>24</v>
      </c>
      <c r="I731" s="90" t="s">
        <v>24</v>
      </c>
      <c r="J731" s="90" t="s">
        <v>24</v>
      </c>
      <c r="K731" s="90" t="s">
        <v>24</v>
      </c>
      <c r="L731" s="90" t="s">
        <v>24</v>
      </c>
      <c r="M731" s="90" t="s">
        <v>24</v>
      </c>
      <c r="N731" s="90" t="s">
        <v>24</v>
      </c>
      <c r="O731" s="90" t="s">
        <v>24</v>
      </c>
      <c r="P731" s="90" t="s">
        <v>24</v>
      </c>
      <c r="Q731" s="90" t="s">
        <v>24</v>
      </c>
      <c r="R731" s="90" t="s">
        <v>24</v>
      </c>
      <c r="S731" s="90" t="s">
        <v>24</v>
      </c>
      <c r="T731" s="90" t="s">
        <v>24</v>
      </c>
      <c r="U731" s="90" t="s">
        <v>24</v>
      </c>
      <c r="V731" s="90" t="s">
        <v>24</v>
      </c>
      <c r="W731" s="90" t="s">
        <v>24</v>
      </c>
      <c r="X731" s="90" t="s">
        <v>24</v>
      </c>
      <c r="Y731" t="str">
        <f t="shared" si="31"/>
        <v>03-2023</v>
      </c>
      <c r="Z731">
        <f>_xlfn.XLOOKUP(Y731,AN:AN,AP:AP,"")</f>
        <v>0</v>
      </c>
      <c r="AA731">
        <f>_xlfn.XLOOKUP(Y731,AN:AN,AQ:AQ,"")</f>
        <v>0</v>
      </c>
      <c r="AB731">
        <f>_xlfn.XLOOKUP(Y731,AN:AN,AR:AR,"")</f>
        <v>0</v>
      </c>
      <c r="AC731" t="str">
        <f>_xlfn.XLOOKUP(Y731,AN:AN,AS:AS,"")</f>
        <v>L36</v>
      </c>
      <c r="AE731">
        <v>0</v>
      </c>
      <c r="AF731">
        <v>0</v>
      </c>
      <c r="AG731">
        <v>0</v>
      </c>
      <c r="AH731" t="str">
        <v>L36</v>
      </c>
    </row>
    <row r="732" spans="1:34">
      <c r="A732" t="str">
        <f t="shared" si="30"/>
        <v>03-2023</v>
      </c>
      <c r="B732" s="93">
        <v>44998</v>
      </c>
      <c r="C732" s="90">
        <v>53500</v>
      </c>
      <c r="D732" s="90">
        <v>54000</v>
      </c>
      <c r="E732" s="90">
        <v>53200</v>
      </c>
      <c r="F732" s="90">
        <v>51400</v>
      </c>
      <c r="G732" s="90">
        <v>56400</v>
      </c>
      <c r="H732" s="91" t="s">
        <v>25</v>
      </c>
      <c r="I732" s="90">
        <v>54000</v>
      </c>
      <c r="J732" s="90">
        <v>53500</v>
      </c>
      <c r="K732" s="90">
        <v>55500</v>
      </c>
      <c r="L732" s="91" t="s">
        <v>25</v>
      </c>
      <c r="M732" s="90">
        <v>54300</v>
      </c>
      <c r="N732" s="90">
        <v>56600</v>
      </c>
      <c r="O732" s="90">
        <v>52500</v>
      </c>
      <c r="P732" s="90">
        <v>52500</v>
      </c>
      <c r="Q732" s="90">
        <v>50500</v>
      </c>
      <c r="R732" s="90">
        <v>50600</v>
      </c>
      <c r="S732" s="90">
        <v>50500</v>
      </c>
      <c r="T732" s="90">
        <v>53900</v>
      </c>
      <c r="U732" s="90">
        <v>54000</v>
      </c>
      <c r="V732" s="90">
        <v>53300</v>
      </c>
      <c r="W732" s="90">
        <v>56800</v>
      </c>
      <c r="X732" s="90">
        <v>59200</v>
      </c>
      <c r="Y732" t="str">
        <f t="shared" si="31"/>
        <v>03-2023</v>
      </c>
      <c r="Z732">
        <f>_xlfn.XLOOKUP(Y732,AN:AN,AP:AP,"")</f>
        <v>0</v>
      </c>
      <c r="AA732">
        <f>_xlfn.XLOOKUP(Y732,AN:AN,AQ:AQ,"")</f>
        <v>0</v>
      </c>
      <c r="AB732">
        <f>_xlfn.XLOOKUP(Y732,AN:AN,AR:AR,"")</f>
        <v>0</v>
      </c>
      <c r="AC732" t="str">
        <f>_xlfn.XLOOKUP(Y732,AN:AN,AS:AS,"")</f>
        <v>L36</v>
      </c>
      <c r="AE732">
        <v>0</v>
      </c>
      <c r="AF732">
        <v>0</v>
      </c>
      <c r="AG732">
        <v>0</v>
      </c>
      <c r="AH732" t="str">
        <v>L36</v>
      </c>
    </row>
    <row r="733" spans="1:34">
      <c r="A733" t="str">
        <f t="shared" si="30"/>
        <v>03-2023</v>
      </c>
      <c r="B733" s="93">
        <v>44999</v>
      </c>
      <c r="C733" s="90">
        <v>53500</v>
      </c>
      <c r="D733" s="90">
        <v>54000</v>
      </c>
      <c r="E733" s="90">
        <v>53500</v>
      </c>
      <c r="F733" s="90">
        <v>51500</v>
      </c>
      <c r="G733" s="90">
        <v>56400</v>
      </c>
      <c r="H733" s="91" t="s">
        <v>25</v>
      </c>
      <c r="I733" s="90">
        <v>54000</v>
      </c>
      <c r="J733" s="90">
        <v>53500</v>
      </c>
      <c r="K733" s="90">
        <v>55500</v>
      </c>
      <c r="L733" s="91" t="s">
        <v>25</v>
      </c>
      <c r="M733" s="90">
        <v>54400</v>
      </c>
      <c r="N733" s="90">
        <v>56600</v>
      </c>
      <c r="O733" s="90">
        <v>52600</v>
      </c>
      <c r="P733" s="90">
        <v>52800</v>
      </c>
      <c r="Q733" s="90">
        <v>50500</v>
      </c>
      <c r="R733" s="90">
        <v>50500</v>
      </c>
      <c r="S733" s="90">
        <v>50500</v>
      </c>
      <c r="T733" s="90">
        <v>54000</v>
      </c>
      <c r="U733" s="90">
        <v>54000</v>
      </c>
      <c r="V733" s="90">
        <v>53300</v>
      </c>
      <c r="W733" s="90">
        <v>56800</v>
      </c>
      <c r="X733" s="90">
        <v>59200</v>
      </c>
      <c r="Y733" t="str">
        <f t="shared" si="31"/>
        <v>03-2023</v>
      </c>
      <c r="Z733">
        <f>_xlfn.XLOOKUP(Y733,AN:AN,AP:AP,"")</f>
        <v>0</v>
      </c>
      <c r="AA733">
        <f>_xlfn.XLOOKUP(Y733,AN:AN,AQ:AQ,"")</f>
        <v>0</v>
      </c>
      <c r="AB733">
        <f>_xlfn.XLOOKUP(Y733,AN:AN,AR:AR,"")</f>
        <v>0</v>
      </c>
      <c r="AC733" t="str">
        <f>_xlfn.XLOOKUP(Y733,AN:AN,AS:AS,"")</f>
        <v>L36</v>
      </c>
      <c r="AE733">
        <v>0</v>
      </c>
      <c r="AF733">
        <v>0</v>
      </c>
      <c r="AG733">
        <v>0</v>
      </c>
      <c r="AH733" t="str">
        <v>L36</v>
      </c>
    </row>
    <row r="734" spans="1:34">
      <c r="A734" t="str">
        <f t="shared" si="30"/>
        <v>03-2023</v>
      </c>
      <c r="B734" s="93">
        <v>45000</v>
      </c>
      <c r="C734" s="90">
        <v>53100</v>
      </c>
      <c r="D734" s="90">
        <v>54000</v>
      </c>
      <c r="E734" s="90">
        <v>53100</v>
      </c>
      <c r="F734" s="90">
        <v>51000</v>
      </c>
      <c r="G734" s="90">
        <v>56200</v>
      </c>
      <c r="H734" s="91" t="s">
        <v>25</v>
      </c>
      <c r="I734" s="90">
        <v>53800</v>
      </c>
      <c r="J734" s="90">
        <v>53300</v>
      </c>
      <c r="K734" s="90">
        <v>55400</v>
      </c>
      <c r="L734" s="91" t="s">
        <v>25</v>
      </c>
      <c r="M734" s="90">
        <v>54100</v>
      </c>
      <c r="N734" s="90">
        <v>56600</v>
      </c>
      <c r="O734" s="90">
        <v>52300</v>
      </c>
      <c r="P734" s="90">
        <v>52500</v>
      </c>
      <c r="Q734" s="90">
        <v>50000</v>
      </c>
      <c r="R734" s="90">
        <v>50300</v>
      </c>
      <c r="S734" s="90">
        <v>50100</v>
      </c>
      <c r="T734" s="90">
        <v>53500</v>
      </c>
      <c r="U734" s="90">
        <v>53800</v>
      </c>
      <c r="V734" s="90">
        <v>53300</v>
      </c>
      <c r="W734" s="90">
        <v>56400</v>
      </c>
      <c r="X734" s="90">
        <v>58900</v>
      </c>
      <c r="Y734" t="str">
        <f t="shared" si="31"/>
        <v>03-2023</v>
      </c>
      <c r="Z734">
        <f>_xlfn.XLOOKUP(Y734,AN:AN,AP:AP,"")</f>
        <v>0</v>
      </c>
      <c r="AA734">
        <f>_xlfn.XLOOKUP(Y734,AN:AN,AQ:AQ,"")</f>
        <v>0</v>
      </c>
      <c r="AB734">
        <f>_xlfn.XLOOKUP(Y734,AN:AN,AR:AR,"")</f>
        <v>0</v>
      </c>
      <c r="AC734" t="str">
        <f>_xlfn.XLOOKUP(Y734,AN:AN,AS:AS,"")</f>
        <v>L36</v>
      </c>
      <c r="AE734">
        <v>0</v>
      </c>
      <c r="AF734">
        <v>0</v>
      </c>
      <c r="AG734">
        <v>0</v>
      </c>
      <c r="AH734" t="str">
        <v>L36</v>
      </c>
    </row>
    <row r="735" spans="1:34">
      <c r="A735" t="str">
        <f t="shared" si="30"/>
        <v>03-2023</v>
      </c>
      <c r="B735" s="93">
        <v>45001</v>
      </c>
      <c r="C735" s="90">
        <v>52900</v>
      </c>
      <c r="D735" s="90">
        <v>54000</v>
      </c>
      <c r="E735" s="90">
        <v>52900</v>
      </c>
      <c r="F735" s="90">
        <v>50500</v>
      </c>
      <c r="G735" s="90">
        <v>56200</v>
      </c>
      <c r="H735" s="91" t="s">
        <v>25</v>
      </c>
      <c r="I735" s="90">
        <v>53500</v>
      </c>
      <c r="J735" s="90">
        <v>53100</v>
      </c>
      <c r="K735" s="90">
        <v>55300</v>
      </c>
      <c r="L735" s="91" t="s">
        <v>25</v>
      </c>
      <c r="M735" s="90">
        <v>53800</v>
      </c>
      <c r="N735" s="90">
        <v>56400</v>
      </c>
      <c r="O735" s="90">
        <v>51900</v>
      </c>
      <c r="P735" s="90">
        <v>52100</v>
      </c>
      <c r="Q735" s="90">
        <v>49700</v>
      </c>
      <c r="R735" s="90">
        <v>50000</v>
      </c>
      <c r="S735" s="90">
        <v>49900</v>
      </c>
      <c r="T735" s="90">
        <v>53000</v>
      </c>
      <c r="U735" s="90">
        <v>53400</v>
      </c>
      <c r="V735" s="90">
        <v>53300</v>
      </c>
      <c r="W735" s="90">
        <v>56000</v>
      </c>
      <c r="X735" s="90">
        <v>58600</v>
      </c>
      <c r="Y735" t="str">
        <f t="shared" si="31"/>
        <v>03-2023</v>
      </c>
      <c r="Z735">
        <f>_xlfn.XLOOKUP(Y735,AN:AN,AP:AP,"")</f>
        <v>0</v>
      </c>
      <c r="AA735">
        <f>_xlfn.XLOOKUP(Y735,AN:AN,AQ:AQ,"")</f>
        <v>0</v>
      </c>
      <c r="AB735">
        <f>_xlfn.XLOOKUP(Y735,AN:AN,AR:AR,"")</f>
        <v>0</v>
      </c>
      <c r="AC735" t="str">
        <f>_xlfn.XLOOKUP(Y735,AN:AN,AS:AS,"")</f>
        <v>L36</v>
      </c>
      <c r="AE735">
        <v>0</v>
      </c>
      <c r="AF735">
        <v>0</v>
      </c>
      <c r="AG735">
        <v>0</v>
      </c>
      <c r="AH735" t="str">
        <v>L36</v>
      </c>
    </row>
    <row r="736" spans="1:34">
      <c r="A736" t="str">
        <f t="shared" si="30"/>
        <v>03-2023</v>
      </c>
      <c r="B736" s="93">
        <v>45002</v>
      </c>
      <c r="C736" s="90">
        <v>52900</v>
      </c>
      <c r="D736" s="90">
        <v>54000</v>
      </c>
      <c r="E736" s="90">
        <v>52900</v>
      </c>
      <c r="F736" s="90">
        <v>50500</v>
      </c>
      <c r="G736" s="90">
        <v>56100</v>
      </c>
      <c r="H736" s="91" t="s">
        <v>25</v>
      </c>
      <c r="I736" s="90">
        <v>53500</v>
      </c>
      <c r="J736" s="90">
        <v>53200</v>
      </c>
      <c r="K736" s="90">
        <v>55300</v>
      </c>
      <c r="L736" s="91" t="s">
        <v>25</v>
      </c>
      <c r="M736" s="90">
        <v>53800</v>
      </c>
      <c r="N736" s="90">
        <v>56400</v>
      </c>
      <c r="O736" s="90">
        <v>52000</v>
      </c>
      <c r="P736" s="90">
        <v>52300</v>
      </c>
      <c r="Q736" s="90">
        <v>50000</v>
      </c>
      <c r="R736" s="90">
        <v>50200</v>
      </c>
      <c r="S736" s="90">
        <v>50100</v>
      </c>
      <c r="T736" s="90">
        <v>53000</v>
      </c>
      <c r="U736" s="90">
        <v>53600</v>
      </c>
      <c r="V736" s="90">
        <v>53300</v>
      </c>
      <c r="W736" s="90">
        <v>56000</v>
      </c>
      <c r="X736" s="90">
        <v>58600</v>
      </c>
      <c r="Y736" t="str">
        <f t="shared" si="31"/>
        <v>03-2023</v>
      </c>
      <c r="Z736">
        <f>_xlfn.XLOOKUP(Y736,AN:AN,AP:AP,"")</f>
        <v>0</v>
      </c>
      <c r="AA736">
        <f>_xlfn.XLOOKUP(Y736,AN:AN,AQ:AQ,"")</f>
        <v>0</v>
      </c>
      <c r="AB736">
        <f>_xlfn.XLOOKUP(Y736,AN:AN,AR:AR,"")</f>
        <v>0</v>
      </c>
      <c r="AC736" t="str">
        <f>_xlfn.XLOOKUP(Y736,AN:AN,AS:AS,"")</f>
        <v>L36</v>
      </c>
      <c r="AE736">
        <v>0</v>
      </c>
      <c r="AF736">
        <v>0</v>
      </c>
      <c r="AG736">
        <v>0</v>
      </c>
      <c r="AH736" t="str">
        <v>L36</v>
      </c>
    </row>
    <row r="737" spans="1:34">
      <c r="A737" t="str">
        <f t="shared" si="30"/>
        <v>03-2023</v>
      </c>
      <c r="B737" s="93">
        <v>45003</v>
      </c>
      <c r="C737" s="90">
        <v>52700</v>
      </c>
      <c r="D737" s="90">
        <v>53800</v>
      </c>
      <c r="E737" s="90">
        <v>52500</v>
      </c>
      <c r="F737" s="90">
        <v>50200</v>
      </c>
      <c r="G737" s="90">
        <v>55900</v>
      </c>
      <c r="H737" s="91" t="s">
        <v>25</v>
      </c>
      <c r="I737" s="90">
        <v>53500</v>
      </c>
      <c r="J737" s="90">
        <v>52700</v>
      </c>
      <c r="K737" s="90">
        <v>55200</v>
      </c>
      <c r="L737" s="91" t="s">
        <v>25</v>
      </c>
      <c r="M737" s="90">
        <v>53500</v>
      </c>
      <c r="N737" s="90">
        <v>56100</v>
      </c>
      <c r="O737" s="90">
        <v>51500</v>
      </c>
      <c r="P737" s="90">
        <v>52000</v>
      </c>
      <c r="Q737" s="90">
        <v>50000</v>
      </c>
      <c r="R737" s="90">
        <v>50000</v>
      </c>
      <c r="S737" s="90">
        <v>50000</v>
      </c>
      <c r="T737" s="90">
        <v>52700</v>
      </c>
      <c r="U737" s="90">
        <v>53500</v>
      </c>
      <c r="V737" s="90">
        <v>53300</v>
      </c>
      <c r="W737" s="90">
        <v>55900</v>
      </c>
      <c r="X737" s="90">
        <v>58600</v>
      </c>
      <c r="Y737" t="str">
        <f t="shared" si="31"/>
        <v>03-2023</v>
      </c>
      <c r="Z737">
        <f>_xlfn.XLOOKUP(Y737,AN:AN,AP:AP,"")</f>
        <v>0</v>
      </c>
      <c r="AA737">
        <f>_xlfn.XLOOKUP(Y737,AN:AN,AQ:AQ,"")</f>
        <v>0</v>
      </c>
      <c r="AB737">
        <f>_xlfn.XLOOKUP(Y737,AN:AN,AR:AR,"")</f>
        <v>0</v>
      </c>
      <c r="AC737" t="str">
        <f>_xlfn.XLOOKUP(Y737,AN:AN,AS:AS,"")</f>
        <v>L36</v>
      </c>
      <c r="AE737">
        <v>0</v>
      </c>
      <c r="AF737">
        <v>0</v>
      </c>
      <c r="AG737">
        <v>0</v>
      </c>
      <c r="AH737" t="str">
        <v>L36</v>
      </c>
    </row>
    <row r="738" spans="1:34">
      <c r="A738" t="str">
        <f t="shared" si="30"/>
        <v>03-2023</v>
      </c>
      <c r="B738" s="93">
        <v>45004</v>
      </c>
      <c r="C738" s="90" t="s">
        <v>24</v>
      </c>
      <c r="D738" s="90" t="s">
        <v>24</v>
      </c>
      <c r="E738" s="90" t="s">
        <v>24</v>
      </c>
      <c r="F738" s="90" t="s">
        <v>24</v>
      </c>
      <c r="G738" s="90" t="s">
        <v>24</v>
      </c>
      <c r="H738" s="90" t="s">
        <v>24</v>
      </c>
      <c r="I738" s="90" t="s">
        <v>24</v>
      </c>
      <c r="J738" s="90" t="s">
        <v>24</v>
      </c>
      <c r="K738" s="90" t="s">
        <v>24</v>
      </c>
      <c r="L738" s="90" t="s">
        <v>24</v>
      </c>
      <c r="M738" s="90" t="s">
        <v>24</v>
      </c>
      <c r="N738" s="90" t="s">
        <v>24</v>
      </c>
      <c r="O738" s="90" t="s">
        <v>24</v>
      </c>
      <c r="P738" s="90" t="s">
        <v>24</v>
      </c>
      <c r="Q738" s="90" t="s">
        <v>24</v>
      </c>
      <c r="R738" s="90" t="s">
        <v>24</v>
      </c>
      <c r="S738" s="90" t="s">
        <v>24</v>
      </c>
      <c r="T738" s="90" t="s">
        <v>24</v>
      </c>
      <c r="U738" s="90" t="s">
        <v>24</v>
      </c>
      <c r="V738" s="90" t="s">
        <v>24</v>
      </c>
      <c r="W738" s="90" t="s">
        <v>24</v>
      </c>
      <c r="X738" s="90" t="s">
        <v>24</v>
      </c>
      <c r="Y738" t="str">
        <f t="shared" si="31"/>
        <v>03-2023</v>
      </c>
      <c r="Z738">
        <f>_xlfn.XLOOKUP(Y738,AN:AN,AP:AP,"")</f>
        <v>0</v>
      </c>
      <c r="AA738">
        <f>_xlfn.XLOOKUP(Y738,AN:AN,AQ:AQ,"")</f>
        <v>0</v>
      </c>
      <c r="AB738">
        <f>_xlfn.XLOOKUP(Y738,AN:AN,AR:AR,"")</f>
        <v>0</v>
      </c>
      <c r="AC738" t="str">
        <f>_xlfn.XLOOKUP(Y738,AN:AN,AS:AS,"")</f>
        <v>L36</v>
      </c>
      <c r="AE738">
        <v>0</v>
      </c>
      <c r="AF738">
        <v>0</v>
      </c>
      <c r="AG738">
        <v>0</v>
      </c>
      <c r="AH738" t="str">
        <v>L36</v>
      </c>
    </row>
    <row r="739" spans="1:34">
      <c r="A739" t="str">
        <f t="shared" si="30"/>
        <v>03-2023</v>
      </c>
      <c r="B739" s="93">
        <v>45005</v>
      </c>
      <c r="C739" s="90">
        <v>52400</v>
      </c>
      <c r="D739" s="90">
        <v>53700</v>
      </c>
      <c r="E739" s="90">
        <v>52100</v>
      </c>
      <c r="F739" s="90">
        <v>50200</v>
      </c>
      <c r="G739" s="90">
        <v>55500</v>
      </c>
      <c r="H739" s="91" t="s">
        <v>25</v>
      </c>
      <c r="I739" s="90">
        <v>53000</v>
      </c>
      <c r="J739" s="90">
        <v>52300</v>
      </c>
      <c r="K739" s="90">
        <v>54900</v>
      </c>
      <c r="L739" s="91" t="s">
        <v>25</v>
      </c>
      <c r="M739" s="90">
        <v>53400</v>
      </c>
      <c r="N739" s="90">
        <v>55500</v>
      </c>
      <c r="O739" s="90">
        <v>51200</v>
      </c>
      <c r="P739" s="90">
        <v>51700</v>
      </c>
      <c r="Q739" s="90">
        <v>49400</v>
      </c>
      <c r="R739" s="90">
        <v>50000</v>
      </c>
      <c r="S739" s="90">
        <v>49900</v>
      </c>
      <c r="T739" s="90">
        <v>52700</v>
      </c>
      <c r="U739" s="90">
        <v>53300</v>
      </c>
      <c r="V739" s="90">
        <v>53300</v>
      </c>
      <c r="W739" s="90">
        <v>55700</v>
      </c>
      <c r="X739" s="90">
        <v>58200</v>
      </c>
      <c r="Y739" t="str">
        <f t="shared" si="31"/>
        <v>03-2023</v>
      </c>
      <c r="Z739">
        <f>_xlfn.XLOOKUP(Y739,AN:AN,AP:AP,"")</f>
        <v>0</v>
      </c>
      <c r="AA739">
        <f>_xlfn.XLOOKUP(Y739,AN:AN,AQ:AQ,"")</f>
        <v>0</v>
      </c>
      <c r="AB739">
        <f>_xlfn.XLOOKUP(Y739,AN:AN,AR:AR,"")</f>
        <v>0</v>
      </c>
      <c r="AC739" t="str">
        <f>_xlfn.XLOOKUP(Y739,AN:AN,AS:AS,"")</f>
        <v>L36</v>
      </c>
      <c r="AE739">
        <v>0</v>
      </c>
      <c r="AF739">
        <v>0</v>
      </c>
      <c r="AG739">
        <v>0</v>
      </c>
      <c r="AH739" t="str">
        <v>L36</v>
      </c>
    </row>
    <row r="740" spans="1:34">
      <c r="A740" t="str">
        <f t="shared" si="30"/>
        <v>03-2023</v>
      </c>
      <c r="B740" s="93">
        <v>45006</v>
      </c>
      <c r="C740" s="90">
        <v>52000</v>
      </c>
      <c r="D740" s="90">
        <v>53700</v>
      </c>
      <c r="E740" s="90">
        <v>51700</v>
      </c>
      <c r="F740" s="90">
        <v>50200</v>
      </c>
      <c r="G740" s="90">
        <v>54900</v>
      </c>
      <c r="H740" s="91" t="s">
        <v>25</v>
      </c>
      <c r="I740" s="90">
        <v>52500</v>
      </c>
      <c r="J740" s="90">
        <v>52200</v>
      </c>
      <c r="K740" s="90">
        <v>54900</v>
      </c>
      <c r="L740" s="91" t="s">
        <v>25</v>
      </c>
      <c r="M740" s="90">
        <v>52900</v>
      </c>
      <c r="N740" s="90">
        <v>55500</v>
      </c>
      <c r="O740" s="90">
        <v>51000</v>
      </c>
      <c r="P740" s="90">
        <v>51700</v>
      </c>
      <c r="Q740" s="90">
        <v>49200</v>
      </c>
      <c r="R740" s="90">
        <v>50000</v>
      </c>
      <c r="S740" s="90">
        <v>49700</v>
      </c>
      <c r="T740" s="90">
        <v>52700</v>
      </c>
      <c r="U740" s="90">
        <v>53300</v>
      </c>
      <c r="V740" s="90">
        <v>52800</v>
      </c>
      <c r="W740" s="90">
        <v>55200</v>
      </c>
      <c r="X740" s="90">
        <v>57800</v>
      </c>
      <c r="Y740" t="str">
        <f t="shared" si="31"/>
        <v>03-2023</v>
      </c>
      <c r="Z740">
        <f>_xlfn.XLOOKUP(Y740,AN:AN,AP:AP,"")</f>
        <v>0</v>
      </c>
      <c r="AA740">
        <f>_xlfn.XLOOKUP(Y740,AN:AN,AQ:AQ,"")</f>
        <v>0</v>
      </c>
      <c r="AB740">
        <f>_xlfn.XLOOKUP(Y740,AN:AN,AR:AR,"")</f>
        <v>0</v>
      </c>
      <c r="AC740" t="str">
        <f>_xlfn.XLOOKUP(Y740,AN:AN,AS:AS,"")</f>
        <v>L36</v>
      </c>
      <c r="AE740">
        <v>0</v>
      </c>
      <c r="AF740">
        <v>0</v>
      </c>
      <c r="AG740">
        <v>0</v>
      </c>
      <c r="AH740" t="str">
        <v>L36</v>
      </c>
    </row>
    <row r="741" spans="1:34">
      <c r="A741" t="str">
        <f t="shared" si="30"/>
        <v>03-2023</v>
      </c>
      <c r="B741" s="93">
        <v>45007</v>
      </c>
      <c r="C741" s="90">
        <v>52400</v>
      </c>
      <c r="D741" s="90">
        <v>53500</v>
      </c>
      <c r="E741" s="90">
        <v>51900</v>
      </c>
      <c r="F741" s="90">
        <v>50400</v>
      </c>
      <c r="G741" s="90">
        <v>55200</v>
      </c>
      <c r="H741" s="91" t="s">
        <v>25</v>
      </c>
      <c r="I741" s="90">
        <v>53000</v>
      </c>
      <c r="J741" s="90">
        <v>52200</v>
      </c>
      <c r="K741" s="90">
        <v>54900</v>
      </c>
      <c r="L741" s="91" t="s">
        <v>25</v>
      </c>
      <c r="M741" s="90">
        <v>53000</v>
      </c>
      <c r="N741" s="90">
        <v>55500</v>
      </c>
      <c r="O741" s="90">
        <v>51500</v>
      </c>
      <c r="P741" s="90">
        <v>52000</v>
      </c>
      <c r="Q741" s="90">
        <v>49800</v>
      </c>
      <c r="R741" s="90">
        <v>50100</v>
      </c>
      <c r="S741" s="90">
        <v>50000</v>
      </c>
      <c r="T741" s="90">
        <v>52900</v>
      </c>
      <c r="U741" s="90">
        <v>53100</v>
      </c>
      <c r="V741" s="90">
        <v>52800</v>
      </c>
      <c r="W741" s="90">
        <v>55200</v>
      </c>
      <c r="X741" s="90">
        <v>57800</v>
      </c>
      <c r="Y741" t="str">
        <f t="shared" si="31"/>
        <v>03-2023</v>
      </c>
      <c r="Z741">
        <f>_xlfn.XLOOKUP(Y741,AN:AN,AP:AP,"")</f>
        <v>0</v>
      </c>
      <c r="AA741">
        <f>_xlfn.XLOOKUP(Y741,AN:AN,AQ:AQ,"")</f>
        <v>0</v>
      </c>
      <c r="AB741">
        <f>_xlfn.XLOOKUP(Y741,AN:AN,AR:AR,"")</f>
        <v>0</v>
      </c>
      <c r="AC741" t="str">
        <f>_xlfn.XLOOKUP(Y741,AN:AN,AS:AS,"")</f>
        <v>L36</v>
      </c>
      <c r="AE741">
        <v>0</v>
      </c>
      <c r="AF741">
        <v>0</v>
      </c>
      <c r="AG741">
        <v>0</v>
      </c>
      <c r="AH741" t="str">
        <v>L36</v>
      </c>
    </row>
    <row r="742" spans="1:34">
      <c r="A742" t="str">
        <f t="shared" si="30"/>
        <v>03-2023</v>
      </c>
      <c r="B742" s="93">
        <v>45008</v>
      </c>
      <c r="C742" s="90">
        <v>52400</v>
      </c>
      <c r="D742" s="90">
        <v>54000</v>
      </c>
      <c r="E742" s="90">
        <v>51900</v>
      </c>
      <c r="F742" s="90">
        <v>50300</v>
      </c>
      <c r="G742" s="90">
        <v>55200</v>
      </c>
      <c r="H742" s="91" t="s">
        <v>25</v>
      </c>
      <c r="I742" s="90">
        <v>52800</v>
      </c>
      <c r="J742" s="90">
        <v>52000</v>
      </c>
      <c r="K742" s="90">
        <v>54900</v>
      </c>
      <c r="L742" s="91" t="s">
        <v>25</v>
      </c>
      <c r="M742" s="90">
        <v>53000</v>
      </c>
      <c r="N742" s="90">
        <v>55500</v>
      </c>
      <c r="O742" s="90">
        <v>51200</v>
      </c>
      <c r="P742" s="90">
        <v>51500</v>
      </c>
      <c r="Q742" s="90">
        <v>49400</v>
      </c>
      <c r="R742" s="90">
        <v>50000</v>
      </c>
      <c r="S742" s="90">
        <v>49800</v>
      </c>
      <c r="T742" s="90">
        <v>52800</v>
      </c>
      <c r="U742" s="90">
        <v>52900</v>
      </c>
      <c r="V742" s="90">
        <v>52800</v>
      </c>
      <c r="W742" s="90">
        <v>55200</v>
      </c>
      <c r="X742" s="90">
        <v>57800</v>
      </c>
      <c r="Y742" t="str">
        <f t="shared" si="31"/>
        <v>03-2023</v>
      </c>
      <c r="Z742">
        <f>_xlfn.XLOOKUP(Y742,AN:AN,AP:AP,"")</f>
        <v>0</v>
      </c>
      <c r="AA742">
        <f>_xlfn.XLOOKUP(Y742,AN:AN,AQ:AQ,"")</f>
        <v>0</v>
      </c>
      <c r="AB742">
        <f>_xlfn.XLOOKUP(Y742,AN:AN,AR:AR,"")</f>
        <v>0</v>
      </c>
      <c r="AC742" t="str">
        <f>_xlfn.XLOOKUP(Y742,AN:AN,AS:AS,"")</f>
        <v>L36</v>
      </c>
      <c r="AE742">
        <v>0</v>
      </c>
      <c r="AF742">
        <v>0</v>
      </c>
      <c r="AG742">
        <v>0</v>
      </c>
      <c r="AH742" t="str">
        <v>L36</v>
      </c>
    </row>
    <row r="743" spans="1:34">
      <c r="A743" t="str">
        <f t="shared" si="30"/>
        <v>03-2023</v>
      </c>
      <c r="B743" s="93">
        <v>45009</v>
      </c>
      <c r="C743" s="90">
        <v>52400</v>
      </c>
      <c r="D743" s="90">
        <v>54500</v>
      </c>
      <c r="E743" s="90">
        <v>52000</v>
      </c>
      <c r="F743" s="90">
        <v>50700</v>
      </c>
      <c r="G743" s="90">
        <v>55200</v>
      </c>
      <c r="H743" s="91" t="s">
        <v>25</v>
      </c>
      <c r="I743" s="90">
        <v>52500</v>
      </c>
      <c r="J743" s="90">
        <v>52200</v>
      </c>
      <c r="K743" s="90">
        <v>54900</v>
      </c>
      <c r="L743" s="91" t="s">
        <v>25</v>
      </c>
      <c r="M743" s="90">
        <v>53200</v>
      </c>
      <c r="N743" s="90">
        <v>55500</v>
      </c>
      <c r="O743" s="90">
        <v>51200</v>
      </c>
      <c r="P743" s="91" t="s">
        <v>25</v>
      </c>
      <c r="Q743" s="90">
        <v>49850</v>
      </c>
      <c r="R743" s="90">
        <v>50100</v>
      </c>
      <c r="S743" s="90">
        <v>50000</v>
      </c>
      <c r="T743" s="90">
        <v>53200</v>
      </c>
      <c r="U743" s="90">
        <v>53000</v>
      </c>
      <c r="V743" s="90">
        <v>52800</v>
      </c>
      <c r="W743" s="90">
        <v>55200</v>
      </c>
      <c r="X743" s="90">
        <v>57800</v>
      </c>
      <c r="Y743" t="str">
        <f t="shared" si="31"/>
        <v>03-2023</v>
      </c>
      <c r="Z743">
        <f>_xlfn.XLOOKUP(Y743,AN:AN,AP:AP,"")</f>
        <v>0</v>
      </c>
      <c r="AA743">
        <f>_xlfn.XLOOKUP(Y743,AN:AN,AQ:AQ,"")</f>
        <v>0</v>
      </c>
      <c r="AB743">
        <f>_xlfn.XLOOKUP(Y743,AN:AN,AR:AR,"")</f>
        <v>0</v>
      </c>
      <c r="AC743" t="str">
        <f>_xlfn.XLOOKUP(Y743,AN:AN,AS:AS,"")</f>
        <v>L36</v>
      </c>
      <c r="AE743">
        <v>0</v>
      </c>
      <c r="AF743">
        <v>0</v>
      </c>
      <c r="AG743">
        <v>0</v>
      </c>
      <c r="AH743" t="str">
        <v>L36</v>
      </c>
    </row>
    <row r="744" spans="1:34">
      <c r="A744" t="str">
        <f t="shared" si="30"/>
        <v>03-2023</v>
      </c>
      <c r="B744" s="93">
        <v>45010</v>
      </c>
      <c r="C744" s="90">
        <v>52400</v>
      </c>
      <c r="D744" s="90">
        <v>54500</v>
      </c>
      <c r="E744" s="90">
        <v>52000</v>
      </c>
      <c r="F744" s="90">
        <v>50500</v>
      </c>
      <c r="G744" s="90">
        <v>55300</v>
      </c>
      <c r="H744" s="91" t="s">
        <v>25</v>
      </c>
      <c r="I744" s="90">
        <v>52500</v>
      </c>
      <c r="J744" s="90">
        <v>52200</v>
      </c>
      <c r="K744" s="90">
        <v>54900</v>
      </c>
      <c r="L744" s="91" t="s">
        <v>25</v>
      </c>
      <c r="M744" s="90">
        <v>53200</v>
      </c>
      <c r="N744" s="90">
        <v>55500</v>
      </c>
      <c r="O744" s="90">
        <v>51200</v>
      </c>
      <c r="P744" s="90">
        <v>51200</v>
      </c>
      <c r="Q744" s="90">
        <v>49600</v>
      </c>
      <c r="R744" s="90">
        <v>50200</v>
      </c>
      <c r="S744" s="90">
        <v>50000</v>
      </c>
      <c r="T744" s="90">
        <v>53000</v>
      </c>
      <c r="U744" s="90">
        <v>53000</v>
      </c>
      <c r="V744" s="90">
        <v>52800</v>
      </c>
      <c r="W744" s="90">
        <v>55200</v>
      </c>
      <c r="X744" s="90">
        <v>57800</v>
      </c>
      <c r="Y744" t="str">
        <f t="shared" si="31"/>
        <v>03-2023</v>
      </c>
      <c r="Z744">
        <f>_xlfn.XLOOKUP(Y744,AN:AN,AP:AP,"")</f>
        <v>0</v>
      </c>
      <c r="AA744">
        <f>_xlfn.XLOOKUP(Y744,AN:AN,AQ:AQ,"")</f>
        <v>0</v>
      </c>
      <c r="AB744">
        <f>_xlfn.XLOOKUP(Y744,AN:AN,AR:AR,"")</f>
        <v>0</v>
      </c>
      <c r="AC744" t="str">
        <f>_xlfn.XLOOKUP(Y744,AN:AN,AS:AS,"")</f>
        <v>L36</v>
      </c>
      <c r="AE744">
        <v>0</v>
      </c>
      <c r="AF744">
        <v>0</v>
      </c>
      <c r="AG744">
        <v>0</v>
      </c>
      <c r="AH744" t="str">
        <v>L36</v>
      </c>
    </row>
    <row r="745" spans="1:34">
      <c r="A745" t="str">
        <f t="shared" si="30"/>
        <v>03-2023</v>
      </c>
      <c r="B745" s="93">
        <v>45011</v>
      </c>
      <c r="C745" s="90" t="s">
        <v>24</v>
      </c>
      <c r="D745" s="90" t="s">
        <v>24</v>
      </c>
      <c r="E745" s="90" t="s">
        <v>24</v>
      </c>
      <c r="F745" s="90" t="s">
        <v>24</v>
      </c>
      <c r="G745" s="90" t="s">
        <v>24</v>
      </c>
      <c r="H745" s="90" t="s">
        <v>24</v>
      </c>
      <c r="I745" s="90" t="s">
        <v>24</v>
      </c>
      <c r="J745" s="90" t="s">
        <v>24</v>
      </c>
      <c r="K745" s="90" t="s">
        <v>24</v>
      </c>
      <c r="L745" s="90" t="s">
        <v>24</v>
      </c>
      <c r="M745" s="90" t="s">
        <v>24</v>
      </c>
      <c r="N745" s="90" t="s">
        <v>24</v>
      </c>
      <c r="O745" s="90" t="s">
        <v>24</v>
      </c>
      <c r="P745" s="90" t="s">
        <v>24</v>
      </c>
      <c r="Q745" s="90" t="s">
        <v>24</v>
      </c>
      <c r="R745" s="90" t="s">
        <v>24</v>
      </c>
      <c r="S745" s="90" t="s">
        <v>24</v>
      </c>
      <c r="T745" s="90" t="s">
        <v>24</v>
      </c>
      <c r="U745" s="90" t="s">
        <v>24</v>
      </c>
      <c r="V745" s="90" t="s">
        <v>24</v>
      </c>
      <c r="W745" s="90" t="s">
        <v>24</v>
      </c>
      <c r="X745" s="90" t="s">
        <v>24</v>
      </c>
      <c r="Y745" t="str">
        <f t="shared" si="31"/>
        <v>03-2023</v>
      </c>
      <c r="Z745">
        <f>_xlfn.XLOOKUP(Y745,AN:AN,AP:AP,"")</f>
        <v>0</v>
      </c>
      <c r="AA745">
        <f>_xlfn.XLOOKUP(Y745,AN:AN,AQ:AQ,"")</f>
        <v>0</v>
      </c>
      <c r="AB745">
        <f>_xlfn.XLOOKUP(Y745,AN:AN,AR:AR,"")</f>
        <v>0</v>
      </c>
      <c r="AC745" t="str">
        <f>_xlfn.XLOOKUP(Y745,AN:AN,AS:AS,"")</f>
        <v>L36</v>
      </c>
      <c r="AE745">
        <v>0</v>
      </c>
      <c r="AF745">
        <v>0</v>
      </c>
      <c r="AG745">
        <v>0</v>
      </c>
      <c r="AH745" t="str">
        <v>L36</v>
      </c>
    </row>
    <row r="746" spans="1:34">
      <c r="A746" t="str">
        <f t="shared" si="30"/>
        <v>03-2023</v>
      </c>
      <c r="B746" s="93">
        <v>45012</v>
      </c>
      <c r="C746" s="90">
        <v>53200</v>
      </c>
      <c r="D746" s="90">
        <v>54500</v>
      </c>
      <c r="E746" s="90">
        <v>52500</v>
      </c>
      <c r="F746" s="90">
        <v>50800</v>
      </c>
      <c r="G746" s="90">
        <v>55300</v>
      </c>
      <c r="H746" s="91" t="s">
        <v>25</v>
      </c>
      <c r="I746" s="90">
        <v>52500</v>
      </c>
      <c r="J746" s="90">
        <v>52300</v>
      </c>
      <c r="K746" s="90">
        <v>54900</v>
      </c>
      <c r="L746" s="91" t="s">
        <v>25</v>
      </c>
      <c r="M746" s="90">
        <v>53300</v>
      </c>
      <c r="N746" s="90">
        <v>55500</v>
      </c>
      <c r="O746" s="90">
        <v>51500</v>
      </c>
      <c r="P746" s="90">
        <v>51700</v>
      </c>
      <c r="Q746" s="90">
        <v>50000</v>
      </c>
      <c r="R746" s="90">
        <v>50200</v>
      </c>
      <c r="S746" s="90">
        <v>50100</v>
      </c>
      <c r="T746" s="90">
        <v>53300</v>
      </c>
      <c r="U746" s="90">
        <v>53100</v>
      </c>
      <c r="V746" s="90">
        <v>52800</v>
      </c>
      <c r="W746" s="90">
        <v>55600</v>
      </c>
      <c r="X746" s="90">
        <v>57800</v>
      </c>
      <c r="Y746" t="str">
        <f t="shared" si="31"/>
        <v>03-2023</v>
      </c>
      <c r="Z746">
        <f>_xlfn.XLOOKUP(Y746,AN:AN,AP:AP,"")</f>
        <v>0</v>
      </c>
      <c r="AA746">
        <f>_xlfn.XLOOKUP(Y746,AN:AN,AQ:AQ,"")</f>
        <v>0</v>
      </c>
      <c r="AB746">
        <f>_xlfn.XLOOKUP(Y746,AN:AN,AR:AR,"")</f>
        <v>0</v>
      </c>
      <c r="AC746" t="str">
        <f>_xlfn.XLOOKUP(Y746,AN:AN,AS:AS,"")</f>
        <v>L36</v>
      </c>
      <c r="AE746">
        <v>0</v>
      </c>
      <c r="AF746">
        <v>0</v>
      </c>
      <c r="AG746">
        <v>0</v>
      </c>
      <c r="AH746" t="str">
        <v>L36</v>
      </c>
    </row>
    <row r="747" spans="1:34">
      <c r="A747" t="str">
        <f t="shared" si="30"/>
        <v>03-2023</v>
      </c>
      <c r="B747" s="93">
        <v>45013</v>
      </c>
      <c r="C747" s="90">
        <v>53500</v>
      </c>
      <c r="D747" s="90">
        <v>54500</v>
      </c>
      <c r="E747" s="90">
        <v>52500</v>
      </c>
      <c r="F747" s="90">
        <v>50500</v>
      </c>
      <c r="G747" s="90">
        <v>55600</v>
      </c>
      <c r="H747" s="91" t="s">
        <v>25</v>
      </c>
      <c r="I747" s="90">
        <v>53000</v>
      </c>
      <c r="J747" s="90">
        <v>52300</v>
      </c>
      <c r="K747" s="90">
        <v>55200</v>
      </c>
      <c r="L747" s="91" t="s">
        <v>25</v>
      </c>
      <c r="M747" s="90">
        <v>53200</v>
      </c>
      <c r="N747" s="90">
        <v>55500</v>
      </c>
      <c r="O747" s="90">
        <v>51300</v>
      </c>
      <c r="P747" s="90">
        <v>51700</v>
      </c>
      <c r="Q747" s="90">
        <v>49700</v>
      </c>
      <c r="R747" s="90">
        <v>50200</v>
      </c>
      <c r="S747" s="90">
        <v>50000</v>
      </c>
      <c r="T747" s="90">
        <v>53100</v>
      </c>
      <c r="U747" s="90">
        <v>53100</v>
      </c>
      <c r="V747" s="90">
        <v>52800</v>
      </c>
      <c r="W747" s="90">
        <v>55600</v>
      </c>
      <c r="X747" s="90">
        <v>57800</v>
      </c>
      <c r="Y747" t="str">
        <f t="shared" si="31"/>
        <v>03-2023</v>
      </c>
      <c r="Z747">
        <f>_xlfn.XLOOKUP(Y747,AN:AN,AP:AP,"")</f>
        <v>0</v>
      </c>
      <c r="AA747">
        <f>_xlfn.XLOOKUP(Y747,AN:AN,AQ:AQ,"")</f>
        <v>0</v>
      </c>
      <c r="AB747">
        <f>_xlfn.XLOOKUP(Y747,AN:AN,AR:AR,"")</f>
        <v>0</v>
      </c>
      <c r="AC747" t="str">
        <f>_xlfn.XLOOKUP(Y747,AN:AN,AS:AS,"")</f>
        <v>L36</v>
      </c>
      <c r="AE747">
        <v>0</v>
      </c>
      <c r="AF747">
        <v>0</v>
      </c>
      <c r="AG747">
        <v>0</v>
      </c>
      <c r="AH747" t="str">
        <v>L36</v>
      </c>
    </row>
    <row r="748" spans="1:34">
      <c r="A748" t="str">
        <f t="shared" si="30"/>
        <v>03-2023</v>
      </c>
      <c r="B748" s="93">
        <v>45014</v>
      </c>
      <c r="C748" s="90">
        <v>53500</v>
      </c>
      <c r="D748" s="90">
        <v>54500</v>
      </c>
      <c r="E748" s="90">
        <v>52700</v>
      </c>
      <c r="F748" s="90">
        <v>50700</v>
      </c>
      <c r="G748" s="90">
        <v>55600</v>
      </c>
      <c r="H748" s="91" t="s">
        <v>25</v>
      </c>
      <c r="I748" s="90">
        <v>53000</v>
      </c>
      <c r="J748" s="90">
        <v>52500</v>
      </c>
      <c r="K748" s="90">
        <v>55200</v>
      </c>
      <c r="L748" s="91" t="s">
        <v>25</v>
      </c>
      <c r="M748" s="90">
        <v>53300</v>
      </c>
      <c r="N748" s="90">
        <v>55500</v>
      </c>
      <c r="O748" s="90">
        <v>51500</v>
      </c>
      <c r="P748" s="90">
        <v>52300</v>
      </c>
      <c r="Q748" s="90">
        <v>50000</v>
      </c>
      <c r="R748" s="90">
        <v>50200</v>
      </c>
      <c r="S748" s="90">
        <v>50100</v>
      </c>
      <c r="T748" s="90">
        <v>53200</v>
      </c>
      <c r="U748" s="90">
        <v>53100</v>
      </c>
      <c r="V748" s="90">
        <v>52800</v>
      </c>
      <c r="W748" s="90">
        <v>55600</v>
      </c>
      <c r="X748" s="90">
        <v>57800</v>
      </c>
      <c r="Y748" t="str">
        <f t="shared" si="31"/>
        <v>03-2023</v>
      </c>
      <c r="Z748">
        <f>_xlfn.XLOOKUP(Y748,AN:AN,AP:AP,"")</f>
        <v>0</v>
      </c>
      <c r="AA748">
        <f>_xlfn.XLOOKUP(Y748,AN:AN,AQ:AQ,"")</f>
        <v>0</v>
      </c>
      <c r="AB748">
        <f>_xlfn.XLOOKUP(Y748,AN:AN,AR:AR,"")</f>
        <v>0</v>
      </c>
      <c r="AC748" t="str">
        <f>_xlfn.XLOOKUP(Y748,AN:AN,AS:AS,"")</f>
        <v>L36</v>
      </c>
      <c r="AE748">
        <v>0</v>
      </c>
      <c r="AF748">
        <v>0</v>
      </c>
      <c r="AG748">
        <v>0</v>
      </c>
      <c r="AH748" t="str">
        <v>L36</v>
      </c>
    </row>
    <row r="749" spans="1:34">
      <c r="A749" t="str">
        <f t="shared" si="30"/>
        <v>03-2023</v>
      </c>
      <c r="B749" s="93">
        <v>45015</v>
      </c>
      <c r="C749" s="90">
        <v>53500</v>
      </c>
      <c r="D749" s="90">
        <v>54500</v>
      </c>
      <c r="E749" s="90">
        <v>52400</v>
      </c>
      <c r="F749" s="90">
        <v>50500</v>
      </c>
      <c r="G749" s="90">
        <v>55800</v>
      </c>
      <c r="H749" s="91" t="s">
        <v>25</v>
      </c>
      <c r="I749" s="90">
        <v>52500</v>
      </c>
      <c r="J749" s="90">
        <v>52400</v>
      </c>
      <c r="K749" s="90">
        <v>55200</v>
      </c>
      <c r="L749" s="91" t="s">
        <v>25</v>
      </c>
      <c r="M749" s="90">
        <v>53100</v>
      </c>
      <c r="N749" s="90">
        <v>55500</v>
      </c>
      <c r="O749" s="90">
        <v>51200</v>
      </c>
      <c r="P749" s="90">
        <v>51700</v>
      </c>
      <c r="Q749" s="90">
        <v>50000</v>
      </c>
      <c r="R749" s="90">
        <v>50200</v>
      </c>
      <c r="S749" s="90">
        <v>49900</v>
      </c>
      <c r="T749" s="90">
        <v>53000</v>
      </c>
      <c r="U749" s="90">
        <v>53000</v>
      </c>
      <c r="V749" s="90">
        <v>52800</v>
      </c>
      <c r="W749" s="90">
        <v>55600</v>
      </c>
      <c r="X749" s="90">
        <v>57800</v>
      </c>
      <c r="Y749" t="str">
        <f t="shared" si="31"/>
        <v>03-2023</v>
      </c>
      <c r="Z749">
        <f>_xlfn.XLOOKUP(Y749,AN:AN,AP:AP,"")</f>
        <v>0</v>
      </c>
      <c r="AA749">
        <f>_xlfn.XLOOKUP(Y749,AN:AN,AQ:AQ,"")</f>
        <v>0</v>
      </c>
      <c r="AB749">
        <f>_xlfn.XLOOKUP(Y749,AN:AN,AR:AR,"")</f>
        <v>0</v>
      </c>
      <c r="AC749" t="str">
        <f>_xlfn.XLOOKUP(Y749,AN:AN,AS:AS,"")</f>
        <v>L36</v>
      </c>
      <c r="AE749">
        <v>0</v>
      </c>
      <c r="AF749">
        <v>0</v>
      </c>
      <c r="AG749">
        <v>0</v>
      </c>
      <c r="AH749" t="str">
        <v>L36</v>
      </c>
    </row>
    <row r="750" spans="1:34">
      <c r="A750" t="str">
        <f t="shared" si="30"/>
        <v>03-2023</v>
      </c>
      <c r="B750" s="93">
        <v>45016</v>
      </c>
      <c r="C750" s="90">
        <v>53500</v>
      </c>
      <c r="D750" s="90">
        <v>54500</v>
      </c>
      <c r="E750" s="90">
        <v>52200</v>
      </c>
      <c r="F750" s="90">
        <v>50800</v>
      </c>
      <c r="G750" s="90">
        <v>56200</v>
      </c>
      <c r="H750" s="91" t="s">
        <v>25</v>
      </c>
      <c r="I750" s="90">
        <v>53000</v>
      </c>
      <c r="J750" s="90">
        <v>52500</v>
      </c>
      <c r="K750" s="90">
        <v>55500</v>
      </c>
      <c r="L750" s="91" t="s">
        <v>25</v>
      </c>
      <c r="M750" s="90">
        <v>53300</v>
      </c>
      <c r="N750" s="90">
        <v>55500</v>
      </c>
      <c r="O750" s="90">
        <v>51400</v>
      </c>
      <c r="P750" s="90">
        <v>51900</v>
      </c>
      <c r="Q750" s="90">
        <v>50000</v>
      </c>
      <c r="R750" s="90">
        <v>50300</v>
      </c>
      <c r="S750" s="90">
        <v>50100</v>
      </c>
      <c r="T750" s="90">
        <v>53300</v>
      </c>
      <c r="U750" s="90">
        <v>53000</v>
      </c>
      <c r="V750" s="90">
        <v>52800</v>
      </c>
      <c r="W750" s="90">
        <v>55600</v>
      </c>
      <c r="X750" s="90">
        <v>57800</v>
      </c>
      <c r="Y750" t="str">
        <f t="shared" si="31"/>
        <v>03-2023</v>
      </c>
      <c r="Z750">
        <f>_xlfn.XLOOKUP(Y750,AN:AN,AP:AP,"")</f>
        <v>0</v>
      </c>
      <c r="AA750">
        <f>_xlfn.XLOOKUP(Y750,AN:AN,AQ:AQ,"")</f>
        <v>0</v>
      </c>
      <c r="AB750">
        <f>_xlfn.XLOOKUP(Y750,AN:AN,AR:AR,"")</f>
        <v>0</v>
      </c>
      <c r="AC750" t="str">
        <f>_xlfn.XLOOKUP(Y750,AN:AN,AS:AS,"")</f>
        <v>L36</v>
      </c>
      <c r="AE750">
        <v>0</v>
      </c>
      <c r="AF750">
        <v>0</v>
      </c>
      <c r="AG750">
        <v>0</v>
      </c>
      <c r="AH750" t="str">
        <v>L36</v>
      </c>
    </row>
    <row r="751" spans="1:34">
      <c r="A751" t="str">
        <f t="shared" si="30"/>
        <v>04-2023</v>
      </c>
      <c r="B751" s="93">
        <v>45017</v>
      </c>
      <c r="C751" s="90">
        <v>53900</v>
      </c>
      <c r="D751" s="90">
        <v>54500</v>
      </c>
      <c r="E751" s="90">
        <v>52600</v>
      </c>
      <c r="F751" s="90">
        <v>51200</v>
      </c>
      <c r="G751" s="90">
        <v>56300</v>
      </c>
      <c r="H751" s="91" t="s">
        <v>25</v>
      </c>
      <c r="I751" s="90">
        <v>53500</v>
      </c>
      <c r="J751" s="90">
        <v>53100</v>
      </c>
      <c r="K751" s="90">
        <v>55500</v>
      </c>
      <c r="L751" s="91" t="s">
        <v>25</v>
      </c>
      <c r="M751" s="90">
        <v>53400</v>
      </c>
      <c r="N751" s="90">
        <v>55500</v>
      </c>
      <c r="O751" s="90">
        <v>51700</v>
      </c>
      <c r="P751" s="90">
        <v>52300</v>
      </c>
      <c r="Q751" s="90">
        <v>50300</v>
      </c>
      <c r="R751" s="90">
        <v>50400</v>
      </c>
      <c r="S751" s="90">
        <v>50400</v>
      </c>
      <c r="T751" s="90">
        <v>53700</v>
      </c>
      <c r="U751" s="90">
        <v>53300</v>
      </c>
      <c r="V751" s="90">
        <v>52800</v>
      </c>
      <c r="W751" s="90">
        <v>55600</v>
      </c>
      <c r="X751" s="90">
        <v>57900</v>
      </c>
      <c r="Y751" t="str">
        <f t="shared" si="31"/>
        <v>04-2023</v>
      </c>
      <c r="Z751">
        <f>_xlfn.XLOOKUP(Y751,AN:AN,AP:AP,"")</f>
        <v>0</v>
      </c>
      <c r="AA751">
        <f>_xlfn.XLOOKUP(Y751,AN:AN,AQ:AQ,"")</f>
        <v>0</v>
      </c>
      <c r="AB751">
        <f>_xlfn.XLOOKUP(Y751,AN:AN,AR:AR,"")</f>
        <v>0</v>
      </c>
      <c r="AC751" t="str">
        <f>_xlfn.XLOOKUP(Y751,AN:AN,AS:AS,"")</f>
        <v>L36</v>
      </c>
      <c r="AE751">
        <v>0</v>
      </c>
      <c r="AF751">
        <v>0</v>
      </c>
      <c r="AG751">
        <v>0</v>
      </c>
      <c r="AH751" t="str">
        <v>L36</v>
      </c>
    </row>
    <row r="752" spans="1:34">
      <c r="A752" t="str">
        <f t="shared" si="30"/>
        <v>04-2023</v>
      </c>
      <c r="B752" s="93">
        <v>45018</v>
      </c>
      <c r="C752" s="90" t="s">
        <v>24</v>
      </c>
      <c r="D752" s="90" t="s">
        <v>24</v>
      </c>
      <c r="E752" s="90" t="s">
        <v>24</v>
      </c>
      <c r="F752" s="90" t="s">
        <v>24</v>
      </c>
      <c r="G752" s="90" t="s">
        <v>24</v>
      </c>
      <c r="H752" s="90" t="s">
        <v>24</v>
      </c>
      <c r="I752" s="90" t="s">
        <v>24</v>
      </c>
      <c r="J752" s="90" t="s">
        <v>24</v>
      </c>
      <c r="K752" s="90" t="s">
        <v>24</v>
      </c>
      <c r="L752" s="90" t="s">
        <v>24</v>
      </c>
      <c r="M752" s="90" t="s">
        <v>24</v>
      </c>
      <c r="N752" s="90" t="s">
        <v>24</v>
      </c>
      <c r="O752" s="90" t="s">
        <v>24</v>
      </c>
      <c r="P752" s="90" t="s">
        <v>24</v>
      </c>
      <c r="Q752" s="90" t="s">
        <v>24</v>
      </c>
      <c r="R752" s="90" t="s">
        <v>24</v>
      </c>
      <c r="S752" s="90" t="s">
        <v>24</v>
      </c>
      <c r="T752" s="90" t="s">
        <v>24</v>
      </c>
      <c r="U752" s="90" t="s">
        <v>24</v>
      </c>
      <c r="V752" s="90" t="s">
        <v>24</v>
      </c>
      <c r="W752" s="90" t="s">
        <v>24</v>
      </c>
      <c r="X752" s="90" t="s">
        <v>24</v>
      </c>
      <c r="Y752" t="str">
        <f t="shared" si="31"/>
        <v>04-2023</v>
      </c>
      <c r="Z752">
        <f>_xlfn.XLOOKUP(Y752,AN:AN,AP:AP,"")</f>
        <v>0</v>
      </c>
      <c r="AA752">
        <f>_xlfn.XLOOKUP(Y752,AN:AN,AQ:AQ,"")</f>
        <v>0</v>
      </c>
      <c r="AB752">
        <f>_xlfn.XLOOKUP(Y752,AN:AN,AR:AR,"")</f>
        <v>0</v>
      </c>
      <c r="AC752" t="str">
        <f>_xlfn.XLOOKUP(Y752,AN:AN,AS:AS,"")</f>
        <v>L36</v>
      </c>
      <c r="AE752">
        <v>0</v>
      </c>
      <c r="AF752">
        <v>0</v>
      </c>
      <c r="AG752">
        <v>0</v>
      </c>
      <c r="AH752" t="str">
        <v>L36</v>
      </c>
    </row>
    <row r="753" spans="1:34">
      <c r="A753" t="str">
        <f t="shared" si="30"/>
        <v>04-2023</v>
      </c>
      <c r="B753" s="93">
        <v>45019</v>
      </c>
      <c r="C753" s="90">
        <v>54300</v>
      </c>
      <c r="D753" s="90">
        <v>54500</v>
      </c>
      <c r="E753" s="90">
        <v>52500</v>
      </c>
      <c r="F753" s="90">
        <v>51000</v>
      </c>
      <c r="G753" s="90">
        <v>56300</v>
      </c>
      <c r="H753" s="91" t="s">
        <v>25</v>
      </c>
      <c r="I753" s="90">
        <v>53500</v>
      </c>
      <c r="J753" s="90">
        <v>53100</v>
      </c>
      <c r="K753" s="90">
        <v>55500</v>
      </c>
      <c r="L753" s="91" t="s">
        <v>25</v>
      </c>
      <c r="M753" s="90">
        <v>53400</v>
      </c>
      <c r="N753" s="90">
        <v>55500</v>
      </c>
      <c r="O753" s="90">
        <v>51500</v>
      </c>
      <c r="P753" s="90">
        <v>52300</v>
      </c>
      <c r="Q753" s="90">
        <v>50000</v>
      </c>
      <c r="R753" s="90">
        <v>50300</v>
      </c>
      <c r="S753" s="90">
        <v>50300</v>
      </c>
      <c r="T753" s="90">
        <v>53500</v>
      </c>
      <c r="U753" s="90">
        <v>53300</v>
      </c>
      <c r="V753" s="90">
        <v>52800</v>
      </c>
      <c r="W753" s="90">
        <v>55800</v>
      </c>
      <c r="X753" s="90">
        <v>58300</v>
      </c>
      <c r="Y753" t="str">
        <f t="shared" si="31"/>
        <v>04-2023</v>
      </c>
      <c r="Z753">
        <f>_xlfn.XLOOKUP(Y753,AN:AN,AP:AP,"")</f>
        <v>0</v>
      </c>
      <c r="AA753">
        <f>_xlfn.XLOOKUP(Y753,AN:AN,AQ:AQ,"")</f>
        <v>0</v>
      </c>
      <c r="AB753">
        <f>_xlfn.XLOOKUP(Y753,AN:AN,AR:AR,"")</f>
        <v>0</v>
      </c>
      <c r="AC753" t="str">
        <f>_xlfn.XLOOKUP(Y753,AN:AN,AS:AS,"")</f>
        <v>L36</v>
      </c>
      <c r="AE753">
        <v>0</v>
      </c>
      <c r="AF753">
        <v>0</v>
      </c>
      <c r="AG753">
        <v>0</v>
      </c>
      <c r="AH753" t="str">
        <v>L36</v>
      </c>
    </row>
    <row r="754" spans="1:34">
      <c r="A754" t="str">
        <f t="shared" si="30"/>
        <v>04-2023</v>
      </c>
      <c r="B754" s="93">
        <v>45020</v>
      </c>
      <c r="C754" s="90">
        <v>54300</v>
      </c>
      <c r="D754" s="90">
        <v>54500</v>
      </c>
      <c r="E754" s="90">
        <v>52500</v>
      </c>
      <c r="F754" s="90">
        <v>51300</v>
      </c>
      <c r="G754" s="90">
        <v>56300</v>
      </c>
      <c r="H754" s="91" t="s">
        <v>25</v>
      </c>
      <c r="I754" s="90">
        <v>53500</v>
      </c>
      <c r="J754" s="90">
        <v>53200</v>
      </c>
      <c r="K754" s="90">
        <v>55500</v>
      </c>
      <c r="L754" s="91" t="s">
        <v>25</v>
      </c>
      <c r="M754" s="90">
        <v>53600</v>
      </c>
      <c r="N754" s="90">
        <v>55500</v>
      </c>
      <c r="O754" s="90">
        <v>51700</v>
      </c>
      <c r="P754" s="90">
        <v>52300</v>
      </c>
      <c r="Q754" s="90">
        <v>50200</v>
      </c>
      <c r="R754" s="90">
        <v>50300</v>
      </c>
      <c r="S754" s="90">
        <v>50500</v>
      </c>
      <c r="T754" s="90">
        <v>53800</v>
      </c>
      <c r="U754" s="90">
        <v>53300</v>
      </c>
      <c r="V754" s="90">
        <v>52800</v>
      </c>
      <c r="W754" s="90">
        <v>55800</v>
      </c>
      <c r="X754" s="90">
        <v>58300</v>
      </c>
      <c r="Y754" t="str">
        <f t="shared" si="31"/>
        <v>04-2023</v>
      </c>
      <c r="Z754">
        <f>_xlfn.XLOOKUP(Y754,AN:AN,AP:AP,"")</f>
        <v>0</v>
      </c>
      <c r="AA754">
        <f>_xlfn.XLOOKUP(Y754,AN:AN,AQ:AQ,"")</f>
        <v>0</v>
      </c>
      <c r="AB754">
        <f>_xlfn.XLOOKUP(Y754,AN:AN,AR:AR,"")</f>
        <v>0</v>
      </c>
      <c r="AC754" t="str">
        <f>_xlfn.XLOOKUP(Y754,AN:AN,AS:AS,"")</f>
        <v>L36</v>
      </c>
      <c r="AE754">
        <v>0</v>
      </c>
      <c r="AF754">
        <v>0</v>
      </c>
      <c r="AG754">
        <v>0</v>
      </c>
      <c r="AH754" t="str">
        <v>L36</v>
      </c>
    </row>
    <row r="755" spans="1:34">
      <c r="A755" t="str">
        <f t="shared" si="30"/>
        <v>04-2023</v>
      </c>
      <c r="B755" s="93">
        <v>45021</v>
      </c>
      <c r="C755" s="90">
        <v>54500</v>
      </c>
      <c r="D755" s="90">
        <v>54500</v>
      </c>
      <c r="E755" s="90">
        <v>52800</v>
      </c>
      <c r="F755" s="90">
        <v>51500</v>
      </c>
      <c r="G755" s="90">
        <v>56300</v>
      </c>
      <c r="H755" s="91" t="s">
        <v>25</v>
      </c>
      <c r="I755" s="90">
        <v>54000</v>
      </c>
      <c r="J755" s="90">
        <v>53500</v>
      </c>
      <c r="K755" s="90">
        <v>55500</v>
      </c>
      <c r="L755" s="91" t="s">
        <v>25</v>
      </c>
      <c r="M755" s="90">
        <v>54000</v>
      </c>
      <c r="N755" s="90">
        <v>55500</v>
      </c>
      <c r="O755" s="90">
        <v>51800</v>
      </c>
      <c r="P755" s="90">
        <v>52500</v>
      </c>
      <c r="Q755" s="90">
        <v>50400</v>
      </c>
      <c r="R755" s="90">
        <v>50600</v>
      </c>
      <c r="S755" s="90">
        <v>50700</v>
      </c>
      <c r="T755" s="90">
        <v>54000</v>
      </c>
      <c r="U755" s="90">
        <v>53700</v>
      </c>
      <c r="V755" s="90">
        <v>53500</v>
      </c>
      <c r="W755" s="90">
        <v>56200</v>
      </c>
      <c r="X755" s="90">
        <v>58400</v>
      </c>
      <c r="Y755" t="str">
        <f t="shared" si="31"/>
        <v>04-2023</v>
      </c>
      <c r="Z755">
        <f>_xlfn.XLOOKUP(Y755,AN:AN,AP:AP,"")</f>
        <v>0</v>
      </c>
      <c r="AA755">
        <f>_xlfn.XLOOKUP(Y755,AN:AN,AQ:AQ,"")</f>
        <v>0</v>
      </c>
      <c r="AB755">
        <f>_xlfn.XLOOKUP(Y755,AN:AN,AR:AR,"")</f>
        <v>0</v>
      </c>
      <c r="AC755" t="str">
        <f>_xlfn.XLOOKUP(Y755,AN:AN,AS:AS,"")</f>
        <v>L36</v>
      </c>
      <c r="AE755">
        <v>0</v>
      </c>
      <c r="AF755">
        <v>0</v>
      </c>
      <c r="AG755">
        <v>0</v>
      </c>
      <c r="AH755" t="str">
        <v>L36</v>
      </c>
    </row>
    <row r="756" spans="1:34">
      <c r="A756" t="str">
        <f t="shared" si="30"/>
        <v>04-2023</v>
      </c>
      <c r="B756" s="93">
        <v>45022</v>
      </c>
      <c r="C756" s="90">
        <v>54500</v>
      </c>
      <c r="D756" s="90">
        <v>54500</v>
      </c>
      <c r="E756" s="90">
        <v>52700</v>
      </c>
      <c r="F756" s="90">
        <v>51500</v>
      </c>
      <c r="G756" s="90">
        <v>56800</v>
      </c>
      <c r="H756" s="91" t="s">
        <v>25</v>
      </c>
      <c r="I756" s="90">
        <v>54000</v>
      </c>
      <c r="J756" s="90">
        <v>53500</v>
      </c>
      <c r="K756" s="90">
        <v>55800</v>
      </c>
      <c r="L756" s="91" t="s">
        <v>25</v>
      </c>
      <c r="M756" s="90">
        <v>54000</v>
      </c>
      <c r="N756" s="90">
        <v>55500</v>
      </c>
      <c r="O756" s="90">
        <v>51600</v>
      </c>
      <c r="P756" s="90">
        <v>52500</v>
      </c>
      <c r="Q756" s="90">
        <v>50200</v>
      </c>
      <c r="R756" s="90">
        <v>50500</v>
      </c>
      <c r="S756" s="90">
        <v>50700</v>
      </c>
      <c r="T756" s="90">
        <v>54000</v>
      </c>
      <c r="U756" s="90">
        <v>53700</v>
      </c>
      <c r="V756" s="90">
        <v>53500</v>
      </c>
      <c r="W756" s="90">
        <v>56300</v>
      </c>
      <c r="X756" s="90">
        <v>58800</v>
      </c>
      <c r="Y756" t="str">
        <f t="shared" si="31"/>
        <v>04-2023</v>
      </c>
      <c r="Z756">
        <f>_xlfn.XLOOKUP(Y756,AN:AN,AP:AP,"")</f>
        <v>0</v>
      </c>
      <c r="AA756">
        <f>_xlfn.XLOOKUP(Y756,AN:AN,AQ:AQ,"")</f>
        <v>0</v>
      </c>
      <c r="AB756">
        <f>_xlfn.XLOOKUP(Y756,AN:AN,AR:AR,"")</f>
        <v>0</v>
      </c>
      <c r="AC756" t="str">
        <f>_xlfn.XLOOKUP(Y756,AN:AN,AS:AS,"")</f>
        <v>L36</v>
      </c>
      <c r="AE756">
        <v>0</v>
      </c>
      <c r="AF756">
        <v>0</v>
      </c>
      <c r="AG756">
        <v>0</v>
      </c>
      <c r="AH756" t="str">
        <v>L36</v>
      </c>
    </row>
    <row r="757" spans="1:34">
      <c r="A757" t="str">
        <f t="shared" si="30"/>
        <v>04-2023</v>
      </c>
      <c r="B757" s="93">
        <v>45023</v>
      </c>
      <c r="C757" s="90">
        <v>54200</v>
      </c>
      <c r="D757" s="90">
        <v>54500</v>
      </c>
      <c r="E757" s="90">
        <v>52700</v>
      </c>
      <c r="F757" s="90">
        <v>51300</v>
      </c>
      <c r="G757" s="90">
        <v>56800</v>
      </c>
      <c r="H757" s="91" t="s">
        <v>25</v>
      </c>
      <c r="I757" s="90">
        <v>53500</v>
      </c>
      <c r="J757" s="90">
        <v>53200</v>
      </c>
      <c r="K757" s="90">
        <v>55800</v>
      </c>
      <c r="L757" s="91" t="s">
        <v>25</v>
      </c>
      <c r="M757" s="90">
        <v>53700</v>
      </c>
      <c r="N757" s="90">
        <v>55500</v>
      </c>
      <c r="O757" s="90">
        <v>51500</v>
      </c>
      <c r="P757" s="90">
        <v>52500</v>
      </c>
      <c r="Q757" s="90">
        <v>50000</v>
      </c>
      <c r="R757" s="90">
        <v>50300</v>
      </c>
      <c r="S757" s="90">
        <v>50500</v>
      </c>
      <c r="T757" s="90">
        <v>53800</v>
      </c>
      <c r="U757" s="90">
        <v>53600</v>
      </c>
      <c r="V757" s="90">
        <v>53500</v>
      </c>
      <c r="W757" s="90">
        <v>56400</v>
      </c>
      <c r="X757" s="90">
        <v>58800</v>
      </c>
      <c r="Y757" t="str">
        <f t="shared" si="31"/>
        <v>04-2023</v>
      </c>
      <c r="Z757">
        <f>_xlfn.XLOOKUP(Y757,AN:AN,AP:AP,"")</f>
        <v>0</v>
      </c>
      <c r="AA757">
        <f>_xlfn.XLOOKUP(Y757,AN:AN,AQ:AQ,"")</f>
        <v>0</v>
      </c>
      <c r="AB757">
        <f>_xlfn.XLOOKUP(Y757,AN:AN,AR:AR,"")</f>
        <v>0</v>
      </c>
      <c r="AC757" t="str">
        <f>_xlfn.XLOOKUP(Y757,AN:AN,AS:AS,"")</f>
        <v>L36</v>
      </c>
      <c r="AE757">
        <v>0</v>
      </c>
      <c r="AF757">
        <v>0</v>
      </c>
      <c r="AG757">
        <v>0</v>
      </c>
      <c r="AH757" t="str">
        <v>L36</v>
      </c>
    </row>
    <row r="758" spans="1:34">
      <c r="A758" t="str">
        <f t="shared" si="30"/>
        <v>04-2023</v>
      </c>
      <c r="B758" s="93">
        <v>45024</v>
      </c>
      <c r="C758" s="90">
        <v>53800</v>
      </c>
      <c r="D758" s="90">
        <v>54500</v>
      </c>
      <c r="E758" s="90">
        <v>52700</v>
      </c>
      <c r="F758" s="90">
        <v>51200</v>
      </c>
      <c r="G758" s="90">
        <v>56800</v>
      </c>
      <c r="H758" s="91" t="s">
        <v>25</v>
      </c>
      <c r="I758" s="90">
        <v>53500</v>
      </c>
      <c r="J758" s="90">
        <v>53200</v>
      </c>
      <c r="K758" s="90">
        <v>55700</v>
      </c>
      <c r="L758" s="91" t="s">
        <v>25</v>
      </c>
      <c r="M758" s="90">
        <v>53700</v>
      </c>
      <c r="N758" s="90">
        <v>55400</v>
      </c>
      <c r="O758" s="90">
        <v>51000</v>
      </c>
      <c r="P758" s="90">
        <v>52500</v>
      </c>
      <c r="Q758" s="90">
        <v>50200</v>
      </c>
      <c r="R758" s="90">
        <v>50300</v>
      </c>
      <c r="S758" s="90">
        <v>50500</v>
      </c>
      <c r="T758" s="90">
        <v>53700</v>
      </c>
      <c r="U758" s="90">
        <v>53300</v>
      </c>
      <c r="V758" s="90">
        <v>53500</v>
      </c>
      <c r="W758" s="90">
        <v>56400</v>
      </c>
      <c r="X758" s="90">
        <v>58800</v>
      </c>
      <c r="Y758" t="str">
        <f t="shared" si="31"/>
        <v>04-2023</v>
      </c>
      <c r="Z758">
        <f>_xlfn.XLOOKUP(Y758,AN:AN,AP:AP,"")</f>
        <v>0</v>
      </c>
      <c r="AA758">
        <f>_xlfn.XLOOKUP(Y758,AN:AN,AQ:AQ,"")</f>
        <v>0</v>
      </c>
      <c r="AB758">
        <f>_xlfn.XLOOKUP(Y758,AN:AN,AR:AR,"")</f>
        <v>0</v>
      </c>
      <c r="AC758" t="str">
        <f>_xlfn.XLOOKUP(Y758,AN:AN,AS:AS,"")</f>
        <v>L36</v>
      </c>
      <c r="AE758">
        <v>0</v>
      </c>
      <c r="AF758">
        <v>0</v>
      </c>
      <c r="AG758">
        <v>0</v>
      </c>
      <c r="AH758" t="str">
        <v>L36</v>
      </c>
    </row>
    <row r="759" spans="1:34">
      <c r="A759" t="str">
        <f t="shared" si="30"/>
        <v>04-2023</v>
      </c>
      <c r="B759" s="93">
        <v>45025</v>
      </c>
      <c r="C759" s="90" t="s">
        <v>24</v>
      </c>
      <c r="D759" s="90" t="s">
        <v>24</v>
      </c>
      <c r="E759" s="90" t="s">
        <v>24</v>
      </c>
      <c r="F759" s="90" t="s">
        <v>24</v>
      </c>
      <c r="G759" s="90" t="s">
        <v>24</v>
      </c>
      <c r="H759" s="90" t="s">
        <v>24</v>
      </c>
      <c r="I759" s="90" t="s">
        <v>24</v>
      </c>
      <c r="J759" s="90" t="s">
        <v>24</v>
      </c>
      <c r="K759" s="90" t="s">
        <v>24</v>
      </c>
      <c r="L759" s="90" t="s">
        <v>24</v>
      </c>
      <c r="M759" s="90" t="s">
        <v>24</v>
      </c>
      <c r="N759" s="90" t="s">
        <v>24</v>
      </c>
      <c r="O759" s="90" t="s">
        <v>24</v>
      </c>
      <c r="P759" s="90" t="s">
        <v>24</v>
      </c>
      <c r="Q759" s="90" t="s">
        <v>24</v>
      </c>
      <c r="R759" s="90" t="s">
        <v>24</v>
      </c>
      <c r="S759" s="90" t="s">
        <v>24</v>
      </c>
      <c r="T759" s="90" t="s">
        <v>24</v>
      </c>
      <c r="U759" s="90" t="s">
        <v>24</v>
      </c>
      <c r="V759" s="90" t="s">
        <v>24</v>
      </c>
      <c r="W759" s="90" t="s">
        <v>24</v>
      </c>
      <c r="X759" s="90" t="s">
        <v>24</v>
      </c>
      <c r="Y759" t="str">
        <f t="shared" si="31"/>
        <v>04-2023</v>
      </c>
      <c r="Z759">
        <f>_xlfn.XLOOKUP(Y759,AN:AN,AP:AP,"")</f>
        <v>0</v>
      </c>
      <c r="AA759">
        <f>_xlfn.XLOOKUP(Y759,AN:AN,AQ:AQ,"")</f>
        <v>0</v>
      </c>
      <c r="AB759">
        <f>_xlfn.XLOOKUP(Y759,AN:AN,AR:AR,"")</f>
        <v>0</v>
      </c>
      <c r="AC759" t="str">
        <f>_xlfn.XLOOKUP(Y759,AN:AN,AS:AS,"")</f>
        <v>L36</v>
      </c>
      <c r="AE759">
        <v>0</v>
      </c>
      <c r="AF759">
        <v>0</v>
      </c>
      <c r="AG759">
        <v>0</v>
      </c>
      <c r="AH759" t="str">
        <v>L36</v>
      </c>
    </row>
    <row r="760" spans="1:34">
      <c r="A760" t="str">
        <f t="shared" si="30"/>
        <v>04-2023</v>
      </c>
      <c r="B760" s="93">
        <v>45026</v>
      </c>
      <c r="C760" s="90">
        <v>53800</v>
      </c>
      <c r="D760" s="90">
        <v>54300</v>
      </c>
      <c r="E760" s="90">
        <v>52500</v>
      </c>
      <c r="F760" s="90">
        <v>51200</v>
      </c>
      <c r="G760" s="90">
        <v>56800</v>
      </c>
      <c r="H760" s="91" t="s">
        <v>25</v>
      </c>
      <c r="I760" s="90">
        <v>53500</v>
      </c>
      <c r="J760" s="90">
        <v>53000</v>
      </c>
      <c r="K760" s="90">
        <v>55500</v>
      </c>
      <c r="L760" s="91" t="s">
        <v>25</v>
      </c>
      <c r="M760" s="90">
        <v>53300</v>
      </c>
      <c r="N760" s="90">
        <v>55000</v>
      </c>
      <c r="O760" s="90">
        <v>50800</v>
      </c>
      <c r="P760" s="90">
        <v>52100</v>
      </c>
      <c r="Q760" s="90">
        <v>49700</v>
      </c>
      <c r="R760" s="90">
        <v>50100</v>
      </c>
      <c r="S760" s="90">
        <v>50200</v>
      </c>
      <c r="T760" s="90">
        <v>53700</v>
      </c>
      <c r="U760" s="90">
        <v>53000</v>
      </c>
      <c r="V760" s="90">
        <v>53500</v>
      </c>
      <c r="W760" s="90">
        <v>56400</v>
      </c>
      <c r="X760" s="90">
        <v>58800</v>
      </c>
      <c r="Y760" t="str">
        <f t="shared" si="31"/>
        <v>04-2023</v>
      </c>
      <c r="Z760">
        <f>_xlfn.XLOOKUP(Y760,AN:AN,AP:AP,"")</f>
        <v>0</v>
      </c>
      <c r="AA760">
        <f>_xlfn.XLOOKUP(Y760,AN:AN,AQ:AQ,"")</f>
        <v>0</v>
      </c>
      <c r="AB760">
        <f>_xlfn.XLOOKUP(Y760,AN:AN,AR:AR,"")</f>
        <v>0</v>
      </c>
      <c r="AC760" t="str">
        <f>_xlfn.XLOOKUP(Y760,AN:AN,AS:AS,"")</f>
        <v>L36</v>
      </c>
      <c r="AE760">
        <v>0</v>
      </c>
      <c r="AF760">
        <v>0</v>
      </c>
      <c r="AG760">
        <v>0</v>
      </c>
      <c r="AH760" t="str">
        <v>L36</v>
      </c>
    </row>
    <row r="761" spans="1:34">
      <c r="A761" t="str">
        <f t="shared" si="30"/>
        <v>04-2023</v>
      </c>
      <c r="B761" s="93">
        <v>45027</v>
      </c>
      <c r="C761" s="90">
        <v>53600</v>
      </c>
      <c r="D761" s="90">
        <v>54300</v>
      </c>
      <c r="E761" s="90">
        <v>52400</v>
      </c>
      <c r="F761" s="90">
        <v>51000</v>
      </c>
      <c r="G761" s="90">
        <v>56800</v>
      </c>
      <c r="H761" s="91" t="s">
        <v>25</v>
      </c>
      <c r="I761" s="90">
        <v>53500</v>
      </c>
      <c r="J761" s="90">
        <v>52800</v>
      </c>
      <c r="K761" s="90">
        <v>55500</v>
      </c>
      <c r="L761" s="91" t="s">
        <v>25</v>
      </c>
      <c r="M761" s="90">
        <v>53200</v>
      </c>
      <c r="N761" s="90">
        <v>54600</v>
      </c>
      <c r="O761" s="90">
        <v>50500</v>
      </c>
      <c r="P761" s="90">
        <v>52000</v>
      </c>
      <c r="Q761" s="90">
        <v>49500</v>
      </c>
      <c r="R761" s="90">
        <v>49900</v>
      </c>
      <c r="S761" s="90">
        <v>50100</v>
      </c>
      <c r="T761" s="90">
        <v>53500</v>
      </c>
      <c r="U761" s="90">
        <v>52800</v>
      </c>
      <c r="V761" s="90">
        <v>53500</v>
      </c>
      <c r="W761" s="90">
        <v>56400</v>
      </c>
      <c r="X761" s="90">
        <v>58800</v>
      </c>
      <c r="Y761" t="str">
        <f t="shared" si="31"/>
        <v>04-2023</v>
      </c>
      <c r="Z761">
        <f>_xlfn.XLOOKUP(Y761,AN:AN,AP:AP,"")</f>
        <v>0</v>
      </c>
      <c r="AA761">
        <f>_xlfn.XLOOKUP(Y761,AN:AN,AQ:AQ,"")</f>
        <v>0</v>
      </c>
      <c r="AB761">
        <f>_xlfn.XLOOKUP(Y761,AN:AN,AR:AR,"")</f>
        <v>0</v>
      </c>
      <c r="AC761" t="str">
        <f>_xlfn.XLOOKUP(Y761,AN:AN,AS:AS,"")</f>
        <v>L36</v>
      </c>
      <c r="AE761">
        <v>0</v>
      </c>
      <c r="AF761">
        <v>0</v>
      </c>
      <c r="AG761">
        <v>0</v>
      </c>
      <c r="AH761" t="str">
        <v>L36</v>
      </c>
    </row>
    <row r="762" spans="1:34">
      <c r="A762" t="str">
        <f t="shared" si="30"/>
        <v>04-2023</v>
      </c>
      <c r="B762" s="93">
        <v>45028</v>
      </c>
      <c r="C762" s="90">
        <v>53600</v>
      </c>
      <c r="D762" s="90">
        <v>54300</v>
      </c>
      <c r="E762" s="90">
        <v>52200</v>
      </c>
      <c r="F762" s="90">
        <v>50800</v>
      </c>
      <c r="G762" s="90">
        <v>56800</v>
      </c>
      <c r="H762" s="91" t="s">
        <v>25</v>
      </c>
      <c r="I762" s="90">
        <v>53500</v>
      </c>
      <c r="J762" s="90">
        <v>52800</v>
      </c>
      <c r="K762" s="90">
        <v>55300</v>
      </c>
      <c r="L762" s="91" t="s">
        <v>25</v>
      </c>
      <c r="M762" s="90">
        <v>53400</v>
      </c>
      <c r="N762" s="90">
        <v>54600</v>
      </c>
      <c r="O762" s="90">
        <v>50600</v>
      </c>
      <c r="P762" s="90">
        <v>52000</v>
      </c>
      <c r="Q762" s="90">
        <v>50000</v>
      </c>
      <c r="R762" s="90">
        <v>50100</v>
      </c>
      <c r="S762" s="90">
        <v>50400</v>
      </c>
      <c r="T762" s="90">
        <v>53300</v>
      </c>
      <c r="U762" s="90">
        <v>52800</v>
      </c>
      <c r="V762" s="90">
        <v>53500</v>
      </c>
      <c r="W762" s="90">
        <v>56000</v>
      </c>
      <c r="X762" s="90">
        <v>58600</v>
      </c>
      <c r="Y762" t="str">
        <f t="shared" si="31"/>
        <v>04-2023</v>
      </c>
      <c r="Z762">
        <f>_xlfn.XLOOKUP(Y762,AN:AN,AP:AP,"")</f>
        <v>0</v>
      </c>
      <c r="AA762">
        <f>_xlfn.XLOOKUP(Y762,AN:AN,AQ:AQ,"")</f>
        <v>0</v>
      </c>
      <c r="AB762">
        <f>_xlfn.XLOOKUP(Y762,AN:AN,AR:AR,"")</f>
        <v>0</v>
      </c>
      <c r="AC762" t="str">
        <f>_xlfn.XLOOKUP(Y762,AN:AN,AS:AS,"")</f>
        <v>L36</v>
      </c>
      <c r="AE762">
        <v>0</v>
      </c>
      <c r="AF762">
        <v>0</v>
      </c>
      <c r="AG762">
        <v>0</v>
      </c>
      <c r="AH762" t="str">
        <v>L36</v>
      </c>
    </row>
    <row r="763" spans="1:34">
      <c r="A763" t="str">
        <f t="shared" si="30"/>
        <v>04-2023</v>
      </c>
      <c r="B763" s="93">
        <v>45029</v>
      </c>
      <c r="C763" s="90">
        <v>53600</v>
      </c>
      <c r="D763" s="90">
        <v>54300</v>
      </c>
      <c r="E763" s="90">
        <v>52400</v>
      </c>
      <c r="F763" s="90">
        <v>51200</v>
      </c>
      <c r="G763" s="90">
        <v>56800</v>
      </c>
      <c r="H763" s="91" t="s">
        <v>25</v>
      </c>
      <c r="I763" s="90">
        <v>53500</v>
      </c>
      <c r="J763" s="90">
        <v>53000</v>
      </c>
      <c r="K763" s="90">
        <v>55000</v>
      </c>
      <c r="L763" s="91" t="s">
        <v>25</v>
      </c>
      <c r="M763" s="90">
        <v>53400</v>
      </c>
      <c r="N763" s="90">
        <v>54600</v>
      </c>
      <c r="O763" s="90">
        <v>51000</v>
      </c>
      <c r="P763" s="90">
        <v>52000</v>
      </c>
      <c r="Q763" s="90">
        <v>49950</v>
      </c>
      <c r="R763" s="90">
        <v>50200</v>
      </c>
      <c r="S763" s="90">
        <v>50500</v>
      </c>
      <c r="T763" s="90">
        <v>53700</v>
      </c>
      <c r="U763" s="90">
        <v>52900</v>
      </c>
      <c r="V763" s="90">
        <v>53500</v>
      </c>
      <c r="W763" s="90">
        <v>56000</v>
      </c>
      <c r="X763" s="90">
        <v>58600</v>
      </c>
      <c r="Y763" t="str">
        <f t="shared" si="31"/>
        <v>04-2023</v>
      </c>
      <c r="Z763">
        <f>_xlfn.XLOOKUP(Y763,AN:AN,AP:AP,"")</f>
        <v>0</v>
      </c>
      <c r="AA763">
        <f>_xlfn.XLOOKUP(Y763,AN:AN,AQ:AQ,"")</f>
        <v>0</v>
      </c>
      <c r="AB763">
        <f>_xlfn.XLOOKUP(Y763,AN:AN,AR:AR,"")</f>
        <v>0</v>
      </c>
      <c r="AC763" t="str">
        <f>_xlfn.XLOOKUP(Y763,AN:AN,AS:AS,"")</f>
        <v>L36</v>
      </c>
      <c r="AE763">
        <v>0</v>
      </c>
      <c r="AF763">
        <v>0</v>
      </c>
      <c r="AG763">
        <v>0</v>
      </c>
      <c r="AH763" t="str">
        <v>L36</v>
      </c>
    </row>
    <row r="764" spans="1:34">
      <c r="A764" t="str">
        <f t="shared" si="30"/>
        <v>04-2023</v>
      </c>
      <c r="B764" s="93">
        <v>45030</v>
      </c>
      <c r="C764" s="90">
        <v>53800</v>
      </c>
      <c r="D764" s="91" t="s">
        <v>25</v>
      </c>
      <c r="E764" s="90">
        <v>52400</v>
      </c>
      <c r="F764" s="90">
        <v>51500</v>
      </c>
      <c r="G764" s="90">
        <v>56600</v>
      </c>
      <c r="H764" s="91" t="s">
        <v>25</v>
      </c>
      <c r="I764" s="90">
        <v>54000</v>
      </c>
      <c r="J764" s="90">
        <v>53300</v>
      </c>
      <c r="K764" s="90">
        <v>55000</v>
      </c>
      <c r="L764" s="91" t="s">
        <v>25</v>
      </c>
      <c r="M764" s="90">
        <v>53700</v>
      </c>
      <c r="N764" s="90">
        <v>54600</v>
      </c>
      <c r="O764" s="90">
        <v>51300</v>
      </c>
      <c r="P764" s="90">
        <v>52600</v>
      </c>
      <c r="Q764" s="90">
        <v>50500</v>
      </c>
      <c r="R764" s="90">
        <v>50900</v>
      </c>
      <c r="S764" s="90">
        <v>50700</v>
      </c>
      <c r="T764" s="90">
        <v>54000</v>
      </c>
      <c r="U764" s="90">
        <v>53500</v>
      </c>
      <c r="V764" s="90">
        <v>53500</v>
      </c>
      <c r="W764" s="90">
        <v>56000</v>
      </c>
      <c r="X764" s="90">
        <v>58600</v>
      </c>
      <c r="Y764" t="str">
        <f t="shared" si="31"/>
        <v>04-2023</v>
      </c>
      <c r="Z764">
        <f>_xlfn.XLOOKUP(Y764,AN:AN,AP:AP,"")</f>
        <v>0</v>
      </c>
      <c r="AA764">
        <f>_xlfn.XLOOKUP(Y764,AN:AN,AQ:AQ,"")</f>
        <v>0</v>
      </c>
      <c r="AB764">
        <f>_xlfn.XLOOKUP(Y764,AN:AN,AR:AR,"")</f>
        <v>0</v>
      </c>
      <c r="AC764" t="str">
        <f>_xlfn.XLOOKUP(Y764,AN:AN,AS:AS,"")</f>
        <v>L36</v>
      </c>
      <c r="AE764">
        <v>0</v>
      </c>
      <c r="AF764">
        <v>0</v>
      </c>
      <c r="AG764">
        <v>0</v>
      </c>
      <c r="AH764" t="str">
        <v>L36</v>
      </c>
    </row>
    <row r="765" spans="1:34">
      <c r="A765" t="str">
        <f t="shared" si="30"/>
        <v>04-2023</v>
      </c>
      <c r="B765" s="93">
        <v>45031</v>
      </c>
      <c r="C765" s="90">
        <v>53800</v>
      </c>
      <c r="D765" s="90">
        <v>54500</v>
      </c>
      <c r="E765" s="90">
        <v>52400</v>
      </c>
      <c r="F765" s="90">
        <v>51300</v>
      </c>
      <c r="G765" s="90">
        <v>56600</v>
      </c>
      <c r="H765" s="91" t="s">
        <v>25</v>
      </c>
      <c r="I765" s="90">
        <v>54000</v>
      </c>
      <c r="J765" s="90">
        <v>53200</v>
      </c>
      <c r="K765" s="90">
        <v>55000</v>
      </c>
      <c r="L765" s="91" t="s">
        <v>25</v>
      </c>
      <c r="M765" s="90">
        <v>53700</v>
      </c>
      <c r="N765" s="90">
        <v>54600</v>
      </c>
      <c r="O765" s="90">
        <v>51300</v>
      </c>
      <c r="P765" s="90">
        <v>52600</v>
      </c>
      <c r="Q765" s="90">
        <v>50550</v>
      </c>
      <c r="R765" s="90">
        <v>50900</v>
      </c>
      <c r="S765" s="90">
        <v>50700</v>
      </c>
      <c r="T765" s="90">
        <v>53800</v>
      </c>
      <c r="U765" s="90">
        <v>53500</v>
      </c>
      <c r="V765" s="90">
        <v>53500</v>
      </c>
      <c r="W765" s="90">
        <v>56000</v>
      </c>
      <c r="X765" s="90">
        <v>58600</v>
      </c>
      <c r="Y765" t="str">
        <f t="shared" si="31"/>
        <v>04-2023</v>
      </c>
      <c r="Z765">
        <f>_xlfn.XLOOKUP(Y765,AN:AN,AP:AP,"")</f>
        <v>0</v>
      </c>
      <c r="AA765">
        <f>_xlfn.XLOOKUP(Y765,AN:AN,AQ:AQ,"")</f>
        <v>0</v>
      </c>
      <c r="AB765">
        <f>_xlfn.XLOOKUP(Y765,AN:AN,AR:AR,"")</f>
        <v>0</v>
      </c>
      <c r="AC765" t="str">
        <f>_xlfn.XLOOKUP(Y765,AN:AN,AS:AS,"")</f>
        <v>L36</v>
      </c>
      <c r="AE765">
        <v>0</v>
      </c>
      <c r="AF765">
        <v>0</v>
      </c>
      <c r="AG765">
        <v>0</v>
      </c>
      <c r="AH765" t="str">
        <v>L36</v>
      </c>
    </row>
    <row r="766" spans="1:34">
      <c r="A766" t="str">
        <f t="shared" si="30"/>
        <v>04-2023</v>
      </c>
      <c r="B766" s="93">
        <v>45032</v>
      </c>
      <c r="C766" s="90" t="s">
        <v>24</v>
      </c>
      <c r="D766" s="90" t="s">
        <v>24</v>
      </c>
      <c r="E766" s="90" t="s">
        <v>24</v>
      </c>
      <c r="F766" s="90" t="s">
        <v>24</v>
      </c>
      <c r="G766" s="90" t="s">
        <v>24</v>
      </c>
      <c r="H766" s="90" t="s">
        <v>24</v>
      </c>
      <c r="I766" s="90" t="s">
        <v>24</v>
      </c>
      <c r="J766" s="90" t="s">
        <v>24</v>
      </c>
      <c r="K766" s="90" t="s">
        <v>24</v>
      </c>
      <c r="L766" s="90" t="s">
        <v>24</v>
      </c>
      <c r="M766" s="90" t="s">
        <v>24</v>
      </c>
      <c r="N766" s="90" t="s">
        <v>24</v>
      </c>
      <c r="O766" s="90" t="s">
        <v>24</v>
      </c>
      <c r="P766" s="90" t="s">
        <v>24</v>
      </c>
      <c r="Q766" s="90" t="s">
        <v>24</v>
      </c>
      <c r="R766" s="90" t="s">
        <v>24</v>
      </c>
      <c r="S766" s="90" t="s">
        <v>24</v>
      </c>
      <c r="T766" s="90" t="s">
        <v>24</v>
      </c>
      <c r="U766" s="90" t="s">
        <v>24</v>
      </c>
      <c r="V766" s="90" t="s">
        <v>24</v>
      </c>
      <c r="W766" s="90" t="s">
        <v>24</v>
      </c>
      <c r="X766" s="90" t="s">
        <v>24</v>
      </c>
      <c r="Y766" t="str">
        <f t="shared" si="31"/>
        <v>04-2023</v>
      </c>
      <c r="Z766">
        <f>_xlfn.XLOOKUP(Y766,AN:AN,AP:AP,"")</f>
        <v>0</v>
      </c>
      <c r="AA766">
        <f>_xlfn.XLOOKUP(Y766,AN:AN,AQ:AQ,"")</f>
        <v>0</v>
      </c>
      <c r="AB766">
        <f>_xlfn.XLOOKUP(Y766,AN:AN,AR:AR,"")</f>
        <v>0</v>
      </c>
      <c r="AC766" t="str">
        <f>_xlfn.XLOOKUP(Y766,AN:AN,AS:AS,"")</f>
        <v>L36</v>
      </c>
      <c r="AE766">
        <v>0</v>
      </c>
      <c r="AF766">
        <v>0</v>
      </c>
      <c r="AG766">
        <v>0</v>
      </c>
      <c r="AH766" t="str">
        <v>L36</v>
      </c>
    </row>
    <row r="767" spans="1:34">
      <c r="A767" t="str">
        <f t="shared" si="30"/>
        <v>04-2023</v>
      </c>
      <c r="B767" s="93">
        <v>45033</v>
      </c>
      <c r="C767" s="90">
        <v>53800</v>
      </c>
      <c r="D767" s="90">
        <v>54300</v>
      </c>
      <c r="E767" s="90">
        <v>52900</v>
      </c>
      <c r="F767" s="90">
        <v>51700</v>
      </c>
      <c r="G767" s="90">
        <v>56600</v>
      </c>
      <c r="H767" s="91" t="s">
        <v>25</v>
      </c>
      <c r="I767" s="90">
        <v>54000</v>
      </c>
      <c r="J767" s="90">
        <v>53400</v>
      </c>
      <c r="K767" s="90">
        <v>55000</v>
      </c>
      <c r="L767" s="91" t="s">
        <v>25</v>
      </c>
      <c r="M767" s="90">
        <v>53900</v>
      </c>
      <c r="N767" s="90">
        <v>54600</v>
      </c>
      <c r="O767" s="90">
        <v>51500</v>
      </c>
      <c r="P767" s="90">
        <v>52600</v>
      </c>
      <c r="Q767" s="90">
        <v>50500</v>
      </c>
      <c r="R767" s="90">
        <v>50900</v>
      </c>
      <c r="S767" s="90">
        <v>50800</v>
      </c>
      <c r="T767" s="90">
        <v>54200</v>
      </c>
      <c r="U767" s="90">
        <v>53800</v>
      </c>
      <c r="V767" s="90">
        <v>53500</v>
      </c>
      <c r="W767" s="90">
        <v>56000</v>
      </c>
      <c r="X767" s="90">
        <v>58600</v>
      </c>
      <c r="Y767" t="str">
        <f t="shared" si="31"/>
        <v>04-2023</v>
      </c>
      <c r="Z767">
        <f>_xlfn.XLOOKUP(Y767,AN:AN,AP:AP,"")</f>
        <v>0</v>
      </c>
      <c r="AA767">
        <f>_xlfn.XLOOKUP(Y767,AN:AN,AQ:AQ,"")</f>
        <v>0</v>
      </c>
      <c r="AB767">
        <f>_xlfn.XLOOKUP(Y767,AN:AN,AR:AR,"")</f>
        <v>0</v>
      </c>
      <c r="AC767" t="str">
        <f>_xlfn.XLOOKUP(Y767,AN:AN,AS:AS,"")</f>
        <v>L36</v>
      </c>
      <c r="AE767">
        <v>0</v>
      </c>
      <c r="AF767">
        <v>0</v>
      </c>
      <c r="AG767">
        <v>0</v>
      </c>
      <c r="AH767" t="str">
        <v>L36</v>
      </c>
    </row>
    <row r="768" spans="1:34">
      <c r="A768" t="str">
        <f t="shared" si="30"/>
        <v>04-2023</v>
      </c>
      <c r="B768" s="93">
        <v>45034</v>
      </c>
      <c r="C768" s="90">
        <v>53900</v>
      </c>
      <c r="D768" s="90">
        <v>54200</v>
      </c>
      <c r="E768" s="90">
        <v>52700</v>
      </c>
      <c r="F768" s="90">
        <v>51400</v>
      </c>
      <c r="G768" s="90">
        <v>56600</v>
      </c>
      <c r="H768" s="91" t="s">
        <v>25</v>
      </c>
      <c r="I768" s="90">
        <v>54000</v>
      </c>
      <c r="J768" s="90">
        <v>53400</v>
      </c>
      <c r="K768" s="90">
        <v>55000</v>
      </c>
      <c r="L768" s="91" t="s">
        <v>25</v>
      </c>
      <c r="M768" s="90">
        <v>53900</v>
      </c>
      <c r="N768" s="90">
        <v>55000</v>
      </c>
      <c r="O768" s="90">
        <v>51600</v>
      </c>
      <c r="P768" s="90">
        <v>52700</v>
      </c>
      <c r="Q768" s="90">
        <v>50500</v>
      </c>
      <c r="R768" s="90">
        <v>50700</v>
      </c>
      <c r="S768" s="90">
        <v>50800</v>
      </c>
      <c r="T768" s="90">
        <v>53900</v>
      </c>
      <c r="U768" s="90">
        <v>53800</v>
      </c>
      <c r="V768" s="90">
        <v>53500</v>
      </c>
      <c r="W768" s="90">
        <v>56000</v>
      </c>
      <c r="X768" s="90">
        <v>58700</v>
      </c>
      <c r="Y768" t="str">
        <f t="shared" si="31"/>
        <v>04-2023</v>
      </c>
      <c r="Z768">
        <f>_xlfn.XLOOKUP(Y768,AN:AN,AP:AP,"")</f>
        <v>0</v>
      </c>
      <c r="AA768">
        <f>_xlfn.XLOOKUP(Y768,AN:AN,AQ:AQ,"")</f>
        <v>0</v>
      </c>
      <c r="AB768">
        <f>_xlfn.XLOOKUP(Y768,AN:AN,AR:AR,"")</f>
        <v>0</v>
      </c>
      <c r="AC768" t="str">
        <f>_xlfn.XLOOKUP(Y768,AN:AN,AS:AS,"")</f>
        <v>L36</v>
      </c>
      <c r="AE768">
        <v>0</v>
      </c>
      <c r="AF768">
        <v>0</v>
      </c>
      <c r="AG768">
        <v>0</v>
      </c>
      <c r="AH768" t="str">
        <v>L36</v>
      </c>
    </row>
    <row r="769" spans="1:34">
      <c r="A769" t="str">
        <f t="shared" si="30"/>
        <v>04-2023</v>
      </c>
      <c r="B769" s="93">
        <v>45035</v>
      </c>
      <c r="C769" s="90">
        <v>53900</v>
      </c>
      <c r="D769" s="90">
        <v>54200</v>
      </c>
      <c r="E769" s="90">
        <v>52600</v>
      </c>
      <c r="F769" s="90">
        <v>51000</v>
      </c>
      <c r="G769" s="90">
        <v>56600</v>
      </c>
      <c r="H769" s="91" t="s">
        <v>25</v>
      </c>
      <c r="I769" s="90">
        <v>53500</v>
      </c>
      <c r="J769" s="90">
        <v>53200</v>
      </c>
      <c r="K769" s="90">
        <v>55000</v>
      </c>
      <c r="L769" s="91" t="s">
        <v>25</v>
      </c>
      <c r="M769" s="90">
        <v>53500</v>
      </c>
      <c r="N769" s="90">
        <v>55000</v>
      </c>
      <c r="O769" s="90">
        <v>51300</v>
      </c>
      <c r="P769" s="90">
        <v>52300</v>
      </c>
      <c r="Q769" s="90">
        <v>50000</v>
      </c>
      <c r="R769" s="90">
        <v>50600</v>
      </c>
      <c r="S769" s="90">
        <v>50500</v>
      </c>
      <c r="T769" s="90">
        <v>53500</v>
      </c>
      <c r="U769" s="90">
        <v>53700</v>
      </c>
      <c r="V769" s="90">
        <v>53500</v>
      </c>
      <c r="W769" s="90">
        <v>56000</v>
      </c>
      <c r="X769" s="90">
        <v>58700</v>
      </c>
      <c r="Y769" t="str">
        <f t="shared" si="31"/>
        <v>04-2023</v>
      </c>
      <c r="Z769">
        <f>_xlfn.XLOOKUP(Y769,AN:AN,AP:AP,"")</f>
        <v>0</v>
      </c>
      <c r="AA769">
        <f>_xlfn.XLOOKUP(Y769,AN:AN,AQ:AQ,"")</f>
        <v>0</v>
      </c>
      <c r="AB769">
        <f>_xlfn.XLOOKUP(Y769,AN:AN,AR:AR,"")</f>
        <v>0</v>
      </c>
      <c r="AC769" t="str">
        <f>_xlfn.XLOOKUP(Y769,AN:AN,AS:AS,"")</f>
        <v>L36</v>
      </c>
      <c r="AE769">
        <v>0</v>
      </c>
      <c r="AF769">
        <v>0</v>
      </c>
      <c r="AG769">
        <v>0</v>
      </c>
      <c r="AH769" t="str">
        <v>L36</v>
      </c>
    </row>
    <row r="770" spans="1:34">
      <c r="A770" t="str">
        <f t="shared" si="30"/>
        <v>04-2023</v>
      </c>
      <c r="B770" s="93">
        <v>45036</v>
      </c>
      <c r="C770" s="90">
        <v>53800</v>
      </c>
      <c r="D770" s="90">
        <v>54200</v>
      </c>
      <c r="E770" s="90">
        <v>52600</v>
      </c>
      <c r="F770" s="90">
        <v>51000</v>
      </c>
      <c r="G770" s="90">
        <v>56600</v>
      </c>
      <c r="H770" s="91" t="s">
        <v>25</v>
      </c>
      <c r="I770" s="90">
        <v>53500</v>
      </c>
      <c r="J770" s="90">
        <v>53200</v>
      </c>
      <c r="K770" s="90">
        <v>55000</v>
      </c>
      <c r="L770" s="91" t="s">
        <v>25</v>
      </c>
      <c r="M770" s="90">
        <v>53300</v>
      </c>
      <c r="N770" s="90">
        <v>55000</v>
      </c>
      <c r="O770" s="90">
        <v>51600</v>
      </c>
      <c r="P770" s="90">
        <v>52300</v>
      </c>
      <c r="Q770" s="90">
        <v>50100</v>
      </c>
      <c r="R770" s="90">
        <v>50500</v>
      </c>
      <c r="S770" s="90">
        <v>50500</v>
      </c>
      <c r="T770" s="90">
        <v>53500</v>
      </c>
      <c r="U770" s="90">
        <v>53700</v>
      </c>
      <c r="V770" s="90">
        <v>53500</v>
      </c>
      <c r="W770" s="90">
        <v>56000</v>
      </c>
      <c r="X770" s="90">
        <v>58700</v>
      </c>
      <c r="Y770" t="str">
        <f t="shared" si="31"/>
        <v>04-2023</v>
      </c>
      <c r="Z770">
        <f>_xlfn.XLOOKUP(Y770,AN:AN,AP:AP,"")</f>
        <v>0</v>
      </c>
      <c r="AA770">
        <f>_xlfn.XLOOKUP(Y770,AN:AN,AQ:AQ,"")</f>
        <v>0</v>
      </c>
      <c r="AB770">
        <f>_xlfn.XLOOKUP(Y770,AN:AN,AR:AR,"")</f>
        <v>0</v>
      </c>
      <c r="AC770" t="str">
        <f>_xlfn.XLOOKUP(Y770,AN:AN,AS:AS,"")</f>
        <v>L36</v>
      </c>
      <c r="AE770">
        <v>0</v>
      </c>
      <c r="AF770">
        <v>0</v>
      </c>
      <c r="AG770">
        <v>0</v>
      </c>
      <c r="AH770" t="str">
        <v>L36</v>
      </c>
    </row>
    <row r="771" spans="1:34">
      <c r="A771" t="str">
        <f t="shared" si="30"/>
        <v>04-2023</v>
      </c>
      <c r="B771" s="93">
        <v>45037</v>
      </c>
      <c r="C771" s="90">
        <v>53600</v>
      </c>
      <c r="D771" s="90">
        <v>54000</v>
      </c>
      <c r="E771" s="90">
        <v>52500</v>
      </c>
      <c r="F771" s="90">
        <v>50600</v>
      </c>
      <c r="G771" s="90">
        <v>56500</v>
      </c>
      <c r="H771" s="91" t="s">
        <v>25</v>
      </c>
      <c r="I771" s="90">
        <v>53500</v>
      </c>
      <c r="J771" s="90">
        <v>52800</v>
      </c>
      <c r="K771" s="90">
        <v>55000</v>
      </c>
      <c r="L771" s="91" t="s">
        <v>25</v>
      </c>
      <c r="M771" s="90">
        <v>53200</v>
      </c>
      <c r="N771" s="90">
        <v>55000</v>
      </c>
      <c r="O771" s="90">
        <v>51300</v>
      </c>
      <c r="P771" s="90">
        <v>52000</v>
      </c>
      <c r="Q771" s="90">
        <v>50000</v>
      </c>
      <c r="R771" s="90">
        <v>50300</v>
      </c>
      <c r="S771" s="90">
        <v>50100</v>
      </c>
      <c r="T771" s="90">
        <v>53200</v>
      </c>
      <c r="U771" s="90">
        <v>53000</v>
      </c>
      <c r="V771" s="90">
        <v>53500</v>
      </c>
      <c r="W771" s="90">
        <v>55800</v>
      </c>
      <c r="X771" s="90">
        <v>58500</v>
      </c>
      <c r="Y771" t="str">
        <f t="shared" si="31"/>
        <v>04-2023</v>
      </c>
      <c r="Z771">
        <f>_xlfn.XLOOKUP(Y771,AN:AN,AP:AP,"")</f>
        <v>0</v>
      </c>
      <c r="AA771">
        <f>_xlfn.XLOOKUP(Y771,AN:AN,AQ:AQ,"")</f>
        <v>0</v>
      </c>
      <c r="AB771">
        <f>_xlfn.XLOOKUP(Y771,AN:AN,AR:AR,"")</f>
        <v>0</v>
      </c>
      <c r="AC771" t="str">
        <f>_xlfn.XLOOKUP(Y771,AN:AN,AS:AS,"")</f>
        <v>L36</v>
      </c>
      <c r="AE771">
        <v>0</v>
      </c>
      <c r="AF771">
        <v>0</v>
      </c>
      <c r="AG771">
        <v>0</v>
      </c>
      <c r="AH771" t="str">
        <v>L36</v>
      </c>
    </row>
    <row r="772" spans="1:34">
      <c r="A772" t="str">
        <f t="shared" si="30"/>
        <v>04-2023</v>
      </c>
      <c r="B772" s="93">
        <v>45038</v>
      </c>
      <c r="C772" s="90">
        <v>53500</v>
      </c>
      <c r="D772" s="90">
        <v>54000</v>
      </c>
      <c r="E772" s="90">
        <v>52500</v>
      </c>
      <c r="F772" s="90">
        <v>50500</v>
      </c>
      <c r="G772" s="90">
        <v>56500</v>
      </c>
      <c r="H772" s="91" t="s">
        <v>25</v>
      </c>
      <c r="I772" s="90">
        <v>53500</v>
      </c>
      <c r="J772" s="90">
        <v>52800</v>
      </c>
      <c r="K772" s="90">
        <v>55000</v>
      </c>
      <c r="L772" s="91" t="s">
        <v>25</v>
      </c>
      <c r="M772" s="90">
        <v>53200</v>
      </c>
      <c r="N772" s="90">
        <v>54600</v>
      </c>
      <c r="O772" s="90">
        <v>51300</v>
      </c>
      <c r="P772" s="90">
        <v>52000</v>
      </c>
      <c r="Q772" s="90">
        <v>50000</v>
      </c>
      <c r="R772" s="90">
        <v>50500</v>
      </c>
      <c r="S772" s="90">
        <v>50300</v>
      </c>
      <c r="T772" s="90">
        <v>53000</v>
      </c>
      <c r="U772" s="90">
        <v>53200</v>
      </c>
      <c r="V772" s="90">
        <v>53500</v>
      </c>
      <c r="W772" s="90">
        <v>55700</v>
      </c>
      <c r="X772" s="90">
        <v>58500</v>
      </c>
      <c r="Y772" t="str">
        <f t="shared" si="31"/>
        <v>04-2023</v>
      </c>
      <c r="Z772">
        <f>_xlfn.XLOOKUP(Y772,AN:AN,AP:AP,"")</f>
        <v>0</v>
      </c>
      <c r="AA772">
        <f>_xlfn.XLOOKUP(Y772,AN:AN,AQ:AQ,"")</f>
        <v>0</v>
      </c>
      <c r="AB772">
        <f>_xlfn.XLOOKUP(Y772,AN:AN,AR:AR,"")</f>
        <v>0</v>
      </c>
      <c r="AC772" t="str">
        <f>_xlfn.XLOOKUP(Y772,AN:AN,AS:AS,"")</f>
        <v>L36</v>
      </c>
      <c r="AE772">
        <v>0</v>
      </c>
      <c r="AF772">
        <v>0</v>
      </c>
      <c r="AG772">
        <v>0</v>
      </c>
      <c r="AH772" t="str">
        <v>L36</v>
      </c>
    </row>
    <row r="773" spans="1:34">
      <c r="A773" t="str">
        <f t="shared" si="30"/>
        <v>04-2023</v>
      </c>
      <c r="B773" s="93">
        <v>45039</v>
      </c>
      <c r="C773" s="90" t="s">
        <v>24</v>
      </c>
      <c r="D773" s="90" t="s">
        <v>24</v>
      </c>
      <c r="E773" s="90" t="s">
        <v>24</v>
      </c>
      <c r="F773" s="90" t="s">
        <v>24</v>
      </c>
      <c r="G773" s="90" t="s">
        <v>24</v>
      </c>
      <c r="H773" s="90" t="s">
        <v>24</v>
      </c>
      <c r="I773" s="90" t="s">
        <v>24</v>
      </c>
      <c r="J773" s="90" t="s">
        <v>24</v>
      </c>
      <c r="K773" s="90" t="s">
        <v>24</v>
      </c>
      <c r="L773" s="90" t="s">
        <v>24</v>
      </c>
      <c r="M773" s="90" t="s">
        <v>24</v>
      </c>
      <c r="N773" s="90" t="s">
        <v>24</v>
      </c>
      <c r="O773" s="90" t="s">
        <v>24</v>
      </c>
      <c r="P773" s="90" t="s">
        <v>24</v>
      </c>
      <c r="Q773" s="90" t="s">
        <v>24</v>
      </c>
      <c r="R773" s="90" t="s">
        <v>24</v>
      </c>
      <c r="S773" s="90" t="s">
        <v>24</v>
      </c>
      <c r="T773" s="90" t="s">
        <v>24</v>
      </c>
      <c r="U773" s="90" t="s">
        <v>24</v>
      </c>
      <c r="V773" s="90" t="s">
        <v>24</v>
      </c>
      <c r="W773" s="90" t="s">
        <v>24</v>
      </c>
      <c r="X773" s="90" t="s">
        <v>24</v>
      </c>
      <c r="Y773" t="str">
        <f t="shared" si="31"/>
        <v>04-2023</v>
      </c>
      <c r="Z773">
        <f>_xlfn.XLOOKUP(Y773,AN:AN,AP:AP,"")</f>
        <v>0</v>
      </c>
      <c r="AA773">
        <f>_xlfn.XLOOKUP(Y773,AN:AN,AQ:AQ,"")</f>
        <v>0</v>
      </c>
      <c r="AB773">
        <f>_xlfn.XLOOKUP(Y773,AN:AN,AR:AR,"")</f>
        <v>0</v>
      </c>
      <c r="AC773" t="str">
        <f>_xlfn.XLOOKUP(Y773,AN:AN,AS:AS,"")</f>
        <v>L36</v>
      </c>
      <c r="AE773">
        <v>0</v>
      </c>
      <c r="AF773">
        <v>0</v>
      </c>
      <c r="AG773">
        <v>0</v>
      </c>
      <c r="AH773" t="str">
        <v>L36</v>
      </c>
    </row>
    <row r="774" spans="1:34">
      <c r="A774" t="str">
        <f t="shared" si="30"/>
        <v>04-2023</v>
      </c>
      <c r="B774" s="93">
        <v>45040</v>
      </c>
      <c r="C774" s="90">
        <v>53200</v>
      </c>
      <c r="D774" s="90">
        <v>53800</v>
      </c>
      <c r="E774" s="90">
        <v>52300</v>
      </c>
      <c r="F774" s="90">
        <v>50300</v>
      </c>
      <c r="G774" s="90">
        <v>55800</v>
      </c>
      <c r="H774" s="91" t="s">
        <v>25</v>
      </c>
      <c r="I774" s="90">
        <v>53000</v>
      </c>
      <c r="J774" s="90">
        <v>52500</v>
      </c>
      <c r="K774" s="90">
        <v>54900</v>
      </c>
      <c r="L774" s="91" t="s">
        <v>25</v>
      </c>
      <c r="M774" s="90">
        <v>52900</v>
      </c>
      <c r="N774" s="90">
        <v>54400</v>
      </c>
      <c r="O774" s="90">
        <v>51000</v>
      </c>
      <c r="P774" s="90">
        <v>51800</v>
      </c>
      <c r="Q774" s="90">
        <v>49650</v>
      </c>
      <c r="R774" s="90">
        <v>49900</v>
      </c>
      <c r="S774" s="90">
        <v>50000</v>
      </c>
      <c r="T774" s="90">
        <v>52800</v>
      </c>
      <c r="U774" s="90">
        <v>53200</v>
      </c>
      <c r="V774" s="90">
        <v>53500</v>
      </c>
      <c r="W774" s="90">
        <v>55700</v>
      </c>
      <c r="X774" s="90">
        <v>58300</v>
      </c>
      <c r="Y774" t="str">
        <f t="shared" si="31"/>
        <v>04-2023</v>
      </c>
      <c r="Z774">
        <f>_xlfn.XLOOKUP(Y774,AN:AN,AP:AP,"")</f>
        <v>0</v>
      </c>
      <c r="AA774">
        <f>_xlfn.XLOOKUP(Y774,AN:AN,AQ:AQ,"")</f>
        <v>0</v>
      </c>
      <c r="AB774">
        <f>_xlfn.XLOOKUP(Y774,AN:AN,AR:AR,"")</f>
        <v>0</v>
      </c>
      <c r="AC774" t="str">
        <f>_xlfn.XLOOKUP(Y774,AN:AN,AS:AS,"")</f>
        <v>L36</v>
      </c>
      <c r="AE774">
        <v>0</v>
      </c>
      <c r="AF774">
        <v>0</v>
      </c>
      <c r="AG774">
        <v>0</v>
      </c>
      <c r="AH774" t="str">
        <v>L36</v>
      </c>
    </row>
    <row r="775" spans="1:34">
      <c r="A775" t="str">
        <f t="shared" si="30"/>
        <v>04-2023</v>
      </c>
      <c r="B775" s="93">
        <v>45041</v>
      </c>
      <c r="C775" s="90">
        <v>52900</v>
      </c>
      <c r="D775" s="90">
        <v>53700</v>
      </c>
      <c r="E775" s="90">
        <v>52100</v>
      </c>
      <c r="F775" s="90">
        <v>50000</v>
      </c>
      <c r="G775" s="90">
        <v>55300</v>
      </c>
      <c r="H775" s="91" t="s">
        <v>25</v>
      </c>
      <c r="I775" s="90">
        <v>53000</v>
      </c>
      <c r="J775" s="90">
        <v>52200</v>
      </c>
      <c r="K775" s="90">
        <v>54500</v>
      </c>
      <c r="L775" s="91" t="s">
        <v>25</v>
      </c>
      <c r="M775" s="90">
        <v>52500</v>
      </c>
      <c r="N775" s="90">
        <v>54400</v>
      </c>
      <c r="O775" s="90">
        <v>50800</v>
      </c>
      <c r="P775" s="90">
        <v>51700</v>
      </c>
      <c r="Q775" s="90">
        <v>49500</v>
      </c>
      <c r="R775" s="90">
        <v>49800</v>
      </c>
      <c r="S775" s="90">
        <v>49800</v>
      </c>
      <c r="T775" s="90">
        <v>52500</v>
      </c>
      <c r="U775" s="90">
        <v>52400</v>
      </c>
      <c r="V775" s="90">
        <v>53300</v>
      </c>
      <c r="W775" s="90">
        <v>55500</v>
      </c>
      <c r="X775" s="90">
        <v>58100</v>
      </c>
      <c r="Y775" t="str">
        <f t="shared" si="31"/>
        <v>04-2023</v>
      </c>
      <c r="Z775">
        <f>_xlfn.XLOOKUP(Y775,AN:AN,AP:AP,"")</f>
        <v>0</v>
      </c>
      <c r="AA775">
        <f>_xlfn.XLOOKUP(Y775,AN:AN,AQ:AQ,"")</f>
        <v>0</v>
      </c>
      <c r="AB775">
        <f>_xlfn.XLOOKUP(Y775,AN:AN,AR:AR,"")</f>
        <v>0</v>
      </c>
      <c r="AC775" t="str">
        <f>_xlfn.XLOOKUP(Y775,AN:AN,AS:AS,"")</f>
        <v>L36</v>
      </c>
      <c r="AE775">
        <v>0</v>
      </c>
      <c r="AF775">
        <v>0</v>
      </c>
      <c r="AG775">
        <v>0</v>
      </c>
      <c r="AH775" t="str">
        <v>L36</v>
      </c>
    </row>
    <row r="776" spans="1:34">
      <c r="A776" t="str">
        <f t="shared" si="30"/>
        <v>04-2023</v>
      </c>
      <c r="B776" s="93">
        <v>45042</v>
      </c>
      <c r="C776" s="90">
        <v>52900</v>
      </c>
      <c r="D776" s="90">
        <v>53700</v>
      </c>
      <c r="E776" s="90">
        <v>52100</v>
      </c>
      <c r="F776" s="90">
        <v>50000</v>
      </c>
      <c r="G776" s="90">
        <v>55100</v>
      </c>
      <c r="H776" s="91" t="s">
        <v>25</v>
      </c>
      <c r="I776" s="90">
        <v>52700</v>
      </c>
      <c r="J776" s="90">
        <v>52200</v>
      </c>
      <c r="K776" s="90">
        <v>54500</v>
      </c>
      <c r="L776" s="91" t="s">
        <v>25</v>
      </c>
      <c r="M776" s="90">
        <v>52500</v>
      </c>
      <c r="N776" s="90">
        <v>54400</v>
      </c>
      <c r="O776" s="90">
        <v>51000</v>
      </c>
      <c r="P776" s="90">
        <v>51700</v>
      </c>
      <c r="Q776" s="90">
        <v>49500</v>
      </c>
      <c r="R776" s="90">
        <v>49800</v>
      </c>
      <c r="S776" s="90">
        <v>49800</v>
      </c>
      <c r="T776" s="90">
        <v>52500</v>
      </c>
      <c r="U776" s="90">
        <v>52400</v>
      </c>
      <c r="V776" s="90">
        <v>53300</v>
      </c>
      <c r="W776" s="90">
        <v>55500</v>
      </c>
      <c r="X776" s="90">
        <v>58100</v>
      </c>
      <c r="Y776" t="str">
        <f t="shared" si="31"/>
        <v>04-2023</v>
      </c>
      <c r="Z776">
        <f>_xlfn.XLOOKUP(Y776,AN:AN,AP:AP,"")</f>
        <v>0</v>
      </c>
      <c r="AA776">
        <f>_xlfn.XLOOKUP(Y776,AN:AN,AQ:AQ,"")</f>
        <v>0</v>
      </c>
      <c r="AB776">
        <f>_xlfn.XLOOKUP(Y776,AN:AN,AR:AR,"")</f>
        <v>0</v>
      </c>
      <c r="AC776" t="str">
        <f>_xlfn.XLOOKUP(Y776,AN:AN,AS:AS,"")</f>
        <v>L36</v>
      </c>
      <c r="AE776">
        <v>0</v>
      </c>
      <c r="AF776">
        <v>0</v>
      </c>
      <c r="AG776">
        <v>0</v>
      </c>
      <c r="AH776" t="str">
        <v>L36</v>
      </c>
    </row>
    <row r="777" spans="1:34">
      <c r="A777" t="str">
        <f t="shared" si="30"/>
        <v>04-2023</v>
      </c>
      <c r="B777" s="93">
        <v>45043</v>
      </c>
      <c r="C777" s="90">
        <v>52900</v>
      </c>
      <c r="D777" s="90">
        <v>53500</v>
      </c>
      <c r="E777" s="90">
        <v>52100</v>
      </c>
      <c r="F777" s="90">
        <v>49800</v>
      </c>
      <c r="G777" s="90">
        <v>55100</v>
      </c>
      <c r="H777" s="91" t="s">
        <v>25</v>
      </c>
      <c r="I777" s="90">
        <v>52500</v>
      </c>
      <c r="J777" s="90">
        <v>52200</v>
      </c>
      <c r="K777" s="90">
        <v>54500</v>
      </c>
      <c r="L777" s="91" t="s">
        <v>25</v>
      </c>
      <c r="M777" s="90">
        <v>52500</v>
      </c>
      <c r="N777" s="90">
        <v>54400</v>
      </c>
      <c r="O777" s="90">
        <v>50800</v>
      </c>
      <c r="P777" s="90">
        <v>51700</v>
      </c>
      <c r="Q777" s="90">
        <v>49350</v>
      </c>
      <c r="R777" s="90">
        <v>49700</v>
      </c>
      <c r="S777" s="90">
        <v>49800</v>
      </c>
      <c r="T777" s="90">
        <v>52300</v>
      </c>
      <c r="U777" s="90">
        <v>52300</v>
      </c>
      <c r="V777" s="90">
        <v>53300</v>
      </c>
      <c r="W777" s="90">
        <v>55500</v>
      </c>
      <c r="X777" s="90">
        <v>58100</v>
      </c>
      <c r="Y777" t="str">
        <f t="shared" si="31"/>
        <v>04-2023</v>
      </c>
      <c r="Z777">
        <f>_xlfn.XLOOKUP(Y777,AN:AN,AP:AP,"")</f>
        <v>0</v>
      </c>
      <c r="AA777">
        <f>_xlfn.XLOOKUP(Y777,AN:AN,AQ:AQ,"")</f>
        <v>0</v>
      </c>
      <c r="AB777">
        <f>_xlfn.XLOOKUP(Y777,AN:AN,AR:AR,"")</f>
        <v>0</v>
      </c>
      <c r="AC777" t="str">
        <f>_xlfn.XLOOKUP(Y777,AN:AN,AS:AS,"")</f>
        <v>L36</v>
      </c>
      <c r="AE777">
        <v>0</v>
      </c>
      <c r="AF777">
        <v>0</v>
      </c>
      <c r="AG777">
        <v>0</v>
      </c>
      <c r="AH777" t="str">
        <v>L36</v>
      </c>
    </row>
    <row r="778" spans="1:34">
      <c r="A778" t="str">
        <f t="shared" si="30"/>
        <v>04-2023</v>
      </c>
      <c r="B778" s="93">
        <v>45044</v>
      </c>
      <c r="C778" s="90">
        <v>52700</v>
      </c>
      <c r="D778" s="90">
        <v>53500</v>
      </c>
      <c r="E778" s="90">
        <v>52100</v>
      </c>
      <c r="F778" s="90">
        <v>49800</v>
      </c>
      <c r="G778" s="90">
        <v>54800</v>
      </c>
      <c r="H778" s="91" t="s">
        <v>25</v>
      </c>
      <c r="I778" s="90">
        <v>52500</v>
      </c>
      <c r="J778" s="90">
        <v>52200</v>
      </c>
      <c r="K778" s="90">
        <v>54500</v>
      </c>
      <c r="L778" s="91" t="s">
        <v>25</v>
      </c>
      <c r="M778" s="90">
        <v>52500</v>
      </c>
      <c r="N778" s="90">
        <v>54400</v>
      </c>
      <c r="O778" s="90">
        <v>51000</v>
      </c>
      <c r="P778" s="90">
        <v>51800</v>
      </c>
      <c r="Q778" s="90">
        <v>49450</v>
      </c>
      <c r="R778" s="90">
        <v>49600</v>
      </c>
      <c r="S778" s="90">
        <v>49700</v>
      </c>
      <c r="T778" s="90">
        <v>52300</v>
      </c>
      <c r="U778" s="90">
        <v>52000</v>
      </c>
      <c r="V778" s="90">
        <v>53300</v>
      </c>
      <c r="W778" s="90">
        <v>55100</v>
      </c>
      <c r="X778" s="90">
        <v>57900</v>
      </c>
      <c r="Y778" t="str">
        <f t="shared" si="31"/>
        <v>04-2023</v>
      </c>
      <c r="Z778">
        <f>_xlfn.XLOOKUP(Y778,AN:AN,AP:AP,"")</f>
        <v>0</v>
      </c>
      <c r="AA778">
        <f>_xlfn.XLOOKUP(Y778,AN:AN,AQ:AQ,"")</f>
        <v>0</v>
      </c>
      <c r="AB778">
        <f>_xlfn.XLOOKUP(Y778,AN:AN,AR:AR,"")</f>
        <v>0</v>
      </c>
      <c r="AC778" t="str">
        <f>_xlfn.XLOOKUP(Y778,AN:AN,AS:AS,"")</f>
        <v>L36</v>
      </c>
      <c r="AE778">
        <v>0</v>
      </c>
      <c r="AF778">
        <v>0</v>
      </c>
      <c r="AG778">
        <v>0</v>
      </c>
      <c r="AH778" t="str">
        <v>L36</v>
      </c>
    </row>
    <row r="779" spans="1:34">
      <c r="A779" t="str">
        <f t="shared" si="30"/>
        <v>04-2023</v>
      </c>
      <c r="B779" s="93">
        <v>45045</v>
      </c>
      <c r="C779" s="90">
        <v>52500</v>
      </c>
      <c r="D779" s="90">
        <v>53300</v>
      </c>
      <c r="E779" s="90">
        <v>52000</v>
      </c>
      <c r="F779" s="90">
        <v>49700</v>
      </c>
      <c r="G779" s="90">
        <v>54800</v>
      </c>
      <c r="H779" s="91" t="s">
        <v>25</v>
      </c>
      <c r="I779" s="90">
        <v>52500</v>
      </c>
      <c r="J779" s="90">
        <v>52100</v>
      </c>
      <c r="K779" s="90">
        <v>54500</v>
      </c>
      <c r="L779" s="91" t="s">
        <v>25</v>
      </c>
      <c r="M779" s="90">
        <v>52400</v>
      </c>
      <c r="N779" s="90">
        <v>54400</v>
      </c>
      <c r="O779" s="90">
        <v>50700</v>
      </c>
      <c r="P779" s="90">
        <v>51300</v>
      </c>
      <c r="Q779" s="90">
        <v>49000</v>
      </c>
      <c r="R779" s="90">
        <v>49500</v>
      </c>
      <c r="S779" s="90">
        <v>49700</v>
      </c>
      <c r="T779" s="90">
        <v>52200</v>
      </c>
      <c r="U779" s="90">
        <v>52000</v>
      </c>
      <c r="V779" s="90">
        <v>53300</v>
      </c>
      <c r="W779" s="90">
        <v>55000</v>
      </c>
      <c r="X779" s="90">
        <v>57700</v>
      </c>
      <c r="Y779" t="str">
        <f t="shared" si="31"/>
        <v>04-2023</v>
      </c>
      <c r="Z779">
        <f>_xlfn.XLOOKUP(Y779,AN:AN,AP:AP,"")</f>
        <v>0</v>
      </c>
      <c r="AA779">
        <f>_xlfn.XLOOKUP(Y779,AN:AN,AQ:AQ,"")</f>
        <v>0</v>
      </c>
      <c r="AB779">
        <f>_xlfn.XLOOKUP(Y779,AN:AN,AR:AR,"")</f>
        <v>0</v>
      </c>
      <c r="AC779" t="str">
        <f>_xlfn.XLOOKUP(Y779,AN:AN,AS:AS,"")</f>
        <v>L36</v>
      </c>
      <c r="AE779">
        <v>0</v>
      </c>
      <c r="AF779">
        <v>0</v>
      </c>
      <c r="AG779">
        <v>0</v>
      </c>
      <c r="AH779" t="str">
        <v>L36</v>
      </c>
    </row>
    <row r="780" spans="1:34">
      <c r="A780" t="str">
        <f t="shared" si="30"/>
        <v>04-2023</v>
      </c>
      <c r="B780" s="93">
        <v>45046</v>
      </c>
      <c r="C780" s="90" t="s">
        <v>24</v>
      </c>
      <c r="D780" s="90" t="s">
        <v>24</v>
      </c>
      <c r="E780" s="90" t="s">
        <v>24</v>
      </c>
      <c r="F780" s="90" t="s">
        <v>24</v>
      </c>
      <c r="G780" s="90" t="s">
        <v>24</v>
      </c>
      <c r="H780" s="90" t="s">
        <v>24</v>
      </c>
      <c r="I780" s="90" t="s">
        <v>24</v>
      </c>
      <c r="J780" s="90" t="s">
        <v>24</v>
      </c>
      <c r="K780" s="90" t="s">
        <v>24</v>
      </c>
      <c r="L780" s="90" t="s">
        <v>24</v>
      </c>
      <c r="M780" s="90" t="s">
        <v>24</v>
      </c>
      <c r="N780" s="90" t="s">
        <v>24</v>
      </c>
      <c r="O780" s="90" t="s">
        <v>24</v>
      </c>
      <c r="P780" s="90" t="s">
        <v>24</v>
      </c>
      <c r="Q780" s="90" t="s">
        <v>24</v>
      </c>
      <c r="R780" s="90" t="s">
        <v>24</v>
      </c>
      <c r="S780" s="90" t="s">
        <v>24</v>
      </c>
      <c r="T780" s="90" t="s">
        <v>24</v>
      </c>
      <c r="U780" s="90" t="s">
        <v>24</v>
      </c>
      <c r="V780" s="90" t="s">
        <v>24</v>
      </c>
      <c r="W780" s="90" t="s">
        <v>24</v>
      </c>
      <c r="X780" s="90" t="s">
        <v>24</v>
      </c>
      <c r="Y780" t="str">
        <f t="shared" si="31"/>
        <v>04-2023</v>
      </c>
      <c r="Z780">
        <f>_xlfn.XLOOKUP(Y780,AN:AN,AP:AP,"")</f>
        <v>0</v>
      </c>
      <c r="AA780">
        <f>_xlfn.XLOOKUP(Y780,AN:AN,AQ:AQ,"")</f>
        <v>0</v>
      </c>
      <c r="AB780">
        <f>_xlfn.XLOOKUP(Y780,AN:AN,AR:AR,"")</f>
        <v>0</v>
      </c>
      <c r="AC780" t="str">
        <f>_xlfn.XLOOKUP(Y780,AN:AN,AS:AS,"")</f>
        <v>L36</v>
      </c>
      <c r="AE780">
        <v>0</v>
      </c>
      <c r="AF780">
        <v>0</v>
      </c>
      <c r="AG780">
        <v>0</v>
      </c>
      <c r="AH780" t="str">
        <v>L36</v>
      </c>
    </row>
    <row r="781" spans="1:34">
      <c r="A781" t="str">
        <f t="shared" si="30"/>
        <v>05-2023</v>
      </c>
      <c r="B781" s="93">
        <v>45047</v>
      </c>
      <c r="C781" s="90">
        <v>52300</v>
      </c>
      <c r="D781" s="90">
        <v>53000</v>
      </c>
      <c r="E781" s="90">
        <v>51700</v>
      </c>
      <c r="F781" s="90">
        <v>49400</v>
      </c>
      <c r="G781" s="90">
        <v>54100</v>
      </c>
      <c r="H781" s="91" t="s">
        <v>25</v>
      </c>
      <c r="I781" s="90">
        <v>52000</v>
      </c>
      <c r="J781" s="90">
        <v>52000</v>
      </c>
      <c r="K781" s="90">
        <v>54000</v>
      </c>
      <c r="L781" s="91" t="s">
        <v>25</v>
      </c>
      <c r="M781" s="90">
        <v>52200</v>
      </c>
      <c r="N781" s="90">
        <v>54300</v>
      </c>
      <c r="O781" s="90">
        <v>50400</v>
      </c>
      <c r="P781" s="90">
        <v>51300</v>
      </c>
      <c r="Q781" s="90">
        <v>48900</v>
      </c>
      <c r="R781" s="90">
        <v>49100</v>
      </c>
      <c r="S781" s="90">
        <v>49700</v>
      </c>
      <c r="T781" s="90">
        <v>51900</v>
      </c>
      <c r="U781" s="90">
        <v>51700</v>
      </c>
      <c r="V781" s="90">
        <v>53300</v>
      </c>
      <c r="W781" s="90">
        <v>54800</v>
      </c>
      <c r="X781" s="90">
        <v>57300</v>
      </c>
      <c r="Y781" t="str">
        <f t="shared" si="31"/>
        <v>05-2023</v>
      </c>
      <c r="Z781">
        <f>_xlfn.XLOOKUP(Y781,AN:AN,AP:AP,"")</f>
        <v>0</v>
      </c>
      <c r="AA781">
        <f>_xlfn.XLOOKUP(Y781,AN:AN,AQ:AQ,"")</f>
        <v>0</v>
      </c>
      <c r="AB781">
        <f>_xlfn.XLOOKUP(Y781,AN:AN,AR:AR,"")</f>
        <v>0</v>
      </c>
      <c r="AC781" t="str">
        <f>_xlfn.XLOOKUP(Y781,AN:AN,AS:AS,"")</f>
        <v>L36</v>
      </c>
      <c r="AE781">
        <v>0</v>
      </c>
      <c r="AF781">
        <v>0</v>
      </c>
      <c r="AG781">
        <v>0</v>
      </c>
      <c r="AH781" t="str">
        <v>L36</v>
      </c>
    </row>
    <row r="782" spans="1:34">
      <c r="A782" t="str">
        <f t="shared" si="30"/>
        <v>05-2023</v>
      </c>
      <c r="B782" s="93">
        <v>45048</v>
      </c>
      <c r="C782" s="90">
        <v>52100</v>
      </c>
      <c r="D782" s="90">
        <v>53000</v>
      </c>
      <c r="E782" s="90">
        <v>51200</v>
      </c>
      <c r="F782" s="90">
        <v>48800</v>
      </c>
      <c r="G782" s="90">
        <v>54100</v>
      </c>
      <c r="H782" s="91" t="s">
        <v>25</v>
      </c>
      <c r="I782" s="90">
        <v>52000</v>
      </c>
      <c r="J782" s="90">
        <v>51500</v>
      </c>
      <c r="K782" s="90">
        <v>53800</v>
      </c>
      <c r="L782" s="91" t="s">
        <v>25</v>
      </c>
      <c r="M782" s="90">
        <v>52000</v>
      </c>
      <c r="N782" s="90">
        <v>53600</v>
      </c>
      <c r="O782" s="90">
        <v>50000</v>
      </c>
      <c r="P782" s="90">
        <v>50400</v>
      </c>
      <c r="Q782" s="90">
        <v>48600</v>
      </c>
      <c r="R782" s="90">
        <v>48800</v>
      </c>
      <c r="S782" s="90">
        <v>49100</v>
      </c>
      <c r="T782" s="90">
        <v>51300</v>
      </c>
      <c r="U782" s="90">
        <v>51200</v>
      </c>
      <c r="V782" s="90">
        <v>52800</v>
      </c>
      <c r="W782" s="90">
        <v>54600</v>
      </c>
      <c r="X782" s="90">
        <v>57100</v>
      </c>
      <c r="Y782" t="str">
        <f t="shared" si="31"/>
        <v>05-2023</v>
      </c>
      <c r="Z782">
        <f>_xlfn.XLOOKUP(Y782,AN:AN,AP:AP,"")</f>
        <v>0</v>
      </c>
      <c r="AA782">
        <f>_xlfn.XLOOKUP(Y782,AN:AN,AQ:AQ,"")</f>
        <v>0</v>
      </c>
      <c r="AB782">
        <f>_xlfn.XLOOKUP(Y782,AN:AN,AR:AR,"")</f>
        <v>0</v>
      </c>
      <c r="AC782" t="str">
        <f>_xlfn.XLOOKUP(Y782,AN:AN,AS:AS,"")</f>
        <v>L36</v>
      </c>
      <c r="AE782">
        <v>0</v>
      </c>
      <c r="AF782">
        <v>0</v>
      </c>
      <c r="AG782">
        <v>0</v>
      </c>
      <c r="AH782" t="str">
        <v>L36</v>
      </c>
    </row>
    <row r="783" spans="1:34">
      <c r="A783" t="str">
        <f t="shared" si="30"/>
        <v>05-2023</v>
      </c>
      <c r="B783" s="93">
        <v>45049</v>
      </c>
      <c r="C783" s="90">
        <v>51900</v>
      </c>
      <c r="D783" s="90">
        <v>53000</v>
      </c>
      <c r="E783" s="90">
        <v>51200</v>
      </c>
      <c r="F783" s="90">
        <v>49000</v>
      </c>
      <c r="G783" s="90">
        <v>54000</v>
      </c>
      <c r="H783" s="91" t="s">
        <v>25</v>
      </c>
      <c r="I783" s="90">
        <v>51500</v>
      </c>
      <c r="J783" s="90">
        <v>51500</v>
      </c>
      <c r="K783" s="90">
        <v>53500</v>
      </c>
      <c r="L783" s="91" t="s">
        <v>25</v>
      </c>
      <c r="M783" s="90">
        <v>52000</v>
      </c>
      <c r="N783" s="90">
        <v>52800</v>
      </c>
      <c r="O783" s="90">
        <v>50000</v>
      </c>
      <c r="P783" s="90">
        <v>50400</v>
      </c>
      <c r="Q783" s="90">
        <v>48400</v>
      </c>
      <c r="R783" s="90">
        <v>48500</v>
      </c>
      <c r="S783" s="90">
        <v>48900</v>
      </c>
      <c r="T783" s="90">
        <v>51500</v>
      </c>
      <c r="U783" s="90">
        <v>51200</v>
      </c>
      <c r="V783" s="90">
        <v>52800</v>
      </c>
      <c r="W783" s="90">
        <v>54300</v>
      </c>
      <c r="X783" s="90">
        <v>56800</v>
      </c>
      <c r="Y783" t="str">
        <f t="shared" si="31"/>
        <v>05-2023</v>
      </c>
      <c r="Z783">
        <f>_xlfn.XLOOKUP(Y783,AN:AN,AP:AP,"")</f>
        <v>0</v>
      </c>
      <c r="AA783">
        <f>_xlfn.XLOOKUP(Y783,AN:AN,AQ:AQ,"")</f>
        <v>0</v>
      </c>
      <c r="AB783">
        <f>_xlfn.XLOOKUP(Y783,AN:AN,AR:AR,"")</f>
        <v>0</v>
      </c>
      <c r="AC783" t="str">
        <f>_xlfn.XLOOKUP(Y783,AN:AN,AS:AS,"")</f>
        <v>L36</v>
      </c>
      <c r="AE783">
        <v>0</v>
      </c>
      <c r="AF783">
        <v>0</v>
      </c>
      <c r="AG783">
        <v>0</v>
      </c>
      <c r="AH783" t="str">
        <v>L36</v>
      </c>
    </row>
    <row r="784" spans="1:34">
      <c r="A784" t="str">
        <f t="shared" si="30"/>
        <v>05-2023</v>
      </c>
      <c r="B784" s="93">
        <v>45050</v>
      </c>
      <c r="C784" s="90">
        <v>51700</v>
      </c>
      <c r="D784" s="90">
        <v>53000</v>
      </c>
      <c r="E784" s="90">
        <v>51000</v>
      </c>
      <c r="F784" s="90">
        <v>48500</v>
      </c>
      <c r="G784" s="90">
        <v>54000</v>
      </c>
      <c r="H784" s="91" t="s">
        <v>25</v>
      </c>
      <c r="I784" s="90">
        <v>51500</v>
      </c>
      <c r="J784" s="90">
        <v>51300</v>
      </c>
      <c r="K784" s="90">
        <v>53500</v>
      </c>
      <c r="L784" s="91" t="s">
        <v>25</v>
      </c>
      <c r="M784" s="90">
        <v>51600</v>
      </c>
      <c r="N784" s="90">
        <v>52800</v>
      </c>
      <c r="O784" s="90">
        <v>49800</v>
      </c>
      <c r="P784" s="90">
        <v>50200</v>
      </c>
      <c r="Q784" s="90">
        <v>48200</v>
      </c>
      <c r="R784" s="90">
        <v>48000</v>
      </c>
      <c r="S784" s="90">
        <v>48700</v>
      </c>
      <c r="T784" s="90">
        <v>51000</v>
      </c>
      <c r="U784" s="90">
        <v>51000</v>
      </c>
      <c r="V784" s="90">
        <v>52800</v>
      </c>
      <c r="W784" s="90">
        <v>54200</v>
      </c>
      <c r="X784" s="90">
        <v>56800</v>
      </c>
      <c r="Y784" t="str">
        <f t="shared" si="31"/>
        <v>05-2023</v>
      </c>
      <c r="Z784">
        <f>_xlfn.XLOOKUP(Y784,AN:AN,AP:AP,"")</f>
        <v>0</v>
      </c>
      <c r="AA784">
        <f>_xlfn.XLOOKUP(Y784,AN:AN,AQ:AQ,"")</f>
        <v>0</v>
      </c>
      <c r="AB784">
        <f>_xlfn.XLOOKUP(Y784,AN:AN,AR:AR,"")</f>
        <v>0</v>
      </c>
      <c r="AC784" t="str">
        <f>_xlfn.XLOOKUP(Y784,AN:AN,AS:AS,"")</f>
        <v>L36</v>
      </c>
      <c r="AE784">
        <v>0</v>
      </c>
      <c r="AF784">
        <v>0</v>
      </c>
      <c r="AG784">
        <v>0</v>
      </c>
      <c r="AH784" t="str">
        <v>L36</v>
      </c>
    </row>
    <row r="785" spans="1:34">
      <c r="A785" t="str">
        <f t="shared" si="30"/>
        <v>05-2023</v>
      </c>
      <c r="B785" s="93">
        <v>45051</v>
      </c>
      <c r="C785" s="90">
        <v>51400</v>
      </c>
      <c r="D785" s="90">
        <v>52700</v>
      </c>
      <c r="E785" s="90">
        <v>50800</v>
      </c>
      <c r="F785" s="90">
        <v>48200</v>
      </c>
      <c r="G785" s="90">
        <v>53700</v>
      </c>
      <c r="H785" s="91" t="s">
        <v>25</v>
      </c>
      <c r="I785" s="90">
        <v>50500</v>
      </c>
      <c r="J785" s="90">
        <v>50900</v>
      </c>
      <c r="K785" s="90">
        <v>53000</v>
      </c>
      <c r="L785" s="91" t="s">
        <v>25</v>
      </c>
      <c r="M785" s="90">
        <v>51400</v>
      </c>
      <c r="N785" s="90">
        <v>52400</v>
      </c>
      <c r="O785" s="90">
        <v>49500</v>
      </c>
      <c r="P785" s="90">
        <v>50000</v>
      </c>
      <c r="Q785" s="90">
        <v>47600</v>
      </c>
      <c r="R785" s="90">
        <v>47500</v>
      </c>
      <c r="S785" s="90">
        <v>48300</v>
      </c>
      <c r="T785" s="90">
        <v>50700</v>
      </c>
      <c r="U785" s="90">
        <v>50500</v>
      </c>
      <c r="V785" s="90">
        <v>52600</v>
      </c>
      <c r="W785" s="90">
        <v>54100</v>
      </c>
      <c r="X785" s="90">
        <v>56700</v>
      </c>
      <c r="Y785" t="str">
        <f t="shared" si="31"/>
        <v>05-2023</v>
      </c>
      <c r="Z785">
        <f>_xlfn.XLOOKUP(Y785,AN:AN,AP:AP,"")</f>
        <v>0</v>
      </c>
      <c r="AA785">
        <f>_xlfn.XLOOKUP(Y785,AN:AN,AQ:AQ,"")</f>
        <v>0</v>
      </c>
      <c r="AB785">
        <f>_xlfn.XLOOKUP(Y785,AN:AN,AR:AR,"")</f>
        <v>0</v>
      </c>
      <c r="AC785" t="str">
        <f>_xlfn.XLOOKUP(Y785,AN:AN,AS:AS,"")</f>
        <v>L36</v>
      </c>
      <c r="AE785">
        <v>0</v>
      </c>
      <c r="AF785">
        <v>0</v>
      </c>
      <c r="AG785">
        <v>0</v>
      </c>
      <c r="AH785" t="str">
        <v>L36</v>
      </c>
    </row>
    <row r="786" spans="1:34">
      <c r="A786" t="str">
        <f t="shared" si="30"/>
        <v>05-2023</v>
      </c>
      <c r="B786" s="93">
        <v>45052</v>
      </c>
      <c r="C786" s="90">
        <v>51100</v>
      </c>
      <c r="D786" s="90">
        <v>52500</v>
      </c>
      <c r="E786" s="90">
        <v>50500</v>
      </c>
      <c r="F786" s="90">
        <v>47900</v>
      </c>
      <c r="G786" s="90">
        <v>53100</v>
      </c>
      <c r="H786" s="91" t="s">
        <v>25</v>
      </c>
      <c r="I786" s="90">
        <v>50500</v>
      </c>
      <c r="J786" s="90">
        <v>50200</v>
      </c>
      <c r="K786" s="90">
        <v>52500</v>
      </c>
      <c r="L786" s="91" t="s">
        <v>25</v>
      </c>
      <c r="M786" s="90">
        <v>51100</v>
      </c>
      <c r="N786" s="90">
        <v>52400</v>
      </c>
      <c r="O786" s="90">
        <v>49100</v>
      </c>
      <c r="P786" s="90">
        <v>49600</v>
      </c>
      <c r="Q786" s="90">
        <v>47600</v>
      </c>
      <c r="R786" s="90">
        <v>47300</v>
      </c>
      <c r="S786" s="90">
        <v>47900</v>
      </c>
      <c r="T786" s="90">
        <v>50400</v>
      </c>
      <c r="U786" s="90">
        <v>50000</v>
      </c>
      <c r="V786" s="90">
        <v>52600</v>
      </c>
      <c r="W786" s="90">
        <v>53800</v>
      </c>
      <c r="X786" s="90">
        <v>56500</v>
      </c>
      <c r="Y786" t="str">
        <f t="shared" si="31"/>
        <v>05-2023</v>
      </c>
      <c r="Z786">
        <f>_xlfn.XLOOKUP(Y786,AN:AN,AP:AP,"")</f>
        <v>0</v>
      </c>
      <c r="AA786">
        <f>_xlfn.XLOOKUP(Y786,AN:AN,AQ:AQ,"")</f>
        <v>0</v>
      </c>
      <c r="AB786">
        <f>_xlfn.XLOOKUP(Y786,AN:AN,AR:AR,"")</f>
        <v>0</v>
      </c>
      <c r="AC786" t="str">
        <f>_xlfn.XLOOKUP(Y786,AN:AN,AS:AS,"")</f>
        <v>L36</v>
      </c>
      <c r="AE786">
        <v>0</v>
      </c>
      <c r="AF786">
        <v>0</v>
      </c>
      <c r="AG786">
        <v>0</v>
      </c>
      <c r="AH786" t="str">
        <v>L36</v>
      </c>
    </row>
    <row r="787" spans="1:34">
      <c r="A787" t="str">
        <f t="shared" si="30"/>
        <v>05-2023</v>
      </c>
      <c r="B787" s="93">
        <v>45053</v>
      </c>
      <c r="C787" s="90" t="s">
        <v>24</v>
      </c>
      <c r="D787" s="90" t="s">
        <v>24</v>
      </c>
      <c r="E787" s="90" t="s">
        <v>24</v>
      </c>
      <c r="F787" s="90" t="s">
        <v>24</v>
      </c>
      <c r="G787" s="90" t="s">
        <v>24</v>
      </c>
      <c r="H787" s="90" t="s">
        <v>24</v>
      </c>
      <c r="I787" s="90" t="s">
        <v>24</v>
      </c>
      <c r="J787" s="90" t="s">
        <v>24</v>
      </c>
      <c r="K787" s="90" t="s">
        <v>24</v>
      </c>
      <c r="L787" s="90" t="s">
        <v>24</v>
      </c>
      <c r="M787" s="90" t="s">
        <v>24</v>
      </c>
      <c r="N787" s="90" t="s">
        <v>24</v>
      </c>
      <c r="O787" s="90" t="s">
        <v>24</v>
      </c>
      <c r="P787" s="90" t="s">
        <v>24</v>
      </c>
      <c r="Q787" s="90" t="s">
        <v>24</v>
      </c>
      <c r="R787" s="90" t="s">
        <v>24</v>
      </c>
      <c r="S787" s="90" t="s">
        <v>24</v>
      </c>
      <c r="T787" s="90" t="s">
        <v>24</v>
      </c>
      <c r="U787" s="90" t="s">
        <v>24</v>
      </c>
      <c r="V787" s="90" t="s">
        <v>24</v>
      </c>
      <c r="W787" s="90" t="s">
        <v>24</v>
      </c>
      <c r="X787" s="90" t="s">
        <v>24</v>
      </c>
      <c r="Y787" t="str">
        <f t="shared" si="31"/>
        <v>05-2023</v>
      </c>
      <c r="Z787">
        <f>_xlfn.XLOOKUP(Y787,AN:AN,AP:AP,"")</f>
        <v>0</v>
      </c>
      <c r="AA787">
        <f>_xlfn.XLOOKUP(Y787,AN:AN,AQ:AQ,"")</f>
        <v>0</v>
      </c>
      <c r="AB787">
        <f>_xlfn.XLOOKUP(Y787,AN:AN,AR:AR,"")</f>
        <v>0</v>
      </c>
      <c r="AC787" t="str">
        <f>_xlfn.XLOOKUP(Y787,AN:AN,AS:AS,"")</f>
        <v>L36</v>
      </c>
      <c r="AE787">
        <v>0</v>
      </c>
      <c r="AF787">
        <v>0</v>
      </c>
      <c r="AG787">
        <v>0</v>
      </c>
      <c r="AH787" t="str">
        <v>L36</v>
      </c>
    </row>
    <row r="788" spans="1:34">
      <c r="A788" t="str">
        <f t="shared" si="30"/>
        <v>05-2023</v>
      </c>
      <c r="B788" s="93">
        <v>45054</v>
      </c>
      <c r="C788" s="90">
        <v>51500</v>
      </c>
      <c r="D788" s="90">
        <v>52500</v>
      </c>
      <c r="E788" s="90">
        <v>50700</v>
      </c>
      <c r="F788" s="90">
        <v>48200</v>
      </c>
      <c r="G788" s="90">
        <v>53100</v>
      </c>
      <c r="H788" s="91" t="s">
        <v>25</v>
      </c>
      <c r="I788" s="90">
        <v>51000</v>
      </c>
      <c r="J788" s="90">
        <v>50300</v>
      </c>
      <c r="K788" s="90">
        <v>52800</v>
      </c>
      <c r="L788" s="91" t="s">
        <v>25</v>
      </c>
      <c r="M788" s="90">
        <v>51500</v>
      </c>
      <c r="N788" s="90">
        <v>52400</v>
      </c>
      <c r="O788" s="90">
        <v>49700</v>
      </c>
      <c r="P788" s="90">
        <v>49800</v>
      </c>
      <c r="Q788" s="90">
        <v>47600</v>
      </c>
      <c r="R788" s="90">
        <v>47500</v>
      </c>
      <c r="S788" s="90">
        <v>48200</v>
      </c>
      <c r="T788" s="90">
        <v>50700</v>
      </c>
      <c r="U788" s="90">
        <v>50300</v>
      </c>
      <c r="V788" s="90">
        <v>52600</v>
      </c>
      <c r="W788" s="90">
        <v>53500</v>
      </c>
      <c r="X788" s="90">
        <v>56000</v>
      </c>
      <c r="Y788" t="str">
        <f t="shared" si="31"/>
        <v>05-2023</v>
      </c>
      <c r="Z788">
        <f>_xlfn.XLOOKUP(Y788,AN:AN,AP:AP,"")</f>
        <v>0</v>
      </c>
      <c r="AA788">
        <f>_xlfn.XLOOKUP(Y788,AN:AN,AQ:AQ,"")</f>
        <v>0</v>
      </c>
      <c r="AB788">
        <f>_xlfn.XLOOKUP(Y788,AN:AN,AR:AR,"")</f>
        <v>0</v>
      </c>
      <c r="AC788" t="str">
        <f>_xlfn.XLOOKUP(Y788,AN:AN,AS:AS,"")</f>
        <v>L36</v>
      </c>
      <c r="AE788">
        <v>0</v>
      </c>
      <c r="AF788">
        <v>0</v>
      </c>
      <c r="AG788">
        <v>0</v>
      </c>
      <c r="AH788" t="str">
        <v>L36</v>
      </c>
    </row>
    <row r="789" spans="1:34">
      <c r="A789" t="str">
        <f t="shared" si="30"/>
        <v>05-2023</v>
      </c>
      <c r="B789" s="93">
        <v>45055</v>
      </c>
      <c r="C789" s="90">
        <v>51700</v>
      </c>
      <c r="D789" s="90">
        <v>52500</v>
      </c>
      <c r="E789" s="90">
        <v>51000</v>
      </c>
      <c r="F789" s="90">
        <v>48500</v>
      </c>
      <c r="G789" s="90">
        <v>54000</v>
      </c>
      <c r="H789" s="91" t="s">
        <v>25</v>
      </c>
      <c r="I789" s="90">
        <v>51000</v>
      </c>
      <c r="J789" s="90">
        <v>50500</v>
      </c>
      <c r="K789" s="90">
        <v>52800</v>
      </c>
      <c r="L789" s="91" t="s">
        <v>25</v>
      </c>
      <c r="M789" s="90">
        <v>51500</v>
      </c>
      <c r="N789" s="90">
        <v>52800</v>
      </c>
      <c r="O789" s="90">
        <v>49800</v>
      </c>
      <c r="P789" s="90">
        <v>50000</v>
      </c>
      <c r="Q789" s="90">
        <v>47700</v>
      </c>
      <c r="R789" s="90">
        <v>47800</v>
      </c>
      <c r="S789" s="90">
        <v>48300</v>
      </c>
      <c r="T789" s="90">
        <v>51000</v>
      </c>
      <c r="U789" s="90">
        <v>50500</v>
      </c>
      <c r="V789" s="90">
        <v>52600</v>
      </c>
      <c r="W789" s="90">
        <v>53500</v>
      </c>
      <c r="X789" s="90">
        <v>56000</v>
      </c>
      <c r="Y789" t="str">
        <f t="shared" si="31"/>
        <v>05-2023</v>
      </c>
      <c r="Z789">
        <f>_xlfn.XLOOKUP(Y789,AN:AN,AP:AP,"")</f>
        <v>0</v>
      </c>
      <c r="AA789">
        <f>_xlfn.XLOOKUP(Y789,AN:AN,AQ:AQ,"")</f>
        <v>0</v>
      </c>
      <c r="AB789">
        <f>_xlfn.XLOOKUP(Y789,AN:AN,AR:AR,"")</f>
        <v>0</v>
      </c>
      <c r="AC789" t="str">
        <f>_xlfn.XLOOKUP(Y789,AN:AN,AS:AS,"")</f>
        <v>L36</v>
      </c>
      <c r="AE789">
        <v>0</v>
      </c>
      <c r="AF789">
        <v>0</v>
      </c>
      <c r="AG789">
        <v>0</v>
      </c>
      <c r="AH789" t="str">
        <v>L36</v>
      </c>
    </row>
    <row r="790" spans="1:34">
      <c r="A790" t="str">
        <f t="shared" ref="A790:A853" si="32">TEXT(B790,"MM-YYYY")</f>
        <v>05-2023</v>
      </c>
      <c r="B790" s="93">
        <v>45056</v>
      </c>
      <c r="C790" s="90">
        <v>52000</v>
      </c>
      <c r="D790" s="90">
        <v>52800</v>
      </c>
      <c r="E790" s="90">
        <v>51400</v>
      </c>
      <c r="F790" s="90">
        <v>49000</v>
      </c>
      <c r="G790" s="90">
        <v>54000</v>
      </c>
      <c r="H790" s="91" t="s">
        <v>25</v>
      </c>
      <c r="I790" s="90">
        <v>51500</v>
      </c>
      <c r="J790" s="90">
        <v>51300</v>
      </c>
      <c r="K790" s="90">
        <v>53400</v>
      </c>
      <c r="L790" s="91" t="s">
        <v>25</v>
      </c>
      <c r="M790" s="90">
        <v>52000</v>
      </c>
      <c r="N790" s="90">
        <v>53300</v>
      </c>
      <c r="O790" s="90">
        <v>50300</v>
      </c>
      <c r="P790" s="90">
        <v>50300</v>
      </c>
      <c r="Q790" s="90">
        <v>48200</v>
      </c>
      <c r="R790" s="90">
        <v>48200</v>
      </c>
      <c r="S790" s="90">
        <v>48700</v>
      </c>
      <c r="T790" s="90">
        <v>51500</v>
      </c>
      <c r="U790" s="90">
        <v>51000</v>
      </c>
      <c r="V790" s="90">
        <v>52600</v>
      </c>
      <c r="W790" s="90">
        <v>53500</v>
      </c>
      <c r="X790" s="90">
        <v>56000</v>
      </c>
      <c r="Y790" t="str">
        <f t="shared" ref="Y790:Y853" si="33">TEXT(B790,"MM-YYYY")</f>
        <v>05-2023</v>
      </c>
      <c r="Z790">
        <f>_xlfn.XLOOKUP(Y790,AN:AN,AP:AP,"")</f>
        <v>0</v>
      </c>
      <c r="AA790">
        <f>_xlfn.XLOOKUP(Y790,AN:AN,AQ:AQ,"")</f>
        <v>0</v>
      </c>
      <c r="AB790">
        <f>_xlfn.XLOOKUP(Y790,AN:AN,AR:AR,"")</f>
        <v>0</v>
      </c>
      <c r="AC790" t="str">
        <f>_xlfn.XLOOKUP(Y790,AN:AN,AS:AS,"")</f>
        <v>L36</v>
      </c>
      <c r="AE790">
        <v>0</v>
      </c>
      <c r="AF790">
        <v>0</v>
      </c>
      <c r="AG790">
        <v>0</v>
      </c>
      <c r="AH790" t="str">
        <v>L36</v>
      </c>
    </row>
    <row r="791" spans="1:34">
      <c r="A791" t="str">
        <f t="shared" si="32"/>
        <v>05-2023</v>
      </c>
      <c r="B791" s="93">
        <v>45057</v>
      </c>
      <c r="C791" s="90">
        <v>52000</v>
      </c>
      <c r="D791" s="90">
        <v>52800</v>
      </c>
      <c r="E791" s="90">
        <v>51400</v>
      </c>
      <c r="F791" s="90">
        <v>48600</v>
      </c>
      <c r="G791" s="90">
        <v>54300</v>
      </c>
      <c r="H791" s="91" t="s">
        <v>25</v>
      </c>
      <c r="I791" s="90">
        <v>51000</v>
      </c>
      <c r="J791" s="90">
        <v>51300</v>
      </c>
      <c r="K791" s="90">
        <v>53700</v>
      </c>
      <c r="L791" s="91" t="s">
        <v>25</v>
      </c>
      <c r="M791" s="90">
        <v>52000</v>
      </c>
      <c r="N791" s="90">
        <v>53500</v>
      </c>
      <c r="O791" s="90">
        <v>50300</v>
      </c>
      <c r="P791" s="90">
        <v>50300</v>
      </c>
      <c r="Q791" s="90">
        <v>47700</v>
      </c>
      <c r="R791" s="90">
        <v>47800</v>
      </c>
      <c r="S791" s="90">
        <v>48500</v>
      </c>
      <c r="T791" s="90">
        <v>51100</v>
      </c>
      <c r="U791" s="90">
        <v>50900</v>
      </c>
      <c r="V791" s="90">
        <v>52600</v>
      </c>
      <c r="W791" s="90">
        <v>53600</v>
      </c>
      <c r="X791" s="90">
        <v>56000</v>
      </c>
      <c r="Y791" t="str">
        <f t="shared" si="33"/>
        <v>05-2023</v>
      </c>
      <c r="Z791">
        <f>_xlfn.XLOOKUP(Y791,AN:AN,AP:AP,"")</f>
        <v>0</v>
      </c>
      <c r="AA791">
        <f>_xlfn.XLOOKUP(Y791,AN:AN,AQ:AQ,"")</f>
        <v>0</v>
      </c>
      <c r="AB791">
        <f>_xlfn.XLOOKUP(Y791,AN:AN,AR:AR,"")</f>
        <v>0</v>
      </c>
      <c r="AC791" t="str">
        <f>_xlfn.XLOOKUP(Y791,AN:AN,AS:AS,"")</f>
        <v>L36</v>
      </c>
      <c r="AE791">
        <v>0</v>
      </c>
      <c r="AF791">
        <v>0</v>
      </c>
      <c r="AG791">
        <v>0</v>
      </c>
      <c r="AH791" t="str">
        <v>L36</v>
      </c>
    </row>
    <row r="792" spans="1:34">
      <c r="A792" t="str">
        <f t="shared" si="32"/>
        <v>05-2023</v>
      </c>
      <c r="B792" s="93">
        <v>45058</v>
      </c>
      <c r="C792" s="90">
        <v>51700</v>
      </c>
      <c r="D792" s="90">
        <v>52500</v>
      </c>
      <c r="E792" s="90">
        <v>51100</v>
      </c>
      <c r="F792" s="90">
        <v>48600</v>
      </c>
      <c r="G792" s="90">
        <v>54300</v>
      </c>
      <c r="H792" s="91" t="s">
        <v>25</v>
      </c>
      <c r="I792" s="90">
        <v>51000</v>
      </c>
      <c r="J792" s="90">
        <v>51300</v>
      </c>
      <c r="K792" s="90">
        <v>53700</v>
      </c>
      <c r="L792" s="91" t="s">
        <v>25</v>
      </c>
      <c r="M792" s="90">
        <v>51800</v>
      </c>
      <c r="N792" s="90">
        <v>53900</v>
      </c>
      <c r="O792" s="90">
        <v>50300</v>
      </c>
      <c r="P792" s="90">
        <v>50300</v>
      </c>
      <c r="Q792" s="90">
        <v>48000</v>
      </c>
      <c r="R792" s="90">
        <v>47700</v>
      </c>
      <c r="S792" s="90">
        <v>48300</v>
      </c>
      <c r="T792" s="90">
        <v>51100</v>
      </c>
      <c r="U792" s="90">
        <v>50700</v>
      </c>
      <c r="V792" s="90">
        <v>52600</v>
      </c>
      <c r="W792" s="90">
        <v>53600</v>
      </c>
      <c r="X792" s="90">
        <v>56000</v>
      </c>
      <c r="Y792" t="str">
        <f t="shared" si="33"/>
        <v>05-2023</v>
      </c>
      <c r="Z792">
        <f>_xlfn.XLOOKUP(Y792,AN:AN,AP:AP,"")</f>
        <v>0</v>
      </c>
      <c r="AA792">
        <f>_xlfn.XLOOKUP(Y792,AN:AN,AQ:AQ,"")</f>
        <v>0</v>
      </c>
      <c r="AB792">
        <f>_xlfn.XLOOKUP(Y792,AN:AN,AR:AR,"")</f>
        <v>0</v>
      </c>
      <c r="AC792" t="str">
        <f>_xlfn.XLOOKUP(Y792,AN:AN,AS:AS,"")</f>
        <v>L36</v>
      </c>
      <c r="AE792">
        <v>0</v>
      </c>
      <c r="AF792">
        <v>0</v>
      </c>
      <c r="AG792">
        <v>0</v>
      </c>
      <c r="AH792" t="str">
        <v>L36</v>
      </c>
    </row>
    <row r="793" spans="1:34">
      <c r="A793" t="str">
        <f t="shared" si="32"/>
        <v>05-2023</v>
      </c>
      <c r="B793" s="93">
        <v>45059</v>
      </c>
      <c r="C793" s="90">
        <v>51500</v>
      </c>
      <c r="D793" s="90">
        <v>52500</v>
      </c>
      <c r="E793" s="90">
        <v>51400</v>
      </c>
      <c r="F793" s="90">
        <v>48600</v>
      </c>
      <c r="G793" s="90">
        <v>54300</v>
      </c>
      <c r="H793" s="91" t="s">
        <v>25</v>
      </c>
      <c r="I793" s="90">
        <v>51000</v>
      </c>
      <c r="J793" s="90">
        <v>51400</v>
      </c>
      <c r="K793" s="90">
        <v>53700</v>
      </c>
      <c r="L793" s="91" t="s">
        <v>25</v>
      </c>
      <c r="M793" s="90">
        <v>52000</v>
      </c>
      <c r="N793" s="90">
        <v>54100</v>
      </c>
      <c r="O793" s="90">
        <v>50200</v>
      </c>
      <c r="P793" s="90">
        <v>50300</v>
      </c>
      <c r="Q793" s="90">
        <v>47950</v>
      </c>
      <c r="R793" s="90">
        <v>47500</v>
      </c>
      <c r="S793" s="90">
        <v>48300</v>
      </c>
      <c r="T793" s="90">
        <v>51100</v>
      </c>
      <c r="U793" s="90">
        <v>50500</v>
      </c>
      <c r="V793" s="90">
        <v>52600</v>
      </c>
      <c r="W793" s="90">
        <v>53500</v>
      </c>
      <c r="X793" s="90">
        <v>56000</v>
      </c>
      <c r="Y793" t="str">
        <f t="shared" si="33"/>
        <v>05-2023</v>
      </c>
      <c r="Z793">
        <f>_xlfn.XLOOKUP(Y793,AN:AN,AP:AP,"")</f>
        <v>0</v>
      </c>
      <c r="AA793">
        <f>_xlfn.XLOOKUP(Y793,AN:AN,AQ:AQ,"")</f>
        <v>0</v>
      </c>
      <c r="AB793">
        <f>_xlfn.XLOOKUP(Y793,AN:AN,AR:AR,"")</f>
        <v>0</v>
      </c>
      <c r="AC793" t="str">
        <f>_xlfn.XLOOKUP(Y793,AN:AN,AS:AS,"")</f>
        <v>L36</v>
      </c>
      <c r="AE793">
        <v>0</v>
      </c>
      <c r="AF793">
        <v>0</v>
      </c>
      <c r="AG793">
        <v>0</v>
      </c>
      <c r="AH793" t="str">
        <v>L36</v>
      </c>
    </row>
    <row r="794" spans="1:34">
      <c r="A794" t="str">
        <f t="shared" si="32"/>
        <v>05-2023</v>
      </c>
      <c r="B794" s="93">
        <v>45060</v>
      </c>
      <c r="C794" s="90" t="s">
        <v>24</v>
      </c>
      <c r="D794" s="90" t="s">
        <v>24</v>
      </c>
      <c r="E794" s="90" t="s">
        <v>24</v>
      </c>
      <c r="F794" s="90" t="s">
        <v>24</v>
      </c>
      <c r="G794" s="90" t="s">
        <v>24</v>
      </c>
      <c r="H794" s="90" t="s">
        <v>24</v>
      </c>
      <c r="I794" s="90" t="s">
        <v>24</v>
      </c>
      <c r="J794" s="90" t="s">
        <v>24</v>
      </c>
      <c r="K794" s="90" t="s">
        <v>24</v>
      </c>
      <c r="L794" s="90" t="s">
        <v>24</v>
      </c>
      <c r="M794" s="90" t="s">
        <v>24</v>
      </c>
      <c r="N794" s="90" t="s">
        <v>24</v>
      </c>
      <c r="O794" s="90" t="s">
        <v>24</v>
      </c>
      <c r="P794" s="90" t="s">
        <v>24</v>
      </c>
      <c r="Q794" s="90" t="s">
        <v>24</v>
      </c>
      <c r="R794" s="90" t="s">
        <v>24</v>
      </c>
      <c r="S794" s="90" t="s">
        <v>24</v>
      </c>
      <c r="T794" s="90" t="s">
        <v>24</v>
      </c>
      <c r="U794" s="90" t="s">
        <v>24</v>
      </c>
      <c r="V794" s="90" t="s">
        <v>24</v>
      </c>
      <c r="W794" s="90" t="s">
        <v>24</v>
      </c>
      <c r="X794" s="90" t="s">
        <v>24</v>
      </c>
      <c r="Y794" t="str">
        <f t="shared" si="33"/>
        <v>05-2023</v>
      </c>
      <c r="Z794">
        <f>_xlfn.XLOOKUP(Y794,AN:AN,AP:AP,"")</f>
        <v>0</v>
      </c>
      <c r="AA794">
        <f>_xlfn.XLOOKUP(Y794,AN:AN,AQ:AQ,"")</f>
        <v>0</v>
      </c>
      <c r="AB794">
        <f>_xlfn.XLOOKUP(Y794,AN:AN,AR:AR,"")</f>
        <v>0</v>
      </c>
      <c r="AC794" t="str">
        <f>_xlfn.XLOOKUP(Y794,AN:AN,AS:AS,"")</f>
        <v>L36</v>
      </c>
      <c r="AE794">
        <v>0</v>
      </c>
      <c r="AF794">
        <v>0</v>
      </c>
      <c r="AG794">
        <v>0</v>
      </c>
      <c r="AH794" t="str">
        <v>L36</v>
      </c>
    </row>
    <row r="795" spans="1:34">
      <c r="A795" t="str">
        <f t="shared" si="32"/>
        <v>05-2023</v>
      </c>
      <c r="B795" s="93">
        <v>45061</v>
      </c>
      <c r="C795" s="90">
        <v>52000</v>
      </c>
      <c r="D795" s="90">
        <v>52500</v>
      </c>
      <c r="E795" s="90">
        <v>52000</v>
      </c>
      <c r="F795" s="90">
        <v>48600</v>
      </c>
      <c r="G795" s="90">
        <v>54300</v>
      </c>
      <c r="H795" s="91" t="s">
        <v>25</v>
      </c>
      <c r="I795" s="90">
        <v>51000</v>
      </c>
      <c r="J795" s="90">
        <v>51800</v>
      </c>
      <c r="K795" s="90">
        <v>53700</v>
      </c>
      <c r="L795" s="91" t="s">
        <v>25</v>
      </c>
      <c r="M795" s="90">
        <v>52400</v>
      </c>
      <c r="N795" s="90">
        <v>54100</v>
      </c>
      <c r="O795" s="90">
        <v>50800</v>
      </c>
      <c r="P795" s="90">
        <v>50400</v>
      </c>
      <c r="Q795" s="90">
        <v>47900</v>
      </c>
      <c r="R795" s="90">
        <v>48100</v>
      </c>
      <c r="S795" s="90">
        <v>48500</v>
      </c>
      <c r="T795" s="90">
        <v>51100</v>
      </c>
      <c r="U795" s="90">
        <v>50800</v>
      </c>
      <c r="V795" s="90">
        <v>52600</v>
      </c>
      <c r="W795" s="90">
        <v>53500</v>
      </c>
      <c r="X795" s="90">
        <v>56000</v>
      </c>
      <c r="Y795" t="str">
        <f t="shared" si="33"/>
        <v>05-2023</v>
      </c>
      <c r="Z795">
        <f>_xlfn.XLOOKUP(Y795,AN:AN,AP:AP,"")</f>
        <v>0</v>
      </c>
      <c r="AA795">
        <f>_xlfn.XLOOKUP(Y795,AN:AN,AQ:AQ,"")</f>
        <v>0</v>
      </c>
      <c r="AB795">
        <f>_xlfn.XLOOKUP(Y795,AN:AN,AR:AR,"")</f>
        <v>0</v>
      </c>
      <c r="AC795" t="str">
        <f>_xlfn.XLOOKUP(Y795,AN:AN,AS:AS,"")</f>
        <v>L36</v>
      </c>
      <c r="AE795">
        <v>0</v>
      </c>
      <c r="AF795">
        <v>0</v>
      </c>
      <c r="AG795">
        <v>0</v>
      </c>
      <c r="AH795" t="str">
        <v>L36</v>
      </c>
    </row>
    <row r="796" spans="1:34">
      <c r="A796" t="str">
        <f t="shared" si="32"/>
        <v>05-2023</v>
      </c>
      <c r="B796" s="93">
        <v>45062</v>
      </c>
      <c r="C796" s="90">
        <v>52200</v>
      </c>
      <c r="D796" s="90">
        <v>52500</v>
      </c>
      <c r="E796" s="90">
        <v>52600</v>
      </c>
      <c r="F796" s="90">
        <v>48600</v>
      </c>
      <c r="G796" s="90">
        <v>54300</v>
      </c>
      <c r="H796" s="91" t="s">
        <v>25</v>
      </c>
      <c r="I796" s="90">
        <v>51000</v>
      </c>
      <c r="J796" s="90">
        <v>52200</v>
      </c>
      <c r="K796" s="90">
        <v>53700</v>
      </c>
      <c r="L796" s="91" t="s">
        <v>25</v>
      </c>
      <c r="M796" s="90">
        <v>52600</v>
      </c>
      <c r="N796" s="90">
        <v>54100</v>
      </c>
      <c r="O796" s="90">
        <v>51300</v>
      </c>
      <c r="P796" s="90">
        <v>50400</v>
      </c>
      <c r="Q796" s="90">
        <v>48000</v>
      </c>
      <c r="R796" s="90">
        <v>48300</v>
      </c>
      <c r="S796" s="90">
        <v>48700</v>
      </c>
      <c r="T796" s="90">
        <v>51100</v>
      </c>
      <c r="U796" s="90">
        <v>51000</v>
      </c>
      <c r="V796" s="90">
        <v>52600</v>
      </c>
      <c r="W796" s="90">
        <v>53500</v>
      </c>
      <c r="X796" s="90">
        <v>56000</v>
      </c>
      <c r="Y796" t="str">
        <f t="shared" si="33"/>
        <v>05-2023</v>
      </c>
      <c r="Z796">
        <f>_xlfn.XLOOKUP(Y796,AN:AN,AP:AP,"")</f>
        <v>0</v>
      </c>
      <c r="AA796">
        <f>_xlfn.XLOOKUP(Y796,AN:AN,AQ:AQ,"")</f>
        <v>0</v>
      </c>
      <c r="AB796">
        <f>_xlfn.XLOOKUP(Y796,AN:AN,AR:AR,"")</f>
        <v>0</v>
      </c>
      <c r="AC796" t="str">
        <f>_xlfn.XLOOKUP(Y796,AN:AN,AS:AS,"")</f>
        <v>L36</v>
      </c>
      <c r="AE796">
        <v>0</v>
      </c>
      <c r="AF796">
        <v>0</v>
      </c>
      <c r="AG796">
        <v>0</v>
      </c>
      <c r="AH796" t="str">
        <v>L36</v>
      </c>
    </row>
    <row r="797" spans="1:34">
      <c r="A797" t="str">
        <f t="shared" si="32"/>
        <v>05-2023</v>
      </c>
      <c r="B797" s="93">
        <v>45063</v>
      </c>
      <c r="C797" s="90">
        <v>52700</v>
      </c>
      <c r="D797" s="90">
        <v>52500</v>
      </c>
      <c r="E797" s="90">
        <v>52700</v>
      </c>
      <c r="F797" s="90">
        <v>49000</v>
      </c>
      <c r="G797" s="90">
        <v>54300</v>
      </c>
      <c r="H797" s="91" t="s">
        <v>25</v>
      </c>
      <c r="I797" s="90">
        <v>51500</v>
      </c>
      <c r="J797" s="90">
        <v>52600</v>
      </c>
      <c r="K797" s="90">
        <v>53700</v>
      </c>
      <c r="L797" s="91" t="s">
        <v>25</v>
      </c>
      <c r="M797" s="90">
        <v>53200</v>
      </c>
      <c r="N797" s="90">
        <v>54100</v>
      </c>
      <c r="O797" s="90">
        <v>51500</v>
      </c>
      <c r="P797" s="90">
        <v>50700</v>
      </c>
      <c r="Q797" s="90">
        <v>48500</v>
      </c>
      <c r="R797" s="90">
        <v>48400</v>
      </c>
      <c r="S797" s="90">
        <v>48800</v>
      </c>
      <c r="T797" s="90">
        <v>51500</v>
      </c>
      <c r="U797" s="90">
        <v>51300</v>
      </c>
      <c r="V797" s="90">
        <v>52600</v>
      </c>
      <c r="W797" s="90">
        <v>53500</v>
      </c>
      <c r="X797" s="90">
        <v>56000</v>
      </c>
      <c r="Y797" t="str">
        <f t="shared" si="33"/>
        <v>05-2023</v>
      </c>
      <c r="Z797">
        <f>_xlfn.XLOOKUP(Y797,AN:AN,AP:AP,"")</f>
        <v>0</v>
      </c>
      <c r="AA797">
        <f>_xlfn.XLOOKUP(Y797,AN:AN,AQ:AQ,"")</f>
        <v>0</v>
      </c>
      <c r="AB797">
        <f>_xlfn.XLOOKUP(Y797,AN:AN,AR:AR,"")</f>
        <v>0</v>
      </c>
      <c r="AC797" t="str">
        <f>_xlfn.XLOOKUP(Y797,AN:AN,AS:AS,"")</f>
        <v>L36</v>
      </c>
      <c r="AE797">
        <v>0</v>
      </c>
      <c r="AF797">
        <v>0</v>
      </c>
      <c r="AG797">
        <v>0</v>
      </c>
      <c r="AH797" t="str">
        <v>L36</v>
      </c>
    </row>
    <row r="798" spans="1:34">
      <c r="A798" t="str">
        <f t="shared" si="32"/>
        <v>05-2023</v>
      </c>
      <c r="B798" s="93">
        <v>45064</v>
      </c>
      <c r="C798" s="90">
        <v>52700</v>
      </c>
      <c r="D798" s="90">
        <v>52500</v>
      </c>
      <c r="E798" s="90">
        <v>52300</v>
      </c>
      <c r="F798" s="90">
        <v>48500</v>
      </c>
      <c r="G798" s="90">
        <v>54300</v>
      </c>
      <c r="H798" s="91" t="s">
        <v>25</v>
      </c>
      <c r="I798" s="90">
        <v>51500</v>
      </c>
      <c r="J798" s="90">
        <v>52600</v>
      </c>
      <c r="K798" s="90">
        <v>53400</v>
      </c>
      <c r="L798" s="91" t="s">
        <v>25</v>
      </c>
      <c r="M798" s="90">
        <v>53100</v>
      </c>
      <c r="N798" s="90">
        <v>54100</v>
      </c>
      <c r="O798" s="90">
        <v>51300</v>
      </c>
      <c r="P798" s="90">
        <v>50500</v>
      </c>
      <c r="Q798" s="90">
        <v>48050</v>
      </c>
      <c r="R798" s="90">
        <v>48300</v>
      </c>
      <c r="S798" s="90">
        <v>48600</v>
      </c>
      <c r="T798" s="90">
        <v>51000</v>
      </c>
      <c r="U798" s="90">
        <v>51300</v>
      </c>
      <c r="V798" s="90">
        <v>52600</v>
      </c>
      <c r="W798" s="90">
        <v>53400</v>
      </c>
      <c r="X798" s="90">
        <v>55800</v>
      </c>
      <c r="Y798" t="str">
        <f t="shared" si="33"/>
        <v>05-2023</v>
      </c>
      <c r="Z798">
        <f>_xlfn.XLOOKUP(Y798,AN:AN,AP:AP,"")</f>
        <v>0</v>
      </c>
      <c r="AA798">
        <f>_xlfn.XLOOKUP(Y798,AN:AN,AQ:AQ,"")</f>
        <v>0</v>
      </c>
      <c r="AB798">
        <f>_xlfn.XLOOKUP(Y798,AN:AN,AR:AR,"")</f>
        <v>0</v>
      </c>
      <c r="AC798" t="str">
        <f>_xlfn.XLOOKUP(Y798,AN:AN,AS:AS,"")</f>
        <v>L36</v>
      </c>
      <c r="AE798">
        <v>0</v>
      </c>
      <c r="AF798">
        <v>0</v>
      </c>
      <c r="AG798">
        <v>0</v>
      </c>
      <c r="AH798" t="str">
        <v>L36</v>
      </c>
    </row>
    <row r="799" spans="1:34">
      <c r="A799" t="str">
        <f t="shared" si="32"/>
        <v>05-2023</v>
      </c>
      <c r="B799" s="93">
        <v>45065</v>
      </c>
      <c r="C799" s="90">
        <v>52500</v>
      </c>
      <c r="D799" s="90">
        <v>52300</v>
      </c>
      <c r="E799" s="90">
        <v>52300</v>
      </c>
      <c r="F799" s="90">
        <v>48300</v>
      </c>
      <c r="G799" s="90">
        <v>54200</v>
      </c>
      <c r="H799" s="91" t="s">
        <v>25</v>
      </c>
      <c r="I799" s="90">
        <v>51500</v>
      </c>
      <c r="J799" s="90">
        <v>52600</v>
      </c>
      <c r="K799" s="90">
        <v>53300</v>
      </c>
      <c r="L799" s="91" t="s">
        <v>25</v>
      </c>
      <c r="M799" s="90">
        <v>53100</v>
      </c>
      <c r="N799" s="90">
        <v>53800</v>
      </c>
      <c r="O799" s="90">
        <v>51200</v>
      </c>
      <c r="P799" s="90">
        <v>50000</v>
      </c>
      <c r="Q799" s="90">
        <v>47800</v>
      </c>
      <c r="R799" s="90">
        <v>48100</v>
      </c>
      <c r="S799" s="90">
        <v>48300</v>
      </c>
      <c r="T799" s="90">
        <v>50800</v>
      </c>
      <c r="U799" s="90">
        <v>51200</v>
      </c>
      <c r="V799" s="90">
        <v>52600</v>
      </c>
      <c r="W799" s="90">
        <v>53200</v>
      </c>
      <c r="X799" s="90">
        <v>55800</v>
      </c>
      <c r="Y799" t="str">
        <f t="shared" si="33"/>
        <v>05-2023</v>
      </c>
      <c r="Z799">
        <f>_xlfn.XLOOKUP(Y799,AN:AN,AP:AP,"")</f>
        <v>0</v>
      </c>
      <c r="AA799">
        <f>_xlfn.XLOOKUP(Y799,AN:AN,AQ:AQ,"")</f>
        <v>0</v>
      </c>
      <c r="AB799">
        <f>_xlfn.XLOOKUP(Y799,AN:AN,AR:AR,"")</f>
        <v>0</v>
      </c>
      <c r="AC799" t="str">
        <f>_xlfn.XLOOKUP(Y799,AN:AN,AS:AS,"")</f>
        <v>L36</v>
      </c>
      <c r="AE799">
        <v>0</v>
      </c>
      <c r="AF799">
        <v>0</v>
      </c>
      <c r="AG799">
        <v>0</v>
      </c>
      <c r="AH799" t="str">
        <v>L36</v>
      </c>
    </row>
    <row r="800" spans="1:34">
      <c r="A800" t="str">
        <f t="shared" si="32"/>
        <v>05-2023</v>
      </c>
      <c r="B800" s="93">
        <v>45066</v>
      </c>
      <c r="C800" s="90">
        <v>52200</v>
      </c>
      <c r="D800" s="90">
        <v>52300</v>
      </c>
      <c r="E800" s="90">
        <v>52200</v>
      </c>
      <c r="F800" s="90">
        <v>47800</v>
      </c>
      <c r="G800" s="90">
        <v>54000</v>
      </c>
      <c r="H800" s="91" t="s">
        <v>25</v>
      </c>
      <c r="I800" s="90">
        <v>51000</v>
      </c>
      <c r="J800" s="90">
        <v>51900</v>
      </c>
      <c r="K800" s="90">
        <v>53200</v>
      </c>
      <c r="L800" s="91" t="s">
        <v>25</v>
      </c>
      <c r="M800" s="90">
        <v>52800</v>
      </c>
      <c r="N800" s="90">
        <v>53500</v>
      </c>
      <c r="O800" s="90">
        <v>51000</v>
      </c>
      <c r="P800" s="90">
        <v>49800</v>
      </c>
      <c r="Q800" s="90">
        <v>47600</v>
      </c>
      <c r="R800" s="90">
        <v>48000</v>
      </c>
      <c r="S800" s="90">
        <v>48000</v>
      </c>
      <c r="T800" s="90">
        <v>50300</v>
      </c>
      <c r="U800" s="90">
        <v>51200</v>
      </c>
      <c r="V800" s="90">
        <v>52600</v>
      </c>
      <c r="W800" s="90">
        <v>53000</v>
      </c>
      <c r="X800" s="90">
        <v>55500</v>
      </c>
      <c r="Y800" t="str">
        <f t="shared" si="33"/>
        <v>05-2023</v>
      </c>
      <c r="Z800">
        <f>_xlfn.XLOOKUP(Y800,AN:AN,AP:AP,"")</f>
        <v>0</v>
      </c>
      <c r="AA800">
        <f>_xlfn.XLOOKUP(Y800,AN:AN,AQ:AQ,"")</f>
        <v>0</v>
      </c>
      <c r="AB800">
        <f>_xlfn.XLOOKUP(Y800,AN:AN,AR:AR,"")</f>
        <v>0</v>
      </c>
      <c r="AC800" t="str">
        <f>_xlfn.XLOOKUP(Y800,AN:AN,AS:AS,"")</f>
        <v>L36</v>
      </c>
      <c r="AE800">
        <v>0</v>
      </c>
      <c r="AF800">
        <v>0</v>
      </c>
      <c r="AG800">
        <v>0</v>
      </c>
      <c r="AH800" t="str">
        <v>L36</v>
      </c>
    </row>
    <row r="801" spans="1:34">
      <c r="A801" t="str">
        <f t="shared" si="32"/>
        <v>05-2023</v>
      </c>
      <c r="B801" s="93">
        <v>45067</v>
      </c>
      <c r="C801" s="90" t="s">
        <v>24</v>
      </c>
      <c r="D801" s="90" t="s">
        <v>24</v>
      </c>
      <c r="E801" s="90" t="s">
        <v>24</v>
      </c>
      <c r="F801" s="90" t="s">
        <v>24</v>
      </c>
      <c r="G801" s="90" t="s">
        <v>24</v>
      </c>
      <c r="H801" s="90" t="s">
        <v>24</v>
      </c>
      <c r="I801" s="90" t="s">
        <v>24</v>
      </c>
      <c r="J801" s="90" t="s">
        <v>24</v>
      </c>
      <c r="K801" s="90" t="s">
        <v>24</v>
      </c>
      <c r="L801" s="90" t="s">
        <v>24</v>
      </c>
      <c r="M801" s="90" t="s">
        <v>24</v>
      </c>
      <c r="N801" s="90" t="s">
        <v>24</v>
      </c>
      <c r="O801" s="90" t="s">
        <v>24</v>
      </c>
      <c r="P801" s="90" t="s">
        <v>24</v>
      </c>
      <c r="Q801" s="90" t="s">
        <v>24</v>
      </c>
      <c r="R801" s="90" t="s">
        <v>24</v>
      </c>
      <c r="S801" s="90" t="s">
        <v>24</v>
      </c>
      <c r="T801" s="90" t="s">
        <v>24</v>
      </c>
      <c r="U801" s="90" t="s">
        <v>24</v>
      </c>
      <c r="V801" s="90" t="s">
        <v>24</v>
      </c>
      <c r="W801" s="90" t="s">
        <v>24</v>
      </c>
      <c r="X801" s="90" t="s">
        <v>24</v>
      </c>
      <c r="Y801" t="str">
        <f t="shared" si="33"/>
        <v>05-2023</v>
      </c>
      <c r="Z801">
        <f>_xlfn.XLOOKUP(Y801,AN:AN,AP:AP,"")</f>
        <v>0</v>
      </c>
      <c r="AA801">
        <f>_xlfn.XLOOKUP(Y801,AN:AN,AQ:AQ,"")</f>
        <v>0</v>
      </c>
      <c r="AB801">
        <f>_xlfn.XLOOKUP(Y801,AN:AN,AR:AR,"")</f>
        <v>0</v>
      </c>
      <c r="AC801" t="str">
        <f>_xlfn.XLOOKUP(Y801,AN:AN,AS:AS,"")</f>
        <v>L36</v>
      </c>
      <c r="AE801">
        <v>0</v>
      </c>
      <c r="AF801">
        <v>0</v>
      </c>
      <c r="AG801">
        <v>0</v>
      </c>
      <c r="AH801" t="str">
        <v>L36</v>
      </c>
    </row>
    <row r="802" spans="1:34">
      <c r="A802" t="str">
        <f t="shared" si="32"/>
        <v>05-2023</v>
      </c>
      <c r="B802" s="93">
        <v>45068</v>
      </c>
      <c r="C802" s="90">
        <v>51600</v>
      </c>
      <c r="D802" s="90">
        <v>52000</v>
      </c>
      <c r="E802" s="90">
        <v>51800</v>
      </c>
      <c r="F802" s="90">
        <v>47600</v>
      </c>
      <c r="G802" s="90">
        <v>53700</v>
      </c>
      <c r="H802" s="91" t="s">
        <v>25</v>
      </c>
      <c r="I802" s="90">
        <v>51000</v>
      </c>
      <c r="J802" s="90">
        <v>51300</v>
      </c>
      <c r="K802" s="90">
        <v>53200</v>
      </c>
      <c r="L802" s="91" t="s">
        <v>25</v>
      </c>
      <c r="M802" s="90">
        <v>52500</v>
      </c>
      <c r="N802" s="90">
        <v>53500</v>
      </c>
      <c r="O802" s="90">
        <v>50800</v>
      </c>
      <c r="P802" s="90">
        <v>49800</v>
      </c>
      <c r="Q802" s="90">
        <v>47500</v>
      </c>
      <c r="R802" s="90">
        <v>47700</v>
      </c>
      <c r="S802" s="90">
        <v>47800</v>
      </c>
      <c r="T802" s="90">
        <v>50100</v>
      </c>
      <c r="U802" s="90">
        <v>50600</v>
      </c>
      <c r="V802" s="90">
        <v>52600</v>
      </c>
      <c r="W802" s="90">
        <v>52800</v>
      </c>
      <c r="X802" s="90">
        <v>55300</v>
      </c>
      <c r="Y802" t="str">
        <f t="shared" si="33"/>
        <v>05-2023</v>
      </c>
      <c r="Z802">
        <f>_xlfn.XLOOKUP(Y802,AN:AN,AP:AP,"")</f>
        <v>0</v>
      </c>
      <c r="AA802">
        <f>_xlfn.XLOOKUP(Y802,AN:AN,AQ:AQ,"")</f>
        <v>0</v>
      </c>
      <c r="AB802">
        <f>_xlfn.XLOOKUP(Y802,AN:AN,AR:AR,"")</f>
        <v>0</v>
      </c>
      <c r="AC802" t="str">
        <f>_xlfn.XLOOKUP(Y802,AN:AN,AS:AS,"")</f>
        <v>L36</v>
      </c>
      <c r="AE802">
        <v>0</v>
      </c>
      <c r="AF802">
        <v>0</v>
      </c>
      <c r="AG802">
        <v>0</v>
      </c>
      <c r="AH802" t="str">
        <v>L36</v>
      </c>
    </row>
    <row r="803" spans="1:34">
      <c r="A803" t="str">
        <f t="shared" si="32"/>
        <v>05-2023</v>
      </c>
      <c r="B803" s="93">
        <v>45069</v>
      </c>
      <c r="C803" s="90">
        <v>51300</v>
      </c>
      <c r="D803" s="90">
        <v>51800</v>
      </c>
      <c r="E803" s="90">
        <v>51800</v>
      </c>
      <c r="F803" s="90">
        <v>47200</v>
      </c>
      <c r="G803" s="90">
        <v>53700</v>
      </c>
      <c r="H803" s="91" t="s">
        <v>25</v>
      </c>
      <c r="I803" s="90">
        <v>51000</v>
      </c>
      <c r="J803" s="90">
        <v>51300</v>
      </c>
      <c r="K803" s="90">
        <v>53000</v>
      </c>
      <c r="L803" s="91" t="s">
        <v>25</v>
      </c>
      <c r="M803" s="90">
        <v>52400</v>
      </c>
      <c r="N803" s="90">
        <v>53500</v>
      </c>
      <c r="O803" s="90">
        <v>50700</v>
      </c>
      <c r="P803" s="90">
        <v>49600</v>
      </c>
      <c r="Q803" s="90">
        <v>47300</v>
      </c>
      <c r="R803" s="90">
        <v>47500</v>
      </c>
      <c r="S803" s="90">
        <v>47800</v>
      </c>
      <c r="T803" s="90">
        <v>49700</v>
      </c>
      <c r="U803" s="90">
        <v>50300</v>
      </c>
      <c r="V803" s="90">
        <v>51800</v>
      </c>
      <c r="W803" s="90">
        <v>52600</v>
      </c>
      <c r="X803" s="90">
        <v>55100</v>
      </c>
      <c r="Y803" t="str">
        <f t="shared" si="33"/>
        <v>05-2023</v>
      </c>
      <c r="Z803">
        <f>_xlfn.XLOOKUP(Y803,AN:AN,AP:AP,"")</f>
        <v>0</v>
      </c>
      <c r="AA803">
        <f>_xlfn.XLOOKUP(Y803,AN:AN,AQ:AQ,"")</f>
        <v>0</v>
      </c>
      <c r="AB803">
        <f>_xlfn.XLOOKUP(Y803,AN:AN,AR:AR,"")</f>
        <v>0</v>
      </c>
      <c r="AC803" t="str">
        <f>_xlfn.XLOOKUP(Y803,AN:AN,AS:AS,"")</f>
        <v>L36</v>
      </c>
      <c r="AE803">
        <v>0</v>
      </c>
      <c r="AF803">
        <v>0</v>
      </c>
      <c r="AG803">
        <v>0</v>
      </c>
      <c r="AH803" t="str">
        <v>L36</v>
      </c>
    </row>
    <row r="804" spans="1:34">
      <c r="A804" t="str">
        <f t="shared" si="32"/>
        <v>05-2023</v>
      </c>
      <c r="B804" s="93">
        <v>45070</v>
      </c>
      <c r="C804" s="90">
        <v>51200</v>
      </c>
      <c r="D804" s="90">
        <v>51500</v>
      </c>
      <c r="E804" s="90">
        <v>51800</v>
      </c>
      <c r="F804" s="90">
        <v>47100</v>
      </c>
      <c r="G804" s="90">
        <v>53200</v>
      </c>
      <c r="H804" s="91" t="s">
        <v>25</v>
      </c>
      <c r="I804" s="90">
        <v>50500</v>
      </c>
      <c r="J804" s="90">
        <v>51200</v>
      </c>
      <c r="K804" s="90">
        <v>52800</v>
      </c>
      <c r="L804" s="91" t="s">
        <v>25</v>
      </c>
      <c r="M804" s="90">
        <v>52400</v>
      </c>
      <c r="N804" s="90">
        <v>53500</v>
      </c>
      <c r="O804" s="90">
        <v>50500</v>
      </c>
      <c r="P804" s="90">
        <v>49500</v>
      </c>
      <c r="Q804" s="90">
        <v>47200</v>
      </c>
      <c r="R804" s="90">
        <v>47400</v>
      </c>
      <c r="S804" s="90">
        <v>47500</v>
      </c>
      <c r="T804" s="90">
        <v>49600</v>
      </c>
      <c r="U804" s="90">
        <v>50000</v>
      </c>
      <c r="V804" s="90">
        <v>51800</v>
      </c>
      <c r="W804" s="90">
        <v>52600</v>
      </c>
      <c r="X804" s="90">
        <v>55100</v>
      </c>
      <c r="Y804" t="str">
        <f t="shared" si="33"/>
        <v>05-2023</v>
      </c>
      <c r="Z804">
        <f>_xlfn.XLOOKUP(Y804,AN:AN,AP:AP,"")</f>
        <v>0</v>
      </c>
      <c r="AA804">
        <f>_xlfn.XLOOKUP(Y804,AN:AN,AQ:AQ,"")</f>
        <v>0</v>
      </c>
      <c r="AB804">
        <f>_xlfn.XLOOKUP(Y804,AN:AN,AR:AR,"")</f>
        <v>0</v>
      </c>
      <c r="AC804" t="str">
        <f>_xlfn.XLOOKUP(Y804,AN:AN,AS:AS,"")</f>
        <v>L36</v>
      </c>
      <c r="AE804">
        <v>0</v>
      </c>
      <c r="AF804">
        <v>0</v>
      </c>
      <c r="AG804">
        <v>0</v>
      </c>
      <c r="AH804" t="str">
        <v>L36</v>
      </c>
    </row>
    <row r="805" spans="1:34">
      <c r="A805" t="str">
        <f t="shared" si="32"/>
        <v>05-2023</v>
      </c>
      <c r="B805" s="93">
        <v>45071</v>
      </c>
      <c r="C805" s="90">
        <v>51600</v>
      </c>
      <c r="D805" s="90">
        <v>51500</v>
      </c>
      <c r="E805" s="90">
        <v>51800</v>
      </c>
      <c r="F805" s="90">
        <v>47300</v>
      </c>
      <c r="G805" s="90">
        <v>53200</v>
      </c>
      <c r="H805" s="91" t="s">
        <v>25</v>
      </c>
      <c r="I805" s="90">
        <v>50500</v>
      </c>
      <c r="J805" s="90">
        <v>51300</v>
      </c>
      <c r="K805" s="90">
        <v>52800</v>
      </c>
      <c r="L805" s="91" t="s">
        <v>25</v>
      </c>
      <c r="M805" s="90">
        <v>52600</v>
      </c>
      <c r="N805" s="90">
        <v>53500</v>
      </c>
      <c r="O805" s="90">
        <v>51000</v>
      </c>
      <c r="P805" s="90">
        <v>49500</v>
      </c>
      <c r="Q805" s="90">
        <v>47500</v>
      </c>
      <c r="R805" s="90">
        <v>47500</v>
      </c>
      <c r="S805" s="90">
        <v>47800</v>
      </c>
      <c r="T805" s="90">
        <v>49800</v>
      </c>
      <c r="U805" s="90">
        <v>50200</v>
      </c>
      <c r="V805" s="90">
        <v>51800</v>
      </c>
      <c r="W805" s="90">
        <v>52400</v>
      </c>
      <c r="X805" s="90">
        <v>55000</v>
      </c>
      <c r="Y805" t="str">
        <f t="shared" si="33"/>
        <v>05-2023</v>
      </c>
      <c r="Z805">
        <f>_xlfn.XLOOKUP(Y805,AN:AN,AP:AP,"")</f>
        <v>0</v>
      </c>
      <c r="AA805">
        <f>_xlfn.XLOOKUP(Y805,AN:AN,AQ:AQ,"")</f>
        <v>0</v>
      </c>
      <c r="AB805">
        <f>_xlfn.XLOOKUP(Y805,AN:AN,AR:AR,"")</f>
        <v>0</v>
      </c>
      <c r="AC805" t="str">
        <f>_xlfn.XLOOKUP(Y805,AN:AN,AS:AS,"")</f>
        <v>L36</v>
      </c>
      <c r="AE805">
        <v>0</v>
      </c>
      <c r="AF805">
        <v>0</v>
      </c>
      <c r="AG805">
        <v>0</v>
      </c>
      <c r="AH805" t="str">
        <v>L36</v>
      </c>
    </row>
    <row r="806" spans="1:34">
      <c r="A806" t="str">
        <f t="shared" si="32"/>
        <v>05-2023</v>
      </c>
      <c r="B806" s="93">
        <v>45072</v>
      </c>
      <c r="C806" s="90">
        <v>51500</v>
      </c>
      <c r="D806" s="90">
        <v>51500</v>
      </c>
      <c r="E806" s="90">
        <v>51500</v>
      </c>
      <c r="F806" s="90">
        <v>46900</v>
      </c>
      <c r="G806" s="90">
        <v>52900</v>
      </c>
      <c r="H806" s="91" t="s">
        <v>25</v>
      </c>
      <c r="I806" s="90">
        <v>50000</v>
      </c>
      <c r="J806" s="90">
        <v>51200</v>
      </c>
      <c r="K806" s="90">
        <v>52700</v>
      </c>
      <c r="L806" s="91" t="s">
        <v>25</v>
      </c>
      <c r="M806" s="90">
        <v>52400</v>
      </c>
      <c r="N806" s="90">
        <v>53500</v>
      </c>
      <c r="O806" s="90">
        <v>50600</v>
      </c>
      <c r="P806" s="90">
        <v>49500</v>
      </c>
      <c r="Q806" s="90">
        <v>47300</v>
      </c>
      <c r="R806" s="90">
        <v>47400</v>
      </c>
      <c r="S806" s="90">
        <v>47600</v>
      </c>
      <c r="T806" s="90">
        <v>49400</v>
      </c>
      <c r="U806" s="90">
        <v>50200</v>
      </c>
      <c r="V806" s="90">
        <v>51800</v>
      </c>
      <c r="W806" s="90">
        <v>52400</v>
      </c>
      <c r="X806" s="90">
        <v>55000</v>
      </c>
      <c r="Y806" t="str">
        <f t="shared" si="33"/>
        <v>05-2023</v>
      </c>
      <c r="Z806">
        <f>_xlfn.XLOOKUP(Y806,AN:AN,AP:AP,"")</f>
        <v>0</v>
      </c>
      <c r="AA806">
        <f>_xlfn.XLOOKUP(Y806,AN:AN,AQ:AQ,"")</f>
        <v>0</v>
      </c>
      <c r="AB806">
        <f>_xlfn.XLOOKUP(Y806,AN:AN,AR:AR,"")</f>
        <v>0</v>
      </c>
      <c r="AC806" t="str">
        <f>_xlfn.XLOOKUP(Y806,AN:AN,AS:AS,"")</f>
        <v>L36</v>
      </c>
      <c r="AE806">
        <v>0</v>
      </c>
      <c r="AF806">
        <v>0</v>
      </c>
      <c r="AG806">
        <v>0</v>
      </c>
      <c r="AH806" t="str">
        <v>L36</v>
      </c>
    </row>
    <row r="807" spans="1:34">
      <c r="A807" t="str">
        <f t="shared" si="32"/>
        <v>05-2023</v>
      </c>
      <c r="B807" s="93">
        <v>45073</v>
      </c>
      <c r="C807" s="90">
        <v>51500</v>
      </c>
      <c r="D807" s="90">
        <v>51500</v>
      </c>
      <c r="E807" s="90">
        <v>51500</v>
      </c>
      <c r="F807" s="90">
        <v>47000</v>
      </c>
      <c r="G807" s="90">
        <v>52800</v>
      </c>
      <c r="H807" s="91" t="s">
        <v>25</v>
      </c>
      <c r="I807" s="90">
        <v>50000</v>
      </c>
      <c r="J807" s="90">
        <v>51000</v>
      </c>
      <c r="K807" s="90">
        <v>52700</v>
      </c>
      <c r="L807" s="91" t="s">
        <v>25</v>
      </c>
      <c r="M807" s="90">
        <v>52400</v>
      </c>
      <c r="N807" s="90">
        <v>52900</v>
      </c>
      <c r="O807" s="90">
        <v>50700</v>
      </c>
      <c r="P807" s="90">
        <v>49500</v>
      </c>
      <c r="Q807" s="90">
        <v>47100</v>
      </c>
      <c r="R807" s="90">
        <v>47200</v>
      </c>
      <c r="S807" s="90">
        <v>47400</v>
      </c>
      <c r="T807" s="90">
        <v>49500</v>
      </c>
      <c r="U807" s="90">
        <v>49800</v>
      </c>
      <c r="V807" s="90">
        <v>51800</v>
      </c>
      <c r="W807" s="90">
        <v>52300</v>
      </c>
      <c r="X807" s="90">
        <v>55000</v>
      </c>
      <c r="Y807" t="str">
        <f t="shared" si="33"/>
        <v>05-2023</v>
      </c>
      <c r="Z807">
        <f>_xlfn.XLOOKUP(Y807,AN:AN,AP:AP,"")</f>
        <v>0</v>
      </c>
      <c r="AA807">
        <f>_xlfn.XLOOKUP(Y807,AN:AN,AQ:AQ,"")</f>
        <v>0</v>
      </c>
      <c r="AB807">
        <f>_xlfn.XLOOKUP(Y807,AN:AN,AR:AR,"")</f>
        <v>0</v>
      </c>
      <c r="AC807" t="str">
        <f>_xlfn.XLOOKUP(Y807,AN:AN,AS:AS,"")</f>
        <v>L36</v>
      </c>
      <c r="AE807">
        <v>0</v>
      </c>
      <c r="AF807">
        <v>0</v>
      </c>
      <c r="AG807">
        <v>0</v>
      </c>
      <c r="AH807" t="str">
        <v>L36</v>
      </c>
    </row>
    <row r="808" spans="1:34">
      <c r="A808" t="str">
        <f t="shared" si="32"/>
        <v>05-2023</v>
      </c>
      <c r="B808" s="93">
        <v>45074</v>
      </c>
      <c r="C808" s="90" t="s">
        <v>24</v>
      </c>
      <c r="D808" s="90" t="s">
        <v>24</v>
      </c>
      <c r="E808" s="90" t="s">
        <v>24</v>
      </c>
      <c r="F808" s="90" t="s">
        <v>24</v>
      </c>
      <c r="G808" s="90" t="s">
        <v>24</v>
      </c>
      <c r="H808" s="90" t="s">
        <v>24</v>
      </c>
      <c r="I808" s="90" t="s">
        <v>24</v>
      </c>
      <c r="J808" s="90" t="s">
        <v>24</v>
      </c>
      <c r="K808" s="90" t="s">
        <v>24</v>
      </c>
      <c r="L808" s="90" t="s">
        <v>24</v>
      </c>
      <c r="M808" s="90" t="s">
        <v>24</v>
      </c>
      <c r="N808" s="90" t="s">
        <v>24</v>
      </c>
      <c r="O808" s="90" t="s">
        <v>24</v>
      </c>
      <c r="P808" s="90" t="s">
        <v>24</v>
      </c>
      <c r="Q808" s="90" t="s">
        <v>24</v>
      </c>
      <c r="R808" s="90" t="s">
        <v>24</v>
      </c>
      <c r="S808" s="90" t="s">
        <v>24</v>
      </c>
      <c r="T808" s="90" t="s">
        <v>24</v>
      </c>
      <c r="U808" s="90" t="s">
        <v>24</v>
      </c>
      <c r="V808" s="90" t="s">
        <v>24</v>
      </c>
      <c r="W808" s="90" t="s">
        <v>24</v>
      </c>
      <c r="X808" s="90" t="s">
        <v>24</v>
      </c>
      <c r="Y808" t="str">
        <f t="shared" si="33"/>
        <v>05-2023</v>
      </c>
      <c r="Z808">
        <f>_xlfn.XLOOKUP(Y808,AN:AN,AP:AP,"")</f>
        <v>0</v>
      </c>
      <c r="AA808">
        <f>_xlfn.XLOOKUP(Y808,AN:AN,AQ:AQ,"")</f>
        <v>0</v>
      </c>
      <c r="AB808">
        <f>_xlfn.XLOOKUP(Y808,AN:AN,AR:AR,"")</f>
        <v>0</v>
      </c>
      <c r="AC808" t="str">
        <f>_xlfn.XLOOKUP(Y808,AN:AN,AS:AS,"")</f>
        <v>L36</v>
      </c>
      <c r="AE808">
        <v>0</v>
      </c>
      <c r="AF808">
        <v>0</v>
      </c>
      <c r="AG808">
        <v>0</v>
      </c>
      <c r="AH808" t="str">
        <v>L36</v>
      </c>
    </row>
    <row r="809" spans="1:34">
      <c r="A809" t="str">
        <f t="shared" si="32"/>
        <v>05-2023</v>
      </c>
      <c r="B809" s="93">
        <v>45075</v>
      </c>
      <c r="C809" s="90">
        <v>51300</v>
      </c>
      <c r="D809" s="90">
        <v>51500</v>
      </c>
      <c r="E809" s="90">
        <v>51300</v>
      </c>
      <c r="F809" s="90">
        <v>46600</v>
      </c>
      <c r="G809" s="90">
        <v>52800</v>
      </c>
      <c r="H809" s="91" t="s">
        <v>25</v>
      </c>
      <c r="I809" s="90">
        <v>50000</v>
      </c>
      <c r="J809" s="90">
        <v>50800</v>
      </c>
      <c r="K809" s="90">
        <v>52700</v>
      </c>
      <c r="L809" s="91" t="s">
        <v>25</v>
      </c>
      <c r="M809" s="90">
        <v>52300</v>
      </c>
      <c r="N809" s="90">
        <v>52900</v>
      </c>
      <c r="O809" s="90">
        <v>50300</v>
      </c>
      <c r="P809" s="90">
        <v>49100</v>
      </c>
      <c r="Q809" s="90">
        <v>47000</v>
      </c>
      <c r="R809" s="90">
        <v>47000</v>
      </c>
      <c r="S809" s="90">
        <v>47000</v>
      </c>
      <c r="T809" s="90">
        <v>49100</v>
      </c>
      <c r="U809" s="90">
        <v>49600</v>
      </c>
      <c r="V809" s="90">
        <v>51800</v>
      </c>
      <c r="W809" s="90">
        <v>52200</v>
      </c>
      <c r="X809" s="90">
        <v>54800</v>
      </c>
      <c r="Y809" t="str">
        <f t="shared" si="33"/>
        <v>05-2023</v>
      </c>
      <c r="Z809">
        <f>_xlfn.XLOOKUP(Y809,AN:AN,AP:AP,"")</f>
        <v>0</v>
      </c>
      <c r="AA809">
        <f>_xlfn.XLOOKUP(Y809,AN:AN,AQ:AQ,"")</f>
        <v>0</v>
      </c>
      <c r="AB809">
        <f>_xlfn.XLOOKUP(Y809,AN:AN,AR:AR,"")</f>
        <v>0</v>
      </c>
      <c r="AC809" t="str">
        <f>_xlfn.XLOOKUP(Y809,AN:AN,AS:AS,"")</f>
        <v>L36</v>
      </c>
      <c r="AE809">
        <v>0</v>
      </c>
      <c r="AF809">
        <v>0</v>
      </c>
      <c r="AG809">
        <v>0</v>
      </c>
      <c r="AH809" t="str">
        <v>L36</v>
      </c>
    </row>
    <row r="810" spans="1:34">
      <c r="A810" t="str">
        <f t="shared" si="32"/>
        <v>05-2023</v>
      </c>
      <c r="B810" s="93">
        <v>45076</v>
      </c>
      <c r="C810" s="90">
        <v>51200</v>
      </c>
      <c r="D810" s="90">
        <v>51500</v>
      </c>
      <c r="E810" s="90">
        <v>51000</v>
      </c>
      <c r="F810" s="90">
        <v>46600</v>
      </c>
      <c r="G810" s="90">
        <v>52300</v>
      </c>
      <c r="H810" s="91" t="s">
        <v>25</v>
      </c>
      <c r="I810" s="90">
        <v>49500</v>
      </c>
      <c r="J810" s="90">
        <v>50700</v>
      </c>
      <c r="K810" s="90">
        <v>52200</v>
      </c>
      <c r="L810" s="91" t="s">
        <v>25</v>
      </c>
      <c r="M810" s="90">
        <v>52300</v>
      </c>
      <c r="N810" s="90">
        <v>52400</v>
      </c>
      <c r="O810" s="90">
        <v>50000</v>
      </c>
      <c r="P810" s="90">
        <v>48500</v>
      </c>
      <c r="Q810" s="90">
        <v>46700</v>
      </c>
      <c r="R810" s="90">
        <v>47000</v>
      </c>
      <c r="S810" s="90">
        <v>47200</v>
      </c>
      <c r="T810" s="90">
        <v>49100</v>
      </c>
      <c r="U810" s="90">
        <v>49600</v>
      </c>
      <c r="V810" s="90">
        <v>51800</v>
      </c>
      <c r="W810" s="90">
        <v>52000</v>
      </c>
      <c r="X810" s="90">
        <v>54700</v>
      </c>
      <c r="Y810" t="str">
        <f t="shared" si="33"/>
        <v>05-2023</v>
      </c>
      <c r="Z810">
        <f>_xlfn.XLOOKUP(Y810,AN:AN,AP:AP,"")</f>
        <v>0</v>
      </c>
      <c r="AA810">
        <f>_xlfn.XLOOKUP(Y810,AN:AN,AQ:AQ,"")</f>
        <v>0</v>
      </c>
      <c r="AB810">
        <f>_xlfn.XLOOKUP(Y810,AN:AN,AR:AR,"")</f>
        <v>0</v>
      </c>
      <c r="AC810" t="str">
        <f>_xlfn.XLOOKUP(Y810,AN:AN,AS:AS,"")</f>
        <v>L36</v>
      </c>
      <c r="AE810">
        <v>0</v>
      </c>
      <c r="AF810">
        <v>0</v>
      </c>
      <c r="AG810">
        <v>0</v>
      </c>
      <c r="AH810" t="str">
        <v>L36</v>
      </c>
    </row>
    <row r="811" spans="1:34">
      <c r="A811" t="str">
        <f t="shared" si="32"/>
        <v>05-2023</v>
      </c>
      <c r="B811" s="93">
        <v>45077</v>
      </c>
      <c r="C811" s="90">
        <v>51200</v>
      </c>
      <c r="D811" s="90">
        <v>51500</v>
      </c>
      <c r="E811" s="90">
        <v>51000</v>
      </c>
      <c r="F811" s="90">
        <v>46500</v>
      </c>
      <c r="G811" s="90">
        <v>52200</v>
      </c>
      <c r="H811" s="91" t="s">
        <v>25</v>
      </c>
      <c r="I811" s="90">
        <v>49000</v>
      </c>
      <c r="J811" s="90">
        <v>50500</v>
      </c>
      <c r="K811" s="90">
        <v>51700</v>
      </c>
      <c r="L811" s="91" t="s">
        <v>25</v>
      </c>
      <c r="M811" s="90">
        <v>52200</v>
      </c>
      <c r="N811" s="90">
        <v>52100</v>
      </c>
      <c r="O811" s="90">
        <v>50000</v>
      </c>
      <c r="P811" s="90">
        <v>48300</v>
      </c>
      <c r="Q811" s="90">
        <v>46700</v>
      </c>
      <c r="R811" s="90">
        <v>46800</v>
      </c>
      <c r="S811" s="90">
        <v>47000</v>
      </c>
      <c r="T811" s="90">
        <v>49000</v>
      </c>
      <c r="U811" s="90">
        <v>49600</v>
      </c>
      <c r="V811" s="90">
        <v>51800</v>
      </c>
      <c r="W811" s="90">
        <v>51700</v>
      </c>
      <c r="X811" s="90">
        <v>54500</v>
      </c>
      <c r="Y811" t="str">
        <f t="shared" si="33"/>
        <v>05-2023</v>
      </c>
      <c r="Z811">
        <f>_xlfn.XLOOKUP(Y811,AN:AN,AP:AP,"")</f>
        <v>0</v>
      </c>
      <c r="AA811">
        <f>_xlfn.XLOOKUP(Y811,AN:AN,AQ:AQ,"")</f>
        <v>0</v>
      </c>
      <c r="AB811">
        <f>_xlfn.XLOOKUP(Y811,AN:AN,AR:AR,"")</f>
        <v>0</v>
      </c>
      <c r="AC811" t="str">
        <f>_xlfn.XLOOKUP(Y811,AN:AN,AS:AS,"")</f>
        <v>L36</v>
      </c>
      <c r="AE811">
        <v>0</v>
      </c>
      <c r="AF811">
        <v>0</v>
      </c>
      <c r="AG811">
        <v>0</v>
      </c>
      <c r="AH811" t="str">
        <v>L36</v>
      </c>
    </row>
    <row r="812" spans="1:34">
      <c r="A812" t="str">
        <f t="shared" si="32"/>
        <v>06-2023</v>
      </c>
      <c r="B812" s="93">
        <v>45078</v>
      </c>
      <c r="C812" s="90">
        <v>51000</v>
      </c>
      <c r="D812" s="90">
        <v>51000</v>
      </c>
      <c r="E812" s="90">
        <v>50800</v>
      </c>
      <c r="F812" s="90">
        <v>46300</v>
      </c>
      <c r="G812" s="90">
        <v>51800</v>
      </c>
      <c r="H812" s="91" t="s">
        <v>25</v>
      </c>
      <c r="I812" s="90">
        <v>49000</v>
      </c>
      <c r="J812" s="90">
        <v>50400</v>
      </c>
      <c r="K812" s="90">
        <v>51300</v>
      </c>
      <c r="L812" s="91" t="s">
        <v>25</v>
      </c>
      <c r="M812" s="90">
        <v>52200</v>
      </c>
      <c r="N812" s="90">
        <v>52100</v>
      </c>
      <c r="O812" s="90">
        <v>50000</v>
      </c>
      <c r="P812" s="90">
        <v>48300</v>
      </c>
      <c r="Q812" s="90">
        <v>46500</v>
      </c>
      <c r="R812" s="90">
        <v>47000</v>
      </c>
      <c r="S812" s="90">
        <v>46800</v>
      </c>
      <c r="T812" s="90">
        <v>48800</v>
      </c>
      <c r="U812" s="90">
        <v>49300</v>
      </c>
      <c r="V812" s="90">
        <v>51300</v>
      </c>
      <c r="W812" s="90">
        <v>51700</v>
      </c>
      <c r="X812" s="90">
        <v>54500</v>
      </c>
      <c r="Y812" t="str">
        <f t="shared" si="33"/>
        <v>06-2023</v>
      </c>
      <c r="Z812">
        <f>_xlfn.XLOOKUP(Y812,AN:AN,AP:AP,"")</f>
        <v>0</v>
      </c>
      <c r="AA812">
        <f>_xlfn.XLOOKUP(Y812,AN:AN,AQ:AQ,"")</f>
        <v>0</v>
      </c>
      <c r="AB812">
        <f>_xlfn.XLOOKUP(Y812,AN:AN,AR:AR,"")</f>
        <v>0</v>
      </c>
      <c r="AC812" t="str">
        <f>_xlfn.XLOOKUP(Y812,AN:AN,AS:AS,"")</f>
        <v>L36</v>
      </c>
      <c r="AE812">
        <v>0</v>
      </c>
      <c r="AF812">
        <v>0</v>
      </c>
      <c r="AG812">
        <v>0</v>
      </c>
      <c r="AH812" t="str">
        <v>L36</v>
      </c>
    </row>
    <row r="813" spans="1:34">
      <c r="A813" t="str">
        <f t="shared" si="32"/>
        <v>06-2023</v>
      </c>
      <c r="B813" s="93">
        <v>45079</v>
      </c>
      <c r="C813" s="90">
        <v>50800</v>
      </c>
      <c r="D813" s="90">
        <v>51000</v>
      </c>
      <c r="E813" s="90">
        <v>50700</v>
      </c>
      <c r="F813" s="90">
        <v>46300</v>
      </c>
      <c r="G813" s="90">
        <v>51600</v>
      </c>
      <c r="H813" s="91" t="s">
        <v>25</v>
      </c>
      <c r="I813" s="90">
        <v>48500</v>
      </c>
      <c r="J813" s="90">
        <v>50200</v>
      </c>
      <c r="K813" s="90">
        <v>51200</v>
      </c>
      <c r="L813" s="91" t="s">
        <v>25</v>
      </c>
      <c r="M813" s="90">
        <v>51800</v>
      </c>
      <c r="N813" s="90">
        <v>51800</v>
      </c>
      <c r="O813" s="90">
        <v>49700</v>
      </c>
      <c r="P813" s="90">
        <v>48100</v>
      </c>
      <c r="Q813" s="90">
        <v>46500</v>
      </c>
      <c r="R813" s="90">
        <v>46700</v>
      </c>
      <c r="S813" s="90">
        <v>46700</v>
      </c>
      <c r="T813" s="90">
        <v>48800</v>
      </c>
      <c r="U813" s="90">
        <v>49300</v>
      </c>
      <c r="V813" s="90">
        <v>51300</v>
      </c>
      <c r="W813" s="90">
        <v>51500</v>
      </c>
      <c r="X813" s="90">
        <v>54200</v>
      </c>
      <c r="Y813" t="str">
        <f t="shared" si="33"/>
        <v>06-2023</v>
      </c>
      <c r="Z813">
        <f>_xlfn.XLOOKUP(Y813,AN:AN,AP:AP,"")</f>
        <v>0</v>
      </c>
      <c r="AA813">
        <f>_xlfn.XLOOKUP(Y813,AN:AN,AQ:AQ,"")</f>
        <v>0</v>
      </c>
      <c r="AB813">
        <f>_xlfn.XLOOKUP(Y813,AN:AN,AR:AR,"")</f>
        <v>0</v>
      </c>
      <c r="AC813" t="str">
        <f>_xlfn.XLOOKUP(Y813,AN:AN,AS:AS,"")</f>
        <v>L36</v>
      </c>
      <c r="AE813">
        <v>0</v>
      </c>
      <c r="AF813">
        <v>0</v>
      </c>
      <c r="AG813">
        <v>0</v>
      </c>
      <c r="AH813" t="str">
        <v>L36</v>
      </c>
    </row>
    <row r="814" spans="1:34">
      <c r="A814" t="str">
        <f t="shared" si="32"/>
        <v>06-2023</v>
      </c>
      <c r="B814" s="93">
        <v>45080</v>
      </c>
      <c r="C814" s="90">
        <v>50800</v>
      </c>
      <c r="D814" s="90">
        <v>50800</v>
      </c>
      <c r="E814" s="90">
        <v>50700</v>
      </c>
      <c r="F814" s="90">
        <v>46500</v>
      </c>
      <c r="G814" s="90">
        <v>51600</v>
      </c>
      <c r="H814" s="91" t="s">
        <v>25</v>
      </c>
      <c r="I814" s="90">
        <v>48500</v>
      </c>
      <c r="J814" s="90">
        <v>50200</v>
      </c>
      <c r="K814" s="90">
        <v>51200</v>
      </c>
      <c r="L814" s="91" t="s">
        <v>25</v>
      </c>
      <c r="M814" s="90">
        <v>51800</v>
      </c>
      <c r="N814" s="90">
        <v>51600</v>
      </c>
      <c r="O814" s="90">
        <v>49700</v>
      </c>
      <c r="P814" s="90">
        <v>48100</v>
      </c>
      <c r="Q814" s="90">
        <v>46500</v>
      </c>
      <c r="R814" s="90">
        <v>46800</v>
      </c>
      <c r="S814" s="90">
        <v>46700</v>
      </c>
      <c r="T814" s="90">
        <v>49000</v>
      </c>
      <c r="U814" s="90">
        <v>49400</v>
      </c>
      <c r="V814" s="90">
        <v>51300</v>
      </c>
      <c r="W814" s="90">
        <v>51300</v>
      </c>
      <c r="X814" s="90">
        <v>54100</v>
      </c>
      <c r="Y814" t="str">
        <f t="shared" si="33"/>
        <v>06-2023</v>
      </c>
      <c r="Z814">
        <f>_xlfn.XLOOKUP(Y814,AN:AN,AP:AP,"")</f>
        <v>0</v>
      </c>
      <c r="AA814">
        <f>_xlfn.XLOOKUP(Y814,AN:AN,AQ:AQ,"")</f>
        <v>0</v>
      </c>
      <c r="AB814">
        <f>_xlfn.XLOOKUP(Y814,AN:AN,AR:AR,"")</f>
        <v>0</v>
      </c>
      <c r="AC814" t="str">
        <f>_xlfn.XLOOKUP(Y814,AN:AN,AS:AS,"")</f>
        <v>L36</v>
      </c>
      <c r="AE814">
        <v>0</v>
      </c>
      <c r="AF814">
        <v>0</v>
      </c>
      <c r="AG814">
        <v>0</v>
      </c>
      <c r="AH814" t="str">
        <v>L36</v>
      </c>
    </row>
    <row r="815" spans="1:34">
      <c r="A815" t="str">
        <f t="shared" si="32"/>
        <v>06-2023</v>
      </c>
      <c r="B815" s="93">
        <v>45081</v>
      </c>
      <c r="C815" s="90" t="s">
        <v>24</v>
      </c>
      <c r="D815" s="90" t="s">
        <v>24</v>
      </c>
      <c r="E815" s="90" t="s">
        <v>24</v>
      </c>
      <c r="F815" s="90" t="s">
        <v>24</v>
      </c>
      <c r="G815" s="90" t="s">
        <v>24</v>
      </c>
      <c r="H815" s="90" t="s">
        <v>24</v>
      </c>
      <c r="I815" s="90" t="s">
        <v>24</v>
      </c>
      <c r="J815" s="90" t="s">
        <v>24</v>
      </c>
      <c r="K815" s="90" t="s">
        <v>24</v>
      </c>
      <c r="L815" s="90" t="s">
        <v>24</v>
      </c>
      <c r="M815" s="90" t="s">
        <v>24</v>
      </c>
      <c r="N815" s="90" t="s">
        <v>24</v>
      </c>
      <c r="O815" s="90" t="s">
        <v>24</v>
      </c>
      <c r="P815" s="90" t="s">
        <v>24</v>
      </c>
      <c r="Q815" s="90" t="s">
        <v>24</v>
      </c>
      <c r="R815" s="90" t="s">
        <v>24</v>
      </c>
      <c r="S815" s="90" t="s">
        <v>24</v>
      </c>
      <c r="T815" s="90" t="s">
        <v>24</v>
      </c>
      <c r="U815" s="90" t="s">
        <v>24</v>
      </c>
      <c r="V815" s="90" t="s">
        <v>24</v>
      </c>
      <c r="W815" s="90" t="s">
        <v>24</v>
      </c>
      <c r="X815" s="90" t="s">
        <v>24</v>
      </c>
      <c r="Y815" t="str">
        <f t="shared" si="33"/>
        <v>06-2023</v>
      </c>
      <c r="Z815">
        <f>_xlfn.XLOOKUP(Y815,AN:AN,AP:AP,"")</f>
        <v>0</v>
      </c>
      <c r="AA815">
        <f>_xlfn.XLOOKUP(Y815,AN:AN,AQ:AQ,"")</f>
        <v>0</v>
      </c>
      <c r="AB815">
        <f>_xlfn.XLOOKUP(Y815,AN:AN,AR:AR,"")</f>
        <v>0</v>
      </c>
      <c r="AC815" t="str">
        <f>_xlfn.XLOOKUP(Y815,AN:AN,AS:AS,"")</f>
        <v>L36</v>
      </c>
      <c r="AE815">
        <v>0</v>
      </c>
      <c r="AF815">
        <v>0</v>
      </c>
      <c r="AG815">
        <v>0</v>
      </c>
      <c r="AH815" t="str">
        <v>L36</v>
      </c>
    </row>
    <row r="816" spans="1:34">
      <c r="A816" t="str">
        <f t="shared" si="32"/>
        <v>06-2023</v>
      </c>
      <c r="B816" s="93">
        <v>45082</v>
      </c>
      <c r="C816" s="90">
        <v>50900</v>
      </c>
      <c r="D816" s="90">
        <v>50700</v>
      </c>
      <c r="E816" s="90">
        <v>50700</v>
      </c>
      <c r="F816" s="90">
        <v>46800</v>
      </c>
      <c r="G816" s="90">
        <v>51600</v>
      </c>
      <c r="H816" s="91" t="s">
        <v>25</v>
      </c>
      <c r="I816" s="90">
        <v>48000</v>
      </c>
      <c r="J816" s="90">
        <v>50300</v>
      </c>
      <c r="K816" s="90">
        <v>51200</v>
      </c>
      <c r="L816" s="91" t="s">
        <v>25</v>
      </c>
      <c r="M816" s="90">
        <v>51800</v>
      </c>
      <c r="N816" s="90">
        <v>51400</v>
      </c>
      <c r="O816" s="90">
        <v>49600</v>
      </c>
      <c r="P816" s="90">
        <v>47900</v>
      </c>
      <c r="Q816" s="90">
        <v>46400</v>
      </c>
      <c r="R816" s="90">
        <v>47200</v>
      </c>
      <c r="S816" s="90">
        <v>46700</v>
      </c>
      <c r="T816" s="90">
        <v>49300</v>
      </c>
      <c r="U816" s="90">
        <v>49600</v>
      </c>
      <c r="V816" s="90">
        <v>51300</v>
      </c>
      <c r="W816" s="90">
        <v>51000</v>
      </c>
      <c r="X816" s="90">
        <v>53600</v>
      </c>
      <c r="Y816" t="str">
        <f t="shared" si="33"/>
        <v>06-2023</v>
      </c>
      <c r="Z816">
        <f>_xlfn.XLOOKUP(Y816,AN:AN,AP:AP,"")</f>
        <v>0</v>
      </c>
      <c r="AA816">
        <f>_xlfn.XLOOKUP(Y816,AN:AN,AQ:AQ,"")</f>
        <v>0</v>
      </c>
      <c r="AB816">
        <f>_xlfn.XLOOKUP(Y816,AN:AN,AR:AR,"")</f>
        <v>0</v>
      </c>
      <c r="AC816" t="str">
        <f>_xlfn.XLOOKUP(Y816,AN:AN,AS:AS,"")</f>
        <v>L36</v>
      </c>
      <c r="AE816">
        <v>0</v>
      </c>
      <c r="AF816">
        <v>0</v>
      </c>
      <c r="AG816">
        <v>0</v>
      </c>
      <c r="AH816" t="str">
        <v>L36</v>
      </c>
    </row>
    <row r="817" spans="1:34">
      <c r="A817" t="str">
        <f t="shared" si="32"/>
        <v>06-2023</v>
      </c>
      <c r="B817" s="93">
        <v>45083</v>
      </c>
      <c r="C817" s="90">
        <v>51100</v>
      </c>
      <c r="D817" s="90">
        <v>50500</v>
      </c>
      <c r="E817" s="90">
        <v>51000</v>
      </c>
      <c r="F817" s="90">
        <v>47200</v>
      </c>
      <c r="G817" s="90">
        <v>51600</v>
      </c>
      <c r="H817" s="91" t="s">
        <v>25</v>
      </c>
      <c r="I817" s="90">
        <v>48000</v>
      </c>
      <c r="J817" s="90">
        <v>50500</v>
      </c>
      <c r="K817" s="90">
        <v>52000</v>
      </c>
      <c r="L817" s="91" t="s">
        <v>25</v>
      </c>
      <c r="M817" s="90">
        <v>52000</v>
      </c>
      <c r="N817" s="90">
        <v>51400</v>
      </c>
      <c r="O817" s="90">
        <v>50000</v>
      </c>
      <c r="P817" s="90">
        <v>48000</v>
      </c>
      <c r="Q817" s="90">
        <v>46700</v>
      </c>
      <c r="R817" s="90">
        <v>47500</v>
      </c>
      <c r="S817" s="90">
        <v>46900</v>
      </c>
      <c r="T817" s="90">
        <v>49700</v>
      </c>
      <c r="U817" s="90">
        <v>50100</v>
      </c>
      <c r="V817" s="90">
        <v>51300</v>
      </c>
      <c r="W817" s="90">
        <v>51000</v>
      </c>
      <c r="X817" s="90">
        <v>53600</v>
      </c>
      <c r="Y817" t="str">
        <f t="shared" si="33"/>
        <v>06-2023</v>
      </c>
      <c r="Z817">
        <f>_xlfn.XLOOKUP(Y817,AN:AN,AP:AP,"")</f>
        <v>0</v>
      </c>
      <c r="AA817">
        <f>_xlfn.XLOOKUP(Y817,AN:AN,AQ:AQ,"")</f>
        <v>0</v>
      </c>
      <c r="AB817">
        <f>_xlfn.XLOOKUP(Y817,AN:AN,AR:AR,"")</f>
        <v>0</v>
      </c>
      <c r="AC817" t="str">
        <f>_xlfn.XLOOKUP(Y817,AN:AN,AS:AS,"")</f>
        <v>L36</v>
      </c>
      <c r="AE817">
        <v>0</v>
      </c>
      <c r="AF817">
        <v>0</v>
      </c>
      <c r="AG817">
        <v>0</v>
      </c>
      <c r="AH817" t="str">
        <v>L36</v>
      </c>
    </row>
    <row r="818" spans="1:34">
      <c r="A818" t="str">
        <f t="shared" si="32"/>
        <v>06-2023</v>
      </c>
      <c r="B818" s="93">
        <v>45084</v>
      </c>
      <c r="C818" s="90">
        <v>51200</v>
      </c>
      <c r="D818" s="90">
        <v>50500</v>
      </c>
      <c r="E818" s="90">
        <v>51200</v>
      </c>
      <c r="F818" s="90">
        <v>47700</v>
      </c>
      <c r="G818" s="90">
        <v>51600</v>
      </c>
      <c r="H818" s="91" t="s">
        <v>25</v>
      </c>
      <c r="I818" s="90">
        <v>49000</v>
      </c>
      <c r="J818" s="90">
        <v>51000</v>
      </c>
      <c r="K818" s="90">
        <v>52000</v>
      </c>
      <c r="L818" s="91" t="s">
        <v>25</v>
      </c>
      <c r="M818" s="90">
        <v>52200</v>
      </c>
      <c r="N818" s="90">
        <v>51500</v>
      </c>
      <c r="O818" s="90">
        <v>50400</v>
      </c>
      <c r="P818" s="90">
        <v>48500</v>
      </c>
      <c r="Q818" s="90">
        <v>47100</v>
      </c>
      <c r="R818" s="90">
        <v>47700</v>
      </c>
      <c r="S818" s="90">
        <v>47300</v>
      </c>
      <c r="T818" s="90">
        <v>50200</v>
      </c>
      <c r="U818" s="90">
        <v>50300</v>
      </c>
      <c r="V818" s="90">
        <v>51800</v>
      </c>
      <c r="W818" s="90">
        <v>51200</v>
      </c>
      <c r="X818" s="90">
        <v>53600</v>
      </c>
      <c r="Y818" t="str">
        <f t="shared" si="33"/>
        <v>06-2023</v>
      </c>
      <c r="Z818">
        <f>_xlfn.XLOOKUP(Y818,AN:AN,AP:AP,"")</f>
        <v>0</v>
      </c>
      <c r="AA818">
        <f>_xlfn.XLOOKUP(Y818,AN:AN,AQ:AQ,"")</f>
        <v>0</v>
      </c>
      <c r="AB818">
        <f>_xlfn.XLOOKUP(Y818,AN:AN,AR:AR,"")</f>
        <v>0</v>
      </c>
      <c r="AC818" t="str">
        <f>_xlfn.XLOOKUP(Y818,AN:AN,AS:AS,"")</f>
        <v>L36</v>
      </c>
      <c r="AE818">
        <v>0</v>
      </c>
      <c r="AF818">
        <v>0</v>
      </c>
      <c r="AG818">
        <v>0</v>
      </c>
      <c r="AH818" t="str">
        <v>L36</v>
      </c>
    </row>
    <row r="819" spans="1:34">
      <c r="A819" t="str">
        <f t="shared" si="32"/>
        <v>06-2023</v>
      </c>
      <c r="B819" s="93">
        <v>45085</v>
      </c>
      <c r="C819" s="90">
        <v>51400</v>
      </c>
      <c r="D819" s="90">
        <v>50500</v>
      </c>
      <c r="E819" s="90">
        <v>51400</v>
      </c>
      <c r="F819" s="90">
        <v>47500</v>
      </c>
      <c r="G819" s="90">
        <v>51600</v>
      </c>
      <c r="H819" s="91" t="s">
        <v>25</v>
      </c>
      <c r="I819" s="90">
        <v>49000</v>
      </c>
      <c r="J819" s="90">
        <v>51200</v>
      </c>
      <c r="K819" s="90">
        <v>52000</v>
      </c>
      <c r="L819" s="91" t="s">
        <v>25</v>
      </c>
      <c r="M819" s="90">
        <v>52400</v>
      </c>
      <c r="N819" s="90">
        <v>51500</v>
      </c>
      <c r="O819" s="90">
        <v>50500</v>
      </c>
      <c r="P819" s="90">
        <v>48500</v>
      </c>
      <c r="Q819" s="90">
        <v>47200</v>
      </c>
      <c r="R819" s="90">
        <v>47600</v>
      </c>
      <c r="S819" s="90">
        <v>47500</v>
      </c>
      <c r="T819" s="90">
        <v>50000</v>
      </c>
      <c r="U819" s="90">
        <v>50300</v>
      </c>
      <c r="V819" s="90">
        <v>51800</v>
      </c>
      <c r="W819" s="90">
        <v>51200</v>
      </c>
      <c r="X819" s="90">
        <v>53600</v>
      </c>
      <c r="Y819" t="str">
        <f t="shared" si="33"/>
        <v>06-2023</v>
      </c>
      <c r="Z819">
        <f>_xlfn.XLOOKUP(Y819,AN:AN,AP:AP,"")</f>
        <v>0</v>
      </c>
      <c r="AA819">
        <f>_xlfn.XLOOKUP(Y819,AN:AN,AQ:AQ,"")</f>
        <v>0</v>
      </c>
      <c r="AB819">
        <f>_xlfn.XLOOKUP(Y819,AN:AN,AR:AR,"")</f>
        <v>0</v>
      </c>
      <c r="AC819" t="str">
        <f>_xlfn.XLOOKUP(Y819,AN:AN,AS:AS,"")</f>
        <v>L36</v>
      </c>
      <c r="AE819">
        <v>0</v>
      </c>
      <c r="AF819">
        <v>0</v>
      </c>
      <c r="AG819">
        <v>0</v>
      </c>
      <c r="AH819" t="str">
        <v>L36</v>
      </c>
    </row>
    <row r="820" spans="1:34">
      <c r="A820" t="str">
        <f t="shared" si="32"/>
        <v>06-2023</v>
      </c>
      <c r="B820" s="93">
        <v>45086</v>
      </c>
      <c r="C820" s="90">
        <v>51400</v>
      </c>
      <c r="D820" s="90">
        <v>50300</v>
      </c>
      <c r="E820" s="90">
        <v>51200</v>
      </c>
      <c r="F820" s="90">
        <v>47500</v>
      </c>
      <c r="G820" s="90">
        <v>51600</v>
      </c>
      <c r="H820" s="91" t="s">
        <v>25</v>
      </c>
      <c r="I820" s="90">
        <v>49000</v>
      </c>
      <c r="J820" s="90">
        <v>51200</v>
      </c>
      <c r="K820" s="90">
        <v>51800</v>
      </c>
      <c r="L820" s="91" t="s">
        <v>25</v>
      </c>
      <c r="M820" s="90">
        <v>52200</v>
      </c>
      <c r="N820" s="90">
        <v>51500</v>
      </c>
      <c r="O820" s="90">
        <v>50500</v>
      </c>
      <c r="P820" s="90">
        <v>48800</v>
      </c>
      <c r="Q820" s="90">
        <v>47000</v>
      </c>
      <c r="R820" s="90">
        <v>47600</v>
      </c>
      <c r="S820" s="90">
        <v>47700</v>
      </c>
      <c r="T820" s="90">
        <v>50000</v>
      </c>
      <c r="U820" s="90">
        <v>50300</v>
      </c>
      <c r="V820" s="90">
        <v>51800</v>
      </c>
      <c r="W820" s="90">
        <v>51000</v>
      </c>
      <c r="X820" s="90">
        <v>53400</v>
      </c>
      <c r="Y820" t="str">
        <f t="shared" si="33"/>
        <v>06-2023</v>
      </c>
      <c r="Z820">
        <f>_xlfn.XLOOKUP(Y820,AN:AN,AP:AP,"")</f>
        <v>0</v>
      </c>
      <c r="AA820">
        <f>_xlfn.XLOOKUP(Y820,AN:AN,AQ:AQ,"")</f>
        <v>0</v>
      </c>
      <c r="AB820">
        <f>_xlfn.XLOOKUP(Y820,AN:AN,AR:AR,"")</f>
        <v>0</v>
      </c>
      <c r="AC820" t="str">
        <f>_xlfn.XLOOKUP(Y820,AN:AN,AS:AS,"")</f>
        <v>L36</v>
      </c>
      <c r="AE820">
        <v>0</v>
      </c>
      <c r="AF820">
        <v>0</v>
      </c>
      <c r="AG820">
        <v>0</v>
      </c>
      <c r="AH820" t="str">
        <v>L36</v>
      </c>
    </row>
    <row r="821" spans="1:34">
      <c r="A821" t="str">
        <f t="shared" si="32"/>
        <v>06-2023</v>
      </c>
      <c r="B821" s="93">
        <v>45087</v>
      </c>
      <c r="C821" s="90">
        <v>51400</v>
      </c>
      <c r="D821" s="90">
        <v>50300</v>
      </c>
      <c r="E821" s="90">
        <v>51400</v>
      </c>
      <c r="F821" s="90">
        <v>47500</v>
      </c>
      <c r="G821" s="90">
        <v>51500</v>
      </c>
      <c r="H821" s="91" t="s">
        <v>25</v>
      </c>
      <c r="I821" s="90">
        <v>49000</v>
      </c>
      <c r="J821" s="90">
        <v>51200</v>
      </c>
      <c r="K821" s="90">
        <v>51800</v>
      </c>
      <c r="L821" s="91" t="s">
        <v>25</v>
      </c>
      <c r="M821" s="90">
        <v>52400</v>
      </c>
      <c r="N821" s="90">
        <v>51200</v>
      </c>
      <c r="O821" s="90">
        <v>50500</v>
      </c>
      <c r="P821" s="90">
        <v>48800</v>
      </c>
      <c r="Q821" s="90">
        <v>46900</v>
      </c>
      <c r="R821" s="90">
        <v>47500</v>
      </c>
      <c r="S821" s="90">
        <v>47700</v>
      </c>
      <c r="T821" s="90">
        <v>50000</v>
      </c>
      <c r="U821" s="90">
        <v>50300</v>
      </c>
      <c r="V821" s="90">
        <v>51800</v>
      </c>
      <c r="W821" s="90">
        <v>51000</v>
      </c>
      <c r="X821" s="90">
        <v>53400</v>
      </c>
      <c r="Y821" t="str">
        <f t="shared" si="33"/>
        <v>06-2023</v>
      </c>
      <c r="Z821">
        <f>_xlfn.XLOOKUP(Y821,AN:AN,AP:AP,"")</f>
        <v>0</v>
      </c>
      <c r="AA821">
        <f>_xlfn.XLOOKUP(Y821,AN:AN,AQ:AQ,"")</f>
        <v>0</v>
      </c>
      <c r="AB821">
        <f>_xlfn.XLOOKUP(Y821,AN:AN,AR:AR,"")</f>
        <v>0</v>
      </c>
      <c r="AC821" t="str">
        <f>_xlfn.XLOOKUP(Y821,AN:AN,AS:AS,"")</f>
        <v>L36</v>
      </c>
      <c r="AE821">
        <v>0</v>
      </c>
      <c r="AF821">
        <v>0</v>
      </c>
      <c r="AG821">
        <v>0</v>
      </c>
      <c r="AH821" t="str">
        <v>L36</v>
      </c>
    </row>
    <row r="822" spans="1:34">
      <c r="A822" t="str">
        <f t="shared" si="32"/>
        <v>06-2023</v>
      </c>
      <c r="B822" s="93">
        <v>45088</v>
      </c>
      <c r="C822" s="90" t="s">
        <v>24</v>
      </c>
      <c r="D822" s="90" t="s">
        <v>24</v>
      </c>
      <c r="E822" s="90" t="s">
        <v>24</v>
      </c>
      <c r="F822" s="90" t="s">
        <v>24</v>
      </c>
      <c r="G822" s="90" t="s">
        <v>24</v>
      </c>
      <c r="H822" s="90" t="s">
        <v>24</v>
      </c>
      <c r="I822" s="90" t="s">
        <v>24</v>
      </c>
      <c r="J822" s="90" t="s">
        <v>24</v>
      </c>
      <c r="K822" s="90" t="s">
        <v>24</v>
      </c>
      <c r="L822" s="90" t="s">
        <v>24</v>
      </c>
      <c r="M822" s="90" t="s">
        <v>24</v>
      </c>
      <c r="N822" s="90" t="s">
        <v>24</v>
      </c>
      <c r="O822" s="90" t="s">
        <v>24</v>
      </c>
      <c r="P822" s="90" t="s">
        <v>24</v>
      </c>
      <c r="Q822" s="90" t="s">
        <v>24</v>
      </c>
      <c r="R822" s="90" t="s">
        <v>24</v>
      </c>
      <c r="S822" s="90" t="s">
        <v>24</v>
      </c>
      <c r="T822" s="90" t="s">
        <v>24</v>
      </c>
      <c r="U822" s="90" t="s">
        <v>24</v>
      </c>
      <c r="V822" s="90" t="s">
        <v>24</v>
      </c>
      <c r="W822" s="90" t="s">
        <v>24</v>
      </c>
      <c r="X822" s="90" t="s">
        <v>24</v>
      </c>
      <c r="Y822" t="str">
        <f t="shared" si="33"/>
        <v>06-2023</v>
      </c>
      <c r="Z822">
        <f>_xlfn.XLOOKUP(Y822,AN:AN,AP:AP,"")</f>
        <v>0</v>
      </c>
      <c r="AA822">
        <f>_xlfn.XLOOKUP(Y822,AN:AN,AQ:AQ,"")</f>
        <v>0</v>
      </c>
      <c r="AB822">
        <f>_xlfn.XLOOKUP(Y822,AN:AN,AR:AR,"")</f>
        <v>0</v>
      </c>
      <c r="AC822" t="str">
        <f>_xlfn.XLOOKUP(Y822,AN:AN,AS:AS,"")</f>
        <v>L36</v>
      </c>
      <c r="AE822">
        <v>0</v>
      </c>
      <c r="AF822">
        <v>0</v>
      </c>
      <c r="AG822">
        <v>0</v>
      </c>
      <c r="AH822" t="str">
        <v>L36</v>
      </c>
    </row>
    <row r="823" spans="1:34">
      <c r="A823" t="str">
        <f t="shared" si="32"/>
        <v>06-2023</v>
      </c>
      <c r="B823" s="93">
        <v>45089</v>
      </c>
      <c r="C823" s="90">
        <v>51400</v>
      </c>
      <c r="D823" s="90">
        <v>50200</v>
      </c>
      <c r="E823" s="90">
        <v>51500</v>
      </c>
      <c r="F823" s="90">
        <v>47800</v>
      </c>
      <c r="G823" s="90">
        <v>51500</v>
      </c>
      <c r="H823" s="91" t="s">
        <v>25</v>
      </c>
      <c r="I823" s="90">
        <v>49000</v>
      </c>
      <c r="J823" s="90">
        <v>51500</v>
      </c>
      <c r="K823" s="90">
        <v>51800</v>
      </c>
      <c r="L823" s="91" t="s">
        <v>25</v>
      </c>
      <c r="M823" s="90">
        <v>52700</v>
      </c>
      <c r="N823" s="90">
        <v>51200</v>
      </c>
      <c r="O823" s="90">
        <v>50600</v>
      </c>
      <c r="P823" s="90">
        <v>49200</v>
      </c>
      <c r="Q823" s="90">
        <v>46900</v>
      </c>
      <c r="R823" s="90">
        <v>47800</v>
      </c>
      <c r="S823" s="90">
        <v>47500</v>
      </c>
      <c r="T823" s="90">
        <v>50300</v>
      </c>
      <c r="U823" s="90">
        <v>50400</v>
      </c>
      <c r="V823" s="90">
        <v>51800</v>
      </c>
      <c r="W823" s="90">
        <v>51000</v>
      </c>
      <c r="X823" s="90">
        <v>53400</v>
      </c>
      <c r="Y823" t="str">
        <f t="shared" si="33"/>
        <v>06-2023</v>
      </c>
      <c r="Z823">
        <f>_xlfn.XLOOKUP(Y823,AN:AN,AP:AP,"")</f>
        <v>0</v>
      </c>
      <c r="AA823">
        <f>_xlfn.XLOOKUP(Y823,AN:AN,AQ:AQ,"")</f>
        <v>0</v>
      </c>
      <c r="AB823">
        <f>_xlfn.XLOOKUP(Y823,AN:AN,AR:AR,"")</f>
        <v>0</v>
      </c>
      <c r="AC823" t="str">
        <f>_xlfn.XLOOKUP(Y823,AN:AN,AS:AS,"")</f>
        <v>L36</v>
      </c>
      <c r="AE823">
        <v>0</v>
      </c>
      <c r="AF823">
        <v>0</v>
      </c>
      <c r="AG823">
        <v>0</v>
      </c>
      <c r="AH823" t="str">
        <v>L36</v>
      </c>
    </row>
    <row r="824" spans="1:34">
      <c r="A824" t="str">
        <f t="shared" si="32"/>
        <v>06-2023</v>
      </c>
      <c r="B824" s="93">
        <v>45090</v>
      </c>
      <c r="C824" s="90">
        <v>51400</v>
      </c>
      <c r="D824" s="90">
        <v>50200</v>
      </c>
      <c r="E824" s="90">
        <v>51500</v>
      </c>
      <c r="F824" s="90">
        <v>48100</v>
      </c>
      <c r="G824" s="90">
        <v>51500</v>
      </c>
      <c r="H824" s="91" t="s">
        <v>25</v>
      </c>
      <c r="I824" s="90">
        <v>49000</v>
      </c>
      <c r="J824" s="90">
        <v>52000</v>
      </c>
      <c r="K824" s="90">
        <v>51800</v>
      </c>
      <c r="L824" s="91" t="s">
        <v>25</v>
      </c>
      <c r="M824" s="90">
        <v>52900</v>
      </c>
      <c r="N824" s="90">
        <v>51200</v>
      </c>
      <c r="O824" s="90">
        <v>50700</v>
      </c>
      <c r="P824" s="90">
        <v>49800</v>
      </c>
      <c r="Q824" s="90">
        <v>47300</v>
      </c>
      <c r="R824" s="90">
        <v>47800</v>
      </c>
      <c r="S824" s="90">
        <v>47800</v>
      </c>
      <c r="T824" s="90">
        <v>50600</v>
      </c>
      <c r="U824" s="90">
        <v>50500</v>
      </c>
      <c r="V824" s="90">
        <v>52300</v>
      </c>
      <c r="W824" s="90">
        <v>51000</v>
      </c>
      <c r="X824" s="90">
        <v>53400</v>
      </c>
      <c r="Y824" t="str">
        <f t="shared" si="33"/>
        <v>06-2023</v>
      </c>
      <c r="Z824">
        <f>_xlfn.XLOOKUP(Y824,AN:AN,AP:AP,"")</f>
        <v>0</v>
      </c>
      <c r="AA824">
        <f>_xlfn.XLOOKUP(Y824,AN:AN,AQ:AQ,"")</f>
        <v>0</v>
      </c>
      <c r="AB824">
        <f>_xlfn.XLOOKUP(Y824,AN:AN,AR:AR,"")</f>
        <v>0</v>
      </c>
      <c r="AC824" t="str">
        <f>_xlfn.XLOOKUP(Y824,AN:AN,AS:AS,"")</f>
        <v>L36</v>
      </c>
      <c r="AE824">
        <v>0</v>
      </c>
      <c r="AF824">
        <v>0</v>
      </c>
      <c r="AG824">
        <v>0</v>
      </c>
      <c r="AH824" t="str">
        <v>L36</v>
      </c>
    </row>
    <row r="825" spans="1:34">
      <c r="A825" t="str">
        <f t="shared" si="32"/>
        <v>06-2023</v>
      </c>
      <c r="B825" s="93">
        <v>45091</v>
      </c>
      <c r="C825" s="90">
        <v>51400</v>
      </c>
      <c r="D825" s="90">
        <v>50000</v>
      </c>
      <c r="E825" s="90">
        <v>51600</v>
      </c>
      <c r="F825" s="90">
        <v>47800</v>
      </c>
      <c r="G825" s="90">
        <v>51500</v>
      </c>
      <c r="H825" s="91" t="s">
        <v>25</v>
      </c>
      <c r="I825" s="90">
        <v>49000</v>
      </c>
      <c r="J825" s="90">
        <v>52000</v>
      </c>
      <c r="K825" s="90">
        <v>51800</v>
      </c>
      <c r="L825" s="91" t="s">
        <v>25</v>
      </c>
      <c r="M825" s="90">
        <v>52800</v>
      </c>
      <c r="N825" s="90">
        <v>51200</v>
      </c>
      <c r="O825" s="90">
        <v>50600</v>
      </c>
      <c r="P825" s="90">
        <v>49500</v>
      </c>
      <c r="Q825" s="90">
        <v>47200</v>
      </c>
      <c r="R825" s="90">
        <v>47700</v>
      </c>
      <c r="S825" s="90">
        <v>47600</v>
      </c>
      <c r="T825" s="90">
        <v>50500</v>
      </c>
      <c r="U825" s="90">
        <v>50600</v>
      </c>
      <c r="V825" s="90">
        <v>52300</v>
      </c>
      <c r="W825" s="90">
        <v>51000</v>
      </c>
      <c r="X825" s="90">
        <v>53400</v>
      </c>
      <c r="Y825" t="str">
        <f t="shared" si="33"/>
        <v>06-2023</v>
      </c>
      <c r="Z825">
        <f>_xlfn.XLOOKUP(Y825,AN:AN,AP:AP,"")</f>
        <v>0</v>
      </c>
      <c r="AA825">
        <f>_xlfn.XLOOKUP(Y825,AN:AN,AQ:AQ,"")</f>
        <v>0</v>
      </c>
      <c r="AB825">
        <f>_xlfn.XLOOKUP(Y825,AN:AN,AR:AR,"")</f>
        <v>0</v>
      </c>
      <c r="AC825" t="str">
        <f>_xlfn.XLOOKUP(Y825,AN:AN,AS:AS,"")</f>
        <v>L36</v>
      </c>
      <c r="AE825">
        <v>0</v>
      </c>
      <c r="AF825">
        <v>0</v>
      </c>
      <c r="AG825">
        <v>0</v>
      </c>
      <c r="AH825" t="str">
        <v>L36</v>
      </c>
    </row>
    <row r="826" spans="1:34">
      <c r="A826" t="str">
        <f t="shared" si="32"/>
        <v>06-2023</v>
      </c>
      <c r="B826" s="93">
        <v>45092</v>
      </c>
      <c r="C826" s="90">
        <v>51400</v>
      </c>
      <c r="D826" s="90">
        <v>50000</v>
      </c>
      <c r="E826" s="90">
        <v>51800</v>
      </c>
      <c r="F826" s="90">
        <v>47500</v>
      </c>
      <c r="G826" s="90">
        <v>51500</v>
      </c>
      <c r="H826" s="91" t="s">
        <v>25</v>
      </c>
      <c r="I826" s="90">
        <v>49000</v>
      </c>
      <c r="J826" s="90">
        <v>51600</v>
      </c>
      <c r="K826" s="90">
        <v>51700</v>
      </c>
      <c r="L826" s="91" t="s">
        <v>25</v>
      </c>
      <c r="M826" s="90">
        <v>52700</v>
      </c>
      <c r="N826" s="90">
        <v>51000</v>
      </c>
      <c r="O826" s="90">
        <v>50500</v>
      </c>
      <c r="P826" s="90">
        <v>49200</v>
      </c>
      <c r="Q826" s="90">
        <v>47000</v>
      </c>
      <c r="R826" s="90">
        <v>47500</v>
      </c>
      <c r="S826" s="90">
        <v>47500</v>
      </c>
      <c r="T826" s="90">
        <v>50000</v>
      </c>
      <c r="U826" s="90">
        <v>50300</v>
      </c>
      <c r="V826" s="90">
        <v>52300</v>
      </c>
      <c r="W826" s="90">
        <v>50800</v>
      </c>
      <c r="X826" s="90">
        <v>53400</v>
      </c>
      <c r="Y826" t="str">
        <f t="shared" si="33"/>
        <v>06-2023</v>
      </c>
      <c r="Z826">
        <f>_xlfn.XLOOKUP(Y826,AN:AN,AP:AP,"")</f>
        <v>0</v>
      </c>
      <c r="AA826">
        <f>_xlfn.XLOOKUP(Y826,AN:AN,AQ:AQ,"")</f>
        <v>0</v>
      </c>
      <c r="AB826">
        <f>_xlfn.XLOOKUP(Y826,AN:AN,AR:AR,"")</f>
        <v>0</v>
      </c>
      <c r="AC826" t="str">
        <f>_xlfn.XLOOKUP(Y826,AN:AN,AS:AS,"")</f>
        <v>L36</v>
      </c>
      <c r="AE826">
        <v>0</v>
      </c>
      <c r="AF826">
        <v>0</v>
      </c>
      <c r="AG826">
        <v>0</v>
      </c>
      <c r="AH826" t="str">
        <v>L36</v>
      </c>
    </row>
    <row r="827" spans="1:34">
      <c r="A827" t="str">
        <f t="shared" si="32"/>
        <v>06-2023</v>
      </c>
      <c r="B827" s="93">
        <v>45093</v>
      </c>
      <c r="C827" s="90">
        <v>51400</v>
      </c>
      <c r="D827" s="90">
        <v>50000</v>
      </c>
      <c r="E827" s="90">
        <v>51800</v>
      </c>
      <c r="F827" s="90">
        <v>47600</v>
      </c>
      <c r="G827" s="90">
        <v>51500</v>
      </c>
      <c r="H827" s="91" t="s">
        <v>25</v>
      </c>
      <c r="I827" s="90">
        <v>49000</v>
      </c>
      <c r="J827" s="90">
        <v>51500</v>
      </c>
      <c r="K827" s="90">
        <v>51700</v>
      </c>
      <c r="L827" s="91" t="s">
        <v>25</v>
      </c>
      <c r="M827" s="90">
        <v>52700</v>
      </c>
      <c r="N827" s="90">
        <v>50800</v>
      </c>
      <c r="O827" s="90">
        <v>50500</v>
      </c>
      <c r="P827" s="90">
        <v>49200</v>
      </c>
      <c r="Q827" s="90">
        <v>46800</v>
      </c>
      <c r="R827" s="90">
        <v>47700</v>
      </c>
      <c r="S827" s="90">
        <v>47500</v>
      </c>
      <c r="T827" s="90">
        <v>50100</v>
      </c>
      <c r="U827" s="90">
        <v>50300</v>
      </c>
      <c r="V827" s="90">
        <v>52300</v>
      </c>
      <c r="W827" s="90">
        <v>50700</v>
      </c>
      <c r="X827" s="90">
        <v>53300</v>
      </c>
      <c r="Y827" t="str">
        <f t="shared" si="33"/>
        <v>06-2023</v>
      </c>
      <c r="Z827">
        <f>_xlfn.XLOOKUP(Y827,AN:AN,AP:AP,"")</f>
        <v>0</v>
      </c>
      <c r="AA827">
        <f>_xlfn.XLOOKUP(Y827,AN:AN,AQ:AQ,"")</f>
        <v>0</v>
      </c>
      <c r="AB827">
        <f>_xlfn.XLOOKUP(Y827,AN:AN,AR:AR,"")</f>
        <v>0</v>
      </c>
      <c r="AC827" t="str">
        <f>_xlfn.XLOOKUP(Y827,AN:AN,AS:AS,"")</f>
        <v>L36</v>
      </c>
      <c r="AE827">
        <v>0</v>
      </c>
      <c r="AF827">
        <v>0</v>
      </c>
      <c r="AG827">
        <v>0</v>
      </c>
      <c r="AH827" t="str">
        <v>L36</v>
      </c>
    </row>
    <row r="828" spans="1:34">
      <c r="A828" t="str">
        <f t="shared" si="32"/>
        <v>06-2023</v>
      </c>
      <c r="B828" s="93">
        <v>45094</v>
      </c>
      <c r="C828" s="90">
        <v>51400</v>
      </c>
      <c r="D828" s="90">
        <v>49800</v>
      </c>
      <c r="E828" s="90">
        <v>51800</v>
      </c>
      <c r="F828" s="90">
        <v>47600</v>
      </c>
      <c r="G828" s="90">
        <v>51500</v>
      </c>
      <c r="H828" s="91" t="s">
        <v>25</v>
      </c>
      <c r="I828" s="90">
        <v>49000</v>
      </c>
      <c r="J828" s="90">
        <v>51500</v>
      </c>
      <c r="K828" s="90">
        <v>51700</v>
      </c>
      <c r="L828" s="91" t="s">
        <v>25</v>
      </c>
      <c r="M828" s="90">
        <v>52800</v>
      </c>
      <c r="N828" s="90">
        <v>50800</v>
      </c>
      <c r="O828" s="90">
        <v>50600</v>
      </c>
      <c r="P828" s="90">
        <v>49200</v>
      </c>
      <c r="Q828" s="90">
        <v>47000</v>
      </c>
      <c r="R828" s="90">
        <v>47700</v>
      </c>
      <c r="S828" s="90">
        <v>47500</v>
      </c>
      <c r="T828" s="90">
        <v>50100</v>
      </c>
      <c r="U828" s="90">
        <v>50300</v>
      </c>
      <c r="V828" s="90">
        <v>52300</v>
      </c>
      <c r="W828" s="90">
        <v>50700</v>
      </c>
      <c r="X828" s="90">
        <v>53300</v>
      </c>
      <c r="Y828" t="str">
        <f t="shared" si="33"/>
        <v>06-2023</v>
      </c>
      <c r="Z828">
        <f>_xlfn.XLOOKUP(Y828,AN:AN,AP:AP,"")</f>
        <v>0</v>
      </c>
      <c r="AA828">
        <f>_xlfn.XLOOKUP(Y828,AN:AN,AQ:AQ,"")</f>
        <v>0</v>
      </c>
      <c r="AB828">
        <f>_xlfn.XLOOKUP(Y828,AN:AN,AR:AR,"")</f>
        <v>0</v>
      </c>
      <c r="AC828" t="str">
        <f>_xlfn.XLOOKUP(Y828,AN:AN,AS:AS,"")</f>
        <v>L36</v>
      </c>
      <c r="AE828">
        <v>0</v>
      </c>
      <c r="AF828">
        <v>0</v>
      </c>
      <c r="AG828">
        <v>0</v>
      </c>
      <c r="AH828" t="str">
        <v>L36</v>
      </c>
    </row>
    <row r="829" spans="1:34">
      <c r="A829" t="str">
        <f t="shared" si="32"/>
        <v>06-2023</v>
      </c>
      <c r="B829" s="93">
        <v>45095</v>
      </c>
      <c r="C829" s="90" t="s">
        <v>24</v>
      </c>
      <c r="D829" s="90" t="s">
        <v>24</v>
      </c>
      <c r="E829" s="90" t="s">
        <v>24</v>
      </c>
      <c r="F829" s="90" t="s">
        <v>24</v>
      </c>
      <c r="G829" s="90" t="s">
        <v>24</v>
      </c>
      <c r="H829" s="90" t="s">
        <v>24</v>
      </c>
      <c r="I829" s="90" t="s">
        <v>24</v>
      </c>
      <c r="J829" s="90" t="s">
        <v>24</v>
      </c>
      <c r="K829" s="90" t="s">
        <v>24</v>
      </c>
      <c r="L829" s="90" t="s">
        <v>24</v>
      </c>
      <c r="M829" s="90" t="s">
        <v>24</v>
      </c>
      <c r="N829" s="90" t="s">
        <v>24</v>
      </c>
      <c r="O829" s="90" t="s">
        <v>24</v>
      </c>
      <c r="P829" s="90" t="s">
        <v>24</v>
      </c>
      <c r="Q829" s="90" t="s">
        <v>24</v>
      </c>
      <c r="R829" s="90" t="s">
        <v>24</v>
      </c>
      <c r="S829" s="90" t="s">
        <v>24</v>
      </c>
      <c r="T829" s="90" t="s">
        <v>24</v>
      </c>
      <c r="U829" s="90" t="s">
        <v>24</v>
      </c>
      <c r="V829" s="90" t="s">
        <v>24</v>
      </c>
      <c r="W829" s="90" t="s">
        <v>24</v>
      </c>
      <c r="X829" s="90" t="s">
        <v>24</v>
      </c>
      <c r="Y829" t="str">
        <f t="shared" si="33"/>
        <v>06-2023</v>
      </c>
      <c r="Z829">
        <f>_xlfn.XLOOKUP(Y829,AN:AN,AP:AP,"")</f>
        <v>0</v>
      </c>
      <c r="AA829">
        <f>_xlfn.XLOOKUP(Y829,AN:AN,AQ:AQ,"")</f>
        <v>0</v>
      </c>
      <c r="AB829">
        <f>_xlfn.XLOOKUP(Y829,AN:AN,AR:AR,"")</f>
        <v>0</v>
      </c>
      <c r="AC829" t="str">
        <f>_xlfn.XLOOKUP(Y829,AN:AN,AS:AS,"")</f>
        <v>L36</v>
      </c>
      <c r="AE829">
        <v>0</v>
      </c>
      <c r="AF829">
        <v>0</v>
      </c>
      <c r="AG829">
        <v>0</v>
      </c>
      <c r="AH829" t="str">
        <v>L36</v>
      </c>
    </row>
    <row r="830" spans="1:34">
      <c r="A830" t="str">
        <f t="shared" si="32"/>
        <v>06-2023</v>
      </c>
      <c r="B830" s="93">
        <v>45096</v>
      </c>
      <c r="C830" s="90">
        <v>51300</v>
      </c>
      <c r="D830" s="90">
        <v>49800</v>
      </c>
      <c r="E830" s="90">
        <v>51500</v>
      </c>
      <c r="F830" s="90">
        <v>47400</v>
      </c>
      <c r="G830" s="90">
        <v>51200</v>
      </c>
      <c r="H830" s="91" t="s">
        <v>25</v>
      </c>
      <c r="I830" s="90">
        <v>49000</v>
      </c>
      <c r="J830" s="90">
        <v>51300</v>
      </c>
      <c r="K830" s="90">
        <v>51500</v>
      </c>
      <c r="L830" s="91" t="s">
        <v>25</v>
      </c>
      <c r="M830" s="90">
        <v>52700</v>
      </c>
      <c r="N830" s="90">
        <v>50800</v>
      </c>
      <c r="O830" s="90">
        <v>50500</v>
      </c>
      <c r="P830" s="90">
        <v>48700</v>
      </c>
      <c r="Q830" s="90">
        <v>46900</v>
      </c>
      <c r="R830" s="90">
        <v>47600</v>
      </c>
      <c r="S830" s="90">
        <v>47400</v>
      </c>
      <c r="T830" s="90">
        <v>50000</v>
      </c>
      <c r="U830" s="90">
        <v>50300</v>
      </c>
      <c r="V830" s="90">
        <v>52300</v>
      </c>
      <c r="W830" s="90">
        <v>50500</v>
      </c>
      <c r="X830" s="90">
        <v>53200</v>
      </c>
      <c r="Y830" t="str">
        <f t="shared" si="33"/>
        <v>06-2023</v>
      </c>
      <c r="Z830">
        <f>_xlfn.XLOOKUP(Y830,AN:AN,AP:AP,"")</f>
        <v>0</v>
      </c>
      <c r="AA830">
        <f>_xlfn.XLOOKUP(Y830,AN:AN,AQ:AQ,"")</f>
        <v>0</v>
      </c>
      <c r="AB830">
        <f>_xlfn.XLOOKUP(Y830,AN:AN,AR:AR,"")</f>
        <v>0</v>
      </c>
      <c r="AC830" t="str">
        <f>_xlfn.XLOOKUP(Y830,AN:AN,AS:AS,"")</f>
        <v>L36</v>
      </c>
      <c r="AE830">
        <v>0</v>
      </c>
      <c r="AF830">
        <v>0</v>
      </c>
      <c r="AG830">
        <v>0</v>
      </c>
      <c r="AH830" t="str">
        <v>L36</v>
      </c>
    </row>
    <row r="831" spans="1:34">
      <c r="A831" t="str">
        <f t="shared" si="32"/>
        <v>06-2023</v>
      </c>
      <c r="B831" s="93">
        <v>45097</v>
      </c>
      <c r="C831" s="90">
        <v>51200</v>
      </c>
      <c r="D831" s="90">
        <v>49500</v>
      </c>
      <c r="E831" s="90">
        <v>51100</v>
      </c>
      <c r="F831" s="90">
        <v>47100</v>
      </c>
      <c r="G831" s="90">
        <v>51000</v>
      </c>
      <c r="H831" s="91" t="s">
        <v>25</v>
      </c>
      <c r="I831" s="90">
        <v>49000</v>
      </c>
      <c r="J831" s="90">
        <v>51000</v>
      </c>
      <c r="K831" s="90">
        <v>51500</v>
      </c>
      <c r="L831" s="91" t="s">
        <v>25</v>
      </c>
      <c r="M831" s="90">
        <v>52400</v>
      </c>
      <c r="N831" s="90">
        <v>50800</v>
      </c>
      <c r="O831" s="90">
        <v>50300</v>
      </c>
      <c r="P831" s="90">
        <v>48700</v>
      </c>
      <c r="Q831" s="90">
        <v>46700</v>
      </c>
      <c r="R831" s="90">
        <v>47200</v>
      </c>
      <c r="S831" s="90">
        <v>47000</v>
      </c>
      <c r="T831" s="90">
        <v>49600</v>
      </c>
      <c r="U831" s="90">
        <v>50000</v>
      </c>
      <c r="V831" s="90">
        <v>52300</v>
      </c>
      <c r="W831" s="90">
        <v>50500</v>
      </c>
      <c r="X831" s="90">
        <v>53200</v>
      </c>
      <c r="Y831" t="str">
        <f t="shared" si="33"/>
        <v>06-2023</v>
      </c>
      <c r="Z831">
        <f>_xlfn.XLOOKUP(Y831,AN:AN,AP:AP,"")</f>
        <v>0</v>
      </c>
      <c r="AA831">
        <f>_xlfn.XLOOKUP(Y831,AN:AN,AQ:AQ,"")</f>
        <v>0</v>
      </c>
      <c r="AB831">
        <f>_xlfn.XLOOKUP(Y831,AN:AN,AR:AR,"")</f>
        <v>0</v>
      </c>
      <c r="AC831" t="str">
        <f>_xlfn.XLOOKUP(Y831,AN:AN,AS:AS,"")</f>
        <v>L36</v>
      </c>
      <c r="AE831">
        <v>0</v>
      </c>
      <c r="AF831">
        <v>0</v>
      </c>
      <c r="AG831">
        <v>0</v>
      </c>
      <c r="AH831" t="str">
        <v>L36</v>
      </c>
    </row>
    <row r="832" spans="1:34">
      <c r="A832" t="str">
        <f t="shared" si="32"/>
        <v>06-2023</v>
      </c>
      <c r="B832" s="93">
        <v>45098</v>
      </c>
      <c r="C832" s="90">
        <v>51100</v>
      </c>
      <c r="D832" s="90">
        <v>49500</v>
      </c>
      <c r="E832" s="90">
        <v>51100</v>
      </c>
      <c r="F832" s="90">
        <v>46900</v>
      </c>
      <c r="G832" s="90">
        <v>50900</v>
      </c>
      <c r="H832" s="91" t="s">
        <v>25</v>
      </c>
      <c r="I832" s="90">
        <v>49000</v>
      </c>
      <c r="J832" s="90">
        <v>50800</v>
      </c>
      <c r="K832" s="90">
        <v>51500</v>
      </c>
      <c r="L832" s="91" t="s">
        <v>25</v>
      </c>
      <c r="M832" s="90">
        <v>52200</v>
      </c>
      <c r="N832" s="90">
        <v>50800</v>
      </c>
      <c r="O832" s="90">
        <v>50000</v>
      </c>
      <c r="P832" s="90">
        <v>48700</v>
      </c>
      <c r="Q832" s="90">
        <v>46600</v>
      </c>
      <c r="R832" s="90">
        <v>47100</v>
      </c>
      <c r="S832" s="90">
        <v>47000</v>
      </c>
      <c r="T832" s="90">
        <v>49400</v>
      </c>
      <c r="U832" s="90">
        <v>49800</v>
      </c>
      <c r="V832" s="90">
        <v>51800</v>
      </c>
      <c r="W832" s="90">
        <v>50500</v>
      </c>
      <c r="X832" s="90">
        <v>53200</v>
      </c>
      <c r="Y832" t="str">
        <f t="shared" si="33"/>
        <v>06-2023</v>
      </c>
      <c r="Z832">
        <f>_xlfn.XLOOKUP(Y832,AN:AN,AP:AP,"")</f>
        <v>0</v>
      </c>
      <c r="AA832">
        <f>_xlfn.XLOOKUP(Y832,AN:AN,AQ:AQ,"")</f>
        <v>0</v>
      </c>
      <c r="AB832">
        <f>_xlfn.XLOOKUP(Y832,AN:AN,AR:AR,"")</f>
        <v>0</v>
      </c>
      <c r="AC832" t="str">
        <f>_xlfn.XLOOKUP(Y832,AN:AN,AS:AS,"")</f>
        <v>L36</v>
      </c>
      <c r="AE832">
        <v>0</v>
      </c>
      <c r="AF832">
        <v>0</v>
      </c>
      <c r="AG832">
        <v>0</v>
      </c>
      <c r="AH832" t="str">
        <v>L36</v>
      </c>
    </row>
    <row r="833" spans="1:34">
      <c r="A833" t="str">
        <f t="shared" si="32"/>
        <v>06-2023</v>
      </c>
      <c r="B833" s="93">
        <v>45099</v>
      </c>
      <c r="C833" s="90">
        <v>50900</v>
      </c>
      <c r="D833" s="90">
        <v>49500</v>
      </c>
      <c r="E833" s="90">
        <v>51000</v>
      </c>
      <c r="F833" s="90">
        <v>46600</v>
      </c>
      <c r="G833" s="90">
        <v>50900</v>
      </c>
      <c r="H833" s="91" t="s">
        <v>25</v>
      </c>
      <c r="I833" s="90">
        <v>48500</v>
      </c>
      <c r="J833" s="90">
        <v>50300</v>
      </c>
      <c r="K833" s="90">
        <v>51500</v>
      </c>
      <c r="L833" s="91" t="s">
        <v>25</v>
      </c>
      <c r="M833" s="90">
        <v>52100</v>
      </c>
      <c r="N833" s="90">
        <v>50800</v>
      </c>
      <c r="O833" s="90">
        <v>50000</v>
      </c>
      <c r="P833" s="90">
        <v>48500</v>
      </c>
      <c r="Q833" s="90">
        <v>46500</v>
      </c>
      <c r="R833" s="90">
        <v>47000</v>
      </c>
      <c r="S833" s="90">
        <v>46800</v>
      </c>
      <c r="T833" s="90">
        <v>49100</v>
      </c>
      <c r="U833" s="90">
        <v>49500</v>
      </c>
      <c r="V833" s="90">
        <v>51800</v>
      </c>
      <c r="W833" s="90">
        <v>50200</v>
      </c>
      <c r="X833" s="90">
        <v>53000</v>
      </c>
      <c r="Y833" t="str">
        <f t="shared" si="33"/>
        <v>06-2023</v>
      </c>
      <c r="Z833">
        <f>_xlfn.XLOOKUP(Y833,AN:AN,AP:AP,"")</f>
        <v>0</v>
      </c>
      <c r="AA833">
        <f>_xlfn.XLOOKUP(Y833,AN:AN,AQ:AQ,"")</f>
        <v>0</v>
      </c>
      <c r="AB833">
        <f>_xlfn.XLOOKUP(Y833,AN:AN,AR:AR,"")</f>
        <v>0</v>
      </c>
      <c r="AC833" t="str">
        <f>_xlfn.XLOOKUP(Y833,AN:AN,AS:AS,"")</f>
        <v>L36</v>
      </c>
      <c r="AE833">
        <v>0</v>
      </c>
      <c r="AF833">
        <v>0</v>
      </c>
      <c r="AG833">
        <v>0</v>
      </c>
      <c r="AH833" t="str">
        <v>L36</v>
      </c>
    </row>
    <row r="834" spans="1:34">
      <c r="A834" t="str">
        <f t="shared" si="32"/>
        <v>06-2023</v>
      </c>
      <c r="B834" s="93">
        <v>45100</v>
      </c>
      <c r="C834" s="90">
        <v>50600</v>
      </c>
      <c r="D834" s="90">
        <v>49500</v>
      </c>
      <c r="E834" s="90">
        <v>50800</v>
      </c>
      <c r="F834" s="90">
        <v>46400</v>
      </c>
      <c r="G834" s="90">
        <v>50800</v>
      </c>
      <c r="H834" s="91" t="s">
        <v>25</v>
      </c>
      <c r="I834" s="90">
        <v>48500</v>
      </c>
      <c r="J834" s="90">
        <v>50300</v>
      </c>
      <c r="K834" s="90">
        <v>50900</v>
      </c>
      <c r="L834" s="91" t="s">
        <v>25</v>
      </c>
      <c r="M834" s="90">
        <v>51800</v>
      </c>
      <c r="N834" s="90">
        <v>50700</v>
      </c>
      <c r="O834" s="90">
        <v>49700</v>
      </c>
      <c r="P834" s="90">
        <v>48300</v>
      </c>
      <c r="Q834" s="90">
        <v>46400</v>
      </c>
      <c r="R834" s="90">
        <v>46900</v>
      </c>
      <c r="S834" s="90">
        <v>46700</v>
      </c>
      <c r="T834" s="90">
        <v>48900</v>
      </c>
      <c r="U834" s="90">
        <v>49500</v>
      </c>
      <c r="V834" s="90">
        <v>51800</v>
      </c>
      <c r="W834" s="90">
        <v>50000</v>
      </c>
      <c r="X834" s="90">
        <v>52700</v>
      </c>
      <c r="Y834" t="str">
        <f t="shared" si="33"/>
        <v>06-2023</v>
      </c>
      <c r="Z834">
        <f>_xlfn.XLOOKUP(Y834,AN:AN,AP:AP,"")</f>
        <v>0</v>
      </c>
      <c r="AA834">
        <f>_xlfn.XLOOKUP(Y834,AN:AN,AQ:AQ,"")</f>
        <v>0</v>
      </c>
      <c r="AB834">
        <f>_xlfn.XLOOKUP(Y834,AN:AN,AR:AR,"")</f>
        <v>0</v>
      </c>
      <c r="AC834" t="str">
        <f>_xlfn.XLOOKUP(Y834,AN:AN,AS:AS,"")</f>
        <v>L36</v>
      </c>
      <c r="AE834">
        <v>0</v>
      </c>
      <c r="AF834">
        <v>0</v>
      </c>
      <c r="AG834">
        <v>0</v>
      </c>
      <c r="AH834" t="str">
        <v>L36</v>
      </c>
    </row>
    <row r="835" spans="1:34">
      <c r="A835" t="str">
        <f t="shared" si="32"/>
        <v>06-2023</v>
      </c>
      <c r="B835" s="93">
        <v>45101</v>
      </c>
      <c r="C835" s="90">
        <v>50600</v>
      </c>
      <c r="D835" s="90">
        <v>49500</v>
      </c>
      <c r="E835" s="90">
        <v>50900</v>
      </c>
      <c r="F835" s="90">
        <v>46500</v>
      </c>
      <c r="G835" s="90">
        <v>50800</v>
      </c>
      <c r="H835" s="91" t="s">
        <v>25</v>
      </c>
      <c r="I835" s="90">
        <v>48500</v>
      </c>
      <c r="J835" s="90">
        <v>50600</v>
      </c>
      <c r="K835" s="90">
        <v>50900</v>
      </c>
      <c r="L835" s="91" t="s">
        <v>25</v>
      </c>
      <c r="M835" s="90">
        <v>52200</v>
      </c>
      <c r="N835" s="90">
        <v>50300</v>
      </c>
      <c r="O835" s="90">
        <v>49900</v>
      </c>
      <c r="P835" s="90">
        <v>48300</v>
      </c>
      <c r="Q835" s="90">
        <v>46600</v>
      </c>
      <c r="R835" s="90">
        <v>47100</v>
      </c>
      <c r="S835" s="90">
        <v>46800</v>
      </c>
      <c r="T835" s="90">
        <v>49000</v>
      </c>
      <c r="U835" s="90">
        <v>49700</v>
      </c>
      <c r="V835" s="90">
        <v>51800</v>
      </c>
      <c r="W835" s="90">
        <v>50000</v>
      </c>
      <c r="X835" s="90">
        <v>52700</v>
      </c>
      <c r="Y835" t="str">
        <f t="shared" si="33"/>
        <v>06-2023</v>
      </c>
      <c r="Z835">
        <f>_xlfn.XLOOKUP(Y835,AN:AN,AP:AP,"")</f>
        <v>0</v>
      </c>
      <c r="AA835">
        <f>_xlfn.XLOOKUP(Y835,AN:AN,AQ:AQ,"")</f>
        <v>0</v>
      </c>
      <c r="AB835">
        <f>_xlfn.XLOOKUP(Y835,AN:AN,AR:AR,"")</f>
        <v>0</v>
      </c>
      <c r="AC835" t="str">
        <f>_xlfn.XLOOKUP(Y835,AN:AN,AS:AS,"")</f>
        <v>L36</v>
      </c>
      <c r="AE835">
        <v>0</v>
      </c>
      <c r="AF835">
        <v>0</v>
      </c>
      <c r="AG835">
        <v>0</v>
      </c>
      <c r="AH835" t="str">
        <v>L36</v>
      </c>
    </row>
    <row r="836" spans="1:34">
      <c r="A836" t="str">
        <f t="shared" si="32"/>
        <v>06-2023</v>
      </c>
      <c r="B836" s="93">
        <v>45102</v>
      </c>
      <c r="C836" s="90" t="s">
        <v>24</v>
      </c>
      <c r="D836" s="90" t="s">
        <v>24</v>
      </c>
      <c r="E836" s="90" t="s">
        <v>24</v>
      </c>
      <c r="F836" s="90" t="s">
        <v>24</v>
      </c>
      <c r="G836" s="90" t="s">
        <v>24</v>
      </c>
      <c r="H836" s="90" t="s">
        <v>24</v>
      </c>
      <c r="I836" s="90" t="s">
        <v>24</v>
      </c>
      <c r="J836" s="90" t="s">
        <v>24</v>
      </c>
      <c r="K836" s="90" t="s">
        <v>24</v>
      </c>
      <c r="L836" s="90" t="s">
        <v>24</v>
      </c>
      <c r="M836" s="90" t="s">
        <v>24</v>
      </c>
      <c r="N836" s="90" t="s">
        <v>24</v>
      </c>
      <c r="O836" s="90" t="s">
        <v>24</v>
      </c>
      <c r="P836" s="90" t="s">
        <v>24</v>
      </c>
      <c r="Q836" s="90" t="s">
        <v>24</v>
      </c>
      <c r="R836" s="90" t="s">
        <v>24</v>
      </c>
      <c r="S836" s="90" t="s">
        <v>24</v>
      </c>
      <c r="T836" s="90" t="s">
        <v>24</v>
      </c>
      <c r="U836" s="90" t="s">
        <v>24</v>
      </c>
      <c r="V836" s="90" t="s">
        <v>24</v>
      </c>
      <c r="W836" s="90" t="s">
        <v>24</v>
      </c>
      <c r="X836" s="90" t="s">
        <v>24</v>
      </c>
      <c r="Y836" t="str">
        <f t="shared" si="33"/>
        <v>06-2023</v>
      </c>
      <c r="Z836">
        <f>_xlfn.XLOOKUP(Y836,AN:AN,AP:AP,"")</f>
        <v>0</v>
      </c>
      <c r="AA836">
        <f>_xlfn.XLOOKUP(Y836,AN:AN,AQ:AQ,"")</f>
        <v>0</v>
      </c>
      <c r="AB836">
        <f>_xlfn.XLOOKUP(Y836,AN:AN,AR:AR,"")</f>
        <v>0</v>
      </c>
      <c r="AC836" t="str">
        <f>_xlfn.XLOOKUP(Y836,AN:AN,AS:AS,"")</f>
        <v>L36</v>
      </c>
      <c r="AE836">
        <v>0</v>
      </c>
      <c r="AF836">
        <v>0</v>
      </c>
      <c r="AG836">
        <v>0</v>
      </c>
      <c r="AH836" t="str">
        <v>L36</v>
      </c>
    </row>
    <row r="837" spans="1:34">
      <c r="A837" t="str">
        <f t="shared" si="32"/>
        <v>06-2023</v>
      </c>
      <c r="B837" s="93">
        <v>45103</v>
      </c>
      <c r="C837" s="90">
        <v>50400</v>
      </c>
      <c r="D837" s="90">
        <v>49200</v>
      </c>
      <c r="E837" s="90">
        <v>50500</v>
      </c>
      <c r="F837" s="90">
        <v>46500</v>
      </c>
      <c r="G837" s="90">
        <v>50400</v>
      </c>
      <c r="H837" s="91" t="s">
        <v>25</v>
      </c>
      <c r="I837" s="90">
        <v>48000</v>
      </c>
      <c r="J837" s="90">
        <v>50500</v>
      </c>
      <c r="K837" s="90">
        <v>50800</v>
      </c>
      <c r="L837" s="91" t="s">
        <v>25</v>
      </c>
      <c r="M837" s="90">
        <v>51900</v>
      </c>
      <c r="N837" s="90">
        <v>50000</v>
      </c>
      <c r="O837" s="90">
        <v>49500</v>
      </c>
      <c r="P837" s="90">
        <v>48100</v>
      </c>
      <c r="Q837" s="90">
        <v>46500</v>
      </c>
      <c r="R837" s="90">
        <v>46800</v>
      </c>
      <c r="S837" s="90">
        <v>46800</v>
      </c>
      <c r="T837" s="90">
        <v>49000</v>
      </c>
      <c r="U837" s="90">
        <v>49500</v>
      </c>
      <c r="V837" s="90">
        <v>51800</v>
      </c>
      <c r="W837" s="90">
        <v>49700</v>
      </c>
      <c r="X837" s="90">
        <v>52500</v>
      </c>
      <c r="Y837" t="str">
        <f t="shared" si="33"/>
        <v>06-2023</v>
      </c>
      <c r="Z837">
        <f>_xlfn.XLOOKUP(Y837,AN:AN,AP:AP,"")</f>
        <v>0</v>
      </c>
      <c r="AA837">
        <f>_xlfn.XLOOKUP(Y837,AN:AN,AQ:AQ,"")</f>
        <v>0</v>
      </c>
      <c r="AB837">
        <f>_xlfn.XLOOKUP(Y837,AN:AN,AR:AR,"")</f>
        <v>0</v>
      </c>
      <c r="AC837" t="str">
        <f>_xlfn.XLOOKUP(Y837,AN:AN,AS:AS,"")</f>
        <v>L36</v>
      </c>
      <c r="AE837">
        <v>0</v>
      </c>
      <c r="AF837">
        <v>0</v>
      </c>
      <c r="AG837">
        <v>0</v>
      </c>
      <c r="AH837" t="str">
        <v>L36</v>
      </c>
    </row>
    <row r="838" spans="1:34">
      <c r="A838" t="str">
        <f t="shared" si="32"/>
        <v>06-2023</v>
      </c>
      <c r="B838" s="93">
        <v>45104</v>
      </c>
      <c r="C838" s="90">
        <v>50300</v>
      </c>
      <c r="D838" s="90">
        <v>49200</v>
      </c>
      <c r="E838" s="90">
        <v>50200</v>
      </c>
      <c r="F838" s="90">
        <v>46300</v>
      </c>
      <c r="G838" s="90">
        <v>50400</v>
      </c>
      <c r="H838" s="91" t="s">
        <v>25</v>
      </c>
      <c r="I838" s="90">
        <v>48000</v>
      </c>
      <c r="J838" s="90">
        <v>50100</v>
      </c>
      <c r="K838" s="90">
        <v>50800</v>
      </c>
      <c r="L838" s="91" t="s">
        <v>25</v>
      </c>
      <c r="M838" s="90">
        <v>51300</v>
      </c>
      <c r="N838" s="90">
        <v>49700</v>
      </c>
      <c r="O838" s="90">
        <v>49500</v>
      </c>
      <c r="P838" s="90">
        <v>48100</v>
      </c>
      <c r="Q838" s="90">
        <v>46400</v>
      </c>
      <c r="R838" s="90">
        <v>46600</v>
      </c>
      <c r="S838" s="90">
        <v>46500</v>
      </c>
      <c r="T838" s="90">
        <v>48800</v>
      </c>
      <c r="U838" s="90">
        <v>49300</v>
      </c>
      <c r="V838" s="90">
        <v>51800</v>
      </c>
      <c r="W838" s="90">
        <v>49700</v>
      </c>
      <c r="X838" s="90">
        <v>52500</v>
      </c>
      <c r="Y838" t="str">
        <f t="shared" si="33"/>
        <v>06-2023</v>
      </c>
      <c r="Z838">
        <f>_xlfn.XLOOKUP(Y838,AN:AN,AP:AP,"")</f>
        <v>0</v>
      </c>
      <c r="AA838">
        <f>_xlfn.XLOOKUP(Y838,AN:AN,AQ:AQ,"")</f>
        <v>0</v>
      </c>
      <c r="AB838">
        <f>_xlfn.XLOOKUP(Y838,AN:AN,AR:AR,"")</f>
        <v>0</v>
      </c>
      <c r="AC838" t="str">
        <f>_xlfn.XLOOKUP(Y838,AN:AN,AS:AS,"")</f>
        <v>L36</v>
      </c>
      <c r="AE838">
        <v>0</v>
      </c>
      <c r="AF838">
        <v>0</v>
      </c>
      <c r="AG838">
        <v>0</v>
      </c>
      <c r="AH838" t="str">
        <v>L36</v>
      </c>
    </row>
    <row r="839" spans="1:34">
      <c r="A839" t="str">
        <f t="shared" si="32"/>
        <v>06-2023</v>
      </c>
      <c r="B839" s="93">
        <v>45105</v>
      </c>
      <c r="C839" s="90">
        <v>50000</v>
      </c>
      <c r="D839" s="90">
        <v>49000</v>
      </c>
      <c r="E839" s="90">
        <v>50200</v>
      </c>
      <c r="F839" s="90">
        <v>46100</v>
      </c>
      <c r="G839" s="90">
        <v>50300</v>
      </c>
      <c r="H839" s="91" t="s">
        <v>25</v>
      </c>
      <c r="I839" s="90">
        <v>47500</v>
      </c>
      <c r="J839" s="90">
        <v>50000</v>
      </c>
      <c r="K839" s="90">
        <v>50700</v>
      </c>
      <c r="L839" s="91" t="s">
        <v>25</v>
      </c>
      <c r="M839" s="90">
        <v>51300</v>
      </c>
      <c r="N839" s="90">
        <v>49400</v>
      </c>
      <c r="O839" s="90">
        <v>49300</v>
      </c>
      <c r="P839" s="90">
        <v>48100</v>
      </c>
      <c r="Q839" s="90">
        <v>46400</v>
      </c>
      <c r="R839" s="90">
        <v>46500</v>
      </c>
      <c r="S839" s="90">
        <v>46500</v>
      </c>
      <c r="T839" s="90">
        <v>48600</v>
      </c>
      <c r="U839" s="90">
        <v>48900</v>
      </c>
      <c r="V839" s="90">
        <v>51800</v>
      </c>
      <c r="W839" s="90">
        <v>49500</v>
      </c>
      <c r="X839" s="90">
        <v>52400</v>
      </c>
      <c r="Y839" t="str">
        <f t="shared" si="33"/>
        <v>06-2023</v>
      </c>
      <c r="Z839">
        <f>_xlfn.XLOOKUP(Y839,AN:AN,AP:AP,"")</f>
        <v>0</v>
      </c>
      <c r="AA839">
        <f>_xlfn.XLOOKUP(Y839,AN:AN,AQ:AQ,"")</f>
        <v>0</v>
      </c>
      <c r="AB839">
        <f>_xlfn.XLOOKUP(Y839,AN:AN,AR:AR,"")</f>
        <v>0</v>
      </c>
      <c r="AC839" t="str">
        <f>_xlfn.XLOOKUP(Y839,AN:AN,AS:AS,"")</f>
        <v>L36</v>
      </c>
      <c r="AE839">
        <v>0</v>
      </c>
      <c r="AF839">
        <v>0</v>
      </c>
      <c r="AG839">
        <v>0</v>
      </c>
      <c r="AH839" t="str">
        <v>L36</v>
      </c>
    </row>
    <row r="840" spans="1:34">
      <c r="A840" t="str">
        <f t="shared" si="32"/>
        <v>06-2023</v>
      </c>
      <c r="B840" s="93">
        <v>45106</v>
      </c>
      <c r="C840" s="90">
        <v>50000</v>
      </c>
      <c r="D840" s="90">
        <v>49000</v>
      </c>
      <c r="E840" s="90">
        <v>49900</v>
      </c>
      <c r="F840" s="90">
        <v>46000</v>
      </c>
      <c r="G840" s="90">
        <v>49800</v>
      </c>
      <c r="H840" s="91" t="s">
        <v>25</v>
      </c>
      <c r="I840" s="90">
        <v>47500</v>
      </c>
      <c r="J840" s="90">
        <v>49800</v>
      </c>
      <c r="K840" s="90">
        <v>50100</v>
      </c>
      <c r="L840" s="91" t="s">
        <v>25</v>
      </c>
      <c r="M840" s="90">
        <v>51300</v>
      </c>
      <c r="N840" s="90">
        <v>48600</v>
      </c>
      <c r="O840" s="90">
        <v>49200</v>
      </c>
      <c r="P840" s="90">
        <v>47800</v>
      </c>
      <c r="Q840" s="90">
        <v>46200</v>
      </c>
      <c r="R840" s="90">
        <v>46500</v>
      </c>
      <c r="S840" s="90">
        <v>46300</v>
      </c>
      <c r="T840" s="90">
        <v>48600</v>
      </c>
      <c r="U840" s="90">
        <v>49000</v>
      </c>
      <c r="V840" s="90">
        <v>51300</v>
      </c>
      <c r="W840" s="90">
        <v>49500</v>
      </c>
      <c r="X840" s="90">
        <v>52400</v>
      </c>
      <c r="Y840" t="str">
        <f t="shared" si="33"/>
        <v>06-2023</v>
      </c>
      <c r="Z840">
        <f>_xlfn.XLOOKUP(Y840,AN:AN,AP:AP,"")</f>
        <v>0</v>
      </c>
      <c r="AA840">
        <f>_xlfn.XLOOKUP(Y840,AN:AN,AQ:AQ,"")</f>
        <v>0</v>
      </c>
      <c r="AB840">
        <f>_xlfn.XLOOKUP(Y840,AN:AN,AR:AR,"")</f>
        <v>0</v>
      </c>
      <c r="AC840" t="str">
        <f>_xlfn.XLOOKUP(Y840,AN:AN,AS:AS,"")</f>
        <v>L36</v>
      </c>
      <c r="AE840">
        <v>0</v>
      </c>
      <c r="AF840">
        <v>0</v>
      </c>
      <c r="AG840">
        <v>0</v>
      </c>
      <c r="AH840" t="str">
        <v>L36</v>
      </c>
    </row>
    <row r="841" spans="1:34">
      <c r="A841" t="str">
        <f t="shared" si="32"/>
        <v>06-2023</v>
      </c>
      <c r="B841" s="93">
        <v>45107</v>
      </c>
      <c r="C841" s="90">
        <v>49800</v>
      </c>
      <c r="D841" s="90">
        <v>49000</v>
      </c>
      <c r="E841" s="90">
        <v>50100</v>
      </c>
      <c r="F841" s="90">
        <v>46200</v>
      </c>
      <c r="G841" s="90">
        <v>49800</v>
      </c>
      <c r="H841" s="91" t="s">
        <v>25</v>
      </c>
      <c r="I841" s="90">
        <v>47500</v>
      </c>
      <c r="J841" s="90">
        <v>49900</v>
      </c>
      <c r="K841" s="90">
        <v>50100</v>
      </c>
      <c r="L841" s="91" t="s">
        <v>25</v>
      </c>
      <c r="M841" s="90">
        <v>51500</v>
      </c>
      <c r="N841" s="90">
        <v>48600</v>
      </c>
      <c r="O841" s="90">
        <v>49500</v>
      </c>
      <c r="P841" s="90">
        <v>47800</v>
      </c>
      <c r="Q841" s="90">
        <v>46200</v>
      </c>
      <c r="R841" s="90">
        <v>46500</v>
      </c>
      <c r="S841" s="90">
        <v>46500</v>
      </c>
      <c r="T841" s="90">
        <v>48700</v>
      </c>
      <c r="U841" s="90">
        <v>49000</v>
      </c>
      <c r="V841" s="90">
        <v>51300</v>
      </c>
      <c r="W841" s="90">
        <v>49300</v>
      </c>
      <c r="X841" s="90">
        <v>52200</v>
      </c>
      <c r="Y841" t="str">
        <f t="shared" si="33"/>
        <v>06-2023</v>
      </c>
      <c r="Z841">
        <f>_xlfn.XLOOKUP(Y841,AN:AN,AP:AP,"")</f>
        <v>0</v>
      </c>
      <c r="AA841">
        <f>_xlfn.XLOOKUP(Y841,AN:AN,AQ:AQ,"")</f>
        <v>0</v>
      </c>
      <c r="AB841">
        <f>_xlfn.XLOOKUP(Y841,AN:AN,AR:AR,"")</f>
        <v>0</v>
      </c>
      <c r="AC841" t="str">
        <f>_xlfn.XLOOKUP(Y841,AN:AN,AS:AS,"")</f>
        <v>L36</v>
      </c>
      <c r="AE841">
        <v>0</v>
      </c>
      <c r="AF841">
        <v>0</v>
      </c>
      <c r="AG841">
        <v>0</v>
      </c>
      <c r="AH841" t="str">
        <v>L36</v>
      </c>
    </row>
    <row r="842" spans="1:34">
      <c r="A842" t="str">
        <f t="shared" si="32"/>
        <v>07-2023</v>
      </c>
      <c r="B842" s="93">
        <v>45108</v>
      </c>
      <c r="C842" s="90">
        <v>49800</v>
      </c>
      <c r="D842" s="90">
        <v>49000</v>
      </c>
      <c r="E842" s="90">
        <v>50100</v>
      </c>
      <c r="F842" s="90">
        <v>46100</v>
      </c>
      <c r="G842" s="90">
        <v>49600</v>
      </c>
      <c r="H842" s="91" t="s">
        <v>25</v>
      </c>
      <c r="I842" s="90">
        <v>48000</v>
      </c>
      <c r="J842" s="90">
        <v>49800</v>
      </c>
      <c r="K842" s="90">
        <v>49700</v>
      </c>
      <c r="L842" s="91" t="s">
        <v>25</v>
      </c>
      <c r="M842" s="90">
        <v>51500</v>
      </c>
      <c r="N842" s="90">
        <v>48400</v>
      </c>
      <c r="O842" s="90">
        <v>49500</v>
      </c>
      <c r="P842" s="90">
        <v>47800</v>
      </c>
      <c r="Q842" s="90">
        <v>46200</v>
      </c>
      <c r="R842" s="90">
        <v>46000</v>
      </c>
      <c r="S842" s="90">
        <v>46500</v>
      </c>
      <c r="T842" s="90">
        <v>48600</v>
      </c>
      <c r="U842" s="90">
        <v>48700</v>
      </c>
      <c r="V842" s="90">
        <v>51300</v>
      </c>
      <c r="W842" s="90">
        <v>49300</v>
      </c>
      <c r="X842" s="90">
        <v>52200</v>
      </c>
      <c r="Y842" t="str">
        <f t="shared" si="33"/>
        <v>07-2023</v>
      </c>
      <c r="Z842">
        <f>_xlfn.XLOOKUP(Y842,AN:AN,AP:AP,"")</f>
        <v>0</v>
      </c>
      <c r="AA842">
        <f>_xlfn.XLOOKUP(Y842,AN:AN,AQ:AQ,"")</f>
        <v>0</v>
      </c>
      <c r="AB842">
        <f>_xlfn.XLOOKUP(Y842,AN:AN,AR:AR,"")</f>
        <v>0</v>
      </c>
      <c r="AC842" t="str">
        <f>_xlfn.XLOOKUP(Y842,AN:AN,AS:AS,"")</f>
        <v>L36</v>
      </c>
      <c r="AE842">
        <v>0</v>
      </c>
      <c r="AF842">
        <v>0</v>
      </c>
      <c r="AG842">
        <v>0</v>
      </c>
      <c r="AH842" t="str">
        <v>L36</v>
      </c>
    </row>
    <row r="843" spans="1:34">
      <c r="A843" t="str">
        <f t="shared" si="32"/>
        <v>07-2023</v>
      </c>
      <c r="B843" s="93">
        <v>45109</v>
      </c>
      <c r="C843" s="90" t="s">
        <v>24</v>
      </c>
      <c r="D843" s="90" t="s">
        <v>24</v>
      </c>
      <c r="E843" s="90" t="s">
        <v>24</v>
      </c>
      <c r="F843" s="90" t="s">
        <v>24</v>
      </c>
      <c r="G843" s="90" t="s">
        <v>24</v>
      </c>
      <c r="H843" s="90" t="s">
        <v>24</v>
      </c>
      <c r="I843" s="90" t="s">
        <v>24</v>
      </c>
      <c r="J843" s="90" t="s">
        <v>24</v>
      </c>
      <c r="K843" s="90" t="s">
        <v>24</v>
      </c>
      <c r="L843" s="90" t="s">
        <v>24</v>
      </c>
      <c r="M843" s="90" t="s">
        <v>24</v>
      </c>
      <c r="N843" s="90" t="s">
        <v>24</v>
      </c>
      <c r="O843" s="90" t="s">
        <v>24</v>
      </c>
      <c r="P843" s="90" t="s">
        <v>24</v>
      </c>
      <c r="Q843" s="90" t="s">
        <v>24</v>
      </c>
      <c r="R843" s="90" t="s">
        <v>24</v>
      </c>
      <c r="S843" s="90" t="s">
        <v>24</v>
      </c>
      <c r="T843" s="90" t="s">
        <v>24</v>
      </c>
      <c r="U843" s="90" t="s">
        <v>24</v>
      </c>
      <c r="V843" s="90" t="s">
        <v>24</v>
      </c>
      <c r="W843" s="90" t="s">
        <v>24</v>
      </c>
      <c r="X843" s="90" t="s">
        <v>24</v>
      </c>
      <c r="Y843" t="str">
        <f t="shared" si="33"/>
        <v>07-2023</v>
      </c>
      <c r="Z843">
        <f>_xlfn.XLOOKUP(Y843,AN:AN,AP:AP,"")</f>
        <v>0</v>
      </c>
      <c r="AA843">
        <f>_xlfn.XLOOKUP(Y843,AN:AN,AQ:AQ,"")</f>
        <v>0</v>
      </c>
      <c r="AB843">
        <f>_xlfn.XLOOKUP(Y843,AN:AN,AR:AR,"")</f>
        <v>0</v>
      </c>
      <c r="AC843" t="str">
        <f>_xlfn.XLOOKUP(Y843,AN:AN,AS:AS,"")</f>
        <v>L36</v>
      </c>
      <c r="AE843">
        <v>0</v>
      </c>
      <c r="AF843">
        <v>0</v>
      </c>
      <c r="AG843">
        <v>0</v>
      </c>
      <c r="AH843" t="str">
        <v>L36</v>
      </c>
    </row>
    <row r="844" spans="1:34">
      <c r="A844" t="str">
        <f t="shared" si="32"/>
        <v>07-2023</v>
      </c>
      <c r="B844" s="93">
        <v>45110</v>
      </c>
      <c r="C844" s="90">
        <v>49700</v>
      </c>
      <c r="D844" s="90">
        <v>49000</v>
      </c>
      <c r="E844" s="90">
        <v>50000</v>
      </c>
      <c r="F844" s="90">
        <v>45700</v>
      </c>
      <c r="G844" s="90">
        <v>49100</v>
      </c>
      <c r="H844" s="91" t="s">
        <v>25</v>
      </c>
      <c r="I844" s="90">
        <v>47500</v>
      </c>
      <c r="J844" s="90">
        <v>49600</v>
      </c>
      <c r="K844" s="90">
        <v>49700</v>
      </c>
      <c r="L844" s="91" t="s">
        <v>25</v>
      </c>
      <c r="M844" s="90">
        <v>51300</v>
      </c>
      <c r="N844" s="90">
        <v>48400</v>
      </c>
      <c r="O844" s="90">
        <v>49200</v>
      </c>
      <c r="P844" s="90">
        <v>47600</v>
      </c>
      <c r="Q844" s="90">
        <v>45600</v>
      </c>
      <c r="R844" s="90">
        <v>45900</v>
      </c>
      <c r="S844" s="90">
        <v>46000</v>
      </c>
      <c r="T844" s="90">
        <v>48200</v>
      </c>
      <c r="U844" s="90">
        <v>48600</v>
      </c>
      <c r="V844" s="90">
        <v>51000</v>
      </c>
      <c r="W844" s="90">
        <v>49200</v>
      </c>
      <c r="X844" s="90">
        <v>52000</v>
      </c>
      <c r="Y844" t="str">
        <f t="shared" si="33"/>
        <v>07-2023</v>
      </c>
      <c r="Z844">
        <f>_xlfn.XLOOKUP(Y844,AN:AN,AP:AP,"")</f>
        <v>0</v>
      </c>
      <c r="AA844">
        <f>_xlfn.XLOOKUP(Y844,AN:AN,AQ:AQ,"")</f>
        <v>0</v>
      </c>
      <c r="AB844">
        <f>_xlfn.XLOOKUP(Y844,AN:AN,AR:AR,"")</f>
        <v>0</v>
      </c>
      <c r="AC844" t="str">
        <f>_xlfn.XLOOKUP(Y844,AN:AN,AS:AS,"")</f>
        <v>L36</v>
      </c>
      <c r="AE844">
        <v>0</v>
      </c>
      <c r="AF844">
        <v>0</v>
      </c>
      <c r="AG844">
        <v>0</v>
      </c>
      <c r="AH844" t="str">
        <v>L36</v>
      </c>
    </row>
    <row r="845" spans="1:34">
      <c r="A845" t="str">
        <f t="shared" si="32"/>
        <v>07-2023</v>
      </c>
      <c r="B845" s="93">
        <v>45111</v>
      </c>
      <c r="C845" s="90">
        <v>48800</v>
      </c>
      <c r="D845" s="90">
        <v>48900</v>
      </c>
      <c r="E845" s="90">
        <v>49600</v>
      </c>
      <c r="F845" s="90">
        <v>45400</v>
      </c>
      <c r="G845" s="90">
        <v>49000</v>
      </c>
      <c r="H845" s="91" t="s">
        <v>25</v>
      </c>
      <c r="I845" s="90">
        <v>47000</v>
      </c>
      <c r="J845" s="90">
        <v>49300</v>
      </c>
      <c r="K845" s="90">
        <v>49500</v>
      </c>
      <c r="L845" s="91" t="s">
        <v>25</v>
      </c>
      <c r="M845" s="90">
        <v>51200</v>
      </c>
      <c r="N845" s="90">
        <v>48400</v>
      </c>
      <c r="O845" s="90">
        <v>49000</v>
      </c>
      <c r="P845" s="90">
        <v>47400</v>
      </c>
      <c r="Q845" s="90">
        <v>45000</v>
      </c>
      <c r="R845" s="90">
        <v>45700</v>
      </c>
      <c r="S845" s="90">
        <v>45700</v>
      </c>
      <c r="T845" s="90">
        <v>47600</v>
      </c>
      <c r="U845" s="90">
        <v>48500</v>
      </c>
      <c r="V845" s="90">
        <v>51000</v>
      </c>
      <c r="W845" s="90">
        <v>49200</v>
      </c>
      <c r="X845" s="90">
        <v>52000</v>
      </c>
      <c r="Y845" t="str">
        <f t="shared" si="33"/>
        <v>07-2023</v>
      </c>
      <c r="Z845">
        <f>_xlfn.XLOOKUP(Y845,AN:AN,AP:AP,"")</f>
        <v>0</v>
      </c>
      <c r="AA845">
        <f>_xlfn.XLOOKUP(Y845,AN:AN,AQ:AQ,"")</f>
        <v>0</v>
      </c>
      <c r="AB845">
        <f>_xlfn.XLOOKUP(Y845,AN:AN,AR:AR,"")</f>
        <v>0</v>
      </c>
      <c r="AC845" t="str">
        <f>_xlfn.XLOOKUP(Y845,AN:AN,AS:AS,"")</f>
        <v>L36</v>
      </c>
      <c r="AE845">
        <v>0</v>
      </c>
      <c r="AF845">
        <v>0</v>
      </c>
      <c r="AG845">
        <v>0</v>
      </c>
      <c r="AH845" t="str">
        <v>L36</v>
      </c>
    </row>
    <row r="846" spans="1:34">
      <c r="A846" t="str">
        <f t="shared" si="32"/>
        <v>07-2023</v>
      </c>
      <c r="B846" s="93">
        <v>45112</v>
      </c>
      <c r="C846" s="90">
        <v>48800</v>
      </c>
      <c r="D846" s="90">
        <v>48500</v>
      </c>
      <c r="E846" s="90">
        <v>49600</v>
      </c>
      <c r="F846" s="90">
        <v>45400</v>
      </c>
      <c r="G846" s="90">
        <v>48900</v>
      </c>
      <c r="H846" s="91" t="s">
        <v>25</v>
      </c>
      <c r="I846" s="90">
        <v>47000</v>
      </c>
      <c r="J846" s="90">
        <v>49300</v>
      </c>
      <c r="K846" s="90">
        <v>49500</v>
      </c>
      <c r="L846" s="91" t="s">
        <v>25</v>
      </c>
      <c r="M846" s="90">
        <v>51200</v>
      </c>
      <c r="N846" s="90">
        <v>48200</v>
      </c>
      <c r="O846" s="90">
        <v>48800</v>
      </c>
      <c r="P846" s="90">
        <v>47400</v>
      </c>
      <c r="Q846" s="90">
        <v>45200</v>
      </c>
      <c r="R846" s="90">
        <v>45300</v>
      </c>
      <c r="S846" s="90">
        <v>45700</v>
      </c>
      <c r="T846" s="90">
        <v>47600</v>
      </c>
      <c r="U846" s="90">
        <v>48000</v>
      </c>
      <c r="V846" s="90">
        <v>51000</v>
      </c>
      <c r="W846" s="90">
        <v>49000</v>
      </c>
      <c r="X846" s="90">
        <v>51900</v>
      </c>
      <c r="Y846" t="str">
        <f t="shared" si="33"/>
        <v>07-2023</v>
      </c>
      <c r="Z846">
        <f>_xlfn.XLOOKUP(Y846,AN:AN,AP:AP,"")</f>
        <v>0</v>
      </c>
      <c r="AA846">
        <f>_xlfn.XLOOKUP(Y846,AN:AN,AQ:AQ,"")</f>
        <v>0</v>
      </c>
      <c r="AB846">
        <f>_xlfn.XLOOKUP(Y846,AN:AN,AR:AR,"")</f>
        <v>0</v>
      </c>
      <c r="AC846" t="str">
        <f>_xlfn.XLOOKUP(Y846,AN:AN,AS:AS,"")</f>
        <v>L36</v>
      </c>
      <c r="AE846">
        <v>0</v>
      </c>
      <c r="AF846">
        <v>0</v>
      </c>
      <c r="AG846">
        <v>0</v>
      </c>
      <c r="AH846" t="str">
        <v>L36</v>
      </c>
    </row>
    <row r="847" spans="1:34">
      <c r="A847" t="str">
        <f t="shared" si="32"/>
        <v>07-2023</v>
      </c>
      <c r="B847" s="93">
        <v>45113</v>
      </c>
      <c r="C847" s="90">
        <v>48900</v>
      </c>
      <c r="D847" s="90">
        <v>48500</v>
      </c>
      <c r="E847" s="90">
        <v>49800</v>
      </c>
      <c r="F847" s="90">
        <v>45500</v>
      </c>
      <c r="G847" s="90">
        <v>48900</v>
      </c>
      <c r="H847" s="91" t="s">
        <v>25</v>
      </c>
      <c r="I847" s="90">
        <v>47000</v>
      </c>
      <c r="J847" s="90">
        <v>49400</v>
      </c>
      <c r="K847" s="90">
        <v>49500</v>
      </c>
      <c r="L847" s="91" t="s">
        <v>25</v>
      </c>
      <c r="M847" s="90">
        <v>51400</v>
      </c>
      <c r="N847" s="90">
        <v>47900</v>
      </c>
      <c r="O847" s="90">
        <v>49000</v>
      </c>
      <c r="P847" s="90">
        <v>47400</v>
      </c>
      <c r="Q847" s="90">
        <v>45400</v>
      </c>
      <c r="R847" s="90">
        <v>45500</v>
      </c>
      <c r="S847" s="90">
        <v>45700</v>
      </c>
      <c r="T847" s="90">
        <v>47700</v>
      </c>
      <c r="U847" s="90">
        <v>48300</v>
      </c>
      <c r="V847" s="90">
        <v>51000</v>
      </c>
      <c r="W847" s="90">
        <v>49000</v>
      </c>
      <c r="X847" s="90">
        <v>51900</v>
      </c>
      <c r="Y847" t="str">
        <f t="shared" si="33"/>
        <v>07-2023</v>
      </c>
      <c r="Z847">
        <f>_xlfn.XLOOKUP(Y847,AN:AN,AP:AP,"")</f>
        <v>0</v>
      </c>
      <c r="AA847">
        <f>_xlfn.XLOOKUP(Y847,AN:AN,AQ:AQ,"")</f>
        <v>0</v>
      </c>
      <c r="AB847">
        <f>_xlfn.XLOOKUP(Y847,AN:AN,AR:AR,"")</f>
        <v>0</v>
      </c>
      <c r="AC847" t="str">
        <f>_xlfn.XLOOKUP(Y847,AN:AN,AS:AS,"")</f>
        <v>L36</v>
      </c>
      <c r="AE847">
        <v>0</v>
      </c>
      <c r="AF847">
        <v>0</v>
      </c>
      <c r="AG847">
        <v>0</v>
      </c>
      <c r="AH847" t="str">
        <v>L36</v>
      </c>
    </row>
    <row r="848" spans="1:34">
      <c r="A848" t="str">
        <f t="shared" si="32"/>
        <v>07-2023</v>
      </c>
      <c r="B848" s="93">
        <v>45114</v>
      </c>
      <c r="C848" s="90">
        <v>48900</v>
      </c>
      <c r="D848" s="90">
        <v>48500</v>
      </c>
      <c r="E848" s="90">
        <v>49500</v>
      </c>
      <c r="F848" s="90">
        <v>45300</v>
      </c>
      <c r="G848" s="90">
        <v>48900</v>
      </c>
      <c r="H848" s="91" t="s">
        <v>25</v>
      </c>
      <c r="I848" s="90">
        <v>47000</v>
      </c>
      <c r="J848" s="90">
        <v>49400</v>
      </c>
      <c r="K848" s="90">
        <v>49300</v>
      </c>
      <c r="L848" s="91" t="s">
        <v>25</v>
      </c>
      <c r="M848" s="90">
        <v>51300</v>
      </c>
      <c r="N848" s="90">
        <v>47600</v>
      </c>
      <c r="O848" s="90">
        <v>49000</v>
      </c>
      <c r="P848" s="90">
        <v>47000</v>
      </c>
      <c r="Q848" s="90">
        <v>45000</v>
      </c>
      <c r="R848" s="90">
        <v>45200</v>
      </c>
      <c r="S848" s="90">
        <v>45500</v>
      </c>
      <c r="T848" s="90">
        <v>47500</v>
      </c>
      <c r="U848" s="90">
        <v>48300</v>
      </c>
      <c r="V848" s="90">
        <v>51000</v>
      </c>
      <c r="W848" s="90">
        <v>49000</v>
      </c>
      <c r="X848" s="90">
        <v>51900</v>
      </c>
      <c r="Y848" t="str">
        <f t="shared" si="33"/>
        <v>07-2023</v>
      </c>
      <c r="Z848">
        <f>_xlfn.XLOOKUP(Y848,AN:AN,AP:AP,"")</f>
        <v>0</v>
      </c>
      <c r="AA848">
        <f>_xlfn.XLOOKUP(Y848,AN:AN,AQ:AQ,"")</f>
        <v>0</v>
      </c>
      <c r="AB848">
        <f>_xlfn.XLOOKUP(Y848,AN:AN,AR:AR,"")</f>
        <v>0</v>
      </c>
      <c r="AC848" t="str">
        <f>_xlfn.XLOOKUP(Y848,AN:AN,AS:AS,"")</f>
        <v>L36</v>
      </c>
      <c r="AE848">
        <v>0</v>
      </c>
      <c r="AF848">
        <v>0</v>
      </c>
      <c r="AG848">
        <v>0</v>
      </c>
      <c r="AH848" t="str">
        <v>L36</v>
      </c>
    </row>
    <row r="849" spans="1:34">
      <c r="A849" t="str">
        <f t="shared" si="32"/>
        <v>07-2023</v>
      </c>
      <c r="B849" s="93">
        <v>45115</v>
      </c>
      <c r="C849" s="90">
        <v>48500</v>
      </c>
      <c r="D849" s="90">
        <v>48500</v>
      </c>
      <c r="E849" s="90">
        <v>49400</v>
      </c>
      <c r="F849" s="90">
        <v>45100</v>
      </c>
      <c r="G849" s="90">
        <v>48900</v>
      </c>
      <c r="H849" s="91" t="s">
        <v>25</v>
      </c>
      <c r="I849" s="90">
        <v>47000</v>
      </c>
      <c r="J849" s="90">
        <v>49200</v>
      </c>
      <c r="K849" s="90">
        <v>49300</v>
      </c>
      <c r="L849" s="91" t="s">
        <v>25</v>
      </c>
      <c r="M849" s="90">
        <v>51000</v>
      </c>
      <c r="N849" s="90">
        <v>47600</v>
      </c>
      <c r="O849" s="90">
        <v>48800</v>
      </c>
      <c r="P849" s="90">
        <v>47000</v>
      </c>
      <c r="Q849" s="90">
        <v>44600</v>
      </c>
      <c r="R849" s="90">
        <v>45000</v>
      </c>
      <c r="S849" s="90">
        <v>45300</v>
      </c>
      <c r="T849" s="90">
        <v>47100</v>
      </c>
      <c r="U849" s="90">
        <v>48100</v>
      </c>
      <c r="V849" s="90">
        <v>51000</v>
      </c>
      <c r="W849" s="90">
        <v>48500</v>
      </c>
      <c r="X849" s="90">
        <v>51500</v>
      </c>
      <c r="Y849" t="str">
        <f t="shared" si="33"/>
        <v>07-2023</v>
      </c>
      <c r="Z849">
        <f>_xlfn.XLOOKUP(Y849,AN:AN,AP:AP,"")</f>
        <v>0</v>
      </c>
      <c r="AA849">
        <f>_xlfn.XLOOKUP(Y849,AN:AN,AQ:AQ,"")</f>
        <v>0</v>
      </c>
      <c r="AB849">
        <f>_xlfn.XLOOKUP(Y849,AN:AN,AR:AR,"")</f>
        <v>0</v>
      </c>
      <c r="AC849" t="str">
        <f>_xlfn.XLOOKUP(Y849,AN:AN,AS:AS,"")</f>
        <v>L36</v>
      </c>
      <c r="AE849">
        <v>0</v>
      </c>
      <c r="AF849">
        <v>0</v>
      </c>
      <c r="AG849">
        <v>0</v>
      </c>
      <c r="AH849" t="str">
        <v>L36</v>
      </c>
    </row>
    <row r="850" spans="1:34">
      <c r="A850" t="str">
        <f t="shared" si="32"/>
        <v>07-2023</v>
      </c>
      <c r="B850" s="93">
        <v>45116</v>
      </c>
      <c r="C850" s="90" t="s">
        <v>24</v>
      </c>
      <c r="D850" s="90" t="s">
        <v>24</v>
      </c>
      <c r="E850" s="90" t="s">
        <v>24</v>
      </c>
      <c r="F850" s="90" t="s">
        <v>24</v>
      </c>
      <c r="G850" s="90" t="s">
        <v>24</v>
      </c>
      <c r="H850" s="90" t="s">
        <v>24</v>
      </c>
      <c r="I850" s="90" t="s">
        <v>24</v>
      </c>
      <c r="J850" s="90" t="s">
        <v>24</v>
      </c>
      <c r="K850" s="90" t="s">
        <v>24</v>
      </c>
      <c r="L850" s="90" t="s">
        <v>24</v>
      </c>
      <c r="M850" s="90" t="s">
        <v>24</v>
      </c>
      <c r="N850" s="90" t="s">
        <v>24</v>
      </c>
      <c r="O850" s="90" t="s">
        <v>24</v>
      </c>
      <c r="P850" s="90" t="s">
        <v>24</v>
      </c>
      <c r="Q850" s="90" t="s">
        <v>24</v>
      </c>
      <c r="R850" s="90" t="s">
        <v>24</v>
      </c>
      <c r="S850" s="90" t="s">
        <v>24</v>
      </c>
      <c r="T850" s="90" t="s">
        <v>24</v>
      </c>
      <c r="U850" s="90" t="s">
        <v>24</v>
      </c>
      <c r="V850" s="90" t="s">
        <v>24</v>
      </c>
      <c r="W850" s="90" t="s">
        <v>24</v>
      </c>
      <c r="X850" s="90" t="s">
        <v>24</v>
      </c>
      <c r="Y850" t="str">
        <f t="shared" si="33"/>
        <v>07-2023</v>
      </c>
      <c r="Z850">
        <f>_xlfn.XLOOKUP(Y850,AN:AN,AP:AP,"")</f>
        <v>0</v>
      </c>
      <c r="AA850">
        <f>_xlfn.XLOOKUP(Y850,AN:AN,AQ:AQ,"")</f>
        <v>0</v>
      </c>
      <c r="AB850">
        <f>_xlfn.XLOOKUP(Y850,AN:AN,AR:AR,"")</f>
        <v>0</v>
      </c>
      <c r="AC850" t="str">
        <f>_xlfn.XLOOKUP(Y850,AN:AN,AS:AS,"")</f>
        <v>L36</v>
      </c>
      <c r="AE850">
        <v>0</v>
      </c>
      <c r="AF850">
        <v>0</v>
      </c>
      <c r="AG850">
        <v>0</v>
      </c>
      <c r="AH850" t="str">
        <v>L36</v>
      </c>
    </row>
    <row r="851" spans="1:34">
      <c r="A851" t="str">
        <f t="shared" si="32"/>
        <v>07-2023</v>
      </c>
      <c r="B851" s="93">
        <v>45117</v>
      </c>
      <c r="C851" s="90">
        <v>48100</v>
      </c>
      <c r="D851" s="90">
        <v>48300</v>
      </c>
      <c r="E851" s="90">
        <v>48900</v>
      </c>
      <c r="F851" s="90">
        <v>44900</v>
      </c>
      <c r="G851" s="90">
        <v>48900</v>
      </c>
      <c r="H851" s="91" t="s">
        <v>25</v>
      </c>
      <c r="I851" s="90">
        <v>46500</v>
      </c>
      <c r="J851" s="90">
        <v>48800</v>
      </c>
      <c r="K851" s="90">
        <v>48700</v>
      </c>
      <c r="L851" s="91" t="s">
        <v>25</v>
      </c>
      <c r="M851" s="90">
        <v>50700</v>
      </c>
      <c r="N851" s="90">
        <v>47100</v>
      </c>
      <c r="O851" s="90">
        <v>48800</v>
      </c>
      <c r="P851" s="90">
        <v>47000</v>
      </c>
      <c r="Q851" s="90">
        <v>44400</v>
      </c>
      <c r="R851" s="90">
        <v>44800</v>
      </c>
      <c r="S851" s="90">
        <v>44800</v>
      </c>
      <c r="T851" s="90">
        <v>47000</v>
      </c>
      <c r="U851" s="90">
        <v>47500</v>
      </c>
      <c r="V851" s="90">
        <v>50800</v>
      </c>
      <c r="W851" s="90">
        <v>48200</v>
      </c>
      <c r="X851" s="90">
        <v>51200</v>
      </c>
      <c r="Y851" t="str">
        <f t="shared" si="33"/>
        <v>07-2023</v>
      </c>
      <c r="Z851">
        <f>_xlfn.XLOOKUP(Y851,AN:AN,AP:AP,"")</f>
        <v>0</v>
      </c>
      <c r="AA851">
        <f>_xlfn.XLOOKUP(Y851,AN:AN,AQ:AQ,"")</f>
        <v>0</v>
      </c>
      <c r="AB851">
        <f>_xlfn.XLOOKUP(Y851,AN:AN,AR:AR,"")</f>
        <v>0</v>
      </c>
      <c r="AC851" t="str">
        <f>_xlfn.XLOOKUP(Y851,AN:AN,AS:AS,"")</f>
        <v>L36</v>
      </c>
      <c r="AE851">
        <v>0</v>
      </c>
      <c r="AF851">
        <v>0</v>
      </c>
      <c r="AG851">
        <v>0</v>
      </c>
      <c r="AH851" t="str">
        <v>L36</v>
      </c>
    </row>
    <row r="852" spans="1:34">
      <c r="A852" t="str">
        <f t="shared" si="32"/>
        <v>07-2023</v>
      </c>
      <c r="B852" s="93">
        <v>45118</v>
      </c>
      <c r="C852" s="90">
        <v>47600</v>
      </c>
      <c r="D852" s="90">
        <v>48200</v>
      </c>
      <c r="E852" s="90">
        <v>48900</v>
      </c>
      <c r="F852" s="90">
        <v>44500</v>
      </c>
      <c r="G852" s="90">
        <v>48700</v>
      </c>
      <c r="H852" s="91" t="s">
        <v>25</v>
      </c>
      <c r="I852" s="90">
        <v>46500</v>
      </c>
      <c r="J852" s="90">
        <v>48600</v>
      </c>
      <c r="K852" s="90">
        <v>48200</v>
      </c>
      <c r="L852" s="91" t="s">
        <v>25</v>
      </c>
      <c r="M852" s="90">
        <v>50400</v>
      </c>
      <c r="N852" s="90">
        <v>47100</v>
      </c>
      <c r="O852" s="90">
        <v>48500</v>
      </c>
      <c r="P852" s="90">
        <v>46600</v>
      </c>
      <c r="Q852" s="90">
        <v>44000</v>
      </c>
      <c r="R852" s="90">
        <v>44100</v>
      </c>
      <c r="S852" s="90">
        <v>44500</v>
      </c>
      <c r="T852" s="90">
        <v>46500</v>
      </c>
      <c r="U852" s="90">
        <v>47000</v>
      </c>
      <c r="V852" s="90">
        <v>50800</v>
      </c>
      <c r="W852" s="90">
        <v>48200</v>
      </c>
      <c r="X852" s="90">
        <v>51200</v>
      </c>
      <c r="Y852" t="str">
        <f t="shared" si="33"/>
        <v>07-2023</v>
      </c>
      <c r="Z852">
        <f>_xlfn.XLOOKUP(Y852,AN:AN,AP:AP,"")</f>
        <v>0</v>
      </c>
      <c r="AA852">
        <f>_xlfn.XLOOKUP(Y852,AN:AN,AQ:AQ,"")</f>
        <v>0</v>
      </c>
      <c r="AB852">
        <f>_xlfn.XLOOKUP(Y852,AN:AN,AR:AR,"")</f>
        <v>0</v>
      </c>
      <c r="AC852" t="str">
        <f>_xlfn.XLOOKUP(Y852,AN:AN,AS:AS,"")</f>
        <v>L36</v>
      </c>
      <c r="AE852">
        <v>0</v>
      </c>
      <c r="AF852">
        <v>0</v>
      </c>
      <c r="AG852">
        <v>0</v>
      </c>
      <c r="AH852" t="str">
        <v>L36</v>
      </c>
    </row>
    <row r="853" spans="1:34">
      <c r="A853" t="str">
        <f t="shared" si="32"/>
        <v>07-2023</v>
      </c>
      <c r="B853" s="93">
        <v>45119</v>
      </c>
      <c r="C853" s="90">
        <v>47700</v>
      </c>
      <c r="D853" s="90">
        <v>48200</v>
      </c>
      <c r="E853" s="90">
        <v>48900</v>
      </c>
      <c r="F853" s="90">
        <v>44400</v>
      </c>
      <c r="G853" s="90">
        <v>48700</v>
      </c>
      <c r="H853" s="91" t="s">
        <v>25</v>
      </c>
      <c r="I853" s="90">
        <v>46500</v>
      </c>
      <c r="J853" s="90">
        <v>48500</v>
      </c>
      <c r="K853" s="90">
        <v>48200</v>
      </c>
      <c r="L853" s="91" t="s">
        <v>25</v>
      </c>
      <c r="M853" s="90">
        <v>50400</v>
      </c>
      <c r="N853" s="90">
        <v>47100</v>
      </c>
      <c r="O853" s="90">
        <v>48500</v>
      </c>
      <c r="P853" s="90">
        <v>46600</v>
      </c>
      <c r="Q853" s="90">
        <v>44100</v>
      </c>
      <c r="R853" s="90">
        <v>44300</v>
      </c>
      <c r="S853" s="90">
        <v>44500</v>
      </c>
      <c r="T853" s="90">
        <v>46500</v>
      </c>
      <c r="U853" s="90">
        <v>47000</v>
      </c>
      <c r="V853" s="90">
        <v>50800</v>
      </c>
      <c r="W853" s="90">
        <v>48000</v>
      </c>
      <c r="X853" s="90">
        <v>50800</v>
      </c>
      <c r="Y853" t="str">
        <f t="shared" si="33"/>
        <v>07-2023</v>
      </c>
      <c r="Z853">
        <f>_xlfn.XLOOKUP(Y853,AN:AN,AP:AP,"")</f>
        <v>0</v>
      </c>
      <c r="AA853">
        <f>_xlfn.XLOOKUP(Y853,AN:AN,AQ:AQ,"")</f>
        <v>0</v>
      </c>
      <c r="AB853">
        <f>_xlfn.XLOOKUP(Y853,AN:AN,AR:AR,"")</f>
        <v>0</v>
      </c>
      <c r="AC853" t="str">
        <f>_xlfn.XLOOKUP(Y853,AN:AN,AS:AS,"")</f>
        <v>L36</v>
      </c>
      <c r="AE853">
        <v>0</v>
      </c>
      <c r="AF853">
        <v>0</v>
      </c>
      <c r="AG853">
        <v>0</v>
      </c>
      <c r="AH853" t="str">
        <v>L36</v>
      </c>
    </row>
    <row r="854" spans="1:34">
      <c r="A854" t="str">
        <f t="shared" ref="A854:A917" si="34">TEXT(B854,"MM-YYYY")</f>
        <v>07-2023</v>
      </c>
      <c r="B854" s="93">
        <v>45120</v>
      </c>
      <c r="C854" s="90">
        <v>47600</v>
      </c>
      <c r="D854" s="90">
        <v>48000</v>
      </c>
      <c r="E854" s="90">
        <v>48900</v>
      </c>
      <c r="F854" s="90">
        <v>44200</v>
      </c>
      <c r="G854" s="90">
        <v>48700</v>
      </c>
      <c r="H854" s="91" t="s">
        <v>25</v>
      </c>
      <c r="I854" s="90">
        <v>46500</v>
      </c>
      <c r="J854" s="90">
        <v>48300</v>
      </c>
      <c r="K854" s="90">
        <v>48200</v>
      </c>
      <c r="L854" s="91" t="s">
        <v>25</v>
      </c>
      <c r="M854" s="90">
        <v>50300</v>
      </c>
      <c r="N854" s="90">
        <v>47100</v>
      </c>
      <c r="O854" s="90">
        <v>48500</v>
      </c>
      <c r="P854" s="90">
        <v>46500</v>
      </c>
      <c r="Q854" s="90">
        <v>43900</v>
      </c>
      <c r="R854" s="90">
        <v>44000</v>
      </c>
      <c r="S854" s="90">
        <v>44500</v>
      </c>
      <c r="T854" s="90">
        <v>46300</v>
      </c>
      <c r="U854" s="90">
        <v>46800</v>
      </c>
      <c r="V854" s="90">
        <v>50800</v>
      </c>
      <c r="W854" s="90">
        <v>47900</v>
      </c>
      <c r="X854" s="90">
        <v>50700</v>
      </c>
      <c r="Y854" t="str">
        <f t="shared" ref="Y854:Y917" si="35">TEXT(B854,"MM-YYYY")</f>
        <v>07-2023</v>
      </c>
      <c r="Z854">
        <f>_xlfn.XLOOKUP(Y854,AN:AN,AP:AP,"")</f>
        <v>0</v>
      </c>
      <c r="AA854">
        <f>_xlfn.XLOOKUP(Y854,AN:AN,AQ:AQ,"")</f>
        <v>0</v>
      </c>
      <c r="AB854">
        <f>_xlfn.XLOOKUP(Y854,AN:AN,AR:AR,"")</f>
        <v>0</v>
      </c>
      <c r="AC854" t="str">
        <f>_xlfn.XLOOKUP(Y854,AN:AN,AS:AS,"")</f>
        <v>L36</v>
      </c>
      <c r="AE854">
        <v>0</v>
      </c>
      <c r="AF854">
        <v>0</v>
      </c>
      <c r="AG854">
        <v>0</v>
      </c>
      <c r="AH854" t="str">
        <v>L36</v>
      </c>
    </row>
    <row r="855" spans="1:34">
      <c r="A855" t="str">
        <f t="shared" si="34"/>
        <v>07-2023</v>
      </c>
      <c r="B855" s="93">
        <v>45121</v>
      </c>
      <c r="C855" s="90">
        <v>47300</v>
      </c>
      <c r="D855" s="90">
        <v>48000</v>
      </c>
      <c r="E855" s="90">
        <v>48200</v>
      </c>
      <c r="F855" s="90">
        <v>43900</v>
      </c>
      <c r="G855" s="90">
        <v>48700</v>
      </c>
      <c r="H855" s="91" t="s">
        <v>25</v>
      </c>
      <c r="I855" s="90">
        <v>46500</v>
      </c>
      <c r="J855" s="90">
        <v>48000</v>
      </c>
      <c r="K855" s="90">
        <v>48000</v>
      </c>
      <c r="L855" s="91" t="s">
        <v>25</v>
      </c>
      <c r="M855" s="90">
        <v>50000</v>
      </c>
      <c r="N855" s="90">
        <v>47100</v>
      </c>
      <c r="O855" s="90">
        <v>48500</v>
      </c>
      <c r="P855" s="90">
        <v>46000</v>
      </c>
      <c r="Q855" s="90">
        <v>43600</v>
      </c>
      <c r="R855" s="90">
        <v>43600</v>
      </c>
      <c r="S855" s="90">
        <v>44000</v>
      </c>
      <c r="T855" s="90">
        <v>45900</v>
      </c>
      <c r="U855" s="90">
        <v>46200</v>
      </c>
      <c r="V855" s="90">
        <v>50000</v>
      </c>
      <c r="W855" s="90">
        <v>47900</v>
      </c>
      <c r="X855" s="90">
        <v>50700</v>
      </c>
      <c r="Y855" t="str">
        <f t="shared" si="35"/>
        <v>07-2023</v>
      </c>
      <c r="Z855">
        <f>_xlfn.XLOOKUP(Y855,AN:AN,AP:AP,"")</f>
        <v>0</v>
      </c>
      <c r="AA855">
        <f>_xlfn.XLOOKUP(Y855,AN:AN,AQ:AQ,"")</f>
        <v>0</v>
      </c>
      <c r="AB855">
        <f>_xlfn.XLOOKUP(Y855,AN:AN,AR:AR,"")</f>
        <v>0</v>
      </c>
      <c r="AC855" t="str">
        <f>_xlfn.XLOOKUP(Y855,AN:AN,AS:AS,"")</f>
        <v>L36</v>
      </c>
      <c r="AE855">
        <v>0</v>
      </c>
      <c r="AF855">
        <v>0</v>
      </c>
      <c r="AG855">
        <v>0</v>
      </c>
      <c r="AH855" t="str">
        <v>L36</v>
      </c>
    </row>
    <row r="856" spans="1:34">
      <c r="A856" t="str">
        <f t="shared" si="34"/>
        <v>07-2023</v>
      </c>
      <c r="B856" s="93">
        <v>45122</v>
      </c>
      <c r="C856" s="90">
        <v>46900</v>
      </c>
      <c r="D856" s="90">
        <v>48000</v>
      </c>
      <c r="E856" s="90">
        <v>47900</v>
      </c>
      <c r="F856" s="90">
        <v>43800</v>
      </c>
      <c r="G856" s="90">
        <v>48200</v>
      </c>
      <c r="H856" s="91" t="s">
        <v>25</v>
      </c>
      <c r="I856" s="90">
        <v>46500</v>
      </c>
      <c r="J856" s="90">
        <v>47500</v>
      </c>
      <c r="K856" s="90">
        <v>47700</v>
      </c>
      <c r="L856" s="91" t="s">
        <v>25</v>
      </c>
      <c r="M856" s="90">
        <v>49600</v>
      </c>
      <c r="N856" s="90">
        <v>46800</v>
      </c>
      <c r="O856" s="90">
        <v>48200</v>
      </c>
      <c r="P856" s="90">
        <v>45700</v>
      </c>
      <c r="Q856" s="90">
        <v>43500</v>
      </c>
      <c r="R856" s="90">
        <v>43500</v>
      </c>
      <c r="S856" s="90">
        <v>44000</v>
      </c>
      <c r="T856" s="90">
        <v>45900</v>
      </c>
      <c r="U856" s="90">
        <v>46100</v>
      </c>
      <c r="V856" s="90">
        <v>50000</v>
      </c>
      <c r="W856" s="90">
        <v>47600</v>
      </c>
      <c r="X856" s="90">
        <v>50500</v>
      </c>
      <c r="Y856" t="str">
        <f t="shared" si="35"/>
        <v>07-2023</v>
      </c>
      <c r="Z856">
        <f>_xlfn.XLOOKUP(Y856,AN:AN,AP:AP,"")</f>
        <v>0</v>
      </c>
      <c r="AA856">
        <f>_xlfn.XLOOKUP(Y856,AN:AN,AQ:AQ,"")</f>
        <v>0</v>
      </c>
      <c r="AB856">
        <f>_xlfn.XLOOKUP(Y856,AN:AN,AR:AR,"")</f>
        <v>0</v>
      </c>
      <c r="AC856" t="str">
        <f>_xlfn.XLOOKUP(Y856,AN:AN,AS:AS,"")</f>
        <v>L36</v>
      </c>
      <c r="AE856">
        <v>0</v>
      </c>
      <c r="AF856">
        <v>0</v>
      </c>
      <c r="AG856">
        <v>0</v>
      </c>
      <c r="AH856" t="str">
        <v>L36</v>
      </c>
    </row>
    <row r="857" spans="1:34">
      <c r="A857" t="str">
        <f t="shared" si="34"/>
        <v>07-2023</v>
      </c>
      <c r="B857" s="93">
        <v>45123</v>
      </c>
      <c r="C857" s="90" t="s">
        <v>24</v>
      </c>
      <c r="D857" s="90" t="s">
        <v>24</v>
      </c>
      <c r="E857" s="90" t="s">
        <v>24</v>
      </c>
      <c r="F857" s="90" t="s">
        <v>24</v>
      </c>
      <c r="G857" s="90" t="s">
        <v>24</v>
      </c>
      <c r="H857" s="90" t="s">
        <v>24</v>
      </c>
      <c r="I857" s="90" t="s">
        <v>24</v>
      </c>
      <c r="J857" s="90" t="s">
        <v>24</v>
      </c>
      <c r="K857" s="90" t="s">
        <v>24</v>
      </c>
      <c r="L857" s="90" t="s">
        <v>24</v>
      </c>
      <c r="M857" s="90" t="s">
        <v>24</v>
      </c>
      <c r="N857" s="90" t="s">
        <v>24</v>
      </c>
      <c r="O857" s="90" t="s">
        <v>24</v>
      </c>
      <c r="P857" s="90" t="s">
        <v>24</v>
      </c>
      <c r="Q857" s="90" t="s">
        <v>24</v>
      </c>
      <c r="R857" s="90" t="s">
        <v>24</v>
      </c>
      <c r="S857" s="90" t="s">
        <v>24</v>
      </c>
      <c r="T857" s="90" t="s">
        <v>24</v>
      </c>
      <c r="U857" s="90" t="s">
        <v>24</v>
      </c>
      <c r="V857" s="90" t="s">
        <v>24</v>
      </c>
      <c r="W857" s="90" t="s">
        <v>24</v>
      </c>
      <c r="X857" s="90" t="s">
        <v>24</v>
      </c>
      <c r="Y857" t="str">
        <f t="shared" si="35"/>
        <v>07-2023</v>
      </c>
      <c r="Z857">
        <f>_xlfn.XLOOKUP(Y857,AN:AN,AP:AP,"")</f>
        <v>0</v>
      </c>
      <c r="AA857">
        <f>_xlfn.XLOOKUP(Y857,AN:AN,AQ:AQ,"")</f>
        <v>0</v>
      </c>
      <c r="AB857">
        <f>_xlfn.XLOOKUP(Y857,AN:AN,AR:AR,"")</f>
        <v>0</v>
      </c>
      <c r="AC857" t="str">
        <f>_xlfn.XLOOKUP(Y857,AN:AN,AS:AS,"")</f>
        <v>L36</v>
      </c>
      <c r="AE857">
        <v>0</v>
      </c>
      <c r="AF857">
        <v>0</v>
      </c>
      <c r="AG857">
        <v>0</v>
      </c>
      <c r="AH857" t="str">
        <v>L36</v>
      </c>
    </row>
    <row r="858" spans="1:34">
      <c r="A858" t="str">
        <f t="shared" si="34"/>
        <v>07-2023</v>
      </c>
      <c r="B858" s="93">
        <v>45124</v>
      </c>
      <c r="C858" s="90">
        <v>47600</v>
      </c>
      <c r="D858" s="90">
        <v>48000</v>
      </c>
      <c r="E858" s="90">
        <v>47900</v>
      </c>
      <c r="F858" s="90">
        <v>43700</v>
      </c>
      <c r="G858" s="90">
        <v>47700</v>
      </c>
      <c r="H858" s="91" t="s">
        <v>25</v>
      </c>
      <c r="I858" s="90">
        <v>46500</v>
      </c>
      <c r="J858" s="90">
        <v>47300</v>
      </c>
      <c r="K858" s="90">
        <v>47700</v>
      </c>
      <c r="L858" s="91" t="s">
        <v>25</v>
      </c>
      <c r="M858" s="90">
        <v>49500</v>
      </c>
      <c r="N858" s="90">
        <v>46800</v>
      </c>
      <c r="O858" s="90">
        <v>47700</v>
      </c>
      <c r="P858" s="90">
        <v>45500</v>
      </c>
      <c r="Q858" s="90">
        <v>43300</v>
      </c>
      <c r="R858" s="90">
        <v>43200</v>
      </c>
      <c r="S858" s="90">
        <v>43800</v>
      </c>
      <c r="T858" s="90">
        <v>45800</v>
      </c>
      <c r="U858" s="90">
        <v>45500</v>
      </c>
      <c r="V858" s="90">
        <v>50000</v>
      </c>
      <c r="W858" s="90">
        <v>47400</v>
      </c>
      <c r="X858" s="90">
        <v>50300</v>
      </c>
      <c r="Y858" t="str">
        <f t="shared" si="35"/>
        <v>07-2023</v>
      </c>
      <c r="Z858">
        <f>_xlfn.XLOOKUP(Y858,AN:AN,AP:AP,"")</f>
        <v>0</v>
      </c>
      <c r="AA858">
        <f>_xlfn.XLOOKUP(Y858,AN:AN,AQ:AQ,"")</f>
        <v>0</v>
      </c>
      <c r="AB858">
        <f>_xlfn.XLOOKUP(Y858,AN:AN,AR:AR,"")</f>
        <v>0</v>
      </c>
      <c r="AC858" t="str">
        <f>_xlfn.XLOOKUP(Y858,AN:AN,AS:AS,"")</f>
        <v>L36</v>
      </c>
      <c r="AE858">
        <v>0</v>
      </c>
      <c r="AF858">
        <v>0</v>
      </c>
      <c r="AG858">
        <v>0</v>
      </c>
      <c r="AH858" t="str">
        <v>L36</v>
      </c>
    </row>
    <row r="859" spans="1:34">
      <c r="A859" t="str">
        <f t="shared" si="34"/>
        <v>07-2023</v>
      </c>
      <c r="B859" s="93">
        <v>45125</v>
      </c>
      <c r="C859" s="90">
        <v>47800</v>
      </c>
      <c r="D859" s="90">
        <v>48000</v>
      </c>
      <c r="E859" s="90">
        <v>48200</v>
      </c>
      <c r="F859" s="90">
        <v>43700</v>
      </c>
      <c r="G859" s="90">
        <v>47900</v>
      </c>
      <c r="H859" s="91" t="s">
        <v>25</v>
      </c>
      <c r="I859" s="90">
        <v>46500</v>
      </c>
      <c r="J859" s="90">
        <v>47400</v>
      </c>
      <c r="K859" s="90">
        <v>47700</v>
      </c>
      <c r="L859" s="91" t="s">
        <v>25</v>
      </c>
      <c r="M859" s="90">
        <v>49600</v>
      </c>
      <c r="N859" s="90">
        <v>46800</v>
      </c>
      <c r="O859" s="90">
        <v>47800</v>
      </c>
      <c r="P859" s="90">
        <v>45300</v>
      </c>
      <c r="Q859" s="90">
        <v>43500</v>
      </c>
      <c r="R859" s="90">
        <v>43500</v>
      </c>
      <c r="S859" s="90">
        <v>44200</v>
      </c>
      <c r="T859" s="90">
        <v>45800</v>
      </c>
      <c r="U859" s="90">
        <v>45800</v>
      </c>
      <c r="V859" s="90">
        <v>50000</v>
      </c>
      <c r="W859" s="90">
        <v>47400</v>
      </c>
      <c r="X859" s="90">
        <v>50300</v>
      </c>
      <c r="Y859" t="str">
        <f t="shared" si="35"/>
        <v>07-2023</v>
      </c>
      <c r="Z859">
        <f>_xlfn.XLOOKUP(Y859,AN:AN,AP:AP,"")</f>
        <v>0</v>
      </c>
      <c r="AA859">
        <f>_xlfn.XLOOKUP(Y859,AN:AN,AQ:AQ,"")</f>
        <v>0</v>
      </c>
      <c r="AB859">
        <f>_xlfn.XLOOKUP(Y859,AN:AN,AR:AR,"")</f>
        <v>0</v>
      </c>
      <c r="AC859" t="str">
        <f>_xlfn.XLOOKUP(Y859,AN:AN,AS:AS,"")</f>
        <v>L36</v>
      </c>
      <c r="AE859">
        <v>0</v>
      </c>
      <c r="AF859">
        <v>0</v>
      </c>
      <c r="AG859">
        <v>0</v>
      </c>
      <c r="AH859" t="str">
        <v>L36</v>
      </c>
    </row>
    <row r="860" spans="1:34">
      <c r="A860" t="str">
        <f t="shared" si="34"/>
        <v>07-2023</v>
      </c>
      <c r="B860" s="93">
        <v>45126</v>
      </c>
      <c r="C860" s="90">
        <v>47800</v>
      </c>
      <c r="D860" s="90">
        <v>48000</v>
      </c>
      <c r="E860" s="90">
        <v>48200</v>
      </c>
      <c r="F860" s="90">
        <v>43600</v>
      </c>
      <c r="G860" s="90">
        <v>47900</v>
      </c>
      <c r="H860" s="91" t="s">
        <v>25</v>
      </c>
      <c r="I860" s="90">
        <v>46500</v>
      </c>
      <c r="J860" s="90">
        <v>47400</v>
      </c>
      <c r="K860" s="90">
        <v>47700</v>
      </c>
      <c r="L860" s="91" t="s">
        <v>25</v>
      </c>
      <c r="M860" s="90">
        <v>49500</v>
      </c>
      <c r="N860" s="90">
        <v>46800</v>
      </c>
      <c r="O860" s="90">
        <v>47700</v>
      </c>
      <c r="P860" s="90">
        <v>45300</v>
      </c>
      <c r="Q860" s="90">
        <v>43200</v>
      </c>
      <c r="R860" s="90">
        <v>43100</v>
      </c>
      <c r="S860" s="90">
        <v>44000</v>
      </c>
      <c r="T860" s="90">
        <v>45700</v>
      </c>
      <c r="U860" s="90">
        <v>45800</v>
      </c>
      <c r="V860" s="90">
        <v>50000</v>
      </c>
      <c r="W860" s="90">
        <v>47700</v>
      </c>
      <c r="X860" s="90">
        <v>50300</v>
      </c>
      <c r="Y860" t="str">
        <f t="shared" si="35"/>
        <v>07-2023</v>
      </c>
      <c r="Z860">
        <f>_xlfn.XLOOKUP(Y860,AN:AN,AP:AP,"")</f>
        <v>0</v>
      </c>
      <c r="AA860">
        <f>_xlfn.XLOOKUP(Y860,AN:AN,AQ:AQ,"")</f>
        <v>0</v>
      </c>
      <c r="AB860">
        <f>_xlfn.XLOOKUP(Y860,AN:AN,AR:AR,"")</f>
        <v>0</v>
      </c>
      <c r="AC860" t="str">
        <f>_xlfn.XLOOKUP(Y860,AN:AN,AS:AS,"")</f>
        <v>L36</v>
      </c>
      <c r="AE860">
        <v>0</v>
      </c>
      <c r="AF860">
        <v>0</v>
      </c>
      <c r="AG860">
        <v>0</v>
      </c>
      <c r="AH860" t="str">
        <v>L36</v>
      </c>
    </row>
    <row r="861" spans="1:34">
      <c r="A861" t="str">
        <f t="shared" si="34"/>
        <v>07-2023</v>
      </c>
      <c r="B861" s="93">
        <v>45127</v>
      </c>
      <c r="C861" s="90">
        <v>47600</v>
      </c>
      <c r="D861" s="90">
        <v>48000</v>
      </c>
      <c r="E861" s="90">
        <v>47800</v>
      </c>
      <c r="F861" s="90">
        <v>43400</v>
      </c>
      <c r="G861" s="90">
        <v>47900</v>
      </c>
      <c r="H861" s="91" t="s">
        <v>25</v>
      </c>
      <c r="I861" s="90">
        <v>46000</v>
      </c>
      <c r="J861" s="90">
        <v>47000</v>
      </c>
      <c r="K861" s="90">
        <v>47500</v>
      </c>
      <c r="L861" s="91" t="s">
        <v>25</v>
      </c>
      <c r="M861" s="90">
        <v>49200</v>
      </c>
      <c r="N861" s="90">
        <v>46800</v>
      </c>
      <c r="O861" s="90">
        <v>47500</v>
      </c>
      <c r="P861" s="90">
        <v>44900</v>
      </c>
      <c r="Q861" s="90">
        <v>42800</v>
      </c>
      <c r="R861" s="90">
        <v>42800</v>
      </c>
      <c r="S861" s="90">
        <v>44000</v>
      </c>
      <c r="T861" s="90">
        <v>45400</v>
      </c>
      <c r="U861" s="90">
        <v>45700</v>
      </c>
      <c r="V861" s="90">
        <v>50000</v>
      </c>
      <c r="W861" s="90">
        <v>47700</v>
      </c>
      <c r="X861" s="90">
        <v>50300</v>
      </c>
      <c r="Y861" t="str">
        <f t="shared" si="35"/>
        <v>07-2023</v>
      </c>
      <c r="Z861">
        <f>_xlfn.XLOOKUP(Y861,AN:AN,AP:AP,"")</f>
        <v>0</v>
      </c>
      <c r="AA861">
        <f>_xlfn.XLOOKUP(Y861,AN:AN,AQ:AQ,"")</f>
        <v>0</v>
      </c>
      <c r="AB861">
        <f>_xlfn.XLOOKUP(Y861,AN:AN,AR:AR,"")</f>
        <v>0</v>
      </c>
      <c r="AC861" t="str">
        <f>_xlfn.XLOOKUP(Y861,AN:AN,AS:AS,"")</f>
        <v>L36</v>
      </c>
      <c r="AE861">
        <v>0</v>
      </c>
      <c r="AF861">
        <v>0</v>
      </c>
      <c r="AG861">
        <v>0</v>
      </c>
      <c r="AH861" t="str">
        <v>L36</v>
      </c>
    </row>
    <row r="862" spans="1:34">
      <c r="A862" t="str">
        <f t="shared" si="34"/>
        <v>07-2023</v>
      </c>
      <c r="B862" s="93">
        <v>45128</v>
      </c>
      <c r="C862" s="90">
        <v>47000</v>
      </c>
      <c r="D862" s="90">
        <v>47800</v>
      </c>
      <c r="E862" s="90">
        <v>47800</v>
      </c>
      <c r="F862" s="90">
        <v>43400</v>
      </c>
      <c r="G862" s="90">
        <v>47800</v>
      </c>
      <c r="H862" s="91" t="s">
        <v>25</v>
      </c>
      <c r="I862" s="90">
        <v>46000</v>
      </c>
      <c r="J862" s="90">
        <v>47000</v>
      </c>
      <c r="K862" s="90">
        <v>47400</v>
      </c>
      <c r="L862" s="91" t="s">
        <v>25</v>
      </c>
      <c r="M862" s="90">
        <v>49200</v>
      </c>
      <c r="N862" s="90">
        <v>46300</v>
      </c>
      <c r="O862" s="90">
        <v>47300</v>
      </c>
      <c r="P862" s="90">
        <v>45000</v>
      </c>
      <c r="Q862" s="90">
        <v>43000</v>
      </c>
      <c r="R862" s="90">
        <v>43000</v>
      </c>
      <c r="S862" s="90">
        <v>43700</v>
      </c>
      <c r="T862" s="90">
        <v>45400</v>
      </c>
      <c r="U862" s="90">
        <v>46000</v>
      </c>
      <c r="V862" s="90">
        <v>50000</v>
      </c>
      <c r="W862" s="90">
        <v>47700</v>
      </c>
      <c r="X862" s="90">
        <v>50300</v>
      </c>
      <c r="Y862" t="str">
        <f t="shared" si="35"/>
        <v>07-2023</v>
      </c>
      <c r="Z862">
        <f>_xlfn.XLOOKUP(Y862,AN:AN,AP:AP,"")</f>
        <v>0</v>
      </c>
      <c r="AA862">
        <f>_xlfn.XLOOKUP(Y862,AN:AN,AQ:AQ,"")</f>
        <v>0</v>
      </c>
      <c r="AB862">
        <f>_xlfn.XLOOKUP(Y862,AN:AN,AR:AR,"")</f>
        <v>0</v>
      </c>
      <c r="AC862" t="str">
        <f>_xlfn.XLOOKUP(Y862,AN:AN,AS:AS,"")</f>
        <v>L36</v>
      </c>
      <c r="AE862">
        <v>0</v>
      </c>
      <c r="AF862">
        <v>0</v>
      </c>
      <c r="AG862">
        <v>0</v>
      </c>
      <c r="AH862" t="str">
        <v>L36</v>
      </c>
    </row>
    <row r="863" spans="1:34">
      <c r="A863" t="str">
        <f t="shared" si="34"/>
        <v>07-2023</v>
      </c>
      <c r="B863" s="93">
        <v>45129</v>
      </c>
      <c r="C863" s="90">
        <v>46700</v>
      </c>
      <c r="D863" s="90">
        <v>47800</v>
      </c>
      <c r="E863" s="90">
        <v>47700</v>
      </c>
      <c r="F863" s="90">
        <v>43200</v>
      </c>
      <c r="G863" s="90">
        <v>47800</v>
      </c>
      <c r="H863" s="91" t="s">
        <v>25</v>
      </c>
      <c r="I863" s="90">
        <v>45500</v>
      </c>
      <c r="J863" s="90">
        <v>46800</v>
      </c>
      <c r="K863" s="90">
        <v>47400</v>
      </c>
      <c r="L863" s="91" t="s">
        <v>25</v>
      </c>
      <c r="M863" s="90">
        <v>49000</v>
      </c>
      <c r="N863" s="90">
        <v>46300</v>
      </c>
      <c r="O863" s="90">
        <v>47100</v>
      </c>
      <c r="P863" s="90">
        <v>45000</v>
      </c>
      <c r="Q863" s="90">
        <v>42800</v>
      </c>
      <c r="R863" s="90">
        <v>42800</v>
      </c>
      <c r="S863" s="90">
        <v>43500</v>
      </c>
      <c r="T863" s="90">
        <v>45200</v>
      </c>
      <c r="U863" s="90">
        <v>45800</v>
      </c>
      <c r="V863" s="90">
        <v>49800</v>
      </c>
      <c r="W863" s="90">
        <v>47700</v>
      </c>
      <c r="X863" s="90">
        <v>50300</v>
      </c>
      <c r="Y863" t="str">
        <f t="shared" si="35"/>
        <v>07-2023</v>
      </c>
      <c r="Z863">
        <f>_xlfn.XLOOKUP(Y863,AN:AN,AP:AP,"")</f>
        <v>0</v>
      </c>
      <c r="AA863">
        <f>_xlfn.XLOOKUP(Y863,AN:AN,AQ:AQ,"")</f>
        <v>0</v>
      </c>
      <c r="AB863">
        <f>_xlfn.XLOOKUP(Y863,AN:AN,AR:AR,"")</f>
        <v>0</v>
      </c>
      <c r="AC863" t="str">
        <f>_xlfn.XLOOKUP(Y863,AN:AN,AS:AS,"")</f>
        <v>L36</v>
      </c>
      <c r="AE863">
        <v>0</v>
      </c>
      <c r="AF863">
        <v>0</v>
      </c>
      <c r="AG863">
        <v>0</v>
      </c>
      <c r="AH863" t="str">
        <v>L36</v>
      </c>
    </row>
    <row r="864" spans="1:34">
      <c r="A864" t="str">
        <f t="shared" si="34"/>
        <v>07-2023</v>
      </c>
      <c r="B864" s="93">
        <v>45130</v>
      </c>
      <c r="C864" s="90" t="s">
        <v>24</v>
      </c>
      <c r="D864" s="90" t="s">
        <v>24</v>
      </c>
      <c r="E864" s="90" t="s">
        <v>24</v>
      </c>
      <c r="F864" s="90" t="s">
        <v>24</v>
      </c>
      <c r="G864" s="90" t="s">
        <v>24</v>
      </c>
      <c r="H864" s="90" t="s">
        <v>24</v>
      </c>
      <c r="I864" s="90" t="s">
        <v>24</v>
      </c>
      <c r="J864" s="90" t="s">
        <v>24</v>
      </c>
      <c r="K864" s="90" t="s">
        <v>24</v>
      </c>
      <c r="L864" s="90" t="s">
        <v>24</v>
      </c>
      <c r="M864" s="90" t="s">
        <v>24</v>
      </c>
      <c r="N864" s="90" t="s">
        <v>24</v>
      </c>
      <c r="O864" s="90" t="s">
        <v>24</v>
      </c>
      <c r="P864" s="90" t="s">
        <v>24</v>
      </c>
      <c r="Q864" s="90" t="s">
        <v>24</v>
      </c>
      <c r="R864" s="90" t="s">
        <v>24</v>
      </c>
      <c r="S864" s="90" t="s">
        <v>24</v>
      </c>
      <c r="T864" s="90" t="s">
        <v>24</v>
      </c>
      <c r="U864" s="90" t="s">
        <v>24</v>
      </c>
      <c r="V864" s="90" t="s">
        <v>24</v>
      </c>
      <c r="W864" s="90" t="s">
        <v>24</v>
      </c>
      <c r="X864" s="90" t="s">
        <v>24</v>
      </c>
      <c r="Y864" t="str">
        <f t="shared" si="35"/>
        <v>07-2023</v>
      </c>
      <c r="Z864">
        <f>_xlfn.XLOOKUP(Y864,AN:AN,AP:AP,"")</f>
        <v>0</v>
      </c>
      <c r="AA864">
        <f>_xlfn.XLOOKUP(Y864,AN:AN,AQ:AQ,"")</f>
        <v>0</v>
      </c>
      <c r="AB864">
        <f>_xlfn.XLOOKUP(Y864,AN:AN,AR:AR,"")</f>
        <v>0</v>
      </c>
      <c r="AC864" t="str">
        <f>_xlfn.XLOOKUP(Y864,AN:AN,AS:AS,"")</f>
        <v>L36</v>
      </c>
      <c r="AE864">
        <v>0</v>
      </c>
      <c r="AF864">
        <v>0</v>
      </c>
      <c r="AG864">
        <v>0</v>
      </c>
      <c r="AH864" t="str">
        <v>L36</v>
      </c>
    </row>
    <row r="865" spans="1:34">
      <c r="A865" t="str">
        <f t="shared" si="34"/>
        <v>07-2023</v>
      </c>
      <c r="B865" s="93">
        <v>45131</v>
      </c>
      <c r="C865" s="90">
        <v>46700</v>
      </c>
      <c r="D865" s="90">
        <v>47800</v>
      </c>
      <c r="E865" s="90">
        <v>47300</v>
      </c>
      <c r="F865" s="90">
        <v>43000</v>
      </c>
      <c r="G865" s="90">
        <v>47800</v>
      </c>
      <c r="H865" s="91" t="s">
        <v>25</v>
      </c>
      <c r="I865" s="90">
        <v>45500</v>
      </c>
      <c r="J865" s="90">
        <v>46400</v>
      </c>
      <c r="K865" s="90">
        <v>47300</v>
      </c>
      <c r="L865" s="91" t="s">
        <v>25</v>
      </c>
      <c r="M865" s="90">
        <v>48800</v>
      </c>
      <c r="N865" s="90">
        <v>46300</v>
      </c>
      <c r="O865" s="90">
        <v>46600</v>
      </c>
      <c r="P865" s="90">
        <v>44500</v>
      </c>
      <c r="Q865" s="90">
        <v>42700</v>
      </c>
      <c r="R865" s="90">
        <v>42700</v>
      </c>
      <c r="S865" s="90">
        <v>43300</v>
      </c>
      <c r="T865" s="90">
        <v>45000</v>
      </c>
      <c r="U865" s="90">
        <v>45500</v>
      </c>
      <c r="V865" s="90">
        <v>49800</v>
      </c>
      <c r="W865" s="90">
        <v>47500</v>
      </c>
      <c r="X865" s="90">
        <v>50300</v>
      </c>
      <c r="Y865" t="str">
        <f t="shared" si="35"/>
        <v>07-2023</v>
      </c>
      <c r="Z865">
        <f>_xlfn.XLOOKUP(Y865,AN:AN,AP:AP,"")</f>
        <v>0</v>
      </c>
      <c r="AA865">
        <f>_xlfn.XLOOKUP(Y865,AN:AN,AQ:AQ,"")</f>
        <v>0</v>
      </c>
      <c r="AB865">
        <f>_xlfn.XLOOKUP(Y865,AN:AN,AR:AR,"")</f>
        <v>0</v>
      </c>
      <c r="AC865" t="str">
        <f>_xlfn.XLOOKUP(Y865,AN:AN,AS:AS,"")</f>
        <v>L36</v>
      </c>
      <c r="AE865">
        <v>0</v>
      </c>
      <c r="AF865">
        <v>0</v>
      </c>
      <c r="AG865">
        <v>0</v>
      </c>
      <c r="AH865" t="str">
        <v>L36</v>
      </c>
    </row>
    <row r="866" spans="1:34">
      <c r="A866" t="str">
        <f t="shared" si="34"/>
        <v>07-2023</v>
      </c>
      <c r="B866" s="93">
        <v>45132</v>
      </c>
      <c r="C866" s="90">
        <v>46700</v>
      </c>
      <c r="D866" s="90">
        <v>47500</v>
      </c>
      <c r="E866" s="90">
        <v>47300</v>
      </c>
      <c r="F866" s="90">
        <v>42700</v>
      </c>
      <c r="G866" s="90">
        <v>47800</v>
      </c>
      <c r="H866" s="91" t="s">
        <v>25</v>
      </c>
      <c r="I866" s="90">
        <v>45500</v>
      </c>
      <c r="J866" s="90">
        <v>46200</v>
      </c>
      <c r="K866" s="90">
        <v>47000</v>
      </c>
      <c r="L866" s="91" t="s">
        <v>25</v>
      </c>
      <c r="M866" s="90">
        <v>48400</v>
      </c>
      <c r="N866" s="90">
        <v>46300</v>
      </c>
      <c r="O866" s="90">
        <v>46100</v>
      </c>
      <c r="P866" s="90">
        <v>44500</v>
      </c>
      <c r="Q866" s="90">
        <v>42500</v>
      </c>
      <c r="R866" s="90">
        <v>42500</v>
      </c>
      <c r="S866" s="90">
        <v>43300</v>
      </c>
      <c r="T866" s="90">
        <v>44700</v>
      </c>
      <c r="U866" s="90">
        <v>45500</v>
      </c>
      <c r="V866" s="90">
        <v>49800</v>
      </c>
      <c r="W866" s="90">
        <v>47500</v>
      </c>
      <c r="X866" s="90">
        <v>50300</v>
      </c>
      <c r="Y866" t="str">
        <f t="shared" si="35"/>
        <v>07-2023</v>
      </c>
      <c r="Z866">
        <f>_xlfn.XLOOKUP(Y866,AN:AN,AP:AP,"")</f>
        <v>0</v>
      </c>
      <c r="AA866">
        <f>_xlfn.XLOOKUP(Y866,AN:AN,AQ:AQ,"")</f>
        <v>0</v>
      </c>
      <c r="AB866">
        <f>_xlfn.XLOOKUP(Y866,AN:AN,AR:AR,"")</f>
        <v>0</v>
      </c>
      <c r="AC866" t="str">
        <f>_xlfn.XLOOKUP(Y866,AN:AN,AS:AS,"")</f>
        <v>L36</v>
      </c>
      <c r="AE866">
        <v>0</v>
      </c>
      <c r="AF866">
        <v>0</v>
      </c>
      <c r="AG866">
        <v>0</v>
      </c>
      <c r="AH866" t="str">
        <v>L36</v>
      </c>
    </row>
    <row r="867" spans="1:34">
      <c r="A867" t="str">
        <f t="shared" si="34"/>
        <v>07-2023</v>
      </c>
      <c r="B867" s="93">
        <v>45133</v>
      </c>
      <c r="C867" s="90">
        <v>46500</v>
      </c>
      <c r="D867" s="90">
        <v>47500</v>
      </c>
      <c r="E867" s="90">
        <v>47300</v>
      </c>
      <c r="F867" s="90">
        <v>42900</v>
      </c>
      <c r="G867" s="90">
        <v>47600</v>
      </c>
      <c r="H867" s="91" t="s">
        <v>25</v>
      </c>
      <c r="I867" s="90">
        <v>45500</v>
      </c>
      <c r="J867" s="90">
        <v>46200</v>
      </c>
      <c r="K867" s="90">
        <v>47000</v>
      </c>
      <c r="L867" s="91" t="s">
        <v>25</v>
      </c>
      <c r="M867" s="90">
        <v>48400</v>
      </c>
      <c r="N867" s="90">
        <v>46000</v>
      </c>
      <c r="O867" s="90">
        <v>46200</v>
      </c>
      <c r="P867" s="90">
        <v>44500</v>
      </c>
      <c r="Q867" s="90">
        <v>42800</v>
      </c>
      <c r="R867" s="90">
        <v>42800</v>
      </c>
      <c r="S867" s="90">
        <v>43300</v>
      </c>
      <c r="T867" s="90">
        <v>44900</v>
      </c>
      <c r="U867" s="90">
        <v>45800</v>
      </c>
      <c r="V867" s="90">
        <v>49800</v>
      </c>
      <c r="W867" s="90">
        <v>47300</v>
      </c>
      <c r="X867" s="90">
        <v>50100</v>
      </c>
      <c r="Y867" t="str">
        <f t="shared" si="35"/>
        <v>07-2023</v>
      </c>
      <c r="Z867">
        <f>_xlfn.XLOOKUP(Y867,AN:AN,AP:AP,"")</f>
        <v>0</v>
      </c>
      <c r="AA867">
        <f>_xlfn.XLOOKUP(Y867,AN:AN,AQ:AQ,"")</f>
        <v>0</v>
      </c>
      <c r="AB867">
        <f>_xlfn.XLOOKUP(Y867,AN:AN,AR:AR,"")</f>
        <v>0</v>
      </c>
      <c r="AC867" t="str">
        <f>_xlfn.XLOOKUP(Y867,AN:AN,AS:AS,"")</f>
        <v>L36</v>
      </c>
      <c r="AE867">
        <v>0</v>
      </c>
      <c r="AF867">
        <v>0</v>
      </c>
      <c r="AG867">
        <v>0</v>
      </c>
      <c r="AH867" t="str">
        <v>L36</v>
      </c>
    </row>
    <row r="868" spans="1:34">
      <c r="A868" t="str">
        <f t="shared" si="34"/>
        <v>07-2023</v>
      </c>
      <c r="B868" s="93">
        <v>45134</v>
      </c>
      <c r="C868" s="90">
        <v>46500</v>
      </c>
      <c r="D868" s="90">
        <v>47500</v>
      </c>
      <c r="E868" s="90">
        <v>47200</v>
      </c>
      <c r="F868" s="90">
        <v>42700</v>
      </c>
      <c r="G868" s="90">
        <v>47600</v>
      </c>
      <c r="H868" s="91" t="s">
        <v>25</v>
      </c>
      <c r="I868" s="90">
        <v>45000</v>
      </c>
      <c r="J868" s="90">
        <v>46000</v>
      </c>
      <c r="K868" s="90">
        <v>47000</v>
      </c>
      <c r="L868" s="91" t="s">
        <v>25</v>
      </c>
      <c r="M868" s="90">
        <v>48200</v>
      </c>
      <c r="N868" s="90">
        <v>46000</v>
      </c>
      <c r="O868" s="90">
        <v>45800</v>
      </c>
      <c r="P868" s="90">
        <v>44500</v>
      </c>
      <c r="Q868" s="90">
        <v>42700</v>
      </c>
      <c r="R868" s="90">
        <v>42700</v>
      </c>
      <c r="S868" s="90">
        <v>43500</v>
      </c>
      <c r="T868" s="90">
        <v>44700</v>
      </c>
      <c r="U868" s="90">
        <v>45600</v>
      </c>
      <c r="V868" s="90">
        <v>49800</v>
      </c>
      <c r="W868" s="90">
        <v>47300</v>
      </c>
      <c r="X868" s="90">
        <v>49800</v>
      </c>
      <c r="Y868" t="str">
        <f t="shared" si="35"/>
        <v>07-2023</v>
      </c>
      <c r="Z868">
        <f>_xlfn.XLOOKUP(Y868,AN:AN,AP:AP,"")</f>
        <v>0</v>
      </c>
      <c r="AA868">
        <f>_xlfn.XLOOKUP(Y868,AN:AN,AQ:AQ,"")</f>
        <v>0</v>
      </c>
      <c r="AB868">
        <f>_xlfn.XLOOKUP(Y868,AN:AN,AR:AR,"")</f>
        <v>0</v>
      </c>
      <c r="AC868" t="str">
        <f>_xlfn.XLOOKUP(Y868,AN:AN,AS:AS,"")</f>
        <v>L36</v>
      </c>
      <c r="AE868">
        <v>0</v>
      </c>
      <c r="AF868">
        <v>0</v>
      </c>
      <c r="AG868">
        <v>0</v>
      </c>
      <c r="AH868" t="str">
        <v>L36</v>
      </c>
    </row>
    <row r="869" spans="1:34">
      <c r="A869" t="str">
        <f t="shared" si="34"/>
        <v>07-2023</v>
      </c>
      <c r="B869" s="93">
        <v>45135</v>
      </c>
      <c r="C869" s="90">
        <v>46900</v>
      </c>
      <c r="D869" s="90">
        <v>47500</v>
      </c>
      <c r="E869" s="90">
        <v>47200</v>
      </c>
      <c r="F869" s="90">
        <v>43200</v>
      </c>
      <c r="G869" s="90">
        <v>47600</v>
      </c>
      <c r="H869" s="91" t="s">
        <v>25</v>
      </c>
      <c r="I869" s="90">
        <v>45000</v>
      </c>
      <c r="J869" s="90">
        <v>46400</v>
      </c>
      <c r="K869" s="90">
        <v>47000</v>
      </c>
      <c r="L869" s="91" t="s">
        <v>25</v>
      </c>
      <c r="M869" s="90">
        <v>48200</v>
      </c>
      <c r="N869" s="90">
        <v>46000</v>
      </c>
      <c r="O869" s="90">
        <v>45800</v>
      </c>
      <c r="P869" s="90">
        <v>44900</v>
      </c>
      <c r="Q869" s="90">
        <v>43200</v>
      </c>
      <c r="R869" s="90">
        <v>43400</v>
      </c>
      <c r="S869" s="90">
        <v>43500</v>
      </c>
      <c r="T869" s="90">
        <v>45100</v>
      </c>
      <c r="U869" s="90">
        <v>46000</v>
      </c>
      <c r="V869" s="90">
        <v>49800</v>
      </c>
      <c r="W869" s="90">
        <v>47200</v>
      </c>
      <c r="X869" s="90">
        <v>49800</v>
      </c>
      <c r="Y869" t="str">
        <f t="shared" si="35"/>
        <v>07-2023</v>
      </c>
      <c r="Z869">
        <f>_xlfn.XLOOKUP(Y869,AN:AN,AP:AP,"")</f>
        <v>0</v>
      </c>
      <c r="AA869">
        <f>_xlfn.XLOOKUP(Y869,AN:AN,AQ:AQ,"")</f>
        <v>0</v>
      </c>
      <c r="AB869">
        <f>_xlfn.XLOOKUP(Y869,AN:AN,AR:AR,"")</f>
        <v>0</v>
      </c>
      <c r="AC869" t="str">
        <f>_xlfn.XLOOKUP(Y869,AN:AN,AS:AS,"")</f>
        <v>L36</v>
      </c>
      <c r="AE869">
        <v>0</v>
      </c>
      <c r="AF869">
        <v>0</v>
      </c>
      <c r="AG869">
        <v>0</v>
      </c>
      <c r="AH869" t="str">
        <v>L36</v>
      </c>
    </row>
    <row r="870" spans="1:34">
      <c r="A870" t="str">
        <f t="shared" si="34"/>
        <v>07-2023</v>
      </c>
      <c r="B870" s="93">
        <v>45136</v>
      </c>
      <c r="C870" s="90">
        <v>47000</v>
      </c>
      <c r="D870" s="90">
        <v>47500</v>
      </c>
      <c r="E870" s="90">
        <v>47400</v>
      </c>
      <c r="F870" s="90">
        <v>43800</v>
      </c>
      <c r="G870" s="90">
        <v>47800</v>
      </c>
      <c r="H870" s="91" t="s">
        <v>25</v>
      </c>
      <c r="I870" s="90">
        <v>45500</v>
      </c>
      <c r="J870" s="90">
        <v>46700</v>
      </c>
      <c r="K870" s="90">
        <v>47000</v>
      </c>
      <c r="L870" s="91" t="s">
        <v>25</v>
      </c>
      <c r="M870" s="90">
        <v>48700</v>
      </c>
      <c r="N870" s="90">
        <v>46000</v>
      </c>
      <c r="O870" s="90">
        <v>46200</v>
      </c>
      <c r="P870" s="90">
        <v>44900</v>
      </c>
      <c r="Q870" s="90">
        <v>43500</v>
      </c>
      <c r="R870" s="90">
        <v>43800</v>
      </c>
      <c r="S870" s="90">
        <v>43800</v>
      </c>
      <c r="T870" s="90">
        <v>45900</v>
      </c>
      <c r="U870" s="90">
        <v>46500</v>
      </c>
      <c r="V870" s="90">
        <v>49800</v>
      </c>
      <c r="W870" s="90">
        <v>47500</v>
      </c>
      <c r="X870" s="90">
        <v>49800</v>
      </c>
      <c r="Y870" t="str">
        <f t="shared" si="35"/>
        <v>07-2023</v>
      </c>
      <c r="Z870">
        <f>_xlfn.XLOOKUP(Y870,AN:AN,AP:AP,"")</f>
        <v>0</v>
      </c>
      <c r="AA870">
        <f>_xlfn.XLOOKUP(Y870,AN:AN,AQ:AQ,"")</f>
        <v>0</v>
      </c>
      <c r="AB870">
        <f>_xlfn.XLOOKUP(Y870,AN:AN,AR:AR,"")</f>
        <v>0</v>
      </c>
      <c r="AC870" t="str">
        <f>_xlfn.XLOOKUP(Y870,AN:AN,AS:AS,"")</f>
        <v>L36</v>
      </c>
      <c r="AE870">
        <v>0</v>
      </c>
      <c r="AF870">
        <v>0</v>
      </c>
      <c r="AG870">
        <v>0</v>
      </c>
      <c r="AH870" t="str">
        <v>L36</v>
      </c>
    </row>
    <row r="871" spans="1:34">
      <c r="A871" t="str">
        <f t="shared" si="34"/>
        <v>07-2023</v>
      </c>
      <c r="B871" s="93">
        <v>45137</v>
      </c>
      <c r="C871" s="90" t="s">
        <v>24</v>
      </c>
      <c r="D871" s="90" t="s">
        <v>24</v>
      </c>
      <c r="E871" s="90" t="s">
        <v>24</v>
      </c>
      <c r="F871" s="90" t="s">
        <v>24</v>
      </c>
      <c r="G871" s="90" t="s">
        <v>24</v>
      </c>
      <c r="H871" s="90" t="s">
        <v>24</v>
      </c>
      <c r="I871" s="90" t="s">
        <v>24</v>
      </c>
      <c r="J871" s="90" t="s">
        <v>24</v>
      </c>
      <c r="K871" s="90" t="s">
        <v>24</v>
      </c>
      <c r="L871" s="90" t="s">
        <v>24</v>
      </c>
      <c r="M871" s="90" t="s">
        <v>24</v>
      </c>
      <c r="N871" s="90" t="s">
        <v>24</v>
      </c>
      <c r="O871" s="90" t="s">
        <v>24</v>
      </c>
      <c r="P871" s="90" t="s">
        <v>24</v>
      </c>
      <c r="Q871" s="90" t="s">
        <v>24</v>
      </c>
      <c r="R871" s="90" t="s">
        <v>24</v>
      </c>
      <c r="S871" s="90" t="s">
        <v>24</v>
      </c>
      <c r="T871" s="90" t="s">
        <v>24</v>
      </c>
      <c r="U871" s="90" t="s">
        <v>24</v>
      </c>
      <c r="V871" s="90" t="s">
        <v>24</v>
      </c>
      <c r="W871" s="90" t="s">
        <v>24</v>
      </c>
      <c r="X871" s="90" t="s">
        <v>24</v>
      </c>
      <c r="Y871" t="str">
        <f t="shared" si="35"/>
        <v>07-2023</v>
      </c>
      <c r="Z871">
        <f>_xlfn.XLOOKUP(Y871,AN:AN,AP:AP,"")</f>
        <v>0</v>
      </c>
      <c r="AA871">
        <f>_xlfn.XLOOKUP(Y871,AN:AN,AQ:AQ,"")</f>
        <v>0</v>
      </c>
      <c r="AB871">
        <f>_xlfn.XLOOKUP(Y871,AN:AN,AR:AR,"")</f>
        <v>0</v>
      </c>
      <c r="AC871" t="str">
        <f>_xlfn.XLOOKUP(Y871,AN:AN,AS:AS,"")</f>
        <v>L36</v>
      </c>
      <c r="AE871">
        <v>0</v>
      </c>
      <c r="AF871">
        <v>0</v>
      </c>
      <c r="AG871">
        <v>0</v>
      </c>
      <c r="AH871" t="str">
        <v>L36</v>
      </c>
    </row>
    <row r="872" spans="1:34">
      <c r="A872" t="str">
        <f t="shared" si="34"/>
        <v>07-2023</v>
      </c>
      <c r="B872" s="93">
        <v>45138</v>
      </c>
      <c r="C872" s="90">
        <v>47000</v>
      </c>
      <c r="D872" s="90">
        <v>47500</v>
      </c>
      <c r="E872" s="90">
        <v>47300</v>
      </c>
      <c r="F872" s="90">
        <v>43800</v>
      </c>
      <c r="G872" s="90">
        <v>47800</v>
      </c>
      <c r="H872" s="91" t="s">
        <v>25</v>
      </c>
      <c r="I872" s="90">
        <v>45500</v>
      </c>
      <c r="J872" s="90">
        <v>46600</v>
      </c>
      <c r="K872" s="90">
        <v>47000</v>
      </c>
      <c r="L872" s="91" t="s">
        <v>25</v>
      </c>
      <c r="M872" s="90">
        <v>48700</v>
      </c>
      <c r="N872" s="90">
        <v>46000</v>
      </c>
      <c r="O872" s="90">
        <v>46100</v>
      </c>
      <c r="P872" s="90">
        <v>44900</v>
      </c>
      <c r="Q872" s="90">
        <v>43700</v>
      </c>
      <c r="R872" s="90">
        <v>44000</v>
      </c>
      <c r="S872" s="90">
        <v>44000</v>
      </c>
      <c r="T872" s="90">
        <v>45800</v>
      </c>
      <c r="U872" s="90">
        <v>46500</v>
      </c>
      <c r="V872" s="90">
        <v>49800</v>
      </c>
      <c r="W872" s="90">
        <v>47500</v>
      </c>
      <c r="X872" s="90">
        <v>49800</v>
      </c>
      <c r="Y872" t="str">
        <f t="shared" si="35"/>
        <v>07-2023</v>
      </c>
      <c r="Z872">
        <f>_xlfn.XLOOKUP(Y872,AN:AN,AP:AP,"")</f>
        <v>0</v>
      </c>
      <c r="AA872">
        <f>_xlfn.XLOOKUP(Y872,AN:AN,AQ:AQ,"")</f>
        <v>0</v>
      </c>
      <c r="AB872">
        <f>_xlfn.XLOOKUP(Y872,AN:AN,AR:AR,"")</f>
        <v>0</v>
      </c>
      <c r="AC872" t="str">
        <f>_xlfn.XLOOKUP(Y872,AN:AN,AS:AS,"")</f>
        <v>L36</v>
      </c>
      <c r="AE872">
        <v>0</v>
      </c>
      <c r="AF872">
        <v>0</v>
      </c>
      <c r="AG872">
        <v>0</v>
      </c>
      <c r="AH872" t="str">
        <v>L36</v>
      </c>
    </row>
    <row r="873" spans="1:34">
      <c r="A873" t="str">
        <f t="shared" si="34"/>
        <v>08-2023</v>
      </c>
      <c r="B873" s="93">
        <v>45139</v>
      </c>
      <c r="C873" s="90">
        <v>47700</v>
      </c>
      <c r="D873" s="90">
        <v>48000</v>
      </c>
      <c r="E873" s="90">
        <v>47800</v>
      </c>
      <c r="F873" s="90">
        <v>44400</v>
      </c>
      <c r="G873" s="90">
        <v>48200</v>
      </c>
      <c r="H873" s="91" t="s">
        <v>25</v>
      </c>
      <c r="I873" s="90">
        <v>46000</v>
      </c>
      <c r="J873" s="90">
        <v>47400</v>
      </c>
      <c r="K873" s="90">
        <v>47500</v>
      </c>
      <c r="L873" s="91" t="s">
        <v>25</v>
      </c>
      <c r="M873" s="90">
        <v>49400</v>
      </c>
      <c r="N873" s="90">
        <v>47100</v>
      </c>
      <c r="O873" s="90">
        <v>46500</v>
      </c>
      <c r="P873" s="90">
        <v>45500</v>
      </c>
      <c r="Q873" s="90">
        <v>44500</v>
      </c>
      <c r="R873" s="90">
        <v>44700</v>
      </c>
      <c r="S873" s="90">
        <v>45000</v>
      </c>
      <c r="T873" s="90">
        <v>46600</v>
      </c>
      <c r="U873" s="90">
        <v>47000</v>
      </c>
      <c r="V873" s="90">
        <v>50300</v>
      </c>
      <c r="W873" s="90">
        <v>48400</v>
      </c>
      <c r="X873" s="90">
        <v>50200</v>
      </c>
      <c r="Y873" t="str">
        <f t="shared" si="35"/>
        <v>08-2023</v>
      </c>
      <c r="Z873">
        <f>_xlfn.XLOOKUP(Y873,AN:AN,AP:AP,"")</f>
        <v>0</v>
      </c>
      <c r="AA873">
        <f>_xlfn.XLOOKUP(Y873,AN:AN,AQ:AQ,"")</f>
        <v>0</v>
      </c>
      <c r="AB873">
        <f>_xlfn.XLOOKUP(Y873,AN:AN,AR:AR,"")</f>
        <v>0</v>
      </c>
      <c r="AC873" t="str">
        <f>_xlfn.XLOOKUP(Y873,AN:AN,AS:AS,"")</f>
        <v>L36</v>
      </c>
      <c r="AE873">
        <v>0</v>
      </c>
      <c r="AF873">
        <v>0</v>
      </c>
      <c r="AG873">
        <v>0</v>
      </c>
      <c r="AH873" t="str">
        <v>L36</v>
      </c>
    </row>
    <row r="874" spans="1:34">
      <c r="A874" t="str">
        <f t="shared" si="34"/>
        <v>08-2023</v>
      </c>
      <c r="B874" s="93">
        <v>45140</v>
      </c>
      <c r="C874" s="90">
        <v>48000</v>
      </c>
      <c r="D874" s="90">
        <v>48000</v>
      </c>
      <c r="E874" s="90">
        <v>48000</v>
      </c>
      <c r="F874" s="90">
        <v>44700</v>
      </c>
      <c r="G874" s="90">
        <v>48300</v>
      </c>
      <c r="H874" s="91" t="s">
        <v>25</v>
      </c>
      <c r="I874" s="90">
        <v>46500</v>
      </c>
      <c r="J874" s="90">
        <v>47800</v>
      </c>
      <c r="K874" s="90">
        <v>47500</v>
      </c>
      <c r="L874" s="91" t="s">
        <v>25</v>
      </c>
      <c r="M874" s="90">
        <v>49700</v>
      </c>
      <c r="N874" s="90">
        <v>47400</v>
      </c>
      <c r="O874" s="90">
        <v>46800</v>
      </c>
      <c r="P874" s="90">
        <v>46200</v>
      </c>
      <c r="Q874" s="90">
        <v>44700</v>
      </c>
      <c r="R874" s="90">
        <v>44700</v>
      </c>
      <c r="S874" s="90">
        <v>45200</v>
      </c>
      <c r="T874" s="90">
        <v>46900</v>
      </c>
      <c r="U874" s="90">
        <v>47300</v>
      </c>
      <c r="V874" s="90">
        <v>50800</v>
      </c>
      <c r="W874" s="90">
        <v>48600</v>
      </c>
      <c r="X874" s="90">
        <v>50800</v>
      </c>
      <c r="Y874" t="str">
        <f t="shared" si="35"/>
        <v>08-2023</v>
      </c>
      <c r="Z874">
        <f>_xlfn.XLOOKUP(Y874,AN:AN,AP:AP,"")</f>
        <v>0</v>
      </c>
      <c r="AA874">
        <f>_xlfn.XLOOKUP(Y874,AN:AN,AQ:AQ,"")</f>
        <v>0</v>
      </c>
      <c r="AB874">
        <f>_xlfn.XLOOKUP(Y874,AN:AN,AR:AR,"")</f>
        <v>0</v>
      </c>
      <c r="AC874" t="str">
        <f>_xlfn.XLOOKUP(Y874,AN:AN,AS:AS,"")</f>
        <v>L36</v>
      </c>
      <c r="AE874">
        <v>0</v>
      </c>
      <c r="AF874">
        <v>0</v>
      </c>
      <c r="AG874">
        <v>0</v>
      </c>
      <c r="AH874" t="str">
        <v>L36</v>
      </c>
    </row>
    <row r="875" spans="1:34">
      <c r="A875" t="str">
        <f t="shared" si="34"/>
        <v>08-2023</v>
      </c>
      <c r="B875" s="93">
        <v>45141</v>
      </c>
      <c r="C875" s="90">
        <v>48200</v>
      </c>
      <c r="D875" s="90">
        <v>48500</v>
      </c>
      <c r="E875" s="90">
        <v>48000</v>
      </c>
      <c r="F875" s="90">
        <v>44800</v>
      </c>
      <c r="G875" s="90">
        <v>48700</v>
      </c>
      <c r="H875" s="91" t="s">
        <v>25</v>
      </c>
      <c r="I875" s="90">
        <v>47500</v>
      </c>
      <c r="J875" s="90">
        <v>48000</v>
      </c>
      <c r="K875" s="90">
        <v>47700</v>
      </c>
      <c r="L875" s="91" t="s">
        <v>25</v>
      </c>
      <c r="M875" s="90">
        <v>49900</v>
      </c>
      <c r="N875" s="90">
        <v>47700</v>
      </c>
      <c r="O875" s="90">
        <v>47200</v>
      </c>
      <c r="P875" s="90">
        <v>46200</v>
      </c>
      <c r="Q875" s="90">
        <v>44700</v>
      </c>
      <c r="R875" s="90">
        <v>44900</v>
      </c>
      <c r="S875" s="90">
        <v>45300</v>
      </c>
      <c r="T875" s="90">
        <v>47000</v>
      </c>
      <c r="U875" s="90">
        <v>47600</v>
      </c>
      <c r="V875" s="90">
        <v>50800</v>
      </c>
      <c r="W875" s="90">
        <v>49000</v>
      </c>
      <c r="X875" s="90">
        <v>51600</v>
      </c>
      <c r="Y875" t="str">
        <f t="shared" si="35"/>
        <v>08-2023</v>
      </c>
      <c r="Z875">
        <f>_xlfn.XLOOKUP(Y875,AN:AN,AP:AP,"")</f>
        <v>0</v>
      </c>
      <c r="AA875">
        <f>_xlfn.XLOOKUP(Y875,AN:AN,AQ:AQ,"")</f>
        <v>0</v>
      </c>
      <c r="AB875">
        <f>_xlfn.XLOOKUP(Y875,AN:AN,AR:AR,"")</f>
        <v>0</v>
      </c>
      <c r="AC875" t="str">
        <f>_xlfn.XLOOKUP(Y875,AN:AN,AS:AS,"")</f>
        <v>L36</v>
      </c>
      <c r="AE875">
        <v>0</v>
      </c>
      <c r="AF875">
        <v>0</v>
      </c>
      <c r="AG875">
        <v>0</v>
      </c>
      <c r="AH875" t="str">
        <v>L36</v>
      </c>
    </row>
    <row r="876" spans="1:34">
      <c r="A876" t="str">
        <f t="shared" si="34"/>
        <v>08-2023</v>
      </c>
      <c r="B876" s="93">
        <v>45142</v>
      </c>
      <c r="C876" s="90">
        <v>48200</v>
      </c>
      <c r="D876" s="90">
        <v>48600</v>
      </c>
      <c r="E876" s="90">
        <v>48000</v>
      </c>
      <c r="F876" s="90">
        <v>44500</v>
      </c>
      <c r="G876" s="90">
        <v>49000</v>
      </c>
      <c r="H876" s="91" t="s">
        <v>25</v>
      </c>
      <c r="I876" s="90">
        <v>47500</v>
      </c>
      <c r="J876" s="90">
        <v>48000</v>
      </c>
      <c r="K876" s="90">
        <v>47700</v>
      </c>
      <c r="L876" s="91" t="s">
        <v>25</v>
      </c>
      <c r="M876" s="90">
        <v>49800</v>
      </c>
      <c r="N876" s="90">
        <v>48000</v>
      </c>
      <c r="O876" s="90">
        <v>47100</v>
      </c>
      <c r="P876" s="90">
        <v>46200</v>
      </c>
      <c r="Q876" s="90">
        <v>44500</v>
      </c>
      <c r="R876" s="90">
        <v>44700</v>
      </c>
      <c r="S876" s="90">
        <v>45000</v>
      </c>
      <c r="T876" s="90">
        <v>46700</v>
      </c>
      <c r="U876" s="90">
        <v>47500</v>
      </c>
      <c r="V876" s="90">
        <v>50800</v>
      </c>
      <c r="W876" s="90">
        <v>49200</v>
      </c>
      <c r="X876" s="90">
        <v>52000</v>
      </c>
      <c r="Y876" t="str">
        <f t="shared" si="35"/>
        <v>08-2023</v>
      </c>
      <c r="Z876">
        <f>_xlfn.XLOOKUP(Y876,AN:AN,AP:AP,"")</f>
        <v>0</v>
      </c>
      <c r="AA876">
        <f>_xlfn.XLOOKUP(Y876,AN:AN,AQ:AQ,"")</f>
        <v>0</v>
      </c>
      <c r="AB876">
        <f>_xlfn.XLOOKUP(Y876,AN:AN,AR:AR,"")</f>
        <v>0</v>
      </c>
      <c r="AC876" t="str">
        <f>_xlfn.XLOOKUP(Y876,AN:AN,AS:AS,"")</f>
        <v>L36</v>
      </c>
      <c r="AE876">
        <v>0</v>
      </c>
      <c r="AF876">
        <v>0</v>
      </c>
      <c r="AG876">
        <v>0</v>
      </c>
      <c r="AH876" t="str">
        <v>L36</v>
      </c>
    </row>
    <row r="877" spans="1:34">
      <c r="A877" t="str">
        <f t="shared" si="34"/>
        <v>08-2023</v>
      </c>
      <c r="B877" s="93">
        <v>45143</v>
      </c>
      <c r="C877" s="90">
        <v>48200</v>
      </c>
      <c r="D877" s="90">
        <v>48600</v>
      </c>
      <c r="E877" s="90">
        <v>47800</v>
      </c>
      <c r="F877" s="90">
        <v>44700</v>
      </c>
      <c r="G877" s="90">
        <v>49000</v>
      </c>
      <c r="H877" s="91" t="s">
        <v>25</v>
      </c>
      <c r="I877" s="90">
        <v>47000</v>
      </c>
      <c r="J877" s="90">
        <v>48200</v>
      </c>
      <c r="K877" s="90">
        <v>47700</v>
      </c>
      <c r="L877" s="91" t="s">
        <v>25</v>
      </c>
      <c r="M877" s="90">
        <v>49800</v>
      </c>
      <c r="N877" s="90">
        <v>48000</v>
      </c>
      <c r="O877" s="90">
        <v>47200</v>
      </c>
      <c r="P877" s="90">
        <v>46200</v>
      </c>
      <c r="Q877" s="90">
        <v>44500</v>
      </c>
      <c r="R877" s="90">
        <v>44600</v>
      </c>
      <c r="S877" s="90">
        <v>45000</v>
      </c>
      <c r="T877" s="90">
        <v>46900</v>
      </c>
      <c r="U877" s="90">
        <v>47500</v>
      </c>
      <c r="V877" s="90">
        <v>50800</v>
      </c>
      <c r="W877" s="90">
        <v>49200</v>
      </c>
      <c r="X877" s="90">
        <v>52000</v>
      </c>
      <c r="Y877" t="str">
        <f t="shared" si="35"/>
        <v>08-2023</v>
      </c>
      <c r="Z877">
        <f>_xlfn.XLOOKUP(Y877,AN:AN,AP:AP,"")</f>
        <v>0</v>
      </c>
      <c r="AA877">
        <f>_xlfn.XLOOKUP(Y877,AN:AN,AQ:AQ,"")</f>
        <v>0</v>
      </c>
      <c r="AB877">
        <f>_xlfn.XLOOKUP(Y877,AN:AN,AR:AR,"")</f>
        <v>0</v>
      </c>
      <c r="AC877" t="str">
        <f>_xlfn.XLOOKUP(Y877,AN:AN,AS:AS,"")</f>
        <v>L36</v>
      </c>
      <c r="AE877">
        <v>0</v>
      </c>
      <c r="AF877">
        <v>0</v>
      </c>
      <c r="AG877">
        <v>0</v>
      </c>
      <c r="AH877" t="str">
        <v>L36</v>
      </c>
    </row>
    <row r="878" spans="1:34">
      <c r="A878" t="str">
        <f t="shared" si="34"/>
        <v>08-2023</v>
      </c>
      <c r="B878" s="93">
        <v>45144</v>
      </c>
      <c r="C878" s="90" t="s">
        <v>24</v>
      </c>
      <c r="D878" s="90" t="s">
        <v>24</v>
      </c>
      <c r="E878" s="90" t="s">
        <v>24</v>
      </c>
      <c r="F878" s="90" t="s">
        <v>24</v>
      </c>
      <c r="G878" s="90" t="s">
        <v>24</v>
      </c>
      <c r="H878" s="90" t="s">
        <v>24</v>
      </c>
      <c r="I878" s="90" t="s">
        <v>24</v>
      </c>
      <c r="J878" s="90" t="s">
        <v>24</v>
      </c>
      <c r="K878" s="90" t="s">
        <v>24</v>
      </c>
      <c r="L878" s="90" t="s">
        <v>24</v>
      </c>
      <c r="M878" s="90" t="s">
        <v>24</v>
      </c>
      <c r="N878" s="90" t="s">
        <v>24</v>
      </c>
      <c r="O878" s="90" t="s">
        <v>24</v>
      </c>
      <c r="P878" s="90" t="s">
        <v>24</v>
      </c>
      <c r="Q878" s="90" t="s">
        <v>24</v>
      </c>
      <c r="R878" s="90" t="s">
        <v>24</v>
      </c>
      <c r="S878" s="90" t="s">
        <v>24</v>
      </c>
      <c r="T878" s="90" t="s">
        <v>24</v>
      </c>
      <c r="U878" s="90" t="s">
        <v>24</v>
      </c>
      <c r="V878" s="90" t="s">
        <v>24</v>
      </c>
      <c r="W878" s="90" t="s">
        <v>24</v>
      </c>
      <c r="X878" s="90" t="s">
        <v>24</v>
      </c>
      <c r="Y878" t="str">
        <f t="shared" si="35"/>
        <v>08-2023</v>
      </c>
      <c r="Z878">
        <f>_xlfn.XLOOKUP(Y878,AN:AN,AP:AP,"")</f>
        <v>0</v>
      </c>
      <c r="AA878">
        <f>_xlfn.XLOOKUP(Y878,AN:AN,AQ:AQ,"")</f>
        <v>0</v>
      </c>
      <c r="AB878">
        <f>_xlfn.XLOOKUP(Y878,AN:AN,AR:AR,"")</f>
        <v>0</v>
      </c>
      <c r="AC878" t="str">
        <f>_xlfn.XLOOKUP(Y878,AN:AN,AS:AS,"")</f>
        <v>L36</v>
      </c>
      <c r="AE878">
        <v>0</v>
      </c>
      <c r="AF878">
        <v>0</v>
      </c>
      <c r="AG878">
        <v>0</v>
      </c>
      <c r="AH878" t="str">
        <v>L36</v>
      </c>
    </row>
    <row r="879" spans="1:34">
      <c r="A879" t="str">
        <f t="shared" si="34"/>
        <v>08-2023</v>
      </c>
      <c r="B879" s="93">
        <v>45145</v>
      </c>
      <c r="C879" s="90">
        <v>48400</v>
      </c>
      <c r="D879" s="90">
        <v>48800</v>
      </c>
      <c r="E879" s="90">
        <v>48200</v>
      </c>
      <c r="F879" s="90">
        <v>45100</v>
      </c>
      <c r="G879" s="90">
        <v>49000</v>
      </c>
      <c r="H879" s="91" t="s">
        <v>25</v>
      </c>
      <c r="I879" s="90">
        <v>47000</v>
      </c>
      <c r="J879" s="90">
        <v>48400</v>
      </c>
      <c r="K879" s="90">
        <v>47700</v>
      </c>
      <c r="L879" s="91" t="s">
        <v>25</v>
      </c>
      <c r="M879" s="90">
        <v>50400</v>
      </c>
      <c r="N879" s="90">
        <v>48000</v>
      </c>
      <c r="O879" s="90">
        <v>47300</v>
      </c>
      <c r="P879" s="90">
        <v>46600</v>
      </c>
      <c r="Q879" s="90">
        <v>44700</v>
      </c>
      <c r="R879" s="90">
        <v>44600</v>
      </c>
      <c r="S879" s="90">
        <v>45000</v>
      </c>
      <c r="T879" s="90">
        <v>47300</v>
      </c>
      <c r="U879" s="90">
        <v>47500</v>
      </c>
      <c r="V879" s="90">
        <v>50800</v>
      </c>
      <c r="W879" s="90">
        <v>49400</v>
      </c>
      <c r="X879" s="90">
        <v>52400</v>
      </c>
      <c r="Y879" t="str">
        <f t="shared" si="35"/>
        <v>08-2023</v>
      </c>
      <c r="Z879">
        <f>_xlfn.XLOOKUP(Y879,AN:AN,AP:AP,"")</f>
        <v>0</v>
      </c>
      <c r="AA879">
        <f>_xlfn.XLOOKUP(Y879,AN:AN,AQ:AQ,"")</f>
        <v>0</v>
      </c>
      <c r="AB879">
        <f>_xlfn.XLOOKUP(Y879,AN:AN,AR:AR,"")</f>
        <v>0</v>
      </c>
      <c r="AC879" t="str">
        <f>_xlfn.XLOOKUP(Y879,AN:AN,AS:AS,"")</f>
        <v>L36</v>
      </c>
      <c r="AE879">
        <v>0</v>
      </c>
      <c r="AF879">
        <v>0</v>
      </c>
      <c r="AG879">
        <v>0</v>
      </c>
      <c r="AH879" t="str">
        <v>L36</v>
      </c>
    </row>
    <row r="880" spans="1:34">
      <c r="A880" t="str">
        <f t="shared" si="34"/>
        <v>08-2023</v>
      </c>
      <c r="B880" s="93">
        <v>45146</v>
      </c>
      <c r="C880" s="90">
        <v>48400</v>
      </c>
      <c r="D880" s="90">
        <v>48800</v>
      </c>
      <c r="E880" s="90">
        <v>48000</v>
      </c>
      <c r="F880" s="90">
        <v>44800</v>
      </c>
      <c r="G880" s="90">
        <v>48900</v>
      </c>
      <c r="H880" s="91" t="s">
        <v>25</v>
      </c>
      <c r="I880" s="90">
        <v>47000</v>
      </c>
      <c r="J880" s="90">
        <v>48200</v>
      </c>
      <c r="K880" s="90">
        <v>47700</v>
      </c>
      <c r="L880" s="91" t="s">
        <v>25</v>
      </c>
      <c r="M880" s="90">
        <v>50300</v>
      </c>
      <c r="N880" s="90">
        <v>48000</v>
      </c>
      <c r="O880" s="90">
        <v>47100</v>
      </c>
      <c r="P880" s="90">
        <v>46600</v>
      </c>
      <c r="Q880" s="90">
        <v>44400</v>
      </c>
      <c r="R880" s="90">
        <v>44400</v>
      </c>
      <c r="S880" s="90">
        <v>45000</v>
      </c>
      <c r="T880" s="90">
        <v>47000</v>
      </c>
      <c r="U880" s="90">
        <v>47300</v>
      </c>
      <c r="V880" s="90">
        <v>50800</v>
      </c>
      <c r="W880" s="90">
        <v>49400</v>
      </c>
      <c r="X880" s="90">
        <v>52400</v>
      </c>
      <c r="Y880" t="str">
        <f t="shared" si="35"/>
        <v>08-2023</v>
      </c>
      <c r="Z880">
        <f>_xlfn.XLOOKUP(Y880,AN:AN,AP:AP,"")</f>
        <v>0</v>
      </c>
      <c r="AA880">
        <f>_xlfn.XLOOKUP(Y880,AN:AN,AQ:AQ,"")</f>
        <v>0</v>
      </c>
      <c r="AB880">
        <f>_xlfn.XLOOKUP(Y880,AN:AN,AR:AR,"")</f>
        <v>0</v>
      </c>
      <c r="AC880" t="str">
        <f>_xlfn.XLOOKUP(Y880,AN:AN,AS:AS,"")</f>
        <v>L36</v>
      </c>
      <c r="AE880">
        <v>0</v>
      </c>
      <c r="AF880">
        <v>0</v>
      </c>
      <c r="AG880">
        <v>0</v>
      </c>
      <c r="AH880" t="str">
        <v>L36</v>
      </c>
    </row>
    <row r="881" spans="1:34">
      <c r="A881" t="str">
        <f t="shared" si="34"/>
        <v>08-2023</v>
      </c>
      <c r="B881" s="93">
        <v>45147</v>
      </c>
      <c r="C881" s="90">
        <v>48400</v>
      </c>
      <c r="D881" s="90">
        <v>48500</v>
      </c>
      <c r="E881" s="90">
        <v>48000</v>
      </c>
      <c r="F881" s="90">
        <v>44600</v>
      </c>
      <c r="G881" s="90">
        <v>48800</v>
      </c>
      <c r="H881" s="91" t="s">
        <v>25</v>
      </c>
      <c r="I881" s="90">
        <v>47000</v>
      </c>
      <c r="J881" s="90">
        <v>48400</v>
      </c>
      <c r="K881" s="90">
        <v>47700</v>
      </c>
      <c r="L881" s="91" t="s">
        <v>25</v>
      </c>
      <c r="M881" s="90">
        <v>50300</v>
      </c>
      <c r="N881" s="90">
        <v>47700</v>
      </c>
      <c r="O881" s="90">
        <v>47400</v>
      </c>
      <c r="P881" s="90">
        <v>46600</v>
      </c>
      <c r="Q881" s="90">
        <v>44400</v>
      </c>
      <c r="R881" s="90">
        <v>44200</v>
      </c>
      <c r="S881" s="90">
        <v>45000</v>
      </c>
      <c r="T881" s="90">
        <v>46800</v>
      </c>
      <c r="U881" s="90">
        <v>47300</v>
      </c>
      <c r="V881" s="90">
        <v>50800</v>
      </c>
      <c r="W881" s="90">
        <v>49400</v>
      </c>
      <c r="X881" s="90">
        <v>52400</v>
      </c>
      <c r="Y881" t="str">
        <f t="shared" si="35"/>
        <v>08-2023</v>
      </c>
      <c r="Z881">
        <f>_xlfn.XLOOKUP(Y881,AN:AN,AP:AP,"")</f>
        <v>0</v>
      </c>
      <c r="AA881">
        <f>_xlfn.XLOOKUP(Y881,AN:AN,AQ:AQ,"")</f>
        <v>0</v>
      </c>
      <c r="AB881">
        <f>_xlfn.XLOOKUP(Y881,AN:AN,AR:AR,"")</f>
        <v>0</v>
      </c>
      <c r="AC881" t="str">
        <f>_xlfn.XLOOKUP(Y881,AN:AN,AS:AS,"")</f>
        <v>L36</v>
      </c>
      <c r="AE881">
        <v>0</v>
      </c>
      <c r="AF881">
        <v>0</v>
      </c>
      <c r="AG881">
        <v>0</v>
      </c>
      <c r="AH881" t="str">
        <v>L36</v>
      </c>
    </row>
    <row r="882" spans="1:34">
      <c r="A882" t="str">
        <f t="shared" si="34"/>
        <v>08-2023</v>
      </c>
      <c r="B882" s="93">
        <v>45148</v>
      </c>
      <c r="C882" s="90">
        <v>48300</v>
      </c>
      <c r="D882" s="90">
        <v>48500</v>
      </c>
      <c r="E882" s="90">
        <v>48000</v>
      </c>
      <c r="F882" s="90">
        <v>44300</v>
      </c>
      <c r="G882" s="90">
        <v>48800</v>
      </c>
      <c r="H882" s="91" t="s">
        <v>25</v>
      </c>
      <c r="I882" s="90">
        <v>47000</v>
      </c>
      <c r="J882" s="90">
        <v>48200</v>
      </c>
      <c r="K882" s="90">
        <v>47500</v>
      </c>
      <c r="L882" s="91" t="s">
        <v>25</v>
      </c>
      <c r="M882" s="90">
        <v>50200</v>
      </c>
      <c r="N882" s="90">
        <v>47500</v>
      </c>
      <c r="O882" s="90">
        <v>47400</v>
      </c>
      <c r="P882" s="90">
        <v>46200</v>
      </c>
      <c r="Q882" s="90">
        <v>44000</v>
      </c>
      <c r="R882" s="90">
        <v>44100</v>
      </c>
      <c r="S882" s="90">
        <v>44800</v>
      </c>
      <c r="T882" s="90">
        <v>46300</v>
      </c>
      <c r="U882" s="90">
        <v>47100</v>
      </c>
      <c r="V882" s="90">
        <v>50800</v>
      </c>
      <c r="W882" s="90">
        <v>49400</v>
      </c>
      <c r="X882" s="90">
        <v>52400</v>
      </c>
      <c r="Y882" t="str">
        <f t="shared" si="35"/>
        <v>08-2023</v>
      </c>
      <c r="Z882">
        <f>_xlfn.XLOOKUP(Y882,AN:AN,AP:AP,"")</f>
        <v>0</v>
      </c>
      <c r="AA882">
        <f>_xlfn.XLOOKUP(Y882,AN:AN,AQ:AQ,"")</f>
        <v>0</v>
      </c>
      <c r="AB882">
        <f>_xlfn.XLOOKUP(Y882,AN:AN,AR:AR,"")</f>
        <v>0</v>
      </c>
      <c r="AC882" t="str">
        <f>_xlfn.XLOOKUP(Y882,AN:AN,AS:AS,"")</f>
        <v>L36</v>
      </c>
      <c r="AE882">
        <v>0</v>
      </c>
      <c r="AF882">
        <v>0</v>
      </c>
      <c r="AG882">
        <v>0</v>
      </c>
      <c r="AH882" t="str">
        <v>L36</v>
      </c>
    </row>
    <row r="883" spans="1:34">
      <c r="A883" t="str">
        <f t="shared" si="34"/>
        <v>08-2023</v>
      </c>
      <c r="B883" s="93">
        <v>45149</v>
      </c>
      <c r="C883" s="90">
        <v>48300</v>
      </c>
      <c r="D883" s="90">
        <v>48500</v>
      </c>
      <c r="E883" s="90">
        <v>48000</v>
      </c>
      <c r="F883" s="90">
        <v>44300</v>
      </c>
      <c r="G883" s="90">
        <v>48600</v>
      </c>
      <c r="H883" s="91" t="s">
        <v>25</v>
      </c>
      <c r="I883" s="90">
        <v>47000</v>
      </c>
      <c r="J883" s="90">
        <v>48200</v>
      </c>
      <c r="K883" s="90">
        <v>47500</v>
      </c>
      <c r="L883" s="91" t="s">
        <v>25</v>
      </c>
      <c r="M883" s="90">
        <v>50200</v>
      </c>
      <c r="N883" s="90">
        <v>47500</v>
      </c>
      <c r="O883" s="90">
        <v>47400</v>
      </c>
      <c r="P883" s="90">
        <v>46000</v>
      </c>
      <c r="Q883" s="90">
        <v>44000</v>
      </c>
      <c r="R883" s="90">
        <v>44100</v>
      </c>
      <c r="S883" s="90">
        <v>44800</v>
      </c>
      <c r="T883" s="90">
        <v>46300</v>
      </c>
      <c r="U883" s="90">
        <v>46800</v>
      </c>
      <c r="V883" s="90">
        <v>50800</v>
      </c>
      <c r="W883" s="90">
        <v>49400</v>
      </c>
      <c r="X883" s="90">
        <v>52400</v>
      </c>
      <c r="Y883" t="str">
        <f t="shared" si="35"/>
        <v>08-2023</v>
      </c>
      <c r="Z883">
        <f>_xlfn.XLOOKUP(Y883,AN:AN,AP:AP,"")</f>
        <v>0</v>
      </c>
      <c r="AA883">
        <f>_xlfn.XLOOKUP(Y883,AN:AN,AQ:AQ,"")</f>
        <v>0</v>
      </c>
      <c r="AB883">
        <f>_xlfn.XLOOKUP(Y883,AN:AN,AR:AR,"")</f>
        <v>0</v>
      </c>
      <c r="AC883" t="str">
        <f>_xlfn.XLOOKUP(Y883,AN:AN,AS:AS,"")</f>
        <v>L36</v>
      </c>
      <c r="AE883">
        <v>0</v>
      </c>
      <c r="AF883">
        <v>0</v>
      </c>
      <c r="AG883">
        <v>0</v>
      </c>
      <c r="AH883" t="str">
        <v>L36</v>
      </c>
    </row>
    <row r="884" spans="1:34">
      <c r="A884" t="str">
        <f t="shared" si="34"/>
        <v>08-2023</v>
      </c>
      <c r="B884" s="93">
        <v>45150</v>
      </c>
      <c r="C884" s="90">
        <v>48300</v>
      </c>
      <c r="D884" s="90">
        <v>48500</v>
      </c>
      <c r="E884" s="90">
        <v>47800</v>
      </c>
      <c r="F884" s="90">
        <v>44300</v>
      </c>
      <c r="G884" s="90">
        <v>48600</v>
      </c>
      <c r="H884" s="91" t="s">
        <v>25</v>
      </c>
      <c r="I884" s="90">
        <v>47000</v>
      </c>
      <c r="J884" s="90">
        <v>48000</v>
      </c>
      <c r="K884" s="90">
        <v>47500</v>
      </c>
      <c r="L884" s="91" t="s">
        <v>25</v>
      </c>
      <c r="M884" s="90">
        <v>50000</v>
      </c>
      <c r="N884" s="90">
        <v>47500</v>
      </c>
      <c r="O884" s="90">
        <v>47200</v>
      </c>
      <c r="P884" s="90">
        <v>46000</v>
      </c>
      <c r="Q884" s="90">
        <v>43700</v>
      </c>
      <c r="R884" s="90">
        <v>44000</v>
      </c>
      <c r="S884" s="90">
        <v>44800</v>
      </c>
      <c r="T884" s="90">
        <v>46300</v>
      </c>
      <c r="U884" s="90">
        <v>46800</v>
      </c>
      <c r="V884" s="90">
        <v>50800</v>
      </c>
      <c r="W884" s="90">
        <v>49400</v>
      </c>
      <c r="X884" s="90">
        <v>52400</v>
      </c>
      <c r="Y884" t="str">
        <f t="shared" si="35"/>
        <v>08-2023</v>
      </c>
      <c r="Z884">
        <f>_xlfn.XLOOKUP(Y884,AN:AN,AP:AP,"")</f>
        <v>0</v>
      </c>
      <c r="AA884">
        <f>_xlfn.XLOOKUP(Y884,AN:AN,AQ:AQ,"")</f>
        <v>0</v>
      </c>
      <c r="AB884">
        <f>_xlfn.XLOOKUP(Y884,AN:AN,AR:AR,"")</f>
        <v>0</v>
      </c>
      <c r="AC884" t="str">
        <f>_xlfn.XLOOKUP(Y884,AN:AN,AS:AS,"")</f>
        <v>L36</v>
      </c>
      <c r="AE884">
        <v>0</v>
      </c>
      <c r="AF884">
        <v>0</v>
      </c>
      <c r="AG884">
        <v>0</v>
      </c>
      <c r="AH884" t="str">
        <v>L36</v>
      </c>
    </row>
    <row r="885" spans="1:34">
      <c r="A885" t="str">
        <f t="shared" si="34"/>
        <v>08-2023</v>
      </c>
      <c r="B885" s="93">
        <v>45151</v>
      </c>
      <c r="C885" s="90" t="s">
        <v>24</v>
      </c>
      <c r="D885" s="90" t="s">
        <v>24</v>
      </c>
      <c r="E885" s="90" t="s">
        <v>24</v>
      </c>
      <c r="F885" s="90" t="s">
        <v>24</v>
      </c>
      <c r="G885" s="90" t="s">
        <v>24</v>
      </c>
      <c r="H885" s="90" t="s">
        <v>24</v>
      </c>
      <c r="I885" s="90" t="s">
        <v>24</v>
      </c>
      <c r="J885" s="90" t="s">
        <v>24</v>
      </c>
      <c r="K885" s="90" t="s">
        <v>24</v>
      </c>
      <c r="L885" s="90" t="s">
        <v>24</v>
      </c>
      <c r="M885" s="90" t="s">
        <v>24</v>
      </c>
      <c r="N885" s="90" t="s">
        <v>24</v>
      </c>
      <c r="O885" s="90" t="s">
        <v>24</v>
      </c>
      <c r="P885" s="90" t="s">
        <v>24</v>
      </c>
      <c r="Q885" s="90" t="s">
        <v>24</v>
      </c>
      <c r="R885" s="90" t="s">
        <v>24</v>
      </c>
      <c r="S885" s="90" t="s">
        <v>24</v>
      </c>
      <c r="T885" s="90" t="s">
        <v>24</v>
      </c>
      <c r="U885" s="90" t="s">
        <v>24</v>
      </c>
      <c r="V885" s="90" t="s">
        <v>24</v>
      </c>
      <c r="W885" s="90" t="s">
        <v>24</v>
      </c>
      <c r="X885" s="90" t="s">
        <v>24</v>
      </c>
      <c r="Y885" t="str">
        <f t="shared" si="35"/>
        <v>08-2023</v>
      </c>
      <c r="Z885">
        <f>_xlfn.XLOOKUP(Y885,AN:AN,AP:AP,"")</f>
        <v>0</v>
      </c>
      <c r="AA885">
        <f>_xlfn.XLOOKUP(Y885,AN:AN,AQ:AQ,"")</f>
        <v>0</v>
      </c>
      <c r="AB885">
        <f>_xlfn.XLOOKUP(Y885,AN:AN,AR:AR,"")</f>
        <v>0</v>
      </c>
      <c r="AC885" t="str">
        <f>_xlfn.XLOOKUP(Y885,AN:AN,AS:AS,"")</f>
        <v>L36</v>
      </c>
      <c r="AE885">
        <v>0</v>
      </c>
      <c r="AF885">
        <v>0</v>
      </c>
      <c r="AG885">
        <v>0</v>
      </c>
      <c r="AH885" t="str">
        <v>L36</v>
      </c>
    </row>
    <row r="886" spans="1:34">
      <c r="A886" t="str">
        <f t="shared" si="34"/>
        <v>08-2023</v>
      </c>
      <c r="B886" s="93">
        <v>45152</v>
      </c>
      <c r="C886" s="90">
        <v>48300</v>
      </c>
      <c r="D886" s="90">
        <v>48500</v>
      </c>
      <c r="E886" s="90">
        <v>47900</v>
      </c>
      <c r="F886" s="90">
        <v>44200</v>
      </c>
      <c r="G886" s="90">
        <v>48500</v>
      </c>
      <c r="H886" s="91" t="s">
        <v>25</v>
      </c>
      <c r="I886" s="90">
        <v>46500</v>
      </c>
      <c r="J886" s="90">
        <v>48000</v>
      </c>
      <c r="K886" s="90">
        <v>47500</v>
      </c>
      <c r="L886" s="91" t="s">
        <v>25</v>
      </c>
      <c r="M886" s="90">
        <v>49500</v>
      </c>
      <c r="N886" s="90">
        <v>47500</v>
      </c>
      <c r="O886" s="90">
        <v>47200</v>
      </c>
      <c r="P886" s="90">
        <v>46000</v>
      </c>
      <c r="Q886" s="90">
        <v>43800</v>
      </c>
      <c r="R886" s="90">
        <v>44200</v>
      </c>
      <c r="S886" s="90">
        <v>44500</v>
      </c>
      <c r="T886" s="90">
        <v>46200</v>
      </c>
      <c r="U886" s="90">
        <v>46800</v>
      </c>
      <c r="V886" s="90">
        <v>50800</v>
      </c>
      <c r="W886" s="90">
        <v>49300</v>
      </c>
      <c r="X886" s="90">
        <v>52200</v>
      </c>
      <c r="Y886" t="str">
        <f t="shared" si="35"/>
        <v>08-2023</v>
      </c>
      <c r="Z886">
        <f>_xlfn.XLOOKUP(Y886,AN:AN,AP:AP,"")</f>
        <v>0</v>
      </c>
      <c r="AA886">
        <f>_xlfn.XLOOKUP(Y886,AN:AN,AQ:AQ,"")</f>
        <v>0</v>
      </c>
      <c r="AB886">
        <f>_xlfn.XLOOKUP(Y886,AN:AN,AR:AR,"")</f>
        <v>0</v>
      </c>
      <c r="AC886" t="str">
        <f>_xlfn.XLOOKUP(Y886,AN:AN,AS:AS,"")</f>
        <v>L36</v>
      </c>
      <c r="AE886">
        <v>0</v>
      </c>
      <c r="AF886">
        <v>0</v>
      </c>
      <c r="AG886">
        <v>0</v>
      </c>
      <c r="AH886" t="str">
        <v>L36</v>
      </c>
    </row>
    <row r="887" spans="1:34">
      <c r="A887" t="str">
        <f t="shared" si="34"/>
        <v>08-2023</v>
      </c>
      <c r="B887" s="93">
        <v>45153</v>
      </c>
      <c r="C887" s="90" t="s">
        <v>24</v>
      </c>
      <c r="D887" s="90" t="s">
        <v>24</v>
      </c>
      <c r="E887" s="90" t="s">
        <v>24</v>
      </c>
      <c r="F887" s="90" t="s">
        <v>24</v>
      </c>
      <c r="G887" s="90" t="s">
        <v>24</v>
      </c>
      <c r="H887" s="90" t="s">
        <v>24</v>
      </c>
      <c r="I887" s="90" t="s">
        <v>24</v>
      </c>
      <c r="J887" s="90" t="s">
        <v>24</v>
      </c>
      <c r="K887" s="90" t="s">
        <v>24</v>
      </c>
      <c r="L887" s="90" t="s">
        <v>24</v>
      </c>
      <c r="M887" s="90" t="s">
        <v>24</v>
      </c>
      <c r="N887" s="90" t="s">
        <v>24</v>
      </c>
      <c r="O887" s="90" t="s">
        <v>24</v>
      </c>
      <c r="P887" s="90" t="s">
        <v>24</v>
      </c>
      <c r="Q887" s="90" t="s">
        <v>24</v>
      </c>
      <c r="R887" s="90" t="s">
        <v>24</v>
      </c>
      <c r="S887" s="90" t="s">
        <v>24</v>
      </c>
      <c r="T887" s="90" t="s">
        <v>24</v>
      </c>
      <c r="U887" s="90" t="s">
        <v>24</v>
      </c>
      <c r="V887" s="90" t="s">
        <v>24</v>
      </c>
      <c r="W887" s="90" t="s">
        <v>24</v>
      </c>
      <c r="X887" s="90" t="s">
        <v>24</v>
      </c>
      <c r="Y887" t="str">
        <f t="shared" si="35"/>
        <v>08-2023</v>
      </c>
      <c r="Z887">
        <f>_xlfn.XLOOKUP(Y887,AN:AN,AP:AP,"")</f>
        <v>0</v>
      </c>
      <c r="AA887">
        <f>_xlfn.XLOOKUP(Y887,AN:AN,AQ:AQ,"")</f>
        <v>0</v>
      </c>
      <c r="AB887">
        <f>_xlfn.XLOOKUP(Y887,AN:AN,AR:AR,"")</f>
        <v>0</v>
      </c>
      <c r="AC887" t="str">
        <f>_xlfn.XLOOKUP(Y887,AN:AN,AS:AS,"")</f>
        <v>L36</v>
      </c>
      <c r="AE887">
        <v>0</v>
      </c>
      <c r="AF887">
        <v>0</v>
      </c>
      <c r="AG887">
        <v>0</v>
      </c>
      <c r="AH887" t="str">
        <v>L36</v>
      </c>
    </row>
    <row r="888" spans="1:34">
      <c r="A888" t="str">
        <f t="shared" si="34"/>
        <v>08-2023</v>
      </c>
      <c r="B888" s="93">
        <v>45154</v>
      </c>
      <c r="C888" s="90">
        <v>48800</v>
      </c>
      <c r="D888" s="90">
        <v>48500</v>
      </c>
      <c r="E888" s="90">
        <v>48000</v>
      </c>
      <c r="F888" s="90">
        <v>44700</v>
      </c>
      <c r="G888" s="90">
        <v>48500</v>
      </c>
      <c r="H888" s="91" t="s">
        <v>25</v>
      </c>
      <c r="I888" s="90">
        <v>46500</v>
      </c>
      <c r="J888" s="90">
        <v>48200</v>
      </c>
      <c r="K888" s="90">
        <v>48000</v>
      </c>
      <c r="L888" s="91" t="s">
        <v>25</v>
      </c>
      <c r="M888" s="90">
        <v>49800</v>
      </c>
      <c r="N888" s="90">
        <v>47700</v>
      </c>
      <c r="O888" s="90">
        <v>47200</v>
      </c>
      <c r="P888" s="90">
        <v>46000</v>
      </c>
      <c r="Q888" s="90">
        <v>44700</v>
      </c>
      <c r="R888" s="90">
        <v>44800</v>
      </c>
      <c r="S888" s="90">
        <v>45000</v>
      </c>
      <c r="T888" s="90">
        <v>46800</v>
      </c>
      <c r="U888" s="90">
        <v>46800</v>
      </c>
      <c r="V888" s="90">
        <v>50800</v>
      </c>
      <c r="W888" s="90">
        <v>49000</v>
      </c>
      <c r="X888" s="90">
        <v>52000</v>
      </c>
      <c r="Y888" t="str">
        <f t="shared" si="35"/>
        <v>08-2023</v>
      </c>
      <c r="Z888">
        <f>_xlfn.XLOOKUP(Y888,AN:AN,AP:AP,"")</f>
        <v>0</v>
      </c>
      <c r="AA888">
        <f>_xlfn.XLOOKUP(Y888,AN:AN,AQ:AQ,"")</f>
        <v>0</v>
      </c>
      <c r="AB888">
        <f>_xlfn.XLOOKUP(Y888,AN:AN,AR:AR,"")</f>
        <v>0</v>
      </c>
      <c r="AC888" t="str">
        <f>_xlfn.XLOOKUP(Y888,AN:AN,AS:AS,"")</f>
        <v>L36</v>
      </c>
      <c r="AE888">
        <v>0</v>
      </c>
      <c r="AF888">
        <v>0</v>
      </c>
      <c r="AG888">
        <v>0</v>
      </c>
      <c r="AH888" t="str">
        <v>L36</v>
      </c>
    </row>
    <row r="889" spans="1:34">
      <c r="A889" t="str">
        <f t="shared" si="34"/>
        <v>08-2023</v>
      </c>
      <c r="B889" s="93">
        <v>45155</v>
      </c>
      <c r="C889" s="90">
        <v>49000</v>
      </c>
      <c r="D889" s="90">
        <v>48500</v>
      </c>
      <c r="E889" s="90">
        <v>49000</v>
      </c>
      <c r="F889" s="90">
        <v>45300</v>
      </c>
      <c r="G889" s="90">
        <v>49500</v>
      </c>
      <c r="H889" s="91" t="s">
        <v>25</v>
      </c>
      <c r="I889" s="90">
        <v>47000</v>
      </c>
      <c r="J889" s="90">
        <v>49000</v>
      </c>
      <c r="K889" s="90">
        <v>49300</v>
      </c>
      <c r="L889" s="91" t="s">
        <v>25</v>
      </c>
      <c r="M889" s="90">
        <v>50500</v>
      </c>
      <c r="N889" s="90">
        <v>48900</v>
      </c>
      <c r="O889" s="90">
        <v>48200</v>
      </c>
      <c r="P889" s="90">
        <v>46600</v>
      </c>
      <c r="Q889" s="90">
        <v>45200</v>
      </c>
      <c r="R889" s="90">
        <v>45600</v>
      </c>
      <c r="S889" s="90">
        <v>45800</v>
      </c>
      <c r="T889" s="90">
        <v>47400</v>
      </c>
      <c r="U889" s="90">
        <v>47800</v>
      </c>
      <c r="V889" s="90">
        <v>51300</v>
      </c>
      <c r="W889" s="90">
        <v>50000</v>
      </c>
      <c r="X889" s="90">
        <v>53000</v>
      </c>
      <c r="Y889" t="str">
        <f t="shared" si="35"/>
        <v>08-2023</v>
      </c>
      <c r="Z889">
        <f>_xlfn.XLOOKUP(Y889,AN:AN,AP:AP,"")</f>
        <v>0</v>
      </c>
      <c r="AA889">
        <f>_xlfn.XLOOKUP(Y889,AN:AN,AQ:AQ,"")</f>
        <v>0</v>
      </c>
      <c r="AB889">
        <f>_xlfn.XLOOKUP(Y889,AN:AN,AR:AR,"")</f>
        <v>0</v>
      </c>
      <c r="AC889" t="str">
        <f>_xlfn.XLOOKUP(Y889,AN:AN,AS:AS,"")</f>
        <v>L36</v>
      </c>
      <c r="AE889">
        <v>0</v>
      </c>
      <c r="AF889">
        <v>0</v>
      </c>
      <c r="AG889">
        <v>0</v>
      </c>
      <c r="AH889" t="str">
        <v>L36</v>
      </c>
    </row>
    <row r="890" spans="1:34">
      <c r="A890" t="str">
        <f t="shared" si="34"/>
        <v>08-2023</v>
      </c>
      <c r="B890" s="93">
        <v>45156</v>
      </c>
      <c r="C890" s="90">
        <v>49200</v>
      </c>
      <c r="D890" s="90">
        <v>48500</v>
      </c>
      <c r="E890" s="90">
        <v>49200</v>
      </c>
      <c r="F890" s="90">
        <v>45500</v>
      </c>
      <c r="G890" s="90">
        <v>50200</v>
      </c>
      <c r="H890" s="91" t="s">
        <v>25</v>
      </c>
      <c r="I890" s="90">
        <v>47500</v>
      </c>
      <c r="J890" s="90">
        <v>49200</v>
      </c>
      <c r="K890" s="90">
        <v>49800</v>
      </c>
      <c r="L890" s="91" t="s">
        <v>25</v>
      </c>
      <c r="M890" s="90">
        <v>50700</v>
      </c>
      <c r="N890" s="90">
        <v>49500</v>
      </c>
      <c r="O890" s="90">
        <v>48200</v>
      </c>
      <c r="P890" s="90">
        <v>46800</v>
      </c>
      <c r="Q890" s="90">
        <v>45500</v>
      </c>
      <c r="R890" s="90">
        <v>46000</v>
      </c>
      <c r="S890" s="90">
        <v>46000</v>
      </c>
      <c r="T890" s="90">
        <v>47600</v>
      </c>
      <c r="U890" s="90">
        <v>48600</v>
      </c>
      <c r="V890" s="90">
        <v>51300</v>
      </c>
      <c r="W890" s="90">
        <v>50300</v>
      </c>
      <c r="X890" s="90">
        <v>53100</v>
      </c>
      <c r="Y890" t="str">
        <f t="shared" si="35"/>
        <v>08-2023</v>
      </c>
      <c r="Z890">
        <f>_xlfn.XLOOKUP(Y890,AN:AN,AP:AP,"")</f>
        <v>0</v>
      </c>
      <c r="AA890">
        <f>_xlfn.XLOOKUP(Y890,AN:AN,AQ:AQ,"")</f>
        <v>0</v>
      </c>
      <c r="AB890">
        <f>_xlfn.XLOOKUP(Y890,AN:AN,AR:AR,"")</f>
        <v>0</v>
      </c>
      <c r="AC890" t="str">
        <f>_xlfn.XLOOKUP(Y890,AN:AN,AS:AS,"")</f>
        <v>L36</v>
      </c>
      <c r="AE890">
        <v>0</v>
      </c>
      <c r="AF890">
        <v>0</v>
      </c>
      <c r="AG890">
        <v>0</v>
      </c>
      <c r="AH890" t="str">
        <v>L36</v>
      </c>
    </row>
    <row r="891" spans="1:34">
      <c r="A891" t="str">
        <f t="shared" si="34"/>
        <v>08-2023</v>
      </c>
      <c r="B891" s="93">
        <v>45157</v>
      </c>
      <c r="C891" s="90">
        <v>49200</v>
      </c>
      <c r="D891" s="90">
        <v>48800</v>
      </c>
      <c r="E891" s="90">
        <v>49200</v>
      </c>
      <c r="F891" s="90">
        <v>45500</v>
      </c>
      <c r="G891" s="90">
        <v>50200</v>
      </c>
      <c r="H891" s="91" t="s">
        <v>25</v>
      </c>
      <c r="I891" s="90">
        <v>48000</v>
      </c>
      <c r="J891" s="90">
        <v>49200</v>
      </c>
      <c r="K891" s="90">
        <v>49800</v>
      </c>
      <c r="L891" s="91" t="s">
        <v>25</v>
      </c>
      <c r="M891" s="90">
        <v>50700</v>
      </c>
      <c r="N891" s="90">
        <v>49500</v>
      </c>
      <c r="O891" s="90">
        <v>48200</v>
      </c>
      <c r="P891" s="90">
        <v>47000</v>
      </c>
      <c r="Q891" s="90">
        <v>45500</v>
      </c>
      <c r="R891" s="90">
        <v>46000</v>
      </c>
      <c r="S891" s="90">
        <v>46000</v>
      </c>
      <c r="T891" s="90">
        <v>47600</v>
      </c>
      <c r="U891" s="90">
        <v>48600</v>
      </c>
      <c r="V891" s="90">
        <v>51300</v>
      </c>
      <c r="W891" s="90">
        <v>50300</v>
      </c>
      <c r="X891" s="90">
        <v>53100</v>
      </c>
      <c r="Y891" t="str">
        <f t="shared" si="35"/>
        <v>08-2023</v>
      </c>
      <c r="Z891">
        <f>_xlfn.XLOOKUP(Y891,AN:AN,AP:AP,"")</f>
        <v>0</v>
      </c>
      <c r="AA891">
        <f>_xlfn.XLOOKUP(Y891,AN:AN,AQ:AQ,"")</f>
        <v>0</v>
      </c>
      <c r="AB891">
        <f>_xlfn.XLOOKUP(Y891,AN:AN,AR:AR,"")</f>
        <v>0</v>
      </c>
      <c r="AC891" t="str">
        <f>_xlfn.XLOOKUP(Y891,AN:AN,AS:AS,"")</f>
        <v>L36</v>
      </c>
      <c r="AE891">
        <v>0</v>
      </c>
      <c r="AF891">
        <v>0</v>
      </c>
      <c r="AG891">
        <v>0</v>
      </c>
      <c r="AH891" t="str">
        <v>L36</v>
      </c>
    </row>
    <row r="892" spans="1:34">
      <c r="A892" t="str">
        <f t="shared" si="34"/>
        <v>08-2023</v>
      </c>
      <c r="B892" s="93">
        <v>45158</v>
      </c>
      <c r="C892" s="90" t="s">
        <v>24</v>
      </c>
      <c r="D892" s="90" t="s">
        <v>24</v>
      </c>
      <c r="E892" s="90" t="s">
        <v>24</v>
      </c>
      <c r="F892" s="90" t="s">
        <v>24</v>
      </c>
      <c r="G892" s="90" t="s">
        <v>24</v>
      </c>
      <c r="H892" s="90" t="s">
        <v>24</v>
      </c>
      <c r="I892" s="90" t="s">
        <v>24</v>
      </c>
      <c r="J892" s="90" t="s">
        <v>24</v>
      </c>
      <c r="K892" s="90" t="s">
        <v>24</v>
      </c>
      <c r="L892" s="90" t="s">
        <v>24</v>
      </c>
      <c r="M892" s="90" t="s">
        <v>24</v>
      </c>
      <c r="N892" s="90" t="s">
        <v>24</v>
      </c>
      <c r="O892" s="90" t="s">
        <v>24</v>
      </c>
      <c r="P892" s="90" t="s">
        <v>24</v>
      </c>
      <c r="Q892" s="90" t="s">
        <v>24</v>
      </c>
      <c r="R892" s="90" t="s">
        <v>24</v>
      </c>
      <c r="S892" s="90" t="s">
        <v>24</v>
      </c>
      <c r="T892" s="90" t="s">
        <v>24</v>
      </c>
      <c r="U892" s="90" t="s">
        <v>24</v>
      </c>
      <c r="V892" s="90" t="s">
        <v>24</v>
      </c>
      <c r="W892" s="90" t="s">
        <v>24</v>
      </c>
      <c r="X892" s="90" t="s">
        <v>24</v>
      </c>
      <c r="Y892" t="str">
        <f t="shared" si="35"/>
        <v>08-2023</v>
      </c>
      <c r="Z892">
        <f>_xlfn.XLOOKUP(Y892,AN:AN,AP:AP,"")</f>
        <v>0</v>
      </c>
      <c r="AA892">
        <f>_xlfn.XLOOKUP(Y892,AN:AN,AQ:AQ,"")</f>
        <v>0</v>
      </c>
      <c r="AB892">
        <f>_xlfn.XLOOKUP(Y892,AN:AN,AR:AR,"")</f>
        <v>0</v>
      </c>
      <c r="AC892" t="str">
        <f>_xlfn.XLOOKUP(Y892,AN:AN,AS:AS,"")</f>
        <v>L36</v>
      </c>
      <c r="AE892">
        <v>0</v>
      </c>
      <c r="AF892">
        <v>0</v>
      </c>
      <c r="AG892">
        <v>0</v>
      </c>
      <c r="AH892" t="str">
        <v>L36</v>
      </c>
    </row>
    <row r="893" spans="1:34">
      <c r="A893" t="str">
        <f t="shared" si="34"/>
        <v>08-2023</v>
      </c>
      <c r="B893" s="93">
        <v>45159</v>
      </c>
      <c r="C893" s="90">
        <v>48800</v>
      </c>
      <c r="D893" s="90">
        <v>49300</v>
      </c>
      <c r="E893" s="90">
        <v>48800</v>
      </c>
      <c r="F893" s="90">
        <v>45300</v>
      </c>
      <c r="G893" s="90">
        <v>50200</v>
      </c>
      <c r="H893" s="91" t="s">
        <v>25</v>
      </c>
      <c r="I893" s="90">
        <v>48000</v>
      </c>
      <c r="J893" s="90">
        <v>49000</v>
      </c>
      <c r="K893" s="90">
        <v>49800</v>
      </c>
      <c r="L893" s="91" t="s">
        <v>25</v>
      </c>
      <c r="M893" s="90">
        <v>50500</v>
      </c>
      <c r="N893" s="90">
        <v>49500</v>
      </c>
      <c r="O893" s="90">
        <v>48000</v>
      </c>
      <c r="P893" s="90">
        <v>47000</v>
      </c>
      <c r="Q893" s="90">
        <v>45300</v>
      </c>
      <c r="R893" s="90">
        <v>45900</v>
      </c>
      <c r="S893" s="90">
        <v>46000</v>
      </c>
      <c r="T893" s="90">
        <v>47400</v>
      </c>
      <c r="U893" s="90">
        <v>48500</v>
      </c>
      <c r="V893" s="90">
        <v>51300</v>
      </c>
      <c r="W893" s="90">
        <v>50100</v>
      </c>
      <c r="X893" s="90">
        <v>53000</v>
      </c>
      <c r="Y893" t="str">
        <f t="shared" si="35"/>
        <v>08-2023</v>
      </c>
      <c r="Z893">
        <f>_xlfn.XLOOKUP(Y893,AN:AN,AP:AP,"")</f>
        <v>0</v>
      </c>
      <c r="AA893">
        <f>_xlfn.XLOOKUP(Y893,AN:AN,AQ:AQ,"")</f>
        <v>0</v>
      </c>
      <c r="AB893">
        <f>_xlfn.XLOOKUP(Y893,AN:AN,AR:AR,"")</f>
        <v>0</v>
      </c>
      <c r="AC893" t="str">
        <f>_xlfn.XLOOKUP(Y893,AN:AN,AS:AS,"")</f>
        <v>L36</v>
      </c>
      <c r="AE893">
        <v>0</v>
      </c>
      <c r="AF893">
        <v>0</v>
      </c>
      <c r="AG893">
        <v>0</v>
      </c>
      <c r="AH893" t="str">
        <v>L36</v>
      </c>
    </row>
    <row r="894" spans="1:34">
      <c r="A894" t="str">
        <f t="shared" si="34"/>
        <v>08-2023</v>
      </c>
      <c r="B894" s="93">
        <v>45160</v>
      </c>
      <c r="C894" s="90">
        <v>49000</v>
      </c>
      <c r="D894" s="90">
        <v>49200</v>
      </c>
      <c r="E894" s="90">
        <v>48400</v>
      </c>
      <c r="F894" s="90">
        <v>45500</v>
      </c>
      <c r="G894" s="90">
        <v>50200</v>
      </c>
      <c r="H894" s="91" t="s">
        <v>25</v>
      </c>
      <c r="I894" s="90">
        <v>47500</v>
      </c>
      <c r="J894" s="90">
        <v>49000</v>
      </c>
      <c r="K894" s="90">
        <v>49800</v>
      </c>
      <c r="L894" s="91" t="s">
        <v>25</v>
      </c>
      <c r="M894" s="90">
        <v>50500</v>
      </c>
      <c r="N894" s="90">
        <v>49500</v>
      </c>
      <c r="O894" s="90">
        <v>48200</v>
      </c>
      <c r="P894" s="90">
        <v>47300</v>
      </c>
      <c r="Q894" s="90">
        <v>45400</v>
      </c>
      <c r="R894" s="90">
        <v>45800</v>
      </c>
      <c r="S894" s="90">
        <v>46000</v>
      </c>
      <c r="T894" s="90">
        <v>47600</v>
      </c>
      <c r="U894" s="90">
        <v>48500</v>
      </c>
      <c r="V894" s="90">
        <v>51300</v>
      </c>
      <c r="W894" s="90">
        <v>50100</v>
      </c>
      <c r="X894" s="90">
        <v>53000</v>
      </c>
      <c r="Y894" t="str">
        <f t="shared" si="35"/>
        <v>08-2023</v>
      </c>
      <c r="Z894">
        <f>_xlfn.XLOOKUP(Y894,AN:AN,AP:AP,"")</f>
        <v>0</v>
      </c>
      <c r="AA894">
        <f>_xlfn.XLOOKUP(Y894,AN:AN,AQ:AQ,"")</f>
        <v>0</v>
      </c>
      <c r="AB894">
        <f>_xlfn.XLOOKUP(Y894,AN:AN,AR:AR,"")</f>
        <v>0</v>
      </c>
      <c r="AC894" t="str">
        <f>_xlfn.XLOOKUP(Y894,AN:AN,AS:AS,"")</f>
        <v>L36</v>
      </c>
      <c r="AE894">
        <v>0</v>
      </c>
      <c r="AF894">
        <v>0</v>
      </c>
      <c r="AG894">
        <v>0</v>
      </c>
      <c r="AH894" t="str">
        <v>L36</v>
      </c>
    </row>
    <row r="895" spans="1:34">
      <c r="A895" t="str">
        <f t="shared" si="34"/>
        <v>08-2023</v>
      </c>
      <c r="B895" s="93">
        <v>45161</v>
      </c>
      <c r="C895" s="90">
        <v>49000</v>
      </c>
      <c r="D895" s="90">
        <v>49200</v>
      </c>
      <c r="E895" s="90">
        <v>48400</v>
      </c>
      <c r="F895" s="90">
        <v>45400</v>
      </c>
      <c r="G895" s="90">
        <v>50100</v>
      </c>
      <c r="H895" s="91" t="s">
        <v>25</v>
      </c>
      <c r="I895" s="90">
        <v>47500</v>
      </c>
      <c r="J895" s="90">
        <v>49000</v>
      </c>
      <c r="K895" s="90">
        <v>49800</v>
      </c>
      <c r="L895" s="91" t="s">
        <v>25</v>
      </c>
      <c r="M895" s="90">
        <v>50500</v>
      </c>
      <c r="N895" s="90">
        <v>49500</v>
      </c>
      <c r="O895" s="90">
        <v>48200</v>
      </c>
      <c r="P895" s="90">
        <v>47300</v>
      </c>
      <c r="Q895" s="90">
        <v>45500</v>
      </c>
      <c r="R895" s="90">
        <v>45800</v>
      </c>
      <c r="S895" s="90">
        <v>46000</v>
      </c>
      <c r="T895" s="90">
        <v>47500</v>
      </c>
      <c r="U895" s="90">
        <v>48500</v>
      </c>
      <c r="V895" s="90">
        <v>51300</v>
      </c>
      <c r="W895" s="90">
        <v>50100</v>
      </c>
      <c r="X895" s="90">
        <v>53000</v>
      </c>
      <c r="Y895" t="str">
        <f t="shared" si="35"/>
        <v>08-2023</v>
      </c>
      <c r="Z895">
        <f>_xlfn.XLOOKUP(Y895,AN:AN,AP:AP,"")</f>
        <v>0</v>
      </c>
      <c r="AA895">
        <f>_xlfn.XLOOKUP(Y895,AN:AN,AQ:AQ,"")</f>
        <v>0</v>
      </c>
      <c r="AB895">
        <f>_xlfn.XLOOKUP(Y895,AN:AN,AR:AR,"")</f>
        <v>0</v>
      </c>
      <c r="AC895" t="str">
        <f>_xlfn.XLOOKUP(Y895,AN:AN,AS:AS,"")</f>
        <v>L36</v>
      </c>
      <c r="AE895">
        <v>0</v>
      </c>
      <c r="AF895">
        <v>0</v>
      </c>
      <c r="AG895">
        <v>0</v>
      </c>
      <c r="AH895" t="str">
        <v>L36</v>
      </c>
    </row>
    <row r="896" spans="1:34">
      <c r="A896" t="str">
        <f t="shared" si="34"/>
        <v>08-2023</v>
      </c>
      <c r="B896" s="93">
        <v>45162</v>
      </c>
      <c r="C896" s="90">
        <v>49500</v>
      </c>
      <c r="D896" s="90">
        <v>49200</v>
      </c>
      <c r="E896" s="90">
        <v>49000</v>
      </c>
      <c r="F896" s="90">
        <v>46100</v>
      </c>
      <c r="G896" s="90">
        <v>50300</v>
      </c>
      <c r="H896" s="91" t="s">
        <v>25</v>
      </c>
      <c r="I896" s="90">
        <v>48000</v>
      </c>
      <c r="J896" s="90">
        <v>49300</v>
      </c>
      <c r="K896" s="90">
        <v>49800</v>
      </c>
      <c r="L896" s="91" t="s">
        <v>25</v>
      </c>
      <c r="M896" s="90">
        <v>50700</v>
      </c>
      <c r="N896" s="90">
        <v>50100</v>
      </c>
      <c r="O896" s="90">
        <v>48300</v>
      </c>
      <c r="P896" s="90">
        <v>47900</v>
      </c>
      <c r="Q896" s="90">
        <v>47000</v>
      </c>
      <c r="R896" s="90">
        <v>46900</v>
      </c>
      <c r="S896" s="90">
        <v>47200</v>
      </c>
      <c r="T896" s="90">
        <v>48200</v>
      </c>
      <c r="U896" s="90">
        <v>49100</v>
      </c>
      <c r="V896" s="91" t="s">
        <v>25</v>
      </c>
      <c r="W896" s="90">
        <v>51000</v>
      </c>
      <c r="X896" s="90">
        <v>53900</v>
      </c>
      <c r="Y896" t="str">
        <f t="shared" si="35"/>
        <v>08-2023</v>
      </c>
      <c r="Z896">
        <f>_xlfn.XLOOKUP(Y896,AN:AN,AP:AP,"")</f>
        <v>0</v>
      </c>
      <c r="AA896">
        <f>_xlfn.XLOOKUP(Y896,AN:AN,AQ:AQ,"")</f>
        <v>0</v>
      </c>
      <c r="AB896">
        <f>_xlfn.XLOOKUP(Y896,AN:AN,AR:AR,"")</f>
        <v>0</v>
      </c>
      <c r="AC896" t="str">
        <f>_xlfn.XLOOKUP(Y896,AN:AN,AS:AS,"")</f>
        <v>L36</v>
      </c>
      <c r="AE896">
        <v>0</v>
      </c>
      <c r="AF896">
        <v>0</v>
      </c>
      <c r="AG896">
        <v>0</v>
      </c>
      <c r="AH896" t="str">
        <v>L36</v>
      </c>
    </row>
    <row r="897" spans="1:34">
      <c r="A897" t="str">
        <f t="shared" si="34"/>
        <v>08-2023</v>
      </c>
      <c r="B897" s="93">
        <v>45163</v>
      </c>
      <c r="C897" s="90">
        <v>50000</v>
      </c>
      <c r="D897" s="90">
        <v>50000</v>
      </c>
      <c r="E897" s="90">
        <v>49200</v>
      </c>
      <c r="F897" s="90">
        <v>46800</v>
      </c>
      <c r="G897" s="90">
        <v>51300</v>
      </c>
      <c r="H897" s="91" t="s">
        <v>25</v>
      </c>
      <c r="I897" s="90">
        <v>49000</v>
      </c>
      <c r="J897" s="90">
        <v>50000</v>
      </c>
      <c r="K897" s="90">
        <v>50500</v>
      </c>
      <c r="L897" s="91" t="s">
        <v>25</v>
      </c>
      <c r="M897" s="90">
        <v>51100</v>
      </c>
      <c r="N897" s="90">
        <v>50500</v>
      </c>
      <c r="O897" s="90">
        <v>49000</v>
      </c>
      <c r="P897" s="90">
        <v>47900</v>
      </c>
      <c r="Q897" s="90">
        <v>47400</v>
      </c>
      <c r="R897" s="90">
        <v>47600</v>
      </c>
      <c r="S897" s="90">
        <v>47800</v>
      </c>
      <c r="T897" s="90">
        <v>49000</v>
      </c>
      <c r="U897" s="90">
        <v>50300</v>
      </c>
      <c r="V897" s="90">
        <v>52300</v>
      </c>
      <c r="W897" s="90">
        <v>52200</v>
      </c>
      <c r="X897" s="90">
        <v>55000</v>
      </c>
      <c r="Y897" t="str">
        <f t="shared" si="35"/>
        <v>08-2023</v>
      </c>
      <c r="Z897">
        <f>_xlfn.XLOOKUP(Y897,AN:AN,AP:AP,"")</f>
        <v>0</v>
      </c>
      <c r="AA897">
        <f>_xlfn.XLOOKUP(Y897,AN:AN,AQ:AQ,"")</f>
        <v>0</v>
      </c>
      <c r="AB897">
        <f>_xlfn.XLOOKUP(Y897,AN:AN,AR:AR,"")</f>
        <v>0</v>
      </c>
      <c r="AC897" t="str">
        <f>_xlfn.XLOOKUP(Y897,AN:AN,AS:AS,"")</f>
        <v>L36</v>
      </c>
      <c r="AE897">
        <v>0</v>
      </c>
      <c r="AF897">
        <v>0</v>
      </c>
      <c r="AG897">
        <v>0</v>
      </c>
      <c r="AH897" t="str">
        <v>L36</v>
      </c>
    </row>
    <row r="898" spans="1:34">
      <c r="A898" t="str">
        <f t="shared" si="34"/>
        <v>08-2023</v>
      </c>
      <c r="B898" s="93">
        <v>45164</v>
      </c>
      <c r="C898" s="90">
        <v>50200</v>
      </c>
      <c r="D898" s="90">
        <v>50300</v>
      </c>
      <c r="E898" s="90">
        <v>49200</v>
      </c>
      <c r="F898" s="90">
        <v>46800</v>
      </c>
      <c r="G898" s="90">
        <v>51900</v>
      </c>
      <c r="H898" s="91" t="s">
        <v>25</v>
      </c>
      <c r="I898" s="90">
        <v>49000</v>
      </c>
      <c r="J898" s="90">
        <v>50000</v>
      </c>
      <c r="K898" s="90">
        <v>50700</v>
      </c>
      <c r="L898" s="91" t="s">
        <v>25</v>
      </c>
      <c r="M898" s="90">
        <v>51100</v>
      </c>
      <c r="N898" s="90">
        <v>50800</v>
      </c>
      <c r="O898" s="90">
        <v>48900</v>
      </c>
      <c r="P898" s="90">
        <v>47900</v>
      </c>
      <c r="Q898" s="90">
        <v>47500</v>
      </c>
      <c r="R898" s="90">
        <v>47600</v>
      </c>
      <c r="S898" s="90">
        <v>48300</v>
      </c>
      <c r="T898" s="90">
        <v>49000</v>
      </c>
      <c r="U898" s="90">
        <v>50300</v>
      </c>
      <c r="V898" s="90">
        <v>52300</v>
      </c>
      <c r="W898" s="90">
        <v>53000</v>
      </c>
      <c r="X898" s="90">
        <v>55000</v>
      </c>
      <c r="Y898" t="str">
        <f t="shared" si="35"/>
        <v>08-2023</v>
      </c>
      <c r="Z898">
        <f>_xlfn.XLOOKUP(Y898,AN:AN,AP:AP,"")</f>
        <v>0</v>
      </c>
      <c r="AA898">
        <f>_xlfn.XLOOKUP(Y898,AN:AN,AQ:AQ,"")</f>
        <v>0</v>
      </c>
      <c r="AB898">
        <f>_xlfn.XLOOKUP(Y898,AN:AN,AR:AR,"")</f>
        <v>0</v>
      </c>
      <c r="AC898" t="str">
        <f>_xlfn.XLOOKUP(Y898,AN:AN,AS:AS,"")</f>
        <v>L36</v>
      </c>
      <c r="AE898">
        <v>0</v>
      </c>
      <c r="AF898">
        <v>0</v>
      </c>
      <c r="AG898">
        <v>0</v>
      </c>
      <c r="AH898" t="str">
        <v>L36</v>
      </c>
    </row>
    <row r="899" spans="1:34">
      <c r="A899" t="str">
        <f t="shared" si="34"/>
        <v>08-2023</v>
      </c>
      <c r="B899" s="93">
        <v>45165</v>
      </c>
      <c r="C899" s="90" t="s">
        <v>24</v>
      </c>
      <c r="D899" s="90" t="s">
        <v>24</v>
      </c>
      <c r="E899" s="90" t="s">
        <v>24</v>
      </c>
      <c r="F899" s="90" t="s">
        <v>24</v>
      </c>
      <c r="G899" s="90" t="s">
        <v>24</v>
      </c>
      <c r="H899" s="90" t="s">
        <v>24</v>
      </c>
      <c r="I899" s="90" t="s">
        <v>24</v>
      </c>
      <c r="J899" s="90" t="s">
        <v>24</v>
      </c>
      <c r="K899" s="90" t="s">
        <v>24</v>
      </c>
      <c r="L899" s="90" t="s">
        <v>24</v>
      </c>
      <c r="M899" s="90" t="s">
        <v>24</v>
      </c>
      <c r="N899" s="90" t="s">
        <v>24</v>
      </c>
      <c r="O899" s="90" t="s">
        <v>24</v>
      </c>
      <c r="P899" s="90" t="s">
        <v>24</v>
      </c>
      <c r="Q899" s="90" t="s">
        <v>24</v>
      </c>
      <c r="R899" s="90" t="s">
        <v>24</v>
      </c>
      <c r="S899" s="90" t="s">
        <v>24</v>
      </c>
      <c r="T899" s="90" t="s">
        <v>24</v>
      </c>
      <c r="U899" s="90" t="s">
        <v>24</v>
      </c>
      <c r="V899" s="90" t="s">
        <v>24</v>
      </c>
      <c r="W899" s="90" t="s">
        <v>24</v>
      </c>
      <c r="X899" s="90" t="s">
        <v>24</v>
      </c>
      <c r="Y899" t="str">
        <f t="shared" si="35"/>
        <v>08-2023</v>
      </c>
      <c r="Z899">
        <f>_xlfn.XLOOKUP(Y899,AN:AN,AP:AP,"")</f>
        <v>0</v>
      </c>
      <c r="AA899">
        <f>_xlfn.XLOOKUP(Y899,AN:AN,AQ:AQ,"")</f>
        <v>0</v>
      </c>
      <c r="AB899">
        <f>_xlfn.XLOOKUP(Y899,AN:AN,AR:AR,"")</f>
        <v>0</v>
      </c>
      <c r="AC899" t="str">
        <f>_xlfn.XLOOKUP(Y899,AN:AN,AS:AS,"")</f>
        <v>L36</v>
      </c>
      <c r="AE899">
        <v>0</v>
      </c>
      <c r="AF899">
        <v>0</v>
      </c>
      <c r="AG899">
        <v>0</v>
      </c>
      <c r="AH899" t="str">
        <v>L36</v>
      </c>
    </row>
    <row r="900" spans="1:34">
      <c r="A900" t="str">
        <f t="shared" si="34"/>
        <v>08-2023</v>
      </c>
      <c r="B900" s="93">
        <v>45166</v>
      </c>
      <c r="C900" s="90">
        <v>50900</v>
      </c>
      <c r="D900" s="90">
        <v>50800</v>
      </c>
      <c r="E900" s="90">
        <v>50100</v>
      </c>
      <c r="F900" s="90">
        <v>47500</v>
      </c>
      <c r="G900" s="90">
        <v>52700</v>
      </c>
      <c r="H900" s="91" t="s">
        <v>25</v>
      </c>
      <c r="I900" s="90">
        <v>50500</v>
      </c>
      <c r="J900" s="90">
        <v>50300</v>
      </c>
      <c r="K900" s="90">
        <v>51500</v>
      </c>
      <c r="L900" s="91" t="s">
        <v>25</v>
      </c>
      <c r="M900" s="90">
        <v>51500</v>
      </c>
      <c r="N900" s="90">
        <v>51300</v>
      </c>
      <c r="O900" s="90">
        <v>49300</v>
      </c>
      <c r="P900" s="90">
        <v>48500</v>
      </c>
      <c r="Q900" s="90">
        <v>48200</v>
      </c>
      <c r="R900" s="90">
        <v>48200</v>
      </c>
      <c r="S900" s="90">
        <v>48500</v>
      </c>
      <c r="T900" s="90">
        <v>50000</v>
      </c>
      <c r="U900" s="90">
        <v>50700</v>
      </c>
      <c r="V900" s="90">
        <v>53800</v>
      </c>
      <c r="W900" s="90">
        <v>53100</v>
      </c>
      <c r="X900" s="90">
        <v>55300</v>
      </c>
      <c r="Y900" t="str">
        <f t="shared" si="35"/>
        <v>08-2023</v>
      </c>
      <c r="Z900">
        <f>_xlfn.XLOOKUP(Y900,AN:AN,AP:AP,"")</f>
        <v>0</v>
      </c>
      <c r="AA900">
        <f>_xlfn.XLOOKUP(Y900,AN:AN,AQ:AQ,"")</f>
        <v>0</v>
      </c>
      <c r="AB900">
        <f>_xlfn.XLOOKUP(Y900,AN:AN,AR:AR,"")</f>
        <v>0</v>
      </c>
      <c r="AC900" t="str">
        <f>_xlfn.XLOOKUP(Y900,AN:AN,AS:AS,"")</f>
        <v>L36</v>
      </c>
      <c r="AE900">
        <v>0</v>
      </c>
      <c r="AF900">
        <v>0</v>
      </c>
      <c r="AG900">
        <v>0</v>
      </c>
      <c r="AH900" t="str">
        <v>L36</v>
      </c>
    </row>
    <row r="901" spans="1:34">
      <c r="A901" t="str">
        <f t="shared" si="34"/>
        <v>08-2023</v>
      </c>
      <c r="B901" s="93">
        <v>45167</v>
      </c>
      <c r="C901" s="90">
        <v>51500</v>
      </c>
      <c r="D901" s="90">
        <v>51500</v>
      </c>
      <c r="E901" s="90">
        <v>50200</v>
      </c>
      <c r="F901" s="90">
        <v>48000</v>
      </c>
      <c r="G901" s="90">
        <v>52800</v>
      </c>
      <c r="H901" s="91" t="s">
        <v>25</v>
      </c>
      <c r="I901" s="90">
        <v>51000</v>
      </c>
      <c r="J901" s="90">
        <v>50700</v>
      </c>
      <c r="K901" s="90">
        <v>51700</v>
      </c>
      <c r="L901" s="91" t="s">
        <v>25</v>
      </c>
      <c r="M901" s="90">
        <v>52000</v>
      </c>
      <c r="N901" s="90">
        <v>51300</v>
      </c>
      <c r="O901" s="90">
        <v>49700</v>
      </c>
      <c r="P901" s="90">
        <v>49200</v>
      </c>
      <c r="Q901" s="90">
        <v>48500</v>
      </c>
      <c r="R901" s="90">
        <v>48500</v>
      </c>
      <c r="S901" s="90">
        <v>48800</v>
      </c>
      <c r="T901" s="90">
        <v>50500</v>
      </c>
      <c r="U901" s="90">
        <v>51000</v>
      </c>
      <c r="V901" s="90">
        <v>53800</v>
      </c>
      <c r="W901" s="90">
        <v>53500</v>
      </c>
      <c r="X901" s="90">
        <v>55700</v>
      </c>
      <c r="Y901" t="str">
        <f t="shared" si="35"/>
        <v>08-2023</v>
      </c>
      <c r="Z901">
        <f>_xlfn.XLOOKUP(Y901,AN:AN,AP:AP,"")</f>
        <v>0</v>
      </c>
      <c r="AA901">
        <f>_xlfn.XLOOKUP(Y901,AN:AN,AQ:AQ,"")</f>
        <v>0</v>
      </c>
      <c r="AB901">
        <f>_xlfn.XLOOKUP(Y901,AN:AN,AR:AR,"")</f>
        <v>0</v>
      </c>
      <c r="AC901" t="str">
        <f>_xlfn.XLOOKUP(Y901,AN:AN,AS:AS,"")</f>
        <v>L36</v>
      </c>
      <c r="AE901">
        <v>0</v>
      </c>
      <c r="AF901">
        <v>0</v>
      </c>
      <c r="AG901">
        <v>0</v>
      </c>
      <c r="AH901" t="str">
        <v>L36</v>
      </c>
    </row>
    <row r="902" spans="1:34">
      <c r="A902" t="str">
        <f t="shared" si="34"/>
        <v>08-2023</v>
      </c>
      <c r="B902" s="93">
        <v>45168</v>
      </c>
      <c r="C902" s="90" t="s">
        <v>24</v>
      </c>
      <c r="D902" s="90" t="s">
        <v>24</v>
      </c>
      <c r="E902" s="90" t="s">
        <v>24</v>
      </c>
      <c r="F902" s="90" t="s">
        <v>24</v>
      </c>
      <c r="G902" s="90" t="s">
        <v>24</v>
      </c>
      <c r="H902" s="90" t="s">
        <v>24</v>
      </c>
      <c r="I902" s="90" t="s">
        <v>24</v>
      </c>
      <c r="J902" s="90" t="s">
        <v>24</v>
      </c>
      <c r="K902" s="90" t="s">
        <v>24</v>
      </c>
      <c r="L902" s="90" t="s">
        <v>24</v>
      </c>
      <c r="M902" s="90" t="s">
        <v>24</v>
      </c>
      <c r="N902" s="90" t="s">
        <v>24</v>
      </c>
      <c r="O902" s="90" t="s">
        <v>24</v>
      </c>
      <c r="P902" s="90" t="s">
        <v>24</v>
      </c>
      <c r="Q902" s="90" t="s">
        <v>24</v>
      </c>
      <c r="R902" s="90" t="s">
        <v>24</v>
      </c>
      <c r="S902" s="90" t="s">
        <v>24</v>
      </c>
      <c r="T902" s="90" t="s">
        <v>24</v>
      </c>
      <c r="U902" s="90" t="s">
        <v>24</v>
      </c>
      <c r="V902" s="90" t="s">
        <v>24</v>
      </c>
      <c r="W902" s="90" t="s">
        <v>24</v>
      </c>
      <c r="X902" s="90" t="s">
        <v>24</v>
      </c>
      <c r="Y902" t="str">
        <f t="shared" si="35"/>
        <v>08-2023</v>
      </c>
      <c r="Z902">
        <f>_xlfn.XLOOKUP(Y902,AN:AN,AP:AP,"")</f>
        <v>0</v>
      </c>
      <c r="AA902">
        <f>_xlfn.XLOOKUP(Y902,AN:AN,AQ:AQ,"")</f>
        <v>0</v>
      </c>
      <c r="AB902">
        <f>_xlfn.XLOOKUP(Y902,AN:AN,AR:AR,"")</f>
        <v>0</v>
      </c>
      <c r="AC902" t="str">
        <f>_xlfn.XLOOKUP(Y902,AN:AN,AS:AS,"")</f>
        <v>L36</v>
      </c>
      <c r="AE902">
        <v>0</v>
      </c>
      <c r="AF902">
        <v>0</v>
      </c>
      <c r="AG902">
        <v>0</v>
      </c>
      <c r="AH902" t="str">
        <v>L36</v>
      </c>
    </row>
    <row r="903" spans="1:34">
      <c r="A903" t="str">
        <f t="shared" si="34"/>
        <v>08-2023</v>
      </c>
      <c r="B903" s="93">
        <v>45169</v>
      </c>
      <c r="C903" s="90">
        <v>51700</v>
      </c>
      <c r="D903" s="90">
        <v>51500</v>
      </c>
      <c r="E903" s="90">
        <v>50200</v>
      </c>
      <c r="F903" s="90">
        <v>48000</v>
      </c>
      <c r="G903" s="90">
        <v>53000</v>
      </c>
      <c r="H903" s="91" t="s">
        <v>25</v>
      </c>
      <c r="I903" s="90">
        <v>50800</v>
      </c>
      <c r="J903" s="90">
        <v>50800</v>
      </c>
      <c r="K903" s="90">
        <v>51700</v>
      </c>
      <c r="L903" s="91" t="s">
        <v>25</v>
      </c>
      <c r="M903" s="90">
        <v>52000</v>
      </c>
      <c r="N903" s="90">
        <v>51500</v>
      </c>
      <c r="O903" s="90">
        <v>49700</v>
      </c>
      <c r="P903" s="90">
        <v>49200</v>
      </c>
      <c r="Q903" s="90">
        <v>48500</v>
      </c>
      <c r="R903" s="90">
        <v>48500</v>
      </c>
      <c r="S903" s="90">
        <v>48800</v>
      </c>
      <c r="T903" s="90">
        <v>50500</v>
      </c>
      <c r="U903" s="90">
        <v>51000</v>
      </c>
      <c r="V903" s="90">
        <v>53800</v>
      </c>
      <c r="W903" s="90">
        <v>53500</v>
      </c>
      <c r="X903" s="90">
        <v>55700</v>
      </c>
      <c r="Y903" t="str">
        <f t="shared" si="35"/>
        <v>08-2023</v>
      </c>
      <c r="Z903">
        <f>_xlfn.XLOOKUP(Y903,AN:AN,AP:AP,"")</f>
        <v>0</v>
      </c>
      <c r="AA903">
        <f>_xlfn.XLOOKUP(Y903,AN:AN,AQ:AQ,"")</f>
        <v>0</v>
      </c>
      <c r="AB903">
        <f>_xlfn.XLOOKUP(Y903,AN:AN,AR:AR,"")</f>
        <v>0</v>
      </c>
      <c r="AC903" t="str">
        <f>_xlfn.XLOOKUP(Y903,AN:AN,AS:AS,"")</f>
        <v>L36</v>
      </c>
      <c r="AE903">
        <v>0</v>
      </c>
      <c r="AF903">
        <v>0</v>
      </c>
      <c r="AG903">
        <v>0</v>
      </c>
      <c r="AH903" t="str">
        <v>L36</v>
      </c>
    </row>
    <row r="904" spans="1:34">
      <c r="A904" t="str">
        <f t="shared" si="34"/>
        <v>09-2023</v>
      </c>
      <c r="B904" s="93">
        <v>45170</v>
      </c>
      <c r="C904" s="90">
        <v>51700</v>
      </c>
      <c r="D904" s="90">
        <v>51800</v>
      </c>
      <c r="E904" s="90">
        <v>51000</v>
      </c>
      <c r="F904" s="90">
        <v>47900</v>
      </c>
      <c r="G904" s="90">
        <v>53000</v>
      </c>
      <c r="H904" s="91" t="s">
        <v>25</v>
      </c>
      <c r="I904" s="90">
        <v>52000</v>
      </c>
      <c r="J904" s="90">
        <v>51000</v>
      </c>
      <c r="K904" s="90">
        <v>51700</v>
      </c>
      <c r="L904" s="91" t="s">
        <v>25</v>
      </c>
      <c r="M904" s="90">
        <v>52000</v>
      </c>
      <c r="N904" s="90">
        <v>51600</v>
      </c>
      <c r="O904" s="90">
        <v>50400</v>
      </c>
      <c r="P904" s="90">
        <v>49200</v>
      </c>
      <c r="Q904" s="90">
        <v>48800</v>
      </c>
      <c r="R904" s="90">
        <v>48300</v>
      </c>
      <c r="S904" s="90">
        <v>49000</v>
      </c>
      <c r="T904" s="90">
        <v>50400</v>
      </c>
      <c r="U904" s="90">
        <v>51000</v>
      </c>
      <c r="V904" s="90">
        <v>53800</v>
      </c>
      <c r="W904" s="90">
        <v>53500</v>
      </c>
      <c r="X904" s="90">
        <v>56200</v>
      </c>
      <c r="Y904" t="str">
        <f t="shared" si="35"/>
        <v>09-2023</v>
      </c>
      <c r="Z904">
        <f>_xlfn.XLOOKUP(Y904,AN:AN,AP:AP,"")</f>
        <v>0</v>
      </c>
      <c r="AA904">
        <f>_xlfn.XLOOKUP(Y904,AN:AN,AQ:AQ,"")</f>
        <v>0</v>
      </c>
      <c r="AB904">
        <f>_xlfn.XLOOKUP(Y904,AN:AN,AR:AR,"")</f>
        <v>0</v>
      </c>
      <c r="AC904" t="str">
        <f>_xlfn.XLOOKUP(Y904,AN:AN,AS:AS,"")</f>
        <v>L36</v>
      </c>
      <c r="AE904">
        <v>0</v>
      </c>
      <c r="AF904">
        <v>0</v>
      </c>
      <c r="AG904">
        <v>0</v>
      </c>
      <c r="AH904" t="str">
        <v>L36</v>
      </c>
    </row>
    <row r="905" spans="1:34">
      <c r="A905" t="str">
        <f t="shared" si="34"/>
        <v>09-2023</v>
      </c>
      <c r="B905" s="93">
        <v>45171</v>
      </c>
      <c r="C905" s="90">
        <v>51700</v>
      </c>
      <c r="D905" s="90">
        <v>52000</v>
      </c>
      <c r="E905" s="90">
        <v>51300</v>
      </c>
      <c r="F905" s="90">
        <v>47800</v>
      </c>
      <c r="G905" s="90">
        <v>53800</v>
      </c>
      <c r="H905" s="91" t="s">
        <v>25</v>
      </c>
      <c r="I905" s="90">
        <v>52000</v>
      </c>
      <c r="J905" s="90">
        <v>50800</v>
      </c>
      <c r="K905" s="90">
        <v>51700</v>
      </c>
      <c r="L905" s="91" t="s">
        <v>25</v>
      </c>
      <c r="M905" s="90">
        <v>51900</v>
      </c>
      <c r="N905" s="90">
        <v>51600</v>
      </c>
      <c r="O905" s="90">
        <v>50300</v>
      </c>
      <c r="P905" s="90">
        <v>49200</v>
      </c>
      <c r="Q905" s="90">
        <v>48500</v>
      </c>
      <c r="R905" s="90">
        <v>48400</v>
      </c>
      <c r="S905" s="90">
        <v>49000</v>
      </c>
      <c r="T905" s="90">
        <v>50300</v>
      </c>
      <c r="U905" s="90">
        <v>51000</v>
      </c>
      <c r="V905" s="90">
        <v>53800</v>
      </c>
      <c r="W905" s="90">
        <v>53500</v>
      </c>
      <c r="X905" s="90">
        <v>56200</v>
      </c>
      <c r="Y905" t="str">
        <f t="shared" si="35"/>
        <v>09-2023</v>
      </c>
      <c r="Z905">
        <f>_xlfn.XLOOKUP(Y905,AN:AN,AP:AP,"")</f>
        <v>0</v>
      </c>
      <c r="AA905">
        <f>_xlfn.XLOOKUP(Y905,AN:AN,AQ:AQ,"")</f>
        <v>0</v>
      </c>
      <c r="AB905">
        <f>_xlfn.XLOOKUP(Y905,AN:AN,AR:AR,"")</f>
        <v>0</v>
      </c>
      <c r="AC905" t="str">
        <f>_xlfn.XLOOKUP(Y905,AN:AN,AS:AS,"")</f>
        <v>L36</v>
      </c>
      <c r="AE905">
        <v>0</v>
      </c>
      <c r="AF905">
        <v>0</v>
      </c>
      <c r="AG905">
        <v>0</v>
      </c>
      <c r="AH905" t="str">
        <v>L36</v>
      </c>
    </row>
    <row r="906" spans="1:34">
      <c r="A906" t="str">
        <f t="shared" si="34"/>
        <v>09-2023</v>
      </c>
      <c r="B906" s="93">
        <v>45172</v>
      </c>
      <c r="C906" s="90" t="s">
        <v>24</v>
      </c>
      <c r="D906" s="90" t="s">
        <v>24</v>
      </c>
      <c r="E906" s="90" t="s">
        <v>24</v>
      </c>
      <c r="F906" s="90" t="s">
        <v>24</v>
      </c>
      <c r="G906" s="90" t="s">
        <v>24</v>
      </c>
      <c r="H906" s="90" t="s">
        <v>24</v>
      </c>
      <c r="I906" s="90" t="s">
        <v>24</v>
      </c>
      <c r="J906" s="90" t="s">
        <v>24</v>
      </c>
      <c r="K906" s="90" t="s">
        <v>24</v>
      </c>
      <c r="L906" s="90" t="s">
        <v>24</v>
      </c>
      <c r="M906" s="90" t="s">
        <v>24</v>
      </c>
      <c r="N906" s="90" t="s">
        <v>24</v>
      </c>
      <c r="O906" s="90" t="s">
        <v>24</v>
      </c>
      <c r="P906" s="90" t="s">
        <v>24</v>
      </c>
      <c r="Q906" s="90" t="s">
        <v>24</v>
      </c>
      <c r="R906" s="90" t="s">
        <v>24</v>
      </c>
      <c r="S906" s="90" t="s">
        <v>24</v>
      </c>
      <c r="T906" s="90" t="s">
        <v>24</v>
      </c>
      <c r="U906" s="90" t="s">
        <v>24</v>
      </c>
      <c r="V906" s="90" t="s">
        <v>24</v>
      </c>
      <c r="W906" s="90" t="s">
        <v>24</v>
      </c>
      <c r="X906" s="90" t="s">
        <v>24</v>
      </c>
      <c r="Y906" t="str">
        <f t="shared" si="35"/>
        <v>09-2023</v>
      </c>
      <c r="Z906">
        <f>_xlfn.XLOOKUP(Y906,AN:AN,AP:AP,"")</f>
        <v>0</v>
      </c>
      <c r="AA906">
        <f>_xlfn.XLOOKUP(Y906,AN:AN,AQ:AQ,"")</f>
        <v>0</v>
      </c>
      <c r="AB906">
        <f>_xlfn.XLOOKUP(Y906,AN:AN,AR:AR,"")</f>
        <v>0</v>
      </c>
      <c r="AC906" t="str">
        <f>_xlfn.XLOOKUP(Y906,AN:AN,AS:AS,"")</f>
        <v>L36</v>
      </c>
      <c r="AE906">
        <v>0</v>
      </c>
      <c r="AF906">
        <v>0</v>
      </c>
      <c r="AG906">
        <v>0</v>
      </c>
      <c r="AH906" t="str">
        <v>L36</v>
      </c>
    </row>
    <row r="907" spans="1:34">
      <c r="A907" t="str">
        <f t="shared" si="34"/>
        <v>09-2023</v>
      </c>
      <c r="B907" s="93">
        <v>45173</v>
      </c>
      <c r="C907" s="90">
        <v>51600</v>
      </c>
      <c r="D907" s="90">
        <v>52300</v>
      </c>
      <c r="E907" s="90">
        <v>51300</v>
      </c>
      <c r="F907" s="90">
        <v>48000</v>
      </c>
      <c r="G907" s="90">
        <v>53900</v>
      </c>
      <c r="H907" s="91" t="s">
        <v>25</v>
      </c>
      <c r="I907" s="90">
        <v>52000</v>
      </c>
      <c r="J907" s="90">
        <v>50800</v>
      </c>
      <c r="K907" s="90">
        <v>51700</v>
      </c>
      <c r="L907" s="91" t="s">
        <v>25</v>
      </c>
      <c r="M907" s="90">
        <v>52000</v>
      </c>
      <c r="N907" s="90">
        <v>51600</v>
      </c>
      <c r="O907" s="90">
        <v>50700</v>
      </c>
      <c r="P907" s="90">
        <v>49200</v>
      </c>
      <c r="Q907" s="90">
        <v>48700</v>
      </c>
      <c r="R907" s="90">
        <v>48600</v>
      </c>
      <c r="S907" s="90">
        <v>49300</v>
      </c>
      <c r="T907" s="90">
        <v>50500</v>
      </c>
      <c r="U907" s="90">
        <v>51100</v>
      </c>
      <c r="V907" s="90">
        <v>53800</v>
      </c>
      <c r="W907" s="90">
        <v>53500</v>
      </c>
      <c r="X907" s="90">
        <v>56000</v>
      </c>
      <c r="Y907" t="str">
        <f t="shared" si="35"/>
        <v>09-2023</v>
      </c>
      <c r="Z907">
        <f>_xlfn.XLOOKUP(Y907,AN:AN,AP:AP,"")</f>
        <v>0</v>
      </c>
      <c r="AA907">
        <f>_xlfn.XLOOKUP(Y907,AN:AN,AQ:AQ,"")</f>
        <v>0</v>
      </c>
      <c r="AB907">
        <f>_xlfn.XLOOKUP(Y907,AN:AN,AR:AR,"")</f>
        <v>0</v>
      </c>
      <c r="AC907" t="str">
        <f>_xlfn.XLOOKUP(Y907,AN:AN,AS:AS,"")</f>
        <v>L36</v>
      </c>
      <c r="AE907">
        <v>0</v>
      </c>
      <c r="AF907">
        <v>0</v>
      </c>
      <c r="AG907">
        <v>0</v>
      </c>
      <c r="AH907" t="str">
        <v>L36</v>
      </c>
    </row>
    <row r="908" spans="1:34">
      <c r="A908" t="str">
        <f t="shared" si="34"/>
        <v>09-2023</v>
      </c>
      <c r="B908" s="93">
        <v>45174</v>
      </c>
      <c r="C908" s="90">
        <v>51900</v>
      </c>
      <c r="D908" s="90">
        <v>52300</v>
      </c>
      <c r="E908" s="90">
        <v>51300</v>
      </c>
      <c r="F908" s="90">
        <v>48200</v>
      </c>
      <c r="G908" s="90">
        <v>53900</v>
      </c>
      <c r="H908" s="91" t="s">
        <v>25</v>
      </c>
      <c r="I908" s="90">
        <v>51500</v>
      </c>
      <c r="J908" s="90">
        <v>51000</v>
      </c>
      <c r="K908" s="90">
        <v>51700</v>
      </c>
      <c r="L908" s="91" t="s">
        <v>25</v>
      </c>
      <c r="M908" s="90">
        <v>52200</v>
      </c>
      <c r="N908" s="90">
        <v>52000</v>
      </c>
      <c r="O908" s="90">
        <v>51000</v>
      </c>
      <c r="P908" s="90">
        <v>49200</v>
      </c>
      <c r="Q908" s="90">
        <v>48700</v>
      </c>
      <c r="R908" s="90">
        <v>48700</v>
      </c>
      <c r="S908" s="90">
        <v>49300</v>
      </c>
      <c r="T908" s="90">
        <v>50700</v>
      </c>
      <c r="U908" s="90">
        <v>51100</v>
      </c>
      <c r="V908" s="90">
        <v>53800</v>
      </c>
      <c r="W908" s="90">
        <v>53500</v>
      </c>
      <c r="X908" s="90">
        <v>56000</v>
      </c>
      <c r="Y908" t="str">
        <f t="shared" si="35"/>
        <v>09-2023</v>
      </c>
      <c r="Z908">
        <f>_xlfn.XLOOKUP(Y908,AN:AN,AP:AP,"")</f>
        <v>0</v>
      </c>
      <c r="AA908">
        <f>_xlfn.XLOOKUP(Y908,AN:AN,AQ:AQ,"")</f>
        <v>0</v>
      </c>
      <c r="AB908">
        <f>_xlfn.XLOOKUP(Y908,AN:AN,AR:AR,"")</f>
        <v>0</v>
      </c>
      <c r="AC908" t="str">
        <f>_xlfn.XLOOKUP(Y908,AN:AN,AS:AS,"")</f>
        <v>L36</v>
      </c>
      <c r="AE908">
        <v>0</v>
      </c>
      <c r="AF908">
        <v>0</v>
      </c>
      <c r="AG908">
        <v>0</v>
      </c>
      <c r="AH908" t="str">
        <v>L36</v>
      </c>
    </row>
    <row r="909" spans="1:34">
      <c r="A909" t="str">
        <f t="shared" si="34"/>
        <v>09-2023</v>
      </c>
      <c r="B909" s="93">
        <v>45175</v>
      </c>
      <c r="C909" s="90">
        <v>51700</v>
      </c>
      <c r="D909" s="90">
        <v>52300</v>
      </c>
      <c r="E909" s="90">
        <v>51300</v>
      </c>
      <c r="F909" s="90">
        <v>48000</v>
      </c>
      <c r="G909" s="90">
        <v>53900</v>
      </c>
      <c r="H909" s="91" t="s">
        <v>25</v>
      </c>
      <c r="I909" s="90">
        <v>51500</v>
      </c>
      <c r="J909" s="90">
        <v>50800</v>
      </c>
      <c r="K909" s="90">
        <v>51700</v>
      </c>
      <c r="L909" s="91" t="s">
        <v>25</v>
      </c>
      <c r="M909" s="90">
        <v>52100</v>
      </c>
      <c r="N909" s="90">
        <v>52200</v>
      </c>
      <c r="O909" s="90">
        <v>50800</v>
      </c>
      <c r="P909" s="90">
        <v>49200</v>
      </c>
      <c r="Q909" s="90">
        <v>48500</v>
      </c>
      <c r="R909" s="90">
        <v>48400</v>
      </c>
      <c r="S909" s="90">
        <v>49300</v>
      </c>
      <c r="T909" s="90">
        <v>50500</v>
      </c>
      <c r="U909" s="90">
        <v>51000</v>
      </c>
      <c r="V909" s="90">
        <v>53800</v>
      </c>
      <c r="W909" s="90">
        <v>53500</v>
      </c>
      <c r="X909" s="90">
        <v>56000</v>
      </c>
      <c r="Y909" t="str">
        <f t="shared" si="35"/>
        <v>09-2023</v>
      </c>
      <c r="Z909">
        <f>_xlfn.XLOOKUP(Y909,AN:AN,AP:AP,"")</f>
        <v>0</v>
      </c>
      <c r="AA909">
        <f>_xlfn.XLOOKUP(Y909,AN:AN,AQ:AQ,"")</f>
        <v>0</v>
      </c>
      <c r="AB909">
        <f>_xlfn.XLOOKUP(Y909,AN:AN,AR:AR,"")</f>
        <v>0</v>
      </c>
      <c r="AC909" t="str">
        <f>_xlfn.XLOOKUP(Y909,AN:AN,AS:AS,"")</f>
        <v>L36</v>
      </c>
      <c r="AE909">
        <v>0</v>
      </c>
      <c r="AF909">
        <v>0</v>
      </c>
      <c r="AG909">
        <v>0</v>
      </c>
      <c r="AH909" t="str">
        <v>L36</v>
      </c>
    </row>
    <row r="910" spans="1:34">
      <c r="A910" t="str">
        <f t="shared" si="34"/>
        <v>09-2023</v>
      </c>
      <c r="B910" s="93">
        <v>45176</v>
      </c>
      <c r="C910" s="91" t="s">
        <v>25</v>
      </c>
      <c r="D910" s="90">
        <v>52200</v>
      </c>
      <c r="E910" s="90">
        <v>51100</v>
      </c>
      <c r="F910" s="90">
        <v>47800</v>
      </c>
      <c r="G910" s="90">
        <v>53900</v>
      </c>
      <c r="H910" s="91" t="s">
        <v>25</v>
      </c>
      <c r="I910" s="90">
        <v>51500</v>
      </c>
      <c r="J910" s="90">
        <v>50800</v>
      </c>
      <c r="K910" s="90">
        <v>51700</v>
      </c>
      <c r="L910" s="91" t="s">
        <v>25</v>
      </c>
      <c r="M910" s="90">
        <v>52000</v>
      </c>
      <c r="N910" s="90">
        <v>52200</v>
      </c>
      <c r="O910" s="90">
        <v>50600</v>
      </c>
      <c r="P910" s="90">
        <v>49200</v>
      </c>
      <c r="Q910" s="90">
        <v>48500</v>
      </c>
      <c r="R910" s="90">
        <v>48300</v>
      </c>
      <c r="S910" s="90">
        <v>49300</v>
      </c>
      <c r="T910" s="90">
        <v>50300</v>
      </c>
      <c r="U910" s="90">
        <v>50700</v>
      </c>
      <c r="V910" s="90">
        <v>53800</v>
      </c>
      <c r="W910" s="90">
        <v>53200</v>
      </c>
      <c r="X910" s="90">
        <v>55700</v>
      </c>
      <c r="Y910" t="str">
        <f t="shared" si="35"/>
        <v>09-2023</v>
      </c>
      <c r="Z910">
        <f>_xlfn.XLOOKUP(Y910,AN:AN,AP:AP,"")</f>
        <v>0</v>
      </c>
      <c r="AA910">
        <f>_xlfn.XLOOKUP(Y910,AN:AN,AQ:AQ,"")</f>
        <v>0</v>
      </c>
      <c r="AB910">
        <f>_xlfn.XLOOKUP(Y910,AN:AN,AR:AR,"")</f>
        <v>0</v>
      </c>
      <c r="AC910" t="str">
        <f>_xlfn.XLOOKUP(Y910,AN:AN,AS:AS,"")</f>
        <v>L36</v>
      </c>
      <c r="AE910">
        <v>0</v>
      </c>
      <c r="AF910">
        <v>0</v>
      </c>
      <c r="AG910">
        <v>0</v>
      </c>
      <c r="AH910" t="str">
        <v>L36</v>
      </c>
    </row>
    <row r="911" spans="1:34">
      <c r="A911" t="str">
        <f t="shared" si="34"/>
        <v>09-2023</v>
      </c>
      <c r="B911" s="93">
        <v>45177</v>
      </c>
      <c r="C911" s="90">
        <v>51500</v>
      </c>
      <c r="D911" s="90">
        <v>52000</v>
      </c>
      <c r="E911" s="90">
        <v>51100</v>
      </c>
      <c r="F911" s="90">
        <v>47400</v>
      </c>
      <c r="G911" s="90">
        <v>53800</v>
      </c>
      <c r="H911" s="91" t="s">
        <v>25</v>
      </c>
      <c r="I911" s="90">
        <v>51000</v>
      </c>
      <c r="J911" s="90">
        <v>50500</v>
      </c>
      <c r="K911" s="90">
        <v>51700</v>
      </c>
      <c r="L911" s="91" t="s">
        <v>25</v>
      </c>
      <c r="M911" s="90">
        <v>51900</v>
      </c>
      <c r="N911" s="90">
        <v>52200</v>
      </c>
      <c r="O911" s="90">
        <v>50200</v>
      </c>
      <c r="P911" s="90">
        <v>48700</v>
      </c>
      <c r="Q911" s="90">
        <v>48300</v>
      </c>
      <c r="R911" s="90">
        <v>48200</v>
      </c>
      <c r="S911" s="90">
        <v>49000</v>
      </c>
      <c r="T911" s="90">
        <v>49900</v>
      </c>
      <c r="U911" s="90">
        <v>50600</v>
      </c>
      <c r="V911" s="90">
        <v>53800</v>
      </c>
      <c r="W911" s="90">
        <v>53200</v>
      </c>
      <c r="X911" s="90">
        <v>55700</v>
      </c>
      <c r="Y911" t="str">
        <f t="shared" si="35"/>
        <v>09-2023</v>
      </c>
      <c r="Z911">
        <f>_xlfn.XLOOKUP(Y911,AN:AN,AP:AP,"")</f>
        <v>0</v>
      </c>
      <c r="AA911">
        <f>_xlfn.XLOOKUP(Y911,AN:AN,AQ:AQ,"")</f>
        <v>0</v>
      </c>
      <c r="AB911">
        <f>_xlfn.XLOOKUP(Y911,AN:AN,AR:AR,"")</f>
        <v>0</v>
      </c>
      <c r="AC911" t="str">
        <f>_xlfn.XLOOKUP(Y911,AN:AN,AS:AS,"")</f>
        <v>L36</v>
      </c>
      <c r="AE911">
        <v>0</v>
      </c>
      <c r="AF911">
        <v>0</v>
      </c>
      <c r="AG911">
        <v>0</v>
      </c>
      <c r="AH911" t="str">
        <v>L36</v>
      </c>
    </row>
    <row r="912" spans="1:34">
      <c r="A912" t="str">
        <f t="shared" si="34"/>
        <v>09-2023</v>
      </c>
      <c r="B912" s="93">
        <v>45178</v>
      </c>
      <c r="C912" s="90">
        <v>51500</v>
      </c>
      <c r="D912" s="90">
        <v>52000</v>
      </c>
      <c r="E912" s="90">
        <v>50800</v>
      </c>
      <c r="F912" s="90">
        <v>47200</v>
      </c>
      <c r="G912" s="90">
        <v>53700</v>
      </c>
      <c r="H912" s="91" t="s">
        <v>25</v>
      </c>
      <c r="I912" s="90">
        <v>51000</v>
      </c>
      <c r="J912" s="90">
        <v>50400</v>
      </c>
      <c r="K912" s="90">
        <v>51700</v>
      </c>
      <c r="L912" s="91" t="s">
        <v>25</v>
      </c>
      <c r="M912" s="90">
        <v>51600</v>
      </c>
      <c r="N912" s="90">
        <v>52200</v>
      </c>
      <c r="O912" s="90">
        <v>50200</v>
      </c>
      <c r="P912" s="90">
        <v>48700</v>
      </c>
      <c r="Q912" s="90">
        <v>47500</v>
      </c>
      <c r="R912" s="90">
        <v>47500</v>
      </c>
      <c r="S912" s="90">
        <v>48500</v>
      </c>
      <c r="T912" s="90">
        <v>49700</v>
      </c>
      <c r="U912" s="90">
        <v>50200</v>
      </c>
      <c r="V912" s="90">
        <v>53800</v>
      </c>
      <c r="W912" s="90">
        <v>53000</v>
      </c>
      <c r="X912" s="90">
        <v>55500</v>
      </c>
      <c r="Y912" t="str">
        <f t="shared" si="35"/>
        <v>09-2023</v>
      </c>
      <c r="Z912">
        <f>_xlfn.XLOOKUP(Y912,AN:AN,AP:AP,"")</f>
        <v>0</v>
      </c>
      <c r="AA912">
        <f>_xlfn.XLOOKUP(Y912,AN:AN,AQ:AQ,"")</f>
        <v>0</v>
      </c>
      <c r="AB912">
        <f>_xlfn.XLOOKUP(Y912,AN:AN,AR:AR,"")</f>
        <v>0</v>
      </c>
      <c r="AC912" t="str">
        <f>_xlfn.XLOOKUP(Y912,AN:AN,AS:AS,"")</f>
        <v>L36</v>
      </c>
      <c r="AE912">
        <v>0</v>
      </c>
      <c r="AF912">
        <v>0</v>
      </c>
      <c r="AG912">
        <v>0</v>
      </c>
      <c r="AH912" t="str">
        <v>L36</v>
      </c>
    </row>
    <row r="913" spans="1:34">
      <c r="A913" t="str">
        <f t="shared" si="34"/>
        <v>09-2023</v>
      </c>
      <c r="B913" s="93">
        <v>45179</v>
      </c>
      <c r="C913" s="90" t="s">
        <v>24</v>
      </c>
      <c r="D913" s="90" t="s">
        <v>24</v>
      </c>
      <c r="E913" s="90" t="s">
        <v>24</v>
      </c>
      <c r="F913" s="90" t="s">
        <v>24</v>
      </c>
      <c r="G913" s="90" t="s">
        <v>24</v>
      </c>
      <c r="H913" s="90" t="s">
        <v>24</v>
      </c>
      <c r="I913" s="90" t="s">
        <v>24</v>
      </c>
      <c r="J913" s="90" t="s">
        <v>24</v>
      </c>
      <c r="K913" s="90" t="s">
        <v>24</v>
      </c>
      <c r="L913" s="90" t="s">
        <v>24</v>
      </c>
      <c r="M913" s="90" t="s">
        <v>24</v>
      </c>
      <c r="N913" s="90" t="s">
        <v>24</v>
      </c>
      <c r="O913" s="90" t="s">
        <v>24</v>
      </c>
      <c r="P913" s="90" t="s">
        <v>24</v>
      </c>
      <c r="Q913" s="90" t="s">
        <v>24</v>
      </c>
      <c r="R913" s="90" t="s">
        <v>24</v>
      </c>
      <c r="S913" s="90" t="s">
        <v>24</v>
      </c>
      <c r="T913" s="90" t="s">
        <v>24</v>
      </c>
      <c r="U913" s="90" t="s">
        <v>24</v>
      </c>
      <c r="V913" s="90" t="s">
        <v>24</v>
      </c>
      <c r="W913" s="90" t="s">
        <v>24</v>
      </c>
      <c r="X913" s="90" t="s">
        <v>24</v>
      </c>
      <c r="Y913" t="str">
        <f t="shared" si="35"/>
        <v>09-2023</v>
      </c>
      <c r="Z913">
        <f>_xlfn.XLOOKUP(Y913,AN:AN,AP:AP,"")</f>
        <v>0</v>
      </c>
      <c r="AA913">
        <f>_xlfn.XLOOKUP(Y913,AN:AN,AQ:AQ,"")</f>
        <v>0</v>
      </c>
      <c r="AB913">
        <f>_xlfn.XLOOKUP(Y913,AN:AN,AR:AR,"")</f>
        <v>0</v>
      </c>
      <c r="AC913" t="str">
        <f>_xlfn.XLOOKUP(Y913,AN:AN,AS:AS,"")</f>
        <v>L36</v>
      </c>
      <c r="AE913">
        <v>0</v>
      </c>
      <c r="AF913">
        <v>0</v>
      </c>
      <c r="AG913">
        <v>0</v>
      </c>
      <c r="AH913" t="str">
        <v>L36</v>
      </c>
    </row>
    <row r="914" spans="1:34">
      <c r="A914" t="str">
        <f t="shared" si="34"/>
        <v>09-2023</v>
      </c>
      <c r="B914" s="93">
        <v>45180</v>
      </c>
      <c r="C914" s="90">
        <v>51500</v>
      </c>
      <c r="D914" s="90">
        <v>52000</v>
      </c>
      <c r="E914" s="90">
        <v>50500</v>
      </c>
      <c r="F914" s="90">
        <v>47000</v>
      </c>
      <c r="G914" s="90">
        <v>53000</v>
      </c>
      <c r="H914" s="91" t="s">
        <v>25</v>
      </c>
      <c r="I914" s="90">
        <v>50500</v>
      </c>
      <c r="J914" s="90">
        <v>50300</v>
      </c>
      <c r="K914" s="90">
        <v>51500</v>
      </c>
      <c r="L914" s="91" t="s">
        <v>25</v>
      </c>
      <c r="M914" s="90">
        <v>51500</v>
      </c>
      <c r="N914" s="90">
        <v>52200</v>
      </c>
      <c r="O914" s="90">
        <v>49900</v>
      </c>
      <c r="P914" s="90">
        <v>48500</v>
      </c>
      <c r="Q914" s="90">
        <v>47400</v>
      </c>
      <c r="R914" s="90">
        <v>47500</v>
      </c>
      <c r="S914" s="90">
        <v>48300</v>
      </c>
      <c r="T914" s="90">
        <v>49500</v>
      </c>
      <c r="U914" s="90">
        <v>50200</v>
      </c>
      <c r="V914" s="90">
        <v>53800</v>
      </c>
      <c r="W914" s="90">
        <v>53000</v>
      </c>
      <c r="X914" s="90">
        <v>55500</v>
      </c>
      <c r="Y914" t="str">
        <f t="shared" si="35"/>
        <v>09-2023</v>
      </c>
      <c r="Z914">
        <f>_xlfn.XLOOKUP(Y914,AN:AN,AP:AP,"")</f>
        <v>0</v>
      </c>
      <c r="AA914">
        <f>_xlfn.XLOOKUP(Y914,AN:AN,AQ:AQ,"")</f>
        <v>0</v>
      </c>
      <c r="AB914">
        <f>_xlfn.XLOOKUP(Y914,AN:AN,AR:AR,"")</f>
        <v>0</v>
      </c>
      <c r="AC914" t="str">
        <f>_xlfn.XLOOKUP(Y914,AN:AN,AS:AS,"")</f>
        <v>L36</v>
      </c>
      <c r="AE914">
        <v>0</v>
      </c>
      <c r="AF914">
        <v>0</v>
      </c>
      <c r="AG914">
        <v>0</v>
      </c>
      <c r="AH914" t="str">
        <v>L36</v>
      </c>
    </row>
    <row r="915" spans="1:34">
      <c r="A915" t="str">
        <f t="shared" si="34"/>
        <v>09-2023</v>
      </c>
      <c r="B915" s="93">
        <v>45181</v>
      </c>
      <c r="C915" s="90">
        <v>51200</v>
      </c>
      <c r="D915" s="90">
        <v>51700</v>
      </c>
      <c r="E915" s="90">
        <v>50300</v>
      </c>
      <c r="F915" s="90">
        <v>46800</v>
      </c>
      <c r="G915" s="90">
        <v>52500</v>
      </c>
      <c r="H915" s="91" t="s">
        <v>25</v>
      </c>
      <c r="I915" s="90">
        <v>50500</v>
      </c>
      <c r="J915" s="90">
        <v>49800</v>
      </c>
      <c r="K915" s="90">
        <v>51800</v>
      </c>
      <c r="L915" s="91" t="s">
        <v>25</v>
      </c>
      <c r="M915" s="90">
        <v>51200</v>
      </c>
      <c r="N915" s="90">
        <v>51700</v>
      </c>
      <c r="O915" s="90">
        <v>49600</v>
      </c>
      <c r="P915" s="90">
        <v>48300</v>
      </c>
      <c r="Q915" s="90">
        <v>46900</v>
      </c>
      <c r="R915" s="90">
        <v>47000</v>
      </c>
      <c r="S915" s="90">
        <v>47800</v>
      </c>
      <c r="T915" s="90">
        <v>49300</v>
      </c>
      <c r="U915" s="90">
        <v>49700</v>
      </c>
      <c r="V915" s="90">
        <v>53300</v>
      </c>
      <c r="W915" s="90">
        <v>53000</v>
      </c>
      <c r="X915" s="90">
        <v>55500</v>
      </c>
      <c r="Y915" t="str">
        <f t="shared" si="35"/>
        <v>09-2023</v>
      </c>
      <c r="Z915">
        <f>_xlfn.XLOOKUP(Y915,AN:AN,AP:AP,"")</f>
        <v>0</v>
      </c>
      <c r="AA915">
        <f>_xlfn.XLOOKUP(Y915,AN:AN,AQ:AQ,"")</f>
        <v>0</v>
      </c>
      <c r="AB915">
        <f>_xlfn.XLOOKUP(Y915,AN:AN,AR:AR,"")</f>
        <v>0</v>
      </c>
      <c r="AC915" t="str">
        <f>_xlfn.XLOOKUP(Y915,AN:AN,AS:AS,"")</f>
        <v>L36</v>
      </c>
      <c r="AE915">
        <v>0</v>
      </c>
      <c r="AF915">
        <v>0</v>
      </c>
      <c r="AG915">
        <v>0</v>
      </c>
      <c r="AH915" t="str">
        <v>L36</v>
      </c>
    </row>
    <row r="916" spans="1:34">
      <c r="A916" t="str">
        <f t="shared" si="34"/>
        <v>09-2023</v>
      </c>
      <c r="B916" s="93">
        <v>45182</v>
      </c>
      <c r="C916" s="90">
        <v>51200</v>
      </c>
      <c r="D916" s="90">
        <v>51500</v>
      </c>
      <c r="E916" s="90">
        <v>50500</v>
      </c>
      <c r="F916" s="90">
        <v>46800</v>
      </c>
      <c r="G916" s="90">
        <v>52800</v>
      </c>
      <c r="H916" s="91" t="s">
        <v>25</v>
      </c>
      <c r="I916" s="90">
        <v>51000</v>
      </c>
      <c r="J916" s="90">
        <v>50000</v>
      </c>
      <c r="K916" s="90">
        <v>51800</v>
      </c>
      <c r="L916" s="91" t="s">
        <v>25</v>
      </c>
      <c r="M916" s="90">
        <v>51300</v>
      </c>
      <c r="N916" s="90">
        <v>51700</v>
      </c>
      <c r="O916" s="90">
        <v>50000</v>
      </c>
      <c r="P916" s="90">
        <v>48300</v>
      </c>
      <c r="Q916" s="90">
        <v>47200</v>
      </c>
      <c r="R916" s="90">
        <v>47400</v>
      </c>
      <c r="S916" s="90">
        <v>47800</v>
      </c>
      <c r="T916" s="90">
        <v>49100</v>
      </c>
      <c r="U916" s="90">
        <v>50000</v>
      </c>
      <c r="V916" s="90">
        <v>53300</v>
      </c>
      <c r="W916" s="90">
        <v>53000</v>
      </c>
      <c r="X916" s="90">
        <v>55500</v>
      </c>
      <c r="Y916" t="str">
        <f t="shared" si="35"/>
        <v>09-2023</v>
      </c>
      <c r="Z916">
        <f>_xlfn.XLOOKUP(Y916,AN:AN,AP:AP,"")</f>
        <v>0</v>
      </c>
      <c r="AA916">
        <f>_xlfn.XLOOKUP(Y916,AN:AN,AQ:AQ,"")</f>
        <v>0</v>
      </c>
      <c r="AB916">
        <f>_xlfn.XLOOKUP(Y916,AN:AN,AR:AR,"")</f>
        <v>0</v>
      </c>
      <c r="AC916" t="str">
        <f>_xlfn.XLOOKUP(Y916,AN:AN,AS:AS,"")</f>
        <v>L36</v>
      </c>
      <c r="AE916">
        <v>0</v>
      </c>
      <c r="AF916">
        <v>0</v>
      </c>
      <c r="AG916">
        <v>0</v>
      </c>
      <c r="AH916" t="str">
        <v>L36</v>
      </c>
    </row>
    <row r="917" spans="1:34">
      <c r="A917" t="str">
        <f t="shared" si="34"/>
        <v>09-2023</v>
      </c>
      <c r="B917" s="93">
        <v>45183</v>
      </c>
      <c r="C917" s="90">
        <v>51400</v>
      </c>
      <c r="D917" s="90">
        <v>51500</v>
      </c>
      <c r="E917" s="90">
        <v>50700</v>
      </c>
      <c r="F917" s="90">
        <v>47400</v>
      </c>
      <c r="G917" s="90">
        <v>53200</v>
      </c>
      <c r="H917" s="91" t="s">
        <v>25</v>
      </c>
      <c r="I917" s="90">
        <v>51000</v>
      </c>
      <c r="J917" s="90">
        <v>50000</v>
      </c>
      <c r="K917" s="90">
        <v>51800</v>
      </c>
      <c r="L917" s="91" t="s">
        <v>25</v>
      </c>
      <c r="M917" s="90">
        <v>51300</v>
      </c>
      <c r="N917" s="90">
        <v>51700</v>
      </c>
      <c r="O917" s="90">
        <v>50000</v>
      </c>
      <c r="P917" s="90">
        <v>48300</v>
      </c>
      <c r="Q917" s="90">
        <v>47200</v>
      </c>
      <c r="R917" s="90">
        <v>47400</v>
      </c>
      <c r="S917" s="90">
        <v>47800</v>
      </c>
      <c r="T917" s="90">
        <v>49700</v>
      </c>
      <c r="U917" s="90">
        <v>50000</v>
      </c>
      <c r="V917" s="90">
        <v>53300</v>
      </c>
      <c r="W917" s="90">
        <v>53000</v>
      </c>
      <c r="X917" s="90">
        <v>55500</v>
      </c>
      <c r="Y917" t="str">
        <f t="shared" si="35"/>
        <v>09-2023</v>
      </c>
      <c r="Z917">
        <f>_xlfn.XLOOKUP(Y917,AN:AN,AP:AP,"")</f>
        <v>0</v>
      </c>
      <c r="AA917">
        <f>_xlfn.XLOOKUP(Y917,AN:AN,AQ:AQ,"")</f>
        <v>0</v>
      </c>
      <c r="AB917">
        <f>_xlfn.XLOOKUP(Y917,AN:AN,AR:AR,"")</f>
        <v>0</v>
      </c>
      <c r="AC917" t="str">
        <f>_xlfn.XLOOKUP(Y917,AN:AN,AS:AS,"")</f>
        <v>L36</v>
      </c>
      <c r="AE917">
        <v>0</v>
      </c>
      <c r="AF917">
        <v>0</v>
      </c>
      <c r="AG917">
        <v>0</v>
      </c>
      <c r="AH917" t="str">
        <v>L36</v>
      </c>
    </row>
    <row r="918" spans="1:34">
      <c r="A918" t="str">
        <f t="shared" ref="A918:A981" si="36">TEXT(B918,"MM-YYYY")</f>
        <v>09-2023</v>
      </c>
      <c r="B918" s="93">
        <v>45184</v>
      </c>
      <c r="C918" s="90">
        <v>51500</v>
      </c>
      <c r="D918" s="90">
        <v>51500</v>
      </c>
      <c r="E918" s="90">
        <v>50900</v>
      </c>
      <c r="F918" s="90">
        <v>47800</v>
      </c>
      <c r="G918" s="90">
        <v>53500</v>
      </c>
      <c r="H918" s="91" t="s">
        <v>25</v>
      </c>
      <c r="I918" s="90">
        <v>51500</v>
      </c>
      <c r="J918" s="90">
        <v>50300</v>
      </c>
      <c r="K918" s="90">
        <v>51800</v>
      </c>
      <c r="L918" s="91" t="s">
        <v>25</v>
      </c>
      <c r="M918" s="90">
        <v>51700</v>
      </c>
      <c r="N918" s="90">
        <v>51700</v>
      </c>
      <c r="O918" s="90">
        <v>50300</v>
      </c>
      <c r="P918" s="90">
        <v>49200</v>
      </c>
      <c r="Q918" s="90">
        <v>47500</v>
      </c>
      <c r="R918" s="90">
        <v>47700</v>
      </c>
      <c r="S918" s="90">
        <v>48300</v>
      </c>
      <c r="T918" s="90">
        <v>50100</v>
      </c>
      <c r="U918" s="90">
        <v>50500</v>
      </c>
      <c r="V918" s="90">
        <v>53800</v>
      </c>
      <c r="W918" s="90">
        <v>53000</v>
      </c>
      <c r="X918" s="90">
        <v>55800</v>
      </c>
      <c r="Y918" t="str">
        <f t="shared" ref="Y918:Y981" si="37">TEXT(B918,"MM-YYYY")</f>
        <v>09-2023</v>
      </c>
      <c r="Z918">
        <f>_xlfn.XLOOKUP(Y918,AN:AN,AP:AP,"")</f>
        <v>0</v>
      </c>
      <c r="AA918">
        <f>_xlfn.XLOOKUP(Y918,AN:AN,AQ:AQ,"")</f>
        <v>0</v>
      </c>
      <c r="AB918">
        <f>_xlfn.XLOOKUP(Y918,AN:AN,AR:AR,"")</f>
        <v>0</v>
      </c>
      <c r="AC918" t="str">
        <f>_xlfn.XLOOKUP(Y918,AN:AN,AS:AS,"")</f>
        <v>L36</v>
      </c>
      <c r="AE918">
        <v>0</v>
      </c>
      <c r="AF918">
        <v>0</v>
      </c>
      <c r="AG918">
        <v>0</v>
      </c>
      <c r="AH918" t="str">
        <v>L36</v>
      </c>
    </row>
    <row r="919" spans="1:34">
      <c r="A919" t="str">
        <f t="shared" si="36"/>
        <v>09-2023</v>
      </c>
      <c r="B919" s="93">
        <v>45185</v>
      </c>
      <c r="C919" s="90">
        <v>51500</v>
      </c>
      <c r="D919" s="90">
        <v>51800</v>
      </c>
      <c r="E919" s="90">
        <v>50700</v>
      </c>
      <c r="F919" s="90">
        <v>47800</v>
      </c>
      <c r="G919" s="90">
        <v>53500</v>
      </c>
      <c r="H919" s="91" t="s">
        <v>25</v>
      </c>
      <c r="I919" s="90">
        <v>52000</v>
      </c>
      <c r="J919" s="90">
        <v>50300</v>
      </c>
      <c r="K919" s="90">
        <v>51800</v>
      </c>
      <c r="L919" s="91" t="s">
        <v>25</v>
      </c>
      <c r="M919" s="90">
        <v>51800</v>
      </c>
      <c r="N919" s="90">
        <v>51900</v>
      </c>
      <c r="O919" s="90">
        <v>50200</v>
      </c>
      <c r="P919" s="90">
        <v>49200</v>
      </c>
      <c r="Q919" s="90">
        <v>47500</v>
      </c>
      <c r="R919" s="90">
        <v>47700</v>
      </c>
      <c r="S919" s="90">
        <v>48300</v>
      </c>
      <c r="T919" s="90">
        <v>50100</v>
      </c>
      <c r="U919" s="90">
        <v>50500</v>
      </c>
      <c r="V919" s="90">
        <v>53800</v>
      </c>
      <c r="W919" s="90">
        <v>53200</v>
      </c>
      <c r="X919" s="90">
        <v>55800</v>
      </c>
      <c r="Y919" t="str">
        <f t="shared" si="37"/>
        <v>09-2023</v>
      </c>
      <c r="Z919">
        <f>_xlfn.XLOOKUP(Y919,AN:AN,AP:AP,"")</f>
        <v>0</v>
      </c>
      <c r="AA919">
        <f>_xlfn.XLOOKUP(Y919,AN:AN,AQ:AQ,"")</f>
        <v>0</v>
      </c>
      <c r="AB919">
        <f>_xlfn.XLOOKUP(Y919,AN:AN,AR:AR,"")</f>
        <v>0</v>
      </c>
      <c r="AC919" t="str">
        <f>_xlfn.XLOOKUP(Y919,AN:AN,AS:AS,"")</f>
        <v>L36</v>
      </c>
      <c r="AE919">
        <v>0</v>
      </c>
      <c r="AF919">
        <v>0</v>
      </c>
      <c r="AG919">
        <v>0</v>
      </c>
      <c r="AH919" t="str">
        <v>L36</v>
      </c>
    </row>
    <row r="920" spans="1:34">
      <c r="A920" t="str">
        <f t="shared" si="36"/>
        <v>09-2023</v>
      </c>
      <c r="B920" s="93">
        <v>45186</v>
      </c>
      <c r="C920" s="90" t="s">
        <v>24</v>
      </c>
      <c r="D920" s="90" t="s">
        <v>24</v>
      </c>
      <c r="E920" s="90" t="s">
        <v>24</v>
      </c>
      <c r="F920" s="90" t="s">
        <v>24</v>
      </c>
      <c r="G920" s="90" t="s">
        <v>24</v>
      </c>
      <c r="H920" s="90" t="s">
        <v>24</v>
      </c>
      <c r="I920" s="90" t="s">
        <v>24</v>
      </c>
      <c r="J920" s="90" t="s">
        <v>24</v>
      </c>
      <c r="K920" s="90" t="s">
        <v>24</v>
      </c>
      <c r="L920" s="90" t="s">
        <v>24</v>
      </c>
      <c r="M920" s="90" t="s">
        <v>24</v>
      </c>
      <c r="N920" s="90" t="s">
        <v>24</v>
      </c>
      <c r="O920" s="90" t="s">
        <v>24</v>
      </c>
      <c r="P920" s="90" t="s">
        <v>24</v>
      </c>
      <c r="Q920" s="90" t="s">
        <v>24</v>
      </c>
      <c r="R920" s="90" t="s">
        <v>24</v>
      </c>
      <c r="S920" s="90" t="s">
        <v>24</v>
      </c>
      <c r="T920" s="90" t="s">
        <v>24</v>
      </c>
      <c r="U920" s="90" t="s">
        <v>24</v>
      </c>
      <c r="V920" s="90" t="s">
        <v>24</v>
      </c>
      <c r="W920" s="90" t="s">
        <v>24</v>
      </c>
      <c r="X920" s="90" t="s">
        <v>24</v>
      </c>
      <c r="Y920" t="str">
        <f t="shared" si="37"/>
        <v>09-2023</v>
      </c>
      <c r="Z920">
        <f>_xlfn.XLOOKUP(Y920,AN:AN,AP:AP,"")</f>
        <v>0</v>
      </c>
      <c r="AA920">
        <f>_xlfn.XLOOKUP(Y920,AN:AN,AQ:AQ,"")</f>
        <v>0</v>
      </c>
      <c r="AB920">
        <f>_xlfn.XLOOKUP(Y920,AN:AN,AR:AR,"")</f>
        <v>0</v>
      </c>
      <c r="AC920" t="str">
        <f>_xlfn.XLOOKUP(Y920,AN:AN,AS:AS,"")</f>
        <v>L36</v>
      </c>
      <c r="AE920">
        <v>0</v>
      </c>
      <c r="AF920">
        <v>0</v>
      </c>
      <c r="AG920">
        <v>0</v>
      </c>
      <c r="AH920" t="str">
        <v>L36</v>
      </c>
    </row>
    <row r="921" spans="1:34">
      <c r="A921" t="str">
        <f t="shared" si="36"/>
        <v>09-2023</v>
      </c>
      <c r="B921" s="93">
        <v>45187</v>
      </c>
      <c r="C921" s="90">
        <v>51800</v>
      </c>
      <c r="D921" s="90">
        <v>51800</v>
      </c>
      <c r="E921" s="90">
        <v>51200</v>
      </c>
      <c r="F921" s="90">
        <v>48100</v>
      </c>
      <c r="G921" s="90">
        <v>53500</v>
      </c>
      <c r="H921" s="91" t="s">
        <v>25</v>
      </c>
      <c r="I921" s="90">
        <v>52000</v>
      </c>
      <c r="J921" s="90">
        <v>50800</v>
      </c>
      <c r="K921" s="90">
        <v>51800</v>
      </c>
      <c r="L921" s="91" t="s">
        <v>25</v>
      </c>
      <c r="M921" s="90">
        <v>52100</v>
      </c>
      <c r="N921" s="90">
        <v>52100</v>
      </c>
      <c r="O921" s="90">
        <v>50200</v>
      </c>
      <c r="P921" s="90">
        <v>49200</v>
      </c>
      <c r="Q921" s="90">
        <v>47500</v>
      </c>
      <c r="R921" s="90">
        <v>47700</v>
      </c>
      <c r="S921" s="90">
        <v>48300</v>
      </c>
      <c r="T921" s="90">
        <v>50400</v>
      </c>
      <c r="U921" s="90">
        <v>50500</v>
      </c>
      <c r="V921" s="90">
        <v>53800</v>
      </c>
      <c r="W921" s="90">
        <v>53300</v>
      </c>
      <c r="X921" s="90">
        <v>56200</v>
      </c>
      <c r="Y921" t="str">
        <f t="shared" si="37"/>
        <v>09-2023</v>
      </c>
      <c r="Z921">
        <f>_xlfn.XLOOKUP(Y921,AN:AN,AP:AP,"")</f>
        <v>0</v>
      </c>
      <c r="AA921">
        <f>_xlfn.XLOOKUP(Y921,AN:AN,AQ:AQ,"")</f>
        <v>0</v>
      </c>
      <c r="AB921">
        <f>_xlfn.XLOOKUP(Y921,AN:AN,AR:AR,"")</f>
        <v>0</v>
      </c>
      <c r="AC921" t="str">
        <f>_xlfn.XLOOKUP(Y921,AN:AN,AS:AS,"")</f>
        <v>L36</v>
      </c>
      <c r="AE921">
        <v>0</v>
      </c>
      <c r="AF921">
        <v>0</v>
      </c>
      <c r="AG921">
        <v>0</v>
      </c>
      <c r="AH921" t="str">
        <v>L36</v>
      </c>
    </row>
    <row r="922" spans="1:34">
      <c r="A922" t="str">
        <f t="shared" si="36"/>
        <v>09-2023</v>
      </c>
      <c r="B922" s="93">
        <v>45188</v>
      </c>
      <c r="C922" s="90">
        <v>51800</v>
      </c>
      <c r="D922" s="90">
        <v>51800</v>
      </c>
      <c r="E922" s="90">
        <v>51200</v>
      </c>
      <c r="F922" s="90">
        <v>48200</v>
      </c>
      <c r="G922" s="90">
        <v>53500</v>
      </c>
      <c r="H922" s="91" t="s">
        <v>25</v>
      </c>
      <c r="I922" s="90">
        <v>52000</v>
      </c>
      <c r="J922" s="90">
        <v>50800</v>
      </c>
      <c r="K922" s="90">
        <v>51800</v>
      </c>
      <c r="L922" s="91" t="s">
        <v>25</v>
      </c>
      <c r="M922" s="90">
        <v>52300</v>
      </c>
      <c r="N922" s="90">
        <v>52100</v>
      </c>
      <c r="O922" s="90">
        <v>50200</v>
      </c>
      <c r="P922" s="90">
        <v>49500</v>
      </c>
      <c r="Q922" s="90">
        <v>47600</v>
      </c>
      <c r="R922" s="90">
        <v>47900</v>
      </c>
      <c r="S922" s="90">
        <v>48500</v>
      </c>
      <c r="T922" s="90">
        <v>50500</v>
      </c>
      <c r="U922" s="90">
        <v>50800</v>
      </c>
      <c r="V922" s="90">
        <v>53800</v>
      </c>
      <c r="W922" s="90">
        <v>53500</v>
      </c>
      <c r="X922" s="90">
        <v>56300</v>
      </c>
      <c r="Y922" t="str">
        <f t="shared" si="37"/>
        <v>09-2023</v>
      </c>
      <c r="Z922">
        <f>_xlfn.XLOOKUP(Y922,AN:AN,AP:AP,"")</f>
        <v>0</v>
      </c>
      <c r="AA922">
        <f>_xlfn.XLOOKUP(Y922,AN:AN,AQ:AQ,"")</f>
        <v>0</v>
      </c>
      <c r="AB922">
        <f>_xlfn.XLOOKUP(Y922,AN:AN,AR:AR,"")</f>
        <v>0</v>
      </c>
      <c r="AC922" t="str">
        <f>_xlfn.XLOOKUP(Y922,AN:AN,AS:AS,"")</f>
        <v>L36</v>
      </c>
      <c r="AE922">
        <v>0</v>
      </c>
      <c r="AF922">
        <v>0</v>
      </c>
      <c r="AG922">
        <v>0</v>
      </c>
      <c r="AH922" t="str">
        <v>L36</v>
      </c>
    </row>
    <row r="923" spans="1:34">
      <c r="A923" t="str">
        <f t="shared" si="36"/>
        <v>09-2023</v>
      </c>
      <c r="B923" s="93">
        <v>45189</v>
      </c>
      <c r="C923" s="90">
        <v>51600</v>
      </c>
      <c r="D923" s="90">
        <v>51700</v>
      </c>
      <c r="E923" s="90">
        <v>51000</v>
      </c>
      <c r="F923" s="90">
        <v>47800</v>
      </c>
      <c r="G923" s="90">
        <v>53500</v>
      </c>
      <c r="H923" s="91" t="s">
        <v>25</v>
      </c>
      <c r="I923" s="90">
        <v>51500</v>
      </c>
      <c r="J923" s="90">
        <v>50700</v>
      </c>
      <c r="K923" s="90">
        <v>51800</v>
      </c>
      <c r="L923" s="91" t="s">
        <v>25</v>
      </c>
      <c r="M923" s="90">
        <v>52000</v>
      </c>
      <c r="N923" s="90">
        <v>52100</v>
      </c>
      <c r="O923" s="90">
        <v>50200</v>
      </c>
      <c r="P923" s="90">
        <v>49100</v>
      </c>
      <c r="Q923" s="90">
        <v>47200</v>
      </c>
      <c r="R923" s="90">
        <v>47600</v>
      </c>
      <c r="S923" s="90">
        <v>48200</v>
      </c>
      <c r="T923" s="90">
        <v>50100</v>
      </c>
      <c r="U923" s="90">
        <v>50800</v>
      </c>
      <c r="V923" s="90">
        <v>53800</v>
      </c>
      <c r="W923" s="90">
        <v>53700</v>
      </c>
      <c r="X923" s="90">
        <v>56600</v>
      </c>
      <c r="Y923" t="str">
        <f t="shared" si="37"/>
        <v>09-2023</v>
      </c>
      <c r="Z923">
        <f>_xlfn.XLOOKUP(Y923,AN:AN,AP:AP,"")</f>
        <v>0</v>
      </c>
      <c r="AA923">
        <f>_xlfn.XLOOKUP(Y923,AN:AN,AQ:AQ,"")</f>
        <v>0</v>
      </c>
      <c r="AB923">
        <f>_xlfn.XLOOKUP(Y923,AN:AN,AR:AR,"")</f>
        <v>0</v>
      </c>
      <c r="AC923" t="str">
        <f>_xlfn.XLOOKUP(Y923,AN:AN,AS:AS,"")</f>
        <v>L36</v>
      </c>
      <c r="AE923">
        <v>0</v>
      </c>
      <c r="AF923">
        <v>0</v>
      </c>
      <c r="AG923">
        <v>0</v>
      </c>
      <c r="AH923" t="str">
        <v>L36</v>
      </c>
    </row>
    <row r="924" spans="1:34">
      <c r="A924" t="str">
        <f t="shared" si="36"/>
        <v>09-2023</v>
      </c>
      <c r="B924" s="93">
        <v>45190</v>
      </c>
      <c r="C924" s="90">
        <v>51300</v>
      </c>
      <c r="D924" s="90">
        <v>51700</v>
      </c>
      <c r="E924" s="90">
        <v>50600</v>
      </c>
      <c r="F924" s="90">
        <v>47100</v>
      </c>
      <c r="G924" s="90">
        <v>53500</v>
      </c>
      <c r="H924" s="91" t="s">
        <v>25</v>
      </c>
      <c r="I924" s="90">
        <v>51500</v>
      </c>
      <c r="J924" s="90">
        <v>50300</v>
      </c>
      <c r="K924" s="90">
        <v>51800</v>
      </c>
      <c r="L924" s="91" t="s">
        <v>25</v>
      </c>
      <c r="M924" s="90">
        <v>51700</v>
      </c>
      <c r="N924" s="90">
        <v>52100</v>
      </c>
      <c r="O924" s="90">
        <v>49700</v>
      </c>
      <c r="P924" s="90">
        <v>48700</v>
      </c>
      <c r="Q924" s="90">
        <v>46900</v>
      </c>
      <c r="R924" s="90">
        <v>47000</v>
      </c>
      <c r="S924" s="90">
        <v>47800</v>
      </c>
      <c r="T924" s="90">
        <v>49400</v>
      </c>
      <c r="U924" s="90">
        <v>50400</v>
      </c>
      <c r="V924" s="90">
        <v>53800</v>
      </c>
      <c r="W924" s="90">
        <v>53700</v>
      </c>
      <c r="X924" s="90">
        <v>56600</v>
      </c>
      <c r="Y924" t="str">
        <f t="shared" si="37"/>
        <v>09-2023</v>
      </c>
      <c r="Z924">
        <f>_xlfn.XLOOKUP(Y924,AN:AN,AP:AP,"")</f>
        <v>0</v>
      </c>
      <c r="AA924">
        <f>_xlfn.XLOOKUP(Y924,AN:AN,AQ:AQ,"")</f>
        <v>0</v>
      </c>
      <c r="AB924">
        <f>_xlfn.XLOOKUP(Y924,AN:AN,AR:AR,"")</f>
        <v>0</v>
      </c>
      <c r="AC924" t="str">
        <f>_xlfn.XLOOKUP(Y924,AN:AN,AS:AS,"")</f>
        <v>L36</v>
      </c>
      <c r="AE924">
        <v>0</v>
      </c>
      <c r="AF924">
        <v>0</v>
      </c>
      <c r="AG924">
        <v>0</v>
      </c>
      <c r="AH924" t="str">
        <v>L36</v>
      </c>
    </row>
    <row r="925" spans="1:34">
      <c r="A925" t="str">
        <f t="shared" si="36"/>
        <v>09-2023</v>
      </c>
      <c r="B925" s="93">
        <v>45191</v>
      </c>
      <c r="C925" s="90">
        <v>51300</v>
      </c>
      <c r="D925" s="90">
        <v>51500</v>
      </c>
      <c r="E925" s="90">
        <v>50400</v>
      </c>
      <c r="F925" s="90">
        <v>46700</v>
      </c>
      <c r="G925" s="90">
        <v>53200</v>
      </c>
      <c r="H925" s="91" t="s">
        <v>25</v>
      </c>
      <c r="I925" s="90">
        <v>51500</v>
      </c>
      <c r="J925" s="90">
        <v>50200</v>
      </c>
      <c r="K925" s="90">
        <v>51500</v>
      </c>
      <c r="L925" s="91" t="s">
        <v>25</v>
      </c>
      <c r="M925" s="90">
        <v>51500</v>
      </c>
      <c r="N925" s="90">
        <v>52100</v>
      </c>
      <c r="O925" s="90">
        <v>49400</v>
      </c>
      <c r="P925" s="90">
        <v>48300</v>
      </c>
      <c r="Q925" s="90">
        <v>46600</v>
      </c>
      <c r="R925" s="90">
        <v>46900</v>
      </c>
      <c r="S925" s="90">
        <v>47500</v>
      </c>
      <c r="T925" s="90">
        <v>49000</v>
      </c>
      <c r="U925" s="90">
        <v>50000</v>
      </c>
      <c r="V925" s="90">
        <v>53800</v>
      </c>
      <c r="W925" s="90">
        <v>53400</v>
      </c>
      <c r="X925" s="90">
        <v>56400</v>
      </c>
      <c r="Y925" t="str">
        <f t="shared" si="37"/>
        <v>09-2023</v>
      </c>
      <c r="Z925">
        <f>_xlfn.XLOOKUP(Y925,AN:AN,AP:AP,"")</f>
        <v>0</v>
      </c>
      <c r="AA925">
        <f>_xlfn.XLOOKUP(Y925,AN:AN,AQ:AQ,"")</f>
        <v>0</v>
      </c>
      <c r="AB925">
        <f>_xlfn.XLOOKUP(Y925,AN:AN,AR:AR,"")</f>
        <v>0</v>
      </c>
      <c r="AC925" t="str">
        <f>_xlfn.XLOOKUP(Y925,AN:AN,AS:AS,"")</f>
        <v>L36</v>
      </c>
      <c r="AE925">
        <v>0</v>
      </c>
      <c r="AF925">
        <v>0</v>
      </c>
      <c r="AG925">
        <v>0</v>
      </c>
      <c r="AH925" t="str">
        <v>L36</v>
      </c>
    </row>
    <row r="926" spans="1:34">
      <c r="A926" t="str">
        <f t="shared" si="36"/>
        <v>09-2023</v>
      </c>
      <c r="B926" s="93">
        <v>45192</v>
      </c>
      <c r="C926" s="90">
        <v>51000</v>
      </c>
      <c r="D926" s="90">
        <v>51500</v>
      </c>
      <c r="E926" s="90">
        <v>49700</v>
      </c>
      <c r="F926" s="90">
        <v>46400</v>
      </c>
      <c r="G926" s="90">
        <v>53200</v>
      </c>
      <c r="H926" s="91" t="s">
        <v>25</v>
      </c>
      <c r="I926" s="90">
        <v>51000</v>
      </c>
      <c r="J926" s="90">
        <v>50000</v>
      </c>
      <c r="K926" s="90">
        <v>51500</v>
      </c>
      <c r="L926" s="91" t="s">
        <v>25</v>
      </c>
      <c r="M926" s="90">
        <v>51200</v>
      </c>
      <c r="N926" s="90">
        <v>52100</v>
      </c>
      <c r="O926" s="90">
        <v>48800</v>
      </c>
      <c r="P926" s="90">
        <v>48000</v>
      </c>
      <c r="Q926" s="90">
        <v>46300</v>
      </c>
      <c r="R926" s="90">
        <v>46700</v>
      </c>
      <c r="S926" s="90">
        <v>47200</v>
      </c>
      <c r="T926" s="90">
        <v>48700</v>
      </c>
      <c r="U926" s="90">
        <v>49800</v>
      </c>
      <c r="V926" s="90">
        <v>53300</v>
      </c>
      <c r="W926" s="90">
        <v>53400</v>
      </c>
      <c r="X926" s="90">
        <v>56400</v>
      </c>
      <c r="Y926" t="str">
        <f t="shared" si="37"/>
        <v>09-2023</v>
      </c>
      <c r="Z926">
        <f>_xlfn.XLOOKUP(Y926,AN:AN,AP:AP,"")</f>
        <v>0</v>
      </c>
      <c r="AA926">
        <f>_xlfn.XLOOKUP(Y926,AN:AN,AQ:AQ,"")</f>
        <v>0</v>
      </c>
      <c r="AB926">
        <f>_xlfn.XLOOKUP(Y926,AN:AN,AR:AR,"")</f>
        <v>0</v>
      </c>
      <c r="AC926" t="str">
        <f>_xlfn.XLOOKUP(Y926,AN:AN,AS:AS,"")</f>
        <v>L36</v>
      </c>
      <c r="AE926">
        <v>0</v>
      </c>
      <c r="AF926">
        <v>0</v>
      </c>
      <c r="AG926">
        <v>0</v>
      </c>
      <c r="AH926" t="str">
        <v>L36</v>
      </c>
    </row>
    <row r="927" spans="1:34">
      <c r="A927" t="str">
        <f t="shared" si="36"/>
        <v>09-2023</v>
      </c>
      <c r="B927" s="93">
        <v>45193</v>
      </c>
      <c r="C927" s="90" t="s">
        <v>24</v>
      </c>
      <c r="D927" s="90" t="s">
        <v>24</v>
      </c>
      <c r="E927" s="90" t="s">
        <v>24</v>
      </c>
      <c r="F927" s="90" t="s">
        <v>24</v>
      </c>
      <c r="G927" s="90" t="s">
        <v>24</v>
      </c>
      <c r="H927" s="90" t="s">
        <v>24</v>
      </c>
      <c r="I927" s="90" t="s">
        <v>24</v>
      </c>
      <c r="J927" s="90" t="s">
        <v>24</v>
      </c>
      <c r="K927" s="90" t="s">
        <v>24</v>
      </c>
      <c r="L927" s="90" t="s">
        <v>24</v>
      </c>
      <c r="M927" s="90" t="s">
        <v>24</v>
      </c>
      <c r="N927" s="90" t="s">
        <v>24</v>
      </c>
      <c r="O927" s="90" t="s">
        <v>24</v>
      </c>
      <c r="P927" s="90" t="s">
        <v>24</v>
      </c>
      <c r="Q927" s="90" t="s">
        <v>24</v>
      </c>
      <c r="R927" s="90" t="s">
        <v>24</v>
      </c>
      <c r="S927" s="90" t="s">
        <v>24</v>
      </c>
      <c r="T927" s="90" t="s">
        <v>24</v>
      </c>
      <c r="U927" s="90" t="s">
        <v>24</v>
      </c>
      <c r="V927" s="90" t="s">
        <v>24</v>
      </c>
      <c r="W927" s="90" t="s">
        <v>24</v>
      </c>
      <c r="X927" s="90" t="s">
        <v>24</v>
      </c>
      <c r="Y927" t="str">
        <f t="shared" si="37"/>
        <v>09-2023</v>
      </c>
      <c r="Z927">
        <f>_xlfn.XLOOKUP(Y927,AN:AN,AP:AP,"")</f>
        <v>0</v>
      </c>
      <c r="AA927">
        <f>_xlfn.XLOOKUP(Y927,AN:AN,AQ:AQ,"")</f>
        <v>0</v>
      </c>
      <c r="AB927">
        <f>_xlfn.XLOOKUP(Y927,AN:AN,AR:AR,"")</f>
        <v>0</v>
      </c>
      <c r="AC927" t="str">
        <f>_xlfn.XLOOKUP(Y927,AN:AN,AS:AS,"")</f>
        <v>L36</v>
      </c>
      <c r="AE927">
        <v>0</v>
      </c>
      <c r="AF927">
        <v>0</v>
      </c>
      <c r="AG927">
        <v>0</v>
      </c>
      <c r="AH927" t="str">
        <v>L36</v>
      </c>
    </row>
    <row r="928" spans="1:34">
      <c r="A928" t="str">
        <f t="shared" si="36"/>
        <v>09-2023</v>
      </c>
      <c r="B928" s="93">
        <v>45194</v>
      </c>
      <c r="C928" s="90">
        <v>51000</v>
      </c>
      <c r="D928" s="90">
        <v>51500</v>
      </c>
      <c r="E928" s="90">
        <v>49700</v>
      </c>
      <c r="F928" s="90">
        <v>46900</v>
      </c>
      <c r="G928" s="90">
        <v>52900</v>
      </c>
      <c r="H928" s="91" t="s">
        <v>25</v>
      </c>
      <c r="I928" s="90">
        <v>51000</v>
      </c>
      <c r="J928" s="90">
        <v>49900</v>
      </c>
      <c r="K928" s="90">
        <v>51000</v>
      </c>
      <c r="L928" s="91" t="s">
        <v>25</v>
      </c>
      <c r="M928" s="90">
        <v>51200</v>
      </c>
      <c r="N928" s="90">
        <v>52100</v>
      </c>
      <c r="O928" s="90">
        <v>49000</v>
      </c>
      <c r="P928" s="90">
        <v>48000</v>
      </c>
      <c r="Q928" s="90">
        <v>46500</v>
      </c>
      <c r="R928" s="90">
        <v>46600</v>
      </c>
      <c r="S928" s="90">
        <v>47200</v>
      </c>
      <c r="T928" s="90">
        <v>49200</v>
      </c>
      <c r="U928" s="90">
        <v>50000</v>
      </c>
      <c r="V928" s="90">
        <v>53300</v>
      </c>
      <c r="W928" s="90">
        <v>53200</v>
      </c>
      <c r="X928" s="90">
        <v>56400</v>
      </c>
      <c r="Y928" t="str">
        <f t="shared" si="37"/>
        <v>09-2023</v>
      </c>
      <c r="Z928">
        <f>_xlfn.XLOOKUP(Y928,AN:AN,AP:AP,"")</f>
        <v>0</v>
      </c>
      <c r="AA928">
        <f>_xlfn.XLOOKUP(Y928,AN:AN,AQ:AQ,"")</f>
        <v>0</v>
      </c>
      <c r="AB928">
        <f>_xlfn.XLOOKUP(Y928,AN:AN,AR:AR,"")</f>
        <v>0</v>
      </c>
      <c r="AC928" t="str">
        <f>_xlfn.XLOOKUP(Y928,AN:AN,AS:AS,"")</f>
        <v>L36</v>
      </c>
      <c r="AE928">
        <v>0</v>
      </c>
      <c r="AF928">
        <v>0</v>
      </c>
      <c r="AG928">
        <v>0</v>
      </c>
      <c r="AH928" t="str">
        <v>L36</v>
      </c>
    </row>
    <row r="929" spans="1:34">
      <c r="A929" t="str">
        <f t="shared" si="36"/>
        <v>09-2023</v>
      </c>
      <c r="B929" s="93">
        <v>45195</v>
      </c>
      <c r="C929" s="90">
        <v>51000</v>
      </c>
      <c r="D929" s="90">
        <v>51300</v>
      </c>
      <c r="E929" s="90">
        <v>49500</v>
      </c>
      <c r="F929" s="90">
        <v>46600</v>
      </c>
      <c r="G929" s="90">
        <v>52900</v>
      </c>
      <c r="H929" s="91" t="s">
        <v>25</v>
      </c>
      <c r="I929" s="90">
        <v>51000</v>
      </c>
      <c r="J929" s="90">
        <v>49600</v>
      </c>
      <c r="K929" s="90">
        <v>51000</v>
      </c>
      <c r="L929" s="91" t="s">
        <v>25</v>
      </c>
      <c r="M929" s="90">
        <v>51000</v>
      </c>
      <c r="N929" s="90">
        <v>52100</v>
      </c>
      <c r="O929" s="90">
        <v>48800</v>
      </c>
      <c r="P929" s="90">
        <v>47900</v>
      </c>
      <c r="Q929" s="90">
        <v>46300</v>
      </c>
      <c r="R929" s="90">
        <v>46200</v>
      </c>
      <c r="S929" s="90">
        <v>47000</v>
      </c>
      <c r="T929" s="90">
        <v>48900</v>
      </c>
      <c r="U929" s="90">
        <v>49800</v>
      </c>
      <c r="V929" s="90">
        <v>53300</v>
      </c>
      <c r="W929" s="90">
        <v>53200</v>
      </c>
      <c r="X929" s="90">
        <v>56400</v>
      </c>
      <c r="Y929" t="str">
        <f t="shared" si="37"/>
        <v>09-2023</v>
      </c>
      <c r="Z929">
        <f>_xlfn.XLOOKUP(Y929,AN:AN,AP:AP,"")</f>
        <v>0</v>
      </c>
      <c r="AA929">
        <f>_xlfn.XLOOKUP(Y929,AN:AN,AQ:AQ,"")</f>
        <v>0</v>
      </c>
      <c r="AB929">
        <f>_xlfn.XLOOKUP(Y929,AN:AN,AR:AR,"")</f>
        <v>0</v>
      </c>
      <c r="AC929" t="str">
        <f>_xlfn.XLOOKUP(Y929,AN:AN,AS:AS,"")</f>
        <v>L36</v>
      </c>
      <c r="AE929">
        <v>0</v>
      </c>
      <c r="AF929">
        <v>0</v>
      </c>
      <c r="AG929">
        <v>0</v>
      </c>
      <c r="AH929" t="str">
        <v>L36</v>
      </c>
    </row>
    <row r="930" spans="1:34">
      <c r="A930" t="str">
        <f t="shared" si="36"/>
        <v>09-2023</v>
      </c>
      <c r="B930" s="93">
        <v>45196</v>
      </c>
      <c r="C930" s="90">
        <v>50700</v>
      </c>
      <c r="D930" s="90">
        <v>51200</v>
      </c>
      <c r="E930" s="90">
        <v>49000</v>
      </c>
      <c r="F930" s="90">
        <v>46300</v>
      </c>
      <c r="G930" s="90">
        <v>52800</v>
      </c>
      <c r="H930" s="91" t="s">
        <v>25</v>
      </c>
      <c r="I930" s="90">
        <v>50750</v>
      </c>
      <c r="J930" s="90">
        <v>49200</v>
      </c>
      <c r="K930" s="90">
        <v>51000</v>
      </c>
      <c r="L930" s="91" t="s">
        <v>25</v>
      </c>
      <c r="M930" s="90">
        <v>50800</v>
      </c>
      <c r="N930" s="90">
        <v>52100</v>
      </c>
      <c r="O930" s="90">
        <v>48700</v>
      </c>
      <c r="P930" s="90">
        <v>47700</v>
      </c>
      <c r="Q930" s="90">
        <v>45800</v>
      </c>
      <c r="R930" s="90">
        <v>46000</v>
      </c>
      <c r="S930" s="90">
        <v>46800</v>
      </c>
      <c r="T930" s="90">
        <v>48600</v>
      </c>
      <c r="U930" s="90">
        <v>49500</v>
      </c>
      <c r="V930" s="90">
        <v>52800</v>
      </c>
      <c r="W930" s="90">
        <v>53200</v>
      </c>
      <c r="X930" s="90">
        <v>56400</v>
      </c>
      <c r="Y930" t="str">
        <f t="shared" si="37"/>
        <v>09-2023</v>
      </c>
      <c r="Z930">
        <f>_xlfn.XLOOKUP(Y930,AN:AN,AP:AP,"")</f>
        <v>0</v>
      </c>
      <c r="AA930">
        <f>_xlfn.XLOOKUP(Y930,AN:AN,AQ:AQ,"")</f>
        <v>0</v>
      </c>
      <c r="AB930">
        <f>_xlfn.XLOOKUP(Y930,AN:AN,AR:AR,"")</f>
        <v>0</v>
      </c>
      <c r="AC930" t="str">
        <f>_xlfn.XLOOKUP(Y930,AN:AN,AS:AS,"")</f>
        <v>L36</v>
      </c>
      <c r="AE930">
        <v>0</v>
      </c>
      <c r="AF930">
        <v>0</v>
      </c>
      <c r="AG930">
        <v>0</v>
      </c>
      <c r="AH930" t="str">
        <v>L36</v>
      </c>
    </row>
    <row r="931" spans="1:34">
      <c r="A931" t="str">
        <f t="shared" si="36"/>
        <v>09-2023</v>
      </c>
      <c r="B931" s="93">
        <v>45197</v>
      </c>
      <c r="C931" s="90">
        <v>50600</v>
      </c>
      <c r="D931" s="90">
        <v>51200</v>
      </c>
      <c r="E931" s="90">
        <v>49000</v>
      </c>
      <c r="F931" s="90">
        <v>46500</v>
      </c>
      <c r="G931" s="90">
        <v>52500</v>
      </c>
      <c r="H931" s="91" t="s">
        <v>25</v>
      </c>
      <c r="I931" s="90">
        <v>50500</v>
      </c>
      <c r="J931" s="90">
        <v>49200</v>
      </c>
      <c r="K931" s="90">
        <v>51000</v>
      </c>
      <c r="L931" s="91" t="s">
        <v>25</v>
      </c>
      <c r="M931" s="90">
        <v>50800</v>
      </c>
      <c r="N931" s="90">
        <v>52100</v>
      </c>
      <c r="O931" s="90">
        <v>48700</v>
      </c>
      <c r="P931" s="90">
        <v>47700</v>
      </c>
      <c r="Q931" s="90">
        <v>45800</v>
      </c>
      <c r="R931" s="90">
        <v>46000</v>
      </c>
      <c r="S931" s="90">
        <v>46800</v>
      </c>
      <c r="T931" s="90">
        <v>48800</v>
      </c>
      <c r="U931" s="90">
        <v>49300</v>
      </c>
      <c r="V931" s="90">
        <v>52800</v>
      </c>
      <c r="W931" s="90">
        <v>52800</v>
      </c>
      <c r="X931" s="90">
        <v>55600</v>
      </c>
      <c r="Y931" t="str">
        <f t="shared" si="37"/>
        <v>09-2023</v>
      </c>
      <c r="Z931">
        <f>_xlfn.XLOOKUP(Y931,AN:AN,AP:AP,"")</f>
        <v>0</v>
      </c>
      <c r="AA931">
        <f>_xlfn.XLOOKUP(Y931,AN:AN,AQ:AQ,"")</f>
        <v>0</v>
      </c>
      <c r="AB931">
        <f>_xlfn.XLOOKUP(Y931,AN:AN,AR:AR,"")</f>
        <v>0</v>
      </c>
      <c r="AC931" t="str">
        <f>_xlfn.XLOOKUP(Y931,AN:AN,AS:AS,"")</f>
        <v>L36</v>
      </c>
      <c r="AE931">
        <v>0</v>
      </c>
      <c r="AF931">
        <v>0</v>
      </c>
      <c r="AG931">
        <v>0</v>
      </c>
      <c r="AH931" t="str">
        <v>L36</v>
      </c>
    </row>
    <row r="932" spans="1:34">
      <c r="A932" t="str">
        <f t="shared" si="36"/>
        <v>09-2023</v>
      </c>
      <c r="B932" s="93">
        <v>45198</v>
      </c>
      <c r="C932" s="90">
        <v>50400</v>
      </c>
      <c r="D932" s="90">
        <v>51000</v>
      </c>
      <c r="E932" s="90">
        <v>49000</v>
      </c>
      <c r="F932" s="90">
        <v>46000</v>
      </c>
      <c r="G932" s="90">
        <v>52500</v>
      </c>
      <c r="H932" s="91" t="s">
        <v>25</v>
      </c>
      <c r="I932" s="90">
        <v>50500</v>
      </c>
      <c r="J932" s="90">
        <v>49000</v>
      </c>
      <c r="K932" s="90">
        <v>51000</v>
      </c>
      <c r="L932" s="91" t="s">
        <v>25</v>
      </c>
      <c r="M932" s="90">
        <v>50700</v>
      </c>
      <c r="N932" s="90">
        <v>52100</v>
      </c>
      <c r="O932" s="90">
        <v>48400</v>
      </c>
      <c r="P932" s="90">
        <v>47500</v>
      </c>
      <c r="Q932" s="90">
        <v>45500</v>
      </c>
      <c r="R932" s="90">
        <v>45900</v>
      </c>
      <c r="S932" s="90">
        <v>46500</v>
      </c>
      <c r="T932" s="90">
        <v>48300</v>
      </c>
      <c r="U932" s="90">
        <v>49000</v>
      </c>
      <c r="V932" s="90">
        <v>52800</v>
      </c>
      <c r="W932" s="90">
        <v>52800</v>
      </c>
      <c r="X932" s="90">
        <v>55600</v>
      </c>
      <c r="Y932" t="str">
        <f t="shared" si="37"/>
        <v>09-2023</v>
      </c>
      <c r="Z932">
        <f>_xlfn.XLOOKUP(Y932,AN:AN,AP:AP,"")</f>
        <v>0</v>
      </c>
      <c r="AA932">
        <f>_xlfn.XLOOKUP(Y932,AN:AN,AQ:AQ,"")</f>
        <v>0</v>
      </c>
      <c r="AB932">
        <f>_xlfn.XLOOKUP(Y932,AN:AN,AR:AR,"")</f>
        <v>0</v>
      </c>
      <c r="AC932" t="str">
        <f>_xlfn.XLOOKUP(Y932,AN:AN,AS:AS,"")</f>
        <v>L36</v>
      </c>
      <c r="AE932">
        <v>0</v>
      </c>
      <c r="AF932">
        <v>0</v>
      </c>
      <c r="AG932">
        <v>0</v>
      </c>
      <c r="AH932" t="str">
        <v>L36</v>
      </c>
    </row>
    <row r="933" spans="1:34">
      <c r="A933" t="str">
        <f t="shared" si="36"/>
        <v>09-2023</v>
      </c>
      <c r="B933" s="93">
        <v>45199</v>
      </c>
      <c r="C933" s="90">
        <v>50400</v>
      </c>
      <c r="D933" s="90">
        <v>51000</v>
      </c>
      <c r="E933" s="90">
        <v>49300</v>
      </c>
      <c r="F933" s="90">
        <v>46000</v>
      </c>
      <c r="G933" s="90">
        <v>51500</v>
      </c>
      <c r="H933" s="91" t="s">
        <v>25</v>
      </c>
      <c r="I933" s="90">
        <v>50500</v>
      </c>
      <c r="J933" s="90">
        <v>48800</v>
      </c>
      <c r="K933" s="90">
        <v>51000</v>
      </c>
      <c r="L933" s="91" t="s">
        <v>25</v>
      </c>
      <c r="M933" s="90">
        <v>50700</v>
      </c>
      <c r="N933" s="90">
        <v>52100</v>
      </c>
      <c r="O933" s="90">
        <v>48200</v>
      </c>
      <c r="P933" s="90">
        <v>47500</v>
      </c>
      <c r="Q933" s="90">
        <v>45500</v>
      </c>
      <c r="R933" s="90">
        <v>45900</v>
      </c>
      <c r="S933" s="90">
        <v>46500</v>
      </c>
      <c r="T933" s="90">
        <v>48300</v>
      </c>
      <c r="U933" s="90">
        <v>49000</v>
      </c>
      <c r="V933" s="90">
        <v>52800</v>
      </c>
      <c r="W933" s="90">
        <v>52400</v>
      </c>
      <c r="X933" s="90">
        <v>54800</v>
      </c>
      <c r="Y933" t="str">
        <f t="shared" si="37"/>
        <v>09-2023</v>
      </c>
      <c r="Z933">
        <f>_xlfn.XLOOKUP(Y933,AN:AN,AP:AP,"")</f>
        <v>0</v>
      </c>
      <c r="AA933">
        <f>_xlfn.XLOOKUP(Y933,AN:AN,AQ:AQ,"")</f>
        <v>0</v>
      </c>
      <c r="AB933">
        <f>_xlfn.XLOOKUP(Y933,AN:AN,AR:AR,"")</f>
        <v>0</v>
      </c>
      <c r="AC933" t="str">
        <f>_xlfn.XLOOKUP(Y933,AN:AN,AS:AS,"")</f>
        <v>L36</v>
      </c>
      <c r="AE933">
        <v>0</v>
      </c>
      <c r="AF933">
        <v>0</v>
      </c>
      <c r="AG933">
        <v>0</v>
      </c>
      <c r="AH933" t="str">
        <v>L36</v>
      </c>
    </row>
    <row r="934" spans="1:34">
      <c r="A934" t="str">
        <f t="shared" si="36"/>
        <v>10-2023</v>
      </c>
      <c r="B934" s="93">
        <v>45200</v>
      </c>
      <c r="C934" s="90" t="s">
        <v>24</v>
      </c>
      <c r="D934" s="90" t="s">
        <v>24</v>
      </c>
      <c r="E934" s="90" t="s">
        <v>24</v>
      </c>
      <c r="F934" s="90" t="s">
        <v>24</v>
      </c>
      <c r="G934" s="90" t="s">
        <v>24</v>
      </c>
      <c r="H934" s="90" t="s">
        <v>24</v>
      </c>
      <c r="I934" s="90" t="s">
        <v>24</v>
      </c>
      <c r="J934" s="90" t="s">
        <v>24</v>
      </c>
      <c r="K934" s="90" t="s">
        <v>24</v>
      </c>
      <c r="L934" s="90" t="s">
        <v>24</v>
      </c>
      <c r="M934" s="90" t="s">
        <v>24</v>
      </c>
      <c r="N934" s="90" t="s">
        <v>24</v>
      </c>
      <c r="O934" s="90" t="s">
        <v>24</v>
      </c>
      <c r="P934" s="90" t="s">
        <v>24</v>
      </c>
      <c r="Q934" s="90" t="s">
        <v>24</v>
      </c>
      <c r="R934" s="90" t="s">
        <v>24</v>
      </c>
      <c r="S934" s="90" t="s">
        <v>24</v>
      </c>
      <c r="T934" s="90" t="s">
        <v>24</v>
      </c>
      <c r="U934" s="90" t="s">
        <v>24</v>
      </c>
      <c r="V934" s="90" t="s">
        <v>24</v>
      </c>
      <c r="W934" s="90" t="s">
        <v>24</v>
      </c>
      <c r="X934" s="90" t="s">
        <v>24</v>
      </c>
      <c r="Y934" t="str">
        <f t="shared" si="37"/>
        <v>10-2023</v>
      </c>
      <c r="Z934">
        <f>_xlfn.XLOOKUP(Y934,AN:AN,AP:AP,"")</f>
        <v>0</v>
      </c>
      <c r="AA934">
        <f>_xlfn.XLOOKUP(Y934,AN:AN,AQ:AQ,"")</f>
        <v>0</v>
      </c>
      <c r="AB934" t="str">
        <f>_xlfn.XLOOKUP(Y934,AN:AN,AR:AR,"")</f>
        <v>L24</v>
      </c>
      <c r="AC934" t="str">
        <f>_xlfn.XLOOKUP(Y934,AN:AN,AS:AS,"")</f>
        <v>L36</v>
      </c>
      <c r="AE934">
        <v>0</v>
      </c>
      <c r="AF934">
        <v>0</v>
      </c>
      <c r="AG934">
        <v>0</v>
      </c>
      <c r="AH934" t="str">
        <v>L36</v>
      </c>
    </row>
    <row r="935" spans="1:34">
      <c r="A935" t="str">
        <f t="shared" si="36"/>
        <v>10-2023</v>
      </c>
      <c r="B935" s="93">
        <v>45201</v>
      </c>
      <c r="C935" s="90" t="s">
        <v>24</v>
      </c>
      <c r="D935" s="90" t="s">
        <v>24</v>
      </c>
      <c r="E935" s="90" t="s">
        <v>24</v>
      </c>
      <c r="F935" s="90" t="s">
        <v>24</v>
      </c>
      <c r="G935" s="90" t="s">
        <v>24</v>
      </c>
      <c r="H935" s="90" t="s">
        <v>24</v>
      </c>
      <c r="I935" s="90" t="s">
        <v>24</v>
      </c>
      <c r="J935" s="90" t="s">
        <v>24</v>
      </c>
      <c r="K935" s="90" t="s">
        <v>24</v>
      </c>
      <c r="L935" s="90" t="s">
        <v>24</v>
      </c>
      <c r="M935" s="90" t="s">
        <v>24</v>
      </c>
      <c r="N935" s="90" t="s">
        <v>24</v>
      </c>
      <c r="O935" s="90" t="s">
        <v>24</v>
      </c>
      <c r="P935" s="90" t="s">
        <v>24</v>
      </c>
      <c r="Q935" s="90" t="s">
        <v>24</v>
      </c>
      <c r="R935" s="90" t="s">
        <v>24</v>
      </c>
      <c r="S935" s="90" t="s">
        <v>24</v>
      </c>
      <c r="T935" s="90" t="s">
        <v>24</v>
      </c>
      <c r="U935" s="90" t="s">
        <v>24</v>
      </c>
      <c r="V935" s="90" t="s">
        <v>24</v>
      </c>
      <c r="W935" s="90" t="s">
        <v>24</v>
      </c>
      <c r="X935" s="90" t="s">
        <v>24</v>
      </c>
      <c r="Y935" t="str">
        <f t="shared" si="37"/>
        <v>10-2023</v>
      </c>
      <c r="Z935">
        <f>_xlfn.XLOOKUP(Y935,AN:AN,AP:AP,"")</f>
        <v>0</v>
      </c>
      <c r="AA935">
        <f>_xlfn.XLOOKUP(Y935,AN:AN,AQ:AQ,"")</f>
        <v>0</v>
      </c>
      <c r="AB935" t="str">
        <f>_xlfn.XLOOKUP(Y935,AN:AN,AR:AR,"")</f>
        <v>L24</v>
      </c>
      <c r="AC935" t="str">
        <f>_xlfn.XLOOKUP(Y935,AN:AN,AS:AS,"")</f>
        <v>L36</v>
      </c>
      <c r="AE935">
        <v>0</v>
      </c>
      <c r="AF935">
        <v>0</v>
      </c>
      <c r="AG935">
        <v>0</v>
      </c>
      <c r="AH935" t="str">
        <v>L36</v>
      </c>
    </row>
    <row r="936" spans="1:34">
      <c r="A936" t="str">
        <f t="shared" si="36"/>
        <v>10-2023</v>
      </c>
      <c r="B936" s="93">
        <v>45202</v>
      </c>
      <c r="C936" s="90">
        <v>50200</v>
      </c>
      <c r="D936" s="90">
        <v>51000</v>
      </c>
      <c r="E936" s="90">
        <v>49100</v>
      </c>
      <c r="F936" s="90">
        <v>45800</v>
      </c>
      <c r="G936" s="90">
        <v>51200</v>
      </c>
      <c r="H936" s="91" t="s">
        <v>25</v>
      </c>
      <c r="I936" s="90">
        <v>50500</v>
      </c>
      <c r="J936" s="90">
        <v>48300</v>
      </c>
      <c r="K936" s="90">
        <v>50700</v>
      </c>
      <c r="L936" s="91" t="s">
        <v>25</v>
      </c>
      <c r="M936" s="90">
        <v>50500</v>
      </c>
      <c r="N936" s="90">
        <v>52000</v>
      </c>
      <c r="O936" s="90">
        <v>48000</v>
      </c>
      <c r="P936" s="90">
        <v>47500</v>
      </c>
      <c r="Q936" s="90">
        <v>45300</v>
      </c>
      <c r="R936" s="90">
        <v>45700</v>
      </c>
      <c r="S936" s="90">
        <v>46100</v>
      </c>
      <c r="T936" s="90">
        <v>48100</v>
      </c>
      <c r="U936" s="90">
        <v>48700</v>
      </c>
      <c r="V936" s="90">
        <v>52800</v>
      </c>
      <c r="W936" s="90">
        <v>51700</v>
      </c>
      <c r="X936" s="90">
        <v>54500</v>
      </c>
      <c r="Y936" t="str">
        <f t="shared" si="37"/>
        <v>10-2023</v>
      </c>
      <c r="Z936">
        <f>_xlfn.XLOOKUP(Y936,AN:AN,AP:AP,"")</f>
        <v>0</v>
      </c>
      <c r="AA936">
        <f>_xlfn.XLOOKUP(Y936,AN:AN,AQ:AQ,"")</f>
        <v>0</v>
      </c>
      <c r="AB936" t="str">
        <f>_xlfn.XLOOKUP(Y936,AN:AN,AR:AR,"")</f>
        <v>L24</v>
      </c>
      <c r="AC936" t="str">
        <f>_xlfn.XLOOKUP(Y936,AN:AN,AS:AS,"")</f>
        <v>L36</v>
      </c>
      <c r="AE936">
        <v>0</v>
      </c>
      <c r="AF936">
        <v>0</v>
      </c>
      <c r="AG936">
        <v>0</v>
      </c>
      <c r="AH936" t="str">
        <v>L36</v>
      </c>
    </row>
    <row r="937" spans="1:34">
      <c r="A937" t="str">
        <f t="shared" si="36"/>
        <v>10-2023</v>
      </c>
      <c r="B937" s="93">
        <v>45203</v>
      </c>
      <c r="C937" s="90">
        <v>50000</v>
      </c>
      <c r="D937" s="90">
        <v>51000</v>
      </c>
      <c r="E937" s="90">
        <v>49200</v>
      </c>
      <c r="F937" s="90">
        <v>46200</v>
      </c>
      <c r="G937" s="90">
        <v>51500</v>
      </c>
      <c r="H937" s="91" t="s">
        <v>25</v>
      </c>
      <c r="I937" s="90">
        <v>50500</v>
      </c>
      <c r="J937" s="90">
        <v>48400</v>
      </c>
      <c r="K937" s="90">
        <v>50700</v>
      </c>
      <c r="L937" s="91" t="s">
        <v>25</v>
      </c>
      <c r="M937" s="90">
        <v>50500</v>
      </c>
      <c r="N937" s="90">
        <v>51700</v>
      </c>
      <c r="O937" s="90">
        <v>48000</v>
      </c>
      <c r="P937" s="90">
        <v>47400</v>
      </c>
      <c r="Q937" s="90">
        <v>45800</v>
      </c>
      <c r="R937" s="90">
        <v>46300</v>
      </c>
      <c r="S937" s="90">
        <v>46300</v>
      </c>
      <c r="T937" s="90">
        <v>48500</v>
      </c>
      <c r="U937" s="90">
        <v>49200</v>
      </c>
      <c r="V937" s="90">
        <v>52800</v>
      </c>
      <c r="W937" s="90">
        <v>51700</v>
      </c>
      <c r="X937" s="90">
        <v>54500</v>
      </c>
      <c r="Y937" t="str">
        <f t="shared" si="37"/>
        <v>10-2023</v>
      </c>
      <c r="Z937">
        <f>_xlfn.XLOOKUP(Y937,AN:AN,AP:AP,"")</f>
        <v>0</v>
      </c>
      <c r="AA937">
        <f>_xlfn.XLOOKUP(Y937,AN:AN,AQ:AQ,"")</f>
        <v>0</v>
      </c>
      <c r="AB937" t="str">
        <f>_xlfn.XLOOKUP(Y937,AN:AN,AR:AR,"")</f>
        <v>L24</v>
      </c>
      <c r="AC937" t="str">
        <f>_xlfn.XLOOKUP(Y937,AN:AN,AS:AS,"")</f>
        <v>L36</v>
      </c>
      <c r="AE937">
        <v>0</v>
      </c>
      <c r="AF937">
        <v>0</v>
      </c>
      <c r="AG937">
        <v>0</v>
      </c>
      <c r="AH937" t="str">
        <v>L36</v>
      </c>
    </row>
    <row r="938" spans="1:34">
      <c r="A938" t="str">
        <f t="shared" si="36"/>
        <v>10-2023</v>
      </c>
      <c r="B938" s="93">
        <v>45204</v>
      </c>
      <c r="C938" s="90">
        <v>50300</v>
      </c>
      <c r="D938" s="90">
        <v>51300</v>
      </c>
      <c r="E938" s="90">
        <v>49200</v>
      </c>
      <c r="F938" s="90">
        <v>46300</v>
      </c>
      <c r="G938" s="90">
        <v>51600</v>
      </c>
      <c r="H938" s="91" t="s">
        <v>25</v>
      </c>
      <c r="I938" s="90">
        <v>51000</v>
      </c>
      <c r="J938" s="90">
        <v>48700</v>
      </c>
      <c r="K938" s="90">
        <v>51200</v>
      </c>
      <c r="L938" s="91" t="s">
        <v>25</v>
      </c>
      <c r="M938" s="90">
        <v>50800</v>
      </c>
      <c r="N938" s="90">
        <v>51700</v>
      </c>
      <c r="O938" s="90">
        <v>48300</v>
      </c>
      <c r="P938" s="90">
        <v>47800</v>
      </c>
      <c r="Q938" s="90">
        <v>46500</v>
      </c>
      <c r="R938" s="90">
        <v>47200</v>
      </c>
      <c r="S938" s="90">
        <v>46800</v>
      </c>
      <c r="T938" s="90">
        <v>48600</v>
      </c>
      <c r="U938" s="90">
        <v>49500</v>
      </c>
      <c r="V938" s="90">
        <v>52800</v>
      </c>
      <c r="W938" s="90">
        <v>51700</v>
      </c>
      <c r="X938" s="90">
        <v>54700</v>
      </c>
      <c r="Y938" t="str">
        <f t="shared" si="37"/>
        <v>10-2023</v>
      </c>
      <c r="Z938">
        <f>_xlfn.XLOOKUP(Y938,AN:AN,AP:AP,"")</f>
        <v>0</v>
      </c>
      <c r="AA938">
        <f>_xlfn.XLOOKUP(Y938,AN:AN,AQ:AQ,"")</f>
        <v>0</v>
      </c>
      <c r="AB938" t="str">
        <f>_xlfn.XLOOKUP(Y938,AN:AN,AR:AR,"")</f>
        <v>L24</v>
      </c>
      <c r="AC938" t="str">
        <f>_xlfn.XLOOKUP(Y938,AN:AN,AS:AS,"")</f>
        <v>L36</v>
      </c>
      <c r="AE938">
        <v>0</v>
      </c>
      <c r="AF938">
        <v>0</v>
      </c>
      <c r="AG938">
        <v>0</v>
      </c>
      <c r="AH938" t="str">
        <v>L36</v>
      </c>
    </row>
    <row r="939" spans="1:34">
      <c r="A939" t="str">
        <f t="shared" si="36"/>
        <v>10-2023</v>
      </c>
      <c r="B939" s="93">
        <v>45205</v>
      </c>
      <c r="C939" s="90">
        <v>50600</v>
      </c>
      <c r="D939" s="90">
        <v>51500</v>
      </c>
      <c r="E939" s="90">
        <v>49500</v>
      </c>
      <c r="F939" s="90">
        <v>47000</v>
      </c>
      <c r="G939" s="90">
        <v>52400</v>
      </c>
      <c r="H939" s="91" t="s">
        <v>25</v>
      </c>
      <c r="I939" s="90">
        <v>51000</v>
      </c>
      <c r="J939" s="90">
        <v>49200</v>
      </c>
      <c r="K939" s="90">
        <v>51700</v>
      </c>
      <c r="L939" s="91" t="s">
        <v>25</v>
      </c>
      <c r="M939" s="90">
        <v>51200</v>
      </c>
      <c r="N939" s="90">
        <v>51700</v>
      </c>
      <c r="O939" s="90">
        <v>48700</v>
      </c>
      <c r="P939" s="90">
        <v>47900</v>
      </c>
      <c r="Q939" s="90">
        <v>46800</v>
      </c>
      <c r="R939" s="90">
        <v>47300</v>
      </c>
      <c r="S939" s="90">
        <v>47300</v>
      </c>
      <c r="T939" s="90">
        <v>49300</v>
      </c>
      <c r="U939" s="90">
        <v>50000</v>
      </c>
      <c r="V939" s="90">
        <v>52800</v>
      </c>
      <c r="W939" s="90">
        <v>52300</v>
      </c>
      <c r="X939" s="90">
        <v>55600</v>
      </c>
      <c r="Y939" t="str">
        <f t="shared" si="37"/>
        <v>10-2023</v>
      </c>
      <c r="Z939">
        <f>_xlfn.XLOOKUP(Y939,AN:AN,AP:AP,"")</f>
        <v>0</v>
      </c>
      <c r="AA939">
        <f>_xlfn.XLOOKUP(Y939,AN:AN,AQ:AQ,"")</f>
        <v>0</v>
      </c>
      <c r="AB939" t="str">
        <f>_xlfn.XLOOKUP(Y939,AN:AN,AR:AR,"")</f>
        <v>L24</v>
      </c>
      <c r="AC939" t="str">
        <f>_xlfn.XLOOKUP(Y939,AN:AN,AS:AS,"")</f>
        <v>L36</v>
      </c>
      <c r="AE939">
        <v>0</v>
      </c>
      <c r="AF939">
        <v>0</v>
      </c>
      <c r="AG939">
        <v>0</v>
      </c>
      <c r="AH939" t="str">
        <v>L36</v>
      </c>
    </row>
    <row r="940" spans="1:34">
      <c r="A940" t="str">
        <f t="shared" si="36"/>
        <v>10-2023</v>
      </c>
      <c r="B940" s="93">
        <v>45206</v>
      </c>
      <c r="C940" s="90">
        <v>50600</v>
      </c>
      <c r="D940" s="90">
        <v>51500</v>
      </c>
      <c r="E940" s="90">
        <v>49400</v>
      </c>
      <c r="F940" s="90">
        <v>46500</v>
      </c>
      <c r="G940" s="90">
        <v>52400</v>
      </c>
      <c r="H940" s="91" t="s">
        <v>25</v>
      </c>
      <c r="I940" s="90">
        <v>51000</v>
      </c>
      <c r="J940" s="90">
        <v>49200</v>
      </c>
      <c r="K940" s="90">
        <v>51700</v>
      </c>
      <c r="L940" s="91" t="s">
        <v>25</v>
      </c>
      <c r="M940" s="90">
        <v>51000</v>
      </c>
      <c r="N940" s="90">
        <v>51700</v>
      </c>
      <c r="O940" s="90">
        <v>48500</v>
      </c>
      <c r="P940" s="90">
        <v>47800</v>
      </c>
      <c r="Q940" s="90">
        <v>46300</v>
      </c>
      <c r="R940" s="90">
        <v>47200</v>
      </c>
      <c r="S940" s="90">
        <v>47000</v>
      </c>
      <c r="T940" s="90">
        <v>48800</v>
      </c>
      <c r="U940" s="90">
        <v>50000</v>
      </c>
      <c r="V940" s="90">
        <v>52800</v>
      </c>
      <c r="W940" s="90">
        <v>52300</v>
      </c>
      <c r="X940" s="90">
        <v>55600</v>
      </c>
      <c r="Y940" t="str">
        <f t="shared" si="37"/>
        <v>10-2023</v>
      </c>
      <c r="Z940">
        <f>_xlfn.XLOOKUP(Y940,AN:AN,AP:AP,"")</f>
        <v>0</v>
      </c>
      <c r="AA940">
        <f>_xlfn.XLOOKUP(Y940,AN:AN,AQ:AQ,"")</f>
        <v>0</v>
      </c>
      <c r="AB940" t="str">
        <f>_xlfn.XLOOKUP(Y940,AN:AN,AR:AR,"")</f>
        <v>L24</v>
      </c>
      <c r="AC940" t="str">
        <f>_xlfn.XLOOKUP(Y940,AN:AN,AS:AS,"")</f>
        <v>L36</v>
      </c>
      <c r="AE940">
        <v>0</v>
      </c>
      <c r="AF940">
        <v>0</v>
      </c>
      <c r="AG940">
        <v>0</v>
      </c>
      <c r="AH940" t="str">
        <v>L36</v>
      </c>
    </row>
    <row r="941" spans="1:34">
      <c r="A941" t="str">
        <f t="shared" si="36"/>
        <v>10-2023</v>
      </c>
      <c r="B941" s="93">
        <v>45207</v>
      </c>
      <c r="C941" s="90" t="s">
        <v>24</v>
      </c>
      <c r="D941" s="90" t="s">
        <v>24</v>
      </c>
      <c r="E941" s="90" t="s">
        <v>24</v>
      </c>
      <c r="F941" s="90" t="s">
        <v>24</v>
      </c>
      <c r="G941" s="90" t="s">
        <v>24</v>
      </c>
      <c r="H941" s="90" t="s">
        <v>24</v>
      </c>
      <c r="I941" s="90" t="s">
        <v>24</v>
      </c>
      <c r="J941" s="90" t="s">
        <v>24</v>
      </c>
      <c r="K941" s="90" t="s">
        <v>24</v>
      </c>
      <c r="L941" s="90" t="s">
        <v>24</v>
      </c>
      <c r="M941" s="90" t="s">
        <v>24</v>
      </c>
      <c r="N941" s="90" t="s">
        <v>24</v>
      </c>
      <c r="O941" s="90" t="s">
        <v>24</v>
      </c>
      <c r="P941" s="90" t="s">
        <v>24</v>
      </c>
      <c r="Q941" s="90" t="s">
        <v>24</v>
      </c>
      <c r="R941" s="90" t="s">
        <v>24</v>
      </c>
      <c r="S941" s="90" t="s">
        <v>24</v>
      </c>
      <c r="T941" s="90" t="s">
        <v>24</v>
      </c>
      <c r="U941" s="90" t="s">
        <v>24</v>
      </c>
      <c r="V941" s="90" t="s">
        <v>24</v>
      </c>
      <c r="W941" s="90" t="s">
        <v>24</v>
      </c>
      <c r="X941" s="90" t="s">
        <v>24</v>
      </c>
      <c r="Y941" t="str">
        <f t="shared" si="37"/>
        <v>10-2023</v>
      </c>
      <c r="Z941">
        <f>_xlfn.XLOOKUP(Y941,AN:AN,AP:AP,"")</f>
        <v>0</v>
      </c>
      <c r="AA941">
        <f>_xlfn.XLOOKUP(Y941,AN:AN,AQ:AQ,"")</f>
        <v>0</v>
      </c>
      <c r="AB941" t="str">
        <f>_xlfn.XLOOKUP(Y941,AN:AN,AR:AR,"")</f>
        <v>L24</v>
      </c>
      <c r="AC941" t="str">
        <f>_xlfn.XLOOKUP(Y941,AN:AN,AS:AS,"")</f>
        <v>L36</v>
      </c>
      <c r="AE941">
        <v>0</v>
      </c>
      <c r="AF941">
        <v>0</v>
      </c>
      <c r="AG941">
        <v>0</v>
      </c>
      <c r="AH941" t="str">
        <v>L36</v>
      </c>
    </row>
    <row r="942" spans="1:34">
      <c r="A942" t="str">
        <f t="shared" si="36"/>
        <v>10-2023</v>
      </c>
      <c r="B942" s="93">
        <v>45208</v>
      </c>
      <c r="C942" s="90">
        <v>50600</v>
      </c>
      <c r="D942" s="90">
        <v>51000</v>
      </c>
      <c r="E942" s="90">
        <v>48400</v>
      </c>
      <c r="F942" s="90">
        <v>46100</v>
      </c>
      <c r="G942" s="90">
        <v>52400</v>
      </c>
      <c r="H942" s="91" t="s">
        <v>25</v>
      </c>
      <c r="I942" s="90">
        <v>50500</v>
      </c>
      <c r="J942" s="90">
        <v>49200</v>
      </c>
      <c r="K942" s="90">
        <v>51700</v>
      </c>
      <c r="L942" s="91" t="s">
        <v>25</v>
      </c>
      <c r="M942" s="90">
        <v>50900</v>
      </c>
      <c r="N942" s="90">
        <v>51700</v>
      </c>
      <c r="O942" s="90">
        <v>48000</v>
      </c>
      <c r="P942" s="90">
        <v>47500</v>
      </c>
      <c r="Q942" s="90">
        <v>46100</v>
      </c>
      <c r="R942" s="90">
        <v>46800</v>
      </c>
      <c r="S942" s="90">
        <v>46800</v>
      </c>
      <c r="T942" s="90">
        <v>48800</v>
      </c>
      <c r="U942" s="90">
        <v>49800</v>
      </c>
      <c r="V942" s="90">
        <v>52800</v>
      </c>
      <c r="W942" s="90">
        <v>52300</v>
      </c>
      <c r="X942" s="90">
        <v>55500</v>
      </c>
      <c r="Y942" t="str">
        <f t="shared" si="37"/>
        <v>10-2023</v>
      </c>
      <c r="Z942">
        <f>_xlfn.XLOOKUP(Y942,AN:AN,AP:AP,"")</f>
        <v>0</v>
      </c>
      <c r="AA942">
        <f>_xlfn.XLOOKUP(Y942,AN:AN,AQ:AQ,"")</f>
        <v>0</v>
      </c>
      <c r="AB942" t="str">
        <f>_xlfn.XLOOKUP(Y942,AN:AN,AR:AR,"")</f>
        <v>L24</v>
      </c>
      <c r="AC942" t="str">
        <f>_xlfn.XLOOKUP(Y942,AN:AN,AS:AS,"")</f>
        <v>L36</v>
      </c>
      <c r="AE942">
        <v>0</v>
      </c>
      <c r="AF942">
        <v>0</v>
      </c>
      <c r="AG942">
        <v>0</v>
      </c>
      <c r="AH942" t="str">
        <v>L36</v>
      </c>
    </row>
    <row r="943" spans="1:34">
      <c r="A943" t="str">
        <f t="shared" si="36"/>
        <v>10-2023</v>
      </c>
      <c r="B943" s="93">
        <v>45209</v>
      </c>
      <c r="C943" s="90">
        <v>50300</v>
      </c>
      <c r="D943" s="90">
        <v>51000</v>
      </c>
      <c r="E943" s="90">
        <v>48700</v>
      </c>
      <c r="F943" s="90">
        <v>45800</v>
      </c>
      <c r="G943" s="90">
        <v>52200</v>
      </c>
      <c r="H943" s="91" t="s">
        <v>25</v>
      </c>
      <c r="I943" s="90">
        <v>50500</v>
      </c>
      <c r="J943" s="90">
        <v>48800</v>
      </c>
      <c r="K943" s="90">
        <v>51300</v>
      </c>
      <c r="L943" s="91" t="s">
        <v>25</v>
      </c>
      <c r="M943" s="90">
        <v>50700</v>
      </c>
      <c r="N943" s="90">
        <v>51400</v>
      </c>
      <c r="O943" s="90">
        <v>48000</v>
      </c>
      <c r="P943" s="90">
        <v>47200</v>
      </c>
      <c r="Q943" s="90">
        <v>45300</v>
      </c>
      <c r="R943" s="90">
        <v>46500</v>
      </c>
      <c r="S943" s="90">
        <v>46300</v>
      </c>
      <c r="T943" s="90">
        <v>48100</v>
      </c>
      <c r="U943" s="90">
        <v>49500</v>
      </c>
      <c r="V943" s="90">
        <v>52800</v>
      </c>
      <c r="W943" s="90">
        <v>52300</v>
      </c>
      <c r="X943" s="90">
        <v>55500</v>
      </c>
      <c r="Y943" t="str">
        <f t="shared" si="37"/>
        <v>10-2023</v>
      </c>
      <c r="Z943">
        <f>_xlfn.XLOOKUP(Y943,AN:AN,AP:AP,"")</f>
        <v>0</v>
      </c>
      <c r="AA943">
        <f>_xlfn.XLOOKUP(Y943,AN:AN,AQ:AQ,"")</f>
        <v>0</v>
      </c>
      <c r="AB943" t="str">
        <f>_xlfn.XLOOKUP(Y943,AN:AN,AR:AR,"")</f>
        <v>L24</v>
      </c>
      <c r="AC943" t="str">
        <f>_xlfn.XLOOKUP(Y943,AN:AN,AS:AS,"")</f>
        <v>L36</v>
      </c>
      <c r="AE943">
        <v>0</v>
      </c>
      <c r="AF943">
        <v>0</v>
      </c>
      <c r="AG943">
        <v>0</v>
      </c>
      <c r="AH943" t="str">
        <v>L36</v>
      </c>
    </row>
    <row r="944" spans="1:34">
      <c r="A944" t="str">
        <f t="shared" si="36"/>
        <v>10-2023</v>
      </c>
      <c r="B944" s="93">
        <v>45210</v>
      </c>
      <c r="C944" s="90">
        <v>50200</v>
      </c>
      <c r="D944" s="90">
        <v>51000</v>
      </c>
      <c r="E944" s="90">
        <v>48900</v>
      </c>
      <c r="F944" s="90">
        <v>45700</v>
      </c>
      <c r="G944" s="90">
        <v>52200</v>
      </c>
      <c r="H944" s="91" t="s">
        <v>25</v>
      </c>
      <c r="I944" s="90">
        <v>50250</v>
      </c>
      <c r="J944" s="90">
        <v>48700</v>
      </c>
      <c r="K944" s="90">
        <v>51300</v>
      </c>
      <c r="L944" s="91" t="s">
        <v>25</v>
      </c>
      <c r="M944" s="90">
        <v>50600</v>
      </c>
      <c r="N944" s="90">
        <v>51400</v>
      </c>
      <c r="O944" s="90">
        <v>47800</v>
      </c>
      <c r="P944" s="90">
        <v>47200</v>
      </c>
      <c r="Q944" s="90">
        <v>45500</v>
      </c>
      <c r="R944" s="90">
        <v>46300</v>
      </c>
      <c r="S944" s="90">
        <v>46100</v>
      </c>
      <c r="T944" s="90">
        <v>48000</v>
      </c>
      <c r="U944" s="90">
        <v>49300</v>
      </c>
      <c r="V944" s="90">
        <v>52800</v>
      </c>
      <c r="W944" s="90">
        <v>52300</v>
      </c>
      <c r="X944" s="90">
        <v>55500</v>
      </c>
      <c r="Y944" t="str">
        <f t="shared" si="37"/>
        <v>10-2023</v>
      </c>
      <c r="Z944">
        <f>_xlfn.XLOOKUP(Y944,AN:AN,AP:AP,"")</f>
        <v>0</v>
      </c>
      <c r="AA944">
        <f>_xlfn.XLOOKUP(Y944,AN:AN,AQ:AQ,"")</f>
        <v>0</v>
      </c>
      <c r="AB944" t="str">
        <f>_xlfn.XLOOKUP(Y944,AN:AN,AR:AR,"")</f>
        <v>L24</v>
      </c>
      <c r="AC944" t="str">
        <f>_xlfn.XLOOKUP(Y944,AN:AN,AS:AS,"")</f>
        <v>L36</v>
      </c>
      <c r="AE944">
        <v>0</v>
      </c>
      <c r="AF944">
        <v>0</v>
      </c>
      <c r="AG944">
        <v>0</v>
      </c>
      <c r="AH944" t="str">
        <v>L36</v>
      </c>
    </row>
    <row r="945" spans="1:34">
      <c r="A945" t="str">
        <f t="shared" si="36"/>
        <v>10-2023</v>
      </c>
      <c r="B945" s="93">
        <v>45211</v>
      </c>
      <c r="C945" s="90">
        <v>50000</v>
      </c>
      <c r="D945" s="90">
        <v>50800</v>
      </c>
      <c r="E945" s="90">
        <v>48900</v>
      </c>
      <c r="F945" s="90">
        <v>45700</v>
      </c>
      <c r="G945" s="90">
        <v>51400</v>
      </c>
      <c r="H945" s="91" t="s">
        <v>25</v>
      </c>
      <c r="I945" s="90">
        <v>50000</v>
      </c>
      <c r="J945" s="90">
        <v>48200</v>
      </c>
      <c r="K945" s="90">
        <v>51000</v>
      </c>
      <c r="L945" s="91" t="s">
        <v>25</v>
      </c>
      <c r="M945" s="90">
        <v>50100</v>
      </c>
      <c r="N945" s="90">
        <v>51100</v>
      </c>
      <c r="O945" s="90">
        <v>47300</v>
      </c>
      <c r="P945" s="90">
        <v>46800</v>
      </c>
      <c r="Q945" s="90">
        <v>45200</v>
      </c>
      <c r="R945" s="90">
        <v>45800</v>
      </c>
      <c r="S945" s="90">
        <v>45900</v>
      </c>
      <c r="T945" s="90">
        <v>47900</v>
      </c>
      <c r="U945" s="90">
        <v>48800</v>
      </c>
      <c r="V945" s="90">
        <v>51800</v>
      </c>
      <c r="W945" s="90">
        <v>52000</v>
      </c>
      <c r="X945" s="90">
        <v>55400</v>
      </c>
      <c r="Y945" t="str">
        <f t="shared" si="37"/>
        <v>10-2023</v>
      </c>
      <c r="Z945">
        <f>_xlfn.XLOOKUP(Y945,AN:AN,AP:AP,"")</f>
        <v>0</v>
      </c>
      <c r="AA945">
        <f>_xlfn.XLOOKUP(Y945,AN:AN,AQ:AQ,"")</f>
        <v>0</v>
      </c>
      <c r="AB945" t="str">
        <f>_xlfn.XLOOKUP(Y945,AN:AN,AR:AR,"")</f>
        <v>L24</v>
      </c>
      <c r="AC945" t="str">
        <f>_xlfn.XLOOKUP(Y945,AN:AN,AS:AS,"")</f>
        <v>L36</v>
      </c>
      <c r="AE945">
        <v>0</v>
      </c>
      <c r="AF945">
        <v>0</v>
      </c>
      <c r="AG945">
        <v>0</v>
      </c>
      <c r="AH945" t="str">
        <v>L36</v>
      </c>
    </row>
    <row r="946" spans="1:34">
      <c r="A946" t="str">
        <f t="shared" si="36"/>
        <v>10-2023</v>
      </c>
      <c r="B946" s="93">
        <v>45212</v>
      </c>
      <c r="C946" s="90">
        <v>49700</v>
      </c>
      <c r="D946" s="90">
        <v>50800</v>
      </c>
      <c r="E946" s="90">
        <v>48200</v>
      </c>
      <c r="F946" s="90">
        <v>45100</v>
      </c>
      <c r="G946" s="90">
        <v>51400</v>
      </c>
      <c r="H946" s="91" t="s">
        <v>25</v>
      </c>
      <c r="I946" s="90">
        <v>49500</v>
      </c>
      <c r="J946" s="90">
        <v>47800</v>
      </c>
      <c r="K946" s="90">
        <v>50800</v>
      </c>
      <c r="L946" s="91" t="s">
        <v>25</v>
      </c>
      <c r="M946" s="90">
        <v>49800</v>
      </c>
      <c r="N946" s="90">
        <v>50900</v>
      </c>
      <c r="O946" s="90">
        <v>47000</v>
      </c>
      <c r="P946" s="90">
        <v>46800</v>
      </c>
      <c r="Q946" s="90">
        <v>44500</v>
      </c>
      <c r="R946" s="90">
        <v>45700</v>
      </c>
      <c r="S946" s="90">
        <v>45600</v>
      </c>
      <c r="T946" s="90">
        <v>47400</v>
      </c>
      <c r="U946" s="90">
        <v>48500</v>
      </c>
      <c r="V946" s="90">
        <v>51800</v>
      </c>
      <c r="W946" s="90">
        <v>51900</v>
      </c>
      <c r="X946" s="90">
        <v>55200</v>
      </c>
      <c r="Y946" t="str">
        <f t="shared" si="37"/>
        <v>10-2023</v>
      </c>
      <c r="Z946">
        <f>_xlfn.XLOOKUP(Y946,AN:AN,AP:AP,"")</f>
        <v>0</v>
      </c>
      <c r="AA946">
        <f>_xlfn.XLOOKUP(Y946,AN:AN,AQ:AQ,"")</f>
        <v>0</v>
      </c>
      <c r="AB946" t="str">
        <f>_xlfn.XLOOKUP(Y946,AN:AN,AR:AR,"")</f>
        <v>L24</v>
      </c>
      <c r="AC946" t="str">
        <f>_xlfn.XLOOKUP(Y946,AN:AN,AS:AS,"")</f>
        <v>L36</v>
      </c>
      <c r="AE946">
        <v>0</v>
      </c>
      <c r="AF946">
        <v>0</v>
      </c>
      <c r="AG946">
        <v>0</v>
      </c>
      <c r="AH946" t="str">
        <v>L36</v>
      </c>
    </row>
    <row r="947" spans="1:34">
      <c r="A947" t="str">
        <f t="shared" si="36"/>
        <v>10-2023</v>
      </c>
      <c r="B947" s="93">
        <v>45213</v>
      </c>
      <c r="C947" s="90">
        <v>49900</v>
      </c>
      <c r="D947" s="90">
        <v>51000</v>
      </c>
      <c r="E947" s="90">
        <v>48400</v>
      </c>
      <c r="F947" s="90">
        <v>45200</v>
      </c>
      <c r="G947" s="90">
        <v>51700</v>
      </c>
      <c r="H947" s="91" t="s">
        <v>25</v>
      </c>
      <c r="I947" s="90">
        <v>50500</v>
      </c>
      <c r="J947" s="90">
        <v>47800</v>
      </c>
      <c r="K947" s="90">
        <v>51000</v>
      </c>
      <c r="L947" s="91" t="s">
        <v>25</v>
      </c>
      <c r="M947" s="90">
        <v>49800</v>
      </c>
      <c r="N947" s="90">
        <v>51000</v>
      </c>
      <c r="O947" s="90">
        <v>47400</v>
      </c>
      <c r="P947" s="90">
        <v>47000</v>
      </c>
      <c r="Q947" s="90">
        <v>45700</v>
      </c>
      <c r="R947" s="90">
        <v>46500</v>
      </c>
      <c r="S947" s="90">
        <v>46800</v>
      </c>
      <c r="T947" s="90">
        <v>47500</v>
      </c>
      <c r="U947" s="90">
        <v>49000</v>
      </c>
      <c r="V947" s="90">
        <v>51800</v>
      </c>
      <c r="W947" s="90">
        <v>51800</v>
      </c>
      <c r="X947" s="90">
        <v>55000</v>
      </c>
      <c r="Y947" t="str">
        <f t="shared" si="37"/>
        <v>10-2023</v>
      </c>
      <c r="Z947">
        <f>_xlfn.XLOOKUP(Y947,AN:AN,AP:AP,"")</f>
        <v>0</v>
      </c>
      <c r="AA947">
        <f>_xlfn.XLOOKUP(Y947,AN:AN,AQ:AQ,"")</f>
        <v>0</v>
      </c>
      <c r="AB947" t="str">
        <f>_xlfn.XLOOKUP(Y947,AN:AN,AR:AR,"")</f>
        <v>L24</v>
      </c>
      <c r="AC947" t="str">
        <f>_xlfn.XLOOKUP(Y947,AN:AN,AS:AS,"")</f>
        <v>L36</v>
      </c>
      <c r="AE947">
        <v>0</v>
      </c>
      <c r="AF947">
        <v>0</v>
      </c>
      <c r="AG947">
        <v>0</v>
      </c>
      <c r="AH947" t="str">
        <v>L36</v>
      </c>
    </row>
    <row r="948" spans="1:34">
      <c r="A948" t="str">
        <f t="shared" si="36"/>
        <v>10-2023</v>
      </c>
      <c r="B948" s="93">
        <v>45214</v>
      </c>
      <c r="C948" s="90" t="s">
        <v>24</v>
      </c>
      <c r="D948" s="90" t="s">
        <v>24</v>
      </c>
      <c r="E948" s="90" t="s">
        <v>24</v>
      </c>
      <c r="F948" s="90" t="s">
        <v>24</v>
      </c>
      <c r="G948" s="90" t="s">
        <v>24</v>
      </c>
      <c r="H948" s="90" t="s">
        <v>24</v>
      </c>
      <c r="I948" s="90" t="s">
        <v>24</v>
      </c>
      <c r="J948" s="90" t="s">
        <v>24</v>
      </c>
      <c r="K948" s="90" t="s">
        <v>24</v>
      </c>
      <c r="L948" s="90" t="s">
        <v>24</v>
      </c>
      <c r="M948" s="90" t="s">
        <v>24</v>
      </c>
      <c r="N948" s="90" t="s">
        <v>24</v>
      </c>
      <c r="O948" s="90" t="s">
        <v>24</v>
      </c>
      <c r="P948" s="90" t="s">
        <v>24</v>
      </c>
      <c r="Q948" s="90" t="s">
        <v>24</v>
      </c>
      <c r="R948" s="90" t="s">
        <v>24</v>
      </c>
      <c r="S948" s="90" t="s">
        <v>24</v>
      </c>
      <c r="T948" s="90" t="s">
        <v>24</v>
      </c>
      <c r="U948" s="90" t="s">
        <v>24</v>
      </c>
      <c r="V948" s="90" t="s">
        <v>24</v>
      </c>
      <c r="W948" s="90" t="s">
        <v>24</v>
      </c>
      <c r="X948" s="90" t="s">
        <v>24</v>
      </c>
      <c r="Y948" t="str">
        <f t="shared" si="37"/>
        <v>10-2023</v>
      </c>
      <c r="Z948">
        <f>_xlfn.XLOOKUP(Y948,AN:AN,AP:AP,"")</f>
        <v>0</v>
      </c>
      <c r="AA948">
        <f>_xlfn.XLOOKUP(Y948,AN:AN,AQ:AQ,"")</f>
        <v>0</v>
      </c>
      <c r="AB948" t="str">
        <f>_xlfn.XLOOKUP(Y948,AN:AN,AR:AR,"")</f>
        <v>L24</v>
      </c>
      <c r="AC948" t="str">
        <f>_xlfn.XLOOKUP(Y948,AN:AN,AS:AS,"")</f>
        <v>L36</v>
      </c>
      <c r="AE948">
        <v>0</v>
      </c>
      <c r="AF948">
        <v>0</v>
      </c>
      <c r="AG948">
        <v>0</v>
      </c>
      <c r="AH948" t="str">
        <v>L36</v>
      </c>
    </row>
    <row r="949" spans="1:34">
      <c r="A949" t="str">
        <f t="shared" si="36"/>
        <v>10-2023</v>
      </c>
      <c r="B949" s="93">
        <v>45215</v>
      </c>
      <c r="C949" s="90">
        <v>49900</v>
      </c>
      <c r="D949" s="90">
        <v>50800</v>
      </c>
      <c r="E949" s="90">
        <v>48500</v>
      </c>
      <c r="F949" s="90">
        <v>45200</v>
      </c>
      <c r="G949" s="90">
        <v>51700</v>
      </c>
      <c r="H949" s="91" t="s">
        <v>25</v>
      </c>
      <c r="I949" s="90">
        <v>50000</v>
      </c>
      <c r="J949" s="90">
        <v>47700</v>
      </c>
      <c r="K949" s="90">
        <v>51000</v>
      </c>
      <c r="L949" s="91" t="s">
        <v>25</v>
      </c>
      <c r="M949" s="90">
        <v>49800</v>
      </c>
      <c r="N949" s="90">
        <v>51000</v>
      </c>
      <c r="O949" s="90">
        <v>47300</v>
      </c>
      <c r="P949" s="90">
        <v>47000</v>
      </c>
      <c r="Q949" s="90">
        <v>45400</v>
      </c>
      <c r="R949" s="90">
        <v>46200</v>
      </c>
      <c r="S949" s="90">
        <v>46300</v>
      </c>
      <c r="T949" s="90">
        <v>47500</v>
      </c>
      <c r="U949" s="90">
        <v>49000</v>
      </c>
      <c r="V949" s="90">
        <v>51800</v>
      </c>
      <c r="W949" s="90">
        <v>51700</v>
      </c>
      <c r="X949" s="90">
        <v>55000</v>
      </c>
      <c r="Y949" t="str">
        <f t="shared" si="37"/>
        <v>10-2023</v>
      </c>
      <c r="Z949">
        <f>_xlfn.XLOOKUP(Y949,AN:AN,AP:AP,"")</f>
        <v>0</v>
      </c>
      <c r="AA949">
        <f>_xlfn.XLOOKUP(Y949,AN:AN,AQ:AQ,"")</f>
        <v>0</v>
      </c>
      <c r="AB949" t="str">
        <f>_xlfn.XLOOKUP(Y949,AN:AN,AR:AR,"")</f>
        <v>L24</v>
      </c>
      <c r="AC949" t="str">
        <f>_xlfn.XLOOKUP(Y949,AN:AN,AS:AS,"")</f>
        <v>L36</v>
      </c>
      <c r="AE949">
        <v>0</v>
      </c>
      <c r="AF949">
        <v>0</v>
      </c>
      <c r="AG949">
        <v>0</v>
      </c>
      <c r="AH949" t="str">
        <v>L36</v>
      </c>
    </row>
    <row r="950" spans="1:34">
      <c r="A950" t="str">
        <f t="shared" si="36"/>
        <v>10-2023</v>
      </c>
      <c r="B950" s="93">
        <v>45216</v>
      </c>
      <c r="C950" s="90">
        <v>49700</v>
      </c>
      <c r="D950" s="90">
        <v>50500</v>
      </c>
      <c r="E950" s="90">
        <v>47900</v>
      </c>
      <c r="F950" s="90">
        <v>45000</v>
      </c>
      <c r="G950" s="90">
        <v>51700</v>
      </c>
      <c r="H950" s="91" t="s">
        <v>25</v>
      </c>
      <c r="I950" s="90">
        <v>49500</v>
      </c>
      <c r="J950" s="90">
        <v>47500</v>
      </c>
      <c r="K950" s="90">
        <v>51000</v>
      </c>
      <c r="L950" s="91" t="s">
        <v>25</v>
      </c>
      <c r="M950" s="90">
        <v>49500</v>
      </c>
      <c r="N950" s="90">
        <v>51000</v>
      </c>
      <c r="O950" s="90">
        <v>47300</v>
      </c>
      <c r="P950" s="90">
        <v>46500</v>
      </c>
      <c r="Q950" s="90">
        <v>45000</v>
      </c>
      <c r="R950" s="90">
        <v>46000</v>
      </c>
      <c r="S950" s="90">
        <v>45700</v>
      </c>
      <c r="T950" s="90">
        <v>47300</v>
      </c>
      <c r="U950" s="90">
        <v>48700</v>
      </c>
      <c r="V950" s="90">
        <v>51800</v>
      </c>
      <c r="W950" s="90">
        <v>51700</v>
      </c>
      <c r="X950" s="90">
        <v>55000</v>
      </c>
      <c r="Y950" t="str">
        <f t="shared" si="37"/>
        <v>10-2023</v>
      </c>
      <c r="Z950">
        <f>_xlfn.XLOOKUP(Y950,AN:AN,AP:AP,"")</f>
        <v>0</v>
      </c>
      <c r="AA950">
        <f>_xlfn.XLOOKUP(Y950,AN:AN,AQ:AQ,"")</f>
        <v>0</v>
      </c>
      <c r="AB950" t="str">
        <f>_xlfn.XLOOKUP(Y950,AN:AN,AR:AR,"")</f>
        <v>L24</v>
      </c>
      <c r="AC950" t="str">
        <f>_xlfn.XLOOKUP(Y950,AN:AN,AS:AS,"")</f>
        <v>L36</v>
      </c>
      <c r="AE950">
        <v>0</v>
      </c>
      <c r="AF950">
        <v>0</v>
      </c>
      <c r="AG950">
        <v>0</v>
      </c>
      <c r="AH950" t="str">
        <v>L36</v>
      </c>
    </row>
    <row r="951" spans="1:34">
      <c r="A951" t="str">
        <f t="shared" si="36"/>
        <v>10-2023</v>
      </c>
      <c r="B951" s="93">
        <v>45217</v>
      </c>
      <c r="C951" s="90">
        <v>49700</v>
      </c>
      <c r="D951" s="90">
        <v>50500</v>
      </c>
      <c r="E951" s="90">
        <v>47800</v>
      </c>
      <c r="F951" s="90">
        <v>44800</v>
      </c>
      <c r="G951" s="90">
        <v>51400</v>
      </c>
      <c r="H951" s="91" t="s">
        <v>25</v>
      </c>
      <c r="I951" s="90">
        <v>49500</v>
      </c>
      <c r="J951" s="90">
        <v>47400</v>
      </c>
      <c r="K951" s="90">
        <v>50800</v>
      </c>
      <c r="L951" s="91" t="s">
        <v>25</v>
      </c>
      <c r="M951" s="90">
        <v>49400</v>
      </c>
      <c r="N951" s="90">
        <v>50700</v>
      </c>
      <c r="O951" s="90">
        <v>47200</v>
      </c>
      <c r="P951" s="90">
        <v>46500</v>
      </c>
      <c r="Q951" s="90">
        <v>45000</v>
      </c>
      <c r="R951" s="90">
        <v>45700</v>
      </c>
      <c r="S951" s="90">
        <v>45400</v>
      </c>
      <c r="T951" s="90">
        <v>47100</v>
      </c>
      <c r="U951" s="90">
        <v>48700</v>
      </c>
      <c r="V951" s="90">
        <v>51800</v>
      </c>
      <c r="W951" s="90">
        <v>51700</v>
      </c>
      <c r="X951" s="90">
        <v>55000</v>
      </c>
      <c r="Y951" t="str">
        <f t="shared" si="37"/>
        <v>10-2023</v>
      </c>
      <c r="Z951">
        <f>_xlfn.XLOOKUP(Y951,AN:AN,AP:AP,"")</f>
        <v>0</v>
      </c>
      <c r="AA951">
        <f>_xlfn.XLOOKUP(Y951,AN:AN,AQ:AQ,"")</f>
        <v>0</v>
      </c>
      <c r="AB951" t="str">
        <f>_xlfn.XLOOKUP(Y951,AN:AN,AR:AR,"")</f>
        <v>L24</v>
      </c>
      <c r="AC951" t="str">
        <f>_xlfn.XLOOKUP(Y951,AN:AN,AS:AS,"")</f>
        <v>L36</v>
      </c>
      <c r="AE951">
        <v>0</v>
      </c>
      <c r="AF951">
        <v>0</v>
      </c>
      <c r="AG951">
        <v>0</v>
      </c>
      <c r="AH951" t="str">
        <v>L36</v>
      </c>
    </row>
    <row r="952" spans="1:34">
      <c r="A952" t="str">
        <f t="shared" si="36"/>
        <v>10-2023</v>
      </c>
      <c r="B952" s="93">
        <v>45218</v>
      </c>
      <c r="C952" s="90">
        <v>49500</v>
      </c>
      <c r="D952" s="90">
        <v>50500</v>
      </c>
      <c r="E952" s="90">
        <v>47500</v>
      </c>
      <c r="F952" s="90">
        <v>44600</v>
      </c>
      <c r="G952" s="90">
        <v>51400</v>
      </c>
      <c r="H952" s="91" t="s">
        <v>25</v>
      </c>
      <c r="I952" s="90">
        <v>49500</v>
      </c>
      <c r="J952" s="90">
        <v>47000</v>
      </c>
      <c r="K952" s="90">
        <v>50500</v>
      </c>
      <c r="L952" s="91" t="s">
        <v>25</v>
      </c>
      <c r="M952" s="90">
        <v>49000</v>
      </c>
      <c r="N952" s="90">
        <v>50700</v>
      </c>
      <c r="O952" s="90">
        <v>46800</v>
      </c>
      <c r="P952" s="90">
        <v>46200</v>
      </c>
      <c r="Q952" s="90">
        <v>44700</v>
      </c>
      <c r="R952" s="90">
        <v>45500</v>
      </c>
      <c r="S952" s="90">
        <v>45000</v>
      </c>
      <c r="T952" s="90">
        <v>47100</v>
      </c>
      <c r="U952" s="90">
        <v>48100</v>
      </c>
      <c r="V952" s="90">
        <v>51800</v>
      </c>
      <c r="W952" s="90">
        <v>51700</v>
      </c>
      <c r="X952" s="90">
        <v>54800</v>
      </c>
      <c r="Y952" t="str">
        <f t="shared" si="37"/>
        <v>10-2023</v>
      </c>
      <c r="Z952">
        <f>_xlfn.XLOOKUP(Y952,AN:AN,AP:AP,"")</f>
        <v>0</v>
      </c>
      <c r="AA952">
        <f>_xlfn.XLOOKUP(Y952,AN:AN,AQ:AQ,"")</f>
        <v>0</v>
      </c>
      <c r="AB952" t="str">
        <f>_xlfn.XLOOKUP(Y952,AN:AN,AR:AR,"")</f>
        <v>L24</v>
      </c>
      <c r="AC952" t="str">
        <f>_xlfn.XLOOKUP(Y952,AN:AN,AS:AS,"")</f>
        <v>L36</v>
      </c>
      <c r="AE952">
        <v>0</v>
      </c>
      <c r="AF952">
        <v>0</v>
      </c>
      <c r="AG952">
        <v>0</v>
      </c>
      <c r="AH952" t="str">
        <v>L36</v>
      </c>
    </row>
    <row r="953" spans="1:34">
      <c r="A953" t="str">
        <f t="shared" si="36"/>
        <v>10-2023</v>
      </c>
      <c r="B953" s="93">
        <v>45219</v>
      </c>
      <c r="C953" s="90">
        <v>49300</v>
      </c>
      <c r="D953" s="90">
        <v>50500</v>
      </c>
      <c r="E953" s="90">
        <v>47200</v>
      </c>
      <c r="F953" s="90">
        <v>44500</v>
      </c>
      <c r="G953" s="90">
        <v>51000</v>
      </c>
      <c r="H953" s="91" t="s">
        <v>25</v>
      </c>
      <c r="I953" s="90">
        <v>49000</v>
      </c>
      <c r="J953" s="90">
        <v>46700</v>
      </c>
      <c r="K953" s="90">
        <v>50200</v>
      </c>
      <c r="L953" s="91" t="s">
        <v>25</v>
      </c>
      <c r="M953" s="90">
        <v>48700</v>
      </c>
      <c r="N953" s="90">
        <v>50300</v>
      </c>
      <c r="O953" s="90">
        <v>46400</v>
      </c>
      <c r="P953" s="90">
        <v>46000</v>
      </c>
      <c r="Q953" s="90">
        <v>44400</v>
      </c>
      <c r="R953" s="90">
        <v>45300</v>
      </c>
      <c r="S953" s="90">
        <v>44700</v>
      </c>
      <c r="T953" s="90">
        <v>46800</v>
      </c>
      <c r="U953" s="90">
        <v>48000</v>
      </c>
      <c r="V953" s="90">
        <v>50300</v>
      </c>
      <c r="W953" s="90">
        <v>51500</v>
      </c>
      <c r="X953" s="90">
        <v>54700</v>
      </c>
      <c r="Y953" t="str">
        <f t="shared" si="37"/>
        <v>10-2023</v>
      </c>
      <c r="Z953">
        <f>_xlfn.XLOOKUP(Y953,AN:AN,AP:AP,"")</f>
        <v>0</v>
      </c>
      <c r="AA953">
        <f>_xlfn.XLOOKUP(Y953,AN:AN,AQ:AQ,"")</f>
        <v>0</v>
      </c>
      <c r="AB953" t="str">
        <f>_xlfn.XLOOKUP(Y953,AN:AN,AR:AR,"")</f>
        <v>L24</v>
      </c>
      <c r="AC953" t="str">
        <f>_xlfn.XLOOKUP(Y953,AN:AN,AS:AS,"")</f>
        <v>L36</v>
      </c>
      <c r="AE953">
        <v>0</v>
      </c>
      <c r="AF953">
        <v>0</v>
      </c>
      <c r="AG953">
        <v>0</v>
      </c>
      <c r="AH953" t="str">
        <v>L36</v>
      </c>
    </row>
    <row r="954" spans="1:34">
      <c r="A954" t="str">
        <f t="shared" si="36"/>
        <v>10-2023</v>
      </c>
      <c r="B954" s="93">
        <v>45220</v>
      </c>
      <c r="C954" s="90">
        <v>49000</v>
      </c>
      <c r="D954" s="90">
        <v>50500</v>
      </c>
      <c r="E954" s="90">
        <v>47200</v>
      </c>
      <c r="F954" s="91" t="s">
        <v>25</v>
      </c>
      <c r="G954" s="90">
        <v>51000</v>
      </c>
      <c r="H954" s="91" t="s">
        <v>25</v>
      </c>
      <c r="I954" s="90">
        <v>49000</v>
      </c>
      <c r="J954" s="90">
        <v>46700</v>
      </c>
      <c r="K954" s="90">
        <v>50200</v>
      </c>
      <c r="L954" s="91" t="s">
        <v>25</v>
      </c>
      <c r="M954" s="90">
        <v>48500</v>
      </c>
      <c r="N954" s="90">
        <v>49900</v>
      </c>
      <c r="O954" s="90">
        <v>46300</v>
      </c>
      <c r="P954" s="90">
        <v>46000</v>
      </c>
      <c r="Q954" s="90">
        <v>44700</v>
      </c>
      <c r="R954" s="90">
        <v>45500</v>
      </c>
      <c r="S954" s="90">
        <v>45200</v>
      </c>
      <c r="T954" s="91" t="s">
        <v>25</v>
      </c>
      <c r="U954" s="90">
        <v>48000</v>
      </c>
      <c r="V954" s="90">
        <v>50300</v>
      </c>
      <c r="W954" s="90">
        <v>51200</v>
      </c>
      <c r="X954" s="90">
        <v>54700</v>
      </c>
      <c r="Y954" t="str">
        <f t="shared" si="37"/>
        <v>10-2023</v>
      </c>
      <c r="Z954">
        <f>_xlfn.XLOOKUP(Y954,AN:AN,AP:AP,"")</f>
        <v>0</v>
      </c>
      <c r="AA954">
        <f>_xlfn.XLOOKUP(Y954,AN:AN,AQ:AQ,"")</f>
        <v>0</v>
      </c>
      <c r="AB954" t="str">
        <f>_xlfn.XLOOKUP(Y954,AN:AN,AR:AR,"")</f>
        <v>L24</v>
      </c>
      <c r="AC954" t="str">
        <f>_xlfn.XLOOKUP(Y954,AN:AN,AS:AS,"")</f>
        <v>L36</v>
      </c>
      <c r="AE954">
        <v>0</v>
      </c>
      <c r="AF954">
        <v>0</v>
      </c>
      <c r="AG954">
        <v>0</v>
      </c>
      <c r="AH954" t="str">
        <v>L36</v>
      </c>
    </row>
    <row r="955" spans="1:34">
      <c r="A955" t="str">
        <f t="shared" si="36"/>
        <v>10-2023</v>
      </c>
      <c r="B955" s="93">
        <v>45221</v>
      </c>
      <c r="C955" s="90" t="s">
        <v>24</v>
      </c>
      <c r="D955" s="90" t="s">
        <v>24</v>
      </c>
      <c r="E955" s="90" t="s">
        <v>24</v>
      </c>
      <c r="F955" s="90" t="s">
        <v>24</v>
      </c>
      <c r="G955" s="90" t="s">
        <v>24</v>
      </c>
      <c r="H955" s="90" t="s">
        <v>24</v>
      </c>
      <c r="I955" s="90" t="s">
        <v>24</v>
      </c>
      <c r="J955" s="90" t="s">
        <v>24</v>
      </c>
      <c r="K955" s="90" t="s">
        <v>24</v>
      </c>
      <c r="L955" s="90" t="s">
        <v>24</v>
      </c>
      <c r="M955" s="90" t="s">
        <v>24</v>
      </c>
      <c r="N955" s="90" t="s">
        <v>24</v>
      </c>
      <c r="O955" s="90" t="s">
        <v>24</v>
      </c>
      <c r="P955" s="90" t="s">
        <v>24</v>
      </c>
      <c r="Q955" s="90" t="s">
        <v>24</v>
      </c>
      <c r="R955" s="90" t="s">
        <v>24</v>
      </c>
      <c r="S955" s="90" t="s">
        <v>24</v>
      </c>
      <c r="T955" s="90" t="s">
        <v>24</v>
      </c>
      <c r="U955" s="90" t="s">
        <v>24</v>
      </c>
      <c r="V955" s="90" t="s">
        <v>24</v>
      </c>
      <c r="W955" s="90" t="s">
        <v>24</v>
      </c>
      <c r="X955" s="90" t="s">
        <v>24</v>
      </c>
      <c r="Y955" t="str">
        <f t="shared" si="37"/>
        <v>10-2023</v>
      </c>
      <c r="Z955">
        <f>_xlfn.XLOOKUP(Y955,AN:AN,AP:AP,"")</f>
        <v>0</v>
      </c>
      <c r="AA955">
        <f>_xlfn.XLOOKUP(Y955,AN:AN,AQ:AQ,"")</f>
        <v>0</v>
      </c>
      <c r="AB955" t="str">
        <f>_xlfn.XLOOKUP(Y955,AN:AN,AR:AR,"")</f>
        <v>L24</v>
      </c>
      <c r="AC955" t="str">
        <f>_xlfn.XLOOKUP(Y955,AN:AN,AS:AS,"")</f>
        <v>L36</v>
      </c>
      <c r="AE955">
        <v>0</v>
      </c>
      <c r="AF955">
        <v>0</v>
      </c>
      <c r="AG955">
        <v>0</v>
      </c>
      <c r="AH955" t="str">
        <v>L36</v>
      </c>
    </row>
    <row r="956" spans="1:34">
      <c r="A956" t="str">
        <f t="shared" si="36"/>
        <v>10-2023</v>
      </c>
      <c r="B956" s="93">
        <v>45222</v>
      </c>
      <c r="C956" s="90">
        <v>49000</v>
      </c>
      <c r="D956" s="91" t="s">
        <v>25</v>
      </c>
      <c r="E956" s="90">
        <v>46800</v>
      </c>
      <c r="F956" s="91" t="s">
        <v>25</v>
      </c>
      <c r="G956" s="90">
        <v>51000</v>
      </c>
      <c r="H956" s="91" t="s">
        <v>25</v>
      </c>
      <c r="I956" s="90">
        <v>48500</v>
      </c>
      <c r="J956" s="90">
        <v>46500</v>
      </c>
      <c r="K956" s="90">
        <v>50200</v>
      </c>
      <c r="L956" s="91" t="s">
        <v>25</v>
      </c>
      <c r="M956" s="90">
        <v>48300</v>
      </c>
      <c r="N956" s="90">
        <v>49900</v>
      </c>
      <c r="O956" s="90">
        <v>45800</v>
      </c>
      <c r="P956" s="90">
        <v>45700</v>
      </c>
      <c r="Q956" s="90">
        <v>44300</v>
      </c>
      <c r="R956" s="90">
        <v>44800</v>
      </c>
      <c r="S956" s="91" t="s">
        <v>25</v>
      </c>
      <c r="T956" s="91" t="s">
        <v>25</v>
      </c>
      <c r="U956" s="90">
        <v>48000</v>
      </c>
      <c r="V956" s="91" t="s">
        <v>25</v>
      </c>
      <c r="W956" s="90">
        <v>51100</v>
      </c>
      <c r="X956" s="90">
        <v>54300</v>
      </c>
      <c r="Y956" t="str">
        <f t="shared" si="37"/>
        <v>10-2023</v>
      </c>
      <c r="Z956">
        <f>_xlfn.XLOOKUP(Y956,AN:AN,AP:AP,"")</f>
        <v>0</v>
      </c>
      <c r="AA956">
        <f>_xlfn.XLOOKUP(Y956,AN:AN,AQ:AQ,"")</f>
        <v>0</v>
      </c>
      <c r="AB956" t="str">
        <f>_xlfn.XLOOKUP(Y956,AN:AN,AR:AR,"")</f>
        <v>L24</v>
      </c>
      <c r="AC956" t="str">
        <f>_xlfn.XLOOKUP(Y956,AN:AN,AS:AS,"")</f>
        <v>L36</v>
      </c>
      <c r="AE956">
        <v>0</v>
      </c>
      <c r="AF956">
        <v>0</v>
      </c>
      <c r="AG956">
        <v>0</v>
      </c>
      <c r="AH956" t="str">
        <v>L36</v>
      </c>
    </row>
    <row r="957" spans="1:34">
      <c r="A957" t="str">
        <f t="shared" si="36"/>
        <v>10-2023</v>
      </c>
      <c r="B957" s="93">
        <v>45223</v>
      </c>
      <c r="C957" s="90" t="s">
        <v>24</v>
      </c>
      <c r="D957" s="90" t="s">
        <v>24</v>
      </c>
      <c r="E957" s="90" t="s">
        <v>24</v>
      </c>
      <c r="F957" s="90" t="s">
        <v>24</v>
      </c>
      <c r="G957" s="90" t="s">
        <v>24</v>
      </c>
      <c r="H957" s="90" t="s">
        <v>24</v>
      </c>
      <c r="I957" s="90" t="s">
        <v>24</v>
      </c>
      <c r="J957" s="90" t="s">
        <v>24</v>
      </c>
      <c r="K957" s="90" t="s">
        <v>24</v>
      </c>
      <c r="L957" s="90" t="s">
        <v>24</v>
      </c>
      <c r="M957" s="90" t="s">
        <v>24</v>
      </c>
      <c r="N957" s="90" t="s">
        <v>24</v>
      </c>
      <c r="O957" s="90" t="s">
        <v>24</v>
      </c>
      <c r="P957" s="90" t="s">
        <v>24</v>
      </c>
      <c r="Q957" s="90" t="s">
        <v>24</v>
      </c>
      <c r="R957" s="90" t="s">
        <v>24</v>
      </c>
      <c r="S957" s="90" t="s">
        <v>24</v>
      </c>
      <c r="T957" s="90" t="s">
        <v>24</v>
      </c>
      <c r="U957" s="90" t="s">
        <v>24</v>
      </c>
      <c r="V957" s="90" t="s">
        <v>24</v>
      </c>
      <c r="W957" s="90" t="s">
        <v>24</v>
      </c>
      <c r="X957" s="90" t="s">
        <v>24</v>
      </c>
      <c r="Y957" t="str">
        <f t="shared" si="37"/>
        <v>10-2023</v>
      </c>
      <c r="Z957">
        <f>_xlfn.XLOOKUP(Y957,AN:AN,AP:AP,"")</f>
        <v>0</v>
      </c>
      <c r="AA957">
        <f>_xlfn.XLOOKUP(Y957,AN:AN,AQ:AQ,"")</f>
        <v>0</v>
      </c>
      <c r="AB957" t="str">
        <f>_xlfn.XLOOKUP(Y957,AN:AN,AR:AR,"")</f>
        <v>L24</v>
      </c>
      <c r="AC957" t="str">
        <f>_xlfn.XLOOKUP(Y957,AN:AN,AS:AS,"")</f>
        <v>L36</v>
      </c>
      <c r="AE957">
        <v>0</v>
      </c>
      <c r="AF957">
        <v>0</v>
      </c>
      <c r="AG957">
        <v>0</v>
      </c>
      <c r="AH957" t="str">
        <v>L36</v>
      </c>
    </row>
    <row r="958" spans="1:34">
      <c r="A958" t="str">
        <f t="shared" si="36"/>
        <v>10-2023</v>
      </c>
      <c r="B958" s="93">
        <v>45224</v>
      </c>
      <c r="C958" s="90">
        <v>48300</v>
      </c>
      <c r="D958" s="90">
        <v>50500</v>
      </c>
      <c r="E958" s="90">
        <v>46800</v>
      </c>
      <c r="F958" s="90">
        <v>44400</v>
      </c>
      <c r="G958" s="90">
        <v>50300</v>
      </c>
      <c r="H958" s="91" t="s">
        <v>25</v>
      </c>
      <c r="I958" s="90">
        <v>48000</v>
      </c>
      <c r="J958" s="90">
        <v>46700</v>
      </c>
      <c r="K958" s="90">
        <v>50200</v>
      </c>
      <c r="L958" s="91" t="s">
        <v>25</v>
      </c>
      <c r="M958" s="90">
        <v>48000</v>
      </c>
      <c r="N958" s="90">
        <v>49900</v>
      </c>
      <c r="O958" s="90">
        <v>46000</v>
      </c>
      <c r="P958" s="90">
        <v>45600</v>
      </c>
      <c r="Q958" s="90">
        <v>44550</v>
      </c>
      <c r="R958" s="90">
        <v>44800</v>
      </c>
      <c r="S958" s="90">
        <v>45000</v>
      </c>
      <c r="T958" s="90">
        <v>46700</v>
      </c>
      <c r="U958" s="90">
        <v>47800</v>
      </c>
      <c r="V958" s="90">
        <v>50300</v>
      </c>
      <c r="W958" s="90">
        <v>51100</v>
      </c>
      <c r="X958" s="90">
        <v>54300</v>
      </c>
      <c r="Y958" t="str">
        <f t="shared" si="37"/>
        <v>10-2023</v>
      </c>
      <c r="Z958">
        <f>_xlfn.XLOOKUP(Y958,AN:AN,AP:AP,"")</f>
        <v>0</v>
      </c>
      <c r="AA958">
        <f>_xlfn.XLOOKUP(Y958,AN:AN,AQ:AQ,"")</f>
        <v>0</v>
      </c>
      <c r="AB958" t="str">
        <f>_xlfn.XLOOKUP(Y958,AN:AN,AR:AR,"")</f>
        <v>L24</v>
      </c>
      <c r="AC958" t="str">
        <f>_xlfn.XLOOKUP(Y958,AN:AN,AS:AS,"")</f>
        <v>L36</v>
      </c>
      <c r="AE958">
        <v>0</v>
      </c>
      <c r="AF958">
        <v>0</v>
      </c>
      <c r="AG958">
        <v>0</v>
      </c>
      <c r="AH958" t="str">
        <v>L36</v>
      </c>
    </row>
    <row r="959" spans="1:34">
      <c r="A959" t="str">
        <f t="shared" si="36"/>
        <v>10-2023</v>
      </c>
      <c r="B959" s="93">
        <v>45225</v>
      </c>
      <c r="C959" s="90">
        <v>48500</v>
      </c>
      <c r="D959" s="90">
        <v>50500</v>
      </c>
      <c r="E959" s="90">
        <v>47250</v>
      </c>
      <c r="F959" s="90">
        <v>44500</v>
      </c>
      <c r="G959" s="90">
        <v>50300</v>
      </c>
      <c r="H959" s="91" t="s">
        <v>25</v>
      </c>
      <c r="I959" s="90">
        <v>48000</v>
      </c>
      <c r="J959" s="90">
        <v>47000</v>
      </c>
      <c r="K959" s="90">
        <v>50200</v>
      </c>
      <c r="L959" s="91" t="s">
        <v>25</v>
      </c>
      <c r="M959" s="90">
        <v>48100</v>
      </c>
      <c r="N959" s="90">
        <v>49900</v>
      </c>
      <c r="O959" s="90">
        <v>46200</v>
      </c>
      <c r="P959" s="90">
        <v>46200</v>
      </c>
      <c r="Q959" s="90">
        <v>44600</v>
      </c>
      <c r="R959" s="90">
        <v>45000</v>
      </c>
      <c r="S959" s="90">
        <v>45000</v>
      </c>
      <c r="T959" s="90">
        <v>46800</v>
      </c>
      <c r="U959" s="90">
        <v>48000</v>
      </c>
      <c r="V959" s="90">
        <v>50300</v>
      </c>
      <c r="W959" s="90">
        <v>51000</v>
      </c>
      <c r="X959" s="90">
        <v>54300</v>
      </c>
      <c r="Y959" t="str">
        <f t="shared" si="37"/>
        <v>10-2023</v>
      </c>
      <c r="Z959">
        <f>_xlfn.XLOOKUP(Y959,AN:AN,AP:AP,"")</f>
        <v>0</v>
      </c>
      <c r="AA959">
        <f>_xlfn.XLOOKUP(Y959,AN:AN,AQ:AQ,"")</f>
        <v>0</v>
      </c>
      <c r="AB959" t="str">
        <f>_xlfn.XLOOKUP(Y959,AN:AN,AR:AR,"")</f>
        <v>L24</v>
      </c>
      <c r="AC959" t="str">
        <f>_xlfn.XLOOKUP(Y959,AN:AN,AS:AS,"")</f>
        <v>L36</v>
      </c>
      <c r="AE959">
        <v>0</v>
      </c>
      <c r="AF959">
        <v>0</v>
      </c>
      <c r="AG959">
        <v>0</v>
      </c>
      <c r="AH959" t="str">
        <v>L36</v>
      </c>
    </row>
    <row r="960" spans="1:34">
      <c r="A960" t="str">
        <f t="shared" si="36"/>
        <v>10-2023</v>
      </c>
      <c r="B960" s="93">
        <v>45226</v>
      </c>
      <c r="C960" s="90">
        <v>48800</v>
      </c>
      <c r="D960" s="90">
        <v>50500</v>
      </c>
      <c r="E960" s="90">
        <v>47700</v>
      </c>
      <c r="F960" s="90">
        <v>45000</v>
      </c>
      <c r="G960" s="90">
        <v>50500</v>
      </c>
      <c r="H960" s="91" t="s">
        <v>25</v>
      </c>
      <c r="I960" s="90">
        <v>48500</v>
      </c>
      <c r="J960" s="90">
        <v>47400</v>
      </c>
      <c r="K960" s="90">
        <v>50400</v>
      </c>
      <c r="L960" s="91" t="s">
        <v>25</v>
      </c>
      <c r="M960" s="90">
        <v>48500</v>
      </c>
      <c r="N960" s="90">
        <v>49900</v>
      </c>
      <c r="O960" s="90">
        <v>47000</v>
      </c>
      <c r="P960" s="90">
        <v>46200</v>
      </c>
      <c r="Q960" s="90">
        <v>45000</v>
      </c>
      <c r="R960" s="90">
        <v>45500</v>
      </c>
      <c r="S960" s="90">
        <v>45500</v>
      </c>
      <c r="T960" s="90">
        <v>47300</v>
      </c>
      <c r="U960" s="90">
        <v>48200</v>
      </c>
      <c r="V960" s="90">
        <v>50300</v>
      </c>
      <c r="W960" s="90">
        <v>51000</v>
      </c>
      <c r="X960" s="90">
        <v>54100</v>
      </c>
      <c r="Y960" t="str">
        <f t="shared" si="37"/>
        <v>10-2023</v>
      </c>
      <c r="Z960">
        <f>_xlfn.XLOOKUP(Y960,AN:AN,AP:AP,"")</f>
        <v>0</v>
      </c>
      <c r="AA960">
        <f>_xlfn.XLOOKUP(Y960,AN:AN,AQ:AQ,"")</f>
        <v>0</v>
      </c>
      <c r="AB960" t="str">
        <f>_xlfn.XLOOKUP(Y960,AN:AN,AR:AR,"")</f>
        <v>L24</v>
      </c>
      <c r="AC960" t="str">
        <f>_xlfn.XLOOKUP(Y960,AN:AN,AS:AS,"")</f>
        <v>L36</v>
      </c>
      <c r="AE960">
        <v>0</v>
      </c>
      <c r="AF960">
        <v>0</v>
      </c>
      <c r="AG960">
        <v>0</v>
      </c>
      <c r="AH960" t="str">
        <v>L36</v>
      </c>
    </row>
    <row r="961" spans="1:34">
      <c r="A961" t="str">
        <f t="shared" si="36"/>
        <v>10-2023</v>
      </c>
      <c r="B961" s="93">
        <v>45227</v>
      </c>
      <c r="C961" s="90">
        <v>48800</v>
      </c>
      <c r="D961" s="90">
        <v>50500</v>
      </c>
      <c r="E961" s="90">
        <v>47700</v>
      </c>
      <c r="F961" s="90">
        <v>45000</v>
      </c>
      <c r="G961" s="90">
        <v>50500</v>
      </c>
      <c r="H961" s="91" t="s">
        <v>25</v>
      </c>
      <c r="I961" s="90">
        <v>49000</v>
      </c>
      <c r="J961" s="90">
        <v>47600</v>
      </c>
      <c r="K961" s="90">
        <v>50400</v>
      </c>
      <c r="L961" s="91" t="s">
        <v>25</v>
      </c>
      <c r="M961" s="90">
        <v>48800</v>
      </c>
      <c r="N961" s="90">
        <v>49900</v>
      </c>
      <c r="O961" s="90">
        <v>46800</v>
      </c>
      <c r="P961" s="90">
        <v>46200</v>
      </c>
      <c r="Q961" s="90">
        <v>45000</v>
      </c>
      <c r="R961" s="90">
        <v>45500</v>
      </c>
      <c r="S961" s="90">
        <v>45500</v>
      </c>
      <c r="T961" s="90">
        <v>47300</v>
      </c>
      <c r="U961" s="90">
        <v>48200</v>
      </c>
      <c r="V961" s="90">
        <v>50300</v>
      </c>
      <c r="W961" s="90">
        <v>51000</v>
      </c>
      <c r="X961" s="90">
        <v>54100</v>
      </c>
      <c r="Y961" t="str">
        <f t="shared" si="37"/>
        <v>10-2023</v>
      </c>
      <c r="Z961">
        <f>_xlfn.XLOOKUP(Y961,AN:AN,AP:AP,"")</f>
        <v>0</v>
      </c>
      <c r="AA961">
        <f>_xlfn.XLOOKUP(Y961,AN:AN,AQ:AQ,"")</f>
        <v>0</v>
      </c>
      <c r="AB961" t="str">
        <f>_xlfn.XLOOKUP(Y961,AN:AN,AR:AR,"")</f>
        <v>L24</v>
      </c>
      <c r="AC961" t="str">
        <f>_xlfn.XLOOKUP(Y961,AN:AN,AS:AS,"")</f>
        <v>L36</v>
      </c>
      <c r="AE961">
        <v>0</v>
      </c>
      <c r="AF961">
        <v>0</v>
      </c>
      <c r="AG961">
        <v>0</v>
      </c>
      <c r="AH961" t="str">
        <v>L36</v>
      </c>
    </row>
    <row r="962" spans="1:34">
      <c r="A962" t="str">
        <f t="shared" si="36"/>
        <v>10-2023</v>
      </c>
      <c r="B962" s="93">
        <v>45228</v>
      </c>
      <c r="C962" s="90" t="s">
        <v>24</v>
      </c>
      <c r="D962" s="90" t="s">
        <v>24</v>
      </c>
      <c r="E962" s="90" t="s">
        <v>24</v>
      </c>
      <c r="F962" s="90" t="s">
        <v>24</v>
      </c>
      <c r="G962" s="90" t="s">
        <v>24</v>
      </c>
      <c r="H962" s="90" t="s">
        <v>24</v>
      </c>
      <c r="I962" s="90" t="s">
        <v>24</v>
      </c>
      <c r="J962" s="90" t="s">
        <v>24</v>
      </c>
      <c r="K962" s="90" t="s">
        <v>24</v>
      </c>
      <c r="L962" s="90" t="s">
        <v>24</v>
      </c>
      <c r="M962" s="90" t="s">
        <v>24</v>
      </c>
      <c r="N962" s="90" t="s">
        <v>24</v>
      </c>
      <c r="O962" s="90" t="s">
        <v>24</v>
      </c>
      <c r="P962" s="90" t="s">
        <v>24</v>
      </c>
      <c r="Q962" s="90" t="s">
        <v>24</v>
      </c>
      <c r="R962" s="90" t="s">
        <v>24</v>
      </c>
      <c r="S962" s="90" t="s">
        <v>24</v>
      </c>
      <c r="T962" s="90" t="s">
        <v>24</v>
      </c>
      <c r="U962" s="90" t="s">
        <v>24</v>
      </c>
      <c r="V962" s="90" t="s">
        <v>24</v>
      </c>
      <c r="W962" s="90" t="s">
        <v>24</v>
      </c>
      <c r="X962" s="90" t="s">
        <v>24</v>
      </c>
      <c r="Y962" t="str">
        <f t="shared" si="37"/>
        <v>10-2023</v>
      </c>
      <c r="Z962">
        <f>_xlfn.XLOOKUP(Y962,AN:AN,AP:AP,"")</f>
        <v>0</v>
      </c>
      <c r="AA962">
        <f>_xlfn.XLOOKUP(Y962,AN:AN,AQ:AQ,"")</f>
        <v>0</v>
      </c>
      <c r="AB962" t="str">
        <f>_xlfn.XLOOKUP(Y962,AN:AN,AR:AR,"")</f>
        <v>L24</v>
      </c>
      <c r="AC962" t="str">
        <f>_xlfn.XLOOKUP(Y962,AN:AN,AS:AS,"")</f>
        <v>L36</v>
      </c>
      <c r="AE962">
        <v>0</v>
      </c>
      <c r="AF962">
        <v>0</v>
      </c>
      <c r="AG962">
        <v>0</v>
      </c>
      <c r="AH962" t="str">
        <v>L36</v>
      </c>
    </row>
    <row r="963" spans="1:34">
      <c r="A963" t="str">
        <f t="shared" si="36"/>
        <v>10-2023</v>
      </c>
      <c r="B963" s="93">
        <v>45229</v>
      </c>
      <c r="C963" s="90">
        <v>48900</v>
      </c>
      <c r="D963" s="90">
        <v>50500</v>
      </c>
      <c r="E963" s="90">
        <v>48300</v>
      </c>
      <c r="F963" s="90">
        <v>45200</v>
      </c>
      <c r="G963" s="90">
        <v>50500</v>
      </c>
      <c r="H963" s="91" t="s">
        <v>25</v>
      </c>
      <c r="I963" s="90">
        <v>49000</v>
      </c>
      <c r="J963" s="90">
        <v>48000</v>
      </c>
      <c r="K963" s="90">
        <v>50400</v>
      </c>
      <c r="L963" s="91" t="s">
        <v>25</v>
      </c>
      <c r="M963" s="90">
        <v>49400</v>
      </c>
      <c r="N963" s="90">
        <v>49900</v>
      </c>
      <c r="O963" s="90">
        <v>47500</v>
      </c>
      <c r="P963" s="90">
        <v>46600</v>
      </c>
      <c r="Q963" s="90">
        <v>45000</v>
      </c>
      <c r="R963" s="90">
        <v>45400</v>
      </c>
      <c r="S963" s="90">
        <v>45500</v>
      </c>
      <c r="T963" s="90">
        <v>47500</v>
      </c>
      <c r="U963" s="90">
        <v>48200</v>
      </c>
      <c r="V963" s="90">
        <v>50300</v>
      </c>
      <c r="W963" s="90">
        <v>50700</v>
      </c>
      <c r="X963" s="90">
        <v>53900</v>
      </c>
      <c r="Y963" t="str">
        <f t="shared" si="37"/>
        <v>10-2023</v>
      </c>
      <c r="Z963">
        <f>_xlfn.XLOOKUP(Y963,AN:AN,AP:AP,"")</f>
        <v>0</v>
      </c>
      <c r="AA963">
        <f>_xlfn.XLOOKUP(Y963,AN:AN,AQ:AQ,"")</f>
        <v>0</v>
      </c>
      <c r="AB963" t="str">
        <f>_xlfn.XLOOKUP(Y963,AN:AN,AR:AR,"")</f>
        <v>L24</v>
      </c>
      <c r="AC963" t="str">
        <f>_xlfn.XLOOKUP(Y963,AN:AN,AS:AS,"")</f>
        <v>L36</v>
      </c>
      <c r="AE963">
        <v>0</v>
      </c>
      <c r="AF963">
        <v>0</v>
      </c>
      <c r="AG963">
        <v>0</v>
      </c>
      <c r="AH963" t="str">
        <v>L36</v>
      </c>
    </row>
    <row r="964" spans="1:34">
      <c r="A964" t="str">
        <f t="shared" si="36"/>
        <v>10-2023</v>
      </c>
      <c r="B964" s="93">
        <v>45230</v>
      </c>
      <c r="C964" s="90">
        <v>48900</v>
      </c>
      <c r="D964" s="90">
        <v>50200</v>
      </c>
      <c r="E964" s="90">
        <v>48000</v>
      </c>
      <c r="F964" s="90">
        <v>45000</v>
      </c>
      <c r="G964" s="90">
        <v>50400</v>
      </c>
      <c r="H964" s="91" t="s">
        <v>25</v>
      </c>
      <c r="I964" s="90">
        <v>49000</v>
      </c>
      <c r="J964" s="90">
        <v>48000</v>
      </c>
      <c r="K964" s="90">
        <v>49700</v>
      </c>
      <c r="L964" s="91" t="s">
        <v>25</v>
      </c>
      <c r="M964" s="90">
        <v>49400</v>
      </c>
      <c r="N964" s="90">
        <v>49900</v>
      </c>
      <c r="O964" s="90">
        <v>47500</v>
      </c>
      <c r="P964" s="90">
        <v>46600</v>
      </c>
      <c r="Q964" s="90">
        <v>44800</v>
      </c>
      <c r="R964" s="90">
        <v>45200</v>
      </c>
      <c r="S964" s="90">
        <v>45200</v>
      </c>
      <c r="T964" s="90">
        <v>47300</v>
      </c>
      <c r="U964" s="90">
        <v>48200</v>
      </c>
      <c r="V964" s="90">
        <v>50300</v>
      </c>
      <c r="W964" s="90">
        <v>50700</v>
      </c>
      <c r="X964" s="90">
        <v>53900</v>
      </c>
      <c r="Y964" t="str">
        <f t="shared" si="37"/>
        <v>10-2023</v>
      </c>
      <c r="Z964">
        <f>_xlfn.XLOOKUP(Y964,AN:AN,AP:AP,"")</f>
        <v>0</v>
      </c>
      <c r="AA964">
        <f>_xlfn.XLOOKUP(Y964,AN:AN,AQ:AQ,"")</f>
        <v>0</v>
      </c>
      <c r="AB964" t="str">
        <f>_xlfn.XLOOKUP(Y964,AN:AN,AR:AR,"")</f>
        <v>L24</v>
      </c>
      <c r="AC964" t="str">
        <f>_xlfn.XLOOKUP(Y964,AN:AN,AS:AS,"")</f>
        <v>L36</v>
      </c>
      <c r="AE964">
        <v>0</v>
      </c>
      <c r="AF964">
        <v>0</v>
      </c>
      <c r="AG964">
        <v>0</v>
      </c>
      <c r="AH964" t="str">
        <v>L36</v>
      </c>
    </row>
    <row r="965" spans="1:34">
      <c r="A965" t="str">
        <f t="shared" si="36"/>
        <v>11-2023</v>
      </c>
      <c r="B965" s="93">
        <v>45231</v>
      </c>
      <c r="C965" s="90">
        <v>48900</v>
      </c>
      <c r="D965" s="90">
        <v>50000</v>
      </c>
      <c r="E965" s="90">
        <v>47700</v>
      </c>
      <c r="F965" s="90">
        <v>44800</v>
      </c>
      <c r="G965" s="90">
        <v>50400</v>
      </c>
      <c r="H965" s="91" t="s">
        <v>25</v>
      </c>
      <c r="I965" s="90">
        <v>48500</v>
      </c>
      <c r="J965" s="90">
        <v>47700</v>
      </c>
      <c r="K965" s="90">
        <v>49700</v>
      </c>
      <c r="L965" s="91" t="s">
        <v>25</v>
      </c>
      <c r="M965" s="90">
        <v>49200</v>
      </c>
      <c r="N965" s="90">
        <v>49800</v>
      </c>
      <c r="O965" s="90">
        <v>47200</v>
      </c>
      <c r="P965" s="90">
        <v>46200</v>
      </c>
      <c r="Q965" s="90">
        <v>44200</v>
      </c>
      <c r="R965" s="90">
        <v>44900</v>
      </c>
      <c r="S965" s="90">
        <v>45000</v>
      </c>
      <c r="T965" s="90">
        <v>47100</v>
      </c>
      <c r="U965" s="90">
        <v>48200</v>
      </c>
      <c r="V965" s="90">
        <v>50300</v>
      </c>
      <c r="W965" s="90">
        <v>50700</v>
      </c>
      <c r="X965" s="90">
        <v>53600</v>
      </c>
      <c r="Y965" t="str">
        <f t="shared" si="37"/>
        <v>11-2023</v>
      </c>
      <c r="Z965">
        <f>_xlfn.XLOOKUP(Y965,AN:AN,AP:AP,"")</f>
        <v>0</v>
      </c>
      <c r="AA965">
        <f>_xlfn.XLOOKUP(Y965,AN:AN,AQ:AQ,"")</f>
        <v>0</v>
      </c>
      <c r="AB965" t="str">
        <f>_xlfn.XLOOKUP(Y965,AN:AN,AR:AR,"")</f>
        <v>L24</v>
      </c>
      <c r="AC965" t="str">
        <f>_xlfn.XLOOKUP(Y965,AN:AN,AS:AS,"")</f>
        <v>L36</v>
      </c>
      <c r="AE965">
        <v>0</v>
      </c>
      <c r="AF965">
        <v>0</v>
      </c>
      <c r="AG965">
        <v>0</v>
      </c>
      <c r="AH965" t="str">
        <v>L36</v>
      </c>
    </row>
    <row r="966" spans="1:34">
      <c r="A966" t="str">
        <f t="shared" si="36"/>
        <v>11-2023</v>
      </c>
      <c r="B966" s="93">
        <v>45232</v>
      </c>
      <c r="C966" s="90">
        <v>48500</v>
      </c>
      <c r="D966" s="90">
        <v>49800</v>
      </c>
      <c r="E966" s="90">
        <v>47500</v>
      </c>
      <c r="F966" s="90">
        <v>44700</v>
      </c>
      <c r="G966" s="90">
        <v>49800</v>
      </c>
      <c r="H966" s="91" t="s">
        <v>25</v>
      </c>
      <c r="I966" s="90">
        <v>48500</v>
      </c>
      <c r="J966" s="90">
        <v>47500</v>
      </c>
      <c r="K966" s="90">
        <v>49700</v>
      </c>
      <c r="L966" s="91" t="s">
        <v>25</v>
      </c>
      <c r="M966" s="90">
        <v>49000</v>
      </c>
      <c r="N966" s="90">
        <v>49800</v>
      </c>
      <c r="O966" s="90">
        <v>46700</v>
      </c>
      <c r="P966" s="90">
        <v>46200</v>
      </c>
      <c r="Q966" s="90">
        <v>44000</v>
      </c>
      <c r="R966" s="90">
        <v>44800</v>
      </c>
      <c r="S966" s="90">
        <v>44700</v>
      </c>
      <c r="T966" s="90">
        <v>47000</v>
      </c>
      <c r="U966" s="90">
        <v>47400</v>
      </c>
      <c r="V966" s="90">
        <v>50300</v>
      </c>
      <c r="W966" s="90">
        <v>50700</v>
      </c>
      <c r="X966" s="90">
        <v>53600</v>
      </c>
      <c r="Y966" t="str">
        <f t="shared" si="37"/>
        <v>11-2023</v>
      </c>
      <c r="Z966">
        <f>_xlfn.XLOOKUP(Y966,AN:AN,AP:AP,"")</f>
        <v>0</v>
      </c>
      <c r="AA966">
        <f>_xlfn.XLOOKUP(Y966,AN:AN,AQ:AQ,"")</f>
        <v>0</v>
      </c>
      <c r="AB966" t="str">
        <f>_xlfn.XLOOKUP(Y966,AN:AN,AR:AR,"")</f>
        <v>L24</v>
      </c>
      <c r="AC966" t="str">
        <f>_xlfn.XLOOKUP(Y966,AN:AN,AS:AS,"")</f>
        <v>L36</v>
      </c>
      <c r="AE966">
        <v>0</v>
      </c>
      <c r="AF966">
        <v>0</v>
      </c>
      <c r="AG966">
        <v>0</v>
      </c>
      <c r="AH966" t="str">
        <v>L36</v>
      </c>
    </row>
    <row r="967" spans="1:34">
      <c r="A967" t="str">
        <f t="shared" si="36"/>
        <v>11-2023</v>
      </c>
      <c r="B967" s="93">
        <v>45233</v>
      </c>
      <c r="C967" s="90">
        <v>48500</v>
      </c>
      <c r="D967" s="90">
        <v>49800</v>
      </c>
      <c r="E967" s="90">
        <v>47600</v>
      </c>
      <c r="F967" s="90">
        <v>44700</v>
      </c>
      <c r="G967" s="90">
        <v>49600</v>
      </c>
      <c r="H967" s="91" t="s">
        <v>25</v>
      </c>
      <c r="I967" s="90">
        <v>48000</v>
      </c>
      <c r="J967" s="90">
        <v>47500</v>
      </c>
      <c r="K967" s="90">
        <v>49500</v>
      </c>
      <c r="L967" s="91" t="s">
        <v>25</v>
      </c>
      <c r="M967" s="90">
        <v>49200</v>
      </c>
      <c r="N967" s="90">
        <v>49800</v>
      </c>
      <c r="O967" s="90">
        <v>46600</v>
      </c>
      <c r="P967" s="90">
        <v>46200</v>
      </c>
      <c r="Q967" s="90">
        <v>44000</v>
      </c>
      <c r="R967" s="90">
        <v>44700</v>
      </c>
      <c r="S967" s="90">
        <v>44900</v>
      </c>
      <c r="T967" s="90">
        <v>47000</v>
      </c>
      <c r="U967" s="90">
        <v>47400</v>
      </c>
      <c r="V967" s="90">
        <v>50300</v>
      </c>
      <c r="W967" s="90">
        <v>50700</v>
      </c>
      <c r="X967" s="90">
        <v>53600</v>
      </c>
      <c r="Y967" t="str">
        <f t="shared" si="37"/>
        <v>11-2023</v>
      </c>
      <c r="Z967">
        <f>_xlfn.XLOOKUP(Y967,AN:AN,AP:AP,"")</f>
        <v>0</v>
      </c>
      <c r="AA967">
        <f>_xlfn.XLOOKUP(Y967,AN:AN,AQ:AQ,"")</f>
        <v>0</v>
      </c>
      <c r="AB967" t="str">
        <f>_xlfn.XLOOKUP(Y967,AN:AN,AR:AR,"")</f>
        <v>L24</v>
      </c>
      <c r="AC967" t="str">
        <f>_xlfn.XLOOKUP(Y967,AN:AN,AS:AS,"")</f>
        <v>L36</v>
      </c>
      <c r="AE967">
        <v>0</v>
      </c>
      <c r="AF967">
        <v>0</v>
      </c>
      <c r="AG967">
        <v>0</v>
      </c>
      <c r="AH967" t="str">
        <v>L36</v>
      </c>
    </row>
    <row r="968" spans="1:34">
      <c r="A968" t="str">
        <f t="shared" si="36"/>
        <v>11-2023</v>
      </c>
      <c r="B968" s="93">
        <v>45234</v>
      </c>
      <c r="C968" s="90">
        <v>48300</v>
      </c>
      <c r="D968" s="90">
        <v>49500</v>
      </c>
      <c r="E968" s="90">
        <v>47700</v>
      </c>
      <c r="F968" s="90">
        <v>44400</v>
      </c>
      <c r="G968" s="90">
        <v>49600</v>
      </c>
      <c r="H968" s="91" t="s">
        <v>25</v>
      </c>
      <c r="I968" s="90">
        <v>48000</v>
      </c>
      <c r="J968" s="90">
        <v>47200</v>
      </c>
      <c r="K968" s="90">
        <v>49500</v>
      </c>
      <c r="L968" s="91" t="s">
        <v>25</v>
      </c>
      <c r="M968" s="90">
        <v>49000</v>
      </c>
      <c r="N968" s="90">
        <v>49300</v>
      </c>
      <c r="O968" s="90">
        <v>46500</v>
      </c>
      <c r="P968" s="90">
        <v>46200</v>
      </c>
      <c r="Q968" s="90">
        <v>43800</v>
      </c>
      <c r="R968" s="90">
        <v>44400</v>
      </c>
      <c r="S968" s="90">
        <v>44700</v>
      </c>
      <c r="T968" s="90">
        <v>46700</v>
      </c>
      <c r="U968" s="90">
        <v>47000</v>
      </c>
      <c r="V968" s="90">
        <v>50300</v>
      </c>
      <c r="W968" s="90">
        <v>50700</v>
      </c>
      <c r="X968" s="90">
        <v>53600</v>
      </c>
      <c r="Y968" t="str">
        <f t="shared" si="37"/>
        <v>11-2023</v>
      </c>
      <c r="Z968">
        <f>_xlfn.XLOOKUP(Y968,AN:AN,AP:AP,"")</f>
        <v>0</v>
      </c>
      <c r="AA968">
        <f>_xlfn.XLOOKUP(Y968,AN:AN,AQ:AQ,"")</f>
        <v>0</v>
      </c>
      <c r="AB968" t="str">
        <f>_xlfn.XLOOKUP(Y968,AN:AN,AR:AR,"")</f>
        <v>L24</v>
      </c>
      <c r="AC968" t="str">
        <f>_xlfn.XLOOKUP(Y968,AN:AN,AS:AS,"")</f>
        <v>L36</v>
      </c>
      <c r="AE968">
        <v>0</v>
      </c>
      <c r="AF968">
        <v>0</v>
      </c>
      <c r="AG968">
        <v>0</v>
      </c>
      <c r="AH968" t="str">
        <v>L36</v>
      </c>
    </row>
    <row r="969" spans="1:34">
      <c r="A969" t="str">
        <f t="shared" si="36"/>
        <v>11-2023</v>
      </c>
      <c r="B969" s="93">
        <v>45235</v>
      </c>
      <c r="C969" s="90" t="s">
        <v>24</v>
      </c>
      <c r="D969" s="90" t="s">
        <v>24</v>
      </c>
      <c r="E969" s="90" t="s">
        <v>24</v>
      </c>
      <c r="F969" s="90" t="s">
        <v>24</v>
      </c>
      <c r="G969" s="90" t="s">
        <v>24</v>
      </c>
      <c r="H969" s="90" t="s">
        <v>24</v>
      </c>
      <c r="I969" s="90" t="s">
        <v>24</v>
      </c>
      <c r="J969" s="90" t="s">
        <v>24</v>
      </c>
      <c r="K969" s="90" t="s">
        <v>24</v>
      </c>
      <c r="L969" s="90" t="s">
        <v>24</v>
      </c>
      <c r="M969" s="90" t="s">
        <v>24</v>
      </c>
      <c r="N969" s="90" t="s">
        <v>24</v>
      </c>
      <c r="O969" s="90" t="s">
        <v>24</v>
      </c>
      <c r="P969" s="90" t="s">
        <v>24</v>
      </c>
      <c r="Q969" s="90" t="s">
        <v>24</v>
      </c>
      <c r="R969" s="90" t="s">
        <v>24</v>
      </c>
      <c r="S969" s="90" t="s">
        <v>24</v>
      </c>
      <c r="T969" s="90" t="s">
        <v>24</v>
      </c>
      <c r="U969" s="90" t="s">
        <v>24</v>
      </c>
      <c r="V969" s="90" t="s">
        <v>24</v>
      </c>
      <c r="W969" s="90" t="s">
        <v>24</v>
      </c>
      <c r="X969" s="90" t="s">
        <v>24</v>
      </c>
      <c r="Y969" t="str">
        <f t="shared" si="37"/>
        <v>11-2023</v>
      </c>
      <c r="Z969">
        <f>_xlfn.XLOOKUP(Y969,AN:AN,AP:AP,"")</f>
        <v>0</v>
      </c>
      <c r="AA969">
        <f>_xlfn.XLOOKUP(Y969,AN:AN,AQ:AQ,"")</f>
        <v>0</v>
      </c>
      <c r="AB969" t="str">
        <f>_xlfn.XLOOKUP(Y969,AN:AN,AR:AR,"")</f>
        <v>L24</v>
      </c>
      <c r="AC969" t="str">
        <f>_xlfn.XLOOKUP(Y969,AN:AN,AS:AS,"")</f>
        <v>L36</v>
      </c>
      <c r="AE969">
        <v>0</v>
      </c>
      <c r="AF969">
        <v>0</v>
      </c>
      <c r="AG969">
        <v>0</v>
      </c>
      <c r="AH969" t="str">
        <v>L36</v>
      </c>
    </row>
    <row r="970" spans="1:34">
      <c r="A970" t="str">
        <f t="shared" si="36"/>
        <v>11-2023</v>
      </c>
      <c r="B970" s="93">
        <v>45236</v>
      </c>
      <c r="C970" s="90">
        <v>48200</v>
      </c>
      <c r="D970" s="90">
        <v>49500</v>
      </c>
      <c r="E970" s="90">
        <v>46900</v>
      </c>
      <c r="F970" s="90">
        <v>44000</v>
      </c>
      <c r="G970" s="90">
        <v>49600</v>
      </c>
      <c r="H970" s="91" t="s">
        <v>25</v>
      </c>
      <c r="I970" s="90">
        <v>48000</v>
      </c>
      <c r="J970" s="90">
        <v>46800</v>
      </c>
      <c r="K970" s="90">
        <v>49500</v>
      </c>
      <c r="L970" s="91" t="s">
        <v>25</v>
      </c>
      <c r="M970" s="90">
        <v>48600</v>
      </c>
      <c r="N970" s="90">
        <v>49300</v>
      </c>
      <c r="O970" s="90">
        <v>46200</v>
      </c>
      <c r="P970" s="90">
        <v>45700</v>
      </c>
      <c r="Q970" s="90">
        <v>43300</v>
      </c>
      <c r="R970" s="90">
        <v>44100</v>
      </c>
      <c r="S970" s="90">
        <v>44200</v>
      </c>
      <c r="T970" s="90">
        <v>46300</v>
      </c>
      <c r="U970" s="90">
        <v>47000</v>
      </c>
      <c r="V970" s="90">
        <v>49800</v>
      </c>
      <c r="W970" s="90">
        <v>50300</v>
      </c>
      <c r="X970" s="90">
        <v>53000</v>
      </c>
      <c r="Y970" t="str">
        <f t="shared" si="37"/>
        <v>11-2023</v>
      </c>
      <c r="Z970">
        <f>_xlfn.XLOOKUP(Y970,AN:AN,AP:AP,"")</f>
        <v>0</v>
      </c>
      <c r="AA970">
        <f>_xlfn.XLOOKUP(Y970,AN:AN,AQ:AQ,"")</f>
        <v>0</v>
      </c>
      <c r="AB970" t="str">
        <f>_xlfn.XLOOKUP(Y970,AN:AN,AR:AR,"")</f>
        <v>L24</v>
      </c>
      <c r="AC970" t="str">
        <f>_xlfn.XLOOKUP(Y970,AN:AN,AS:AS,"")</f>
        <v>L36</v>
      </c>
      <c r="AE970">
        <v>0</v>
      </c>
      <c r="AF970">
        <v>0</v>
      </c>
      <c r="AG970">
        <v>0</v>
      </c>
      <c r="AH970" t="str">
        <v>L36</v>
      </c>
    </row>
    <row r="971" spans="1:34">
      <c r="A971" t="str">
        <f t="shared" si="36"/>
        <v>11-2023</v>
      </c>
      <c r="B971" s="93">
        <v>45237</v>
      </c>
      <c r="C971" s="90">
        <v>48000</v>
      </c>
      <c r="D971" s="90">
        <v>49300</v>
      </c>
      <c r="E971" s="90">
        <v>46600</v>
      </c>
      <c r="F971" s="90">
        <v>43900</v>
      </c>
      <c r="G971" s="90">
        <v>49500</v>
      </c>
      <c r="H971" s="91" t="s">
        <v>25</v>
      </c>
      <c r="I971" s="90">
        <v>47500</v>
      </c>
      <c r="J971" s="90">
        <v>46600</v>
      </c>
      <c r="K971" s="90">
        <v>49500</v>
      </c>
      <c r="L971" s="91" t="s">
        <v>25</v>
      </c>
      <c r="M971" s="90">
        <v>48300</v>
      </c>
      <c r="N971" s="90">
        <v>49000</v>
      </c>
      <c r="O971" s="90">
        <v>45700</v>
      </c>
      <c r="P971" s="90">
        <v>45700</v>
      </c>
      <c r="Q971" s="90">
        <v>43300</v>
      </c>
      <c r="R971" s="90">
        <v>43900</v>
      </c>
      <c r="S971" s="90">
        <v>44000</v>
      </c>
      <c r="T971" s="90">
        <v>46200</v>
      </c>
      <c r="U971" s="90">
        <v>46800</v>
      </c>
      <c r="V971" s="90">
        <v>49800</v>
      </c>
      <c r="W971" s="90">
        <v>50300</v>
      </c>
      <c r="X971" s="90">
        <v>53000</v>
      </c>
      <c r="Y971" t="str">
        <f t="shared" si="37"/>
        <v>11-2023</v>
      </c>
      <c r="Z971">
        <f>_xlfn.XLOOKUP(Y971,AN:AN,AP:AP,"")</f>
        <v>0</v>
      </c>
      <c r="AA971">
        <f>_xlfn.XLOOKUP(Y971,AN:AN,AQ:AQ,"")</f>
        <v>0</v>
      </c>
      <c r="AB971" t="str">
        <f>_xlfn.XLOOKUP(Y971,AN:AN,AR:AR,"")</f>
        <v>L24</v>
      </c>
      <c r="AC971" t="str">
        <f>_xlfn.XLOOKUP(Y971,AN:AN,AS:AS,"")</f>
        <v>L36</v>
      </c>
      <c r="AE971">
        <v>0</v>
      </c>
      <c r="AF971">
        <v>0</v>
      </c>
      <c r="AG971">
        <v>0</v>
      </c>
      <c r="AH971" t="str">
        <v>L36</v>
      </c>
    </row>
    <row r="972" spans="1:34">
      <c r="A972" t="str">
        <f t="shared" si="36"/>
        <v>11-2023</v>
      </c>
      <c r="B972" s="93">
        <v>45238</v>
      </c>
      <c r="C972" s="90">
        <v>47800</v>
      </c>
      <c r="D972" s="90">
        <v>49300</v>
      </c>
      <c r="E972" s="90">
        <v>46600</v>
      </c>
      <c r="F972" s="90">
        <v>44000</v>
      </c>
      <c r="G972" s="90">
        <v>49500</v>
      </c>
      <c r="H972" s="91" t="s">
        <v>25</v>
      </c>
      <c r="I972" s="90">
        <v>47500</v>
      </c>
      <c r="J972" s="90">
        <v>46800</v>
      </c>
      <c r="K972" s="90">
        <v>48700</v>
      </c>
      <c r="L972" s="91" t="s">
        <v>25</v>
      </c>
      <c r="M972" s="90">
        <v>48300</v>
      </c>
      <c r="N972" s="90">
        <v>48700</v>
      </c>
      <c r="O972" s="90">
        <v>46000</v>
      </c>
      <c r="P972" s="90">
        <v>45800</v>
      </c>
      <c r="Q972" s="90">
        <v>43500</v>
      </c>
      <c r="R972" s="90">
        <v>44300</v>
      </c>
      <c r="S972" s="90">
        <v>44300</v>
      </c>
      <c r="T972" s="90">
        <v>46200</v>
      </c>
      <c r="U972" s="90">
        <v>47000</v>
      </c>
      <c r="V972" s="90">
        <v>49800</v>
      </c>
      <c r="W972" s="90">
        <v>50100</v>
      </c>
      <c r="X972" s="90">
        <v>53000</v>
      </c>
      <c r="Y972" t="str">
        <f t="shared" si="37"/>
        <v>11-2023</v>
      </c>
      <c r="Z972">
        <f>_xlfn.XLOOKUP(Y972,AN:AN,AP:AP,"")</f>
        <v>0</v>
      </c>
      <c r="AA972">
        <f>_xlfn.XLOOKUP(Y972,AN:AN,AQ:AQ,"")</f>
        <v>0</v>
      </c>
      <c r="AB972" t="str">
        <f>_xlfn.XLOOKUP(Y972,AN:AN,AR:AR,"")</f>
        <v>L24</v>
      </c>
      <c r="AC972" t="str">
        <f>_xlfn.XLOOKUP(Y972,AN:AN,AS:AS,"")</f>
        <v>L36</v>
      </c>
      <c r="AE972">
        <v>0</v>
      </c>
      <c r="AF972">
        <v>0</v>
      </c>
      <c r="AG972">
        <v>0</v>
      </c>
      <c r="AH972" t="str">
        <v>L36</v>
      </c>
    </row>
    <row r="973" spans="1:34">
      <c r="A973" t="str">
        <f t="shared" si="36"/>
        <v>11-2023</v>
      </c>
      <c r="B973" s="93">
        <v>45239</v>
      </c>
      <c r="C973" s="90">
        <v>47800</v>
      </c>
      <c r="D973" s="90">
        <v>49300</v>
      </c>
      <c r="E973" s="90">
        <v>47000</v>
      </c>
      <c r="F973" s="90">
        <v>44300</v>
      </c>
      <c r="G973" s="90">
        <v>49500</v>
      </c>
      <c r="H973" s="91" t="s">
        <v>25</v>
      </c>
      <c r="I973" s="90">
        <v>47500</v>
      </c>
      <c r="J973" s="90">
        <v>46900</v>
      </c>
      <c r="K973" s="90">
        <v>48700</v>
      </c>
      <c r="L973" s="91" t="s">
        <v>25</v>
      </c>
      <c r="M973" s="90">
        <v>48300</v>
      </c>
      <c r="N973" s="90">
        <v>48700</v>
      </c>
      <c r="O973" s="90">
        <v>46000</v>
      </c>
      <c r="P973" s="90">
        <v>45700</v>
      </c>
      <c r="Q973" s="90">
        <v>43500</v>
      </c>
      <c r="R973" s="90">
        <v>44400</v>
      </c>
      <c r="S973" s="90">
        <v>44300</v>
      </c>
      <c r="T973" s="90">
        <v>46500</v>
      </c>
      <c r="U973" s="90">
        <v>47200</v>
      </c>
      <c r="V973" s="90">
        <v>49800</v>
      </c>
      <c r="W973" s="90">
        <v>49900</v>
      </c>
      <c r="X973" s="90">
        <v>53000</v>
      </c>
      <c r="Y973" t="str">
        <f t="shared" si="37"/>
        <v>11-2023</v>
      </c>
      <c r="Z973">
        <f>_xlfn.XLOOKUP(Y973,AN:AN,AP:AP,"")</f>
        <v>0</v>
      </c>
      <c r="AA973">
        <f>_xlfn.XLOOKUP(Y973,AN:AN,AQ:AQ,"")</f>
        <v>0</v>
      </c>
      <c r="AB973" t="str">
        <f>_xlfn.XLOOKUP(Y973,AN:AN,AR:AR,"")</f>
        <v>L24</v>
      </c>
      <c r="AC973" t="str">
        <f>_xlfn.XLOOKUP(Y973,AN:AN,AS:AS,"")</f>
        <v>L36</v>
      </c>
      <c r="AE973">
        <v>0</v>
      </c>
      <c r="AF973">
        <v>0</v>
      </c>
      <c r="AG973">
        <v>0</v>
      </c>
      <c r="AH973" t="str">
        <v>L36</v>
      </c>
    </row>
    <row r="974" spans="1:34">
      <c r="A974" t="str">
        <f t="shared" si="36"/>
        <v>11-2023</v>
      </c>
      <c r="B974" s="93">
        <v>45240</v>
      </c>
      <c r="C974" s="90">
        <v>48000</v>
      </c>
      <c r="D974" s="90">
        <v>49300</v>
      </c>
      <c r="E974" s="90">
        <v>47100</v>
      </c>
      <c r="F974" s="90">
        <v>44700</v>
      </c>
      <c r="G974" s="90">
        <v>49500</v>
      </c>
      <c r="H974" s="91" t="s">
        <v>25</v>
      </c>
      <c r="I974" s="90">
        <v>48000</v>
      </c>
      <c r="J974" s="90">
        <v>47400</v>
      </c>
      <c r="K974" s="90">
        <v>49300</v>
      </c>
      <c r="L974" s="91" t="s">
        <v>25</v>
      </c>
      <c r="M974" s="90">
        <v>48500</v>
      </c>
      <c r="N974" s="90">
        <v>49000</v>
      </c>
      <c r="O974" s="90">
        <v>46200</v>
      </c>
      <c r="P974" s="90">
        <v>46200</v>
      </c>
      <c r="Q974" s="90">
        <v>44200</v>
      </c>
      <c r="R974" s="90">
        <v>44600</v>
      </c>
      <c r="S974" s="90">
        <v>44800</v>
      </c>
      <c r="T974" s="90">
        <v>47000</v>
      </c>
      <c r="U974" s="90">
        <v>46400</v>
      </c>
      <c r="V974" s="90">
        <v>49800</v>
      </c>
      <c r="W974" s="90">
        <v>49900</v>
      </c>
      <c r="X974" s="90">
        <v>52500</v>
      </c>
      <c r="Y974" t="str">
        <f t="shared" si="37"/>
        <v>11-2023</v>
      </c>
      <c r="Z974">
        <f>_xlfn.XLOOKUP(Y974,AN:AN,AP:AP,"")</f>
        <v>0</v>
      </c>
      <c r="AA974">
        <f>_xlfn.XLOOKUP(Y974,AN:AN,AQ:AQ,"")</f>
        <v>0</v>
      </c>
      <c r="AB974" t="str">
        <f>_xlfn.XLOOKUP(Y974,AN:AN,AR:AR,"")</f>
        <v>L24</v>
      </c>
      <c r="AC974" t="str">
        <f>_xlfn.XLOOKUP(Y974,AN:AN,AS:AS,"")</f>
        <v>L36</v>
      </c>
      <c r="AE974">
        <v>0</v>
      </c>
      <c r="AF974">
        <v>0</v>
      </c>
      <c r="AG974">
        <v>0</v>
      </c>
      <c r="AH974" t="str">
        <v>L36</v>
      </c>
    </row>
    <row r="975" spans="1:34">
      <c r="A975" t="str">
        <f t="shared" si="36"/>
        <v>11-2023</v>
      </c>
      <c r="B975" s="93">
        <v>45241</v>
      </c>
      <c r="C975" s="90">
        <v>48000</v>
      </c>
      <c r="D975" s="90">
        <v>49500</v>
      </c>
      <c r="E975" s="90">
        <v>47300</v>
      </c>
      <c r="F975" s="90">
        <v>44700</v>
      </c>
      <c r="G975" s="90">
        <v>49600</v>
      </c>
      <c r="H975" s="91" t="s">
        <v>25</v>
      </c>
      <c r="I975" s="90">
        <v>47500</v>
      </c>
      <c r="J975" s="90">
        <v>47200</v>
      </c>
      <c r="K975" s="90">
        <v>49300</v>
      </c>
      <c r="L975" s="91" t="s">
        <v>25</v>
      </c>
      <c r="M975" s="90">
        <v>48500</v>
      </c>
      <c r="N975" s="90">
        <v>49200</v>
      </c>
      <c r="O975" s="90">
        <v>46200</v>
      </c>
      <c r="P975" s="90">
        <v>46200</v>
      </c>
      <c r="Q975" s="90">
        <v>44000</v>
      </c>
      <c r="R975" s="90">
        <v>44500</v>
      </c>
      <c r="S975" s="90">
        <v>44500</v>
      </c>
      <c r="T975" s="90">
        <v>47000</v>
      </c>
      <c r="U975" s="90">
        <v>47000</v>
      </c>
      <c r="V975" s="90">
        <v>49800</v>
      </c>
      <c r="W975" s="90">
        <v>49900</v>
      </c>
      <c r="X975" s="90">
        <v>52500</v>
      </c>
      <c r="Y975" t="str">
        <f t="shared" si="37"/>
        <v>11-2023</v>
      </c>
      <c r="Z975">
        <f>_xlfn.XLOOKUP(Y975,AN:AN,AP:AP,"")</f>
        <v>0</v>
      </c>
      <c r="AA975">
        <f>_xlfn.XLOOKUP(Y975,AN:AN,AQ:AQ,"")</f>
        <v>0</v>
      </c>
      <c r="AB975" t="str">
        <f>_xlfn.XLOOKUP(Y975,AN:AN,AR:AR,"")</f>
        <v>L24</v>
      </c>
      <c r="AC975" t="str">
        <f>_xlfn.XLOOKUP(Y975,AN:AN,AS:AS,"")</f>
        <v>L36</v>
      </c>
      <c r="AE975">
        <v>0</v>
      </c>
      <c r="AF975">
        <v>0</v>
      </c>
      <c r="AG975">
        <v>0</v>
      </c>
      <c r="AH975" t="str">
        <v>L36</v>
      </c>
    </row>
    <row r="976" spans="1:34">
      <c r="A976" t="str">
        <f t="shared" si="36"/>
        <v>11-2023</v>
      </c>
      <c r="B976" s="93">
        <v>45242</v>
      </c>
      <c r="C976" s="90" t="s">
        <v>24</v>
      </c>
      <c r="D976" s="90" t="s">
        <v>24</v>
      </c>
      <c r="E976" s="90" t="s">
        <v>24</v>
      </c>
      <c r="F976" s="90" t="s">
        <v>24</v>
      </c>
      <c r="G976" s="90" t="s">
        <v>24</v>
      </c>
      <c r="H976" s="90" t="s">
        <v>24</v>
      </c>
      <c r="I976" s="90" t="s">
        <v>24</v>
      </c>
      <c r="J976" s="90" t="s">
        <v>24</v>
      </c>
      <c r="K976" s="90" t="s">
        <v>24</v>
      </c>
      <c r="L976" s="90" t="s">
        <v>24</v>
      </c>
      <c r="M976" s="90" t="s">
        <v>24</v>
      </c>
      <c r="N976" s="90" t="s">
        <v>24</v>
      </c>
      <c r="O976" s="90" t="s">
        <v>24</v>
      </c>
      <c r="P976" s="90" t="s">
        <v>24</v>
      </c>
      <c r="Q976" s="90" t="s">
        <v>24</v>
      </c>
      <c r="R976" s="90" t="s">
        <v>24</v>
      </c>
      <c r="S976" s="90" t="s">
        <v>24</v>
      </c>
      <c r="T976" s="90" t="s">
        <v>24</v>
      </c>
      <c r="U976" s="90" t="s">
        <v>24</v>
      </c>
      <c r="V976" s="90" t="s">
        <v>24</v>
      </c>
      <c r="W976" s="90" t="s">
        <v>24</v>
      </c>
      <c r="X976" s="90" t="s">
        <v>24</v>
      </c>
      <c r="Y976" t="str">
        <f t="shared" si="37"/>
        <v>11-2023</v>
      </c>
      <c r="Z976">
        <f>_xlfn.XLOOKUP(Y976,AN:AN,AP:AP,"")</f>
        <v>0</v>
      </c>
      <c r="AA976">
        <f>_xlfn.XLOOKUP(Y976,AN:AN,AQ:AQ,"")</f>
        <v>0</v>
      </c>
      <c r="AB976" t="str">
        <f>_xlfn.XLOOKUP(Y976,AN:AN,AR:AR,"")</f>
        <v>L24</v>
      </c>
      <c r="AC976" t="str">
        <f>_xlfn.XLOOKUP(Y976,AN:AN,AS:AS,"")</f>
        <v>L36</v>
      </c>
      <c r="AE976">
        <v>0</v>
      </c>
      <c r="AF976">
        <v>0</v>
      </c>
      <c r="AG976">
        <v>0</v>
      </c>
      <c r="AH976" t="str">
        <v>L36</v>
      </c>
    </row>
    <row r="977" spans="1:34">
      <c r="A977" t="str">
        <f t="shared" si="36"/>
        <v>11-2023</v>
      </c>
      <c r="B977" s="93">
        <v>45243</v>
      </c>
      <c r="C977" s="90" t="s">
        <v>24</v>
      </c>
      <c r="D977" s="90" t="s">
        <v>24</v>
      </c>
      <c r="E977" s="90" t="s">
        <v>24</v>
      </c>
      <c r="F977" s="90" t="s">
        <v>24</v>
      </c>
      <c r="G977" s="90" t="s">
        <v>24</v>
      </c>
      <c r="H977" s="90" t="s">
        <v>24</v>
      </c>
      <c r="I977" s="90" t="s">
        <v>24</v>
      </c>
      <c r="J977" s="90" t="s">
        <v>24</v>
      </c>
      <c r="K977" s="90" t="s">
        <v>24</v>
      </c>
      <c r="L977" s="90" t="s">
        <v>24</v>
      </c>
      <c r="M977" s="90" t="s">
        <v>24</v>
      </c>
      <c r="N977" s="90" t="s">
        <v>24</v>
      </c>
      <c r="O977" s="90" t="s">
        <v>24</v>
      </c>
      <c r="P977" s="90" t="s">
        <v>24</v>
      </c>
      <c r="Q977" s="90" t="s">
        <v>24</v>
      </c>
      <c r="R977" s="90" t="s">
        <v>24</v>
      </c>
      <c r="S977" s="90" t="s">
        <v>24</v>
      </c>
      <c r="T977" s="90" t="s">
        <v>24</v>
      </c>
      <c r="U977" s="90" t="s">
        <v>24</v>
      </c>
      <c r="V977" s="90" t="s">
        <v>24</v>
      </c>
      <c r="W977" s="90" t="s">
        <v>24</v>
      </c>
      <c r="X977" s="90" t="s">
        <v>24</v>
      </c>
      <c r="Y977" t="str">
        <f t="shared" si="37"/>
        <v>11-2023</v>
      </c>
      <c r="Z977">
        <f>_xlfn.XLOOKUP(Y977,AN:AN,AP:AP,"")</f>
        <v>0</v>
      </c>
      <c r="AA977">
        <f>_xlfn.XLOOKUP(Y977,AN:AN,AQ:AQ,"")</f>
        <v>0</v>
      </c>
      <c r="AB977" t="str">
        <f>_xlfn.XLOOKUP(Y977,AN:AN,AR:AR,"")</f>
        <v>L24</v>
      </c>
      <c r="AC977" t="str">
        <f>_xlfn.XLOOKUP(Y977,AN:AN,AS:AS,"")</f>
        <v>L36</v>
      </c>
      <c r="AE977">
        <v>0</v>
      </c>
      <c r="AF977">
        <v>0</v>
      </c>
      <c r="AG977">
        <v>0</v>
      </c>
      <c r="AH977" t="str">
        <v>L36</v>
      </c>
    </row>
    <row r="978" spans="1:34">
      <c r="A978" t="str">
        <f t="shared" si="36"/>
        <v>11-2023</v>
      </c>
      <c r="B978" s="93">
        <v>45244</v>
      </c>
      <c r="C978" s="91" t="s">
        <v>25</v>
      </c>
      <c r="D978" s="90">
        <v>49500</v>
      </c>
      <c r="E978" s="90">
        <v>47200</v>
      </c>
      <c r="F978" s="90">
        <v>44500</v>
      </c>
      <c r="G978" s="90">
        <v>49800</v>
      </c>
      <c r="H978" s="91" t="s">
        <v>25</v>
      </c>
      <c r="I978" s="90">
        <v>47500</v>
      </c>
      <c r="J978" s="90">
        <v>47000</v>
      </c>
      <c r="K978" s="90">
        <v>49300</v>
      </c>
      <c r="L978" s="91" t="s">
        <v>25</v>
      </c>
      <c r="M978" s="90">
        <v>48400</v>
      </c>
      <c r="N978" s="90">
        <v>49200</v>
      </c>
      <c r="O978" s="90">
        <v>46200</v>
      </c>
      <c r="P978" s="90">
        <v>46200</v>
      </c>
      <c r="Q978" s="90">
        <v>43700</v>
      </c>
      <c r="R978" s="90">
        <v>44500</v>
      </c>
      <c r="S978" s="90">
        <v>44200</v>
      </c>
      <c r="T978" s="90">
        <v>46800</v>
      </c>
      <c r="U978" s="90">
        <v>47100</v>
      </c>
      <c r="V978" s="90">
        <v>49800</v>
      </c>
      <c r="W978" s="90">
        <v>49900</v>
      </c>
      <c r="X978" s="90">
        <v>52500</v>
      </c>
      <c r="Y978" t="str">
        <f t="shared" si="37"/>
        <v>11-2023</v>
      </c>
      <c r="Z978">
        <f>_xlfn.XLOOKUP(Y978,AN:AN,AP:AP,"")</f>
        <v>0</v>
      </c>
      <c r="AA978">
        <f>_xlfn.XLOOKUP(Y978,AN:AN,AQ:AQ,"")</f>
        <v>0</v>
      </c>
      <c r="AB978" t="str">
        <f>_xlfn.XLOOKUP(Y978,AN:AN,AR:AR,"")</f>
        <v>L24</v>
      </c>
      <c r="AC978" t="str">
        <f>_xlfn.XLOOKUP(Y978,AN:AN,AS:AS,"")</f>
        <v>L36</v>
      </c>
      <c r="AE978">
        <v>0</v>
      </c>
      <c r="AF978">
        <v>0</v>
      </c>
      <c r="AG978">
        <v>0</v>
      </c>
      <c r="AH978" t="str">
        <v>L36</v>
      </c>
    </row>
    <row r="979" spans="1:34">
      <c r="A979" t="str">
        <f t="shared" si="36"/>
        <v>11-2023</v>
      </c>
      <c r="B979" s="93">
        <v>45245</v>
      </c>
      <c r="C979" s="91" t="s">
        <v>25</v>
      </c>
      <c r="D979" s="90">
        <v>49500</v>
      </c>
      <c r="E979" s="90">
        <v>47300</v>
      </c>
      <c r="F979" s="90">
        <v>44300</v>
      </c>
      <c r="G979" s="90">
        <v>49800</v>
      </c>
      <c r="H979" s="91" t="s">
        <v>25</v>
      </c>
      <c r="I979" s="90">
        <v>48000</v>
      </c>
      <c r="J979" s="90">
        <v>47000</v>
      </c>
      <c r="K979" s="90">
        <v>49300</v>
      </c>
      <c r="L979" s="91" t="s">
        <v>25</v>
      </c>
      <c r="M979" s="90">
        <v>48300</v>
      </c>
      <c r="N979" s="90">
        <v>49200</v>
      </c>
      <c r="O979" s="90">
        <v>46000</v>
      </c>
      <c r="P979" s="90">
        <v>46200</v>
      </c>
      <c r="Q979" s="90">
        <v>43900</v>
      </c>
      <c r="R979" s="90">
        <v>44600</v>
      </c>
      <c r="S979" s="90">
        <v>44200</v>
      </c>
      <c r="T979" s="90">
        <v>46600</v>
      </c>
      <c r="U979" s="90">
        <v>47100</v>
      </c>
      <c r="V979" s="90">
        <v>49800</v>
      </c>
      <c r="W979" s="90">
        <v>49900</v>
      </c>
      <c r="X979" s="90">
        <v>52500</v>
      </c>
      <c r="Y979" t="str">
        <f t="shared" si="37"/>
        <v>11-2023</v>
      </c>
      <c r="Z979">
        <f>_xlfn.XLOOKUP(Y979,AN:AN,AP:AP,"")</f>
        <v>0</v>
      </c>
      <c r="AA979">
        <f>_xlfn.XLOOKUP(Y979,AN:AN,AQ:AQ,"")</f>
        <v>0</v>
      </c>
      <c r="AB979" t="str">
        <f>_xlfn.XLOOKUP(Y979,AN:AN,AR:AR,"")</f>
        <v>L24</v>
      </c>
      <c r="AC979" t="str">
        <f>_xlfn.XLOOKUP(Y979,AN:AN,AS:AS,"")</f>
        <v>L36</v>
      </c>
      <c r="AE979">
        <v>0</v>
      </c>
      <c r="AF979">
        <v>0</v>
      </c>
      <c r="AG979">
        <v>0</v>
      </c>
      <c r="AH979" t="str">
        <v>L36</v>
      </c>
    </row>
    <row r="980" spans="1:34">
      <c r="A980" t="str">
        <f t="shared" si="36"/>
        <v>11-2023</v>
      </c>
      <c r="B980" s="93">
        <v>45246</v>
      </c>
      <c r="C980" s="90">
        <v>48700</v>
      </c>
      <c r="D980" s="90">
        <v>49000</v>
      </c>
      <c r="E980" s="90">
        <v>47400</v>
      </c>
      <c r="F980" s="90">
        <v>44300</v>
      </c>
      <c r="G980" s="90">
        <v>49800</v>
      </c>
      <c r="H980" s="91" t="s">
        <v>25</v>
      </c>
      <c r="I980" s="90">
        <v>48000</v>
      </c>
      <c r="J980" s="90">
        <v>47000</v>
      </c>
      <c r="K980" s="90">
        <v>49300</v>
      </c>
      <c r="L980" s="91" t="s">
        <v>25</v>
      </c>
      <c r="M980" s="90">
        <v>48500</v>
      </c>
      <c r="N980" s="90">
        <v>49200</v>
      </c>
      <c r="O980" s="90">
        <v>46500</v>
      </c>
      <c r="P980" s="90">
        <v>46200</v>
      </c>
      <c r="Q980" s="90">
        <v>44000</v>
      </c>
      <c r="R980" s="90">
        <v>44700</v>
      </c>
      <c r="S980" s="90">
        <v>44500</v>
      </c>
      <c r="T980" s="90">
        <v>46600</v>
      </c>
      <c r="U980" s="90">
        <v>47100</v>
      </c>
      <c r="V980" s="90">
        <v>49800</v>
      </c>
      <c r="W980" s="90">
        <v>49900</v>
      </c>
      <c r="X980" s="90">
        <v>52500</v>
      </c>
      <c r="Y980" t="str">
        <f t="shared" si="37"/>
        <v>11-2023</v>
      </c>
      <c r="Z980">
        <f>_xlfn.XLOOKUP(Y980,AN:AN,AP:AP,"")</f>
        <v>0</v>
      </c>
      <c r="AA980">
        <f>_xlfn.XLOOKUP(Y980,AN:AN,AQ:AQ,"")</f>
        <v>0</v>
      </c>
      <c r="AB980" t="str">
        <f>_xlfn.XLOOKUP(Y980,AN:AN,AR:AR,"")</f>
        <v>L24</v>
      </c>
      <c r="AC980" t="str">
        <f>_xlfn.XLOOKUP(Y980,AN:AN,AS:AS,"")</f>
        <v>L36</v>
      </c>
      <c r="AE980">
        <v>0</v>
      </c>
      <c r="AF980">
        <v>0</v>
      </c>
      <c r="AG980">
        <v>0</v>
      </c>
      <c r="AH980" t="str">
        <v>L36</v>
      </c>
    </row>
    <row r="981" spans="1:34">
      <c r="A981" t="str">
        <f t="shared" si="36"/>
        <v>11-2023</v>
      </c>
      <c r="B981" s="93">
        <v>45247</v>
      </c>
      <c r="C981" s="90">
        <v>48700</v>
      </c>
      <c r="D981" s="90">
        <v>49000</v>
      </c>
      <c r="E981" s="90">
        <v>47300</v>
      </c>
      <c r="F981" s="90">
        <v>44200</v>
      </c>
      <c r="G981" s="90">
        <v>49800</v>
      </c>
      <c r="H981" s="91" t="s">
        <v>25</v>
      </c>
      <c r="I981" s="90">
        <v>47500</v>
      </c>
      <c r="J981" s="90">
        <v>46800</v>
      </c>
      <c r="K981" s="90">
        <v>49300</v>
      </c>
      <c r="L981" s="91" t="s">
        <v>25</v>
      </c>
      <c r="M981" s="90">
        <v>48500</v>
      </c>
      <c r="N981" s="90">
        <v>49200</v>
      </c>
      <c r="O981" s="90">
        <v>46400</v>
      </c>
      <c r="P981" s="90">
        <v>46200</v>
      </c>
      <c r="Q981" s="90">
        <v>44000</v>
      </c>
      <c r="R981" s="90">
        <v>44800</v>
      </c>
      <c r="S981" s="90">
        <v>44500</v>
      </c>
      <c r="T981" s="90">
        <v>46500</v>
      </c>
      <c r="U981" s="90">
        <v>47100</v>
      </c>
      <c r="V981" s="90">
        <v>49800</v>
      </c>
      <c r="W981" s="90">
        <v>49900</v>
      </c>
      <c r="X981" s="90">
        <v>52500</v>
      </c>
      <c r="Y981" t="str">
        <f t="shared" si="37"/>
        <v>11-2023</v>
      </c>
      <c r="Z981">
        <f>_xlfn.XLOOKUP(Y981,AN:AN,AP:AP,"")</f>
        <v>0</v>
      </c>
      <c r="AA981">
        <f>_xlfn.XLOOKUP(Y981,AN:AN,AQ:AQ,"")</f>
        <v>0</v>
      </c>
      <c r="AB981" t="str">
        <f>_xlfn.XLOOKUP(Y981,AN:AN,AR:AR,"")</f>
        <v>L24</v>
      </c>
      <c r="AC981" t="str">
        <f>_xlfn.XLOOKUP(Y981,AN:AN,AS:AS,"")</f>
        <v>L36</v>
      </c>
      <c r="AE981">
        <v>0</v>
      </c>
      <c r="AF981">
        <v>0</v>
      </c>
      <c r="AG981">
        <v>0</v>
      </c>
      <c r="AH981" t="str">
        <v>L36</v>
      </c>
    </row>
    <row r="982" spans="1:34">
      <c r="A982" t="str">
        <f t="shared" ref="A982:A1045" si="38">TEXT(B982,"MM-YYYY")</f>
        <v>11-2023</v>
      </c>
      <c r="B982" s="93">
        <v>45248</v>
      </c>
      <c r="C982" s="90">
        <v>48700</v>
      </c>
      <c r="D982" s="90">
        <v>49000</v>
      </c>
      <c r="E982" s="90">
        <v>47300</v>
      </c>
      <c r="F982" s="90">
        <v>44200</v>
      </c>
      <c r="G982" s="90">
        <v>49800</v>
      </c>
      <c r="H982" s="91" t="s">
        <v>25</v>
      </c>
      <c r="I982" s="90">
        <v>47500</v>
      </c>
      <c r="J982" s="90">
        <v>46800</v>
      </c>
      <c r="K982" s="90">
        <v>49300</v>
      </c>
      <c r="L982" s="91" t="s">
        <v>25</v>
      </c>
      <c r="M982" s="90">
        <v>48400</v>
      </c>
      <c r="N982" s="90">
        <v>49200</v>
      </c>
      <c r="O982" s="90">
        <v>46200</v>
      </c>
      <c r="P982" s="91" t="s">
        <v>25</v>
      </c>
      <c r="Q982" s="90">
        <v>44000</v>
      </c>
      <c r="R982" s="90">
        <v>44600</v>
      </c>
      <c r="S982" s="90">
        <v>44400</v>
      </c>
      <c r="T982" s="90">
        <v>46500</v>
      </c>
      <c r="U982" s="90">
        <v>47100</v>
      </c>
      <c r="V982" s="90">
        <v>49800</v>
      </c>
      <c r="W982" s="90">
        <v>49900</v>
      </c>
      <c r="X982" s="90">
        <v>52500</v>
      </c>
      <c r="Y982" t="str">
        <f t="shared" ref="Y982:Y1045" si="39">TEXT(B982,"MM-YYYY")</f>
        <v>11-2023</v>
      </c>
      <c r="Z982">
        <f>_xlfn.XLOOKUP(Y982,AN:AN,AP:AP,"")</f>
        <v>0</v>
      </c>
      <c r="AA982">
        <f>_xlfn.XLOOKUP(Y982,AN:AN,AQ:AQ,"")</f>
        <v>0</v>
      </c>
      <c r="AB982" t="str">
        <f>_xlfn.XLOOKUP(Y982,AN:AN,AR:AR,"")</f>
        <v>L24</v>
      </c>
      <c r="AC982" t="str">
        <f>_xlfn.XLOOKUP(Y982,AN:AN,AS:AS,"")</f>
        <v>L36</v>
      </c>
      <c r="AE982">
        <v>0</v>
      </c>
      <c r="AF982">
        <v>0</v>
      </c>
      <c r="AG982">
        <v>0</v>
      </c>
      <c r="AH982" t="str">
        <v>L36</v>
      </c>
    </row>
    <row r="983" spans="1:34">
      <c r="A983" t="str">
        <f t="shared" si="38"/>
        <v>11-2023</v>
      </c>
      <c r="B983" s="93">
        <v>45249</v>
      </c>
      <c r="C983" s="90" t="s">
        <v>24</v>
      </c>
      <c r="D983" s="90" t="s">
        <v>24</v>
      </c>
      <c r="E983" s="90" t="s">
        <v>24</v>
      </c>
      <c r="F983" s="90" t="s">
        <v>24</v>
      </c>
      <c r="G983" s="90" t="s">
        <v>24</v>
      </c>
      <c r="H983" s="90" t="s">
        <v>24</v>
      </c>
      <c r="I983" s="90" t="s">
        <v>24</v>
      </c>
      <c r="J983" s="90" t="s">
        <v>24</v>
      </c>
      <c r="K983" s="90" t="s">
        <v>24</v>
      </c>
      <c r="L983" s="90" t="s">
        <v>24</v>
      </c>
      <c r="M983" s="90" t="s">
        <v>24</v>
      </c>
      <c r="N983" s="90" t="s">
        <v>24</v>
      </c>
      <c r="O983" s="90" t="s">
        <v>24</v>
      </c>
      <c r="P983" s="90" t="s">
        <v>24</v>
      </c>
      <c r="Q983" s="90" t="s">
        <v>24</v>
      </c>
      <c r="R983" s="90" t="s">
        <v>24</v>
      </c>
      <c r="S983" s="90" t="s">
        <v>24</v>
      </c>
      <c r="T983" s="90" t="s">
        <v>24</v>
      </c>
      <c r="U983" s="90" t="s">
        <v>24</v>
      </c>
      <c r="V983" s="90" t="s">
        <v>24</v>
      </c>
      <c r="W983" s="90" t="s">
        <v>24</v>
      </c>
      <c r="X983" s="90" t="s">
        <v>24</v>
      </c>
      <c r="Y983" t="str">
        <f t="shared" si="39"/>
        <v>11-2023</v>
      </c>
      <c r="Z983">
        <f>_xlfn.XLOOKUP(Y983,AN:AN,AP:AP,"")</f>
        <v>0</v>
      </c>
      <c r="AA983">
        <f>_xlfn.XLOOKUP(Y983,AN:AN,AQ:AQ,"")</f>
        <v>0</v>
      </c>
      <c r="AB983" t="str">
        <f>_xlfn.XLOOKUP(Y983,AN:AN,AR:AR,"")</f>
        <v>L24</v>
      </c>
      <c r="AC983" t="str">
        <f>_xlfn.XLOOKUP(Y983,AN:AN,AS:AS,"")</f>
        <v>L36</v>
      </c>
      <c r="AE983">
        <v>0</v>
      </c>
      <c r="AF983">
        <v>0</v>
      </c>
      <c r="AG983">
        <v>0</v>
      </c>
      <c r="AH983" t="str">
        <v>L36</v>
      </c>
    </row>
    <row r="984" spans="1:34">
      <c r="A984" t="str">
        <f t="shared" si="38"/>
        <v>11-2023</v>
      </c>
      <c r="B984" s="93">
        <v>45250</v>
      </c>
      <c r="C984" s="90">
        <v>48600</v>
      </c>
      <c r="D984" s="90">
        <v>49000</v>
      </c>
      <c r="E984" s="90">
        <v>47300</v>
      </c>
      <c r="F984" s="90">
        <v>44200</v>
      </c>
      <c r="G984" s="90">
        <v>49400</v>
      </c>
      <c r="H984" s="91" t="s">
        <v>25</v>
      </c>
      <c r="I984" s="90">
        <v>47500</v>
      </c>
      <c r="J984" s="90">
        <v>46700</v>
      </c>
      <c r="K984" s="90">
        <v>49300</v>
      </c>
      <c r="L984" s="91" t="s">
        <v>25</v>
      </c>
      <c r="M984" s="90">
        <v>48200</v>
      </c>
      <c r="N984" s="90">
        <v>49200</v>
      </c>
      <c r="O984" s="90">
        <v>45800</v>
      </c>
      <c r="P984" s="91" t="s">
        <v>25</v>
      </c>
      <c r="Q984" s="90">
        <v>44000</v>
      </c>
      <c r="R984" s="90">
        <v>44600</v>
      </c>
      <c r="S984" s="90">
        <v>44400</v>
      </c>
      <c r="T984" s="90">
        <v>46500</v>
      </c>
      <c r="U984" s="90">
        <v>47100</v>
      </c>
      <c r="V984" s="90">
        <v>49800</v>
      </c>
      <c r="W984" s="90">
        <v>49400</v>
      </c>
      <c r="X984" s="90">
        <v>51800</v>
      </c>
      <c r="Y984" t="str">
        <f t="shared" si="39"/>
        <v>11-2023</v>
      </c>
      <c r="Z984">
        <f>_xlfn.XLOOKUP(Y984,AN:AN,AP:AP,"")</f>
        <v>0</v>
      </c>
      <c r="AA984">
        <f>_xlfn.XLOOKUP(Y984,AN:AN,AQ:AQ,"")</f>
        <v>0</v>
      </c>
      <c r="AB984" t="str">
        <f>_xlfn.XLOOKUP(Y984,AN:AN,AR:AR,"")</f>
        <v>L24</v>
      </c>
      <c r="AC984" t="str">
        <f>_xlfn.XLOOKUP(Y984,AN:AN,AS:AS,"")</f>
        <v>L36</v>
      </c>
      <c r="AE984">
        <v>0</v>
      </c>
      <c r="AF984">
        <v>0</v>
      </c>
      <c r="AG984">
        <v>0</v>
      </c>
      <c r="AH984" t="str">
        <v>L36</v>
      </c>
    </row>
    <row r="985" spans="1:34">
      <c r="A985" t="str">
        <f t="shared" si="38"/>
        <v>11-2023</v>
      </c>
      <c r="B985" s="93">
        <v>45251</v>
      </c>
      <c r="C985" s="90">
        <v>48300</v>
      </c>
      <c r="D985" s="90">
        <v>49000</v>
      </c>
      <c r="E985" s="90">
        <v>46800</v>
      </c>
      <c r="F985" s="90">
        <v>43800</v>
      </c>
      <c r="G985" s="90">
        <v>49200</v>
      </c>
      <c r="H985" s="91" t="s">
        <v>25</v>
      </c>
      <c r="I985" s="90">
        <v>47000</v>
      </c>
      <c r="J985" s="90">
        <v>46600</v>
      </c>
      <c r="K985" s="90">
        <v>49300</v>
      </c>
      <c r="L985" s="91" t="s">
        <v>25</v>
      </c>
      <c r="M985" s="90">
        <v>48200</v>
      </c>
      <c r="N985" s="90">
        <v>49200</v>
      </c>
      <c r="O985" s="90">
        <v>45800</v>
      </c>
      <c r="P985" s="90">
        <v>45800</v>
      </c>
      <c r="Q985" s="90">
        <v>43800</v>
      </c>
      <c r="R985" s="90">
        <v>44500</v>
      </c>
      <c r="S985" s="90">
        <v>44200</v>
      </c>
      <c r="T985" s="90">
        <v>46100</v>
      </c>
      <c r="U985" s="90">
        <v>47000</v>
      </c>
      <c r="V985" s="90">
        <v>49800</v>
      </c>
      <c r="W985" s="90">
        <v>49300</v>
      </c>
      <c r="X985" s="90">
        <v>51800</v>
      </c>
      <c r="Y985" t="str">
        <f t="shared" si="39"/>
        <v>11-2023</v>
      </c>
      <c r="Z985">
        <f>_xlfn.XLOOKUP(Y985,AN:AN,AP:AP,"")</f>
        <v>0</v>
      </c>
      <c r="AA985">
        <f>_xlfn.XLOOKUP(Y985,AN:AN,AQ:AQ,"")</f>
        <v>0</v>
      </c>
      <c r="AB985" t="str">
        <f>_xlfn.XLOOKUP(Y985,AN:AN,AR:AR,"")</f>
        <v>L24</v>
      </c>
      <c r="AC985" t="str">
        <f>_xlfn.XLOOKUP(Y985,AN:AN,AS:AS,"")</f>
        <v>L36</v>
      </c>
      <c r="AE985">
        <v>0</v>
      </c>
      <c r="AF985">
        <v>0</v>
      </c>
      <c r="AG985">
        <v>0</v>
      </c>
      <c r="AH985" t="str">
        <v>L36</v>
      </c>
    </row>
    <row r="986" spans="1:34">
      <c r="A986" t="str">
        <f t="shared" si="38"/>
        <v>11-2023</v>
      </c>
      <c r="B986" s="93">
        <v>45252</v>
      </c>
      <c r="C986" s="90">
        <v>48300</v>
      </c>
      <c r="D986" s="90">
        <v>49000</v>
      </c>
      <c r="E986" s="90">
        <v>46700</v>
      </c>
      <c r="F986" s="90">
        <v>43700</v>
      </c>
      <c r="G986" s="90">
        <v>49200</v>
      </c>
      <c r="H986" s="91" t="s">
        <v>25</v>
      </c>
      <c r="I986" s="90">
        <v>47000</v>
      </c>
      <c r="J986" s="90">
        <v>46400</v>
      </c>
      <c r="K986" s="90">
        <v>48500</v>
      </c>
      <c r="L986" s="91" t="s">
        <v>25</v>
      </c>
      <c r="M986" s="90">
        <v>48100</v>
      </c>
      <c r="N986" s="90">
        <v>48700</v>
      </c>
      <c r="O986" s="90">
        <v>45800</v>
      </c>
      <c r="P986" s="90">
        <v>45700</v>
      </c>
      <c r="Q986" s="90">
        <v>43600</v>
      </c>
      <c r="R986" s="90">
        <v>44200</v>
      </c>
      <c r="S986" s="90">
        <v>44000</v>
      </c>
      <c r="T986" s="90">
        <v>46000</v>
      </c>
      <c r="U986" s="90">
        <v>47000</v>
      </c>
      <c r="V986" s="90">
        <v>49800</v>
      </c>
      <c r="W986" s="90">
        <v>49000</v>
      </c>
      <c r="X986" s="90">
        <v>51800</v>
      </c>
      <c r="Y986" t="str">
        <f t="shared" si="39"/>
        <v>11-2023</v>
      </c>
      <c r="Z986">
        <f>_xlfn.XLOOKUP(Y986,AN:AN,AP:AP,"")</f>
        <v>0</v>
      </c>
      <c r="AA986">
        <f>_xlfn.XLOOKUP(Y986,AN:AN,AQ:AQ,"")</f>
        <v>0</v>
      </c>
      <c r="AB986" t="str">
        <f>_xlfn.XLOOKUP(Y986,AN:AN,AR:AR,"")</f>
        <v>L24</v>
      </c>
      <c r="AC986" t="str">
        <f>_xlfn.XLOOKUP(Y986,AN:AN,AS:AS,"")</f>
        <v>L36</v>
      </c>
      <c r="AE986">
        <v>0</v>
      </c>
      <c r="AF986">
        <v>0</v>
      </c>
      <c r="AG986">
        <v>0</v>
      </c>
      <c r="AH986" t="str">
        <v>L36</v>
      </c>
    </row>
    <row r="987" spans="1:34">
      <c r="A987" t="str">
        <f t="shared" si="38"/>
        <v>11-2023</v>
      </c>
      <c r="B987" s="93">
        <v>45253</v>
      </c>
      <c r="C987" s="90">
        <v>48700</v>
      </c>
      <c r="D987" s="90">
        <v>48800</v>
      </c>
      <c r="E987" s="90">
        <v>47000</v>
      </c>
      <c r="F987" s="90">
        <v>44000</v>
      </c>
      <c r="G987" s="90">
        <v>49200</v>
      </c>
      <c r="H987" s="91" t="s">
        <v>25</v>
      </c>
      <c r="I987" s="90">
        <v>47000</v>
      </c>
      <c r="J987" s="90">
        <v>46500</v>
      </c>
      <c r="K987" s="90">
        <v>49000</v>
      </c>
      <c r="L987" s="91" t="s">
        <v>25</v>
      </c>
      <c r="M987" s="90">
        <v>48400</v>
      </c>
      <c r="N987" s="90">
        <v>48700</v>
      </c>
      <c r="O987" s="90">
        <v>46300</v>
      </c>
      <c r="P987" s="90">
        <v>45800</v>
      </c>
      <c r="Q987" s="90">
        <v>44000</v>
      </c>
      <c r="R987" s="90">
        <v>44200</v>
      </c>
      <c r="S987" s="90">
        <v>44200</v>
      </c>
      <c r="T987" s="90">
        <v>46300</v>
      </c>
      <c r="U987" s="90">
        <v>47000</v>
      </c>
      <c r="V987" s="90">
        <v>49800</v>
      </c>
      <c r="W987" s="90">
        <v>49000</v>
      </c>
      <c r="X987" s="90">
        <v>51800</v>
      </c>
      <c r="Y987" t="str">
        <f t="shared" si="39"/>
        <v>11-2023</v>
      </c>
      <c r="Z987">
        <f>_xlfn.XLOOKUP(Y987,AN:AN,AP:AP,"")</f>
        <v>0</v>
      </c>
      <c r="AA987">
        <f>_xlfn.XLOOKUP(Y987,AN:AN,AQ:AQ,"")</f>
        <v>0</v>
      </c>
      <c r="AB987" t="str">
        <f>_xlfn.XLOOKUP(Y987,AN:AN,AR:AR,"")</f>
        <v>L24</v>
      </c>
      <c r="AC987" t="str">
        <f>_xlfn.XLOOKUP(Y987,AN:AN,AS:AS,"")</f>
        <v>L36</v>
      </c>
      <c r="AE987">
        <v>0</v>
      </c>
      <c r="AF987">
        <v>0</v>
      </c>
      <c r="AG987">
        <v>0</v>
      </c>
      <c r="AH987" t="str">
        <v>L36</v>
      </c>
    </row>
    <row r="988" spans="1:34">
      <c r="A988" t="str">
        <f t="shared" si="38"/>
        <v>11-2023</v>
      </c>
      <c r="B988" s="93">
        <v>45254</v>
      </c>
      <c r="C988" s="90">
        <v>48700</v>
      </c>
      <c r="D988" s="90">
        <v>49000</v>
      </c>
      <c r="E988" s="90">
        <v>47000</v>
      </c>
      <c r="F988" s="90">
        <v>43800</v>
      </c>
      <c r="G988" s="90">
        <v>49300</v>
      </c>
      <c r="H988" s="91" t="s">
        <v>25</v>
      </c>
      <c r="I988" s="90">
        <v>47000</v>
      </c>
      <c r="J988" s="90">
        <v>46500</v>
      </c>
      <c r="K988" s="90">
        <v>49000</v>
      </c>
      <c r="L988" s="91" t="s">
        <v>25</v>
      </c>
      <c r="M988" s="90">
        <v>48400</v>
      </c>
      <c r="N988" s="90">
        <v>48700</v>
      </c>
      <c r="O988" s="90">
        <v>46000</v>
      </c>
      <c r="P988" s="90">
        <v>45600</v>
      </c>
      <c r="Q988" s="90">
        <v>43700</v>
      </c>
      <c r="R988" s="90">
        <v>44200</v>
      </c>
      <c r="S988" s="90">
        <v>44000</v>
      </c>
      <c r="T988" s="90">
        <v>46100</v>
      </c>
      <c r="U988" s="90">
        <v>47000</v>
      </c>
      <c r="V988" s="90">
        <v>49800</v>
      </c>
      <c r="W988" s="90">
        <v>49000</v>
      </c>
      <c r="X988" s="90">
        <v>51800</v>
      </c>
      <c r="Y988" t="str">
        <f t="shared" si="39"/>
        <v>11-2023</v>
      </c>
      <c r="Z988">
        <f>_xlfn.XLOOKUP(Y988,AN:AN,AP:AP,"")</f>
        <v>0</v>
      </c>
      <c r="AA988">
        <f>_xlfn.XLOOKUP(Y988,AN:AN,AQ:AQ,"")</f>
        <v>0</v>
      </c>
      <c r="AB988" t="str">
        <f>_xlfn.XLOOKUP(Y988,AN:AN,AR:AR,"")</f>
        <v>L24</v>
      </c>
      <c r="AC988" t="str">
        <f>_xlfn.XLOOKUP(Y988,AN:AN,AS:AS,"")</f>
        <v>L36</v>
      </c>
      <c r="AE988">
        <v>0</v>
      </c>
      <c r="AF988">
        <v>0</v>
      </c>
      <c r="AG988">
        <v>0</v>
      </c>
      <c r="AH988" t="str">
        <v>L36</v>
      </c>
    </row>
    <row r="989" spans="1:34">
      <c r="A989" t="str">
        <f t="shared" si="38"/>
        <v>11-2023</v>
      </c>
      <c r="B989" s="93">
        <v>45255</v>
      </c>
      <c r="C989" s="90">
        <v>48500</v>
      </c>
      <c r="D989" s="90">
        <v>48700</v>
      </c>
      <c r="E989" s="90">
        <v>46800</v>
      </c>
      <c r="F989" s="90">
        <v>43600</v>
      </c>
      <c r="G989" s="90">
        <v>49300</v>
      </c>
      <c r="H989" s="91" t="s">
        <v>25</v>
      </c>
      <c r="I989" s="90">
        <v>47000</v>
      </c>
      <c r="J989" s="90">
        <v>46200</v>
      </c>
      <c r="K989" s="90">
        <v>49000</v>
      </c>
      <c r="L989" s="91" t="s">
        <v>25</v>
      </c>
      <c r="M989" s="90">
        <v>48200</v>
      </c>
      <c r="N989" s="90">
        <v>48700</v>
      </c>
      <c r="O989" s="90">
        <v>45600</v>
      </c>
      <c r="P989" s="90">
        <v>45300</v>
      </c>
      <c r="Q989" s="90">
        <v>43300</v>
      </c>
      <c r="R989" s="90">
        <v>44000</v>
      </c>
      <c r="S989" s="90">
        <v>43800</v>
      </c>
      <c r="T989" s="90">
        <v>45900</v>
      </c>
      <c r="U989" s="90">
        <v>46800</v>
      </c>
      <c r="V989" s="90">
        <v>49800</v>
      </c>
      <c r="W989" s="90">
        <v>49000</v>
      </c>
      <c r="X989" s="90">
        <v>51800</v>
      </c>
      <c r="Y989" t="str">
        <f t="shared" si="39"/>
        <v>11-2023</v>
      </c>
      <c r="Z989">
        <f>_xlfn.XLOOKUP(Y989,AN:AN,AP:AP,"")</f>
        <v>0</v>
      </c>
      <c r="AA989">
        <f>_xlfn.XLOOKUP(Y989,AN:AN,AQ:AQ,"")</f>
        <v>0</v>
      </c>
      <c r="AB989" t="str">
        <f>_xlfn.XLOOKUP(Y989,AN:AN,AR:AR,"")</f>
        <v>L24</v>
      </c>
      <c r="AC989" t="str">
        <f>_xlfn.XLOOKUP(Y989,AN:AN,AS:AS,"")</f>
        <v>L36</v>
      </c>
      <c r="AE989">
        <v>0</v>
      </c>
      <c r="AF989">
        <v>0</v>
      </c>
      <c r="AG989">
        <v>0</v>
      </c>
      <c r="AH989" t="str">
        <v>L36</v>
      </c>
    </row>
    <row r="990" spans="1:34">
      <c r="A990" t="str">
        <f t="shared" si="38"/>
        <v>11-2023</v>
      </c>
      <c r="B990" s="93">
        <v>45256</v>
      </c>
      <c r="C990" s="90" t="s">
        <v>24</v>
      </c>
      <c r="D990" s="90" t="s">
        <v>24</v>
      </c>
      <c r="E990" s="90" t="s">
        <v>24</v>
      </c>
      <c r="F990" s="90" t="s">
        <v>24</v>
      </c>
      <c r="G990" s="90" t="s">
        <v>24</v>
      </c>
      <c r="H990" s="90" t="s">
        <v>24</v>
      </c>
      <c r="I990" s="90" t="s">
        <v>24</v>
      </c>
      <c r="J990" s="90" t="s">
        <v>24</v>
      </c>
      <c r="K990" s="90" t="s">
        <v>24</v>
      </c>
      <c r="L990" s="90" t="s">
        <v>24</v>
      </c>
      <c r="M990" s="90" t="s">
        <v>24</v>
      </c>
      <c r="N990" s="90" t="s">
        <v>24</v>
      </c>
      <c r="O990" s="90" t="s">
        <v>24</v>
      </c>
      <c r="P990" s="90" t="s">
        <v>24</v>
      </c>
      <c r="Q990" s="90" t="s">
        <v>24</v>
      </c>
      <c r="R990" s="90" t="s">
        <v>24</v>
      </c>
      <c r="S990" s="90" t="s">
        <v>24</v>
      </c>
      <c r="T990" s="90" t="s">
        <v>24</v>
      </c>
      <c r="U990" s="90" t="s">
        <v>24</v>
      </c>
      <c r="V990" s="90" t="s">
        <v>24</v>
      </c>
      <c r="W990" s="90" t="s">
        <v>24</v>
      </c>
      <c r="X990" s="90" t="s">
        <v>24</v>
      </c>
      <c r="Y990" t="str">
        <f t="shared" si="39"/>
        <v>11-2023</v>
      </c>
      <c r="Z990">
        <f>_xlfn.XLOOKUP(Y990,AN:AN,AP:AP,"")</f>
        <v>0</v>
      </c>
      <c r="AA990">
        <f>_xlfn.XLOOKUP(Y990,AN:AN,AQ:AQ,"")</f>
        <v>0</v>
      </c>
      <c r="AB990" t="str">
        <f>_xlfn.XLOOKUP(Y990,AN:AN,AR:AR,"")</f>
        <v>L24</v>
      </c>
      <c r="AC990" t="str">
        <f>_xlfn.XLOOKUP(Y990,AN:AN,AS:AS,"")</f>
        <v>L36</v>
      </c>
      <c r="AE990">
        <v>0</v>
      </c>
      <c r="AF990">
        <v>0</v>
      </c>
      <c r="AG990">
        <v>0</v>
      </c>
      <c r="AH990" t="str">
        <v>L36</v>
      </c>
    </row>
    <row r="991" spans="1:34">
      <c r="A991" t="str">
        <f t="shared" si="38"/>
        <v>11-2023</v>
      </c>
      <c r="B991" s="93">
        <v>45257</v>
      </c>
      <c r="C991" s="90">
        <v>48000</v>
      </c>
      <c r="D991" s="90">
        <v>48800</v>
      </c>
      <c r="E991" s="90">
        <v>46500</v>
      </c>
      <c r="F991" s="90">
        <v>43200</v>
      </c>
      <c r="G991" s="90">
        <v>49300</v>
      </c>
      <c r="H991" s="91" t="s">
        <v>25</v>
      </c>
      <c r="I991" s="90">
        <v>47000</v>
      </c>
      <c r="J991" s="90">
        <v>45900</v>
      </c>
      <c r="K991" s="90">
        <v>49000</v>
      </c>
      <c r="L991" s="91" t="s">
        <v>25</v>
      </c>
      <c r="M991" s="90">
        <v>47800</v>
      </c>
      <c r="N991" s="90">
        <v>48700</v>
      </c>
      <c r="O991" s="90">
        <v>45600</v>
      </c>
      <c r="P991" s="90">
        <v>45100</v>
      </c>
      <c r="Q991" s="90">
        <v>43000</v>
      </c>
      <c r="R991" s="90">
        <v>43400</v>
      </c>
      <c r="S991" s="90">
        <v>43700</v>
      </c>
      <c r="T991" s="90">
        <v>45500</v>
      </c>
      <c r="U991" s="90">
        <v>46600</v>
      </c>
      <c r="V991" s="90">
        <v>48800</v>
      </c>
      <c r="W991" s="90">
        <v>48300</v>
      </c>
      <c r="X991" s="90">
        <v>51000</v>
      </c>
      <c r="Y991" t="str">
        <f t="shared" si="39"/>
        <v>11-2023</v>
      </c>
      <c r="Z991">
        <f>_xlfn.XLOOKUP(Y991,AN:AN,AP:AP,"")</f>
        <v>0</v>
      </c>
      <c r="AA991">
        <f>_xlfn.XLOOKUP(Y991,AN:AN,AQ:AQ,"")</f>
        <v>0</v>
      </c>
      <c r="AB991" t="str">
        <f>_xlfn.XLOOKUP(Y991,AN:AN,AR:AR,"")</f>
        <v>L24</v>
      </c>
      <c r="AC991" t="str">
        <f>_xlfn.XLOOKUP(Y991,AN:AN,AS:AS,"")</f>
        <v>L36</v>
      </c>
      <c r="AE991">
        <v>0</v>
      </c>
      <c r="AF991">
        <v>0</v>
      </c>
      <c r="AG991">
        <v>0</v>
      </c>
      <c r="AH991" t="str">
        <v>L36</v>
      </c>
    </row>
    <row r="992" spans="1:34">
      <c r="A992" t="str">
        <f t="shared" si="38"/>
        <v>11-2023</v>
      </c>
      <c r="B992" s="93">
        <v>45258</v>
      </c>
      <c r="C992" s="90">
        <v>47600</v>
      </c>
      <c r="D992" s="90">
        <v>48500</v>
      </c>
      <c r="E992" s="90">
        <v>46000</v>
      </c>
      <c r="F992" s="90">
        <v>43000</v>
      </c>
      <c r="G992" s="90">
        <v>48800</v>
      </c>
      <c r="H992" s="91" t="s">
        <v>25</v>
      </c>
      <c r="I992" s="90">
        <v>46500</v>
      </c>
      <c r="J992" s="90">
        <v>45500</v>
      </c>
      <c r="K992" s="90">
        <v>48800</v>
      </c>
      <c r="L992" s="91" t="s">
        <v>25</v>
      </c>
      <c r="M992" s="90">
        <v>47500</v>
      </c>
      <c r="N992" s="90">
        <v>48700</v>
      </c>
      <c r="O992" s="90">
        <v>45300</v>
      </c>
      <c r="P992" s="90">
        <v>44800</v>
      </c>
      <c r="Q992" s="90">
        <v>42800</v>
      </c>
      <c r="R992" s="90">
        <v>43200</v>
      </c>
      <c r="S992" s="90">
        <v>43600</v>
      </c>
      <c r="T992" s="90">
        <v>45300</v>
      </c>
      <c r="U992" s="90">
        <v>46200</v>
      </c>
      <c r="V992" s="90">
        <v>48800</v>
      </c>
      <c r="W992" s="90">
        <v>48100</v>
      </c>
      <c r="X992" s="90">
        <v>51000</v>
      </c>
      <c r="Y992" t="str">
        <f t="shared" si="39"/>
        <v>11-2023</v>
      </c>
      <c r="Z992">
        <f>_xlfn.XLOOKUP(Y992,AN:AN,AP:AP,"")</f>
        <v>0</v>
      </c>
      <c r="AA992">
        <f>_xlfn.XLOOKUP(Y992,AN:AN,AQ:AQ,"")</f>
        <v>0</v>
      </c>
      <c r="AB992" t="str">
        <f>_xlfn.XLOOKUP(Y992,AN:AN,AR:AR,"")</f>
        <v>L24</v>
      </c>
      <c r="AC992" t="str">
        <f>_xlfn.XLOOKUP(Y992,AN:AN,AS:AS,"")</f>
        <v>L36</v>
      </c>
      <c r="AE992">
        <v>0</v>
      </c>
      <c r="AF992">
        <v>0</v>
      </c>
      <c r="AG992">
        <v>0</v>
      </c>
      <c r="AH992" t="str">
        <v>L36</v>
      </c>
    </row>
    <row r="993" spans="1:34">
      <c r="A993" t="str">
        <f t="shared" si="38"/>
        <v>11-2023</v>
      </c>
      <c r="B993" s="93">
        <v>45259</v>
      </c>
      <c r="C993" s="90">
        <v>47400</v>
      </c>
      <c r="D993" s="90">
        <v>48500</v>
      </c>
      <c r="E993" s="90">
        <v>46200</v>
      </c>
      <c r="F993" s="90">
        <v>43100</v>
      </c>
      <c r="G993" s="90">
        <v>48800</v>
      </c>
      <c r="H993" s="91" t="s">
        <v>25</v>
      </c>
      <c r="I993" s="90">
        <v>47000</v>
      </c>
      <c r="J993" s="90">
        <v>45600</v>
      </c>
      <c r="K993" s="90">
        <v>48800</v>
      </c>
      <c r="L993" s="91" t="s">
        <v>25</v>
      </c>
      <c r="M993" s="90">
        <v>47500</v>
      </c>
      <c r="N993" s="90">
        <v>48700</v>
      </c>
      <c r="O993" s="90">
        <v>45500</v>
      </c>
      <c r="P993" s="90">
        <v>44900</v>
      </c>
      <c r="Q993" s="90">
        <v>43200</v>
      </c>
      <c r="R993" s="90">
        <v>43500</v>
      </c>
      <c r="S993" s="90">
        <v>43800</v>
      </c>
      <c r="T993" s="90">
        <v>45400</v>
      </c>
      <c r="U993" s="90">
        <v>46200</v>
      </c>
      <c r="V993" s="90">
        <v>48800</v>
      </c>
      <c r="W993" s="90">
        <v>48100</v>
      </c>
      <c r="X993" s="90">
        <v>51000</v>
      </c>
      <c r="Y993" t="str">
        <f t="shared" si="39"/>
        <v>11-2023</v>
      </c>
      <c r="Z993">
        <f>_xlfn.XLOOKUP(Y993,AN:AN,AP:AP,"")</f>
        <v>0</v>
      </c>
      <c r="AA993">
        <f>_xlfn.XLOOKUP(Y993,AN:AN,AQ:AQ,"")</f>
        <v>0</v>
      </c>
      <c r="AB993" t="str">
        <f>_xlfn.XLOOKUP(Y993,AN:AN,AR:AR,"")</f>
        <v>L24</v>
      </c>
      <c r="AC993" t="str">
        <f>_xlfn.XLOOKUP(Y993,AN:AN,AS:AS,"")</f>
        <v>L36</v>
      </c>
      <c r="AE993">
        <v>0</v>
      </c>
      <c r="AF993">
        <v>0</v>
      </c>
      <c r="AG993">
        <v>0</v>
      </c>
      <c r="AH993" t="str">
        <v>L36</v>
      </c>
    </row>
    <row r="994" spans="1:34">
      <c r="A994" t="str">
        <f t="shared" si="38"/>
        <v>11-2023</v>
      </c>
      <c r="B994" s="93">
        <v>45260</v>
      </c>
      <c r="C994" s="90">
        <v>47300</v>
      </c>
      <c r="D994" s="90">
        <v>48500</v>
      </c>
      <c r="E994" s="90">
        <v>46000</v>
      </c>
      <c r="F994" s="90">
        <v>42800</v>
      </c>
      <c r="G994" s="90">
        <v>48600</v>
      </c>
      <c r="H994" s="91" t="s">
        <v>25</v>
      </c>
      <c r="I994" s="90">
        <v>47000</v>
      </c>
      <c r="J994" s="90">
        <v>45400</v>
      </c>
      <c r="K994" s="90">
        <v>48000</v>
      </c>
      <c r="L994" s="91" t="s">
        <v>25</v>
      </c>
      <c r="M994" s="90">
        <v>47200</v>
      </c>
      <c r="N994" s="90">
        <v>48200</v>
      </c>
      <c r="O994" s="90">
        <v>45200</v>
      </c>
      <c r="P994" s="90">
        <v>44500</v>
      </c>
      <c r="Q994" s="90">
        <v>43000</v>
      </c>
      <c r="R994" s="90">
        <v>43300</v>
      </c>
      <c r="S994" s="90">
        <v>43300</v>
      </c>
      <c r="T994" s="90">
        <v>45000</v>
      </c>
      <c r="U994" s="90">
        <v>46200</v>
      </c>
      <c r="V994" s="90">
        <v>48800</v>
      </c>
      <c r="W994" s="90">
        <v>48100</v>
      </c>
      <c r="X994" s="90">
        <v>51000</v>
      </c>
      <c r="Y994" t="str">
        <f t="shared" si="39"/>
        <v>11-2023</v>
      </c>
      <c r="Z994">
        <f>_xlfn.XLOOKUP(Y994,AN:AN,AP:AP,"")</f>
        <v>0</v>
      </c>
      <c r="AA994">
        <f>_xlfn.XLOOKUP(Y994,AN:AN,AQ:AQ,"")</f>
        <v>0</v>
      </c>
      <c r="AB994" t="str">
        <f>_xlfn.XLOOKUP(Y994,AN:AN,AR:AR,"")</f>
        <v>L24</v>
      </c>
      <c r="AC994" t="str">
        <f>_xlfn.XLOOKUP(Y994,AN:AN,AS:AS,"")</f>
        <v>L36</v>
      </c>
      <c r="AE994">
        <v>0</v>
      </c>
      <c r="AF994">
        <v>0</v>
      </c>
      <c r="AG994">
        <v>0</v>
      </c>
      <c r="AH994" t="str">
        <v>L36</v>
      </c>
    </row>
    <row r="995" spans="1:34">
      <c r="A995" t="str">
        <f t="shared" si="38"/>
        <v>12-2023</v>
      </c>
      <c r="B995" s="93">
        <v>45261</v>
      </c>
      <c r="C995" s="90">
        <v>47300</v>
      </c>
      <c r="D995" s="90">
        <v>48500</v>
      </c>
      <c r="E995" s="90">
        <v>45800</v>
      </c>
      <c r="F995" s="90">
        <v>42700</v>
      </c>
      <c r="G995" s="90">
        <v>48600</v>
      </c>
      <c r="H995" s="91" t="s">
        <v>25</v>
      </c>
      <c r="I995" s="90">
        <v>46500</v>
      </c>
      <c r="J995" s="90">
        <v>45000</v>
      </c>
      <c r="K995" s="90">
        <v>48000</v>
      </c>
      <c r="L995" s="91" t="s">
        <v>25</v>
      </c>
      <c r="M995" s="90">
        <v>47000</v>
      </c>
      <c r="N995" s="90">
        <v>48200</v>
      </c>
      <c r="O995" s="90">
        <v>45000</v>
      </c>
      <c r="P995" s="90">
        <v>44500</v>
      </c>
      <c r="Q995" s="90">
        <v>42500</v>
      </c>
      <c r="R995" s="90">
        <v>43100</v>
      </c>
      <c r="S995" s="90">
        <v>43000</v>
      </c>
      <c r="T995" s="90">
        <v>45000</v>
      </c>
      <c r="U995" s="90">
        <v>46200</v>
      </c>
      <c r="V995" s="90">
        <v>48800</v>
      </c>
      <c r="W995" s="90">
        <v>48100</v>
      </c>
      <c r="X995" s="90">
        <v>51000</v>
      </c>
      <c r="Y995" t="str">
        <f t="shared" si="39"/>
        <v>12-2023</v>
      </c>
      <c r="Z995">
        <f>_xlfn.XLOOKUP(Y995,AN:AN,AP:AP,"")</f>
        <v>0</v>
      </c>
      <c r="AA995">
        <f>_xlfn.XLOOKUP(Y995,AN:AN,AQ:AQ,"")</f>
        <v>0</v>
      </c>
      <c r="AB995" t="str">
        <f>_xlfn.XLOOKUP(Y995,AN:AN,AR:AR,"")</f>
        <v>L24</v>
      </c>
      <c r="AC995" t="str">
        <f>_xlfn.XLOOKUP(Y995,AN:AN,AS:AS,"")</f>
        <v>L36</v>
      </c>
      <c r="AE995">
        <v>0</v>
      </c>
      <c r="AF995">
        <v>0</v>
      </c>
      <c r="AG995" t="str">
        <v>L24</v>
      </c>
      <c r="AH995" t="str">
        <v>L36</v>
      </c>
    </row>
    <row r="996" spans="1:34">
      <c r="A996" t="str">
        <f t="shared" si="38"/>
        <v>12-2023</v>
      </c>
      <c r="B996" s="93">
        <v>45262</v>
      </c>
      <c r="C996" s="90">
        <v>47300</v>
      </c>
      <c r="D996" s="90">
        <v>48500</v>
      </c>
      <c r="E996" s="90">
        <v>46100</v>
      </c>
      <c r="F996" s="90">
        <v>42900</v>
      </c>
      <c r="G996" s="90">
        <v>48600</v>
      </c>
      <c r="H996" s="91" t="s">
        <v>25</v>
      </c>
      <c r="I996" s="90">
        <v>46500</v>
      </c>
      <c r="J996" s="90">
        <v>45600</v>
      </c>
      <c r="K996" s="90">
        <v>48000</v>
      </c>
      <c r="L996" s="91" t="s">
        <v>25</v>
      </c>
      <c r="M996" s="90">
        <v>47200</v>
      </c>
      <c r="N996" s="90">
        <v>48200</v>
      </c>
      <c r="O996" s="90">
        <v>45400</v>
      </c>
      <c r="P996" s="90">
        <v>44500</v>
      </c>
      <c r="Q996" s="90">
        <v>42800</v>
      </c>
      <c r="R996" s="90">
        <v>43000</v>
      </c>
      <c r="S996" s="90">
        <v>43300</v>
      </c>
      <c r="T996" s="90">
        <v>45200</v>
      </c>
      <c r="U996" s="90">
        <v>46000</v>
      </c>
      <c r="V996" s="90">
        <v>48800</v>
      </c>
      <c r="W996" s="90">
        <v>48100</v>
      </c>
      <c r="X996" s="90">
        <v>51000</v>
      </c>
      <c r="Y996" t="str">
        <f t="shared" si="39"/>
        <v>12-2023</v>
      </c>
      <c r="Z996">
        <f>_xlfn.XLOOKUP(Y996,AN:AN,AP:AP,"")</f>
        <v>0</v>
      </c>
      <c r="AA996">
        <f>_xlfn.XLOOKUP(Y996,AN:AN,AQ:AQ,"")</f>
        <v>0</v>
      </c>
      <c r="AB996" t="str">
        <f>_xlfn.XLOOKUP(Y996,AN:AN,AR:AR,"")</f>
        <v>L24</v>
      </c>
      <c r="AC996" t="str">
        <f>_xlfn.XLOOKUP(Y996,AN:AN,AS:AS,"")</f>
        <v>L36</v>
      </c>
      <c r="AE996">
        <v>0</v>
      </c>
      <c r="AF996">
        <v>0</v>
      </c>
      <c r="AG996" t="str">
        <v>L24</v>
      </c>
      <c r="AH996" t="str">
        <v>L36</v>
      </c>
    </row>
    <row r="997" spans="1:34">
      <c r="A997" t="str">
        <f t="shared" si="38"/>
        <v>12-2023</v>
      </c>
      <c r="B997" s="93">
        <v>45263</v>
      </c>
      <c r="C997" s="90" t="s">
        <v>24</v>
      </c>
      <c r="D997" s="90" t="s">
        <v>24</v>
      </c>
      <c r="E997" s="90" t="s">
        <v>24</v>
      </c>
      <c r="F997" s="90" t="s">
        <v>24</v>
      </c>
      <c r="G997" s="90" t="s">
        <v>24</v>
      </c>
      <c r="H997" s="90" t="s">
        <v>24</v>
      </c>
      <c r="I997" s="90" t="s">
        <v>24</v>
      </c>
      <c r="J997" s="90" t="s">
        <v>24</v>
      </c>
      <c r="K997" s="90" t="s">
        <v>24</v>
      </c>
      <c r="L997" s="90" t="s">
        <v>24</v>
      </c>
      <c r="M997" s="90" t="s">
        <v>24</v>
      </c>
      <c r="N997" s="90" t="s">
        <v>24</v>
      </c>
      <c r="O997" s="90" t="s">
        <v>24</v>
      </c>
      <c r="P997" s="90" t="s">
        <v>24</v>
      </c>
      <c r="Q997" s="90" t="s">
        <v>24</v>
      </c>
      <c r="R997" s="90" t="s">
        <v>24</v>
      </c>
      <c r="S997" s="90" t="s">
        <v>24</v>
      </c>
      <c r="T997" s="90" t="s">
        <v>24</v>
      </c>
      <c r="U997" s="90" t="s">
        <v>24</v>
      </c>
      <c r="V997" s="90" t="s">
        <v>24</v>
      </c>
      <c r="W997" s="90" t="s">
        <v>24</v>
      </c>
      <c r="X997" s="90" t="s">
        <v>24</v>
      </c>
      <c r="Y997" t="str">
        <f t="shared" si="39"/>
        <v>12-2023</v>
      </c>
      <c r="Z997">
        <f>_xlfn.XLOOKUP(Y997,AN:AN,AP:AP,"")</f>
        <v>0</v>
      </c>
      <c r="AA997">
        <f>_xlfn.XLOOKUP(Y997,AN:AN,AQ:AQ,"")</f>
        <v>0</v>
      </c>
      <c r="AB997" t="str">
        <f>_xlfn.XLOOKUP(Y997,AN:AN,AR:AR,"")</f>
        <v>L24</v>
      </c>
      <c r="AC997" t="str">
        <f>_xlfn.XLOOKUP(Y997,AN:AN,AS:AS,"")</f>
        <v>L36</v>
      </c>
      <c r="AE997">
        <v>0</v>
      </c>
      <c r="AF997">
        <v>0</v>
      </c>
      <c r="AG997" t="str">
        <v>L24</v>
      </c>
      <c r="AH997" t="str">
        <v>L36</v>
      </c>
    </row>
    <row r="998" spans="1:34">
      <c r="A998" t="str">
        <f t="shared" si="38"/>
        <v>12-2023</v>
      </c>
      <c r="B998" s="93">
        <v>45264</v>
      </c>
      <c r="C998" s="90">
        <v>47400</v>
      </c>
      <c r="D998" s="91" t="s">
        <v>25</v>
      </c>
      <c r="E998" s="90">
        <v>46000</v>
      </c>
      <c r="F998" s="90">
        <v>43000</v>
      </c>
      <c r="G998" s="90">
        <v>48500</v>
      </c>
      <c r="H998" s="91" t="s">
        <v>25</v>
      </c>
      <c r="I998" s="90">
        <v>46500</v>
      </c>
      <c r="J998" s="90">
        <v>45300</v>
      </c>
      <c r="K998" s="90">
        <v>48000</v>
      </c>
      <c r="L998" s="91" t="s">
        <v>25</v>
      </c>
      <c r="M998" s="90">
        <v>47000</v>
      </c>
      <c r="N998" s="90">
        <v>48200</v>
      </c>
      <c r="O998" s="90">
        <v>45400</v>
      </c>
      <c r="P998" s="90">
        <v>44300</v>
      </c>
      <c r="Q998" s="90">
        <v>42800</v>
      </c>
      <c r="R998" s="90">
        <v>43200</v>
      </c>
      <c r="S998" s="90">
        <v>43000</v>
      </c>
      <c r="T998" s="90">
        <v>45300</v>
      </c>
      <c r="U998" s="90">
        <v>46200</v>
      </c>
      <c r="V998" s="90">
        <v>48800</v>
      </c>
      <c r="W998" s="90">
        <v>48100</v>
      </c>
      <c r="X998" s="90">
        <v>51000</v>
      </c>
      <c r="Y998" t="str">
        <f t="shared" si="39"/>
        <v>12-2023</v>
      </c>
      <c r="Z998">
        <f>_xlfn.XLOOKUP(Y998,AN:AN,AP:AP,"")</f>
        <v>0</v>
      </c>
      <c r="AA998">
        <f>_xlfn.XLOOKUP(Y998,AN:AN,AQ:AQ,"")</f>
        <v>0</v>
      </c>
      <c r="AB998" t="str">
        <f>_xlfn.XLOOKUP(Y998,AN:AN,AR:AR,"")</f>
        <v>L24</v>
      </c>
      <c r="AC998" t="str">
        <f>_xlfn.XLOOKUP(Y998,AN:AN,AS:AS,"")</f>
        <v>L36</v>
      </c>
      <c r="AE998">
        <v>0</v>
      </c>
      <c r="AF998">
        <v>0</v>
      </c>
      <c r="AG998" t="str">
        <v>L24</v>
      </c>
      <c r="AH998" t="str">
        <v>L36</v>
      </c>
    </row>
    <row r="999" spans="1:34">
      <c r="A999" t="str">
        <f t="shared" si="38"/>
        <v>12-2023</v>
      </c>
      <c r="B999" s="93">
        <v>45265</v>
      </c>
      <c r="C999" s="90">
        <v>47600</v>
      </c>
      <c r="D999" s="91" t="s">
        <v>25</v>
      </c>
      <c r="E999" s="90">
        <v>46200</v>
      </c>
      <c r="F999" s="90">
        <v>43200</v>
      </c>
      <c r="G999" s="90">
        <v>48700</v>
      </c>
      <c r="H999" s="91" t="s">
        <v>25</v>
      </c>
      <c r="I999" s="90">
        <v>46500</v>
      </c>
      <c r="J999" s="90">
        <v>45300</v>
      </c>
      <c r="K999" s="90">
        <v>48300</v>
      </c>
      <c r="L999" s="91" t="s">
        <v>25</v>
      </c>
      <c r="M999" s="90">
        <v>47200</v>
      </c>
      <c r="N999" s="90">
        <v>48200</v>
      </c>
      <c r="O999" s="90">
        <v>45500</v>
      </c>
      <c r="P999" s="90">
        <v>44500</v>
      </c>
      <c r="Q999" s="90">
        <v>42700</v>
      </c>
      <c r="R999" s="90">
        <v>43200</v>
      </c>
      <c r="S999" s="90">
        <v>43300</v>
      </c>
      <c r="T999" s="90">
        <v>45500</v>
      </c>
      <c r="U999" s="90">
        <v>46300</v>
      </c>
      <c r="V999" s="90">
        <v>48800</v>
      </c>
      <c r="W999" s="90">
        <v>48100</v>
      </c>
      <c r="X999" s="90">
        <v>51000</v>
      </c>
      <c r="Y999" t="str">
        <f t="shared" si="39"/>
        <v>12-2023</v>
      </c>
      <c r="Z999">
        <f>_xlfn.XLOOKUP(Y999,AN:AN,AP:AP,"")</f>
        <v>0</v>
      </c>
      <c r="AA999">
        <f>_xlfn.XLOOKUP(Y999,AN:AN,AQ:AQ,"")</f>
        <v>0</v>
      </c>
      <c r="AB999" t="str">
        <f>_xlfn.XLOOKUP(Y999,AN:AN,AR:AR,"")</f>
        <v>L24</v>
      </c>
      <c r="AC999" t="str">
        <f>_xlfn.XLOOKUP(Y999,AN:AN,AS:AS,"")</f>
        <v>L36</v>
      </c>
      <c r="AE999">
        <v>0</v>
      </c>
      <c r="AF999">
        <v>0</v>
      </c>
      <c r="AG999" t="str">
        <v>L24</v>
      </c>
      <c r="AH999" t="str">
        <v>L36</v>
      </c>
    </row>
    <row r="1000" spans="1:34">
      <c r="A1000" t="str">
        <f t="shared" si="38"/>
        <v>12-2023</v>
      </c>
      <c r="B1000" s="93">
        <v>45266</v>
      </c>
      <c r="C1000" s="90">
        <v>47800</v>
      </c>
      <c r="D1000" s="91" t="s">
        <v>25</v>
      </c>
      <c r="E1000" s="90">
        <v>46400</v>
      </c>
      <c r="F1000" s="90">
        <v>43700</v>
      </c>
      <c r="G1000" s="90">
        <v>49200</v>
      </c>
      <c r="H1000" s="91" t="s">
        <v>25</v>
      </c>
      <c r="I1000" s="90">
        <v>46500</v>
      </c>
      <c r="J1000" s="90">
        <v>45800</v>
      </c>
      <c r="K1000" s="90">
        <v>48700</v>
      </c>
      <c r="L1000" s="91" t="s">
        <v>25</v>
      </c>
      <c r="M1000" s="90">
        <v>47500</v>
      </c>
      <c r="N1000" s="90">
        <v>48300</v>
      </c>
      <c r="O1000" s="90">
        <v>45600</v>
      </c>
      <c r="P1000" s="90">
        <v>44900</v>
      </c>
      <c r="Q1000" s="90">
        <v>43000</v>
      </c>
      <c r="R1000" s="90">
        <v>43400</v>
      </c>
      <c r="S1000" s="90">
        <v>43800</v>
      </c>
      <c r="T1000" s="90">
        <v>46000</v>
      </c>
      <c r="U1000" s="90">
        <v>46300</v>
      </c>
      <c r="V1000" s="90">
        <v>48800</v>
      </c>
      <c r="W1000" s="90">
        <v>48800</v>
      </c>
      <c r="X1000" s="90">
        <v>52200</v>
      </c>
      <c r="Y1000" t="str">
        <f t="shared" si="39"/>
        <v>12-2023</v>
      </c>
      <c r="Z1000">
        <f>_xlfn.XLOOKUP(Y1000,AN:AN,AP:AP,"")</f>
        <v>0</v>
      </c>
      <c r="AA1000">
        <f>_xlfn.XLOOKUP(Y1000,AN:AN,AQ:AQ,"")</f>
        <v>0</v>
      </c>
      <c r="AB1000" t="str">
        <f>_xlfn.XLOOKUP(Y1000,AN:AN,AR:AR,"")</f>
        <v>L24</v>
      </c>
      <c r="AC1000" t="str">
        <f>_xlfn.XLOOKUP(Y1000,AN:AN,AS:AS,"")</f>
        <v>L36</v>
      </c>
      <c r="AE1000">
        <v>0</v>
      </c>
      <c r="AF1000">
        <v>0</v>
      </c>
      <c r="AG1000" t="str">
        <v>L24</v>
      </c>
      <c r="AH1000" t="str">
        <v>L36</v>
      </c>
    </row>
    <row r="1001" spans="1:34">
      <c r="A1001" t="str">
        <f t="shared" si="38"/>
        <v>12-2023</v>
      </c>
      <c r="B1001" s="93">
        <v>45267</v>
      </c>
      <c r="C1001" s="90">
        <v>47800</v>
      </c>
      <c r="D1001" s="90">
        <v>48500</v>
      </c>
      <c r="E1001" s="90">
        <v>46400</v>
      </c>
      <c r="F1001" s="90">
        <v>43400</v>
      </c>
      <c r="G1001" s="90">
        <v>49200</v>
      </c>
      <c r="H1001" s="91" t="s">
        <v>25</v>
      </c>
      <c r="I1001" s="90">
        <v>47000</v>
      </c>
      <c r="J1001" s="90">
        <v>45600</v>
      </c>
      <c r="K1001" s="90">
        <v>48700</v>
      </c>
      <c r="L1001" s="91" t="s">
        <v>25</v>
      </c>
      <c r="M1001" s="90">
        <v>47400</v>
      </c>
      <c r="N1001" s="90">
        <v>48300</v>
      </c>
      <c r="O1001" s="90">
        <v>45500</v>
      </c>
      <c r="P1001" s="90">
        <v>44700</v>
      </c>
      <c r="Q1001" s="90">
        <v>42700</v>
      </c>
      <c r="R1001" s="90">
        <v>43200</v>
      </c>
      <c r="S1001" s="90">
        <v>43500</v>
      </c>
      <c r="T1001" s="90">
        <v>45700</v>
      </c>
      <c r="U1001" s="90">
        <v>46300</v>
      </c>
      <c r="V1001" s="90">
        <v>48800</v>
      </c>
      <c r="W1001" s="90">
        <v>48800</v>
      </c>
      <c r="X1001" s="90">
        <v>52200</v>
      </c>
      <c r="Y1001" t="str">
        <f t="shared" si="39"/>
        <v>12-2023</v>
      </c>
      <c r="Z1001">
        <f>_xlfn.XLOOKUP(Y1001,AN:AN,AP:AP,"")</f>
        <v>0</v>
      </c>
      <c r="AA1001">
        <f>_xlfn.XLOOKUP(Y1001,AN:AN,AQ:AQ,"")</f>
        <v>0</v>
      </c>
      <c r="AB1001" t="str">
        <f>_xlfn.XLOOKUP(Y1001,AN:AN,AR:AR,"")</f>
        <v>L24</v>
      </c>
      <c r="AC1001" t="str">
        <f>_xlfn.XLOOKUP(Y1001,AN:AN,AS:AS,"")</f>
        <v>L36</v>
      </c>
      <c r="AE1001">
        <v>0</v>
      </c>
      <c r="AF1001">
        <v>0</v>
      </c>
      <c r="AG1001" t="str">
        <v>L24</v>
      </c>
      <c r="AH1001" t="str">
        <v>L36</v>
      </c>
    </row>
    <row r="1002" spans="1:34">
      <c r="A1002" t="str">
        <f t="shared" si="38"/>
        <v>12-2023</v>
      </c>
      <c r="B1002" s="93">
        <v>45268</v>
      </c>
      <c r="C1002" s="90">
        <v>48200</v>
      </c>
      <c r="D1002" s="90">
        <v>48800</v>
      </c>
      <c r="E1002" s="90">
        <v>46600</v>
      </c>
      <c r="F1002" s="90">
        <v>43800</v>
      </c>
      <c r="G1002" s="90">
        <v>49800</v>
      </c>
      <c r="H1002" s="91" t="s">
        <v>25</v>
      </c>
      <c r="I1002" s="90">
        <v>47000</v>
      </c>
      <c r="J1002" s="90">
        <v>46200</v>
      </c>
      <c r="K1002" s="90">
        <v>49200</v>
      </c>
      <c r="L1002" s="91" t="s">
        <v>25</v>
      </c>
      <c r="M1002" s="90">
        <v>47800</v>
      </c>
      <c r="N1002" s="90">
        <v>48500</v>
      </c>
      <c r="O1002" s="90">
        <v>45600</v>
      </c>
      <c r="P1002" s="90">
        <v>44900</v>
      </c>
      <c r="Q1002" s="90">
        <v>43200</v>
      </c>
      <c r="R1002" s="90">
        <v>43900</v>
      </c>
      <c r="S1002" s="90">
        <v>44000</v>
      </c>
      <c r="T1002" s="90">
        <v>46100</v>
      </c>
      <c r="U1002" s="90">
        <v>47000</v>
      </c>
      <c r="V1002" s="91" t="s">
        <v>25</v>
      </c>
      <c r="W1002" s="90">
        <v>49000</v>
      </c>
      <c r="X1002" s="90">
        <v>52200</v>
      </c>
      <c r="Y1002" t="str">
        <f t="shared" si="39"/>
        <v>12-2023</v>
      </c>
      <c r="Z1002">
        <f>_xlfn.XLOOKUP(Y1002,AN:AN,AP:AP,"")</f>
        <v>0</v>
      </c>
      <c r="AA1002">
        <f>_xlfn.XLOOKUP(Y1002,AN:AN,AQ:AQ,"")</f>
        <v>0</v>
      </c>
      <c r="AB1002" t="str">
        <f>_xlfn.XLOOKUP(Y1002,AN:AN,AR:AR,"")</f>
        <v>L24</v>
      </c>
      <c r="AC1002" t="str">
        <f>_xlfn.XLOOKUP(Y1002,AN:AN,AS:AS,"")</f>
        <v>L36</v>
      </c>
      <c r="AE1002">
        <v>0</v>
      </c>
      <c r="AF1002">
        <v>0</v>
      </c>
      <c r="AG1002" t="str">
        <v>L24</v>
      </c>
      <c r="AH1002" t="str">
        <v>L36</v>
      </c>
    </row>
    <row r="1003" spans="1:34">
      <c r="A1003" t="str">
        <f t="shared" si="38"/>
        <v>12-2023</v>
      </c>
      <c r="B1003" s="93">
        <v>45269</v>
      </c>
      <c r="C1003" s="90">
        <v>48500</v>
      </c>
      <c r="D1003" s="90">
        <v>48800</v>
      </c>
      <c r="E1003" s="90">
        <v>47100</v>
      </c>
      <c r="F1003" s="90">
        <v>44000</v>
      </c>
      <c r="G1003" s="90">
        <v>50000</v>
      </c>
      <c r="H1003" s="91" t="s">
        <v>25</v>
      </c>
      <c r="I1003" s="90">
        <v>47500</v>
      </c>
      <c r="J1003" s="90">
        <v>46500</v>
      </c>
      <c r="K1003" s="90">
        <v>49600</v>
      </c>
      <c r="L1003" s="91" t="s">
        <v>25</v>
      </c>
      <c r="M1003" s="90">
        <v>48200</v>
      </c>
      <c r="N1003" s="90">
        <v>48800</v>
      </c>
      <c r="O1003" s="90">
        <v>46100</v>
      </c>
      <c r="P1003" s="90">
        <v>45300</v>
      </c>
      <c r="Q1003" s="90">
        <v>43500</v>
      </c>
      <c r="R1003" s="90">
        <v>44500</v>
      </c>
      <c r="S1003" s="90">
        <v>44200</v>
      </c>
      <c r="T1003" s="90">
        <v>46300</v>
      </c>
      <c r="U1003" s="90">
        <v>47300</v>
      </c>
      <c r="V1003" s="90">
        <v>48800</v>
      </c>
      <c r="W1003" s="90">
        <v>49600</v>
      </c>
      <c r="X1003" s="90">
        <v>52200</v>
      </c>
      <c r="Y1003" t="str">
        <f t="shared" si="39"/>
        <v>12-2023</v>
      </c>
      <c r="Z1003">
        <f>_xlfn.XLOOKUP(Y1003,AN:AN,AP:AP,"")</f>
        <v>0</v>
      </c>
      <c r="AA1003">
        <f>_xlfn.XLOOKUP(Y1003,AN:AN,AQ:AQ,"")</f>
        <v>0</v>
      </c>
      <c r="AB1003" t="str">
        <f>_xlfn.XLOOKUP(Y1003,AN:AN,AR:AR,"")</f>
        <v>L24</v>
      </c>
      <c r="AC1003" t="str">
        <f>_xlfn.XLOOKUP(Y1003,AN:AN,AS:AS,"")</f>
        <v>L36</v>
      </c>
      <c r="AE1003">
        <v>0</v>
      </c>
      <c r="AF1003">
        <v>0</v>
      </c>
      <c r="AG1003" t="str">
        <v>L24</v>
      </c>
      <c r="AH1003" t="str">
        <v>L36</v>
      </c>
    </row>
    <row r="1004" spans="1:34">
      <c r="A1004" t="str">
        <f t="shared" si="38"/>
        <v>12-2023</v>
      </c>
      <c r="B1004" s="93">
        <v>45270</v>
      </c>
      <c r="C1004" s="90" t="s">
        <v>24</v>
      </c>
      <c r="D1004" s="90" t="s">
        <v>24</v>
      </c>
      <c r="E1004" s="90" t="s">
        <v>24</v>
      </c>
      <c r="F1004" s="90" t="s">
        <v>24</v>
      </c>
      <c r="G1004" s="90" t="s">
        <v>24</v>
      </c>
      <c r="H1004" s="90" t="s">
        <v>24</v>
      </c>
      <c r="I1004" s="90" t="s">
        <v>24</v>
      </c>
      <c r="J1004" s="90" t="s">
        <v>24</v>
      </c>
      <c r="K1004" s="90" t="s">
        <v>24</v>
      </c>
      <c r="L1004" s="90" t="s">
        <v>24</v>
      </c>
      <c r="M1004" s="90" t="s">
        <v>24</v>
      </c>
      <c r="N1004" s="90" t="s">
        <v>24</v>
      </c>
      <c r="O1004" s="90" t="s">
        <v>24</v>
      </c>
      <c r="P1004" s="90" t="s">
        <v>24</v>
      </c>
      <c r="Q1004" s="90" t="s">
        <v>24</v>
      </c>
      <c r="R1004" s="90" t="s">
        <v>24</v>
      </c>
      <c r="S1004" s="90" t="s">
        <v>24</v>
      </c>
      <c r="T1004" s="90" t="s">
        <v>24</v>
      </c>
      <c r="U1004" s="90" t="s">
        <v>24</v>
      </c>
      <c r="V1004" s="90" t="s">
        <v>24</v>
      </c>
      <c r="W1004" s="90" t="s">
        <v>24</v>
      </c>
      <c r="X1004" s="90" t="s">
        <v>24</v>
      </c>
      <c r="Y1004" t="str">
        <f t="shared" si="39"/>
        <v>12-2023</v>
      </c>
      <c r="Z1004">
        <f>_xlfn.XLOOKUP(Y1004,AN:AN,AP:AP,"")</f>
        <v>0</v>
      </c>
      <c r="AA1004">
        <f>_xlfn.XLOOKUP(Y1004,AN:AN,AQ:AQ,"")</f>
        <v>0</v>
      </c>
      <c r="AB1004" t="str">
        <f>_xlfn.XLOOKUP(Y1004,AN:AN,AR:AR,"")</f>
        <v>L24</v>
      </c>
      <c r="AC1004" t="str">
        <f>_xlfn.XLOOKUP(Y1004,AN:AN,AS:AS,"")</f>
        <v>L36</v>
      </c>
      <c r="AE1004">
        <v>0</v>
      </c>
      <c r="AF1004">
        <v>0</v>
      </c>
      <c r="AG1004" t="str">
        <v>L24</v>
      </c>
      <c r="AH1004" t="str">
        <v>L36</v>
      </c>
    </row>
    <row r="1005" spans="1:34">
      <c r="A1005" t="str">
        <f t="shared" si="38"/>
        <v>12-2023</v>
      </c>
      <c r="B1005" s="93">
        <v>45271</v>
      </c>
      <c r="C1005" s="90">
        <v>48500</v>
      </c>
      <c r="D1005" s="90">
        <v>49000</v>
      </c>
      <c r="E1005" s="90">
        <v>46600</v>
      </c>
      <c r="F1005" s="90">
        <v>44200</v>
      </c>
      <c r="G1005" s="90">
        <v>50300</v>
      </c>
      <c r="H1005" s="91" t="s">
        <v>25</v>
      </c>
      <c r="I1005" s="90">
        <v>47500</v>
      </c>
      <c r="J1005" s="90">
        <v>46600</v>
      </c>
      <c r="K1005" s="90">
        <v>49600</v>
      </c>
      <c r="L1005" s="91" t="s">
        <v>25</v>
      </c>
      <c r="M1005" s="90">
        <v>48200</v>
      </c>
      <c r="N1005" s="90">
        <v>49100</v>
      </c>
      <c r="O1005" s="90">
        <v>45700</v>
      </c>
      <c r="P1005" s="90">
        <v>45100</v>
      </c>
      <c r="Q1005" s="90">
        <v>43200</v>
      </c>
      <c r="R1005" s="90">
        <v>44200</v>
      </c>
      <c r="S1005" s="90">
        <v>44000</v>
      </c>
      <c r="T1005" s="90">
        <v>46500</v>
      </c>
      <c r="U1005" s="90">
        <v>47100</v>
      </c>
      <c r="V1005" s="90">
        <v>48800</v>
      </c>
      <c r="W1005" s="90">
        <v>49600</v>
      </c>
      <c r="X1005" s="90">
        <v>52200</v>
      </c>
      <c r="Y1005" t="str">
        <f t="shared" si="39"/>
        <v>12-2023</v>
      </c>
      <c r="Z1005">
        <f>_xlfn.XLOOKUP(Y1005,AN:AN,AP:AP,"")</f>
        <v>0</v>
      </c>
      <c r="AA1005">
        <f>_xlfn.XLOOKUP(Y1005,AN:AN,AQ:AQ,"")</f>
        <v>0</v>
      </c>
      <c r="AB1005" t="str">
        <f>_xlfn.XLOOKUP(Y1005,AN:AN,AR:AR,"")</f>
        <v>L24</v>
      </c>
      <c r="AC1005" t="str">
        <f>_xlfn.XLOOKUP(Y1005,AN:AN,AS:AS,"")</f>
        <v>L36</v>
      </c>
      <c r="AE1005">
        <v>0</v>
      </c>
      <c r="AF1005">
        <v>0</v>
      </c>
      <c r="AG1005" t="str">
        <v>L24</v>
      </c>
      <c r="AH1005" t="str">
        <v>L36</v>
      </c>
    </row>
    <row r="1006" spans="1:34">
      <c r="A1006" t="str">
        <f t="shared" si="38"/>
        <v>12-2023</v>
      </c>
      <c r="B1006" s="93">
        <v>45272</v>
      </c>
      <c r="C1006" s="90">
        <v>48500</v>
      </c>
      <c r="D1006" s="90">
        <v>49000</v>
      </c>
      <c r="E1006" s="90">
        <v>47200</v>
      </c>
      <c r="F1006" s="90">
        <v>44000</v>
      </c>
      <c r="G1006" s="90">
        <v>50300</v>
      </c>
      <c r="H1006" s="91" t="s">
        <v>25</v>
      </c>
      <c r="I1006" s="90">
        <v>47500</v>
      </c>
      <c r="J1006" s="90">
        <v>46700</v>
      </c>
      <c r="K1006" s="90">
        <v>49600</v>
      </c>
      <c r="L1006" s="91" t="s">
        <v>25</v>
      </c>
      <c r="M1006" s="90">
        <v>48400</v>
      </c>
      <c r="N1006" s="90">
        <v>49200</v>
      </c>
      <c r="O1006" s="90">
        <v>45700</v>
      </c>
      <c r="P1006" s="90">
        <v>45300</v>
      </c>
      <c r="Q1006" s="90">
        <v>43500</v>
      </c>
      <c r="R1006" s="90">
        <v>44500</v>
      </c>
      <c r="S1006" s="90">
        <v>44300</v>
      </c>
      <c r="T1006" s="90">
        <v>46300</v>
      </c>
      <c r="U1006" s="90">
        <v>47300</v>
      </c>
      <c r="V1006" s="90">
        <v>48800</v>
      </c>
      <c r="W1006" s="90">
        <v>49600</v>
      </c>
      <c r="X1006" s="90">
        <v>52200</v>
      </c>
      <c r="Y1006" t="str">
        <f t="shared" si="39"/>
        <v>12-2023</v>
      </c>
      <c r="Z1006">
        <f>_xlfn.XLOOKUP(Y1006,AN:AN,AP:AP,"")</f>
        <v>0</v>
      </c>
      <c r="AA1006">
        <f>_xlfn.XLOOKUP(Y1006,AN:AN,AQ:AQ,"")</f>
        <v>0</v>
      </c>
      <c r="AB1006" t="str">
        <f>_xlfn.XLOOKUP(Y1006,AN:AN,AR:AR,"")</f>
        <v>L24</v>
      </c>
      <c r="AC1006" t="str">
        <f>_xlfn.XLOOKUP(Y1006,AN:AN,AS:AS,"")</f>
        <v>L36</v>
      </c>
      <c r="AE1006">
        <v>0</v>
      </c>
      <c r="AF1006">
        <v>0</v>
      </c>
      <c r="AG1006" t="str">
        <v>L24</v>
      </c>
      <c r="AH1006" t="str">
        <v>L36</v>
      </c>
    </row>
    <row r="1007" spans="1:34">
      <c r="A1007" t="str">
        <f t="shared" si="38"/>
        <v>12-2023</v>
      </c>
      <c r="B1007" s="93">
        <v>45273</v>
      </c>
      <c r="C1007" s="90">
        <v>48500</v>
      </c>
      <c r="D1007" s="90">
        <v>49000</v>
      </c>
      <c r="E1007" s="90">
        <v>46800</v>
      </c>
      <c r="F1007" s="90">
        <v>43700</v>
      </c>
      <c r="G1007" s="90">
        <v>50300</v>
      </c>
      <c r="H1007" s="91" t="s">
        <v>25</v>
      </c>
      <c r="I1007" s="90">
        <v>47500</v>
      </c>
      <c r="J1007" s="90">
        <v>46600</v>
      </c>
      <c r="K1007" s="90">
        <v>49200</v>
      </c>
      <c r="L1007" s="91" t="s">
        <v>25</v>
      </c>
      <c r="M1007" s="90">
        <v>48400</v>
      </c>
      <c r="N1007" s="90">
        <v>49200</v>
      </c>
      <c r="O1007" s="90">
        <v>46000</v>
      </c>
      <c r="P1007" s="90">
        <v>45300</v>
      </c>
      <c r="Q1007" s="90">
        <v>43200</v>
      </c>
      <c r="R1007" s="90">
        <v>44300</v>
      </c>
      <c r="S1007" s="90">
        <v>44100</v>
      </c>
      <c r="T1007" s="90">
        <v>46200</v>
      </c>
      <c r="U1007" s="90">
        <v>47100</v>
      </c>
      <c r="V1007" s="90">
        <v>48800</v>
      </c>
      <c r="W1007" s="90">
        <v>49500</v>
      </c>
      <c r="X1007" s="90">
        <v>52200</v>
      </c>
      <c r="Y1007" t="str">
        <f t="shared" si="39"/>
        <v>12-2023</v>
      </c>
      <c r="Z1007">
        <f>_xlfn.XLOOKUP(Y1007,AN:AN,AP:AP,"")</f>
        <v>0</v>
      </c>
      <c r="AA1007">
        <f>_xlfn.XLOOKUP(Y1007,AN:AN,AQ:AQ,"")</f>
        <v>0</v>
      </c>
      <c r="AB1007" t="str">
        <f>_xlfn.XLOOKUP(Y1007,AN:AN,AR:AR,"")</f>
        <v>L24</v>
      </c>
      <c r="AC1007" t="str">
        <f>_xlfn.XLOOKUP(Y1007,AN:AN,AS:AS,"")</f>
        <v>L36</v>
      </c>
      <c r="AE1007">
        <v>0</v>
      </c>
      <c r="AF1007">
        <v>0</v>
      </c>
      <c r="AG1007" t="str">
        <v>L24</v>
      </c>
      <c r="AH1007" t="str">
        <v>L36</v>
      </c>
    </row>
    <row r="1008" spans="1:34">
      <c r="A1008" t="str">
        <f t="shared" si="38"/>
        <v>12-2023</v>
      </c>
      <c r="B1008" s="93">
        <v>45274</v>
      </c>
      <c r="C1008" s="90">
        <v>48700</v>
      </c>
      <c r="D1008" s="90">
        <v>49200</v>
      </c>
      <c r="E1008" s="90">
        <v>47000</v>
      </c>
      <c r="F1008" s="90">
        <v>44000</v>
      </c>
      <c r="G1008" s="90">
        <v>50300</v>
      </c>
      <c r="H1008" s="91" t="s">
        <v>25</v>
      </c>
      <c r="I1008" s="90">
        <v>48000</v>
      </c>
      <c r="J1008" s="90">
        <v>46800</v>
      </c>
      <c r="K1008" s="90">
        <v>49200</v>
      </c>
      <c r="L1008" s="91" t="s">
        <v>25</v>
      </c>
      <c r="M1008" s="90">
        <v>48600</v>
      </c>
      <c r="N1008" s="90">
        <v>49200</v>
      </c>
      <c r="O1008" s="90">
        <v>46200</v>
      </c>
      <c r="P1008" s="90">
        <v>45300</v>
      </c>
      <c r="Q1008" s="90">
        <v>43400</v>
      </c>
      <c r="R1008" s="90">
        <v>44400</v>
      </c>
      <c r="S1008" s="90">
        <v>44300</v>
      </c>
      <c r="T1008" s="90">
        <v>46500</v>
      </c>
      <c r="U1008" s="90">
        <v>47100</v>
      </c>
      <c r="V1008" s="90">
        <v>48800</v>
      </c>
      <c r="W1008" s="90">
        <v>49500</v>
      </c>
      <c r="X1008" s="90">
        <v>52200</v>
      </c>
      <c r="Y1008" t="str">
        <f t="shared" si="39"/>
        <v>12-2023</v>
      </c>
      <c r="Z1008">
        <f>_xlfn.XLOOKUP(Y1008,AN:AN,AP:AP,"")</f>
        <v>0</v>
      </c>
      <c r="AA1008">
        <f>_xlfn.XLOOKUP(Y1008,AN:AN,AQ:AQ,"")</f>
        <v>0</v>
      </c>
      <c r="AB1008" t="str">
        <f>_xlfn.XLOOKUP(Y1008,AN:AN,AR:AR,"")</f>
        <v>L24</v>
      </c>
      <c r="AC1008" t="str">
        <f>_xlfn.XLOOKUP(Y1008,AN:AN,AS:AS,"")</f>
        <v>L36</v>
      </c>
      <c r="AE1008">
        <v>0</v>
      </c>
      <c r="AF1008">
        <v>0</v>
      </c>
      <c r="AG1008" t="str">
        <v>L24</v>
      </c>
      <c r="AH1008" t="str">
        <v>L36</v>
      </c>
    </row>
    <row r="1009" spans="1:34">
      <c r="A1009" t="str">
        <f t="shared" si="38"/>
        <v>12-2023</v>
      </c>
      <c r="B1009" s="93">
        <v>45275</v>
      </c>
      <c r="C1009" s="90">
        <v>48700</v>
      </c>
      <c r="D1009" s="90">
        <v>49200</v>
      </c>
      <c r="E1009" s="90">
        <v>47100</v>
      </c>
      <c r="F1009" s="90">
        <v>43900</v>
      </c>
      <c r="G1009" s="90">
        <v>50200</v>
      </c>
      <c r="H1009" s="91" t="s">
        <v>25</v>
      </c>
      <c r="I1009" s="90">
        <v>47500</v>
      </c>
      <c r="J1009" s="90">
        <v>47000</v>
      </c>
      <c r="K1009" s="90">
        <v>49200</v>
      </c>
      <c r="L1009" s="91" t="s">
        <v>25</v>
      </c>
      <c r="M1009" s="90">
        <v>48600</v>
      </c>
      <c r="N1009" s="90">
        <v>49400</v>
      </c>
      <c r="O1009" s="90">
        <v>46300</v>
      </c>
      <c r="P1009" s="90">
        <v>45200</v>
      </c>
      <c r="Q1009" s="90">
        <v>43000</v>
      </c>
      <c r="R1009" s="90">
        <v>44200</v>
      </c>
      <c r="S1009" s="90">
        <v>44000</v>
      </c>
      <c r="T1009" s="90">
        <v>46400</v>
      </c>
      <c r="U1009" s="90">
        <v>47100</v>
      </c>
      <c r="V1009" s="90">
        <v>48800</v>
      </c>
      <c r="W1009" s="90">
        <v>49500</v>
      </c>
      <c r="X1009" s="90">
        <v>52200</v>
      </c>
      <c r="Y1009" t="str">
        <f t="shared" si="39"/>
        <v>12-2023</v>
      </c>
      <c r="Z1009">
        <f>_xlfn.XLOOKUP(Y1009,AN:AN,AP:AP,"")</f>
        <v>0</v>
      </c>
      <c r="AA1009">
        <f>_xlfn.XLOOKUP(Y1009,AN:AN,AQ:AQ,"")</f>
        <v>0</v>
      </c>
      <c r="AB1009" t="str">
        <f>_xlfn.XLOOKUP(Y1009,AN:AN,AR:AR,"")</f>
        <v>L24</v>
      </c>
      <c r="AC1009" t="str">
        <f>_xlfn.XLOOKUP(Y1009,AN:AN,AS:AS,"")</f>
        <v>L36</v>
      </c>
      <c r="AE1009">
        <v>0</v>
      </c>
      <c r="AF1009">
        <v>0</v>
      </c>
      <c r="AG1009" t="str">
        <v>L24</v>
      </c>
      <c r="AH1009" t="str">
        <v>L36</v>
      </c>
    </row>
    <row r="1010" spans="1:34">
      <c r="A1010" t="str">
        <f t="shared" si="38"/>
        <v>12-2023</v>
      </c>
      <c r="B1010" s="93">
        <v>45276</v>
      </c>
      <c r="C1010" s="90">
        <v>48700</v>
      </c>
      <c r="D1010" s="90">
        <v>49200</v>
      </c>
      <c r="E1010" s="90">
        <v>47100</v>
      </c>
      <c r="F1010" s="90">
        <v>43700</v>
      </c>
      <c r="G1010" s="90">
        <v>50000</v>
      </c>
      <c r="H1010" s="91" t="s">
        <v>25</v>
      </c>
      <c r="I1010" s="90">
        <v>47500</v>
      </c>
      <c r="J1010" s="90">
        <v>47000</v>
      </c>
      <c r="K1010" s="90">
        <v>49200</v>
      </c>
      <c r="L1010" s="91" t="s">
        <v>25</v>
      </c>
      <c r="M1010" s="90">
        <v>48600</v>
      </c>
      <c r="N1010" s="90">
        <v>49400</v>
      </c>
      <c r="O1010" s="90">
        <v>46100</v>
      </c>
      <c r="P1010" s="90">
        <v>45100</v>
      </c>
      <c r="Q1010" s="90">
        <v>42800</v>
      </c>
      <c r="R1010" s="90">
        <v>43900</v>
      </c>
      <c r="S1010" s="90">
        <v>43800</v>
      </c>
      <c r="T1010" s="90">
        <v>46500</v>
      </c>
      <c r="U1010" s="90">
        <v>46900</v>
      </c>
      <c r="V1010" s="90">
        <v>48800</v>
      </c>
      <c r="W1010" s="90">
        <v>49400</v>
      </c>
      <c r="X1010" s="90">
        <v>52000</v>
      </c>
      <c r="Y1010" t="str">
        <f t="shared" si="39"/>
        <v>12-2023</v>
      </c>
      <c r="Z1010">
        <f>_xlfn.XLOOKUP(Y1010,AN:AN,AP:AP,"")</f>
        <v>0</v>
      </c>
      <c r="AA1010">
        <f>_xlfn.XLOOKUP(Y1010,AN:AN,AQ:AQ,"")</f>
        <v>0</v>
      </c>
      <c r="AB1010" t="str">
        <f>_xlfn.XLOOKUP(Y1010,AN:AN,AR:AR,"")</f>
        <v>L24</v>
      </c>
      <c r="AC1010" t="str">
        <f>_xlfn.XLOOKUP(Y1010,AN:AN,AS:AS,"")</f>
        <v>L36</v>
      </c>
      <c r="AE1010">
        <v>0</v>
      </c>
      <c r="AF1010">
        <v>0</v>
      </c>
      <c r="AG1010" t="str">
        <v>L24</v>
      </c>
      <c r="AH1010" t="str">
        <v>L36</v>
      </c>
    </row>
    <row r="1011" spans="1:34">
      <c r="A1011" t="str">
        <f t="shared" si="38"/>
        <v>12-2023</v>
      </c>
      <c r="B1011" s="93">
        <v>45277</v>
      </c>
      <c r="C1011" s="90" t="s">
        <v>24</v>
      </c>
      <c r="D1011" s="90" t="s">
        <v>24</v>
      </c>
      <c r="E1011" s="90" t="s">
        <v>24</v>
      </c>
      <c r="F1011" s="90" t="s">
        <v>24</v>
      </c>
      <c r="G1011" s="90" t="s">
        <v>24</v>
      </c>
      <c r="H1011" s="90" t="s">
        <v>24</v>
      </c>
      <c r="I1011" s="90" t="s">
        <v>24</v>
      </c>
      <c r="J1011" s="90" t="s">
        <v>24</v>
      </c>
      <c r="K1011" s="90" t="s">
        <v>24</v>
      </c>
      <c r="L1011" s="90" t="s">
        <v>24</v>
      </c>
      <c r="M1011" s="90" t="s">
        <v>24</v>
      </c>
      <c r="N1011" s="90" t="s">
        <v>24</v>
      </c>
      <c r="O1011" s="90" t="s">
        <v>24</v>
      </c>
      <c r="P1011" s="90" t="s">
        <v>24</v>
      </c>
      <c r="Q1011" s="90" t="s">
        <v>24</v>
      </c>
      <c r="R1011" s="90" t="s">
        <v>24</v>
      </c>
      <c r="S1011" s="90" t="s">
        <v>24</v>
      </c>
      <c r="T1011" s="90" t="s">
        <v>24</v>
      </c>
      <c r="U1011" s="90" t="s">
        <v>24</v>
      </c>
      <c r="V1011" s="90" t="s">
        <v>24</v>
      </c>
      <c r="W1011" s="90" t="s">
        <v>24</v>
      </c>
      <c r="X1011" s="90" t="s">
        <v>24</v>
      </c>
      <c r="Y1011" t="str">
        <f t="shared" si="39"/>
        <v>12-2023</v>
      </c>
      <c r="Z1011">
        <f>_xlfn.XLOOKUP(Y1011,AN:AN,AP:AP,"")</f>
        <v>0</v>
      </c>
      <c r="AA1011">
        <f>_xlfn.XLOOKUP(Y1011,AN:AN,AQ:AQ,"")</f>
        <v>0</v>
      </c>
      <c r="AB1011" t="str">
        <f>_xlfn.XLOOKUP(Y1011,AN:AN,AR:AR,"")</f>
        <v>L24</v>
      </c>
      <c r="AC1011" t="str">
        <f>_xlfn.XLOOKUP(Y1011,AN:AN,AS:AS,"")</f>
        <v>L36</v>
      </c>
      <c r="AE1011">
        <v>0</v>
      </c>
      <c r="AF1011">
        <v>0</v>
      </c>
      <c r="AG1011" t="str">
        <v>L24</v>
      </c>
      <c r="AH1011" t="str">
        <v>L36</v>
      </c>
    </row>
    <row r="1012" spans="1:34">
      <c r="A1012" t="str">
        <f t="shared" si="38"/>
        <v>12-2023</v>
      </c>
      <c r="B1012" s="93">
        <v>45278</v>
      </c>
      <c r="C1012" s="90">
        <v>48500</v>
      </c>
      <c r="D1012" s="90">
        <v>49000</v>
      </c>
      <c r="E1012" s="90">
        <v>47100</v>
      </c>
      <c r="F1012" s="90">
        <v>43800</v>
      </c>
      <c r="G1012" s="90">
        <v>49900</v>
      </c>
      <c r="H1012" s="91" t="s">
        <v>25</v>
      </c>
      <c r="I1012" s="90">
        <v>47500</v>
      </c>
      <c r="J1012" s="90">
        <v>46900</v>
      </c>
      <c r="K1012" s="90">
        <v>48800</v>
      </c>
      <c r="L1012" s="91" t="s">
        <v>25</v>
      </c>
      <c r="M1012" s="90">
        <v>48700</v>
      </c>
      <c r="N1012" s="90">
        <v>49300</v>
      </c>
      <c r="O1012" s="90">
        <v>46400</v>
      </c>
      <c r="P1012" s="90">
        <v>45300</v>
      </c>
      <c r="Q1012" s="90">
        <v>43000</v>
      </c>
      <c r="R1012" s="90">
        <v>43800</v>
      </c>
      <c r="S1012" s="90">
        <v>43800</v>
      </c>
      <c r="T1012" s="90">
        <v>46000</v>
      </c>
      <c r="U1012" s="90">
        <v>47000</v>
      </c>
      <c r="V1012" s="90">
        <v>48800</v>
      </c>
      <c r="W1012" s="90">
        <v>49400</v>
      </c>
      <c r="X1012" s="90">
        <v>52000</v>
      </c>
      <c r="Y1012" t="str">
        <f t="shared" si="39"/>
        <v>12-2023</v>
      </c>
      <c r="Z1012">
        <f>_xlfn.XLOOKUP(Y1012,AN:AN,AP:AP,"")</f>
        <v>0</v>
      </c>
      <c r="AA1012">
        <f>_xlfn.XLOOKUP(Y1012,AN:AN,AQ:AQ,"")</f>
        <v>0</v>
      </c>
      <c r="AB1012" t="str">
        <f>_xlfn.XLOOKUP(Y1012,AN:AN,AR:AR,"")</f>
        <v>L24</v>
      </c>
      <c r="AC1012" t="str">
        <f>_xlfn.XLOOKUP(Y1012,AN:AN,AS:AS,"")</f>
        <v>L36</v>
      </c>
      <c r="AE1012">
        <v>0</v>
      </c>
      <c r="AF1012">
        <v>0</v>
      </c>
      <c r="AG1012" t="str">
        <v>L24</v>
      </c>
      <c r="AH1012" t="str">
        <v>L36</v>
      </c>
    </row>
    <row r="1013" spans="1:34">
      <c r="A1013" t="str">
        <f t="shared" si="38"/>
        <v>12-2023</v>
      </c>
      <c r="B1013" s="93">
        <v>45279</v>
      </c>
      <c r="C1013" s="90">
        <v>48500</v>
      </c>
      <c r="D1013" s="90">
        <v>49000</v>
      </c>
      <c r="E1013" s="90">
        <v>47200</v>
      </c>
      <c r="F1013" s="90">
        <v>43700</v>
      </c>
      <c r="G1013" s="90">
        <v>49800</v>
      </c>
      <c r="H1013" s="91" t="s">
        <v>25</v>
      </c>
      <c r="I1013" s="90">
        <v>47500</v>
      </c>
      <c r="J1013" s="90">
        <v>46700</v>
      </c>
      <c r="K1013" s="90">
        <v>48800</v>
      </c>
      <c r="L1013" s="91" t="s">
        <v>25</v>
      </c>
      <c r="M1013" s="90">
        <v>48500</v>
      </c>
      <c r="N1013" s="90">
        <v>48900</v>
      </c>
      <c r="O1013" s="90">
        <v>46300</v>
      </c>
      <c r="P1013" s="90">
        <v>45100</v>
      </c>
      <c r="Q1013" s="90">
        <v>42800</v>
      </c>
      <c r="R1013" s="90">
        <v>43500</v>
      </c>
      <c r="S1013" s="90">
        <v>43800</v>
      </c>
      <c r="T1013" s="90">
        <v>45900</v>
      </c>
      <c r="U1013" s="90">
        <v>46700</v>
      </c>
      <c r="V1013" s="90">
        <v>48800</v>
      </c>
      <c r="W1013" s="90">
        <v>49400</v>
      </c>
      <c r="X1013" s="90">
        <v>52000</v>
      </c>
      <c r="Y1013" t="str">
        <f t="shared" si="39"/>
        <v>12-2023</v>
      </c>
      <c r="Z1013">
        <f>_xlfn.XLOOKUP(Y1013,AN:AN,AP:AP,"")</f>
        <v>0</v>
      </c>
      <c r="AA1013">
        <f>_xlfn.XLOOKUP(Y1013,AN:AN,AQ:AQ,"")</f>
        <v>0</v>
      </c>
      <c r="AB1013" t="str">
        <f>_xlfn.XLOOKUP(Y1013,AN:AN,AR:AR,"")</f>
        <v>L24</v>
      </c>
      <c r="AC1013" t="str">
        <f>_xlfn.XLOOKUP(Y1013,AN:AN,AS:AS,"")</f>
        <v>L36</v>
      </c>
      <c r="AE1013">
        <v>0</v>
      </c>
      <c r="AF1013">
        <v>0</v>
      </c>
      <c r="AG1013" t="str">
        <v>L24</v>
      </c>
      <c r="AH1013" t="str">
        <v>L36</v>
      </c>
    </row>
    <row r="1014" spans="1:34">
      <c r="A1014" t="str">
        <f t="shared" si="38"/>
        <v>12-2023</v>
      </c>
      <c r="B1014" s="93">
        <v>45280</v>
      </c>
      <c r="C1014" s="90">
        <v>48000</v>
      </c>
      <c r="D1014" s="90">
        <v>48800</v>
      </c>
      <c r="E1014" s="90">
        <v>46700</v>
      </c>
      <c r="F1014" s="90">
        <v>43700</v>
      </c>
      <c r="G1014" s="90">
        <v>49400</v>
      </c>
      <c r="H1014" s="91" t="s">
        <v>25</v>
      </c>
      <c r="I1014" s="90">
        <v>47000</v>
      </c>
      <c r="J1014" s="90">
        <v>46600</v>
      </c>
      <c r="K1014" s="90">
        <v>48500</v>
      </c>
      <c r="L1014" s="91" t="s">
        <v>25</v>
      </c>
      <c r="M1014" s="90">
        <v>48500</v>
      </c>
      <c r="N1014" s="90">
        <v>48500</v>
      </c>
      <c r="O1014" s="90">
        <v>46200</v>
      </c>
      <c r="P1014" s="90">
        <v>44900</v>
      </c>
      <c r="Q1014" s="90">
        <v>42800</v>
      </c>
      <c r="R1014" s="90">
        <v>43100</v>
      </c>
      <c r="S1014" s="90">
        <v>43500</v>
      </c>
      <c r="T1014" s="90">
        <v>45900</v>
      </c>
      <c r="U1014" s="90">
        <v>46400</v>
      </c>
      <c r="V1014" s="90">
        <v>48800</v>
      </c>
      <c r="W1014" s="90">
        <v>49300</v>
      </c>
      <c r="X1014" s="90">
        <v>51800</v>
      </c>
      <c r="Y1014" t="str">
        <f t="shared" si="39"/>
        <v>12-2023</v>
      </c>
      <c r="Z1014">
        <f>_xlfn.XLOOKUP(Y1014,AN:AN,AP:AP,"")</f>
        <v>0</v>
      </c>
      <c r="AA1014">
        <f>_xlfn.XLOOKUP(Y1014,AN:AN,AQ:AQ,"")</f>
        <v>0</v>
      </c>
      <c r="AB1014" t="str">
        <f>_xlfn.XLOOKUP(Y1014,AN:AN,AR:AR,"")</f>
        <v>L24</v>
      </c>
      <c r="AC1014" t="str">
        <f>_xlfn.XLOOKUP(Y1014,AN:AN,AS:AS,"")</f>
        <v>L36</v>
      </c>
      <c r="AE1014">
        <v>0</v>
      </c>
      <c r="AF1014">
        <v>0</v>
      </c>
      <c r="AG1014" t="str">
        <v>L24</v>
      </c>
      <c r="AH1014" t="str">
        <v>L36</v>
      </c>
    </row>
    <row r="1015" spans="1:34">
      <c r="A1015" t="str">
        <f t="shared" si="38"/>
        <v>12-2023</v>
      </c>
      <c r="B1015" s="93">
        <v>45281</v>
      </c>
      <c r="C1015" s="90">
        <v>47600</v>
      </c>
      <c r="D1015" s="90">
        <v>48500</v>
      </c>
      <c r="E1015" s="90">
        <v>46700</v>
      </c>
      <c r="F1015" s="90">
        <v>43300</v>
      </c>
      <c r="G1015" s="90">
        <v>49000</v>
      </c>
      <c r="H1015" s="91" t="s">
        <v>25</v>
      </c>
      <c r="I1015" s="90">
        <v>46500</v>
      </c>
      <c r="J1015" s="90">
        <v>46000</v>
      </c>
      <c r="K1015" s="90">
        <v>48200</v>
      </c>
      <c r="L1015" s="91" t="s">
        <v>25</v>
      </c>
      <c r="M1015" s="90">
        <v>48400</v>
      </c>
      <c r="N1015" s="90">
        <v>48500</v>
      </c>
      <c r="O1015" s="90">
        <v>46100</v>
      </c>
      <c r="P1015" s="90">
        <v>44700</v>
      </c>
      <c r="Q1015" s="90">
        <v>42500</v>
      </c>
      <c r="R1015" s="90">
        <v>43100</v>
      </c>
      <c r="S1015" s="90">
        <v>43300</v>
      </c>
      <c r="T1015" s="90">
        <v>45500</v>
      </c>
      <c r="U1015" s="90">
        <v>46200</v>
      </c>
      <c r="V1015" s="90">
        <v>48800</v>
      </c>
      <c r="W1015" s="90">
        <v>49000</v>
      </c>
      <c r="X1015" s="90">
        <v>51800</v>
      </c>
      <c r="Y1015" t="str">
        <f t="shared" si="39"/>
        <v>12-2023</v>
      </c>
      <c r="Z1015">
        <f>_xlfn.XLOOKUP(Y1015,AN:AN,AP:AP,"")</f>
        <v>0</v>
      </c>
      <c r="AA1015">
        <f>_xlfn.XLOOKUP(Y1015,AN:AN,AQ:AQ,"")</f>
        <v>0</v>
      </c>
      <c r="AB1015" t="str">
        <f>_xlfn.XLOOKUP(Y1015,AN:AN,AR:AR,"")</f>
        <v>L24</v>
      </c>
      <c r="AC1015" t="str">
        <f>_xlfn.XLOOKUP(Y1015,AN:AN,AS:AS,"")</f>
        <v>L36</v>
      </c>
      <c r="AE1015">
        <v>0</v>
      </c>
      <c r="AF1015">
        <v>0</v>
      </c>
      <c r="AG1015" t="str">
        <v>L24</v>
      </c>
      <c r="AH1015" t="str">
        <v>L36</v>
      </c>
    </row>
    <row r="1016" spans="1:34">
      <c r="A1016" t="str">
        <f t="shared" si="38"/>
        <v>12-2023</v>
      </c>
      <c r="B1016" s="93">
        <v>45282</v>
      </c>
      <c r="C1016" s="90">
        <v>47400</v>
      </c>
      <c r="D1016" s="90">
        <v>48300</v>
      </c>
      <c r="E1016" s="90">
        <v>46600</v>
      </c>
      <c r="F1016" s="90">
        <v>43000</v>
      </c>
      <c r="G1016" s="90">
        <v>49000</v>
      </c>
      <c r="H1016" s="91" t="s">
        <v>25</v>
      </c>
      <c r="I1016" s="90">
        <v>46500</v>
      </c>
      <c r="J1016" s="90">
        <v>46000</v>
      </c>
      <c r="K1016" s="90">
        <v>48200</v>
      </c>
      <c r="L1016" s="91" t="s">
        <v>25</v>
      </c>
      <c r="M1016" s="90">
        <v>48000</v>
      </c>
      <c r="N1016" s="90">
        <v>48500</v>
      </c>
      <c r="O1016" s="90">
        <v>45700</v>
      </c>
      <c r="P1016" s="90">
        <v>44700</v>
      </c>
      <c r="Q1016" s="90">
        <v>42300</v>
      </c>
      <c r="R1016" s="90">
        <v>43200</v>
      </c>
      <c r="S1016" s="90">
        <v>43000</v>
      </c>
      <c r="T1016" s="90">
        <v>45200</v>
      </c>
      <c r="U1016" s="90">
        <v>46000</v>
      </c>
      <c r="V1016" s="90">
        <v>48300</v>
      </c>
      <c r="W1016" s="90">
        <v>48700</v>
      </c>
      <c r="X1016" s="90">
        <v>51700</v>
      </c>
      <c r="Y1016" t="str">
        <f t="shared" si="39"/>
        <v>12-2023</v>
      </c>
      <c r="Z1016">
        <f>_xlfn.XLOOKUP(Y1016,AN:AN,AP:AP,"")</f>
        <v>0</v>
      </c>
      <c r="AA1016">
        <f>_xlfn.XLOOKUP(Y1016,AN:AN,AQ:AQ,"")</f>
        <v>0</v>
      </c>
      <c r="AB1016" t="str">
        <f>_xlfn.XLOOKUP(Y1016,AN:AN,AR:AR,"")</f>
        <v>L24</v>
      </c>
      <c r="AC1016" t="str">
        <f>_xlfn.XLOOKUP(Y1016,AN:AN,AS:AS,"")</f>
        <v>L36</v>
      </c>
      <c r="AE1016">
        <v>0</v>
      </c>
      <c r="AF1016">
        <v>0</v>
      </c>
      <c r="AG1016" t="str">
        <v>L24</v>
      </c>
      <c r="AH1016" t="str">
        <v>L36</v>
      </c>
    </row>
    <row r="1017" spans="1:34">
      <c r="A1017" t="str">
        <f t="shared" si="38"/>
        <v>12-2023</v>
      </c>
      <c r="B1017" s="93">
        <v>45283</v>
      </c>
      <c r="C1017" s="90">
        <v>47600</v>
      </c>
      <c r="D1017" s="90">
        <v>48300</v>
      </c>
      <c r="E1017" s="90">
        <v>46700</v>
      </c>
      <c r="F1017" s="90">
        <v>43300</v>
      </c>
      <c r="G1017" s="90">
        <v>49200</v>
      </c>
      <c r="H1017" s="91" t="s">
        <v>25</v>
      </c>
      <c r="I1017" s="90">
        <v>46500</v>
      </c>
      <c r="J1017" s="90">
        <v>46000</v>
      </c>
      <c r="K1017" s="90">
        <v>48400</v>
      </c>
      <c r="L1017" s="91" t="s">
        <v>25</v>
      </c>
      <c r="M1017" s="90">
        <v>48000</v>
      </c>
      <c r="N1017" s="90">
        <v>48800</v>
      </c>
      <c r="O1017" s="90">
        <v>46300</v>
      </c>
      <c r="P1017" s="90">
        <v>44700</v>
      </c>
      <c r="Q1017" s="90">
        <v>42700</v>
      </c>
      <c r="R1017" s="90">
        <v>43400</v>
      </c>
      <c r="S1017" s="90">
        <v>43500</v>
      </c>
      <c r="T1017" s="90">
        <v>45500</v>
      </c>
      <c r="U1017" s="90">
        <v>46300</v>
      </c>
      <c r="V1017" s="90">
        <v>48300</v>
      </c>
      <c r="W1017" s="90">
        <v>48500</v>
      </c>
      <c r="X1017" s="90">
        <v>51700</v>
      </c>
      <c r="Y1017" t="str">
        <f t="shared" si="39"/>
        <v>12-2023</v>
      </c>
      <c r="Z1017">
        <f>_xlfn.XLOOKUP(Y1017,AN:AN,AP:AP,"")</f>
        <v>0</v>
      </c>
      <c r="AA1017">
        <f>_xlfn.XLOOKUP(Y1017,AN:AN,AQ:AQ,"")</f>
        <v>0</v>
      </c>
      <c r="AB1017" t="str">
        <f>_xlfn.XLOOKUP(Y1017,AN:AN,AR:AR,"")</f>
        <v>L24</v>
      </c>
      <c r="AC1017" t="str">
        <f>_xlfn.XLOOKUP(Y1017,AN:AN,AS:AS,"")</f>
        <v>L36</v>
      </c>
      <c r="AE1017">
        <v>0</v>
      </c>
      <c r="AF1017">
        <v>0</v>
      </c>
      <c r="AG1017" t="str">
        <v>L24</v>
      </c>
      <c r="AH1017" t="str">
        <v>L36</v>
      </c>
    </row>
    <row r="1018" spans="1:34">
      <c r="A1018" t="str">
        <f t="shared" si="38"/>
        <v>12-2023</v>
      </c>
      <c r="B1018" s="93">
        <v>45284</v>
      </c>
      <c r="C1018" s="90" t="s">
        <v>24</v>
      </c>
      <c r="D1018" s="90" t="s">
        <v>24</v>
      </c>
      <c r="E1018" s="90" t="s">
        <v>24</v>
      </c>
      <c r="F1018" s="90" t="s">
        <v>24</v>
      </c>
      <c r="G1018" s="90" t="s">
        <v>24</v>
      </c>
      <c r="H1018" s="90" t="s">
        <v>24</v>
      </c>
      <c r="I1018" s="90" t="s">
        <v>24</v>
      </c>
      <c r="J1018" s="90" t="s">
        <v>24</v>
      </c>
      <c r="K1018" s="90" t="s">
        <v>24</v>
      </c>
      <c r="L1018" s="90" t="s">
        <v>24</v>
      </c>
      <c r="M1018" s="90" t="s">
        <v>24</v>
      </c>
      <c r="N1018" s="90" t="s">
        <v>24</v>
      </c>
      <c r="O1018" s="90" t="s">
        <v>24</v>
      </c>
      <c r="P1018" s="90" t="s">
        <v>24</v>
      </c>
      <c r="Q1018" s="90" t="s">
        <v>24</v>
      </c>
      <c r="R1018" s="90" t="s">
        <v>24</v>
      </c>
      <c r="S1018" s="90" t="s">
        <v>24</v>
      </c>
      <c r="T1018" s="90" t="s">
        <v>24</v>
      </c>
      <c r="U1018" s="90" t="s">
        <v>24</v>
      </c>
      <c r="V1018" s="90" t="s">
        <v>24</v>
      </c>
      <c r="W1018" s="90" t="s">
        <v>24</v>
      </c>
      <c r="X1018" s="90" t="s">
        <v>24</v>
      </c>
      <c r="Y1018" t="str">
        <f t="shared" si="39"/>
        <v>12-2023</v>
      </c>
      <c r="Z1018">
        <f>_xlfn.XLOOKUP(Y1018,AN:AN,AP:AP,"")</f>
        <v>0</v>
      </c>
      <c r="AA1018">
        <f>_xlfn.XLOOKUP(Y1018,AN:AN,AQ:AQ,"")</f>
        <v>0</v>
      </c>
      <c r="AB1018" t="str">
        <f>_xlfn.XLOOKUP(Y1018,AN:AN,AR:AR,"")</f>
        <v>L24</v>
      </c>
      <c r="AC1018" t="str">
        <f>_xlfn.XLOOKUP(Y1018,AN:AN,AS:AS,"")</f>
        <v>L36</v>
      </c>
      <c r="AE1018">
        <v>0</v>
      </c>
      <c r="AF1018">
        <v>0</v>
      </c>
      <c r="AG1018" t="str">
        <v>L24</v>
      </c>
      <c r="AH1018" t="str">
        <v>L36</v>
      </c>
    </row>
    <row r="1019" spans="1:34">
      <c r="A1019" t="str">
        <f t="shared" si="38"/>
        <v>12-2023</v>
      </c>
      <c r="B1019" s="93">
        <v>45285</v>
      </c>
      <c r="C1019" s="90" t="s">
        <v>24</v>
      </c>
      <c r="D1019" s="90" t="s">
        <v>24</v>
      </c>
      <c r="E1019" s="90" t="s">
        <v>24</v>
      </c>
      <c r="F1019" s="90" t="s">
        <v>24</v>
      </c>
      <c r="G1019" s="90" t="s">
        <v>24</v>
      </c>
      <c r="H1019" s="90" t="s">
        <v>24</v>
      </c>
      <c r="I1019" s="90" t="s">
        <v>24</v>
      </c>
      <c r="J1019" s="90" t="s">
        <v>24</v>
      </c>
      <c r="K1019" s="90" t="s">
        <v>24</v>
      </c>
      <c r="L1019" s="90" t="s">
        <v>24</v>
      </c>
      <c r="M1019" s="90" t="s">
        <v>24</v>
      </c>
      <c r="N1019" s="90" t="s">
        <v>24</v>
      </c>
      <c r="O1019" s="90" t="s">
        <v>24</v>
      </c>
      <c r="P1019" s="90" t="s">
        <v>24</v>
      </c>
      <c r="Q1019" s="90" t="s">
        <v>24</v>
      </c>
      <c r="R1019" s="90" t="s">
        <v>24</v>
      </c>
      <c r="S1019" s="90" t="s">
        <v>24</v>
      </c>
      <c r="T1019" s="90" t="s">
        <v>24</v>
      </c>
      <c r="U1019" s="90" t="s">
        <v>24</v>
      </c>
      <c r="V1019" s="90" t="s">
        <v>24</v>
      </c>
      <c r="W1019" s="90" t="s">
        <v>24</v>
      </c>
      <c r="X1019" s="90" t="s">
        <v>24</v>
      </c>
      <c r="Y1019" t="str">
        <f t="shared" si="39"/>
        <v>12-2023</v>
      </c>
      <c r="Z1019">
        <f>_xlfn.XLOOKUP(Y1019,AN:AN,AP:AP,"")</f>
        <v>0</v>
      </c>
      <c r="AA1019">
        <f>_xlfn.XLOOKUP(Y1019,AN:AN,AQ:AQ,"")</f>
        <v>0</v>
      </c>
      <c r="AB1019" t="str">
        <f>_xlfn.XLOOKUP(Y1019,AN:AN,AR:AR,"")</f>
        <v>L24</v>
      </c>
      <c r="AC1019" t="str">
        <f>_xlfn.XLOOKUP(Y1019,AN:AN,AS:AS,"")</f>
        <v>L36</v>
      </c>
      <c r="AE1019">
        <v>0</v>
      </c>
      <c r="AF1019">
        <v>0</v>
      </c>
      <c r="AG1019" t="str">
        <v>L24</v>
      </c>
      <c r="AH1019" t="str">
        <v>L36</v>
      </c>
    </row>
    <row r="1020" spans="1:34">
      <c r="A1020" t="str">
        <f t="shared" si="38"/>
        <v>12-2023</v>
      </c>
      <c r="B1020" s="93">
        <v>45286</v>
      </c>
      <c r="C1020" s="90">
        <v>47500</v>
      </c>
      <c r="D1020" s="90">
        <v>48000</v>
      </c>
      <c r="E1020" s="90">
        <v>46200</v>
      </c>
      <c r="F1020" s="90">
        <v>42600</v>
      </c>
      <c r="G1020" s="90">
        <v>49200</v>
      </c>
      <c r="H1020" s="91" t="s">
        <v>25</v>
      </c>
      <c r="I1020" s="90">
        <v>46000</v>
      </c>
      <c r="J1020" s="90">
        <v>45700</v>
      </c>
      <c r="K1020" s="90">
        <v>48000</v>
      </c>
      <c r="L1020" s="91" t="s">
        <v>25</v>
      </c>
      <c r="M1020" s="90">
        <v>47400</v>
      </c>
      <c r="N1020" s="90">
        <v>48800</v>
      </c>
      <c r="O1020" s="90">
        <v>45700</v>
      </c>
      <c r="P1020" s="90">
        <v>44500</v>
      </c>
      <c r="Q1020" s="90">
        <v>42300</v>
      </c>
      <c r="R1020" s="90">
        <v>43100</v>
      </c>
      <c r="S1020" s="90">
        <v>43200</v>
      </c>
      <c r="T1020" s="90">
        <v>44800</v>
      </c>
      <c r="U1020" s="90">
        <v>46000</v>
      </c>
      <c r="V1020" s="90">
        <v>48300</v>
      </c>
      <c r="W1020" s="90">
        <v>48500</v>
      </c>
      <c r="X1020" s="90">
        <v>51700</v>
      </c>
      <c r="Y1020" t="str">
        <f t="shared" si="39"/>
        <v>12-2023</v>
      </c>
      <c r="Z1020">
        <f>_xlfn.XLOOKUP(Y1020,AN:AN,AP:AP,"")</f>
        <v>0</v>
      </c>
      <c r="AA1020">
        <f>_xlfn.XLOOKUP(Y1020,AN:AN,AQ:AQ,"")</f>
        <v>0</v>
      </c>
      <c r="AB1020" t="str">
        <f>_xlfn.XLOOKUP(Y1020,AN:AN,AR:AR,"")</f>
        <v>L24</v>
      </c>
      <c r="AC1020" t="str">
        <f>_xlfn.XLOOKUP(Y1020,AN:AN,AS:AS,"")</f>
        <v>L36</v>
      </c>
      <c r="AE1020">
        <v>0</v>
      </c>
      <c r="AF1020">
        <v>0</v>
      </c>
      <c r="AG1020" t="str">
        <v>L24</v>
      </c>
      <c r="AH1020" t="str">
        <v>L36</v>
      </c>
    </row>
    <row r="1021" spans="1:34">
      <c r="A1021" t="str">
        <f t="shared" si="38"/>
        <v>12-2023</v>
      </c>
      <c r="B1021" s="93">
        <v>45287</v>
      </c>
      <c r="C1021" s="90">
        <v>47400</v>
      </c>
      <c r="D1021" s="90">
        <v>48000</v>
      </c>
      <c r="E1021" s="90">
        <v>46500</v>
      </c>
      <c r="F1021" s="90">
        <v>42700</v>
      </c>
      <c r="G1021" s="90">
        <v>48700</v>
      </c>
      <c r="H1021" s="91" t="s">
        <v>25</v>
      </c>
      <c r="I1021" s="90">
        <v>45500</v>
      </c>
      <c r="J1021" s="90">
        <v>45700</v>
      </c>
      <c r="K1021" s="90">
        <v>48000</v>
      </c>
      <c r="L1021" s="91" t="s">
        <v>25</v>
      </c>
      <c r="M1021" s="90">
        <v>47400</v>
      </c>
      <c r="N1021" s="90">
        <v>48800</v>
      </c>
      <c r="O1021" s="90">
        <v>45900</v>
      </c>
      <c r="P1021" s="90">
        <v>44500</v>
      </c>
      <c r="Q1021" s="90">
        <v>42500</v>
      </c>
      <c r="R1021" s="90">
        <v>43100</v>
      </c>
      <c r="S1021" s="90">
        <v>43000</v>
      </c>
      <c r="T1021" s="90">
        <v>44900</v>
      </c>
      <c r="U1021" s="90">
        <v>46000</v>
      </c>
      <c r="V1021" s="90">
        <v>48300</v>
      </c>
      <c r="W1021" s="90">
        <v>48500</v>
      </c>
      <c r="X1021" s="90">
        <v>51400</v>
      </c>
      <c r="Y1021" t="str">
        <f t="shared" si="39"/>
        <v>12-2023</v>
      </c>
      <c r="Z1021">
        <f>_xlfn.XLOOKUP(Y1021,AN:AN,AP:AP,"")</f>
        <v>0</v>
      </c>
      <c r="AA1021">
        <f>_xlfn.XLOOKUP(Y1021,AN:AN,AQ:AQ,"")</f>
        <v>0</v>
      </c>
      <c r="AB1021" t="str">
        <f>_xlfn.XLOOKUP(Y1021,AN:AN,AR:AR,"")</f>
        <v>L24</v>
      </c>
      <c r="AC1021" t="str">
        <f>_xlfn.XLOOKUP(Y1021,AN:AN,AS:AS,"")</f>
        <v>L36</v>
      </c>
      <c r="AE1021">
        <v>0</v>
      </c>
      <c r="AF1021">
        <v>0</v>
      </c>
      <c r="AG1021" t="str">
        <v>L24</v>
      </c>
      <c r="AH1021" t="str">
        <v>L36</v>
      </c>
    </row>
    <row r="1022" spans="1:34">
      <c r="A1022" t="str">
        <f t="shared" si="38"/>
        <v>12-2023</v>
      </c>
      <c r="B1022" s="93">
        <v>45288</v>
      </c>
      <c r="C1022" s="90">
        <v>47300</v>
      </c>
      <c r="D1022" s="90">
        <v>47800</v>
      </c>
      <c r="E1022" s="90">
        <v>46200</v>
      </c>
      <c r="F1022" s="90">
        <v>42500</v>
      </c>
      <c r="G1022" s="90">
        <v>48500</v>
      </c>
      <c r="H1022" s="91" t="s">
        <v>25</v>
      </c>
      <c r="I1022" s="90">
        <v>45500</v>
      </c>
      <c r="J1022" s="90">
        <v>45400</v>
      </c>
      <c r="K1022" s="90">
        <v>47500</v>
      </c>
      <c r="L1022" s="91" t="s">
        <v>25</v>
      </c>
      <c r="M1022" s="90">
        <v>47100</v>
      </c>
      <c r="N1022" s="90">
        <v>48800</v>
      </c>
      <c r="O1022" s="90">
        <v>45600</v>
      </c>
      <c r="P1022" s="90">
        <v>44500</v>
      </c>
      <c r="Q1022" s="90">
        <v>42200</v>
      </c>
      <c r="R1022" s="90">
        <v>42900</v>
      </c>
      <c r="S1022" s="90">
        <v>43000</v>
      </c>
      <c r="T1022" s="90">
        <v>44700</v>
      </c>
      <c r="U1022" s="90">
        <v>45800</v>
      </c>
      <c r="V1022" s="90">
        <v>48300</v>
      </c>
      <c r="W1022" s="90">
        <v>48200</v>
      </c>
      <c r="X1022" s="90">
        <v>51100</v>
      </c>
      <c r="Y1022" t="str">
        <f t="shared" si="39"/>
        <v>12-2023</v>
      </c>
      <c r="Z1022">
        <f>_xlfn.XLOOKUP(Y1022,AN:AN,AP:AP,"")</f>
        <v>0</v>
      </c>
      <c r="AA1022">
        <f>_xlfn.XLOOKUP(Y1022,AN:AN,AQ:AQ,"")</f>
        <v>0</v>
      </c>
      <c r="AB1022" t="str">
        <f>_xlfn.XLOOKUP(Y1022,AN:AN,AR:AR,"")</f>
        <v>L24</v>
      </c>
      <c r="AC1022" t="str">
        <f>_xlfn.XLOOKUP(Y1022,AN:AN,AS:AS,"")</f>
        <v>L36</v>
      </c>
      <c r="AE1022">
        <v>0</v>
      </c>
      <c r="AF1022">
        <v>0</v>
      </c>
      <c r="AG1022" t="str">
        <v>L24</v>
      </c>
      <c r="AH1022" t="str">
        <v>L36</v>
      </c>
    </row>
    <row r="1023" spans="1:34">
      <c r="A1023" t="str">
        <f t="shared" si="38"/>
        <v>12-2023</v>
      </c>
      <c r="B1023" s="93">
        <v>45289</v>
      </c>
      <c r="C1023" s="90">
        <v>47100</v>
      </c>
      <c r="D1023" s="90">
        <v>47500</v>
      </c>
      <c r="E1023" s="90">
        <v>46300</v>
      </c>
      <c r="F1023" s="90">
        <v>42900</v>
      </c>
      <c r="G1023" s="90">
        <v>48400</v>
      </c>
      <c r="H1023" s="91" t="s">
        <v>25</v>
      </c>
      <c r="I1023" s="90">
        <v>45000</v>
      </c>
      <c r="J1023" s="90">
        <v>45400</v>
      </c>
      <c r="K1023" s="90">
        <v>47700</v>
      </c>
      <c r="L1023" s="91" t="s">
        <v>25</v>
      </c>
      <c r="M1023" s="90">
        <v>47100</v>
      </c>
      <c r="N1023" s="90">
        <v>48800</v>
      </c>
      <c r="O1023" s="90">
        <v>45800</v>
      </c>
      <c r="P1023" s="90">
        <v>44100</v>
      </c>
      <c r="Q1023" s="90">
        <v>42200</v>
      </c>
      <c r="R1023" s="90">
        <v>42800</v>
      </c>
      <c r="S1023" s="90">
        <v>43000</v>
      </c>
      <c r="T1023" s="90">
        <v>45100</v>
      </c>
      <c r="U1023" s="90">
        <v>45800</v>
      </c>
      <c r="V1023" s="90">
        <v>48300</v>
      </c>
      <c r="W1023" s="90">
        <v>48200</v>
      </c>
      <c r="X1023" s="90">
        <v>51100</v>
      </c>
      <c r="Y1023" t="str">
        <f t="shared" si="39"/>
        <v>12-2023</v>
      </c>
      <c r="Z1023">
        <f>_xlfn.XLOOKUP(Y1023,AN:AN,AP:AP,"")</f>
        <v>0</v>
      </c>
      <c r="AA1023">
        <f>_xlfn.XLOOKUP(Y1023,AN:AN,AQ:AQ,"")</f>
        <v>0</v>
      </c>
      <c r="AB1023" t="str">
        <f>_xlfn.XLOOKUP(Y1023,AN:AN,AR:AR,"")</f>
        <v>L24</v>
      </c>
      <c r="AC1023" t="str">
        <f>_xlfn.XLOOKUP(Y1023,AN:AN,AS:AS,"")</f>
        <v>L36</v>
      </c>
      <c r="AE1023">
        <v>0</v>
      </c>
      <c r="AF1023">
        <v>0</v>
      </c>
      <c r="AG1023" t="str">
        <v>L24</v>
      </c>
      <c r="AH1023" t="str">
        <v>L36</v>
      </c>
    </row>
    <row r="1024" spans="1:34">
      <c r="A1024" t="str">
        <f t="shared" si="38"/>
        <v>12-2023</v>
      </c>
      <c r="B1024" s="93">
        <v>45290</v>
      </c>
      <c r="C1024" s="90">
        <v>47100</v>
      </c>
      <c r="D1024" s="90">
        <v>47500</v>
      </c>
      <c r="E1024" s="90">
        <v>46500</v>
      </c>
      <c r="F1024" s="90">
        <v>43000</v>
      </c>
      <c r="G1024" s="90">
        <v>48400</v>
      </c>
      <c r="H1024" s="91" t="s">
        <v>25</v>
      </c>
      <c r="I1024" s="90">
        <v>45500</v>
      </c>
      <c r="J1024" s="90">
        <v>45600</v>
      </c>
      <c r="K1024" s="90">
        <v>47700</v>
      </c>
      <c r="L1024" s="91" t="s">
        <v>25</v>
      </c>
      <c r="M1024" s="90">
        <v>47300</v>
      </c>
      <c r="N1024" s="90">
        <v>48800</v>
      </c>
      <c r="O1024" s="90">
        <v>46000</v>
      </c>
      <c r="P1024" s="90">
        <v>44100</v>
      </c>
      <c r="Q1024" s="90">
        <v>42300</v>
      </c>
      <c r="R1024" s="90">
        <v>43000</v>
      </c>
      <c r="S1024" s="90">
        <v>43000</v>
      </c>
      <c r="T1024" s="90">
        <v>45200</v>
      </c>
      <c r="U1024" s="90">
        <v>45800</v>
      </c>
      <c r="V1024" s="90">
        <v>48300</v>
      </c>
      <c r="W1024" s="90">
        <v>48200</v>
      </c>
      <c r="X1024" s="90">
        <v>51100</v>
      </c>
      <c r="Y1024" t="str">
        <f t="shared" si="39"/>
        <v>12-2023</v>
      </c>
      <c r="Z1024">
        <f>_xlfn.XLOOKUP(Y1024,AN:AN,AP:AP,"")</f>
        <v>0</v>
      </c>
      <c r="AA1024">
        <f>_xlfn.XLOOKUP(Y1024,AN:AN,AQ:AQ,"")</f>
        <v>0</v>
      </c>
      <c r="AB1024" t="str">
        <f>_xlfn.XLOOKUP(Y1024,AN:AN,AR:AR,"")</f>
        <v>L24</v>
      </c>
      <c r="AC1024" t="str">
        <f>_xlfn.XLOOKUP(Y1024,AN:AN,AS:AS,"")</f>
        <v>L36</v>
      </c>
      <c r="AE1024">
        <v>0</v>
      </c>
      <c r="AF1024">
        <v>0</v>
      </c>
      <c r="AG1024" t="str">
        <v>L24</v>
      </c>
      <c r="AH1024" t="str">
        <v>L36</v>
      </c>
    </row>
    <row r="1025" spans="1:34">
      <c r="A1025" t="str">
        <f t="shared" si="38"/>
        <v>12-2023</v>
      </c>
      <c r="B1025" s="93">
        <v>45291</v>
      </c>
      <c r="C1025" s="90" t="s">
        <v>24</v>
      </c>
      <c r="D1025" s="90" t="s">
        <v>24</v>
      </c>
      <c r="E1025" s="90" t="s">
        <v>24</v>
      </c>
      <c r="F1025" s="90" t="s">
        <v>24</v>
      </c>
      <c r="G1025" s="90" t="s">
        <v>24</v>
      </c>
      <c r="H1025" s="90" t="s">
        <v>24</v>
      </c>
      <c r="I1025" s="90" t="s">
        <v>24</v>
      </c>
      <c r="J1025" s="90" t="s">
        <v>24</v>
      </c>
      <c r="K1025" s="90" t="s">
        <v>24</v>
      </c>
      <c r="L1025" s="90" t="s">
        <v>24</v>
      </c>
      <c r="M1025" s="90" t="s">
        <v>24</v>
      </c>
      <c r="N1025" s="90" t="s">
        <v>24</v>
      </c>
      <c r="O1025" s="90" t="s">
        <v>24</v>
      </c>
      <c r="P1025" s="90" t="s">
        <v>24</v>
      </c>
      <c r="Q1025" s="90" t="s">
        <v>24</v>
      </c>
      <c r="R1025" s="90" t="s">
        <v>24</v>
      </c>
      <c r="S1025" s="90" t="s">
        <v>24</v>
      </c>
      <c r="T1025" s="90" t="s">
        <v>24</v>
      </c>
      <c r="U1025" s="90" t="s">
        <v>24</v>
      </c>
      <c r="V1025" s="90" t="s">
        <v>24</v>
      </c>
      <c r="W1025" s="90" t="s">
        <v>24</v>
      </c>
      <c r="X1025" s="90" t="s">
        <v>24</v>
      </c>
      <c r="Y1025" t="str">
        <f t="shared" si="39"/>
        <v>12-2023</v>
      </c>
      <c r="Z1025">
        <f>_xlfn.XLOOKUP(Y1025,AN:AN,AP:AP,"")</f>
        <v>0</v>
      </c>
      <c r="AA1025">
        <f>_xlfn.XLOOKUP(Y1025,AN:AN,AQ:AQ,"")</f>
        <v>0</v>
      </c>
      <c r="AB1025" t="str">
        <f>_xlfn.XLOOKUP(Y1025,AN:AN,AR:AR,"")</f>
        <v>L24</v>
      </c>
      <c r="AC1025" t="str">
        <f>_xlfn.XLOOKUP(Y1025,AN:AN,AS:AS,"")</f>
        <v>L36</v>
      </c>
      <c r="AE1025">
        <v>0</v>
      </c>
      <c r="AF1025">
        <v>0</v>
      </c>
      <c r="AG1025" t="str">
        <v>L24</v>
      </c>
      <c r="AH1025" t="str">
        <v>L36</v>
      </c>
    </row>
    <row r="1026" spans="1:34">
      <c r="A1026" t="str">
        <f t="shared" si="38"/>
        <v>01-2024</v>
      </c>
      <c r="B1026" s="93">
        <v>45292</v>
      </c>
      <c r="C1026" s="90">
        <v>47600</v>
      </c>
      <c r="D1026" s="90">
        <v>47500</v>
      </c>
      <c r="E1026" s="90">
        <v>46600</v>
      </c>
      <c r="F1026" s="90">
        <v>43300</v>
      </c>
      <c r="G1026" s="90">
        <v>48600</v>
      </c>
      <c r="H1026" s="91" t="s">
        <v>25</v>
      </c>
      <c r="I1026" s="90">
        <v>46000</v>
      </c>
      <c r="J1026" s="90">
        <v>46200</v>
      </c>
      <c r="K1026" s="90">
        <v>48200</v>
      </c>
      <c r="L1026" s="91" t="s">
        <v>25</v>
      </c>
      <c r="M1026" s="90">
        <v>47700</v>
      </c>
      <c r="N1026" s="90">
        <v>48900</v>
      </c>
      <c r="O1026" s="90">
        <v>46500</v>
      </c>
      <c r="P1026" s="90">
        <v>44500</v>
      </c>
      <c r="Q1026" s="90">
        <v>43000</v>
      </c>
      <c r="R1026" s="90">
        <v>43500</v>
      </c>
      <c r="S1026" s="90">
        <v>43300</v>
      </c>
      <c r="T1026" s="90">
        <v>45500</v>
      </c>
      <c r="U1026" s="90">
        <v>46500</v>
      </c>
      <c r="V1026" s="90">
        <v>48300</v>
      </c>
      <c r="W1026" s="90">
        <v>48200</v>
      </c>
      <c r="X1026" s="90">
        <v>51100</v>
      </c>
      <c r="Y1026" t="str">
        <f t="shared" si="39"/>
        <v>01-2024</v>
      </c>
      <c r="Z1026">
        <f>_xlfn.XLOOKUP(Y1026,AN:AN,AP:AP,"")</f>
        <v>0</v>
      </c>
      <c r="AA1026">
        <f>_xlfn.XLOOKUP(Y1026,AN:AN,AQ:AQ,"")</f>
        <v>0</v>
      </c>
      <c r="AB1026" t="str">
        <f>_xlfn.XLOOKUP(Y1026,AN:AN,AR:AR,"")</f>
        <v>L24</v>
      </c>
      <c r="AC1026" t="str">
        <f>_xlfn.XLOOKUP(Y1026,AN:AN,AS:AS,"")</f>
        <v>L36</v>
      </c>
      <c r="AE1026">
        <v>0</v>
      </c>
      <c r="AF1026">
        <v>0</v>
      </c>
      <c r="AG1026" t="str">
        <v>L24</v>
      </c>
      <c r="AH1026" t="str">
        <v>L36</v>
      </c>
    </row>
    <row r="1027" spans="1:34">
      <c r="A1027" t="str">
        <f t="shared" si="38"/>
        <v>01-2024</v>
      </c>
      <c r="B1027" s="93">
        <v>45293</v>
      </c>
      <c r="C1027" s="90">
        <v>47600</v>
      </c>
      <c r="D1027" s="90">
        <v>48000</v>
      </c>
      <c r="E1027" s="90">
        <v>46700</v>
      </c>
      <c r="F1027" s="90">
        <v>43400</v>
      </c>
      <c r="G1027" s="90">
        <v>48600</v>
      </c>
      <c r="H1027" s="91" t="s">
        <v>25</v>
      </c>
      <c r="I1027" s="90">
        <v>46000</v>
      </c>
      <c r="J1027" s="90">
        <v>46000</v>
      </c>
      <c r="K1027" s="90">
        <v>48500</v>
      </c>
      <c r="L1027" s="91" t="s">
        <v>25</v>
      </c>
      <c r="M1027" s="90">
        <v>47500</v>
      </c>
      <c r="N1027" s="90">
        <v>48900</v>
      </c>
      <c r="O1027" s="90">
        <v>46500</v>
      </c>
      <c r="P1027" s="90">
        <v>44500</v>
      </c>
      <c r="Q1027" s="90">
        <v>42800</v>
      </c>
      <c r="R1027" s="90">
        <v>43500</v>
      </c>
      <c r="S1027" s="90">
        <v>43500</v>
      </c>
      <c r="T1027" s="90">
        <v>45600</v>
      </c>
      <c r="U1027" s="90">
        <v>46500</v>
      </c>
      <c r="V1027" s="90">
        <v>48300</v>
      </c>
      <c r="W1027" s="90">
        <v>48600</v>
      </c>
      <c r="X1027" s="90">
        <v>51100</v>
      </c>
      <c r="Y1027" t="str">
        <f t="shared" si="39"/>
        <v>01-2024</v>
      </c>
      <c r="Z1027">
        <f>_xlfn.XLOOKUP(Y1027,AN:AN,AP:AP,"")</f>
        <v>0</v>
      </c>
      <c r="AA1027">
        <f>_xlfn.XLOOKUP(Y1027,AN:AN,AQ:AQ,"")</f>
        <v>0</v>
      </c>
      <c r="AB1027" t="str">
        <f>_xlfn.XLOOKUP(Y1027,AN:AN,AR:AR,"")</f>
        <v>L24</v>
      </c>
      <c r="AC1027" t="str">
        <f>_xlfn.XLOOKUP(Y1027,AN:AN,AS:AS,"")</f>
        <v>L36</v>
      </c>
      <c r="AE1027">
        <v>0</v>
      </c>
      <c r="AF1027">
        <v>0</v>
      </c>
      <c r="AG1027" t="str">
        <v>L24</v>
      </c>
      <c r="AH1027" t="str">
        <v>L36</v>
      </c>
    </row>
    <row r="1028" spans="1:34">
      <c r="A1028" t="str">
        <f t="shared" si="38"/>
        <v>01-2024</v>
      </c>
      <c r="B1028" s="93">
        <v>45294</v>
      </c>
      <c r="C1028" s="90">
        <v>47900</v>
      </c>
      <c r="D1028" s="90">
        <v>48000</v>
      </c>
      <c r="E1028" s="90">
        <v>47000</v>
      </c>
      <c r="F1028" s="90">
        <v>43600</v>
      </c>
      <c r="G1028" s="90">
        <v>48600</v>
      </c>
      <c r="H1028" s="91" t="s">
        <v>25</v>
      </c>
      <c r="I1028" s="90">
        <v>46000</v>
      </c>
      <c r="J1028" s="90">
        <v>46300</v>
      </c>
      <c r="K1028" s="90">
        <v>49000</v>
      </c>
      <c r="L1028" s="91" t="s">
        <v>25</v>
      </c>
      <c r="M1028" s="90">
        <v>47700</v>
      </c>
      <c r="N1028" s="90">
        <v>48900</v>
      </c>
      <c r="O1028" s="90">
        <v>46700</v>
      </c>
      <c r="P1028" s="90">
        <v>44500</v>
      </c>
      <c r="Q1028" s="90">
        <v>43000</v>
      </c>
      <c r="R1028" s="90">
        <v>43700</v>
      </c>
      <c r="S1028" s="90">
        <v>43500</v>
      </c>
      <c r="T1028" s="90">
        <v>45800</v>
      </c>
      <c r="U1028" s="90">
        <v>46500</v>
      </c>
      <c r="V1028" s="90">
        <v>48300</v>
      </c>
      <c r="W1028" s="90">
        <v>48800</v>
      </c>
      <c r="X1028" s="90">
        <v>51300</v>
      </c>
      <c r="Y1028" t="str">
        <f t="shared" si="39"/>
        <v>01-2024</v>
      </c>
      <c r="Z1028">
        <f>_xlfn.XLOOKUP(Y1028,AN:AN,AP:AP,"")</f>
        <v>0</v>
      </c>
      <c r="AA1028">
        <f>_xlfn.XLOOKUP(Y1028,AN:AN,AQ:AQ,"")</f>
        <v>0</v>
      </c>
      <c r="AB1028" t="str">
        <f>_xlfn.XLOOKUP(Y1028,AN:AN,AR:AR,"")</f>
        <v>L24</v>
      </c>
      <c r="AC1028" t="str">
        <f>_xlfn.XLOOKUP(Y1028,AN:AN,AS:AS,"")</f>
        <v>L36</v>
      </c>
      <c r="AE1028">
        <v>0</v>
      </c>
      <c r="AF1028">
        <v>0</v>
      </c>
      <c r="AG1028" t="str">
        <v>L24</v>
      </c>
      <c r="AH1028" t="str">
        <v>L36</v>
      </c>
    </row>
    <row r="1029" spans="1:34">
      <c r="A1029" t="str">
        <f t="shared" si="38"/>
        <v>01-2024</v>
      </c>
      <c r="B1029" s="93">
        <v>45295</v>
      </c>
      <c r="C1029" s="90">
        <v>48200</v>
      </c>
      <c r="D1029" s="90">
        <v>47800</v>
      </c>
      <c r="E1029" s="90">
        <v>47300</v>
      </c>
      <c r="F1029" s="90">
        <v>44000</v>
      </c>
      <c r="G1029" s="90">
        <v>49300</v>
      </c>
      <c r="H1029" s="91" t="s">
        <v>25</v>
      </c>
      <c r="I1029" s="90">
        <v>46500</v>
      </c>
      <c r="J1029" s="90">
        <v>46600</v>
      </c>
      <c r="K1029" s="90">
        <v>49000</v>
      </c>
      <c r="L1029" s="91" t="s">
        <v>25</v>
      </c>
      <c r="M1029" s="90">
        <v>47800</v>
      </c>
      <c r="N1029" s="90">
        <v>49000</v>
      </c>
      <c r="O1029" s="90">
        <v>47000</v>
      </c>
      <c r="P1029" s="90">
        <v>44700</v>
      </c>
      <c r="Q1029" s="90">
        <v>43300</v>
      </c>
      <c r="R1029" s="90">
        <v>43800</v>
      </c>
      <c r="S1029" s="90">
        <v>43800</v>
      </c>
      <c r="T1029" s="90">
        <v>46200</v>
      </c>
      <c r="U1029" s="90">
        <v>46700</v>
      </c>
      <c r="V1029" s="90">
        <v>48300</v>
      </c>
      <c r="W1029" s="90">
        <v>49000</v>
      </c>
      <c r="X1029" s="90">
        <v>51300</v>
      </c>
      <c r="Y1029" t="str">
        <f t="shared" si="39"/>
        <v>01-2024</v>
      </c>
      <c r="Z1029">
        <f>_xlfn.XLOOKUP(Y1029,AN:AN,AP:AP,"")</f>
        <v>0</v>
      </c>
      <c r="AA1029">
        <f>_xlfn.XLOOKUP(Y1029,AN:AN,AQ:AQ,"")</f>
        <v>0</v>
      </c>
      <c r="AB1029" t="str">
        <f>_xlfn.XLOOKUP(Y1029,AN:AN,AR:AR,"")</f>
        <v>L24</v>
      </c>
      <c r="AC1029" t="str">
        <f>_xlfn.XLOOKUP(Y1029,AN:AN,AS:AS,"")</f>
        <v>L36</v>
      </c>
      <c r="AE1029">
        <v>0</v>
      </c>
      <c r="AF1029">
        <v>0</v>
      </c>
      <c r="AG1029" t="str">
        <v>L24</v>
      </c>
      <c r="AH1029" t="str">
        <v>L36</v>
      </c>
    </row>
    <row r="1030" spans="1:34">
      <c r="A1030" t="str">
        <f t="shared" si="38"/>
        <v>01-2024</v>
      </c>
      <c r="B1030" s="93">
        <v>45296</v>
      </c>
      <c r="C1030" s="90">
        <v>48200</v>
      </c>
      <c r="D1030" s="90">
        <v>48000</v>
      </c>
      <c r="E1030" s="90">
        <v>47300</v>
      </c>
      <c r="F1030" s="90">
        <v>43700</v>
      </c>
      <c r="G1030" s="90">
        <v>49300</v>
      </c>
      <c r="H1030" s="91" t="s">
        <v>25</v>
      </c>
      <c r="I1030" s="90">
        <v>46500</v>
      </c>
      <c r="J1030" s="90">
        <v>46500</v>
      </c>
      <c r="K1030" s="90">
        <v>49000</v>
      </c>
      <c r="L1030" s="91" t="s">
        <v>25</v>
      </c>
      <c r="M1030" s="90">
        <v>47800</v>
      </c>
      <c r="N1030" s="90">
        <v>49000</v>
      </c>
      <c r="O1030" s="90">
        <v>46800</v>
      </c>
      <c r="P1030" s="90">
        <v>44700</v>
      </c>
      <c r="Q1030" s="90">
        <v>43100</v>
      </c>
      <c r="R1030" s="90">
        <v>43600</v>
      </c>
      <c r="S1030" s="90">
        <v>43800</v>
      </c>
      <c r="T1030" s="90">
        <v>45900</v>
      </c>
      <c r="U1030" s="90">
        <v>46500</v>
      </c>
      <c r="V1030" s="90">
        <v>48300</v>
      </c>
      <c r="W1030" s="90">
        <v>49200</v>
      </c>
      <c r="X1030" s="90">
        <v>51300</v>
      </c>
      <c r="Y1030" t="str">
        <f t="shared" si="39"/>
        <v>01-2024</v>
      </c>
      <c r="Z1030">
        <f>_xlfn.XLOOKUP(Y1030,AN:AN,AP:AP,"")</f>
        <v>0</v>
      </c>
      <c r="AA1030">
        <f>_xlfn.XLOOKUP(Y1030,AN:AN,AQ:AQ,"")</f>
        <v>0</v>
      </c>
      <c r="AB1030" t="str">
        <f>_xlfn.XLOOKUP(Y1030,AN:AN,AR:AR,"")</f>
        <v>L24</v>
      </c>
      <c r="AC1030" t="str">
        <f>_xlfn.XLOOKUP(Y1030,AN:AN,AS:AS,"")</f>
        <v>L36</v>
      </c>
      <c r="AE1030">
        <v>0</v>
      </c>
      <c r="AF1030">
        <v>0</v>
      </c>
      <c r="AG1030" t="str">
        <v>L24</v>
      </c>
      <c r="AH1030" t="str">
        <v>L36</v>
      </c>
    </row>
    <row r="1031" spans="1:34">
      <c r="A1031" t="str">
        <f t="shared" si="38"/>
        <v>01-2024</v>
      </c>
      <c r="B1031" s="93">
        <v>45297</v>
      </c>
      <c r="C1031" s="90">
        <v>48200</v>
      </c>
      <c r="D1031" s="90">
        <v>48000</v>
      </c>
      <c r="E1031" s="90">
        <v>47300</v>
      </c>
      <c r="F1031" s="90">
        <v>43600</v>
      </c>
      <c r="G1031" s="90">
        <v>49300</v>
      </c>
      <c r="H1031" s="91" t="s">
        <v>25</v>
      </c>
      <c r="I1031" s="90">
        <v>46000</v>
      </c>
      <c r="J1031" s="90">
        <v>46300</v>
      </c>
      <c r="K1031" s="90">
        <v>49000</v>
      </c>
      <c r="L1031" s="91" t="s">
        <v>25</v>
      </c>
      <c r="M1031" s="90">
        <v>47600</v>
      </c>
      <c r="N1031" s="90">
        <v>48900</v>
      </c>
      <c r="O1031" s="90">
        <v>46600</v>
      </c>
      <c r="P1031" s="90">
        <v>44700</v>
      </c>
      <c r="Q1031" s="90">
        <v>43000</v>
      </c>
      <c r="R1031" s="90">
        <v>43500</v>
      </c>
      <c r="S1031" s="90">
        <v>43700</v>
      </c>
      <c r="T1031" s="90">
        <v>45800</v>
      </c>
      <c r="U1031" s="90">
        <v>46500</v>
      </c>
      <c r="V1031" s="90">
        <v>48300</v>
      </c>
      <c r="W1031" s="90">
        <v>49200</v>
      </c>
      <c r="X1031" s="90">
        <v>51300</v>
      </c>
      <c r="Y1031" t="str">
        <f t="shared" si="39"/>
        <v>01-2024</v>
      </c>
      <c r="Z1031">
        <f>_xlfn.XLOOKUP(Y1031,AN:AN,AP:AP,"")</f>
        <v>0</v>
      </c>
      <c r="AA1031">
        <f>_xlfn.XLOOKUP(Y1031,AN:AN,AQ:AQ,"")</f>
        <v>0</v>
      </c>
      <c r="AB1031" t="str">
        <f>_xlfn.XLOOKUP(Y1031,AN:AN,AR:AR,"")</f>
        <v>L24</v>
      </c>
      <c r="AC1031" t="str">
        <f>_xlfn.XLOOKUP(Y1031,AN:AN,AS:AS,"")</f>
        <v>L36</v>
      </c>
      <c r="AE1031">
        <v>0</v>
      </c>
      <c r="AF1031">
        <v>0</v>
      </c>
      <c r="AG1031" t="str">
        <v>L24</v>
      </c>
      <c r="AH1031" t="str">
        <v>L36</v>
      </c>
    </row>
    <row r="1032" spans="1:34">
      <c r="A1032" t="str">
        <f t="shared" si="38"/>
        <v>01-2024</v>
      </c>
      <c r="B1032" s="93">
        <v>45298</v>
      </c>
      <c r="C1032" s="90" t="s">
        <v>24</v>
      </c>
      <c r="D1032" s="90" t="s">
        <v>24</v>
      </c>
      <c r="E1032" s="90" t="s">
        <v>24</v>
      </c>
      <c r="F1032" s="90" t="s">
        <v>24</v>
      </c>
      <c r="G1032" s="90" t="s">
        <v>24</v>
      </c>
      <c r="H1032" s="90" t="s">
        <v>24</v>
      </c>
      <c r="I1032" s="90" t="s">
        <v>24</v>
      </c>
      <c r="J1032" s="90" t="s">
        <v>24</v>
      </c>
      <c r="K1032" s="90" t="s">
        <v>24</v>
      </c>
      <c r="L1032" s="90" t="s">
        <v>24</v>
      </c>
      <c r="M1032" s="90" t="s">
        <v>24</v>
      </c>
      <c r="N1032" s="90" t="s">
        <v>24</v>
      </c>
      <c r="O1032" s="90" t="s">
        <v>24</v>
      </c>
      <c r="P1032" s="90" t="s">
        <v>24</v>
      </c>
      <c r="Q1032" s="90" t="s">
        <v>24</v>
      </c>
      <c r="R1032" s="90" t="s">
        <v>24</v>
      </c>
      <c r="S1032" s="90" t="s">
        <v>24</v>
      </c>
      <c r="T1032" s="90" t="s">
        <v>24</v>
      </c>
      <c r="U1032" s="90" t="s">
        <v>24</v>
      </c>
      <c r="V1032" s="90" t="s">
        <v>24</v>
      </c>
      <c r="W1032" s="90" t="s">
        <v>24</v>
      </c>
      <c r="X1032" s="90" t="s">
        <v>24</v>
      </c>
      <c r="Y1032" t="str">
        <f t="shared" si="39"/>
        <v>01-2024</v>
      </c>
      <c r="Z1032">
        <f>_xlfn.XLOOKUP(Y1032,AN:AN,AP:AP,"")</f>
        <v>0</v>
      </c>
      <c r="AA1032">
        <f>_xlfn.XLOOKUP(Y1032,AN:AN,AQ:AQ,"")</f>
        <v>0</v>
      </c>
      <c r="AB1032" t="str">
        <f>_xlfn.XLOOKUP(Y1032,AN:AN,AR:AR,"")</f>
        <v>L24</v>
      </c>
      <c r="AC1032" t="str">
        <f>_xlfn.XLOOKUP(Y1032,AN:AN,AS:AS,"")</f>
        <v>L36</v>
      </c>
      <c r="AE1032">
        <v>0</v>
      </c>
      <c r="AF1032">
        <v>0</v>
      </c>
      <c r="AG1032" t="str">
        <v>L24</v>
      </c>
      <c r="AH1032" t="str">
        <v>L36</v>
      </c>
    </row>
    <row r="1033" spans="1:34">
      <c r="A1033" t="str">
        <f t="shared" si="38"/>
        <v>01-2024</v>
      </c>
      <c r="B1033" s="93">
        <v>45299</v>
      </c>
      <c r="C1033" s="90">
        <v>48200</v>
      </c>
      <c r="D1033" s="90">
        <v>48000</v>
      </c>
      <c r="E1033" s="90">
        <v>47300</v>
      </c>
      <c r="F1033" s="90">
        <v>43700</v>
      </c>
      <c r="G1033" s="90">
        <v>49200</v>
      </c>
      <c r="H1033" s="91" t="s">
        <v>25</v>
      </c>
      <c r="I1033" s="90">
        <v>46000</v>
      </c>
      <c r="J1033" s="90">
        <v>46400</v>
      </c>
      <c r="K1033" s="90">
        <v>49000</v>
      </c>
      <c r="L1033" s="91" t="s">
        <v>25</v>
      </c>
      <c r="M1033" s="90">
        <v>47600</v>
      </c>
      <c r="N1033" s="90">
        <v>48600</v>
      </c>
      <c r="O1033" s="90">
        <v>47000</v>
      </c>
      <c r="P1033" s="90">
        <v>44500</v>
      </c>
      <c r="Q1033" s="90">
        <v>43000</v>
      </c>
      <c r="R1033" s="90">
        <v>43500</v>
      </c>
      <c r="S1033" s="90">
        <v>43700</v>
      </c>
      <c r="T1033" s="90">
        <v>45900</v>
      </c>
      <c r="U1033" s="90">
        <v>46500</v>
      </c>
      <c r="V1033" s="90">
        <v>48300</v>
      </c>
      <c r="W1033" s="90">
        <v>49200</v>
      </c>
      <c r="X1033" s="90">
        <v>51300</v>
      </c>
      <c r="Y1033" t="str">
        <f t="shared" si="39"/>
        <v>01-2024</v>
      </c>
      <c r="Z1033">
        <f>_xlfn.XLOOKUP(Y1033,AN:AN,AP:AP,"")</f>
        <v>0</v>
      </c>
      <c r="AA1033">
        <f>_xlfn.XLOOKUP(Y1033,AN:AN,AQ:AQ,"")</f>
        <v>0</v>
      </c>
      <c r="AB1033" t="str">
        <f>_xlfn.XLOOKUP(Y1033,AN:AN,AR:AR,"")</f>
        <v>L24</v>
      </c>
      <c r="AC1033" t="str">
        <f>_xlfn.XLOOKUP(Y1033,AN:AN,AS:AS,"")</f>
        <v>L36</v>
      </c>
      <c r="AE1033">
        <v>0</v>
      </c>
      <c r="AF1033">
        <v>0</v>
      </c>
      <c r="AG1033" t="str">
        <v>L24</v>
      </c>
      <c r="AH1033" t="str">
        <v>L36</v>
      </c>
    </row>
    <row r="1034" spans="1:34">
      <c r="A1034" t="str">
        <f t="shared" si="38"/>
        <v>01-2024</v>
      </c>
      <c r="B1034" s="93">
        <v>45300</v>
      </c>
      <c r="C1034" s="90">
        <v>48000</v>
      </c>
      <c r="D1034" s="90">
        <v>48000</v>
      </c>
      <c r="E1034" s="90">
        <v>47000</v>
      </c>
      <c r="F1034" s="90">
        <v>43400</v>
      </c>
      <c r="G1034" s="90">
        <v>48600</v>
      </c>
      <c r="H1034" s="91" t="s">
        <v>25</v>
      </c>
      <c r="I1034" s="90">
        <v>45750</v>
      </c>
      <c r="J1034" s="90">
        <v>46200</v>
      </c>
      <c r="K1034" s="90">
        <v>48800</v>
      </c>
      <c r="L1034" s="91" t="s">
        <v>25</v>
      </c>
      <c r="M1034" s="90">
        <v>47600</v>
      </c>
      <c r="N1034" s="90">
        <v>48600</v>
      </c>
      <c r="O1034" s="90">
        <v>46600</v>
      </c>
      <c r="P1034" s="90">
        <v>44500</v>
      </c>
      <c r="Q1034" s="90">
        <v>42500</v>
      </c>
      <c r="R1034" s="90">
        <v>43100</v>
      </c>
      <c r="S1034" s="90">
        <v>43200</v>
      </c>
      <c r="T1034" s="90">
        <v>45600</v>
      </c>
      <c r="U1034" s="90">
        <v>46000</v>
      </c>
      <c r="V1034" s="90">
        <v>48300</v>
      </c>
      <c r="W1034" s="90">
        <v>48800</v>
      </c>
      <c r="X1034" s="90">
        <v>51000</v>
      </c>
      <c r="Y1034" t="str">
        <f t="shared" si="39"/>
        <v>01-2024</v>
      </c>
      <c r="Z1034">
        <f>_xlfn.XLOOKUP(Y1034,AN:AN,AP:AP,"")</f>
        <v>0</v>
      </c>
      <c r="AA1034">
        <f>_xlfn.XLOOKUP(Y1034,AN:AN,AQ:AQ,"")</f>
        <v>0</v>
      </c>
      <c r="AB1034" t="str">
        <f>_xlfn.XLOOKUP(Y1034,AN:AN,AR:AR,"")</f>
        <v>L24</v>
      </c>
      <c r="AC1034" t="str">
        <f>_xlfn.XLOOKUP(Y1034,AN:AN,AS:AS,"")</f>
        <v>L36</v>
      </c>
      <c r="AE1034">
        <v>0</v>
      </c>
      <c r="AF1034">
        <v>0</v>
      </c>
      <c r="AG1034" t="str">
        <v>L24</v>
      </c>
      <c r="AH1034" t="str">
        <v>L36</v>
      </c>
    </row>
    <row r="1035" spans="1:34">
      <c r="A1035" t="str">
        <f t="shared" si="38"/>
        <v>01-2024</v>
      </c>
      <c r="B1035" s="93">
        <v>45301</v>
      </c>
      <c r="C1035" s="90">
        <v>48200</v>
      </c>
      <c r="D1035" s="90">
        <v>47700</v>
      </c>
      <c r="E1035" s="90">
        <v>47300</v>
      </c>
      <c r="F1035" s="90">
        <v>43500</v>
      </c>
      <c r="G1035" s="90">
        <v>48600</v>
      </c>
      <c r="H1035" s="91" t="s">
        <v>25</v>
      </c>
      <c r="I1035" s="90">
        <v>45500</v>
      </c>
      <c r="J1035" s="90">
        <v>46300</v>
      </c>
      <c r="K1035" s="90">
        <v>48800</v>
      </c>
      <c r="L1035" s="91" t="s">
        <v>25</v>
      </c>
      <c r="M1035" s="90">
        <v>47700</v>
      </c>
      <c r="N1035" s="90">
        <v>48600</v>
      </c>
      <c r="O1035" s="90">
        <v>46800</v>
      </c>
      <c r="P1035" s="90">
        <v>44500</v>
      </c>
      <c r="Q1035" s="90">
        <v>42700</v>
      </c>
      <c r="R1035" s="90">
        <v>43200</v>
      </c>
      <c r="S1035" s="90">
        <v>43200</v>
      </c>
      <c r="T1035" s="90">
        <v>45700</v>
      </c>
      <c r="U1035" s="90">
        <v>46000</v>
      </c>
      <c r="V1035" s="90">
        <v>48300</v>
      </c>
      <c r="W1035" s="90">
        <v>48300</v>
      </c>
      <c r="X1035" s="90">
        <v>51000</v>
      </c>
      <c r="Y1035" t="str">
        <f t="shared" si="39"/>
        <v>01-2024</v>
      </c>
      <c r="Z1035">
        <f>_xlfn.XLOOKUP(Y1035,AN:AN,AP:AP,"")</f>
        <v>0</v>
      </c>
      <c r="AA1035">
        <f>_xlfn.XLOOKUP(Y1035,AN:AN,AQ:AQ,"")</f>
        <v>0</v>
      </c>
      <c r="AB1035" t="str">
        <f>_xlfn.XLOOKUP(Y1035,AN:AN,AR:AR,"")</f>
        <v>L24</v>
      </c>
      <c r="AC1035" t="str">
        <f>_xlfn.XLOOKUP(Y1035,AN:AN,AS:AS,"")</f>
        <v>L36</v>
      </c>
      <c r="AE1035">
        <v>0</v>
      </c>
      <c r="AF1035">
        <v>0</v>
      </c>
      <c r="AG1035" t="str">
        <v>L24</v>
      </c>
      <c r="AH1035" t="str">
        <v>L36</v>
      </c>
    </row>
    <row r="1036" spans="1:34">
      <c r="A1036" t="str">
        <f t="shared" si="38"/>
        <v>01-2024</v>
      </c>
      <c r="B1036" s="93">
        <v>45302</v>
      </c>
      <c r="C1036" s="90">
        <v>48200</v>
      </c>
      <c r="D1036" s="90">
        <v>47700</v>
      </c>
      <c r="E1036" s="90">
        <v>47000</v>
      </c>
      <c r="F1036" s="90">
        <v>43300</v>
      </c>
      <c r="G1036" s="90">
        <v>48400</v>
      </c>
      <c r="H1036" s="91" t="s">
        <v>25</v>
      </c>
      <c r="I1036" s="90">
        <v>45500</v>
      </c>
      <c r="J1036" s="90">
        <v>46200</v>
      </c>
      <c r="K1036" s="90">
        <v>48500</v>
      </c>
      <c r="L1036" s="91" t="s">
        <v>25</v>
      </c>
      <c r="M1036" s="90">
        <v>47700</v>
      </c>
      <c r="N1036" s="90">
        <v>48600</v>
      </c>
      <c r="O1036" s="90">
        <v>46600</v>
      </c>
      <c r="P1036" s="90">
        <v>44500</v>
      </c>
      <c r="Q1036" s="90">
        <v>42400</v>
      </c>
      <c r="R1036" s="90">
        <v>43100</v>
      </c>
      <c r="S1036" s="90">
        <v>43300</v>
      </c>
      <c r="T1036" s="90">
        <v>45500</v>
      </c>
      <c r="U1036" s="90">
        <v>46000</v>
      </c>
      <c r="V1036" s="90">
        <v>48300</v>
      </c>
      <c r="W1036" s="90">
        <v>48300</v>
      </c>
      <c r="X1036" s="90">
        <v>50800</v>
      </c>
      <c r="Y1036" t="str">
        <f t="shared" si="39"/>
        <v>01-2024</v>
      </c>
      <c r="Z1036">
        <f>_xlfn.XLOOKUP(Y1036,AN:AN,AP:AP,"")</f>
        <v>0</v>
      </c>
      <c r="AA1036">
        <f>_xlfn.XLOOKUP(Y1036,AN:AN,AQ:AQ,"")</f>
        <v>0</v>
      </c>
      <c r="AB1036" t="str">
        <f>_xlfn.XLOOKUP(Y1036,AN:AN,AR:AR,"")</f>
        <v>L24</v>
      </c>
      <c r="AC1036" t="str">
        <f>_xlfn.XLOOKUP(Y1036,AN:AN,AS:AS,"")</f>
        <v>L36</v>
      </c>
      <c r="AE1036">
        <v>0</v>
      </c>
      <c r="AF1036">
        <v>0</v>
      </c>
      <c r="AG1036" t="str">
        <v>L24</v>
      </c>
      <c r="AH1036" t="str">
        <v>L36</v>
      </c>
    </row>
    <row r="1037" spans="1:34">
      <c r="A1037" t="str">
        <f t="shared" si="38"/>
        <v>01-2024</v>
      </c>
      <c r="B1037" s="93">
        <v>45303</v>
      </c>
      <c r="C1037" s="90">
        <v>48000</v>
      </c>
      <c r="D1037" s="90">
        <v>47700</v>
      </c>
      <c r="E1037" s="90">
        <v>47000</v>
      </c>
      <c r="F1037" s="90">
        <v>43400</v>
      </c>
      <c r="G1037" s="90">
        <v>48300</v>
      </c>
      <c r="H1037" s="91" t="s">
        <v>25</v>
      </c>
      <c r="I1037" s="90">
        <v>45000</v>
      </c>
      <c r="J1037" s="90">
        <v>46200</v>
      </c>
      <c r="K1037" s="90">
        <v>48500</v>
      </c>
      <c r="L1037" s="91" t="s">
        <v>25</v>
      </c>
      <c r="M1037" s="90">
        <v>47700</v>
      </c>
      <c r="N1037" s="90">
        <v>48600</v>
      </c>
      <c r="O1037" s="90">
        <v>46800</v>
      </c>
      <c r="P1037" s="90">
        <v>44500</v>
      </c>
      <c r="Q1037" s="90">
        <v>42500</v>
      </c>
      <c r="R1037" s="90">
        <v>43100</v>
      </c>
      <c r="S1037" s="90">
        <v>43300</v>
      </c>
      <c r="T1037" s="90">
        <v>45600</v>
      </c>
      <c r="U1037" s="90">
        <v>46100</v>
      </c>
      <c r="V1037" s="90">
        <v>48300</v>
      </c>
      <c r="W1037" s="90">
        <v>48200</v>
      </c>
      <c r="X1037" s="90">
        <v>50800</v>
      </c>
      <c r="Y1037" t="str">
        <f t="shared" si="39"/>
        <v>01-2024</v>
      </c>
      <c r="Z1037">
        <f>_xlfn.XLOOKUP(Y1037,AN:AN,AP:AP,"")</f>
        <v>0</v>
      </c>
      <c r="AA1037">
        <f>_xlfn.XLOOKUP(Y1037,AN:AN,AQ:AQ,"")</f>
        <v>0</v>
      </c>
      <c r="AB1037" t="str">
        <f>_xlfn.XLOOKUP(Y1037,AN:AN,AR:AR,"")</f>
        <v>L24</v>
      </c>
      <c r="AC1037" t="str">
        <f>_xlfn.XLOOKUP(Y1037,AN:AN,AS:AS,"")</f>
        <v>L36</v>
      </c>
      <c r="AE1037">
        <v>0</v>
      </c>
      <c r="AF1037">
        <v>0</v>
      </c>
      <c r="AG1037" t="str">
        <v>L24</v>
      </c>
      <c r="AH1037" t="str">
        <v>L36</v>
      </c>
    </row>
    <row r="1038" spans="1:34">
      <c r="A1038" t="str">
        <f t="shared" si="38"/>
        <v>01-2024</v>
      </c>
      <c r="B1038" s="93">
        <v>45304</v>
      </c>
      <c r="C1038" s="90">
        <v>48000</v>
      </c>
      <c r="D1038" s="90">
        <v>47700</v>
      </c>
      <c r="E1038" s="90">
        <v>46900</v>
      </c>
      <c r="F1038" s="90">
        <v>43300</v>
      </c>
      <c r="G1038" s="90">
        <v>48300</v>
      </c>
      <c r="H1038" s="91" t="s">
        <v>25</v>
      </c>
      <c r="I1038" s="90">
        <v>45250</v>
      </c>
      <c r="J1038" s="90">
        <v>46200</v>
      </c>
      <c r="K1038" s="90">
        <v>48200</v>
      </c>
      <c r="L1038" s="91" t="s">
        <v>25</v>
      </c>
      <c r="M1038" s="90">
        <v>47600</v>
      </c>
      <c r="N1038" s="90">
        <v>48600</v>
      </c>
      <c r="O1038" s="90">
        <v>46700</v>
      </c>
      <c r="P1038" s="90">
        <v>44500</v>
      </c>
      <c r="Q1038" s="90">
        <v>42400</v>
      </c>
      <c r="R1038" s="90">
        <v>43100</v>
      </c>
      <c r="S1038" s="90">
        <v>43200</v>
      </c>
      <c r="T1038" s="90">
        <v>45500</v>
      </c>
      <c r="U1038" s="90">
        <v>46000</v>
      </c>
      <c r="V1038" s="90">
        <v>48300</v>
      </c>
      <c r="W1038" s="90">
        <v>48200</v>
      </c>
      <c r="X1038" s="90">
        <v>50800</v>
      </c>
      <c r="Y1038" t="str">
        <f t="shared" si="39"/>
        <v>01-2024</v>
      </c>
      <c r="Z1038">
        <f>_xlfn.XLOOKUP(Y1038,AN:AN,AP:AP,"")</f>
        <v>0</v>
      </c>
      <c r="AA1038">
        <f>_xlfn.XLOOKUP(Y1038,AN:AN,AQ:AQ,"")</f>
        <v>0</v>
      </c>
      <c r="AB1038" t="str">
        <f>_xlfn.XLOOKUP(Y1038,AN:AN,AR:AR,"")</f>
        <v>L24</v>
      </c>
      <c r="AC1038" t="str">
        <f>_xlfn.XLOOKUP(Y1038,AN:AN,AS:AS,"")</f>
        <v>L36</v>
      </c>
      <c r="AE1038">
        <v>0</v>
      </c>
      <c r="AF1038">
        <v>0</v>
      </c>
      <c r="AG1038" t="str">
        <v>L24</v>
      </c>
      <c r="AH1038" t="str">
        <v>L36</v>
      </c>
    </row>
    <row r="1039" spans="1:34">
      <c r="A1039" t="str">
        <f t="shared" si="38"/>
        <v>01-2024</v>
      </c>
      <c r="B1039" s="93">
        <v>45305</v>
      </c>
      <c r="C1039" s="90" t="s">
        <v>24</v>
      </c>
      <c r="D1039" s="90" t="s">
        <v>24</v>
      </c>
      <c r="E1039" s="90" t="s">
        <v>24</v>
      </c>
      <c r="F1039" s="90" t="s">
        <v>24</v>
      </c>
      <c r="G1039" s="90" t="s">
        <v>24</v>
      </c>
      <c r="H1039" s="90" t="s">
        <v>24</v>
      </c>
      <c r="I1039" s="90" t="s">
        <v>24</v>
      </c>
      <c r="J1039" s="90" t="s">
        <v>24</v>
      </c>
      <c r="K1039" s="90" t="s">
        <v>24</v>
      </c>
      <c r="L1039" s="90" t="s">
        <v>24</v>
      </c>
      <c r="M1039" s="90" t="s">
        <v>24</v>
      </c>
      <c r="N1039" s="90" t="s">
        <v>24</v>
      </c>
      <c r="O1039" s="90" t="s">
        <v>24</v>
      </c>
      <c r="P1039" s="90" t="s">
        <v>24</v>
      </c>
      <c r="Q1039" s="90" t="s">
        <v>24</v>
      </c>
      <c r="R1039" s="90" t="s">
        <v>24</v>
      </c>
      <c r="S1039" s="90" t="s">
        <v>24</v>
      </c>
      <c r="T1039" s="90" t="s">
        <v>24</v>
      </c>
      <c r="U1039" s="90" t="s">
        <v>24</v>
      </c>
      <c r="V1039" s="90" t="s">
        <v>24</v>
      </c>
      <c r="W1039" s="90" t="s">
        <v>24</v>
      </c>
      <c r="X1039" s="90" t="s">
        <v>24</v>
      </c>
      <c r="Y1039" t="str">
        <f t="shared" si="39"/>
        <v>01-2024</v>
      </c>
      <c r="Z1039">
        <f>_xlfn.XLOOKUP(Y1039,AN:AN,AP:AP,"")</f>
        <v>0</v>
      </c>
      <c r="AA1039">
        <f>_xlfn.XLOOKUP(Y1039,AN:AN,AQ:AQ,"")</f>
        <v>0</v>
      </c>
      <c r="AB1039" t="str">
        <f>_xlfn.XLOOKUP(Y1039,AN:AN,AR:AR,"")</f>
        <v>L24</v>
      </c>
      <c r="AC1039" t="str">
        <f>_xlfn.XLOOKUP(Y1039,AN:AN,AS:AS,"")</f>
        <v>L36</v>
      </c>
      <c r="AE1039">
        <v>0</v>
      </c>
      <c r="AF1039">
        <v>0</v>
      </c>
      <c r="AG1039" t="str">
        <v>L24</v>
      </c>
      <c r="AH1039" t="str">
        <v>L36</v>
      </c>
    </row>
    <row r="1040" spans="1:34">
      <c r="A1040" t="str">
        <f t="shared" si="38"/>
        <v>01-2024</v>
      </c>
      <c r="B1040" s="93">
        <v>45306</v>
      </c>
      <c r="C1040" s="90">
        <v>48000</v>
      </c>
      <c r="D1040" s="91" t="s">
        <v>25</v>
      </c>
      <c r="E1040" s="90">
        <v>46700</v>
      </c>
      <c r="F1040" s="90">
        <v>43300</v>
      </c>
      <c r="G1040" s="90">
        <v>48300</v>
      </c>
      <c r="H1040" s="91" t="s">
        <v>25</v>
      </c>
      <c r="I1040" s="91" t="s">
        <v>25</v>
      </c>
      <c r="J1040" s="90">
        <v>46100</v>
      </c>
      <c r="K1040" s="90">
        <v>48200</v>
      </c>
      <c r="L1040" s="91" t="s">
        <v>25</v>
      </c>
      <c r="M1040" s="90">
        <v>47600</v>
      </c>
      <c r="N1040" s="90">
        <v>48600</v>
      </c>
      <c r="O1040" s="90">
        <v>46600</v>
      </c>
      <c r="P1040" s="90">
        <v>44500</v>
      </c>
      <c r="Q1040" s="90">
        <v>42400</v>
      </c>
      <c r="R1040" s="90">
        <v>43100</v>
      </c>
      <c r="S1040" s="91" t="s">
        <v>25</v>
      </c>
      <c r="T1040" s="90">
        <v>45500</v>
      </c>
      <c r="U1040" s="90">
        <v>46000</v>
      </c>
      <c r="V1040" s="91" t="s">
        <v>25</v>
      </c>
      <c r="W1040" s="90">
        <v>48200</v>
      </c>
      <c r="X1040" s="90">
        <v>50800</v>
      </c>
      <c r="Y1040" t="str">
        <f t="shared" si="39"/>
        <v>01-2024</v>
      </c>
      <c r="Z1040">
        <f>_xlfn.XLOOKUP(Y1040,AN:AN,AP:AP,"")</f>
        <v>0</v>
      </c>
      <c r="AA1040">
        <f>_xlfn.XLOOKUP(Y1040,AN:AN,AQ:AQ,"")</f>
        <v>0</v>
      </c>
      <c r="AB1040" t="str">
        <f>_xlfn.XLOOKUP(Y1040,AN:AN,AR:AR,"")</f>
        <v>L24</v>
      </c>
      <c r="AC1040" t="str">
        <f>_xlfn.XLOOKUP(Y1040,AN:AN,AS:AS,"")</f>
        <v>L36</v>
      </c>
      <c r="AE1040">
        <v>0</v>
      </c>
      <c r="AF1040">
        <v>0</v>
      </c>
      <c r="AG1040" t="str">
        <v>L24</v>
      </c>
      <c r="AH1040" t="str">
        <v>L36</v>
      </c>
    </row>
    <row r="1041" spans="1:34">
      <c r="A1041" t="str">
        <f t="shared" si="38"/>
        <v>01-2024</v>
      </c>
      <c r="B1041" s="93">
        <v>45307</v>
      </c>
      <c r="C1041" s="90">
        <v>48000</v>
      </c>
      <c r="D1041" s="91" t="s">
        <v>25</v>
      </c>
      <c r="E1041" s="90">
        <v>46800</v>
      </c>
      <c r="F1041" s="90">
        <v>43100</v>
      </c>
      <c r="G1041" s="90">
        <v>48200</v>
      </c>
      <c r="H1041" s="91" t="s">
        <v>25</v>
      </c>
      <c r="I1041" s="90">
        <v>45250</v>
      </c>
      <c r="J1041" s="90">
        <v>46100</v>
      </c>
      <c r="K1041" s="90">
        <v>48000</v>
      </c>
      <c r="L1041" s="91" t="s">
        <v>25</v>
      </c>
      <c r="M1041" s="90">
        <v>47500</v>
      </c>
      <c r="N1041" s="90">
        <v>48600</v>
      </c>
      <c r="O1041" s="90">
        <v>46400</v>
      </c>
      <c r="P1041" s="90">
        <v>44500</v>
      </c>
      <c r="Q1041" s="90">
        <v>42300</v>
      </c>
      <c r="R1041" s="90">
        <v>43000</v>
      </c>
      <c r="S1041" s="90">
        <v>43000</v>
      </c>
      <c r="T1041" s="90">
        <v>45300</v>
      </c>
      <c r="U1041" s="90">
        <v>46000</v>
      </c>
      <c r="V1041" s="90">
        <v>48300</v>
      </c>
      <c r="W1041" s="90">
        <v>48100</v>
      </c>
      <c r="X1041" s="90">
        <v>50800</v>
      </c>
      <c r="Y1041" t="str">
        <f t="shared" si="39"/>
        <v>01-2024</v>
      </c>
      <c r="Z1041">
        <f>_xlfn.XLOOKUP(Y1041,AN:AN,AP:AP,"")</f>
        <v>0</v>
      </c>
      <c r="AA1041">
        <f>_xlfn.XLOOKUP(Y1041,AN:AN,AQ:AQ,"")</f>
        <v>0</v>
      </c>
      <c r="AB1041" t="str">
        <f>_xlfn.XLOOKUP(Y1041,AN:AN,AR:AR,"")</f>
        <v>L24</v>
      </c>
      <c r="AC1041" t="str">
        <f>_xlfn.XLOOKUP(Y1041,AN:AN,AS:AS,"")</f>
        <v>L36</v>
      </c>
      <c r="AE1041">
        <v>0</v>
      </c>
      <c r="AF1041">
        <v>0</v>
      </c>
      <c r="AG1041" t="str">
        <v>L24</v>
      </c>
      <c r="AH1041" t="str">
        <v>L36</v>
      </c>
    </row>
    <row r="1042" spans="1:34">
      <c r="A1042" t="str">
        <f t="shared" si="38"/>
        <v>01-2024</v>
      </c>
      <c r="B1042" s="93">
        <v>45308</v>
      </c>
      <c r="C1042" s="90">
        <v>48000</v>
      </c>
      <c r="D1042" s="91" t="s">
        <v>25</v>
      </c>
      <c r="E1042" s="90">
        <v>46600</v>
      </c>
      <c r="F1042" s="90">
        <v>42900</v>
      </c>
      <c r="G1042" s="90">
        <v>48100</v>
      </c>
      <c r="H1042" s="91" t="s">
        <v>25</v>
      </c>
      <c r="I1042" s="90">
        <v>45000</v>
      </c>
      <c r="J1042" s="90">
        <v>45700</v>
      </c>
      <c r="K1042" s="90">
        <v>48000</v>
      </c>
      <c r="L1042" s="91" t="s">
        <v>25</v>
      </c>
      <c r="M1042" s="90">
        <v>47300</v>
      </c>
      <c r="N1042" s="90">
        <v>48600</v>
      </c>
      <c r="O1042" s="90">
        <v>46300</v>
      </c>
      <c r="P1042" s="90">
        <v>44200</v>
      </c>
      <c r="Q1042" s="90">
        <v>42200</v>
      </c>
      <c r="R1042" s="90">
        <v>43000</v>
      </c>
      <c r="S1042" s="90">
        <v>43000</v>
      </c>
      <c r="T1042" s="90">
        <v>45100</v>
      </c>
      <c r="U1042" s="90">
        <v>45900</v>
      </c>
      <c r="V1042" s="90">
        <v>48300</v>
      </c>
      <c r="W1042" s="90">
        <v>48000</v>
      </c>
      <c r="X1042" s="90">
        <v>50800</v>
      </c>
      <c r="Y1042" t="str">
        <f t="shared" si="39"/>
        <v>01-2024</v>
      </c>
      <c r="Z1042">
        <f>_xlfn.XLOOKUP(Y1042,AN:AN,AP:AP,"")</f>
        <v>0</v>
      </c>
      <c r="AA1042">
        <f>_xlfn.XLOOKUP(Y1042,AN:AN,AQ:AQ,"")</f>
        <v>0</v>
      </c>
      <c r="AB1042" t="str">
        <f>_xlfn.XLOOKUP(Y1042,AN:AN,AR:AR,"")</f>
        <v>L24</v>
      </c>
      <c r="AC1042" t="str">
        <f>_xlfn.XLOOKUP(Y1042,AN:AN,AS:AS,"")</f>
        <v>L36</v>
      </c>
      <c r="AE1042">
        <v>0</v>
      </c>
      <c r="AF1042">
        <v>0</v>
      </c>
      <c r="AG1042" t="str">
        <v>L24</v>
      </c>
      <c r="AH1042" t="str">
        <v>L36</v>
      </c>
    </row>
    <row r="1043" spans="1:34">
      <c r="A1043" t="str">
        <f t="shared" si="38"/>
        <v>01-2024</v>
      </c>
      <c r="B1043" s="93">
        <v>45309</v>
      </c>
      <c r="C1043" s="90">
        <v>47800</v>
      </c>
      <c r="D1043" s="90">
        <v>47500</v>
      </c>
      <c r="E1043" s="90">
        <v>46700</v>
      </c>
      <c r="F1043" s="90">
        <v>43100</v>
      </c>
      <c r="G1043" s="90">
        <v>48000</v>
      </c>
      <c r="H1043" s="91" t="s">
        <v>25</v>
      </c>
      <c r="I1043" s="90">
        <v>45000</v>
      </c>
      <c r="J1043" s="90">
        <v>45700</v>
      </c>
      <c r="K1043" s="90">
        <v>47700</v>
      </c>
      <c r="L1043" s="91" t="s">
        <v>25</v>
      </c>
      <c r="M1043" s="90">
        <v>47300</v>
      </c>
      <c r="N1043" s="90">
        <v>48600</v>
      </c>
      <c r="O1043" s="90">
        <v>46000</v>
      </c>
      <c r="P1043" s="90">
        <v>44400</v>
      </c>
      <c r="Q1043" s="90">
        <v>42100</v>
      </c>
      <c r="R1043" s="90">
        <v>42900</v>
      </c>
      <c r="S1043" s="90">
        <v>43000</v>
      </c>
      <c r="T1043" s="90">
        <v>45300</v>
      </c>
      <c r="U1043" s="90">
        <v>45700</v>
      </c>
      <c r="V1043" s="90">
        <v>47800</v>
      </c>
      <c r="W1043" s="90">
        <v>48000</v>
      </c>
      <c r="X1043" s="90">
        <v>50800</v>
      </c>
      <c r="Y1043" t="str">
        <f t="shared" si="39"/>
        <v>01-2024</v>
      </c>
      <c r="Z1043">
        <f>_xlfn.XLOOKUP(Y1043,AN:AN,AP:AP,"")</f>
        <v>0</v>
      </c>
      <c r="AA1043">
        <f>_xlfn.XLOOKUP(Y1043,AN:AN,AQ:AQ,"")</f>
        <v>0</v>
      </c>
      <c r="AB1043" t="str">
        <f>_xlfn.XLOOKUP(Y1043,AN:AN,AR:AR,"")</f>
        <v>L24</v>
      </c>
      <c r="AC1043" t="str">
        <f>_xlfn.XLOOKUP(Y1043,AN:AN,AS:AS,"")</f>
        <v>L36</v>
      </c>
      <c r="AE1043">
        <v>0</v>
      </c>
      <c r="AF1043">
        <v>0</v>
      </c>
      <c r="AG1043" t="str">
        <v>L24</v>
      </c>
      <c r="AH1043" t="str">
        <v>L36</v>
      </c>
    </row>
    <row r="1044" spans="1:34">
      <c r="A1044" t="str">
        <f t="shared" si="38"/>
        <v>01-2024</v>
      </c>
      <c r="B1044" s="93">
        <v>45310</v>
      </c>
      <c r="C1044" s="90">
        <v>47800</v>
      </c>
      <c r="D1044" s="90">
        <v>47500</v>
      </c>
      <c r="E1044" s="90">
        <v>46800</v>
      </c>
      <c r="F1044" s="90">
        <v>43200</v>
      </c>
      <c r="G1044" s="90">
        <v>48400</v>
      </c>
      <c r="H1044" s="91" t="s">
        <v>25</v>
      </c>
      <c r="I1044" s="90">
        <v>45500</v>
      </c>
      <c r="J1044" s="90">
        <v>46000</v>
      </c>
      <c r="K1044" s="90">
        <v>48200</v>
      </c>
      <c r="L1044" s="91" t="s">
        <v>25</v>
      </c>
      <c r="M1044" s="90">
        <v>47500</v>
      </c>
      <c r="N1044" s="90">
        <v>48700</v>
      </c>
      <c r="O1044" s="90">
        <v>46500</v>
      </c>
      <c r="P1044" s="90">
        <v>44400</v>
      </c>
      <c r="Q1044" s="90">
        <v>42500</v>
      </c>
      <c r="R1044" s="90">
        <v>43200</v>
      </c>
      <c r="S1044" s="90">
        <v>43300</v>
      </c>
      <c r="T1044" s="90">
        <v>45400</v>
      </c>
      <c r="U1044" s="90">
        <v>46000</v>
      </c>
      <c r="V1044" s="90">
        <v>47800</v>
      </c>
      <c r="W1044" s="90">
        <v>47800</v>
      </c>
      <c r="X1044" s="90">
        <v>50800</v>
      </c>
      <c r="Y1044" t="str">
        <f t="shared" si="39"/>
        <v>01-2024</v>
      </c>
      <c r="Z1044">
        <f>_xlfn.XLOOKUP(Y1044,AN:AN,AP:AP,"")</f>
        <v>0</v>
      </c>
      <c r="AA1044">
        <f>_xlfn.XLOOKUP(Y1044,AN:AN,AQ:AQ,"")</f>
        <v>0</v>
      </c>
      <c r="AB1044" t="str">
        <f>_xlfn.XLOOKUP(Y1044,AN:AN,AR:AR,"")</f>
        <v>L24</v>
      </c>
      <c r="AC1044" t="str">
        <f>_xlfn.XLOOKUP(Y1044,AN:AN,AS:AS,"")</f>
        <v>L36</v>
      </c>
      <c r="AE1044">
        <v>0</v>
      </c>
      <c r="AF1044">
        <v>0</v>
      </c>
      <c r="AG1044" t="str">
        <v>L24</v>
      </c>
      <c r="AH1044" t="str">
        <v>L36</v>
      </c>
    </row>
    <row r="1045" spans="1:34">
      <c r="A1045" t="str">
        <f t="shared" si="38"/>
        <v>01-2024</v>
      </c>
      <c r="B1045" s="93">
        <v>45311</v>
      </c>
      <c r="C1045" s="90">
        <v>47800</v>
      </c>
      <c r="D1045" s="90">
        <v>47500</v>
      </c>
      <c r="E1045" s="90">
        <v>46800</v>
      </c>
      <c r="F1045" s="90">
        <v>43200</v>
      </c>
      <c r="G1045" s="90">
        <v>48400</v>
      </c>
      <c r="H1045" s="91" t="s">
        <v>25</v>
      </c>
      <c r="I1045" s="90">
        <v>45200</v>
      </c>
      <c r="J1045" s="90">
        <v>45800</v>
      </c>
      <c r="K1045" s="90">
        <v>48200</v>
      </c>
      <c r="L1045" s="91" t="s">
        <v>25</v>
      </c>
      <c r="M1045" s="90">
        <v>47400</v>
      </c>
      <c r="N1045" s="90">
        <v>48700</v>
      </c>
      <c r="O1045" s="90">
        <v>46300</v>
      </c>
      <c r="P1045" s="90">
        <v>44400</v>
      </c>
      <c r="Q1045" s="90">
        <v>42500</v>
      </c>
      <c r="R1045" s="90">
        <v>43200</v>
      </c>
      <c r="S1045" s="90">
        <v>43300</v>
      </c>
      <c r="T1045" s="90">
        <v>45400</v>
      </c>
      <c r="U1045" s="90">
        <v>46000</v>
      </c>
      <c r="V1045" s="90">
        <v>47800</v>
      </c>
      <c r="W1045" s="90">
        <v>47700</v>
      </c>
      <c r="X1045" s="90">
        <v>50800</v>
      </c>
      <c r="Y1045" t="str">
        <f t="shared" si="39"/>
        <v>01-2024</v>
      </c>
      <c r="Z1045">
        <f>_xlfn.XLOOKUP(Y1045,AN:AN,AP:AP,"")</f>
        <v>0</v>
      </c>
      <c r="AA1045">
        <f>_xlfn.XLOOKUP(Y1045,AN:AN,AQ:AQ,"")</f>
        <v>0</v>
      </c>
      <c r="AB1045" t="str">
        <f>_xlfn.XLOOKUP(Y1045,AN:AN,AR:AR,"")</f>
        <v>L24</v>
      </c>
      <c r="AC1045" t="str">
        <f>_xlfn.XLOOKUP(Y1045,AN:AN,AS:AS,"")</f>
        <v>L36</v>
      </c>
      <c r="AE1045">
        <v>0</v>
      </c>
      <c r="AF1045">
        <v>0</v>
      </c>
      <c r="AG1045" t="str">
        <v>L24</v>
      </c>
      <c r="AH1045" t="str">
        <v>L36</v>
      </c>
    </row>
    <row r="1046" spans="1:34">
      <c r="A1046" t="str">
        <f t="shared" ref="A1046:A1109" si="40">TEXT(B1046,"MM-YYYY")</f>
        <v>01-2024</v>
      </c>
      <c r="B1046" s="93">
        <v>45312</v>
      </c>
      <c r="C1046" s="90" t="s">
        <v>24</v>
      </c>
      <c r="D1046" s="90" t="s">
        <v>24</v>
      </c>
      <c r="E1046" s="90" t="s">
        <v>24</v>
      </c>
      <c r="F1046" s="90" t="s">
        <v>24</v>
      </c>
      <c r="G1046" s="90" t="s">
        <v>24</v>
      </c>
      <c r="H1046" s="90" t="s">
        <v>24</v>
      </c>
      <c r="I1046" s="90" t="s">
        <v>24</v>
      </c>
      <c r="J1046" s="90" t="s">
        <v>24</v>
      </c>
      <c r="K1046" s="90" t="s">
        <v>24</v>
      </c>
      <c r="L1046" s="90" t="s">
        <v>24</v>
      </c>
      <c r="M1046" s="90" t="s">
        <v>24</v>
      </c>
      <c r="N1046" s="90" t="s">
        <v>24</v>
      </c>
      <c r="O1046" s="90" t="s">
        <v>24</v>
      </c>
      <c r="P1046" s="90" t="s">
        <v>24</v>
      </c>
      <c r="Q1046" s="90" t="s">
        <v>24</v>
      </c>
      <c r="R1046" s="90" t="s">
        <v>24</v>
      </c>
      <c r="S1046" s="90" t="s">
        <v>24</v>
      </c>
      <c r="T1046" s="90" t="s">
        <v>24</v>
      </c>
      <c r="U1046" s="90" t="s">
        <v>24</v>
      </c>
      <c r="V1046" s="90" t="s">
        <v>24</v>
      </c>
      <c r="W1046" s="90" t="s">
        <v>24</v>
      </c>
      <c r="X1046" s="90" t="s">
        <v>24</v>
      </c>
      <c r="Y1046" t="str">
        <f t="shared" ref="Y1046:Y1109" si="41">TEXT(B1046,"MM-YYYY")</f>
        <v>01-2024</v>
      </c>
      <c r="Z1046">
        <f>_xlfn.XLOOKUP(Y1046,AN:AN,AP:AP,"")</f>
        <v>0</v>
      </c>
      <c r="AA1046">
        <f>_xlfn.XLOOKUP(Y1046,AN:AN,AQ:AQ,"")</f>
        <v>0</v>
      </c>
      <c r="AB1046" t="str">
        <f>_xlfn.XLOOKUP(Y1046,AN:AN,AR:AR,"")</f>
        <v>L24</v>
      </c>
      <c r="AC1046" t="str">
        <f>_xlfn.XLOOKUP(Y1046,AN:AN,AS:AS,"")</f>
        <v>L36</v>
      </c>
      <c r="AE1046">
        <v>0</v>
      </c>
      <c r="AF1046">
        <v>0</v>
      </c>
      <c r="AG1046" t="str">
        <v>L24</v>
      </c>
      <c r="AH1046" t="str">
        <v>L36</v>
      </c>
    </row>
    <row r="1047" spans="1:34">
      <c r="A1047" t="str">
        <f t="shared" si="40"/>
        <v>01-2024</v>
      </c>
      <c r="B1047" s="93">
        <v>45313</v>
      </c>
      <c r="C1047" s="90">
        <v>47800</v>
      </c>
      <c r="D1047" s="90">
        <v>47500</v>
      </c>
      <c r="E1047" s="90">
        <v>46800</v>
      </c>
      <c r="F1047" s="90">
        <v>43000</v>
      </c>
      <c r="G1047" s="90">
        <v>48400</v>
      </c>
      <c r="H1047" s="91" t="s">
        <v>25</v>
      </c>
      <c r="I1047" s="90">
        <v>45000</v>
      </c>
      <c r="J1047" s="90">
        <v>45800</v>
      </c>
      <c r="K1047" s="90">
        <v>48200</v>
      </c>
      <c r="L1047" s="91" t="s">
        <v>25</v>
      </c>
      <c r="M1047" s="90">
        <v>47400</v>
      </c>
      <c r="N1047" s="90">
        <v>48700</v>
      </c>
      <c r="O1047" s="90">
        <v>46000</v>
      </c>
      <c r="P1047" s="90">
        <v>44200</v>
      </c>
      <c r="Q1047" s="90">
        <v>42500</v>
      </c>
      <c r="R1047" s="90">
        <v>43100</v>
      </c>
      <c r="S1047" s="90">
        <v>43000</v>
      </c>
      <c r="T1047" s="90">
        <v>45200</v>
      </c>
      <c r="U1047" s="90">
        <v>46000</v>
      </c>
      <c r="V1047" s="90">
        <v>47800</v>
      </c>
      <c r="W1047" s="90">
        <v>47700</v>
      </c>
      <c r="X1047" s="90">
        <v>50700</v>
      </c>
      <c r="Y1047" t="str">
        <f t="shared" si="41"/>
        <v>01-2024</v>
      </c>
      <c r="Z1047">
        <f>_xlfn.XLOOKUP(Y1047,AN:AN,AP:AP,"")</f>
        <v>0</v>
      </c>
      <c r="AA1047">
        <f>_xlfn.XLOOKUP(Y1047,AN:AN,AQ:AQ,"")</f>
        <v>0</v>
      </c>
      <c r="AB1047" t="str">
        <f>_xlfn.XLOOKUP(Y1047,AN:AN,AR:AR,"")</f>
        <v>L24</v>
      </c>
      <c r="AC1047" t="str">
        <f>_xlfn.XLOOKUP(Y1047,AN:AN,AS:AS,"")</f>
        <v>L36</v>
      </c>
      <c r="AE1047">
        <v>0</v>
      </c>
      <c r="AF1047">
        <v>0</v>
      </c>
      <c r="AG1047" t="str">
        <v>L24</v>
      </c>
      <c r="AH1047" t="str">
        <v>L36</v>
      </c>
    </row>
    <row r="1048" spans="1:34">
      <c r="A1048" t="str">
        <f t="shared" si="40"/>
        <v>01-2024</v>
      </c>
      <c r="B1048" s="93">
        <v>45314</v>
      </c>
      <c r="C1048" s="90">
        <v>47800</v>
      </c>
      <c r="D1048" s="90">
        <v>47500</v>
      </c>
      <c r="E1048" s="90">
        <v>46800</v>
      </c>
      <c r="F1048" s="90">
        <v>42800</v>
      </c>
      <c r="G1048" s="90">
        <v>48400</v>
      </c>
      <c r="H1048" s="91" t="s">
        <v>25</v>
      </c>
      <c r="I1048" s="90">
        <v>45000</v>
      </c>
      <c r="J1048" s="90">
        <v>45800</v>
      </c>
      <c r="K1048" s="90">
        <v>48200</v>
      </c>
      <c r="L1048" s="91" t="s">
        <v>25</v>
      </c>
      <c r="M1048" s="90">
        <v>47300</v>
      </c>
      <c r="N1048" s="90">
        <v>48700</v>
      </c>
      <c r="O1048" s="90">
        <v>46000</v>
      </c>
      <c r="P1048" s="90">
        <v>44200</v>
      </c>
      <c r="Q1048" s="90">
        <v>42200</v>
      </c>
      <c r="R1048" s="90">
        <v>42900</v>
      </c>
      <c r="S1048" s="90">
        <v>42800</v>
      </c>
      <c r="T1048" s="90">
        <v>45000</v>
      </c>
      <c r="U1048" s="90">
        <v>45800</v>
      </c>
      <c r="V1048" s="90">
        <v>47800</v>
      </c>
      <c r="W1048" s="90">
        <v>47700</v>
      </c>
      <c r="X1048" s="90">
        <v>50700</v>
      </c>
      <c r="Y1048" t="str">
        <f t="shared" si="41"/>
        <v>01-2024</v>
      </c>
      <c r="Z1048">
        <f>_xlfn.XLOOKUP(Y1048,AN:AN,AP:AP,"")</f>
        <v>0</v>
      </c>
      <c r="AA1048">
        <f>_xlfn.XLOOKUP(Y1048,AN:AN,AQ:AQ,"")</f>
        <v>0</v>
      </c>
      <c r="AB1048" t="str">
        <f>_xlfn.XLOOKUP(Y1048,AN:AN,AR:AR,"")</f>
        <v>L24</v>
      </c>
      <c r="AC1048" t="str">
        <f>_xlfn.XLOOKUP(Y1048,AN:AN,AS:AS,"")</f>
        <v>L36</v>
      </c>
      <c r="AE1048">
        <v>0</v>
      </c>
      <c r="AF1048">
        <v>0</v>
      </c>
      <c r="AG1048" t="str">
        <v>L24</v>
      </c>
      <c r="AH1048" t="str">
        <v>L36</v>
      </c>
    </row>
    <row r="1049" spans="1:34">
      <c r="A1049" t="str">
        <f t="shared" si="40"/>
        <v>01-2024</v>
      </c>
      <c r="B1049" s="93">
        <v>45315</v>
      </c>
      <c r="C1049" s="90">
        <v>47700</v>
      </c>
      <c r="D1049" s="90">
        <v>47500</v>
      </c>
      <c r="E1049" s="90">
        <v>46700</v>
      </c>
      <c r="F1049" s="90">
        <v>42800</v>
      </c>
      <c r="G1049" s="90">
        <v>48000</v>
      </c>
      <c r="H1049" s="91" t="s">
        <v>25</v>
      </c>
      <c r="I1049" s="90">
        <v>45000</v>
      </c>
      <c r="J1049" s="90">
        <v>45700</v>
      </c>
      <c r="K1049" s="90">
        <v>48000</v>
      </c>
      <c r="L1049" s="91" t="s">
        <v>25</v>
      </c>
      <c r="M1049" s="90">
        <v>47200</v>
      </c>
      <c r="N1049" s="90">
        <v>48700</v>
      </c>
      <c r="O1049" s="90">
        <v>45800</v>
      </c>
      <c r="P1049" s="90">
        <v>44200</v>
      </c>
      <c r="Q1049" s="90">
        <v>42200</v>
      </c>
      <c r="R1049" s="90">
        <v>42700</v>
      </c>
      <c r="S1049" s="90">
        <v>43000</v>
      </c>
      <c r="T1049" s="90">
        <v>45000</v>
      </c>
      <c r="U1049" s="90">
        <v>45700</v>
      </c>
      <c r="V1049" s="90">
        <v>47800</v>
      </c>
      <c r="W1049" s="90">
        <v>47700</v>
      </c>
      <c r="X1049" s="90">
        <v>50700</v>
      </c>
      <c r="Y1049" t="str">
        <f t="shared" si="41"/>
        <v>01-2024</v>
      </c>
      <c r="Z1049">
        <f>_xlfn.XLOOKUP(Y1049,AN:AN,AP:AP,"")</f>
        <v>0</v>
      </c>
      <c r="AA1049">
        <f>_xlfn.XLOOKUP(Y1049,AN:AN,AQ:AQ,"")</f>
        <v>0</v>
      </c>
      <c r="AB1049" t="str">
        <f>_xlfn.XLOOKUP(Y1049,AN:AN,AR:AR,"")</f>
        <v>L24</v>
      </c>
      <c r="AC1049" t="str">
        <f>_xlfn.XLOOKUP(Y1049,AN:AN,AS:AS,"")</f>
        <v>L36</v>
      </c>
      <c r="AE1049">
        <v>0</v>
      </c>
      <c r="AF1049">
        <v>0</v>
      </c>
      <c r="AG1049" t="str">
        <v>L24</v>
      </c>
      <c r="AH1049" t="str">
        <v>L36</v>
      </c>
    </row>
    <row r="1050" spans="1:34">
      <c r="A1050" t="str">
        <f t="shared" si="40"/>
        <v>01-2024</v>
      </c>
      <c r="B1050" s="93">
        <v>45316</v>
      </c>
      <c r="C1050" s="90">
        <v>47400</v>
      </c>
      <c r="D1050" s="90">
        <v>47500</v>
      </c>
      <c r="E1050" s="90">
        <v>46400</v>
      </c>
      <c r="F1050" s="90">
        <v>42800</v>
      </c>
      <c r="G1050" s="90">
        <v>47800</v>
      </c>
      <c r="H1050" s="91" t="s">
        <v>25</v>
      </c>
      <c r="I1050" s="90">
        <v>45000</v>
      </c>
      <c r="J1050" s="90">
        <v>45500</v>
      </c>
      <c r="K1050" s="90">
        <v>48000</v>
      </c>
      <c r="L1050" s="91" t="s">
        <v>25</v>
      </c>
      <c r="M1050" s="90">
        <v>47100</v>
      </c>
      <c r="N1050" s="90">
        <v>48700</v>
      </c>
      <c r="O1050" s="90">
        <v>45600</v>
      </c>
      <c r="P1050" s="90">
        <v>44200</v>
      </c>
      <c r="Q1050" s="90">
        <v>42200</v>
      </c>
      <c r="R1050" s="90">
        <v>42700</v>
      </c>
      <c r="S1050" s="90">
        <v>43000</v>
      </c>
      <c r="T1050" s="90">
        <v>45000</v>
      </c>
      <c r="U1050" s="90">
        <v>45700</v>
      </c>
      <c r="V1050" s="90">
        <v>47800</v>
      </c>
      <c r="W1050" s="90">
        <v>47700</v>
      </c>
      <c r="X1050" s="90">
        <v>50700</v>
      </c>
      <c r="Y1050" t="str">
        <f t="shared" si="41"/>
        <v>01-2024</v>
      </c>
      <c r="Z1050">
        <f>_xlfn.XLOOKUP(Y1050,AN:AN,AP:AP,"")</f>
        <v>0</v>
      </c>
      <c r="AA1050">
        <f>_xlfn.XLOOKUP(Y1050,AN:AN,AQ:AQ,"")</f>
        <v>0</v>
      </c>
      <c r="AB1050" t="str">
        <f>_xlfn.XLOOKUP(Y1050,AN:AN,AR:AR,"")</f>
        <v>L24</v>
      </c>
      <c r="AC1050" t="str">
        <f>_xlfn.XLOOKUP(Y1050,AN:AN,AS:AS,"")</f>
        <v>L36</v>
      </c>
      <c r="AE1050">
        <v>0</v>
      </c>
      <c r="AF1050">
        <v>0</v>
      </c>
      <c r="AG1050" t="str">
        <v>L24</v>
      </c>
      <c r="AH1050" t="str">
        <v>L36</v>
      </c>
    </row>
    <row r="1051" spans="1:34">
      <c r="A1051" t="str">
        <f t="shared" si="40"/>
        <v>01-2024</v>
      </c>
      <c r="B1051" s="93">
        <v>45317</v>
      </c>
      <c r="C1051" s="90" t="s">
        <v>24</v>
      </c>
      <c r="D1051" s="90" t="s">
        <v>24</v>
      </c>
      <c r="E1051" s="90" t="s">
        <v>24</v>
      </c>
      <c r="F1051" s="90" t="s">
        <v>24</v>
      </c>
      <c r="G1051" s="90" t="s">
        <v>24</v>
      </c>
      <c r="H1051" s="90" t="s">
        <v>24</v>
      </c>
      <c r="I1051" s="90" t="s">
        <v>24</v>
      </c>
      <c r="J1051" s="90" t="s">
        <v>24</v>
      </c>
      <c r="K1051" s="90" t="s">
        <v>24</v>
      </c>
      <c r="L1051" s="90" t="s">
        <v>24</v>
      </c>
      <c r="M1051" s="90" t="s">
        <v>24</v>
      </c>
      <c r="N1051" s="90" t="s">
        <v>24</v>
      </c>
      <c r="O1051" s="90" t="s">
        <v>24</v>
      </c>
      <c r="P1051" s="90" t="s">
        <v>24</v>
      </c>
      <c r="Q1051" s="90" t="s">
        <v>24</v>
      </c>
      <c r="R1051" s="90" t="s">
        <v>24</v>
      </c>
      <c r="S1051" s="90" t="s">
        <v>24</v>
      </c>
      <c r="T1051" s="90" t="s">
        <v>24</v>
      </c>
      <c r="U1051" s="90" t="s">
        <v>24</v>
      </c>
      <c r="V1051" s="90" t="s">
        <v>24</v>
      </c>
      <c r="W1051" s="90" t="s">
        <v>24</v>
      </c>
      <c r="X1051" s="90" t="s">
        <v>24</v>
      </c>
      <c r="Y1051" t="str">
        <f t="shared" si="41"/>
        <v>01-2024</v>
      </c>
      <c r="Z1051">
        <f>_xlfn.XLOOKUP(Y1051,AN:AN,AP:AP,"")</f>
        <v>0</v>
      </c>
      <c r="AA1051">
        <f>_xlfn.XLOOKUP(Y1051,AN:AN,AQ:AQ,"")</f>
        <v>0</v>
      </c>
      <c r="AB1051" t="str">
        <f>_xlfn.XLOOKUP(Y1051,AN:AN,AR:AR,"")</f>
        <v>L24</v>
      </c>
      <c r="AC1051" t="str">
        <f>_xlfn.XLOOKUP(Y1051,AN:AN,AS:AS,"")</f>
        <v>L36</v>
      </c>
      <c r="AE1051">
        <v>0</v>
      </c>
      <c r="AF1051">
        <v>0</v>
      </c>
      <c r="AG1051" t="str">
        <v>L24</v>
      </c>
      <c r="AH1051" t="str">
        <v>L36</v>
      </c>
    </row>
    <row r="1052" spans="1:34">
      <c r="A1052" t="str">
        <f t="shared" si="40"/>
        <v>01-2024</v>
      </c>
      <c r="B1052" s="93">
        <v>45318</v>
      </c>
      <c r="C1052" s="90">
        <v>47400</v>
      </c>
      <c r="D1052" s="90">
        <v>47500</v>
      </c>
      <c r="E1052" s="90">
        <v>46800</v>
      </c>
      <c r="F1052" s="90">
        <v>43000</v>
      </c>
      <c r="G1052" s="90">
        <v>47800</v>
      </c>
      <c r="H1052" s="91" t="s">
        <v>25</v>
      </c>
      <c r="I1052" s="90">
        <v>44500</v>
      </c>
      <c r="J1052" s="90">
        <v>45800</v>
      </c>
      <c r="K1052" s="90">
        <v>48000</v>
      </c>
      <c r="L1052" s="91" t="s">
        <v>25</v>
      </c>
      <c r="M1052" s="90">
        <v>47300</v>
      </c>
      <c r="N1052" s="90">
        <v>48700</v>
      </c>
      <c r="O1052" s="90">
        <v>45800</v>
      </c>
      <c r="P1052" s="90">
        <v>44200</v>
      </c>
      <c r="Q1052" s="90">
        <v>42500</v>
      </c>
      <c r="R1052" s="90">
        <v>42900</v>
      </c>
      <c r="S1052" s="90">
        <v>43000</v>
      </c>
      <c r="T1052" s="90">
        <v>45200</v>
      </c>
      <c r="U1052" s="90">
        <v>45900</v>
      </c>
      <c r="V1052" s="90">
        <v>47800</v>
      </c>
      <c r="W1052" s="90">
        <v>47700</v>
      </c>
      <c r="X1052" s="90">
        <v>50700</v>
      </c>
      <c r="Y1052" t="str">
        <f t="shared" si="41"/>
        <v>01-2024</v>
      </c>
      <c r="Z1052">
        <f>_xlfn.XLOOKUP(Y1052,AN:AN,AP:AP,"")</f>
        <v>0</v>
      </c>
      <c r="AA1052">
        <f>_xlfn.XLOOKUP(Y1052,AN:AN,AQ:AQ,"")</f>
        <v>0</v>
      </c>
      <c r="AB1052" t="str">
        <f>_xlfn.XLOOKUP(Y1052,AN:AN,AR:AR,"")</f>
        <v>L24</v>
      </c>
      <c r="AC1052" t="str">
        <f>_xlfn.XLOOKUP(Y1052,AN:AN,AS:AS,"")</f>
        <v>L36</v>
      </c>
      <c r="AE1052">
        <v>0</v>
      </c>
      <c r="AF1052">
        <v>0</v>
      </c>
      <c r="AG1052" t="str">
        <v>L24</v>
      </c>
      <c r="AH1052" t="str">
        <v>L36</v>
      </c>
    </row>
    <row r="1053" spans="1:34">
      <c r="A1053" t="str">
        <f t="shared" si="40"/>
        <v>01-2024</v>
      </c>
      <c r="B1053" s="93">
        <v>45319</v>
      </c>
      <c r="C1053" s="90" t="s">
        <v>24</v>
      </c>
      <c r="D1053" s="90" t="s">
        <v>24</v>
      </c>
      <c r="E1053" s="90" t="s">
        <v>24</v>
      </c>
      <c r="F1053" s="90" t="s">
        <v>24</v>
      </c>
      <c r="G1053" s="90" t="s">
        <v>24</v>
      </c>
      <c r="H1053" s="90" t="s">
        <v>24</v>
      </c>
      <c r="I1053" s="90" t="s">
        <v>24</v>
      </c>
      <c r="J1053" s="90" t="s">
        <v>24</v>
      </c>
      <c r="K1053" s="90" t="s">
        <v>24</v>
      </c>
      <c r="L1053" s="90" t="s">
        <v>24</v>
      </c>
      <c r="M1053" s="90" t="s">
        <v>24</v>
      </c>
      <c r="N1053" s="90" t="s">
        <v>24</v>
      </c>
      <c r="O1053" s="90" t="s">
        <v>24</v>
      </c>
      <c r="P1053" s="90" t="s">
        <v>24</v>
      </c>
      <c r="Q1053" s="90" t="s">
        <v>24</v>
      </c>
      <c r="R1053" s="90" t="s">
        <v>24</v>
      </c>
      <c r="S1053" s="90" t="s">
        <v>24</v>
      </c>
      <c r="T1053" s="90" t="s">
        <v>24</v>
      </c>
      <c r="U1053" s="90" t="s">
        <v>24</v>
      </c>
      <c r="V1053" s="90" t="s">
        <v>24</v>
      </c>
      <c r="W1053" s="90" t="s">
        <v>24</v>
      </c>
      <c r="X1053" s="90" t="s">
        <v>24</v>
      </c>
      <c r="Y1053" t="str">
        <f t="shared" si="41"/>
        <v>01-2024</v>
      </c>
      <c r="Z1053">
        <f>_xlfn.XLOOKUP(Y1053,AN:AN,AP:AP,"")</f>
        <v>0</v>
      </c>
      <c r="AA1053">
        <f>_xlfn.XLOOKUP(Y1053,AN:AN,AQ:AQ,"")</f>
        <v>0</v>
      </c>
      <c r="AB1053" t="str">
        <f>_xlfn.XLOOKUP(Y1053,AN:AN,AR:AR,"")</f>
        <v>L24</v>
      </c>
      <c r="AC1053" t="str">
        <f>_xlfn.XLOOKUP(Y1053,AN:AN,AS:AS,"")</f>
        <v>L36</v>
      </c>
      <c r="AE1053">
        <v>0</v>
      </c>
      <c r="AF1053">
        <v>0</v>
      </c>
      <c r="AG1053" t="str">
        <v>L24</v>
      </c>
      <c r="AH1053" t="str">
        <v>L36</v>
      </c>
    </row>
    <row r="1054" spans="1:34">
      <c r="A1054" t="str">
        <f t="shared" si="40"/>
        <v>01-2024</v>
      </c>
      <c r="B1054" s="93">
        <v>45320</v>
      </c>
      <c r="C1054" s="90">
        <v>47400</v>
      </c>
      <c r="D1054" s="90">
        <v>47500</v>
      </c>
      <c r="E1054" s="90">
        <v>46800</v>
      </c>
      <c r="F1054" s="90">
        <v>42900</v>
      </c>
      <c r="G1054" s="90">
        <v>47700</v>
      </c>
      <c r="H1054" s="91" t="s">
        <v>25</v>
      </c>
      <c r="I1054" s="90">
        <v>45000</v>
      </c>
      <c r="J1054" s="90">
        <v>45600</v>
      </c>
      <c r="K1054" s="90">
        <v>48200</v>
      </c>
      <c r="L1054" s="91" t="s">
        <v>25</v>
      </c>
      <c r="M1054" s="90">
        <v>47300</v>
      </c>
      <c r="N1054" s="90">
        <v>48700</v>
      </c>
      <c r="O1054" s="90">
        <v>45800</v>
      </c>
      <c r="P1054" s="90">
        <v>44050</v>
      </c>
      <c r="Q1054" s="90">
        <v>42300</v>
      </c>
      <c r="R1054" s="90">
        <v>42800</v>
      </c>
      <c r="S1054" s="90">
        <v>43000</v>
      </c>
      <c r="T1054" s="90">
        <v>45100</v>
      </c>
      <c r="U1054" s="90">
        <v>45900</v>
      </c>
      <c r="V1054" s="90">
        <v>47800</v>
      </c>
      <c r="W1054" s="90">
        <v>47600</v>
      </c>
      <c r="X1054" s="90">
        <v>50200</v>
      </c>
      <c r="Y1054" t="str">
        <f t="shared" si="41"/>
        <v>01-2024</v>
      </c>
      <c r="Z1054">
        <f>_xlfn.XLOOKUP(Y1054,AN:AN,AP:AP,"")</f>
        <v>0</v>
      </c>
      <c r="AA1054">
        <f>_xlfn.XLOOKUP(Y1054,AN:AN,AQ:AQ,"")</f>
        <v>0</v>
      </c>
      <c r="AB1054" t="str">
        <f>_xlfn.XLOOKUP(Y1054,AN:AN,AR:AR,"")</f>
        <v>L24</v>
      </c>
      <c r="AC1054" t="str">
        <f>_xlfn.XLOOKUP(Y1054,AN:AN,AS:AS,"")</f>
        <v>L36</v>
      </c>
      <c r="AE1054">
        <v>0</v>
      </c>
      <c r="AF1054">
        <v>0</v>
      </c>
      <c r="AG1054" t="str">
        <v>L24</v>
      </c>
      <c r="AH1054" t="str">
        <v>L36</v>
      </c>
    </row>
    <row r="1055" spans="1:34">
      <c r="A1055" t="str">
        <f t="shared" si="40"/>
        <v>01-2024</v>
      </c>
      <c r="B1055" s="93">
        <v>45321</v>
      </c>
      <c r="C1055" s="90">
        <v>47600</v>
      </c>
      <c r="D1055" s="90">
        <v>47500</v>
      </c>
      <c r="E1055" s="90">
        <v>46700</v>
      </c>
      <c r="F1055" s="90">
        <v>43100</v>
      </c>
      <c r="G1055" s="90">
        <v>47700</v>
      </c>
      <c r="H1055" s="91" t="s">
        <v>25</v>
      </c>
      <c r="I1055" s="90">
        <v>45000</v>
      </c>
      <c r="J1055" s="90">
        <v>45800</v>
      </c>
      <c r="K1055" s="90">
        <v>48200</v>
      </c>
      <c r="L1055" s="91" t="s">
        <v>25</v>
      </c>
      <c r="M1055" s="90">
        <v>47400</v>
      </c>
      <c r="N1055" s="90">
        <v>48700</v>
      </c>
      <c r="O1055" s="90">
        <v>46000</v>
      </c>
      <c r="P1055" s="90">
        <v>44100</v>
      </c>
      <c r="Q1055" s="90">
        <v>42500</v>
      </c>
      <c r="R1055" s="90">
        <v>43000</v>
      </c>
      <c r="S1055" s="90">
        <v>43000</v>
      </c>
      <c r="T1055" s="90">
        <v>45300</v>
      </c>
      <c r="U1055" s="90">
        <v>46000</v>
      </c>
      <c r="V1055" s="90">
        <v>47800</v>
      </c>
      <c r="W1055" s="90">
        <v>47600</v>
      </c>
      <c r="X1055" s="90">
        <v>50200</v>
      </c>
      <c r="Y1055" t="str">
        <f t="shared" si="41"/>
        <v>01-2024</v>
      </c>
      <c r="Z1055">
        <f>_xlfn.XLOOKUP(Y1055,AN:AN,AP:AP,"")</f>
        <v>0</v>
      </c>
      <c r="AA1055">
        <f>_xlfn.XLOOKUP(Y1055,AN:AN,AQ:AQ,"")</f>
        <v>0</v>
      </c>
      <c r="AB1055" t="str">
        <f>_xlfn.XLOOKUP(Y1055,AN:AN,AR:AR,"")</f>
        <v>L24</v>
      </c>
      <c r="AC1055" t="str">
        <f>_xlfn.XLOOKUP(Y1055,AN:AN,AS:AS,"")</f>
        <v>L36</v>
      </c>
      <c r="AE1055">
        <v>0</v>
      </c>
      <c r="AF1055">
        <v>0</v>
      </c>
      <c r="AG1055" t="str">
        <v>L24</v>
      </c>
      <c r="AH1055" t="str">
        <v>L36</v>
      </c>
    </row>
    <row r="1056" spans="1:34">
      <c r="A1056" t="str">
        <f t="shared" si="40"/>
        <v>01-2024</v>
      </c>
      <c r="B1056" s="93">
        <v>45322</v>
      </c>
      <c r="C1056" s="90">
        <v>47600</v>
      </c>
      <c r="D1056" s="90">
        <v>47500</v>
      </c>
      <c r="E1056" s="90">
        <v>46800</v>
      </c>
      <c r="F1056" s="90">
        <v>43000</v>
      </c>
      <c r="G1056" s="90">
        <v>48000</v>
      </c>
      <c r="H1056" s="91" t="s">
        <v>25</v>
      </c>
      <c r="I1056" s="90">
        <v>45000</v>
      </c>
      <c r="J1056" s="90">
        <v>45800</v>
      </c>
      <c r="K1056" s="90">
        <v>48200</v>
      </c>
      <c r="L1056" s="91" t="s">
        <v>25</v>
      </c>
      <c r="M1056" s="90">
        <v>47400</v>
      </c>
      <c r="N1056" s="90">
        <v>48300</v>
      </c>
      <c r="O1056" s="90">
        <v>45800</v>
      </c>
      <c r="P1056" s="90">
        <v>44100</v>
      </c>
      <c r="Q1056" s="90">
        <v>42300</v>
      </c>
      <c r="R1056" s="90">
        <v>43000</v>
      </c>
      <c r="S1056" s="90">
        <v>43000</v>
      </c>
      <c r="T1056" s="90">
        <v>45200</v>
      </c>
      <c r="U1056" s="90">
        <v>46000</v>
      </c>
      <c r="V1056" s="90">
        <v>47800</v>
      </c>
      <c r="W1056" s="90">
        <v>47600</v>
      </c>
      <c r="X1056" s="90">
        <v>50200</v>
      </c>
      <c r="Y1056" t="str">
        <f t="shared" si="41"/>
        <v>01-2024</v>
      </c>
      <c r="Z1056">
        <f>_xlfn.XLOOKUP(Y1056,AN:AN,AP:AP,"")</f>
        <v>0</v>
      </c>
      <c r="AA1056">
        <f>_xlfn.XLOOKUP(Y1056,AN:AN,AQ:AQ,"")</f>
        <v>0</v>
      </c>
      <c r="AB1056" t="str">
        <f>_xlfn.XLOOKUP(Y1056,AN:AN,AR:AR,"")</f>
        <v>L24</v>
      </c>
      <c r="AC1056" t="str">
        <f>_xlfn.XLOOKUP(Y1056,AN:AN,AS:AS,"")</f>
        <v>L36</v>
      </c>
      <c r="AE1056">
        <v>0</v>
      </c>
      <c r="AF1056">
        <v>0</v>
      </c>
      <c r="AG1056" t="str">
        <v>L24</v>
      </c>
      <c r="AH1056" t="str">
        <v>L36</v>
      </c>
    </row>
    <row r="1057" spans="1:34">
      <c r="A1057" t="str">
        <f t="shared" si="40"/>
        <v>02-2024</v>
      </c>
      <c r="B1057" s="93">
        <v>45323</v>
      </c>
      <c r="C1057" s="90">
        <v>47600</v>
      </c>
      <c r="D1057" s="90">
        <v>47500</v>
      </c>
      <c r="E1057" s="90">
        <v>46700</v>
      </c>
      <c r="F1057" s="90">
        <v>42900</v>
      </c>
      <c r="G1057" s="90">
        <v>48000</v>
      </c>
      <c r="H1057" s="91" t="s">
        <v>25</v>
      </c>
      <c r="I1057" s="90">
        <v>45250</v>
      </c>
      <c r="J1057" s="90">
        <v>45600</v>
      </c>
      <c r="K1057" s="90">
        <v>48200</v>
      </c>
      <c r="L1057" s="91" t="s">
        <v>25</v>
      </c>
      <c r="M1057" s="90">
        <v>47200</v>
      </c>
      <c r="N1057" s="90">
        <v>48000</v>
      </c>
      <c r="O1057" s="90">
        <v>45800</v>
      </c>
      <c r="P1057" s="90">
        <v>44100</v>
      </c>
      <c r="Q1057" s="90">
        <v>42200</v>
      </c>
      <c r="R1057" s="90">
        <v>42800</v>
      </c>
      <c r="S1057" s="90">
        <v>43000</v>
      </c>
      <c r="T1057" s="90">
        <v>45100</v>
      </c>
      <c r="U1057" s="90">
        <v>46000</v>
      </c>
      <c r="V1057" s="90">
        <v>47800</v>
      </c>
      <c r="W1057" s="90">
        <v>47600</v>
      </c>
      <c r="X1057" s="90">
        <v>50200</v>
      </c>
      <c r="Y1057" t="str">
        <f t="shared" si="41"/>
        <v>02-2024</v>
      </c>
      <c r="Z1057">
        <f>_xlfn.XLOOKUP(Y1057,AN:AN,AP:AP,"")</f>
        <v>0</v>
      </c>
      <c r="AA1057">
        <f>_xlfn.XLOOKUP(Y1057,AN:AN,AQ:AQ,"")</f>
        <v>0</v>
      </c>
      <c r="AB1057" t="str">
        <f>_xlfn.XLOOKUP(Y1057,AN:AN,AR:AR,"")</f>
        <v>L24</v>
      </c>
      <c r="AC1057" t="str">
        <f>_xlfn.XLOOKUP(Y1057,AN:AN,AS:AS,"")</f>
        <v>L36</v>
      </c>
      <c r="AE1057">
        <v>0</v>
      </c>
      <c r="AF1057">
        <v>0</v>
      </c>
      <c r="AG1057" t="str">
        <v>L24</v>
      </c>
      <c r="AH1057" t="str">
        <v>L36</v>
      </c>
    </row>
    <row r="1058" spans="1:34">
      <c r="A1058" t="str">
        <f t="shared" si="40"/>
        <v>02-2024</v>
      </c>
      <c r="B1058" s="93">
        <v>45324</v>
      </c>
      <c r="C1058" s="90">
        <v>47400</v>
      </c>
      <c r="D1058" s="90">
        <v>47500</v>
      </c>
      <c r="E1058" s="90">
        <v>46700</v>
      </c>
      <c r="F1058" s="90">
        <v>42800</v>
      </c>
      <c r="G1058" s="90">
        <v>48000</v>
      </c>
      <c r="H1058" s="91" t="s">
        <v>25</v>
      </c>
      <c r="I1058" s="90">
        <v>45250</v>
      </c>
      <c r="J1058" s="90">
        <v>45400</v>
      </c>
      <c r="K1058" s="90">
        <v>48000</v>
      </c>
      <c r="L1058" s="91" t="s">
        <v>25</v>
      </c>
      <c r="M1058" s="90">
        <v>47100</v>
      </c>
      <c r="N1058" s="90">
        <v>48000</v>
      </c>
      <c r="O1058" s="90">
        <v>45600</v>
      </c>
      <c r="P1058" s="90">
        <v>44100</v>
      </c>
      <c r="Q1058" s="90">
        <v>42000</v>
      </c>
      <c r="R1058" s="90">
        <v>42700</v>
      </c>
      <c r="S1058" s="90">
        <v>42800</v>
      </c>
      <c r="T1058" s="90">
        <v>45000</v>
      </c>
      <c r="U1058" s="90">
        <v>45800</v>
      </c>
      <c r="V1058" s="90">
        <v>47800</v>
      </c>
      <c r="W1058" s="90">
        <v>47600</v>
      </c>
      <c r="X1058" s="90">
        <v>50200</v>
      </c>
      <c r="Y1058" t="str">
        <f t="shared" si="41"/>
        <v>02-2024</v>
      </c>
      <c r="Z1058">
        <f>_xlfn.XLOOKUP(Y1058,AN:AN,AP:AP,"")</f>
        <v>0</v>
      </c>
      <c r="AA1058">
        <f>_xlfn.XLOOKUP(Y1058,AN:AN,AQ:AQ,"")</f>
        <v>0</v>
      </c>
      <c r="AB1058" t="str">
        <f>_xlfn.XLOOKUP(Y1058,AN:AN,AR:AR,"")</f>
        <v>L24</v>
      </c>
      <c r="AC1058" t="str">
        <f>_xlfn.XLOOKUP(Y1058,AN:AN,AS:AS,"")</f>
        <v>L36</v>
      </c>
      <c r="AE1058">
        <v>0</v>
      </c>
      <c r="AF1058">
        <v>0</v>
      </c>
      <c r="AG1058" t="str">
        <v>L24</v>
      </c>
      <c r="AH1058" t="str">
        <v>L36</v>
      </c>
    </row>
    <row r="1059" spans="1:34">
      <c r="A1059" t="str">
        <f t="shared" si="40"/>
        <v>02-2024</v>
      </c>
      <c r="B1059" s="93">
        <v>45325</v>
      </c>
      <c r="C1059" s="90">
        <v>47400</v>
      </c>
      <c r="D1059" s="90">
        <v>47500</v>
      </c>
      <c r="E1059" s="90">
        <v>46900</v>
      </c>
      <c r="F1059" s="90">
        <v>42900</v>
      </c>
      <c r="G1059" s="90">
        <v>48000</v>
      </c>
      <c r="H1059" s="91" t="s">
        <v>25</v>
      </c>
      <c r="I1059" s="90">
        <v>44500</v>
      </c>
      <c r="J1059" s="90">
        <v>45700</v>
      </c>
      <c r="K1059" s="90">
        <v>48000</v>
      </c>
      <c r="L1059" s="91" t="s">
        <v>25</v>
      </c>
      <c r="M1059" s="90">
        <v>47100</v>
      </c>
      <c r="N1059" s="90">
        <v>48000</v>
      </c>
      <c r="O1059" s="90">
        <v>45600</v>
      </c>
      <c r="P1059" s="90">
        <v>44100</v>
      </c>
      <c r="Q1059" s="90">
        <v>42100</v>
      </c>
      <c r="R1059" s="90">
        <v>42700</v>
      </c>
      <c r="S1059" s="90">
        <v>42800</v>
      </c>
      <c r="T1059" s="90">
        <v>45100</v>
      </c>
      <c r="U1059" s="90">
        <v>45800</v>
      </c>
      <c r="V1059" s="90">
        <v>47800</v>
      </c>
      <c r="W1059" s="90">
        <v>47600</v>
      </c>
      <c r="X1059" s="90">
        <v>50200</v>
      </c>
      <c r="Y1059" t="str">
        <f t="shared" si="41"/>
        <v>02-2024</v>
      </c>
      <c r="Z1059">
        <f>_xlfn.XLOOKUP(Y1059,AN:AN,AP:AP,"")</f>
        <v>0</v>
      </c>
      <c r="AA1059">
        <f>_xlfn.XLOOKUP(Y1059,AN:AN,AQ:AQ,"")</f>
        <v>0</v>
      </c>
      <c r="AB1059" t="str">
        <f>_xlfn.XLOOKUP(Y1059,AN:AN,AR:AR,"")</f>
        <v>L24</v>
      </c>
      <c r="AC1059" t="str">
        <f>_xlfn.XLOOKUP(Y1059,AN:AN,AS:AS,"")</f>
        <v>L36</v>
      </c>
      <c r="AE1059">
        <v>0</v>
      </c>
      <c r="AF1059">
        <v>0</v>
      </c>
      <c r="AG1059" t="str">
        <v>L24</v>
      </c>
      <c r="AH1059" t="str">
        <v>L36</v>
      </c>
    </row>
    <row r="1060" spans="1:34">
      <c r="A1060" t="str">
        <f t="shared" si="40"/>
        <v>02-2024</v>
      </c>
      <c r="B1060" s="93">
        <v>45326</v>
      </c>
      <c r="C1060" s="90" t="s">
        <v>24</v>
      </c>
      <c r="D1060" s="90" t="s">
        <v>24</v>
      </c>
      <c r="E1060" s="90" t="s">
        <v>24</v>
      </c>
      <c r="F1060" s="90" t="s">
        <v>24</v>
      </c>
      <c r="G1060" s="90" t="s">
        <v>24</v>
      </c>
      <c r="H1060" s="90" t="s">
        <v>24</v>
      </c>
      <c r="I1060" s="90" t="s">
        <v>24</v>
      </c>
      <c r="J1060" s="90" t="s">
        <v>24</v>
      </c>
      <c r="K1060" s="90" t="s">
        <v>24</v>
      </c>
      <c r="L1060" s="90" t="s">
        <v>24</v>
      </c>
      <c r="M1060" s="90" t="s">
        <v>24</v>
      </c>
      <c r="N1060" s="90" t="s">
        <v>24</v>
      </c>
      <c r="O1060" s="90" t="s">
        <v>24</v>
      </c>
      <c r="P1060" s="90" t="s">
        <v>24</v>
      </c>
      <c r="Q1060" s="90" t="s">
        <v>24</v>
      </c>
      <c r="R1060" s="90" t="s">
        <v>24</v>
      </c>
      <c r="S1060" s="90" t="s">
        <v>24</v>
      </c>
      <c r="T1060" s="90" t="s">
        <v>24</v>
      </c>
      <c r="U1060" s="90" t="s">
        <v>24</v>
      </c>
      <c r="V1060" s="90" t="s">
        <v>24</v>
      </c>
      <c r="W1060" s="90" t="s">
        <v>24</v>
      </c>
      <c r="X1060" s="90" t="s">
        <v>24</v>
      </c>
      <c r="Y1060" t="str">
        <f t="shared" si="41"/>
        <v>02-2024</v>
      </c>
      <c r="Z1060">
        <f>_xlfn.XLOOKUP(Y1060,AN:AN,AP:AP,"")</f>
        <v>0</v>
      </c>
      <c r="AA1060">
        <f>_xlfn.XLOOKUP(Y1060,AN:AN,AQ:AQ,"")</f>
        <v>0</v>
      </c>
      <c r="AB1060" t="str">
        <f>_xlfn.XLOOKUP(Y1060,AN:AN,AR:AR,"")</f>
        <v>L24</v>
      </c>
      <c r="AC1060" t="str">
        <f>_xlfn.XLOOKUP(Y1060,AN:AN,AS:AS,"")</f>
        <v>L36</v>
      </c>
      <c r="AE1060">
        <v>0</v>
      </c>
      <c r="AF1060">
        <v>0</v>
      </c>
      <c r="AG1060" t="str">
        <v>L24</v>
      </c>
      <c r="AH1060" t="str">
        <v>L36</v>
      </c>
    </row>
    <row r="1061" spans="1:34">
      <c r="A1061" t="str">
        <f t="shared" si="40"/>
        <v>02-2024</v>
      </c>
      <c r="B1061" s="93">
        <v>45327</v>
      </c>
      <c r="C1061" s="90">
        <v>47200</v>
      </c>
      <c r="D1061" s="90">
        <v>47500</v>
      </c>
      <c r="E1061" s="90">
        <v>46700</v>
      </c>
      <c r="F1061" s="90">
        <v>42700</v>
      </c>
      <c r="G1061" s="90">
        <v>47900</v>
      </c>
      <c r="H1061" s="91" t="s">
        <v>25</v>
      </c>
      <c r="I1061" s="90">
        <v>44500</v>
      </c>
      <c r="J1061" s="90">
        <v>45500</v>
      </c>
      <c r="K1061" s="90">
        <v>48000</v>
      </c>
      <c r="L1061" s="91" t="s">
        <v>25</v>
      </c>
      <c r="M1061" s="90">
        <v>47100</v>
      </c>
      <c r="N1061" s="90">
        <v>48000</v>
      </c>
      <c r="O1061" s="90">
        <v>45400</v>
      </c>
      <c r="P1061" s="90">
        <v>44000</v>
      </c>
      <c r="Q1061" s="90">
        <v>42100</v>
      </c>
      <c r="R1061" s="90">
        <v>42700</v>
      </c>
      <c r="S1061" s="90">
        <v>42800</v>
      </c>
      <c r="T1061" s="90">
        <v>44900</v>
      </c>
      <c r="U1061" s="90">
        <v>45800</v>
      </c>
      <c r="V1061" s="90">
        <v>47800</v>
      </c>
      <c r="W1061" s="90">
        <v>47600</v>
      </c>
      <c r="X1061" s="90">
        <v>50200</v>
      </c>
      <c r="Y1061" t="str">
        <f t="shared" si="41"/>
        <v>02-2024</v>
      </c>
      <c r="Z1061">
        <f>_xlfn.XLOOKUP(Y1061,AN:AN,AP:AP,"")</f>
        <v>0</v>
      </c>
      <c r="AA1061">
        <f>_xlfn.XLOOKUP(Y1061,AN:AN,AQ:AQ,"")</f>
        <v>0</v>
      </c>
      <c r="AB1061" t="str">
        <f>_xlfn.XLOOKUP(Y1061,AN:AN,AR:AR,"")</f>
        <v>L24</v>
      </c>
      <c r="AC1061" t="str">
        <f>_xlfn.XLOOKUP(Y1061,AN:AN,AS:AS,"")</f>
        <v>L36</v>
      </c>
      <c r="AE1061">
        <v>0</v>
      </c>
      <c r="AF1061">
        <v>0</v>
      </c>
      <c r="AG1061" t="str">
        <v>L24</v>
      </c>
      <c r="AH1061" t="str">
        <v>L36</v>
      </c>
    </row>
    <row r="1062" spans="1:34">
      <c r="A1062" t="str">
        <f t="shared" si="40"/>
        <v>02-2024</v>
      </c>
      <c r="B1062" s="93">
        <v>45328</v>
      </c>
      <c r="C1062" s="90">
        <v>47200</v>
      </c>
      <c r="D1062" s="90">
        <v>47300</v>
      </c>
      <c r="E1062" s="90">
        <v>46400</v>
      </c>
      <c r="F1062" s="90">
        <v>42500</v>
      </c>
      <c r="G1062" s="90">
        <v>47900</v>
      </c>
      <c r="H1062" s="91" t="s">
        <v>25</v>
      </c>
      <c r="I1062" s="90">
        <v>44500</v>
      </c>
      <c r="J1062" s="90">
        <v>45400</v>
      </c>
      <c r="K1062" s="90">
        <v>48000</v>
      </c>
      <c r="L1062" s="91" t="s">
        <v>25</v>
      </c>
      <c r="M1062" s="90">
        <v>46800</v>
      </c>
      <c r="N1062" s="90">
        <v>48000</v>
      </c>
      <c r="O1062" s="90">
        <v>45300</v>
      </c>
      <c r="P1062" s="90">
        <v>44000</v>
      </c>
      <c r="Q1062" s="90">
        <v>42000</v>
      </c>
      <c r="R1062" s="90">
        <v>42600</v>
      </c>
      <c r="S1062" s="90">
        <v>42800</v>
      </c>
      <c r="T1062" s="90">
        <v>44600</v>
      </c>
      <c r="U1062" s="90">
        <v>45500</v>
      </c>
      <c r="V1062" s="90">
        <v>47800</v>
      </c>
      <c r="W1062" s="90">
        <v>47500</v>
      </c>
      <c r="X1062" s="90">
        <v>50200</v>
      </c>
      <c r="Y1062" t="str">
        <f t="shared" si="41"/>
        <v>02-2024</v>
      </c>
      <c r="Z1062">
        <f>_xlfn.XLOOKUP(Y1062,AN:AN,AP:AP,"")</f>
        <v>0</v>
      </c>
      <c r="AA1062">
        <f>_xlfn.XLOOKUP(Y1062,AN:AN,AQ:AQ,"")</f>
        <v>0</v>
      </c>
      <c r="AB1062" t="str">
        <f>_xlfn.XLOOKUP(Y1062,AN:AN,AR:AR,"")</f>
        <v>L24</v>
      </c>
      <c r="AC1062" t="str">
        <f>_xlfn.XLOOKUP(Y1062,AN:AN,AS:AS,"")</f>
        <v>L36</v>
      </c>
      <c r="AE1062">
        <v>0</v>
      </c>
      <c r="AF1062">
        <v>0</v>
      </c>
      <c r="AG1062" t="str">
        <v>L24</v>
      </c>
      <c r="AH1062" t="str">
        <v>L36</v>
      </c>
    </row>
    <row r="1063" spans="1:34">
      <c r="A1063" t="str">
        <f t="shared" si="40"/>
        <v>02-2024</v>
      </c>
      <c r="B1063" s="93">
        <v>45329</v>
      </c>
      <c r="C1063" s="90">
        <v>47200</v>
      </c>
      <c r="D1063" s="90">
        <v>47300</v>
      </c>
      <c r="E1063" s="90">
        <v>46500</v>
      </c>
      <c r="F1063" s="90">
        <v>42600</v>
      </c>
      <c r="G1063" s="90">
        <v>47800</v>
      </c>
      <c r="H1063" s="91" t="s">
        <v>25</v>
      </c>
      <c r="I1063" s="90">
        <v>44500</v>
      </c>
      <c r="J1063" s="90">
        <v>45400</v>
      </c>
      <c r="K1063" s="90">
        <v>48000</v>
      </c>
      <c r="L1063" s="91" t="s">
        <v>25</v>
      </c>
      <c r="M1063" s="90">
        <v>46700</v>
      </c>
      <c r="N1063" s="90">
        <v>48000</v>
      </c>
      <c r="O1063" s="90">
        <v>45300</v>
      </c>
      <c r="P1063" s="90">
        <v>43800</v>
      </c>
      <c r="Q1063" s="90">
        <v>42000</v>
      </c>
      <c r="R1063" s="90">
        <v>42600</v>
      </c>
      <c r="S1063" s="90">
        <v>42500</v>
      </c>
      <c r="T1063" s="90">
        <v>44700</v>
      </c>
      <c r="U1063" s="90">
        <v>45500</v>
      </c>
      <c r="V1063" s="90">
        <v>47800</v>
      </c>
      <c r="W1063" s="90">
        <v>47500</v>
      </c>
      <c r="X1063" s="90">
        <v>50200</v>
      </c>
      <c r="Y1063" t="str">
        <f t="shared" si="41"/>
        <v>02-2024</v>
      </c>
      <c r="Z1063">
        <f>_xlfn.XLOOKUP(Y1063,AN:AN,AP:AP,"")</f>
        <v>0</v>
      </c>
      <c r="AA1063">
        <f>_xlfn.XLOOKUP(Y1063,AN:AN,AQ:AQ,"")</f>
        <v>0</v>
      </c>
      <c r="AB1063" t="str">
        <f>_xlfn.XLOOKUP(Y1063,AN:AN,AR:AR,"")</f>
        <v>L24</v>
      </c>
      <c r="AC1063" t="str">
        <f>_xlfn.XLOOKUP(Y1063,AN:AN,AS:AS,"")</f>
        <v>L36</v>
      </c>
      <c r="AE1063">
        <v>0</v>
      </c>
      <c r="AF1063">
        <v>0</v>
      </c>
      <c r="AG1063" t="str">
        <v>L24</v>
      </c>
      <c r="AH1063" t="str">
        <v>L36</v>
      </c>
    </row>
    <row r="1064" spans="1:34">
      <c r="A1064" t="str">
        <f t="shared" si="40"/>
        <v>02-2024</v>
      </c>
      <c r="B1064" s="93">
        <v>45330</v>
      </c>
      <c r="C1064" s="90">
        <v>47200</v>
      </c>
      <c r="D1064" s="90">
        <v>47300</v>
      </c>
      <c r="E1064" s="90">
        <v>46500</v>
      </c>
      <c r="F1064" s="90">
        <v>42800</v>
      </c>
      <c r="G1064" s="90">
        <v>47800</v>
      </c>
      <c r="H1064" s="91" t="s">
        <v>25</v>
      </c>
      <c r="I1064" s="90">
        <v>44500</v>
      </c>
      <c r="J1064" s="90">
        <v>45500</v>
      </c>
      <c r="K1064" s="90">
        <v>48300</v>
      </c>
      <c r="L1064" s="91" t="s">
        <v>25</v>
      </c>
      <c r="M1064" s="90">
        <v>46800</v>
      </c>
      <c r="N1064" s="90">
        <v>48100</v>
      </c>
      <c r="O1064" s="90">
        <v>45400</v>
      </c>
      <c r="P1064" s="90">
        <v>44000</v>
      </c>
      <c r="Q1064" s="90">
        <v>42300</v>
      </c>
      <c r="R1064" s="90">
        <v>42700</v>
      </c>
      <c r="S1064" s="90">
        <v>42500</v>
      </c>
      <c r="T1064" s="90">
        <v>44900</v>
      </c>
      <c r="U1064" s="90">
        <v>45600</v>
      </c>
      <c r="V1064" s="90">
        <v>47800</v>
      </c>
      <c r="W1064" s="90">
        <v>47400</v>
      </c>
      <c r="X1064" s="90">
        <v>50200</v>
      </c>
      <c r="Y1064" t="str">
        <f t="shared" si="41"/>
        <v>02-2024</v>
      </c>
      <c r="Z1064">
        <f>_xlfn.XLOOKUP(Y1064,AN:AN,AP:AP,"")</f>
        <v>0</v>
      </c>
      <c r="AA1064">
        <f>_xlfn.XLOOKUP(Y1064,AN:AN,AQ:AQ,"")</f>
        <v>0</v>
      </c>
      <c r="AB1064" t="str">
        <f>_xlfn.XLOOKUP(Y1064,AN:AN,AR:AR,"")</f>
        <v>L24</v>
      </c>
      <c r="AC1064" t="str">
        <f>_xlfn.XLOOKUP(Y1064,AN:AN,AS:AS,"")</f>
        <v>L36</v>
      </c>
      <c r="AE1064">
        <v>0</v>
      </c>
      <c r="AF1064">
        <v>0</v>
      </c>
      <c r="AG1064" t="str">
        <v>L24</v>
      </c>
      <c r="AH1064" t="str">
        <v>L36</v>
      </c>
    </row>
    <row r="1065" spans="1:34">
      <c r="A1065" t="str">
        <f t="shared" si="40"/>
        <v>02-2024</v>
      </c>
      <c r="B1065" s="93">
        <v>45331</v>
      </c>
      <c r="C1065" s="90">
        <v>47200</v>
      </c>
      <c r="D1065" s="90">
        <v>47300</v>
      </c>
      <c r="E1065" s="90">
        <v>46500</v>
      </c>
      <c r="F1065" s="90">
        <v>42800</v>
      </c>
      <c r="G1065" s="90">
        <v>47800</v>
      </c>
      <c r="H1065" s="91" t="s">
        <v>25</v>
      </c>
      <c r="I1065" s="90">
        <v>44500</v>
      </c>
      <c r="J1065" s="90">
        <v>45500</v>
      </c>
      <c r="K1065" s="90">
        <v>48300</v>
      </c>
      <c r="L1065" s="91" t="s">
        <v>25</v>
      </c>
      <c r="M1065" s="90">
        <v>46800</v>
      </c>
      <c r="N1065" s="90">
        <v>48100</v>
      </c>
      <c r="O1065" s="90">
        <v>45300</v>
      </c>
      <c r="P1065" s="90">
        <v>44000</v>
      </c>
      <c r="Q1065" s="90">
        <v>42300</v>
      </c>
      <c r="R1065" s="90">
        <v>42700</v>
      </c>
      <c r="S1065" s="90">
        <v>42700</v>
      </c>
      <c r="T1065" s="90">
        <v>44900</v>
      </c>
      <c r="U1065" s="90">
        <v>45600</v>
      </c>
      <c r="V1065" s="90">
        <v>47800</v>
      </c>
      <c r="W1065" s="90">
        <v>47400</v>
      </c>
      <c r="X1065" s="90">
        <v>50200</v>
      </c>
      <c r="Y1065" t="str">
        <f t="shared" si="41"/>
        <v>02-2024</v>
      </c>
      <c r="Z1065">
        <f>_xlfn.XLOOKUP(Y1065,AN:AN,AP:AP,"")</f>
        <v>0</v>
      </c>
      <c r="AA1065">
        <f>_xlfn.XLOOKUP(Y1065,AN:AN,AQ:AQ,"")</f>
        <v>0</v>
      </c>
      <c r="AB1065" t="str">
        <f>_xlfn.XLOOKUP(Y1065,AN:AN,AR:AR,"")</f>
        <v>L24</v>
      </c>
      <c r="AC1065" t="str">
        <f>_xlfn.XLOOKUP(Y1065,AN:AN,AS:AS,"")</f>
        <v>L36</v>
      </c>
      <c r="AE1065">
        <v>0</v>
      </c>
      <c r="AF1065">
        <v>0</v>
      </c>
      <c r="AG1065" t="str">
        <v>L24</v>
      </c>
      <c r="AH1065" t="str">
        <v>L36</v>
      </c>
    </row>
    <row r="1066" spans="1:34">
      <c r="A1066" t="str">
        <f t="shared" si="40"/>
        <v>02-2024</v>
      </c>
      <c r="B1066" s="93">
        <v>45332</v>
      </c>
      <c r="C1066" s="90">
        <v>47300</v>
      </c>
      <c r="D1066" s="90">
        <v>47300</v>
      </c>
      <c r="E1066" s="90">
        <v>46300</v>
      </c>
      <c r="F1066" s="90">
        <v>42600</v>
      </c>
      <c r="G1066" s="90">
        <v>47800</v>
      </c>
      <c r="H1066" s="91" t="s">
        <v>25</v>
      </c>
      <c r="I1066" s="90">
        <v>44500</v>
      </c>
      <c r="J1066" s="90">
        <v>45400</v>
      </c>
      <c r="K1066" s="90">
        <v>48300</v>
      </c>
      <c r="L1066" s="91" t="s">
        <v>25</v>
      </c>
      <c r="M1066" s="90">
        <v>46700</v>
      </c>
      <c r="N1066" s="90">
        <v>48100</v>
      </c>
      <c r="O1066" s="90">
        <v>45300</v>
      </c>
      <c r="P1066" s="90">
        <v>44000</v>
      </c>
      <c r="Q1066" s="90">
        <v>42200</v>
      </c>
      <c r="R1066" s="90">
        <v>42500</v>
      </c>
      <c r="S1066" s="90">
        <v>42700</v>
      </c>
      <c r="T1066" s="90">
        <v>44700</v>
      </c>
      <c r="U1066" s="90">
        <v>45600</v>
      </c>
      <c r="V1066" s="90">
        <v>47800</v>
      </c>
      <c r="W1066" s="90">
        <v>47400</v>
      </c>
      <c r="X1066" s="90">
        <v>50200</v>
      </c>
      <c r="Y1066" t="str">
        <f t="shared" si="41"/>
        <v>02-2024</v>
      </c>
      <c r="Z1066">
        <f>_xlfn.XLOOKUP(Y1066,AN:AN,AP:AP,"")</f>
        <v>0</v>
      </c>
      <c r="AA1066">
        <f>_xlfn.XLOOKUP(Y1066,AN:AN,AQ:AQ,"")</f>
        <v>0</v>
      </c>
      <c r="AB1066" t="str">
        <f>_xlfn.XLOOKUP(Y1066,AN:AN,AR:AR,"")</f>
        <v>L24</v>
      </c>
      <c r="AC1066" t="str">
        <f>_xlfn.XLOOKUP(Y1066,AN:AN,AS:AS,"")</f>
        <v>L36</v>
      </c>
      <c r="AE1066">
        <v>0</v>
      </c>
      <c r="AF1066">
        <v>0</v>
      </c>
      <c r="AG1066" t="str">
        <v>L24</v>
      </c>
      <c r="AH1066" t="str">
        <v>L36</v>
      </c>
    </row>
    <row r="1067" spans="1:34">
      <c r="A1067" t="str">
        <f t="shared" si="40"/>
        <v>02-2024</v>
      </c>
      <c r="B1067" s="93">
        <v>45333</v>
      </c>
      <c r="C1067" s="90" t="s">
        <v>24</v>
      </c>
      <c r="D1067" s="90" t="s">
        <v>24</v>
      </c>
      <c r="E1067" s="90" t="s">
        <v>24</v>
      </c>
      <c r="F1067" s="90" t="s">
        <v>24</v>
      </c>
      <c r="G1067" s="90" t="s">
        <v>24</v>
      </c>
      <c r="H1067" s="90" t="s">
        <v>24</v>
      </c>
      <c r="I1067" s="90" t="s">
        <v>24</v>
      </c>
      <c r="J1067" s="90" t="s">
        <v>24</v>
      </c>
      <c r="K1067" s="90" t="s">
        <v>24</v>
      </c>
      <c r="L1067" s="90" t="s">
        <v>24</v>
      </c>
      <c r="M1067" s="90" t="s">
        <v>24</v>
      </c>
      <c r="N1067" s="90" t="s">
        <v>24</v>
      </c>
      <c r="O1067" s="90" t="s">
        <v>24</v>
      </c>
      <c r="P1067" s="90" t="s">
        <v>24</v>
      </c>
      <c r="Q1067" s="90" t="s">
        <v>24</v>
      </c>
      <c r="R1067" s="90" t="s">
        <v>24</v>
      </c>
      <c r="S1067" s="90" t="s">
        <v>24</v>
      </c>
      <c r="T1067" s="90" t="s">
        <v>24</v>
      </c>
      <c r="U1067" s="90" t="s">
        <v>24</v>
      </c>
      <c r="V1067" s="90" t="s">
        <v>24</v>
      </c>
      <c r="W1067" s="90" t="s">
        <v>24</v>
      </c>
      <c r="X1067" s="90" t="s">
        <v>24</v>
      </c>
      <c r="Y1067" t="str">
        <f t="shared" si="41"/>
        <v>02-2024</v>
      </c>
      <c r="Z1067">
        <f>_xlfn.XLOOKUP(Y1067,AN:AN,AP:AP,"")</f>
        <v>0</v>
      </c>
      <c r="AA1067">
        <f>_xlfn.XLOOKUP(Y1067,AN:AN,AQ:AQ,"")</f>
        <v>0</v>
      </c>
      <c r="AB1067" t="str">
        <f>_xlfn.XLOOKUP(Y1067,AN:AN,AR:AR,"")</f>
        <v>L24</v>
      </c>
      <c r="AC1067" t="str">
        <f>_xlfn.XLOOKUP(Y1067,AN:AN,AS:AS,"")</f>
        <v>L36</v>
      </c>
      <c r="AE1067">
        <v>0</v>
      </c>
      <c r="AF1067">
        <v>0</v>
      </c>
      <c r="AG1067" t="str">
        <v>L24</v>
      </c>
      <c r="AH1067" t="str">
        <v>L36</v>
      </c>
    </row>
    <row r="1068" spans="1:34">
      <c r="A1068" t="str">
        <f t="shared" si="40"/>
        <v>02-2024</v>
      </c>
      <c r="B1068" s="93">
        <v>45334</v>
      </c>
      <c r="C1068" s="90">
        <v>47300</v>
      </c>
      <c r="D1068" s="90">
        <v>47300</v>
      </c>
      <c r="E1068" s="90">
        <v>46100</v>
      </c>
      <c r="F1068" s="90">
        <v>42500</v>
      </c>
      <c r="G1068" s="90">
        <v>47700</v>
      </c>
      <c r="H1068" s="91" t="s">
        <v>25</v>
      </c>
      <c r="I1068" s="90">
        <v>44500</v>
      </c>
      <c r="J1068" s="90">
        <v>45400</v>
      </c>
      <c r="K1068" s="90">
        <v>48200</v>
      </c>
      <c r="L1068" s="91" t="s">
        <v>25</v>
      </c>
      <c r="M1068" s="90">
        <v>46500</v>
      </c>
      <c r="N1068" s="90">
        <v>48100</v>
      </c>
      <c r="O1068" s="90">
        <v>45000</v>
      </c>
      <c r="P1068" s="90">
        <v>43800</v>
      </c>
      <c r="Q1068" s="90">
        <v>42000</v>
      </c>
      <c r="R1068" s="90">
        <v>42500</v>
      </c>
      <c r="S1068" s="90">
        <v>42500</v>
      </c>
      <c r="T1068" s="90">
        <v>44600</v>
      </c>
      <c r="U1068" s="90">
        <v>45500</v>
      </c>
      <c r="V1068" s="90">
        <v>46800</v>
      </c>
      <c r="W1068" s="90">
        <v>47400</v>
      </c>
      <c r="X1068" s="90">
        <v>50200</v>
      </c>
      <c r="Y1068" t="str">
        <f t="shared" si="41"/>
        <v>02-2024</v>
      </c>
      <c r="Z1068">
        <f>_xlfn.XLOOKUP(Y1068,AN:AN,AP:AP,"")</f>
        <v>0</v>
      </c>
      <c r="AA1068">
        <f>_xlfn.XLOOKUP(Y1068,AN:AN,AQ:AQ,"")</f>
        <v>0</v>
      </c>
      <c r="AB1068" t="str">
        <f>_xlfn.XLOOKUP(Y1068,AN:AN,AR:AR,"")</f>
        <v>L24</v>
      </c>
      <c r="AC1068" t="str">
        <f>_xlfn.XLOOKUP(Y1068,AN:AN,AS:AS,"")</f>
        <v>L36</v>
      </c>
      <c r="AE1068">
        <v>0</v>
      </c>
      <c r="AF1068">
        <v>0</v>
      </c>
      <c r="AG1068" t="str">
        <v>L24</v>
      </c>
      <c r="AH1068" t="str">
        <v>L36</v>
      </c>
    </row>
    <row r="1069" spans="1:34">
      <c r="A1069" t="str">
        <f t="shared" si="40"/>
        <v>02-2024</v>
      </c>
      <c r="B1069" s="93">
        <v>45335</v>
      </c>
      <c r="C1069" s="90">
        <v>47300</v>
      </c>
      <c r="D1069" s="90">
        <v>47300</v>
      </c>
      <c r="E1069" s="91" t="s">
        <v>25</v>
      </c>
      <c r="F1069" s="90">
        <v>42300</v>
      </c>
      <c r="G1069" s="90">
        <v>47600</v>
      </c>
      <c r="H1069" s="91" t="s">
        <v>25</v>
      </c>
      <c r="I1069" s="90">
        <v>44400</v>
      </c>
      <c r="J1069" s="90">
        <v>45000</v>
      </c>
      <c r="K1069" s="90">
        <v>48000</v>
      </c>
      <c r="L1069" s="91" t="s">
        <v>25</v>
      </c>
      <c r="M1069" s="90">
        <v>46300</v>
      </c>
      <c r="N1069" s="90">
        <v>48000</v>
      </c>
      <c r="O1069" s="90">
        <v>44700</v>
      </c>
      <c r="P1069" s="90">
        <v>43800</v>
      </c>
      <c r="Q1069" s="90">
        <v>41800</v>
      </c>
      <c r="R1069" s="90">
        <v>42100</v>
      </c>
      <c r="S1069" s="90">
        <v>42500</v>
      </c>
      <c r="T1069" s="90">
        <v>44400</v>
      </c>
      <c r="U1069" s="90">
        <v>45500</v>
      </c>
      <c r="V1069" s="90">
        <v>46800</v>
      </c>
      <c r="W1069" s="90">
        <v>47200</v>
      </c>
      <c r="X1069" s="90">
        <v>50200</v>
      </c>
      <c r="Y1069" t="str">
        <f t="shared" si="41"/>
        <v>02-2024</v>
      </c>
      <c r="Z1069">
        <f>_xlfn.XLOOKUP(Y1069,AN:AN,AP:AP,"")</f>
        <v>0</v>
      </c>
      <c r="AA1069">
        <f>_xlfn.XLOOKUP(Y1069,AN:AN,AQ:AQ,"")</f>
        <v>0</v>
      </c>
      <c r="AB1069" t="str">
        <f>_xlfn.XLOOKUP(Y1069,AN:AN,AR:AR,"")</f>
        <v>L24</v>
      </c>
      <c r="AC1069" t="str">
        <f>_xlfn.XLOOKUP(Y1069,AN:AN,AS:AS,"")</f>
        <v>L36</v>
      </c>
      <c r="AE1069">
        <v>0</v>
      </c>
      <c r="AF1069">
        <v>0</v>
      </c>
      <c r="AG1069" t="str">
        <v>L24</v>
      </c>
      <c r="AH1069" t="str">
        <v>L36</v>
      </c>
    </row>
    <row r="1070" spans="1:34">
      <c r="A1070" t="str">
        <f t="shared" si="40"/>
        <v>02-2024</v>
      </c>
      <c r="B1070" s="93">
        <v>45336</v>
      </c>
      <c r="C1070" s="90">
        <v>47300</v>
      </c>
      <c r="D1070" s="90">
        <v>47300</v>
      </c>
      <c r="E1070" s="90">
        <v>46000</v>
      </c>
      <c r="F1070" s="90">
        <v>42400</v>
      </c>
      <c r="G1070" s="90">
        <v>47400</v>
      </c>
      <c r="H1070" s="91" t="s">
        <v>25</v>
      </c>
      <c r="I1070" s="90">
        <v>44300</v>
      </c>
      <c r="J1070" s="90">
        <v>45400</v>
      </c>
      <c r="K1070" s="90">
        <v>48200</v>
      </c>
      <c r="L1070" s="91" t="s">
        <v>25</v>
      </c>
      <c r="M1070" s="90">
        <v>46500</v>
      </c>
      <c r="N1070" s="90">
        <v>48100</v>
      </c>
      <c r="O1070" s="90">
        <v>44900</v>
      </c>
      <c r="P1070" s="90">
        <v>43700</v>
      </c>
      <c r="Q1070" s="90">
        <v>41800</v>
      </c>
      <c r="R1070" s="90">
        <v>42100</v>
      </c>
      <c r="S1070" s="90">
        <v>42500</v>
      </c>
      <c r="T1070" s="90">
        <v>44500</v>
      </c>
      <c r="U1070" s="90">
        <v>45500</v>
      </c>
      <c r="V1070" s="90">
        <v>46800</v>
      </c>
      <c r="W1070" s="90">
        <v>47200</v>
      </c>
      <c r="X1070" s="90">
        <v>50200</v>
      </c>
      <c r="Y1070" t="str">
        <f t="shared" si="41"/>
        <v>02-2024</v>
      </c>
      <c r="Z1070">
        <f>_xlfn.XLOOKUP(Y1070,AN:AN,AP:AP,"")</f>
        <v>0</v>
      </c>
      <c r="AA1070">
        <f>_xlfn.XLOOKUP(Y1070,AN:AN,AQ:AQ,"")</f>
        <v>0</v>
      </c>
      <c r="AB1070" t="str">
        <f>_xlfn.XLOOKUP(Y1070,AN:AN,AR:AR,"")</f>
        <v>L24</v>
      </c>
      <c r="AC1070" t="str">
        <f>_xlfn.XLOOKUP(Y1070,AN:AN,AS:AS,"")</f>
        <v>L36</v>
      </c>
      <c r="AE1070">
        <v>0</v>
      </c>
      <c r="AF1070">
        <v>0</v>
      </c>
      <c r="AG1070" t="str">
        <v>L24</v>
      </c>
      <c r="AH1070" t="str">
        <v>L36</v>
      </c>
    </row>
    <row r="1071" spans="1:34">
      <c r="A1071" t="str">
        <f t="shared" si="40"/>
        <v>02-2024</v>
      </c>
      <c r="B1071" s="93">
        <v>45337</v>
      </c>
      <c r="C1071" s="90">
        <v>47500</v>
      </c>
      <c r="D1071" s="90">
        <v>47300</v>
      </c>
      <c r="E1071" s="90">
        <v>46100</v>
      </c>
      <c r="F1071" s="90">
        <v>42800</v>
      </c>
      <c r="G1071" s="90">
        <v>47700</v>
      </c>
      <c r="H1071" s="91" t="s">
        <v>25</v>
      </c>
      <c r="I1071" s="90">
        <v>44300</v>
      </c>
      <c r="J1071" s="90">
        <v>45400</v>
      </c>
      <c r="K1071" s="90">
        <v>48200</v>
      </c>
      <c r="L1071" s="91" t="s">
        <v>25</v>
      </c>
      <c r="M1071" s="90">
        <v>46700</v>
      </c>
      <c r="N1071" s="90">
        <v>48100</v>
      </c>
      <c r="O1071" s="90">
        <v>45000</v>
      </c>
      <c r="P1071" s="90">
        <v>43700</v>
      </c>
      <c r="Q1071" s="90">
        <v>42200</v>
      </c>
      <c r="R1071" s="90">
        <v>42400</v>
      </c>
      <c r="S1071" s="90">
        <v>42500</v>
      </c>
      <c r="T1071" s="90">
        <v>44900</v>
      </c>
      <c r="U1071" s="90">
        <v>45700</v>
      </c>
      <c r="V1071" s="90">
        <v>46800</v>
      </c>
      <c r="W1071" s="90">
        <v>47200</v>
      </c>
      <c r="X1071" s="90">
        <v>50200</v>
      </c>
      <c r="Y1071" t="str">
        <f t="shared" si="41"/>
        <v>02-2024</v>
      </c>
      <c r="Z1071">
        <f>_xlfn.XLOOKUP(Y1071,AN:AN,AP:AP,"")</f>
        <v>0</v>
      </c>
      <c r="AA1071">
        <f>_xlfn.XLOOKUP(Y1071,AN:AN,AQ:AQ,"")</f>
        <v>0</v>
      </c>
      <c r="AB1071" t="str">
        <f>_xlfn.XLOOKUP(Y1071,AN:AN,AR:AR,"")</f>
        <v>L24</v>
      </c>
      <c r="AC1071" t="str">
        <f>_xlfn.XLOOKUP(Y1071,AN:AN,AS:AS,"")</f>
        <v>L36</v>
      </c>
      <c r="AE1071">
        <v>0</v>
      </c>
      <c r="AF1071">
        <v>0</v>
      </c>
      <c r="AG1071" t="str">
        <v>L24</v>
      </c>
      <c r="AH1071" t="str">
        <v>L36</v>
      </c>
    </row>
    <row r="1072" spans="1:34">
      <c r="A1072" t="str">
        <f t="shared" si="40"/>
        <v>02-2024</v>
      </c>
      <c r="B1072" s="93">
        <v>45338</v>
      </c>
      <c r="C1072" s="90">
        <v>47500</v>
      </c>
      <c r="D1072" s="90">
        <v>47300</v>
      </c>
      <c r="E1072" s="90">
        <v>46000</v>
      </c>
      <c r="F1072" s="90">
        <v>42500</v>
      </c>
      <c r="G1072" s="90">
        <v>47700</v>
      </c>
      <c r="H1072" s="91" t="s">
        <v>25</v>
      </c>
      <c r="I1072" s="90">
        <v>44300</v>
      </c>
      <c r="J1072" s="90">
        <v>45200</v>
      </c>
      <c r="K1072" s="90">
        <v>48200</v>
      </c>
      <c r="L1072" s="91" t="s">
        <v>25</v>
      </c>
      <c r="M1072" s="90">
        <v>46700</v>
      </c>
      <c r="N1072" s="90">
        <v>48100</v>
      </c>
      <c r="O1072" s="90">
        <v>44900</v>
      </c>
      <c r="P1072" s="90">
        <v>43400</v>
      </c>
      <c r="Q1072" s="90">
        <v>42000</v>
      </c>
      <c r="R1072" s="90">
        <v>42400</v>
      </c>
      <c r="S1072" s="90">
        <v>42500</v>
      </c>
      <c r="T1072" s="90">
        <v>44600</v>
      </c>
      <c r="U1072" s="90">
        <v>45700</v>
      </c>
      <c r="V1072" s="90">
        <v>46800</v>
      </c>
      <c r="W1072" s="90">
        <v>47000</v>
      </c>
      <c r="X1072" s="90">
        <v>50200</v>
      </c>
      <c r="Y1072" t="str">
        <f t="shared" si="41"/>
        <v>02-2024</v>
      </c>
      <c r="Z1072">
        <f>_xlfn.XLOOKUP(Y1072,AN:AN,AP:AP,"")</f>
        <v>0</v>
      </c>
      <c r="AA1072">
        <f>_xlfn.XLOOKUP(Y1072,AN:AN,AQ:AQ,"")</f>
        <v>0</v>
      </c>
      <c r="AB1072" t="str">
        <f>_xlfn.XLOOKUP(Y1072,AN:AN,AR:AR,"")</f>
        <v>L24</v>
      </c>
      <c r="AC1072" t="str">
        <f>_xlfn.XLOOKUP(Y1072,AN:AN,AS:AS,"")</f>
        <v>L36</v>
      </c>
      <c r="AE1072">
        <v>0</v>
      </c>
      <c r="AF1072">
        <v>0</v>
      </c>
      <c r="AG1072" t="str">
        <v>L24</v>
      </c>
      <c r="AH1072" t="str">
        <v>L36</v>
      </c>
    </row>
    <row r="1073" spans="1:34">
      <c r="A1073" t="str">
        <f t="shared" si="40"/>
        <v>02-2024</v>
      </c>
      <c r="B1073" s="93">
        <v>45339</v>
      </c>
      <c r="C1073" s="90">
        <v>47700</v>
      </c>
      <c r="D1073" s="90">
        <v>47300</v>
      </c>
      <c r="E1073" s="90">
        <v>46200</v>
      </c>
      <c r="F1073" s="90">
        <v>42800</v>
      </c>
      <c r="G1073" s="90">
        <v>47700</v>
      </c>
      <c r="H1073" s="91" t="s">
        <v>25</v>
      </c>
      <c r="I1073" s="90">
        <v>44500</v>
      </c>
      <c r="J1073" s="90">
        <v>45300</v>
      </c>
      <c r="K1073" s="90">
        <v>48300</v>
      </c>
      <c r="L1073" s="91" t="s">
        <v>25</v>
      </c>
      <c r="M1073" s="90">
        <v>46900</v>
      </c>
      <c r="N1073" s="90">
        <v>48100</v>
      </c>
      <c r="O1073" s="90">
        <v>45100</v>
      </c>
      <c r="P1073" s="90">
        <v>43400</v>
      </c>
      <c r="Q1073" s="90">
        <v>42200</v>
      </c>
      <c r="R1073" s="90">
        <v>42700</v>
      </c>
      <c r="S1073" s="90">
        <v>42800</v>
      </c>
      <c r="T1073" s="90">
        <v>44900</v>
      </c>
      <c r="U1073" s="90">
        <v>46000</v>
      </c>
      <c r="V1073" s="90">
        <v>46800</v>
      </c>
      <c r="W1073" s="90">
        <v>47000</v>
      </c>
      <c r="X1073" s="90">
        <v>50200</v>
      </c>
      <c r="Y1073" t="str">
        <f t="shared" si="41"/>
        <v>02-2024</v>
      </c>
      <c r="Z1073">
        <f>_xlfn.XLOOKUP(Y1073,AN:AN,AP:AP,"")</f>
        <v>0</v>
      </c>
      <c r="AA1073">
        <f>_xlfn.XLOOKUP(Y1073,AN:AN,AQ:AQ,"")</f>
        <v>0</v>
      </c>
      <c r="AB1073" t="str">
        <f>_xlfn.XLOOKUP(Y1073,AN:AN,AR:AR,"")</f>
        <v>L24</v>
      </c>
      <c r="AC1073" t="str">
        <f>_xlfn.XLOOKUP(Y1073,AN:AN,AS:AS,"")</f>
        <v>L36</v>
      </c>
      <c r="AE1073">
        <v>0</v>
      </c>
      <c r="AF1073">
        <v>0</v>
      </c>
      <c r="AG1073" t="str">
        <v>L24</v>
      </c>
      <c r="AH1073" t="str">
        <v>L36</v>
      </c>
    </row>
    <row r="1074" spans="1:34">
      <c r="A1074" t="str">
        <f t="shared" si="40"/>
        <v>02-2024</v>
      </c>
      <c r="B1074" s="93">
        <v>45340</v>
      </c>
      <c r="C1074" s="90" t="s">
        <v>24</v>
      </c>
      <c r="D1074" s="90" t="s">
        <v>24</v>
      </c>
      <c r="E1074" s="90" t="s">
        <v>24</v>
      </c>
      <c r="F1074" s="90" t="s">
        <v>24</v>
      </c>
      <c r="G1074" s="90" t="s">
        <v>24</v>
      </c>
      <c r="H1074" s="90" t="s">
        <v>24</v>
      </c>
      <c r="I1074" s="90" t="s">
        <v>24</v>
      </c>
      <c r="J1074" s="90" t="s">
        <v>24</v>
      </c>
      <c r="K1074" s="90" t="s">
        <v>24</v>
      </c>
      <c r="L1074" s="90" t="s">
        <v>24</v>
      </c>
      <c r="M1074" s="90" t="s">
        <v>24</v>
      </c>
      <c r="N1074" s="90" t="s">
        <v>24</v>
      </c>
      <c r="O1074" s="90" t="s">
        <v>24</v>
      </c>
      <c r="P1074" s="90" t="s">
        <v>24</v>
      </c>
      <c r="Q1074" s="90" t="s">
        <v>24</v>
      </c>
      <c r="R1074" s="90" t="s">
        <v>24</v>
      </c>
      <c r="S1074" s="90" t="s">
        <v>24</v>
      </c>
      <c r="T1074" s="90" t="s">
        <v>24</v>
      </c>
      <c r="U1074" s="90" t="s">
        <v>24</v>
      </c>
      <c r="V1074" s="90" t="s">
        <v>24</v>
      </c>
      <c r="W1074" s="90" t="s">
        <v>24</v>
      </c>
      <c r="X1074" s="90" t="s">
        <v>24</v>
      </c>
      <c r="Y1074" t="str">
        <f t="shared" si="41"/>
        <v>02-2024</v>
      </c>
      <c r="Z1074">
        <f>_xlfn.XLOOKUP(Y1074,AN:AN,AP:AP,"")</f>
        <v>0</v>
      </c>
      <c r="AA1074">
        <f>_xlfn.XLOOKUP(Y1074,AN:AN,AQ:AQ,"")</f>
        <v>0</v>
      </c>
      <c r="AB1074" t="str">
        <f>_xlfn.XLOOKUP(Y1074,AN:AN,AR:AR,"")</f>
        <v>L24</v>
      </c>
      <c r="AC1074" t="str">
        <f>_xlfn.XLOOKUP(Y1074,AN:AN,AS:AS,"")</f>
        <v>L36</v>
      </c>
      <c r="AE1074">
        <v>0</v>
      </c>
      <c r="AF1074">
        <v>0</v>
      </c>
      <c r="AG1074" t="str">
        <v>L24</v>
      </c>
      <c r="AH1074" t="str">
        <v>L36</v>
      </c>
    </row>
    <row r="1075" spans="1:34">
      <c r="A1075" t="str">
        <f t="shared" si="40"/>
        <v>02-2024</v>
      </c>
      <c r="B1075" s="93">
        <v>45341</v>
      </c>
      <c r="C1075" s="90">
        <v>47700</v>
      </c>
      <c r="D1075" s="90">
        <v>47300</v>
      </c>
      <c r="E1075" s="90">
        <v>46000</v>
      </c>
      <c r="F1075" s="90">
        <v>42800</v>
      </c>
      <c r="G1075" s="90">
        <v>48000</v>
      </c>
      <c r="H1075" s="91" t="s">
        <v>25</v>
      </c>
      <c r="I1075" s="90">
        <v>44500</v>
      </c>
      <c r="J1075" s="90">
        <v>45300</v>
      </c>
      <c r="K1075" s="90">
        <v>48300</v>
      </c>
      <c r="L1075" s="91" t="s">
        <v>25</v>
      </c>
      <c r="M1075" s="90">
        <v>47000</v>
      </c>
      <c r="N1075" s="90">
        <v>48200</v>
      </c>
      <c r="O1075" s="90">
        <v>45100</v>
      </c>
      <c r="P1075" s="90">
        <v>43400</v>
      </c>
      <c r="Q1075" s="90">
        <v>42200</v>
      </c>
      <c r="R1075" s="90">
        <v>42800</v>
      </c>
      <c r="S1075" s="90">
        <v>42700</v>
      </c>
      <c r="T1075" s="90">
        <v>44800</v>
      </c>
      <c r="U1075" s="90">
        <v>46000</v>
      </c>
      <c r="V1075" s="90">
        <v>46800</v>
      </c>
      <c r="W1075" s="90">
        <v>47000</v>
      </c>
      <c r="X1075" s="90">
        <v>49600</v>
      </c>
      <c r="Y1075" t="str">
        <f t="shared" si="41"/>
        <v>02-2024</v>
      </c>
      <c r="Z1075">
        <f>_xlfn.XLOOKUP(Y1075,AN:AN,AP:AP,"")</f>
        <v>0</v>
      </c>
      <c r="AA1075">
        <f>_xlfn.XLOOKUP(Y1075,AN:AN,AQ:AQ,"")</f>
        <v>0</v>
      </c>
      <c r="AB1075" t="str">
        <f>_xlfn.XLOOKUP(Y1075,AN:AN,AR:AR,"")</f>
        <v>L24</v>
      </c>
      <c r="AC1075" t="str">
        <f>_xlfn.XLOOKUP(Y1075,AN:AN,AS:AS,"")</f>
        <v>L36</v>
      </c>
      <c r="AE1075">
        <v>0</v>
      </c>
      <c r="AF1075">
        <v>0</v>
      </c>
      <c r="AG1075" t="str">
        <v>L24</v>
      </c>
      <c r="AH1075" t="str">
        <v>L36</v>
      </c>
    </row>
    <row r="1076" spans="1:34">
      <c r="A1076" t="str">
        <f t="shared" si="40"/>
        <v>02-2024</v>
      </c>
      <c r="B1076" s="93">
        <v>45342</v>
      </c>
      <c r="C1076" s="90">
        <v>47900</v>
      </c>
      <c r="D1076" s="90">
        <v>47200</v>
      </c>
      <c r="E1076" s="90">
        <v>46300</v>
      </c>
      <c r="F1076" s="90">
        <v>43100</v>
      </c>
      <c r="G1076" s="90">
        <v>48000</v>
      </c>
      <c r="H1076" s="91" t="s">
        <v>25</v>
      </c>
      <c r="I1076" s="90">
        <v>45000</v>
      </c>
      <c r="J1076" s="90">
        <v>45500</v>
      </c>
      <c r="K1076" s="90">
        <v>48300</v>
      </c>
      <c r="L1076" s="91" t="s">
        <v>25</v>
      </c>
      <c r="M1076" s="90">
        <v>47300</v>
      </c>
      <c r="N1076" s="90">
        <v>48200</v>
      </c>
      <c r="O1076" s="90">
        <v>45500</v>
      </c>
      <c r="P1076" s="90">
        <v>43700</v>
      </c>
      <c r="Q1076" s="90">
        <v>42500</v>
      </c>
      <c r="R1076" s="90">
        <v>43000</v>
      </c>
      <c r="S1076" s="90">
        <v>43000</v>
      </c>
      <c r="T1076" s="90">
        <v>45100</v>
      </c>
      <c r="U1076" s="90">
        <v>46200</v>
      </c>
      <c r="V1076" s="90">
        <v>46800</v>
      </c>
      <c r="W1076" s="90">
        <v>47000</v>
      </c>
      <c r="X1076" s="90">
        <v>49600</v>
      </c>
      <c r="Y1076" t="str">
        <f t="shared" si="41"/>
        <v>02-2024</v>
      </c>
      <c r="Z1076">
        <f>_xlfn.XLOOKUP(Y1076,AN:AN,AP:AP,"")</f>
        <v>0</v>
      </c>
      <c r="AA1076">
        <f>_xlfn.XLOOKUP(Y1076,AN:AN,AQ:AQ,"")</f>
        <v>0</v>
      </c>
      <c r="AB1076" t="str">
        <f>_xlfn.XLOOKUP(Y1076,AN:AN,AR:AR,"")</f>
        <v>L24</v>
      </c>
      <c r="AC1076" t="str">
        <f>_xlfn.XLOOKUP(Y1076,AN:AN,AS:AS,"")</f>
        <v>L36</v>
      </c>
      <c r="AE1076">
        <v>0</v>
      </c>
      <c r="AF1076">
        <v>0</v>
      </c>
      <c r="AG1076" t="str">
        <v>L24</v>
      </c>
      <c r="AH1076" t="str">
        <v>L36</v>
      </c>
    </row>
    <row r="1077" spans="1:34">
      <c r="A1077" t="str">
        <f t="shared" si="40"/>
        <v>02-2024</v>
      </c>
      <c r="B1077" s="93">
        <v>45343</v>
      </c>
      <c r="C1077" s="90">
        <v>47900</v>
      </c>
      <c r="D1077" s="90">
        <v>47200</v>
      </c>
      <c r="E1077" s="90">
        <v>46100</v>
      </c>
      <c r="F1077" s="90">
        <v>42900</v>
      </c>
      <c r="G1077" s="90">
        <v>48300</v>
      </c>
      <c r="H1077" s="91" t="s">
        <v>25</v>
      </c>
      <c r="I1077" s="90">
        <v>45000</v>
      </c>
      <c r="J1077" s="90">
        <v>45300</v>
      </c>
      <c r="K1077" s="90">
        <v>48300</v>
      </c>
      <c r="L1077" s="91" t="s">
        <v>25</v>
      </c>
      <c r="M1077" s="90">
        <v>47300</v>
      </c>
      <c r="N1077" s="90">
        <v>48200</v>
      </c>
      <c r="O1077" s="90">
        <v>45200</v>
      </c>
      <c r="P1077" s="90">
        <v>43600</v>
      </c>
      <c r="Q1077" s="90">
        <v>42300</v>
      </c>
      <c r="R1077" s="90">
        <v>42800</v>
      </c>
      <c r="S1077" s="90">
        <v>42800</v>
      </c>
      <c r="T1077" s="90">
        <v>45000</v>
      </c>
      <c r="U1077" s="90">
        <v>46200</v>
      </c>
      <c r="V1077" s="90">
        <v>46800</v>
      </c>
      <c r="W1077" s="90">
        <v>47000</v>
      </c>
      <c r="X1077" s="90">
        <v>49600</v>
      </c>
      <c r="Y1077" t="str">
        <f t="shared" si="41"/>
        <v>02-2024</v>
      </c>
      <c r="Z1077">
        <f>_xlfn.XLOOKUP(Y1077,AN:AN,AP:AP,"")</f>
        <v>0</v>
      </c>
      <c r="AA1077">
        <f>_xlfn.XLOOKUP(Y1077,AN:AN,AQ:AQ,"")</f>
        <v>0</v>
      </c>
      <c r="AB1077" t="str">
        <f>_xlfn.XLOOKUP(Y1077,AN:AN,AR:AR,"")</f>
        <v>L24</v>
      </c>
      <c r="AC1077" t="str">
        <f>_xlfn.XLOOKUP(Y1077,AN:AN,AS:AS,"")</f>
        <v>L36</v>
      </c>
      <c r="AE1077">
        <v>0</v>
      </c>
      <c r="AF1077">
        <v>0</v>
      </c>
      <c r="AG1077" t="str">
        <v>L24</v>
      </c>
      <c r="AH1077" t="str">
        <v>L36</v>
      </c>
    </row>
    <row r="1078" spans="1:34">
      <c r="A1078" t="str">
        <f t="shared" si="40"/>
        <v>02-2024</v>
      </c>
      <c r="B1078" s="93">
        <v>45344</v>
      </c>
      <c r="C1078" s="90">
        <v>48000</v>
      </c>
      <c r="D1078" s="90">
        <v>47200</v>
      </c>
      <c r="E1078" s="90">
        <v>46100</v>
      </c>
      <c r="F1078" s="90">
        <v>42800</v>
      </c>
      <c r="G1078" s="90">
        <v>48300</v>
      </c>
      <c r="H1078" s="91" t="s">
        <v>25</v>
      </c>
      <c r="I1078" s="90">
        <v>45000</v>
      </c>
      <c r="J1078" s="90">
        <v>45200</v>
      </c>
      <c r="K1078" s="90">
        <v>48300</v>
      </c>
      <c r="L1078" s="91" t="s">
        <v>25</v>
      </c>
      <c r="M1078" s="90">
        <v>47300</v>
      </c>
      <c r="N1078" s="90">
        <v>48400</v>
      </c>
      <c r="O1078" s="90">
        <v>45000</v>
      </c>
      <c r="P1078" s="90">
        <v>43600</v>
      </c>
      <c r="Q1078" s="90">
        <v>42200</v>
      </c>
      <c r="R1078" s="90">
        <v>42700</v>
      </c>
      <c r="S1078" s="90">
        <v>42800</v>
      </c>
      <c r="T1078" s="90">
        <v>44900</v>
      </c>
      <c r="U1078" s="90">
        <v>46200</v>
      </c>
      <c r="V1078" s="90">
        <v>46800</v>
      </c>
      <c r="W1078" s="90">
        <v>47300</v>
      </c>
      <c r="X1078" s="90">
        <v>49300</v>
      </c>
      <c r="Y1078" t="str">
        <f t="shared" si="41"/>
        <v>02-2024</v>
      </c>
      <c r="Z1078">
        <f>_xlfn.XLOOKUP(Y1078,AN:AN,AP:AP,"")</f>
        <v>0</v>
      </c>
      <c r="AA1078">
        <f>_xlfn.XLOOKUP(Y1078,AN:AN,AQ:AQ,"")</f>
        <v>0</v>
      </c>
      <c r="AB1078" t="str">
        <f>_xlfn.XLOOKUP(Y1078,AN:AN,AR:AR,"")</f>
        <v>L24</v>
      </c>
      <c r="AC1078" t="str">
        <f>_xlfn.XLOOKUP(Y1078,AN:AN,AS:AS,"")</f>
        <v>L36</v>
      </c>
      <c r="AE1078">
        <v>0</v>
      </c>
      <c r="AF1078">
        <v>0</v>
      </c>
      <c r="AG1078" t="str">
        <v>L24</v>
      </c>
      <c r="AH1078" t="str">
        <v>L36</v>
      </c>
    </row>
    <row r="1079" spans="1:34">
      <c r="A1079" t="str">
        <f t="shared" si="40"/>
        <v>02-2024</v>
      </c>
      <c r="B1079" s="93">
        <v>45345</v>
      </c>
      <c r="C1079" s="90">
        <v>48300</v>
      </c>
      <c r="D1079" s="90">
        <v>47500</v>
      </c>
      <c r="E1079" s="90">
        <v>46200</v>
      </c>
      <c r="F1079" s="90">
        <v>43100</v>
      </c>
      <c r="G1079" s="90">
        <v>48300</v>
      </c>
      <c r="H1079" s="91" t="s">
        <v>25</v>
      </c>
      <c r="I1079" s="90">
        <v>45000</v>
      </c>
      <c r="J1079" s="90">
        <v>45400</v>
      </c>
      <c r="K1079" s="90">
        <v>48700</v>
      </c>
      <c r="L1079" s="91" t="s">
        <v>25</v>
      </c>
      <c r="M1079" s="90">
        <v>47600</v>
      </c>
      <c r="N1079" s="90">
        <v>48700</v>
      </c>
      <c r="O1079" s="90">
        <v>45200</v>
      </c>
      <c r="P1079" s="90">
        <v>43700</v>
      </c>
      <c r="Q1079" s="90">
        <v>42500</v>
      </c>
      <c r="R1079" s="90">
        <v>43100</v>
      </c>
      <c r="S1079" s="90">
        <v>43000</v>
      </c>
      <c r="T1079" s="90">
        <v>45200</v>
      </c>
      <c r="U1079" s="90">
        <v>46200</v>
      </c>
      <c r="V1079" s="90">
        <v>46800</v>
      </c>
      <c r="W1079" s="90">
        <v>47900</v>
      </c>
      <c r="X1079" s="90">
        <v>49600</v>
      </c>
      <c r="Y1079" t="str">
        <f t="shared" si="41"/>
        <v>02-2024</v>
      </c>
      <c r="Z1079">
        <f>_xlfn.XLOOKUP(Y1079,AN:AN,AP:AP,"")</f>
        <v>0</v>
      </c>
      <c r="AA1079">
        <f>_xlfn.XLOOKUP(Y1079,AN:AN,AQ:AQ,"")</f>
        <v>0</v>
      </c>
      <c r="AB1079" t="str">
        <f>_xlfn.XLOOKUP(Y1079,AN:AN,AR:AR,"")</f>
        <v>L24</v>
      </c>
      <c r="AC1079" t="str">
        <f>_xlfn.XLOOKUP(Y1079,AN:AN,AS:AS,"")</f>
        <v>L36</v>
      </c>
      <c r="AE1079">
        <v>0</v>
      </c>
      <c r="AF1079">
        <v>0</v>
      </c>
      <c r="AG1079" t="str">
        <v>L24</v>
      </c>
      <c r="AH1079" t="str">
        <v>L36</v>
      </c>
    </row>
    <row r="1080" spans="1:34">
      <c r="A1080" t="str">
        <f t="shared" si="40"/>
        <v>02-2024</v>
      </c>
      <c r="B1080" s="93">
        <v>45346</v>
      </c>
      <c r="C1080" s="90">
        <v>48300</v>
      </c>
      <c r="D1080" s="90">
        <v>47500</v>
      </c>
      <c r="E1080" s="90">
        <v>46100</v>
      </c>
      <c r="F1080" s="90">
        <v>42900</v>
      </c>
      <c r="G1080" s="90">
        <v>48300</v>
      </c>
      <c r="H1080" s="91" t="s">
        <v>25</v>
      </c>
      <c r="I1080" s="90">
        <v>45500</v>
      </c>
      <c r="J1080" s="90">
        <v>45200</v>
      </c>
      <c r="K1080" s="90">
        <v>48800</v>
      </c>
      <c r="L1080" s="91" t="s">
        <v>25</v>
      </c>
      <c r="M1080" s="90">
        <v>47500</v>
      </c>
      <c r="N1080" s="90">
        <v>48700</v>
      </c>
      <c r="O1080" s="90">
        <v>45200</v>
      </c>
      <c r="P1080" s="90">
        <v>43700</v>
      </c>
      <c r="Q1080" s="90">
        <v>42400</v>
      </c>
      <c r="R1080" s="90">
        <v>42900</v>
      </c>
      <c r="S1080" s="90">
        <v>43000</v>
      </c>
      <c r="T1080" s="90">
        <v>45000</v>
      </c>
      <c r="U1080" s="90">
        <v>46000</v>
      </c>
      <c r="V1080" s="90">
        <v>46800</v>
      </c>
      <c r="W1080" s="90">
        <v>47900</v>
      </c>
      <c r="X1080" s="90">
        <v>49600</v>
      </c>
      <c r="Y1080" t="str">
        <f t="shared" si="41"/>
        <v>02-2024</v>
      </c>
      <c r="Z1080">
        <f>_xlfn.XLOOKUP(Y1080,AN:AN,AP:AP,"")</f>
        <v>0</v>
      </c>
      <c r="AA1080">
        <f>_xlfn.XLOOKUP(Y1080,AN:AN,AQ:AQ,"")</f>
        <v>0</v>
      </c>
      <c r="AB1080" t="str">
        <f>_xlfn.XLOOKUP(Y1080,AN:AN,AR:AR,"")</f>
        <v>L24</v>
      </c>
      <c r="AC1080" t="str">
        <f>_xlfn.XLOOKUP(Y1080,AN:AN,AS:AS,"")</f>
        <v>L36</v>
      </c>
      <c r="AE1080">
        <v>0</v>
      </c>
      <c r="AF1080">
        <v>0</v>
      </c>
      <c r="AG1080" t="str">
        <v>L24</v>
      </c>
      <c r="AH1080" t="str">
        <v>L36</v>
      </c>
    </row>
    <row r="1081" spans="1:34">
      <c r="A1081" t="str">
        <f t="shared" si="40"/>
        <v>02-2024</v>
      </c>
      <c r="B1081" s="93">
        <v>45347</v>
      </c>
      <c r="C1081" s="90" t="s">
        <v>24</v>
      </c>
      <c r="D1081" s="90" t="s">
        <v>24</v>
      </c>
      <c r="E1081" s="90" t="s">
        <v>24</v>
      </c>
      <c r="F1081" s="90" t="s">
        <v>24</v>
      </c>
      <c r="G1081" s="90" t="s">
        <v>24</v>
      </c>
      <c r="H1081" s="90" t="s">
        <v>24</v>
      </c>
      <c r="I1081" s="90" t="s">
        <v>24</v>
      </c>
      <c r="J1081" s="90" t="s">
        <v>24</v>
      </c>
      <c r="K1081" s="90" t="s">
        <v>24</v>
      </c>
      <c r="L1081" s="90" t="s">
        <v>24</v>
      </c>
      <c r="M1081" s="90" t="s">
        <v>24</v>
      </c>
      <c r="N1081" s="90" t="s">
        <v>24</v>
      </c>
      <c r="O1081" s="90" t="s">
        <v>24</v>
      </c>
      <c r="P1081" s="90" t="s">
        <v>24</v>
      </c>
      <c r="Q1081" s="90" t="s">
        <v>24</v>
      </c>
      <c r="R1081" s="90" t="s">
        <v>24</v>
      </c>
      <c r="S1081" s="90" t="s">
        <v>24</v>
      </c>
      <c r="T1081" s="90" t="s">
        <v>24</v>
      </c>
      <c r="U1081" s="90" t="s">
        <v>24</v>
      </c>
      <c r="V1081" s="90" t="s">
        <v>24</v>
      </c>
      <c r="W1081" s="90" t="s">
        <v>24</v>
      </c>
      <c r="X1081" s="90" t="s">
        <v>24</v>
      </c>
      <c r="Y1081" t="str">
        <f t="shared" si="41"/>
        <v>02-2024</v>
      </c>
      <c r="Z1081">
        <f>_xlfn.XLOOKUP(Y1081,AN:AN,AP:AP,"")</f>
        <v>0</v>
      </c>
      <c r="AA1081">
        <f>_xlfn.XLOOKUP(Y1081,AN:AN,AQ:AQ,"")</f>
        <v>0</v>
      </c>
      <c r="AB1081" t="str">
        <f>_xlfn.XLOOKUP(Y1081,AN:AN,AR:AR,"")</f>
        <v>L24</v>
      </c>
      <c r="AC1081" t="str">
        <f>_xlfn.XLOOKUP(Y1081,AN:AN,AS:AS,"")</f>
        <v>L36</v>
      </c>
      <c r="AE1081">
        <v>0</v>
      </c>
      <c r="AF1081">
        <v>0</v>
      </c>
      <c r="AG1081" t="str">
        <v>L24</v>
      </c>
      <c r="AH1081" t="str">
        <v>L36</v>
      </c>
    </row>
    <row r="1082" spans="1:34">
      <c r="A1082" t="str">
        <f t="shared" si="40"/>
        <v>02-2024</v>
      </c>
      <c r="B1082" s="93">
        <v>45348</v>
      </c>
      <c r="C1082" s="90">
        <v>48300</v>
      </c>
      <c r="D1082" s="90">
        <v>47500</v>
      </c>
      <c r="E1082" s="90">
        <v>46100</v>
      </c>
      <c r="F1082" s="90">
        <v>42900</v>
      </c>
      <c r="G1082" s="90">
        <v>48500</v>
      </c>
      <c r="H1082" s="91" t="s">
        <v>25</v>
      </c>
      <c r="I1082" s="90">
        <v>45500</v>
      </c>
      <c r="J1082" s="90">
        <v>45300</v>
      </c>
      <c r="K1082" s="90">
        <v>49000</v>
      </c>
      <c r="L1082" s="91" t="s">
        <v>25</v>
      </c>
      <c r="M1082" s="90">
        <v>47700</v>
      </c>
      <c r="N1082" s="90">
        <v>48700</v>
      </c>
      <c r="O1082" s="90">
        <v>45100</v>
      </c>
      <c r="P1082" s="90">
        <v>43700</v>
      </c>
      <c r="Q1082" s="90">
        <v>42500</v>
      </c>
      <c r="R1082" s="90">
        <v>42900</v>
      </c>
      <c r="S1082" s="90">
        <v>43000</v>
      </c>
      <c r="T1082" s="90">
        <v>45000</v>
      </c>
      <c r="U1082" s="90">
        <v>46000</v>
      </c>
      <c r="V1082" s="90">
        <v>46800</v>
      </c>
      <c r="W1082" s="90">
        <v>48000</v>
      </c>
      <c r="X1082" s="90">
        <v>49800</v>
      </c>
      <c r="Y1082" t="str">
        <f t="shared" si="41"/>
        <v>02-2024</v>
      </c>
      <c r="Z1082">
        <f>_xlfn.XLOOKUP(Y1082,AN:AN,AP:AP,"")</f>
        <v>0</v>
      </c>
      <c r="AA1082">
        <f>_xlfn.XLOOKUP(Y1082,AN:AN,AQ:AQ,"")</f>
        <v>0</v>
      </c>
      <c r="AB1082" t="str">
        <f>_xlfn.XLOOKUP(Y1082,AN:AN,AR:AR,"")</f>
        <v>L24</v>
      </c>
      <c r="AC1082" t="str">
        <f>_xlfn.XLOOKUP(Y1082,AN:AN,AS:AS,"")</f>
        <v>L36</v>
      </c>
      <c r="AE1082">
        <v>0</v>
      </c>
      <c r="AF1082">
        <v>0</v>
      </c>
      <c r="AG1082" t="str">
        <v>L24</v>
      </c>
      <c r="AH1082" t="str">
        <v>L36</v>
      </c>
    </row>
    <row r="1083" spans="1:34">
      <c r="A1083" t="str">
        <f t="shared" si="40"/>
        <v>02-2024</v>
      </c>
      <c r="B1083" s="93">
        <v>45349</v>
      </c>
      <c r="C1083" s="90">
        <v>48300</v>
      </c>
      <c r="D1083" s="90">
        <v>47500</v>
      </c>
      <c r="E1083" s="90">
        <v>46000</v>
      </c>
      <c r="F1083" s="90">
        <v>42700</v>
      </c>
      <c r="G1083" s="90">
        <v>48600</v>
      </c>
      <c r="H1083" s="91" t="s">
        <v>25</v>
      </c>
      <c r="I1083" s="90">
        <v>45250</v>
      </c>
      <c r="J1083" s="90">
        <v>45200</v>
      </c>
      <c r="K1083" s="90">
        <v>49000</v>
      </c>
      <c r="L1083" s="91" t="s">
        <v>25</v>
      </c>
      <c r="M1083" s="90">
        <v>47500</v>
      </c>
      <c r="N1083" s="90">
        <v>48700</v>
      </c>
      <c r="O1083" s="90">
        <v>45000</v>
      </c>
      <c r="P1083" s="90">
        <v>43700</v>
      </c>
      <c r="Q1083" s="90">
        <v>42300</v>
      </c>
      <c r="R1083" s="90">
        <v>42800</v>
      </c>
      <c r="S1083" s="90">
        <v>43000</v>
      </c>
      <c r="T1083" s="90">
        <v>44800</v>
      </c>
      <c r="U1083" s="90">
        <v>46000</v>
      </c>
      <c r="V1083" s="90">
        <v>46800</v>
      </c>
      <c r="W1083" s="90">
        <v>48000</v>
      </c>
      <c r="X1083" s="90">
        <v>49800</v>
      </c>
      <c r="Y1083" t="str">
        <f t="shared" si="41"/>
        <v>02-2024</v>
      </c>
      <c r="Z1083">
        <f>_xlfn.XLOOKUP(Y1083,AN:AN,AP:AP,"")</f>
        <v>0</v>
      </c>
      <c r="AA1083">
        <f>_xlfn.XLOOKUP(Y1083,AN:AN,AQ:AQ,"")</f>
        <v>0</v>
      </c>
      <c r="AB1083" t="str">
        <f>_xlfn.XLOOKUP(Y1083,AN:AN,AR:AR,"")</f>
        <v>L24</v>
      </c>
      <c r="AC1083" t="str">
        <f>_xlfn.XLOOKUP(Y1083,AN:AN,AS:AS,"")</f>
        <v>L36</v>
      </c>
      <c r="AE1083">
        <v>0</v>
      </c>
      <c r="AF1083">
        <v>0</v>
      </c>
      <c r="AG1083" t="str">
        <v>L24</v>
      </c>
      <c r="AH1083" t="str">
        <v>L36</v>
      </c>
    </row>
    <row r="1084" spans="1:34">
      <c r="A1084" t="str">
        <f t="shared" si="40"/>
        <v>02-2024</v>
      </c>
      <c r="B1084" s="93">
        <v>45350</v>
      </c>
      <c r="C1084" s="90">
        <v>48300</v>
      </c>
      <c r="D1084" s="90">
        <v>47500</v>
      </c>
      <c r="E1084" s="90">
        <v>46000</v>
      </c>
      <c r="F1084" s="90">
        <v>42800</v>
      </c>
      <c r="G1084" s="90">
        <v>48600</v>
      </c>
      <c r="H1084" s="91" t="s">
        <v>25</v>
      </c>
      <c r="I1084" s="90">
        <v>45000</v>
      </c>
      <c r="J1084" s="90">
        <v>45100</v>
      </c>
      <c r="K1084" s="90">
        <v>49000</v>
      </c>
      <c r="L1084" s="91" t="s">
        <v>25</v>
      </c>
      <c r="M1084" s="90">
        <v>47500</v>
      </c>
      <c r="N1084" s="90">
        <v>48700</v>
      </c>
      <c r="O1084" s="90">
        <v>45000</v>
      </c>
      <c r="P1084" s="90">
        <v>43600</v>
      </c>
      <c r="Q1084" s="90">
        <v>42200</v>
      </c>
      <c r="R1084" s="90">
        <v>43000</v>
      </c>
      <c r="S1084" s="90">
        <v>42800</v>
      </c>
      <c r="T1084" s="90">
        <v>44900</v>
      </c>
      <c r="U1084" s="90">
        <v>46000</v>
      </c>
      <c r="V1084" s="90">
        <v>46800</v>
      </c>
      <c r="W1084" s="90">
        <v>48000</v>
      </c>
      <c r="X1084" s="90">
        <v>49800</v>
      </c>
      <c r="Y1084" t="str">
        <f t="shared" si="41"/>
        <v>02-2024</v>
      </c>
      <c r="Z1084">
        <f>_xlfn.XLOOKUP(Y1084,AN:AN,AP:AP,"")</f>
        <v>0</v>
      </c>
      <c r="AA1084">
        <f>_xlfn.XLOOKUP(Y1084,AN:AN,AQ:AQ,"")</f>
        <v>0</v>
      </c>
      <c r="AB1084" t="str">
        <f>_xlfn.XLOOKUP(Y1084,AN:AN,AR:AR,"")</f>
        <v>L24</v>
      </c>
      <c r="AC1084" t="str">
        <f>_xlfn.XLOOKUP(Y1084,AN:AN,AS:AS,"")</f>
        <v>L36</v>
      </c>
      <c r="AE1084">
        <v>0</v>
      </c>
      <c r="AF1084">
        <v>0</v>
      </c>
      <c r="AG1084" t="str">
        <v>L24</v>
      </c>
      <c r="AH1084" t="str">
        <v>L36</v>
      </c>
    </row>
    <row r="1085" spans="1:34">
      <c r="A1085" t="str">
        <f t="shared" si="40"/>
        <v>02-2024</v>
      </c>
      <c r="B1085" s="93">
        <v>45351</v>
      </c>
      <c r="C1085" s="90">
        <v>48300</v>
      </c>
      <c r="D1085" s="90">
        <v>47500</v>
      </c>
      <c r="E1085" s="90">
        <v>46100</v>
      </c>
      <c r="F1085" s="90">
        <v>43100</v>
      </c>
      <c r="G1085" s="90">
        <v>48700</v>
      </c>
      <c r="H1085" s="91" t="s">
        <v>25</v>
      </c>
      <c r="I1085" s="90">
        <v>45250</v>
      </c>
      <c r="J1085" s="90">
        <v>45300</v>
      </c>
      <c r="K1085" s="90">
        <v>49200</v>
      </c>
      <c r="L1085" s="91" t="s">
        <v>25</v>
      </c>
      <c r="M1085" s="90">
        <v>47800</v>
      </c>
      <c r="N1085" s="90">
        <v>48700</v>
      </c>
      <c r="O1085" s="90">
        <v>45500</v>
      </c>
      <c r="P1085" s="90">
        <v>43700</v>
      </c>
      <c r="Q1085" s="90">
        <v>42500</v>
      </c>
      <c r="R1085" s="90">
        <v>43300</v>
      </c>
      <c r="S1085" s="90">
        <v>43000</v>
      </c>
      <c r="T1085" s="90">
        <v>45200</v>
      </c>
      <c r="U1085" s="90">
        <v>46200</v>
      </c>
      <c r="V1085" s="90">
        <v>46800</v>
      </c>
      <c r="W1085" s="90">
        <v>48000</v>
      </c>
      <c r="X1085" s="90">
        <v>49800</v>
      </c>
      <c r="Y1085" t="str">
        <f t="shared" si="41"/>
        <v>02-2024</v>
      </c>
      <c r="Z1085">
        <f>_xlfn.XLOOKUP(Y1085,AN:AN,AP:AP,"")</f>
        <v>0</v>
      </c>
      <c r="AA1085">
        <f>_xlfn.XLOOKUP(Y1085,AN:AN,AQ:AQ,"")</f>
        <v>0</v>
      </c>
      <c r="AB1085" t="str">
        <f>_xlfn.XLOOKUP(Y1085,AN:AN,AR:AR,"")</f>
        <v>L24</v>
      </c>
      <c r="AC1085" t="str">
        <f>_xlfn.XLOOKUP(Y1085,AN:AN,AS:AS,"")</f>
        <v>L36</v>
      </c>
      <c r="AE1085">
        <v>0</v>
      </c>
      <c r="AF1085">
        <v>0</v>
      </c>
      <c r="AG1085" t="str">
        <v>L24</v>
      </c>
      <c r="AH1085" t="str">
        <v>L36</v>
      </c>
    </row>
    <row r="1086" spans="1:34">
      <c r="A1086" t="str">
        <f t="shared" si="40"/>
        <v>03-2024</v>
      </c>
      <c r="B1086" s="93">
        <v>45352</v>
      </c>
      <c r="C1086" s="90">
        <v>48300</v>
      </c>
      <c r="D1086" s="90">
        <v>47500</v>
      </c>
      <c r="E1086" s="90">
        <v>46100</v>
      </c>
      <c r="F1086" s="90">
        <v>42900</v>
      </c>
      <c r="G1086" s="90">
        <v>48700</v>
      </c>
      <c r="H1086" s="91" t="s">
        <v>25</v>
      </c>
      <c r="I1086" s="90">
        <v>45500</v>
      </c>
      <c r="J1086" s="90">
        <v>45300</v>
      </c>
      <c r="K1086" s="90">
        <v>49300</v>
      </c>
      <c r="L1086" s="91" t="s">
        <v>25</v>
      </c>
      <c r="M1086" s="90">
        <v>47700</v>
      </c>
      <c r="N1086" s="90">
        <v>48900</v>
      </c>
      <c r="O1086" s="90">
        <v>45200</v>
      </c>
      <c r="P1086" s="90">
        <v>43700</v>
      </c>
      <c r="Q1086" s="90">
        <v>42500</v>
      </c>
      <c r="R1086" s="90">
        <v>43300</v>
      </c>
      <c r="S1086" s="90">
        <v>43000</v>
      </c>
      <c r="T1086" s="90">
        <v>45000</v>
      </c>
      <c r="U1086" s="90">
        <v>46200</v>
      </c>
      <c r="V1086" s="90">
        <v>46800</v>
      </c>
      <c r="W1086" s="90">
        <v>48000</v>
      </c>
      <c r="X1086" s="90">
        <v>49800</v>
      </c>
      <c r="Y1086" t="str">
        <f t="shared" si="41"/>
        <v>03-2024</v>
      </c>
      <c r="Z1086">
        <f>_xlfn.XLOOKUP(Y1086,AN:AN,AP:AP,"")</f>
        <v>0</v>
      </c>
      <c r="AA1086">
        <f>_xlfn.XLOOKUP(Y1086,AN:AN,AQ:AQ,"")</f>
        <v>0</v>
      </c>
      <c r="AB1086" t="str">
        <f>_xlfn.XLOOKUP(Y1086,AN:AN,AR:AR,"")</f>
        <v>L24</v>
      </c>
      <c r="AC1086" t="str">
        <f>_xlfn.XLOOKUP(Y1086,AN:AN,AS:AS,"")</f>
        <v>L36</v>
      </c>
      <c r="AE1086">
        <v>0</v>
      </c>
      <c r="AF1086">
        <v>0</v>
      </c>
      <c r="AG1086" t="str">
        <v>L24</v>
      </c>
      <c r="AH1086" t="str">
        <v>L36</v>
      </c>
    </row>
    <row r="1087" spans="1:34">
      <c r="A1087" t="str">
        <f t="shared" si="40"/>
        <v>03-2024</v>
      </c>
      <c r="B1087" s="93">
        <v>45353</v>
      </c>
      <c r="C1087" s="90">
        <v>48300</v>
      </c>
      <c r="D1087" s="90">
        <v>47500</v>
      </c>
      <c r="E1087" s="90">
        <v>46000</v>
      </c>
      <c r="F1087" s="90">
        <v>42800</v>
      </c>
      <c r="G1087" s="90">
        <v>48700</v>
      </c>
      <c r="H1087" s="91" t="s">
        <v>25</v>
      </c>
      <c r="I1087" s="90">
        <v>45500</v>
      </c>
      <c r="J1087" s="90">
        <v>45200</v>
      </c>
      <c r="K1087" s="90">
        <v>49300</v>
      </c>
      <c r="L1087" s="91" t="s">
        <v>25</v>
      </c>
      <c r="M1087" s="90">
        <v>47600</v>
      </c>
      <c r="N1087" s="90">
        <v>48900</v>
      </c>
      <c r="O1087" s="90">
        <v>45000</v>
      </c>
      <c r="P1087" s="90">
        <v>43700</v>
      </c>
      <c r="Q1087" s="90">
        <v>42300</v>
      </c>
      <c r="R1087" s="90">
        <v>43100</v>
      </c>
      <c r="S1087" s="90">
        <v>43000</v>
      </c>
      <c r="T1087" s="90">
        <v>44900</v>
      </c>
      <c r="U1087" s="90">
        <v>46200</v>
      </c>
      <c r="V1087" s="90">
        <v>46800</v>
      </c>
      <c r="W1087" s="90">
        <v>48000</v>
      </c>
      <c r="X1087" s="90">
        <v>49800</v>
      </c>
      <c r="Y1087" t="str">
        <f t="shared" si="41"/>
        <v>03-2024</v>
      </c>
      <c r="Z1087">
        <f>_xlfn.XLOOKUP(Y1087,AN:AN,AP:AP,"")</f>
        <v>0</v>
      </c>
      <c r="AA1087">
        <f>_xlfn.XLOOKUP(Y1087,AN:AN,AQ:AQ,"")</f>
        <v>0</v>
      </c>
      <c r="AB1087" t="str">
        <f>_xlfn.XLOOKUP(Y1087,AN:AN,AR:AR,"")</f>
        <v>L24</v>
      </c>
      <c r="AC1087" t="str">
        <f>_xlfn.XLOOKUP(Y1087,AN:AN,AS:AS,"")</f>
        <v>L36</v>
      </c>
      <c r="AE1087">
        <v>0</v>
      </c>
      <c r="AF1087">
        <v>0</v>
      </c>
      <c r="AG1087" t="str">
        <v>L24</v>
      </c>
      <c r="AH1087" t="str">
        <v>L36</v>
      </c>
    </row>
    <row r="1088" spans="1:34">
      <c r="A1088" t="str">
        <f t="shared" si="40"/>
        <v>03-2024</v>
      </c>
      <c r="B1088" s="93">
        <v>45354</v>
      </c>
      <c r="C1088" s="90" t="s">
        <v>24</v>
      </c>
      <c r="D1088" s="90" t="s">
        <v>24</v>
      </c>
      <c r="E1088" s="90" t="s">
        <v>24</v>
      </c>
      <c r="F1088" s="90" t="s">
        <v>24</v>
      </c>
      <c r="G1088" s="90" t="s">
        <v>24</v>
      </c>
      <c r="H1088" s="90" t="s">
        <v>24</v>
      </c>
      <c r="I1088" s="90" t="s">
        <v>24</v>
      </c>
      <c r="J1088" s="90" t="s">
        <v>24</v>
      </c>
      <c r="K1088" s="90" t="s">
        <v>24</v>
      </c>
      <c r="L1088" s="90" t="s">
        <v>24</v>
      </c>
      <c r="M1088" s="90" t="s">
        <v>24</v>
      </c>
      <c r="N1088" s="90" t="s">
        <v>24</v>
      </c>
      <c r="O1088" s="90" t="s">
        <v>24</v>
      </c>
      <c r="P1088" s="90" t="s">
        <v>24</v>
      </c>
      <c r="Q1088" s="90" t="s">
        <v>24</v>
      </c>
      <c r="R1088" s="90" t="s">
        <v>24</v>
      </c>
      <c r="S1088" s="90" t="s">
        <v>24</v>
      </c>
      <c r="T1088" s="90" t="s">
        <v>24</v>
      </c>
      <c r="U1088" s="90" t="s">
        <v>24</v>
      </c>
      <c r="V1088" s="90" t="s">
        <v>24</v>
      </c>
      <c r="W1088" s="90" t="s">
        <v>24</v>
      </c>
      <c r="X1088" s="90" t="s">
        <v>24</v>
      </c>
      <c r="Y1088" t="str">
        <f t="shared" si="41"/>
        <v>03-2024</v>
      </c>
      <c r="Z1088">
        <f>_xlfn.XLOOKUP(Y1088,AN:AN,AP:AP,"")</f>
        <v>0</v>
      </c>
      <c r="AA1088">
        <f>_xlfn.XLOOKUP(Y1088,AN:AN,AQ:AQ,"")</f>
        <v>0</v>
      </c>
      <c r="AB1088" t="str">
        <f>_xlfn.XLOOKUP(Y1088,AN:AN,AR:AR,"")</f>
        <v>L24</v>
      </c>
      <c r="AC1088" t="str">
        <f>_xlfn.XLOOKUP(Y1088,AN:AN,AS:AS,"")</f>
        <v>L36</v>
      </c>
      <c r="AE1088">
        <v>0</v>
      </c>
      <c r="AF1088">
        <v>0</v>
      </c>
      <c r="AG1088" t="str">
        <v>L24</v>
      </c>
      <c r="AH1088" t="str">
        <v>L36</v>
      </c>
    </row>
    <row r="1089" spans="1:34">
      <c r="A1089" t="str">
        <f t="shared" si="40"/>
        <v>03-2024</v>
      </c>
      <c r="B1089" s="93">
        <v>45355</v>
      </c>
      <c r="C1089" s="90">
        <v>48300</v>
      </c>
      <c r="D1089" s="90">
        <v>47500</v>
      </c>
      <c r="E1089" s="90">
        <v>46000</v>
      </c>
      <c r="F1089" s="90">
        <v>42800</v>
      </c>
      <c r="G1089" s="90">
        <v>48700</v>
      </c>
      <c r="H1089" s="91" t="s">
        <v>25</v>
      </c>
      <c r="I1089" s="90">
        <v>45750</v>
      </c>
      <c r="J1089" s="90">
        <v>45200</v>
      </c>
      <c r="K1089" s="90">
        <v>49300</v>
      </c>
      <c r="L1089" s="91" t="s">
        <v>25</v>
      </c>
      <c r="M1089" s="90">
        <v>47500</v>
      </c>
      <c r="N1089" s="90">
        <v>48900</v>
      </c>
      <c r="O1089" s="90">
        <v>45000</v>
      </c>
      <c r="P1089" s="90">
        <v>43700</v>
      </c>
      <c r="Q1089" s="90">
        <v>42800</v>
      </c>
      <c r="R1089" s="90">
        <v>43600</v>
      </c>
      <c r="S1089" s="90">
        <v>43000</v>
      </c>
      <c r="T1089" s="90">
        <v>44900</v>
      </c>
      <c r="U1089" s="90">
        <v>46400</v>
      </c>
      <c r="V1089" s="90">
        <v>46800</v>
      </c>
      <c r="W1089" s="90">
        <v>48300</v>
      </c>
      <c r="X1089" s="90">
        <v>49800</v>
      </c>
      <c r="Y1089" t="str">
        <f t="shared" si="41"/>
        <v>03-2024</v>
      </c>
      <c r="Z1089">
        <f>_xlfn.XLOOKUP(Y1089,AN:AN,AP:AP,"")</f>
        <v>0</v>
      </c>
      <c r="AA1089">
        <f>_xlfn.XLOOKUP(Y1089,AN:AN,AQ:AQ,"")</f>
        <v>0</v>
      </c>
      <c r="AB1089" t="str">
        <f>_xlfn.XLOOKUP(Y1089,AN:AN,AR:AR,"")</f>
        <v>L24</v>
      </c>
      <c r="AC1089" t="str">
        <f>_xlfn.XLOOKUP(Y1089,AN:AN,AS:AS,"")</f>
        <v>L36</v>
      </c>
      <c r="AE1089">
        <v>0</v>
      </c>
      <c r="AF1089">
        <v>0</v>
      </c>
      <c r="AG1089" t="str">
        <v>L24</v>
      </c>
      <c r="AH1089" t="str">
        <v>L36</v>
      </c>
    </row>
    <row r="1090" spans="1:34">
      <c r="A1090" t="str">
        <f t="shared" si="40"/>
        <v>03-2024</v>
      </c>
      <c r="B1090" s="93">
        <v>45356</v>
      </c>
      <c r="C1090" s="90">
        <v>48600</v>
      </c>
      <c r="D1090" s="90">
        <v>47500</v>
      </c>
      <c r="E1090" s="90">
        <v>46200</v>
      </c>
      <c r="F1090" s="90">
        <v>43100</v>
      </c>
      <c r="G1090" s="90">
        <v>48900</v>
      </c>
      <c r="H1090" s="91" t="s">
        <v>25</v>
      </c>
      <c r="I1090" s="90">
        <v>46500</v>
      </c>
      <c r="J1090" s="90">
        <v>45500</v>
      </c>
      <c r="K1090" s="90">
        <v>49500</v>
      </c>
      <c r="L1090" s="91" t="s">
        <v>25</v>
      </c>
      <c r="M1090" s="90">
        <v>47600</v>
      </c>
      <c r="N1090" s="90">
        <v>49100</v>
      </c>
      <c r="O1090" s="90">
        <v>45200</v>
      </c>
      <c r="P1090" s="90">
        <v>44000</v>
      </c>
      <c r="Q1090" s="90">
        <v>43300</v>
      </c>
      <c r="R1090" s="90">
        <v>44000</v>
      </c>
      <c r="S1090" s="90">
        <v>43600</v>
      </c>
      <c r="T1090" s="90">
        <v>45000</v>
      </c>
      <c r="U1090" s="90">
        <v>46800</v>
      </c>
      <c r="V1090" s="90">
        <v>46800</v>
      </c>
      <c r="W1090" s="90">
        <v>48300</v>
      </c>
      <c r="X1090" s="90">
        <v>49800</v>
      </c>
      <c r="Y1090" t="str">
        <f t="shared" si="41"/>
        <v>03-2024</v>
      </c>
      <c r="Z1090">
        <f>_xlfn.XLOOKUP(Y1090,AN:AN,AP:AP,"")</f>
        <v>0</v>
      </c>
      <c r="AA1090">
        <f>_xlfn.XLOOKUP(Y1090,AN:AN,AQ:AQ,"")</f>
        <v>0</v>
      </c>
      <c r="AB1090" t="str">
        <f>_xlfn.XLOOKUP(Y1090,AN:AN,AR:AR,"")</f>
        <v>L24</v>
      </c>
      <c r="AC1090" t="str">
        <f>_xlfn.XLOOKUP(Y1090,AN:AN,AS:AS,"")</f>
        <v>L36</v>
      </c>
      <c r="AE1090">
        <v>0</v>
      </c>
      <c r="AF1090">
        <v>0</v>
      </c>
      <c r="AG1090" t="str">
        <v>L24</v>
      </c>
      <c r="AH1090" t="str">
        <v>L36</v>
      </c>
    </row>
    <row r="1091" spans="1:34">
      <c r="A1091" t="str">
        <f t="shared" si="40"/>
        <v>03-2024</v>
      </c>
      <c r="B1091" s="93">
        <v>45357</v>
      </c>
      <c r="C1091" s="90">
        <v>48600</v>
      </c>
      <c r="D1091" s="90">
        <v>47500</v>
      </c>
      <c r="E1091" s="90">
        <v>46000</v>
      </c>
      <c r="F1091" s="90">
        <v>43000</v>
      </c>
      <c r="G1091" s="90">
        <v>49200</v>
      </c>
      <c r="H1091" s="91" t="s">
        <v>25</v>
      </c>
      <c r="I1091" s="90">
        <v>46500</v>
      </c>
      <c r="J1091" s="90">
        <v>45300</v>
      </c>
      <c r="K1091" s="90">
        <v>49500</v>
      </c>
      <c r="L1091" s="91" t="s">
        <v>25</v>
      </c>
      <c r="M1091" s="90">
        <v>47500</v>
      </c>
      <c r="N1091" s="90">
        <v>49500</v>
      </c>
      <c r="O1091" s="90">
        <v>44900</v>
      </c>
      <c r="P1091" s="90">
        <v>44000</v>
      </c>
      <c r="Q1091" s="90">
        <v>43100</v>
      </c>
      <c r="R1091" s="90">
        <v>44000</v>
      </c>
      <c r="S1091" s="90">
        <v>43400</v>
      </c>
      <c r="T1091" s="90">
        <v>45100</v>
      </c>
      <c r="U1091" s="90">
        <v>46800</v>
      </c>
      <c r="V1091" s="90">
        <v>46800</v>
      </c>
      <c r="W1091" s="90">
        <v>48700</v>
      </c>
      <c r="X1091" s="90">
        <v>50200</v>
      </c>
      <c r="Y1091" t="str">
        <f t="shared" si="41"/>
        <v>03-2024</v>
      </c>
      <c r="Z1091">
        <f>_xlfn.XLOOKUP(Y1091,AN:AN,AP:AP,"")</f>
        <v>0</v>
      </c>
      <c r="AA1091">
        <f>_xlfn.XLOOKUP(Y1091,AN:AN,AQ:AQ,"")</f>
        <v>0</v>
      </c>
      <c r="AB1091" t="str">
        <f>_xlfn.XLOOKUP(Y1091,AN:AN,AR:AR,"")</f>
        <v>L24</v>
      </c>
      <c r="AC1091" t="str">
        <f>_xlfn.XLOOKUP(Y1091,AN:AN,AS:AS,"")</f>
        <v>L36</v>
      </c>
      <c r="AE1091">
        <v>0</v>
      </c>
      <c r="AF1091">
        <v>0</v>
      </c>
      <c r="AG1091" t="str">
        <v>L24</v>
      </c>
      <c r="AH1091" t="str">
        <v>L36</v>
      </c>
    </row>
    <row r="1092" spans="1:34">
      <c r="A1092" t="str">
        <f t="shared" si="40"/>
        <v>03-2024</v>
      </c>
      <c r="B1092" s="93">
        <v>45358</v>
      </c>
      <c r="C1092" s="90">
        <v>48600</v>
      </c>
      <c r="D1092" s="90">
        <v>47500</v>
      </c>
      <c r="E1092" s="90">
        <v>46000</v>
      </c>
      <c r="F1092" s="90">
        <v>43200</v>
      </c>
      <c r="G1092" s="90">
        <v>49200</v>
      </c>
      <c r="H1092" s="91" t="s">
        <v>25</v>
      </c>
      <c r="I1092" s="90">
        <v>46500</v>
      </c>
      <c r="J1092" s="90">
        <v>45500</v>
      </c>
      <c r="K1092" s="90">
        <v>49500</v>
      </c>
      <c r="L1092" s="91" t="s">
        <v>25</v>
      </c>
      <c r="M1092" s="90">
        <v>47500</v>
      </c>
      <c r="N1092" s="90">
        <v>49500</v>
      </c>
      <c r="O1092" s="90">
        <v>45000</v>
      </c>
      <c r="P1092" s="90">
        <v>44000</v>
      </c>
      <c r="Q1092" s="90">
        <v>43300</v>
      </c>
      <c r="R1092" s="90">
        <v>44000</v>
      </c>
      <c r="S1092" s="90">
        <v>43200</v>
      </c>
      <c r="T1092" s="90">
        <v>45300</v>
      </c>
      <c r="U1092" s="90">
        <v>46800</v>
      </c>
      <c r="V1092" s="90">
        <v>46800</v>
      </c>
      <c r="W1092" s="90">
        <v>48700</v>
      </c>
      <c r="X1092" s="90">
        <v>50200</v>
      </c>
      <c r="Y1092" t="str">
        <f t="shared" si="41"/>
        <v>03-2024</v>
      </c>
      <c r="Z1092">
        <f>_xlfn.XLOOKUP(Y1092,AN:AN,AP:AP,"")</f>
        <v>0</v>
      </c>
      <c r="AA1092">
        <f>_xlfn.XLOOKUP(Y1092,AN:AN,AQ:AQ,"")</f>
        <v>0</v>
      </c>
      <c r="AB1092" t="str">
        <f>_xlfn.XLOOKUP(Y1092,AN:AN,AR:AR,"")</f>
        <v>L24</v>
      </c>
      <c r="AC1092" t="str">
        <f>_xlfn.XLOOKUP(Y1092,AN:AN,AS:AS,"")</f>
        <v>L36</v>
      </c>
      <c r="AE1092">
        <v>0</v>
      </c>
      <c r="AF1092">
        <v>0</v>
      </c>
      <c r="AG1092" t="str">
        <v>L24</v>
      </c>
      <c r="AH1092" t="str">
        <v>L36</v>
      </c>
    </row>
    <row r="1093" spans="1:34">
      <c r="A1093" t="str">
        <f t="shared" si="40"/>
        <v>03-2024</v>
      </c>
      <c r="B1093" s="93">
        <v>45359</v>
      </c>
      <c r="C1093" s="90">
        <v>48400</v>
      </c>
      <c r="D1093" s="90">
        <v>47500</v>
      </c>
      <c r="E1093" s="90">
        <v>46000</v>
      </c>
      <c r="F1093" s="90">
        <v>43200</v>
      </c>
      <c r="G1093" s="90">
        <v>49200</v>
      </c>
      <c r="H1093" s="91" t="s">
        <v>25</v>
      </c>
      <c r="I1093" s="90">
        <v>46500</v>
      </c>
      <c r="J1093" s="90">
        <v>45600</v>
      </c>
      <c r="K1093" s="90">
        <v>49300</v>
      </c>
      <c r="L1093" s="91" t="s">
        <v>25</v>
      </c>
      <c r="M1093" s="90">
        <v>47500</v>
      </c>
      <c r="N1093" s="90">
        <v>49500</v>
      </c>
      <c r="O1093" s="90">
        <v>45000</v>
      </c>
      <c r="P1093" s="90">
        <v>44000</v>
      </c>
      <c r="Q1093" s="90">
        <v>43300</v>
      </c>
      <c r="R1093" s="90">
        <v>43900</v>
      </c>
      <c r="S1093" s="90">
        <v>43500</v>
      </c>
      <c r="T1093" s="90">
        <v>45300</v>
      </c>
      <c r="U1093" s="90">
        <v>46800</v>
      </c>
      <c r="V1093" s="90">
        <v>46800</v>
      </c>
      <c r="W1093" s="90">
        <v>48700</v>
      </c>
      <c r="X1093" s="90">
        <v>50200</v>
      </c>
      <c r="Y1093" t="str">
        <f t="shared" si="41"/>
        <v>03-2024</v>
      </c>
      <c r="Z1093">
        <f>_xlfn.XLOOKUP(Y1093,AN:AN,AP:AP,"")</f>
        <v>0</v>
      </c>
      <c r="AA1093">
        <f>_xlfn.XLOOKUP(Y1093,AN:AN,AQ:AQ,"")</f>
        <v>0</v>
      </c>
      <c r="AB1093" t="str">
        <f>_xlfn.XLOOKUP(Y1093,AN:AN,AR:AR,"")</f>
        <v>L24</v>
      </c>
      <c r="AC1093" t="str">
        <f>_xlfn.XLOOKUP(Y1093,AN:AN,AS:AS,"")</f>
        <v>L36</v>
      </c>
      <c r="AE1093">
        <v>0</v>
      </c>
      <c r="AF1093">
        <v>0</v>
      </c>
      <c r="AG1093" t="str">
        <v>L24</v>
      </c>
      <c r="AH1093" t="str">
        <v>L36</v>
      </c>
    </row>
    <row r="1094" spans="1:34">
      <c r="A1094" t="str">
        <f t="shared" si="40"/>
        <v>03-2024</v>
      </c>
      <c r="B1094" s="93">
        <v>45360</v>
      </c>
      <c r="C1094" s="90">
        <v>48400</v>
      </c>
      <c r="D1094" s="90">
        <v>47500</v>
      </c>
      <c r="E1094" s="90">
        <v>46200</v>
      </c>
      <c r="F1094" s="90">
        <v>43500</v>
      </c>
      <c r="G1094" s="90">
        <v>49200</v>
      </c>
      <c r="H1094" s="91" t="s">
        <v>25</v>
      </c>
      <c r="I1094" s="90">
        <v>46700</v>
      </c>
      <c r="J1094" s="90">
        <v>45600</v>
      </c>
      <c r="K1094" s="90">
        <v>49300</v>
      </c>
      <c r="L1094" s="91" t="s">
        <v>25</v>
      </c>
      <c r="M1094" s="90">
        <v>47700</v>
      </c>
      <c r="N1094" s="90">
        <v>49500</v>
      </c>
      <c r="O1094" s="90">
        <v>45200</v>
      </c>
      <c r="P1094" s="90">
        <v>44000</v>
      </c>
      <c r="Q1094" s="90">
        <v>43300</v>
      </c>
      <c r="R1094" s="90">
        <v>43900</v>
      </c>
      <c r="S1094" s="90">
        <v>43500</v>
      </c>
      <c r="T1094" s="90">
        <v>45600</v>
      </c>
      <c r="U1094" s="90">
        <v>46800</v>
      </c>
      <c r="V1094" s="90">
        <v>46800</v>
      </c>
      <c r="W1094" s="90">
        <v>48700</v>
      </c>
      <c r="X1094" s="90">
        <v>50200</v>
      </c>
      <c r="Y1094" t="str">
        <f t="shared" si="41"/>
        <v>03-2024</v>
      </c>
      <c r="Z1094">
        <f>_xlfn.XLOOKUP(Y1094,AN:AN,AP:AP,"")</f>
        <v>0</v>
      </c>
      <c r="AA1094">
        <f>_xlfn.XLOOKUP(Y1094,AN:AN,AQ:AQ,"")</f>
        <v>0</v>
      </c>
      <c r="AB1094" t="str">
        <f>_xlfn.XLOOKUP(Y1094,AN:AN,AR:AR,"")</f>
        <v>L24</v>
      </c>
      <c r="AC1094" t="str">
        <f>_xlfn.XLOOKUP(Y1094,AN:AN,AS:AS,"")</f>
        <v>L36</v>
      </c>
      <c r="AE1094">
        <v>0</v>
      </c>
      <c r="AF1094">
        <v>0</v>
      </c>
      <c r="AG1094" t="str">
        <v>L24</v>
      </c>
      <c r="AH1094" t="str">
        <v>L36</v>
      </c>
    </row>
    <row r="1095" spans="1:34">
      <c r="A1095" t="str">
        <f t="shared" si="40"/>
        <v>03-2024</v>
      </c>
      <c r="B1095" s="93">
        <v>45361</v>
      </c>
      <c r="C1095" s="90" t="s">
        <v>24</v>
      </c>
      <c r="D1095" s="90" t="s">
        <v>24</v>
      </c>
      <c r="E1095" s="90" t="s">
        <v>24</v>
      </c>
      <c r="F1095" s="90" t="s">
        <v>24</v>
      </c>
      <c r="G1095" s="90" t="s">
        <v>24</v>
      </c>
      <c r="H1095" s="90" t="s">
        <v>24</v>
      </c>
      <c r="I1095" s="90" t="s">
        <v>24</v>
      </c>
      <c r="J1095" s="90" t="s">
        <v>24</v>
      </c>
      <c r="K1095" s="90" t="s">
        <v>24</v>
      </c>
      <c r="L1095" s="90" t="s">
        <v>24</v>
      </c>
      <c r="M1095" s="90" t="s">
        <v>24</v>
      </c>
      <c r="N1095" s="90" t="s">
        <v>24</v>
      </c>
      <c r="O1095" s="90" t="s">
        <v>24</v>
      </c>
      <c r="P1095" s="90" t="s">
        <v>24</v>
      </c>
      <c r="Q1095" s="90" t="s">
        <v>24</v>
      </c>
      <c r="R1095" s="90" t="s">
        <v>24</v>
      </c>
      <c r="S1095" s="90" t="s">
        <v>24</v>
      </c>
      <c r="T1095" s="90" t="s">
        <v>24</v>
      </c>
      <c r="U1095" s="90" t="s">
        <v>24</v>
      </c>
      <c r="V1095" s="90" t="s">
        <v>24</v>
      </c>
      <c r="W1095" s="90" t="s">
        <v>24</v>
      </c>
      <c r="X1095" s="90" t="s">
        <v>24</v>
      </c>
      <c r="Y1095" t="str">
        <f t="shared" si="41"/>
        <v>03-2024</v>
      </c>
      <c r="Z1095">
        <f>_xlfn.XLOOKUP(Y1095,AN:AN,AP:AP,"")</f>
        <v>0</v>
      </c>
      <c r="AA1095">
        <f>_xlfn.XLOOKUP(Y1095,AN:AN,AQ:AQ,"")</f>
        <v>0</v>
      </c>
      <c r="AB1095" t="str">
        <f>_xlfn.XLOOKUP(Y1095,AN:AN,AR:AR,"")</f>
        <v>L24</v>
      </c>
      <c r="AC1095" t="str">
        <f>_xlfn.XLOOKUP(Y1095,AN:AN,AS:AS,"")</f>
        <v>L36</v>
      </c>
      <c r="AE1095">
        <v>0</v>
      </c>
      <c r="AF1095">
        <v>0</v>
      </c>
      <c r="AG1095" t="str">
        <v>L24</v>
      </c>
      <c r="AH1095" t="str">
        <v>L36</v>
      </c>
    </row>
    <row r="1096" spans="1:34">
      <c r="A1096" t="str">
        <f t="shared" si="40"/>
        <v>03-2024</v>
      </c>
      <c r="B1096" s="93">
        <v>45362</v>
      </c>
      <c r="C1096" s="90">
        <v>48300</v>
      </c>
      <c r="D1096" s="90">
        <v>47500</v>
      </c>
      <c r="E1096" s="90">
        <v>46200</v>
      </c>
      <c r="F1096" s="90">
        <v>43400</v>
      </c>
      <c r="G1096" s="90">
        <v>49200</v>
      </c>
      <c r="H1096" s="91" t="s">
        <v>25</v>
      </c>
      <c r="I1096" s="90">
        <v>46700</v>
      </c>
      <c r="J1096" s="90">
        <v>45600</v>
      </c>
      <c r="K1096" s="90">
        <v>49300</v>
      </c>
      <c r="L1096" s="91" t="s">
        <v>25</v>
      </c>
      <c r="M1096" s="90">
        <v>47600</v>
      </c>
      <c r="N1096" s="90">
        <v>49500</v>
      </c>
      <c r="O1096" s="90">
        <v>44800</v>
      </c>
      <c r="P1096" s="90">
        <v>44000</v>
      </c>
      <c r="Q1096" s="90">
        <v>43100</v>
      </c>
      <c r="R1096" s="90">
        <v>43800</v>
      </c>
      <c r="S1096" s="90">
        <v>43300</v>
      </c>
      <c r="T1096" s="90">
        <v>45500</v>
      </c>
      <c r="U1096" s="90">
        <v>46700</v>
      </c>
      <c r="V1096" s="90">
        <v>46800</v>
      </c>
      <c r="W1096" s="90">
        <v>48700</v>
      </c>
      <c r="X1096" s="90">
        <v>50200</v>
      </c>
      <c r="Y1096" t="str">
        <f t="shared" si="41"/>
        <v>03-2024</v>
      </c>
      <c r="Z1096">
        <f>_xlfn.XLOOKUP(Y1096,AN:AN,AP:AP,"")</f>
        <v>0</v>
      </c>
      <c r="AA1096">
        <f>_xlfn.XLOOKUP(Y1096,AN:AN,AQ:AQ,"")</f>
        <v>0</v>
      </c>
      <c r="AB1096" t="str">
        <f>_xlfn.XLOOKUP(Y1096,AN:AN,AR:AR,"")</f>
        <v>L24</v>
      </c>
      <c r="AC1096" t="str">
        <f>_xlfn.XLOOKUP(Y1096,AN:AN,AS:AS,"")</f>
        <v>L36</v>
      </c>
      <c r="AE1096">
        <v>0</v>
      </c>
      <c r="AF1096">
        <v>0</v>
      </c>
      <c r="AG1096" t="str">
        <v>L24</v>
      </c>
      <c r="AH1096" t="str">
        <v>L36</v>
      </c>
    </row>
    <row r="1097" spans="1:34">
      <c r="A1097" t="str">
        <f t="shared" si="40"/>
        <v>03-2024</v>
      </c>
      <c r="B1097" s="93">
        <v>45363</v>
      </c>
      <c r="C1097" s="90">
        <v>48100</v>
      </c>
      <c r="D1097" s="90">
        <v>47500</v>
      </c>
      <c r="E1097" s="90">
        <v>46000</v>
      </c>
      <c r="F1097" s="90">
        <v>43100</v>
      </c>
      <c r="G1097" s="90">
        <v>48800</v>
      </c>
      <c r="H1097" s="91" t="s">
        <v>25</v>
      </c>
      <c r="I1097" s="90">
        <v>46500</v>
      </c>
      <c r="J1097" s="90">
        <v>45400</v>
      </c>
      <c r="K1097" s="90">
        <v>49300</v>
      </c>
      <c r="L1097" s="91" t="s">
        <v>25</v>
      </c>
      <c r="M1097" s="90">
        <v>47500</v>
      </c>
      <c r="N1097" s="90">
        <v>49500</v>
      </c>
      <c r="O1097" s="90">
        <v>44600</v>
      </c>
      <c r="P1097" s="90">
        <v>44000</v>
      </c>
      <c r="Q1097" s="90">
        <v>43000</v>
      </c>
      <c r="R1097" s="90">
        <v>43500</v>
      </c>
      <c r="S1097" s="90">
        <v>43200</v>
      </c>
      <c r="T1097" s="90">
        <v>45200</v>
      </c>
      <c r="U1097" s="90">
        <v>46500</v>
      </c>
      <c r="V1097" s="90">
        <v>46800</v>
      </c>
      <c r="W1097" s="90">
        <v>48700</v>
      </c>
      <c r="X1097" s="90">
        <v>50200</v>
      </c>
      <c r="Y1097" t="str">
        <f t="shared" si="41"/>
        <v>03-2024</v>
      </c>
      <c r="Z1097">
        <f>_xlfn.XLOOKUP(Y1097,AN:AN,AP:AP,"")</f>
        <v>0</v>
      </c>
      <c r="AA1097">
        <f>_xlfn.XLOOKUP(Y1097,AN:AN,AQ:AQ,"")</f>
        <v>0</v>
      </c>
      <c r="AB1097" t="str">
        <f>_xlfn.XLOOKUP(Y1097,AN:AN,AR:AR,"")</f>
        <v>L24</v>
      </c>
      <c r="AC1097" t="str">
        <f>_xlfn.XLOOKUP(Y1097,AN:AN,AS:AS,"")</f>
        <v>L36</v>
      </c>
      <c r="AE1097">
        <v>0</v>
      </c>
      <c r="AF1097">
        <v>0</v>
      </c>
      <c r="AG1097" t="str">
        <v>L24</v>
      </c>
      <c r="AH1097" t="str">
        <v>L36</v>
      </c>
    </row>
    <row r="1098" spans="1:34">
      <c r="A1098" t="str">
        <f t="shared" si="40"/>
        <v>03-2024</v>
      </c>
      <c r="B1098" s="93">
        <v>45364</v>
      </c>
      <c r="C1098" s="90">
        <v>48100</v>
      </c>
      <c r="D1098" s="90">
        <v>47500</v>
      </c>
      <c r="E1098" s="90">
        <v>46000</v>
      </c>
      <c r="F1098" s="90">
        <v>43100</v>
      </c>
      <c r="G1098" s="90">
        <v>48800</v>
      </c>
      <c r="H1098" s="91" t="s">
        <v>25</v>
      </c>
      <c r="I1098" s="90">
        <v>46500</v>
      </c>
      <c r="J1098" s="90">
        <v>45300</v>
      </c>
      <c r="K1098" s="90">
        <v>49300</v>
      </c>
      <c r="L1098" s="91" t="s">
        <v>25</v>
      </c>
      <c r="M1098" s="90">
        <v>47500</v>
      </c>
      <c r="N1098" s="90">
        <v>49500</v>
      </c>
      <c r="O1098" s="90">
        <v>44700</v>
      </c>
      <c r="P1098" s="90">
        <v>44300</v>
      </c>
      <c r="Q1098" s="90">
        <v>42600</v>
      </c>
      <c r="R1098" s="90">
        <v>43500</v>
      </c>
      <c r="S1098" s="90">
        <v>43200</v>
      </c>
      <c r="T1098" s="90">
        <v>45200</v>
      </c>
      <c r="U1098" s="90">
        <v>46500</v>
      </c>
      <c r="V1098" s="90">
        <v>46800</v>
      </c>
      <c r="W1098" s="90">
        <v>48500</v>
      </c>
      <c r="X1098" s="90">
        <v>50200</v>
      </c>
      <c r="Y1098" t="str">
        <f t="shared" si="41"/>
        <v>03-2024</v>
      </c>
      <c r="Z1098">
        <f>_xlfn.XLOOKUP(Y1098,AN:AN,AP:AP,"")</f>
        <v>0</v>
      </c>
      <c r="AA1098">
        <f>_xlfn.XLOOKUP(Y1098,AN:AN,AQ:AQ,"")</f>
        <v>0</v>
      </c>
      <c r="AB1098" t="str">
        <f>_xlfn.XLOOKUP(Y1098,AN:AN,AR:AR,"")</f>
        <v>L24</v>
      </c>
      <c r="AC1098" t="str">
        <f>_xlfn.XLOOKUP(Y1098,AN:AN,AS:AS,"")</f>
        <v>L36</v>
      </c>
      <c r="AE1098">
        <v>0</v>
      </c>
      <c r="AF1098">
        <v>0</v>
      </c>
      <c r="AG1098" t="str">
        <v>L24</v>
      </c>
      <c r="AH1098" t="str">
        <v>L36</v>
      </c>
    </row>
    <row r="1099" spans="1:34">
      <c r="A1099" t="str">
        <f t="shared" si="40"/>
        <v>03-2024</v>
      </c>
      <c r="B1099" s="93">
        <v>45365</v>
      </c>
      <c r="C1099" s="90">
        <v>48000</v>
      </c>
      <c r="D1099" s="90">
        <v>47500</v>
      </c>
      <c r="E1099" s="90">
        <v>45700</v>
      </c>
      <c r="F1099" s="90">
        <v>42800</v>
      </c>
      <c r="G1099" s="90">
        <v>48800</v>
      </c>
      <c r="H1099" s="91" t="s">
        <v>25</v>
      </c>
      <c r="I1099" s="90">
        <v>46500</v>
      </c>
      <c r="J1099" s="90">
        <v>45300</v>
      </c>
      <c r="K1099" s="90">
        <v>49300</v>
      </c>
      <c r="L1099" s="91" t="s">
        <v>25</v>
      </c>
      <c r="M1099" s="90">
        <v>47300</v>
      </c>
      <c r="N1099" s="90">
        <v>49500</v>
      </c>
      <c r="O1099" s="90">
        <v>44400</v>
      </c>
      <c r="P1099" s="90">
        <v>44000</v>
      </c>
      <c r="Q1099" s="90">
        <v>42500</v>
      </c>
      <c r="R1099" s="90">
        <v>43200</v>
      </c>
      <c r="S1099" s="90">
        <v>43000</v>
      </c>
      <c r="T1099" s="90">
        <v>44900</v>
      </c>
      <c r="U1099" s="90">
        <v>46300</v>
      </c>
      <c r="V1099" s="90">
        <v>46800</v>
      </c>
      <c r="W1099" s="90">
        <v>48500</v>
      </c>
      <c r="X1099" s="90">
        <v>50200</v>
      </c>
      <c r="Y1099" t="str">
        <f t="shared" si="41"/>
        <v>03-2024</v>
      </c>
      <c r="Z1099">
        <f>_xlfn.XLOOKUP(Y1099,AN:AN,AP:AP,"")</f>
        <v>0</v>
      </c>
      <c r="AA1099">
        <f>_xlfn.XLOOKUP(Y1099,AN:AN,AQ:AQ,"")</f>
        <v>0</v>
      </c>
      <c r="AB1099" t="str">
        <f>_xlfn.XLOOKUP(Y1099,AN:AN,AR:AR,"")</f>
        <v>L24</v>
      </c>
      <c r="AC1099" t="str">
        <f>_xlfn.XLOOKUP(Y1099,AN:AN,AS:AS,"")</f>
        <v>L36</v>
      </c>
      <c r="AE1099">
        <v>0</v>
      </c>
      <c r="AF1099">
        <v>0</v>
      </c>
      <c r="AG1099" t="str">
        <v>L24</v>
      </c>
      <c r="AH1099" t="str">
        <v>L36</v>
      </c>
    </row>
    <row r="1100" spans="1:34">
      <c r="A1100" t="str">
        <f t="shared" si="40"/>
        <v>03-2024</v>
      </c>
      <c r="B1100" s="93">
        <v>45366</v>
      </c>
      <c r="C1100" s="90">
        <v>47900</v>
      </c>
      <c r="D1100" s="90">
        <v>47500</v>
      </c>
      <c r="E1100" s="90">
        <v>45500</v>
      </c>
      <c r="F1100" s="90">
        <v>42800</v>
      </c>
      <c r="G1100" s="90">
        <v>48700</v>
      </c>
      <c r="H1100" s="91" t="s">
        <v>25</v>
      </c>
      <c r="I1100" s="90">
        <v>46500</v>
      </c>
      <c r="J1100" s="90">
        <v>45200</v>
      </c>
      <c r="K1100" s="90">
        <v>49300</v>
      </c>
      <c r="L1100" s="91" t="s">
        <v>25</v>
      </c>
      <c r="M1100" s="90">
        <v>47000</v>
      </c>
      <c r="N1100" s="90">
        <v>49500</v>
      </c>
      <c r="O1100" s="90">
        <v>44200</v>
      </c>
      <c r="P1100" s="90">
        <v>43800</v>
      </c>
      <c r="Q1100" s="90">
        <v>42200</v>
      </c>
      <c r="R1100" s="90">
        <v>43000</v>
      </c>
      <c r="S1100" s="90">
        <v>42800</v>
      </c>
      <c r="T1100" s="90">
        <v>44900</v>
      </c>
      <c r="U1100" s="90">
        <v>46000</v>
      </c>
      <c r="V1100" s="90">
        <v>46800</v>
      </c>
      <c r="W1100" s="90">
        <v>48400</v>
      </c>
      <c r="X1100" s="90">
        <v>49900</v>
      </c>
      <c r="Y1100" t="str">
        <f t="shared" si="41"/>
        <v>03-2024</v>
      </c>
      <c r="Z1100">
        <f>_xlfn.XLOOKUP(Y1100,AN:AN,AP:AP,"")</f>
        <v>0</v>
      </c>
      <c r="AA1100">
        <f>_xlfn.XLOOKUP(Y1100,AN:AN,AQ:AQ,"")</f>
        <v>0</v>
      </c>
      <c r="AB1100" t="str">
        <f>_xlfn.XLOOKUP(Y1100,AN:AN,AR:AR,"")</f>
        <v>L24</v>
      </c>
      <c r="AC1100" t="str">
        <f>_xlfn.XLOOKUP(Y1100,AN:AN,AS:AS,"")</f>
        <v>L36</v>
      </c>
      <c r="AE1100">
        <v>0</v>
      </c>
      <c r="AF1100">
        <v>0</v>
      </c>
      <c r="AG1100" t="str">
        <v>L24</v>
      </c>
      <c r="AH1100" t="str">
        <v>L36</v>
      </c>
    </row>
    <row r="1101" spans="1:34">
      <c r="A1101" t="str">
        <f t="shared" si="40"/>
        <v>03-2024</v>
      </c>
      <c r="B1101" s="93">
        <v>45367</v>
      </c>
      <c r="C1101" s="90">
        <v>47600</v>
      </c>
      <c r="D1101" s="90">
        <v>47500</v>
      </c>
      <c r="E1101" s="90">
        <v>45700</v>
      </c>
      <c r="F1101" s="90">
        <v>42700</v>
      </c>
      <c r="G1101" s="90">
        <v>48700</v>
      </c>
      <c r="H1101" s="91" t="s">
        <v>25</v>
      </c>
      <c r="I1101" s="90">
        <v>46500</v>
      </c>
      <c r="J1101" s="90">
        <v>45200</v>
      </c>
      <c r="K1101" s="90">
        <v>49000</v>
      </c>
      <c r="L1101" s="91" t="s">
        <v>25</v>
      </c>
      <c r="M1101" s="90">
        <v>46900</v>
      </c>
      <c r="N1101" s="90">
        <v>49400</v>
      </c>
      <c r="O1101" s="90">
        <v>44300</v>
      </c>
      <c r="P1101" s="90">
        <v>43800</v>
      </c>
      <c r="Q1101" s="90">
        <v>42200</v>
      </c>
      <c r="R1101" s="90">
        <v>43000</v>
      </c>
      <c r="S1101" s="90">
        <v>42800</v>
      </c>
      <c r="T1101" s="90">
        <v>44800</v>
      </c>
      <c r="U1101" s="90">
        <v>46000</v>
      </c>
      <c r="V1101" s="90">
        <v>46800</v>
      </c>
      <c r="W1101" s="90">
        <v>48400</v>
      </c>
      <c r="X1101" s="90">
        <v>49900</v>
      </c>
      <c r="Y1101" t="str">
        <f t="shared" si="41"/>
        <v>03-2024</v>
      </c>
      <c r="Z1101">
        <f>_xlfn.XLOOKUP(Y1101,AN:AN,AP:AP,"")</f>
        <v>0</v>
      </c>
      <c r="AA1101">
        <f>_xlfn.XLOOKUP(Y1101,AN:AN,AQ:AQ,"")</f>
        <v>0</v>
      </c>
      <c r="AB1101" t="str">
        <f>_xlfn.XLOOKUP(Y1101,AN:AN,AR:AR,"")</f>
        <v>L24</v>
      </c>
      <c r="AC1101" t="str">
        <f>_xlfn.XLOOKUP(Y1101,AN:AN,AS:AS,"")</f>
        <v>L36</v>
      </c>
      <c r="AE1101">
        <v>0</v>
      </c>
      <c r="AF1101">
        <v>0</v>
      </c>
      <c r="AG1101" t="str">
        <v>L24</v>
      </c>
      <c r="AH1101" t="str">
        <v>L36</v>
      </c>
    </row>
    <row r="1102" spans="1:34">
      <c r="A1102" t="str">
        <f t="shared" si="40"/>
        <v>03-2024</v>
      </c>
      <c r="B1102" s="93">
        <v>45368</v>
      </c>
      <c r="C1102" s="90" t="s">
        <v>24</v>
      </c>
      <c r="D1102" s="90" t="s">
        <v>24</v>
      </c>
      <c r="E1102" s="90" t="s">
        <v>24</v>
      </c>
      <c r="F1102" s="90" t="s">
        <v>24</v>
      </c>
      <c r="G1102" s="90" t="s">
        <v>24</v>
      </c>
      <c r="H1102" s="90" t="s">
        <v>24</v>
      </c>
      <c r="I1102" s="90" t="s">
        <v>24</v>
      </c>
      <c r="J1102" s="90" t="s">
        <v>24</v>
      </c>
      <c r="K1102" s="90" t="s">
        <v>24</v>
      </c>
      <c r="L1102" s="90" t="s">
        <v>24</v>
      </c>
      <c r="M1102" s="90" t="s">
        <v>24</v>
      </c>
      <c r="N1102" s="90" t="s">
        <v>24</v>
      </c>
      <c r="O1102" s="90" t="s">
        <v>24</v>
      </c>
      <c r="P1102" s="90" t="s">
        <v>24</v>
      </c>
      <c r="Q1102" s="90" t="s">
        <v>24</v>
      </c>
      <c r="R1102" s="90" t="s">
        <v>24</v>
      </c>
      <c r="S1102" s="90" t="s">
        <v>24</v>
      </c>
      <c r="T1102" s="90" t="s">
        <v>24</v>
      </c>
      <c r="U1102" s="90" t="s">
        <v>24</v>
      </c>
      <c r="V1102" s="90" t="s">
        <v>24</v>
      </c>
      <c r="W1102" s="90" t="s">
        <v>24</v>
      </c>
      <c r="X1102" s="90" t="s">
        <v>24</v>
      </c>
      <c r="Y1102" t="str">
        <f t="shared" si="41"/>
        <v>03-2024</v>
      </c>
      <c r="Z1102">
        <f>_xlfn.XLOOKUP(Y1102,AN:AN,AP:AP,"")</f>
        <v>0</v>
      </c>
      <c r="AA1102">
        <f>_xlfn.XLOOKUP(Y1102,AN:AN,AQ:AQ,"")</f>
        <v>0</v>
      </c>
      <c r="AB1102" t="str">
        <f>_xlfn.XLOOKUP(Y1102,AN:AN,AR:AR,"")</f>
        <v>L24</v>
      </c>
      <c r="AC1102" t="str">
        <f>_xlfn.XLOOKUP(Y1102,AN:AN,AS:AS,"")</f>
        <v>L36</v>
      </c>
      <c r="AE1102">
        <v>0</v>
      </c>
      <c r="AF1102">
        <v>0</v>
      </c>
      <c r="AG1102" t="str">
        <v>L24</v>
      </c>
      <c r="AH1102" t="str">
        <v>L36</v>
      </c>
    </row>
    <row r="1103" spans="1:34">
      <c r="A1103" t="str">
        <f t="shared" si="40"/>
        <v>03-2024</v>
      </c>
      <c r="B1103" s="93">
        <v>45369</v>
      </c>
      <c r="C1103" s="90">
        <v>47400</v>
      </c>
      <c r="D1103" s="90">
        <v>47500</v>
      </c>
      <c r="E1103" s="90">
        <v>45500</v>
      </c>
      <c r="F1103" s="90">
        <v>42900</v>
      </c>
      <c r="G1103" s="90">
        <v>48500</v>
      </c>
      <c r="H1103" s="91" t="s">
        <v>25</v>
      </c>
      <c r="I1103" s="90">
        <v>46000</v>
      </c>
      <c r="J1103" s="90">
        <v>45200</v>
      </c>
      <c r="K1103" s="90">
        <v>49000</v>
      </c>
      <c r="L1103" s="91" t="s">
        <v>25</v>
      </c>
      <c r="M1103" s="90">
        <v>46600</v>
      </c>
      <c r="N1103" s="90">
        <v>49400</v>
      </c>
      <c r="O1103" s="90">
        <v>44000</v>
      </c>
      <c r="P1103" s="90">
        <v>43800</v>
      </c>
      <c r="Q1103" s="90">
        <v>42200</v>
      </c>
      <c r="R1103" s="90">
        <v>43000</v>
      </c>
      <c r="S1103" s="90">
        <v>42800</v>
      </c>
      <c r="T1103" s="90">
        <v>45000</v>
      </c>
      <c r="U1103" s="90">
        <v>46000</v>
      </c>
      <c r="V1103" s="90">
        <v>46800</v>
      </c>
      <c r="W1103" s="90">
        <v>48200</v>
      </c>
      <c r="X1103" s="90">
        <v>49900</v>
      </c>
      <c r="Y1103" t="str">
        <f t="shared" si="41"/>
        <v>03-2024</v>
      </c>
      <c r="Z1103">
        <f>_xlfn.XLOOKUP(Y1103,AN:AN,AP:AP,"")</f>
        <v>0</v>
      </c>
      <c r="AA1103">
        <f>_xlfn.XLOOKUP(Y1103,AN:AN,AQ:AQ,"")</f>
        <v>0</v>
      </c>
      <c r="AB1103" t="str">
        <f>_xlfn.XLOOKUP(Y1103,AN:AN,AR:AR,"")</f>
        <v>L24</v>
      </c>
      <c r="AC1103" t="str">
        <f>_xlfn.XLOOKUP(Y1103,AN:AN,AS:AS,"")</f>
        <v>L36</v>
      </c>
      <c r="AE1103">
        <v>0</v>
      </c>
      <c r="AF1103">
        <v>0</v>
      </c>
      <c r="AG1103" t="str">
        <v>L24</v>
      </c>
      <c r="AH1103" t="str">
        <v>L36</v>
      </c>
    </row>
    <row r="1104" spans="1:34">
      <c r="A1104" t="str">
        <f t="shared" si="40"/>
        <v>03-2024</v>
      </c>
      <c r="B1104" s="93">
        <v>45370</v>
      </c>
      <c r="C1104" s="90">
        <v>47300</v>
      </c>
      <c r="D1104" s="90">
        <v>47500</v>
      </c>
      <c r="E1104" s="90">
        <v>45500</v>
      </c>
      <c r="F1104" s="90">
        <v>43100</v>
      </c>
      <c r="G1104" s="90">
        <v>48500</v>
      </c>
      <c r="H1104" s="91" t="s">
        <v>25</v>
      </c>
      <c r="I1104" s="90">
        <v>45500</v>
      </c>
      <c r="J1104" s="90">
        <v>45000</v>
      </c>
      <c r="K1104" s="90">
        <v>48700</v>
      </c>
      <c r="L1104" s="91" t="s">
        <v>25</v>
      </c>
      <c r="M1104" s="90">
        <v>46600</v>
      </c>
      <c r="N1104" s="90">
        <v>49300</v>
      </c>
      <c r="O1104" s="90">
        <v>44000</v>
      </c>
      <c r="P1104" s="90">
        <v>43800</v>
      </c>
      <c r="Q1104" s="90">
        <v>42200</v>
      </c>
      <c r="R1104" s="90">
        <v>42900</v>
      </c>
      <c r="S1104" s="90">
        <v>42800</v>
      </c>
      <c r="T1104" s="90">
        <v>45200</v>
      </c>
      <c r="U1104" s="90">
        <v>46000</v>
      </c>
      <c r="V1104" s="90">
        <v>46800</v>
      </c>
      <c r="W1104" s="90">
        <v>48200</v>
      </c>
      <c r="X1104" s="90">
        <v>49900</v>
      </c>
      <c r="Y1104" t="str">
        <f t="shared" si="41"/>
        <v>03-2024</v>
      </c>
      <c r="Z1104">
        <f>_xlfn.XLOOKUP(Y1104,AN:AN,AP:AP,"")</f>
        <v>0</v>
      </c>
      <c r="AA1104">
        <f>_xlfn.XLOOKUP(Y1104,AN:AN,AQ:AQ,"")</f>
        <v>0</v>
      </c>
      <c r="AB1104" t="str">
        <f>_xlfn.XLOOKUP(Y1104,AN:AN,AR:AR,"")</f>
        <v>L24</v>
      </c>
      <c r="AC1104" t="str">
        <f>_xlfn.XLOOKUP(Y1104,AN:AN,AS:AS,"")</f>
        <v>L36</v>
      </c>
      <c r="AE1104">
        <v>0</v>
      </c>
      <c r="AF1104">
        <v>0</v>
      </c>
      <c r="AG1104" t="str">
        <v>L24</v>
      </c>
      <c r="AH1104" t="str">
        <v>L36</v>
      </c>
    </row>
    <row r="1105" spans="1:34">
      <c r="A1105" t="str">
        <f t="shared" si="40"/>
        <v>03-2024</v>
      </c>
      <c r="B1105" s="93">
        <v>45371</v>
      </c>
      <c r="C1105" s="90">
        <v>47300</v>
      </c>
      <c r="D1105" s="90">
        <v>47500</v>
      </c>
      <c r="E1105" s="90">
        <v>45600</v>
      </c>
      <c r="F1105" s="90">
        <v>43100</v>
      </c>
      <c r="G1105" s="90">
        <v>48500</v>
      </c>
      <c r="H1105" s="91" t="s">
        <v>25</v>
      </c>
      <c r="I1105" s="90">
        <v>45500</v>
      </c>
      <c r="J1105" s="90">
        <v>45200</v>
      </c>
      <c r="K1105" s="90">
        <v>48700</v>
      </c>
      <c r="L1105" s="91" t="s">
        <v>25</v>
      </c>
      <c r="M1105" s="90">
        <v>46700</v>
      </c>
      <c r="N1105" s="90">
        <v>49300</v>
      </c>
      <c r="O1105" s="90">
        <v>44400</v>
      </c>
      <c r="P1105" s="90">
        <v>43800</v>
      </c>
      <c r="Q1105" s="90">
        <v>42300</v>
      </c>
      <c r="R1105" s="90">
        <v>42700</v>
      </c>
      <c r="S1105" s="90">
        <v>42800</v>
      </c>
      <c r="T1105" s="90">
        <v>45200</v>
      </c>
      <c r="U1105" s="90">
        <v>45800</v>
      </c>
      <c r="V1105" s="90">
        <v>46800</v>
      </c>
      <c r="W1105" s="90">
        <v>48100</v>
      </c>
      <c r="X1105" s="90">
        <v>49900</v>
      </c>
      <c r="Y1105" t="str">
        <f t="shared" si="41"/>
        <v>03-2024</v>
      </c>
      <c r="Z1105">
        <f>_xlfn.XLOOKUP(Y1105,AN:AN,AP:AP,"")</f>
        <v>0</v>
      </c>
      <c r="AA1105">
        <f>_xlfn.XLOOKUP(Y1105,AN:AN,AQ:AQ,"")</f>
        <v>0</v>
      </c>
      <c r="AB1105" t="str">
        <f>_xlfn.XLOOKUP(Y1105,AN:AN,AR:AR,"")</f>
        <v>L24</v>
      </c>
      <c r="AC1105" t="str">
        <f>_xlfn.XLOOKUP(Y1105,AN:AN,AS:AS,"")</f>
        <v>L36</v>
      </c>
      <c r="AE1105">
        <v>0</v>
      </c>
      <c r="AF1105">
        <v>0</v>
      </c>
      <c r="AG1105" t="str">
        <v>L24</v>
      </c>
      <c r="AH1105" t="str">
        <v>L36</v>
      </c>
    </row>
    <row r="1106" spans="1:34">
      <c r="A1106" t="str">
        <f t="shared" si="40"/>
        <v>03-2024</v>
      </c>
      <c r="B1106" s="93">
        <v>45372</v>
      </c>
      <c r="C1106" s="90">
        <v>47100</v>
      </c>
      <c r="D1106" s="90">
        <v>47500</v>
      </c>
      <c r="E1106" s="90">
        <v>45800</v>
      </c>
      <c r="F1106" s="90">
        <v>43300</v>
      </c>
      <c r="G1106" s="90">
        <v>48500</v>
      </c>
      <c r="H1106" s="91" t="s">
        <v>25</v>
      </c>
      <c r="I1106" s="90">
        <v>45500</v>
      </c>
      <c r="J1106" s="90">
        <v>45300</v>
      </c>
      <c r="K1106" s="90">
        <v>48600</v>
      </c>
      <c r="L1106" s="91" t="s">
        <v>25</v>
      </c>
      <c r="M1106" s="90">
        <v>46900</v>
      </c>
      <c r="N1106" s="90">
        <v>49000</v>
      </c>
      <c r="O1106" s="90">
        <v>44700</v>
      </c>
      <c r="P1106" s="90">
        <v>44500</v>
      </c>
      <c r="Q1106" s="90">
        <v>42500</v>
      </c>
      <c r="R1106" s="90">
        <v>42700</v>
      </c>
      <c r="S1106" s="90">
        <v>43000</v>
      </c>
      <c r="T1106" s="90">
        <v>45300</v>
      </c>
      <c r="U1106" s="90">
        <v>45800</v>
      </c>
      <c r="V1106" s="90">
        <v>46800</v>
      </c>
      <c r="W1106" s="90">
        <v>47900</v>
      </c>
      <c r="X1106" s="90">
        <v>49900</v>
      </c>
      <c r="Y1106" t="str">
        <f t="shared" si="41"/>
        <v>03-2024</v>
      </c>
      <c r="Z1106">
        <f>_xlfn.XLOOKUP(Y1106,AN:AN,AP:AP,"")</f>
        <v>0</v>
      </c>
      <c r="AA1106">
        <f>_xlfn.XLOOKUP(Y1106,AN:AN,AQ:AQ,"")</f>
        <v>0</v>
      </c>
      <c r="AB1106" t="str">
        <f>_xlfn.XLOOKUP(Y1106,AN:AN,AR:AR,"")</f>
        <v>L24</v>
      </c>
      <c r="AC1106" t="str">
        <f>_xlfn.XLOOKUP(Y1106,AN:AN,AS:AS,"")</f>
        <v>L36</v>
      </c>
      <c r="AE1106">
        <v>0</v>
      </c>
      <c r="AF1106">
        <v>0</v>
      </c>
      <c r="AG1106" t="str">
        <v>L24</v>
      </c>
      <c r="AH1106" t="str">
        <v>L36</v>
      </c>
    </row>
    <row r="1107" spans="1:34">
      <c r="A1107" t="str">
        <f t="shared" si="40"/>
        <v>03-2024</v>
      </c>
      <c r="B1107" s="93">
        <v>45373</v>
      </c>
      <c r="C1107" s="90">
        <v>47100</v>
      </c>
      <c r="D1107" s="90">
        <v>47300</v>
      </c>
      <c r="E1107" s="90">
        <v>45800</v>
      </c>
      <c r="F1107" s="90">
        <v>43400</v>
      </c>
      <c r="G1107" s="90">
        <v>48700</v>
      </c>
      <c r="H1107" s="91" t="s">
        <v>25</v>
      </c>
      <c r="I1107" s="90">
        <v>45500</v>
      </c>
      <c r="J1107" s="90">
        <v>45300</v>
      </c>
      <c r="K1107" s="90">
        <v>48700</v>
      </c>
      <c r="L1107" s="91" t="s">
        <v>25</v>
      </c>
      <c r="M1107" s="90">
        <v>46800</v>
      </c>
      <c r="N1107" s="90">
        <v>49000</v>
      </c>
      <c r="O1107" s="90">
        <v>44600</v>
      </c>
      <c r="P1107" s="90">
        <v>44300</v>
      </c>
      <c r="Q1107" s="90">
        <v>42300</v>
      </c>
      <c r="R1107" s="90">
        <v>42700</v>
      </c>
      <c r="S1107" s="90">
        <v>43000</v>
      </c>
      <c r="T1107" s="90">
        <v>45500</v>
      </c>
      <c r="U1107" s="90">
        <v>45800</v>
      </c>
      <c r="V1107" s="90">
        <v>46800</v>
      </c>
      <c r="W1107" s="90">
        <v>47900</v>
      </c>
      <c r="X1107" s="90">
        <v>49700</v>
      </c>
      <c r="Y1107" t="str">
        <f t="shared" si="41"/>
        <v>03-2024</v>
      </c>
      <c r="Z1107">
        <f>_xlfn.XLOOKUP(Y1107,AN:AN,AP:AP,"")</f>
        <v>0</v>
      </c>
      <c r="AA1107">
        <f>_xlfn.XLOOKUP(Y1107,AN:AN,AQ:AQ,"")</f>
        <v>0</v>
      </c>
      <c r="AB1107" t="str">
        <f>_xlfn.XLOOKUP(Y1107,AN:AN,AR:AR,"")</f>
        <v>L24</v>
      </c>
      <c r="AC1107" t="str">
        <f>_xlfn.XLOOKUP(Y1107,AN:AN,AS:AS,"")</f>
        <v>L36</v>
      </c>
      <c r="AE1107">
        <v>0</v>
      </c>
      <c r="AF1107">
        <v>0</v>
      </c>
      <c r="AG1107" t="str">
        <v>L24</v>
      </c>
      <c r="AH1107" t="str">
        <v>L36</v>
      </c>
    </row>
    <row r="1108" spans="1:34">
      <c r="A1108" t="str">
        <f t="shared" si="40"/>
        <v>03-2024</v>
      </c>
      <c r="B1108" s="93">
        <v>45374</v>
      </c>
      <c r="C1108" s="90">
        <v>47100</v>
      </c>
      <c r="D1108" s="90">
        <v>47300</v>
      </c>
      <c r="E1108" s="90">
        <v>45900</v>
      </c>
      <c r="F1108" s="90">
        <v>43500</v>
      </c>
      <c r="G1108" s="90">
        <v>48700</v>
      </c>
      <c r="H1108" s="91" t="s">
        <v>25</v>
      </c>
      <c r="I1108" s="90">
        <v>45500</v>
      </c>
      <c r="J1108" s="90">
        <v>45500</v>
      </c>
      <c r="K1108" s="90">
        <v>48700</v>
      </c>
      <c r="L1108" s="91" t="s">
        <v>25</v>
      </c>
      <c r="M1108" s="90">
        <v>46900</v>
      </c>
      <c r="N1108" s="90">
        <v>49000</v>
      </c>
      <c r="O1108" s="90">
        <v>44600</v>
      </c>
      <c r="P1108" s="90">
        <v>44500</v>
      </c>
      <c r="Q1108" s="90">
        <v>42500</v>
      </c>
      <c r="R1108" s="90">
        <v>42900</v>
      </c>
      <c r="S1108" s="90">
        <v>43100</v>
      </c>
      <c r="T1108" s="90">
        <v>45600</v>
      </c>
      <c r="U1108" s="90">
        <v>46100</v>
      </c>
      <c r="V1108" s="90">
        <v>46800</v>
      </c>
      <c r="W1108" s="90">
        <v>47900</v>
      </c>
      <c r="X1108" s="90">
        <v>49700</v>
      </c>
      <c r="Y1108" t="str">
        <f t="shared" si="41"/>
        <v>03-2024</v>
      </c>
      <c r="Z1108">
        <f>_xlfn.XLOOKUP(Y1108,AN:AN,AP:AP,"")</f>
        <v>0</v>
      </c>
      <c r="AA1108">
        <f>_xlfn.XLOOKUP(Y1108,AN:AN,AQ:AQ,"")</f>
        <v>0</v>
      </c>
      <c r="AB1108" t="str">
        <f>_xlfn.XLOOKUP(Y1108,AN:AN,AR:AR,"")</f>
        <v>L24</v>
      </c>
      <c r="AC1108" t="str">
        <f>_xlfn.XLOOKUP(Y1108,AN:AN,AS:AS,"")</f>
        <v>L36</v>
      </c>
      <c r="AE1108">
        <v>0</v>
      </c>
      <c r="AF1108">
        <v>0</v>
      </c>
      <c r="AG1108" t="str">
        <v>L24</v>
      </c>
      <c r="AH1108" t="str">
        <v>L36</v>
      </c>
    </row>
    <row r="1109" spans="1:34">
      <c r="A1109" t="str">
        <f t="shared" si="40"/>
        <v>03-2024</v>
      </c>
      <c r="B1109" s="93">
        <v>45375</v>
      </c>
      <c r="C1109" s="90" t="s">
        <v>24</v>
      </c>
      <c r="D1109" s="90" t="s">
        <v>24</v>
      </c>
      <c r="E1109" s="90" t="s">
        <v>24</v>
      </c>
      <c r="F1109" s="90" t="s">
        <v>24</v>
      </c>
      <c r="G1109" s="90" t="s">
        <v>24</v>
      </c>
      <c r="H1109" s="90" t="s">
        <v>24</v>
      </c>
      <c r="I1109" s="90" t="s">
        <v>24</v>
      </c>
      <c r="J1109" s="90" t="s">
        <v>24</v>
      </c>
      <c r="K1109" s="90" t="s">
        <v>24</v>
      </c>
      <c r="L1109" s="90" t="s">
        <v>24</v>
      </c>
      <c r="M1109" s="90" t="s">
        <v>24</v>
      </c>
      <c r="N1109" s="90" t="s">
        <v>24</v>
      </c>
      <c r="O1109" s="90" t="s">
        <v>24</v>
      </c>
      <c r="P1109" s="90" t="s">
        <v>24</v>
      </c>
      <c r="Q1109" s="90" t="s">
        <v>24</v>
      </c>
      <c r="R1109" s="90" t="s">
        <v>24</v>
      </c>
      <c r="S1109" s="90" t="s">
        <v>24</v>
      </c>
      <c r="T1109" s="90" t="s">
        <v>24</v>
      </c>
      <c r="U1109" s="90" t="s">
        <v>24</v>
      </c>
      <c r="V1109" s="90" t="s">
        <v>24</v>
      </c>
      <c r="W1109" s="90" t="s">
        <v>24</v>
      </c>
      <c r="X1109" s="90" t="s">
        <v>24</v>
      </c>
      <c r="Y1109" t="str">
        <f t="shared" si="41"/>
        <v>03-2024</v>
      </c>
      <c r="Z1109">
        <f>_xlfn.XLOOKUP(Y1109,AN:AN,AP:AP,"")</f>
        <v>0</v>
      </c>
      <c r="AA1109">
        <f>_xlfn.XLOOKUP(Y1109,AN:AN,AQ:AQ,"")</f>
        <v>0</v>
      </c>
      <c r="AB1109" t="str">
        <f>_xlfn.XLOOKUP(Y1109,AN:AN,AR:AR,"")</f>
        <v>L24</v>
      </c>
      <c r="AC1109" t="str">
        <f>_xlfn.XLOOKUP(Y1109,AN:AN,AS:AS,"")</f>
        <v>L36</v>
      </c>
      <c r="AE1109">
        <v>0</v>
      </c>
      <c r="AF1109">
        <v>0</v>
      </c>
      <c r="AG1109" t="str">
        <v>L24</v>
      </c>
      <c r="AH1109" t="str">
        <v>L36</v>
      </c>
    </row>
    <row r="1110" spans="1:34">
      <c r="A1110" t="str">
        <f t="shared" ref="A1110:A1173" si="42">TEXT(B1110,"MM-YYYY")</f>
        <v>03-2024</v>
      </c>
      <c r="B1110" s="93">
        <v>45376</v>
      </c>
      <c r="C1110" s="90" t="s">
        <v>24</v>
      </c>
      <c r="D1110" s="90" t="s">
        <v>24</v>
      </c>
      <c r="E1110" s="90" t="s">
        <v>24</v>
      </c>
      <c r="F1110" s="90" t="s">
        <v>24</v>
      </c>
      <c r="G1110" s="90" t="s">
        <v>24</v>
      </c>
      <c r="H1110" s="90" t="s">
        <v>24</v>
      </c>
      <c r="I1110" s="90" t="s">
        <v>24</v>
      </c>
      <c r="J1110" s="90" t="s">
        <v>24</v>
      </c>
      <c r="K1110" s="90" t="s">
        <v>24</v>
      </c>
      <c r="L1110" s="90" t="s">
        <v>24</v>
      </c>
      <c r="M1110" s="90" t="s">
        <v>24</v>
      </c>
      <c r="N1110" s="90" t="s">
        <v>24</v>
      </c>
      <c r="O1110" s="90" t="s">
        <v>24</v>
      </c>
      <c r="P1110" s="90" t="s">
        <v>24</v>
      </c>
      <c r="Q1110" s="90" t="s">
        <v>24</v>
      </c>
      <c r="R1110" s="90" t="s">
        <v>24</v>
      </c>
      <c r="S1110" s="90" t="s">
        <v>24</v>
      </c>
      <c r="T1110" s="90" t="s">
        <v>24</v>
      </c>
      <c r="U1110" s="90" t="s">
        <v>24</v>
      </c>
      <c r="V1110" s="90" t="s">
        <v>24</v>
      </c>
      <c r="W1110" s="90" t="s">
        <v>24</v>
      </c>
      <c r="X1110" s="90" t="s">
        <v>24</v>
      </c>
      <c r="Y1110" t="str">
        <f t="shared" ref="Y1110:Y1173" si="43">TEXT(B1110,"MM-YYYY")</f>
        <v>03-2024</v>
      </c>
      <c r="Z1110">
        <f>_xlfn.XLOOKUP(Y1110,AN:AN,AP:AP,"")</f>
        <v>0</v>
      </c>
      <c r="AA1110">
        <f>_xlfn.XLOOKUP(Y1110,AN:AN,AQ:AQ,"")</f>
        <v>0</v>
      </c>
      <c r="AB1110" t="str">
        <f>_xlfn.XLOOKUP(Y1110,AN:AN,AR:AR,"")</f>
        <v>L24</v>
      </c>
      <c r="AC1110" t="str">
        <f>_xlfn.XLOOKUP(Y1110,AN:AN,AS:AS,"")</f>
        <v>L36</v>
      </c>
      <c r="AE1110">
        <v>0</v>
      </c>
      <c r="AF1110">
        <v>0</v>
      </c>
      <c r="AG1110" t="str">
        <v>L24</v>
      </c>
      <c r="AH1110" t="str">
        <v>L36</v>
      </c>
    </row>
    <row r="1111" spans="1:34">
      <c r="A1111" t="str">
        <f t="shared" si="42"/>
        <v>03-2024</v>
      </c>
      <c r="B1111" s="93">
        <v>45377</v>
      </c>
      <c r="C1111" s="90" t="s">
        <v>24</v>
      </c>
      <c r="D1111" s="90" t="s">
        <v>24</v>
      </c>
      <c r="E1111" s="90" t="s">
        <v>24</v>
      </c>
      <c r="F1111" s="90" t="s">
        <v>24</v>
      </c>
      <c r="G1111" s="90" t="s">
        <v>24</v>
      </c>
      <c r="H1111" s="90" t="s">
        <v>24</v>
      </c>
      <c r="I1111" s="90" t="s">
        <v>24</v>
      </c>
      <c r="J1111" s="90" t="s">
        <v>24</v>
      </c>
      <c r="K1111" s="90" t="s">
        <v>24</v>
      </c>
      <c r="L1111" s="90" t="s">
        <v>24</v>
      </c>
      <c r="M1111" s="90" t="s">
        <v>24</v>
      </c>
      <c r="N1111" s="90" t="s">
        <v>24</v>
      </c>
      <c r="O1111" s="90" t="s">
        <v>24</v>
      </c>
      <c r="P1111" s="90" t="s">
        <v>24</v>
      </c>
      <c r="Q1111" s="90" t="s">
        <v>24</v>
      </c>
      <c r="R1111" s="90" t="s">
        <v>24</v>
      </c>
      <c r="S1111" s="90" t="s">
        <v>24</v>
      </c>
      <c r="T1111" s="90" t="s">
        <v>24</v>
      </c>
      <c r="U1111" s="90" t="s">
        <v>24</v>
      </c>
      <c r="V1111" s="90" t="s">
        <v>24</v>
      </c>
      <c r="W1111" s="90" t="s">
        <v>24</v>
      </c>
      <c r="X1111" s="90" t="s">
        <v>24</v>
      </c>
      <c r="Y1111" t="str">
        <f t="shared" si="43"/>
        <v>03-2024</v>
      </c>
      <c r="Z1111">
        <f>_xlfn.XLOOKUP(Y1111,AN:AN,AP:AP,"")</f>
        <v>0</v>
      </c>
      <c r="AA1111">
        <f>_xlfn.XLOOKUP(Y1111,AN:AN,AQ:AQ,"")</f>
        <v>0</v>
      </c>
      <c r="AB1111" t="str">
        <f>_xlfn.XLOOKUP(Y1111,AN:AN,AR:AR,"")</f>
        <v>L24</v>
      </c>
      <c r="AC1111" t="str">
        <f>_xlfn.XLOOKUP(Y1111,AN:AN,AS:AS,"")</f>
        <v>L36</v>
      </c>
      <c r="AE1111">
        <v>0</v>
      </c>
      <c r="AF1111">
        <v>0</v>
      </c>
      <c r="AG1111" t="str">
        <v>L24</v>
      </c>
      <c r="AH1111" t="str">
        <v>L36</v>
      </c>
    </row>
    <row r="1112" spans="1:34">
      <c r="A1112" t="str">
        <f t="shared" si="42"/>
        <v>03-2024</v>
      </c>
      <c r="B1112" s="93">
        <v>45378</v>
      </c>
      <c r="C1112" s="90">
        <v>47100</v>
      </c>
      <c r="D1112" s="90">
        <v>47300</v>
      </c>
      <c r="E1112" s="90">
        <v>46100</v>
      </c>
      <c r="F1112" s="90">
        <v>43800</v>
      </c>
      <c r="G1112" s="90">
        <v>48700</v>
      </c>
      <c r="H1112" s="91" t="s">
        <v>25</v>
      </c>
      <c r="I1112" s="90">
        <v>46000</v>
      </c>
      <c r="J1112" s="90">
        <v>45800</v>
      </c>
      <c r="K1112" s="90">
        <v>48700</v>
      </c>
      <c r="L1112" s="91" t="s">
        <v>25</v>
      </c>
      <c r="M1112" s="90">
        <v>47100</v>
      </c>
      <c r="N1112" s="90">
        <v>49000</v>
      </c>
      <c r="O1112" s="90">
        <v>44900</v>
      </c>
      <c r="P1112" s="90">
        <v>44500</v>
      </c>
      <c r="Q1112" s="90">
        <v>42800</v>
      </c>
      <c r="R1112" s="90">
        <v>43300</v>
      </c>
      <c r="S1112" s="90">
        <v>43000</v>
      </c>
      <c r="T1112" s="90">
        <v>45800</v>
      </c>
      <c r="U1112" s="90">
        <v>46300</v>
      </c>
      <c r="V1112" s="90">
        <v>46800</v>
      </c>
      <c r="W1112" s="90">
        <v>47900</v>
      </c>
      <c r="X1112" s="90">
        <v>49700</v>
      </c>
      <c r="Y1112" t="str">
        <f t="shared" si="43"/>
        <v>03-2024</v>
      </c>
      <c r="Z1112">
        <f>_xlfn.XLOOKUP(Y1112,AN:AN,AP:AP,"")</f>
        <v>0</v>
      </c>
      <c r="AA1112">
        <f>_xlfn.XLOOKUP(Y1112,AN:AN,AQ:AQ,"")</f>
        <v>0</v>
      </c>
      <c r="AB1112" t="str">
        <f>_xlfn.XLOOKUP(Y1112,AN:AN,AR:AR,"")</f>
        <v>L24</v>
      </c>
      <c r="AC1112" t="str">
        <f>_xlfn.XLOOKUP(Y1112,AN:AN,AS:AS,"")</f>
        <v>L36</v>
      </c>
      <c r="AE1112">
        <v>0</v>
      </c>
      <c r="AF1112">
        <v>0</v>
      </c>
      <c r="AG1112" t="str">
        <v>L24</v>
      </c>
      <c r="AH1112" t="str">
        <v>L36</v>
      </c>
    </row>
    <row r="1113" spans="1:34">
      <c r="A1113" t="str">
        <f t="shared" si="42"/>
        <v>03-2024</v>
      </c>
      <c r="B1113" s="93">
        <v>45379</v>
      </c>
      <c r="C1113" s="90">
        <v>47300</v>
      </c>
      <c r="D1113" s="90">
        <v>47500</v>
      </c>
      <c r="E1113" s="90">
        <v>46300</v>
      </c>
      <c r="F1113" s="90">
        <v>44000</v>
      </c>
      <c r="G1113" s="90">
        <v>48900</v>
      </c>
      <c r="H1113" s="91" t="s">
        <v>25</v>
      </c>
      <c r="I1113" s="90">
        <v>46000</v>
      </c>
      <c r="J1113" s="90">
        <v>45900</v>
      </c>
      <c r="K1113" s="90">
        <v>48900</v>
      </c>
      <c r="L1113" s="91" t="s">
        <v>25</v>
      </c>
      <c r="M1113" s="90">
        <v>47400</v>
      </c>
      <c r="N1113" s="90">
        <v>49100</v>
      </c>
      <c r="O1113" s="90">
        <v>44800</v>
      </c>
      <c r="P1113" s="90">
        <v>45100</v>
      </c>
      <c r="Q1113" s="90">
        <v>43000</v>
      </c>
      <c r="R1113" s="90">
        <v>43500</v>
      </c>
      <c r="S1113" s="90">
        <v>43300</v>
      </c>
      <c r="T1113" s="90">
        <v>45900</v>
      </c>
      <c r="U1113" s="90">
        <v>46700</v>
      </c>
      <c r="V1113" s="90">
        <v>46800</v>
      </c>
      <c r="W1113" s="90">
        <v>48000</v>
      </c>
      <c r="X1113" s="90">
        <v>49700</v>
      </c>
      <c r="Y1113" t="str">
        <f t="shared" si="43"/>
        <v>03-2024</v>
      </c>
      <c r="Z1113">
        <f>_xlfn.XLOOKUP(Y1113,AN:AN,AP:AP,"")</f>
        <v>0</v>
      </c>
      <c r="AA1113">
        <f>_xlfn.XLOOKUP(Y1113,AN:AN,AQ:AQ,"")</f>
        <v>0</v>
      </c>
      <c r="AB1113" t="str">
        <f>_xlfn.XLOOKUP(Y1113,AN:AN,AR:AR,"")</f>
        <v>L24</v>
      </c>
      <c r="AC1113" t="str">
        <f>_xlfn.XLOOKUP(Y1113,AN:AN,AS:AS,"")</f>
        <v>L36</v>
      </c>
      <c r="AE1113">
        <v>0</v>
      </c>
      <c r="AF1113">
        <v>0</v>
      </c>
      <c r="AG1113" t="str">
        <v>L24</v>
      </c>
      <c r="AH1113" t="str">
        <v>L36</v>
      </c>
    </row>
    <row r="1114" spans="1:34">
      <c r="A1114" t="str">
        <f t="shared" si="42"/>
        <v>03-2024</v>
      </c>
      <c r="B1114" s="93">
        <v>45380</v>
      </c>
      <c r="C1114" s="90">
        <v>47300</v>
      </c>
      <c r="D1114" s="90">
        <v>47500</v>
      </c>
      <c r="E1114" s="90">
        <v>46200</v>
      </c>
      <c r="F1114" s="90">
        <v>43900</v>
      </c>
      <c r="G1114" s="90">
        <v>48900</v>
      </c>
      <c r="H1114" s="91" t="s">
        <v>25</v>
      </c>
      <c r="I1114" s="90">
        <v>46000</v>
      </c>
      <c r="J1114" s="90">
        <v>45900</v>
      </c>
      <c r="K1114" s="90">
        <v>48900</v>
      </c>
      <c r="L1114" s="91" t="s">
        <v>25</v>
      </c>
      <c r="M1114" s="90">
        <v>47400</v>
      </c>
      <c r="N1114" s="90">
        <v>49100</v>
      </c>
      <c r="O1114" s="90">
        <v>44900</v>
      </c>
      <c r="P1114" s="90">
        <v>45100</v>
      </c>
      <c r="Q1114" s="90">
        <v>42800</v>
      </c>
      <c r="R1114" s="90">
        <v>43400</v>
      </c>
      <c r="S1114" s="90">
        <v>43300</v>
      </c>
      <c r="T1114" s="90">
        <v>46000</v>
      </c>
      <c r="U1114" s="90">
        <v>46700</v>
      </c>
      <c r="V1114" s="90">
        <v>46800</v>
      </c>
      <c r="W1114" s="90">
        <v>48200</v>
      </c>
      <c r="X1114" s="90">
        <v>49900</v>
      </c>
      <c r="Y1114" t="str">
        <f t="shared" si="43"/>
        <v>03-2024</v>
      </c>
      <c r="Z1114">
        <f>_xlfn.XLOOKUP(Y1114,AN:AN,AP:AP,"")</f>
        <v>0</v>
      </c>
      <c r="AA1114">
        <f>_xlfn.XLOOKUP(Y1114,AN:AN,AQ:AQ,"")</f>
        <v>0</v>
      </c>
      <c r="AB1114" t="str">
        <f>_xlfn.XLOOKUP(Y1114,AN:AN,AR:AR,"")</f>
        <v>L24</v>
      </c>
      <c r="AC1114" t="str">
        <f>_xlfn.XLOOKUP(Y1114,AN:AN,AS:AS,"")</f>
        <v>L36</v>
      </c>
      <c r="AE1114">
        <v>0</v>
      </c>
      <c r="AF1114">
        <v>0</v>
      </c>
      <c r="AG1114" t="str">
        <v>L24</v>
      </c>
      <c r="AH1114" t="str">
        <v>L36</v>
      </c>
    </row>
    <row r="1115" spans="1:34">
      <c r="A1115" t="str">
        <f t="shared" si="42"/>
        <v>03-2024</v>
      </c>
      <c r="B1115" s="93">
        <v>45381</v>
      </c>
      <c r="C1115" s="90">
        <v>47300</v>
      </c>
      <c r="D1115" s="90">
        <v>47500</v>
      </c>
      <c r="E1115" s="90">
        <v>46300</v>
      </c>
      <c r="F1115" s="90">
        <v>44000</v>
      </c>
      <c r="G1115" s="90">
        <v>48900</v>
      </c>
      <c r="H1115" s="91" t="s">
        <v>25</v>
      </c>
      <c r="I1115" s="90">
        <v>46000</v>
      </c>
      <c r="J1115" s="90">
        <v>46000</v>
      </c>
      <c r="K1115" s="90">
        <v>48900</v>
      </c>
      <c r="L1115" s="91" t="s">
        <v>25</v>
      </c>
      <c r="M1115" s="90">
        <v>47400</v>
      </c>
      <c r="N1115" s="90">
        <v>49100</v>
      </c>
      <c r="O1115" s="90">
        <v>44900</v>
      </c>
      <c r="P1115" s="90">
        <v>45100</v>
      </c>
      <c r="Q1115" s="90">
        <v>42900</v>
      </c>
      <c r="R1115" s="90">
        <v>43400</v>
      </c>
      <c r="S1115" s="90">
        <v>43300</v>
      </c>
      <c r="T1115" s="90">
        <v>46100</v>
      </c>
      <c r="U1115" s="90">
        <v>46700</v>
      </c>
      <c r="V1115" s="90">
        <v>46800</v>
      </c>
      <c r="W1115" s="90">
        <v>48200</v>
      </c>
      <c r="X1115" s="90">
        <v>49900</v>
      </c>
      <c r="Y1115" t="str">
        <f t="shared" si="43"/>
        <v>03-2024</v>
      </c>
      <c r="Z1115">
        <f>_xlfn.XLOOKUP(Y1115,AN:AN,AP:AP,"")</f>
        <v>0</v>
      </c>
      <c r="AA1115">
        <f>_xlfn.XLOOKUP(Y1115,AN:AN,AQ:AQ,"")</f>
        <v>0</v>
      </c>
      <c r="AB1115" t="str">
        <f>_xlfn.XLOOKUP(Y1115,AN:AN,AR:AR,"")</f>
        <v>L24</v>
      </c>
      <c r="AC1115" t="str">
        <f>_xlfn.XLOOKUP(Y1115,AN:AN,AS:AS,"")</f>
        <v>L36</v>
      </c>
      <c r="AE1115">
        <v>0</v>
      </c>
      <c r="AF1115">
        <v>0</v>
      </c>
      <c r="AG1115" t="str">
        <v>L24</v>
      </c>
      <c r="AH1115" t="str">
        <v>L36</v>
      </c>
    </row>
    <row r="1116" spans="1:34">
      <c r="A1116" t="str">
        <f t="shared" si="42"/>
        <v>03-2024</v>
      </c>
      <c r="B1116" s="93">
        <v>45382</v>
      </c>
      <c r="C1116" s="90" t="s">
        <v>24</v>
      </c>
      <c r="D1116" s="90" t="s">
        <v>24</v>
      </c>
      <c r="E1116" s="90" t="s">
        <v>24</v>
      </c>
      <c r="F1116" s="90" t="s">
        <v>24</v>
      </c>
      <c r="G1116" s="90" t="s">
        <v>24</v>
      </c>
      <c r="H1116" s="90" t="s">
        <v>24</v>
      </c>
      <c r="I1116" s="90" t="s">
        <v>24</v>
      </c>
      <c r="J1116" s="90" t="s">
        <v>24</v>
      </c>
      <c r="K1116" s="90" t="s">
        <v>24</v>
      </c>
      <c r="L1116" s="90" t="s">
        <v>24</v>
      </c>
      <c r="M1116" s="90" t="s">
        <v>24</v>
      </c>
      <c r="N1116" s="90" t="s">
        <v>24</v>
      </c>
      <c r="O1116" s="90" t="s">
        <v>24</v>
      </c>
      <c r="P1116" s="90" t="s">
        <v>24</v>
      </c>
      <c r="Q1116" s="90" t="s">
        <v>24</v>
      </c>
      <c r="R1116" s="90" t="s">
        <v>24</v>
      </c>
      <c r="S1116" s="90" t="s">
        <v>24</v>
      </c>
      <c r="T1116" s="90" t="s">
        <v>24</v>
      </c>
      <c r="U1116" s="90" t="s">
        <v>24</v>
      </c>
      <c r="V1116" s="90" t="s">
        <v>24</v>
      </c>
      <c r="W1116" s="90" t="s">
        <v>24</v>
      </c>
      <c r="X1116" s="90" t="s">
        <v>24</v>
      </c>
      <c r="Y1116" t="str">
        <f t="shared" si="43"/>
        <v>03-2024</v>
      </c>
      <c r="Z1116">
        <f>_xlfn.XLOOKUP(Y1116,AN:AN,AP:AP,"")</f>
        <v>0</v>
      </c>
      <c r="AA1116">
        <f>_xlfn.XLOOKUP(Y1116,AN:AN,AQ:AQ,"")</f>
        <v>0</v>
      </c>
      <c r="AB1116" t="str">
        <f>_xlfn.XLOOKUP(Y1116,AN:AN,AR:AR,"")</f>
        <v>L24</v>
      </c>
      <c r="AC1116" t="str">
        <f>_xlfn.XLOOKUP(Y1116,AN:AN,AS:AS,"")</f>
        <v>L36</v>
      </c>
      <c r="AE1116">
        <v>0</v>
      </c>
      <c r="AF1116">
        <v>0</v>
      </c>
      <c r="AG1116" t="str">
        <v>L24</v>
      </c>
      <c r="AH1116" t="str">
        <v>L36</v>
      </c>
    </row>
    <row r="1117" spans="1:34">
      <c r="A1117" t="str">
        <f t="shared" si="42"/>
        <v>04-2024</v>
      </c>
      <c r="B1117" s="93">
        <v>45383</v>
      </c>
      <c r="C1117" s="90">
        <v>47700</v>
      </c>
      <c r="D1117" s="90">
        <v>47500</v>
      </c>
      <c r="E1117" s="90">
        <v>46800</v>
      </c>
      <c r="F1117" s="90">
        <v>44400</v>
      </c>
      <c r="G1117" s="90">
        <v>48900</v>
      </c>
      <c r="H1117" s="91" t="s">
        <v>25</v>
      </c>
      <c r="I1117" s="90">
        <v>46200</v>
      </c>
      <c r="J1117" s="90">
        <v>46500</v>
      </c>
      <c r="K1117" s="90">
        <v>49000</v>
      </c>
      <c r="L1117" s="91" t="s">
        <v>25</v>
      </c>
      <c r="M1117" s="90">
        <v>47600</v>
      </c>
      <c r="N1117" s="90">
        <v>49300</v>
      </c>
      <c r="O1117" s="90">
        <v>45400</v>
      </c>
      <c r="P1117" s="90">
        <v>45700</v>
      </c>
      <c r="Q1117" s="90">
        <v>43000</v>
      </c>
      <c r="R1117" s="90">
        <v>43600</v>
      </c>
      <c r="S1117" s="90">
        <v>43500</v>
      </c>
      <c r="T1117" s="90">
        <v>46500</v>
      </c>
      <c r="U1117" s="90">
        <v>46900</v>
      </c>
      <c r="V1117" s="90">
        <v>46800</v>
      </c>
      <c r="W1117" s="90">
        <v>48200</v>
      </c>
      <c r="X1117" s="90">
        <v>50600</v>
      </c>
      <c r="Y1117" t="str">
        <f t="shared" si="43"/>
        <v>04-2024</v>
      </c>
      <c r="Z1117">
        <f>_xlfn.XLOOKUP(Y1117,AN:AN,AP:AP,"")</f>
        <v>0</v>
      </c>
      <c r="AA1117">
        <f>_xlfn.XLOOKUP(Y1117,AN:AN,AQ:AQ,"")</f>
        <v>0</v>
      </c>
      <c r="AB1117" t="str">
        <f>_xlfn.XLOOKUP(Y1117,AN:AN,AR:AR,"")</f>
        <v>L24</v>
      </c>
      <c r="AC1117" t="str">
        <f>_xlfn.XLOOKUP(Y1117,AN:AN,AS:AS,"")</f>
        <v>L36</v>
      </c>
      <c r="AE1117">
        <v>0</v>
      </c>
      <c r="AF1117">
        <v>0</v>
      </c>
      <c r="AG1117" t="str">
        <v>L24</v>
      </c>
      <c r="AH1117" t="str">
        <v>L36</v>
      </c>
    </row>
    <row r="1118" spans="1:34">
      <c r="A1118" t="str">
        <f t="shared" si="42"/>
        <v>04-2024</v>
      </c>
      <c r="B1118" s="93">
        <v>45384</v>
      </c>
      <c r="C1118" s="90">
        <v>47800</v>
      </c>
      <c r="D1118" s="90">
        <v>48000</v>
      </c>
      <c r="E1118" s="90">
        <v>47500</v>
      </c>
      <c r="F1118" s="90">
        <v>45000</v>
      </c>
      <c r="G1118" s="90">
        <v>49500</v>
      </c>
      <c r="H1118" s="91" t="s">
        <v>25</v>
      </c>
      <c r="I1118" s="90">
        <v>46500</v>
      </c>
      <c r="J1118" s="90">
        <v>47000</v>
      </c>
      <c r="K1118" s="90">
        <v>49200</v>
      </c>
      <c r="L1118" s="91" t="s">
        <v>25</v>
      </c>
      <c r="M1118" s="90">
        <v>48400</v>
      </c>
      <c r="N1118" s="90">
        <v>49400</v>
      </c>
      <c r="O1118" s="90">
        <v>45900</v>
      </c>
      <c r="P1118" s="90">
        <v>45800</v>
      </c>
      <c r="Q1118" s="90">
        <v>43800</v>
      </c>
      <c r="R1118" s="90">
        <v>44200</v>
      </c>
      <c r="S1118" s="90">
        <v>44300</v>
      </c>
      <c r="T1118" s="90">
        <v>47100</v>
      </c>
      <c r="U1118" s="90">
        <v>47200</v>
      </c>
      <c r="V1118" s="90">
        <v>47800</v>
      </c>
      <c r="W1118" s="90">
        <v>48500</v>
      </c>
      <c r="X1118" s="90">
        <v>50600</v>
      </c>
      <c r="Y1118" t="str">
        <f t="shared" si="43"/>
        <v>04-2024</v>
      </c>
      <c r="Z1118">
        <f>_xlfn.XLOOKUP(Y1118,AN:AN,AP:AP,"")</f>
        <v>0</v>
      </c>
      <c r="AA1118">
        <f>_xlfn.XLOOKUP(Y1118,AN:AN,AQ:AQ,"")</f>
        <v>0</v>
      </c>
      <c r="AB1118" t="str">
        <f>_xlfn.XLOOKUP(Y1118,AN:AN,AR:AR,"")</f>
        <v>L24</v>
      </c>
      <c r="AC1118" t="str">
        <f>_xlfn.XLOOKUP(Y1118,AN:AN,AS:AS,"")</f>
        <v>L36</v>
      </c>
      <c r="AE1118">
        <v>0</v>
      </c>
      <c r="AF1118">
        <v>0</v>
      </c>
      <c r="AG1118" t="str">
        <v>L24</v>
      </c>
      <c r="AH1118" t="str">
        <v>L36</v>
      </c>
    </row>
    <row r="1119" spans="1:34">
      <c r="A1119" t="str">
        <f t="shared" si="42"/>
        <v>04-2024</v>
      </c>
      <c r="B1119" s="93">
        <v>45385</v>
      </c>
      <c r="C1119" s="90">
        <v>47800</v>
      </c>
      <c r="D1119" s="90">
        <v>48300</v>
      </c>
      <c r="E1119" s="90">
        <v>47800</v>
      </c>
      <c r="F1119" s="90">
        <v>45300</v>
      </c>
      <c r="G1119" s="90">
        <v>50700</v>
      </c>
      <c r="H1119" s="91" t="s">
        <v>25</v>
      </c>
      <c r="I1119" s="90">
        <v>47000</v>
      </c>
      <c r="J1119" s="90">
        <v>47500</v>
      </c>
      <c r="K1119" s="90">
        <v>49500</v>
      </c>
      <c r="L1119" s="91" t="s">
        <v>25</v>
      </c>
      <c r="M1119" s="90">
        <v>49000</v>
      </c>
      <c r="N1119" s="90">
        <v>49400</v>
      </c>
      <c r="O1119" s="90">
        <v>47000</v>
      </c>
      <c r="P1119" s="90">
        <v>46500</v>
      </c>
      <c r="Q1119" s="90">
        <v>44600</v>
      </c>
      <c r="R1119" s="90">
        <v>44900</v>
      </c>
      <c r="S1119" s="90">
        <v>44800</v>
      </c>
      <c r="T1119" s="90">
        <v>47500</v>
      </c>
      <c r="U1119" s="90">
        <v>47500</v>
      </c>
      <c r="V1119" s="90">
        <v>47800</v>
      </c>
      <c r="W1119" s="90">
        <v>48500</v>
      </c>
      <c r="X1119" s="90">
        <v>50600</v>
      </c>
      <c r="Y1119" t="str">
        <f t="shared" si="43"/>
        <v>04-2024</v>
      </c>
      <c r="Z1119">
        <f>_xlfn.XLOOKUP(Y1119,AN:AN,AP:AP,"")</f>
        <v>0</v>
      </c>
      <c r="AA1119">
        <f>_xlfn.XLOOKUP(Y1119,AN:AN,AQ:AQ,"")</f>
        <v>0</v>
      </c>
      <c r="AB1119" t="str">
        <f>_xlfn.XLOOKUP(Y1119,AN:AN,AR:AR,"")</f>
        <v>L24</v>
      </c>
      <c r="AC1119" t="str">
        <f>_xlfn.XLOOKUP(Y1119,AN:AN,AS:AS,"")</f>
        <v>L36</v>
      </c>
      <c r="AE1119">
        <v>0</v>
      </c>
      <c r="AF1119">
        <v>0</v>
      </c>
      <c r="AG1119" t="str">
        <v>L24</v>
      </c>
      <c r="AH1119" t="str">
        <v>L36</v>
      </c>
    </row>
    <row r="1120" spans="1:34">
      <c r="A1120" t="str">
        <f t="shared" si="42"/>
        <v>04-2024</v>
      </c>
      <c r="B1120" s="93">
        <v>45386</v>
      </c>
      <c r="C1120" s="90">
        <v>48000</v>
      </c>
      <c r="D1120" s="90">
        <v>48500</v>
      </c>
      <c r="E1120" s="90">
        <v>48300</v>
      </c>
      <c r="F1120" s="90">
        <v>46200</v>
      </c>
      <c r="G1120" s="90">
        <v>50700</v>
      </c>
      <c r="H1120" s="91" t="s">
        <v>25</v>
      </c>
      <c r="I1120" s="90">
        <v>47500</v>
      </c>
      <c r="J1120" s="90">
        <v>48200</v>
      </c>
      <c r="K1120" s="90">
        <v>50000</v>
      </c>
      <c r="L1120" s="91" t="s">
        <v>25</v>
      </c>
      <c r="M1120" s="90">
        <v>49600</v>
      </c>
      <c r="N1120" s="90">
        <v>49400</v>
      </c>
      <c r="O1120" s="90">
        <v>47500</v>
      </c>
      <c r="P1120" s="90">
        <v>47500</v>
      </c>
      <c r="Q1120" s="90">
        <v>44900</v>
      </c>
      <c r="R1120" s="90">
        <v>45200</v>
      </c>
      <c r="S1120" s="90">
        <v>45500</v>
      </c>
      <c r="T1120" s="90">
        <v>48300</v>
      </c>
      <c r="U1120" s="90">
        <v>47700</v>
      </c>
      <c r="V1120" s="90">
        <v>48300</v>
      </c>
      <c r="W1120" s="90">
        <v>49100</v>
      </c>
      <c r="X1120" s="90">
        <v>50700</v>
      </c>
      <c r="Y1120" t="str">
        <f t="shared" si="43"/>
        <v>04-2024</v>
      </c>
      <c r="Z1120">
        <f>_xlfn.XLOOKUP(Y1120,AN:AN,AP:AP,"")</f>
        <v>0</v>
      </c>
      <c r="AA1120">
        <f>_xlfn.XLOOKUP(Y1120,AN:AN,AQ:AQ,"")</f>
        <v>0</v>
      </c>
      <c r="AB1120" t="str">
        <f>_xlfn.XLOOKUP(Y1120,AN:AN,AR:AR,"")</f>
        <v>L24</v>
      </c>
      <c r="AC1120" t="str">
        <f>_xlfn.XLOOKUP(Y1120,AN:AN,AS:AS,"")</f>
        <v>L36</v>
      </c>
      <c r="AE1120">
        <v>0</v>
      </c>
      <c r="AF1120">
        <v>0</v>
      </c>
      <c r="AG1120" t="str">
        <v>L24</v>
      </c>
      <c r="AH1120" t="str">
        <v>L36</v>
      </c>
    </row>
    <row r="1121" spans="1:34">
      <c r="A1121" t="str">
        <f t="shared" si="42"/>
        <v>04-2024</v>
      </c>
      <c r="B1121" s="93">
        <v>45387</v>
      </c>
      <c r="C1121" s="90">
        <v>48700</v>
      </c>
      <c r="D1121" s="90">
        <v>48500</v>
      </c>
      <c r="E1121" s="90">
        <v>49500</v>
      </c>
      <c r="F1121" s="90">
        <v>47000</v>
      </c>
      <c r="G1121" s="90">
        <v>51800</v>
      </c>
      <c r="H1121" s="91" t="s">
        <v>25</v>
      </c>
      <c r="I1121" s="90">
        <v>48500</v>
      </c>
      <c r="J1121" s="90">
        <v>49300</v>
      </c>
      <c r="K1121" s="90">
        <v>50600</v>
      </c>
      <c r="L1121" s="91" t="s">
        <v>25</v>
      </c>
      <c r="M1121" s="90">
        <v>51000</v>
      </c>
      <c r="N1121" s="90">
        <v>50100</v>
      </c>
      <c r="O1121" s="90">
        <v>48200</v>
      </c>
      <c r="P1121" s="90">
        <v>49100</v>
      </c>
      <c r="Q1121" s="90">
        <v>46800</v>
      </c>
      <c r="R1121" s="90">
        <v>46800</v>
      </c>
      <c r="S1121" s="90">
        <v>47000</v>
      </c>
      <c r="T1121" s="90">
        <v>49100</v>
      </c>
      <c r="U1121" s="90">
        <v>49300</v>
      </c>
      <c r="V1121" s="90">
        <v>49800</v>
      </c>
      <c r="W1121" s="90">
        <v>50100</v>
      </c>
      <c r="X1121" s="90">
        <v>51800</v>
      </c>
      <c r="Y1121" t="str">
        <f t="shared" si="43"/>
        <v>04-2024</v>
      </c>
      <c r="Z1121">
        <f>_xlfn.XLOOKUP(Y1121,AN:AN,AP:AP,"")</f>
        <v>0</v>
      </c>
      <c r="AA1121">
        <f>_xlfn.XLOOKUP(Y1121,AN:AN,AQ:AQ,"")</f>
        <v>0</v>
      </c>
      <c r="AB1121" t="str">
        <f>_xlfn.XLOOKUP(Y1121,AN:AN,AR:AR,"")</f>
        <v>L24</v>
      </c>
      <c r="AC1121" t="str">
        <f>_xlfn.XLOOKUP(Y1121,AN:AN,AS:AS,"")</f>
        <v>L36</v>
      </c>
      <c r="AE1121">
        <v>0</v>
      </c>
      <c r="AF1121">
        <v>0</v>
      </c>
      <c r="AG1121" t="str">
        <v>L24</v>
      </c>
      <c r="AH1121" t="str">
        <v>L36</v>
      </c>
    </row>
    <row r="1122" spans="1:34">
      <c r="A1122" t="str">
        <f t="shared" si="42"/>
        <v>04-2024</v>
      </c>
      <c r="B1122" s="93">
        <v>45388</v>
      </c>
      <c r="C1122" s="90">
        <v>48700</v>
      </c>
      <c r="D1122" s="90">
        <v>48800</v>
      </c>
      <c r="E1122" s="90">
        <v>49700</v>
      </c>
      <c r="F1122" s="90">
        <v>46800</v>
      </c>
      <c r="G1122" s="90">
        <v>52100</v>
      </c>
      <c r="H1122" s="91" t="s">
        <v>25</v>
      </c>
      <c r="I1122" s="90">
        <v>48300</v>
      </c>
      <c r="J1122" s="90">
        <v>49200</v>
      </c>
      <c r="K1122" s="90">
        <v>50600</v>
      </c>
      <c r="L1122" s="91" t="s">
        <v>25</v>
      </c>
      <c r="M1122" s="90">
        <v>51000</v>
      </c>
      <c r="N1122" s="90">
        <v>50100</v>
      </c>
      <c r="O1122" s="90">
        <v>48800</v>
      </c>
      <c r="P1122" s="90">
        <v>48500</v>
      </c>
      <c r="Q1122" s="90">
        <v>46500</v>
      </c>
      <c r="R1122" s="90">
        <v>46600</v>
      </c>
      <c r="S1122" s="90">
        <v>47000</v>
      </c>
      <c r="T1122" s="90">
        <v>48900</v>
      </c>
      <c r="U1122" s="90">
        <v>49300</v>
      </c>
      <c r="V1122" s="90">
        <v>49800</v>
      </c>
      <c r="W1122" s="90">
        <v>50400</v>
      </c>
      <c r="X1122" s="90">
        <v>53000</v>
      </c>
      <c r="Y1122" t="str">
        <f t="shared" si="43"/>
        <v>04-2024</v>
      </c>
      <c r="Z1122">
        <f>_xlfn.XLOOKUP(Y1122,AN:AN,AP:AP,"")</f>
        <v>0</v>
      </c>
      <c r="AA1122">
        <f>_xlfn.XLOOKUP(Y1122,AN:AN,AQ:AQ,"")</f>
        <v>0</v>
      </c>
      <c r="AB1122" t="str">
        <f>_xlfn.XLOOKUP(Y1122,AN:AN,AR:AR,"")</f>
        <v>L24</v>
      </c>
      <c r="AC1122" t="str">
        <f>_xlfn.XLOOKUP(Y1122,AN:AN,AS:AS,"")</f>
        <v>L36</v>
      </c>
      <c r="AE1122">
        <v>0</v>
      </c>
      <c r="AF1122">
        <v>0</v>
      </c>
      <c r="AG1122" t="str">
        <v>L24</v>
      </c>
      <c r="AH1122" t="str">
        <v>L36</v>
      </c>
    </row>
    <row r="1123" spans="1:34">
      <c r="A1123" t="str">
        <f t="shared" si="42"/>
        <v>04-2024</v>
      </c>
      <c r="B1123" s="93">
        <v>45389</v>
      </c>
      <c r="C1123" s="90" t="s">
        <v>24</v>
      </c>
      <c r="D1123" s="90" t="s">
        <v>24</v>
      </c>
      <c r="E1123" s="90" t="s">
        <v>24</v>
      </c>
      <c r="F1123" s="90" t="s">
        <v>24</v>
      </c>
      <c r="G1123" s="90" t="s">
        <v>24</v>
      </c>
      <c r="H1123" s="90" t="s">
        <v>24</v>
      </c>
      <c r="I1123" s="90" t="s">
        <v>24</v>
      </c>
      <c r="J1123" s="90" t="s">
        <v>24</v>
      </c>
      <c r="K1123" s="90" t="s">
        <v>24</v>
      </c>
      <c r="L1123" s="90" t="s">
        <v>24</v>
      </c>
      <c r="M1123" s="90" t="s">
        <v>24</v>
      </c>
      <c r="N1123" s="90" t="s">
        <v>24</v>
      </c>
      <c r="O1123" s="90" t="s">
        <v>24</v>
      </c>
      <c r="P1123" s="90" t="s">
        <v>24</v>
      </c>
      <c r="Q1123" s="90" t="s">
        <v>24</v>
      </c>
      <c r="R1123" s="90" t="s">
        <v>24</v>
      </c>
      <c r="S1123" s="90" t="s">
        <v>24</v>
      </c>
      <c r="T1123" s="90" t="s">
        <v>24</v>
      </c>
      <c r="U1123" s="90" t="s">
        <v>24</v>
      </c>
      <c r="V1123" s="90" t="s">
        <v>24</v>
      </c>
      <c r="W1123" s="90" t="s">
        <v>24</v>
      </c>
      <c r="X1123" s="90" t="s">
        <v>24</v>
      </c>
      <c r="Y1123" t="str">
        <f t="shared" si="43"/>
        <v>04-2024</v>
      </c>
      <c r="Z1123">
        <f>_xlfn.XLOOKUP(Y1123,AN:AN,AP:AP,"")</f>
        <v>0</v>
      </c>
      <c r="AA1123">
        <f>_xlfn.XLOOKUP(Y1123,AN:AN,AQ:AQ,"")</f>
        <v>0</v>
      </c>
      <c r="AB1123" t="str">
        <f>_xlfn.XLOOKUP(Y1123,AN:AN,AR:AR,"")</f>
        <v>L24</v>
      </c>
      <c r="AC1123" t="str">
        <f>_xlfn.XLOOKUP(Y1123,AN:AN,AS:AS,"")</f>
        <v>L36</v>
      </c>
      <c r="AE1123">
        <v>0</v>
      </c>
      <c r="AF1123">
        <v>0</v>
      </c>
      <c r="AG1123" t="str">
        <v>L24</v>
      </c>
      <c r="AH1123" t="str">
        <v>L36</v>
      </c>
    </row>
    <row r="1124" spans="1:34">
      <c r="A1124" t="str">
        <f t="shared" si="42"/>
        <v>04-2024</v>
      </c>
      <c r="B1124" s="93">
        <v>45390</v>
      </c>
      <c r="C1124" s="90">
        <v>48300</v>
      </c>
      <c r="D1124" s="90">
        <v>48800</v>
      </c>
      <c r="E1124" s="90">
        <v>49700</v>
      </c>
      <c r="F1124" s="90">
        <v>47000</v>
      </c>
      <c r="G1124" s="90">
        <v>52100</v>
      </c>
      <c r="H1124" s="91" t="s">
        <v>25</v>
      </c>
      <c r="I1124" s="90">
        <v>48300</v>
      </c>
      <c r="J1124" s="90">
        <v>49000</v>
      </c>
      <c r="K1124" s="90">
        <v>50600</v>
      </c>
      <c r="L1124" s="91" t="s">
        <v>25</v>
      </c>
      <c r="M1124" s="90">
        <v>51000</v>
      </c>
      <c r="N1124" s="90">
        <v>49900</v>
      </c>
      <c r="O1124" s="90">
        <v>48900</v>
      </c>
      <c r="P1124" s="90">
        <v>48900</v>
      </c>
      <c r="Q1124" s="90">
        <v>46300</v>
      </c>
      <c r="R1124" s="90">
        <v>46300</v>
      </c>
      <c r="S1124" s="90">
        <v>46800</v>
      </c>
      <c r="T1124" s="90">
        <v>49100</v>
      </c>
      <c r="U1124" s="90">
        <v>49300</v>
      </c>
      <c r="V1124" s="90">
        <v>49300</v>
      </c>
      <c r="W1124" s="90">
        <v>50400</v>
      </c>
      <c r="X1124" s="90">
        <v>53300</v>
      </c>
      <c r="Y1124" t="str">
        <f t="shared" si="43"/>
        <v>04-2024</v>
      </c>
      <c r="Z1124">
        <f>_xlfn.XLOOKUP(Y1124,AN:AN,AP:AP,"")</f>
        <v>0</v>
      </c>
      <c r="AA1124">
        <f>_xlfn.XLOOKUP(Y1124,AN:AN,AQ:AQ,"")</f>
        <v>0</v>
      </c>
      <c r="AB1124" t="str">
        <f>_xlfn.XLOOKUP(Y1124,AN:AN,AR:AR,"")</f>
        <v>L24</v>
      </c>
      <c r="AC1124" t="str">
        <f>_xlfn.XLOOKUP(Y1124,AN:AN,AS:AS,"")</f>
        <v>L36</v>
      </c>
      <c r="AE1124">
        <v>0</v>
      </c>
      <c r="AF1124">
        <v>0</v>
      </c>
      <c r="AG1124" t="str">
        <v>L24</v>
      </c>
      <c r="AH1124" t="str">
        <v>L36</v>
      </c>
    </row>
    <row r="1125" spans="1:34">
      <c r="A1125" t="str">
        <f t="shared" si="42"/>
        <v>04-2024</v>
      </c>
      <c r="B1125" s="93">
        <v>45391</v>
      </c>
      <c r="C1125" s="90">
        <v>48300</v>
      </c>
      <c r="D1125" s="90">
        <v>48800</v>
      </c>
      <c r="E1125" s="90">
        <v>49300</v>
      </c>
      <c r="F1125" s="90">
        <v>46800</v>
      </c>
      <c r="G1125" s="90">
        <v>52100</v>
      </c>
      <c r="H1125" s="91" t="s">
        <v>25</v>
      </c>
      <c r="I1125" s="90">
        <v>48000</v>
      </c>
      <c r="J1125" s="90">
        <v>48700</v>
      </c>
      <c r="K1125" s="90">
        <v>50600</v>
      </c>
      <c r="L1125" s="91" t="s">
        <v>25</v>
      </c>
      <c r="M1125" s="90">
        <v>50700</v>
      </c>
      <c r="N1125" s="90">
        <v>49900</v>
      </c>
      <c r="O1125" s="90">
        <v>48500</v>
      </c>
      <c r="P1125" s="90">
        <v>48700</v>
      </c>
      <c r="Q1125" s="90">
        <v>46000</v>
      </c>
      <c r="R1125" s="90">
        <v>46000</v>
      </c>
      <c r="S1125" s="90">
        <v>46700</v>
      </c>
      <c r="T1125" s="90">
        <v>48900</v>
      </c>
      <c r="U1125" s="90">
        <v>49000</v>
      </c>
      <c r="V1125" s="90">
        <v>49300</v>
      </c>
      <c r="W1125" s="90">
        <v>50400</v>
      </c>
      <c r="X1125" s="90">
        <v>53300</v>
      </c>
      <c r="Y1125" t="str">
        <f t="shared" si="43"/>
        <v>04-2024</v>
      </c>
      <c r="Z1125">
        <f>_xlfn.XLOOKUP(Y1125,AN:AN,AP:AP,"")</f>
        <v>0</v>
      </c>
      <c r="AA1125">
        <f>_xlfn.XLOOKUP(Y1125,AN:AN,AQ:AQ,"")</f>
        <v>0</v>
      </c>
      <c r="AB1125" t="str">
        <f>_xlfn.XLOOKUP(Y1125,AN:AN,AR:AR,"")</f>
        <v>L24</v>
      </c>
      <c r="AC1125" t="str">
        <f>_xlfn.XLOOKUP(Y1125,AN:AN,AS:AS,"")</f>
        <v>L36</v>
      </c>
      <c r="AE1125">
        <v>0</v>
      </c>
      <c r="AF1125">
        <v>0</v>
      </c>
      <c r="AG1125" t="str">
        <v>L24</v>
      </c>
      <c r="AH1125" t="str">
        <v>L36</v>
      </c>
    </row>
    <row r="1126" spans="1:34">
      <c r="A1126" t="str">
        <f t="shared" si="42"/>
        <v>04-2024</v>
      </c>
      <c r="B1126" s="93">
        <v>45392</v>
      </c>
      <c r="C1126" s="90">
        <v>48300</v>
      </c>
      <c r="D1126" s="90">
        <v>48700</v>
      </c>
      <c r="E1126" s="90">
        <v>49100</v>
      </c>
      <c r="F1126" s="90">
        <v>46500</v>
      </c>
      <c r="G1126" s="90">
        <v>52000</v>
      </c>
      <c r="H1126" s="91" t="s">
        <v>25</v>
      </c>
      <c r="I1126" s="90">
        <v>48000</v>
      </c>
      <c r="J1126" s="90">
        <v>48500</v>
      </c>
      <c r="K1126" s="90">
        <v>50300</v>
      </c>
      <c r="L1126" s="91" t="s">
        <v>25</v>
      </c>
      <c r="M1126" s="90">
        <v>50300</v>
      </c>
      <c r="N1126" s="90">
        <v>49800</v>
      </c>
      <c r="O1126" s="90">
        <v>48000</v>
      </c>
      <c r="P1126" s="90">
        <v>48300</v>
      </c>
      <c r="Q1126" s="90">
        <v>45500</v>
      </c>
      <c r="R1126" s="90">
        <v>45700</v>
      </c>
      <c r="S1126" s="90">
        <v>46200</v>
      </c>
      <c r="T1126" s="90">
        <v>48600</v>
      </c>
      <c r="U1126" s="90">
        <v>48900</v>
      </c>
      <c r="V1126" s="90">
        <v>49300</v>
      </c>
      <c r="W1126" s="90">
        <v>50400</v>
      </c>
      <c r="X1126" s="90">
        <v>53300</v>
      </c>
      <c r="Y1126" t="str">
        <f t="shared" si="43"/>
        <v>04-2024</v>
      </c>
      <c r="Z1126">
        <f>_xlfn.XLOOKUP(Y1126,AN:AN,AP:AP,"")</f>
        <v>0</v>
      </c>
      <c r="AA1126">
        <f>_xlfn.XLOOKUP(Y1126,AN:AN,AQ:AQ,"")</f>
        <v>0</v>
      </c>
      <c r="AB1126" t="str">
        <f>_xlfn.XLOOKUP(Y1126,AN:AN,AR:AR,"")</f>
        <v>L24</v>
      </c>
      <c r="AC1126" t="str">
        <f>_xlfn.XLOOKUP(Y1126,AN:AN,AS:AS,"")</f>
        <v>L36</v>
      </c>
      <c r="AE1126">
        <v>0</v>
      </c>
      <c r="AF1126">
        <v>0</v>
      </c>
      <c r="AG1126" t="str">
        <v>L24</v>
      </c>
      <c r="AH1126" t="str">
        <v>L36</v>
      </c>
    </row>
    <row r="1127" spans="1:34">
      <c r="A1127" t="str">
        <f t="shared" si="42"/>
        <v>04-2024</v>
      </c>
      <c r="B1127" s="93">
        <v>45393</v>
      </c>
      <c r="C1127" s="90">
        <v>48300</v>
      </c>
      <c r="D1127" s="90">
        <v>48700</v>
      </c>
      <c r="E1127" s="90">
        <v>49200</v>
      </c>
      <c r="F1127" s="90">
        <v>46800</v>
      </c>
      <c r="G1127" s="90">
        <v>52000</v>
      </c>
      <c r="H1127" s="91" t="s">
        <v>25</v>
      </c>
      <c r="I1127" s="90">
        <v>48000</v>
      </c>
      <c r="J1127" s="90">
        <v>48400</v>
      </c>
      <c r="K1127" s="90">
        <v>50300</v>
      </c>
      <c r="L1127" s="91" t="s">
        <v>25</v>
      </c>
      <c r="M1127" s="90">
        <v>50300</v>
      </c>
      <c r="N1127" s="90">
        <v>49800</v>
      </c>
      <c r="O1127" s="90">
        <v>48100</v>
      </c>
      <c r="P1127" s="90">
        <v>48500</v>
      </c>
      <c r="Q1127" s="90">
        <v>45500</v>
      </c>
      <c r="R1127" s="90">
        <v>46000</v>
      </c>
      <c r="S1127" s="90">
        <v>46200</v>
      </c>
      <c r="T1127" s="90">
        <v>48900</v>
      </c>
      <c r="U1127" s="90">
        <v>48900</v>
      </c>
      <c r="V1127" s="90">
        <v>49300</v>
      </c>
      <c r="W1127" s="90">
        <v>50400</v>
      </c>
      <c r="X1127" s="90">
        <v>53300</v>
      </c>
      <c r="Y1127" t="str">
        <f t="shared" si="43"/>
        <v>04-2024</v>
      </c>
      <c r="Z1127">
        <f>_xlfn.XLOOKUP(Y1127,AN:AN,AP:AP,"")</f>
        <v>0</v>
      </c>
      <c r="AA1127">
        <f>_xlfn.XLOOKUP(Y1127,AN:AN,AQ:AQ,"")</f>
        <v>0</v>
      </c>
      <c r="AB1127" t="str">
        <f>_xlfn.XLOOKUP(Y1127,AN:AN,AR:AR,"")</f>
        <v>L24</v>
      </c>
      <c r="AC1127" t="str">
        <f>_xlfn.XLOOKUP(Y1127,AN:AN,AS:AS,"")</f>
        <v>L36</v>
      </c>
      <c r="AE1127">
        <v>0</v>
      </c>
      <c r="AF1127">
        <v>0</v>
      </c>
      <c r="AG1127" t="str">
        <v>L24</v>
      </c>
      <c r="AH1127" t="str">
        <v>L36</v>
      </c>
    </row>
    <row r="1128" spans="1:34">
      <c r="A1128" t="str">
        <f t="shared" si="42"/>
        <v>04-2024</v>
      </c>
      <c r="B1128" s="93">
        <v>45394</v>
      </c>
      <c r="C1128" s="90">
        <v>48100</v>
      </c>
      <c r="D1128" s="90">
        <v>48700</v>
      </c>
      <c r="E1128" s="90">
        <v>49000</v>
      </c>
      <c r="F1128" s="90">
        <v>46500</v>
      </c>
      <c r="G1128" s="90">
        <v>51600</v>
      </c>
      <c r="H1128" s="91" t="s">
        <v>25</v>
      </c>
      <c r="I1128" s="90">
        <v>47750</v>
      </c>
      <c r="J1128" s="90">
        <v>48300</v>
      </c>
      <c r="K1128" s="90">
        <v>50100</v>
      </c>
      <c r="L1128" s="91" t="s">
        <v>25</v>
      </c>
      <c r="M1128" s="90">
        <v>50100</v>
      </c>
      <c r="N1128" s="90">
        <v>49800</v>
      </c>
      <c r="O1128" s="90">
        <v>48200</v>
      </c>
      <c r="P1128" s="90">
        <v>48300</v>
      </c>
      <c r="Q1128" s="90">
        <v>45400</v>
      </c>
      <c r="R1128" s="90">
        <v>45900</v>
      </c>
      <c r="S1128" s="90">
        <v>46200</v>
      </c>
      <c r="T1128" s="90">
        <v>48600</v>
      </c>
      <c r="U1128" s="90">
        <v>48800</v>
      </c>
      <c r="V1128" s="90">
        <v>49300</v>
      </c>
      <c r="W1128" s="90">
        <v>50400</v>
      </c>
      <c r="X1128" s="90">
        <v>53300</v>
      </c>
      <c r="Y1128" t="str">
        <f t="shared" si="43"/>
        <v>04-2024</v>
      </c>
      <c r="Z1128">
        <f>_xlfn.XLOOKUP(Y1128,AN:AN,AP:AP,"")</f>
        <v>0</v>
      </c>
      <c r="AA1128">
        <f>_xlfn.XLOOKUP(Y1128,AN:AN,AQ:AQ,"")</f>
        <v>0</v>
      </c>
      <c r="AB1128" t="str">
        <f>_xlfn.XLOOKUP(Y1128,AN:AN,AR:AR,"")</f>
        <v>L24</v>
      </c>
      <c r="AC1128" t="str">
        <f>_xlfn.XLOOKUP(Y1128,AN:AN,AS:AS,"")</f>
        <v>L36</v>
      </c>
      <c r="AE1128">
        <v>0</v>
      </c>
      <c r="AF1128">
        <v>0</v>
      </c>
      <c r="AG1128" t="str">
        <v>L24</v>
      </c>
      <c r="AH1128" t="str">
        <v>L36</v>
      </c>
    </row>
    <row r="1129" spans="1:34">
      <c r="A1129" t="str">
        <f t="shared" si="42"/>
        <v>04-2024</v>
      </c>
      <c r="B1129" s="93">
        <v>45395</v>
      </c>
      <c r="C1129" s="90">
        <v>48100</v>
      </c>
      <c r="D1129" s="90">
        <v>48700</v>
      </c>
      <c r="E1129" s="90">
        <v>49100</v>
      </c>
      <c r="F1129" s="90">
        <v>47000</v>
      </c>
      <c r="G1129" s="90">
        <v>51100</v>
      </c>
      <c r="H1129" s="91" t="s">
        <v>25</v>
      </c>
      <c r="I1129" s="90">
        <v>48500</v>
      </c>
      <c r="J1129" s="90">
        <v>48500</v>
      </c>
      <c r="K1129" s="90">
        <v>50100</v>
      </c>
      <c r="L1129" s="91" t="s">
        <v>25</v>
      </c>
      <c r="M1129" s="90">
        <v>50300</v>
      </c>
      <c r="N1129" s="90">
        <v>49800</v>
      </c>
      <c r="O1129" s="90">
        <v>48300</v>
      </c>
      <c r="P1129" s="90">
        <v>48700</v>
      </c>
      <c r="Q1129" s="90">
        <v>45500</v>
      </c>
      <c r="R1129" s="90">
        <v>45900</v>
      </c>
      <c r="S1129" s="90">
        <v>46500</v>
      </c>
      <c r="T1129" s="90">
        <v>49100</v>
      </c>
      <c r="U1129" s="90">
        <v>48800</v>
      </c>
      <c r="V1129" s="90">
        <v>49300</v>
      </c>
      <c r="W1129" s="90">
        <v>50400</v>
      </c>
      <c r="X1129" s="90">
        <v>53300</v>
      </c>
      <c r="Y1129" t="str">
        <f t="shared" si="43"/>
        <v>04-2024</v>
      </c>
      <c r="Z1129">
        <f>_xlfn.XLOOKUP(Y1129,AN:AN,AP:AP,"")</f>
        <v>0</v>
      </c>
      <c r="AA1129">
        <f>_xlfn.XLOOKUP(Y1129,AN:AN,AQ:AQ,"")</f>
        <v>0</v>
      </c>
      <c r="AB1129" t="str">
        <f>_xlfn.XLOOKUP(Y1129,AN:AN,AR:AR,"")</f>
        <v>L24</v>
      </c>
      <c r="AC1129" t="str">
        <f>_xlfn.XLOOKUP(Y1129,AN:AN,AS:AS,"")</f>
        <v>L36</v>
      </c>
      <c r="AE1129">
        <v>0</v>
      </c>
      <c r="AF1129">
        <v>0</v>
      </c>
      <c r="AG1129" t="str">
        <v>L24</v>
      </c>
      <c r="AH1129" t="str">
        <v>L36</v>
      </c>
    </row>
    <row r="1130" spans="1:34">
      <c r="A1130" t="str">
        <f t="shared" si="42"/>
        <v>04-2024</v>
      </c>
      <c r="B1130" s="93">
        <v>45396</v>
      </c>
      <c r="C1130" s="90" t="s">
        <v>24</v>
      </c>
      <c r="D1130" s="90" t="s">
        <v>24</v>
      </c>
      <c r="E1130" s="90" t="s">
        <v>24</v>
      </c>
      <c r="F1130" s="90" t="s">
        <v>24</v>
      </c>
      <c r="G1130" s="90" t="s">
        <v>24</v>
      </c>
      <c r="H1130" s="90" t="s">
        <v>24</v>
      </c>
      <c r="I1130" s="90" t="s">
        <v>24</v>
      </c>
      <c r="J1130" s="90" t="s">
        <v>24</v>
      </c>
      <c r="K1130" s="90" t="s">
        <v>24</v>
      </c>
      <c r="L1130" s="90" t="s">
        <v>24</v>
      </c>
      <c r="M1130" s="90" t="s">
        <v>24</v>
      </c>
      <c r="N1130" s="90" t="s">
        <v>24</v>
      </c>
      <c r="O1130" s="90" t="s">
        <v>24</v>
      </c>
      <c r="P1130" s="90" t="s">
        <v>24</v>
      </c>
      <c r="Q1130" s="90" t="s">
        <v>24</v>
      </c>
      <c r="R1130" s="90" t="s">
        <v>24</v>
      </c>
      <c r="S1130" s="90" t="s">
        <v>24</v>
      </c>
      <c r="T1130" s="90" t="s">
        <v>24</v>
      </c>
      <c r="U1130" s="90" t="s">
        <v>24</v>
      </c>
      <c r="V1130" s="90" t="s">
        <v>24</v>
      </c>
      <c r="W1130" s="90" t="s">
        <v>24</v>
      </c>
      <c r="X1130" s="90" t="s">
        <v>24</v>
      </c>
      <c r="Y1130" t="str">
        <f t="shared" si="43"/>
        <v>04-2024</v>
      </c>
      <c r="Z1130">
        <f>_xlfn.XLOOKUP(Y1130,AN:AN,AP:AP,"")</f>
        <v>0</v>
      </c>
      <c r="AA1130">
        <f>_xlfn.XLOOKUP(Y1130,AN:AN,AQ:AQ,"")</f>
        <v>0</v>
      </c>
      <c r="AB1130" t="str">
        <f>_xlfn.XLOOKUP(Y1130,AN:AN,AR:AR,"")</f>
        <v>L24</v>
      </c>
      <c r="AC1130" t="str">
        <f>_xlfn.XLOOKUP(Y1130,AN:AN,AS:AS,"")</f>
        <v>L36</v>
      </c>
      <c r="AE1130">
        <v>0</v>
      </c>
      <c r="AF1130">
        <v>0</v>
      </c>
      <c r="AG1130" t="str">
        <v>L24</v>
      </c>
      <c r="AH1130" t="str">
        <v>L36</v>
      </c>
    </row>
    <row r="1131" spans="1:34">
      <c r="A1131" t="str">
        <f t="shared" si="42"/>
        <v>04-2024</v>
      </c>
      <c r="B1131" s="93">
        <v>45397</v>
      </c>
      <c r="C1131" s="90">
        <v>49500</v>
      </c>
      <c r="D1131" s="90">
        <v>50000</v>
      </c>
      <c r="E1131" s="90">
        <v>51300</v>
      </c>
      <c r="F1131" s="90">
        <v>48500</v>
      </c>
      <c r="G1131" s="90">
        <v>53700</v>
      </c>
      <c r="H1131" s="91" t="s">
        <v>25</v>
      </c>
      <c r="I1131" s="90">
        <v>49500</v>
      </c>
      <c r="J1131" s="90">
        <v>50300</v>
      </c>
      <c r="K1131" s="90">
        <v>52500</v>
      </c>
      <c r="L1131" s="91" t="s">
        <v>25</v>
      </c>
      <c r="M1131" s="90">
        <v>51700</v>
      </c>
      <c r="N1131" s="90">
        <v>50800</v>
      </c>
      <c r="O1131" s="90">
        <v>51000</v>
      </c>
      <c r="P1131" s="90">
        <v>50200</v>
      </c>
      <c r="Q1131" s="90">
        <v>48000</v>
      </c>
      <c r="R1131" s="90">
        <v>48200</v>
      </c>
      <c r="S1131" s="90">
        <v>48500</v>
      </c>
      <c r="T1131" s="90">
        <v>50300</v>
      </c>
      <c r="U1131" s="90">
        <v>51000</v>
      </c>
      <c r="V1131" s="90">
        <v>51800</v>
      </c>
      <c r="W1131" s="90">
        <v>52200</v>
      </c>
      <c r="X1131" s="90">
        <v>55200</v>
      </c>
      <c r="Y1131" t="str">
        <f t="shared" si="43"/>
        <v>04-2024</v>
      </c>
      <c r="Z1131">
        <f>_xlfn.XLOOKUP(Y1131,AN:AN,AP:AP,"")</f>
        <v>0</v>
      </c>
      <c r="AA1131">
        <f>_xlfn.XLOOKUP(Y1131,AN:AN,AQ:AQ,"")</f>
        <v>0</v>
      </c>
      <c r="AB1131" t="str">
        <f>_xlfn.XLOOKUP(Y1131,AN:AN,AR:AR,"")</f>
        <v>L24</v>
      </c>
      <c r="AC1131" t="str">
        <f>_xlfn.XLOOKUP(Y1131,AN:AN,AS:AS,"")</f>
        <v>L36</v>
      </c>
      <c r="AE1131">
        <v>0</v>
      </c>
      <c r="AF1131">
        <v>0</v>
      </c>
      <c r="AG1131" t="str">
        <v>L24</v>
      </c>
      <c r="AH1131" t="str">
        <v>L36</v>
      </c>
    </row>
    <row r="1132" spans="1:34">
      <c r="A1132" t="str">
        <f t="shared" si="42"/>
        <v>04-2024</v>
      </c>
      <c r="B1132" s="93">
        <v>45398</v>
      </c>
      <c r="C1132" s="90">
        <v>49500</v>
      </c>
      <c r="D1132" s="90">
        <v>50200</v>
      </c>
      <c r="E1132" s="90">
        <v>51300</v>
      </c>
      <c r="F1132" s="90">
        <v>48100</v>
      </c>
      <c r="G1132" s="90">
        <v>53300</v>
      </c>
      <c r="H1132" s="91" t="s">
        <v>25</v>
      </c>
      <c r="I1132" s="90">
        <v>49750</v>
      </c>
      <c r="J1132" s="90">
        <v>50300</v>
      </c>
      <c r="K1132" s="90">
        <v>52500</v>
      </c>
      <c r="L1132" s="91" t="s">
        <v>25</v>
      </c>
      <c r="M1132" s="90">
        <v>51700</v>
      </c>
      <c r="N1132" s="90">
        <v>51100</v>
      </c>
      <c r="O1132" s="90">
        <v>50600</v>
      </c>
      <c r="P1132" s="90">
        <v>49800</v>
      </c>
      <c r="Q1132" s="90">
        <v>47400</v>
      </c>
      <c r="R1132" s="90">
        <v>47700</v>
      </c>
      <c r="S1132" s="90">
        <v>47800</v>
      </c>
      <c r="T1132" s="90">
        <v>50200</v>
      </c>
      <c r="U1132" s="90">
        <v>51000</v>
      </c>
      <c r="V1132" s="90">
        <v>51800</v>
      </c>
      <c r="W1132" s="90">
        <v>52200</v>
      </c>
      <c r="X1132" s="90">
        <v>55200</v>
      </c>
      <c r="Y1132" t="str">
        <f t="shared" si="43"/>
        <v>04-2024</v>
      </c>
      <c r="Z1132">
        <f>_xlfn.XLOOKUP(Y1132,AN:AN,AP:AP,"")</f>
        <v>0</v>
      </c>
      <c r="AA1132">
        <f>_xlfn.XLOOKUP(Y1132,AN:AN,AQ:AQ,"")</f>
        <v>0</v>
      </c>
      <c r="AB1132" t="str">
        <f>_xlfn.XLOOKUP(Y1132,AN:AN,AR:AR,"")</f>
        <v>L24</v>
      </c>
      <c r="AC1132" t="str">
        <f>_xlfn.XLOOKUP(Y1132,AN:AN,AS:AS,"")</f>
        <v>L36</v>
      </c>
      <c r="AE1132">
        <v>0</v>
      </c>
      <c r="AF1132">
        <v>0</v>
      </c>
      <c r="AG1132" t="str">
        <v>L24</v>
      </c>
      <c r="AH1132" t="str">
        <v>L36</v>
      </c>
    </row>
    <row r="1133" spans="1:34">
      <c r="A1133" t="str">
        <f t="shared" si="42"/>
        <v>04-2024</v>
      </c>
      <c r="B1133" s="93">
        <v>45399</v>
      </c>
      <c r="C1133" s="90">
        <v>49900</v>
      </c>
      <c r="D1133" s="90">
        <v>50200</v>
      </c>
      <c r="E1133" s="90">
        <v>51600</v>
      </c>
      <c r="F1133" s="90">
        <v>48400</v>
      </c>
      <c r="G1133" s="90">
        <v>53300</v>
      </c>
      <c r="H1133" s="91" t="s">
        <v>25</v>
      </c>
      <c r="I1133" s="90">
        <v>49500</v>
      </c>
      <c r="J1133" s="90">
        <v>50400</v>
      </c>
      <c r="K1133" s="90">
        <v>52500</v>
      </c>
      <c r="L1133" s="91" t="s">
        <v>25</v>
      </c>
      <c r="M1133" s="90">
        <v>51800</v>
      </c>
      <c r="N1133" s="90">
        <v>51000</v>
      </c>
      <c r="O1133" s="90">
        <v>51000</v>
      </c>
      <c r="P1133" s="90">
        <v>50000</v>
      </c>
      <c r="Q1133" s="90">
        <v>47300</v>
      </c>
      <c r="R1133" s="90">
        <v>47700</v>
      </c>
      <c r="S1133" s="90">
        <v>47800</v>
      </c>
      <c r="T1133" s="90">
        <v>50500</v>
      </c>
      <c r="U1133" s="90">
        <v>51000</v>
      </c>
      <c r="V1133" s="90">
        <v>51800</v>
      </c>
      <c r="W1133" s="90">
        <v>52300</v>
      </c>
      <c r="X1133" s="90">
        <v>55500</v>
      </c>
      <c r="Y1133" t="str">
        <f t="shared" si="43"/>
        <v>04-2024</v>
      </c>
      <c r="Z1133">
        <f>_xlfn.XLOOKUP(Y1133,AN:AN,AP:AP,"")</f>
        <v>0</v>
      </c>
      <c r="AA1133">
        <f>_xlfn.XLOOKUP(Y1133,AN:AN,AQ:AQ,"")</f>
        <v>0</v>
      </c>
      <c r="AB1133" t="str">
        <f>_xlfn.XLOOKUP(Y1133,AN:AN,AR:AR,"")</f>
        <v>L24</v>
      </c>
      <c r="AC1133" t="str">
        <f>_xlfn.XLOOKUP(Y1133,AN:AN,AS:AS,"")</f>
        <v>L36</v>
      </c>
      <c r="AE1133">
        <v>0</v>
      </c>
      <c r="AF1133">
        <v>0</v>
      </c>
      <c r="AG1133" t="str">
        <v>L24</v>
      </c>
      <c r="AH1133" t="str">
        <v>L36</v>
      </c>
    </row>
    <row r="1134" spans="1:34">
      <c r="A1134" t="str">
        <f t="shared" si="42"/>
        <v>04-2024</v>
      </c>
      <c r="B1134" s="93">
        <v>45400</v>
      </c>
      <c r="C1134" s="90">
        <v>50200</v>
      </c>
      <c r="D1134" s="90">
        <v>50500</v>
      </c>
      <c r="E1134" s="90">
        <v>52000</v>
      </c>
      <c r="F1134" s="90">
        <v>48500</v>
      </c>
      <c r="G1134" s="90">
        <v>53200</v>
      </c>
      <c r="H1134" s="91" t="s">
        <v>25</v>
      </c>
      <c r="I1134" s="90">
        <v>49750</v>
      </c>
      <c r="J1134" s="90">
        <v>50600</v>
      </c>
      <c r="K1134" s="90">
        <v>52500</v>
      </c>
      <c r="L1134" s="91" t="s">
        <v>25</v>
      </c>
      <c r="M1134" s="90">
        <v>52000</v>
      </c>
      <c r="N1134" s="90">
        <v>51300</v>
      </c>
      <c r="O1134" s="90">
        <v>51600</v>
      </c>
      <c r="P1134" s="90">
        <v>50000</v>
      </c>
      <c r="Q1134" s="90">
        <v>47500</v>
      </c>
      <c r="R1134" s="90">
        <v>47700</v>
      </c>
      <c r="S1134" s="90">
        <v>48000</v>
      </c>
      <c r="T1134" s="90">
        <v>50600</v>
      </c>
      <c r="U1134" s="90">
        <v>51000</v>
      </c>
      <c r="V1134" s="90">
        <v>51800</v>
      </c>
      <c r="W1134" s="90">
        <v>52500</v>
      </c>
      <c r="X1134" s="90">
        <v>55500</v>
      </c>
      <c r="Y1134" t="str">
        <f t="shared" si="43"/>
        <v>04-2024</v>
      </c>
      <c r="Z1134">
        <f>_xlfn.XLOOKUP(Y1134,AN:AN,AP:AP,"")</f>
        <v>0</v>
      </c>
      <c r="AA1134">
        <f>_xlfn.XLOOKUP(Y1134,AN:AN,AQ:AQ,"")</f>
        <v>0</v>
      </c>
      <c r="AB1134" t="str">
        <f>_xlfn.XLOOKUP(Y1134,AN:AN,AR:AR,"")</f>
        <v>L24</v>
      </c>
      <c r="AC1134" t="str">
        <f>_xlfn.XLOOKUP(Y1134,AN:AN,AS:AS,"")</f>
        <v>L36</v>
      </c>
      <c r="AE1134">
        <v>0</v>
      </c>
      <c r="AF1134">
        <v>0</v>
      </c>
      <c r="AG1134" t="str">
        <v>L24</v>
      </c>
      <c r="AH1134" t="str">
        <v>L36</v>
      </c>
    </row>
    <row r="1135" spans="1:34">
      <c r="A1135" t="str">
        <f t="shared" si="42"/>
        <v>04-2024</v>
      </c>
      <c r="B1135" s="93">
        <v>45401</v>
      </c>
      <c r="C1135" s="90">
        <v>50200</v>
      </c>
      <c r="D1135" s="91" t="s">
        <v>25</v>
      </c>
      <c r="E1135" s="90">
        <v>52000</v>
      </c>
      <c r="F1135" s="90">
        <v>48300</v>
      </c>
      <c r="G1135" s="90">
        <v>53200</v>
      </c>
      <c r="H1135" s="91" t="s">
        <v>25</v>
      </c>
      <c r="I1135" s="90">
        <v>49500</v>
      </c>
      <c r="J1135" s="90">
        <v>50300</v>
      </c>
      <c r="K1135" s="90">
        <v>52300</v>
      </c>
      <c r="L1135" s="91" t="s">
        <v>25</v>
      </c>
      <c r="M1135" s="90">
        <v>51800</v>
      </c>
      <c r="N1135" s="90">
        <v>51300</v>
      </c>
      <c r="O1135" s="90">
        <v>51300</v>
      </c>
      <c r="P1135" s="90">
        <v>50000</v>
      </c>
      <c r="Q1135" s="90">
        <v>47000</v>
      </c>
      <c r="R1135" s="90">
        <v>47500</v>
      </c>
      <c r="S1135" s="90">
        <v>47500</v>
      </c>
      <c r="T1135" s="90">
        <v>50400</v>
      </c>
      <c r="U1135" s="90">
        <v>50800</v>
      </c>
      <c r="V1135" s="90">
        <v>51800</v>
      </c>
      <c r="W1135" s="90">
        <v>52500</v>
      </c>
      <c r="X1135" s="90">
        <v>55500</v>
      </c>
      <c r="Y1135" t="str">
        <f t="shared" si="43"/>
        <v>04-2024</v>
      </c>
      <c r="Z1135">
        <f>_xlfn.XLOOKUP(Y1135,AN:AN,AP:AP,"")</f>
        <v>0</v>
      </c>
      <c r="AA1135">
        <f>_xlfn.XLOOKUP(Y1135,AN:AN,AQ:AQ,"")</f>
        <v>0</v>
      </c>
      <c r="AB1135" t="str">
        <f>_xlfn.XLOOKUP(Y1135,AN:AN,AR:AR,"")</f>
        <v>L24</v>
      </c>
      <c r="AC1135" t="str">
        <f>_xlfn.XLOOKUP(Y1135,AN:AN,AS:AS,"")</f>
        <v>L36</v>
      </c>
      <c r="AE1135">
        <v>0</v>
      </c>
      <c r="AF1135">
        <v>0</v>
      </c>
      <c r="AG1135" t="str">
        <v>L24</v>
      </c>
      <c r="AH1135" t="str">
        <v>L36</v>
      </c>
    </row>
    <row r="1136" spans="1:34">
      <c r="A1136" t="str">
        <f t="shared" si="42"/>
        <v>04-2024</v>
      </c>
      <c r="B1136" s="93">
        <v>45402</v>
      </c>
      <c r="C1136" s="90">
        <v>50400</v>
      </c>
      <c r="D1136" s="90">
        <v>50500</v>
      </c>
      <c r="E1136" s="90">
        <v>52000</v>
      </c>
      <c r="F1136" s="90">
        <v>48200</v>
      </c>
      <c r="G1136" s="90">
        <v>53200</v>
      </c>
      <c r="H1136" s="91" t="s">
        <v>25</v>
      </c>
      <c r="I1136" s="90">
        <v>49500</v>
      </c>
      <c r="J1136" s="90">
        <v>50400</v>
      </c>
      <c r="K1136" s="90">
        <v>52300</v>
      </c>
      <c r="L1136" s="91" t="s">
        <v>25</v>
      </c>
      <c r="M1136" s="90">
        <v>52000</v>
      </c>
      <c r="N1136" s="90">
        <v>51300</v>
      </c>
      <c r="O1136" s="90">
        <v>51400</v>
      </c>
      <c r="P1136" s="90">
        <v>50000</v>
      </c>
      <c r="Q1136" s="90">
        <v>47000</v>
      </c>
      <c r="R1136" s="90">
        <v>47600</v>
      </c>
      <c r="S1136" s="90">
        <v>47800</v>
      </c>
      <c r="T1136" s="90">
        <v>50300</v>
      </c>
      <c r="U1136" s="90">
        <v>50800</v>
      </c>
      <c r="V1136" s="90">
        <v>51800</v>
      </c>
      <c r="W1136" s="90">
        <v>52700</v>
      </c>
      <c r="X1136" s="90">
        <v>55900</v>
      </c>
      <c r="Y1136" t="str">
        <f t="shared" si="43"/>
        <v>04-2024</v>
      </c>
      <c r="Z1136">
        <f>_xlfn.XLOOKUP(Y1136,AN:AN,AP:AP,"")</f>
        <v>0</v>
      </c>
      <c r="AA1136">
        <f>_xlfn.XLOOKUP(Y1136,AN:AN,AQ:AQ,"")</f>
        <v>0</v>
      </c>
      <c r="AB1136" t="str">
        <f>_xlfn.XLOOKUP(Y1136,AN:AN,AR:AR,"")</f>
        <v>L24</v>
      </c>
      <c r="AC1136" t="str">
        <f>_xlfn.XLOOKUP(Y1136,AN:AN,AS:AS,"")</f>
        <v>L36</v>
      </c>
      <c r="AE1136">
        <v>0</v>
      </c>
      <c r="AF1136">
        <v>0</v>
      </c>
      <c r="AG1136" t="str">
        <v>L24</v>
      </c>
      <c r="AH1136" t="str">
        <v>L36</v>
      </c>
    </row>
    <row r="1137" spans="1:34">
      <c r="A1137" t="str">
        <f t="shared" si="42"/>
        <v>04-2024</v>
      </c>
      <c r="B1137" s="93">
        <v>45403</v>
      </c>
      <c r="C1137" s="90" t="s">
        <v>24</v>
      </c>
      <c r="D1137" s="90" t="s">
        <v>24</v>
      </c>
      <c r="E1137" s="90" t="s">
        <v>24</v>
      </c>
      <c r="F1137" s="90" t="s">
        <v>24</v>
      </c>
      <c r="G1137" s="90" t="s">
        <v>24</v>
      </c>
      <c r="H1137" s="90" t="s">
        <v>24</v>
      </c>
      <c r="I1137" s="90" t="s">
        <v>24</v>
      </c>
      <c r="J1137" s="90" t="s">
        <v>24</v>
      </c>
      <c r="K1137" s="90" t="s">
        <v>24</v>
      </c>
      <c r="L1137" s="90" t="s">
        <v>24</v>
      </c>
      <c r="M1137" s="90" t="s">
        <v>24</v>
      </c>
      <c r="N1137" s="90" t="s">
        <v>24</v>
      </c>
      <c r="O1137" s="90" t="s">
        <v>24</v>
      </c>
      <c r="P1137" s="90" t="s">
        <v>24</v>
      </c>
      <c r="Q1137" s="90" t="s">
        <v>24</v>
      </c>
      <c r="R1137" s="90" t="s">
        <v>24</v>
      </c>
      <c r="S1137" s="90" t="s">
        <v>24</v>
      </c>
      <c r="T1137" s="90" t="s">
        <v>24</v>
      </c>
      <c r="U1137" s="90" t="s">
        <v>24</v>
      </c>
      <c r="V1137" s="90" t="s">
        <v>24</v>
      </c>
      <c r="W1137" s="90" t="s">
        <v>24</v>
      </c>
      <c r="X1137" s="90" t="s">
        <v>24</v>
      </c>
      <c r="Y1137" t="str">
        <f t="shared" si="43"/>
        <v>04-2024</v>
      </c>
      <c r="Z1137">
        <f>_xlfn.XLOOKUP(Y1137,AN:AN,AP:AP,"")</f>
        <v>0</v>
      </c>
      <c r="AA1137">
        <f>_xlfn.XLOOKUP(Y1137,AN:AN,AQ:AQ,"")</f>
        <v>0</v>
      </c>
      <c r="AB1137" t="str">
        <f>_xlfn.XLOOKUP(Y1137,AN:AN,AR:AR,"")</f>
        <v>L24</v>
      </c>
      <c r="AC1137" t="str">
        <f>_xlfn.XLOOKUP(Y1137,AN:AN,AS:AS,"")</f>
        <v>L36</v>
      </c>
      <c r="AE1137">
        <v>0</v>
      </c>
      <c r="AF1137">
        <v>0</v>
      </c>
      <c r="AG1137" t="str">
        <v>L24</v>
      </c>
      <c r="AH1137" t="str">
        <v>L36</v>
      </c>
    </row>
    <row r="1138" spans="1:34">
      <c r="A1138" t="str">
        <f t="shared" si="42"/>
        <v>04-2024</v>
      </c>
      <c r="B1138" s="93">
        <v>45404</v>
      </c>
      <c r="C1138" s="90">
        <v>49900</v>
      </c>
      <c r="D1138" s="90">
        <v>50500</v>
      </c>
      <c r="E1138" s="90">
        <v>51700</v>
      </c>
      <c r="F1138" s="90">
        <v>47700</v>
      </c>
      <c r="G1138" s="90">
        <v>52700</v>
      </c>
      <c r="H1138" s="91" t="s">
        <v>25</v>
      </c>
      <c r="I1138" s="90">
        <v>49500</v>
      </c>
      <c r="J1138" s="90">
        <v>50200</v>
      </c>
      <c r="K1138" s="90">
        <v>52000</v>
      </c>
      <c r="L1138" s="91" t="s">
        <v>25</v>
      </c>
      <c r="M1138" s="90">
        <v>51800</v>
      </c>
      <c r="N1138" s="90">
        <v>51300</v>
      </c>
      <c r="O1138" s="90">
        <v>50600</v>
      </c>
      <c r="P1138" s="90">
        <v>49800</v>
      </c>
      <c r="Q1138" s="90">
        <v>46400</v>
      </c>
      <c r="R1138" s="90">
        <v>47000</v>
      </c>
      <c r="S1138" s="90">
        <v>47500</v>
      </c>
      <c r="T1138" s="90">
        <v>49800</v>
      </c>
      <c r="U1138" s="90">
        <v>50500</v>
      </c>
      <c r="V1138" s="90">
        <v>51800</v>
      </c>
      <c r="W1138" s="90">
        <v>52700</v>
      </c>
      <c r="X1138" s="90">
        <v>55900</v>
      </c>
      <c r="Y1138" t="str">
        <f t="shared" si="43"/>
        <v>04-2024</v>
      </c>
      <c r="Z1138">
        <f>_xlfn.XLOOKUP(Y1138,AN:AN,AP:AP,"")</f>
        <v>0</v>
      </c>
      <c r="AA1138">
        <f>_xlfn.XLOOKUP(Y1138,AN:AN,AQ:AQ,"")</f>
        <v>0</v>
      </c>
      <c r="AB1138" t="str">
        <f>_xlfn.XLOOKUP(Y1138,AN:AN,AR:AR,"")</f>
        <v>L24</v>
      </c>
      <c r="AC1138" t="str">
        <f>_xlfn.XLOOKUP(Y1138,AN:AN,AS:AS,"")</f>
        <v>L36</v>
      </c>
      <c r="AE1138">
        <v>0</v>
      </c>
      <c r="AF1138">
        <v>0</v>
      </c>
      <c r="AG1138" t="str">
        <v>L24</v>
      </c>
      <c r="AH1138" t="str">
        <v>L36</v>
      </c>
    </row>
    <row r="1139" spans="1:34">
      <c r="A1139" t="str">
        <f t="shared" si="42"/>
        <v>04-2024</v>
      </c>
      <c r="B1139" s="93">
        <v>45405</v>
      </c>
      <c r="C1139" s="90">
        <v>49900</v>
      </c>
      <c r="D1139" s="90">
        <v>50500</v>
      </c>
      <c r="E1139" s="90">
        <v>51500</v>
      </c>
      <c r="F1139" s="90">
        <v>47400</v>
      </c>
      <c r="G1139" s="90">
        <v>52200</v>
      </c>
      <c r="H1139" s="91" t="s">
        <v>25</v>
      </c>
      <c r="I1139" s="90">
        <v>49000</v>
      </c>
      <c r="J1139" s="90">
        <v>49800</v>
      </c>
      <c r="K1139" s="90">
        <v>52000</v>
      </c>
      <c r="L1139" s="91" t="s">
        <v>25</v>
      </c>
      <c r="M1139" s="90">
        <v>51400</v>
      </c>
      <c r="N1139" s="90">
        <v>51300</v>
      </c>
      <c r="O1139" s="90">
        <v>50100</v>
      </c>
      <c r="P1139" s="90">
        <v>49600</v>
      </c>
      <c r="Q1139" s="90">
        <v>46000</v>
      </c>
      <c r="R1139" s="90">
        <v>46500</v>
      </c>
      <c r="S1139" s="90">
        <v>47300</v>
      </c>
      <c r="T1139" s="90">
        <v>49500</v>
      </c>
      <c r="U1139" s="90">
        <v>50500</v>
      </c>
      <c r="V1139" s="90">
        <v>51800</v>
      </c>
      <c r="W1139" s="90">
        <v>52700</v>
      </c>
      <c r="X1139" s="90">
        <v>55900</v>
      </c>
      <c r="Y1139" t="str">
        <f t="shared" si="43"/>
        <v>04-2024</v>
      </c>
      <c r="Z1139">
        <f>_xlfn.XLOOKUP(Y1139,AN:AN,AP:AP,"")</f>
        <v>0</v>
      </c>
      <c r="AA1139">
        <f>_xlfn.XLOOKUP(Y1139,AN:AN,AQ:AQ,"")</f>
        <v>0</v>
      </c>
      <c r="AB1139" t="str">
        <f>_xlfn.XLOOKUP(Y1139,AN:AN,AR:AR,"")</f>
        <v>L24</v>
      </c>
      <c r="AC1139" t="str">
        <f>_xlfn.XLOOKUP(Y1139,AN:AN,AS:AS,"")</f>
        <v>L36</v>
      </c>
      <c r="AE1139">
        <v>0</v>
      </c>
      <c r="AF1139">
        <v>0</v>
      </c>
      <c r="AG1139" t="str">
        <v>L24</v>
      </c>
      <c r="AH1139" t="str">
        <v>L36</v>
      </c>
    </row>
    <row r="1140" spans="1:34">
      <c r="A1140" t="str">
        <f t="shared" si="42"/>
        <v>04-2024</v>
      </c>
      <c r="B1140" s="93">
        <v>45406</v>
      </c>
      <c r="C1140" s="90">
        <v>49700</v>
      </c>
      <c r="D1140" s="90">
        <v>50500</v>
      </c>
      <c r="E1140" s="90">
        <v>51000</v>
      </c>
      <c r="F1140" s="90">
        <v>47200</v>
      </c>
      <c r="G1140" s="90">
        <v>51800</v>
      </c>
      <c r="H1140" s="91" t="s">
        <v>25</v>
      </c>
      <c r="I1140" s="90">
        <v>49000</v>
      </c>
      <c r="J1140" s="90">
        <v>49500</v>
      </c>
      <c r="K1140" s="90">
        <v>51700</v>
      </c>
      <c r="L1140" s="91" t="s">
        <v>25</v>
      </c>
      <c r="M1140" s="90">
        <v>51200</v>
      </c>
      <c r="N1140" s="90">
        <v>51300</v>
      </c>
      <c r="O1140" s="90">
        <v>49800</v>
      </c>
      <c r="P1140" s="90">
        <v>49400</v>
      </c>
      <c r="Q1140" s="90">
        <v>45400</v>
      </c>
      <c r="R1140" s="90">
        <v>46200</v>
      </c>
      <c r="S1140" s="90">
        <v>47000</v>
      </c>
      <c r="T1140" s="90">
        <v>49300</v>
      </c>
      <c r="U1140" s="90">
        <v>49800</v>
      </c>
      <c r="V1140" s="90">
        <v>51800</v>
      </c>
      <c r="W1140" s="90">
        <v>52700</v>
      </c>
      <c r="X1140" s="90">
        <v>55900</v>
      </c>
      <c r="Y1140" t="str">
        <f t="shared" si="43"/>
        <v>04-2024</v>
      </c>
      <c r="Z1140">
        <f>_xlfn.XLOOKUP(Y1140,AN:AN,AP:AP,"")</f>
        <v>0</v>
      </c>
      <c r="AA1140">
        <f>_xlfn.XLOOKUP(Y1140,AN:AN,AQ:AQ,"")</f>
        <v>0</v>
      </c>
      <c r="AB1140" t="str">
        <f>_xlfn.XLOOKUP(Y1140,AN:AN,AR:AR,"")</f>
        <v>L24</v>
      </c>
      <c r="AC1140" t="str">
        <f>_xlfn.XLOOKUP(Y1140,AN:AN,AS:AS,"")</f>
        <v>L36</v>
      </c>
      <c r="AE1140">
        <v>0</v>
      </c>
      <c r="AF1140">
        <v>0</v>
      </c>
      <c r="AG1140" t="str">
        <v>L24</v>
      </c>
      <c r="AH1140" t="str">
        <v>L36</v>
      </c>
    </row>
    <row r="1141" spans="1:34">
      <c r="A1141" t="str">
        <f t="shared" si="42"/>
        <v>04-2024</v>
      </c>
      <c r="B1141" s="93">
        <v>45407</v>
      </c>
      <c r="C1141" s="90">
        <v>49700</v>
      </c>
      <c r="D1141" s="90">
        <v>50500</v>
      </c>
      <c r="E1141" s="90">
        <v>50700</v>
      </c>
      <c r="F1141" s="90">
        <v>47200</v>
      </c>
      <c r="G1141" s="90">
        <v>51800</v>
      </c>
      <c r="H1141" s="91" t="s">
        <v>25</v>
      </c>
      <c r="I1141" s="90">
        <v>49000</v>
      </c>
      <c r="J1141" s="90">
        <v>49700</v>
      </c>
      <c r="K1141" s="90">
        <v>51500</v>
      </c>
      <c r="L1141" s="91" t="s">
        <v>25</v>
      </c>
      <c r="M1141" s="90">
        <v>51200</v>
      </c>
      <c r="N1141" s="90">
        <v>51300</v>
      </c>
      <c r="O1141" s="90">
        <v>49900</v>
      </c>
      <c r="P1141" s="90">
        <v>49400</v>
      </c>
      <c r="Q1141" s="90">
        <v>45700</v>
      </c>
      <c r="R1141" s="90">
        <v>46200</v>
      </c>
      <c r="S1141" s="90">
        <v>46800</v>
      </c>
      <c r="T1141" s="90">
        <v>49300</v>
      </c>
      <c r="U1141" s="90">
        <v>49800</v>
      </c>
      <c r="V1141" s="90">
        <v>51300</v>
      </c>
      <c r="W1141" s="90">
        <v>52700</v>
      </c>
      <c r="X1141" s="90">
        <v>55900</v>
      </c>
      <c r="Y1141" t="str">
        <f t="shared" si="43"/>
        <v>04-2024</v>
      </c>
      <c r="Z1141">
        <f>_xlfn.XLOOKUP(Y1141,AN:AN,AP:AP,"")</f>
        <v>0</v>
      </c>
      <c r="AA1141">
        <f>_xlfn.XLOOKUP(Y1141,AN:AN,AQ:AQ,"")</f>
        <v>0</v>
      </c>
      <c r="AB1141" t="str">
        <f>_xlfn.XLOOKUP(Y1141,AN:AN,AR:AR,"")</f>
        <v>L24</v>
      </c>
      <c r="AC1141" t="str">
        <f>_xlfn.XLOOKUP(Y1141,AN:AN,AS:AS,"")</f>
        <v>L36</v>
      </c>
      <c r="AE1141">
        <v>0</v>
      </c>
      <c r="AF1141">
        <v>0</v>
      </c>
      <c r="AG1141" t="str">
        <v>L24</v>
      </c>
      <c r="AH1141" t="str">
        <v>L36</v>
      </c>
    </row>
    <row r="1142" spans="1:34">
      <c r="A1142" t="str">
        <f t="shared" si="42"/>
        <v>04-2024</v>
      </c>
      <c r="B1142" s="93">
        <v>45408</v>
      </c>
      <c r="C1142" s="90">
        <v>49600</v>
      </c>
      <c r="D1142" s="90">
        <v>50500</v>
      </c>
      <c r="E1142" s="90">
        <v>50500</v>
      </c>
      <c r="F1142" s="90">
        <v>46800</v>
      </c>
      <c r="G1142" s="90">
        <v>51800</v>
      </c>
      <c r="H1142" s="91" t="s">
        <v>25</v>
      </c>
      <c r="I1142" s="90">
        <v>48750</v>
      </c>
      <c r="J1142" s="90">
        <v>49600</v>
      </c>
      <c r="K1142" s="90">
        <v>51500</v>
      </c>
      <c r="L1142" s="91" t="s">
        <v>25</v>
      </c>
      <c r="M1142" s="90">
        <v>51000</v>
      </c>
      <c r="N1142" s="90">
        <v>51300</v>
      </c>
      <c r="O1142" s="90">
        <v>49500</v>
      </c>
      <c r="P1142" s="90">
        <v>49000</v>
      </c>
      <c r="Q1142" s="90">
        <v>45500</v>
      </c>
      <c r="R1142" s="90">
        <v>46100</v>
      </c>
      <c r="S1142" s="90">
        <v>46700</v>
      </c>
      <c r="T1142" s="90">
        <v>48900</v>
      </c>
      <c r="U1142" s="90">
        <v>49500</v>
      </c>
      <c r="V1142" s="90">
        <v>51300</v>
      </c>
      <c r="W1142" s="90">
        <v>52700</v>
      </c>
      <c r="X1142" s="90">
        <v>55900</v>
      </c>
      <c r="Y1142" t="str">
        <f t="shared" si="43"/>
        <v>04-2024</v>
      </c>
      <c r="Z1142">
        <f>_xlfn.XLOOKUP(Y1142,AN:AN,AP:AP,"")</f>
        <v>0</v>
      </c>
      <c r="AA1142">
        <f>_xlfn.XLOOKUP(Y1142,AN:AN,AQ:AQ,"")</f>
        <v>0</v>
      </c>
      <c r="AB1142" t="str">
        <f>_xlfn.XLOOKUP(Y1142,AN:AN,AR:AR,"")</f>
        <v>L24</v>
      </c>
      <c r="AC1142" t="str">
        <f>_xlfn.XLOOKUP(Y1142,AN:AN,AS:AS,"")</f>
        <v>L36</v>
      </c>
      <c r="AE1142">
        <v>0</v>
      </c>
      <c r="AF1142">
        <v>0</v>
      </c>
      <c r="AG1142" t="str">
        <v>L24</v>
      </c>
      <c r="AH1142" t="str">
        <v>L36</v>
      </c>
    </row>
    <row r="1143" spans="1:34">
      <c r="A1143" t="str">
        <f t="shared" si="42"/>
        <v>04-2024</v>
      </c>
      <c r="B1143" s="93">
        <v>45409</v>
      </c>
      <c r="C1143" s="90">
        <v>49400</v>
      </c>
      <c r="D1143" s="90">
        <v>50500</v>
      </c>
      <c r="E1143" s="90">
        <v>50500</v>
      </c>
      <c r="F1143" s="90">
        <v>47000</v>
      </c>
      <c r="G1143" s="90">
        <v>51800</v>
      </c>
      <c r="H1143" s="91" t="s">
        <v>25</v>
      </c>
      <c r="I1143" s="90">
        <v>48500</v>
      </c>
      <c r="J1143" s="90">
        <v>49700</v>
      </c>
      <c r="K1143" s="90">
        <v>51500</v>
      </c>
      <c r="L1143" s="91" t="s">
        <v>25</v>
      </c>
      <c r="M1143" s="90">
        <v>51100</v>
      </c>
      <c r="N1143" s="90">
        <v>51300</v>
      </c>
      <c r="O1143" s="90">
        <v>49500</v>
      </c>
      <c r="P1143" s="90">
        <v>49200</v>
      </c>
      <c r="Q1143" s="90">
        <v>45500</v>
      </c>
      <c r="R1143" s="90">
        <v>46000</v>
      </c>
      <c r="S1143" s="90">
        <v>46300</v>
      </c>
      <c r="T1143" s="90">
        <v>49100</v>
      </c>
      <c r="U1143" s="90">
        <v>49300</v>
      </c>
      <c r="V1143" s="90">
        <v>51300</v>
      </c>
      <c r="W1143" s="90">
        <v>52700</v>
      </c>
      <c r="X1143" s="90">
        <v>55900</v>
      </c>
      <c r="Y1143" t="str">
        <f t="shared" si="43"/>
        <v>04-2024</v>
      </c>
      <c r="Z1143">
        <f>_xlfn.XLOOKUP(Y1143,AN:AN,AP:AP,"")</f>
        <v>0</v>
      </c>
      <c r="AA1143">
        <f>_xlfn.XLOOKUP(Y1143,AN:AN,AQ:AQ,"")</f>
        <v>0</v>
      </c>
      <c r="AB1143" t="str">
        <f>_xlfn.XLOOKUP(Y1143,AN:AN,AR:AR,"")</f>
        <v>L24</v>
      </c>
      <c r="AC1143" t="str">
        <f>_xlfn.XLOOKUP(Y1143,AN:AN,AS:AS,"")</f>
        <v>L36</v>
      </c>
      <c r="AE1143">
        <v>0</v>
      </c>
      <c r="AF1143">
        <v>0</v>
      </c>
      <c r="AG1143" t="str">
        <v>L24</v>
      </c>
      <c r="AH1143" t="str">
        <v>L36</v>
      </c>
    </row>
    <row r="1144" spans="1:34">
      <c r="A1144" t="str">
        <f t="shared" si="42"/>
        <v>04-2024</v>
      </c>
      <c r="B1144" s="93">
        <v>45410</v>
      </c>
      <c r="C1144" s="90" t="s">
        <v>24</v>
      </c>
      <c r="D1144" s="90" t="s">
        <v>24</v>
      </c>
      <c r="E1144" s="90" t="s">
        <v>24</v>
      </c>
      <c r="F1144" s="90" t="s">
        <v>24</v>
      </c>
      <c r="G1144" s="90" t="s">
        <v>24</v>
      </c>
      <c r="H1144" s="90" t="s">
        <v>24</v>
      </c>
      <c r="I1144" s="90" t="s">
        <v>24</v>
      </c>
      <c r="J1144" s="90" t="s">
        <v>24</v>
      </c>
      <c r="K1144" s="90" t="s">
        <v>24</v>
      </c>
      <c r="L1144" s="90" t="s">
        <v>24</v>
      </c>
      <c r="M1144" s="90" t="s">
        <v>24</v>
      </c>
      <c r="N1144" s="90" t="s">
        <v>24</v>
      </c>
      <c r="O1144" s="90" t="s">
        <v>24</v>
      </c>
      <c r="P1144" s="90" t="s">
        <v>24</v>
      </c>
      <c r="Q1144" s="90" t="s">
        <v>24</v>
      </c>
      <c r="R1144" s="90" t="s">
        <v>24</v>
      </c>
      <c r="S1144" s="90" t="s">
        <v>24</v>
      </c>
      <c r="T1144" s="90" t="s">
        <v>24</v>
      </c>
      <c r="U1144" s="90" t="s">
        <v>24</v>
      </c>
      <c r="V1144" s="90" t="s">
        <v>24</v>
      </c>
      <c r="W1144" s="90" t="s">
        <v>24</v>
      </c>
      <c r="X1144" s="90" t="s">
        <v>24</v>
      </c>
      <c r="Y1144" t="str">
        <f t="shared" si="43"/>
        <v>04-2024</v>
      </c>
      <c r="Z1144">
        <f>_xlfn.XLOOKUP(Y1144,AN:AN,AP:AP,"")</f>
        <v>0</v>
      </c>
      <c r="AA1144">
        <f>_xlfn.XLOOKUP(Y1144,AN:AN,AQ:AQ,"")</f>
        <v>0</v>
      </c>
      <c r="AB1144" t="str">
        <f>_xlfn.XLOOKUP(Y1144,AN:AN,AR:AR,"")</f>
        <v>L24</v>
      </c>
      <c r="AC1144" t="str">
        <f>_xlfn.XLOOKUP(Y1144,AN:AN,AS:AS,"")</f>
        <v>L36</v>
      </c>
      <c r="AE1144">
        <v>0</v>
      </c>
      <c r="AF1144">
        <v>0</v>
      </c>
      <c r="AG1144" t="str">
        <v>L24</v>
      </c>
      <c r="AH1144" t="str">
        <v>L36</v>
      </c>
    </row>
    <row r="1145" spans="1:34">
      <c r="A1145" t="str">
        <f t="shared" si="42"/>
        <v>04-2024</v>
      </c>
      <c r="B1145" s="93">
        <v>45411</v>
      </c>
      <c r="C1145" s="90">
        <v>49400</v>
      </c>
      <c r="D1145" s="90">
        <v>50800</v>
      </c>
      <c r="E1145" s="90">
        <v>50200</v>
      </c>
      <c r="F1145" s="90">
        <v>46800</v>
      </c>
      <c r="G1145" s="90">
        <v>51500</v>
      </c>
      <c r="H1145" s="91" t="s">
        <v>25</v>
      </c>
      <c r="I1145" s="90">
        <v>48500</v>
      </c>
      <c r="J1145" s="90">
        <v>49700</v>
      </c>
      <c r="K1145" s="90">
        <v>51300</v>
      </c>
      <c r="L1145" s="91" t="s">
        <v>25</v>
      </c>
      <c r="M1145" s="90">
        <v>50900</v>
      </c>
      <c r="N1145" s="90">
        <v>51300</v>
      </c>
      <c r="O1145" s="90">
        <v>49000</v>
      </c>
      <c r="P1145" s="90">
        <v>48800</v>
      </c>
      <c r="Q1145" s="90">
        <v>45500</v>
      </c>
      <c r="R1145" s="90">
        <v>46000</v>
      </c>
      <c r="S1145" s="90">
        <v>46200</v>
      </c>
      <c r="T1145" s="90">
        <v>48900</v>
      </c>
      <c r="U1145" s="90">
        <v>49200</v>
      </c>
      <c r="V1145" s="90">
        <v>51300</v>
      </c>
      <c r="W1145" s="90">
        <v>52700</v>
      </c>
      <c r="X1145" s="90">
        <v>55900</v>
      </c>
      <c r="Y1145" t="str">
        <f t="shared" si="43"/>
        <v>04-2024</v>
      </c>
      <c r="Z1145">
        <f>_xlfn.XLOOKUP(Y1145,AN:AN,AP:AP,"")</f>
        <v>0</v>
      </c>
      <c r="AA1145">
        <f>_xlfn.XLOOKUP(Y1145,AN:AN,AQ:AQ,"")</f>
        <v>0</v>
      </c>
      <c r="AB1145" t="str">
        <f>_xlfn.XLOOKUP(Y1145,AN:AN,AR:AR,"")</f>
        <v>L24</v>
      </c>
      <c r="AC1145" t="str">
        <f>_xlfn.XLOOKUP(Y1145,AN:AN,AS:AS,"")</f>
        <v>L36</v>
      </c>
      <c r="AE1145">
        <v>0</v>
      </c>
      <c r="AF1145">
        <v>0</v>
      </c>
      <c r="AG1145" t="str">
        <v>L24</v>
      </c>
      <c r="AH1145" t="str">
        <v>L36</v>
      </c>
    </row>
    <row r="1146" spans="1:34">
      <c r="A1146" t="str">
        <f t="shared" si="42"/>
        <v>04-2024</v>
      </c>
      <c r="B1146" s="93">
        <v>45412</v>
      </c>
      <c r="C1146" s="90">
        <v>49700</v>
      </c>
      <c r="D1146" s="90">
        <v>51000</v>
      </c>
      <c r="E1146" s="90">
        <v>50400</v>
      </c>
      <c r="F1146" s="90">
        <v>47200</v>
      </c>
      <c r="G1146" s="90">
        <v>51800</v>
      </c>
      <c r="H1146" s="91" t="s">
        <v>25</v>
      </c>
      <c r="I1146" s="90">
        <v>49000</v>
      </c>
      <c r="J1146" s="90">
        <v>50300</v>
      </c>
      <c r="K1146" s="90">
        <v>51800</v>
      </c>
      <c r="L1146" s="91" t="s">
        <v>25</v>
      </c>
      <c r="M1146" s="90">
        <v>51100</v>
      </c>
      <c r="N1146" s="90">
        <v>51500</v>
      </c>
      <c r="O1146" s="90">
        <v>49400</v>
      </c>
      <c r="P1146" s="90">
        <v>49200</v>
      </c>
      <c r="Q1146" s="90">
        <v>46200</v>
      </c>
      <c r="R1146" s="90">
        <v>46700</v>
      </c>
      <c r="S1146" s="90">
        <v>46800</v>
      </c>
      <c r="T1146" s="90">
        <v>49300</v>
      </c>
      <c r="U1146" s="90">
        <v>49700</v>
      </c>
      <c r="V1146" s="90">
        <v>51300</v>
      </c>
      <c r="W1146" s="90">
        <v>52700</v>
      </c>
      <c r="X1146" s="90">
        <v>55900</v>
      </c>
      <c r="Y1146" t="str">
        <f t="shared" si="43"/>
        <v>04-2024</v>
      </c>
      <c r="Z1146">
        <f>_xlfn.XLOOKUP(Y1146,AN:AN,AP:AP,"")</f>
        <v>0</v>
      </c>
      <c r="AA1146">
        <f>_xlfn.XLOOKUP(Y1146,AN:AN,AQ:AQ,"")</f>
        <v>0</v>
      </c>
      <c r="AB1146" t="str">
        <f>_xlfn.XLOOKUP(Y1146,AN:AN,AR:AR,"")</f>
        <v>L24</v>
      </c>
      <c r="AC1146" t="str">
        <f>_xlfn.XLOOKUP(Y1146,AN:AN,AS:AS,"")</f>
        <v>L36</v>
      </c>
      <c r="AE1146">
        <v>0</v>
      </c>
      <c r="AF1146">
        <v>0</v>
      </c>
      <c r="AG1146" t="str">
        <v>L24</v>
      </c>
      <c r="AH1146" t="str">
        <v>L36</v>
      </c>
    </row>
    <row r="1147" spans="1:34">
      <c r="A1147" t="str">
        <f t="shared" si="42"/>
        <v>05-2024</v>
      </c>
      <c r="B1147" s="93">
        <v>45413</v>
      </c>
      <c r="C1147" s="90">
        <v>50000</v>
      </c>
      <c r="D1147" s="90">
        <v>51000</v>
      </c>
      <c r="E1147" s="90">
        <v>51000</v>
      </c>
      <c r="F1147" s="90">
        <v>47900</v>
      </c>
      <c r="G1147" s="90">
        <v>52100</v>
      </c>
      <c r="H1147" s="91" t="s">
        <v>25</v>
      </c>
      <c r="I1147" s="90">
        <v>49500</v>
      </c>
      <c r="J1147" s="90">
        <v>50700</v>
      </c>
      <c r="K1147" s="90">
        <v>52000</v>
      </c>
      <c r="L1147" s="91" t="s">
        <v>25</v>
      </c>
      <c r="M1147" s="90">
        <v>51600</v>
      </c>
      <c r="N1147" s="90">
        <v>51500</v>
      </c>
      <c r="O1147" s="90">
        <v>50300</v>
      </c>
      <c r="P1147" s="90">
        <v>49600</v>
      </c>
      <c r="Q1147" s="90">
        <v>47200</v>
      </c>
      <c r="R1147" s="90">
        <v>47500</v>
      </c>
      <c r="S1147" s="90">
        <v>47800</v>
      </c>
      <c r="T1147" s="90">
        <v>50000</v>
      </c>
      <c r="U1147" s="90">
        <v>50300</v>
      </c>
      <c r="V1147" s="90">
        <v>52300</v>
      </c>
      <c r="W1147" s="90">
        <v>53000</v>
      </c>
      <c r="X1147" s="90">
        <v>55900</v>
      </c>
      <c r="Y1147" t="str">
        <f t="shared" si="43"/>
        <v>05-2024</v>
      </c>
      <c r="Z1147">
        <f>_xlfn.XLOOKUP(Y1147,AN:AN,AP:AP,"")</f>
        <v>0</v>
      </c>
      <c r="AA1147">
        <f>_xlfn.XLOOKUP(Y1147,AN:AN,AQ:AQ,"")</f>
        <v>0</v>
      </c>
      <c r="AB1147" t="str">
        <f>_xlfn.XLOOKUP(Y1147,AN:AN,AR:AR,"")</f>
        <v>L24</v>
      </c>
      <c r="AC1147" t="str">
        <f>_xlfn.XLOOKUP(Y1147,AN:AN,AS:AS,"")</f>
        <v>L36</v>
      </c>
      <c r="AE1147">
        <v>0</v>
      </c>
      <c r="AF1147">
        <v>0</v>
      </c>
      <c r="AG1147" t="str">
        <v>L24</v>
      </c>
      <c r="AH1147" t="str">
        <v>L36</v>
      </c>
    </row>
    <row r="1148" spans="1:34">
      <c r="A1148" t="str">
        <f t="shared" si="42"/>
        <v>05-2024</v>
      </c>
      <c r="B1148" s="93">
        <v>45414</v>
      </c>
      <c r="C1148" s="90">
        <v>50000</v>
      </c>
      <c r="D1148" s="90">
        <v>51500</v>
      </c>
      <c r="E1148" s="90">
        <v>51000</v>
      </c>
      <c r="F1148" s="90">
        <v>47800</v>
      </c>
      <c r="G1148" s="90">
        <v>52100</v>
      </c>
      <c r="H1148" s="91" t="s">
        <v>25</v>
      </c>
      <c r="I1148" s="90">
        <v>49750</v>
      </c>
      <c r="J1148" s="90">
        <v>51000</v>
      </c>
      <c r="K1148" s="90">
        <v>52000</v>
      </c>
      <c r="L1148" s="91" t="s">
        <v>25</v>
      </c>
      <c r="M1148" s="90">
        <v>51600</v>
      </c>
      <c r="N1148" s="90">
        <v>52100</v>
      </c>
      <c r="O1148" s="90">
        <v>50200</v>
      </c>
      <c r="P1148" s="90">
        <v>49600</v>
      </c>
      <c r="Q1148" s="90">
        <v>46500</v>
      </c>
      <c r="R1148" s="90">
        <v>47100</v>
      </c>
      <c r="S1148" s="90">
        <v>47500</v>
      </c>
      <c r="T1148" s="90">
        <v>49900</v>
      </c>
      <c r="U1148" s="90">
        <v>50300</v>
      </c>
      <c r="V1148" s="90">
        <v>52300</v>
      </c>
      <c r="W1148" s="90">
        <v>53000</v>
      </c>
      <c r="X1148" s="90">
        <v>56500</v>
      </c>
      <c r="Y1148" t="str">
        <f t="shared" si="43"/>
        <v>05-2024</v>
      </c>
      <c r="Z1148">
        <f>_xlfn.XLOOKUP(Y1148,AN:AN,AP:AP,"")</f>
        <v>0</v>
      </c>
      <c r="AA1148">
        <f>_xlfn.XLOOKUP(Y1148,AN:AN,AQ:AQ,"")</f>
        <v>0</v>
      </c>
      <c r="AB1148" t="str">
        <f>_xlfn.XLOOKUP(Y1148,AN:AN,AR:AR,"")</f>
        <v>L24</v>
      </c>
      <c r="AC1148" t="str">
        <f>_xlfn.XLOOKUP(Y1148,AN:AN,AS:AS,"")</f>
        <v>L36</v>
      </c>
      <c r="AE1148">
        <v>0</v>
      </c>
      <c r="AF1148">
        <v>0</v>
      </c>
      <c r="AG1148" t="str">
        <v>L24</v>
      </c>
      <c r="AH1148" t="str">
        <v>L36</v>
      </c>
    </row>
    <row r="1149" spans="1:34">
      <c r="A1149" t="str">
        <f t="shared" si="42"/>
        <v>05-2024</v>
      </c>
      <c r="B1149" s="93">
        <v>45415</v>
      </c>
      <c r="C1149" s="90">
        <v>50200</v>
      </c>
      <c r="D1149" s="90">
        <v>51800</v>
      </c>
      <c r="E1149" s="90">
        <v>51700</v>
      </c>
      <c r="F1149" s="90">
        <v>48400</v>
      </c>
      <c r="G1149" s="90">
        <v>52100</v>
      </c>
      <c r="H1149" s="91" t="s">
        <v>25</v>
      </c>
      <c r="I1149" s="90">
        <v>50500</v>
      </c>
      <c r="J1149" s="90">
        <v>51600</v>
      </c>
      <c r="K1149" s="90">
        <v>52400</v>
      </c>
      <c r="L1149" s="91" t="s">
        <v>25</v>
      </c>
      <c r="M1149" s="90">
        <v>52000</v>
      </c>
      <c r="N1149" s="90">
        <v>52100</v>
      </c>
      <c r="O1149" s="90">
        <v>51200</v>
      </c>
      <c r="P1149" s="90">
        <v>50000</v>
      </c>
      <c r="Q1149" s="90">
        <v>47200</v>
      </c>
      <c r="R1149" s="90">
        <v>47600</v>
      </c>
      <c r="S1149" s="90">
        <v>48000</v>
      </c>
      <c r="T1149" s="90">
        <v>50500</v>
      </c>
      <c r="U1149" s="90">
        <v>50500</v>
      </c>
      <c r="V1149" s="90">
        <v>52300</v>
      </c>
      <c r="W1149" s="90">
        <v>53000</v>
      </c>
      <c r="X1149" s="90">
        <v>56600</v>
      </c>
      <c r="Y1149" t="str">
        <f t="shared" si="43"/>
        <v>05-2024</v>
      </c>
      <c r="Z1149">
        <f>_xlfn.XLOOKUP(Y1149,AN:AN,AP:AP,"")</f>
        <v>0</v>
      </c>
      <c r="AA1149">
        <f>_xlfn.XLOOKUP(Y1149,AN:AN,AQ:AQ,"")</f>
        <v>0</v>
      </c>
      <c r="AB1149" t="str">
        <f>_xlfn.XLOOKUP(Y1149,AN:AN,AR:AR,"")</f>
        <v>L24</v>
      </c>
      <c r="AC1149" t="str">
        <f>_xlfn.XLOOKUP(Y1149,AN:AN,AS:AS,"")</f>
        <v>L36</v>
      </c>
      <c r="AE1149">
        <v>0</v>
      </c>
      <c r="AF1149">
        <v>0</v>
      </c>
      <c r="AG1149" t="str">
        <v>L24</v>
      </c>
      <c r="AH1149" t="str">
        <v>L36</v>
      </c>
    </row>
    <row r="1150" spans="1:34">
      <c r="A1150" t="str">
        <f t="shared" si="42"/>
        <v>05-2024</v>
      </c>
      <c r="B1150" s="93">
        <v>45416</v>
      </c>
      <c r="C1150" s="90">
        <v>50300</v>
      </c>
      <c r="D1150" s="90">
        <v>52000</v>
      </c>
      <c r="E1150" s="90">
        <v>51700</v>
      </c>
      <c r="F1150" s="90">
        <v>48200</v>
      </c>
      <c r="G1150" s="90">
        <v>52300</v>
      </c>
      <c r="H1150" s="91" t="s">
        <v>25</v>
      </c>
      <c r="I1150" s="90">
        <v>50000</v>
      </c>
      <c r="J1150" s="90">
        <v>51600</v>
      </c>
      <c r="K1150" s="90">
        <v>52400</v>
      </c>
      <c r="L1150" s="91" t="s">
        <v>25</v>
      </c>
      <c r="M1150" s="90">
        <v>52000</v>
      </c>
      <c r="N1150" s="90">
        <v>52100</v>
      </c>
      <c r="O1150" s="90">
        <v>50800</v>
      </c>
      <c r="P1150" s="90">
        <v>49800</v>
      </c>
      <c r="Q1150" s="90">
        <v>46900</v>
      </c>
      <c r="R1150" s="90">
        <v>47600</v>
      </c>
      <c r="S1150" s="90">
        <v>47800</v>
      </c>
      <c r="T1150" s="90">
        <v>50300</v>
      </c>
      <c r="U1150" s="90">
        <v>50700</v>
      </c>
      <c r="V1150" s="90">
        <v>52300</v>
      </c>
      <c r="W1150" s="90">
        <v>53000</v>
      </c>
      <c r="X1150" s="90">
        <v>56600</v>
      </c>
      <c r="Y1150" t="str">
        <f t="shared" si="43"/>
        <v>05-2024</v>
      </c>
      <c r="Z1150">
        <f>_xlfn.XLOOKUP(Y1150,AN:AN,AP:AP,"")</f>
        <v>0</v>
      </c>
      <c r="AA1150">
        <f>_xlfn.XLOOKUP(Y1150,AN:AN,AQ:AQ,"")</f>
        <v>0</v>
      </c>
      <c r="AB1150" t="str">
        <f>_xlfn.XLOOKUP(Y1150,AN:AN,AR:AR,"")</f>
        <v>L24</v>
      </c>
      <c r="AC1150" t="str">
        <f>_xlfn.XLOOKUP(Y1150,AN:AN,AS:AS,"")</f>
        <v>L36</v>
      </c>
      <c r="AE1150">
        <v>0</v>
      </c>
      <c r="AF1150">
        <v>0</v>
      </c>
      <c r="AG1150" t="str">
        <v>L24</v>
      </c>
      <c r="AH1150" t="str">
        <v>L36</v>
      </c>
    </row>
    <row r="1151" spans="1:34">
      <c r="A1151" t="str">
        <f t="shared" si="42"/>
        <v>05-2024</v>
      </c>
      <c r="B1151" s="93">
        <v>45417</v>
      </c>
      <c r="C1151" s="90" t="s">
        <v>24</v>
      </c>
      <c r="D1151" s="90" t="s">
        <v>24</v>
      </c>
      <c r="E1151" s="90" t="s">
        <v>24</v>
      </c>
      <c r="F1151" s="90" t="s">
        <v>24</v>
      </c>
      <c r="G1151" s="90" t="s">
        <v>24</v>
      </c>
      <c r="H1151" s="90" t="s">
        <v>24</v>
      </c>
      <c r="I1151" s="90" t="s">
        <v>24</v>
      </c>
      <c r="J1151" s="90" t="s">
        <v>24</v>
      </c>
      <c r="K1151" s="90" t="s">
        <v>24</v>
      </c>
      <c r="L1151" s="90" t="s">
        <v>24</v>
      </c>
      <c r="M1151" s="90" t="s">
        <v>24</v>
      </c>
      <c r="N1151" s="90" t="s">
        <v>24</v>
      </c>
      <c r="O1151" s="90" t="s">
        <v>24</v>
      </c>
      <c r="P1151" s="90" t="s">
        <v>24</v>
      </c>
      <c r="Q1151" s="90" t="s">
        <v>24</v>
      </c>
      <c r="R1151" s="90" t="s">
        <v>24</v>
      </c>
      <c r="S1151" s="90" t="s">
        <v>24</v>
      </c>
      <c r="T1151" s="90" t="s">
        <v>24</v>
      </c>
      <c r="U1151" s="90" t="s">
        <v>24</v>
      </c>
      <c r="V1151" s="90" t="s">
        <v>24</v>
      </c>
      <c r="W1151" s="90" t="s">
        <v>24</v>
      </c>
      <c r="X1151" s="90" t="s">
        <v>24</v>
      </c>
      <c r="Y1151" t="str">
        <f t="shared" si="43"/>
        <v>05-2024</v>
      </c>
      <c r="Z1151">
        <f>_xlfn.XLOOKUP(Y1151,AN:AN,AP:AP,"")</f>
        <v>0</v>
      </c>
      <c r="AA1151">
        <f>_xlfn.XLOOKUP(Y1151,AN:AN,AQ:AQ,"")</f>
        <v>0</v>
      </c>
      <c r="AB1151" t="str">
        <f>_xlfn.XLOOKUP(Y1151,AN:AN,AR:AR,"")</f>
        <v>L24</v>
      </c>
      <c r="AC1151" t="str">
        <f>_xlfn.XLOOKUP(Y1151,AN:AN,AS:AS,"")</f>
        <v>L36</v>
      </c>
      <c r="AE1151">
        <v>0</v>
      </c>
      <c r="AF1151">
        <v>0</v>
      </c>
      <c r="AG1151" t="str">
        <v>L24</v>
      </c>
      <c r="AH1151" t="str">
        <v>L36</v>
      </c>
    </row>
    <row r="1152" spans="1:34">
      <c r="A1152" t="str">
        <f t="shared" si="42"/>
        <v>05-2024</v>
      </c>
      <c r="B1152" s="93">
        <v>45418</v>
      </c>
      <c r="C1152" s="90">
        <v>51600</v>
      </c>
      <c r="D1152" s="90">
        <v>52300</v>
      </c>
      <c r="E1152" s="90">
        <v>52500</v>
      </c>
      <c r="F1152" s="90">
        <v>48800</v>
      </c>
      <c r="G1152" s="90">
        <v>53000</v>
      </c>
      <c r="H1152" s="91" t="s">
        <v>25</v>
      </c>
      <c r="I1152" s="90">
        <v>51000</v>
      </c>
      <c r="J1152" s="90">
        <v>52200</v>
      </c>
      <c r="K1152" s="90">
        <v>53500</v>
      </c>
      <c r="L1152" s="91" t="s">
        <v>25</v>
      </c>
      <c r="M1152" s="90">
        <v>52800</v>
      </c>
      <c r="N1152" s="90">
        <v>53300</v>
      </c>
      <c r="O1152" s="90">
        <v>51800</v>
      </c>
      <c r="P1152" s="90">
        <v>50800</v>
      </c>
      <c r="Q1152" s="90">
        <v>48300</v>
      </c>
      <c r="R1152" s="90">
        <v>48700</v>
      </c>
      <c r="S1152" s="90">
        <v>48700</v>
      </c>
      <c r="T1152" s="90">
        <v>50900</v>
      </c>
      <c r="U1152" s="90">
        <v>51800</v>
      </c>
      <c r="V1152" s="90">
        <v>53300</v>
      </c>
      <c r="W1152" s="90">
        <v>53700</v>
      </c>
      <c r="X1152" s="90">
        <v>56900</v>
      </c>
      <c r="Y1152" t="str">
        <f t="shared" si="43"/>
        <v>05-2024</v>
      </c>
      <c r="Z1152">
        <f>_xlfn.XLOOKUP(Y1152,AN:AN,AP:AP,"")</f>
        <v>0</v>
      </c>
      <c r="AA1152">
        <f>_xlfn.XLOOKUP(Y1152,AN:AN,AQ:AQ,"")</f>
        <v>0</v>
      </c>
      <c r="AB1152" t="str">
        <f>_xlfn.XLOOKUP(Y1152,AN:AN,AR:AR,"")</f>
        <v>L24</v>
      </c>
      <c r="AC1152" t="str">
        <f>_xlfn.XLOOKUP(Y1152,AN:AN,AS:AS,"")</f>
        <v>L36</v>
      </c>
      <c r="AE1152">
        <v>0</v>
      </c>
      <c r="AF1152">
        <v>0</v>
      </c>
      <c r="AG1152" t="str">
        <v>L24</v>
      </c>
      <c r="AH1152" t="str">
        <v>L36</v>
      </c>
    </row>
    <row r="1153" spans="1:34">
      <c r="A1153" t="str">
        <f t="shared" si="42"/>
        <v>05-2024</v>
      </c>
      <c r="B1153" s="93">
        <v>45419</v>
      </c>
      <c r="C1153" s="90">
        <v>51600</v>
      </c>
      <c r="D1153" s="90">
        <v>52800</v>
      </c>
      <c r="E1153" s="90">
        <v>52500</v>
      </c>
      <c r="F1153" s="90">
        <v>48600</v>
      </c>
      <c r="G1153" s="90">
        <v>53300</v>
      </c>
      <c r="H1153" s="91" t="s">
        <v>25</v>
      </c>
      <c r="I1153" s="90">
        <v>51000</v>
      </c>
      <c r="J1153" s="90">
        <v>52200</v>
      </c>
      <c r="K1153" s="90">
        <v>53500</v>
      </c>
      <c r="L1153" s="91" t="s">
        <v>25</v>
      </c>
      <c r="M1153" s="90">
        <v>52800</v>
      </c>
      <c r="N1153" s="90">
        <v>53300</v>
      </c>
      <c r="O1153" s="90">
        <v>51300</v>
      </c>
      <c r="P1153" s="90">
        <v>50600</v>
      </c>
      <c r="Q1153" s="90">
        <v>48000</v>
      </c>
      <c r="R1153" s="90">
        <v>48500</v>
      </c>
      <c r="S1153" s="90">
        <v>48700</v>
      </c>
      <c r="T1153" s="90">
        <v>50700</v>
      </c>
      <c r="U1153" s="90">
        <v>51800</v>
      </c>
      <c r="V1153" s="90">
        <v>53300</v>
      </c>
      <c r="W1153" s="90">
        <v>53700</v>
      </c>
      <c r="X1153" s="90">
        <v>56900</v>
      </c>
      <c r="Y1153" t="str">
        <f t="shared" si="43"/>
        <v>05-2024</v>
      </c>
      <c r="Z1153">
        <f>_xlfn.XLOOKUP(Y1153,AN:AN,AP:AP,"")</f>
        <v>0</v>
      </c>
      <c r="AA1153">
        <f>_xlfn.XLOOKUP(Y1153,AN:AN,AQ:AQ,"")</f>
        <v>0</v>
      </c>
      <c r="AB1153" t="str">
        <f>_xlfn.XLOOKUP(Y1153,AN:AN,AR:AR,"")</f>
        <v>L24</v>
      </c>
      <c r="AC1153" t="str">
        <f>_xlfn.XLOOKUP(Y1153,AN:AN,AS:AS,"")</f>
        <v>L36</v>
      </c>
      <c r="AE1153">
        <v>0</v>
      </c>
      <c r="AF1153">
        <v>0</v>
      </c>
      <c r="AG1153" t="str">
        <v>L24</v>
      </c>
      <c r="AH1153" t="str">
        <v>L36</v>
      </c>
    </row>
    <row r="1154" spans="1:34">
      <c r="A1154" t="str">
        <f t="shared" si="42"/>
        <v>05-2024</v>
      </c>
      <c r="B1154" s="93">
        <v>45420</v>
      </c>
      <c r="C1154" s="90">
        <v>51600</v>
      </c>
      <c r="D1154" s="90">
        <v>53000</v>
      </c>
      <c r="E1154" s="90">
        <v>52600</v>
      </c>
      <c r="F1154" s="90">
        <v>49000</v>
      </c>
      <c r="G1154" s="90">
        <v>53400</v>
      </c>
      <c r="H1154" s="91" t="s">
        <v>25</v>
      </c>
      <c r="I1154" s="90">
        <v>51000</v>
      </c>
      <c r="J1154" s="90">
        <v>52200</v>
      </c>
      <c r="K1154" s="90">
        <v>53500</v>
      </c>
      <c r="L1154" s="91" t="s">
        <v>25</v>
      </c>
      <c r="M1154" s="90">
        <v>53000</v>
      </c>
      <c r="N1154" s="90">
        <v>53400</v>
      </c>
      <c r="O1154" s="90">
        <v>51700</v>
      </c>
      <c r="P1154" s="90">
        <v>50600</v>
      </c>
      <c r="Q1154" s="90">
        <v>48200</v>
      </c>
      <c r="R1154" s="90">
        <v>48300</v>
      </c>
      <c r="S1154" s="90">
        <v>49000</v>
      </c>
      <c r="T1154" s="90">
        <v>51100</v>
      </c>
      <c r="U1154" s="90">
        <v>51800</v>
      </c>
      <c r="V1154" s="90">
        <v>53300</v>
      </c>
      <c r="W1154" s="90">
        <v>53700</v>
      </c>
      <c r="X1154" s="90">
        <v>56900</v>
      </c>
      <c r="Y1154" t="str">
        <f t="shared" si="43"/>
        <v>05-2024</v>
      </c>
      <c r="Z1154">
        <f>_xlfn.XLOOKUP(Y1154,AN:AN,AP:AP,"")</f>
        <v>0</v>
      </c>
      <c r="AA1154">
        <f>_xlfn.XLOOKUP(Y1154,AN:AN,AQ:AQ,"")</f>
        <v>0</v>
      </c>
      <c r="AB1154" t="str">
        <f>_xlfn.XLOOKUP(Y1154,AN:AN,AR:AR,"")</f>
        <v>L24</v>
      </c>
      <c r="AC1154" t="str">
        <f>_xlfn.XLOOKUP(Y1154,AN:AN,AS:AS,"")</f>
        <v>L36</v>
      </c>
      <c r="AE1154">
        <v>0</v>
      </c>
      <c r="AF1154">
        <v>0</v>
      </c>
      <c r="AG1154" t="str">
        <v>L24</v>
      </c>
      <c r="AH1154" t="str">
        <v>L36</v>
      </c>
    </row>
    <row r="1155" spans="1:34">
      <c r="A1155" t="str">
        <f t="shared" si="42"/>
        <v>05-2024</v>
      </c>
      <c r="B1155" s="93">
        <v>45421</v>
      </c>
      <c r="C1155" s="90">
        <v>51600</v>
      </c>
      <c r="D1155" s="90">
        <v>53200</v>
      </c>
      <c r="E1155" s="90">
        <v>52000</v>
      </c>
      <c r="F1155" s="90">
        <v>48600</v>
      </c>
      <c r="G1155" s="90">
        <v>53400</v>
      </c>
      <c r="H1155" s="91" t="s">
        <v>25</v>
      </c>
      <c r="I1155" s="90">
        <v>51000</v>
      </c>
      <c r="J1155" s="90">
        <v>51400</v>
      </c>
      <c r="K1155" s="90">
        <v>53500</v>
      </c>
      <c r="L1155" s="91" t="s">
        <v>25</v>
      </c>
      <c r="M1155" s="90">
        <v>52700</v>
      </c>
      <c r="N1155" s="90">
        <v>53400</v>
      </c>
      <c r="O1155" s="90">
        <v>50800</v>
      </c>
      <c r="P1155" s="90">
        <v>50200</v>
      </c>
      <c r="Q1155" s="90">
        <v>47700</v>
      </c>
      <c r="R1155" s="90">
        <v>48000</v>
      </c>
      <c r="S1155" s="90">
        <v>48500</v>
      </c>
      <c r="T1155" s="90">
        <v>50700</v>
      </c>
      <c r="U1155" s="90">
        <v>51500</v>
      </c>
      <c r="V1155" s="90">
        <v>53300</v>
      </c>
      <c r="W1155" s="90">
        <v>53700</v>
      </c>
      <c r="X1155" s="90">
        <v>56900</v>
      </c>
      <c r="Y1155" t="str">
        <f t="shared" si="43"/>
        <v>05-2024</v>
      </c>
      <c r="Z1155">
        <f>_xlfn.XLOOKUP(Y1155,AN:AN,AP:AP,"")</f>
        <v>0</v>
      </c>
      <c r="AA1155">
        <f>_xlfn.XLOOKUP(Y1155,AN:AN,AQ:AQ,"")</f>
        <v>0</v>
      </c>
      <c r="AB1155" t="str">
        <f>_xlfn.XLOOKUP(Y1155,AN:AN,AR:AR,"")</f>
        <v>L24</v>
      </c>
      <c r="AC1155" t="str">
        <f>_xlfn.XLOOKUP(Y1155,AN:AN,AS:AS,"")</f>
        <v>L36</v>
      </c>
      <c r="AE1155">
        <v>0</v>
      </c>
      <c r="AF1155">
        <v>0</v>
      </c>
      <c r="AG1155" t="str">
        <v>L24</v>
      </c>
      <c r="AH1155" t="str">
        <v>L36</v>
      </c>
    </row>
    <row r="1156" spans="1:34">
      <c r="A1156" t="str">
        <f t="shared" si="42"/>
        <v>05-2024</v>
      </c>
      <c r="B1156" s="93">
        <v>45422</v>
      </c>
      <c r="C1156" s="90">
        <v>51600</v>
      </c>
      <c r="D1156" s="90">
        <v>53200</v>
      </c>
      <c r="E1156" s="90">
        <v>51700</v>
      </c>
      <c r="F1156" s="90">
        <v>48200</v>
      </c>
      <c r="G1156" s="90">
        <v>53400</v>
      </c>
      <c r="H1156" s="91" t="s">
        <v>25</v>
      </c>
      <c r="I1156" s="90">
        <v>50500</v>
      </c>
      <c r="J1156" s="90">
        <v>51200</v>
      </c>
      <c r="K1156" s="90">
        <v>53100</v>
      </c>
      <c r="L1156" s="91" t="s">
        <v>25</v>
      </c>
      <c r="M1156" s="90">
        <v>52600</v>
      </c>
      <c r="N1156" s="90">
        <v>53300</v>
      </c>
      <c r="O1156" s="90">
        <v>50500</v>
      </c>
      <c r="P1156" s="90">
        <v>50200</v>
      </c>
      <c r="Q1156" s="90">
        <v>47200</v>
      </c>
      <c r="R1156" s="90">
        <v>47600</v>
      </c>
      <c r="S1156" s="90">
        <v>48300</v>
      </c>
      <c r="T1156" s="90">
        <v>50300</v>
      </c>
      <c r="U1156" s="90">
        <v>51300</v>
      </c>
      <c r="V1156" s="91" t="s">
        <v>25</v>
      </c>
      <c r="W1156" s="90">
        <v>53700</v>
      </c>
      <c r="X1156" s="90">
        <v>56900</v>
      </c>
      <c r="Y1156" t="str">
        <f t="shared" si="43"/>
        <v>05-2024</v>
      </c>
      <c r="Z1156">
        <f>_xlfn.XLOOKUP(Y1156,AN:AN,AP:AP,"")</f>
        <v>0</v>
      </c>
      <c r="AA1156">
        <f>_xlfn.XLOOKUP(Y1156,AN:AN,AQ:AQ,"")</f>
        <v>0</v>
      </c>
      <c r="AB1156" t="str">
        <f>_xlfn.XLOOKUP(Y1156,AN:AN,AR:AR,"")</f>
        <v>L24</v>
      </c>
      <c r="AC1156" t="str">
        <f>_xlfn.XLOOKUP(Y1156,AN:AN,AS:AS,"")</f>
        <v>L36</v>
      </c>
      <c r="AE1156">
        <v>0</v>
      </c>
      <c r="AF1156">
        <v>0</v>
      </c>
      <c r="AG1156" t="str">
        <v>L24</v>
      </c>
      <c r="AH1156" t="str">
        <v>L36</v>
      </c>
    </row>
    <row r="1157" spans="1:34">
      <c r="A1157" t="str">
        <f t="shared" si="42"/>
        <v>05-2024</v>
      </c>
      <c r="B1157" s="93">
        <v>45423</v>
      </c>
      <c r="C1157" s="90">
        <v>51200</v>
      </c>
      <c r="D1157" s="90">
        <v>53200</v>
      </c>
      <c r="E1157" s="90">
        <v>51100</v>
      </c>
      <c r="F1157" s="90">
        <v>48000</v>
      </c>
      <c r="G1157" s="90">
        <v>53200</v>
      </c>
      <c r="H1157" s="91" t="s">
        <v>25</v>
      </c>
      <c r="I1157" s="90">
        <v>50000</v>
      </c>
      <c r="J1157" s="90">
        <v>50200</v>
      </c>
      <c r="K1157" s="90">
        <v>52800</v>
      </c>
      <c r="L1157" s="91" t="s">
        <v>25</v>
      </c>
      <c r="M1157" s="90">
        <v>52100</v>
      </c>
      <c r="N1157" s="90">
        <v>53300</v>
      </c>
      <c r="O1157" s="90">
        <v>50200</v>
      </c>
      <c r="P1157" s="90">
        <v>49800</v>
      </c>
      <c r="Q1157" s="90">
        <v>46800</v>
      </c>
      <c r="R1157" s="90">
        <v>47200</v>
      </c>
      <c r="S1157" s="90">
        <v>47800</v>
      </c>
      <c r="T1157" s="90">
        <v>50100</v>
      </c>
      <c r="U1157" s="90">
        <v>51000</v>
      </c>
      <c r="V1157" s="90">
        <v>52300</v>
      </c>
      <c r="W1157" s="90">
        <v>53500</v>
      </c>
      <c r="X1157" s="90">
        <v>56600</v>
      </c>
      <c r="Y1157" t="str">
        <f t="shared" si="43"/>
        <v>05-2024</v>
      </c>
      <c r="Z1157">
        <f>_xlfn.XLOOKUP(Y1157,AN:AN,AP:AP,"")</f>
        <v>0</v>
      </c>
      <c r="AA1157">
        <f>_xlfn.XLOOKUP(Y1157,AN:AN,AQ:AQ,"")</f>
        <v>0</v>
      </c>
      <c r="AB1157" t="str">
        <f>_xlfn.XLOOKUP(Y1157,AN:AN,AR:AR,"")</f>
        <v>L24</v>
      </c>
      <c r="AC1157" t="str">
        <f>_xlfn.XLOOKUP(Y1157,AN:AN,AS:AS,"")</f>
        <v>L36</v>
      </c>
      <c r="AE1157">
        <v>0</v>
      </c>
      <c r="AF1157">
        <v>0</v>
      </c>
      <c r="AG1157" t="str">
        <v>L24</v>
      </c>
      <c r="AH1157" t="str">
        <v>L36</v>
      </c>
    </row>
    <row r="1158" spans="1:34">
      <c r="A1158" t="str">
        <f t="shared" si="42"/>
        <v>05-2024</v>
      </c>
      <c r="B1158" s="93">
        <v>45424</v>
      </c>
      <c r="C1158" s="90" t="s">
        <v>24</v>
      </c>
      <c r="D1158" s="90" t="s">
        <v>24</v>
      </c>
      <c r="E1158" s="90" t="s">
        <v>24</v>
      </c>
      <c r="F1158" s="90" t="s">
        <v>24</v>
      </c>
      <c r="G1158" s="90" t="s">
        <v>24</v>
      </c>
      <c r="H1158" s="90" t="s">
        <v>24</v>
      </c>
      <c r="I1158" s="90" t="s">
        <v>24</v>
      </c>
      <c r="J1158" s="90" t="s">
        <v>24</v>
      </c>
      <c r="K1158" s="90" t="s">
        <v>24</v>
      </c>
      <c r="L1158" s="90" t="s">
        <v>24</v>
      </c>
      <c r="M1158" s="90" t="s">
        <v>24</v>
      </c>
      <c r="N1158" s="90" t="s">
        <v>24</v>
      </c>
      <c r="O1158" s="90" t="s">
        <v>24</v>
      </c>
      <c r="P1158" s="90" t="s">
        <v>24</v>
      </c>
      <c r="Q1158" s="90" t="s">
        <v>24</v>
      </c>
      <c r="R1158" s="90" t="s">
        <v>24</v>
      </c>
      <c r="S1158" s="90" t="s">
        <v>24</v>
      </c>
      <c r="T1158" s="90" t="s">
        <v>24</v>
      </c>
      <c r="U1158" s="90" t="s">
        <v>24</v>
      </c>
      <c r="V1158" s="90" t="s">
        <v>24</v>
      </c>
      <c r="W1158" s="90" t="s">
        <v>24</v>
      </c>
      <c r="X1158" s="90" t="s">
        <v>24</v>
      </c>
      <c r="Y1158" t="str">
        <f t="shared" si="43"/>
        <v>05-2024</v>
      </c>
      <c r="Z1158">
        <f>_xlfn.XLOOKUP(Y1158,AN:AN,AP:AP,"")</f>
        <v>0</v>
      </c>
      <c r="AA1158">
        <f>_xlfn.XLOOKUP(Y1158,AN:AN,AQ:AQ,"")</f>
        <v>0</v>
      </c>
      <c r="AB1158" t="str">
        <f>_xlfn.XLOOKUP(Y1158,AN:AN,AR:AR,"")</f>
        <v>L24</v>
      </c>
      <c r="AC1158" t="str">
        <f>_xlfn.XLOOKUP(Y1158,AN:AN,AS:AS,"")</f>
        <v>L36</v>
      </c>
      <c r="AE1158">
        <v>0</v>
      </c>
      <c r="AF1158">
        <v>0</v>
      </c>
      <c r="AG1158" t="str">
        <v>L24</v>
      </c>
      <c r="AH1158" t="str">
        <v>L36</v>
      </c>
    </row>
    <row r="1159" spans="1:34">
      <c r="A1159" t="str">
        <f t="shared" si="42"/>
        <v>05-2024</v>
      </c>
      <c r="B1159" s="93">
        <v>45425</v>
      </c>
      <c r="C1159" s="90">
        <v>50800</v>
      </c>
      <c r="D1159" s="90">
        <v>53000</v>
      </c>
      <c r="E1159" s="90">
        <v>50900</v>
      </c>
      <c r="F1159" s="90">
        <v>47400</v>
      </c>
      <c r="G1159" s="90">
        <v>52800</v>
      </c>
      <c r="H1159" s="91" t="s">
        <v>25</v>
      </c>
      <c r="I1159" s="90">
        <v>50500</v>
      </c>
      <c r="J1159" s="90">
        <v>49700</v>
      </c>
      <c r="K1159" s="90">
        <v>52800</v>
      </c>
      <c r="L1159" s="91" t="s">
        <v>25</v>
      </c>
      <c r="M1159" s="90">
        <v>51500</v>
      </c>
      <c r="N1159" s="90">
        <v>53300</v>
      </c>
      <c r="O1159" s="90">
        <v>49700</v>
      </c>
      <c r="P1159" s="90">
        <v>49200</v>
      </c>
      <c r="Q1159" s="90">
        <v>46500</v>
      </c>
      <c r="R1159" s="90">
        <v>47000</v>
      </c>
      <c r="S1159" s="90">
        <v>47500</v>
      </c>
      <c r="T1159" s="90">
        <v>49500</v>
      </c>
      <c r="U1159" s="90">
        <v>50800</v>
      </c>
      <c r="V1159" s="90">
        <v>52300</v>
      </c>
      <c r="W1159" s="90">
        <v>53200</v>
      </c>
      <c r="X1159" s="90">
        <v>55700</v>
      </c>
      <c r="Y1159" t="str">
        <f t="shared" si="43"/>
        <v>05-2024</v>
      </c>
      <c r="Z1159">
        <f>_xlfn.XLOOKUP(Y1159,AN:AN,AP:AP,"")</f>
        <v>0</v>
      </c>
      <c r="AA1159">
        <f>_xlfn.XLOOKUP(Y1159,AN:AN,AQ:AQ,"")</f>
        <v>0</v>
      </c>
      <c r="AB1159" t="str">
        <f>_xlfn.XLOOKUP(Y1159,AN:AN,AR:AR,"")</f>
        <v>L24</v>
      </c>
      <c r="AC1159" t="str">
        <f>_xlfn.XLOOKUP(Y1159,AN:AN,AS:AS,"")</f>
        <v>L36</v>
      </c>
      <c r="AE1159">
        <v>0</v>
      </c>
      <c r="AF1159">
        <v>0</v>
      </c>
      <c r="AG1159" t="str">
        <v>L24</v>
      </c>
      <c r="AH1159" t="str">
        <v>L36</v>
      </c>
    </row>
    <row r="1160" spans="1:34">
      <c r="A1160" t="str">
        <f t="shared" si="42"/>
        <v>05-2024</v>
      </c>
      <c r="B1160" s="93">
        <v>45426</v>
      </c>
      <c r="C1160" s="90">
        <v>50600</v>
      </c>
      <c r="D1160" s="90">
        <v>53000</v>
      </c>
      <c r="E1160" s="90">
        <v>50600</v>
      </c>
      <c r="F1160" s="90">
        <v>47200</v>
      </c>
      <c r="G1160" s="90">
        <v>52700</v>
      </c>
      <c r="H1160" s="91" t="s">
        <v>25</v>
      </c>
      <c r="I1160" s="90">
        <v>50500</v>
      </c>
      <c r="J1160" s="90">
        <v>49700</v>
      </c>
      <c r="K1160" s="90">
        <v>52400</v>
      </c>
      <c r="L1160" s="91" t="s">
        <v>25</v>
      </c>
      <c r="M1160" s="90">
        <v>51300</v>
      </c>
      <c r="N1160" s="90">
        <v>53200</v>
      </c>
      <c r="O1160" s="90">
        <v>49400</v>
      </c>
      <c r="P1160" s="90">
        <v>49000</v>
      </c>
      <c r="Q1160" s="90">
        <v>46700</v>
      </c>
      <c r="R1160" s="90">
        <v>47200</v>
      </c>
      <c r="S1160" s="90">
        <v>47200</v>
      </c>
      <c r="T1160" s="90">
        <v>49300</v>
      </c>
      <c r="U1160" s="90">
        <v>50500</v>
      </c>
      <c r="V1160" s="90">
        <v>52300</v>
      </c>
      <c r="W1160" s="90">
        <v>52900</v>
      </c>
      <c r="X1160" s="90">
        <v>55700</v>
      </c>
      <c r="Y1160" t="str">
        <f t="shared" si="43"/>
        <v>05-2024</v>
      </c>
      <c r="Z1160">
        <f>_xlfn.XLOOKUP(Y1160,AN:AN,AP:AP,"")</f>
        <v>0</v>
      </c>
      <c r="AA1160">
        <f>_xlfn.XLOOKUP(Y1160,AN:AN,AQ:AQ,"")</f>
        <v>0</v>
      </c>
      <c r="AB1160" t="str">
        <f>_xlfn.XLOOKUP(Y1160,AN:AN,AR:AR,"")</f>
        <v>L24</v>
      </c>
      <c r="AC1160" t="str">
        <f>_xlfn.XLOOKUP(Y1160,AN:AN,AS:AS,"")</f>
        <v>L36</v>
      </c>
      <c r="AE1160">
        <v>0</v>
      </c>
      <c r="AF1160">
        <v>0</v>
      </c>
      <c r="AG1160" t="str">
        <v>L24</v>
      </c>
      <c r="AH1160" t="str">
        <v>L36</v>
      </c>
    </row>
    <row r="1161" spans="1:34">
      <c r="A1161" t="str">
        <f t="shared" si="42"/>
        <v>05-2024</v>
      </c>
      <c r="B1161" s="93">
        <v>45427</v>
      </c>
      <c r="C1161" s="90">
        <v>50800</v>
      </c>
      <c r="D1161" s="90">
        <v>52800</v>
      </c>
      <c r="E1161" s="90">
        <v>50600</v>
      </c>
      <c r="F1161" s="90">
        <v>47100</v>
      </c>
      <c r="G1161" s="90">
        <v>52500</v>
      </c>
      <c r="H1161" s="91" t="s">
        <v>25</v>
      </c>
      <c r="I1161" s="90">
        <v>50000</v>
      </c>
      <c r="J1161" s="90">
        <v>49700</v>
      </c>
      <c r="K1161" s="90">
        <v>52400</v>
      </c>
      <c r="L1161" s="91" t="s">
        <v>25</v>
      </c>
      <c r="M1161" s="90">
        <v>51200</v>
      </c>
      <c r="N1161" s="90">
        <v>53200</v>
      </c>
      <c r="O1161" s="90">
        <v>49600</v>
      </c>
      <c r="P1161" s="90">
        <v>49000</v>
      </c>
      <c r="Q1161" s="90">
        <v>46700</v>
      </c>
      <c r="R1161" s="90">
        <v>47200</v>
      </c>
      <c r="S1161" s="90">
        <v>47000</v>
      </c>
      <c r="T1161" s="90">
        <v>49200</v>
      </c>
      <c r="U1161" s="90">
        <v>50500</v>
      </c>
      <c r="V1161" s="90">
        <v>52300</v>
      </c>
      <c r="W1161" s="90">
        <v>52700</v>
      </c>
      <c r="X1161" s="90">
        <v>55500</v>
      </c>
      <c r="Y1161" t="str">
        <f t="shared" si="43"/>
        <v>05-2024</v>
      </c>
      <c r="Z1161">
        <f>_xlfn.XLOOKUP(Y1161,AN:AN,AP:AP,"")</f>
        <v>0</v>
      </c>
      <c r="AA1161">
        <f>_xlfn.XLOOKUP(Y1161,AN:AN,AQ:AQ,"")</f>
        <v>0</v>
      </c>
      <c r="AB1161" t="str">
        <f>_xlfn.XLOOKUP(Y1161,AN:AN,AR:AR,"")</f>
        <v>L24</v>
      </c>
      <c r="AC1161" t="str">
        <f>_xlfn.XLOOKUP(Y1161,AN:AN,AS:AS,"")</f>
        <v>L36</v>
      </c>
      <c r="AE1161">
        <v>0</v>
      </c>
      <c r="AF1161">
        <v>0</v>
      </c>
      <c r="AG1161" t="str">
        <v>L24</v>
      </c>
      <c r="AH1161" t="str">
        <v>L36</v>
      </c>
    </row>
    <row r="1162" spans="1:34">
      <c r="A1162" t="str">
        <f t="shared" si="42"/>
        <v>05-2024</v>
      </c>
      <c r="B1162" s="93">
        <v>45428</v>
      </c>
      <c r="C1162" s="90">
        <v>51000</v>
      </c>
      <c r="D1162" s="90">
        <v>52800</v>
      </c>
      <c r="E1162" s="90">
        <v>50900</v>
      </c>
      <c r="F1162" s="90">
        <v>47400</v>
      </c>
      <c r="G1162" s="90">
        <v>52500</v>
      </c>
      <c r="H1162" s="91" t="s">
        <v>25</v>
      </c>
      <c r="I1162" s="90">
        <v>50000</v>
      </c>
      <c r="J1162" s="90">
        <v>50100</v>
      </c>
      <c r="K1162" s="90">
        <v>52300</v>
      </c>
      <c r="L1162" s="91" t="s">
        <v>25</v>
      </c>
      <c r="M1162" s="90">
        <v>51500</v>
      </c>
      <c r="N1162" s="90">
        <v>53200</v>
      </c>
      <c r="O1162" s="90">
        <v>49900</v>
      </c>
      <c r="P1162" s="90">
        <v>49200</v>
      </c>
      <c r="Q1162" s="90">
        <v>47000</v>
      </c>
      <c r="R1162" s="90">
        <v>47500</v>
      </c>
      <c r="S1162" s="90">
        <v>47500</v>
      </c>
      <c r="T1162" s="90">
        <v>49500</v>
      </c>
      <c r="U1162" s="90">
        <v>50700</v>
      </c>
      <c r="V1162" s="90">
        <v>52300</v>
      </c>
      <c r="W1162" s="90">
        <v>52700</v>
      </c>
      <c r="X1162" s="90">
        <v>55500</v>
      </c>
      <c r="Y1162" t="str">
        <f t="shared" si="43"/>
        <v>05-2024</v>
      </c>
      <c r="Z1162">
        <f>_xlfn.XLOOKUP(Y1162,AN:AN,AP:AP,"")</f>
        <v>0</v>
      </c>
      <c r="AA1162">
        <f>_xlfn.XLOOKUP(Y1162,AN:AN,AQ:AQ,"")</f>
        <v>0</v>
      </c>
      <c r="AB1162" t="str">
        <f>_xlfn.XLOOKUP(Y1162,AN:AN,AR:AR,"")</f>
        <v>L24</v>
      </c>
      <c r="AC1162" t="str">
        <f>_xlfn.XLOOKUP(Y1162,AN:AN,AS:AS,"")</f>
        <v>L36</v>
      </c>
      <c r="AE1162">
        <v>0</v>
      </c>
      <c r="AF1162">
        <v>0</v>
      </c>
      <c r="AG1162" t="str">
        <v>L24</v>
      </c>
      <c r="AH1162" t="str">
        <v>L36</v>
      </c>
    </row>
    <row r="1163" spans="1:34">
      <c r="A1163" t="str">
        <f t="shared" si="42"/>
        <v>05-2024</v>
      </c>
      <c r="B1163" s="93">
        <v>45429</v>
      </c>
      <c r="C1163" s="90">
        <v>51200</v>
      </c>
      <c r="D1163" s="90">
        <v>52800</v>
      </c>
      <c r="E1163" s="90">
        <v>50900</v>
      </c>
      <c r="F1163" s="90">
        <v>47900</v>
      </c>
      <c r="G1163" s="90">
        <v>52700</v>
      </c>
      <c r="H1163" s="91" t="s">
        <v>25</v>
      </c>
      <c r="I1163" s="90">
        <v>50500</v>
      </c>
      <c r="J1163" s="90">
        <v>50300</v>
      </c>
      <c r="K1163" s="90">
        <v>52300</v>
      </c>
      <c r="L1163" s="91" t="s">
        <v>25</v>
      </c>
      <c r="M1163" s="90">
        <v>51700</v>
      </c>
      <c r="N1163" s="90">
        <v>53300</v>
      </c>
      <c r="O1163" s="90">
        <v>50200</v>
      </c>
      <c r="P1163" s="90">
        <v>49200</v>
      </c>
      <c r="Q1163" s="90">
        <v>47200</v>
      </c>
      <c r="R1163" s="90">
        <v>47800</v>
      </c>
      <c r="S1163" s="90">
        <v>47800</v>
      </c>
      <c r="T1163" s="90">
        <v>50000</v>
      </c>
      <c r="U1163" s="90">
        <v>51000</v>
      </c>
      <c r="V1163" s="90">
        <v>52300</v>
      </c>
      <c r="W1163" s="90">
        <v>52700</v>
      </c>
      <c r="X1163" s="90">
        <v>55500</v>
      </c>
      <c r="Y1163" t="str">
        <f t="shared" si="43"/>
        <v>05-2024</v>
      </c>
      <c r="Z1163">
        <f>_xlfn.XLOOKUP(Y1163,AN:AN,AP:AP,"")</f>
        <v>0</v>
      </c>
      <c r="AA1163">
        <f>_xlfn.XLOOKUP(Y1163,AN:AN,AQ:AQ,"")</f>
        <v>0</v>
      </c>
      <c r="AB1163" t="str">
        <f>_xlfn.XLOOKUP(Y1163,AN:AN,AR:AR,"")</f>
        <v>L24</v>
      </c>
      <c r="AC1163" t="str">
        <f>_xlfn.XLOOKUP(Y1163,AN:AN,AS:AS,"")</f>
        <v>L36</v>
      </c>
      <c r="AE1163">
        <v>0</v>
      </c>
      <c r="AF1163">
        <v>0</v>
      </c>
      <c r="AG1163" t="str">
        <v>L24</v>
      </c>
      <c r="AH1163" t="str">
        <v>L36</v>
      </c>
    </row>
    <row r="1164" spans="1:34">
      <c r="A1164" t="str">
        <f t="shared" si="42"/>
        <v>05-2024</v>
      </c>
      <c r="B1164" s="93">
        <v>45430</v>
      </c>
      <c r="C1164" s="90">
        <v>51200</v>
      </c>
      <c r="D1164" s="90">
        <v>52700</v>
      </c>
      <c r="E1164" s="90">
        <v>50700</v>
      </c>
      <c r="F1164" s="90">
        <v>47600</v>
      </c>
      <c r="G1164" s="90">
        <v>52700</v>
      </c>
      <c r="H1164" s="91" t="s">
        <v>25</v>
      </c>
      <c r="I1164" s="90">
        <v>50000</v>
      </c>
      <c r="J1164" s="90">
        <v>50000</v>
      </c>
      <c r="K1164" s="90">
        <v>52400</v>
      </c>
      <c r="L1164" s="91" t="s">
        <v>25</v>
      </c>
      <c r="M1164" s="90">
        <v>51700</v>
      </c>
      <c r="N1164" s="90">
        <v>53200</v>
      </c>
      <c r="O1164" s="90">
        <v>49900</v>
      </c>
      <c r="P1164" s="90">
        <v>49200</v>
      </c>
      <c r="Q1164" s="90">
        <v>47000</v>
      </c>
      <c r="R1164" s="90">
        <v>47800</v>
      </c>
      <c r="S1164" s="90">
        <v>47500</v>
      </c>
      <c r="T1164" s="90">
        <v>49700</v>
      </c>
      <c r="U1164" s="90">
        <v>51000</v>
      </c>
      <c r="V1164" s="90">
        <v>52300</v>
      </c>
      <c r="W1164" s="90">
        <v>52700</v>
      </c>
      <c r="X1164" s="90">
        <v>55500</v>
      </c>
      <c r="Y1164" t="str">
        <f t="shared" si="43"/>
        <v>05-2024</v>
      </c>
      <c r="Z1164">
        <f>_xlfn.XLOOKUP(Y1164,AN:AN,AP:AP,"")</f>
        <v>0</v>
      </c>
      <c r="AA1164">
        <f>_xlfn.XLOOKUP(Y1164,AN:AN,AQ:AQ,"")</f>
        <v>0</v>
      </c>
      <c r="AB1164" t="str">
        <f>_xlfn.XLOOKUP(Y1164,AN:AN,AR:AR,"")</f>
        <v>L24</v>
      </c>
      <c r="AC1164" t="str">
        <f>_xlfn.XLOOKUP(Y1164,AN:AN,AS:AS,"")</f>
        <v>L36</v>
      </c>
      <c r="AE1164">
        <v>0</v>
      </c>
      <c r="AF1164">
        <v>0</v>
      </c>
      <c r="AG1164" t="str">
        <v>L24</v>
      </c>
      <c r="AH1164" t="str">
        <v>L36</v>
      </c>
    </row>
    <row r="1165" spans="1:34">
      <c r="A1165" t="str">
        <f t="shared" si="42"/>
        <v>05-2024</v>
      </c>
      <c r="B1165" s="93">
        <v>45431</v>
      </c>
      <c r="C1165" s="90" t="s">
        <v>24</v>
      </c>
      <c r="D1165" s="90" t="s">
        <v>24</v>
      </c>
      <c r="E1165" s="90" t="s">
        <v>24</v>
      </c>
      <c r="F1165" s="90" t="s">
        <v>24</v>
      </c>
      <c r="G1165" s="90" t="s">
        <v>24</v>
      </c>
      <c r="H1165" s="90" t="s">
        <v>24</v>
      </c>
      <c r="I1165" s="90" t="s">
        <v>24</v>
      </c>
      <c r="J1165" s="90" t="s">
        <v>24</v>
      </c>
      <c r="K1165" s="90" t="s">
        <v>24</v>
      </c>
      <c r="L1165" s="90" t="s">
        <v>24</v>
      </c>
      <c r="M1165" s="90" t="s">
        <v>24</v>
      </c>
      <c r="N1165" s="90" t="s">
        <v>24</v>
      </c>
      <c r="O1165" s="90" t="s">
        <v>24</v>
      </c>
      <c r="P1165" s="90" t="s">
        <v>24</v>
      </c>
      <c r="Q1165" s="90" t="s">
        <v>24</v>
      </c>
      <c r="R1165" s="90" t="s">
        <v>24</v>
      </c>
      <c r="S1165" s="90" t="s">
        <v>24</v>
      </c>
      <c r="T1165" s="90" t="s">
        <v>24</v>
      </c>
      <c r="U1165" s="90" t="s">
        <v>24</v>
      </c>
      <c r="V1165" s="90" t="s">
        <v>24</v>
      </c>
      <c r="W1165" s="90" t="s">
        <v>24</v>
      </c>
      <c r="X1165" s="90" t="s">
        <v>24</v>
      </c>
      <c r="Y1165" t="str">
        <f t="shared" si="43"/>
        <v>05-2024</v>
      </c>
      <c r="Z1165">
        <f>_xlfn.XLOOKUP(Y1165,AN:AN,AP:AP,"")</f>
        <v>0</v>
      </c>
      <c r="AA1165">
        <f>_xlfn.XLOOKUP(Y1165,AN:AN,AQ:AQ,"")</f>
        <v>0</v>
      </c>
      <c r="AB1165" t="str">
        <f>_xlfn.XLOOKUP(Y1165,AN:AN,AR:AR,"")</f>
        <v>L24</v>
      </c>
      <c r="AC1165" t="str">
        <f>_xlfn.XLOOKUP(Y1165,AN:AN,AS:AS,"")</f>
        <v>L36</v>
      </c>
      <c r="AE1165">
        <v>0</v>
      </c>
      <c r="AF1165">
        <v>0</v>
      </c>
      <c r="AG1165" t="str">
        <v>L24</v>
      </c>
      <c r="AH1165" t="str">
        <v>L36</v>
      </c>
    </row>
    <row r="1166" spans="1:34">
      <c r="A1166" t="str">
        <f t="shared" si="42"/>
        <v>05-2024</v>
      </c>
      <c r="B1166" s="93">
        <v>45432</v>
      </c>
      <c r="C1166" s="90">
        <v>51000</v>
      </c>
      <c r="D1166" s="90">
        <v>52500</v>
      </c>
      <c r="E1166" s="90">
        <v>50700</v>
      </c>
      <c r="F1166" s="90">
        <v>47600</v>
      </c>
      <c r="G1166" s="90">
        <v>52700</v>
      </c>
      <c r="H1166" s="91" t="s">
        <v>25</v>
      </c>
      <c r="I1166" s="90">
        <v>50000</v>
      </c>
      <c r="J1166" s="90">
        <v>50000</v>
      </c>
      <c r="K1166" s="90">
        <v>52200</v>
      </c>
      <c r="L1166" s="91" t="s">
        <v>25</v>
      </c>
      <c r="M1166" s="90">
        <v>51700</v>
      </c>
      <c r="N1166" s="90">
        <v>53200</v>
      </c>
      <c r="O1166" s="90">
        <v>50000</v>
      </c>
      <c r="P1166" s="90">
        <v>49200</v>
      </c>
      <c r="Q1166" s="90">
        <v>47000</v>
      </c>
      <c r="R1166" s="90">
        <v>47800</v>
      </c>
      <c r="S1166" s="90">
        <v>47500</v>
      </c>
      <c r="T1166" s="90">
        <v>49700</v>
      </c>
      <c r="U1166" s="90">
        <v>51000</v>
      </c>
      <c r="V1166" s="90">
        <v>52300</v>
      </c>
      <c r="W1166" s="90">
        <v>52400</v>
      </c>
      <c r="X1166" s="90">
        <v>54700</v>
      </c>
      <c r="Y1166" t="str">
        <f t="shared" si="43"/>
        <v>05-2024</v>
      </c>
      <c r="Z1166">
        <f>_xlfn.XLOOKUP(Y1166,AN:AN,AP:AP,"")</f>
        <v>0</v>
      </c>
      <c r="AA1166">
        <f>_xlfn.XLOOKUP(Y1166,AN:AN,AQ:AQ,"")</f>
        <v>0</v>
      </c>
      <c r="AB1166" t="str">
        <f>_xlfn.XLOOKUP(Y1166,AN:AN,AR:AR,"")</f>
        <v>L24</v>
      </c>
      <c r="AC1166" t="str">
        <f>_xlfn.XLOOKUP(Y1166,AN:AN,AS:AS,"")</f>
        <v>L36</v>
      </c>
      <c r="AE1166">
        <v>0</v>
      </c>
      <c r="AF1166">
        <v>0</v>
      </c>
      <c r="AG1166" t="str">
        <v>L24</v>
      </c>
      <c r="AH1166" t="str">
        <v>L36</v>
      </c>
    </row>
    <row r="1167" spans="1:34">
      <c r="A1167" t="str">
        <f t="shared" si="42"/>
        <v>05-2024</v>
      </c>
      <c r="B1167" s="93">
        <v>45433</v>
      </c>
      <c r="C1167" s="90">
        <v>51000</v>
      </c>
      <c r="D1167" s="90">
        <v>52300</v>
      </c>
      <c r="E1167" s="90">
        <v>50700</v>
      </c>
      <c r="F1167" s="90">
        <v>47500</v>
      </c>
      <c r="G1167" s="90">
        <v>52200</v>
      </c>
      <c r="H1167" s="91" t="s">
        <v>25</v>
      </c>
      <c r="I1167" s="90">
        <v>50000</v>
      </c>
      <c r="J1167" s="90">
        <v>50200</v>
      </c>
      <c r="K1167" s="90">
        <v>52200</v>
      </c>
      <c r="L1167" s="91" t="s">
        <v>25</v>
      </c>
      <c r="M1167" s="90">
        <v>51700</v>
      </c>
      <c r="N1167" s="90">
        <v>53200</v>
      </c>
      <c r="O1167" s="90">
        <v>49700</v>
      </c>
      <c r="P1167" s="90">
        <v>49500</v>
      </c>
      <c r="Q1167" s="90">
        <v>47200</v>
      </c>
      <c r="R1167" s="90">
        <v>47700</v>
      </c>
      <c r="S1167" s="90">
        <v>47700</v>
      </c>
      <c r="T1167" s="90">
        <v>49600</v>
      </c>
      <c r="U1167" s="90">
        <v>50700</v>
      </c>
      <c r="V1167" s="90">
        <v>52300</v>
      </c>
      <c r="W1167" s="90">
        <v>52300</v>
      </c>
      <c r="X1167" s="90">
        <v>54600</v>
      </c>
      <c r="Y1167" t="str">
        <f t="shared" si="43"/>
        <v>05-2024</v>
      </c>
      <c r="Z1167">
        <f>_xlfn.XLOOKUP(Y1167,AN:AN,AP:AP,"")</f>
        <v>0</v>
      </c>
      <c r="AA1167">
        <f>_xlfn.XLOOKUP(Y1167,AN:AN,AQ:AQ,"")</f>
        <v>0</v>
      </c>
      <c r="AB1167" t="str">
        <f>_xlfn.XLOOKUP(Y1167,AN:AN,AR:AR,"")</f>
        <v>L24</v>
      </c>
      <c r="AC1167" t="str">
        <f>_xlfn.XLOOKUP(Y1167,AN:AN,AS:AS,"")</f>
        <v>L36</v>
      </c>
      <c r="AE1167">
        <v>0</v>
      </c>
      <c r="AF1167">
        <v>0</v>
      </c>
      <c r="AG1167" t="str">
        <v>L24</v>
      </c>
      <c r="AH1167" t="str">
        <v>L36</v>
      </c>
    </row>
    <row r="1168" spans="1:34">
      <c r="A1168" t="str">
        <f t="shared" si="42"/>
        <v>05-2024</v>
      </c>
      <c r="B1168" s="93">
        <v>45434</v>
      </c>
      <c r="C1168" s="90">
        <v>51000</v>
      </c>
      <c r="D1168" s="90">
        <v>52300</v>
      </c>
      <c r="E1168" s="90">
        <v>50800</v>
      </c>
      <c r="F1168" s="90">
        <v>47600</v>
      </c>
      <c r="G1168" s="90">
        <v>52200</v>
      </c>
      <c r="H1168" s="91" t="s">
        <v>25</v>
      </c>
      <c r="I1168" s="90">
        <v>50000</v>
      </c>
      <c r="J1168" s="90">
        <v>50300</v>
      </c>
      <c r="K1168" s="90">
        <v>52200</v>
      </c>
      <c r="L1168" s="91" t="s">
        <v>25</v>
      </c>
      <c r="M1168" s="90">
        <v>51900</v>
      </c>
      <c r="N1168" s="90">
        <v>53200</v>
      </c>
      <c r="O1168" s="90">
        <v>50000</v>
      </c>
      <c r="P1168" s="90">
        <v>49600</v>
      </c>
      <c r="Q1168" s="90">
        <v>47400</v>
      </c>
      <c r="R1168" s="90">
        <v>47900</v>
      </c>
      <c r="S1168" s="90">
        <v>47800</v>
      </c>
      <c r="T1168" s="90">
        <v>49700</v>
      </c>
      <c r="U1168" s="90">
        <v>51000</v>
      </c>
      <c r="V1168" s="90">
        <v>52300</v>
      </c>
      <c r="W1168" s="90">
        <v>52200</v>
      </c>
      <c r="X1168" s="90">
        <v>54600</v>
      </c>
      <c r="Y1168" t="str">
        <f t="shared" si="43"/>
        <v>05-2024</v>
      </c>
      <c r="Z1168">
        <f>_xlfn.XLOOKUP(Y1168,AN:AN,AP:AP,"")</f>
        <v>0</v>
      </c>
      <c r="AA1168">
        <f>_xlfn.XLOOKUP(Y1168,AN:AN,AQ:AQ,"")</f>
        <v>0</v>
      </c>
      <c r="AB1168" t="str">
        <f>_xlfn.XLOOKUP(Y1168,AN:AN,AR:AR,"")</f>
        <v>L24</v>
      </c>
      <c r="AC1168" t="str">
        <f>_xlfn.XLOOKUP(Y1168,AN:AN,AS:AS,"")</f>
        <v>L36</v>
      </c>
      <c r="AE1168">
        <v>0</v>
      </c>
      <c r="AF1168">
        <v>0</v>
      </c>
      <c r="AG1168" t="str">
        <v>L24</v>
      </c>
      <c r="AH1168" t="str">
        <v>L36</v>
      </c>
    </row>
    <row r="1169" spans="1:34">
      <c r="A1169" t="str">
        <f t="shared" si="42"/>
        <v>05-2024</v>
      </c>
      <c r="B1169" s="93">
        <v>45435</v>
      </c>
      <c r="C1169" s="90">
        <v>51000</v>
      </c>
      <c r="D1169" s="90">
        <v>52200</v>
      </c>
      <c r="E1169" s="90">
        <v>50700</v>
      </c>
      <c r="F1169" s="90">
        <v>47400</v>
      </c>
      <c r="G1169" s="90">
        <v>52000</v>
      </c>
      <c r="H1169" s="91" t="s">
        <v>25</v>
      </c>
      <c r="I1169" s="90">
        <v>49500</v>
      </c>
      <c r="J1169" s="90">
        <v>50000</v>
      </c>
      <c r="K1169" s="90">
        <v>52300</v>
      </c>
      <c r="L1169" s="91" t="s">
        <v>25</v>
      </c>
      <c r="M1169" s="90">
        <v>51700</v>
      </c>
      <c r="N1169" s="90">
        <v>53100</v>
      </c>
      <c r="O1169" s="90">
        <v>49700</v>
      </c>
      <c r="P1169" s="90">
        <v>49400</v>
      </c>
      <c r="Q1169" s="90">
        <v>47400</v>
      </c>
      <c r="R1169" s="90">
        <v>47900</v>
      </c>
      <c r="S1169" s="90">
        <v>47700</v>
      </c>
      <c r="T1169" s="90">
        <v>49500</v>
      </c>
      <c r="U1169" s="90">
        <v>51000</v>
      </c>
      <c r="V1169" s="90">
        <v>52300</v>
      </c>
      <c r="W1169" s="90">
        <v>52100</v>
      </c>
      <c r="X1169" s="90">
        <v>54500</v>
      </c>
      <c r="Y1169" t="str">
        <f t="shared" si="43"/>
        <v>05-2024</v>
      </c>
      <c r="Z1169">
        <f>_xlfn.XLOOKUP(Y1169,AN:AN,AP:AP,"")</f>
        <v>0</v>
      </c>
      <c r="AA1169">
        <f>_xlfn.XLOOKUP(Y1169,AN:AN,AQ:AQ,"")</f>
        <v>0</v>
      </c>
      <c r="AB1169" t="str">
        <f>_xlfn.XLOOKUP(Y1169,AN:AN,AR:AR,"")</f>
        <v>L24</v>
      </c>
      <c r="AC1169" t="str">
        <f>_xlfn.XLOOKUP(Y1169,AN:AN,AS:AS,"")</f>
        <v>L36</v>
      </c>
      <c r="AE1169">
        <v>0</v>
      </c>
      <c r="AF1169">
        <v>0</v>
      </c>
      <c r="AG1169" t="str">
        <v>L24</v>
      </c>
      <c r="AH1169" t="str">
        <v>L36</v>
      </c>
    </row>
    <row r="1170" spans="1:34">
      <c r="A1170" t="str">
        <f t="shared" si="42"/>
        <v>05-2024</v>
      </c>
      <c r="B1170" s="93">
        <v>45436</v>
      </c>
      <c r="C1170" s="90">
        <v>50800</v>
      </c>
      <c r="D1170" s="90">
        <v>52000</v>
      </c>
      <c r="E1170" s="90">
        <v>50700</v>
      </c>
      <c r="F1170" s="90">
        <v>47400</v>
      </c>
      <c r="G1170" s="90">
        <v>52000</v>
      </c>
      <c r="H1170" s="91" t="s">
        <v>25</v>
      </c>
      <c r="I1170" s="90">
        <v>49500</v>
      </c>
      <c r="J1170" s="90">
        <v>50000</v>
      </c>
      <c r="K1170" s="90">
        <v>52300</v>
      </c>
      <c r="L1170" s="91" t="s">
        <v>25</v>
      </c>
      <c r="M1170" s="90">
        <v>51700</v>
      </c>
      <c r="N1170" s="90">
        <v>53100</v>
      </c>
      <c r="O1170" s="90">
        <v>49800</v>
      </c>
      <c r="P1170" s="90">
        <v>49600</v>
      </c>
      <c r="Q1170" s="90">
        <v>47400</v>
      </c>
      <c r="R1170" s="90">
        <v>47900</v>
      </c>
      <c r="S1170" s="90">
        <v>47700</v>
      </c>
      <c r="T1170" s="90">
        <v>49500</v>
      </c>
      <c r="U1170" s="90">
        <v>51000</v>
      </c>
      <c r="V1170" s="90">
        <v>52300</v>
      </c>
      <c r="W1170" s="90">
        <v>52000</v>
      </c>
      <c r="X1170" s="90">
        <v>54500</v>
      </c>
      <c r="Y1170" t="str">
        <f t="shared" si="43"/>
        <v>05-2024</v>
      </c>
      <c r="Z1170">
        <f>_xlfn.XLOOKUP(Y1170,AN:AN,AP:AP,"")</f>
        <v>0</v>
      </c>
      <c r="AA1170">
        <f>_xlfn.XLOOKUP(Y1170,AN:AN,AQ:AQ,"")</f>
        <v>0</v>
      </c>
      <c r="AB1170" t="str">
        <f>_xlfn.XLOOKUP(Y1170,AN:AN,AR:AR,"")</f>
        <v>L24</v>
      </c>
      <c r="AC1170" t="str">
        <f>_xlfn.XLOOKUP(Y1170,AN:AN,AS:AS,"")</f>
        <v>L36</v>
      </c>
      <c r="AE1170">
        <v>0</v>
      </c>
      <c r="AF1170">
        <v>0</v>
      </c>
      <c r="AG1170" t="str">
        <v>L24</v>
      </c>
      <c r="AH1170" t="str">
        <v>L36</v>
      </c>
    </row>
    <row r="1171" spans="1:34">
      <c r="A1171" t="str">
        <f t="shared" si="42"/>
        <v>05-2024</v>
      </c>
      <c r="B1171" s="93">
        <v>45437</v>
      </c>
      <c r="C1171" s="90">
        <v>50600</v>
      </c>
      <c r="D1171" s="90">
        <v>52000</v>
      </c>
      <c r="E1171" s="90">
        <v>50500</v>
      </c>
      <c r="F1171" s="90">
        <v>47200</v>
      </c>
      <c r="G1171" s="90">
        <v>51500</v>
      </c>
      <c r="H1171" s="91" t="s">
        <v>25</v>
      </c>
      <c r="I1171" s="90">
        <v>49500</v>
      </c>
      <c r="J1171" s="90">
        <v>49800</v>
      </c>
      <c r="K1171" s="90">
        <v>52100</v>
      </c>
      <c r="L1171" s="91" t="s">
        <v>25</v>
      </c>
      <c r="M1171" s="90">
        <v>51500</v>
      </c>
      <c r="N1171" s="90">
        <v>52800</v>
      </c>
      <c r="O1171" s="90">
        <v>49400</v>
      </c>
      <c r="P1171" s="90">
        <v>49200</v>
      </c>
      <c r="Q1171" s="90">
        <v>47000</v>
      </c>
      <c r="R1171" s="90">
        <v>47600</v>
      </c>
      <c r="S1171" s="90">
        <v>47500</v>
      </c>
      <c r="T1171" s="90">
        <v>49300</v>
      </c>
      <c r="U1171" s="90">
        <v>50600</v>
      </c>
      <c r="V1171" s="90">
        <v>52300</v>
      </c>
      <c r="W1171" s="90">
        <v>52000</v>
      </c>
      <c r="X1171" s="90">
        <v>54500</v>
      </c>
      <c r="Y1171" t="str">
        <f t="shared" si="43"/>
        <v>05-2024</v>
      </c>
      <c r="Z1171">
        <f>_xlfn.XLOOKUP(Y1171,AN:AN,AP:AP,"")</f>
        <v>0</v>
      </c>
      <c r="AA1171">
        <f>_xlfn.XLOOKUP(Y1171,AN:AN,AQ:AQ,"")</f>
        <v>0</v>
      </c>
      <c r="AB1171" t="str">
        <f>_xlfn.XLOOKUP(Y1171,AN:AN,AR:AR,"")</f>
        <v>L24</v>
      </c>
      <c r="AC1171" t="str">
        <f>_xlfn.XLOOKUP(Y1171,AN:AN,AS:AS,"")</f>
        <v>L36</v>
      </c>
      <c r="AE1171">
        <v>0</v>
      </c>
      <c r="AF1171">
        <v>0</v>
      </c>
      <c r="AG1171" t="str">
        <v>L24</v>
      </c>
      <c r="AH1171" t="str">
        <v>L36</v>
      </c>
    </row>
    <row r="1172" spans="1:34">
      <c r="A1172" t="str">
        <f t="shared" si="42"/>
        <v>05-2024</v>
      </c>
      <c r="B1172" s="93">
        <v>45438</v>
      </c>
      <c r="C1172" s="90" t="s">
        <v>24</v>
      </c>
      <c r="D1172" s="90" t="s">
        <v>24</v>
      </c>
      <c r="E1172" s="90" t="s">
        <v>24</v>
      </c>
      <c r="F1172" s="90" t="s">
        <v>24</v>
      </c>
      <c r="G1172" s="90" t="s">
        <v>24</v>
      </c>
      <c r="H1172" s="90" t="s">
        <v>24</v>
      </c>
      <c r="I1172" s="90" t="s">
        <v>24</v>
      </c>
      <c r="J1172" s="90" t="s">
        <v>24</v>
      </c>
      <c r="K1172" s="90" t="s">
        <v>24</v>
      </c>
      <c r="L1172" s="90" t="s">
        <v>24</v>
      </c>
      <c r="M1172" s="90" t="s">
        <v>24</v>
      </c>
      <c r="N1172" s="90" t="s">
        <v>24</v>
      </c>
      <c r="O1172" s="90" t="s">
        <v>24</v>
      </c>
      <c r="P1172" s="90" t="s">
        <v>24</v>
      </c>
      <c r="Q1172" s="90" t="s">
        <v>24</v>
      </c>
      <c r="R1172" s="90" t="s">
        <v>24</v>
      </c>
      <c r="S1172" s="90" t="s">
        <v>24</v>
      </c>
      <c r="T1172" s="90" t="s">
        <v>24</v>
      </c>
      <c r="U1172" s="90" t="s">
        <v>24</v>
      </c>
      <c r="V1172" s="90" t="s">
        <v>24</v>
      </c>
      <c r="W1172" s="90" t="s">
        <v>24</v>
      </c>
      <c r="X1172" s="90" t="s">
        <v>24</v>
      </c>
      <c r="Y1172" t="str">
        <f t="shared" si="43"/>
        <v>05-2024</v>
      </c>
      <c r="Z1172">
        <f>_xlfn.XLOOKUP(Y1172,AN:AN,AP:AP,"")</f>
        <v>0</v>
      </c>
      <c r="AA1172">
        <f>_xlfn.XLOOKUP(Y1172,AN:AN,AQ:AQ,"")</f>
        <v>0</v>
      </c>
      <c r="AB1172" t="str">
        <f>_xlfn.XLOOKUP(Y1172,AN:AN,AR:AR,"")</f>
        <v>L24</v>
      </c>
      <c r="AC1172" t="str">
        <f>_xlfn.XLOOKUP(Y1172,AN:AN,AS:AS,"")</f>
        <v>L36</v>
      </c>
      <c r="AE1172">
        <v>0</v>
      </c>
      <c r="AF1172">
        <v>0</v>
      </c>
      <c r="AG1172" t="str">
        <v>L24</v>
      </c>
      <c r="AH1172" t="str">
        <v>L36</v>
      </c>
    </row>
    <row r="1173" spans="1:34">
      <c r="A1173" t="str">
        <f t="shared" si="42"/>
        <v>05-2024</v>
      </c>
      <c r="B1173" s="93">
        <v>45439</v>
      </c>
      <c r="C1173" s="90">
        <v>50400</v>
      </c>
      <c r="D1173" s="90">
        <v>51800</v>
      </c>
      <c r="E1173" s="90">
        <v>50400</v>
      </c>
      <c r="F1173" s="90">
        <v>47200</v>
      </c>
      <c r="G1173" s="90">
        <v>51300</v>
      </c>
      <c r="H1173" s="91" t="s">
        <v>25</v>
      </c>
      <c r="I1173" s="90">
        <v>49500</v>
      </c>
      <c r="J1173" s="90">
        <v>49600</v>
      </c>
      <c r="K1173" s="90">
        <v>51800</v>
      </c>
      <c r="L1173" s="91" t="s">
        <v>25</v>
      </c>
      <c r="M1173" s="90">
        <v>51300</v>
      </c>
      <c r="N1173" s="90">
        <v>52700</v>
      </c>
      <c r="O1173" s="90">
        <v>49400</v>
      </c>
      <c r="P1173" s="90">
        <v>49000</v>
      </c>
      <c r="Q1173" s="90">
        <v>47100</v>
      </c>
      <c r="R1173" s="90">
        <v>47600</v>
      </c>
      <c r="S1173" s="90">
        <v>47500</v>
      </c>
      <c r="T1173" s="90">
        <v>49300</v>
      </c>
      <c r="U1173" s="90">
        <v>50600</v>
      </c>
      <c r="V1173" s="90">
        <v>52300</v>
      </c>
      <c r="W1173" s="90">
        <v>51600</v>
      </c>
      <c r="X1173" s="90">
        <v>54000</v>
      </c>
      <c r="Y1173" t="str">
        <f t="shared" si="43"/>
        <v>05-2024</v>
      </c>
      <c r="Z1173">
        <f>_xlfn.XLOOKUP(Y1173,AN:AN,AP:AP,"")</f>
        <v>0</v>
      </c>
      <c r="AA1173">
        <f>_xlfn.XLOOKUP(Y1173,AN:AN,AQ:AQ,"")</f>
        <v>0</v>
      </c>
      <c r="AB1173" t="str">
        <f>_xlfn.XLOOKUP(Y1173,AN:AN,AR:AR,"")</f>
        <v>L24</v>
      </c>
      <c r="AC1173" t="str">
        <f>_xlfn.XLOOKUP(Y1173,AN:AN,AS:AS,"")</f>
        <v>L36</v>
      </c>
      <c r="AE1173">
        <v>0</v>
      </c>
      <c r="AF1173">
        <v>0</v>
      </c>
      <c r="AG1173" t="str">
        <v>L24</v>
      </c>
      <c r="AH1173" t="str">
        <v>L36</v>
      </c>
    </row>
    <row r="1174" spans="1:34">
      <c r="A1174" t="str">
        <f t="shared" ref="A1174:A1237" si="44">TEXT(B1174,"MM-YYYY")</f>
        <v>05-2024</v>
      </c>
      <c r="B1174" s="93">
        <v>45440</v>
      </c>
      <c r="C1174" s="90">
        <v>50300</v>
      </c>
      <c r="D1174" s="90">
        <v>51500</v>
      </c>
      <c r="E1174" s="90">
        <v>50400</v>
      </c>
      <c r="F1174" s="90">
        <v>46900</v>
      </c>
      <c r="G1174" s="90">
        <v>51100</v>
      </c>
      <c r="H1174" s="91" t="s">
        <v>25</v>
      </c>
      <c r="I1174" s="90">
        <v>49000</v>
      </c>
      <c r="J1174" s="90">
        <v>49500</v>
      </c>
      <c r="K1174" s="90">
        <v>51400</v>
      </c>
      <c r="L1174" s="91" t="s">
        <v>25</v>
      </c>
      <c r="M1174" s="90">
        <v>51300</v>
      </c>
      <c r="N1174" s="90">
        <v>52700</v>
      </c>
      <c r="O1174" s="90">
        <v>49200</v>
      </c>
      <c r="P1174" s="90">
        <v>48700</v>
      </c>
      <c r="Q1174" s="90">
        <v>47200</v>
      </c>
      <c r="R1174" s="90">
        <v>47600</v>
      </c>
      <c r="S1174" s="90">
        <v>46800</v>
      </c>
      <c r="T1174" s="90">
        <v>49000</v>
      </c>
      <c r="U1174" s="90">
        <v>50400</v>
      </c>
      <c r="V1174" s="90">
        <v>52300</v>
      </c>
      <c r="W1174" s="90">
        <v>51500</v>
      </c>
      <c r="X1174" s="90">
        <v>53700</v>
      </c>
      <c r="Y1174" t="str">
        <f t="shared" ref="Y1174:Y1237" si="45">TEXT(B1174,"MM-YYYY")</f>
        <v>05-2024</v>
      </c>
      <c r="Z1174">
        <f>_xlfn.XLOOKUP(Y1174,AN:AN,AP:AP,"")</f>
        <v>0</v>
      </c>
      <c r="AA1174">
        <f>_xlfn.XLOOKUP(Y1174,AN:AN,AQ:AQ,"")</f>
        <v>0</v>
      </c>
      <c r="AB1174" t="str">
        <f>_xlfn.XLOOKUP(Y1174,AN:AN,AR:AR,"")</f>
        <v>L24</v>
      </c>
      <c r="AC1174" t="str">
        <f>_xlfn.XLOOKUP(Y1174,AN:AN,AS:AS,"")</f>
        <v>L36</v>
      </c>
      <c r="AE1174">
        <v>0</v>
      </c>
      <c r="AF1174">
        <v>0</v>
      </c>
      <c r="AG1174" t="str">
        <v>L24</v>
      </c>
      <c r="AH1174" t="str">
        <v>L36</v>
      </c>
    </row>
    <row r="1175" spans="1:34">
      <c r="A1175" t="str">
        <f t="shared" si="44"/>
        <v>05-2024</v>
      </c>
      <c r="B1175" s="93">
        <v>45441</v>
      </c>
      <c r="C1175" s="90">
        <v>50500</v>
      </c>
      <c r="D1175" s="90">
        <v>51200</v>
      </c>
      <c r="E1175" s="90">
        <v>50500</v>
      </c>
      <c r="F1175" s="90">
        <v>46900</v>
      </c>
      <c r="G1175" s="90">
        <v>51100</v>
      </c>
      <c r="H1175" s="91" t="s">
        <v>25</v>
      </c>
      <c r="I1175" s="90">
        <v>49000</v>
      </c>
      <c r="J1175" s="90">
        <v>49800</v>
      </c>
      <c r="K1175" s="90">
        <v>51400</v>
      </c>
      <c r="L1175" s="91" t="s">
        <v>25</v>
      </c>
      <c r="M1175" s="90">
        <v>51500</v>
      </c>
      <c r="N1175" s="90">
        <v>52500</v>
      </c>
      <c r="O1175" s="90">
        <v>49800</v>
      </c>
      <c r="P1175" s="90">
        <v>49150</v>
      </c>
      <c r="Q1175" s="90">
        <v>47500</v>
      </c>
      <c r="R1175" s="90">
        <v>47900</v>
      </c>
      <c r="S1175" s="90">
        <v>47500</v>
      </c>
      <c r="T1175" s="90">
        <v>49000</v>
      </c>
      <c r="U1175" s="90">
        <v>50600</v>
      </c>
      <c r="V1175" s="90">
        <v>52300</v>
      </c>
      <c r="W1175" s="90">
        <v>51500</v>
      </c>
      <c r="X1175" s="90">
        <v>53700</v>
      </c>
      <c r="Y1175" t="str">
        <f t="shared" si="45"/>
        <v>05-2024</v>
      </c>
      <c r="Z1175">
        <f>_xlfn.XLOOKUP(Y1175,AN:AN,AP:AP,"")</f>
        <v>0</v>
      </c>
      <c r="AA1175">
        <f>_xlfn.XLOOKUP(Y1175,AN:AN,AQ:AQ,"")</f>
        <v>0</v>
      </c>
      <c r="AB1175" t="str">
        <f>_xlfn.XLOOKUP(Y1175,AN:AN,AR:AR,"")</f>
        <v>L24</v>
      </c>
      <c r="AC1175" t="str">
        <f>_xlfn.XLOOKUP(Y1175,AN:AN,AS:AS,"")</f>
        <v>L36</v>
      </c>
      <c r="AE1175">
        <v>0</v>
      </c>
      <c r="AF1175">
        <v>0</v>
      </c>
      <c r="AG1175" t="str">
        <v>L24</v>
      </c>
      <c r="AH1175" t="str">
        <v>L36</v>
      </c>
    </row>
    <row r="1176" spans="1:34">
      <c r="A1176" t="str">
        <f t="shared" si="44"/>
        <v>05-2024</v>
      </c>
      <c r="B1176" s="93">
        <v>45442</v>
      </c>
      <c r="C1176" s="90">
        <v>50500</v>
      </c>
      <c r="D1176" s="90">
        <v>51000</v>
      </c>
      <c r="E1176" s="90">
        <v>50700</v>
      </c>
      <c r="F1176" s="90">
        <v>47300</v>
      </c>
      <c r="G1176" s="90">
        <v>51300</v>
      </c>
      <c r="H1176" s="91" t="s">
        <v>25</v>
      </c>
      <c r="I1176" s="90">
        <v>49000</v>
      </c>
      <c r="J1176" s="90">
        <v>50200</v>
      </c>
      <c r="K1176" s="90">
        <v>51800</v>
      </c>
      <c r="L1176" s="91" t="s">
        <v>25</v>
      </c>
      <c r="M1176" s="90">
        <v>51600</v>
      </c>
      <c r="N1176" s="90">
        <v>52600</v>
      </c>
      <c r="O1176" s="90">
        <v>49800</v>
      </c>
      <c r="P1176" s="90">
        <v>49200</v>
      </c>
      <c r="Q1176" s="90">
        <v>47400</v>
      </c>
      <c r="R1176" s="90">
        <v>48000</v>
      </c>
      <c r="S1176" s="90">
        <v>47500</v>
      </c>
      <c r="T1176" s="90">
        <v>49400</v>
      </c>
      <c r="U1176" s="90">
        <v>50600</v>
      </c>
      <c r="V1176" s="90">
        <v>52300</v>
      </c>
      <c r="W1176" s="90">
        <v>51500</v>
      </c>
      <c r="X1176" s="90">
        <v>53700</v>
      </c>
      <c r="Y1176" t="str">
        <f t="shared" si="45"/>
        <v>05-2024</v>
      </c>
      <c r="Z1176">
        <f>_xlfn.XLOOKUP(Y1176,AN:AN,AP:AP,"")</f>
        <v>0</v>
      </c>
      <c r="AA1176">
        <f>_xlfn.XLOOKUP(Y1176,AN:AN,AQ:AQ,"")</f>
        <v>0</v>
      </c>
      <c r="AB1176" t="str">
        <f>_xlfn.XLOOKUP(Y1176,AN:AN,AR:AR,"")</f>
        <v>L24</v>
      </c>
      <c r="AC1176" t="str">
        <f>_xlfn.XLOOKUP(Y1176,AN:AN,AS:AS,"")</f>
        <v>L36</v>
      </c>
      <c r="AE1176">
        <v>0</v>
      </c>
      <c r="AF1176">
        <v>0</v>
      </c>
      <c r="AG1176" t="str">
        <v>L24</v>
      </c>
      <c r="AH1176" t="str">
        <v>L36</v>
      </c>
    </row>
    <row r="1177" spans="1:34">
      <c r="A1177" t="str">
        <f t="shared" si="44"/>
        <v>05-2024</v>
      </c>
      <c r="B1177" s="93">
        <v>45443</v>
      </c>
      <c r="C1177" s="90">
        <v>50700</v>
      </c>
      <c r="D1177" s="90">
        <v>51000</v>
      </c>
      <c r="E1177" s="90">
        <v>50800</v>
      </c>
      <c r="F1177" s="90">
        <v>47500</v>
      </c>
      <c r="G1177" s="90">
        <v>51200</v>
      </c>
      <c r="H1177" s="91" t="s">
        <v>25</v>
      </c>
      <c r="I1177" s="90">
        <v>49500</v>
      </c>
      <c r="J1177" s="90">
        <v>50400</v>
      </c>
      <c r="K1177" s="90">
        <v>52000</v>
      </c>
      <c r="L1177" s="91" t="s">
        <v>25</v>
      </c>
      <c r="M1177" s="90">
        <v>51900</v>
      </c>
      <c r="N1177" s="90">
        <v>52600</v>
      </c>
      <c r="O1177" s="90">
        <v>50200</v>
      </c>
      <c r="P1177" s="90">
        <v>49500</v>
      </c>
      <c r="Q1177" s="90">
        <v>48000</v>
      </c>
      <c r="R1177" s="90">
        <v>48100</v>
      </c>
      <c r="S1177" s="90">
        <v>47800</v>
      </c>
      <c r="T1177" s="90">
        <v>49600</v>
      </c>
      <c r="U1177" s="90">
        <v>51000</v>
      </c>
      <c r="V1177" s="90">
        <v>52300</v>
      </c>
      <c r="W1177" s="90">
        <v>51400</v>
      </c>
      <c r="X1177" s="90">
        <v>53700</v>
      </c>
      <c r="Y1177" t="str">
        <f t="shared" si="45"/>
        <v>05-2024</v>
      </c>
      <c r="Z1177">
        <f>_xlfn.XLOOKUP(Y1177,AN:AN,AP:AP,"")</f>
        <v>0</v>
      </c>
      <c r="AA1177">
        <f>_xlfn.XLOOKUP(Y1177,AN:AN,AQ:AQ,"")</f>
        <v>0</v>
      </c>
      <c r="AB1177" t="str">
        <f>_xlfn.XLOOKUP(Y1177,AN:AN,AR:AR,"")</f>
        <v>L24</v>
      </c>
      <c r="AC1177" t="str">
        <f>_xlfn.XLOOKUP(Y1177,AN:AN,AS:AS,"")</f>
        <v>L36</v>
      </c>
      <c r="AE1177">
        <v>0</v>
      </c>
      <c r="AF1177">
        <v>0</v>
      </c>
      <c r="AG1177" t="str">
        <v>L24</v>
      </c>
      <c r="AH1177" t="str">
        <v>L36</v>
      </c>
    </row>
    <row r="1178" spans="1:34">
      <c r="A1178" t="str">
        <f t="shared" si="44"/>
        <v>06-2024</v>
      </c>
      <c r="B1178" s="93">
        <v>45444</v>
      </c>
      <c r="C1178" s="90">
        <v>50700</v>
      </c>
      <c r="D1178" s="90">
        <v>51000</v>
      </c>
      <c r="E1178" s="90">
        <v>50900</v>
      </c>
      <c r="F1178" s="90">
        <v>47500</v>
      </c>
      <c r="G1178" s="90">
        <v>51100</v>
      </c>
      <c r="H1178" s="91" t="s">
        <v>25</v>
      </c>
      <c r="I1178" s="90">
        <v>49500</v>
      </c>
      <c r="J1178" s="90">
        <v>50400</v>
      </c>
      <c r="K1178" s="90">
        <v>52000</v>
      </c>
      <c r="L1178" s="91" t="s">
        <v>25</v>
      </c>
      <c r="M1178" s="91" t="s">
        <v>25</v>
      </c>
      <c r="N1178" s="90">
        <v>52400</v>
      </c>
      <c r="O1178" s="90">
        <v>49800</v>
      </c>
      <c r="P1178" s="90">
        <v>49400</v>
      </c>
      <c r="Q1178" s="90">
        <v>47900</v>
      </c>
      <c r="R1178" s="90">
        <v>48100</v>
      </c>
      <c r="S1178" s="90">
        <v>47800</v>
      </c>
      <c r="T1178" s="90">
        <v>49600</v>
      </c>
      <c r="U1178" s="90">
        <v>51000</v>
      </c>
      <c r="V1178" s="90">
        <v>52300</v>
      </c>
      <c r="W1178" s="90">
        <v>51100</v>
      </c>
      <c r="X1178" s="90">
        <v>53500</v>
      </c>
      <c r="Y1178" t="str">
        <f t="shared" si="45"/>
        <v>06-2024</v>
      </c>
      <c r="Z1178">
        <f>_xlfn.XLOOKUP(Y1178,AN:AN,AP:AP,"")</f>
        <v>0</v>
      </c>
      <c r="AA1178">
        <f>_xlfn.XLOOKUP(Y1178,AN:AN,AQ:AQ,"")</f>
        <v>0</v>
      </c>
      <c r="AB1178" t="str">
        <f>_xlfn.XLOOKUP(Y1178,AN:AN,AR:AR,"")</f>
        <v>L24</v>
      </c>
      <c r="AC1178" t="str">
        <f>_xlfn.XLOOKUP(Y1178,AN:AN,AS:AS,"")</f>
        <v>L36</v>
      </c>
      <c r="AE1178">
        <v>0</v>
      </c>
      <c r="AF1178">
        <v>0</v>
      </c>
      <c r="AG1178" t="str">
        <v>L24</v>
      </c>
      <c r="AH1178" t="str">
        <v>L36</v>
      </c>
    </row>
    <row r="1179" spans="1:34">
      <c r="A1179" t="str">
        <f t="shared" si="44"/>
        <v>06-2024</v>
      </c>
      <c r="B1179" s="93">
        <v>45445</v>
      </c>
      <c r="C1179" s="90" t="s">
        <v>24</v>
      </c>
      <c r="D1179" s="90" t="s">
        <v>24</v>
      </c>
      <c r="E1179" s="90" t="s">
        <v>24</v>
      </c>
      <c r="F1179" s="90" t="s">
        <v>24</v>
      </c>
      <c r="G1179" s="90" t="s">
        <v>24</v>
      </c>
      <c r="H1179" s="90" t="s">
        <v>24</v>
      </c>
      <c r="I1179" s="90" t="s">
        <v>24</v>
      </c>
      <c r="J1179" s="90" t="s">
        <v>24</v>
      </c>
      <c r="K1179" s="90" t="s">
        <v>24</v>
      </c>
      <c r="L1179" s="90" t="s">
        <v>24</v>
      </c>
      <c r="M1179" s="90" t="s">
        <v>24</v>
      </c>
      <c r="N1179" s="90" t="s">
        <v>24</v>
      </c>
      <c r="O1179" s="90" t="s">
        <v>24</v>
      </c>
      <c r="P1179" s="90" t="s">
        <v>24</v>
      </c>
      <c r="Q1179" s="90" t="s">
        <v>24</v>
      </c>
      <c r="R1179" s="90" t="s">
        <v>24</v>
      </c>
      <c r="S1179" s="90" t="s">
        <v>24</v>
      </c>
      <c r="T1179" s="90" t="s">
        <v>24</v>
      </c>
      <c r="U1179" s="90" t="s">
        <v>24</v>
      </c>
      <c r="V1179" s="90" t="s">
        <v>24</v>
      </c>
      <c r="W1179" s="90" t="s">
        <v>24</v>
      </c>
      <c r="X1179" s="90" t="s">
        <v>24</v>
      </c>
      <c r="Y1179" t="str">
        <f t="shared" si="45"/>
        <v>06-2024</v>
      </c>
      <c r="Z1179">
        <f>_xlfn.XLOOKUP(Y1179,AN:AN,AP:AP,"")</f>
        <v>0</v>
      </c>
      <c r="AA1179">
        <f>_xlfn.XLOOKUP(Y1179,AN:AN,AQ:AQ,"")</f>
        <v>0</v>
      </c>
      <c r="AB1179" t="str">
        <f>_xlfn.XLOOKUP(Y1179,AN:AN,AR:AR,"")</f>
        <v>L24</v>
      </c>
      <c r="AC1179" t="str">
        <f>_xlfn.XLOOKUP(Y1179,AN:AN,AS:AS,"")</f>
        <v>L36</v>
      </c>
      <c r="AE1179">
        <v>0</v>
      </c>
      <c r="AF1179">
        <v>0</v>
      </c>
      <c r="AG1179" t="str">
        <v>L24</v>
      </c>
      <c r="AH1179" t="str">
        <v>L36</v>
      </c>
    </row>
    <row r="1180" spans="1:34">
      <c r="A1180" t="str">
        <f t="shared" si="44"/>
        <v>06-2024</v>
      </c>
      <c r="B1180" s="93">
        <v>45446</v>
      </c>
      <c r="C1180" s="90">
        <v>51500</v>
      </c>
      <c r="D1180" s="90">
        <v>51800</v>
      </c>
      <c r="E1180" s="90">
        <v>51700</v>
      </c>
      <c r="F1180" s="90">
        <v>48200</v>
      </c>
      <c r="G1180" s="90">
        <v>52200</v>
      </c>
      <c r="H1180" s="91" t="s">
        <v>25</v>
      </c>
      <c r="I1180" s="90">
        <v>50500</v>
      </c>
      <c r="J1180" s="90">
        <v>51300</v>
      </c>
      <c r="K1180" s="90">
        <v>53400</v>
      </c>
      <c r="L1180" s="91" t="s">
        <v>25</v>
      </c>
      <c r="M1180" s="90">
        <v>52400</v>
      </c>
      <c r="N1180" s="90">
        <v>52700</v>
      </c>
      <c r="O1180" s="90">
        <v>51200</v>
      </c>
      <c r="P1180" s="90">
        <v>50000</v>
      </c>
      <c r="Q1180" s="90">
        <v>48700</v>
      </c>
      <c r="R1180" s="90">
        <v>49100</v>
      </c>
      <c r="S1180" s="90">
        <v>49000</v>
      </c>
      <c r="T1180" s="90">
        <v>50300</v>
      </c>
      <c r="U1180" s="90">
        <v>52000</v>
      </c>
      <c r="V1180" s="90">
        <v>53300</v>
      </c>
      <c r="W1180" s="90">
        <v>52000</v>
      </c>
      <c r="X1180" s="90">
        <v>54600</v>
      </c>
      <c r="Y1180" t="str">
        <f t="shared" si="45"/>
        <v>06-2024</v>
      </c>
      <c r="Z1180">
        <f>_xlfn.XLOOKUP(Y1180,AN:AN,AP:AP,"")</f>
        <v>0</v>
      </c>
      <c r="AA1180">
        <f>_xlfn.XLOOKUP(Y1180,AN:AN,AQ:AQ,"")</f>
        <v>0</v>
      </c>
      <c r="AB1180" t="str">
        <f>_xlfn.XLOOKUP(Y1180,AN:AN,AR:AR,"")</f>
        <v>L24</v>
      </c>
      <c r="AC1180" t="str">
        <f>_xlfn.XLOOKUP(Y1180,AN:AN,AS:AS,"")</f>
        <v>L36</v>
      </c>
      <c r="AE1180">
        <v>0</v>
      </c>
      <c r="AF1180">
        <v>0</v>
      </c>
      <c r="AG1180" t="str">
        <v>L24</v>
      </c>
      <c r="AH1180" t="str">
        <v>L36</v>
      </c>
    </row>
    <row r="1181" spans="1:34">
      <c r="A1181" t="str">
        <f t="shared" si="44"/>
        <v>06-2024</v>
      </c>
      <c r="B1181" s="93">
        <v>45447</v>
      </c>
      <c r="C1181" s="90">
        <v>51500</v>
      </c>
      <c r="D1181" s="90">
        <v>51500</v>
      </c>
      <c r="E1181" s="90">
        <v>51700</v>
      </c>
      <c r="F1181" s="90">
        <v>47800</v>
      </c>
      <c r="G1181" s="90">
        <v>51900</v>
      </c>
      <c r="H1181" s="91" t="s">
        <v>25</v>
      </c>
      <c r="I1181" s="90">
        <v>50000</v>
      </c>
      <c r="J1181" s="90">
        <v>51000</v>
      </c>
      <c r="K1181" s="90">
        <v>53400</v>
      </c>
      <c r="L1181" s="91" t="s">
        <v>25</v>
      </c>
      <c r="M1181" s="90">
        <v>52400</v>
      </c>
      <c r="N1181" s="90">
        <v>52300</v>
      </c>
      <c r="O1181" s="90">
        <v>50900</v>
      </c>
      <c r="P1181" s="90">
        <v>49800</v>
      </c>
      <c r="Q1181" s="90">
        <v>48200</v>
      </c>
      <c r="R1181" s="90">
        <v>48900</v>
      </c>
      <c r="S1181" s="90">
        <v>48600</v>
      </c>
      <c r="T1181" s="90">
        <v>49900</v>
      </c>
      <c r="U1181" s="90">
        <v>52000</v>
      </c>
      <c r="V1181" s="90">
        <v>53300</v>
      </c>
      <c r="W1181" s="90">
        <v>52000</v>
      </c>
      <c r="X1181" s="90">
        <v>54700</v>
      </c>
      <c r="Y1181" t="str">
        <f t="shared" si="45"/>
        <v>06-2024</v>
      </c>
      <c r="Z1181">
        <f>_xlfn.XLOOKUP(Y1181,AN:AN,AP:AP,"")</f>
        <v>0</v>
      </c>
      <c r="AA1181">
        <f>_xlfn.XLOOKUP(Y1181,AN:AN,AQ:AQ,"")</f>
        <v>0</v>
      </c>
      <c r="AB1181" t="str">
        <f>_xlfn.XLOOKUP(Y1181,AN:AN,AR:AR,"")</f>
        <v>L24</v>
      </c>
      <c r="AC1181" t="str">
        <f>_xlfn.XLOOKUP(Y1181,AN:AN,AS:AS,"")</f>
        <v>L36</v>
      </c>
      <c r="AE1181">
        <v>0</v>
      </c>
      <c r="AF1181">
        <v>0</v>
      </c>
      <c r="AG1181" t="str">
        <v>L24</v>
      </c>
      <c r="AH1181" t="str">
        <v>L36</v>
      </c>
    </row>
    <row r="1182" spans="1:34">
      <c r="A1182" t="str">
        <f t="shared" si="44"/>
        <v>06-2024</v>
      </c>
      <c r="B1182" s="93">
        <v>45448</v>
      </c>
      <c r="C1182" s="90">
        <v>51300</v>
      </c>
      <c r="D1182" s="90">
        <v>51500</v>
      </c>
      <c r="E1182" s="90">
        <v>51400</v>
      </c>
      <c r="F1182" s="90">
        <v>47200</v>
      </c>
      <c r="G1182" s="90">
        <v>51900</v>
      </c>
      <c r="H1182" s="91" t="s">
        <v>25</v>
      </c>
      <c r="I1182" s="90">
        <v>49500</v>
      </c>
      <c r="J1182" s="90">
        <v>50800</v>
      </c>
      <c r="K1182" s="90">
        <v>52600</v>
      </c>
      <c r="L1182" s="91" t="s">
        <v>25</v>
      </c>
      <c r="M1182" s="90">
        <v>52200</v>
      </c>
      <c r="N1182" s="90">
        <v>51900</v>
      </c>
      <c r="O1182" s="90">
        <v>50200</v>
      </c>
      <c r="P1182" s="90">
        <v>49500</v>
      </c>
      <c r="Q1182" s="90">
        <v>47800</v>
      </c>
      <c r="R1182" s="90">
        <v>48400</v>
      </c>
      <c r="S1182" s="90">
        <v>48300</v>
      </c>
      <c r="T1182" s="90">
        <v>49300</v>
      </c>
      <c r="U1182" s="90">
        <v>51700</v>
      </c>
      <c r="V1182" s="90">
        <v>53300</v>
      </c>
      <c r="W1182" s="90">
        <v>52000</v>
      </c>
      <c r="X1182" s="90">
        <v>54500</v>
      </c>
      <c r="Y1182" t="str">
        <f t="shared" si="45"/>
        <v>06-2024</v>
      </c>
      <c r="Z1182">
        <f>_xlfn.XLOOKUP(Y1182,AN:AN,AP:AP,"")</f>
        <v>0</v>
      </c>
      <c r="AA1182">
        <f>_xlfn.XLOOKUP(Y1182,AN:AN,AQ:AQ,"")</f>
        <v>0</v>
      </c>
      <c r="AB1182" t="str">
        <f>_xlfn.XLOOKUP(Y1182,AN:AN,AR:AR,"")</f>
        <v>L24</v>
      </c>
      <c r="AC1182" t="str">
        <f>_xlfn.XLOOKUP(Y1182,AN:AN,AS:AS,"")</f>
        <v>L36</v>
      </c>
      <c r="AE1182">
        <v>0</v>
      </c>
      <c r="AF1182">
        <v>0</v>
      </c>
      <c r="AG1182" t="str">
        <v>L24</v>
      </c>
      <c r="AH1182" t="str">
        <v>L36</v>
      </c>
    </row>
    <row r="1183" spans="1:34">
      <c r="A1183" t="str">
        <f t="shared" si="44"/>
        <v>06-2024</v>
      </c>
      <c r="B1183" s="93">
        <v>45449</v>
      </c>
      <c r="C1183" s="90">
        <v>51200</v>
      </c>
      <c r="D1183" s="90">
        <v>51700</v>
      </c>
      <c r="E1183" s="90">
        <v>51200</v>
      </c>
      <c r="F1183" s="90">
        <v>46900</v>
      </c>
      <c r="G1183" s="90">
        <v>52000</v>
      </c>
      <c r="H1183" s="91" t="s">
        <v>25</v>
      </c>
      <c r="I1183" s="90">
        <v>49500</v>
      </c>
      <c r="J1183" s="90">
        <v>50400</v>
      </c>
      <c r="K1183" s="90">
        <v>52600</v>
      </c>
      <c r="L1183" s="91" t="s">
        <v>25</v>
      </c>
      <c r="M1183" s="90">
        <v>52000</v>
      </c>
      <c r="N1183" s="90">
        <v>51900</v>
      </c>
      <c r="O1183" s="90">
        <v>50200</v>
      </c>
      <c r="P1183" s="90">
        <v>49000</v>
      </c>
      <c r="Q1183" s="90">
        <v>47500</v>
      </c>
      <c r="R1183" s="90">
        <v>48100</v>
      </c>
      <c r="S1183" s="90">
        <v>47800</v>
      </c>
      <c r="T1183" s="90">
        <v>49100</v>
      </c>
      <c r="U1183" s="90">
        <v>51500</v>
      </c>
      <c r="V1183" s="90">
        <v>52800</v>
      </c>
      <c r="W1183" s="90">
        <v>51900</v>
      </c>
      <c r="X1183" s="90">
        <v>54400</v>
      </c>
      <c r="Y1183" t="str">
        <f t="shared" si="45"/>
        <v>06-2024</v>
      </c>
      <c r="Z1183">
        <f>_xlfn.XLOOKUP(Y1183,AN:AN,AP:AP,"")</f>
        <v>0</v>
      </c>
      <c r="AA1183">
        <f>_xlfn.XLOOKUP(Y1183,AN:AN,AQ:AQ,"")</f>
        <v>0</v>
      </c>
      <c r="AB1183" t="str">
        <f>_xlfn.XLOOKUP(Y1183,AN:AN,AR:AR,"")</f>
        <v>L24</v>
      </c>
      <c r="AC1183" t="str">
        <f>_xlfn.XLOOKUP(Y1183,AN:AN,AS:AS,"")</f>
        <v>L36</v>
      </c>
      <c r="AE1183">
        <v>0</v>
      </c>
      <c r="AF1183">
        <v>0</v>
      </c>
      <c r="AG1183" t="str">
        <v>L24</v>
      </c>
      <c r="AH1183" t="str">
        <v>L36</v>
      </c>
    </row>
    <row r="1184" spans="1:34">
      <c r="A1184" t="str">
        <f t="shared" si="44"/>
        <v>06-2024</v>
      </c>
      <c r="B1184" s="93">
        <v>45450</v>
      </c>
      <c r="C1184" s="90">
        <v>51300</v>
      </c>
      <c r="D1184" s="90">
        <v>51000</v>
      </c>
      <c r="E1184" s="90">
        <v>51000</v>
      </c>
      <c r="F1184" s="90">
        <v>46700</v>
      </c>
      <c r="G1184" s="90">
        <v>51800</v>
      </c>
      <c r="H1184" s="91" t="s">
        <v>25</v>
      </c>
      <c r="I1184" s="90">
        <v>49000</v>
      </c>
      <c r="J1184" s="90">
        <v>50000</v>
      </c>
      <c r="K1184" s="90">
        <v>52200</v>
      </c>
      <c r="L1184" s="91" t="s">
        <v>25</v>
      </c>
      <c r="M1184" s="90">
        <v>51800</v>
      </c>
      <c r="N1184" s="90">
        <v>51700</v>
      </c>
      <c r="O1184" s="90">
        <v>49800</v>
      </c>
      <c r="P1184" s="90">
        <v>48500</v>
      </c>
      <c r="Q1184" s="90">
        <v>47000</v>
      </c>
      <c r="R1184" s="90">
        <v>47800</v>
      </c>
      <c r="S1184" s="90">
        <v>47300</v>
      </c>
      <c r="T1184" s="90">
        <v>48800</v>
      </c>
      <c r="U1184" s="90">
        <v>51000</v>
      </c>
      <c r="V1184" s="90">
        <v>52300</v>
      </c>
      <c r="W1184" s="90">
        <v>51700</v>
      </c>
      <c r="X1184" s="90">
        <v>54400</v>
      </c>
      <c r="Y1184" t="str">
        <f t="shared" si="45"/>
        <v>06-2024</v>
      </c>
      <c r="Z1184">
        <f>_xlfn.XLOOKUP(Y1184,AN:AN,AP:AP,"")</f>
        <v>0</v>
      </c>
      <c r="AA1184">
        <f>_xlfn.XLOOKUP(Y1184,AN:AN,AQ:AQ,"")</f>
        <v>0</v>
      </c>
      <c r="AB1184" t="str">
        <f>_xlfn.XLOOKUP(Y1184,AN:AN,AR:AR,"")</f>
        <v>L24</v>
      </c>
      <c r="AC1184" t="str">
        <f>_xlfn.XLOOKUP(Y1184,AN:AN,AS:AS,"")</f>
        <v>L36</v>
      </c>
      <c r="AE1184">
        <v>0</v>
      </c>
      <c r="AF1184">
        <v>0</v>
      </c>
      <c r="AG1184" t="str">
        <v>L24</v>
      </c>
      <c r="AH1184" t="str">
        <v>L36</v>
      </c>
    </row>
    <row r="1185" spans="1:34">
      <c r="A1185" t="str">
        <f t="shared" si="44"/>
        <v>06-2024</v>
      </c>
      <c r="B1185" s="93">
        <v>45451</v>
      </c>
      <c r="C1185" s="90">
        <v>51300</v>
      </c>
      <c r="D1185" s="90">
        <v>51000</v>
      </c>
      <c r="E1185" s="90">
        <v>51000</v>
      </c>
      <c r="F1185" s="90">
        <v>47000</v>
      </c>
      <c r="G1185" s="90">
        <v>51800</v>
      </c>
      <c r="H1185" s="91" t="s">
        <v>25</v>
      </c>
      <c r="I1185" s="90">
        <v>49000</v>
      </c>
      <c r="J1185" s="90">
        <v>50100</v>
      </c>
      <c r="K1185" s="90">
        <v>52200</v>
      </c>
      <c r="L1185" s="91" t="s">
        <v>25</v>
      </c>
      <c r="M1185" s="90">
        <v>51900</v>
      </c>
      <c r="N1185" s="90">
        <v>51700</v>
      </c>
      <c r="O1185" s="90">
        <v>50000</v>
      </c>
      <c r="P1185" s="90">
        <v>48700</v>
      </c>
      <c r="Q1185" s="90">
        <v>47300</v>
      </c>
      <c r="R1185" s="90">
        <v>48000</v>
      </c>
      <c r="S1185" s="90">
        <v>47500</v>
      </c>
      <c r="T1185" s="90">
        <v>49000</v>
      </c>
      <c r="U1185" s="90">
        <v>51000</v>
      </c>
      <c r="V1185" s="90">
        <v>52300</v>
      </c>
      <c r="W1185" s="90">
        <v>51700</v>
      </c>
      <c r="X1185" s="90">
        <v>54400</v>
      </c>
      <c r="Y1185" t="str">
        <f t="shared" si="45"/>
        <v>06-2024</v>
      </c>
      <c r="Z1185">
        <f>_xlfn.XLOOKUP(Y1185,AN:AN,AP:AP,"")</f>
        <v>0</v>
      </c>
      <c r="AA1185">
        <f>_xlfn.XLOOKUP(Y1185,AN:AN,AQ:AQ,"")</f>
        <v>0</v>
      </c>
      <c r="AB1185" t="str">
        <f>_xlfn.XLOOKUP(Y1185,AN:AN,AR:AR,"")</f>
        <v>L24</v>
      </c>
      <c r="AC1185" t="str">
        <f>_xlfn.XLOOKUP(Y1185,AN:AN,AS:AS,"")</f>
        <v>L36</v>
      </c>
      <c r="AE1185">
        <v>0</v>
      </c>
      <c r="AF1185">
        <v>0</v>
      </c>
      <c r="AG1185" t="str">
        <v>L24</v>
      </c>
      <c r="AH1185" t="str">
        <v>L36</v>
      </c>
    </row>
    <row r="1186" spans="1:34">
      <c r="A1186" t="str">
        <f t="shared" si="44"/>
        <v>06-2024</v>
      </c>
      <c r="B1186" s="93">
        <v>45452</v>
      </c>
      <c r="C1186" s="90" t="s">
        <v>24</v>
      </c>
      <c r="D1186" s="90" t="s">
        <v>24</v>
      </c>
      <c r="E1186" s="90" t="s">
        <v>24</v>
      </c>
      <c r="F1186" s="90" t="s">
        <v>24</v>
      </c>
      <c r="G1186" s="90" t="s">
        <v>24</v>
      </c>
      <c r="H1186" s="90" t="s">
        <v>24</v>
      </c>
      <c r="I1186" s="90" t="s">
        <v>24</v>
      </c>
      <c r="J1186" s="90" t="s">
        <v>24</v>
      </c>
      <c r="K1186" s="90" t="s">
        <v>24</v>
      </c>
      <c r="L1186" s="90" t="s">
        <v>24</v>
      </c>
      <c r="M1186" s="90" t="s">
        <v>24</v>
      </c>
      <c r="N1186" s="90" t="s">
        <v>24</v>
      </c>
      <c r="O1186" s="90" t="s">
        <v>24</v>
      </c>
      <c r="P1186" s="90" t="s">
        <v>24</v>
      </c>
      <c r="Q1186" s="90" t="s">
        <v>24</v>
      </c>
      <c r="R1186" s="90" t="s">
        <v>24</v>
      </c>
      <c r="S1186" s="90" t="s">
        <v>24</v>
      </c>
      <c r="T1186" s="90" t="s">
        <v>24</v>
      </c>
      <c r="U1186" s="90" t="s">
        <v>24</v>
      </c>
      <c r="V1186" s="90" t="s">
        <v>24</v>
      </c>
      <c r="W1186" s="90" t="s">
        <v>24</v>
      </c>
      <c r="X1186" s="90" t="s">
        <v>24</v>
      </c>
      <c r="Y1186" t="str">
        <f t="shared" si="45"/>
        <v>06-2024</v>
      </c>
      <c r="Z1186">
        <f>_xlfn.XLOOKUP(Y1186,AN:AN,AP:AP,"")</f>
        <v>0</v>
      </c>
      <c r="AA1186">
        <f>_xlfn.XLOOKUP(Y1186,AN:AN,AQ:AQ,"")</f>
        <v>0</v>
      </c>
      <c r="AB1186" t="str">
        <f>_xlfn.XLOOKUP(Y1186,AN:AN,AR:AR,"")</f>
        <v>L24</v>
      </c>
      <c r="AC1186" t="str">
        <f>_xlfn.XLOOKUP(Y1186,AN:AN,AS:AS,"")</f>
        <v>L36</v>
      </c>
      <c r="AE1186">
        <v>0</v>
      </c>
      <c r="AF1186">
        <v>0</v>
      </c>
      <c r="AG1186" t="str">
        <v>L24</v>
      </c>
      <c r="AH1186" t="str">
        <v>L36</v>
      </c>
    </row>
    <row r="1187" spans="1:34">
      <c r="A1187" t="str">
        <f t="shared" si="44"/>
        <v>06-2024</v>
      </c>
      <c r="B1187" s="93">
        <v>45453</v>
      </c>
      <c r="C1187" s="90">
        <v>51000</v>
      </c>
      <c r="D1187" s="90">
        <v>51000</v>
      </c>
      <c r="E1187" s="90">
        <v>50700</v>
      </c>
      <c r="F1187" s="90">
        <v>46900</v>
      </c>
      <c r="G1187" s="90">
        <v>51800</v>
      </c>
      <c r="H1187" s="91" t="s">
        <v>25</v>
      </c>
      <c r="I1187" s="90">
        <v>49000</v>
      </c>
      <c r="J1187" s="90">
        <v>49800</v>
      </c>
      <c r="K1187" s="90">
        <v>52200</v>
      </c>
      <c r="L1187" s="91" t="s">
        <v>25</v>
      </c>
      <c r="M1187" s="90">
        <v>51700</v>
      </c>
      <c r="N1187" s="90">
        <v>51700</v>
      </c>
      <c r="O1187" s="90">
        <v>49600</v>
      </c>
      <c r="P1187" s="90">
        <v>48700</v>
      </c>
      <c r="Q1187" s="90">
        <v>47000</v>
      </c>
      <c r="R1187" s="90">
        <v>48000</v>
      </c>
      <c r="S1187" s="90">
        <v>47300</v>
      </c>
      <c r="T1187" s="90">
        <v>49000</v>
      </c>
      <c r="U1187" s="90">
        <v>51000</v>
      </c>
      <c r="V1187" s="90">
        <v>52300</v>
      </c>
      <c r="W1187" s="90">
        <v>51100</v>
      </c>
      <c r="X1187" s="90">
        <v>54300</v>
      </c>
      <c r="Y1187" t="str">
        <f t="shared" si="45"/>
        <v>06-2024</v>
      </c>
      <c r="Z1187">
        <f>_xlfn.XLOOKUP(Y1187,AN:AN,AP:AP,"")</f>
        <v>0</v>
      </c>
      <c r="AA1187">
        <f>_xlfn.XLOOKUP(Y1187,AN:AN,AQ:AQ,"")</f>
        <v>0</v>
      </c>
      <c r="AB1187" t="str">
        <f>_xlfn.XLOOKUP(Y1187,AN:AN,AR:AR,"")</f>
        <v>L24</v>
      </c>
      <c r="AC1187" t="str">
        <f>_xlfn.XLOOKUP(Y1187,AN:AN,AS:AS,"")</f>
        <v>L36</v>
      </c>
      <c r="AE1187">
        <v>0</v>
      </c>
      <c r="AF1187">
        <v>0</v>
      </c>
      <c r="AG1187" t="str">
        <v>L24</v>
      </c>
      <c r="AH1187" t="str">
        <v>L36</v>
      </c>
    </row>
    <row r="1188" spans="1:34">
      <c r="A1188" t="str">
        <f t="shared" si="44"/>
        <v>06-2024</v>
      </c>
      <c r="B1188" s="93">
        <v>45454</v>
      </c>
      <c r="C1188" s="90">
        <v>50700</v>
      </c>
      <c r="D1188" s="90">
        <v>50500</v>
      </c>
      <c r="E1188" s="90">
        <v>50500</v>
      </c>
      <c r="F1188" s="90">
        <v>46500</v>
      </c>
      <c r="G1188" s="90">
        <v>51300</v>
      </c>
      <c r="H1188" s="91" t="s">
        <v>25</v>
      </c>
      <c r="I1188" s="90">
        <v>48500</v>
      </c>
      <c r="J1188" s="90">
        <v>49600</v>
      </c>
      <c r="K1188" s="90">
        <v>51600</v>
      </c>
      <c r="L1188" s="91" t="s">
        <v>25</v>
      </c>
      <c r="M1188" s="90">
        <v>51600</v>
      </c>
      <c r="N1188" s="90">
        <v>51300</v>
      </c>
      <c r="O1188" s="90">
        <v>49400</v>
      </c>
      <c r="P1188" s="90">
        <v>48300</v>
      </c>
      <c r="Q1188" s="90">
        <v>46800</v>
      </c>
      <c r="R1188" s="90">
        <v>47400</v>
      </c>
      <c r="S1188" s="90">
        <v>47000</v>
      </c>
      <c r="T1188" s="90">
        <v>48600</v>
      </c>
      <c r="U1188" s="90">
        <v>50500</v>
      </c>
      <c r="V1188" s="90">
        <v>51800</v>
      </c>
      <c r="W1188" s="90">
        <v>50900</v>
      </c>
      <c r="X1188" s="90">
        <v>54100</v>
      </c>
      <c r="Y1188" t="str">
        <f t="shared" si="45"/>
        <v>06-2024</v>
      </c>
      <c r="Z1188">
        <f>_xlfn.XLOOKUP(Y1188,AN:AN,AP:AP,"")</f>
        <v>0</v>
      </c>
      <c r="AA1188">
        <f>_xlfn.XLOOKUP(Y1188,AN:AN,AQ:AQ,"")</f>
        <v>0</v>
      </c>
      <c r="AB1188" t="str">
        <f>_xlfn.XLOOKUP(Y1188,AN:AN,AR:AR,"")</f>
        <v>L24</v>
      </c>
      <c r="AC1188" t="str">
        <f>_xlfn.XLOOKUP(Y1188,AN:AN,AS:AS,"")</f>
        <v>L36</v>
      </c>
      <c r="AE1188">
        <v>0</v>
      </c>
      <c r="AF1188">
        <v>0</v>
      </c>
      <c r="AG1188" t="str">
        <v>L24</v>
      </c>
      <c r="AH1188" t="str">
        <v>L36</v>
      </c>
    </row>
    <row r="1189" spans="1:34">
      <c r="A1189" t="str">
        <f t="shared" si="44"/>
        <v>06-2024</v>
      </c>
      <c r="B1189" s="93">
        <v>45455</v>
      </c>
      <c r="C1189" s="90">
        <v>50400</v>
      </c>
      <c r="D1189" s="90">
        <v>50500</v>
      </c>
      <c r="E1189" s="90">
        <v>50300</v>
      </c>
      <c r="F1189" s="90">
        <v>46200</v>
      </c>
      <c r="G1189" s="90">
        <v>51200</v>
      </c>
      <c r="H1189" s="91" t="s">
        <v>25</v>
      </c>
      <c r="I1189" s="90">
        <v>48300</v>
      </c>
      <c r="J1189" s="90">
        <v>49400</v>
      </c>
      <c r="K1189" s="90">
        <v>51300</v>
      </c>
      <c r="L1189" s="91" t="s">
        <v>25</v>
      </c>
      <c r="M1189" s="90">
        <v>51500</v>
      </c>
      <c r="N1189" s="90">
        <v>51300</v>
      </c>
      <c r="O1189" s="90">
        <v>49200</v>
      </c>
      <c r="P1189" s="90">
        <v>48300</v>
      </c>
      <c r="Q1189" s="90">
        <v>46700</v>
      </c>
      <c r="R1189" s="90">
        <v>47300</v>
      </c>
      <c r="S1189" s="90">
        <v>47000</v>
      </c>
      <c r="T1189" s="90">
        <v>48300</v>
      </c>
      <c r="U1189" s="90">
        <v>50500</v>
      </c>
      <c r="V1189" s="90">
        <v>51800</v>
      </c>
      <c r="W1189" s="90">
        <v>50700</v>
      </c>
      <c r="X1189" s="90">
        <v>54000</v>
      </c>
      <c r="Y1189" t="str">
        <f t="shared" si="45"/>
        <v>06-2024</v>
      </c>
      <c r="Z1189">
        <f>_xlfn.XLOOKUP(Y1189,AN:AN,AP:AP,"")</f>
        <v>0</v>
      </c>
      <c r="AA1189">
        <f>_xlfn.XLOOKUP(Y1189,AN:AN,AQ:AQ,"")</f>
        <v>0</v>
      </c>
      <c r="AB1189" t="str">
        <f>_xlfn.XLOOKUP(Y1189,AN:AN,AR:AR,"")</f>
        <v>L24</v>
      </c>
      <c r="AC1189" t="str">
        <f>_xlfn.XLOOKUP(Y1189,AN:AN,AS:AS,"")</f>
        <v>L36</v>
      </c>
      <c r="AE1189">
        <v>0</v>
      </c>
      <c r="AF1189">
        <v>0</v>
      </c>
      <c r="AG1189" t="str">
        <v>L24</v>
      </c>
      <c r="AH1189" t="str">
        <v>L36</v>
      </c>
    </row>
    <row r="1190" spans="1:34">
      <c r="A1190" t="str">
        <f t="shared" si="44"/>
        <v>06-2024</v>
      </c>
      <c r="B1190" s="93">
        <v>45456</v>
      </c>
      <c r="C1190" s="90">
        <v>50400</v>
      </c>
      <c r="D1190" s="90">
        <v>50500</v>
      </c>
      <c r="E1190" s="90">
        <v>50100</v>
      </c>
      <c r="F1190" s="90">
        <v>45900</v>
      </c>
      <c r="G1190" s="90">
        <v>51000</v>
      </c>
      <c r="H1190" s="91" t="s">
        <v>25</v>
      </c>
      <c r="I1190" s="90">
        <v>48000</v>
      </c>
      <c r="J1190" s="90">
        <v>49200</v>
      </c>
      <c r="K1190" s="90">
        <v>51300</v>
      </c>
      <c r="L1190" s="91" t="s">
        <v>25</v>
      </c>
      <c r="M1190" s="90">
        <v>51200</v>
      </c>
      <c r="N1190" s="90">
        <v>51200</v>
      </c>
      <c r="O1190" s="90">
        <v>49000</v>
      </c>
      <c r="P1190" s="90">
        <v>48000</v>
      </c>
      <c r="Q1190" s="90">
        <v>46500</v>
      </c>
      <c r="R1190" s="90">
        <v>47300</v>
      </c>
      <c r="S1190" s="90">
        <v>46800</v>
      </c>
      <c r="T1190" s="90">
        <v>48000</v>
      </c>
      <c r="U1190" s="90">
        <v>50500</v>
      </c>
      <c r="V1190" s="90">
        <v>51800</v>
      </c>
      <c r="W1190" s="90">
        <v>50700</v>
      </c>
      <c r="X1190" s="90">
        <v>54000</v>
      </c>
      <c r="Y1190" t="str">
        <f t="shared" si="45"/>
        <v>06-2024</v>
      </c>
      <c r="Z1190">
        <f>_xlfn.XLOOKUP(Y1190,AN:AN,AP:AP,"")</f>
        <v>0</v>
      </c>
      <c r="AA1190">
        <f>_xlfn.XLOOKUP(Y1190,AN:AN,AQ:AQ,"")</f>
        <v>0</v>
      </c>
      <c r="AB1190" t="str">
        <f>_xlfn.XLOOKUP(Y1190,AN:AN,AR:AR,"")</f>
        <v>L24</v>
      </c>
      <c r="AC1190" t="str">
        <f>_xlfn.XLOOKUP(Y1190,AN:AN,AS:AS,"")</f>
        <v>L36</v>
      </c>
      <c r="AE1190">
        <v>0</v>
      </c>
      <c r="AF1190">
        <v>0</v>
      </c>
      <c r="AG1190" t="str">
        <v>L24</v>
      </c>
      <c r="AH1190" t="str">
        <v>L36</v>
      </c>
    </row>
    <row r="1191" spans="1:34">
      <c r="A1191" t="str">
        <f t="shared" si="44"/>
        <v>06-2024</v>
      </c>
      <c r="B1191" s="93">
        <v>45457</v>
      </c>
      <c r="C1191" s="90">
        <v>50100</v>
      </c>
      <c r="D1191" s="90">
        <v>50000</v>
      </c>
      <c r="E1191" s="90">
        <v>50100</v>
      </c>
      <c r="F1191" s="90">
        <v>45800</v>
      </c>
      <c r="G1191" s="90">
        <v>50300</v>
      </c>
      <c r="H1191" s="91" t="s">
        <v>25</v>
      </c>
      <c r="I1191" s="90">
        <v>47500</v>
      </c>
      <c r="J1191" s="90">
        <v>49000</v>
      </c>
      <c r="K1191" s="90">
        <v>51000</v>
      </c>
      <c r="L1191" s="91" t="s">
        <v>25</v>
      </c>
      <c r="M1191" s="90">
        <v>51100</v>
      </c>
      <c r="N1191" s="90">
        <v>50700</v>
      </c>
      <c r="O1191" s="90">
        <v>49000</v>
      </c>
      <c r="P1191" s="90">
        <v>47900</v>
      </c>
      <c r="Q1191" s="90">
        <v>46200</v>
      </c>
      <c r="R1191" s="90">
        <v>47000</v>
      </c>
      <c r="S1191" s="90">
        <v>46500</v>
      </c>
      <c r="T1191" s="90">
        <v>47900</v>
      </c>
      <c r="U1191" s="90">
        <v>50000</v>
      </c>
      <c r="V1191" s="90">
        <v>51800</v>
      </c>
      <c r="W1191" s="90">
        <v>50600</v>
      </c>
      <c r="X1191" s="90">
        <v>54000</v>
      </c>
      <c r="Y1191" t="str">
        <f t="shared" si="45"/>
        <v>06-2024</v>
      </c>
      <c r="Z1191">
        <f>_xlfn.XLOOKUP(Y1191,AN:AN,AP:AP,"")</f>
        <v>0</v>
      </c>
      <c r="AA1191">
        <f>_xlfn.XLOOKUP(Y1191,AN:AN,AQ:AQ,"")</f>
        <v>0</v>
      </c>
      <c r="AB1191" t="str">
        <f>_xlfn.XLOOKUP(Y1191,AN:AN,AR:AR,"")</f>
        <v>L24</v>
      </c>
      <c r="AC1191" t="str">
        <f>_xlfn.XLOOKUP(Y1191,AN:AN,AS:AS,"")</f>
        <v>L36</v>
      </c>
      <c r="AE1191">
        <v>0</v>
      </c>
      <c r="AF1191">
        <v>0</v>
      </c>
      <c r="AG1191" t="str">
        <v>L24</v>
      </c>
      <c r="AH1191" t="str">
        <v>L36</v>
      </c>
    </row>
    <row r="1192" spans="1:34">
      <c r="A1192" t="str">
        <f t="shared" si="44"/>
        <v>06-2024</v>
      </c>
      <c r="B1192" s="93">
        <v>45458</v>
      </c>
      <c r="C1192" s="90">
        <v>49800</v>
      </c>
      <c r="D1192" s="90">
        <v>50000</v>
      </c>
      <c r="E1192" s="90">
        <v>49900</v>
      </c>
      <c r="F1192" s="90">
        <v>45500</v>
      </c>
      <c r="G1192" s="90">
        <v>50300</v>
      </c>
      <c r="H1192" s="91" t="s">
        <v>25</v>
      </c>
      <c r="I1192" s="90">
        <v>47500</v>
      </c>
      <c r="J1192" s="90">
        <v>48600</v>
      </c>
      <c r="K1192" s="90">
        <v>51000</v>
      </c>
      <c r="L1192" s="91" t="s">
        <v>25</v>
      </c>
      <c r="M1192" s="90">
        <v>50700</v>
      </c>
      <c r="N1192" s="90">
        <v>50500</v>
      </c>
      <c r="O1192" s="90">
        <v>48800</v>
      </c>
      <c r="P1192" s="90">
        <v>47800</v>
      </c>
      <c r="Q1192" s="90">
        <v>46000</v>
      </c>
      <c r="R1192" s="90">
        <v>46800</v>
      </c>
      <c r="S1192" s="90">
        <v>46300</v>
      </c>
      <c r="T1192" s="90">
        <v>47600</v>
      </c>
      <c r="U1192" s="90">
        <v>50000</v>
      </c>
      <c r="V1192" s="90">
        <v>51800</v>
      </c>
      <c r="W1192" s="90">
        <v>50600</v>
      </c>
      <c r="X1192" s="90">
        <v>54000</v>
      </c>
      <c r="Y1192" t="str">
        <f t="shared" si="45"/>
        <v>06-2024</v>
      </c>
      <c r="Z1192">
        <f>_xlfn.XLOOKUP(Y1192,AN:AN,AP:AP,"")</f>
        <v>0</v>
      </c>
      <c r="AA1192">
        <f>_xlfn.XLOOKUP(Y1192,AN:AN,AQ:AQ,"")</f>
        <v>0</v>
      </c>
      <c r="AB1192" t="str">
        <f>_xlfn.XLOOKUP(Y1192,AN:AN,AR:AR,"")</f>
        <v>L24</v>
      </c>
      <c r="AC1192" t="str">
        <f>_xlfn.XLOOKUP(Y1192,AN:AN,AS:AS,"")</f>
        <v>L36</v>
      </c>
      <c r="AE1192">
        <v>0</v>
      </c>
      <c r="AF1192">
        <v>0</v>
      </c>
      <c r="AG1192" t="str">
        <v>L24</v>
      </c>
      <c r="AH1192" t="str">
        <v>L36</v>
      </c>
    </row>
    <row r="1193" spans="1:34">
      <c r="A1193" t="str">
        <f t="shared" si="44"/>
        <v>06-2024</v>
      </c>
      <c r="B1193" s="93">
        <v>45459</v>
      </c>
      <c r="C1193" s="90" t="s">
        <v>24</v>
      </c>
      <c r="D1193" s="90" t="s">
        <v>24</v>
      </c>
      <c r="E1193" s="90" t="s">
        <v>24</v>
      </c>
      <c r="F1193" s="90" t="s">
        <v>24</v>
      </c>
      <c r="G1193" s="90" t="s">
        <v>24</v>
      </c>
      <c r="H1193" s="90" t="s">
        <v>24</v>
      </c>
      <c r="I1193" s="90" t="s">
        <v>24</v>
      </c>
      <c r="J1193" s="90" t="s">
        <v>24</v>
      </c>
      <c r="K1193" s="90" t="s">
        <v>24</v>
      </c>
      <c r="L1193" s="90" t="s">
        <v>24</v>
      </c>
      <c r="M1193" s="90" t="s">
        <v>24</v>
      </c>
      <c r="N1193" s="90" t="s">
        <v>24</v>
      </c>
      <c r="O1193" s="90" t="s">
        <v>24</v>
      </c>
      <c r="P1193" s="90" t="s">
        <v>24</v>
      </c>
      <c r="Q1193" s="90" t="s">
        <v>24</v>
      </c>
      <c r="R1193" s="90" t="s">
        <v>24</v>
      </c>
      <c r="S1193" s="90" t="s">
        <v>24</v>
      </c>
      <c r="T1193" s="90" t="s">
        <v>24</v>
      </c>
      <c r="U1193" s="90" t="s">
        <v>24</v>
      </c>
      <c r="V1193" s="90" t="s">
        <v>24</v>
      </c>
      <c r="W1193" s="90" t="s">
        <v>24</v>
      </c>
      <c r="X1193" s="90" t="s">
        <v>24</v>
      </c>
      <c r="Y1193" t="str">
        <f t="shared" si="45"/>
        <v>06-2024</v>
      </c>
      <c r="Z1193">
        <f>_xlfn.XLOOKUP(Y1193,AN:AN,AP:AP,"")</f>
        <v>0</v>
      </c>
      <c r="AA1193">
        <f>_xlfn.XLOOKUP(Y1193,AN:AN,AQ:AQ,"")</f>
        <v>0</v>
      </c>
      <c r="AB1193" t="str">
        <f>_xlfn.XLOOKUP(Y1193,AN:AN,AR:AR,"")</f>
        <v>L24</v>
      </c>
      <c r="AC1193" t="str">
        <f>_xlfn.XLOOKUP(Y1193,AN:AN,AS:AS,"")</f>
        <v>L36</v>
      </c>
      <c r="AE1193">
        <v>0</v>
      </c>
      <c r="AF1193">
        <v>0</v>
      </c>
      <c r="AG1193" t="str">
        <v>L24</v>
      </c>
      <c r="AH1193" t="str">
        <v>L36</v>
      </c>
    </row>
    <row r="1194" spans="1:34">
      <c r="A1194" t="str">
        <f t="shared" si="44"/>
        <v>06-2024</v>
      </c>
      <c r="B1194" s="93">
        <v>45460</v>
      </c>
      <c r="C1194" s="90">
        <v>49600</v>
      </c>
      <c r="D1194" s="90">
        <v>49800</v>
      </c>
      <c r="E1194" s="90">
        <v>49600</v>
      </c>
      <c r="F1194" s="90">
        <v>45500</v>
      </c>
      <c r="G1194" s="90">
        <v>50200</v>
      </c>
      <c r="H1194" s="91" t="s">
        <v>25</v>
      </c>
      <c r="I1194" s="90">
        <v>47500</v>
      </c>
      <c r="J1194" s="90">
        <v>48500</v>
      </c>
      <c r="K1194" s="90">
        <v>50500</v>
      </c>
      <c r="L1194" s="91" t="s">
        <v>25</v>
      </c>
      <c r="M1194" s="90">
        <v>50600</v>
      </c>
      <c r="N1194" s="90">
        <v>50200</v>
      </c>
      <c r="O1194" s="90">
        <v>48600</v>
      </c>
      <c r="P1194" s="90">
        <v>47500</v>
      </c>
      <c r="Q1194" s="90">
        <v>45700</v>
      </c>
      <c r="R1194" s="90">
        <v>46300</v>
      </c>
      <c r="S1194" s="90">
        <v>46000</v>
      </c>
      <c r="T1194" s="90">
        <v>47600</v>
      </c>
      <c r="U1194" s="90">
        <v>49500</v>
      </c>
      <c r="V1194" s="90">
        <v>51800</v>
      </c>
      <c r="W1194" s="90">
        <v>50300</v>
      </c>
      <c r="X1194" s="90">
        <v>53000</v>
      </c>
      <c r="Y1194" t="str">
        <f t="shared" si="45"/>
        <v>06-2024</v>
      </c>
      <c r="Z1194">
        <f>_xlfn.XLOOKUP(Y1194,AN:AN,AP:AP,"")</f>
        <v>0</v>
      </c>
      <c r="AA1194">
        <f>_xlfn.XLOOKUP(Y1194,AN:AN,AQ:AQ,"")</f>
        <v>0</v>
      </c>
      <c r="AB1194" t="str">
        <f>_xlfn.XLOOKUP(Y1194,AN:AN,AR:AR,"")</f>
        <v>L24</v>
      </c>
      <c r="AC1194" t="str">
        <f>_xlfn.XLOOKUP(Y1194,AN:AN,AS:AS,"")</f>
        <v>L36</v>
      </c>
      <c r="AE1194">
        <v>0</v>
      </c>
      <c r="AF1194">
        <v>0</v>
      </c>
      <c r="AG1194" t="str">
        <v>L24</v>
      </c>
      <c r="AH1194" t="str">
        <v>L36</v>
      </c>
    </row>
    <row r="1195" spans="1:34">
      <c r="A1195" t="str">
        <f t="shared" si="44"/>
        <v>06-2024</v>
      </c>
      <c r="B1195" s="93">
        <v>45461</v>
      </c>
      <c r="C1195" s="90">
        <v>49500</v>
      </c>
      <c r="D1195" s="90">
        <v>49500</v>
      </c>
      <c r="E1195" s="90">
        <v>49600</v>
      </c>
      <c r="F1195" s="90">
        <v>45100</v>
      </c>
      <c r="G1195" s="90">
        <v>49600</v>
      </c>
      <c r="H1195" s="91" t="s">
        <v>25</v>
      </c>
      <c r="I1195" s="90">
        <v>47000</v>
      </c>
      <c r="J1195" s="90">
        <v>48400</v>
      </c>
      <c r="K1195" s="90">
        <v>49800</v>
      </c>
      <c r="L1195" s="91" t="s">
        <v>25</v>
      </c>
      <c r="M1195" s="90">
        <v>50500</v>
      </c>
      <c r="N1195" s="90">
        <v>50200</v>
      </c>
      <c r="O1195" s="90">
        <v>48300</v>
      </c>
      <c r="P1195" s="90">
        <v>47400</v>
      </c>
      <c r="Q1195" s="90">
        <v>45300</v>
      </c>
      <c r="R1195" s="90">
        <v>46000</v>
      </c>
      <c r="S1195" s="90">
        <v>45500</v>
      </c>
      <c r="T1195" s="90">
        <v>47200</v>
      </c>
      <c r="U1195" s="90">
        <v>49300</v>
      </c>
      <c r="V1195" s="90">
        <v>51300</v>
      </c>
      <c r="W1195" s="90">
        <v>50300</v>
      </c>
      <c r="X1195" s="90">
        <v>53000</v>
      </c>
      <c r="Y1195" t="str">
        <f t="shared" si="45"/>
        <v>06-2024</v>
      </c>
      <c r="Z1195">
        <f>_xlfn.XLOOKUP(Y1195,AN:AN,AP:AP,"")</f>
        <v>0</v>
      </c>
      <c r="AA1195">
        <f>_xlfn.XLOOKUP(Y1195,AN:AN,AQ:AQ,"")</f>
        <v>0</v>
      </c>
      <c r="AB1195" t="str">
        <f>_xlfn.XLOOKUP(Y1195,AN:AN,AR:AR,"")</f>
        <v>L24</v>
      </c>
      <c r="AC1195" t="str">
        <f>_xlfn.XLOOKUP(Y1195,AN:AN,AS:AS,"")</f>
        <v>L36</v>
      </c>
      <c r="AE1195">
        <v>0</v>
      </c>
      <c r="AF1195">
        <v>0</v>
      </c>
      <c r="AG1195" t="str">
        <v>L24</v>
      </c>
      <c r="AH1195" t="str">
        <v>L36</v>
      </c>
    </row>
    <row r="1196" spans="1:34">
      <c r="A1196" t="str">
        <f t="shared" si="44"/>
        <v>06-2024</v>
      </c>
      <c r="B1196" s="93">
        <v>45462</v>
      </c>
      <c r="C1196" s="90">
        <v>49300</v>
      </c>
      <c r="D1196" s="90">
        <v>49500</v>
      </c>
      <c r="E1196" s="90">
        <v>49200</v>
      </c>
      <c r="F1196" s="90">
        <v>44800</v>
      </c>
      <c r="G1196" s="90">
        <v>49200</v>
      </c>
      <c r="H1196" s="91" t="s">
        <v>25</v>
      </c>
      <c r="I1196" s="90">
        <v>47000</v>
      </c>
      <c r="J1196" s="90">
        <v>47800</v>
      </c>
      <c r="K1196" s="90">
        <v>49500</v>
      </c>
      <c r="L1196" s="91" t="s">
        <v>25</v>
      </c>
      <c r="M1196" s="90">
        <v>50000</v>
      </c>
      <c r="N1196" s="90">
        <v>49900</v>
      </c>
      <c r="O1196" s="90">
        <v>48300</v>
      </c>
      <c r="P1196" s="90">
        <v>47000</v>
      </c>
      <c r="Q1196" s="90">
        <v>45000</v>
      </c>
      <c r="R1196" s="90">
        <v>45600</v>
      </c>
      <c r="S1196" s="90">
        <v>45000</v>
      </c>
      <c r="T1196" s="90">
        <v>46900</v>
      </c>
      <c r="U1196" s="90">
        <v>49000</v>
      </c>
      <c r="V1196" s="90">
        <v>50300</v>
      </c>
      <c r="W1196" s="90">
        <v>49500</v>
      </c>
      <c r="X1196" s="90">
        <v>52800</v>
      </c>
      <c r="Y1196" t="str">
        <f t="shared" si="45"/>
        <v>06-2024</v>
      </c>
      <c r="Z1196">
        <f>_xlfn.XLOOKUP(Y1196,AN:AN,AP:AP,"")</f>
        <v>0</v>
      </c>
      <c r="AA1196">
        <f>_xlfn.XLOOKUP(Y1196,AN:AN,AQ:AQ,"")</f>
        <v>0</v>
      </c>
      <c r="AB1196" t="str">
        <f>_xlfn.XLOOKUP(Y1196,AN:AN,AR:AR,"")</f>
        <v>L24</v>
      </c>
      <c r="AC1196" t="str">
        <f>_xlfn.XLOOKUP(Y1196,AN:AN,AS:AS,"")</f>
        <v>L36</v>
      </c>
      <c r="AE1196">
        <v>0</v>
      </c>
      <c r="AF1196">
        <v>0</v>
      </c>
      <c r="AG1196" t="str">
        <v>L24</v>
      </c>
      <c r="AH1196" t="str">
        <v>L36</v>
      </c>
    </row>
    <row r="1197" spans="1:34">
      <c r="A1197" t="str">
        <f t="shared" si="44"/>
        <v>06-2024</v>
      </c>
      <c r="B1197" s="93">
        <v>45463</v>
      </c>
      <c r="C1197" s="90">
        <v>49000</v>
      </c>
      <c r="D1197" s="90">
        <v>49300</v>
      </c>
      <c r="E1197" s="90">
        <v>48800</v>
      </c>
      <c r="F1197" s="90">
        <v>44500</v>
      </c>
      <c r="G1197" s="90">
        <v>49200</v>
      </c>
      <c r="H1197" s="91" t="s">
        <v>25</v>
      </c>
      <c r="I1197" s="90">
        <v>46500</v>
      </c>
      <c r="J1197" s="90">
        <v>47000</v>
      </c>
      <c r="K1197" s="90">
        <v>49500</v>
      </c>
      <c r="L1197" s="91" t="s">
        <v>25</v>
      </c>
      <c r="M1197" s="90">
        <v>49600</v>
      </c>
      <c r="N1197" s="90">
        <v>49400</v>
      </c>
      <c r="O1197" s="90">
        <v>47900</v>
      </c>
      <c r="P1197" s="90">
        <v>46600</v>
      </c>
      <c r="Q1197" s="90">
        <v>44500</v>
      </c>
      <c r="R1197" s="90">
        <v>45300</v>
      </c>
      <c r="S1197" s="90">
        <v>44800</v>
      </c>
      <c r="T1197" s="90">
        <v>46600</v>
      </c>
      <c r="U1197" s="90">
        <v>48800</v>
      </c>
      <c r="V1197" s="90">
        <v>50300</v>
      </c>
      <c r="W1197" s="90">
        <v>49500</v>
      </c>
      <c r="X1197" s="90">
        <v>52700</v>
      </c>
      <c r="Y1197" t="str">
        <f t="shared" si="45"/>
        <v>06-2024</v>
      </c>
      <c r="Z1197">
        <f>_xlfn.XLOOKUP(Y1197,AN:AN,AP:AP,"")</f>
        <v>0</v>
      </c>
      <c r="AA1197">
        <f>_xlfn.XLOOKUP(Y1197,AN:AN,AQ:AQ,"")</f>
        <v>0</v>
      </c>
      <c r="AB1197" t="str">
        <f>_xlfn.XLOOKUP(Y1197,AN:AN,AR:AR,"")</f>
        <v>L24</v>
      </c>
      <c r="AC1197" t="str">
        <f>_xlfn.XLOOKUP(Y1197,AN:AN,AS:AS,"")</f>
        <v>L36</v>
      </c>
      <c r="AE1197">
        <v>0</v>
      </c>
      <c r="AF1197">
        <v>0</v>
      </c>
      <c r="AG1197" t="str">
        <v>L24</v>
      </c>
      <c r="AH1197" t="str">
        <v>L36</v>
      </c>
    </row>
    <row r="1198" spans="1:34">
      <c r="A1198" t="str">
        <f t="shared" si="44"/>
        <v>06-2024</v>
      </c>
      <c r="B1198" s="93">
        <v>45464</v>
      </c>
      <c r="C1198" s="90">
        <v>49000</v>
      </c>
      <c r="D1198" s="90">
        <v>49300</v>
      </c>
      <c r="E1198" s="90">
        <v>48800</v>
      </c>
      <c r="F1198" s="90">
        <v>44300</v>
      </c>
      <c r="G1198" s="90">
        <v>48800</v>
      </c>
      <c r="H1198" s="91" t="s">
        <v>25</v>
      </c>
      <c r="I1198" s="90">
        <v>46000</v>
      </c>
      <c r="J1198" s="90">
        <v>47000</v>
      </c>
      <c r="K1198" s="90">
        <v>49000</v>
      </c>
      <c r="L1198" s="91" t="s">
        <v>25</v>
      </c>
      <c r="M1198" s="90">
        <v>49500</v>
      </c>
      <c r="N1198" s="90">
        <v>49100</v>
      </c>
      <c r="O1198" s="90">
        <v>48000</v>
      </c>
      <c r="P1198" s="90">
        <v>46500</v>
      </c>
      <c r="Q1198" s="90">
        <v>44800</v>
      </c>
      <c r="R1198" s="90">
        <v>45100</v>
      </c>
      <c r="S1198" s="90">
        <v>44800</v>
      </c>
      <c r="T1198" s="90">
        <v>46400</v>
      </c>
      <c r="U1198" s="90">
        <v>48500</v>
      </c>
      <c r="V1198" s="90">
        <v>50300</v>
      </c>
      <c r="W1198" s="90">
        <v>49500</v>
      </c>
      <c r="X1198" s="90">
        <v>52200</v>
      </c>
      <c r="Y1198" t="str">
        <f t="shared" si="45"/>
        <v>06-2024</v>
      </c>
      <c r="Z1198">
        <f>_xlfn.XLOOKUP(Y1198,AN:AN,AP:AP,"")</f>
        <v>0</v>
      </c>
      <c r="AA1198">
        <f>_xlfn.XLOOKUP(Y1198,AN:AN,AQ:AQ,"")</f>
        <v>0</v>
      </c>
      <c r="AB1198" t="str">
        <f>_xlfn.XLOOKUP(Y1198,AN:AN,AR:AR,"")</f>
        <v>L24</v>
      </c>
      <c r="AC1198" t="str">
        <f>_xlfn.XLOOKUP(Y1198,AN:AN,AS:AS,"")</f>
        <v>L36</v>
      </c>
      <c r="AE1198">
        <v>0</v>
      </c>
      <c r="AF1198">
        <v>0</v>
      </c>
      <c r="AG1198" t="str">
        <v>L24</v>
      </c>
      <c r="AH1198" t="str">
        <v>L36</v>
      </c>
    </row>
    <row r="1199" spans="1:34">
      <c r="A1199" t="str">
        <f t="shared" si="44"/>
        <v>06-2024</v>
      </c>
      <c r="B1199" s="93">
        <v>45465</v>
      </c>
      <c r="C1199" s="90">
        <v>48700</v>
      </c>
      <c r="D1199" s="90">
        <v>49000</v>
      </c>
      <c r="E1199" s="90">
        <v>48600</v>
      </c>
      <c r="F1199" s="90">
        <v>44200</v>
      </c>
      <c r="G1199" s="90">
        <v>48800</v>
      </c>
      <c r="H1199" s="91" t="s">
        <v>25</v>
      </c>
      <c r="I1199" s="90">
        <v>46000</v>
      </c>
      <c r="J1199" s="90">
        <v>47000</v>
      </c>
      <c r="K1199" s="90">
        <v>49000</v>
      </c>
      <c r="L1199" s="91" t="s">
        <v>25</v>
      </c>
      <c r="M1199" s="90">
        <v>49300</v>
      </c>
      <c r="N1199" s="90">
        <v>49100</v>
      </c>
      <c r="O1199" s="90">
        <v>47800</v>
      </c>
      <c r="P1199" s="90">
        <v>46200</v>
      </c>
      <c r="Q1199" s="90">
        <v>44000</v>
      </c>
      <c r="R1199" s="90">
        <v>44800</v>
      </c>
      <c r="S1199" s="90">
        <v>44300</v>
      </c>
      <c r="T1199" s="90">
        <v>46300</v>
      </c>
      <c r="U1199" s="90">
        <v>48300</v>
      </c>
      <c r="V1199" s="90">
        <v>49300</v>
      </c>
      <c r="W1199" s="90">
        <v>49300</v>
      </c>
      <c r="X1199" s="90">
        <v>52000</v>
      </c>
      <c r="Y1199" t="str">
        <f t="shared" si="45"/>
        <v>06-2024</v>
      </c>
      <c r="Z1199">
        <f>_xlfn.XLOOKUP(Y1199,AN:AN,AP:AP,"")</f>
        <v>0</v>
      </c>
      <c r="AA1199">
        <f>_xlfn.XLOOKUP(Y1199,AN:AN,AQ:AQ,"")</f>
        <v>0</v>
      </c>
      <c r="AB1199" t="str">
        <f>_xlfn.XLOOKUP(Y1199,AN:AN,AR:AR,"")</f>
        <v>L24</v>
      </c>
      <c r="AC1199" t="str">
        <f>_xlfn.XLOOKUP(Y1199,AN:AN,AS:AS,"")</f>
        <v>L36</v>
      </c>
      <c r="AE1199">
        <v>0</v>
      </c>
      <c r="AF1199">
        <v>0</v>
      </c>
      <c r="AG1199" t="str">
        <v>L24</v>
      </c>
      <c r="AH1199" t="str">
        <v>L36</v>
      </c>
    </row>
    <row r="1200" spans="1:34">
      <c r="A1200" t="str">
        <f t="shared" si="44"/>
        <v>06-2024</v>
      </c>
      <c r="B1200" s="93">
        <v>45466</v>
      </c>
      <c r="C1200" s="90" t="s">
        <v>24</v>
      </c>
      <c r="D1200" s="90" t="s">
        <v>24</v>
      </c>
      <c r="E1200" s="90" t="s">
        <v>24</v>
      </c>
      <c r="F1200" s="90" t="s">
        <v>24</v>
      </c>
      <c r="G1200" s="90" t="s">
        <v>24</v>
      </c>
      <c r="H1200" s="90" t="s">
        <v>24</v>
      </c>
      <c r="I1200" s="90" t="s">
        <v>24</v>
      </c>
      <c r="J1200" s="90" t="s">
        <v>24</v>
      </c>
      <c r="K1200" s="90" t="s">
        <v>24</v>
      </c>
      <c r="L1200" s="90" t="s">
        <v>24</v>
      </c>
      <c r="M1200" s="90" t="s">
        <v>24</v>
      </c>
      <c r="N1200" s="90" t="s">
        <v>24</v>
      </c>
      <c r="O1200" s="90" t="s">
        <v>24</v>
      </c>
      <c r="P1200" s="90" t="s">
        <v>24</v>
      </c>
      <c r="Q1200" s="90" t="s">
        <v>24</v>
      </c>
      <c r="R1200" s="90" t="s">
        <v>24</v>
      </c>
      <c r="S1200" s="90" t="s">
        <v>24</v>
      </c>
      <c r="T1200" s="90" t="s">
        <v>24</v>
      </c>
      <c r="U1200" s="90" t="s">
        <v>24</v>
      </c>
      <c r="V1200" s="90" t="s">
        <v>24</v>
      </c>
      <c r="W1200" s="90" t="s">
        <v>24</v>
      </c>
      <c r="X1200" s="90" t="s">
        <v>24</v>
      </c>
      <c r="Y1200" t="str">
        <f t="shared" si="45"/>
        <v>06-2024</v>
      </c>
      <c r="Z1200">
        <f>_xlfn.XLOOKUP(Y1200,AN:AN,AP:AP,"")</f>
        <v>0</v>
      </c>
      <c r="AA1200">
        <f>_xlfn.XLOOKUP(Y1200,AN:AN,AQ:AQ,"")</f>
        <v>0</v>
      </c>
      <c r="AB1200" t="str">
        <f>_xlfn.XLOOKUP(Y1200,AN:AN,AR:AR,"")</f>
        <v>L24</v>
      </c>
      <c r="AC1200" t="str">
        <f>_xlfn.XLOOKUP(Y1200,AN:AN,AS:AS,"")</f>
        <v>L36</v>
      </c>
      <c r="AE1200">
        <v>0</v>
      </c>
      <c r="AF1200">
        <v>0</v>
      </c>
      <c r="AG1200" t="str">
        <v>L24</v>
      </c>
      <c r="AH1200" t="str">
        <v>L36</v>
      </c>
    </row>
    <row r="1201" spans="1:34">
      <c r="A1201" t="str">
        <f t="shared" si="44"/>
        <v>06-2024</v>
      </c>
      <c r="B1201" s="93">
        <v>45467</v>
      </c>
      <c r="C1201" s="90">
        <v>48300</v>
      </c>
      <c r="D1201" s="90">
        <v>49000</v>
      </c>
      <c r="E1201" s="90">
        <v>48000</v>
      </c>
      <c r="F1201" s="90">
        <v>43800</v>
      </c>
      <c r="G1201" s="90">
        <v>48300</v>
      </c>
      <c r="H1201" s="91" t="s">
        <v>25</v>
      </c>
      <c r="I1201" s="90">
        <v>45500</v>
      </c>
      <c r="J1201" s="90">
        <v>46400</v>
      </c>
      <c r="K1201" s="90">
        <v>48500</v>
      </c>
      <c r="L1201" s="91" t="s">
        <v>25</v>
      </c>
      <c r="M1201" s="90">
        <v>49000</v>
      </c>
      <c r="N1201" s="90">
        <v>49000</v>
      </c>
      <c r="O1201" s="90">
        <v>47200</v>
      </c>
      <c r="P1201" s="90">
        <v>46000</v>
      </c>
      <c r="Q1201" s="90">
        <v>43800</v>
      </c>
      <c r="R1201" s="90">
        <v>44300</v>
      </c>
      <c r="S1201" s="90">
        <v>44300</v>
      </c>
      <c r="T1201" s="90">
        <v>45900</v>
      </c>
      <c r="U1201" s="90">
        <v>47800</v>
      </c>
      <c r="V1201" s="90">
        <v>49300</v>
      </c>
      <c r="W1201" s="90">
        <v>48500</v>
      </c>
      <c r="X1201" s="90">
        <v>51600</v>
      </c>
      <c r="Y1201" t="str">
        <f t="shared" si="45"/>
        <v>06-2024</v>
      </c>
      <c r="Z1201">
        <f>_xlfn.XLOOKUP(Y1201,AN:AN,AP:AP,"")</f>
        <v>0</v>
      </c>
      <c r="AA1201">
        <f>_xlfn.XLOOKUP(Y1201,AN:AN,AQ:AQ,"")</f>
        <v>0</v>
      </c>
      <c r="AB1201" t="str">
        <f>_xlfn.XLOOKUP(Y1201,AN:AN,AR:AR,"")</f>
        <v>L24</v>
      </c>
      <c r="AC1201" t="str">
        <f>_xlfn.XLOOKUP(Y1201,AN:AN,AS:AS,"")</f>
        <v>L36</v>
      </c>
      <c r="AE1201">
        <v>0</v>
      </c>
      <c r="AF1201">
        <v>0</v>
      </c>
      <c r="AG1201" t="str">
        <v>L24</v>
      </c>
      <c r="AH1201" t="str">
        <v>L36</v>
      </c>
    </row>
    <row r="1202" spans="1:34">
      <c r="A1202" t="str">
        <f t="shared" si="44"/>
        <v>06-2024</v>
      </c>
      <c r="B1202" s="93">
        <v>45468</v>
      </c>
      <c r="C1202" s="90">
        <v>48000</v>
      </c>
      <c r="D1202" s="90">
        <v>48800</v>
      </c>
      <c r="E1202" s="90">
        <v>47600</v>
      </c>
      <c r="F1202" s="90">
        <v>42800</v>
      </c>
      <c r="G1202" s="90">
        <v>48000</v>
      </c>
      <c r="H1202" s="91" t="s">
        <v>25</v>
      </c>
      <c r="I1202" s="90">
        <v>45500</v>
      </c>
      <c r="J1202" s="90">
        <v>45900</v>
      </c>
      <c r="K1202" s="90">
        <v>48000</v>
      </c>
      <c r="L1202" s="91" t="s">
        <v>25</v>
      </c>
      <c r="M1202" s="90">
        <v>48400</v>
      </c>
      <c r="N1202" s="90">
        <v>48900</v>
      </c>
      <c r="O1202" s="90">
        <v>46600</v>
      </c>
      <c r="P1202" s="90">
        <v>45200</v>
      </c>
      <c r="Q1202" s="90">
        <v>43000</v>
      </c>
      <c r="R1202" s="90">
        <v>43500</v>
      </c>
      <c r="S1202" s="90">
        <v>43800</v>
      </c>
      <c r="T1202" s="90">
        <v>44900</v>
      </c>
      <c r="U1202" s="90">
        <v>47500</v>
      </c>
      <c r="V1202" s="90">
        <v>48800</v>
      </c>
      <c r="W1202" s="90">
        <v>48500</v>
      </c>
      <c r="X1202" s="90">
        <v>51300</v>
      </c>
      <c r="Y1202" t="str">
        <f t="shared" si="45"/>
        <v>06-2024</v>
      </c>
      <c r="Z1202">
        <f>_xlfn.XLOOKUP(Y1202,AN:AN,AP:AP,"")</f>
        <v>0</v>
      </c>
      <c r="AA1202">
        <f>_xlfn.XLOOKUP(Y1202,AN:AN,AQ:AQ,"")</f>
        <v>0</v>
      </c>
      <c r="AB1202" t="str">
        <f>_xlfn.XLOOKUP(Y1202,AN:AN,AR:AR,"")</f>
        <v>L24</v>
      </c>
      <c r="AC1202" t="str">
        <f>_xlfn.XLOOKUP(Y1202,AN:AN,AS:AS,"")</f>
        <v>L36</v>
      </c>
      <c r="AE1202">
        <v>0</v>
      </c>
      <c r="AF1202">
        <v>0</v>
      </c>
      <c r="AG1202" t="str">
        <v>L24</v>
      </c>
      <c r="AH1202" t="str">
        <v>L36</v>
      </c>
    </row>
    <row r="1203" spans="1:34">
      <c r="A1203" t="str">
        <f t="shared" si="44"/>
        <v>06-2024</v>
      </c>
      <c r="B1203" s="93">
        <v>45469</v>
      </c>
      <c r="C1203" s="90">
        <v>47700</v>
      </c>
      <c r="D1203" s="90">
        <v>48700</v>
      </c>
      <c r="E1203" s="90">
        <v>47200</v>
      </c>
      <c r="F1203" s="90">
        <v>42700</v>
      </c>
      <c r="G1203" s="90">
        <v>48000</v>
      </c>
      <c r="H1203" s="91" t="s">
        <v>25</v>
      </c>
      <c r="I1203" s="90">
        <v>44500</v>
      </c>
      <c r="J1203" s="90">
        <v>45600</v>
      </c>
      <c r="K1203" s="90">
        <v>48000</v>
      </c>
      <c r="L1203" s="91" t="s">
        <v>25</v>
      </c>
      <c r="M1203" s="90">
        <v>48000</v>
      </c>
      <c r="N1203" s="90">
        <v>48900</v>
      </c>
      <c r="O1203" s="90">
        <v>46200</v>
      </c>
      <c r="P1203" s="90">
        <v>44900</v>
      </c>
      <c r="Q1203" s="90">
        <v>42700</v>
      </c>
      <c r="R1203" s="90">
        <v>43300</v>
      </c>
      <c r="S1203" s="90">
        <v>43000</v>
      </c>
      <c r="T1203" s="90">
        <v>44800</v>
      </c>
      <c r="U1203" s="90">
        <v>46500</v>
      </c>
      <c r="V1203" s="90">
        <v>47800</v>
      </c>
      <c r="W1203" s="90">
        <v>48300</v>
      </c>
      <c r="X1203" s="90">
        <v>51300</v>
      </c>
      <c r="Y1203" t="str">
        <f t="shared" si="45"/>
        <v>06-2024</v>
      </c>
      <c r="Z1203">
        <f>_xlfn.XLOOKUP(Y1203,AN:AN,AP:AP,"")</f>
        <v>0</v>
      </c>
      <c r="AA1203">
        <f>_xlfn.XLOOKUP(Y1203,AN:AN,AQ:AQ,"")</f>
        <v>0</v>
      </c>
      <c r="AB1203" t="str">
        <f>_xlfn.XLOOKUP(Y1203,AN:AN,AR:AR,"")</f>
        <v>L24</v>
      </c>
      <c r="AC1203" t="str">
        <f>_xlfn.XLOOKUP(Y1203,AN:AN,AS:AS,"")</f>
        <v>L36</v>
      </c>
      <c r="AE1203">
        <v>0</v>
      </c>
      <c r="AF1203">
        <v>0</v>
      </c>
      <c r="AG1203" t="str">
        <v>L24</v>
      </c>
      <c r="AH1203" t="str">
        <v>L36</v>
      </c>
    </row>
    <row r="1204" spans="1:34">
      <c r="A1204" t="str">
        <f t="shared" si="44"/>
        <v>06-2024</v>
      </c>
      <c r="B1204" s="93">
        <v>45470</v>
      </c>
      <c r="C1204" s="90">
        <v>47900</v>
      </c>
      <c r="D1204" s="90">
        <v>49000</v>
      </c>
      <c r="E1204" s="90">
        <v>47400</v>
      </c>
      <c r="F1204" s="90">
        <v>43200</v>
      </c>
      <c r="G1204" s="90">
        <v>48000</v>
      </c>
      <c r="H1204" s="91" t="s">
        <v>25</v>
      </c>
      <c r="I1204" s="90">
        <v>45500</v>
      </c>
      <c r="J1204" s="90">
        <v>46000</v>
      </c>
      <c r="K1204" s="90">
        <v>48000</v>
      </c>
      <c r="L1204" s="91" t="s">
        <v>25</v>
      </c>
      <c r="M1204" s="90">
        <v>48200</v>
      </c>
      <c r="N1204" s="90">
        <v>48900</v>
      </c>
      <c r="O1204" s="90">
        <v>46600</v>
      </c>
      <c r="P1204" s="90">
        <v>45200</v>
      </c>
      <c r="Q1204" s="90">
        <v>43500</v>
      </c>
      <c r="R1204" s="90">
        <v>43600</v>
      </c>
      <c r="S1204" s="90">
        <v>43500</v>
      </c>
      <c r="T1204" s="90">
        <v>45300</v>
      </c>
      <c r="U1204" s="90">
        <v>47000</v>
      </c>
      <c r="V1204" s="90">
        <v>47800</v>
      </c>
      <c r="W1204" s="90">
        <v>48200</v>
      </c>
      <c r="X1204" s="90">
        <v>51300</v>
      </c>
      <c r="Y1204" t="str">
        <f t="shared" si="45"/>
        <v>06-2024</v>
      </c>
      <c r="Z1204">
        <f>_xlfn.XLOOKUP(Y1204,AN:AN,AP:AP,"")</f>
        <v>0</v>
      </c>
      <c r="AA1204">
        <f>_xlfn.XLOOKUP(Y1204,AN:AN,AQ:AQ,"")</f>
        <v>0</v>
      </c>
      <c r="AB1204" t="str">
        <f>_xlfn.XLOOKUP(Y1204,AN:AN,AR:AR,"")</f>
        <v>L24</v>
      </c>
      <c r="AC1204" t="str">
        <f>_xlfn.XLOOKUP(Y1204,AN:AN,AS:AS,"")</f>
        <v>L36</v>
      </c>
      <c r="AE1204">
        <v>0</v>
      </c>
      <c r="AF1204">
        <v>0</v>
      </c>
      <c r="AG1204" t="str">
        <v>L24</v>
      </c>
      <c r="AH1204" t="str">
        <v>L36</v>
      </c>
    </row>
    <row r="1205" spans="1:34">
      <c r="A1205" t="str">
        <f t="shared" si="44"/>
        <v>06-2024</v>
      </c>
      <c r="B1205" s="93">
        <v>45471</v>
      </c>
      <c r="C1205" s="90">
        <v>48300</v>
      </c>
      <c r="D1205" s="90">
        <v>49200</v>
      </c>
      <c r="E1205" s="90">
        <v>47800</v>
      </c>
      <c r="F1205" s="90">
        <v>43500</v>
      </c>
      <c r="G1205" s="90">
        <v>48000</v>
      </c>
      <c r="H1205" s="91" t="s">
        <v>25</v>
      </c>
      <c r="I1205" s="90">
        <v>45500</v>
      </c>
      <c r="J1205" s="90">
        <v>46600</v>
      </c>
      <c r="K1205" s="90">
        <v>48000</v>
      </c>
      <c r="L1205" s="91" t="s">
        <v>25</v>
      </c>
      <c r="M1205" s="90">
        <v>48600</v>
      </c>
      <c r="N1205" s="90">
        <v>48900</v>
      </c>
      <c r="O1205" s="90">
        <v>47000</v>
      </c>
      <c r="P1205" s="90">
        <v>45500</v>
      </c>
      <c r="Q1205" s="90">
        <v>43800</v>
      </c>
      <c r="R1205" s="90">
        <v>44000</v>
      </c>
      <c r="S1205" s="90">
        <v>43800</v>
      </c>
      <c r="T1205" s="90">
        <v>45500</v>
      </c>
      <c r="U1205" s="90">
        <v>47000</v>
      </c>
      <c r="V1205" s="90">
        <v>48300</v>
      </c>
      <c r="W1205" s="90">
        <v>48200</v>
      </c>
      <c r="X1205" s="90">
        <v>51300</v>
      </c>
      <c r="Y1205" t="str">
        <f t="shared" si="45"/>
        <v>06-2024</v>
      </c>
      <c r="Z1205">
        <f>_xlfn.XLOOKUP(Y1205,AN:AN,AP:AP,"")</f>
        <v>0</v>
      </c>
      <c r="AA1205">
        <f>_xlfn.XLOOKUP(Y1205,AN:AN,AQ:AQ,"")</f>
        <v>0</v>
      </c>
      <c r="AB1205" t="str">
        <f>_xlfn.XLOOKUP(Y1205,AN:AN,AR:AR,"")</f>
        <v>L24</v>
      </c>
      <c r="AC1205" t="str">
        <f>_xlfn.XLOOKUP(Y1205,AN:AN,AS:AS,"")</f>
        <v>L36</v>
      </c>
      <c r="AE1205">
        <v>0</v>
      </c>
      <c r="AF1205">
        <v>0</v>
      </c>
      <c r="AG1205" t="str">
        <v>L24</v>
      </c>
      <c r="AH1205" t="str">
        <v>L36</v>
      </c>
    </row>
    <row r="1206" spans="1:34">
      <c r="A1206" t="str">
        <f t="shared" si="44"/>
        <v>06-2024</v>
      </c>
      <c r="B1206" s="93">
        <v>45472</v>
      </c>
      <c r="C1206" s="90">
        <v>48500</v>
      </c>
      <c r="D1206" s="90">
        <v>49200</v>
      </c>
      <c r="E1206" s="90">
        <v>48200</v>
      </c>
      <c r="F1206" s="90">
        <v>44000</v>
      </c>
      <c r="G1206" s="90">
        <v>48100</v>
      </c>
      <c r="H1206" s="91" t="s">
        <v>25</v>
      </c>
      <c r="I1206" s="90">
        <v>45500</v>
      </c>
      <c r="J1206" s="90">
        <v>47000</v>
      </c>
      <c r="K1206" s="90">
        <v>48300</v>
      </c>
      <c r="L1206" s="91" t="s">
        <v>25</v>
      </c>
      <c r="M1206" s="90">
        <v>49200</v>
      </c>
      <c r="N1206" s="90">
        <v>49000</v>
      </c>
      <c r="O1206" s="90">
        <v>47400</v>
      </c>
      <c r="P1206" s="90">
        <v>46000</v>
      </c>
      <c r="Q1206" s="90">
        <v>44000</v>
      </c>
      <c r="R1206" s="90">
        <v>44200</v>
      </c>
      <c r="S1206" s="90">
        <v>44000</v>
      </c>
      <c r="T1206" s="90">
        <v>46100</v>
      </c>
      <c r="U1206" s="90">
        <v>47200</v>
      </c>
      <c r="V1206" s="90">
        <v>49000</v>
      </c>
      <c r="W1206" s="90">
        <v>48500</v>
      </c>
      <c r="X1206" s="90">
        <v>51300</v>
      </c>
      <c r="Y1206" t="str">
        <f t="shared" si="45"/>
        <v>06-2024</v>
      </c>
      <c r="Z1206">
        <f>_xlfn.XLOOKUP(Y1206,AN:AN,AP:AP,"")</f>
        <v>0</v>
      </c>
      <c r="AA1206">
        <f>_xlfn.XLOOKUP(Y1206,AN:AN,AQ:AQ,"")</f>
        <v>0</v>
      </c>
      <c r="AB1206" t="str">
        <f>_xlfn.XLOOKUP(Y1206,AN:AN,AR:AR,"")</f>
        <v>L24</v>
      </c>
      <c r="AC1206" t="str">
        <f>_xlfn.XLOOKUP(Y1206,AN:AN,AS:AS,"")</f>
        <v>L36</v>
      </c>
      <c r="AE1206">
        <v>0</v>
      </c>
      <c r="AF1206">
        <v>0</v>
      </c>
      <c r="AG1206" t="str">
        <v>L24</v>
      </c>
      <c r="AH1206" t="str">
        <v>L36</v>
      </c>
    </row>
    <row r="1207" spans="1:34">
      <c r="A1207" t="str">
        <f t="shared" si="44"/>
        <v>06-2024</v>
      </c>
      <c r="B1207" s="93">
        <v>45473</v>
      </c>
      <c r="C1207" s="90" t="s">
        <v>24</v>
      </c>
      <c r="D1207" s="90" t="s">
        <v>24</v>
      </c>
      <c r="E1207" s="90" t="s">
        <v>24</v>
      </c>
      <c r="F1207" s="90" t="s">
        <v>24</v>
      </c>
      <c r="G1207" s="90" t="s">
        <v>24</v>
      </c>
      <c r="H1207" s="90" t="s">
        <v>24</v>
      </c>
      <c r="I1207" s="90" t="s">
        <v>24</v>
      </c>
      <c r="J1207" s="90" t="s">
        <v>24</v>
      </c>
      <c r="K1207" s="90" t="s">
        <v>24</v>
      </c>
      <c r="L1207" s="90" t="s">
        <v>24</v>
      </c>
      <c r="M1207" s="90" t="s">
        <v>24</v>
      </c>
      <c r="N1207" s="90" t="s">
        <v>24</v>
      </c>
      <c r="O1207" s="90" t="s">
        <v>24</v>
      </c>
      <c r="P1207" s="90" t="s">
        <v>24</v>
      </c>
      <c r="Q1207" s="90" t="s">
        <v>24</v>
      </c>
      <c r="R1207" s="90" t="s">
        <v>24</v>
      </c>
      <c r="S1207" s="90" t="s">
        <v>24</v>
      </c>
      <c r="T1207" s="90" t="s">
        <v>24</v>
      </c>
      <c r="U1207" s="90" t="s">
        <v>24</v>
      </c>
      <c r="V1207" s="90" t="s">
        <v>24</v>
      </c>
      <c r="W1207" s="90" t="s">
        <v>24</v>
      </c>
      <c r="X1207" s="90" t="s">
        <v>24</v>
      </c>
      <c r="Y1207" t="str">
        <f t="shared" si="45"/>
        <v>06-2024</v>
      </c>
      <c r="Z1207">
        <f>_xlfn.XLOOKUP(Y1207,AN:AN,AP:AP,"")</f>
        <v>0</v>
      </c>
      <c r="AA1207">
        <f>_xlfn.XLOOKUP(Y1207,AN:AN,AQ:AQ,"")</f>
        <v>0</v>
      </c>
      <c r="AB1207" t="str">
        <f>_xlfn.XLOOKUP(Y1207,AN:AN,AR:AR,"")</f>
        <v>L24</v>
      </c>
      <c r="AC1207" t="str">
        <f>_xlfn.XLOOKUP(Y1207,AN:AN,AS:AS,"")</f>
        <v>L36</v>
      </c>
      <c r="AE1207">
        <v>0</v>
      </c>
      <c r="AF1207">
        <v>0</v>
      </c>
      <c r="AG1207" t="str">
        <v>L24</v>
      </c>
      <c r="AH1207" t="str">
        <v>L36</v>
      </c>
    </row>
    <row r="1208" spans="1:34">
      <c r="A1208" t="str">
        <f t="shared" si="44"/>
        <v>07-2024</v>
      </c>
      <c r="B1208" s="93">
        <v>45474</v>
      </c>
      <c r="C1208" s="90">
        <v>48200</v>
      </c>
      <c r="D1208" s="90">
        <v>49000</v>
      </c>
      <c r="E1208" s="90">
        <v>47800</v>
      </c>
      <c r="F1208" s="90">
        <v>43500</v>
      </c>
      <c r="G1208" s="90">
        <v>48100</v>
      </c>
      <c r="H1208" s="91" t="s">
        <v>25</v>
      </c>
      <c r="I1208" s="90">
        <v>45000</v>
      </c>
      <c r="J1208" s="90">
        <v>46500</v>
      </c>
      <c r="K1208" s="90">
        <v>48100</v>
      </c>
      <c r="L1208" s="91" t="s">
        <v>25</v>
      </c>
      <c r="M1208" s="90">
        <v>48900</v>
      </c>
      <c r="N1208" s="90">
        <v>48600</v>
      </c>
      <c r="O1208" s="90">
        <v>46800</v>
      </c>
      <c r="P1208" s="90">
        <v>45400</v>
      </c>
      <c r="Q1208" s="90">
        <v>43700</v>
      </c>
      <c r="R1208" s="90">
        <v>43800</v>
      </c>
      <c r="S1208" s="90">
        <v>43800</v>
      </c>
      <c r="T1208" s="90">
        <v>45600</v>
      </c>
      <c r="U1208" s="90">
        <v>47200</v>
      </c>
      <c r="V1208" s="90">
        <v>49000</v>
      </c>
      <c r="W1208" s="90">
        <v>48500</v>
      </c>
      <c r="X1208" s="90">
        <v>51300</v>
      </c>
      <c r="Y1208" t="str">
        <f t="shared" si="45"/>
        <v>07-2024</v>
      </c>
      <c r="Z1208">
        <f>_xlfn.XLOOKUP(Y1208,AN:AN,AP:AP,"")</f>
        <v>0</v>
      </c>
      <c r="AA1208">
        <f>_xlfn.XLOOKUP(Y1208,AN:AN,AQ:AQ,"")</f>
        <v>0</v>
      </c>
      <c r="AB1208" t="str">
        <f>_xlfn.XLOOKUP(Y1208,AN:AN,AR:AR,"")</f>
        <v>L24</v>
      </c>
      <c r="AC1208" t="str">
        <f>_xlfn.XLOOKUP(Y1208,AN:AN,AS:AS,"")</f>
        <v>L36</v>
      </c>
      <c r="AE1208">
        <v>0</v>
      </c>
      <c r="AF1208">
        <v>0</v>
      </c>
      <c r="AG1208" t="str">
        <v>L24</v>
      </c>
      <c r="AH1208" t="str">
        <v>L36</v>
      </c>
    </row>
    <row r="1209" spans="1:34">
      <c r="A1209" t="str">
        <f t="shared" si="44"/>
        <v>07-2024</v>
      </c>
      <c r="B1209" s="93">
        <v>45475</v>
      </c>
      <c r="C1209" s="90">
        <v>48000</v>
      </c>
      <c r="D1209" s="90">
        <v>49000</v>
      </c>
      <c r="E1209" s="90">
        <v>48000</v>
      </c>
      <c r="F1209" s="90">
        <v>43600</v>
      </c>
      <c r="G1209" s="90">
        <v>48100</v>
      </c>
      <c r="H1209" s="91" t="s">
        <v>25</v>
      </c>
      <c r="I1209" s="90">
        <v>45000</v>
      </c>
      <c r="J1209" s="90">
        <v>47100</v>
      </c>
      <c r="K1209" s="90">
        <v>48100</v>
      </c>
      <c r="L1209" s="91" t="s">
        <v>25</v>
      </c>
      <c r="M1209" s="90">
        <v>49200</v>
      </c>
      <c r="N1209" s="90">
        <v>48600</v>
      </c>
      <c r="O1209" s="90">
        <v>47300</v>
      </c>
      <c r="P1209" s="90">
        <v>45700</v>
      </c>
      <c r="Q1209" s="90">
        <v>43800</v>
      </c>
      <c r="R1209" s="90">
        <v>43800</v>
      </c>
      <c r="S1209" s="90">
        <v>44000</v>
      </c>
      <c r="T1209" s="90">
        <v>45700</v>
      </c>
      <c r="U1209" s="90">
        <v>47500</v>
      </c>
      <c r="V1209" s="90">
        <v>49000</v>
      </c>
      <c r="W1209" s="90">
        <v>48500</v>
      </c>
      <c r="X1209" s="90">
        <v>51300</v>
      </c>
      <c r="Y1209" t="str">
        <f t="shared" si="45"/>
        <v>07-2024</v>
      </c>
      <c r="Z1209">
        <f>_xlfn.XLOOKUP(Y1209,AN:AN,AP:AP,"")</f>
        <v>0</v>
      </c>
      <c r="AA1209">
        <f>_xlfn.XLOOKUP(Y1209,AN:AN,AQ:AQ,"")</f>
        <v>0</v>
      </c>
      <c r="AB1209" t="str">
        <f>_xlfn.XLOOKUP(Y1209,AN:AN,AR:AR,"")</f>
        <v>L24</v>
      </c>
      <c r="AC1209" t="str">
        <f>_xlfn.XLOOKUP(Y1209,AN:AN,AS:AS,"")</f>
        <v>L36</v>
      </c>
      <c r="AE1209">
        <v>0</v>
      </c>
      <c r="AF1209">
        <v>0</v>
      </c>
      <c r="AG1209" t="str">
        <v>L24</v>
      </c>
      <c r="AH1209" t="str">
        <v>L36</v>
      </c>
    </row>
    <row r="1210" spans="1:34">
      <c r="A1210" t="str">
        <f t="shared" si="44"/>
        <v>07-2024</v>
      </c>
      <c r="B1210" s="93">
        <v>45476</v>
      </c>
      <c r="C1210" s="90">
        <v>47800</v>
      </c>
      <c r="D1210" s="90">
        <v>48800</v>
      </c>
      <c r="E1210" s="90">
        <v>48000</v>
      </c>
      <c r="F1210" s="90">
        <v>43400</v>
      </c>
      <c r="G1210" s="90">
        <v>48100</v>
      </c>
      <c r="H1210" s="91" t="s">
        <v>25</v>
      </c>
      <c r="I1210" s="90">
        <v>45500</v>
      </c>
      <c r="J1210" s="90">
        <v>46900</v>
      </c>
      <c r="K1210" s="90">
        <v>47600</v>
      </c>
      <c r="L1210" s="91" t="s">
        <v>25</v>
      </c>
      <c r="M1210" s="90">
        <v>49200</v>
      </c>
      <c r="N1210" s="90">
        <v>48600</v>
      </c>
      <c r="O1210" s="90">
        <v>47300</v>
      </c>
      <c r="P1210" s="90">
        <v>45700</v>
      </c>
      <c r="Q1210" s="90">
        <v>43200</v>
      </c>
      <c r="R1210" s="90">
        <v>43500</v>
      </c>
      <c r="S1210" s="90">
        <v>43700</v>
      </c>
      <c r="T1210" s="90">
        <v>45500</v>
      </c>
      <c r="U1210" s="90">
        <v>47300</v>
      </c>
      <c r="V1210" s="90">
        <v>49000</v>
      </c>
      <c r="W1210" s="90">
        <v>48300</v>
      </c>
      <c r="X1210" s="90">
        <v>51300</v>
      </c>
      <c r="Y1210" t="str">
        <f t="shared" si="45"/>
        <v>07-2024</v>
      </c>
      <c r="Z1210">
        <f>_xlfn.XLOOKUP(Y1210,AN:AN,AP:AP,"")</f>
        <v>0</v>
      </c>
      <c r="AA1210">
        <f>_xlfn.XLOOKUP(Y1210,AN:AN,AQ:AQ,"")</f>
        <v>0</v>
      </c>
      <c r="AB1210" t="str">
        <f>_xlfn.XLOOKUP(Y1210,AN:AN,AR:AR,"")</f>
        <v>L24</v>
      </c>
      <c r="AC1210" t="str">
        <f>_xlfn.XLOOKUP(Y1210,AN:AN,AS:AS,"")</f>
        <v>L36</v>
      </c>
      <c r="AE1210">
        <v>0</v>
      </c>
      <c r="AF1210">
        <v>0</v>
      </c>
      <c r="AG1210" t="str">
        <v>L24</v>
      </c>
      <c r="AH1210" t="str">
        <v>L36</v>
      </c>
    </row>
    <row r="1211" spans="1:34">
      <c r="A1211" t="str">
        <f t="shared" si="44"/>
        <v>07-2024</v>
      </c>
      <c r="B1211" s="93">
        <v>45477</v>
      </c>
      <c r="C1211" s="90">
        <v>47600</v>
      </c>
      <c r="D1211" s="90">
        <v>48500</v>
      </c>
      <c r="E1211" s="90">
        <v>47700</v>
      </c>
      <c r="F1211" s="90">
        <v>43100</v>
      </c>
      <c r="G1211" s="90">
        <v>47800</v>
      </c>
      <c r="H1211" s="91" t="s">
        <v>25</v>
      </c>
      <c r="I1211" s="90">
        <v>45500</v>
      </c>
      <c r="J1211" s="90">
        <v>46800</v>
      </c>
      <c r="K1211" s="90">
        <v>47300</v>
      </c>
      <c r="L1211" s="91" t="s">
        <v>25</v>
      </c>
      <c r="M1211" s="90">
        <v>49200</v>
      </c>
      <c r="N1211" s="90">
        <v>48500</v>
      </c>
      <c r="O1211" s="90">
        <v>47200</v>
      </c>
      <c r="P1211" s="90">
        <v>45400</v>
      </c>
      <c r="Q1211" s="90">
        <v>43000</v>
      </c>
      <c r="R1211" s="90">
        <v>43100</v>
      </c>
      <c r="S1211" s="90">
        <v>43500</v>
      </c>
      <c r="T1211" s="90">
        <v>45200</v>
      </c>
      <c r="U1211" s="90">
        <v>47000</v>
      </c>
      <c r="V1211" s="90">
        <v>48800</v>
      </c>
      <c r="W1211" s="90">
        <v>48200</v>
      </c>
      <c r="X1211" s="90">
        <v>51300</v>
      </c>
      <c r="Y1211" t="str">
        <f t="shared" si="45"/>
        <v>07-2024</v>
      </c>
      <c r="Z1211">
        <f>_xlfn.XLOOKUP(Y1211,AN:AN,AP:AP,"")</f>
        <v>0</v>
      </c>
      <c r="AA1211">
        <f>_xlfn.XLOOKUP(Y1211,AN:AN,AQ:AQ,"")</f>
        <v>0</v>
      </c>
      <c r="AB1211" t="str">
        <f>_xlfn.XLOOKUP(Y1211,AN:AN,AR:AR,"")</f>
        <v>L24</v>
      </c>
      <c r="AC1211" t="str">
        <f>_xlfn.XLOOKUP(Y1211,AN:AN,AS:AS,"")</f>
        <v>L36</v>
      </c>
      <c r="AE1211">
        <v>0</v>
      </c>
      <c r="AF1211">
        <v>0</v>
      </c>
      <c r="AG1211" t="str">
        <v>L24</v>
      </c>
      <c r="AH1211" t="str">
        <v>L36</v>
      </c>
    </row>
    <row r="1212" spans="1:34">
      <c r="A1212" t="str">
        <f t="shared" si="44"/>
        <v>07-2024</v>
      </c>
      <c r="B1212" s="93">
        <v>45478</v>
      </c>
      <c r="C1212" s="90">
        <v>47200</v>
      </c>
      <c r="D1212" s="90">
        <v>48500</v>
      </c>
      <c r="E1212" s="90">
        <v>47500</v>
      </c>
      <c r="F1212" s="90">
        <v>42700</v>
      </c>
      <c r="G1212" s="90">
        <v>47400</v>
      </c>
      <c r="H1212" s="91" t="s">
        <v>25</v>
      </c>
      <c r="I1212" s="90">
        <v>45000</v>
      </c>
      <c r="J1212" s="90">
        <v>46200</v>
      </c>
      <c r="K1212" s="90">
        <v>47000</v>
      </c>
      <c r="L1212" s="91" t="s">
        <v>25</v>
      </c>
      <c r="M1212" s="90">
        <v>49000</v>
      </c>
      <c r="N1212" s="90">
        <v>48100</v>
      </c>
      <c r="O1212" s="90">
        <v>46600</v>
      </c>
      <c r="P1212" s="90">
        <v>44900</v>
      </c>
      <c r="Q1212" s="90">
        <v>42200</v>
      </c>
      <c r="R1212" s="90">
        <v>42700</v>
      </c>
      <c r="S1212" s="90">
        <v>43000</v>
      </c>
      <c r="T1212" s="90">
        <v>44800</v>
      </c>
      <c r="U1212" s="90">
        <v>46400</v>
      </c>
      <c r="V1212" s="90">
        <v>48800</v>
      </c>
      <c r="W1212" s="90">
        <v>48000</v>
      </c>
      <c r="X1212" s="90">
        <v>51000</v>
      </c>
      <c r="Y1212" t="str">
        <f t="shared" si="45"/>
        <v>07-2024</v>
      </c>
      <c r="Z1212">
        <f>_xlfn.XLOOKUP(Y1212,AN:AN,AP:AP,"")</f>
        <v>0</v>
      </c>
      <c r="AA1212">
        <f>_xlfn.XLOOKUP(Y1212,AN:AN,AQ:AQ,"")</f>
        <v>0</v>
      </c>
      <c r="AB1212" t="str">
        <f>_xlfn.XLOOKUP(Y1212,AN:AN,AR:AR,"")</f>
        <v>L24</v>
      </c>
      <c r="AC1212" t="str">
        <f>_xlfn.XLOOKUP(Y1212,AN:AN,AS:AS,"")</f>
        <v>L36</v>
      </c>
      <c r="AE1212">
        <v>0</v>
      </c>
      <c r="AF1212">
        <v>0</v>
      </c>
      <c r="AG1212" t="str">
        <v>L24</v>
      </c>
      <c r="AH1212" t="str">
        <v>L36</v>
      </c>
    </row>
    <row r="1213" spans="1:34">
      <c r="A1213" t="str">
        <f t="shared" si="44"/>
        <v>07-2024</v>
      </c>
      <c r="B1213" s="93">
        <v>45479</v>
      </c>
      <c r="C1213" s="90">
        <v>47000</v>
      </c>
      <c r="D1213" s="90">
        <v>48500</v>
      </c>
      <c r="E1213" s="90">
        <v>47300</v>
      </c>
      <c r="F1213" s="90">
        <v>42600</v>
      </c>
      <c r="G1213" s="90">
        <v>47400</v>
      </c>
      <c r="H1213" s="91" t="s">
        <v>25</v>
      </c>
      <c r="I1213" s="90">
        <v>44500</v>
      </c>
      <c r="J1213" s="90">
        <v>45900</v>
      </c>
      <c r="K1213" s="90">
        <v>47000</v>
      </c>
      <c r="L1213" s="91" t="s">
        <v>25</v>
      </c>
      <c r="M1213" s="90">
        <v>48700</v>
      </c>
      <c r="N1213" s="90">
        <v>48100</v>
      </c>
      <c r="O1213" s="90">
        <v>46200</v>
      </c>
      <c r="P1213" s="90">
        <v>44900</v>
      </c>
      <c r="Q1213" s="90">
        <v>42400</v>
      </c>
      <c r="R1213" s="90">
        <v>42900</v>
      </c>
      <c r="S1213" s="90">
        <v>42700</v>
      </c>
      <c r="T1213" s="90">
        <v>44700</v>
      </c>
      <c r="U1213" s="90">
        <v>46400</v>
      </c>
      <c r="V1213" s="90">
        <v>48300</v>
      </c>
      <c r="W1213" s="90">
        <v>48000</v>
      </c>
      <c r="X1213" s="90">
        <v>51000</v>
      </c>
      <c r="Y1213" t="str">
        <f t="shared" si="45"/>
        <v>07-2024</v>
      </c>
      <c r="Z1213">
        <f>_xlfn.XLOOKUP(Y1213,AN:AN,AP:AP,"")</f>
        <v>0</v>
      </c>
      <c r="AA1213">
        <f>_xlfn.XLOOKUP(Y1213,AN:AN,AQ:AQ,"")</f>
        <v>0</v>
      </c>
      <c r="AB1213" t="str">
        <f>_xlfn.XLOOKUP(Y1213,AN:AN,AR:AR,"")</f>
        <v>L24</v>
      </c>
      <c r="AC1213" t="str">
        <f>_xlfn.XLOOKUP(Y1213,AN:AN,AS:AS,"")</f>
        <v>L36</v>
      </c>
      <c r="AE1213">
        <v>0</v>
      </c>
      <c r="AF1213">
        <v>0</v>
      </c>
      <c r="AG1213" t="str">
        <v>L24</v>
      </c>
      <c r="AH1213" t="str">
        <v>L36</v>
      </c>
    </row>
    <row r="1214" spans="1:34">
      <c r="A1214" t="str">
        <f t="shared" si="44"/>
        <v>07-2024</v>
      </c>
      <c r="B1214" s="93">
        <v>45480</v>
      </c>
      <c r="C1214" s="90" t="s">
        <v>24</v>
      </c>
      <c r="D1214" s="90" t="s">
        <v>24</v>
      </c>
      <c r="E1214" s="90" t="s">
        <v>24</v>
      </c>
      <c r="F1214" s="90" t="s">
        <v>24</v>
      </c>
      <c r="G1214" s="90" t="s">
        <v>24</v>
      </c>
      <c r="H1214" s="90" t="s">
        <v>24</v>
      </c>
      <c r="I1214" s="90" t="s">
        <v>24</v>
      </c>
      <c r="J1214" s="90" t="s">
        <v>24</v>
      </c>
      <c r="K1214" s="90" t="s">
        <v>24</v>
      </c>
      <c r="L1214" s="90" t="s">
        <v>24</v>
      </c>
      <c r="M1214" s="90" t="s">
        <v>24</v>
      </c>
      <c r="N1214" s="90" t="s">
        <v>24</v>
      </c>
      <c r="O1214" s="90" t="s">
        <v>24</v>
      </c>
      <c r="P1214" s="90" t="s">
        <v>24</v>
      </c>
      <c r="Q1214" s="90" t="s">
        <v>24</v>
      </c>
      <c r="R1214" s="90" t="s">
        <v>24</v>
      </c>
      <c r="S1214" s="90" t="s">
        <v>24</v>
      </c>
      <c r="T1214" s="90" t="s">
        <v>24</v>
      </c>
      <c r="U1214" s="90" t="s">
        <v>24</v>
      </c>
      <c r="V1214" s="90" t="s">
        <v>24</v>
      </c>
      <c r="W1214" s="90" t="s">
        <v>24</v>
      </c>
      <c r="X1214" s="90" t="s">
        <v>24</v>
      </c>
      <c r="Y1214" t="str">
        <f t="shared" si="45"/>
        <v>07-2024</v>
      </c>
      <c r="Z1214">
        <f>_xlfn.XLOOKUP(Y1214,AN:AN,AP:AP,"")</f>
        <v>0</v>
      </c>
      <c r="AA1214">
        <f>_xlfn.XLOOKUP(Y1214,AN:AN,AQ:AQ,"")</f>
        <v>0</v>
      </c>
      <c r="AB1214" t="str">
        <f>_xlfn.XLOOKUP(Y1214,AN:AN,AR:AR,"")</f>
        <v>L24</v>
      </c>
      <c r="AC1214" t="str">
        <f>_xlfn.XLOOKUP(Y1214,AN:AN,AS:AS,"")</f>
        <v>L36</v>
      </c>
      <c r="AE1214">
        <v>0</v>
      </c>
      <c r="AF1214">
        <v>0</v>
      </c>
      <c r="AG1214" t="str">
        <v>L24</v>
      </c>
      <c r="AH1214" t="str">
        <v>L36</v>
      </c>
    </row>
    <row r="1215" spans="1:34">
      <c r="A1215" t="str">
        <f t="shared" si="44"/>
        <v>07-2024</v>
      </c>
      <c r="B1215" s="93">
        <v>45481</v>
      </c>
      <c r="C1215" s="90">
        <v>46800</v>
      </c>
      <c r="D1215" s="90">
        <v>48300</v>
      </c>
      <c r="E1215" s="90">
        <v>46900</v>
      </c>
      <c r="F1215" s="90">
        <v>42100</v>
      </c>
      <c r="G1215" s="90">
        <v>47400</v>
      </c>
      <c r="H1215" s="91" t="s">
        <v>25</v>
      </c>
      <c r="I1215" s="90">
        <v>44500</v>
      </c>
      <c r="J1215" s="90">
        <v>45500</v>
      </c>
      <c r="K1215" s="90">
        <v>46500</v>
      </c>
      <c r="L1215" s="91" t="s">
        <v>25</v>
      </c>
      <c r="M1215" s="90">
        <v>48300</v>
      </c>
      <c r="N1215" s="90">
        <v>48000</v>
      </c>
      <c r="O1215" s="90">
        <v>45700</v>
      </c>
      <c r="P1215" s="90">
        <v>44500</v>
      </c>
      <c r="Q1215" s="90">
        <v>42400</v>
      </c>
      <c r="R1215" s="90">
        <v>42800</v>
      </c>
      <c r="S1215" s="90">
        <v>42500</v>
      </c>
      <c r="T1215" s="90">
        <v>44200</v>
      </c>
      <c r="U1215" s="90">
        <v>46300</v>
      </c>
      <c r="V1215" s="90">
        <v>48300</v>
      </c>
      <c r="W1215" s="90">
        <v>47700</v>
      </c>
      <c r="X1215" s="90">
        <v>51000</v>
      </c>
      <c r="Y1215" t="str">
        <f t="shared" si="45"/>
        <v>07-2024</v>
      </c>
      <c r="Z1215">
        <f>_xlfn.XLOOKUP(Y1215,AN:AN,AP:AP,"")</f>
        <v>0</v>
      </c>
      <c r="AA1215">
        <f>_xlfn.XLOOKUP(Y1215,AN:AN,AQ:AQ,"")</f>
        <v>0</v>
      </c>
      <c r="AB1215" t="str">
        <f>_xlfn.XLOOKUP(Y1215,AN:AN,AR:AR,"")</f>
        <v>L24</v>
      </c>
      <c r="AC1215" t="str">
        <f>_xlfn.XLOOKUP(Y1215,AN:AN,AS:AS,"")</f>
        <v>L36</v>
      </c>
      <c r="AE1215">
        <v>0</v>
      </c>
      <c r="AF1215">
        <v>0</v>
      </c>
      <c r="AG1215" t="str">
        <v>L24</v>
      </c>
      <c r="AH1215" t="str">
        <v>L36</v>
      </c>
    </row>
    <row r="1216" spans="1:34">
      <c r="A1216" t="str">
        <f t="shared" si="44"/>
        <v>07-2024</v>
      </c>
      <c r="B1216" s="93">
        <v>45482</v>
      </c>
      <c r="C1216" s="90">
        <v>46800</v>
      </c>
      <c r="D1216" s="90">
        <v>48000</v>
      </c>
      <c r="E1216" s="90">
        <v>46500</v>
      </c>
      <c r="F1216" s="90">
        <v>41500</v>
      </c>
      <c r="G1216" s="90">
        <v>47100</v>
      </c>
      <c r="H1216" s="91" t="s">
        <v>25</v>
      </c>
      <c r="I1216" s="90">
        <v>44500</v>
      </c>
      <c r="J1216" s="90">
        <v>45300</v>
      </c>
      <c r="K1216" s="90">
        <v>46500</v>
      </c>
      <c r="L1216" s="91" t="s">
        <v>25</v>
      </c>
      <c r="M1216" s="90">
        <v>48000</v>
      </c>
      <c r="N1216" s="90">
        <v>47600</v>
      </c>
      <c r="O1216" s="90">
        <v>45200</v>
      </c>
      <c r="P1216" s="90">
        <v>44000</v>
      </c>
      <c r="Q1216" s="90">
        <v>42200</v>
      </c>
      <c r="R1216" s="90">
        <v>42600</v>
      </c>
      <c r="S1216" s="90">
        <v>42000</v>
      </c>
      <c r="T1216" s="90">
        <v>43600</v>
      </c>
      <c r="U1216" s="90">
        <v>46300</v>
      </c>
      <c r="V1216" s="90">
        <v>48300</v>
      </c>
      <c r="W1216" s="90">
        <v>47700</v>
      </c>
      <c r="X1216" s="90">
        <v>51000</v>
      </c>
      <c r="Y1216" t="str">
        <f t="shared" si="45"/>
        <v>07-2024</v>
      </c>
      <c r="Z1216">
        <f>_xlfn.XLOOKUP(Y1216,AN:AN,AP:AP,"")</f>
        <v>0</v>
      </c>
      <c r="AA1216">
        <f>_xlfn.XLOOKUP(Y1216,AN:AN,AQ:AQ,"")</f>
        <v>0</v>
      </c>
      <c r="AB1216" t="str">
        <f>_xlfn.XLOOKUP(Y1216,AN:AN,AR:AR,"")</f>
        <v>L24</v>
      </c>
      <c r="AC1216" t="str">
        <f>_xlfn.XLOOKUP(Y1216,AN:AN,AS:AS,"")</f>
        <v>L36</v>
      </c>
      <c r="AE1216">
        <v>0</v>
      </c>
      <c r="AF1216">
        <v>0</v>
      </c>
      <c r="AG1216" t="str">
        <v>L24</v>
      </c>
      <c r="AH1216" t="str">
        <v>L36</v>
      </c>
    </row>
    <row r="1217" spans="1:34">
      <c r="A1217" t="str">
        <f t="shared" si="44"/>
        <v>07-2024</v>
      </c>
      <c r="B1217" s="93">
        <v>45483</v>
      </c>
      <c r="C1217" s="90">
        <v>46800</v>
      </c>
      <c r="D1217" s="90">
        <v>48000</v>
      </c>
      <c r="E1217" s="90">
        <v>46500</v>
      </c>
      <c r="F1217" s="90">
        <v>41700</v>
      </c>
      <c r="G1217" s="90">
        <v>47100</v>
      </c>
      <c r="H1217" s="91" t="s">
        <v>25</v>
      </c>
      <c r="I1217" s="90">
        <v>44800</v>
      </c>
      <c r="J1217" s="90">
        <v>45200</v>
      </c>
      <c r="K1217" s="90">
        <v>46500</v>
      </c>
      <c r="L1217" s="91" t="s">
        <v>25</v>
      </c>
      <c r="M1217" s="90">
        <v>48100</v>
      </c>
      <c r="N1217" s="90">
        <v>47200</v>
      </c>
      <c r="O1217" s="90">
        <v>45500</v>
      </c>
      <c r="P1217" s="90">
        <v>44000</v>
      </c>
      <c r="Q1217" s="90">
        <v>42000</v>
      </c>
      <c r="R1217" s="90">
        <v>42500</v>
      </c>
      <c r="S1217" s="90">
        <v>42400</v>
      </c>
      <c r="T1217" s="90">
        <v>43800</v>
      </c>
      <c r="U1217" s="90">
        <v>46200</v>
      </c>
      <c r="V1217" s="90">
        <v>48300</v>
      </c>
      <c r="W1217" s="90">
        <v>47400</v>
      </c>
      <c r="X1217" s="90">
        <v>50700</v>
      </c>
      <c r="Y1217" t="str">
        <f t="shared" si="45"/>
        <v>07-2024</v>
      </c>
      <c r="Z1217">
        <f>_xlfn.XLOOKUP(Y1217,AN:AN,AP:AP,"")</f>
        <v>0</v>
      </c>
      <c r="AA1217">
        <f>_xlfn.XLOOKUP(Y1217,AN:AN,AQ:AQ,"")</f>
        <v>0</v>
      </c>
      <c r="AB1217" t="str">
        <f>_xlfn.XLOOKUP(Y1217,AN:AN,AR:AR,"")</f>
        <v>L24</v>
      </c>
      <c r="AC1217" t="str">
        <f>_xlfn.XLOOKUP(Y1217,AN:AN,AS:AS,"")</f>
        <v>L36</v>
      </c>
      <c r="AE1217">
        <v>0</v>
      </c>
      <c r="AF1217">
        <v>0</v>
      </c>
      <c r="AG1217" t="str">
        <v>L24</v>
      </c>
      <c r="AH1217" t="str">
        <v>L36</v>
      </c>
    </row>
    <row r="1218" spans="1:34">
      <c r="A1218" t="str">
        <f t="shared" si="44"/>
        <v>07-2024</v>
      </c>
      <c r="B1218" s="93">
        <v>45484</v>
      </c>
      <c r="C1218" s="90">
        <v>46700</v>
      </c>
      <c r="D1218" s="90">
        <v>48000</v>
      </c>
      <c r="E1218" s="90">
        <v>46300</v>
      </c>
      <c r="F1218" s="90">
        <v>41500</v>
      </c>
      <c r="G1218" s="90">
        <v>47100</v>
      </c>
      <c r="H1218" s="91" t="s">
        <v>25</v>
      </c>
      <c r="I1218" s="90">
        <v>44500</v>
      </c>
      <c r="J1218" s="90">
        <v>45000</v>
      </c>
      <c r="K1218" s="90">
        <v>46500</v>
      </c>
      <c r="L1218" s="91" t="s">
        <v>25</v>
      </c>
      <c r="M1218" s="90">
        <v>47900</v>
      </c>
      <c r="N1218" s="90">
        <v>47000</v>
      </c>
      <c r="O1218" s="90">
        <v>45300</v>
      </c>
      <c r="P1218" s="90">
        <v>43400</v>
      </c>
      <c r="Q1218" s="90">
        <v>41800</v>
      </c>
      <c r="R1218" s="90">
        <v>42300</v>
      </c>
      <c r="S1218" s="90">
        <v>42000</v>
      </c>
      <c r="T1218" s="90">
        <v>43600</v>
      </c>
      <c r="U1218" s="90">
        <v>46000</v>
      </c>
      <c r="V1218" s="90">
        <v>48300</v>
      </c>
      <c r="W1218" s="90">
        <v>47400</v>
      </c>
      <c r="X1218" s="90">
        <v>50700</v>
      </c>
      <c r="Y1218" t="str">
        <f t="shared" si="45"/>
        <v>07-2024</v>
      </c>
      <c r="Z1218">
        <f>_xlfn.XLOOKUP(Y1218,AN:AN,AP:AP,"")</f>
        <v>0</v>
      </c>
      <c r="AA1218">
        <f>_xlfn.XLOOKUP(Y1218,AN:AN,AQ:AQ,"")</f>
        <v>0</v>
      </c>
      <c r="AB1218" t="str">
        <f>_xlfn.XLOOKUP(Y1218,AN:AN,AR:AR,"")</f>
        <v>L24</v>
      </c>
      <c r="AC1218" t="str">
        <f>_xlfn.XLOOKUP(Y1218,AN:AN,AS:AS,"")</f>
        <v>L36</v>
      </c>
      <c r="AE1218">
        <v>0</v>
      </c>
      <c r="AF1218">
        <v>0</v>
      </c>
      <c r="AG1218" t="str">
        <v>L24</v>
      </c>
      <c r="AH1218" t="str">
        <v>L36</v>
      </c>
    </row>
    <row r="1219" spans="1:34">
      <c r="A1219" t="str">
        <f t="shared" si="44"/>
        <v>07-2024</v>
      </c>
      <c r="B1219" s="93">
        <v>45485</v>
      </c>
      <c r="C1219" s="90">
        <v>47000</v>
      </c>
      <c r="D1219" s="90">
        <v>48000</v>
      </c>
      <c r="E1219" s="90">
        <v>46500</v>
      </c>
      <c r="F1219" s="90">
        <v>41900</v>
      </c>
      <c r="G1219" s="90">
        <v>47100</v>
      </c>
      <c r="H1219" s="91" t="s">
        <v>25</v>
      </c>
      <c r="I1219" s="90">
        <v>44800</v>
      </c>
      <c r="J1219" s="90">
        <v>45300</v>
      </c>
      <c r="K1219" s="90">
        <v>46500</v>
      </c>
      <c r="L1219" s="91" t="s">
        <v>25</v>
      </c>
      <c r="M1219" s="90">
        <v>48300</v>
      </c>
      <c r="N1219" s="90">
        <v>46800</v>
      </c>
      <c r="O1219" s="90">
        <v>45500</v>
      </c>
      <c r="P1219" s="90">
        <v>44000</v>
      </c>
      <c r="Q1219" s="90">
        <v>42200</v>
      </c>
      <c r="R1219" s="90">
        <v>42400</v>
      </c>
      <c r="S1219" s="90">
        <v>42200</v>
      </c>
      <c r="T1219" s="90">
        <v>45000</v>
      </c>
      <c r="U1219" s="90">
        <v>46000</v>
      </c>
      <c r="V1219" s="90">
        <v>48300</v>
      </c>
      <c r="W1219" s="90">
        <v>46900</v>
      </c>
      <c r="X1219" s="90">
        <v>50500</v>
      </c>
      <c r="Y1219" t="str">
        <f t="shared" si="45"/>
        <v>07-2024</v>
      </c>
      <c r="Z1219">
        <f>_xlfn.XLOOKUP(Y1219,AN:AN,AP:AP,"")</f>
        <v>0</v>
      </c>
      <c r="AA1219">
        <f>_xlfn.XLOOKUP(Y1219,AN:AN,AQ:AQ,"")</f>
        <v>0</v>
      </c>
      <c r="AB1219" t="str">
        <f>_xlfn.XLOOKUP(Y1219,AN:AN,AR:AR,"")</f>
        <v>L24</v>
      </c>
      <c r="AC1219" t="str">
        <f>_xlfn.XLOOKUP(Y1219,AN:AN,AS:AS,"")</f>
        <v>L36</v>
      </c>
      <c r="AE1219">
        <v>0</v>
      </c>
      <c r="AF1219">
        <v>0</v>
      </c>
      <c r="AG1219" t="str">
        <v>L24</v>
      </c>
      <c r="AH1219" t="str">
        <v>L36</v>
      </c>
    </row>
    <row r="1220" spans="1:34">
      <c r="A1220" t="str">
        <f t="shared" si="44"/>
        <v>07-2024</v>
      </c>
      <c r="B1220" s="93">
        <v>45486</v>
      </c>
      <c r="C1220" s="90">
        <v>47000</v>
      </c>
      <c r="D1220" s="90">
        <v>47800</v>
      </c>
      <c r="E1220" s="90">
        <v>46500</v>
      </c>
      <c r="F1220" s="90">
        <v>42000</v>
      </c>
      <c r="G1220" s="90">
        <v>47100</v>
      </c>
      <c r="H1220" s="91" t="s">
        <v>25</v>
      </c>
      <c r="I1220" s="90">
        <v>44500</v>
      </c>
      <c r="J1220" s="90">
        <v>45300</v>
      </c>
      <c r="K1220" s="90">
        <v>46300</v>
      </c>
      <c r="L1220" s="91" t="s">
        <v>25</v>
      </c>
      <c r="M1220" s="90">
        <v>48200</v>
      </c>
      <c r="N1220" s="90">
        <v>46800</v>
      </c>
      <c r="O1220" s="90">
        <v>45700</v>
      </c>
      <c r="P1220" s="90">
        <v>44000</v>
      </c>
      <c r="Q1220" s="90">
        <v>41800</v>
      </c>
      <c r="R1220" s="90">
        <v>42300</v>
      </c>
      <c r="S1220" s="90">
        <v>42000</v>
      </c>
      <c r="T1220" s="90">
        <v>44100</v>
      </c>
      <c r="U1220" s="90">
        <v>45800</v>
      </c>
      <c r="V1220" s="90">
        <v>48300</v>
      </c>
      <c r="W1220" s="90">
        <v>46900</v>
      </c>
      <c r="X1220" s="90">
        <v>50500</v>
      </c>
      <c r="Y1220" t="str">
        <f t="shared" si="45"/>
        <v>07-2024</v>
      </c>
      <c r="Z1220">
        <f>_xlfn.XLOOKUP(Y1220,AN:AN,AP:AP,"")</f>
        <v>0</v>
      </c>
      <c r="AA1220">
        <f>_xlfn.XLOOKUP(Y1220,AN:AN,AQ:AQ,"")</f>
        <v>0</v>
      </c>
      <c r="AB1220" t="str">
        <f>_xlfn.XLOOKUP(Y1220,AN:AN,AR:AR,"")</f>
        <v>L24</v>
      </c>
      <c r="AC1220" t="str">
        <f>_xlfn.XLOOKUP(Y1220,AN:AN,AS:AS,"")</f>
        <v>L36</v>
      </c>
      <c r="AE1220">
        <v>0</v>
      </c>
      <c r="AF1220">
        <v>0</v>
      </c>
      <c r="AG1220" t="str">
        <v>L24</v>
      </c>
      <c r="AH1220" t="str">
        <v>L36</v>
      </c>
    </row>
    <row r="1221" spans="1:34">
      <c r="A1221" t="str">
        <f t="shared" si="44"/>
        <v>07-2024</v>
      </c>
      <c r="B1221" s="93">
        <v>45487</v>
      </c>
      <c r="C1221" s="90" t="s">
        <v>24</v>
      </c>
      <c r="D1221" s="90" t="s">
        <v>24</v>
      </c>
      <c r="E1221" s="90" t="s">
        <v>24</v>
      </c>
      <c r="F1221" s="90" t="s">
        <v>24</v>
      </c>
      <c r="G1221" s="90" t="s">
        <v>24</v>
      </c>
      <c r="H1221" s="90" t="s">
        <v>24</v>
      </c>
      <c r="I1221" s="90" t="s">
        <v>24</v>
      </c>
      <c r="J1221" s="90" t="s">
        <v>24</v>
      </c>
      <c r="K1221" s="90" t="s">
        <v>24</v>
      </c>
      <c r="L1221" s="90" t="s">
        <v>24</v>
      </c>
      <c r="M1221" s="90" t="s">
        <v>24</v>
      </c>
      <c r="N1221" s="90" t="s">
        <v>24</v>
      </c>
      <c r="O1221" s="90" t="s">
        <v>24</v>
      </c>
      <c r="P1221" s="90" t="s">
        <v>24</v>
      </c>
      <c r="Q1221" s="90" t="s">
        <v>24</v>
      </c>
      <c r="R1221" s="90" t="s">
        <v>24</v>
      </c>
      <c r="S1221" s="90" t="s">
        <v>24</v>
      </c>
      <c r="T1221" s="90" t="s">
        <v>24</v>
      </c>
      <c r="U1221" s="90" t="s">
        <v>24</v>
      </c>
      <c r="V1221" s="90" t="s">
        <v>24</v>
      </c>
      <c r="W1221" s="90" t="s">
        <v>24</v>
      </c>
      <c r="X1221" s="90" t="s">
        <v>24</v>
      </c>
      <c r="Y1221" t="str">
        <f t="shared" si="45"/>
        <v>07-2024</v>
      </c>
      <c r="Z1221">
        <f>_xlfn.XLOOKUP(Y1221,AN:AN,AP:AP,"")</f>
        <v>0</v>
      </c>
      <c r="AA1221">
        <f>_xlfn.XLOOKUP(Y1221,AN:AN,AQ:AQ,"")</f>
        <v>0</v>
      </c>
      <c r="AB1221" t="str">
        <f>_xlfn.XLOOKUP(Y1221,AN:AN,AR:AR,"")</f>
        <v>L24</v>
      </c>
      <c r="AC1221" t="str">
        <f>_xlfn.XLOOKUP(Y1221,AN:AN,AS:AS,"")</f>
        <v>L36</v>
      </c>
      <c r="AE1221">
        <v>0</v>
      </c>
      <c r="AF1221">
        <v>0</v>
      </c>
      <c r="AG1221" t="str">
        <v>L24</v>
      </c>
      <c r="AH1221" t="str">
        <v>L36</v>
      </c>
    </row>
    <row r="1222" spans="1:34">
      <c r="A1222" t="str">
        <f t="shared" si="44"/>
        <v>07-2024</v>
      </c>
      <c r="B1222" s="93">
        <v>45488</v>
      </c>
      <c r="C1222" s="90">
        <v>47200</v>
      </c>
      <c r="D1222" s="90">
        <v>47800</v>
      </c>
      <c r="E1222" s="90">
        <v>47000</v>
      </c>
      <c r="F1222" s="90">
        <v>42500</v>
      </c>
      <c r="G1222" s="90">
        <v>47100</v>
      </c>
      <c r="H1222" s="91" t="s">
        <v>25</v>
      </c>
      <c r="I1222" s="90">
        <v>45000</v>
      </c>
      <c r="J1222" s="90">
        <v>46000</v>
      </c>
      <c r="K1222" s="90">
        <v>46900</v>
      </c>
      <c r="L1222" s="91" t="s">
        <v>25</v>
      </c>
      <c r="M1222" s="90">
        <v>48800</v>
      </c>
      <c r="N1222" s="90">
        <v>46900</v>
      </c>
      <c r="O1222" s="90">
        <v>46800</v>
      </c>
      <c r="P1222" s="90">
        <v>44500</v>
      </c>
      <c r="Q1222" s="90">
        <v>42400</v>
      </c>
      <c r="R1222" s="90">
        <v>42700</v>
      </c>
      <c r="S1222" s="90">
        <v>42700</v>
      </c>
      <c r="T1222" s="90">
        <v>44600</v>
      </c>
      <c r="U1222" s="90">
        <v>46000</v>
      </c>
      <c r="V1222" s="90">
        <v>48300</v>
      </c>
      <c r="W1222" s="90">
        <v>46900</v>
      </c>
      <c r="X1222" s="90">
        <v>50500</v>
      </c>
      <c r="Y1222" t="str">
        <f t="shared" si="45"/>
        <v>07-2024</v>
      </c>
      <c r="Z1222">
        <f>_xlfn.XLOOKUP(Y1222,AN:AN,AP:AP,"")</f>
        <v>0</v>
      </c>
      <c r="AA1222">
        <f>_xlfn.XLOOKUP(Y1222,AN:AN,AQ:AQ,"")</f>
        <v>0</v>
      </c>
      <c r="AB1222" t="str">
        <f>_xlfn.XLOOKUP(Y1222,AN:AN,AR:AR,"")</f>
        <v>L24</v>
      </c>
      <c r="AC1222" t="str">
        <f>_xlfn.XLOOKUP(Y1222,AN:AN,AS:AS,"")</f>
        <v>L36</v>
      </c>
      <c r="AE1222">
        <v>0</v>
      </c>
      <c r="AF1222">
        <v>0</v>
      </c>
      <c r="AG1222" t="str">
        <v>L24</v>
      </c>
      <c r="AH1222" t="str">
        <v>L36</v>
      </c>
    </row>
    <row r="1223" spans="1:34">
      <c r="A1223" t="str">
        <f t="shared" si="44"/>
        <v>07-2024</v>
      </c>
      <c r="B1223" s="93">
        <v>45489</v>
      </c>
      <c r="C1223" s="90">
        <v>47200</v>
      </c>
      <c r="D1223" s="90">
        <v>47800</v>
      </c>
      <c r="E1223" s="90">
        <v>47100</v>
      </c>
      <c r="F1223" s="90">
        <v>42200</v>
      </c>
      <c r="G1223" s="90">
        <v>47800</v>
      </c>
      <c r="H1223" s="91" t="s">
        <v>25</v>
      </c>
      <c r="I1223" s="90">
        <v>45000</v>
      </c>
      <c r="J1223" s="90">
        <v>45900</v>
      </c>
      <c r="K1223" s="90">
        <v>46900</v>
      </c>
      <c r="L1223" s="91" t="s">
        <v>25</v>
      </c>
      <c r="M1223" s="90">
        <v>48800</v>
      </c>
      <c r="N1223" s="90">
        <v>46800</v>
      </c>
      <c r="O1223" s="90">
        <v>46400</v>
      </c>
      <c r="P1223" s="90">
        <v>44300</v>
      </c>
      <c r="Q1223" s="90">
        <v>42000</v>
      </c>
      <c r="R1223" s="90">
        <v>42700</v>
      </c>
      <c r="S1223" s="90">
        <v>42500</v>
      </c>
      <c r="T1223" s="90">
        <v>44300</v>
      </c>
      <c r="U1223" s="90">
        <v>46000</v>
      </c>
      <c r="V1223" s="90">
        <v>48300</v>
      </c>
      <c r="W1223" s="90">
        <v>46900</v>
      </c>
      <c r="X1223" s="90">
        <v>50500</v>
      </c>
      <c r="Y1223" t="str">
        <f t="shared" si="45"/>
        <v>07-2024</v>
      </c>
      <c r="Z1223">
        <f>_xlfn.XLOOKUP(Y1223,AN:AN,AP:AP,"")</f>
        <v>0</v>
      </c>
      <c r="AA1223">
        <f>_xlfn.XLOOKUP(Y1223,AN:AN,AQ:AQ,"")</f>
        <v>0</v>
      </c>
      <c r="AB1223" t="str">
        <f>_xlfn.XLOOKUP(Y1223,AN:AN,AR:AR,"")</f>
        <v>L24</v>
      </c>
      <c r="AC1223" t="str">
        <f>_xlfn.XLOOKUP(Y1223,AN:AN,AS:AS,"")</f>
        <v>L36</v>
      </c>
      <c r="AE1223">
        <v>0</v>
      </c>
      <c r="AF1223">
        <v>0</v>
      </c>
      <c r="AG1223" t="str">
        <v>L24</v>
      </c>
      <c r="AH1223" t="str">
        <v>L36</v>
      </c>
    </row>
    <row r="1224" spans="1:34">
      <c r="A1224" t="str">
        <f t="shared" si="44"/>
        <v>07-2024</v>
      </c>
      <c r="B1224" s="93">
        <v>45490</v>
      </c>
      <c r="C1224" s="90">
        <v>47200</v>
      </c>
      <c r="D1224" s="90">
        <v>47800</v>
      </c>
      <c r="E1224" s="90">
        <v>47100</v>
      </c>
      <c r="F1224" s="90">
        <v>42200</v>
      </c>
      <c r="G1224" s="90">
        <v>47800</v>
      </c>
      <c r="H1224" s="91" t="s">
        <v>25</v>
      </c>
      <c r="I1224" s="90">
        <v>44500</v>
      </c>
      <c r="J1224" s="90">
        <v>45600</v>
      </c>
      <c r="K1224" s="90">
        <v>46900</v>
      </c>
      <c r="L1224" s="91" t="s">
        <v>25</v>
      </c>
      <c r="M1224" s="90">
        <v>48700</v>
      </c>
      <c r="N1224" s="90">
        <v>46800</v>
      </c>
      <c r="O1224" s="90">
        <v>46300</v>
      </c>
      <c r="P1224" s="90">
        <v>44300</v>
      </c>
      <c r="Q1224" s="90">
        <v>42000</v>
      </c>
      <c r="R1224" s="90">
        <v>42300</v>
      </c>
      <c r="S1224" s="90">
        <v>42000</v>
      </c>
      <c r="T1224" s="90">
        <v>44300</v>
      </c>
      <c r="U1224" s="90">
        <v>46000</v>
      </c>
      <c r="V1224" s="90">
        <v>48300</v>
      </c>
      <c r="W1224" s="90">
        <v>46900</v>
      </c>
      <c r="X1224" s="90">
        <v>50500</v>
      </c>
      <c r="Y1224" t="str">
        <f t="shared" si="45"/>
        <v>07-2024</v>
      </c>
      <c r="Z1224">
        <f>_xlfn.XLOOKUP(Y1224,AN:AN,AP:AP,"")</f>
        <v>0</v>
      </c>
      <c r="AA1224">
        <f>_xlfn.XLOOKUP(Y1224,AN:AN,AQ:AQ,"")</f>
        <v>0</v>
      </c>
      <c r="AB1224" t="str">
        <f>_xlfn.XLOOKUP(Y1224,AN:AN,AR:AR,"")</f>
        <v>L24</v>
      </c>
      <c r="AC1224" t="str">
        <f>_xlfn.XLOOKUP(Y1224,AN:AN,AS:AS,"")</f>
        <v>L36</v>
      </c>
      <c r="AE1224">
        <v>0</v>
      </c>
      <c r="AF1224">
        <v>0</v>
      </c>
      <c r="AG1224" t="str">
        <v>L24</v>
      </c>
      <c r="AH1224" t="str">
        <v>L36</v>
      </c>
    </row>
    <row r="1225" spans="1:34">
      <c r="A1225" t="str">
        <f t="shared" si="44"/>
        <v>07-2024</v>
      </c>
      <c r="B1225" s="93">
        <v>45491</v>
      </c>
      <c r="C1225" s="90">
        <v>47200</v>
      </c>
      <c r="D1225" s="90">
        <v>47500</v>
      </c>
      <c r="E1225" s="90">
        <v>46900</v>
      </c>
      <c r="F1225" s="90">
        <v>41700</v>
      </c>
      <c r="G1225" s="90">
        <v>47800</v>
      </c>
      <c r="H1225" s="91" t="s">
        <v>25</v>
      </c>
      <c r="I1225" s="90">
        <v>44500</v>
      </c>
      <c r="J1225" s="90">
        <v>45200</v>
      </c>
      <c r="K1225" s="90">
        <v>46500</v>
      </c>
      <c r="L1225" s="91" t="s">
        <v>25</v>
      </c>
      <c r="M1225" s="90">
        <v>48400</v>
      </c>
      <c r="N1225" s="90">
        <v>46500</v>
      </c>
      <c r="O1225" s="90">
        <v>46000</v>
      </c>
      <c r="P1225" s="90">
        <v>44000</v>
      </c>
      <c r="Q1225" s="90">
        <v>41800</v>
      </c>
      <c r="R1225" s="90">
        <v>42000</v>
      </c>
      <c r="S1225" s="90">
        <v>42000</v>
      </c>
      <c r="T1225" s="90">
        <v>43800</v>
      </c>
      <c r="U1225" s="90">
        <v>45500</v>
      </c>
      <c r="V1225" s="90">
        <v>48300</v>
      </c>
      <c r="W1225" s="90">
        <v>46900</v>
      </c>
      <c r="X1225" s="90">
        <v>50500</v>
      </c>
      <c r="Y1225" t="str">
        <f t="shared" si="45"/>
        <v>07-2024</v>
      </c>
      <c r="Z1225">
        <f>_xlfn.XLOOKUP(Y1225,AN:AN,AP:AP,"")</f>
        <v>0</v>
      </c>
      <c r="AA1225">
        <f>_xlfn.XLOOKUP(Y1225,AN:AN,AQ:AQ,"")</f>
        <v>0</v>
      </c>
      <c r="AB1225" t="str">
        <f>_xlfn.XLOOKUP(Y1225,AN:AN,AR:AR,"")</f>
        <v>L24</v>
      </c>
      <c r="AC1225" t="str">
        <f>_xlfn.XLOOKUP(Y1225,AN:AN,AS:AS,"")</f>
        <v>L36</v>
      </c>
      <c r="AE1225">
        <v>0</v>
      </c>
      <c r="AF1225">
        <v>0</v>
      </c>
      <c r="AG1225" t="str">
        <v>L24</v>
      </c>
      <c r="AH1225" t="str">
        <v>L36</v>
      </c>
    </row>
    <row r="1226" spans="1:34">
      <c r="A1226" t="str">
        <f t="shared" si="44"/>
        <v>07-2024</v>
      </c>
      <c r="B1226" s="93">
        <v>45492</v>
      </c>
      <c r="C1226" s="90">
        <v>46700</v>
      </c>
      <c r="D1226" s="90">
        <v>47500</v>
      </c>
      <c r="E1226" s="90">
        <v>46500</v>
      </c>
      <c r="F1226" s="90">
        <v>41500</v>
      </c>
      <c r="G1226" s="90">
        <v>47700</v>
      </c>
      <c r="H1226" s="91" t="s">
        <v>25</v>
      </c>
      <c r="I1226" s="90">
        <v>44500</v>
      </c>
      <c r="J1226" s="90">
        <v>44900</v>
      </c>
      <c r="K1226" s="90">
        <v>46200</v>
      </c>
      <c r="L1226" s="91" t="s">
        <v>25</v>
      </c>
      <c r="M1226" s="90">
        <v>48000</v>
      </c>
      <c r="N1226" s="90">
        <v>46500</v>
      </c>
      <c r="O1226" s="90">
        <v>45700</v>
      </c>
      <c r="P1226" s="90">
        <v>43400</v>
      </c>
      <c r="Q1226" s="90">
        <v>41500</v>
      </c>
      <c r="R1226" s="90">
        <v>41900</v>
      </c>
      <c r="S1226" s="90">
        <v>41500</v>
      </c>
      <c r="T1226" s="90">
        <v>43600</v>
      </c>
      <c r="U1226" s="90">
        <v>45000</v>
      </c>
      <c r="V1226" s="90">
        <v>47800</v>
      </c>
      <c r="W1226" s="90">
        <v>46900</v>
      </c>
      <c r="X1226" s="90">
        <v>50500</v>
      </c>
      <c r="Y1226" t="str">
        <f t="shared" si="45"/>
        <v>07-2024</v>
      </c>
      <c r="Z1226">
        <f>_xlfn.XLOOKUP(Y1226,AN:AN,AP:AP,"")</f>
        <v>0</v>
      </c>
      <c r="AA1226">
        <f>_xlfn.XLOOKUP(Y1226,AN:AN,AQ:AQ,"")</f>
        <v>0</v>
      </c>
      <c r="AB1226" t="str">
        <f>_xlfn.XLOOKUP(Y1226,AN:AN,AR:AR,"")</f>
        <v>L24</v>
      </c>
      <c r="AC1226" t="str">
        <f>_xlfn.XLOOKUP(Y1226,AN:AN,AS:AS,"")</f>
        <v>L36</v>
      </c>
      <c r="AE1226">
        <v>0</v>
      </c>
      <c r="AF1226">
        <v>0</v>
      </c>
      <c r="AG1226" t="str">
        <v>L24</v>
      </c>
      <c r="AH1226" t="str">
        <v>L36</v>
      </c>
    </row>
    <row r="1227" spans="1:34">
      <c r="A1227" t="str">
        <f t="shared" si="44"/>
        <v>07-2024</v>
      </c>
      <c r="B1227" s="93">
        <v>45493</v>
      </c>
      <c r="C1227" s="90">
        <v>46700</v>
      </c>
      <c r="D1227" s="90">
        <v>47500</v>
      </c>
      <c r="E1227" s="90">
        <v>46600</v>
      </c>
      <c r="F1227" s="90">
        <v>41800</v>
      </c>
      <c r="G1227" s="90">
        <v>47700</v>
      </c>
      <c r="H1227" s="91" t="s">
        <v>25</v>
      </c>
      <c r="I1227" s="90">
        <v>44000</v>
      </c>
      <c r="J1227" s="90">
        <v>45000</v>
      </c>
      <c r="K1227" s="90">
        <v>46200</v>
      </c>
      <c r="L1227" s="91" t="s">
        <v>25</v>
      </c>
      <c r="M1227" s="90">
        <v>48000</v>
      </c>
      <c r="N1227" s="90">
        <v>46500</v>
      </c>
      <c r="O1227" s="90">
        <v>45600</v>
      </c>
      <c r="P1227" s="90">
        <v>43400</v>
      </c>
      <c r="Q1227" s="90">
        <v>41500</v>
      </c>
      <c r="R1227" s="90">
        <v>41900</v>
      </c>
      <c r="S1227" s="90">
        <v>41500</v>
      </c>
      <c r="T1227" s="90">
        <v>43900</v>
      </c>
      <c r="U1227" s="90">
        <v>45000</v>
      </c>
      <c r="V1227" s="90">
        <v>47800</v>
      </c>
      <c r="W1227" s="90">
        <v>46900</v>
      </c>
      <c r="X1227" s="90">
        <v>50500</v>
      </c>
      <c r="Y1227" t="str">
        <f t="shared" si="45"/>
        <v>07-2024</v>
      </c>
      <c r="Z1227">
        <f>_xlfn.XLOOKUP(Y1227,AN:AN,AP:AP,"")</f>
        <v>0</v>
      </c>
      <c r="AA1227">
        <f>_xlfn.XLOOKUP(Y1227,AN:AN,AQ:AQ,"")</f>
        <v>0</v>
      </c>
      <c r="AB1227" t="str">
        <f>_xlfn.XLOOKUP(Y1227,AN:AN,AR:AR,"")</f>
        <v>L24</v>
      </c>
      <c r="AC1227" t="str">
        <f>_xlfn.XLOOKUP(Y1227,AN:AN,AS:AS,"")</f>
        <v>L36</v>
      </c>
      <c r="AE1227">
        <v>0</v>
      </c>
      <c r="AF1227">
        <v>0</v>
      </c>
      <c r="AG1227" t="str">
        <v>L24</v>
      </c>
      <c r="AH1227" t="str">
        <v>L36</v>
      </c>
    </row>
    <row r="1228" spans="1:34">
      <c r="A1228" t="str">
        <f t="shared" si="44"/>
        <v>07-2024</v>
      </c>
      <c r="B1228" s="93">
        <v>45494</v>
      </c>
      <c r="C1228" s="90" t="s">
        <v>24</v>
      </c>
      <c r="D1228" s="90" t="s">
        <v>24</v>
      </c>
      <c r="E1228" s="90" t="s">
        <v>24</v>
      </c>
      <c r="F1228" s="90" t="s">
        <v>24</v>
      </c>
      <c r="G1228" s="90" t="s">
        <v>24</v>
      </c>
      <c r="H1228" s="90" t="s">
        <v>24</v>
      </c>
      <c r="I1228" s="90" t="s">
        <v>24</v>
      </c>
      <c r="J1228" s="90" t="s">
        <v>24</v>
      </c>
      <c r="K1228" s="90" t="s">
        <v>24</v>
      </c>
      <c r="L1228" s="90" t="s">
        <v>24</v>
      </c>
      <c r="M1228" s="90" t="s">
        <v>24</v>
      </c>
      <c r="N1228" s="90" t="s">
        <v>24</v>
      </c>
      <c r="O1228" s="90" t="s">
        <v>24</v>
      </c>
      <c r="P1228" s="90" t="s">
        <v>24</v>
      </c>
      <c r="Q1228" s="90" t="s">
        <v>24</v>
      </c>
      <c r="R1228" s="90" t="s">
        <v>24</v>
      </c>
      <c r="S1228" s="90" t="s">
        <v>24</v>
      </c>
      <c r="T1228" s="90" t="s">
        <v>24</v>
      </c>
      <c r="U1228" s="90" t="s">
        <v>24</v>
      </c>
      <c r="V1228" s="90" t="s">
        <v>24</v>
      </c>
      <c r="W1228" s="90" t="s">
        <v>24</v>
      </c>
      <c r="X1228" s="90" t="s">
        <v>24</v>
      </c>
      <c r="Y1228" t="str">
        <f t="shared" si="45"/>
        <v>07-2024</v>
      </c>
      <c r="Z1228">
        <f>_xlfn.XLOOKUP(Y1228,AN:AN,AP:AP,"")</f>
        <v>0</v>
      </c>
      <c r="AA1228">
        <f>_xlfn.XLOOKUP(Y1228,AN:AN,AQ:AQ,"")</f>
        <v>0</v>
      </c>
      <c r="AB1228" t="str">
        <f>_xlfn.XLOOKUP(Y1228,AN:AN,AR:AR,"")</f>
        <v>L24</v>
      </c>
      <c r="AC1228" t="str">
        <f>_xlfn.XLOOKUP(Y1228,AN:AN,AS:AS,"")</f>
        <v>L36</v>
      </c>
      <c r="AE1228">
        <v>0</v>
      </c>
      <c r="AF1228">
        <v>0</v>
      </c>
      <c r="AG1228" t="str">
        <v>L24</v>
      </c>
      <c r="AH1228" t="str">
        <v>L36</v>
      </c>
    </row>
    <row r="1229" spans="1:34">
      <c r="A1229" t="str">
        <f t="shared" si="44"/>
        <v>07-2024</v>
      </c>
      <c r="B1229" s="93">
        <v>45495</v>
      </c>
      <c r="C1229" s="90">
        <v>46200</v>
      </c>
      <c r="D1229" s="90">
        <v>47500</v>
      </c>
      <c r="E1229" s="90">
        <v>46300</v>
      </c>
      <c r="F1229" s="90">
        <v>41500</v>
      </c>
      <c r="G1229" s="90">
        <v>47600</v>
      </c>
      <c r="H1229" s="91" t="s">
        <v>25</v>
      </c>
      <c r="I1229" s="90">
        <v>43500</v>
      </c>
      <c r="J1229" s="90">
        <v>44700</v>
      </c>
      <c r="K1229" s="90">
        <v>45900</v>
      </c>
      <c r="L1229" s="91" t="s">
        <v>25</v>
      </c>
      <c r="M1229" s="90">
        <v>47600</v>
      </c>
      <c r="N1229" s="90">
        <v>46000</v>
      </c>
      <c r="O1229" s="90">
        <v>45400</v>
      </c>
      <c r="P1229" s="90">
        <v>43400</v>
      </c>
      <c r="Q1229" s="90">
        <v>41000</v>
      </c>
      <c r="R1229" s="90">
        <v>41700</v>
      </c>
      <c r="S1229" s="90">
        <v>41500</v>
      </c>
      <c r="T1229" s="90">
        <v>43600</v>
      </c>
      <c r="U1229" s="90">
        <v>45000</v>
      </c>
      <c r="V1229" s="90">
        <v>47800</v>
      </c>
      <c r="W1229" s="90">
        <v>46900</v>
      </c>
      <c r="X1229" s="90">
        <v>50100</v>
      </c>
      <c r="Y1229" t="str">
        <f t="shared" si="45"/>
        <v>07-2024</v>
      </c>
      <c r="Z1229">
        <f>_xlfn.XLOOKUP(Y1229,AN:AN,AP:AP,"")</f>
        <v>0</v>
      </c>
      <c r="AA1229">
        <f>_xlfn.XLOOKUP(Y1229,AN:AN,AQ:AQ,"")</f>
        <v>0</v>
      </c>
      <c r="AB1229" t="str">
        <f>_xlfn.XLOOKUP(Y1229,AN:AN,AR:AR,"")</f>
        <v>L24</v>
      </c>
      <c r="AC1229" t="str">
        <f>_xlfn.XLOOKUP(Y1229,AN:AN,AS:AS,"")</f>
        <v>L36</v>
      </c>
      <c r="AE1229">
        <v>0</v>
      </c>
      <c r="AF1229">
        <v>0</v>
      </c>
      <c r="AG1229" t="str">
        <v>L24</v>
      </c>
      <c r="AH1229" t="str">
        <v>L36</v>
      </c>
    </row>
    <row r="1230" spans="1:34">
      <c r="A1230" t="str">
        <f t="shared" si="44"/>
        <v>07-2024</v>
      </c>
      <c r="B1230" s="93">
        <v>45496</v>
      </c>
      <c r="C1230" s="90">
        <v>46200</v>
      </c>
      <c r="D1230" s="90">
        <v>47500</v>
      </c>
      <c r="E1230" s="90">
        <v>46300</v>
      </c>
      <c r="F1230" s="90">
        <v>41500</v>
      </c>
      <c r="G1230" s="90">
        <v>47500</v>
      </c>
      <c r="H1230" s="91" t="s">
        <v>25</v>
      </c>
      <c r="I1230" s="90">
        <v>44000</v>
      </c>
      <c r="J1230" s="90">
        <v>44700</v>
      </c>
      <c r="K1230" s="90">
        <v>45800</v>
      </c>
      <c r="L1230" s="91" t="s">
        <v>25</v>
      </c>
      <c r="M1230" s="90">
        <v>47400</v>
      </c>
      <c r="N1230" s="90">
        <v>45800</v>
      </c>
      <c r="O1230" s="91" t="s">
        <v>25</v>
      </c>
      <c r="P1230" s="90">
        <v>43400</v>
      </c>
      <c r="Q1230" s="90">
        <v>41400</v>
      </c>
      <c r="R1230" s="90">
        <v>41800</v>
      </c>
      <c r="S1230" s="90">
        <v>41700</v>
      </c>
      <c r="T1230" s="90">
        <v>43600</v>
      </c>
      <c r="U1230" s="90">
        <v>45000</v>
      </c>
      <c r="V1230" s="90">
        <v>47800</v>
      </c>
      <c r="W1230" s="90">
        <v>46900</v>
      </c>
      <c r="X1230" s="90">
        <v>50100</v>
      </c>
      <c r="Y1230" t="str">
        <f t="shared" si="45"/>
        <v>07-2024</v>
      </c>
      <c r="Z1230">
        <f>_xlfn.XLOOKUP(Y1230,AN:AN,AP:AP,"")</f>
        <v>0</v>
      </c>
      <c r="AA1230">
        <f>_xlfn.XLOOKUP(Y1230,AN:AN,AQ:AQ,"")</f>
        <v>0</v>
      </c>
      <c r="AB1230" t="str">
        <f>_xlfn.XLOOKUP(Y1230,AN:AN,AR:AR,"")</f>
        <v>L24</v>
      </c>
      <c r="AC1230" t="str">
        <f>_xlfn.XLOOKUP(Y1230,AN:AN,AS:AS,"")</f>
        <v>L36</v>
      </c>
      <c r="AE1230">
        <v>0</v>
      </c>
      <c r="AF1230">
        <v>0</v>
      </c>
      <c r="AG1230" t="str">
        <v>L24</v>
      </c>
      <c r="AH1230" t="str">
        <v>L36</v>
      </c>
    </row>
    <row r="1231" spans="1:34">
      <c r="A1231" t="str">
        <f t="shared" si="44"/>
        <v>07-2024</v>
      </c>
      <c r="B1231" s="93">
        <v>45497</v>
      </c>
      <c r="C1231" s="90">
        <v>46200</v>
      </c>
      <c r="D1231" s="90">
        <v>47500</v>
      </c>
      <c r="E1231" s="90">
        <v>46200</v>
      </c>
      <c r="F1231" s="90">
        <v>41000</v>
      </c>
      <c r="G1231" s="90">
        <v>47400</v>
      </c>
      <c r="H1231" s="91" t="s">
        <v>25</v>
      </c>
      <c r="I1231" s="90">
        <v>43500</v>
      </c>
      <c r="J1231" s="90">
        <v>44500</v>
      </c>
      <c r="K1231" s="90">
        <v>45500</v>
      </c>
      <c r="L1231" s="91" t="s">
        <v>25</v>
      </c>
      <c r="M1231" s="90">
        <v>47200</v>
      </c>
      <c r="N1231" s="90">
        <v>45700</v>
      </c>
      <c r="O1231" s="91" t="s">
        <v>25</v>
      </c>
      <c r="P1231" s="90">
        <v>43400</v>
      </c>
      <c r="Q1231" s="90">
        <v>41300</v>
      </c>
      <c r="R1231" s="90">
        <v>41700</v>
      </c>
      <c r="S1231" s="90">
        <v>41300</v>
      </c>
      <c r="T1231" s="90">
        <v>43100</v>
      </c>
      <c r="U1231" s="90">
        <v>45000</v>
      </c>
      <c r="V1231" s="90">
        <v>47800</v>
      </c>
      <c r="W1231" s="90">
        <v>46900</v>
      </c>
      <c r="X1231" s="90">
        <v>50100</v>
      </c>
      <c r="Y1231" t="str">
        <f t="shared" si="45"/>
        <v>07-2024</v>
      </c>
      <c r="Z1231">
        <f>_xlfn.XLOOKUP(Y1231,AN:AN,AP:AP,"")</f>
        <v>0</v>
      </c>
      <c r="AA1231">
        <f>_xlfn.XLOOKUP(Y1231,AN:AN,AQ:AQ,"")</f>
        <v>0</v>
      </c>
      <c r="AB1231" t="str">
        <f>_xlfn.XLOOKUP(Y1231,AN:AN,AR:AR,"")</f>
        <v>L24</v>
      </c>
      <c r="AC1231" t="str">
        <f>_xlfn.XLOOKUP(Y1231,AN:AN,AS:AS,"")</f>
        <v>L36</v>
      </c>
      <c r="AE1231">
        <v>0</v>
      </c>
      <c r="AF1231">
        <v>0</v>
      </c>
      <c r="AG1231" t="str">
        <v>L24</v>
      </c>
      <c r="AH1231" t="str">
        <v>L36</v>
      </c>
    </row>
    <row r="1232" spans="1:34">
      <c r="A1232" t="str">
        <f t="shared" si="44"/>
        <v>07-2024</v>
      </c>
      <c r="B1232" s="93">
        <v>45498</v>
      </c>
      <c r="C1232" s="90">
        <v>46000</v>
      </c>
      <c r="D1232" s="90">
        <v>47500</v>
      </c>
      <c r="E1232" s="90">
        <v>46200</v>
      </c>
      <c r="F1232" s="90">
        <v>41300</v>
      </c>
      <c r="G1232" s="90">
        <v>47200</v>
      </c>
      <c r="H1232" s="91" t="s">
        <v>25</v>
      </c>
      <c r="I1232" s="90">
        <v>43000</v>
      </c>
      <c r="J1232" s="90">
        <v>44600</v>
      </c>
      <c r="K1232" s="90">
        <v>45500</v>
      </c>
      <c r="L1232" s="91" t="s">
        <v>25</v>
      </c>
      <c r="M1232" s="90">
        <v>47200</v>
      </c>
      <c r="N1232" s="90">
        <v>45400</v>
      </c>
      <c r="O1232" s="91" t="s">
        <v>25</v>
      </c>
      <c r="P1232" s="90">
        <v>43400</v>
      </c>
      <c r="Q1232" s="90">
        <v>41500</v>
      </c>
      <c r="R1232" s="90">
        <v>41600</v>
      </c>
      <c r="S1232" s="90">
        <v>41300</v>
      </c>
      <c r="T1232" s="90">
        <v>43600</v>
      </c>
      <c r="U1232" s="90">
        <v>44800</v>
      </c>
      <c r="V1232" s="90">
        <v>47800</v>
      </c>
      <c r="W1232" s="90">
        <v>46800</v>
      </c>
      <c r="X1232" s="90">
        <v>50100</v>
      </c>
      <c r="Y1232" t="str">
        <f t="shared" si="45"/>
        <v>07-2024</v>
      </c>
      <c r="Z1232">
        <f>_xlfn.XLOOKUP(Y1232,AN:AN,AP:AP,"")</f>
        <v>0</v>
      </c>
      <c r="AA1232">
        <f>_xlfn.XLOOKUP(Y1232,AN:AN,AQ:AQ,"")</f>
        <v>0</v>
      </c>
      <c r="AB1232" t="str">
        <f>_xlfn.XLOOKUP(Y1232,AN:AN,AR:AR,"")</f>
        <v>L24</v>
      </c>
      <c r="AC1232" t="str">
        <f>_xlfn.XLOOKUP(Y1232,AN:AN,AS:AS,"")</f>
        <v>L36</v>
      </c>
      <c r="AE1232">
        <v>0</v>
      </c>
      <c r="AF1232">
        <v>0</v>
      </c>
      <c r="AG1232" t="str">
        <v>L24</v>
      </c>
      <c r="AH1232" t="str">
        <v>L36</v>
      </c>
    </row>
    <row r="1233" spans="1:34">
      <c r="A1233" t="str">
        <f t="shared" si="44"/>
        <v>07-2024</v>
      </c>
      <c r="B1233" s="93">
        <v>45499</v>
      </c>
      <c r="C1233" s="90">
        <v>46000</v>
      </c>
      <c r="D1233" s="90">
        <v>47300</v>
      </c>
      <c r="E1233" s="90">
        <v>46100</v>
      </c>
      <c r="F1233" s="90">
        <v>41300</v>
      </c>
      <c r="G1233" s="90">
        <v>47000</v>
      </c>
      <c r="H1233" s="91" t="s">
        <v>25</v>
      </c>
      <c r="I1233" s="90">
        <v>43500</v>
      </c>
      <c r="J1233" s="90">
        <v>44700</v>
      </c>
      <c r="K1233" s="90">
        <v>44700</v>
      </c>
      <c r="L1233" s="91" t="s">
        <v>25</v>
      </c>
      <c r="M1233" s="90">
        <v>47200</v>
      </c>
      <c r="N1233" s="90">
        <v>44900</v>
      </c>
      <c r="O1233" s="91" t="s">
        <v>25</v>
      </c>
      <c r="P1233" s="90">
        <v>43200</v>
      </c>
      <c r="Q1233" s="90">
        <v>41300</v>
      </c>
      <c r="R1233" s="90">
        <v>41500</v>
      </c>
      <c r="S1233" s="90">
        <v>41300</v>
      </c>
      <c r="T1233" s="90">
        <v>43400</v>
      </c>
      <c r="U1233" s="90">
        <v>44500</v>
      </c>
      <c r="V1233" s="90">
        <v>47800</v>
      </c>
      <c r="W1233" s="90">
        <v>46300</v>
      </c>
      <c r="X1233" s="90">
        <v>49700</v>
      </c>
      <c r="Y1233" t="str">
        <f t="shared" si="45"/>
        <v>07-2024</v>
      </c>
      <c r="Z1233">
        <f>_xlfn.XLOOKUP(Y1233,AN:AN,AP:AP,"")</f>
        <v>0</v>
      </c>
      <c r="AA1233">
        <f>_xlfn.XLOOKUP(Y1233,AN:AN,AQ:AQ,"")</f>
        <v>0</v>
      </c>
      <c r="AB1233" t="str">
        <f>_xlfn.XLOOKUP(Y1233,AN:AN,AR:AR,"")</f>
        <v>L24</v>
      </c>
      <c r="AC1233" t="str">
        <f>_xlfn.XLOOKUP(Y1233,AN:AN,AS:AS,"")</f>
        <v>L36</v>
      </c>
      <c r="AE1233">
        <v>0</v>
      </c>
      <c r="AF1233">
        <v>0</v>
      </c>
      <c r="AG1233" t="str">
        <v>L24</v>
      </c>
      <c r="AH1233" t="str">
        <v>L36</v>
      </c>
    </row>
    <row r="1234" spans="1:34">
      <c r="A1234" t="str">
        <f t="shared" si="44"/>
        <v>07-2024</v>
      </c>
      <c r="B1234" s="93">
        <v>45500</v>
      </c>
      <c r="C1234" s="90">
        <v>46000</v>
      </c>
      <c r="D1234" s="90">
        <v>47500</v>
      </c>
      <c r="E1234" s="90">
        <v>46400</v>
      </c>
      <c r="F1234" s="90">
        <v>41700</v>
      </c>
      <c r="G1234" s="90">
        <v>46600</v>
      </c>
      <c r="H1234" s="91" t="s">
        <v>25</v>
      </c>
      <c r="I1234" s="90">
        <v>43500</v>
      </c>
      <c r="J1234" s="90">
        <v>45200</v>
      </c>
      <c r="K1234" s="90">
        <v>44800</v>
      </c>
      <c r="L1234" s="91" t="s">
        <v>25</v>
      </c>
      <c r="M1234" s="90">
        <v>47500</v>
      </c>
      <c r="N1234" s="90">
        <v>44700</v>
      </c>
      <c r="O1234" s="91" t="s">
        <v>25</v>
      </c>
      <c r="P1234" s="90">
        <v>43200</v>
      </c>
      <c r="Q1234" s="90">
        <v>41400</v>
      </c>
      <c r="R1234" s="90">
        <v>41500</v>
      </c>
      <c r="S1234" s="90">
        <v>41500</v>
      </c>
      <c r="T1234" s="90">
        <v>43800</v>
      </c>
      <c r="U1234" s="90">
        <v>44500</v>
      </c>
      <c r="V1234" s="90">
        <v>47800</v>
      </c>
      <c r="W1234" s="90">
        <v>46300</v>
      </c>
      <c r="X1234" s="90">
        <v>49700</v>
      </c>
      <c r="Y1234" t="str">
        <f t="shared" si="45"/>
        <v>07-2024</v>
      </c>
      <c r="Z1234">
        <f>_xlfn.XLOOKUP(Y1234,AN:AN,AP:AP,"")</f>
        <v>0</v>
      </c>
      <c r="AA1234">
        <f>_xlfn.XLOOKUP(Y1234,AN:AN,AQ:AQ,"")</f>
        <v>0</v>
      </c>
      <c r="AB1234" t="str">
        <f>_xlfn.XLOOKUP(Y1234,AN:AN,AR:AR,"")</f>
        <v>L24</v>
      </c>
      <c r="AC1234" t="str">
        <f>_xlfn.XLOOKUP(Y1234,AN:AN,AS:AS,"")</f>
        <v>L36</v>
      </c>
      <c r="AE1234">
        <v>0</v>
      </c>
      <c r="AF1234">
        <v>0</v>
      </c>
      <c r="AG1234" t="str">
        <v>L24</v>
      </c>
      <c r="AH1234" t="str">
        <v>L36</v>
      </c>
    </row>
    <row r="1235" spans="1:34">
      <c r="A1235" t="str">
        <f t="shared" si="44"/>
        <v>07-2024</v>
      </c>
      <c r="B1235" s="93">
        <v>45501</v>
      </c>
      <c r="C1235" s="90" t="s">
        <v>24</v>
      </c>
      <c r="D1235" s="90" t="s">
        <v>24</v>
      </c>
      <c r="E1235" s="90" t="s">
        <v>24</v>
      </c>
      <c r="F1235" s="90" t="s">
        <v>24</v>
      </c>
      <c r="G1235" s="90" t="s">
        <v>24</v>
      </c>
      <c r="H1235" s="90" t="s">
        <v>24</v>
      </c>
      <c r="I1235" s="90" t="s">
        <v>24</v>
      </c>
      <c r="J1235" s="90" t="s">
        <v>24</v>
      </c>
      <c r="K1235" s="90" t="s">
        <v>24</v>
      </c>
      <c r="L1235" s="90" t="s">
        <v>24</v>
      </c>
      <c r="M1235" s="90" t="s">
        <v>24</v>
      </c>
      <c r="N1235" s="90" t="s">
        <v>24</v>
      </c>
      <c r="O1235" s="90" t="s">
        <v>24</v>
      </c>
      <c r="P1235" s="90" t="s">
        <v>24</v>
      </c>
      <c r="Q1235" s="90" t="s">
        <v>24</v>
      </c>
      <c r="R1235" s="90" t="s">
        <v>24</v>
      </c>
      <c r="S1235" s="90" t="s">
        <v>24</v>
      </c>
      <c r="T1235" s="90" t="s">
        <v>24</v>
      </c>
      <c r="U1235" s="90" t="s">
        <v>24</v>
      </c>
      <c r="V1235" s="90" t="s">
        <v>24</v>
      </c>
      <c r="W1235" s="90" t="s">
        <v>24</v>
      </c>
      <c r="X1235" s="90" t="s">
        <v>24</v>
      </c>
      <c r="Y1235" t="str">
        <f t="shared" si="45"/>
        <v>07-2024</v>
      </c>
      <c r="Z1235">
        <f>_xlfn.XLOOKUP(Y1235,AN:AN,AP:AP,"")</f>
        <v>0</v>
      </c>
      <c r="AA1235">
        <f>_xlfn.XLOOKUP(Y1235,AN:AN,AQ:AQ,"")</f>
        <v>0</v>
      </c>
      <c r="AB1235" t="str">
        <f>_xlfn.XLOOKUP(Y1235,AN:AN,AR:AR,"")</f>
        <v>L24</v>
      </c>
      <c r="AC1235" t="str">
        <f>_xlfn.XLOOKUP(Y1235,AN:AN,AS:AS,"")</f>
        <v>L36</v>
      </c>
      <c r="AE1235">
        <v>0</v>
      </c>
      <c r="AF1235">
        <v>0</v>
      </c>
      <c r="AG1235" t="str">
        <v>L24</v>
      </c>
      <c r="AH1235" t="str">
        <v>L36</v>
      </c>
    </row>
    <row r="1236" spans="1:34">
      <c r="A1236" t="str">
        <f t="shared" si="44"/>
        <v>07-2024</v>
      </c>
      <c r="B1236" s="93">
        <v>45502</v>
      </c>
      <c r="C1236" s="90">
        <v>46200</v>
      </c>
      <c r="D1236" s="90">
        <v>47500</v>
      </c>
      <c r="E1236" s="90">
        <v>46700</v>
      </c>
      <c r="F1236" s="90">
        <v>42000</v>
      </c>
      <c r="G1236" s="90">
        <v>47000</v>
      </c>
      <c r="H1236" s="91" t="s">
        <v>25</v>
      </c>
      <c r="I1236" s="90">
        <v>43500</v>
      </c>
      <c r="J1236" s="90">
        <v>45400</v>
      </c>
      <c r="K1236" s="90">
        <v>44800</v>
      </c>
      <c r="L1236" s="91" t="s">
        <v>25</v>
      </c>
      <c r="M1236" s="90">
        <v>47600</v>
      </c>
      <c r="N1236" s="90">
        <v>44400</v>
      </c>
      <c r="O1236" s="91" t="s">
        <v>25</v>
      </c>
      <c r="P1236" s="90">
        <v>43600</v>
      </c>
      <c r="Q1236" s="90">
        <v>41500</v>
      </c>
      <c r="R1236" s="90">
        <v>41700</v>
      </c>
      <c r="S1236" s="90">
        <v>41500</v>
      </c>
      <c r="T1236" s="90">
        <v>44100</v>
      </c>
      <c r="U1236" s="90">
        <v>44500</v>
      </c>
      <c r="V1236" s="90">
        <v>47800</v>
      </c>
      <c r="W1236" s="90">
        <v>46100</v>
      </c>
      <c r="X1236" s="90">
        <v>49300</v>
      </c>
      <c r="Y1236" t="str">
        <f t="shared" si="45"/>
        <v>07-2024</v>
      </c>
      <c r="Z1236">
        <f>_xlfn.XLOOKUP(Y1236,AN:AN,AP:AP,"")</f>
        <v>0</v>
      </c>
      <c r="AA1236">
        <f>_xlfn.XLOOKUP(Y1236,AN:AN,AQ:AQ,"")</f>
        <v>0</v>
      </c>
      <c r="AB1236" t="str">
        <f>_xlfn.XLOOKUP(Y1236,AN:AN,AR:AR,"")</f>
        <v>L24</v>
      </c>
      <c r="AC1236" t="str">
        <f>_xlfn.XLOOKUP(Y1236,AN:AN,AS:AS,"")</f>
        <v>L36</v>
      </c>
      <c r="AE1236">
        <v>0</v>
      </c>
      <c r="AF1236">
        <v>0</v>
      </c>
      <c r="AG1236" t="str">
        <v>L24</v>
      </c>
      <c r="AH1236" t="str">
        <v>L36</v>
      </c>
    </row>
    <row r="1237" spans="1:34">
      <c r="A1237" t="str">
        <f t="shared" si="44"/>
        <v>07-2024</v>
      </c>
      <c r="B1237" s="93">
        <v>45503</v>
      </c>
      <c r="C1237" s="90">
        <v>46600</v>
      </c>
      <c r="D1237" s="90">
        <v>47500</v>
      </c>
      <c r="E1237" s="90">
        <v>47200</v>
      </c>
      <c r="F1237" s="90">
        <v>42600</v>
      </c>
      <c r="G1237" s="90">
        <v>47300</v>
      </c>
      <c r="H1237" s="91" t="s">
        <v>25</v>
      </c>
      <c r="I1237" s="90">
        <v>44500</v>
      </c>
      <c r="J1237" s="90">
        <v>46100</v>
      </c>
      <c r="K1237" s="90">
        <v>45700</v>
      </c>
      <c r="L1237" s="91" t="s">
        <v>25</v>
      </c>
      <c r="M1237" s="90">
        <v>48000</v>
      </c>
      <c r="N1237" s="90">
        <v>45200</v>
      </c>
      <c r="O1237" s="91" t="s">
        <v>25</v>
      </c>
      <c r="P1237" s="90">
        <v>44000</v>
      </c>
      <c r="Q1237" s="90">
        <v>42000</v>
      </c>
      <c r="R1237" s="90">
        <v>42400</v>
      </c>
      <c r="S1237" s="90">
        <v>42200</v>
      </c>
      <c r="T1237" s="90">
        <v>44700</v>
      </c>
      <c r="U1237" s="90">
        <v>45300</v>
      </c>
      <c r="V1237" s="90">
        <v>47800</v>
      </c>
      <c r="W1237" s="90">
        <v>47500</v>
      </c>
      <c r="X1237" s="90">
        <v>50600</v>
      </c>
      <c r="Y1237" t="str">
        <f t="shared" si="45"/>
        <v>07-2024</v>
      </c>
      <c r="Z1237">
        <f>_xlfn.XLOOKUP(Y1237,AN:AN,AP:AP,"")</f>
        <v>0</v>
      </c>
      <c r="AA1237">
        <f>_xlfn.XLOOKUP(Y1237,AN:AN,AQ:AQ,"")</f>
        <v>0</v>
      </c>
      <c r="AB1237" t="str">
        <f>_xlfn.XLOOKUP(Y1237,AN:AN,AR:AR,"")</f>
        <v>L24</v>
      </c>
      <c r="AC1237" t="str">
        <f>_xlfn.XLOOKUP(Y1237,AN:AN,AS:AS,"")</f>
        <v>L36</v>
      </c>
      <c r="AE1237">
        <v>0</v>
      </c>
      <c r="AF1237">
        <v>0</v>
      </c>
      <c r="AG1237" t="str">
        <v>L24</v>
      </c>
      <c r="AH1237" t="str">
        <v>L36</v>
      </c>
    </row>
    <row r="1238" spans="1:34">
      <c r="A1238" t="str">
        <f t="shared" ref="A1238:A1301" si="46">TEXT(B1238,"MM-YYYY")</f>
        <v>07-2024</v>
      </c>
      <c r="B1238" s="93">
        <v>45504</v>
      </c>
      <c r="C1238" s="90">
        <v>46800</v>
      </c>
      <c r="D1238" s="90">
        <v>47800</v>
      </c>
      <c r="E1238" s="90">
        <v>47200</v>
      </c>
      <c r="F1238" s="90">
        <v>42300</v>
      </c>
      <c r="G1238" s="90">
        <v>47600</v>
      </c>
      <c r="H1238" s="91" t="s">
        <v>25</v>
      </c>
      <c r="I1238" s="90">
        <v>44000</v>
      </c>
      <c r="J1238" s="90">
        <v>45700</v>
      </c>
      <c r="K1238" s="90">
        <v>46000</v>
      </c>
      <c r="L1238" s="91" t="s">
        <v>25</v>
      </c>
      <c r="M1238" s="90">
        <v>48200</v>
      </c>
      <c r="N1238" s="90">
        <v>45300</v>
      </c>
      <c r="O1238" s="91" t="s">
        <v>25</v>
      </c>
      <c r="P1238" s="90">
        <v>44000</v>
      </c>
      <c r="Q1238" s="90">
        <v>41900</v>
      </c>
      <c r="R1238" s="90">
        <v>42300</v>
      </c>
      <c r="S1238" s="90">
        <v>42200</v>
      </c>
      <c r="T1238" s="90">
        <v>44400</v>
      </c>
      <c r="U1238" s="90">
        <v>45300</v>
      </c>
      <c r="V1238" s="90">
        <v>47800</v>
      </c>
      <c r="W1238" s="90">
        <v>47500</v>
      </c>
      <c r="X1238" s="90">
        <v>50600</v>
      </c>
      <c r="Y1238" t="str">
        <f t="shared" ref="Y1238:Y1301" si="47">TEXT(B1238,"MM-YYYY")</f>
        <v>07-2024</v>
      </c>
      <c r="Z1238">
        <f>_xlfn.XLOOKUP(Y1238,AN:AN,AP:AP,"")</f>
        <v>0</v>
      </c>
      <c r="AA1238">
        <f>_xlfn.XLOOKUP(Y1238,AN:AN,AQ:AQ,"")</f>
        <v>0</v>
      </c>
      <c r="AB1238" t="str">
        <f>_xlfn.XLOOKUP(Y1238,AN:AN,AR:AR,"")</f>
        <v>L24</v>
      </c>
      <c r="AC1238" t="str">
        <f>_xlfn.XLOOKUP(Y1238,AN:AN,AS:AS,"")</f>
        <v>L36</v>
      </c>
      <c r="AE1238">
        <v>0</v>
      </c>
      <c r="AF1238">
        <v>0</v>
      </c>
      <c r="AG1238" t="str">
        <v>L24</v>
      </c>
      <c r="AH1238" t="str">
        <v>L36</v>
      </c>
    </row>
    <row r="1239" spans="1:34">
      <c r="A1239" t="str">
        <f t="shared" si="46"/>
        <v>08-2024</v>
      </c>
      <c r="B1239" s="93">
        <v>45505</v>
      </c>
      <c r="C1239" s="90">
        <v>46500</v>
      </c>
      <c r="D1239" s="90">
        <v>47500</v>
      </c>
      <c r="E1239" s="90">
        <v>47000</v>
      </c>
      <c r="F1239" s="90">
        <v>42300</v>
      </c>
      <c r="G1239" s="90">
        <v>47300</v>
      </c>
      <c r="H1239" s="91" t="s">
        <v>25</v>
      </c>
      <c r="I1239" s="90">
        <v>44000</v>
      </c>
      <c r="J1239" s="90">
        <v>45400</v>
      </c>
      <c r="K1239" s="90">
        <v>46000</v>
      </c>
      <c r="L1239" s="91" t="s">
        <v>25</v>
      </c>
      <c r="M1239" s="90">
        <v>48000</v>
      </c>
      <c r="N1239" s="90">
        <v>45200</v>
      </c>
      <c r="O1239" s="91" t="s">
        <v>25</v>
      </c>
      <c r="P1239" s="90">
        <v>44000</v>
      </c>
      <c r="Q1239" s="90">
        <v>41900</v>
      </c>
      <c r="R1239" s="90">
        <v>42200</v>
      </c>
      <c r="S1239" s="90">
        <v>42200</v>
      </c>
      <c r="T1239" s="90">
        <v>44400</v>
      </c>
      <c r="U1239" s="90">
        <v>45300</v>
      </c>
      <c r="V1239" s="90">
        <v>47800</v>
      </c>
      <c r="W1239" s="90">
        <v>47500</v>
      </c>
      <c r="X1239" s="90">
        <v>50600</v>
      </c>
      <c r="Y1239" t="str">
        <f t="shared" si="47"/>
        <v>08-2024</v>
      </c>
      <c r="Z1239">
        <f>_xlfn.XLOOKUP(Y1239,AN:AN,AP:AP,"")</f>
        <v>0</v>
      </c>
      <c r="AA1239">
        <f>_xlfn.XLOOKUP(Y1239,AN:AN,AQ:AQ,"")</f>
        <v>0</v>
      </c>
      <c r="AB1239" t="str">
        <f>_xlfn.XLOOKUP(Y1239,AN:AN,AR:AR,"")</f>
        <v>L24</v>
      </c>
      <c r="AC1239" t="str">
        <f>_xlfn.XLOOKUP(Y1239,AN:AN,AS:AS,"")</f>
        <v>L36</v>
      </c>
      <c r="AE1239">
        <v>0</v>
      </c>
      <c r="AF1239">
        <v>0</v>
      </c>
      <c r="AG1239" t="str">
        <v>L24</v>
      </c>
      <c r="AH1239" t="str">
        <v>L36</v>
      </c>
    </row>
    <row r="1240" spans="1:34">
      <c r="A1240" t="str">
        <f t="shared" si="46"/>
        <v>08-2024</v>
      </c>
      <c r="B1240" s="93">
        <v>45506</v>
      </c>
      <c r="C1240" s="90">
        <v>46200</v>
      </c>
      <c r="D1240" s="90">
        <v>47500</v>
      </c>
      <c r="E1240" s="90">
        <v>46800</v>
      </c>
      <c r="F1240" s="90">
        <v>41800</v>
      </c>
      <c r="G1240" s="90">
        <v>47300</v>
      </c>
      <c r="H1240" s="91" t="s">
        <v>25</v>
      </c>
      <c r="I1240" s="90">
        <v>43800</v>
      </c>
      <c r="J1240" s="90">
        <v>45100</v>
      </c>
      <c r="K1240" s="90">
        <v>45800</v>
      </c>
      <c r="L1240" s="91" t="s">
        <v>25</v>
      </c>
      <c r="M1240" s="90">
        <v>47800</v>
      </c>
      <c r="N1240" s="90">
        <v>44700</v>
      </c>
      <c r="O1240" s="91" t="s">
        <v>25</v>
      </c>
      <c r="P1240" s="90">
        <v>44000</v>
      </c>
      <c r="Q1240" s="90">
        <v>41300</v>
      </c>
      <c r="R1240" s="90">
        <v>41900</v>
      </c>
      <c r="S1240" s="90">
        <v>42200</v>
      </c>
      <c r="T1240" s="90">
        <v>43900</v>
      </c>
      <c r="U1240" s="90">
        <v>45300</v>
      </c>
      <c r="V1240" s="90">
        <v>47800</v>
      </c>
      <c r="W1240" s="90">
        <v>47500</v>
      </c>
      <c r="X1240" s="90">
        <v>50600</v>
      </c>
      <c r="Y1240" t="str">
        <f t="shared" si="47"/>
        <v>08-2024</v>
      </c>
      <c r="Z1240">
        <f>_xlfn.XLOOKUP(Y1240,AN:AN,AP:AP,"")</f>
        <v>0</v>
      </c>
      <c r="AA1240">
        <f>_xlfn.XLOOKUP(Y1240,AN:AN,AQ:AQ,"")</f>
        <v>0</v>
      </c>
      <c r="AB1240" t="str">
        <f>_xlfn.XLOOKUP(Y1240,AN:AN,AR:AR,"")</f>
        <v>L24</v>
      </c>
      <c r="AC1240" t="str">
        <f>_xlfn.XLOOKUP(Y1240,AN:AN,AS:AS,"")</f>
        <v>L36</v>
      </c>
      <c r="AE1240">
        <v>0</v>
      </c>
      <c r="AF1240">
        <v>0</v>
      </c>
      <c r="AG1240" t="str">
        <v>L24</v>
      </c>
      <c r="AH1240" t="str">
        <v>L36</v>
      </c>
    </row>
    <row r="1241" spans="1:34">
      <c r="A1241" t="str">
        <f t="shared" si="46"/>
        <v>08-2024</v>
      </c>
      <c r="B1241" s="93">
        <v>45507</v>
      </c>
      <c r="C1241" s="90">
        <v>46000</v>
      </c>
      <c r="D1241" s="90">
        <v>47500</v>
      </c>
      <c r="E1241" s="90">
        <v>46500</v>
      </c>
      <c r="F1241" s="90">
        <v>41600</v>
      </c>
      <c r="G1241" s="90">
        <v>47300</v>
      </c>
      <c r="H1241" s="91" t="s">
        <v>25</v>
      </c>
      <c r="I1241" s="90">
        <v>43500</v>
      </c>
      <c r="J1241" s="90">
        <v>44900</v>
      </c>
      <c r="K1241" s="90">
        <v>45500</v>
      </c>
      <c r="L1241" s="91" t="s">
        <v>25</v>
      </c>
      <c r="M1241" s="90">
        <v>47400</v>
      </c>
      <c r="N1241" s="90">
        <v>44300</v>
      </c>
      <c r="O1241" s="91" t="s">
        <v>25</v>
      </c>
      <c r="P1241" s="90">
        <v>44000</v>
      </c>
      <c r="Q1241" s="90">
        <v>41200</v>
      </c>
      <c r="R1241" s="90">
        <v>41700</v>
      </c>
      <c r="S1241" s="90">
        <v>42200</v>
      </c>
      <c r="T1241" s="90">
        <v>43700</v>
      </c>
      <c r="U1241" s="90">
        <v>45000</v>
      </c>
      <c r="V1241" s="90">
        <v>47800</v>
      </c>
      <c r="W1241" s="90">
        <v>47300</v>
      </c>
      <c r="X1241" s="90">
        <v>50500</v>
      </c>
      <c r="Y1241" t="str">
        <f t="shared" si="47"/>
        <v>08-2024</v>
      </c>
      <c r="Z1241">
        <f>_xlfn.XLOOKUP(Y1241,AN:AN,AP:AP,"")</f>
        <v>0</v>
      </c>
      <c r="AA1241">
        <f>_xlfn.XLOOKUP(Y1241,AN:AN,AQ:AQ,"")</f>
        <v>0</v>
      </c>
      <c r="AB1241" t="str">
        <f>_xlfn.XLOOKUP(Y1241,AN:AN,AR:AR,"")</f>
        <v>L24</v>
      </c>
      <c r="AC1241" t="str">
        <f>_xlfn.XLOOKUP(Y1241,AN:AN,AS:AS,"")</f>
        <v>L36</v>
      </c>
      <c r="AE1241">
        <v>0</v>
      </c>
      <c r="AF1241">
        <v>0</v>
      </c>
      <c r="AG1241" t="str">
        <v>L24</v>
      </c>
      <c r="AH1241" t="str">
        <v>L36</v>
      </c>
    </row>
    <row r="1242" spans="1:34">
      <c r="A1242" t="str">
        <f t="shared" si="46"/>
        <v>08-2024</v>
      </c>
      <c r="B1242" s="93">
        <v>45508</v>
      </c>
      <c r="C1242" s="90" t="s">
        <v>24</v>
      </c>
      <c r="D1242" s="90" t="s">
        <v>24</v>
      </c>
      <c r="E1242" s="90" t="s">
        <v>24</v>
      </c>
      <c r="F1242" s="90" t="s">
        <v>24</v>
      </c>
      <c r="G1242" s="90" t="s">
        <v>24</v>
      </c>
      <c r="H1242" s="90" t="s">
        <v>24</v>
      </c>
      <c r="I1242" s="90" t="s">
        <v>24</v>
      </c>
      <c r="J1242" s="90" t="s">
        <v>24</v>
      </c>
      <c r="K1242" s="90" t="s">
        <v>24</v>
      </c>
      <c r="L1242" s="90" t="s">
        <v>24</v>
      </c>
      <c r="M1242" s="90" t="s">
        <v>24</v>
      </c>
      <c r="N1242" s="90" t="s">
        <v>24</v>
      </c>
      <c r="O1242" s="90" t="s">
        <v>24</v>
      </c>
      <c r="P1242" s="90" t="s">
        <v>24</v>
      </c>
      <c r="Q1242" s="90" t="s">
        <v>24</v>
      </c>
      <c r="R1242" s="90" t="s">
        <v>24</v>
      </c>
      <c r="S1242" s="90" t="s">
        <v>24</v>
      </c>
      <c r="T1242" s="90" t="s">
        <v>24</v>
      </c>
      <c r="U1242" s="90" t="s">
        <v>24</v>
      </c>
      <c r="V1242" s="90" t="s">
        <v>24</v>
      </c>
      <c r="W1242" s="90" t="s">
        <v>24</v>
      </c>
      <c r="X1242" s="90" t="s">
        <v>24</v>
      </c>
      <c r="Y1242" t="str">
        <f t="shared" si="47"/>
        <v>08-2024</v>
      </c>
      <c r="Z1242">
        <f>_xlfn.XLOOKUP(Y1242,AN:AN,AP:AP,"")</f>
        <v>0</v>
      </c>
      <c r="AA1242">
        <f>_xlfn.XLOOKUP(Y1242,AN:AN,AQ:AQ,"")</f>
        <v>0</v>
      </c>
      <c r="AB1242" t="str">
        <f>_xlfn.XLOOKUP(Y1242,AN:AN,AR:AR,"")</f>
        <v>L24</v>
      </c>
      <c r="AC1242" t="str">
        <f>_xlfn.XLOOKUP(Y1242,AN:AN,AS:AS,"")</f>
        <v>L36</v>
      </c>
      <c r="AE1242">
        <v>0</v>
      </c>
      <c r="AF1242">
        <v>0</v>
      </c>
      <c r="AG1242" t="str">
        <v>L24</v>
      </c>
      <c r="AH1242" t="str">
        <v>L36</v>
      </c>
    </row>
    <row r="1243" spans="1:34">
      <c r="A1243" t="str">
        <f t="shared" si="46"/>
        <v>08-2024</v>
      </c>
      <c r="B1243" s="93">
        <v>45509</v>
      </c>
      <c r="C1243" s="90">
        <v>45800</v>
      </c>
      <c r="D1243" s="90">
        <v>47500</v>
      </c>
      <c r="E1243" s="90">
        <v>46500</v>
      </c>
      <c r="F1243" s="90">
        <v>41500</v>
      </c>
      <c r="G1243" s="90">
        <v>46600</v>
      </c>
      <c r="H1243" s="91" t="s">
        <v>25</v>
      </c>
      <c r="I1243" s="90">
        <v>43500</v>
      </c>
      <c r="J1243" s="90">
        <v>44800</v>
      </c>
      <c r="K1243" s="90">
        <v>44800</v>
      </c>
      <c r="L1243" s="91" t="s">
        <v>25</v>
      </c>
      <c r="M1243" s="90">
        <v>47300</v>
      </c>
      <c r="N1243" s="90">
        <v>44300</v>
      </c>
      <c r="O1243" s="90">
        <v>45700</v>
      </c>
      <c r="P1243" s="90">
        <v>43200</v>
      </c>
      <c r="Q1243" s="90">
        <v>41200</v>
      </c>
      <c r="R1243" s="90">
        <v>41700</v>
      </c>
      <c r="S1243" s="90">
        <v>41400</v>
      </c>
      <c r="T1243" s="90">
        <v>43600</v>
      </c>
      <c r="U1243" s="90">
        <v>45000</v>
      </c>
      <c r="V1243" s="90">
        <v>48300</v>
      </c>
      <c r="W1243" s="90">
        <v>47100</v>
      </c>
      <c r="X1243" s="90">
        <v>50500</v>
      </c>
      <c r="Y1243" t="str">
        <f t="shared" si="47"/>
        <v>08-2024</v>
      </c>
      <c r="Z1243">
        <f>_xlfn.XLOOKUP(Y1243,AN:AN,AP:AP,"")</f>
        <v>0</v>
      </c>
      <c r="AA1243">
        <f>_xlfn.XLOOKUP(Y1243,AN:AN,AQ:AQ,"")</f>
        <v>0</v>
      </c>
      <c r="AB1243" t="str">
        <f>_xlfn.XLOOKUP(Y1243,AN:AN,AR:AR,"")</f>
        <v>L24</v>
      </c>
      <c r="AC1243" t="str">
        <f>_xlfn.XLOOKUP(Y1243,AN:AN,AS:AS,"")</f>
        <v>L36</v>
      </c>
      <c r="AE1243">
        <v>0</v>
      </c>
      <c r="AF1243">
        <v>0</v>
      </c>
      <c r="AG1243" t="str">
        <v>L24</v>
      </c>
      <c r="AH1243" t="str">
        <v>L36</v>
      </c>
    </row>
    <row r="1244" spans="1:34">
      <c r="A1244" t="str">
        <f t="shared" si="46"/>
        <v>08-2024</v>
      </c>
      <c r="B1244" s="93">
        <v>45510</v>
      </c>
      <c r="C1244" s="90">
        <v>45600</v>
      </c>
      <c r="D1244" s="90">
        <v>47500</v>
      </c>
      <c r="E1244" s="90">
        <v>46200</v>
      </c>
      <c r="F1244" s="90">
        <v>41200</v>
      </c>
      <c r="G1244" s="90">
        <v>46200</v>
      </c>
      <c r="H1244" s="91" t="s">
        <v>25</v>
      </c>
      <c r="I1244" s="90">
        <v>43300</v>
      </c>
      <c r="J1244" s="90">
        <v>44500</v>
      </c>
      <c r="K1244" s="90">
        <v>44800</v>
      </c>
      <c r="L1244" s="91" t="s">
        <v>25</v>
      </c>
      <c r="M1244" s="90">
        <v>47000</v>
      </c>
      <c r="N1244" s="90">
        <v>44300</v>
      </c>
      <c r="O1244" s="90">
        <v>45400</v>
      </c>
      <c r="P1244" s="90">
        <v>42800</v>
      </c>
      <c r="Q1244" s="90">
        <v>40800</v>
      </c>
      <c r="R1244" s="90">
        <v>41300</v>
      </c>
      <c r="S1244" s="90">
        <v>41400</v>
      </c>
      <c r="T1244" s="90">
        <v>43300</v>
      </c>
      <c r="U1244" s="90">
        <v>44500</v>
      </c>
      <c r="V1244" s="90">
        <v>48300</v>
      </c>
      <c r="W1244" s="90">
        <v>46700</v>
      </c>
      <c r="X1244" s="90">
        <v>50300</v>
      </c>
      <c r="Y1244" t="str">
        <f t="shared" si="47"/>
        <v>08-2024</v>
      </c>
      <c r="Z1244">
        <f>_xlfn.XLOOKUP(Y1244,AN:AN,AP:AP,"")</f>
        <v>0</v>
      </c>
      <c r="AA1244">
        <f>_xlfn.XLOOKUP(Y1244,AN:AN,AQ:AQ,"")</f>
        <v>0</v>
      </c>
      <c r="AB1244" t="str">
        <f>_xlfn.XLOOKUP(Y1244,AN:AN,AR:AR,"")</f>
        <v>L24</v>
      </c>
      <c r="AC1244" t="str">
        <f>_xlfn.XLOOKUP(Y1244,AN:AN,AS:AS,"")</f>
        <v>L36</v>
      </c>
      <c r="AE1244">
        <v>0</v>
      </c>
      <c r="AF1244">
        <v>0</v>
      </c>
      <c r="AG1244" t="str">
        <v>L24</v>
      </c>
      <c r="AH1244" t="str">
        <v>L36</v>
      </c>
    </row>
    <row r="1245" spans="1:34">
      <c r="A1245" t="str">
        <f t="shared" si="46"/>
        <v>08-2024</v>
      </c>
      <c r="B1245" s="93">
        <v>45511</v>
      </c>
      <c r="C1245" s="90">
        <v>45600</v>
      </c>
      <c r="D1245" s="90">
        <v>47500</v>
      </c>
      <c r="E1245" s="90">
        <v>46000</v>
      </c>
      <c r="F1245" s="90">
        <v>41200</v>
      </c>
      <c r="G1245" s="90">
        <v>46200</v>
      </c>
      <c r="H1245" s="91" t="s">
        <v>25</v>
      </c>
      <c r="I1245" s="90">
        <v>43000</v>
      </c>
      <c r="J1245" s="90">
        <v>44500</v>
      </c>
      <c r="K1245" s="90">
        <v>44800</v>
      </c>
      <c r="L1245" s="91" t="s">
        <v>25</v>
      </c>
      <c r="M1245" s="90">
        <v>46800</v>
      </c>
      <c r="N1245" s="90">
        <v>44700</v>
      </c>
      <c r="O1245" s="90">
        <v>45300</v>
      </c>
      <c r="P1245" s="90">
        <v>42800</v>
      </c>
      <c r="Q1245" s="90">
        <v>40800</v>
      </c>
      <c r="R1245" s="90">
        <v>41300</v>
      </c>
      <c r="S1245" s="90">
        <v>41200</v>
      </c>
      <c r="T1245" s="90">
        <v>43300</v>
      </c>
      <c r="U1245" s="90">
        <v>44500</v>
      </c>
      <c r="V1245" s="90">
        <v>48300</v>
      </c>
      <c r="W1245" s="90">
        <v>46700</v>
      </c>
      <c r="X1245" s="90">
        <v>50300</v>
      </c>
      <c r="Y1245" t="str">
        <f t="shared" si="47"/>
        <v>08-2024</v>
      </c>
      <c r="Z1245">
        <f>_xlfn.XLOOKUP(Y1245,AN:AN,AP:AP,"")</f>
        <v>0</v>
      </c>
      <c r="AA1245">
        <f>_xlfn.XLOOKUP(Y1245,AN:AN,AQ:AQ,"")</f>
        <v>0</v>
      </c>
      <c r="AB1245" t="str">
        <f>_xlfn.XLOOKUP(Y1245,AN:AN,AR:AR,"")</f>
        <v>L24</v>
      </c>
      <c r="AC1245" t="str">
        <f>_xlfn.XLOOKUP(Y1245,AN:AN,AS:AS,"")</f>
        <v>L36</v>
      </c>
      <c r="AE1245">
        <v>0</v>
      </c>
      <c r="AF1245">
        <v>0</v>
      </c>
      <c r="AG1245" t="str">
        <v>L24</v>
      </c>
      <c r="AH1245" t="str">
        <v>L36</v>
      </c>
    </row>
    <row r="1246" spans="1:34">
      <c r="A1246" t="str">
        <f t="shared" si="46"/>
        <v>08-2024</v>
      </c>
      <c r="B1246" s="93">
        <v>45512</v>
      </c>
      <c r="C1246" s="90">
        <v>45600</v>
      </c>
      <c r="D1246" s="90">
        <v>47500</v>
      </c>
      <c r="E1246" s="90">
        <v>46000</v>
      </c>
      <c r="F1246" s="90">
        <v>41200</v>
      </c>
      <c r="G1246" s="90">
        <v>46200</v>
      </c>
      <c r="H1246" s="91" t="s">
        <v>25</v>
      </c>
      <c r="I1246" s="90">
        <v>43000</v>
      </c>
      <c r="J1246" s="90">
        <v>44500</v>
      </c>
      <c r="K1246" s="90">
        <v>44500</v>
      </c>
      <c r="L1246" s="91" t="s">
        <v>25</v>
      </c>
      <c r="M1246" s="90">
        <v>46900</v>
      </c>
      <c r="N1246" s="90">
        <v>44800</v>
      </c>
      <c r="O1246" s="90">
        <v>45200</v>
      </c>
      <c r="P1246" s="90">
        <v>42600</v>
      </c>
      <c r="Q1246" s="90">
        <v>40800</v>
      </c>
      <c r="R1246" s="90">
        <v>41300</v>
      </c>
      <c r="S1246" s="90">
        <v>40900</v>
      </c>
      <c r="T1246" s="90">
        <v>43300</v>
      </c>
      <c r="U1246" s="90">
        <v>44500</v>
      </c>
      <c r="V1246" s="90">
        <v>48200</v>
      </c>
      <c r="W1246" s="90">
        <v>46500</v>
      </c>
      <c r="X1246" s="90">
        <v>50300</v>
      </c>
      <c r="Y1246" t="str">
        <f t="shared" si="47"/>
        <v>08-2024</v>
      </c>
      <c r="Z1246">
        <f>_xlfn.XLOOKUP(Y1246,AN:AN,AP:AP,"")</f>
        <v>0</v>
      </c>
      <c r="AA1246">
        <f>_xlfn.XLOOKUP(Y1246,AN:AN,AQ:AQ,"")</f>
        <v>0</v>
      </c>
      <c r="AB1246" t="str">
        <f>_xlfn.XLOOKUP(Y1246,AN:AN,AR:AR,"")</f>
        <v>L24</v>
      </c>
      <c r="AC1246" t="str">
        <f>_xlfn.XLOOKUP(Y1246,AN:AN,AS:AS,"")</f>
        <v>L36</v>
      </c>
      <c r="AE1246">
        <v>0</v>
      </c>
      <c r="AF1246">
        <v>0</v>
      </c>
      <c r="AG1246" t="str">
        <v>L24</v>
      </c>
      <c r="AH1246" t="str">
        <v>L36</v>
      </c>
    </row>
    <row r="1247" spans="1:34">
      <c r="A1247" t="str">
        <f t="shared" si="46"/>
        <v>08-2024</v>
      </c>
      <c r="B1247" s="93">
        <v>45513</v>
      </c>
      <c r="C1247" s="90">
        <v>45600</v>
      </c>
      <c r="D1247" s="90">
        <v>47300</v>
      </c>
      <c r="E1247" s="90">
        <v>45600</v>
      </c>
      <c r="F1247" s="90">
        <v>41000</v>
      </c>
      <c r="G1247" s="90">
        <v>46200</v>
      </c>
      <c r="H1247" s="91" t="s">
        <v>25</v>
      </c>
      <c r="I1247" s="90">
        <v>42800</v>
      </c>
      <c r="J1247" s="90">
        <v>44200</v>
      </c>
      <c r="K1247" s="90">
        <v>44500</v>
      </c>
      <c r="L1247" s="91" t="s">
        <v>25</v>
      </c>
      <c r="M1247" s="90">
        <v>46500</v>
      </c>
      <c r="N1247" s="90">
        <v>45000</v>
      </c>
      <c r="O1247" s="90">
        <v>44800</v>
      </c>
      <c r="P1247" s="90">
        <v>42500</v>
      </c>
      <c r="Q1247" s="90">
        <v>40500</v>
      </c>
      <c r="R1247" s="90">
        <v>41100</v>
      </c>
      <c r="S1247" s="90">
        <v>40900</v>
      </c>
      <c r="T1247" s="90">
        <v>43100</v>
      </c>
      <c r="U1247" s="90">
        <v>44300</v>
      </c>
      <c r="V1247" s="90">
        <v>48300</v>
      </c>
      <c r="W1247" s="90">
        <v>46500</v>
      </c>
      <c r="X1247" s="90">
        <v>50300</v>
      </c>
      <c r="Y1247" t="str">
        <f t="shared" si="47"/>
        <v>08-2024</v>
      </c>
      <c r="Z1247">
        <f>_xlfn.XLOOKUP(Y1247,AN:AN,AP:AP,"")</f>
        <v>0</v>
      </c>
      <c r="AA1247">
        <f>_xlfn.XLOOKUP(Y1247,AN:AN,AQ:AQ,"")</f>
        <v>0</v>
      </c>
      <c r="AB1247" t="str">
        <f>_xlfn.XLOOKUP(Y1247,AN:AN,AR:AR,"")</f>
        <v>L24</v>
      </c>
      <c r="AC1247" t="str">
        <f>_xlfn.XLOOKUP(Y1247,AN:AN,AS:AS,"")</f>
        <v>L36</v>
      </c>
      <c r="AE1247">
        <v>0</v>
      </c>
      <c r="AF1247">
        <v>0</v>
      </c>
      <c r="AG1247" t="str">
        <v>L24</v>
      </c>
      <c r="AH1247" t="str">
        <v>L36</v>
      </c>
    </row>
    <row r="1248" spans="1:34">
      <c r="A1248" t="str">
        <f t="shared" si="46"/>
        <v>08-2024</v>
      </c>
      <c r="B1248" s="93">
        <v>45514</v>
      </c>
      <c r="C1248" s="90">
        <v>45600</v>
      </c>
      <c r="D1248" s="90">
        <v>47000</v>
      </c>
      <c r="E1248" s="90">
        <v>45500</v>
      </c>
      <c r="F1248" s="90">
        <v>40900</v>
      </c>
      <c r="G1248" s="90">
        <v>46100</v>
      </c>
      <c r="H1248" s="91" t="s">
        <v>25</v>
      </c>
      <c r="I1248" s="90">
        <v>43500</v>
      </c>
      <c r="J1248" s="90">
        <v>44100</v>
      </c>
      <c r="K1248" s="90">
        <v>44500</v>
      </c>
      <c r="L1248" s="91" t="s">
        <v>25</v>
      </c>
      <c r="M1248" s="90">
        <v>46300</v>
      </c>
      <c r="N1248" s="90">
        <v>45000</v>
      </c>
      <c r="O1248" s="90">
        <v>44600</v>
      </c>
      <c r="P1248" s="90">
        <v>42500</v>
      </c>
      <c r="Q1248" s="90">
        <v>40500</v>
      </c>
      <c r="R1248" s="90">
        <v>41100</v>
      </c>
      <c r="S1248" s="90">
        <v>40900</v>
      </c>
      <c r="T1248" s="90">
        <v>43000</v>
      </c>
      <c r="U1248" s="90">
        <v>44300</v>
      </c>
      <c r="V1248" s="90">
        <v>48300</v>
      </c>
      <c r="W1248" s="90">
        <v>46500</v>
      </c>
      <c r="X1248" s="90">
        <v>50300</v>
      </c>
      <c r="Y1248" t="str">
        <f t="shared" si="47"/>
        <v>08-2024</v>
      </c>
      <c r="Z1248">
        <f>_xlfn.XLOOKUP(Y1248,AN:AN,AP:AP,"")</f>
        <v>0</v>
      </c>
      <c r="AA1248">
        <f>_xlfn.XLOOKUP(Y1248,AN:AN,AQ:AQ,"")</f>
        <v>0</v>
      </c>
      <c r="AB1248" t="str">
        <f>_xlfn.XLOOKUP(Y1248,AN:AN,AR:AR,"")</f>
        <v>L24</v>
      </c>
      <c r="AC1248" t="str">
        <f>_xlfn.XLOOKUP(Y1248,AN:AN,AS:AS,"")</f>
        <v>L36</v>
      </c>
      <c r="AE1248">
        <v>0</v>
      </c>
      <c r="AF1248">
        <v>0</v>
      </c>
      <c r="AG1248" t="str">
        <v>L24</v>
      </c>
      <c r="AH1248" t="str">
        <v>L36</v>
      </c>
    </row>
    <row r="1249" spans="1:34">
      <c r="A1249" t="str">
        <f t="shared" si="46"/>
        <v>08-2024</v>
      </c>
      <c r="B1249" s="93">
        <v>45515</v>
      </c>
      <c r="C1249" s="90" t="s">
        <v>24</v>
      </c>
      <c r="D1249" s="90" t="s">
        <v>24</v>
      </c>
      <c r="E1249" s="90" t="s">
        <v>24</v>
      </c>
      <c r="F1249" s="90" t="s">
        <v>24</v>
      </c>
      <c r="G1249" s="90" t="s">
        <v>24</v>
      </c>
      <c r="H1249" s="90" t="s">
        <v>24</v>
      </c>
      <c r="I1249" s="90" t="s">
        <v>24</v>
      </c>
      <c r="J1249" s="90" t="s">
        <v>24</v>
      </c>
      <c r="K1249" s="90" t="s">
        <v>24</v>
      </c>
      <c r="L1249" s="90" t="s">
        <v>24</v>
      </c>
      <c r="M1249" s="90" t="s">
        <v>24</v>
      </c>
      <c r="N1249" s="90" t="s">
        <v>24</v>
      </c>
      <c r="O1249" s="90" t="s">
        <v>24</v>
      </c>
      <c r="P1249" s="90" t="s">
        <v>24</v>
      </c>
      <c r="Q1249" s="90" t="s">
        <v>24</v>
      </c>
      <c r="R1249" s="90" t="s">
        <v>24</v>
      </c>
      <c r="S1249" s="90" t="s">
        <v>24</v>
      </c>
      <c r="T1249" s="90" t="s">
        <v>24</v>
      </c>
      <c r="U1249" s="90" t="s">
        <v>24</v>
      </c>
      <c r="V1249" s="90" t="s">
        <v>24</v>
      </c>
      <c r="W1249" s="90" t="s">
        <v>24</v>
      </c>
      <c r="X1249" s="90" t="s">
        <v>24</v>
      </c>
      <c r="Y1249" t="str">
        <f t="shared" si="47"/>
        <v>08-2024</v>
      </c>
      <c r="Z1249">
        <f>_xlfn.XLOOKUP(Y1249,AN:AN,AP:AP,"")</f>
        <v>0</v>
      </c>
      <c r="AA1249">
        <f>_xlfn.XLOOKUP(Y1249,AN:AN,AQ:AQ,"")</f>
        <v>0</v>
      </c>
      <c r="AB1249" t="str">
        <f>_xlfn.XLOOKUP(Y1249,AN:AN,AR:AR,"")</f>
        <v>L24</v>
      </c>
      <c r="AC1249" t="str">
        <f>_xlfn.XLOOKUP(Y1249,AN:AN,AS:AS,"")</f>
        <v>L36</v>
      </c>
      <c r="AE1249">
        <v>0</v>
      </c>
      <c r="AF1249">
        <v>0</v>
      </c>
      <c r="AG1249" t="str">
        <v>L24</v>
      </c>
      <c r="AH1249" t="str">
        <v>L36</v>
      </c>
    </row>
    <row r="1250" spans="1:34">
      <c r="A1250" t="str">
        <f t="shared" si="46"/>
        <v>08-2024</v>
      </c>
      <c r="B1250" s="93">
        <v>45516</v>
      </c>
      <c r="C1250" s="90">
        <v>45600</v>
      </c>
      <c r="D1250" s="90">
        <v>47000</v>
      </c>
      <c r="E1250" s="90">
        <v>45500</v>
      </c>
      <c r="F1250" s="90">
        <v>41100</v>
      </c>
      <c r="G1250" s="90">
        <v>46500</v>
      </c>
      <c r="H1250" s="91" t="s">
        <v>25</v>
      </c>
      <c r="I1250" s="90">
        <v>43500</v>
      </c>
      <c r="J1250" s="90">
        <v>44200</v>
      </c>
      <c r="K1250" s="90">
        <v>44500</v>
      </c>
      <c r="L1250" s="91" t="s">
        <v>25</v>
      </c>
      <c r="M1250" s="90">
        <v>46300</v>
      </c>
      <c r="N1250" s="90">
        <v>45000</v>
      </c>
      <c r="O1250" s="90">
        <v>44600</v>
      </c>
      <c r="P1250" s="90">
        <v>42700</v>
      </c>
      <c r="Q1250" s="90">
        <v>40500</v>
      </c>
      <c r="R1250" s="90">
        <v>41200</v>
      </c>
      <c r="S1250" s="90">
        <v>41200</v>
      </c>
      <c r="T1250" s="90">
        <v>43100</v>
      </c>
      <c r="U1250" s="90">
        <v>44300</v>
      </c>
      <c r="V1250" s="90">
        <v>48600</v>
      </c>
      <c r="W1250" s="90">
        <v>46200</v>
      </c>
      <c r="X1250" s="90">
        <v>50000</v>
      </c>
      <c r="Y1250" t="str">
        <f t="shared" si="47"/>
        <v>08-2024</v>
      </c>
      <c r="Z1250">
        <f>_xlfn.XLOOKUP(Y1250,AN:AN,AP:AP,"")</f>
        <v>0</v>
      </c>
      <c r="AA1250">
        <f>_xlfn.XLOOKUP(Y1250,AN:AN,AQ:AQ,"")</f>
        <v>0</v>
      </c>
      <c r="AB1250" t="str">
        <f>_xlfn.XLOOKUP(Y1250,AN:AN,AR:AR,"")</f>
        <v>L24</v>
      </c>
      <c r="AC1250" t="str">
        <f>_xlfn.XLOOKUP(Y1250,AN:AN,AS:AS,"")</f>
        <v>L36</v>
      </c>
      <c r="AE1250">
        <v>0</v>
      </c>
      <c r="AF1250">
        <v>0</v>
      </c>
      <c r="AG1250" t="str">
        <v>L24</v>
      </c>
      <c r="AH1250" t="str">
        <v>L36</v>
      </c>
    </row>
    <row r="1251" spans="1:34">
      <c r="A1251" t="str">
        <f t="shared" si="46"/>
        <v>08-2024</v>
      </c>
      <c r="B1251" s="93">
        <v>45517</v>
      </c>
      <c r="C1251" s="90">
        <v>45600</v>
      </c>
      <c r="D1251" s="90">
        <v>47000</v>
      </c>
      <c r="E1251" s="90">
        <v>45700</v>
      </c>
      <c r="F1251" s="90">
        <v>41200</v>
      </c>
      <c r="G1251" s="90">
        <v>46500</v>
      </c>
      <c r="H1251" s="91" t="s">
        <v>25</v>
      </c>
      <c r="I1251" s="90">
        <v>43500</v>
      </c>
      <c r="J1251" s="90">
        <v>44300</v>
      </c>
      <c r="K1251" s="90">
        <v>44600</v>
      </c>
      <c r="L1251" s="91" t="s">
        <v>25</v>
      </c>
      <c r="M1251" s="90">
        <v>46600</v>
      </c>
      <c r="N1251" s="90">
        <v>45100</v>
      </c>
      <c r="O1251" s="90">
        <v>45000</v>
      </c>
      <c r="P1251" s="90">
        <v>42700</v>
      </c>
      <c r="Q1251" s="90">
        <v>40600</v>
      </c>
      <c r="R1251" s="90">
        <v>41100</v>
      </c>
      <c r="S1251" s="90">
        <v>41200</v>
      </c>
      <c r="T1251" s="90">
        <v>43100</v>
      </c>
      <c r="U1251" s="90">
        <v>44300</v>
      </c>
      <c r="V1251" s="90">
        <v>48600</v>
      </c>
      <c r="W1251" s="90">
        <v>46200</v>
      </c>
      <c r="X1251" s="90">
        <v>50000</v>
      </c>
      <c r="Y1251" t="str">
        <f t="shared" si="47"/>
        <v>08-2024</v>
      </c>
      <c r="Z1251">
        <f>_xlfn.XLOOKUP(Y1251,AN:AN,AP:AP,"")</f>
        <v>0</v>
      </c>
      <c r="AA1251">
        <f>_xlfn.XLOOKUP(Y1251,AN:AN,AQ:AQ,"")</f>
        <v>0</v>
      </c>
      <c r="AB1251" t="str">
        <f>_xlfn.XLOOKUP(Y1251,AN:AN,AR:AR,"")</f>
        <v>L24</v>
      </c>
      <c r="AC1251" t="str">
        <f>_xlfn.XLOOKUP(Y1251,AN:AN,AS:AS,"")</f>
        <v>L36</v>
      </c>
      <c r="AE1251">
        <v>0</v>
      </c>
      <c r="AF1251">
        <v>0</v>
      </c>
      <c r="AG1251" t="str">
        <v>L24</v>
      </c>
      <c r="AH1251" t="str">
        <v>L36</v>
      </c>
    </row>
    <row r="1252" spans="1:34">
      <c r="A1252" t="str">
        <f t="shared" si="46"/>
        <v>08-2024</v>
      </c>
      <c r="B1252" s="93">
        <v>45518</v>
      </c>
      <c r="C1252" s="90">
        <v>45400</v>
      </c>
      <c r="D1252" s="90">
        <v>47000</v>
      </c>
      <c r="E1252" s="90">
        <v>45600</v>
      </c>
      <c r="F1252" s="90">
        <v>41000</v>
      </c>
      <c r="G1252" s="90">
        <v>46400</v>
      </c>
      <c r="H1252" s="91" t="s">
        <v>25</v>
      </c>
      <c r="I1252" s="90">
        <v>43500</v>
      </c>
      <c r="J1252" s="90">
        <v>44200</v>
      </c>
      <c r="K1252" s="90">
        <v>44600</v>
      </c>
      <c r="L1252" s="91" t="s">
        <v>25</v>
      </c>
      <c r="M1252" s="90">
        <v>46600</v>
      </c>
      <c r="N1252" s="90">
        <v>45100</v>
      </c>
      <c r="O1252" s="90">
        <v>44700</v>
      </c>
      <c r="P1252" s="90">
        <v>42700</v>
      </c>
      <c r="Q1252" s="90">
        <v>40600</v>
      </c>
      <c r="R1252" s="90">
        <v>41200</v>
      </c>
      <c r="S1252" s="90">
        <v>41200</v>
      </c>
      <c r="T1252" s="90">
        <v>43100</v>
      </c>
      <c r="U1252" s="90">
        <v>44200</v>
      </c>
      <c r="V1252" s="90">
        <v>48600</v>
      </c>
      <c r="W1252" s="90">
        <v>46200</v>
      </c>
      <c r="X1252" s="90">
        <v>50000</v>
      </c>
      <c r="Y1252" t="str">
        <f t="shared" si="47"/>
        <v>08-2024</v>
      </c>
      <c r="Z1252">
        <f>_xlfn.XLOOKUP(Y1252,AN:AN,AP:AP,"")</f>
        <v>0</v>
      </c>
      <c r="AA1252">
        <f>_xlfn.XLOOKUP(Y1252,AN:AN,AQ:AQ,"")</f>
        <v>0</v>
      </c>
      <c r="AB1252" t="str">
        <f>_xlfn.XLOOKUP(Y1252,AN:AN,AR:AR,"")</f>
        <v>L24</v>
      </c>
      <c r="AC1252" t="str">
        <f>_xlfn.XLOOKUP(Y1252,AN:AN,AS:AS,"")</f>
        <v>L36</v>
      </c>
      <c r="AE1252">
        <v>0</v>
      </c>
      <c r="AF1252">
        <v>0</v>
      </c>
      <c r="AG1252" t="str">
        <v>L24</v>
      </c>
      <c r="AH1252" t="str">
        <v>L36</v>
      </c>
    </row>
    <row r="1253" spans="1:34">
      <c r="A1253" t="str">
        <f t="shared" si="46"/>
        <v>08-2024</v>
      </c>
      <c r="B1253" s="93">
        <v>45519</v>
      </c>
      <c r="C1253" s="90" t="s">
        <v>24</v>
      </c>
      <c r="D1253" s="90" t="s">
        <v>24</v>
      </c>
      <c r="E1253" s="90" t="s">
        <v>24</v>
      </c>
      <c r="F1253" s="90" t="s">
        <v>24</v>
      </c>
      <c r="G1253" s="90" t="s">
        <v>24</v>
      </c>
      <c r="H1253" s="90" t="s">
        <v>24</v>
      </c>
      <c r="I1253" s="90" t="s">
        <v>24</v>
      </c>
      <c r="J1253" s="90" t="s">
        <v>24</v>
      </c>
      <c r="K1253" s="90" t="s">
        <v>24</v>
      </c>
      <c r="L1253" s="90" t="s">
        <v>24</v>
      </c>
      <c r="M1253" s="90" t="s">
        <v>24</v>
      </c>
      <c r="N1253" s="90" t="s">
        <v>24</v>
      </c>
      <c r="O1253" s="90" t="s">
        <v>24</v>
      </c>
      <c r="P1253" s="90" t="s">
        <v>24</v>
      </c>
      <c r="Q1253" s="90" t="s">
        <v>24</v>
      </c>
      <c r="R1253" s="90" t="s">
        <v>24</v>
      </c>
      <c r="S1253" s="90" t="s">
        <v>24</v>
      </c>
      <c r="T1253" s="90" t="s">
        <v>24</v>
      </c>
      <c r="U1253" s="90" t="s">
        <v>24</v>
      </c>
      <c r="V1253" s="90" t="s">
        <v>24</v>
      </c>
      <c r="W1253" s="90" t="s">
        <v>24</v>
      </c>
      <c r="X1253" s="90" t="s">
        <v>24</v>
      </c>
      <c r="Y1253" t="str">
        <f t="shared" si="47"/>
        <v>08-2024</v>
      </c>
      <c r="Z1253">
        <f>_xlfn.XLOOKUP(Y1253,AN:AN,AP:AP,"")</f>
        <v>0</v>
      </c>
      <c r="AA1253">
        <f>_xlfn.XLOOKUP(Y1253,AN:AN,AQ:AQ,"")</f>
        <v>0</v>
      </c>
      <c r="AB1253" t="str">
        <f>_xlfn.XLOOKUP(Y1253,AN:AN,AR:AR,"")</f>
        <v>L24</v>
      </c>
      <c r="AC1253" t="str">
        <f>_xlfn.XLOOKUP(Y1253,AN:AN,AS:AS,"")</f>
        <v>L36</v>
      </c>
      <c r="AE1253">
        <v>0</v>
      </c>
      <c r="AF1253">
        <v>0</v>
      </c>
      <c r="AG1253" t="str">
        <v>L24</v>
      </c>
      <c r="AH1253" t="str">
        <v>L36</v>
      </c>
    </row>
    <row r="1254" spans="1:34">
      <c r="A1254" t="str">
        <f t="shared" si="46"/>
        <v>08-2024</v>
      </c>
      <c r="B1254" s="93">
        <v>45520</v>
      </c>
      <c r="C1254" s="90">
        <v>45200</v>
      </c>
      <c r="D1254" s="90">
        <v>47000</v>
      </c>
      <c r="E1254" s="90">
        <v>45500</v>
      </c>
      <c r="F1254" s="90">
        <v>40900</v>
      </c>
      <c r="G1254" s="90">
        <v>46400</v>
      </c>
      <c r="H1254" s="91" t="s">
        <v>25</v>
      </c>
      <c r="I1254" s="90">
        <v>43500</v>
      </c>
      <c r="J1254" s="90">
        <v>44000</v>
      </c>
      <c r="K1254" s="90">
        <v>44600</v>
      </c>
      <c r="L1254" s="91" t="s">
        <v>25</v>
      </c>
      <c r="M1254" s="90">
        <v>46500</v>
      </c>
      <c r="N1254" s="90">
        <v>45100</v>
      </c>
      <c r="O1254" s="90">
        <v>44300</v>
      </c>
      <c r="P1254" s="90">
        <v>42500</v>
      </c>
      <c r="Q1254" s="90">
        <v>40400</v>
      </c>
      <c r="R1254" s="90">
        <v>41200</v>
      </c>
      <c r="S1254" s="90">
        <v>41000</v>
      </c>
      <c r="T1254" s="90">
        <v>43000</v>
      </c>
      <c r="U1254" s="90">
        <v>44200</v>
      </c>
      <c r="V1254" s="90">
        <v>48500</v>
      </c>
      <c r="W1254" s="90">
        <v>46200</v>
      </c>
      <c r="X1254" s="90">
        <v>49800</v>
      </c>
      <c r="Y1254" t="str">
        <f t="shared" si="47"/>
        <v>08-2024</v>
      </c>
      <c r="Z1254">
        <f>_xlfn.XLOOKUP(Y1254,AN:AN,AP:AP,"")</f>
        <v>0</v>
      </c>
      <c r="AA1254">
        <f>_xlfn.XLOOKUP(Y1254,AN:AN,AQ:AQ,"")</f>
        <v>0</v>
      </c>
      <c r="AB1254" t="str">
        <f>_xlfn.XLOOKUP(Y1254,AN:AN,AR:AR,"")</f>
        <v>L24</v>
      </c>
      <c r="AC1254" t="str">
        <f>_xlfn.XLOOKUP(Y1254,AN:AN,AS:AS,"")</f>
        <v>L36</v>
      </c>
      <c r="AE1254">
        <v>0</v>
      </c>
      <c r="AF1254">
        <v>0</v>
      </c>
      <c r="AG1254" t="str">
        <v>L24</v>
      </c>
      <c r="AH1254" t="str">
        <v>L36</v>
      </c>
    </row>
    <row r="1255" spans="1:34">
      <c r="A1255" t="str">
        <f t="shared" si="46"/>
        <v>08-2024</v>
      </c>
      <c r="B1255" s="93">
        <v>45521</v>
      </c>
      <c r="C1255" s="90">
        <v>45300</v>
      </c>
      <c r="D1255" s="90">
        <v>47000</v>
      </c>
      <c r="E1255" s="90">
        <v>45700</v>
      </c>
      <c r="F1255" s="90">
        <v>41200</v>
      </c>
      <c r="G1255" s="90">
        <v>46400</v>
      </c>
      <c r="H1255" s="91" t="s">
        <v>25</v>
      </c>
      <c r="I1255" s="90">
        <v>43500</v>
      </c>
      <c r="J1255" s="90">
        <v>44200</v>
      </c>
      <c r="K1255" s="90">
        <v>44700</v>
      </c>
      <c r="L1255" s="91" t="s">
        <v>25</v>
      </c>
      <c r="M1255" s="90">
        <v>46700</v>
      </c>
      <c r="N1255" s="90">
        <v>45100</v>
      </c>
      <c r="O1255" s="90">
        <v>44600</v>
      </c>
      <c r="P1255" s="90">
        <v>42600</v>
      </c>
      <c r="Q1255" s="90">
        <v>40800</v>
      </c>
      <c r="R1255" s="90">
        <v>41300</v>
      </c>
      <c r="S1255" s="90">
        <v>41000</v>
      </c>
      <c r="T1255" s="90">
        <v>43300</v>
      </c>
      <c r="U1255" s="90">
        <v>44500</v>
      </c>
      <c r="V1255" s="90">
        <v>48500</v>
      </c>
      <c r="W1255" s="90">
        <v>46200</v>
      </c>
      <c r="X1255" s="90">
        <v>49800</v>
      </c>
      <c r="Y1255" t="str">
        <f t="shared" si="47"/>
        <v>08-2024</v>
      </c>
      <c r="Z1255">
        <f>_xlfn.XLOOKUP(Y1255,AN:AN,AP:AP,"")</f>
        <v>0</v>
      </c>
      <c r="AA1255">
        <f>_xlfn.XLOOKUP(Y1255,AN:AN,AQ:AQ,"")</f>
        <v>0</v>
      </c>
      <c r="AB1255" t="str">
        <f>_xlfn.XLOOKUP(Y1255,AN:AN,AR:AR,"")</f>
        <v>L24</v>
      </c>
      <c r="AC1255" t="str">
        <f>_xlfn.XLOOKUP(Y1255,AN:AN,AS:AS,"")</f>
        <v>L36</v>
      </c>
      <c r="AE1255">
        <v>0</v>
      </c>
      <c r="AF1255">
        <v>0</v>
      </c>
      <c r="AG1255" t="str">
        <v>L24</v>
      </c>
      <c r="AH1255" t="str">
        <v>L36</v>
      </c>
    </row>
    <row r="1256" spans="1:34">
      <c r="A1256" t="str">
        <f t="shared" si="46"/>
        <v>08-2024</v>
      </c>
      <c r="B1256" s="93">
        <v>45522</v>
      </c>
      <c r="C1256" s="90" t="s">
        <v>24</v>
      </c>
      <c r="D1256" s="90" t="s">
        <v>24</v>
      </c>
      <c r="E1256" s="90" t="s">
        <v>24</v>
      </c>
      <c r="F1256" s="90" t="s">
        <v>24</v>
      </c>
      <c r="G1256" s="90" t="s">
        <v>24</v>
      </c>
      <c r="H1256" s="90" t="s">
        <v>24</v>
      </c>
      <c r="I1256" s="90" t="s">
        <v>24</v>
      </c>
      <c r="J1256" s="90" t="s">
        <v>24</v>
      </c>
      <c r="K1256" s="90" t="s">
        <v>24</v>
      </c>
      <c r="L1256" s="90" t="s">
        <v>24</v>
      </c>
      <c r="M1256" s="90" t="s">
        <v>24</v>
      </c>
      <c r="N1256" s="90" t="s">
        <v>24</v>
      </c>
      <c r="O1256" s="90" t="s">
        <v>24</v>
      </c>
      <c r="P1256" s="90" t="s">
        <v>24</v>
      </c>
      <c r="Q1256" s="90" t="s">
        <v>24</v>
      </c>
      <c r="R1256" s="90" t="s">
        <v>24</v>
      </c>
      <c r="S1256" s="90" t="s">
        <v>24</v>
      </c>
      <c r="T1256" s="90" t="s">
        <v>24</v>
      </c>
      <c r="U1256" s="90" t="s">
        <v>24</v>
      </c>
      <c r="V1256" s="90" t="s">
        <v>24</v>
      </c>
      <c r="W1256" s="90" t="s">
        <v>24</v>
      </c>
      <c r="X1256" s="90" t="s">
        <v>24</v>
      </c>
      <c r="Y1256" t="str">
        <f t="shared" si="47"/>
        <v>08-2024</v>
      </c>
      <c r="Z1256">
        <f>_xlfn.XLOOKUP(Y1256,AN:AN,AP:AP,"")</f>
        <v>0</v>
      </c>
      <c r="AA1256">
        <f>_xlfn.XLOOKUP(Y1256,AN:AN,AQ:AQ,"")</f>
        <v>0</v>
      </c>
      <c r="AB1256" t="str">
        <f>_xlfn.XLOOKUP(Y1256,AN:AN,AR:AR,"")</f>
        <v>L24</v>
      </c>
      <c r="AC1256" t="str">
        <f>_xlfn.XLOOKUP(Y1256,AN:AN,AS:AS,"")</f>
        <v>L36</v>
      </c>
      <c r="AE1256">
        <v>0</v>
      </c>
      <c r="AF1256">
        <v>0</v>
      </c>
      <c r="AG1256" t="str">
        <v>L24</v>
      </c>
      <c r="AH1256" t="str">
        <v>L36</v>
      </c>
    </row>
    <row r="1257" spans="1:34">
      <c r="A1257" t="str">
        <f t="shared" si="46"/>
        <v>08-2024</v>
      </c>
      <c r="B1257" s="93">
        <v>45523</v>
      </c>
      <c r="C1257" s="90" t="s">
        <v>24</v>
      </c>
      <c r="D1257" s="90" t="s">
        <v>24</v>
      </c>
      <c r="E1257" s="90" t="s">
        <v>24</v>
      </c>
      <c r="F1257" s="90" t="s">
        <v>24</v>
      </c>
      <c r="G1257" s="90" t="s">
        <v>24</v>
      </c>
      <c r="H1257" s="90" t="s">
        <v>24</v>
      </c>
      <c r="I1257" s="90" t="s">
        <v>24</v>
      </c>
      <c r="J1257" s="90" t="s">
        <v>24</v>
      </c>
      <c r="K1257" s="90" t="s">
        <v>24</v>
      </c>
      <c r="L1257" s="90" t="s">
        <v>24</v>
      </c>
      <c r="M1257" s="90" t="s">
        <v>24</v>
      </c>
      <c r="N1257" s="90" t="s">
        <v>24</v>
      </c>
      <c r="O1257" s="90" t="s">
        <v>24</v>
      </c>
      <c r="P1257" s="90" t="s">
        <v>24</v>
      </c>
      <c r="Q1257" s="90" t="s">
        <v>24</v>
      </c>
      <c r="R1257" s="90" t="s">
        <v>24</v>
      </c>
      <c r="S1257" s="90" t="s">
        <v>24</v>
      </c>
      <c r="T1257" s="90" t="s">
        <v>24</v>
      </c>
      <c r="U1257" s="90" t="s">
        <v>24</v>
      </c>
      <c r="V1257" s="90" t="s">
        <v>24</v>
      </c>
      <c r="W1257" s="90" t="s">
        <v>24</v>
      </c>
      <c r="X1257" s="90" t="s">
        <v>24</v>
      </c>
      <c r="Y1257" t="str">
        <f t="shared" si="47"/>
        <v>08-2024</v>
      </c>
      <c r="Z1257">
        <f>_xlfn.XLOOKUP(Y1257,AN:AN,AP:AP,"")</f>
        <v>0</v>
      </c>
      <c r="AA1257">
        <f>_xlfn.XLOOKUP(Y1257,AN:AN,AQ:AQ,"")</f>
        <v>0</v>
      </c>
      <c r="AB1257" t="str">
        <f>_xlfn.XLOOKUP(Y1257,AN:AN,AR:AR,"")</f>
        <v>L24</v>
      </c>
      <c r="AC1257" t="str">
        <f>_xlfn.XLOOKUP(Y1257,AN:AN,AS:AS,"")</f>
        <v>L36</v>
      </c>
      <c r="AE1257">
        <v>0</v>
      </c>
      <c r="AF1257">
        <v>0</v>
      </c>
      <c r="AG1257" t="str">
        <v>L24</v>
      </c>
      <c r="AH1257" t="str">
        <v>L36</v>
      </c>
    </row>
    <row r="1258" spans="1:34">
      <c r="A1258" t="str">
        <f t="shared" si="46"/>
        <v>08-2024</v>
      </c>
      <c r="B1258" s="93">
        <v>45524</v>
      </c>
      <c r="C1258" s="90">
        <v>45500</v>
      </c>
      <c r="D1258" s="90">
        <v>47000</v>
      </c>
      <c r="E1258" s="90">
        <v>45800</v>
      </c>
      <c r="F1258" s="90">
        <v>41300</v>
      </c>
      <c r="G1258" s="90">
        <v>46400</v>
      </c>
      <c r="H1258" s="91" t="s">
        <v>25</v>
      </c>
      <c r="I1258" s="90">
        <v>43500</v>
      </c>
      <c r="J1258" s="90">
        <v>44200</v>
      </c>
      <c r="K1258" s="90">
        <v>45000</v>
      </c>
      <c r="L1258" s="91" t="s">
        <v>25</v>
      </c>
      <c r="M1258" s="90">
        <v>46800</v>
      </c>
      <c r="N1258" s="90">
        <v>45700</v>
      </c>
      <c r="O1258" s="90">
        <v>44600</v>
      </c>
      <c r="P1258" s="90">
        <v>42800</v>
      </c>
      <c r="Q1258" s="90">
        <v>41500</v>
      </c>
      <c r="R1258" s="90">
        <v>41700</v>
      </c>
      <c r="S1258" s="90">
        <v>41500</v>
      </c>
      <c r="T1258" s="90">
        <v>43400</v>
      </c>
      <c r="U1258" s="90">
        <v>44800</v>
      </c>
      <c r="V1258" s="90">
        <v>48600</v>
      </c>
      <c r="W1258" s="90">
        <v>46500</v>
      </c>
      <c r="X1258" s="90">
        <v>49800</v>
      </c>
      <c r="Y1258" t="str">
        <f t="shared" si="47"/>
        <v>08-2024</v>
      </c>
      <c r="Z1258">
        <f>_xlfn.XLOOKUP(Y1258,AN:AN,AP:AP,"")</f>
        <v>0</v>
      </c>
      <c r="AA1258">
        <f>_xlfn.XLOOKUP(Y1258,AN:AN,AQ:AQ,"")</f>
        <v>0</v>
      </c>
      <c r="AB1258" t="str">
        <f>_xlfn.XLOOKUP(Y1258,AN:AN,AR:AR,"")</f>
        <v>L24</v>
      </c>
      <c r="AC1258" t="str">
        <f>_xlfn.XLOOKUP(Y1258,AN:AN,AS:AS,"")</f>
        <v>L36</v>
      </c>
      <c r="AE1258">
        <v>0</v>
      </c>
      <c r="AF1258">
        <v>0</v>
      </c>
      <c r="AG1258" t="str">
        <v>L24</v>
      </c>
      <c r="AH1258" t="str">
        <v>L36</v>
      </c>
    </row>
    <row r="1259" spans="1:34">
      <c r="A1259" t="str">
        <f t="shared" si="46"/>
        <v>08-2024</v>
      </c>
      <c r="B1259" s="93">
        <v>45525</v>
      </c>
      <c r="C1259" s="90">
        <v>45300</v>
      </c>
      <c r="D1259" s="90">
        <v>46500</v>
      </c>
      <c r="E1259" s="90">
        <v>46000</v>
      </c>
      <c r="F1259" s="90">
        <v>41400</v>
      </c>
      <c r="G1259" s="90">
        <v>46700</v>
      </c>
      <c r="H1259" s="91" t="s">
        <v>25</v>
      </c>
      <c r="I1259" s="90">
        <v>43500</v>
      </c>
      <c r="J1259" s="90">
        <v>44200</v>
      </c>
      <c r="K1259" s="90">
        <v>45000</v>
      </c>
      <c r="L1259" s="91" t="s">
        <v>25</v>
      </c>
      <c r="M1259" s="90">
        <v>46900</v>
      </c>
      <c r="N1259" s="90">
        <v>45900</v>
      </c>
      <c r="O1259" s="90">
        <v>44800</v>
      </c>
      <c r="P1259" s="90">
        <v>42800</v>
      </c>
      <c r="Q1259" s="90">
        <v>41700</v>
      </c>
      <c r="R1259" s="90">
        <v>42000</v>
      </c>
      <c r="S1259" s="90">
        <v>41800</v>
      </c>
      <c r="T1259" s="90">
        <v>43500</v>
      </c>
      <c r="U1259" s="90">
        <v>44800</v>
      </c>
      <c r="V1259" s="90">
        <v>48600</v>
      </c>
      <c r="W1259" s="90">
        <v>46500</v>
      </c>
      <c r="X1259" s="90">
        <v>49800</v>
      </c>
      <c r="Y1259" t="str">
        <f t="shared" si="47"/>
        <v>08-2024</v>
      </c>
      <c r="Z1259">
        <f>_xlfn.XLOOKUP(Y1259,AN:AN,AP:AP,"")</f>
        <v>0</v>
      </c>
      <c r="AA1259">
        <f>_xlfn.XLOOKUP(Y1259,AN:AN,AQ:AQ,"")</f>
        <v>0</v>
      </c>
      <c r="AB1259" t="str">
        <f>_xlfn.XLOOKUP(Y1259,AN:AN,AR:AR,"")</f>
        <v>L24</v>
      </c>
      <c r="AC1259" t="str">
        <f>_xlfn.XLOOKUP(Y1259,AN:AN,AS:AS,"")</f>
        <v>L36</v>
      </c>
      <c r="AE1259">
        <v>0</v>
      </c>
      <c r="AF1259">
        <v>0</v>
      </c>
      <c r="AG1259" t="str">
        <v>L24</v>
      </c>
      <c r="AH1259" t="str">
        <v>L36</v>
      </c>
    </row>
    <row r="1260" spans="1:34">
      <c r="A1260" t="str">
        <f t="shared" si="46"/>
        <v>08-2024</v>
      </c>
      <c r="B1260" s="93">
        <v>45526</v>
      </c>
      <c r="C1260" s="90">
        <v>45300</v>
      </c>
      <c r="D1260" s="90">
        <v>46500</v>
      </c>
      <c r="E1260" s="90">
        <v>45800</v>
      </c>
      <c r="F1260" s="90">
        <v>41200</v>
      </c>
      <c r="G1260" s="90">
        <v>46700</v>
      </c>
      <c r="H1260" s="91" t="s">
        <v>25</v>
      </c>
      <c r="I1260" s="90">
        <v>43500</v>
      </c>
      <c r="J1260" s="90">
        <v>44200</v>
      </c>
      <c r="K1260" s="90">
        <v>45000</v>
      </c>
      <c r="L1260" s="91" t="s">
        <v>25</v>
      </c>
      <c r="M1260" s="90">
        <v>46900</v>
      </c>
      <c r="N1260" s="90">
        <v>45900</v>
      </c>
      <c r="O1260" s="90">
        <v>44600</v>
      </c>
      <c r="P1260" s="90">
        <v>42800</v>
      </c>
      <c r="Q1260" s="90">
        <v>41600</v>
      </c>
      <c r="R1260" s="90">
        <v>41800</v>
      </c>
      <c r="S1260" s="90">
        <v>41800</v>
      </c>
      <c r="T1260" s="90">
        <v>43300</v>
      </c>
      <c r="U1260" s="90">
        <v>44800</v>
      </c>
      <c r="V1260" s="90">
        <v>48600</v>
      </c>
      <c r="W1260" s="90">
        <v>46500</v>
      </c>
      <c r="X1260" s="90">
        <v>49800</v>
      </c>
      <c r="Y1260" t="str">
        <f t="shared" si="47"/>
        <v>08-2024</v>
      </c>
      <c r="Z1260">
        <f>_xlfn.XLOOKUP(Y1260,AN:AN,AP:AP,"")</f>
        <v>0</v>
      </c>
      <c r="AA1260">
        <f>_xlfn.XLOOKUP(Y1260,AN:AN,AQ:AQ,"")</f>
        <v>0</v>
      </c>
      <c r="AB1260" t="str">
        <f>_xlfn.XLOOKUP(Y1260,AN:AN,AR:AR,"")</f>
        <v>L24</v>
      </c>
      <c r="AC1260" t="str">
        <f>_xlfn.XLOOKUP(Y1260,AN:AN,AS:AS,"")</f>
        <v>L36</v>
      </c>
      <c r="AE1260">
        <v>0</v>
      </c>
      <c r="AF1260">
        <v>0</v>
      </c>
      <c r="AG1260" t="str">
        <v>L24</v>
      </c>
      <c r="AH1260" t="str">
        <v>L36</v>
      </c>
    </row>
    <row r="1261" spans="1:34">
      <c r="A1261" t="str">
        <f t="shared" si="46"/>
        <v>08-2024</v>
      </c>
      <c r="B1261" s="93">
        <v>45527</v>
      </c>
      <c r="C1261" s="90">
        <v>45000</v>
      </c>
      <c r="D1261" s="90">
        <v>46200</v>
      </c>
      <c r="E1261" s="90">
        <v>45500</v>
      </c>
      <c r="F1261" s="90">
        <v>40800</v>
      </c>
      <c r="G1261" s="90">
        <v>46700</v>
      </c>
      <c r="H1261" s="91" t="s">
        <v>25</v>
      </c>
      <c r="I1261" s="90">
        <v>43500</v>
      </c>
      <c r="J1261" s="90">
        <v>44000</v>
      </c>
      <c r="K1261" s="90">
        <v>45000</v>
      </c>
      <c r="L1261" s="91" t="s">
        <v>25</v>
      </c>
      <c r="M1261" s="90">
        <v>46600</v>
      </c>
      <c r="N1261" s="90">
        <v>45900</v>
      </c>
      <c r="O1261" s="90">
        <v>44400</v>
      </c>
      <c r="P1261" s="90">
        <v>42500</v>
      </c>
      <c r="Q1261" s="90">
        <v>41400</v>
      </c>
      <c r="R1261" s="90">
        <v>41600</v>
      </c>
      <c r="S1261" s="90">
        <v>41500</v>
      </c>
      <c r="T1261" s="90">
        <v>42900</v>
      </c>
      <c r="U1261" s="90">
        <v>44600</v>
      </c>
      <c r="V1261" s="90">
        <v>48500</v>
      </c>
      <c r="W1261" s="90">
        <v>46500</v>
      </c>
      <c r="X1261" s="90">
        <v>49800</v>
      </c>
      <c r="Y1261" t="str">
        <f t="shared" si="47"/>
        <v>08-2024</v>
      </c>
      <c r="Z1261">
        <f>_xlfn.XLOOKUP(Y1261,AN:AN,AP:AP,"")</f>
        <v>0</v>
      </c>
      <c r="AA1261">
        <f>_xlfn.XLOOKUP(Y1261,AN:AN,AQ:AQ,"")</f>
        <v>0</v>
      </c>
      <c r="AB1261" t="str">
        <f>_xlfn.XLOOKUP(Y1261,AN:AN,AR:AR,"")</f>
        <v>L24</v>
      </c>
      <c r="AC1261" t="str">
        <f>_xlfn.XLOOKUP(Y1261,AN:AN,AS:AS,"")</f>
        <v>L36</v>
      </c>
      <c r="AE1261">
        <v>0</v>
      </c>
      <c r="AF1261">
        <v>0</v>
      </c>
      <c r="AG1261" t="str">
        <v>L24</v>
      </c>
      <c r="AH1261" t="str">
        <v>L36</v>
      </c>
    </row>
    <row r="1262" spans="1:34">
      <c r="A1262" t="str">
        <f t="shared" si="46"/>
        <v>08-2024</v>
      </c>
      <c r="B1262" s="93">
        <v>45528</v>
      </c>
      <c r="C1262" s="90">
        <v>44900</v>
      </c>
      <c r="D1262" s="90">
        <v>46200</v>
      </c>
      <c r="E1262" s="90">
        <v>45200</v>
      </c>
      <c r="F1262" s="90">
        <v>40600</v>
      </c>
      <c r="G1262" s="90">
        <v>46400</v>
      </c>
      <c r="H1262" s="91" t="s">
        <v>25</v>
      </c>
      <c r="I1262" s="90">
        <v>43500</v>
      </c>
      <c r="J1262" s="90">
        <v>43900</v>
      </c>
      <c r="K1262" s="90">
        <v>44700</v>
      </c>
      <c r="L1262" s="91" t="s">
        <v>25</v>
      </c>
      <c r="M1262" s="90">
        <v>46400</v>
      </c>
      <c r="N1262" s="90">
        <v>45800</v>
      </c>
      <c r="O1262" s="90">
        <v>44100</v>
      </c>
      <c r="P1262" s="90">
        <v>42400</v>
      </c>
      <c r="Q1262" s="90">
        <v>41000</v>
      </c>
      <c r="R1262" s="90">
        <v>41400</v>
      </c>
      <c r="S1262" s="90">
        <v>41500</v>
      </c>
      <c r="T1262" s="90">
        <v>42700</v>
      </c>
      <c r="U1262" s="90">
        <v>44300</v>
      </c>
      <c r="V1262" s="90">
        <v>48500</v>
      </c>
      <c r="W1262" s="90">
        <v>46500</v>
      </c>
      <c r="X1262" s="90">
        <v>49800</v>
      </c>
      <c r="Y1262" t="str">
        <f t="shared" si="47"/>
        <v>08-2024</v>
      </c>
      <c r="Z1262">
        <f>_xlfn.XLOOKUP(Y1262,AN:AN,AP:AP,"")</f>
        <v>0</v>
      </c>
      <c r="AA1262">
        <f>_xlfn.XLOOKUP(Y1262,AN:AN,AQ:AQ,"")</f>
        <v>0</v>
      </c>
      <c r="AB1262" t="str">
        <f>_xlfn.XLOOKUP(Y1262,AN:AN,AR:AR,"")</f>
        <v>L24</v>
      </c>
      <c r="AC1262" t="str">
        <f>_xlfn.XLOOKUP(Y1262,AN:AN,AS:AS,"")</f>
        <v>L36</v>
      </c>
      <c r="AE1262">
        <v>0</v>
      </c>
      <c r="AF1262">
        <v>0</v>
      </c>
      <c r="AG1262" t="str">
        <v>L24</v>
      </c>
      <c r="AH1262" t="str">
        <v>L36</v>
      </c>
    </row>
    <row r="1263" spans="1:34">
      <c r="A1263" t="str">
        <f t="shared" si="46"/>
        <v>08-2024</v>
      </c>
      <c r="B1263" s="93">
        <v>45529</v>
      </c>
      <c r="C1263" s="90" t="s">
        <v>24</v>
      </c>
      <c r="D1263" s="90" t="s">
        <v>24</v>
      </c>
      <c r="E1263" s="90" t="s">
        <v>24</v>
      </c>
      <c r="F1263" s="90" t="s">
        <v>24</v>
      </c>
      <c r="G1263" s="90" t="s">
        <v>24</v>
      </c>
      <c r="H1263" s="90" t="s">
        <v>24</v>
      </c>
      <c r="I1263" s="90" t="s">
        <v>24</v>
      </c>
      <c r="J1263" s="90" t="s">
        <v>24</v>
      </c>
      <c r="K1263" s="90" t="s">
        <v>24</v>
      </c>
      <c r="L1263" s="90" t="s">
        <v>24</v>
      </c>
      <c r="M1263" s="90" t="s">
        <v>24</v>
      </c>
      <c r="N1263" s="90" t="s">
        <v>24</v>
      </c>
      <c r="O1263" s="90" t="s">
        <v>24</v>
      </c>
      <c r="P1263" s="90" t="s">
        <v>24</v>
      </c>
      <c r="Q1263" s="90" t="s">
        <v>24</v>
      </c>
      <c r="R1263" s="90" t="s">
        <v>24</v>
      </c>
      <c r="S1263" s="90" t="s">
        <v>24</v>
      </c>
      <c r="T1263" s="90" t="s">
        <v>24</v>
      </c>
      <c r="U1263" s="90" t="s">
        <v>24</v>
      </c>
      <c r="V1263" s="90" t="s">
        <v>24</v>
      </c>
      <c r="W1263" s="90" t="s">
        <v>24</v>
      </c>
      <c r="X1263" s="90" t="s">
        <v>24</v>
      </c>
      <c r="Y1263" t="str">
        <f t="shared" si="47"/>
        <v>08-2024</v>
      </c>
      <c r="Z1263">
        <f>_xlfn.XLOOKUP(Y1263,AN:AN,AP:AP,"")</f>
        <v>0</v>
      </c>
      <c r="AA1263">
        <f>_xlfn.XLOOKUP(Y1263,AN:AN,AQ:AQ,"")</f>
        <v>0</v>
      </c>
      <c r="AB1263" t="str">
        <f>_xlfn.XLOOKUP(Y1263,AN:AN,AR:AR,"")</f>
        <v>L24</v>
      </c>
      <c r="AC1263" t="str">
        <f>_xlfn.XLOOKUP(Y1263,AN:AN,AS:AS,"")</f>
        <v>L36</v>
      </c>
      <c r="AE1263">
        <v>0</v>
      </c>
      <c r="AF1263">
        <v>0</v>
      </c>
      <c r="AG1263" t="str">
        <v>L24</v>
      </c>
      <c r="AH1263" t="str">
        <v>L36</v>
      </c>
    </row>
    <row r="1264" spans="1:34">
      <c r="A1264" t="str">
        <f t="shared" si="46"/>
        <v>08-2024</v>
      </c>
      <c r="B1264" s="93">
        <v>45530</v>
      </c>
      <c r="C1264" s="91" t="s">
        <v>25</v>
      </c>
      <c r="D1264" s="90">
        <v>46200</v>
      </c>
      <c r="E1264" s="90">
        <v>45400</v>
      </c>
      <c r="F1264" s="90">
        <v>40900</v>
      </c>
      <c r="G1264" s="90">
        <v>46400</v>
      </c>
      <c r="H1264" s="91" t="s">
        <v>25</v>
      </c>
      <c r="I1264" s="90">
        <v>43500</v>
      </c>
      <c r="J1264" s="90">
        <v>44100</v>
      </c>
      <c r="K1264" s="90">
        <v>44700</v>
      </c>
      <c r="L1264" s="91" t="s">
        <v>25</v>
      </c>
      <c r="M1264" s="90">
        <v>46400</v>
      </c>
      <c r="N1264" s="90">
        <v>45800</v>
      </c>
      <c r="O1264" s="90">
        <v>44300</v>
      </c>
      <c r="P1264" s="90">
        <v>42400</v>
      </c>
      <c r="Q1264" s="90">
        <v>41100</v>
      </c>
      <c r="R1264" s="90">
        <v>41600</v>
      </c>
      <c r="S1264" s="90">
        <v>41500</v>
      </c>
      <c r="T1264" s="90">
        <v>43000</v>
      </c>
      <c r="U1264" s="90">
        <v>44300</v>
      </c>
      <c r="V1264" s="90">
        <v>48500</v>
      </c>
      <c r="W1264" s="90">
        <v>46500</v>
      </c>
      <c r="X1264" s="90">
        <v>49800</v>
      </c>
      <c r="Y1264" t="str">
        <f t="shared" si="47"/>
        <v>08-2024</v>
      </c>
      <c r="Z1264">
        <f>_xlfn.XLOOKUP(Y1264,AN:AN,AP:AP,"")</f>
        <v>0</v>
      </c>
      <c r="AA1264">
        <f>_xlfn.XLOOKUP(Y1264,AN:AN,AQ:AQ,"")</f>
        <v>0</v>
      </c>
      <c r="AB1264" t="str">
        <f>_xlfn.XLOOKUP(Y1264,AN:AN,AR:AR,"")</f>
        <v>L24</v>
      </c>
      <c r="AC1264" t="str">
        <f>_xlfn.XLOOKUP(Y1264,AN:AN,AS:AS,"")</f>
        <v>L36</v>
      </c>
      <c r="AE1264">
        <v>0</v>
      </c>
      <c r="AF1264">
        <v>0</v>
      </c>
      <c r="AG1264" t="str">
        <v>L24</v>
      </c>
      <c r="AH1264" t="str">
        <v>L36</v>
      </c>
    </row>
    <row r="1265" spans="1:34">
      <c r="A1265" t="str">
        <f t="shared" si="46"/>
        <v>08-2024</v>
      </c>
      <c r="B1265" s="93">
        <v>45531</v>
      </c>
      <c r="C1265" s="90">
        <v>44900</v>
      </c>
      <c r="D1265" s="90">
        <v>46200</v>
      </c>
      <c r="E1265" s="90">
        <v>45700</v>
      </c>
      <c r="F1265" s="90">
        <v>41100</v>
      </c>
      <c r="G1265" s="90">
        <v>46400</v>
      </c>
      <c r="H1265" s="91" t="s">
        <v>25</v>
      </c>
      <c r="I1265" s="90">
        <v>43500</v>
      </c>
      <c r="J1265" s="90">
        <v>44400</v>
      </c>
      <c r="K1265" s="90">
        <v>44600</v>
      </c>
      <c r="L1265" s="91" t="s">
        <v>25</v>
      </c>
      <c r="M1265" s="90">
        <v>46600</v>
      </c>
      <c r="N1265" s="90">
        <v>45800</v>
      </c>
      <c r="O1265" s="90">
        <v>44400</v>
      </c>
      <c r="P1265" s="90">
        <v>42600</v>
      </c>
      <c r="Q1265" s="90">
        <v>41200</v>
      </c>
      <c r="R1265" s="90">
        <v>41600</v>
      </c>
      <c r="S1265" s="90">
        <v>41600</v>
      </c>
      <c r="T1265" s="90">
        <v>43200</v>
      </c>
      <c r="U1265" s="90">
        <v>44800</v>
      </c>
      <c r="V1265" s="90">
        <v>48500</v>
      </c>
      <c r="W1265" s="90">
        <v>46200</v>
      </c>
      <c r="X1265" s="90">
        <v>49800</v>
      </c>
      <c r="Y1265" t="str">
        <f t="shared" si="47"/>
        <v>08-2024</v>
      </c>
      <c r="Z1265">
        <f>_xlfn.XLOOKUP(Y1265,AN:AN,AP:AP,"")</f>
        <v>0</v>
      </c>
      <c r="AA1265">
        <f>_xlfn.XLOOKUP(Y1265,AN:AN,AQ:AQ,"")</f>
        <v>0</v>
      </c>
      <c r="AB1265" t="str">
        <f>_xlfn.XLOOKUP(Y1265,AN:AN,AR:AR,"")</f>
        <v>L24</v>
      </c>
      <c r="AC1265" t="str">
        <f>_xlfn.XLOOKUP(Y1265,AN:AN,AS:AS,"")</f>
        <v>L36</v>
      </c>
      <c r="AE1265">
        <v>0</v>
      </c>
      <c r="AF1265">
        <v>0</v>
      </c>
      <c r="AG1265" t="str">
        <v>L24</v>
      </c>
      <c r="AH1265" t="str">
        <v>L36</v>
      </c>
    </row>
    <row r="1266" spans="1:34">
      <c r="A1266" t="str">
        <f t="shared" si="46"/>
        <v>08-2024</v>
      </c>
      <c r="B1266" s="93">
        <v>45532</v>
      </c>
      <c r="C1266" s="90">
        <v>44800</v>
      </c>
      <c r="D1266" s="90">
        <v>46200</v>
      </c>
      <c r="E1266" s="90">
        <v>45500</v>
      </c>
      <c r="F1266" s="90">
        <v>40800</v>
      </c>
      <c r="G1266" s="90">
        <v>46400</v>
      </c>
      <c r="H1266" s="91" t="s">
        <v>25</v>
      </c>
      <c r="I1266" s="90">
        <v>43500</v>
      </c>
      <c r="J1266" s="90">
        <v>44200</v>
      </c>
      <c r="K1266" s="90">
        <v>44600</v>
      </c>
      <c r="L1266" s="91" t="s">
        <v>25</v>
      </c>
      <c r="M1266" s="90">
        <v>46500</v>
      </c>
      <c r="N1266" s="90">
        <v>45800</v>
      </c>
      <c r="O1266" s="90">
        <v>44100</v>
      </c>
      <c r="P1266" s="90">
        <v>42600</v>
      </c>
      <c r="Q1266" s="90">
        <v>41000</v>
      </c>
      <c r="R1266" s="90">
        <v>41600</v>
      </c>
      <c r="S1266" s="90">
        <v>41350</v>
      </c>
      <c r="T1266" s="90">
        <v>42900</v>
      </c>
      <c r="U1266" s="90">
        <v>44800</v>
      </c>
      <c r="V1266" s="90">
        <v>48200</v>
      </c>
      <c r="W1266" s="90">
        <v>46200</v>
      </c>
      <c r="X1266" s="90">
        <v>49800</v>
      </c>
      <c r="Y1266" t="str">
        <f t="shared" si="47"/>
        <v>08-2024</v>
      </c>
      <c r="Z1266">
        <f>_xlfn.XLOOKUP(Y1266,AN:AN,AP:AP,"")</f>
        <v>0</v>
      </c>
      <c r="AA1266">
        <f>_xlfn.XLOOKUP(Y1266,AN:AN,AQ:AQ,"")</f>
        <v>0</v>
      </c>
      <c r="AB1266" t="str">
        <f>_xlfn.XLOOKUP(Y1266,AN:AN,AR:AR,"")</f>
        <v>L24</v>
      </c>
      <c r="AC1266" t="str">
        <f>_xlfn.XLOOKUP(Y1266,AN:AN,AS:AS,"")</f>
        <v>L36</v>
      </c>
      <c r="AE1266">
        <v>0</v>
      </c>
      <c r="AF1266">
        <v>0</v>
      </c>
      <c r="AG1266" t="str">
        <v>L24</v>
      </c>
      <c r="AH1266" t="str">
        <v>L36</v>
      </c>
    </row>
    <row r="1267" spans="1:34">
      <c r="A1267" t="str">
        <f t="shared" si="46"/>
        <v>08-2024</v>
      </c>
      <c r="B1267" s="93">
        <v>45533</v>
      </c>
      <c r="C1267" s="90">
        <v>44800</v>
      </c>
      <c r="D1267" s="90">
        <v>46200</v>
      </c>
      <c r="E1267" s="90">
        <v>45000</v>
      </c>
      <c r="F1267" s="90">
        <v>40800</v>
      </c>
      <c r="G1267" s="90">
        <v>46400</v>
      </c>
      <c r="H1267" s="91" t="s">
        <v>25</v>
      </c>
      <c r="I1267" s="90">
        <v>43500</v>
      </c>
      <c r="J1267" s="90">
        <v>44200</v>
      </c>
      <c r="K1267" s="90">
        <v>44600</v>
      </c>
      <c r="L1267" s="91" t="s">
        <v>25</v>
      </c>
      <c r="M1267" s="90">
        <v>46400</v>
      </c>
      <c r="N1267" s="90">
        <v>45800</v>
      </c>
      <c r="O1267" s="90">
        <v>44300</v>
      </c>
      <c r="P1267" s="90">
        <v>42400</v>
      </c>
      <c r="Q1267" s="90">
        <v>41000</v>
      </c>
      <c r="R1267" s="90">
        <v>41400</v>
      </c>
      <c r="S1267" s="90">
        <v>41100</v>
      </c>
      <c r="T1267" s="90">
        <v>42900</v>
      </c>
      <c r="U1267" s="90">
        <v>44800</v>
      </c>
      <c r="V1267" s="90">
        <v>48000</v>
      </c>
      <c r="W1267" s="90">
        <v>46200</v>
      </c>
      <c r="X1267" s="90">
        <v>49800</v>
      </c>
      <c r="Y1267" t="str">
        <f t="shared" si="47"/>
        <v>08-2024</v>
      </c>
      <c r="Z1267">
        <f>_xlfn.XLOOKUP(Y1267,AN:AN,AP:AP,"")</f>
        <v>0</v>
      </c>
      <c r="AA1267">
        <f>_xlfn.XLOOKUP(Y1267,AN:AN,AQ:AQ,"")</f>
        <v>0</v>
      </c>
      <c r="AB1267" t="str">
        <f>_xlfn.XLOOKUP(Y1267,AN:AN,AR:AR,"")</f>
        <v>L24</v>
      </c>
      <c r="AC1267" t="str">
        <f>_xlfn.XLOOKUP(Y1267,AN:AN,AS:AS,"")</f>
        <v>L36</v>
      </c>
      <c r="AE1267">
        <v>0</v>
      </c>
      <c r="AF1267">
        <v>0</v>
      </c>
      <c r="AG1267" t="str">
        <v>L24</v>
      </c>
      <c r="AH1267" t="str">
        <v>L36</v>
      </c>
    </row>
    <row r="1268" spans="1:34">
      <c r="A1268" t="str">
        <f t="shared" si="46"/>
        <v>08-2024</v>
      </c>
      <c r="B1268" s="93">
        <v>45534</v>
      </c>
      <c r="C1268" s="90">
        <v>44800</v>
      </c>
      <c r="D1268" s="90">
        <v>46200</v>
      </c>
      <c r="E1268" s="90">
        <v>45000</v>
      </c>
      <c r="F1268" s="90">
        <v>40900</v>
      </c>
      <c r="G1268" s="90">
        <v>46400</v>
      </c>
      <c r="H1268" s="91" t="s">
        <v>25</v>
      </c>
      <c r="I1268" s="90">
        <v>43500</v>
      </c>
      <c r="J1268" s="90">
        <v>44200</v>
      </c>
      <c r="K1268" s="90">
        <v>44600</v>
      </c>
      <c r="L1268" s="91" t="s">
        <v>25</v>
      </c>
      <c r="M1268" s="90">
        <v>46400</v>
      </c>
      <c r="N1268" s="90">
        <v>45800</v>
      </c>
      <c r="O1268" s="90">
        <v>44300</v>
      </c>
      <c r="P1268" s="90">
        <v>42400</v>
      </c>
      <c r="Q1268" s="90">
        <v>41000</v>
      </c>
      <c r="R1268" s="90">
        <v>41500</v>
      </c>
      <c r="S1268" s="90">
        <v>41200</v>
      </c>
      <c r="T1268" s="90">
        <v>43000</v>
      </c>
      <c r="U1268" s="90">
        <v>44800</v>
      </c>
      <c r="V1268" s="90">
        <v>47600</v>
      </c>
      <c r="W1268" s="90">
        <v>46200</v>
      </c>
      <c r="X1268" s="90">
        <v>49800</v>
      </c>
      <c r="Y1268" t="str">
        <f t="shared" si="47"/>
        <v>08-2024</v>
      </c>
      <c r="Z1268">
        <f>_xlfn.XLOOKUP(Y1268,AN:AN,AP:AP,"")</f>
        <v>0</v>
      </c>
      <c r="AA1268">
        <f>_xlfn.XLOOKUP(Y1268,AN:AN,AQ:AQ,"")</f>
        <v>0</v>
      </c>
      <c r="AB1268" t="str">
        <f>_xlfn.XLOOKUP(Y1268,AN:AN,AR:AR,"")</f>
        <v>L24</v>
      </c>
      <c r="AC1268" t="str">
        <f>_xlfn.XLOOKUP(Y1268,AN:AN,AS:AS,"")</f>
        <v>L36</v>
      </c>
      <c r="AE1268">
        <v>0</v>
      </c>
      <c r="AF1268">
        <v>0</v>
      </c>
      <c r="AG1268" t="str">
        <v>L24</v>
      </c>
      <c r="AH1268" t="str">
        <v>L36</v>
      </c>
    </row>
    <row r="1269" spans="1:34">
      <c r="A1269" t="str">
        <f t="shared" si="46"/>
        <v>08-2024</v>
      </c>
      <c r="B1269" s="93">
        <v>45535</v>
      </c>
      <c r="C1269" s="90">
        <v>44800</v>
      </c>
      <c r="D1269" s="90">
        <v>46200</v>
      </c>
      <c r="E1269" s="90">
        <v>44800</v>
      </c>
      <c r="F1269" s="90">
        <v>40800</v>
      </c>
      <c r="G1269" s="90">
        <v>46400</v>
      </c>
      <c r="H1269" s="91" t="s">
        <v>25</v>
      </c>
      <c r="I1269" s="90">
        <v>43500</v>
      </c>
      <c r="J1269" s="90">
        <v>43900</v>
      </c>
      <c r="K1269" s="90">
        <v>44600</v>
      </c>
      <c r="L1269" s="91" t="s">
        <v>25</v>
      </c>
      <c r="M1269" s="90">
        <v>46400</v>
      </c>
      <c r="N1269" s="90">
        <v>45800</v>
      </c>
      <c r="O1269" s="90">
        <v>44100</v>
      </c>
      <c r="P1269" s="90">
        <v>42400</v>
      </c>
      <c r="Q1269" s="90">
        <v>40900</v>
      </c>
      <c r="R1269" s="90">
        <v>41500</v>
      </c>
      <c r="S1269" s="90">
        <v>41100</v>
      </c>
      <c r="T1269" s="90">
        <v>42900</v>
      </c>
      <c r="U1269" s="90">
        <v>44800</v>
      </c>
      <c r="V1269" s="90">
        <v>47400</v>
      </c>
      <c r="W1269" s="90">
        <v>46200</v>
      </c>
      <c r="X1269" s="90">
        <v>49800</v>
      </c>
      <c r="Y1269" t="str">
        <f t="shared" si="47"/>
        <v>08-2024</v>
      </c>
      <c r="Z1269">
        <f>_xlfn.XLOOKUP(Y1269,AN:AN,AP:AP,"")</f>
        <v>0</v>
      </c>
      <c r="AA1269">
        <f>_xlfn.XLOOKUP(Y1269,AN:AN,AQ:AQ,"")</f>
        <v>0</v>
      </c>
      <c r="AB1269" t="str">
        <f>_xlfn.XLOOKUP(Y1269,AN:AN,AR:AR,"")</f>
        <v>L24</v>
      </c>
      <c r="AC1269" t="str">
        <f>_xlfn.XLOOKUP(Y1269,AN:AN,AS:AS,"")</f>
        <v>L36</v>
      </c>
      <c r="AE1269">
        <v>0</v>
      </c>
      <c r="AF1269">
        <v>0</v>
      </c>
      <c r="AG1269" t="str">
        <v>L24</v>
      </c>
      <c r="AH1269" t="str">
        <v>L36</v>
      </c>
    </row>
    <row r="1270" spans="1:34">
      <c r="A1270" t="str">
        <f t="shared" si="46"/>
        <v>09-2024</v>
      </c>
      <c r="B1270" s="93">
        <v>45536</v>
      </c>
      <c r="C1270" s="90" t="s">
        <v>24</v>
      </c>
      <c r="D1270" s="90" t="s">
        <v>24</v>
      </c>
      <c r="E1270" s="90" t="s">
        <v>24</v>
      </c>
      <c r="F1270" s="90" t="s">
        <v>24</v>
      </c>
      <c r="G1270" s="90" t="s">
        <v>24</v>
      </c>
      <c r="H1270" s="90" t="s">
        <v>24</v>
      </c>
      <c r="I1270" s="90" t="s">
        <v>24</v>
      </c>
      <c r="J1270" s="90" t="s">
        <v>24</v>
      </c>
      <c r="K1270" s="90" t="s">
        <v>24</v>
      </c>
      <c r="L1270" s="90" t="s">
        <v>24</v>
      </c>
      <c r="M1270" s="90" t="s">
        <v>24</v>
      </c>
      <c r="N1270" s="90" t="s">
        <v>24</v>
      </c>
      <c r="O1270" s="90" t="s">
        <v>24</v>
      </c>
      <c r="P1270" s="90" t="s">
        <v>24</v>
      </c>
      <c r="Q1270" s="90" t="s">
        <v>24</v>
      </c>
      <c r="R1270" s="90" t="s">
        <v>24</v>
      </c>
      <c r="S1270" s="90" t="s">
        <v>24</v>
      </c>
      <c r="T1270" s="90" t="s">
        <v>24</v>
      </c>
      <c r="U1270" s="90" t="s">
        <v>24</v>
      </c>
      <c r="V1270" s="90" t="s">
        <v>24</v>
      </c>
      <c r="W1270" s="90" t="s">
        <v>24</v>
      </c>
      <c r="X1270" s="90" t="s">
        <v>24</v>
      </c>
      <c r="Y1270" t="str">
        <f t="shared" si="47"/>
        <v>09-2024</v>
      </c>
      <c r="Z1270">
        <f>_xlfn.XLOOKUP(Y1270,AN:AN,AP:AP,"")</f>
        <v>0</v>
      </c>
      <c r="AA1270">
        <f>_xlfn.XLOOKUP(Y1270,AN:AN,AQ:AQ,"")</f>
        <v>0</v>
      </c>
      <c r="AB1270" t="str">
        <f>_xlfn.XLOOKUP(Y1270,AN:AN,AR:AR,"")</f>
        <v>L24</v>
      </c>
      <c r="AC1270" t="str">
        <f>_xlfn.XLOOKUP(Y1270,AN:AN,AS:AS,"")</f>
        <v>L36</v>
      </c>
      <c r="AE1270">
        <v>0</v>
      </c>
      <c r="AF1270">
        <v>0</v>
      </c>
      <c r="AG1270" t="str">
        <v>L24</v>
      </c>
      <c r="AH1270" t="str">
        <v>L36</v>
      </c>
    </row>
    <row r="1271" spans="1:34">
      <c r="A1271" t="str">
        <f t="shared" si="46"/>
        <v>09-2024</v>
      </c>
      <c r="B1271" s="93">
        <v>45537</v>
      </c>
      <c r="C1271" s="90">
        <v>44800</v>
      </c>
      <c r="D1271" s="90">
        <v>46200</v>
      </c>
      <c r="E1271" s="90">
        <v>44700</v>
      </c>
      <c r="F1271" s="90">
        <v>40600</v>
      </c>
      <c r="G1271" s="90">
        <v>46000</v>
      </c>
      <c r="H1271" s="91" t="s">
        <v>25</v>
      </c>
      <c r="I1271" s="90">
        <v>43500</v>
      </c>
      <c r="J1271" s="90">
        <v>43800</v>
      </c>
      <c r="K1271" s="90">
        <v>44600</v>
      </c>
      <c r="L1271" s="91" t="s">
        <v>25</v>
      </c>
      <c r="M1271" s="90">
        <v>46300</v>
      </c>
      <c r="N1271" s="90">
        <v>45700</v>
      </c>
      <c r="O1271" s="90">
        <v>43700</v>
      </c>
      <c r="P1271" s="90">
        <v>42300</v>
      </c>
      <c r="Q1271" s="90">
        <v>40800</v>
      </c>
      <c r="R1271" s="90">
        <v>41300</v>
      </c>
      <c r="S1271" s="90">
        <v>40900</v>
      </c>
      <c r="T1271" s="90">
        <v>42700</v>
      </c>
      <c r="U1271" s="90">
        <v>44800</v>
      </c>
      <c r="V1271" s="90">
        <v>47200</v>
      </c>
      <c r="W1271" s="90">
        <v>46200</v>
      </c>
      <c r="X1271" s="90">
        <v>49500</v>
      </c>
      <c r="Y1271" t="str">
        <f t="shared" si="47"/>
        <v>09-2024</v>
      </c>
      <c r="Z1271">
        <f>_xlfn.XLOOKUP(Y1271,AN:AN,AP:AP,"")</f>
        <v>0</v>
      </c>
      <c r="AA1271">
        <f>_xlfn.XLOOKUP(Y1271,AN:AN,AQ:AQ,"")</f>
        <v>0</v>
      </c>
      <c r="AB1271" t="str">
        <f>_xlfn.XLOOKUP(Y1271,AN:AN,AR:AR,"")</f>
        <v>L24</v>
      </c>
      <c r="AC1271" t="str">
        <f>_xlfn.XLOOKUP(Y1271,AN:AN,AS:AS,"")</f>
        <v>L36</v>
      </c>
      <c r="AE1271">
        <v>0</v>
      </c>
      <c r="AF1271">
        <v>0</v>
      </c>
      <c r="AG1271" t="str">
        <v>L24</v>
      </c>
      <c r="AH1271" t="str">
        <v>L36</v>
      </c>
    </row>
    <row r="1272" spans="1:34">
      <c r="A1272" t="str">
        <f t="shared" si="46"/>
        <v>09-2024</v>
      </c>
      <c r="B1272" s="93">
        <v>45538</v>
      </c>
      <c r="C1272" s="90">
        <v>44800</v>
      </c>
      <c r="D1272" s="90">
        <v>46200</v>
      </c>
      <c r="E1272" s="90">
        <v>44900</v>
      </c>
      <c r="F1272" s="90">
        <v>40600</v>
      </c>
      <c r="G1272" s="90">
        <v>46000</v>
      </c>
      <c r="H1272" s="91" t="s">
        <v>25</v>
      </c>
      <c r="I1272" s="90">
        <v>43500</v>
      </c>
      <c r="J1272" s="90">
        <v>43900</v>
      </c>
      <c r="K1272" s="90">
        <v>44300</v>
      </c>
      <c r="L1272" s="91" t="s">
        <v>25</v>
      </c>
      <c r="M1272" s="90">
        <v>46300</v>
      </c>
      <c r="N1272" s="90">
        <v>45700</v>
      </c>
      <c r="O1272" s="90">
        <v>43900</v>
      </c>
      <c r="P1272" s="90">
        <v>42300</v>
      </c>
      <c r="Q1272" s="90">
        <v>40800</v>
      </c>
      <c r="R1272" s="90">
        <v>41300</v>
      </c>
      <c r="S1272" s="90">
        <v>41000</v>
      </c>
      <c r="T1272" s="90">
        <v>42700</v>
      </c>
      <c r="U1272" s="90">
        <v>44600</v>
      </c>
      <c r="V1272" s="90">
        <v>47000</v>
      </c>
      <c r="W1272" s="90">
        <v>46200</v>
      </c>
      <c r="X1272" s="90">
        <v>49500</v>
      </c>
      <c r="Y1272" t="str">
        <f t="shared" si="47"/>
        <v>09-2024</v>
      </c>
      <c r="Z1272">
        <f>_xlfn.XLOOKUP(Y1272,AN:AN,AP:AP,"")</f>
        <v>0</v>
      </c>
      <c r="AA1272">
        <f>_xlfn.XLOOKUP(Y1272,AN:AN,AQ:AQ,"")</f>
        <v>0</v>
      </c>
      <c r="AB1272" t="str">
        <f>_xlfn.XLOOKUP(Y1272,AN:AN,AR:AR,"")</f>
        <v>L24</v>
      </c>
      <c r="AC1272" t="str">
        <f>_xlfn.XLOOKUP(Y1272,AN:AN,AS:AS,"")</f>
        <v>L36</v>
      </c>
      <c r="AE1272">
        <v>0</v>
      </c>
      <c r="AF1272">
        <v>0</v>
      </c>
      <c r="AG1272" t="str">
        <v>L24</v>
      </c>
      <c r="AH1272" t="str">
        <v>L36</v>
      </c>
    </row>
    <row r="1273" spans="1:34">
      <c r="A1273" t="str">
        <f t="shared" si="46"/>
        <v>09-2024</v>
      </c>
      <c r="B1273" s="93">
        <v>45539</v>
      </c>
      <c r="C1273" s="90">
        <v>44800</v>
      </c>
      <c r="D1273" s="90">
        <v>46000</v>
      </c>
      <c r="E1273" s="90">
        <v>44900</v>
      </c>
      <c r="F1273" s="90">
        <v>40300</v>
      </c>
      <c r="G1273" s="90">
        <v>46000</v>
      </c>
      <c r="H1273" s="91" t="s">
        <v>25</v>
      </c>
      <c r="I1273" s="90">
        <v>43500</v>
      </c>
      <c r="J1273" s="90">
        <v>43900</v>
      </c>
      <c r="K1273" s="90">
        <v>44400</v>
      </c>
      <c r="L1273" s="91" t="s">
        <v>25</v>
      </c>
      <c r="M1273" s="90">
        <v>46300</v>
      </c>
      <c r="N1273" s="90">
        <v>45700</v>
      </c>
      <c r="O1273" s="90">
        <v>43900</v>
      </c>
      <c r="P1273" s="90">
        <v>42300</v>
      </c>
      <c r="Q1273" s="90">
        <v>41200</v>
      </c>
      <c r="R1273" s="90">
        <v>41300</v>
      </c>
      <c r="S1273" s="90">
        <v>41000</v>
      </c>
      <c r="T1273" s="90">
        <v>42600</v>
      </c>
      <c r="U1273" s="90">
        <v>44500</v>
      </c>
      <c r="V1273" s="90">
        <v>47000</v>
      </c>
      <c r="W1273" s="90">
        <v>46200</v>
      </c>
      <c r="X1273" s="90">
        <v>49500</v>
      </c>
      <c r="Y1273" t="str">
        <f t="shared" si="47"/>
        <v>09-2024</v>
      </c>
      <c r="Z1273">
        <f>_xlfn.XLOOKUP(Y1273,AN:AN,AP:AP,"")</f>
        <v>0</v>
      </c>
      <c r="AA1273">
        <f>_xlfn.XLOOKUP(Y1273,AN:AN,AQ:AQ,"")</f>
        <v>0</v>
      </c>
      <c r="AB1273" t="str">
        <f>_xlfn.XLOOKUP(Y1273,AN:AN,AR:AR,"")</f>
        <v>L24</v>
      </c>
      <c r="AC1273" t="str">
        <f>_xlfn.XLOOKUP(Y1273,AN:AN,AS:AS,"")</f>
        <v>L36</v>
      </c>
      <c r="AE1273">
        <v>0</v>
      </c>
      <c r="AF1273">
        <v>0</v>
      </c>
      <c r="AG1273" t="str">
        <v>L24</v>
      </c>
      <c r="AH1273" t="str">
        <v>L36</v>
      </c>
    </row>
    <row r="1274" spans="1:34">
      <c r="A1274" t="str">
        <f t="shared" si="46"/>
        <v>09-2024</v>
      </c>
      <c r="B1274" s="93">
        <v>45540</v>
      </c>
      <c r="C1274" s="90">
        <v>44800</v>
      </c>
      <c r="D1274" s="90">
        <v>46000</v>
      </c>
      <c r="E1274" s="90">
        <v>45000</v>
      </c>
      <c r="F1274" s="90">
        <v>40400</v>
      </c>
      <c r="G1274" s="90">
        <v>46000</v>
      </c>
      <c r="H1274" s="91" t="s">
        <v>25</v>
      </c>
      <c r="I1274" s="90">
        <v>43500</v>
      </c>
      <c r="J1274" s="90">
        <v>44000</v>
      </c>
      <c r="K1274" s="90">
        <v>44800</v>
      </c>
      <c r="L1274" s="91" t="s">
        <v>25</v>
      </c>
      <c r="M1274" s="90">
        <v>46400</v>
      </c>
      <c r="N1274" s="90">
        <v>45700</v>
      </c>
      <c r="O1274" s="90">
        <v>44000</v>
      </c>
      <c r="P1274" s="90">
        <v>42500</v>
      </c>
      <c r="Q1274" s="90">
        <v>41300</v>
      </c>
      <c r="R1274" s="90">
        <v>41500</v>
      </c>
      <c r="S1274" s="90">
        <v>41200</v>
      </c>
      <c r="T1274" s="90">
        <v>42700</v>
      </c>
      <c r="U1274" s="90">
        <v>45000</v>
      </c>
      <c r="V1274" s="90">
        <v>47000</v>
      </c>
      <c r="W1274" s="90">
        <v>46200</v>
      </c>
      <c r="X1274" s="90">
        <v>49500</v>
      </c>
      <c r="Y1274" t="str">
        <f t="shared" si="47"/>
        <v>09-2024</v>
      </c>
      <c r="Z1274">
        <f>_xlfn.XLOOKUP(Y1274,AN:AN,AP:AP,"")</f>
        <v>0</v>
      </c>
      <c r="AA1274">
        <f>_xlfn.XLOOKUP(Y1274,AN:AN,AQ:AQ,"")</f>
        <v>0</v>
      </c>
      <c r="AB1274" t="str">
        <f>_xlfn.XLOOKUP(Y1274,AN:AN,AR:AR,"")</f>
        <v>L24</v>
      </c>
      <c r="AC1274" t="str">
        <f>_xlfn.XLOOKUP(Y1274,AN:AN,AS:AS,"")</f>
        <v>L36</v>
      </c>
      <c r="AE1274">
        <v>0</v>
      </c>
      <c r="AF1274">
        <v>0</v>
      </c>
      <c r="AG1274" t="str">
        <v>L24</v>
      </c>
      <c r="AH1274" t="str">
        <v>L36</v>
      </c>
    </row>
    <row r="1275" spans="1:34">
      <c r="A1275" t="str">
        <f t="shared" si="46"/>
        <v>09-2024</v>
      </c>
      <c r="B1275" s="93">
        <v>45541</v>
      </c>
      <c r="C1275" s="90">
        <v>44800</v>
      </c>
      <c r="D1275" s="90">
        <v>46000</v>
      </c>
      <c r="E1275" s="90">
        <v>44800</v>
      </c>
      <c r="F1275" s="90">
        <v>40300</v>
      </c>
      <c r="G1275" s="90">
        <v>46000</v>
      </c>
      <c r="H1275" s="91" t="s">
        <v>25</v>
      </c>
      <c r="I1275" s="90">
        <v>43500</v>
      </c>
      <c r="J1275" s="90">
        <v>44000</v>
      </c>
      <c r="K1275" s="90">
        <v>44700</v>
      </c>
      <c r="L1275" s="91" t="s">
        <v>25</v>
      </c>
      <c r="M1275" s="90">
        <v>46400</v>
      </c>
      <c r="N1275" s="90">
        <v>45700</v>
      </c>
      <c r="O1275" s="90">
        <v>43700</v>
      </c>
      <c r="P1275" s="90">
        <v>42500</v>
      </c>
      <c r="Q1275" s="90">
        <v>41100</v>
      </c>
      <c r="R1275" s="90">
        <v>41300</v>
      </c>
      <c r="S1275" s="90">
        <v>41100</v>
      </c>
      <c r="T1275" s="90">
        <v>42400</v>
      </c>
      <c r="U1275" s="90">
        <v>44800</v>
      </c>
      <c r="V1275" s="90">
        <v>47000</v>
      </c>
      <c r="W1275" s="90">
        <v>46200</v>
      </c>
      <c r="X1275" s="90">
        <v>49500</v>
      </c>
      <c r="Y1275" t="str">
        <f t="shared" si="47"/>
        <v>09-2024</v>
      </c>
      <c r="Z1275">
        <f>_xlfn.XLOOKUP(Y1275,AN:AN,AP:AP,"")</f>
        <v>0</v>
      </c>
      <c r="AA1275">
        <f>_xlfn.XLOOKUP(Y1275,AN:AN,AQ:AQ,"")</f>
        <v>0</v>
      </c>
      <c r="AB1275" t="str">
        <f>_xlfn.XLOOKUP(Y1275,AN:AN,AR:AR,"")</f>
        <v>L24</v>
      </c>
      <c r="AC1275" t="str">
        <f>_xlfn.XLOOKUP(Y1275,AN:AN,AS:AS,"")</f>
        <v>L36</v>
      </c>
      <c r="AE1275">
        <v>0</v>
      </c>
      <c r="AF1275">
        <v>0</v>
      </c>
      <c r="AG1275" t="str">
        <v>L24</v>
      </c>
      <c r="AH1275" t="str">
        <v>L36</v>
      </c>
    </row>
    <row r="1276" spans="1:34">
      <c r="A1276" t="str">
        <f t="shared" si="46"/>
        <v>09-2024</v>
      </c>
      <c r="B1276" s="93">
        <v>45542</v>
      </c>
      <c r="C1276" s="90">
        <v>44800</v>
      </c>
      <c r="D1276" s="90">
        <v>46000</v>
      </c>
      <c r="E1276" s="90">
        <v>44600</v>
      </c>
      <c r="F1276" s="90">
        <v>40300</v>
      </c>
      <c r="G1276" s="90">
        <v>46000</v>
      </c>
      <c r="H1276" s="91" t="s">
        <v>25</v>
      </c>
      <c r="I1276" s="90">
        <v>43500</v>
      </c>
      <c r="J1276" s="90">
        <v>44000</v>
      </c>
      <c r="K1276" s="90">
        <v>44700</v>
      </c>
      <c r="L1276" s="91" t="s">
        <v>25</v>
      </c>
      <c r="M1276" s="90">
        <v>46300</v>
      </c>
      <c r="N1276" s="90">
        <v>45700</v>
      </c>
      <c r="O1276" s="90">
        <v>43800</v>
      </c>
      <c r="P1276" s="90">
        <v>42500</v>
      </c>
      <c r="Q1276" s="90">
        <v>41000</v>
      </c>
      <c r="R1276" s="90">
        <v>41300</v>
      </c>
      <c r="S1276" s="90">
        <v>41000</v>
      </c>
      <c r="T1276" s="90">
        <v>42400</v>
      </c>
      <c r="U1276" s="90">
        <v>45000</v>
      </c>
      <c r="V1276" s="90">
        <v>47000</v>
      </c>
      <c r="W1276" s="90">
        <v>46200</v>
      </c>
      <c r="X1276" s="90">
        <v>49500</v>
      </c>
      <c r="Y1276" t="str">
        <f t="shared" si="47"/>
        <v>09-2024</v>
      </c>
      <c r="Z1276">
        <f>_xlfn.XLOOKUP(Y1276,AN:AN,AP:AP,"")</f>
        <v>0</v>
      </c>
      <c r="AA1276">
        <f>_xlfn.XLOOKUP(Y1276,AN:AN,AQ:AQ,"")</f>
        <v>0</v>
      </c>
      <c r="AB1276" t="str">
        <f>_xlfn.XLOOKUP(Y1276,AN:AN,AR:AR,"")</f>
        <v>L24</v>
      </c>
      <c r="AC1276" t="str">
        <f>_xlfn.XLOOKUP(Y1276,AN:AN,AS:AS,"")</f>
        <v>L36</v>
      </c>
      <c r="AE1276">
        <v>0</v>
      </c>
      <c r="AF1276">
        <v>0</v>
      </c>
      <c r="AG1276" t="str">
        <v>L24</v>
      </c>
      <c r="AH1276" t="str">
        <v>L36</v>
      </c>
    </row>
    <row r="1277" spans="1:34">
      <c r="A1277" t="str">
        <f t="shared" si="46"/>
        <v>09-2024</v>
      </c>
      <c r="B1277" s="93">
        <v>45543</v>
      </c>
      <c r="C1277" s="90" t="s">
        <v>24</v>
      </c>
      <c r="D1277" s="90" t="s">
        <v>24</v>
      </c>
      <c r="E1277" s="90" t="s">
        <v>24</v>
      </c>
      <c r="F1277" s="90" t="s">
        <v>24</v>
      </c>
      <c r="G1277" s="90" t="s">
        <v>24</v>
      </c>
      <c r="H1277" s="90" t="s">
        <v>24</v>
      </c>
      <c r="I1277" s="90" t="s">
        <v>24</v>
      </c>
      <c r="J1277" s="90" t="s">
        <v>24</v>
      </c>
      <c r="K1277" s="90" t="s">
        <v>24</v>
      </c>
      <c r="L1277" s="90" t="s">
        <v>24</v>
      </c>
      <c r="M1277" s="90" t="s">
        <v>24</v>
      </c>
      <c r="N1277" s="90" t="s">
        <v>24</v>
      </c>
      <c r="O1277" s="90" t="s">
        <v>24</v>
      </c>
      <c r="P1277" s="90" t="s">
        <v>24</v>
      </c>
      <c r="Q1277" s="90" t="s">
        <v>24</v>
      </c>
      <c r="R1277" s="90" t="s">
        <v>24</v>
      </c>
      <c r="S1277" s="90" t="s">
        <v>24</v>
      </c>
      <c r="T1277" s="90" t="s">
        <v>24</v>
      </c>
      <c r="U1277" s="90" t="s">
        <v>24</v>
      </c>
      <c r="V1277" s="90" t="s">
        <v>24</v>
      </c>
      <c r="W1277" s="90" t="s">
        <v>24</v>
      </c>
      <c r="X1277" s="90" t="s">
        <v>24</v>
      </c>
      <c r="Y1277" t="str">
        <f t="shared" si="47"/>
        <v>09-2024</v>
      </c>
      <c r="Z1277">
        <f>_xlfn.XLOOKUP(Y1277,AN:AN,AP:AP,"")</f>
        <v>0</v>
      </c>
      <c r="AA1277">
        <f>_xlfn.XLOOKUP(Y1277,AN:AN,AQ:AQ,"")</f>
        <v>0</v>
      </c>
      <c r="AB1277" t="str">
        <f>_xlfn.XLOOKUP(Y1277,AN:AN,AR:AR,"")</f>
        <v>L24</v>
      </c>
      <c r="AC1277" t="str">
        <f>_xlfn.XLOOKUP(Y1277,AN:AN,AS:AS,"")</f>
        <v>L36</v>
      </c>
      <c r="AE1277">
        <v>0</v>
      </c>
      <c r="AF1277">
        <v>0</v>
      </c>
      <c r="AG1277" t="str">
        <v>L24</v>
      </c>
      <c r="AH1277" t="str">
        <v>L36</v>
      </c>
    </row>
    <row r="1278" spans="1:34">
      <c r="A1278" t="str">
        <f t="shared" si="46"/>
        <v>09-2024</v>
      </c>
      <c r="B1278" s="93">
        <v>45544</v>
      </c>
      <c r="C1278" s="90">
        <v>44700</v>
      </c>
      <c r="D1278" s="90">
        <v>46000</v>
      </c>
      <c r="E1278" s="90">
        <v>44600</v>
      </c>
      <c r="F1278" s="90">
        <v>40300</v>
      </c>
      <c r="G1278" s="90">
        <v>46000</v>
      </c>
      <c r="H1278" s="91" t="s">
        <v>25</v>
      </c>
      <c r="I1278" s="90">
        <v>43500</v>
      </c>
      <c r="J1278" s="90">
        <v>43800</v>
      </c>
      <c r="K1278" s="90">
        <v>44700</v>
      </c>
      <c r="L1278" s="91" t="s">
        <v>25</v>
      </c>
      <c r="M1278" s="90">
        <v>46200</v>
      </c>
      <c r="N1278" s="90">
        <v>45700</v>
      </c>
      <c r="O1278" s="90">
        <v>43400</v>
      </c>
      <c r="P1278" s="90">
        <v>42300</v>
      </c>
      <c r="Q1278" s="90">
        <v>40600</v>
      </c>
      <c r="R1278" s="90">
        <v>41000</v>
      </c>
      <c r="S1278" s="90">
        <v>40800</v>
      </c>
      <c r="T1278" s="90">
        <v>42400</v>
      </c>
      <c r="U1278" s="90">
        <v>44500</v>
      </c>
      <c r="V1278" s="90">
        <v>46500</v>
      </c>
      <c r="W1278" s="90">
        <v>46200</v>
      </c>
      <c r="X1278" s="90">
        <v>49500</v>
      </c>
      <c r="Y1278" t="str">
        <f t="shared" si="47"/>
        <v>09-2024</v>
      </c>
      <c r="Z1278">
        <f>_xlfn.XLOOKUP(Y1278,AN:AN,AP:AP,"")</f>
        <v>0</v>
      </c>
      <c r="AA1278">
        <f>_xlfn.XLOOKUP(Y1278,AN:AN,AQ:AQ,"")</f>
        <v>0</v>
      </c>
      <c r="AB1278" t="str">
        <f>_xlfn.XLOOKUP(Y1278,AN:AN,AR:AR,"")</f>
        <v>L24</v>
      </c>
      <c r="AC1278" t="str">
        <f>_xlfn.XLOOKUP(Y1278,AN:AN,AS:AS,"")</f>
        <v>L36</v>
      </c>
      <c r="AE1278">
        <v>0</v>
      </c>
      <c r="AF1278">
        <v>0</v>
      </c>
      <c r="AG1278" t="str">
        <v>L24</v>
      </c>
      <c r="AH1278" t="str">
        <v>L36</v>
      </c>
    </row>
    <row r="1279" spans="1:34">
      <c r="A1279" t="str">
        <f t="shared" si="46"/>
        <v>09-2024</v>
      </c>
      <c r="B1279" s="93">
        <v>45545</v>
      </c>
      <c r="C1279" s="90">
        <v>44700</v>
      </c>
      <c r="D1279" s="90">
        <v>46000</v>
      </c>
      <c r="E1279" s="90">
        <v>44300</v>
      </c>
      <c r="F1279" s="90">
        <v>40200</v>
      </c>
      <c r="G1279" s="90">
        <v>46000</v>
      </c>
      <c r="H1279" s="91" t="s">
        <v>25</v>
      </c>
      <c r="I1279" s="90">
        <v>43500</v>
      </c>
      <c r="J1279" s="90">
        <v>43700</v>
      </c>
      <c r="K1279" s="90">
        <v>44700</v>
      </c>
      <c r="L1279" s="91" t="s">
        <v>25</v>
      </c>
      <c r="M1279" s="90">
        <v>46200</v>
      </c>
      <c r="N1279" s="90">
        <v>45700</v>
      </c>
      <c r="O1279" s="90">
        <v>43000</v>
      </c>
      <c r="P1279" s="90">
        <v>42300</v>
      </c>
      <c r="Q1279" s="90">
        <v>40500</v>
      </c>
      <c r="R1279" s="90">
        <v>41000</v>
      </c>
      <c r="S1279" s="90">
        <v>40800</v>
      </c>
      <c r="T1279" s="90">
        <v>42300</v>
      </c>
      <c r="U1279" s="90">
        <v>44500</v>
      </c>
      <c r="V1279" s="90">
        <v>46500</v>
      </c>
      <c r="W1279" s="90">
        <v>46200</v>
      </c>
      <c r="X1279" s="90">
        <v>49500</v>
      </c>
      <c r="Y1279" t="str">
        <f t="shared" si="47"/>
        <v>09-2024</v>
      </c>
      <c r="Z1279">
        <f>_xlfn.XLOOKUP(Y1279,AN:AN,AP:AP,"")</f>
        <v>0</v>
      </c>
      <c r="AA1279">
        <f>_xlfn.XLOOKUP(Y1279,AN:AN,AQ:AQ,"")</f>
        <v>0</v>
      </c>
      <c r="AB1279" t="str">
        <f>_xlfn.XLOOKUP(Y1279,AN:AN,AR:AR,"")</f>
        <v>L24</v>
      </c>
      <c r="AC1279" t="str">
        <f>_xlfn.XLOOKUP(Y1279,AN:AN,AS:AS,"")</f>
        <v>L36</v>
      </c>
      <c r="AE1279">
        <v>0</v>
      </c>
      <c r="AF1279">
        <v>0</v>
      </c>
      <c r="AG1279" t="str">
        <v>L24</v>
      </c>
      <c r="AH1279" t="str">
        <v>L36</v>
      </c>
    </row>
    <row r="1280" spans="1:34">
      <c r="A1280" t="str">
        <f t="shared" si="46"/>
        <v>09-2024</v>
      </c>
      <c r="B1280" s="93">
        <v>45546</v>
      </c>
      <c r="C1280" s="90">
        <v>44500</v>
      </c>
      <c r="D1280" s="90">
        <v>46000</v>
      </c>
      <c r="E1280" s="90">
        <v>44200</v>
      </c>
      <c r="F1280" s="90">
        <v>40100</v>
      </c>
      <c r="G1280" s="90">
        <v>46000</v>
      </c>
      <c r="H1280" s="91" t="s">
        <v>25</v>
      </c>
      <c r="I1280" s="90">
        <v>43000</v>
      </c>
      <c r="J1280" s="90">
        <v>43500</v>
      </c>
      <c r="K1280" s="90">
        <v>44700</v>
      </c>
      <c r="L1280" s="91" t="s">
        <v>25</v>
      </c>
      <c r="M1280" s="90">
        <v>46000</v>
      </c>
      <c r="N1280" s="90">
        <v>45700</v>
      </c>
      <c r="O1280" s="90">
        <v>43200</v>
      </c>
      <c r="P1280" s="90">
        <v>42300</v>
      </c>
      <c r="Q1280" s="90">
        <v>40600</v>
      </c>
      <c r="R1280" s="90">
        <v>40900</v>
      </c>
      <c r="S1280" s="90">
        <v>40600</v>
      </c>
      <c r="T1280" s="90">
        <v>42200</v>
      </c>
      <c r="U1280" s="90">
        <v>44300</v>
      </c>
      <c r="V1280" s="90">
        <v>46500</v>
      </c>
      <c r="W1280" s="90">
        <v>46200</v>
      </c>
      <c r="X1280" s="90">
        <v>49500</v>
      </c>
      <c r="Y1280" t="str">
        <f t="shared" si="47"/>
        <v>09-2024</v>
      </c>
      <c r="Z1280">
        <f>_xlfn.XLOOKUP(Y1280,AN:AN,AP:AP,"")</f>
        <v>0</v>
      </c>
      <c r="AA1280">
        <f>_xlfn.XLOOKUP(Y1280,AN:AN,AQ:AQ,"")</f>
        <v>0</v>
      </c>
      <c r="AB1280" t="str">
        <f>_xlfn.XLOOKUP(Y1280,AN:AN,AR:AR,"")</f>
        <v>L24</v>
      </c>
      <c r="AC1280" t="str">
        <f>_xlfn.XLOOKUP(Y1280,AN:AN,AS:AS,"")</f>
        <v>L36</v>
      </c>
      <c r="AE1280">
        <v>0</v>
      </c>
      <c r="AF1280">
        <v>0</v>
      </c>
      <c r="AG1280" t="str">
        <v>L24</v>
      </c>
      <c r="AH1280" t="str">
        <v>L36</v>
      </c>
    </row>
    <row r="1281" spans="1:34">
      <c r="A1281" t="str">
        <f t="shared" si="46"/>
        <v>09-2024</v>
      </c>
      <c r="B1281" s="93">
        <v>45547</v>
      </c>
      <c r="C1281" s="90">
        <v>44500</v>
      </c>
      <c r="D1281" s="90">
        <v>46000</v>
      </c>
      <c r="E1281" s="90">
        <v>43800</v>
      </c>
      <c r="F1281" s="90">
        <v>40100</v>
      </c>
      <c r="G1281" s="90">
        <v>46000</v>
      </c>
      <c r="H1281" s="91" t="s">
        <v>25</v>
      </c>
      <c r="I1281" s="90">
        <v>43000</v>
      </c>
      <c r="J1281" s="90">
        <v>43100</v>
      </c>
      <c r="K1281" s="90">
        <v>44400</v>
      </c>
      <c r="L1281" s="91" t="s">
        <v>25</v>
      </c>
      <c r="M1281" s="90">
        <v>45800</v>
      </c>
      <c r="N1281" s="90">
        <v>45600</v>
      </c>
      <c r="O1281" s="90">
        <v>42800</v>
      </c>
      <c r="P1281" s="90">
        <v>42300</v>
      </c>
      <c r="Q1281" s="90">
        <v>40300</v>
      </c>
      <c r="R1281" s="90">
        <v>40700</v>
      </c>
      <c r="S1281" s="90">
        <v>40500</v>
      </c>
      <c r="T1281" s="90">
        <v>42200</v>
      </c>
      <c r="U1281" s="90">
        <v>44100</v>
      </c>
      <c r="V1281" s="90">
        <v>46500</v>
      </c>
      <c r="W1281" s="90">
        <v>46000</v>
      </c>
      <c r="X1281" s="90">
        <v>49300</v>
      </c>
      <c r="Y1281" t="str">
        <f t="shared" si="47"/>
        <v>09-2024</v>
      </c>
      <c r="Z1281">
        <f>_xlfn.XLOOKUP(Y1281,AN:AN,AP:AP,"")</f>
        <v>0</v>
      </c>
      <c r="AA1281">
        <f>_xlfn.XLOOKUP(Y1281,AN:AN,AQ:AQ,"")</f>
        <v>0</v>
      </c>
      <c r="AB1281" t="str">
        <f>_xlfn.XLOOKUP(Y1281,AN:AN,AR:AR,"")</f>
        <v>L24</v>
      </c>
      <c r="AC1281" t="str">
        <f>_xlfn.XLOOKUP(Y1281,AN:AN,AS:AS,"")</f>
        <v>L36</v>
      </c>
      <c r="AE1281">
        <v>0</v>
      </c>
      <c r="AF1281">
        <v>0</v>
      </c>
      <c r="AG1281" t="str">
        <v>L24</v>
      </c>
      <c r="AH1281" t="str">
        <v>L36</v>
      </c>
    </row>
    <row r="1282" spans="1:34">
      <c r="A1282" t="str">
        <f t="shared" si="46"/>
        <v>09-2024</v>
      </c>
      <c r="B1282" s="93">
        <v>45548</v>
      </c>
      <c r="C1282" s="90">
        <v>44500</v>
      </c>
      <c r="D1282" s="90">
        <v>46000</v>
      </c>
      <c r="E1282" s="90">
        <v>43800</v>
      </c>
      <c r="F1282" s="90">
        <v>40200</v>
      </c>
      <c r="G1282" s="90">
        <v>46000</v>
      </c>
      <c r="H1282" s="91" t="s">
        <v>25</v>
      </c>
      <c r="I1282" s="90">
        <v>43000</v>
      </c>
      <c r="J1282" s="90">
        <v>43400</v>
      </c>
      <c r="K1282" s="90">
        <v>44600</v>
      </c>
      <c r="L1282" s="91" t="s">
        <v>25</v>
      </c>
      <c r="M1282" s="90">
        <v>46000</v>
      </c>
      <c r="N1282" s="90">
        <v>45600</v>
      </c>
      <c r="O1282" s="90">
        <v>42800</v>
      </c>
      <c r="P1282" s="90">
        <v>42300</v>
      </c>
      <c r="Q1282" s="90">
        <v>40500</v>
      </c>
      <c r="R1282" s="90">
        <v>40800</v>
      </c>
      <c r="S1282" s="90">
        <v>40800</v>
      </c>
      <c r="T1282" s="90">
        <v>42300</v>
      </c>
      <c r="U1282" s="90">
        <v>44000</v>
      </c>
      <c r="V1282" s="90">
        <v>46500</v>
      </c>
      <c r="W1282" s="90">
        <v>46000</v>
      </c>
      <c r="X1282" s="90">
        <v>49300</v>
      </c>
      <c r="Y1282" t="str">
        <f t="shared" si="47"/>
        <v>09-2024</v>
      </c>
      <c r="Z1282">
        <f>_xlfn.XLOOKUP(Y1282,AN:AN,AP:AP,"")</f>
        <v>0</v>
      </c>
      <c r="AA1282">
        <f>_xlfn.XLOOKUP(Y1282,AN:AN,AQ:AQ,"")</f>
        <v>0</v>
      </c>
      <c r="AB1282" t="str">
        <f>_xlfn.XLOOKUP(Y1282,AN:AN,AR:AR,"")</f>
        <v>L24</v>
      </c>
      <c r="AC1282" t="str">
        <f>_xlfn.XLOOKUP(Y1282,AN:AN,AS:AS,"")</f>
        <v>L36</v>
      </c>
      <c r="AE1282">
        <v>0</v>
      </c>
      <c r="AF1282">
        <v>0</v>
      </c>
      <c r="AG1282" t="str">
        <v>L24</v>
      </c>
      <c r="AH1282" t="str">
        <v>L36</v>
      </c>
    </row>
    <row r="1283" spans="1:34">
      <c r="A1283" t="str">
        <f t="shared" si="46"/>
        <v>09-2024</v>
      </c>
      <c r="B1283" s="93">
        <v>45549</v>
      </c>
      <c r="C1283" s="90">
        <v>44500</v>
      </c>
      <c r="D1283" s="90">
        <v>46000</v>
      </c>
      <c r="E1283" s="90">
        <v>43800</v>
      </c>
      <c r="F1283" s="90">
        <v>40000</v>
      </c>
      <c r="G1283" s="90">
        <v>45900</v>
      </c>
      <c r="H1283" s="91" t="s">
        <v>25</v>
      </c>
      <c r="I1283" s="90">
        <v>43000</v>
      </c>
      <c r="J1283" s="90">
        <v>43200</v>
      </c>
      <c r="K1283" s="90">
        <v>44600</v>
      </c>
      <c r="L1283" s="91" t="s">
        <v>25</v>
      </c>
      <c r="M1283" s="90">
        <v>45900</v>
      </c>
      <c r="N1283" s="90">
        <v>45600</v>
      </c>
      <c r="O1283" s="90">
        <v>42600</v>
      </c>
      <c r="P1283" s="90">
        <v>42300</v>
      </c>
      <c r="Q1283" s="90">
        <v>40300</v>
      </c>
      <c r="R1283" s="90">
        <v>40700</v>
      </c>
      <c r="S1283" s="90">
        <v>40500</v>
      </c>
      <c r="T1283" s="90">
        <v>42100</v>
      </c>
      <c r="U1283" s="90">
        <v>44000</v>
      </c>
      <c r="V1283" s="90">
        <v>46500</v>
      </c>
      <c r="W1283" s="90">
        <v>46000</v>
      </c>
      <c r="X1283" s="90">
        <v>49300</v>
      </c>
      <c r="Y1283" t="str">
        <f t="shared" si="47"/>
        <v>09-2024</v>
      </c>
      <c r="Z1283">
        <f>_xlfn.XLOOKUP(Y1283,AN:AN,AP:AP,"")</f>
        <v>0</v>
      </c>
      <c r="AA1283">
        <f>_xlfn.XLOOKUP(Y1283,AN:AN,AQ:AQ,"")</f>
        <v>0</v>
      </c>
      <c r="AB1283" t="str">
        <f>_xlfn.XLOOKUP(Y1283,AN:AN,AR:AR,"")</f>
        <v>L24</v>
      </c>
      <c r="AC1283" t="str">
        <f>_xlfn.XLOOKUP(Y1283,AN:AN,AS:AS,"")</f>
        <v>L36</v>
      </c>
      <c r="AE1283">
        <v>0</v>
      </c>
      <c r="AF1283">
        <v>0</v>
      </c>
      <c r="AG1283" t="str">
        <v>L24</v>
      </c>
      <c r="AH1283" t="str">
        <v>L36</v>
      </c>
    </row>
    <row r="1284" spans="1:34">
      <c r="A1284" t="str">
        <f t="shared" si="46"/>
        <v>09-2024</v>
      </c>
      <c r="B1284" s="93">
        <v>45550</v>
      </c>
      <c r="C1284" s="90" t="s">
        <v>24</v>
      </c>
      <c r="D1284" s="90" t="s">
        <v>24</v>
      </c>
      <c r="E1284" s="90" t="s">
        <v>24</v>
      </c>
      <c r="F1284" s="90" t="s">
        <v>24</v>
      </c>
      <c r="G1284" s="90" t="s">
        <v>24</v>
      </c>
      <c r="H1284" s="90" t="s">
        <v>24</v>
      </c>
      <c r="I1284" s="90" t="s">
        <v>24</v>
      </c>
      <c r="J1284" s="90" t="s">
        <v>24</v>
      </c>
      <c r="K1284" s="90" t="s">
        <v>24</v>
      </c>
      <c r="L1284" s="90" t="s">
        <v>24</v>
      </c>
      <c r="M1284" s="90" t="s">
        <v>24</v>
      </c>
      <c r="N1284" s="90" t="s">
        <v>24</v>
      </c>
      <c r="O1284" s="90" t="s">
        <v>24</v>
      </c>
      <c r="P1284" s="90" t="s">
        <v>24</v>
      </c>
      <c r="Q1284" s="90" t="s">
        <v>24</v>
      </c>
      <c r="R1284" s="90" t="s">
        <v>24</v>
      </c>
      <c r="S1284" s="90" t="s">
        <v>24</v>
      </c>
      <c r="T1284" s="90" t="s">
        <v>24</v>
      </c>
      <c r="U1284" s="90" t="s">
        <v>24</v>
      </c>
      <c r="V1284" s="90" t="s">
        <v>24</v>
      </c>
      <c r="W1284" s="90" t="s">
        <v>24</v>
      </c>
      <c r="X1284" s="90" t="s">
        <v>24</v>
      </c>
      <c r="Y1284" t="str">
        <f t="shared" si="47"/>
        <v>09-2024</v>
      </c>
      <c r="Z1284">
        <f>_xlfn.XLOOKUP(Y1284,AN:AN,AP:AP,"")</f>
        <v>0</v>
      </c>
      <c r="AA1284">
        <f>_xlfn.XLOOKUP(Y1284,AN:AN,AQ:AQ,"")</f>
        <v>0</v>
      </c>
      <c r="AB1284" t="str">
        <f>_xlfn.XLOOKUP(Y1284,AN:AN,AR:AR,"")</f>
        <v>L24</v>
      </c>
      <c r="AC1284" t="str">
        <f>_xlfn.XLOOKUP(Y1284,AN:AN,AS:AS,"")</f>
        <v>L36</v>
      </c>
      <c r="AE1284">
        <v>0</v>
      </c>
      <c r="AF1284">
        <v>0</v>
      </c>
      <c r="AG1284" t="str">
        <v>L24</v>
      </c>
      <c r="AH1284" t="str">
        <v>L36</v>
      </c>
    </row>
    <row r="1285" spans="1:34">
      <c r="A1285" t="str">
        <f t="shared" si="46"/>
        <v>09-2024</v>
      </c>
      <c r="B1285" s="93">
        <v>45551</v>
      </c>
      <c r="C1285" s="90">
        <v>44200</v>
      </c>
      <c r="D1285" s="90">
        <v>46000</v>
      </c>
      <c r="E1285" s="90">
        <v>43600</v>
      </c>
      <c r="F1285" s="90">
        <v>39800</v>
      </c>
      <c r="G1285" s="90">
        <v>45900</v>
      </c>
      <c r="H1285" s="91" t="s">
        <v>25</v>
      </c>
      <c r="I1285" s="90">
        <v>42500</v>
      </c>
      <c r="J1285" s="90">
        <v>42900</v>
      </c>
      <c r="K1285" s="90">
        <v>44600</v>
      </c>
      <c r="L1285" s="91" t="s">
        <v>25</v>
      </c>
      <c r="M1285" s="90">
        <v>45500</v>
      </c>
      <c r="N1285" s="90">
        <v>45300</v>
      </c>
      <c r="O1285" s="90">
        <v>42500</v>
      </c>
      <c r="P1285" s="90">
        <v>42300</v>
      </c>
      <c r="Q1285" s="90">
        <v>40300</v>
      </c>
      <c r="R1285" s="90">
        <v>40700</v>
      </c>
      <c r="S1285" s="90">
        <v>40500</v>
      </c>
      <c r="T1285" s="90">
        <v>41900</v>
      </c>
      <c r="U1285" s="90">
        <v>43800</v>
      </c>
      <c r="V1285" s="90">
        <v>46500</v>
      </c>
      <c r="W1285" s="90">
        <v>46000</v>
      </c>
      <c r="X1285" s="90">
        <v>49100</v>
      </c>
      <c r="Y1285" t="str">
        <f t="shared" si="47"/>
        <v>09-2024</v>
      </c>
      <c r="Z1285">
        <f>_xlfn.XLOOKUP(Y1285,AN:AN,AP:AP,"")</f>
        <v>0</v>
      </c>
      <c r="AA1285">
        <f>_xlfn.XLOOKUP(Y1285,AN:AN,AQ:AQ,"")</f>
        <v>0</v>
      </c>
      <c r="AB1285" t="str">
        <f>_xlfn.XLOOKUP(Y1285,AN:AN,AR:AR,"")</f>
        <v>L24</v>
      </c>
      <c r="AC1285" t="str">
        <f>_xlfn.XLOOKUP(Y1285,AN:AN,AS:AS,"")</f>
        <v>L36</v>
      </c>
      <c r="AE1285">
        <v>0</v>
      </c>
      <c r="AF1285">
        <v>0</v>
      </c>
      <c r="AG1285" t="str">
        <v>L24</v>
      </c>
      <c r="AH1285" t="str">
        <v>L36</v>
      </c>
    </row>
    <row r="1286" spans="1:34">
      <c r="A1286" t="str">
        <f t="shared" si="46"/>
        <v>09-2024</v>
      </c>
      <c r="B1286" s="93">
        <v>45552</v>
      </c>
      <c r="C1286" s="90">
        <v>44000</v>
      </c>
      <c r="D1286" s="90">
        <v>45800</v>
      </c>
      <c r="E1286" s="90">
        <v>43700</v>
      </c>
      <c r="F1286" s="90">
        <v>40100</v>
      </c>
      <c r="G1286" s="90">
        <v>45900</v>
      </c>
      <c r="H1286" s="91" t="s">
        <v>25</v>
      </c>
      <c r="I1286" s="90">
        <v>42500</v>
      </c>
      <c r="J1286" s="90">
        <v>43000</v>
      </c>
      <c r="K1286" s="90">
        <v>44600</v>
      </c>
      <c r="L1286" s="91" t="s">
        <v>25</v>
      </c>
      <c r="M1286" s="90">
        <v>45500</v>
      </c>
      <c r="N1286" s="90">
        <v>45100</v>
      </c>
      <c r="O1286" s="90">
        <v>42600</v>
      </c>
      <c r="P1286" s="90">
        <v>42300</v>
      </c>
      <c r="Q1286" s="90">
        <v>40400</v>
      </c>
      <c r="R1286" s="90">
        <v>40700</v>
      </c>
      <c r="S1286" s="91" t="s">
        <v>25</v>
      </c>
      <c r="T1286" s="90">
        <v>42200</v>
      </c>
      <c r="U1286" s="90">
        <v>44000</v>
      </c>
      <c r="V1286" s="91" t="s">
        <v>25</v>
      </c>
      <c r="W1286" s="90">
        <v>46000</v>
      </c>
      <c r="X1286" s="90">
        <v>49100</v>
      </c>
      <c r="Y1286" t="str">
        <f t="shared" si="47"/>
        <v>09-2024</v>
      </c>
      <c r="Z1286">
        <f>_xlfn.XLOOKUP(Y1286,AN:AN,AP:AP,"")</f>
        <v>0</v>
      </c>
      <c r="AA1286">
        <f>_xlfn.XLOOKUP(Y1286,AN:AN,AQ:AQ,"")</f>
        <v>0</v>
      </c>
      <c r="AB1286" t="str">
        <f>_xlfn.XLOOKUP(Y1286,AN:AN,AR:AR,"")</f>
        <v>L24</v>
      </c>
      <c r="AC1286" t="str">
        <f>_xlfn.XLOOKUP(Y1286,AN:AN,AS:AS,"")</f>
        <v>L36</v>
      </c>
      <c r="AE1286">
        <v>0</v>
      </c>
      <c r="AF1286">
        <v>0</v>
      </c>
      <c r="AG1286" t="str">
        <v>L24</v>
      </c>
      <c r="AH1286" t="str">
        <v>L36</v>
      </c>
    </row>
    <row r="1287" spans="1:34">
      <c r="A1287" t="str">
        <f t="shared" si="46"/>
        <v>09-2024</v>
      </c>
      <c r="B1287" s="93">
        <v>45553</v>
      </c>
      <c r="C1287" s="90">
        <v>44000</v>
      </c>
      <c r="D1287" s="90">
        <v>45800</v>
      </c>
      <c r="E1287" s="90">
        <v>43600</v>
      </c>
      <c r="F1287" s="90">
        <v>40100</v>
      </c>
      <c r="G1287" s="90">
        <v>45900</v>
      </c>
      <c r="H1287" s="91" t="s">
        <v>25</v>
      </c>
      <c r="I1287" s="90">
        <v>42500</v>
      </c>
      <c r="J1287" s="90">
        <v>43000</v>
      </c>
      <c r="K1287" s="90">
        <v>44800</v>
      </c>
      <c r="L1287" s="91" t="s">
        <v>25</v>
      </c>
      <c r="M1287" s="90">
        <v>45400</v>
      </c>
      <c r="N1287" s="90">
        <v>45100</v>
      </c>
      <c r="O1287" s="90">
        <v>42600</v>
      </c>
      <c r="P1287" s="90">
        <v>42300</v>
      </c>
      <c r="Q1287" s="90">
        <v>40800</v>
      </c>
      <c r="R1287" s="90">
        <v>41000</v>
      </c>
      <c r="S1287" s="90">
        <v>40500</v>
      </c>
      <c r="T1287" s="90">
        <v>42200</v>
      </c>
      <c r="U1287" s="90">
        <v>44000</v>
      </c>
      <c r="V1287" s="90">
        <v>46500</v>
      </c>
      <c r="W1287" s="90">
        <v>45900</v>
      </c>
      <c r="X1287" s="90">
        <v>49000</v>
      </c>
      <c r="Y1287" t="str">
        <f t="shared" si="47"/>
        <v>09-2024</v>
      </c>
      <c r="Z1287">
        <f>_xlfn.XLOOKUP(Y1287,AN:AN,AP:AP,"")</f>
        <v>0</v>
      </c>
      <c r="AA1287">
        <f>_xlfn.XLOOKUP(Y1287,AN:AN,AQ:AQ,"")</f>
        <v>0</v>
      </c>
      <c r="AB1287" t="str">
        <f>_xlfn.XLOOKUP(Y1287,AN:AN,AR:AR,"")</f>
        <v>L24</v>
      </c>
      <c r="AC1287" t="str">
        <f>_xlfn.XLOOKUP(Y1287,AN:AN,AS:AS,"")</f>
        <v>L36</v>
      </c>
      <c r="AE1287">
        <v>0</v>
      </c>
      <c r="AF1287">
        <v>0</v>
      </c>
      <c r="AG1287" t="str">
        <v>L24</v>
      </c>
      <c r="AH1287" t="str">
        <v>L36</v>
      </c>
    </row>
    <row r="1288" spans="1:34">
      <c r="A1288" t="str">
        <f t="shared" si="46"/>
        <v>09-2024</v>
      </c>
      <c r="B1288" s="93">
        <v>45554</v>
      </c>
      <c r="C1288" s="90">
        <v>44500</v>
      </c>
      <c r="D1288" s="90">
        <v>45800</v>
      </c>
      <c r="E1288" s="90">
        <v>44100</v>
      </c>
      <c r="F1288" s="90">
        <v>40500</v>
      </c>
      <c r="G1288" s="90">
        <v>46400</v>
      </c>
      <c r="H1288" s="91" t="s">
        <v>25</v>
      </c>
      <c r="I1288" s="90">
        <v>42500</v>
      </c>
      <c r="J1288" s="90">
        <v>43600</v>
      </c>
      <c r="K1288" s="90">
        <v>45200</v>
      </c>
      <c r="L1288" s="91" t="s">
        <v>25</v>
      </c>
      <c r="M1288" s="90">
        <v>45700</v>
      </c>
      <c r="N1288" s="90">
        <v>45200</v>
      </c>
      <c r="O1288" s="90">
        <v>43100</v>
      </c>
      <c r="P1288" s="90">
        <v>42600</v>
      </c>
      <c r="Q1288" s="90">
        <v>41200</v>
      </c>
      <c r="R1288" s="90">
        <v>41500</v>
      </c>
      <c r="S1288" s="90">
        <v>40800</v>
      </c>
      <c r="T1288" s="90">
        <v>42600</v>
      </c>
      <c r="U1288" s="90">
        <v>44500</v>
      </c>
      <c r="V1288" s="90">
        <v>46500</v>
      </c>
      <c r="W1288" s="90">
        <v>45900</v>
      </c>
      <c r="X1288" s="90">
        <v>49000</v>
      </c>
      <c r="Y1288" t="str">
        <f t="shared" si="47"/>
        <v>09-2024</v>
      </c>
      <c r="Z1288">
        <f>_xlfn.XLOOKUP(Y1288,AN:AN,AP:AP,"")</f>
        <v>0</v>
      </c>
      <c r="AA1288">
        <f>_xlfn.XLOOKUP(Y1288,AN:AN,AQ:AQ,"")</f>
        <v>0</v>
      </c>
      <c r="AB1288" t="str">
        <f>_xlfn.XLOOKUP(Y1288,AN:AN,AR:AR,"")</f>
        <v>L24</v>
      </c>
      <c r="AC1288" t="str">
        <f>_xlfn.XLOOKUP(Y1288,AN:AN,AS:AS,"")</f>
        <v>L36</v>
      </c>
      <c r="AE1288">
        <v>0</v>
      </c>
      <c r="AF1288">
        <v>0</v>
      </c>
      <c r="AG1288" t="str">
        <v>L24</v>
      </c>
      <c r="AH1288" t="str">
        <v>L36</v>
      </c>
    </row>
    <row r="1289" spans="1:34">
      <c r="A1289" t="str">
        <f t="shared" si="46"/>
        <v>09-2024</v>
      </c>
      <c r="B1289" s="93">
        <v>45555</v>
      </c>
      <c r="C1289" s="90">
        <v>44700</v>
      </c>
      <c r="D1289" s="90">
        <v>46000</v>
      </c>
      <c r="E1289" s="90">
        <v>44200</v>
      </c>
      <c r="F1289" s="90">
        <v>40600</v>
      </c>
      <c r="G1289" s="90">
        <v>46700</v>
      </c>
      <c r="H1289" s="91" t="s">
        <v>25</v>
      </c>
      <c r="I1289" s="90">
        <v>42500</v>
      </c>
      <c r="J1289" s="90">
        <v>43800</v>
      </c>
      <c r="K1289" s="90">
        <v>45500</v>
      </c>
      <c r="L1289" s="91" t="s">
        <v>25</v>
      </c>
      <c r="M1289" s="90">
        <v>45800</v>
      </c>
      <c r="N1289" s="90">
        <v>45200</v>
      </c>
      <c r="O1289" s="90">
        <v>43200</v>
      </c>
      <c r="P1289" s="90">
        <v>42500</v>
      </c>
      <c r="Q1289" s="90">
        <v>41200</v>
      </c>
      <c r="R1289" s="90">
        <v>41700</v>
      </c>
      <c r="S1289" s="90">
        <v>41000</v>
      </c>
      <c r="T1289" s="90">
        <v>42700</v>
      </c>
      <c r="U1289" s="90">
        <v>44500</v>
      </c>
      <c r="V1289" s="90">
        <v>46500</v>
      </c>
      <c r="W1289" s="90">
        <v>46000</v>
      </c>
      <c r="X1289" s="90">
        <v>49000</v>
      </c>
      <c r="Y1289" t="str">
        <f t="shared" si="47"/>
        <v>09-2024</v>
      </c>
      <c r="Z1289">
        <f>_xlfn.XLOOKUP(Y1289,AN:AN,AP:AP,"")</f>
        <v>0</v>
      </c>
      <c r="AA1289">
        <f>_xlfn.XLOOKUP(Y1289,AN:AN,AQ:AQ,"")</f>
        <v>0</v>
      </c>
      <c r="AB1289" t="str">
        <f>_xlfn.XLOOKUP(Y1289,AN:AN,AR:AR,"")</f>
        <v>L24</v>
      </c>
      <c r="AC1289" t="str">
        <f>_xlfn.XLOOKUP(Y1289,AN:AN,AS:AS,"")</f>
        <v>L36</v>
      </c>
      <c r="AE1289">
        <v>0</v>
      </c>
      <c r="AF1289">
        <v>0</v>
      </c>
      <c r="AG1289" t="str">
        <v>L24</v>
      </c>
      <c r="AH1289" t="str">
        <v>L36</v>
      </c>
    </row>
    <row r="1290" spans="1:34">
      <c r="A1290" t="str">
        <f t="shared" si="46"/>
        <v>09-2024</v>
      </c>
      <c r="B1290" s="93">
        <v>45556</v>
      </c>
      <c r="C1290" s="90">
        <v>45000</v>
      </c>
      <c r="D1290" s="90">
        <v>46000</v>
      </c>
      <c r="E1290" s="90">
        <v>44800</v>
      </c>
      <c r="F1290" s="90">
        <v>41000</v>
      </c>
      <c r="G1290" s="90">
        <v>47300</v>
      </c>
      <c r="H1290" s="91" t="s">
        <v>25</v>
      </c>
      <c r="I1290" s="90">
        <v>43700</v>
      </c>
      <c r="J1290" s="90">
        <v>44000</v>
      </c>
      <c r="K1290" s="90">
        <v>45700</v>
      </c>
      <c r="L1290" s="91" t="s">
        <v>25</v>
      </c>
      <c r="M1290" s="90">
        <v>46000</v>
      </c>
      <c r="N1290" s="90">
        <v>45200</v>
      </c>
      <c r="O1290" s="90">
        <v>43700</v>
      </c>
      <c r="P1290" s="90">
        <v>42500</v>
      </c>
      <c r="Q1290" s="90">
        <v>41500</v>
      </c>
      <c r="R1290" s="90">
        <v>42200</v>
      </c>
      <c r="S1290" s="90">
        <v>41100</v>
      </c>
      <c r="T1290" s="90">
        <v>43200</v>
      </c>
      <c r="U1290" s="90">
        <v>45200</v>
      </c>
      <c r="V1290" s="90">
        <v>46500</v>
      </c>
      <c r="W1290" s="90">
        <v>46200</v>
      </c>
      <c r="X1290" s="90">
        <v>49000</v>
      </c>
      <c r="Y1290" t="str">
        <f t="shared" si="47"/>
        <v>09-2024</v>
      </c>
      <c r="Z1290">
        <f>_xlfn.XLOOKUP(Y1290,AN:AN,AP:AP,"")</f>
        <v>0</v>
      </c>
      <c r="AA1290">
        <f>_xlfn.XLOOKUP(Y1290,AN:AN,AQ:AQ,"")</f>
        <v>0</v>
      </c>
      <c r="AB1290" t="str">
        <f>_xlfn.XLOOKUP(Y1290,AN:AN,AR:AR,"")</f>
        <v>L24</v>
      </c>
      <c r="AC1290" t="str">
        <f>_xlfn.XLOOKUP(Y1290,AN:AN,AS:AS,"")</f>
        <v>L36</v>
      </c>
      <c r="AE1290">
        <v>0</v>
      </c>
      <c r="AF1290">
        <v>0</v>
      </c>
      <c r="AG1290" t="str">
        <v>L24</v>
      </c>
      <c r="AH1290" t="str">
        <v>L36</v>
      </c>
    </row>
    <row r="1291" spans="1:34">
      <c r="A1291" t="str">
        <f t="shared" si="46"/>
        <v>09-2024</v>
      </c>
      <c r="B1291" s="93">
        <v>45557</v>
      </c>
      <c r="C1291" s="90" t="s">
        <v>24</v>
      </c>
      <c r="D1291" s="90" t="s">
        <v>24</v>
      </c>
      <c r="E1291" s="90" t="s">
        <v>24</v>
      </c>
      <c r="F1291" s="90" t="s">
        <v>24</v>
      </c>
      <c r="G1291" s="90" t="s">
        <v>24</v>
      </c>
      <c r="H1291" s="90" t="s">
        <v>24</v>
      </c>
      <c r="I1291" s="90" t="s">
        <v>24</v>
      </c>
      <c r="J1291" s="90" t="s">
        <v>24</v>
      </c>
      <c r="K1291" s="90" t="s">
        <v>24</v>
      </c>
      <c r="L1291" s="90" t="s">
        <v>24</v>
      </c>
      <c r="M1291" s="90" t="s">
        <v>24</v>
      </c>
      <c r="N1291" s="90" t="s">
        <v>24</v>
      </c>
      <c r="O1291" s="90" t="s">
        <v>24</v>
      </c>
      <c r="P1291" s="90" t="s">
        <v>24</v>
      </c>
      <c r="Q1291" s="90" t="s">
        <v>24</v>
      </c>
      <c r="R1291" s="90" t="s">
        <v>24</v>
      </c>
      <c r="S1291" s="90" t="s">
        <v>24</v>
      </c>
      <c r="T1291" s="90" t="s">
        <v>24</v>
      </c>
      <c r="U1291" s="90" t="s">
        <v>24</v>
      </c>
      <c r="V1291" s="90" t="s">
        <v>24</v>
      </c>
      <c r="W1291" s="90" t="s">
        <v>24</v>
      </c>
      <c r="X1291" s="90" t="s">
        <v>24</v>
      </c>
      <c r="Y1291" t="str">
        <f t="shared" si="47"/>
        <v>09-2024</v>
      </c>
      <c r="Z1291">
        <f>_xlfn.XLOOKUP(Y1291,AN:AN,AP:AP,"")</f>
        <v>0</v>
      </c>
      <c r="AA1291">
        <f>_xlfn.XLOOKUP(Y1291,AN:AN,AQ:AQ,"")</f>
        <v>0</v>
      </c>
      <c r="AB1291" t="str">
        <f>_xlfn.XLOOKUP(Y1291,AN:AN,AR:AR,"")</f>
        <v>L24</v>
      </c>
      <c r="AC1291" t="str">
        <f>_xlfn.XLOOKUP(Y1291,AN:AN,AS:AS,"")</f>
        <v>L36</v>
      </c>
      <c r="AE1291">
        <v>0</v>
      </c>
      <c r="AF1291">
        <v>0</v>
      </c>
      <c r="AG1291" t="str">
        <v>L24</v>
      </c>
      <c r="AH1291" t="str">
        <v>L36</v>
      </c>
    </row>
    <row r="1292" spans="1:34">
      <c r="A1292" t="str">
        <f t="shared" si="46"/>
        <v>09-2024</v>
      </c>
      <c r="B1292" s="93">
        <v>45558</v>
      </c>
      <c r="C1292" s="90">
        <v>45300</v>
      </c>
      <c r="D1292" s="90">
        <v>46200</v>
      </c>
      <c r="E1292" s="90">
        <v>45100</v>
      </c>
      <c r="F1292" s="90">
        <v>41500</v>
      </c>
      <c r="G1292" s="90">
        <v>47300</v>
      </c>
      <c r="H1292" s="91" t="s">
        <v>25</v>
      </c>
      <c r="I1292" s="90">
        <v>44300</v>
      </c>
      <c r="J1292" s="90">
        <v>44200</v>
      </c>
      <c r="K1292" s="90">
        <v>46400</v>
      </c>
      <c r="L1292" s="91" t="s">
        <v>25</v>
      </c>
      <c r="M1292" s="90">
        <v>46400</v>
      </c>
      <c r="N1292" s="90">
        <v>45700</v>
      </c>
      <c r="O1292" s="90">
        <v>43800</v>
      </c>
      <c r="P1292" s="90">
        <v>42900</v>
      </c>
      <c r="Q1292" s="90">
        <v>42700</v>
      </c>
      <c r="R1292" s="90">
        <v>42900</v>
      </c>
      <c r="S1292" s="90">
        <v>41700</v>
      </c>
      <c r="T1292" s="90">
        <v>43600</v>
      </c>
      <c r="U1292" s="90">
        <v>45500</v>
      </c>
      <c r="V1292" s="90">
        <v>47000</v>
      </c>
      <c r="W1292" s="90">
        <v>46400</v>
      </c>
      <c r="X1292" s="90">
        <v>49200</v>
      </c>
      <c r="Y1292" t="str">
        <f t="shared" si="47"/>
        <v>09-2024</v>
      </c>
      <c r="Z1292">
        <f>_xlfn.XLOOKUP(Y1292,AN:AN,AP:AP,"")</f>
        <v>0</v>
      </c>
      <c r="AA1292">
        <f>_xlfn.XLOOKUP(Y1292,AN:AN,AQ:AQ,"")</f>
        <v>0</v>
      </c>
      <c r="AB1292" t="str">
        <f>_xlfn.XLOOKUP(Y1292,AN:AN,AR:AR,"")</f>
        <v>L24</v>
      </c>
      <c r="AC1292" t="str">
        <f>_xlfn.XLOOKUP(Y1292,AN:AN,AS:AS,"")</f>
        <v>L36</v>
      </c>
      <c r="AE1292">
        <v>0</v>
      </c>
      <c r="AF1292">
        <v>0</v>
      </c>
      <c r="AG1292" t="str">
        <v>L24</v>
      </c>
      <c r="AH1292" t="str">
        <v>L36</v>
      </c>
    </row>
    <row r="1293" spans="1:34">
      <c r="A1293" t="str">
        <f t="shared" si="46"/>
        <v>09-2024</v>
      </c>
      <c r="B1293" s="93">
        <v>45559</v>
      </c>
      <c r="C1293" s="90">
        <v>46000</v>
      </c>
      <c r="D1293" s="90">
        <v>46500</v>
      </c>
      <c r="E1293" s="90">
        <v>45500</v>
      </c>
      <c r="F1293" s="90">
        <v>42000</v>
      </c>
      <c r="G1293" s="90">
        <v>47300</v>
      </c>
      <c r="H1293" s="91" t="s">
        <v>25</v>
      </c>
      <c r="I1293" s="90">
        <v>44800</v>
      </c>
      <c r="J1293" s="90">
        <v>44600</v>
      </c>
      <c r="K1293" s="90">
        <v>46600</v>
      </c>
      <c r="L1293" s="91" t="s">
        <v>25</v>
      </c>
      <c r="M1293" s="90">
        <v>46900</v>
      </c>
      <c r="N1293" s="90">
        <v>46000</v>
      </c>
      <c r="O1293" s="90">
        <v>44500</v>
      </c>
      <c r="P1293" s="90">
        <v>43400</v>
      </c>
      <c r="Q1293" s="90">
        <v>43000</v>
      </c>
      <c r="R1293" s="90">
        <v>43400</v>
      </c>
      <c r="S1293" s="90">
        <v>42800</v>
      </c>
      <c r="T1293" s="90">
        <v>44100</v>
      </c>
      <c r="U1293" s="90">
        <v>46300</v>
      </c>
      <c r="V1293" s="90">
        <v>47500</v>
      </c>
      <c r="W1293" s="90">
        <v>46800</v>
      </c>
      <c r="X1293" s="90">
        <v>49500</v>
      </c>
      <c r="Y1293" t="str">
        <f t="shared" si="47"/>
        <v>09-2024</v>
      </c>
      <c r="Z1293">
        <f>_xlfn.XLOOKUP(Y1293,AN:AN,AP:AP,"")</f>
        <v>0</v>
      </c>
      <c r="AA1293">
        <f>_xlfn.XLOOKUP(Y1293,AN:AN,AQ:AQ,"")</f>
        <v>0</v>
      </c>
      <c r="AB1293" t="str">
        <f>_xlfn.XLOOKUP(Y1293,AN:AN,AR:AR,"")</f>
        <v>L24</v>
      </c>
      <c r="AC1293" t="str">
        <f>_xlfn.XLOOKUP(Y1293,AN:AN,AS:AS,"")</f>
        <v>L36</v>
      </c>
      <c r="AE1293">
        <v>0</v>
      </c>
      <c r="AF1293">
        <v>0</v>
      </c>
      <c r="AG1293" t="str">
        <v>L24</v>
      </c>
      <c r="AH1293" t="str">
        <v>L36</v>
      </c>
    </row>
    <row r="1294" spans="1:34">
      <c r="A1294" t="str">
        <f t="shared" si="46"/>
        <v>09-2024</v>
      </c>
      <c r="B1294" s="93">
        <v>45560</v>
      </c>
      <c r="C1294" s="90">
        <v>46300</v>
      </c>
      <c r="D1294" s="90">
        <v>47000</v>
      </c>
      <c r="E1294" s="90">
        <v>46400</v>
      </c>
      <c r="F1294" s="90">
        <v>42500</v>
      </c>
      <c r="G1294" s="90">
        <v>47500</v>
      </c>
      <c r="H1294" s="91" t="s">
        <v>25</v>
      </c>
      <c r="I1294" s="90">
        <v>44800</v>
      </c>
      <c r="J1294" s="90">
        <v>45100</v>
      </c>
      <c r="K1294" s="90">
        <v>47200</v>
      </c>
      <c r="L1294" s="91" t="s">
        <v>25</v>
      </c>
      <c r="M1294" s="90">
        <v>47500</v>
      </c>
      <c r="N1294" s="90">
        <v>46200</v>
      </c>
      <c r="O1294" s="90">
        <v>45000</v>
      </c>
      <c r="P1294" s="90">
        <v>43600</v>
      </c>
      <c r="Q1294" s="90">
        <v>43800</v>
      </c>
      <c r="R1294" s="90">
        <v>44000</v>
      </c>
      <c r="S1294" s="90">
        <v>43000</v>
      </c>
      <c r="T1294" s="90">
        <v>44600</v>
      </c>
      <c r="U1294" s="90">
        <v>46800</v>
      </c>
      <c r="V1294" s="90">
        <v>47500</v>
      </c>
      <c r="W1294" s="90">
        <v>47500</v>
      </c>
      <c r="X1294" s="90">
        <v>50200</v>
      </c>
      <c r="Y1294" t="str">
        <f t="shared" si="47"/>
        <v>09-2024</v>
      </c>
      <c r="Z1294">
        <f>_xlfn.XLOOKUP(Y1294,AN:AN,AP:AP,"")</f>
        <v>0</v>
      </c>
      <c r="AA1294">
        <f>_xlfn.XLOOKUP(Y1294,AN:AN,AQ:AQ,"")</f>
        <v>0</v>
      </c>
      <c r="AB1294" t="str">
        <f>_xlfn.XLOOKUP(Y1294,AN:AN,AR:AR,"")</f>
        <v>L24</v>
      </c>
      <c r="AC1294" t="str">
        <f>_xlfn.XLOOKUP(Y1294,AN:AN,AS:AS,"")</f>
        <v>L36</v>
      </c>
      <c r="AE1294">
        <v>0</v>
      </c>
      <c r="AF1294">
        <v>0</v>
      </c>
      <c r="AG1294" t="str">
        <v>L24</v>
      </c>
      <c r="AH1294" t="str">
        <v>L36</v>
      </c>
    </row>
    <row r="1295" spans="1:34">
      <c r="A1295" t="str">
        <f t="shared" si="46"/>
        <v>09-2024</v>
      </c>
      <c r="B1295" s="93">
        <v>45561</v>
      </c>
      <c r="C1295" s="90">
        <v>46500</v>
      </c>
      <c r="D1295" s="90">
        <v>47000</v>
      </c>
      <c r="E1295" s="90">
        <v>47000</v>
      </c>
      <c r="F1295" s="90">
        <v>42800</v>
      </c>
      <c r="G1295" s="90">
        <v>47900</v>
      </c>
      <c r="H1295" s="91" t="s">
        <v>25</v>
      </c>
      <c r="I1295" s="90">
        <v>44800</v>
      </c>
      <c r="J1295" s="90">
        <v>45600</v>
      </c>
      <c r="K1295" s="90">
        <v>47200</v>
      </c>
      <c r="L1295" s="91" t="s">
        <v>25</v>
      </c>
      <c r="M1295" s="90">
        <v>48000</v>
      </c>
      <c r="N1295" s="90">
        <v>46400</v>
      </c>
      <c r="O1295" s="90">
        <v>45700</v>
      </c>
      <c r="P1295" s="90">
        <v>44500</v>
      </c>
      <c r="Q1295" s="90">
        <v>44200</v>
      </c>
      <c r="R1295" s="90">
        <v>44200</v>
      </c>
      <c r="S1295" s="90">
        <v>43300</v>
      </c>
      <c r="T1295" s="90">
        <v>44900</v>
      </c>
      <c r="U1295" s="90">
        <v>47300</v>
      </c>
      <c r="V1295" s="90">
        <v>47500</v>
      </c>
      <c r="W1295" s="90">
        <v>47500</v>
      </c>
      <c r="X1295" s="90">
        <v>50500</v>
      </c>
      <c r="Y1295" t="str">
        <f t="shared" si="47"/>
        <v>09-2024</v>
      </c>
      <c r="Z1295">
        <f>_xlfn.XLOOKUP(Y1295,AN:AN,AP:AP,"")</f>
        <v>0</v>
      </c>
      <c r="AA1295">
        <f>_xlfn.XLOOKUP(Y1295,AN:AN,AQ:AQ,"")</f>
        <v>0</v>
      </c>
      <c r="AB1295" t="str">
        <f>_xlfn.XLOOKUP(Y1295,AN:AN,AR:AR,"")</f>
        <v>L24</v>
      </c>
      <c r="AC1295" t="str">
        <f>_xlfn.XLOOKUP(Y1295,AN:AN,AS:AS,"")</f>
        <v>L36</v>
      </c>
      <c r="AE1295">
        <v>0</v>
      </c>
      <c r="AF1295">
        <v>0</v>
      </c>
      <c r="AG1295" t="str">
        <v>L24</v>
      </c>
      <c r="AH1295" t="str">
        <v>L36</v>
      </c>
    </row>
    <row r="1296" spans="1:34">
      <c r="A1296" t="str">
        <f t="shared" si="46"/>
        <v>09-2024</v>
      </c>
      <c r="B1296" s="93">
        <v>45562</v>
      </c>
      <c r="C1296" s="90">
        <v>46500</v>
      </c>
      <c r="D1296" s="90">
        <v>47000</v>
      </c>
      <c r="E1296" s="90">
        <v>46800</v>
      </c>
      <c r="F1296" s="90">
        <v>42500</v>
      </c>
      <c r="G1296" s="90">
        <v>48100</v>
      </c>
      <c r="H1296" s="91" t="s">
        <v>25</v>
      </c>
      <c r="I1296" s="90">
        <v>44800</v>
      </c>
      <c r="J1296" s="90">
        <v>45500</v>
      </c>
      <c r="K1296" s="90">
        <v>47200</v>
      </c>
      <c r="L1296" s="91" t="s">
        <v>25</v>
      </c>
      <c r="M1296" s="90">
        <v>48000</v>
      </c>
      <c r="N1296" s="90">
        <v>46400</v>
      </c>
      <c r="O1296" s="90">
        <v>45500</v>
      </c>
      <c r="P1296" s="90">
        <v>44500</v>
      </c>
      <c r="Q1296" s="90">
        <v>43800</v>
      </c>
      <c r="R1296" s="90">
        <v>44000</v>
      </c>
      <c r="S1296" s="90">
        <v>43200</v>
      </c>
      <c r="T1296" s="90">
        <v>44600</v>
      </c>
      <c r="U1296" s="90">
        <v>47300</v>
      </c>
      <c r="V1296" s="90">
        <v>47500</v>
      </c>
      <c r="W1296" s="90">
        <v>47500</v>
      </c>
      <c r="X1296" s="90">
        <v>50500</v>
      </c>
      <c r="Y1296" t="str">
        <f t="shared" si="47"/>
        <v>09-2024</v>
      </c>
      <c r="Z1296">
        <f>_xlfn.XLOOKUP(Y1296,AN:AN,AP:AP,"")</f>
        <v>0</v>
      </c>
      <c r="AA1296">
        <f>_xlfn.XLOOKUP(Y1296,AN:AN,AQ:AQ,"")</f>
        <v>0</v>
      </c>
      <c r="AB1296" t="str">
        <f>_xlfn.XLOOKUP(Y1296,AN:AN,AR:AR,"")</f>
        <v>L24</v>
      </c>
      <c r="AC1296" t="str">
        <f>_xlfn.XLOOKUP(Y1296,AN:AN,AS:AS,"")</f>
        <v>L36</v>
      </c>
      <c r="AE1296">
        <v>0</v>
      </c>
      <c r="AF1296">
        <v>0</v>
      </c>
      <c r="AG1296" t="str">
        <v>L24</v>
      </c>
      <c r="AH1296" t="str">
        <v>L36</v>
      </c>
    </row>
    <row r="1297" spans="1:34">
      <c r="A1297" t="str">
        <f t="shared" si="46"/>
        <v>09-2024</v>
      </c>
      <c r="B1297" s="93">
        <v>45563</v>
      </c>
      <c r="C1297" s="90">
        <v>46500</v>
      </c>
      <c r="D1297" s="90">
        <v>47300</v>
      </c>
      <c r="E1297" s="90">
        <v>47300</v>
      </c>
      <c r="F1297" s="90">
        <v>42800</v>
      </c>
      <c r="G1297" s="90">
        <v>48100</v>
      </c>
      <c r="H1297" s="91" t="s">
        <v>25</v>
      </c>
      <c r="I1297" s="90">
        <v>44800</v>
      </c>
      <c r="J1297" s="90">
        <v>45900</v>
      </c>
      <c r="K1297" s="90">
        <v>47300</v>
      </c>
      <c r="L1297" s="91" t="s">
        <v>25</v>
      </c>
      <c r="M1297" s="90">
        <v>48100</v>
      </c>
      <c r="N1297" s="90">
        <v>46400</v>
      </c>
      <c r="O1297" s="90">
        <v>45500</v>
      </c>
      <c r="P1297" s="90">
        <v>44600</v>
      </c>
      <c r="Q1297" s="90">
        <v>44000</v>
      </c>
      <c r="R1297" s="90">
        <v>44200</v>
      </c>
      <c r="S1297" s="90">
        <v>43300</v>
      </c>
      <c r="T1297" s="90">
        <v>44900</v>
      </c>
      <c r="U1297" s="90">
        <v>47500</v>
      </c>
      <c r="V1297" s="90">
        <v>47500</v>
      </c>
      <c r="W1297" s="90">
        <v>47700</v>
      </c>
      <c r="X1297" s="90">
        <v>50900</v>
      </c>
      <c r="Y1297" t="str">
        <f t="shared" si="47"/>
        <v>09-2024</v>
      </c>
      <c r="Z1297">
        <f>_xlfn.XLOOKUP(Y1297,AN:AN,AP:AP,"")</f>
        <v>0</v>
      </c>
      <c r="AA1297">
        <f>_xlfn.XLOOKUP(Y1297,AN:AN,AQ:AQ,"")</f>
        <v>0</v>
      </c>
      <c r="AB1297" t="str">
        <f>_xlfn.XLOOKUP(Y1297,AN:AN,AR:AR,"")</f>
        <v>L24</v>
      </c>
      <c r="AC1297" t="str">
        <f>_xlfn.XLOOKUP(Y1297,AN:AN,AS:AS,"")</f>
        <v>L36</v>
      </c>
      <c r="AE1297">
        <v>0</v>
      </c>
      <c r="AF1297">
        <v>0</v>
      </c>
      <c r="AG1297" t="str">
        <v>L24</v>
      </c>
      <c r="AH1297" t="str">
        <v>L36</v>
      </c>
    </row>
    <row r="1298" spans="1:34">
      <c r="A1298" t="str">
        <f t="shared" si="46"/>
        <v>09-2024</v>
      </c>
      <c r="B1298" s="93">
        <v>45564</v>
      </c>
      <c r="C1298" s="90" t="s">
        <v>24</v>
      </c>
      <c r="D1298" s="90" t="s">
        <v>24</v>
      </c>
      <c r="E1298" s="90" t="s">
        <v>24</v>
      </c>
      <c r="F1298" s="90" t="s">
        <v>24</v>
      </c>
      <c r="G1298" s="90" t="s">
        <v>24</v>
      </c>
      <c r="H1298" s="90" t="s">
        <v>24</v>
      </c>
      <c r="I1298" s="90" t="s">
        <v>24</v>
      </c>
      <c r="J1298" s="90" t="s">
        <v>24</v>
      </c>
      <c r="K1298" s="90" t="s">
        <v>24</v>
      </c>
      <c r="L1298" s="90" t="s">
        <v>24</v>
      </c>
      <c r="M1298" s="90" t="s">
        <v>24</v>
      </c>
      <c r="N1298" s="90" t="s">
        <v>24</v>
      </c>
      <c r="O1298" s="90" t="s">
        <v>24</v>
      </c>
      <c r="P1298" s="90" t="s">
        <v>24</v>
      </c>
      <c r="Q1298" s="90" t="s">
        <v>24</v>
      </c>
      <c r="R1298" s="90" t="s">
        <v>24</v>
      </c>
      <c r="S1298" s="90" t="s">
        <v>24</v>
      </c>
      <c r="T1298" s="90" t="s">
        <v>24</v>
      </c>
      <c r="U1298" s="90" t="s">
        <v>24</v>
      </c>
      <c r="V1298" s="90" t="s">
        <v>24</v>
      </c>
      <c r="W1298" s="90" t="s">
        <v>24</v>
      </c>
      <c r="X1298" s="90" t="s">
        <v>24</v>
      </c>
      <c r="Y1298" t="str">
        <f t="shared" si="47"/>
        <v>09-2024</v>
      </c>
      <c r="Z1298">
        <f>_xlfn.XLOOKUP(Y1298,AN:AN,AP:AP,"")</f>
        <v>0</v>
      </c>
      <c r="AA1298">
        <f>_xlfn.XLOOKUP(Y1298,AN:AN,AQ:AQ,"")</f>
        <v>0</v>
      </c>
      <c r="AB1298" t="str">
        <f>_xlfn.XLOOKUP(Y1298,AN:AN,AR:AR,"")</f>
        <v>L24</v>
      </c>
      <c r="AC1298" t="str">
        <f>_xlfn.XLOOKUP(Y1298,AN:AN,AS:AS,"")</f>
        <v>L36</v>
      </c>
      <c r="AE1298">
        <v>0</v>
      </c>
      <c r="AF1298">
        <v>0</v>
      </c>
      <c r="AG1298" t="str">
        <v>L24</v>
      </c>
      <c r="AH1298" t="str">
        <v>L36</v>
      </c>
    </row>
    <row r="1299" spans="1:34">
      <c r="A1299" t="str">
        <f t="shared" si="46"/>
        <v>09-2024</v>
      </c>
      <c r="B1299" s="93">
        <v>45565</v>
      </c>
      <c r="C1299" s="90">
        <v>47300</v>
      </c>
      <c r="D1299" s="90">
        <v>47500</v>
      </c>
      <c r="E1299" s="90">
        <v>47700</v>
      </c>
      <c r="F1299" s="90">
        <v>43500</v>
      </c>
      <c r="G1299" s="90">
        <v>48900</v>
      </c>
      <c r="H1299" s="91" t="s">
        <v>25</v>
      </c>
      <c r="I1299" s="90">
        <v>47000</v>
      </c>
      <c r="J1299" s="90">
        <v>46800</v>
      </c>
      <c r="K1299" s="90">
        <v>48200</v>
      </c>
      <c r="L1299" s="91" t="s">
        <v>25</v>
      </c>
      <c r="M1299" s="90">
        <v>48300</v>
      </c>
      <c r="N1299" s="90">
        <v>47100</v>
      </c>
      <c r="O1299" s="90">
        <v>46200</v>
      </c>
      <c r="P1299" s="90">
        <v>44800</v>
      </c>
      <c r="Q1299" s="90">
        <v>45000</v>
      </c>
      <c r="R1299" s="90">
        <v>45000</v>
      </c>
      <c r="S1299" s="90">
        <v>43500</v>
      </c>
      <c r="T1299" s="90">
        <v>45600</v>
      </c>
      <c r="U1299" s="90">
        <v>48000</v>
      </c>
      <c r="V1299" s="90">
        <v>47500</v>
      </c>
      <c r="W1299" s="90">
        <v>49400</v>
      </c>
      <c r="X1299" s="90">
        <v>52500</v>
      </c>
      <c r="Y1299" t="str">
        <f t="shared" si="47"/>
        <v>09-2024</v>
      </c>
      <c r="Z1299">
        <f>_xlfn.XLOOKUP(Y1299,AN:AN,AP:AP,"")</f>
        <v>0</v>
      </c>
      <c r="AA1299">
        <f>_xlfn.XLOOKUP(Y1299,AN:AN,AQ:AQ,"")</f>
        <v>0</v>
      </c>
      <c r="AB1299" t="str">
        <f>_xlfn.XLOOKUP(Y1299,AN:AN,AR:AR,"")</f>
        <v>L24</v>
      </c>
      <c r="AC1299" t="str">
        <f>_xlfn.XLOOKUP(Y1299,AN:AN,AS:AS,"")</f>
        <v>L36</v>
      </c>
      <c r="AE1299">
        <v>0</v>
      </c>
      <c r="AF1299">
        <v>0</v>
      </c>
      <c r="AG1299" t="str">
        <v>L24</v>
      </c>
      <c r="AH1299" t="str">
        <v>L36</v>
      </c>
    </row>
    <row r="1300" spans="1:34">
      <c r="A1300" t="str">
        <f t="shared" si="46"/>
        <v>10-2024</v>
      </c>
      <c r="B1300" s="93">
        <v>45566</v>
      </c>
      <c r="C1300" s="90">
        <v>47600</v>
      </c>
      <c r="D1300" s="90">
        <v>47800</v>
      </c>
      <c r="E1300" s="90">
        <v>47800</v>
      </c>
      <c r="F1300" s="90">
        <v>43800</v>
      </c>
      <c r="G1300" s="90">
        <v>49200</v>
      </c>
      <c r="H1300" s="91" t="s">
        <v>25</v>
      </c>
      <c r="I1300" s="90">
        <v>47000</v>
      </c>
      <c r="J1300" s="90">
        <v>47000</v>
      </c>
      <c r="K1300" s="90">
        <v>48800</v>
      </c>
      <c r="L1300" s="91" t="s">
        <v>25</v>
      </c>
      <c r="M1300" s="90">
        <v>48600</v>
      </c>
      <c r="N1300" s="90">
        <v>47600</v>
      </c>
      <c r="O1300" s="90">
        <v>47000</v>
      </c>
      <c r="P1300" s="90">
        <v>44800</v>
      </c>
      <c r="Q1300" s="90">
        <v>45200</v>
      </c>
      <c r="R1300" s="90">
        <v>45400</v>
      </c>
      <c r="S1300" s="90">
        <v>43800</v>
      </c>
      <c r="T1300" s="90">
        <v>45900</v>
      </c>
      <c r="U1300" s="90">
        <v>48600</v>
      </c>
      <c r="V1300" s="90">
        <v>47500</v>
      </c>
      <c r="W1300" s="90">
        <v>49400</v>
      </c>
      <c r="X1300" s="90">
        <v>52500</v>
      </c>
      <c r="Y1300" t="str">
        <f t="shared" si="47"/>
        <v>10-2024</v>
      </c>
      <c r="Z1300">
        <f>_xlfn.XLOOKUP(Y1300,AN:AN,AP:AP,"")</f>
        <v>0</v>
      </c>
      <c r="AA1300" t="str">
        <f>_xlfn.XLOOKUP(Y1300,AN:AN,AQ:AQ,"")</f>
        <v>L12</v>
      </c>
      <c r="AB1300" t="str">
        <f>_xlfn.XLOOKUP(Y1300,AN:AN,AR:AR,"")</f>
        <v>L24</v>
      </c>
      <c r="AC1300" t="str">
        <f>_xlfn.XLOOKUP(Y1300,AN:AN,AS:AS,"")</f>
        <v>L36</v>
      </c>
      <c r="AE1300">
        <v>0</v>
      </c>
      <c r="AF1300">
        <v>0</v>
      </c>
      <c r="AG1300" t="str">
        <v>L24</v>
      </c>
      <c r="AH1300" t="str">
        <v>L36</v>
      </c>
    </row>
    <row r="1301" spans="1:34">
      <c r="A1301" t="str">
        <f t="shared" si="46"/>
        <v>10-2024</v>
      </c>
      <c r="B1301" s="93">
        <v>45567</v>
      </c>
      <c r="C1301" s="90" t="s">
        <v>24</v>
      </c>
      <c r="D1301" s="90" t="s">
        <v>24</v>
      </c>
      <c r="E1301" s="90" t="s">
        <v>24</v>
      </c>
      <c r="F1301" s="90" t="s">
        <v>24</v>
      </c>
      <c r="G1301" s="90" t="s">
        <v>24</v>
      </c>
      <c r="H1301" s="90" t="s">
        <v>24</v>
      </c>
      <c r="I1301" s="90" t="s">
        <v>24</v>
      </c>
      <c r="J1301" s="90" t="s">
        <v>24</v>
      </c>
      <c r="K1301" s="90" t="s">
        <v>24</v>
      </c>
      <c r="L1301" s="90" t="s">
        <v>24</v>
      </c>
      <c r="M1301" s="90" t="s">
        <v>24</v>
      </c>
      <c r="N1301" s="90" t="s">
        <v>24</v>
      </c>
      <c r="O1301" s="90" t="s">
        <v>24</v>
      </c>
      <c r="P1301" s="90" t="s">
        <v>24</v>
      </c>
      <c r="Q1301" s="90" t="s">
        <v>24</v>
      </c>
      <c r="R1301" s="90" t="s">
        <v>24</v>
      </c>
      <c r="S1301" s="90" t="s">
        <v>24</v>
      </c>
      <c r="T1301" s="90" t="s">
        <v>24</v>
      </c>
      <c r="U1301" s="90" t="s">
        <v>24</v>
      </c>
      <c r="V1301" s="90" t="s">
        <v>24</v>
      </c>
      <c r="W1301" s="90" t="s">
        <v>24</v>
      </c>
      <c r="X1301" s="90" t="s">
        <v>24</v>
      </c>
      <c r="Y1301" t="str">
        <f t="shared" si="47"/>
        <v>10-2024</v>
      </c>
      <c r="Z1301">
        <f>_xlfn.XLOOKUP(Y1301,AN:AN,AP:AP,"")</f>
        <v>0</v>
      </c>
      <c r="AA1301" t="str">
        <f>_xlfn.XLOOKUP(Y1301,AN:AN,AQ:AQ,"")</f>
        <v>L12</v>
      </c>
      <c r="AB1301" t="str">
        <f>_xlfn.XLOOKUP(Y1301,AN:AN,AR:AR,"")</f>
        <v>L24</v>
      </c>
      <c r="AC1301" t="str">
        <f>_xlfn.XLOOKUP(Y1301,AN:AN,AS:AS,"")</f>
        <v>L36</v>
      </c>
      <c r="AE1301">
        <v>0</v>
      </c>
      <c r="AF1301">
        <v>0</v>
      </c>
      <c r="AG1301" t="str">
        <v>L24</v>
      </c>
      <c r="AH1301" t="str">
        <v>L36</v>
      </c>
    </row>
    <row r="1302" spans="1:34">
      <c r="A1302" t="str">
        <f t="shared" ref="A1302:A1365" si="48">TEXT(B1302,"MM-YYYY")</f>
        <v>10-2024</v>
      </c>
      <c r="B1302" s="93">
        <v>45568</v>
      </c>
      <c r="C1302" s="90">
        <v>47800</v>
      </c>
      <c r="D1302" s="90">
        <v>48200</v>
      </c>
      <c r="E1302" s="90">
        <v>48500</v>
      </c>
      <c r="F1302" s="90">
        <v>44000</v>
      </c>
      <c r="G1302" s="90">
        <v>49200</v>
      </c>
      <c r="H1302" s="91" t="s">
        <v>25</v>
      </c>
      <c r="I1302" s="90">
        <v>47000</v>
      </c>
      <c r="J1302" s="90">
        <v>47000</v>
      </c>
      <c r="K1302" s="90">
        <v>49100</v>
      </c>
      <c r="L1302" s="91" t="s">
        <v>25</v>
      </c>
      <c r="M1302" s="90">
        <v>48600</v>
      </c>
      <c r="N1302" s="90">
        <v>47800</v>
      </c>
      <c r="O1302" s="90">
        <v>47400</v>
      </c>
      <c r="P1302" s="90">
        <v>44900</v>
      </c>
      <c r="Q1302" s="90">
        <v>45600</v>
      </c>
      <c r="R1302" s="90">
        <v>45700</v>
      </c>
      <c r="S1302" s="90">
        <v>44500</v>
      </c>
      <c r="T1302" s="90">
        <v>46100</v>
      </c>
      <c r="U1302" s="90">
        <v>49000</v>
      </c>
      <c r="V1302" s="90">
        <v>47500</v>
      </c>
      <c r="W1302" s="90">
        <v>49400</v>
      </c>
      <c r="X1302" s="90">
        <v>52500</v>
      </c>
      <c r="Y1302" t="str">
        <f t="shared" ref="Y1302:Y1365" si="49">TEXT(B1302,"MM-YYYY")</f>
        <v>10-2024</v>
      </c>
      <c r="Z1302">
        <f>_xlfn.XLOOKUP(Y1302,AN:AN,AP:AP,"")</f>
        <v>0</v>
      </c>
      <c r="AA1302" t="str">
        <f>_xlfn.XLOOKUP(Y1302,AN:AN,AQ:AQ,"")</f>
        <v>L12</v>
      </c>
      <c r="AB1302" t="str">
        <f>_xlfn.XLOOKUP(Y1302,AN:AN,AR:AR,"")</f>
        <v>L24</v>
      </c>
      <c r="AC1302" t="str">
        <f>_xlfn.XLOOKUP(Y1302,AN:AN,AS:AS,"")</f>
        <v>L36</v>
      </c>
      <c r="AE1302">
        <v>0</v>
      </c>
      <c r="AF1302">
        <v>0</v>
      </c>
      <c r="AG1302" t="str">
        <v>L24</v>
      </c>
      <c r="AH1302" t="str">
        <v>L36</v>
      </c>
    </row>
    <row r="1303" spans="1:34">
      <c r="A1303" t="str">
        <f t="shared" si="48"/>
        <v>10-2024</v>
      </c>
      <c r="B1303" s="93">
        <v>45569</v>
      </c>
      <c r="C1303" s="90">
        <v>48000</v>
      </c>
      <c r="D1303" s="90">
        <v>48200</v>
      </c>
      <c r="E1303" s="90">
        <v>48700</v>
      </c>
      <c r="F1303" s="90">
        <v>44500</v>
      </c>
      <c r="G1303" s="90">
        <v>49600</v>
      </c>
      <c r="H1303" s="91" t="s">
        <v>25</v>
      </c>
      <c r="I1303" s="90">
        <v>47000</v>
      </c>
      <c r="J1303" s="90">
        <v>47500</v>
      </c>
      <c r="K1303" s="90">
        <v>49600</v>
      </c>
      <c r="L1303" s="91" t="s">
        <v>25</v>
      </c>
      <c r="M1303" s="90">
        <v>49000</v>
      </c>
      <c r="N1303" s="90">
        <v>48600</v>
      </c>
      <c r="O1303" s="90">
        <v>48200</v>
      </c>
      <c r="P1303" s="90">
        <v>45000</v>
      </c>
      <c r="Q1303" s="90">
        <v>45800</v>
      </c>
      <c r="R1303" s="90">
        <v>46100</v>
      </c>
      <c r="S1303" s="90">
        <v>44800</v>
      </c>
      <c r="T1303" s="90">
        <v>46600</v>
      </c>
      <c r="U1303" s="90">
        <v>49300</v>
      </c>
      <c r="V1303" s="90">
        <v>47500</v>
      </c>
      <c r="W1303" s="90">
        <v>49800</v>
      </c>
      <c r="X1303" s="90">
        <v>53000</v>
      </c>
      <c r="Y1303" t="str">
        <f t="shared" si="49"/>
        <v>10-2024</v>
      </c>
      <c r="Z1303">
        <f>_xlfn.XLOOKUP(Y1303,AN:AN,AP:AP,"")</f>
        <v>0</v>
      </c>
      <c r="AA1303" t="str">
        <f>_xlfn.XLOOKUP(Y1303,AN:AN,AQ:AQ,"")</f>
        <v>L12</v>
      </c>
      <c r="AB1303" t="str">
        <f>_xlfn.XLOOKUP(Y1303,AN:AN,AR:AR,"")</f>
        <v>L24</v>
      </c>
      <c r="AC1303" t="str">
        <f>_xlfn.XLOOKUP(Y1303,AN:AN,AS:AS,"")</f>
        <v>L36</v>
      </c>
      <c r="AE1303">
        <v>0</v>
      </c>
      <c r="AF1303">
        <v>0</v>
      </c>
      <c r="AG1303" t="str">
        <v>L24</v>
      </c>
      <c r="AH1303" t="str">
        <v>L36</v>
      </c>
    </row>
    <row r="1304" spans="1:34">
      <c r="A1304" t="str">
        <f t="shared" si="48"/>
        <v>10-2024</v>
      </c>
      <c r="B1304" s="93">
        <v>45570</v>
      </c>
      <c r="C1304" s="90">
        <v>48000</v>
      </c>
      <c r="D1304" s="90">
        <v>48200</v>
      </c>
      <c r="E1304" s="90">
        <v>48700</v>
      </c>
      <c r="F1304" s="90">
        <v>44800</v>
      </c>
      <c r="G1304" s="90">
        <v>49600</v>
      </c>
      <c r="H1304" s="91" t="s">
        <v>25</v>
      </c>
      <c r="I1304" s="90">
        <v>47000</v>
      </c>
      <c r="J1304" s="90">
        <v>47500</v>
      </c>
      <c r="K1304" s="90">
        <v>49600</v>
      </c>
      <c r="L1304" s="91" t="s">
        <v>25</v>
      </c>
      <c r="M1304" s="90">
        <v>49000</v>
      </c>
      <c r="N1304" s="90">
        <v>49000</v>
      </c>
      <c r="O1304" s="90">
        <v>47800</v>
      </c>
      <c r="P1304" s="90">
        <v>45200</v>
      </c>
      <c r="Q1304" s="90">
        <v>45800</v>
      </c>
      <c r="R1304" s="90">
        <v>45800</v>
      </c>
      <c r="S1304" s="90">
        <v>44900</v>
      </c>
      <c r="T1304" s="90">
        <v>46900</v>
      </c>
      <c r="U1304" s="90">
        <v>49100</v>
      </c>
      <c r="V1304" s="90">
        <v>47500</v>
      </c>
      <c r="W1304" s="90">
        <v>49800</v>
      </c>
      <c r="X1304" s="90">
        <v>53000</v>
      </c>
      <c r="Y1304" t="str">
        <f t="shared" si="49"/>
        <v>10-2024</v>
      </c>
      <c r="Z1304">
        <f>_xlfn.XLOOKUP(Y1304,AN:AN,AP:AP,"")</f>
        <v>0</v>
      </c>
      <c r="AA1304" t="str">
        <f>_xlfn.XLOOKUP(Y1304,AN:AN,AQ:AQ,"")</f>
        <v>L12</v>
      </c>
      <c r="AB1304" t="str">
        <f>_xlfn.XLOOKUP(Y1304,AN:AN,AR:AR,"")</f>
        <v>L24</v>
      </c>
      <c r="AC1304" t="str">
        <f>_xlfn.XLOOKUP(Y1304,AN:AN,AS:AS,"")</f>
        <v>L36</v>
      </c>
      <c r="AE1304">
        <v>0</v>
      </c>
      <c r="AF1304">
        <v>0</v>
      </c>
      <c r="AG1304" t="str">
        <v>L24</v>
      </c>
      <c r="AH1304" t="str">
        <v>L36</v>
      </c>
    </row>
    <row r="1305" spans="1:34">
      <c r="A1305" t="str">
        <f t="shared" si="48"/>
        <v>10-2024</v>
      </c>
      <c r="B1305" s="93">
        <v>45571</v>
      </c>
      <c r="C1305" s="90" t="s">
        <v>24</v>
      </c>
      <c r="D1305" s="90" t="s">
        <v>24</v>
      </c>
      <c r="E1305" s="90" t="s">
        <v>24</v>
      </c>
      <c r="F1305" s="90" t="s">
        <v>24</v>
      </c>
      <c r="G1305" s="90" t="s">
        <v>24</v>
      </c>
      <c r="H1305" s="90" t="s">
        <v>24</v>
      </c>
      <c r="I1305" s="90" t="s">
        <v>24</v>
      </c>
      <c r="J1305" s="90" t="s">
        <v>24</v>
      </c>
      <c r="K1305" s="90" t="s">
        <v>24</v>
      </c>
      <c r="L1305" s="90" t="s">
        <v>24</v>
      </c>
      <c r="M1305" s="90" t="s">
        <v>24</v>
      </c>
      <c r="N1305" s="90" t="s">
        <v>24</v>
      </c>
      <c r="O1305" s="90" t="s">
        <v>24</v>
      </c>
      <c r="P1305" s="90" t="s">
        <v>24</v>
      </c>
      <c r="Q1305" s="90" t="s">
        <v>24</v>
      </c>
      <c r="R1305" s="90" t="s">
        <v>24</v>
      </c>
      <c r="S1305" s="90" t="s">
        <v>24</v>
      </c>
      <c r="T1305" s="90" t="s">
        <v>24</v>
      </c>
      <c r="U1305" s="90" t="s">
        <v>24</v>
      </c>
      <c r="V1305" s="90" t="s">
        <v>24</v>
      </c>
      <c r="W1305" s="90" t="s">
        <v>24</v>
      </c>
      <c r="X1305" s="90" t="s">
        <v>24</v>
      </c>
      <c r="Y1305" t="str">
        <f t="shared" si="49"/>
        <v>10-2024</v>
      </c>
      <c r="Z1305">
        <f>_xlfn.XLOOKUP(Y1305,AN:AN,AP:AP,"")</f>
        <v>0</v>
      </c>
      <c r="AA1305" t="str">
        <f>_xlfn.XLOOKUP(Y1305,AN:AN,AQ:AQ,"")</f>
        <v>L12</v>
      </c>
      <c r="AB1305" t="str">
        <f>_xlfn.XLOOKUP(Y1305,AN:AN,AR:AR,"")</f>
        <v>L24</v>
      </c>
      <c r="AC1305" t="str">
        <f>_xlfn.XLOOKUP(Y1305,AN:AN,AS:AS,"")</f>
        <v>L36</v>
      </c>
      <c r="AE1305">
        <v>0</v>
      </c>
      <c r="AF1305">
        <v>0</v>
      </c>
      <c r="AG1305" t="str">
        <v>L24</v>
      </c>
      <c r="AH1305" t="str">
        <v>L36</v>
      </c>
    </row>
    <row r="1306" spans="1:34">
      <c r="A1306" t="str">
        <f t="shared" si="48"/>
        <v>10-2024</v>
      </c>
      <c r="B1306" s="93">
        <v>45572</v>
      </c>
      <c r="C1306" s="90">
        <v>48000</v>
      </c>
      <c r="D1306" s="90">
        <v>48500</v>
      </c>
      <c r="E1306" s="90">
        <v>48800</v>
      </c>
      <c r="F1306" s="90">
        <v>44700</v>
      </c>
      <c r="G1306" s="90">
        <v>49700</v>
      </c>
      <c r="H1306" s="91" t="s">
        <v>25</v>
      </c>
      <c r="I1306" s="90">
        <v>47000</v>
      </c>
      <c r="J1306" s="90">
        <v>47400</v>
      </c>
      <c r="K1306" s="90">
        <v>50000</v>
      </c>
      <c r="L1306" s="91" t="s">
        <v>25</v>
      </c>
      <c r="M1306" s="90">
        <v>48800</v>
      </c>
      <c r="N1306" s="90">
        <v>49700</v>
      </c>
      <c r="O1306" s="90">
        <v>47600</v>
      </c>
      <c r="P1306" s="90">
        <v>45600</v>
      </c>
      <c r="Q1306" s="90">
        <v>45700</v>
      </c>
      <c r="R1306" s="90">
        <v>46000</v>
      </c>
      <c r="S1306" s="90">
        <v>45000</v>
      </c>
      <c r="T1306" s="90">
        <v>46800</v>
      </c>
      <c r="U1306" s="90">
        <v>49100</v>
      </c>
      <c r="V1306" s="90">
        <v>47500</v>
      </c>
      <c r="W1306" s="90">
        <v>49800</v>
      </c>
      <c r="X1306" s="90">
        <v>53000</v>
      </c>
      <c r="Y1306" t="str">
        <f t="shared" si="49"/>
        <v>10-2024</v>
      </c>
      <c r="Z1306">
        <f>_xlfn.XLOOKUP(Y1306,AN:AN,AP:AP,"")</f>
        <v>0</v>
      </c>
      <c r="AA1306" t="str">
        <f>_xlfn.XLOOKUP(Y1306,AN:AN,AQ:AQ,"")</f>
        <v>L12</v>
      </c>
      <c r="AB1306" t="str">
        <f>_xlfn.XLOOKUP(Y1306,AN:AN,AR:AR,"")</f>
        <v>L24</v>
      </c>
      <c r="AC1306" t="str">
        <f>_xlfn.XLOOKUP(Y1306,AN:AN,AS:AS,"")</f>
        <v>L36</v>
      </c>
      <c r="AE1306">
        <v>0</v>
      </c>
      <c r="AF1306">
        <v>0</v>
      </c>
      <c r="AG1306" t="str">
        <v>L24</v>
      </c>
      <c r="AH1306" t="str">
        <v>L36</v>
      </c>
    </row>
    <row r="1307" spans="1:34">
      <c r="A1307" t="str">
        <f t="shared" si="48"/>
        <v>10-2024</v>
      </c>
      <c r="B1307" s="93">
        <v>45573</v>
      </c>
      <c r="C1307" s="90">
        <v>48200</v>
      </c>
      <c r="D1307" s="90">
        <v>48500</v>
      </c>
      <c r="E1307" s="90">
        <v>49000</v>
      </c>
      <c r="F1307" s="90">
        <v>45000</v>
      </c>
      <c r="G1307" s="90">
        <v>49700</v>
      </c>
      <c r="H1307" s="91" t="s">
        <v>25</v>
      </c>
      <c r="I1307" s="90">
        <v>46800</v>
      </c>
      <c r="J1307" s="90">
        <v>47400</v>
      </c>
      <c r="K1307" s="90">
        <v>50000</v>
      </c>
      <c r="L1307" s="91" t="s">
        <v>25</v>
      </c>
      <c r="M1307" s="90">
        <v>48900</v>
      </c>
      <c r="N1307" s="90">
        <v>49700</v>
      </c>
      <c r="O1307" s="90">
        <v>48200</v>
      </c>
      <c r="P1307" s="90">
        <v>45600</v>
      </c>
      <c r="Q1307" s="90">
        <v>45900</v>
      </c>
      <c r="R1307" s="90">
        <v>46300</v>
      </c>
      <c r="S1307" s="90">
        <v>45500</v>
      </c>
      <c r="T1307" s="90">
        <v>47100</v>
      </c>
      <c r="U1307" s="90">
        <v>49300</v>
      </c>
      <c r="V1307" s="90">
        <v>47500</v>
      </c>
      <c r="W1307" s="90">
        <v>49800</v>
      </c>
      <c r="X1307" s="90">
        <v>53000</v>
      </c>
      <c r="Y1307" t="str">
        <f t="shared" si="49"/>
        <v>10-2024</v>
      </c>
      <c r="Z1307">
        <f>_xlfn.XLOOKUP(Y1307,AN:AN,AP:AP,"")</f>
        <v>0</v>
      </c>
      <c r="AA1307" t="str">
        <f>_xlfn.XLOOKUP(Y1307,AN:AN,AQ:AQ,"")</f>
        <v>L12</v>
      </c>
      <c r="AB1307" t="str">
        <f>_xlfn.XLOOKUP(Y1307,AN:AN,AR:AR,"")</f>
        <v>L24</v>
      </c>
      <c r="AC1307" t="str">
        <f>_xlfn.XLOOKUP(Y1307,AN:AN,AS:AS,"")</f>
        <v>L36</v>
      </c>
      <c r="AE1307">
        <v>0</v>
      </c>
      <c r="AF1307">
        <v>0</v>
      </c>
      <c r="AG1307" t="str">
        <v>L24</v>
      </c>
      <c r="AH1307" t="str">
        <v>L36</v>
      </c>
    </row>
    <row r="1308" spans="1:34">
      <c r="A1308" t="str">
        <f t="shared" si="48"/>
        <v>10-2024</v>
      </c>
      <c r="B1308" s="93">
        <v>45574</v>
      </c>
      <c r="C1308" s="90">
        <v>48200</v>
      </c>
      <c r="D1308" s="90">
        <v>48500</v>
      </c>
      <c r="E1308" s="90">
        <v>48700</v>
      </c>
      <c r="F1308" s="90">
        <v>44700</v>
      </c>
      <c r="G1308" s="90">
        <v>49700</v>
      </c>
      <c r="H1308" s="91" t="s">
        <v>25</v>
      </c>
      <c r="I1308" s="90">
        <v>46800</v>
      </c>
      <c r="J1308" s="90">
        <v>47200</v>
      </c>
      <c r="K1308" s="90">
        <v>50000</v>
      </c>
      <c r="L1308" s="91" t="s">
        <v>25</v>
      </c>
      <c r="M1308" s="90">
        <v>48900</v>
      </c>
      <c r="N1308" s="90">
        <v>49600</v>
      </c>
      <c r="O1308" s="90">
        <v>47800</v>
      </c>
      <c r="P1308" s="90">
        <v>45600</v>
      </c>
      <c r="Q1308" s="90">
        <v>45600</v>
      </c>
      <c r="R1308" s="90">
        <v>45800</v>
      </c>
      <c r="S1308" s="90">
        <v>45500</v>
      </c>
      <c r="T1308" s="90">
        <v>46800</v>
      </c>
      <c r="U1308" s="90">
        <v>49100</v>
      </c>
      <c r="V1308" s="90">
        <v>47500</v>
      </c>
      <c r="W1308" s="90">
        <v>49800</v>
      </c>
      <c r="X1308" s="90">
        <v>53000</v>
      </c>
      <c r="Y1308" t="str">
        <f t="shared" si="49"/>
        <v>10-2024</v>
      </c>
      <c r="Z1308">
        <f>_xlfn.XLOOKUP(Y1308,AN:AN,AP:AP,"")</f>
        <v>0</v>
      </c>
      <c r="AA1308" t="str">
        <f>_xlfn.XLOOKUP(Y1308,AN:AN,AQ:AQ,"")</f>
        <v>L12</v>
      </c>
      <c r="AB1308" t="str">
        <f>_xlfn.XLOOKUP(Y1308,AN:AN,AR:AR,"")</f>
        <v>L24</v>
      </c>
      <c r="AC1308" t="str">
        <f>_xlfn.XLOOKUP(Y1308,AN:AN,AS:AS,"")</f>
        <v>L36</v>
      </c>
      <c r="AE1308">
        <v>0</v>
      </c>
      <c r="AF1308">
        <v>0</v>
      </c>
      <c r="AG1308" t="str">
        <v>L24</v>
      </c>
      <c r="AH1308" t="str">
        <v>L36</v>
      </c>
    </row>
    <row r="1309" spans="1:34">
      <c r="A1309" t="str">
        <f t="shared" si="48"/>
        <v>10-2024</v>
      </c>
      <c r="B1309" s="93">
        <v>45575</v>
      </c>
      <c r="C1309" s="90">
        <v>47800</v>
      </c>
      <c r="D1309" s="90">
        <v>48500</v>
      </c>
      <c r="E1309" s="90">
        <v>48600</v>
      </c>
      <c r="F1309" s="91" t="s">
        <v>25</v>
      </c>
      <c r="G1309" s="90">
        <v>49400</v>
      </c>
      <c r="H1309" s="91" t="s">
        <v>25</v>
      </c>
      <c r="I1309" s="90">
        <v>46800</v>
      </c>
      <c r="J1309" s="90">
        <v>46900</v>
      </c>
      <c r="K1309" s="90">
        <v>49500</v>
      </c>
      <c r="L1309" s="91" t="s">
        <v>25</v>
      </c>
      <c r="M1309" s="90">
        <v>48800</v>
      </c>
      <c r="N1309" s="90">
        <v>48900</v>
      </c>
      <c r="O1309" s="90">
        <v>47600</v>
      </c>
      <c r="P1309" s="90">
        <v>45200</v>
      </c>
      <c r="Q1309" s="90">
        <v>45100</v>
      </c>
      <c r="R1309" s="90">
        <v>45300</v>
      </c>
      <c r="S1309" s="90">
        <v>45200</v>
      </c>
      <c r="T1309" s="91" t="s">
        <v>25</v>
      </c>
      <c r="U1309" s="90">
        <v>48700</v>
      </c>
      <c r="V1309" s="90">
        <v>47500</v>
      </c>
      <c r="W1309" s="90">
        <v>49800</v>
      </c>
      <c r="X1309" s="90">
        <v>53000</v>
      </c>
      <c r="Y1309" t="str">
        <f t="shared" si="49"/>
        <v>10-2024</v>
      </c>
      <c r="Z1309">
        <f>_xlfn.XLOOKUP(Y1309,AN:AN,AP:AP,"")</f>
        <v>0</v>
      </c>
      <c r="AA1309" t="str">
        <f>_xlfn.XLOOKUP(Y1309,AN:AN,AQ:AQ,"")</f>
        <v>L12</v>
      </c>
      <c r="AB1309" t="str">
        <f>_xlfn.XLOOKUP(Y1309,AN:AN,AR:AR,"")</f>
        <v>L24</v>
      </c>
      <c r="AC1309" t="str">
        <f>_xlfn.XLOOKUP(Y1309,AN:AN,AS:AS,"")</f>
        <v>L36</v>
      </c>
      <c r="AE1309">
        <v>0</v>
      </c>
      <c r="AF1309">
        <v>0</v>
      </c>
      <c r="AG1309" t="str">
        <v>L24</v>
      </c>
      <c r="AH1309" t="str">
        <v>L36</v>
      </c>
    </row>
    <row r="1310" spans="1:34">
      <c r="A1310" t="str">
        <f t="shared" si="48"/>
        <v>10-2024</v>
      </c>
      <c r="B1310" s="93">
        <v>45576</v>
      </c>
      <c r="C1310" s="90">
        <v>47800</v>
      </c>
      <c r="D1310" s="90">
        <v>48300</v>
      </c>
      <c r="E1310" s="90">
        <v>48500</v>
      </c>
      <c r="F1310" s="91" t="s">
        <v>25</v>
      </c>
      <c r="G1310" s="90">
        <v>49400</v>
      </c>
      <c r="H1310" s="91" t="s">
        <v>25</v>
      </c>
      <c r="I1310" s="90">
        <v>46800</v>
      </c>
      <c r="J1310" s="90">
        <v>46800</v>
      </c>
      <c r="K1310" s="90">
        <v>49300</v>
      </c>
      <c r="L1310" s="91" t="s">
        <v>25</v>
      </c>
      <c r="M1310" s="90">
        <v>48700</v>
      </c>
      <c r="N1310" s="90">
        <v>48600</v>
      </c>
      <c r="O1310" s="90">
        <v>47300</v>
      </c>
      <c r="P1310" s="90">
        <v>45200</v>
      </c>
      <c r="Q1310" s="90">
        <v>44300</v>
      </c>
      <c r="R1310" s="90">
        <v>44500</v>
      </c>
      <c r="S1310" s="90">
        <v>45000</v>
      </c>
      <c r="T1310" s="91" t="s">
        <v>25</v>
      </c>
      <c r="U1310" s="90">
        <v>48200</v>
      </c>
      <c r="V1310" s="90">
        <v>48000</v>
      </c>
      <c r="W1310" s="90">
        <v>49800</v>
      </c>
      <c r="X1310" s="90">
        <v>53000</v>
      </c>
      <c r="Y1310" t="str">
        <f t="shared" si="49"/>
        <v>10-2024</v>
      </c>
      <c r="Z1310">
        <f>_xlfn.XLOOKUP(Y1310,AN:AN,AP:AP,"")</f>
        <v>0</v>
      </c>
      <c r="AA1310" t="str">
        <f>_xlfn.XLOOKUP(Y1310,AN:AN,AQ:AQ,"")</f>
        <v>L12</v>
      </c>
      <c r="AB1310" t="str">
        <f>_xlfn.XLOOKUP(Y1310,AN:AN,AR:AR,"")</f>
        <v>L24</v>
      </c>
      <c r="AC1310" t="str">
        <f>_xlfn.XLOOKUP(Y1310,AN:AN,AS:AS,"")</f>
        <v>L36</v>
      </c>
      <c r="AE1310">
        <v>0</v>
      </c>
      <c r="AF1310">
        <v>0</v>
      </c>
      <c r="AG1310" t="str">
        <v>L24</v>
      </c>
      <c r="AH1310" t="str">
        <v>L36</v>
      </c>
    </row>
    <row r="1311" spans="1:34">
      <c r="A1311" t="str">
        <f t="shared" si="48"/>
        <v>10-2024</v>
      </c>
      <c r="B1311" s="93">
        <v>45577</v>
      </c>
      <c r="C1311" s="90" t="s">
        <v>24</v>
      </c>
      <c r="D1311" s="90" t="s">
        <v>24</v>
      </c>
      <c r="E1311" s="90" t="s">
        <v>24</v>
      </c>
      <c r="F1311" s="90" t="s">
        <v>24</v>
      </c>
      <c r="G1311" s="90" t="s">
        <v>24</v>
      </c>
      <c r="H1311" s="90" t="s">
        <v>24</v>
      </c>
      <c r="I1311" s="90" t="s">
        <v>24</v>
      </c>
      <c r="J1311" s="90" t="s">
        <v>24</v>
      </c>
      <c r="K1311" s="90" t="s">
        <v>24</v>
      </c>
      <c r="L1311" s="90" t="s">
        <v>24</v>
      </c>
      <c r="M1311" s="90" t="s">
        <v>24</v>
      </c>
      <c r="N1311" s="90" t="s">
        <v>24</v>
      </c>
      <c r="O1311" s="90" t="s">
        <v>24</v>
      </c>
      <c r="P1311" s="90" t="s">
        <v>24</v>
      </c>
      <c r="Q1311" s="90" t="s">
        <v>24</v>
      </c>
      <c r="R1311" s="90" t="s">
        <v>24</v>
      </c>
      <c r="S1311" s="90" t="s">
        <v>24</v>
      </c>
      <c r="T1311" s="90" t="s">
        <v>24</v>
      </c>
      <c r="U1311" s="90" t="s">
        <v>24</v>
      </c>
      <c r="V1311" s="90" t="s">
        <v>24</v>
      </c>
      <c r="W1311" s="90" t="s">
        <v>24</v>
      </c>
      <c r="X1311" s="90" t="s">
        <v>24</v>
      </c>
      <c r="Y1311" t="str">
        <f t="shared" si="49"/>
        <v>10-2024</v>
      </c>
      <c r="Z1311">
        <f>_xlfn.XLOOKUP(Y1311,AN:AN,AP:AP,"")</f>
        <v>0</v>
      </c>
      <c r="AA1311" t="str">
        <f>_xlfn.XLOOKUP(Y1311,AN:AN,AQ:AQ,"")</f>
        <v>L12</v>
      </c>
      <c r="AB1311" t="str">
        <f>_xlfn.XLOOKUP(Y1311,AN:AN,AR:AR,"")</f>
        <v>L24</v>
      </c>
      <c r="AC1311" t="str">
        <f>_xlfn.XLOOKUP(Y1311,AN:AN,AS:AS,"")</f>
        <v>L36</v>
      </c>
      <c r="AE1311">
        <v>0</v>
      </c>
      <c r="AF1311">
        <v>0</v>
      </c>
      <c r="AG1311" t="str">
        <v>L24</v>
      </c>
      <c r="AH1311" t="str">
        <v>L36</v>
      </c>
    </row>
    <row r="1312" spans="1:34">
      <c r="A1312" t="str">
        <f t="shared" si="48"/>
        <v>10-2024</v>
      </c>
      <c r="B1312" s="93">
        <v>45578</v>
      </c>
      <c r="C1312" s="90" t="s">
        <v>24</v>
      </c>
      <c r="D1312" s="90" t="s">
        <v>24</v>
      </c>
      <c r="E1312" s="90" t="s">
        <v>24</v>
      </c>
      <c r="F1312" s="90" t="s">
        <v>24</v>
      </c>
      <c r="G1312" s="90" t="s">
        <v>24</v>
      </c>
      <c r="H1312" s="90" t="s">
        <v>24</v>
      </c>
      <c r="I1312" s="90" t="s">
        <v>24</v>
      </c>
      <c r="J1312" s="90" t="s">
        <v>24</v>
      </c>
      <c r="K1312" s="90" t="s">
        <v>24</v>
      </c>
      <c r="L1312" s="90" t="s">
        <v>24</v>
      </c>
      <c r="M1312" s="90" t="s">
        <v>24</v>
      </c>
      <c r="N1312" s="90" t="s">
        <v>24</v>
      </c>
      <c r="O1312" s="90" t="s">
        <v>24</v>
      </c>
      <c r="P1312" s="90" t="s">
        <v>24</v>
      </c>
      <c r="Q1312" s="90" t="s">
        <v>24</v>
      </c>
      <c r="R1312" s="90" t="s">
        <v>24</v>
      </c>
      <c r="S1312" s="90" t="s">
        <v>24</v>
      </c>
      <c r="T1312" s="90" t="s">
        <v>24</v>
      </c>
      <c r="U1312" s="90" t="s">
        <v>24</v>
      </c>
      <c r="V1312" s="90" t="s">
        <v>24</v>
      </c>
      <c r="W1312" s="90" t="s">
        <v>24</v>
      </c>
      <c r="X1312" s="90" t="s">
        <v>24</v>
      </c>
      <c r="Y1312" t="str">
        <f t="shared" si="49"/>
        <v>10-2024</v>
      </c>
      <c r="Z1312">
        <f>_xlfn.XLOOKUP(Y1312,AN:AN,AP:AP,"")</f>
        <v>0</v>
      </c>
      <c r="AA1312" t="str">
        <f>_xlfn.XLOOKUP(Y1312,AN:AN,AQ:AQ,"")</f>
        <v>L12</v>
      </c>
      <c r="AB1312" t="str">
        <f>_xlfn.XLOOKUP(Y1312,AN:AN,AR:AR,"")</f>
        <v>L24</v>
      </c>
      <c r="AC1312" t="str">
        <f>_xlfn.XLOOKUP(Y1312,AN:AN,AS:AS,"")</f>
        <v>L36</v>
      </c>
      <c r="AE1312">
        <v>0</v>
      </c>
      <c r="AF1312">
        <v>0</v>
      </c>
      <c r="AG1312" t="str">
        <v>L24</v>
      </c>
      <c r="AH1312" t="str">
        <v>L36</v>
      </c>
    </row>
    <row r="1313" spans="1:34">
      <c r="A1313" t="str">
        <f t="shared" si="48"/>
        <v>10-2024</v>
      </c>
      <c r="B1313" s="93">
        <v>45579</v>
      </c>
      <c r="C1313" s="90">
        <v>47600</v>
      </c>
      <c r="D1313" s="90">
        <v>48300</v>
      </c>
      <c r="E1313" s="90">
        <v>49000</v>
      </c>
      <c r="F1313" s="90">
        <v>44800</v>
      </c>
      <c r="G1313" s="90">
        <v>49400</v>
      </c>
      <c r="H1313" s="91" t="s">
        <v>25</v>
      </c>
      <c r="I1313" s="90">
        <v>46500</v>
      </c>
      <c r="J1313" s="90">
        <v>47000</v>
      </c>
      <c r="K1313" s="90">
        <v>49300</v>
      </c>
      <c r="L1313" s="91" t="s">
        <v>25</v>
      </c>
      <c r="M1313" s="90">
        <v>49000</v>
      </c>
      <c r="N1313" s="90">
        <v>48800</v>
      </c>
      <c r="O1313" s="90">
        <v>47600</v>
      </c>
      <c r="P1313" s="90">
        <v>45200</v>
      </c>
      <c r="Q1313" s="90">
        <v>44800</v>
      </c>
      <c r="R1313" s="90">
        <v>44900</v>
      </c>
      <c r="S1313" s="90">
        <v>45000</v>
      </c>
      <c r="T1313" s="90">
        <v>46900</v>
      </c>
      <c r="U1313" s="90">
        <v>48200</v>
      </c>
      <c r="V1313" s="90">
        <v>48000</v>
      </c>
      <c r="W1313" s="90">
        <v>49800</v>
      </c>
      <c r="X1313" s="90">
        <v>53000</v>
      </c>
      <c r="Y1313" t="str">
        <f t="shared" si="49"/>
        <v>10-2024</v>
      </c>
      <c r="Z1313">
        <f>_xlfn.XLOOKUP(Y1313,AN:AN,AP:AP,"")</f>
        <v>0</v>
      </c>
      <c r="AA1313" t="str">
        <f>_xlfn.XLOOKUP(Y1313,AN:AN,AQ:AQ,"")</f>
        <v>L12</v>
      </c>
      <c r="AB1313" t="str">
        <f>_xlfn.XLOOKUP(Y1313,AN:AN,AR:AR,"")</f>
        <v>L24</v>
      </c>
      <c r="AC1313" t="str">
        <f>_xlfn.XLOOKUP(Y1313,AN:AN,AS:AS,"")</f>
        <v>L36</v>
      </c>
      <c r="AE1313">
        <v>0</v>
      </c>
      <c r="AF1313">
        <v>0</v>
      </c>
      <c r="AG1313" t="str">
        <v>L24</v>
      </c>
      <c r="AH1313" t="str">
        <v>L36</v>
      </c>
    </row>
    <row r="1314" spans="1:34">
      <c r="A1314" t="str">
        <f t="shared" si="48"/>
        <v>10-2024</v>
      </c>
      <c r="B1314" s="93">
        <v>45580</v>
      </c>
      <c r="C1314" s="90">
        <v>47400</v>
      </c>
      <c r="D1314" s="90">
        <v>48000</v>
      </c>
      <c r="E1314" s="90">
        <v>49000</v>
      </c>
      <c r="F1314" s="90">
        <v>44500</v>
      </c>
      <c r="G1314" s="90">
        <v>49400</v>
      </c>
      <c r="H1314" s="91" t="s">
        <v>25</v>
      </c>
      <c r="I1314" s="90">
        <v>46500</v>
      </c>
      <c r="J1314" s="90">
        <v>47000</v>
      </c>
      <c r="K1314" s="90">
        <v>49300</v>
      </c>
      <c r="L1314" s="91" t="s">
        <v>25</v>
      </c>
      <c r="M1314" s="90">
        <v>49000</v>
      </c>
      <c r="N1314" s="90">
        <v>48800</v>
      </c>
      <c r="O1314" s="90">
        <v>47600</v>
      </c>
      <c r="P1314" s="90">
        <v>44600</v>
      </c>
      <c r="Q1314" s="90">
        <v>44400</v>
      </c>
      <c r="R1314" s="90">
        <v>44800</v>
      </c>
      <c r="S1314" s="90">
        <v>44800</v>
      </c>
      <c r="T1314" s="90">
        <v>46600</v>
      </c>
      <c r="U1314" s="90">
        <v>48200</v>
      </c>
      <c r="V1314" s="90">
        <v>49000</v>
      </c>
      <c r="W1314" s="90">
        <v>49800</v>
      </c>
      <c r="X1314" s="90">
        <v>53000</v>
      </c>
      <c r="Y1314" t="str">
        <f t="shared" si="49"/>
        <v>10-2024</v>
      </c>
      <c r="Z1314">
        <f>_xlfn.XLOOKUP(Y1314,AN:AN,AP:AP,"")</f>
        <v>0</v>
      </c>
      <c r="AA1314" t="str">
        <f>_xlfn.XLOOKUP(Y1314,AN:AN,AQ:AQ,"")</f>
        <v>L12</v>
      </c>
      <c r="AB1314" t="str">
        <f>_xlfn.XLOOKUP(Y1314,AN:AN,AR:AR,"")</f>
        <v>L24</v>
      </c>
      <c r="AC1314" t="str">
        <f>_xlfn.XLOOKUP(Y1314,AN:AN,AS:AS,"")</f>
        <v>L36</v>
      </c>
      <c r="AE1314">
        <v>0</v>
      </c>
      <c r="AF1314">
        <v>0</v>
      </c>
      <c r="AG1314" t="str">
        <v>L24</v>
      </c>
      <c r="AH1314" t="str">
        <v>L36</v>
      </c>
    </row>
    <row r="1315" spans="1:34">
      <c r="A1315" t="str">
        <f t="shared" si="48"/>
        <v>10-2024</v>
      </c>
      <c r="B1315" s="93">
        <v>45581</v>
      </c>
      <c r="C1315" s="90">
        <v>47200</v>
      </c>
      <c r="D1315" s="90">
        <v>48000</v>
      </c>
      <c r="E1315" s="90">
        <v>48700</v>
      </c>
      <c r="F1315" s="90">
        <v>44900</v>
      </c>
      <c r="G1315" s="90">
        <v>49400</v>
      </c>
      <c r="H1315" s="91" t="s">
        <v>25</v>
      </c>
      <c r="I1315" s="90">
        <v>46500</v>
      </c>
      <c r="J1315" s="90">
        <v>46900</v>
      </c>
      <c r="K1315" s="90">
        <v>49300</v>
      </c>
      <c r="L1315" s="91" t="s">
        <v>25</v>
      </c>
      <c r="M1315" s="90">
        <v>49000</v>
      </c>
      <c r="N1315" s="90">
        <v>48800</v>
      </c>
      <c r="O1315" s="90">
        <v>47600</v>
      </c>
      <c r="P1315" s="90">
        <v>44500</v>
      </c>
      <c r="Q1315" s="90">
        <v>44300</v>
      </c>
      <c r="R1315" s="90">
        <v>44700</v>
      </c>
      <c r="S1315" s="90">
        <v>44600</v>
      </c>
      <c r="T1315" s="90">
        <v>47000</v>
      </c>
      <c r="U1315" s="90">
        <v>48000</v>
      </c>
      <c r="V1315" s="90">
        <v>49000</v>
      </c>
      <c r="W1315" s="90">
        <v>49600</v>
      </c>
      <c r="X1315" s="90">
        <v>53000</v>
      </c>
      <c r="Y1315" t="str">
        <f t="shared" si="49"/>
        <v>10-2024</v>
      </c>
      <c r="Z1315">
        <f>_xlfn.XLOOKUP(Y1315,AN:AN,AP:AP,"")</f>
        <v>0</v>
      </c>
      <c r="AA1315" t="str">
        <f>_xlfn.XLOOKUP(Y1315,AN:AN,AQ:AQ,"")</f>
        <v>L12</v>
      </c>
      <c r="AB1315" t="str">
        <f>_xlfn.XLOOKUP(Y1315,AN:AN,AR:AR,"")</f>
        <v>L24</v>
      </c>
      <c r="AC1315" t="str">
        <f>_xlfn.XLOOKUP(Y1315,AN:AN,AS:AS,"")</f>
        <v>L36</v>
      </c>
      <c r="AE1315">
        <v>0</v>
      </c>
      <c r="AF1315">
        <v>0</v>
      </c>
      <c r="AG1315" t="str">
        <v>L24</v>
      </c>
      <c r="AH1315" t="str">
        <v>L36</v>
      </c>
    </row>
    <row r="1316" spans="1:34">
      <c r="A1316" t="str">
        <f t="shared" si="48"/>
        <v>10-2024</v>
      </c>
      <c r="B1316" s="93">
        <v>45582</v>
      </c>
      <c r="C1316" s="90">
        <v>47200</v>
      </c>
      <c r="D1316" s="90">
        <v>48000</v>
      </c>
      <c r="E1316" s="90">
        <v>48400</v>
      </c>
      <c r="F1316" s="90">
        <v>44500</v>
      </c>
      <c r="G1316" s="90">
        <v>49200</v>
      </c>
      <c r="H1316" s="91" t="s">
        <v>25</v>
      </c>
      <c r="I1316" s="90">
        <v>46300</v>
      </c>
      <c r="J1316" s="90">
        <v>46600</v>
      </c>
      <c r="K1316" s="90">
        <v>49300</v>
      </c>
      <c r="L1316" s="91" t="s">
        <v>25</v>
      </c>
      <c r="M1316" s="90">
        <v>48800</v>
      </c>
      <c r="N1316" s="90">
        <v>48500</v>
      </c>
      <c r="O1316" s="90">
        <v>47500</v>
      </c>
      <c r="P1316" s="90">
        <v>44500</v>
      </c>
      <c r="Q1316" s="90">
        <v>44000</v>
      </c>
      <c r="R1316" s="90">
        <v>44500</v>
      </c>
      <c r="S1316" s="90">
        <v>44600</v>
      </c>
      <c r="T1316" s="90">
        <v>46600</v>
      </c>
      <c r="U1316" s="90">
        <v>47800</v>
      </c>
      <c r="V1316" s="90">
        <v>49500</v>
      </c>
      <c r="W1316" s="90">
        <v>49600</v>
      </c>
      <c r="X1316" s="90">
        <v>53000</v>
      </c>
      <c r="Y1316" t="str">
        <f t="shared" si="49"/>
        <v>10-2024</v>
      </c>
      <c r="Z1316">
        <f>_xlfn.XLOOKUP(Y1316,AN:AN,AP:AP,"")</f>
        <v>0</v>
      </c>
      <c r="AA1316" t="str">
        <f>_xlfn.XLOOKUP(Y1316,AN:AN,AQ:AQ,"")</f>
        <v>L12</v>
      </c>
      <c r="AB1316" t="str">
        <f>_xlfn.XLOOKUP(Y1316,AN:AN,AR:AR,"")</f>
        <v>L24</v>
      </c>
      <c r="AC1316" t="str">
        <f>_xlfn.XLOOKUP(Y1316,AN:AN,AS:AS,"")</f>
        <v>L36</v>
      </c>
      <c r="AE1316">
        <v>0</v>
      </c>
      <c r="AF1316">
        <v>0</v>
      </c>
      <c r="AG1316" t="str">
        <v>L24</v>
      </c>
      <c r="AH1316" t="str">
        <v>L36</v>
      </c>
    </row>
    <row r="1317" spans="1:34">
      <c r="A1317" t="str">
        <f t="shared" si="48"/>
        <v>10-2024</v>
      </c>
      <c r="B1317" s="93">
        <v>45583</v>
      </c>
      <c r="C1317" s="90">
        <v>47200</v>
      </c>
      <c r="D1317" s="90">
        <v>47800</v>
      </c>
      <c r="E1317" s="90">
        <v>48500</v>
      </c>
      <c r="F1317" s="90">
        <v>44500</v>
      </c>
      <c r="G1317" s="90">
        <v>48700</v>
      </c>
      <c r="H1317" s="91" t="s">
        <v>25</v>
      </c>
      <c r="I1317" s="90">
        <v>45800</v>
      </c>
      <c r="J1317" s="90">
        <v>46600</v>
      </c>
      <c r="K1317" s="90">
        <v>49000</v>
      </c>
      <c r="L1317" s="91" t="s">
        <v>25</v>
      </c>
      <c r="M1317" s="90">
        <v>48800</v>
      </c>
      <c r="N1317" s="90">
        <v>48000</v>
      </c>
      <c r="O1317" s="90">
        <v>47600</v>
      </c>
      <c r="P1317" s="90">
        <v>44500</v>
      </c>
      <c r="Q1317" s="90">
        <v>43900</v>
      </c>
      <c r="R1317" s="90">
        <v>44500</v>
      </c>
      <c r="S1317" s="90">
        <v>44600</v>
      </c>
      <c r="T1317" s="90">
        <v>46600</v>
      </c>
      <c r="U1317" s="90">
        <v>47800</v>
      </c>
      <c r="V1317" s="90">
        <v>49500</v>
      </c>
      <c r="W1317" s="90">
        <v>49500</v>
      </c>
      <c r="X1317" s="90">
        <v>52800</v>
      </c>
      <c r="Y1317" t="str">
        <f t="shared" si="49"/>
        <v>10-2024</v>
      </c>
      <c r="Z1317">
        <f>_xlfn.XLOOKUP(Y1317,AN:AN,AP:AP,"")</f>
        <v>0</v>
      </c>
      <c r="AA1317" t="str">
        <f>_xlfn.XLOOKUP(Y1317,AN:AN,AQ:AQ,"")</f>
        <v>L12</v>
      </c>
      <c r="AB1317" t="str">
        <f>_xlfn.XLOOKUP(Y1317,AN:AN,AR:AR,"")</f>
        <v>L24</v>
      </c>
      <c r="AC1317" t="str">
        <f>_xlfn.XLOOKUP(Y1317,AN:AN,AS:AS,"")</f>
        <v>L36</v>
      </c>
      <c r="AE1317">
        <v>0</v>
      </c>
      <c r="AF1317">
        <v>0</v>
      </c>
      <c r="AG1317" t="str">
        <v>L24</v>
      </c>
      <c r="AH1317" t="str">
        <v>L36</v>
      </c>
    </row>
    <row r="1318" spans="1:34">
      <c r="A1318" t="str">
        <f t="shared" si="48"/>
        <v>10-2024</v>
      </c>
      <c r="B1318" s="93">
        <v>45584</v>
      </c>
      <c r="C1318" s="90">
        <v>47000</v>
      </c>
      <c r="D1318" s="90">
        <v>47800</v>
      </c>
      <c r="E1318" s="90">
        <v>48400</v>
      </c>
      <c r="F1318" s="90">
        <v>44200</v>
      </c>
      <c r="G1318" s="90">
        <v>48600</v>
      </c>
      <c r="H1318" s="91" t="s">
        <v>25</v>
      </c>
      <c r="I1318" s="90">
        <v>45500</v>
      </c>
      <c r="J1318" s="90">
        <v>46200</v>
      </c>
      <c r="K1318" s="90">
        <v>48900</v>
      </c>
      <c r="L1318" s="91" t="s">
        <v>25</v>
      </c>
      <c r="M1318" s="90">
        <v>48700</v>
      </c>
      <c r="N1318" s="90">
        <v>48200</v>
      </c>
      <c r="O1318" s="90">
        <v>47300</v>
      </c>
      <c r="P1318" s="90">
        <v>44300</v>
      </c>
      <c r="Q1318" s="90">
        <v>43500</v>
      </c>
      <c r="R1318" s="90">
        <v>44000</v>
      </c>
      <c r="S1318" s="90">
        <v>44500</v>
      </c>
      <c r="T1318" s="90">
        <v>46300</v>
      </c>
      <c r="U1318" s="90">
        <v>47500</v>
      </c>
      <c r="V1318" s="90">
        <v>49500</v>
      </c>
      <c r="W1318" s="90">
        <v>49300</v>
      </c>
      <c r="X1318" s="90">
        <v>52800</v>
      </c>
      <c r="Y1318" t="str">
        <f t="shared" si="49"/>
        <v>10-2024</v>
      </c>
      <c r="Z1318">
        <f>_xlfn.XLOOKUP(Y1318,AN:AN,AP:AP,"")</f>
        <v>0</v>
      </c>
      <c r="AA1318" t="str">
        <f>_xlfn.XLOOKUP(Y1318,AN:AN,AQ:AQ,"")</f>
        <v>L12</v>
      </c>
      <c r="AB1318" t="str">
        <f>_xlfn.XLOOKUP(Y1318,AN:AN,AR:AR,"")</f>
        <v>L24</v>
      </c>
      <c r="AC1318" t="str">
        <f>_xlfn.XLOOKUP(Y1318,AN:AN,AS:AS,"")</f>
        <v>L36</v>
      </c>
      <c r="AE1318">
        <v>0</v>
      </c>
      <c r="AF1318">
        <v>0</v>
      </c>
      <c r="AG1318" t="str">
        <v>L24</v>
      </c>
      <c r="AH1318" t="str">
        <v>L36</v>
      </c>
    </row>
    <row r="1319" spans="1:34">
      <c r="A1319" t="str">
        <f t="shared" si="48"/>
        <v>10-2024</v>
      </c>
      <c r="B1319" s="93">
        <v>45585</v>
      </c>
      <c r="C1319" s="90" t="s">
        <v>24</v>
      </c>
      <c r="D1319" s="90" t="s">
        <v>24</v>
      </c>
      <c r="E1319" s="90" t="s">
        <v>24</v>
      </c>
      <c r="F1319" s="90" t="s">
        <v>24</v>
      </c>
      <c r="G1319" s="90" t="s">
        <v>24</v>
      </c>
      <c r="H1319" s="90" t="s">
        <v>24</v>
      </c>
      <c r="I1319" s="90" t="s">
        <v>24</v>
      </c>
      <c r="J1319" s="90" t="s">
        <v>24</v>
      </c>
      <c r="K1319" s="90" t="s">
        <v>24</v>
      </c>
      <c r="L1319" s="90" t="s">
        <v>24</v>
      </c>
      <c r="M1319" s="90" t="s">
        <v>24</v>
      </c>
      <c r="N1319" s="90" t="s">
        <v>24</v>
      </c>
      <c r="O1319" s="90" t="s">
        <v>24</v>
      </c>
      <c r="P1319" s="90" t="s">
        <v>24</v>
      </c>
      <c r="Q1319" s="90" t="s">
        <v>24</v>
      </c>
      <c r="R1319" s="90" t="s">
        <v>24</v>
      </c>
      <c r="S1319" s="90" t="s">
        <v>24</v>
      </c>
      <c r="T1319" s="90" t="s">
        <v>24</v>
      </c>
      <c r="U1319" s="90" t="s">
        <v>24</v>
      </c>
      <c r="V1319" s="90" t="s">
        <v>24</v>
      </c>
      <c r="W1319" s="90" t="s">
        <v>24</v>
      </c>
      <c r="X1319" s="90" t="s">
        <v>24</v>
      </c>
      <c r="Y1319" t="str">
        <f t="shared" si="49"/>
        <v>10-2024</v>
      </c>
      <c r="Z1319">
        <f>_xlfn.XLOOKUP(Y1319,AN:AN,AP:AP,"")</f>
        <v>0</v>
      </c>
      <c r="AA1319" t="str">
        <f>_xlfn.XLOOKUP(Y1319,AN:AN,AQ:AQ,"")</f>
        <v>L12</v>
      </c>
      <c r="AB1319" t="str">
        <f>_xlfn.XLOOKUP(Y1319,AN:AN,AR:AR,"")</f>
        <v>L24</v>
      </c>
      <c r="AC1319" t="str">
        <f>_xlfn.XLOOKUP(Y1319,AN:AN,AS:AS,"")</f>
        <v>L36</v>
      </c>
      <c r="AE1319">
        <v>0</v>
      </c>
      <c r="AF1319">
        <v>0</v>
      </c>
      <c r="AG1319" t="str">
        <v>L24</v>
      </c>
      <c r="AH1319" t="str">
        <v>L36</v>
      </c>
    </row>
    <row r="1320" spans="1:34">
      <c r="A1320" t="str">
        <f t="shared" si="48"/>
        <v>10-2024</v>
      </c>
      <c r="B1320" s="93">
        <v>45586</v>
      </c>
      <c r="C1320" s="90">
        <v>46500</v>
      </c>
      <c r="D1320" s="90">
        <v>47500</v>
      </c>
      <c r="E1320" s="90">
        <v>47900</v>
      </c>
      <c r="F1320" s="90">
        <v>43900</v>
      </c>
      <c r="G1320" s="90">
        <v>48500</v>
      </c>
      <c r="H1320" s="91" t="s">
        <v>25</v>
      </c>
      <c r="I1320" s="90">
        <v>45500</v>
      </c>
      <c r="J1320" s="90">
        <v>45900</v>
      </c>
      <c r="K1320" s="90">
        <v>48500</v>
      </c>
      <c r="L1320" s="91" t="s">
        <v>25</v>
      </c>
      <c r="M1320" s="90">
        <v>48600</v>
      </c>
      <c r="N1320" s="90">
        <v>48500</v>
      </c>
      <c r="O1320" s="90">
        <v>46800</v>
      </c>
      <c r="P1320" s="90">
        <v>44000</v>
      </c>
      <c r="Q1320" s="90">
        <v>43000</v>
      </c>
      <c r="R1320" s="90">
        <v>43400</v>
      </c>
      <c r="S1320" s="90">
        <v>44200</v>
      </c>
      <c r="T1320" s="90">
        <v>46000</v>
      </c>
      <c r="U1320" s="90">
        <v>47300</v>
      </c>
      <c r="V1320" s="90">
        <v>49500</v>
      </c>
      <c r="W1320" s="90">
        <v>49000</v>
      </c>
      <c r="X1320" s="90">
        <v>52800</v>
      </c>
      <c r="Y1320" t="str">
        <f t="shared" si="49"/>
        <v>10-2024</v>
      </c>
      <c r="Z1320">
        <f>_xlfn.XLOOKUP(Y1320,AN:AN,AP:AP,"")</f>
        <v>0</v>
      </c>
      <c r="AA1320" t="str">
        <f>_xlfn.XLOOKUP(Y1320,AN:AN,AQ:AQ,"")</f>
        <v>L12</v>
      </c>
      <c r="AB1320" t="str">
        <f>_xlfn.XLOOKUP(Y1320,AN:AN,AR:AR,"")</f>
        <v>L24</v>
      </c>
      <c r="AC1320" t="str">
        <f>_xlfn.XLOOKUP(Y1320,AN:AN,AS:AS,"")</f>
        <v>L36</v>
      </c>
      <c r="AE1320">
        <v>0</v>
      </c>
      <c r="AF1320">
        <v>0</v>
      </c>
      <c r="AG1320" t="str">
        <v>L24</v>
      </c>
      <c r="AH1320" t="str">
        <v>L36</v>
      </c>
    </row>
    <row r="1321" spans="1:34">
      <c r="A1321" t="str">
        <f t="shared" si="48"/>
        <v>10-2024</v>
      </c>
      <c r="B1321" s="93">
        <v>45587</v>
      </c>
      <c r="C1321" s="90">
        <v>46200</v>
      </c>
      <c r="D1321" s="90">
        <v>47200</v>
      </c>
      <c r="E1321" s="90">
        <v>47600</v>
      </c>
      <c r="F1321" s="90">
        <v>43100</v>
      </c>
      <c r="G1321" s="90">
        <v>48200</v>
      </c>
      <c r="H1321" s="91" t="s">
        <v>25</v>
      </c>
      <c r="I1321" s="90">
        <v>45000</v>
      </c>
      <c r="J1321" s="90">
        <v>45500</v>
      </c>
      <c r="K1321" s="90">
        <v>48100</v>
      </c>
      <c r="L1321" s="91" t="s">
        <v>25</v>
      </c>
      <c r="M1321" s="90">
        <v>48300</v>
      </c>
      <c r="N1321" s="90">
        <v>47800</v>
      </c>
      <c r="O1321" s="90">
        <v>46200</v>
      </c>
      <c r="P1321" s="90">
        <v>43700</v>
      </c>
      <c r="Q1321" s="90">
        <v>42600</v>
      </c>
      <c r="R1321" s="90">
        <v>42900</v>
      </c>
      <c r="S1321" s="90">
        <v>43900</v>
      </c>
      <c r="T1321" s="90">
        <v>45200</v>
      </c>
      <c r="U1321" s="90">
        <v>46800</v>
      </c>
      <c r="V1321" s="90">
        <v>49500</v>
      </c>
      <c r="W1321" s="90">
        <v>48800</v>
      </c>
      <c r="X1321" s="90">
        <v>52000</v>
      </c>
      <c r="Y1321" t="str">
        <f t="shared" si="49"/>
        <v>10-2024</v>
      </c>
      <c r="Z1321">
        <f>_xlfn.XLOOKUP(Y1321,AN:AN,AP:AP,"")</f>
        <v>0</v>
      </c>
      <c r="AA1321" t="str">
        <f>_xlfn.XLOOKUP(Y1321,AN:AN,AQ:AQ,"")</f>
        <v>L12</v>
      </c>
      <c r="AB1321" t="str">
        <f>_xlfn.XLOOKUP(Y1321,AN:AN,AR:AR,"")</f>
        <v>L24</v>
      </c>
      <c r="AC1321" t="str">
        <f>_xlfn.XLOOKUP(Y1321,AN:AN,AS:AS,"")</f>
        <v>L36</v>
      </c>
      <c r="AE1321">
        <v>0</v>
      </c>
      <c r="AF1321">
        <v>0</v>
      </c>
      <c r="AG1321" t="str">
        <v>L24</v>
      </c>
      <c r="AH1321" t="str">
        <v>L36</v>
      </c>
    </row>
    <row r="1322" spans="1:34">
      <c r="A1322" t="str">
        <f t="shared" si="48"/>
        <v>10-2024</v>
      </c>
      <c r="B1322" s="93">
        <v>45588</v>
      </c>
      <c r="C1322" s="90">
        <v>46000</v>
      </c>
      <c r="D1322" s="90">
        <v>47000</v>
      </c>
      <c r="E1322" s="90">
        <v>47200</v>
      </c>
      <c r="F1322" s="90">
        <v>42800</v>
      </c>
      <c r="G1322" s="90">
        <v>47800</v>
      </c>
      <c r="H1322" s="91" t="s">
        <v>25</v>
      </c>
      <c r="I1322" s="90">
        <v>45000</v>
      </c>
      <c r="J1322" s="90">
        <v>45100</v>
      </c>
      <c r="K1322" s="90">
        <v>47600</v>
      </c>
      <c r="L1322" s="91" t="s">
        <v>25</v>
      </c>
      <c r="M1322" s="90">
        <v>47900</v>
      </c>
      <c r="N1322" s="90">
        <v>47500</v>
      </c>
      <c r="O1322" s="90">
        <v>45700</v>
      </c>
      <c r="P1322" s="90">
        <v>43400</v>
      </c>
      <c r="Q1322" s="90">
        <v>42300</v>
      </c>
      <c r="R1322" s="90">
        <v>42700</v>
      </c>
      <c r="S1322" s="90">
        <v>43500</v>
      </c>
      <c r="T1322" s="90">
        <v>44900</v>
      </c>
      <c r="U1322" s="90">
        <v>46500</v>
      </c>
      <c r="V1322" s="90">
        <v>49500</v>
      </c>
      <c r="W1322" s="90">
        <v>48800</v>
      </c>
      <c r="X1322" s="90">
        <v>51800</v>
      </c>
      <c r="Y1322" t="str">
        <f t="shared" si="49"/>
        <v>10-2024</v>
      </c>
      <c r="Z1322">
        <f>_xlfn.XLOOKUP(Y1322,AN:AN,AP:AP,"")</f>
        <v>0</v>
      </c>
      <c r="AA1322" t="str">
        <f>_xlfn.XLOOKUP(Y1322,AN:AN,AQ:AQ,"")</f>
        <v>L12</v>
      </c>
      <c r="AB1322" t="str">
        <f>_xlfn.XLOOKUP(Y1322,AN:AN,AR:AR,"")</f>
        <v>L24</v>
      </c>
      <c r="AC1322" t="str">
        <f>_xlfn.XLOOKUP(Y1322,AN:AN,AS:AS,"")</f>
        <v>L36</v>
      </c>
      <c r="AE1322">
        <v>0</v>
      </c>
      <c r="AF1322">
        <v>0</v>
      </c>
      <c r="AG1322" t="str">
        <v>L24</v>
      </c>
      <c r="AH1322" t="str">
        <v>L36</v>
      </c>
    </row>
    <row r="1323" spans="1:34">
      <c r="A1323" t="str">
        <f t="shared" si="48"/>
        <v>10-2024</v>
      </c>
      <c r="B1323" s="93">
        <v>45589</v>
      </c>
      <c r="C1323" s="90">
        <v>45600</v>
      </c>
      <c r="D1323" s="90">
        <v>47000</v>
      </c>
      <c r="E1323" s="90">
        <v>46700</v>
      </c>
      <c r="F1323" s="90">
        <v>42700</v>
      </c>
      <c r="G1323" s="90">
        <v>47800</v>
      </c>
      <c r="H1323" s="91" t="s">
        <v>25</v>
      </c>
      <c r="I1323" s="90">
        <v>44800</v>
      </c>
      <c r="J1323" s="90">
        <v>44900</v>
      </c>
      <c r="K1323" s="90">
        <v>47500</v>
      </c>
      <c r="L1323" s="91" t="s">
        <v>25</v>
      </c>
      <c r="M1323" s="90">
        <v>47500</v>
      </c>
      <c r="N1323" s="90">
        <v>47500</v>
      </c>
      <c r="O1323" s="90">
        <v>45300</v>
      </c>
      <c r="P1323" s="90">
        <v>43400</v>
      </c>
      <c r="Q1323" s="90">
        <v>42100</v>
      </c>
      <c r="R1323" s="90">
        <v>42500</v>
      </c>
      <c r="S1323" s="90">
        <v>43000</v>
      </c>
      <c r="T1323" s="90">
        <v>44800</v>
      </c>
      <c r="U1323" s="90">
        <v>46300</v>
      </c>
      <c r="V1323" s="90">
        <v>49500</v>
      </c>
      <c r="W1323" s="90">
        <v>48500</v>
      </c>
      <c r="X1323" s="90">
        <v>51800</v>
      </c>
      <c r="Y1323" t="str">
        <f t="shared" si="49"/>
        <v>10-2024</v>
      </c>
      <c r="Z1323">
        <f>_xlfn.XLOOKUP(Y1323,AN:AN,AP:AP,"")</f>
        <v>0</v>
      </c>
      <c r="AA1323" t="str">
        <f>_xlfn.XLOOKUP(Y1323,AN:AN,AQ:AQ,"")</f>
        <v>L12</v>
      </c>
      <c r="AB1323" t="str">
        <f>_xlfn.XLOOKUP(Y1323,AN:AN,AR:AR,"")</f>
        <v>L24</v>
      </c>
      <c r="AC1323" t="str">
        <f>_xlfn.XLOOKUP(Y1323,AN:AN,AS:AS,"")</f>
        <v>L36</v>
      </c>
      <c r="AE1323">
        <v>0</v>
      </c>
      <c r="AF1323">
        <v>0</v>
      </c>
      <c r="AG1323" t="str">
        <v>L24</v>
      </c>
      <c r="AH1323" t="str">
        <v>L36</v>
      </c>
    </row>
    <row r="1324" spans="1:34">
      <c r="A1324" t="str">
        <f t="shared" si="48"/>
        <v>10-2024</v>
      </c>
      <c r="B1324" s="93">
        <v>45590</v>
      </c>
      <c r="C1324" s="90">
        <v>45600</v>
      </c>
      <c r="D1324" s="90">
        <v>47000</v>
      </c>
      <c r="E1324" s="90">
        <v>46800</v>
      </c>
      <c r="F1324" s="90">
        <v>42800</v>
      </c>
      <c r="G1324" s="90">
        <v>47600</v>
      </c>
      <c r="H1324" s="91" t="s">
        <v>25</v>
      </c>
      <c r="I1324" s="90">
        <v>44500</v>
      </c>
      <c r="J1324" s="90">
        <v>45000</v>
      </c>
      <c r="K1324" s="90">
        <v>47300</v>
      </c>
      <c r="L1324" s="91" t="s">
        <v>25</v>
      </c>
      <c r="M1324" s="90">
        <v>47500</v>
      </c>
      <c r="N1324" s="90">
        <v>47200</v>
      </c>
      <c r="O1324" s="90">
        <v>45500</v>
      </c>
      <c r="P1324" s="90">
        <v>43400</v>
      </c>
      <c r="Q1324" s="90">
        <v>42600</v>
      </c>
      <c r="R1324" s="90">
        <v>43000</v>
      </c>
      <c r="S1324" s="90">
        <v>42800</v>
      </c>
      <c r="T1324" s="90">
        <v>44900</v>
      </c>
      <c r="U1324" s="90">
        <v>46600</v>
      </c>
      <c r="V1324" s="90">
        <v>49500</v>
      </c>
      <c r="W1324" s="90">
        <v>48200</v>
      </c>
      <c r="X1324" s="90">
        <v>51500</v>
      </c>
      <c r="Y1324" t="str">
        <f t="shared" si="49"/>
        <v>10-2024</v>
      </c>
      <c r="Z1324">
        <f>_xlfn.XLOOKUP(Y1324,AN:AN,AP:AP,"")</f>
        <v>0</v>
      </c>
      <c r="AA1324" t="str">
        <f>_xlfn.XLOOKUP(Y1324,AN:AN,AQ:AQ,"")</f>
        <v>L12</v>
      </c>
      <c r="AB1324" t="str">
        <f>_xlfn.XLOOKUP(Y1324,AN:AN,AR:AR,"")</f>
        <v>L24</v>
      </c>
      <c r="AC1324" t="str">
        <f>_xlfn.XLOOKUP(Y1324,AN:AN,AS:AS,"")</f>
        <v>L36</v>
      </c>
      <c r="AE1324">
        <v>0</v>
      </c>
      <c r="AF1324">
        <v>0</v>
      </c>
      <c r="AG1324" t="str">
        <v>L24</v>
      </c>
      <c r="AH1324" t="str">
        <v>L36</v>
      </c>
    </row>
    <row r="1325" spans="1:34">
      <c r="A1325" t="str">
        <f t="shared" si="48"/>
        <v>10-2024</v>
      </c>
      <c r="B1325" s="93">
        <v>45591</v>
      </c>
      <c r="C1325" s="90">
        <v>45600</v>
      </c>
      <c r="D1325" s="90">
        <v>47000</v>
      </c>
      <c r="E1325" s="90">
        <v>46400</v>
      </c>
      <c r="F1325" s="90">
        <v>42600</v>
      </c>
      <c r="G1325" s="90">
        <v>47600</v>
      </c>
      <c r="H1325" s="91" t="s">
        <v>25</v>
      </c>
      <c r="I1325" s="90">
        <v>44500</v>
      </c>
      <c r="J1325" s="90">
        <v>44700</v>
      </c>
      <c r="K1325" s="90">
        <v>47300</v>
      </c>
      <c r="L1325" s="91" t="s">
        <v>25</v>
      </c>
      <c r="M1325" s="90">
        <v>47200</v>
      </c>
      <c r="N1325" s="90">
        <v>47200</v>
      </c>
      <c r="O1325" s="90">
        <v>45300</v>
      </c>
      <c r="P1325" s="90">
        <v>43200</v>
      </c>
      <c r="Q1325" s="90">
        <v>42100</v>
      </c>
      <c r="R1325" s="90">
        <v>42800</v>
      </c>
      <c r="S1325" s="90">
        <v>42700</v>
      </c>
      <c r="T1325" s="90">
        <v>44700</v>
      </c>
      <c r="U1325" s="90">
        <v>46500</v>
      </c>
      <c r="V1325" s="90">
        <v>49500</v>
      </c>
      <c r="W1325" s="90">
        <v>48200</v>
      </c>
      <c r="X1325" s="90">
        <v>51500</v>
      </c>
      <c r="Y1325" t="str">
        <f t="shared" si="49"/>
        <v>10-2024</v>
      </c>
      <c r="Z1325">
        <f>_xlfn.XLOOKUP(Y1325,AN:AN,AP:AP,"")</f>
        <v>0</v>
      </c>
      <c r="AA1325" t="str">
        <f>_xlfn.XLOOKUP(Y1325,AN:AN,AQ:AQ,"")</f>
        <v>L12</v>
      </c>
      <c r="AB1325" t="str">
        <f>_xlfn.XLOOKUP(Y1325,AN:AN,AR:AR,"")</f>
        <v>L24</v>
      </c>
      <c r="AC1325" t="str">
        <f>_xlfn.XLOOKUP(Y1325,AN:AN,AS:AS,"")</f>
        <v>L36</v>
      </c>
      <c r="AE1325">
        <v>0</v>
      </c>
      <c r="AF1325">
        <v>0</v>
      </c>
      <c r="AG1325" t="str">
        <v>L24</v>
      </c>
      <c r="AH1325" t="str">
        <v>L36</v>
      </c>
    </row>
    <row r="1326" spans="1:34">
      <c r="A1326" t="str">
        <f t="shared" si="48"/>
        <v>10-2024</v>
      </c>
      <c r="B1326" s="93">
        <v>45592</v>
      </c>
      <c r="C1326" s="90" t="s">
        <v>24</v>
      </c>
      <c r="D1326" s="90" t="s">
        <v>24</v>
      </c>
      <c r="E1326" s="90" t="s">
        <v>24</v>
      </c>
      <c r="F1326" s="90" t="s">
        <v>24</v>
      </c>
      <c r="G1326" s="90" t="s">
        <v>24</v>
      </c>
      <c r="H1326" s="90" t="s">
        <v>24</v>
      </c>
      <c r="I1326" s="90" t="s">
        <v>24</v>
      </c>
      <c r="J1326" s="90" t="s">
        <v>24</v>
      </c>
      <c r="K1326" s="90" t="s">
        <v>24</v>
      </c>
      <c r="L1326" s="90" t="s">
        <v>24</v>
      </c>
      <c r="M1326" s="90" t="s">
        <v>24</v>
      </c>
      <c r="N1326" s="90" t="s">
        <v>24</v>
      </c>
      <c r="O1326" s="90" t="s">
        <v>24</v>
      </c>
      <c r="P1326" s="90" t="s">
        <v>24</v>
      </c>
      <c r="Q1326" s="90" t="s">
        <v>24</v>
      </c>
      <c r="R1326" s="90" t="s">
        <v>24</v>
      </c>
      <c r="S1326" s="90" t="s">
        <v>24</v>
      </c>
      <c r="T1326" s="90" t="s">
        <v>24</v>
      </c>
      <c r="U1326" s="90" t="s">
        <v>24</v>
      </c>
      <c r="V1326" s="90" t="s">
        <v>24</v>
      </c>
      <c r="W1326" s="90" t="s">
        <v>24</v>
      </c>
      <c r="X1326" s="90" t="s">
        <v>24</v>
      </c>
      <c r="Y1326" t="str">
        <f t="shared" si="49"/>
        <v>10-2024</v>
      </c>
      <c r="Z1326">
        <f>_xlfn.XLOOKUP(Y1326,AN:AN,AP:AP,"")</f>
        <v>0</v>
      </c>
      <c r="AA1326" t="str">
        <f>_xlfn.XLOOKUP(Y1326,AN:AN,AQ:AQ,"")</f>
        <v>L12</v>
      </c>
      <c r="AB1326" t="str">
        <f>_xlfn.XLOOKUP(Y1326,AN:AN,AR:AR,"")</f>
        <v>L24</v>
      </c>
      <c r="AC1326" t="str">
        <f>_xlfn.XLOOKUP(Y1326,AN:AN,AS:AS,"")</f>
        <v>L36</v>
      </c>
      <c r="AE1326">
        <v>0</v>
      </c>
      <c r="AF1326">
        <v>0</v>
      </c>
      <c r="AG1326" t="str">
        <v>L24</v>
      </c>
      <c r="AH1326" t="str">
        <v>L36</v>
      </c>
    </row>
    <row r="1327" spans="1:34">
      <c r="A1327" t="str">
        <f t="shared" si="48"/>
        <v>10-2024</v>
      </c>
      <c r="B1327" s="93">
        <v>45593</v>
      </c>
      <c r="C1327" s="90">
        <v>45500</v>
      </c>
      <c r="D1327" s="90">
        <v>47000</v>
      </c>
      <c r="E1327" s="90">
        <v>46000</v>
      </c>
      <c r="F1327" s="90">
        <v>42200</v>
      </c>
      <c r="G1327" s="90">
        <v>47600</v>
      </c>
      <c r="H1327" s="91" t="s">
        <v>25</v>
      </c>
      <c r="I1327" s="90">
        <v>44500</v>
      </c>
      <c r="J1327" s="90">
        <v>44600</v>
      </c>
      <c r="K1327" s="90">
        <v>47300</v>
      </c>
      <c r="L1327" s="91" t="s">
        <v>25</v>
      </c>
      <c r="M1327" s="90">
        <v>46900</v>
      </c>
      <c r="N1327" s="90">
        <v>47200</v>
      </c>
      <c r="O1327" s="90">
        <v>45000</v>
      </c>
      <c r="P1327" s="90">
        <v>43000</v>
      </c>
      <c r="Q1327" s="90">
        <v>42200</v>
      </c>
      <c r="R1327" s="90">
        <v>42700</v>
      </c>
      <c r="S1327" s="90">
        <v>42500</v>
      </c>
      <c r="T1327" s="90">
        <v>44300</v>
      </c>
      <c r="U1327" s="90">
        <v>46500</v>
      </c>
      <c r="V1327" s="90">
        <v>49000</v>
      </c>
      <c r="W1327" s="90">
        <v>47800</v>
      </c>
      <c r="X1327" s="90">
        <v>50700</v>
      </c>
      <c r="Y1327" t="str">
        <f t="shared" si="49"/>
        <v>10-2024</v>
      </c>
      <c r="Z1327">
        <f>_xlfn.XLOOKUP(Y1327,AN:AN,AP:AP,"")</f>
        <v>0</v>
      </c>
      <c r="AA1327" t="str">
        <f>_xlfn.XLOOKUP(Y1327,AN:AN,AQ:AQ,"")</f>
        <v>L12</v>
      </c>
      <c r="AB1327" t="str">
        <f>_xlfn.XLOOKUP(Y1327,AN:AN,AR:AR,"")</f>
        <v>L24</v>
      </c>
      <c r="AC1327" t="str">
        <f>_xlfn.XLOOKUP(Y1327,AN:AN,AS:AS,"")</f>
        <v>L36</v>
      </c>
      <c r="AE1327">
        <v>0</v>
      </c>
      <c r="AF1327">
        <v>0</v>
      </c>
      <c r="AG1327" t="str">
        <v>L24</v>
      </c>
      <c r="AH1327" t="str">
        <v>L36</v>
      </c>
    </row>
    <row r="1328" spans="1:34">
      <c r="A1328" t="str">
        <f t="shared" si="48"/>
        <v>10-2024</v>
      </c>
      <c r="B1328" s="93">
        <v>45594</v>
      </c>
      <c r="C1328" s="90">
        <v>45500</v>
      </c>
      <c r="D1328" s="90">
        <v>47000</v>
      </c>
      <c r="E1328" s="90">
        <v>46000</v>
      </c>
      <c r="F1328" s="90">
        <v>42000</v>
      </c>
      <c r="G1328" s="90">
        <v>47600</v>
      </c>
      <c r="H1328" s="91" t="s">
        <v>25</v>
      </c>
      <c r="I1328" s="90">
        <v>44500</v>
      </c>
      <c r="J1328" s="90">
        <v>44500</v>
      </c>
      <c r="K1328" s="90">
        <v>47300</v>
      </c>
      <c r="L1328" s="91" t="s">
        <v>25</v>
      </c>
      <c r="M1328" s="90">
        <v>46700</v>
      </c>
      <c r="N1328" s="90">
        <v>47300</v>
      </c>
      <c r="O1328" s="90">
        <v>44700</v>
      </c>
      <c r="P1328" s="90">
        <v>42900</v>
      </c>
      <c r="Q1328" s="90">
        <v>41800</v>
      </c>
      <c r="R1328" s="90">
        <v>42500</v>
      </c>
      <c r="S1328" s="90">
        <v>42400</v>
      </c>
      <c r="T1328" s="90">
        <v>44100</v>
      </c>
      <c r="U1328" s="90">
        <v>45500</v>
      </c>
      <c r="V1328" s="90">
        <v>48500</v>
      </c>
      <c r="W1328" s="90">
        <v>47800</v>
      </c>
      <c r="X1328" s="90">
        <v>50700</v>
      </c>
      <c r="Y1328" t="str">
        <f t="shared" si="49"/>
        <v>10-2024</v>
      </c>
      <c r="Z1328">
        <f>_xlfn.XLOOKUP(Y1328,AN:AN,AP:AP,"")</f>
        <v>0</v>
      </c>
      <c r="AA1328" t="str">
        <f>_xlfn.XLOOKUP(Y1328,AN:AN,AQ:AQ,"")</f>
        <v>L12</v>
      </c>
      <c r="AB1328" t="str">
        <f>_xlfn.XLOOKUP(Y1328,AN:AN,AR:AR,"")</f>
        <v>L24</v>
      </c>
      <c r="AC1328" t="str">
        <f>_xlfn.XLOOKUP(Y1328,AN:AN,AS:AS,"")</f>
        <v>L36</v>
      </c>
      <c r="AE1328">
        <v>0</v>
      </c>
      <c r="AF1328">
        <v>0</v>
      </c>
      <c r="AG1328" t="str">
        <v>L24</v>
      </c>
      <c r="AH1328" t="str">
        <v>L36</v>
      </c>
    </row>
    <row r="1329" spans="1:34">
      <c r="A1329" t="str">
        <f t="shared" si="48"/>
        <v>10-2024</v>
      </c>
      <c r="B1329" s="93">
        <v>45595</v>
      </c>
      <c r="C1329" s="90">
        <v>45500</v>
      </c>
      <c r="D1329" s="90">
        <v>47000</v>
      </c>
      <c r="E1329" s="90">
        <v>45800</v>
      </c>
      <c r="F1329" s="90">
        <v>41800</v>
      </c>
      <c r="G1329" s="90">
        <v>47500</v>
      </c>
      <c r="H1329" s="91" t="s">
        <v>25</v>
      </c>
      <c r="I1329" s="90">
        <v>44500</v>
      </c>
      <c r="J1329" s="90">
        <v>44400</v>
      </c>
      <c r="K1329" s="90">
        <v>47200</v>
      </c>
      <c r="L1329" s="91" t="s">
        <v>25</v>
      </c>
      <c r="M1329" s="90">
        <v>46500</v>
      </c>
      <c r="N1329" s="90">
        <v>47300</v>
      </c>
      <c r="O1329" s="90">
        <v>44500</v>
      </c>
      <c r="P1329" s="90">
        <v>42900</v>
      </c>
      <c r="Q1329" s="90">
        <v>41800</v>
      </c>
      <c r="R1329" s="90">
        <v>42500</v>
      </c>
      <c r="S1329" s="90">
        <v>42200</v>
      </c>
      <c r="T1329" s="90">
        <v>44000</v>
      </c>
      <c r="U1329" s="90">
        <v>45500</v>
      </c>
      <c r="V1329" s="90">
        <v>48500</v>
      </c>
      <c r="W1329" s="90">
        <v>47800</v>
      </c>
      <c r="X1329" s="90">
        <v>50700</v>
      </c>
      <c r="Y1329" t="str">
        <f t="shared" si="49"/>
        <v>10-2024</v>
      </c>
      <c r="Z1329">
        <f>_xlfn.XLOOKUP(Y1329,AN:AN,AP:AP,"")</f>
        <v>0</v>
      </c>
      <c r="AA1329" t="str">
        <f>_xlfn.XLOOKUP(Y1329,AN:AN,AQ:AQ,"")</f>
        <v>L12</v>
      </c>
      <c r="AB1329" t="str">
        <f>_xlfn.XLOOKUP(Y1329,AN:AN,AR:AR,"")</f>
        <v>L24</v>
      </c>
      <c r="AC1329" t="str">
        <f>_xlfn.XLOOKUP(Y1329,AN:AN,AS:AS,"")</f>
        <v>L36</v>
      </c>
      <c r="AE1329">
        <v>0</v>
      </c>
      <c r="AF1329">
        <v>0</v>
      </c>
      <c r="AG1329" t="str">
        <v>L24</v>
      </c>
      <c r="AH1329" t="str">
        <v>L36</v>
      </c>
    </row>
    <row r="1330" spans="1:34">
      <c r="A1330" t="str">
        <f t="shared" si="48"/>
        <v>10-2024</v>
      </c>
      <c r="B1330" s="93">
        <v>45596</v>
      </c>
      <c r="C1330" s="90" t="s">
        <v>24</v>
      </c>
      <c r="D1330" s="90" t="s">
        <v>24</v>
      </c>
      <c r="E1330" s="90" t="s">
        <v>24</v>
      </c>
      <c r="F1330" s="90" t="s">
        <v>24</v>
      </c>
      <c r="G1330" s="90" t="s">
        <v>24</v>
      </c>
      <c r="H1330" s="90" t="s">
        <v>24</v>
      </c>
      <c r="I1330" s="90" t="s">
        <v>24</v>
      </c>
      <c r="J1330" s="90" t="s">
        <v>24</v>
      </c>
      <c r="K1330" s="90" t="s">
        <v>24</v>
      </c>
      <c r="L1330" s="90" t="s">
        <v>24</v>
      </c>
      <c r="M1330" s="90" t="s">
        <v>24</v>
      </c>
      <c r="N1330" s="90" t="s">
        <v>24</v>
      </c>
      <c r="O1330" s="90" t="s">
        <v>24</v>
      </c>
      <c r="P1330" s="90" t="s">
        <v>24</v>
      </c>
      <c r="Q1330" s="90" t="s">
        <v>24</v>
      </c>
      <c r="R1330" s="90" t="s">
        <v>24</v>
      </c>
      <c r="S1330" s="90" t="s">
        <v>24</v>
      </c>
      <c r="T1330" s="90" t="s">
        <v>24</v>
      </c>
      <c r="U1330" s="90" t="s">
        <v>24</v>
      </c>
      <c r="V1330" s="90" t="s">
        <v>24</v>
      </c>
      <c r="W1330" s="90" t="s">
        <v>24</v>
      </c>
      <c r="X1330" s="90" t="s">
        <v>24</v>
      </c>
      <c r="Y1330" t="str">
        <f t="shared" si="49"/>
        <v>10-2024</v>
      </c>
      <c r="Z1330">
        <f>_xlfn.XLOOKUP(Y1330,AN:AN,AP:AP,"")</f>
        <v>0</v>
      </c>
      <c r="AA1330" t="str">
        <f>_xlfn.XLOOKUP(Y1330,AN:AN,AQ:AQ,"")</f>
        <v>L12</v>
      </c>
      <c r="AB1330" t="str">
        <f>_xlfn.XLOOKUP(Y1330,AN:AN,AR:AR,"")</f>
        <v>L24</v>
      </c>
      <c r="AC1330" t="str">
        <f>_xlfn.XLOOKUP(Y1330,AN:AN,AS:AS,"")</f>
        <v>L36</v>
      </c>
      <c r="AE1330">
        <v>0</v>
      </c>
      <c r="AF1330">
        <v>0</v>
      </c>
      <c r="AG1330" t="str">
        <v>L24</v>
      </c>
      <c r="AH1330" t="str">
        <v>L36</v>
      </c>
    </row>
    <row r="1331" spans="1:34">
      <c r="A1331" t="str">
        <f t="shared" si="48"/>
        <v>11-2024</v>
      </c>
      <c r="B1331" s="93">
        <v>45597</v>
      </c>
      <c r="C1331" s="90" t="s">
        <v>24</v>
      </c>
      <c r="D1331" s="90" t="s">
        <v>24</v>
      </c>
      <c r="E1331" s="90" t="s">
        <v>24</v>
      </c>
      <c r="F1331" s="90" t="s">
        <v>24</v>
      </c>
      <c r="G1331" s="90" t="s">
        <v>24</v>
      </c>
      <c r="H1331" s="90" t="s">
        <v>24</v>
      </c>
      <c r="I1331" s="90" t="s">
        <v>24</v>
      </c>
      <c r="J1331" s="90" t="s">
        <v>24</v>
      </c>
      <c r="K1331" s="90" t="s">
        <v>24</v>
      </c>
      <c r="L1331" s="90" t="s">
        <v>24</v>
      </c>
      <c r="M1331" s="90" t="s">
        <v>24</v>
      </c>
      <c r="N1331" s="90" t="s">
        <v>24</v>
      </c>
      <c r="O1331" s="90" t="s">
        <v>24</v>
      </c>
      <c r="P1331" s="90" t="s">
        <v>24</v>
      </c>
      <c r="Q1331" s="90" t="s">
        <v>24</v>
      </c>
      <c r="R1331" s="90" t="s">
        <v>24</v>
      </c>
      <c r="S1331" s="90" t="s">
        <v>24</v>
      </c>
      <c r="T1331" s="90" t="s">
        <v>24</v>
      </c>
      <c r="U1331" s="90" t="s">
        <v>24</v>
      </c>
      <c r="V1331" s="90" t="s">
        <v>24</v>
      </c>
      <c r="W1331" s="90" t="s">
        <v>24</v>
      </c>
      <c r="X1331" s="90" t="s">
        <v>24</v>
      </c>
      <c r="Y1331" t="str">
        <f t="shared" si="49"/>
        <v>11-2024</v>
      </c>
      <c r="Z1331">
        <f>_xlfn.XLOOKUP(Y1331,AN:AN,AP:AP,"")</f>
        <v>0</v>
      </c>
      <c r="AA1331" t="str">
        <f>_xlfn.XLOOKUP(Y1331,AN:AN,AQ:AQ,"")</f>
        <v>L12</v>
      </c>
      <c r="AB1331" t="str">
        <f>_xlfn.XLOOKUP(Y1331,AN:AN,AR:AR,"")</f>
        <v>L24</v>
      </c>
      <c r="AC1331" t="str">
        <f>_xlfn.XLOOKUP(Y1331,AN:AN,AS:AS,"")</f>
        <v>L36</v>
      </c>
      <c r="AE1331">
        <v>0</v>
      </c>
      <c r="AF1331">
        <v>0</v>
      </c>
      <c r="AG1331" t="str">
        <v>L24</v>
      </c>
      <c r="AH1331" t="str">
        <v>L36</v>
      </c>
    </row>
    <row r="1332" spans="1:34">
      <c r="A1332" t="str">
        <f t="shared" si="48"/>
        <v>11-2024</v>
      </c>
      <c r="B1332" s="93">
        <v>45598</v>
      </c>
      <c r="C1332" s="91" t="s">
        <v>25</v>
      </c>
      <c r="D1332" s="90">
        <v>47000</v>
      </c>
      <c r="E1332" s="90">
        <v>45700</v>
      </c>
      <c r="F1332" s="91" t="s">
        <v>25</v>
      </c>
      <c r="G1332" s="90">
        <v>47200</v>
      </c>
      <c r="H1332" s="91" t="s">
        <v>25</v>
      </c>
      <c r="I1332" s="90">
        <v>44500</v>
      </c>
      <c r="J1332" s="91" t="s">
        <v>25</v>
      </c>
      <c r="K1332" s="90">
        <v>47200</v>
      </c>
      <c r="L1332" s="91" t="s">
        <v>25</v>
      </c>
      <c r="M1332" s="91" t="s">
        <v>25</v>
      </c>
      <c r="N1332" s="90">
        <v>47300</v>
      </c>
      <c r="O1332" s="90">
        <v>44400</v>
      </c>
      <c r="P1332" s="90">
        <v>42900</v>
      </c>
      <c r="Q1332" s="90">
        <v>41800</v>
      </c>
      <c r="R1332" s="91" t="s">
        <v>25</v>
      </c>
      <c r="S1332" s="90">
        <v>42200</v>
      </c>
      <c r="T1332" s="91" t="s">
        <v>25</v>
      </c>
      <c r="U1332" s="91" t="s">
        <v>25</v>
      </c>
      <c r="V1332" s="90">
        <v>48500</v>
      </c>
      <c r="W1332" s="90">
        <v>47800</v>
      </c>
      <c r="X1332" s="90">
        <v>50700</v>
      </c>
      <c r="Y1332" t="str">
        <f t="shared" si="49"/>
        <v>11-2024</v>
      </c>
      <c r="Z1332">
        <f>_xlfn.XLOOKUP(Y1332,AN:AN,AP:AP,"")</f>
        <v>0</v>
      </c>
      <c r="AA1332" t="str">
        <f>_xlfn.XLOOKUP(Y1332,AN:AN,AQ:AQ,"")</f>
        <v>L12</v>
      </c>
      <c r="AB1332" t="str">
        <f>_xlfn.XLOOKUP(Y1332,AN:AN,AR:AR,"")</f>
        <v>L24</v>
      </c>
      <c r="AC1332" t="str">
        <f>_xlfn.XLOOKUP(Y1332,AN:AN,AS:AS,"")</f>
        <v>L36</v>
      </c>
      <c r="AE1332">
        <v>0</v>
      </c>
      <c r="AF1332">
        <v>0</v>
      </c>
      <c r="AG1332" t="str">
        <v>L24</v>
      </c>
      <c r="AH1332" t="str">
        <v>L36</v>
      </c>
    </row>
    <row r="1333" spans="1:34">
      <c r="A1333" t="str">
        <f t="shared" si="48"/>
        <v>11-2024</v>
      </c>
      <c r="B1333" s="93">
        <v>45599</v>
      </c>
      <c r="C1333" s="90" t="s">
        <v>24</v>
      </c>
      <c r="D1333" s="90" t="s">
        <v>24</v>
      </c>
      <c r="E1333" s="90" t="s">
        <v>24</v>
      </c>
      <c r="F1333" s="90" t="s">
        <v>24</v>
      </c>
      <c r="G1333" s="90" t="s">
        <v>24</v>
      </c>
      <c r="H1333" s="90" t="s">
        <v>24</v>
      </c>
      <c r="I1333" s="90" t="s">
        <v>24</v>
      </c>
      <c r="J1333" s="90" t="s">
        <v>24</v>
      </c>
      <c r="K1333" s="90" t="s">
        <v>24</v>
      </c>
      <c r="L1333" s="90" t="s">
        <v>24</v>
      </c>
      <c r="M1333" s="90" t="s">
        <v>24</v>
      </c>
      <c r="N1333" s="90" t="s">
        <v>24</v>
      </c>
      <c r="O1333" s="90" t="s">
        <v>24</v>
      </c>
      <c r="P1333" s="90" t="s">
        <v>24</v>
      </c>
      <c r="Q1333" s="90" t="s">
        <v>24</v>
      </c>
      <c r="R1333" s="90" t="s">
        <v>24</v>
      </c>
      <c r="S1333" s="90" t="s">
        <v>24</v>
      </c>
      <c r="T1333" s="90" t="s">
        <v>24</v>
      </c>
      <c r="U1333" s="90" t="s">
        <v>24</v>
      </c>
      <c r="V1333" s="90" t="s">
        <v>24</v>
      </c>
      <c r="W1333" s="90" t="s">
        <v>24</v>
      </c>
      <c r="X1333" s="90" t="s">
        <v>24</v>
      </c>
      <c r="Y1333" t="str">
        <f t="shared" si="49"/>
        <v>11-2024</v>
      </c>
      <c r="Z1333">
        <f>_xlfn.XLOOKUP(Y1333,AN:AN,AP:AP,"")</f>
        <v>0</v>
      </c>
      <c r="AA1333" t="str">
        <f>_xlfn.XLOOKUP(Y1333,AN:AN,AQ:AQ,"")</f>
        <v>L12</v>
      </c>
      <c r="AB1333" t="str">
        <f>_xlfn.XLOOKUP(Y1333,AN:AN,AR:AR,"")</f>
        <v>L24</v>
      </c>
      <c r="AC1333" t="str">
        <f>_xlfn.XLOOKUP(Y1333,AN:AN,AS:AS,"")</f>
        <v>L36</v>
      </c>
      <c r="AE1333">
        <v>0</v>
      </c>
      <c r="AF1333">
        <v>0</v>
      </c>
      <c r="AG1333" t="str">
        <v>L24</v>
      </c>
      <c r="AH1333" t="str">
        <v>L36</v>
      </c>
    </row>
    <row r="1334" spans="1:34">
      <c r="A1334" t="str">
        <f t="shared" si="48"/>
        <v>11-2024</v>
      </c>
      <c r="B1334" s="93">
        <v>45600</v>
      </c>
      <c r="C1334" s="90">
        <v>45500</v>
      </c>
      <c r="D1334" s="90">
        <v>47000</v>
      </c>
      <c r="E1334" s="90">
        <v>45500</v>
      </c>
      <c r="F1334" s="90">
        <v>41400</v>
      </c>
      <c r="G1334" s="90">
        <v>47200</v>
      </c>
      <c r="H1334" s="91" t="s">
        <v>25</v>
      </c>
      <c r="I1334" s="90">
        <v>44500</v>
      </c>
      <c r="J1334" s="90">
        <v>44300</v>
      </c>
      <c r="K1334" s="90">
        <v>46800</v>
      </c>
      <c r="L1334" s="91" t="s">
        <v>25</v>
      </c>
      <c r="M1334" s="90">
        <v>46300</v>
      </c>
      <c r="N1334" s="90">
        <v>47100</v>
      </c>
      <c r="O1334" s="90">
        <v>44400</v>
      </c>
      <c r="P1334" s="90">
        <v>42700</v>
      </c>
      <c r="Q1334" s="90">
        <v>41500</v>
      </c>
      <c r="R1334" s="90">
        <v>42300</v>
      </c>
      <c r="S1334" s="90">
        <v>41700</v>
      </c>
      <c r="T1334" s="90">
        <v>43500</v>
      </c>
      <c r="U1334" s="90">
        <v>45700</v>
      </c>
      <c r="V1334" s="90">
        <v>48500</v>
      </c>
      <c r="W1334" s="90">
        <v>47300</v>
      </c>
      <c r="X1334" s="90">
        <v>50700</v>
      </c>
      <c r="Y1334" t="str">
        <f t="shared" si="49"/>
        <v>11-2024</v>
      </c>
      <c r="Z1334">
        <f>_xlfn.XLOOKUP(Y1334,AN:AN,AP:AP,"")</f>
        <v>0</v>
      </c>
      <c r="AA1334" t="str">
        <f>_xlfn.XLOOKUP(Y1334,AN:AN,AQ:AQ,"")</f>
        <v>L12</v>
      </c>
      <c r="AB1334" t="str">
        <f>_xlfn.XLOOKUP(Y1334,AN:AN,AR:AR,"")</f>
        <v>L24</v>
      </c>
      <c r="AC1334" t="str">
        <f>_xlfn.XLOOKUP(Y1334,AN:AN,AS:AS,"")</f>
        <v>L36</v>
      </c>
      <c r="AE1334">
        <v>0</v>
      </c>
      <c r="AF1334">
        <v>0</v>
      </c>
      <c r="AG1334" t="str">
        <v>L24</v>
      </c>
      <c r="AH1334" t="str">
        <v>L36</v>
      </c>
    </row>
    <row r="1335" spans="1:34">
      <c r="A1335" t="str">
        <f t="shared" si="48"/>
        <v>11-2024</v>
      </c>
      <c r="B1335" s="93">
        <v>45601</v>
      </c>
      <c r="C1335" s="90">
        <v>45500</v>
      </c>
      <c r="D1335" s="90">
        <v>47000</v>
      </c>
      <c r="E1335" s="90">
        <v>45700</v>
      </c>
      <c r="F1335" s="90">
        <v>42000</v>
      </c>
      <c r="G1335" s="90">
        <v>47200</v>
      </c>
      <c r="H1335" s="91" t="s">
        <v>25</v>
      </c>
      <c r="I1335" s="90">
        <v>44500</v>
      </c>
      <c r="J1335" s="90">
        <v>44300</v>
      </c>
      <c r="K1335" s="90">
        <v>46900</v>
      </c>
      <c r="L1335" s="91" t="s">
        <v>25</v>
      </c>
      <c r="M1335" s="90">
        <v>46300</v>
      </c>
      <c r="N1335" s="90">
        <v>47200</v>
      </c>
      <c r="O1335" s="90">
        <v>44800</v>
      </c>
      <c r="P1335" s="90">
        <v>42700</v>
      </c>
      <c r="Q1335" s="90">
        <v>41900</v>
      </c>
      <c r="R1335" s="90">
        <v>42600</v>
      </c>
      <c r="S1335" s="90">
        <v>41800</v>
      </c>
      <c r="T1335" s="90">
        <v>44100</v>
      </c>
      <c r="U1335" s="90">
        <v>46000</v>
      </c>
      <c r="V1335" s="90">
        <v>48500</v>
      </c>
      <c r="W1335" s="90">
        <v>47500</v>
      </c>
      <c r="X1335" s="90">
        <v>50900</v>
      </c>
      <c r="Y1335" t="str">
        <f t="shared" si="49"/>
        <v>11-2024</v>
      </c>
      <c r="Z1335">
        <f>_xlfn.XLOOKUP(Y1335,AN:AN,AP:AP,"")</f>
        <v>0</v>
      </c>
      <c r="AA1335" t="str">
        <f>_xlfn.XLOOKUP(Y1335,AN:AN,AQ:AQ,"")</f>
        <v>L12</v>
      </c>
      <c r="AB1335" t="str">
        <f>_xlfn.XLOOKUP(Y1335,AN:AN,AR:AR,"")</f>
        <v>L24</v>
      </c>
      <c r="AC1335" t="str">
        <f>_xlfn.XLOOKUP(Y1335,AN:AN,AS:AS,"")</f>
        <v>L36</v>
      </c>
      <c r="AE1335">
        <v>0</v>
      </c>
      <c r="AF1335">
        <v>0</v>
      </c>
      <c r="AG1335" t="str">
        <v>L24</v>
      </c>
      <c r="AH1335" t="str">
        <v>L36</v>
      </c>
    </row>
    <row r="1336" spans="1:34">
      <c r="A1336" t="str">
        <f t="shared" si="48"/>
        <v>11-2024</v>
      </c>
      <c r="B1336" s="93">
        <v>45602</v>
      </c>
      <c r="C1336" s="90">
        <v>46000</v>
      </c>
      <c r="D1336" s="90">
        <v>47000</v>
      </c>
      <c r="E1336" s="90">
        <v>46000</v>
      </c>
      <c r="F1336" s="90">
        <v>42100</v>
      </c>
      <c r="G1336" s="90">
        <v>47400</v>
      </c>
      <c r="H1336" s="91" t="s">
        <v>25</v>
      </c>
      <c r="I1336" s="90">
        <v>45000</v>
      </c>
      <c r="J1336" s="90">
        <v>44600</v>
      </c>
      <c r="K1336" s="90">
        <v>47100</v>
      </c>
      <c r="L1336" s="91" t="s">
        <v>25</v>
      </c>
      <c r="M1336" s="90">
        <v>46600</v>
      </c>
      <c r="N1336" s="90">
        <v>47300</v>
      </c>
      <c r="O1336" s="90">
        <v>45300</v>
      </c>
      <c r="P1336" s="90">
        <v>42700</v>
      </c>
      <c r="Q1336" s="90">
        <v>42500</v>
      </c>
      <c r="R1336" s="90">
        <v>43100</v>
      </c>
      <c r="S1336" s="90">
        <v>41800</v>
      </c>
      <c r="T1336" s="90">
        <v>44200</v>
      </c>
      <c r="U1336" s="90">
        <v>46300</v>
      </c>
      <c r="V1336" s="90">
        <v>48500</v>
      </c>
      <c r="W1336" s="90">
        <v>47700</v>
      </c>
      <c r="X1336" s="90">
        <v>50900</v>
      </c>
      <c r="Y1336" t="str">
        <f t="shared" si="49"/>
        <v>11-2024</v>
      </c>
      <c r="Z1336">
        <f>_xlfn.XLOOKUP(Y1336,AN:AN,AP:AP,"")</f>
        <v>0</v>
      </c>
      <c r="AA1336" t="str">
        <f>_xlfn.XLOOKUP(Y1336,AN:AN,AQ:AQ,"")</f>
        <v>L12</v>
      </c>
      <c r="AB1336" t="str">
        <f>_xlfn.XLOOKUP(Y1336,AN:AN,AR:AR,"")</f>
        <v>L24</v>
      </c>
      <c r="AC1336" t="str">
        <f>_xlfn.XLOOKUP(Y1336,AN:AN,AS:AS,"")</f>
        <v>L36</v>
      </c>
      <c r="AE1336">
        <v>0</v>
      </c>
      <c r="AF1336">
        <v>0</v>
      </c>
      <c r="AG1336" t="str">
        <v>L24</v>
      </c>
      <c r="AH1336" t="str">
        <v>L36</v>
      </c>
    </row>
    <row r="1337" spans="1:34">
      <c r="A1337" t="str">
        <f t="shared" si="48"/>
        <v>11-2024</v>
      </c>
      <c r="B1337" s="93">
        <v>45603</v>
      </c>
      <c r="C1337" s="90">
        <v>46200</v>
      </c>
      <c r="D1337" s="90">
        <v>47200</v>
      </c>
      <c r="E1337" s="90">
        <v>46200</v>
      </c>
      <c r="F1337" s="90">
        <v>42400</v>
      </c>
      <c r="G1337" s="90">
        <v>47400</v>
      </c>
      <c r="H1337" s="91" t="s">
        <v>25</v>
      </c>
      <c r="I1337" s="90">
        <v>45000</v>
      </c>
      <c r="J1337" s="90">
        <v>44800</v>
      </c>
      <c r="K1337" s="90">
        <v>47100</v>
      </c>
      <c r="L1337" s="91" t="s">
        <v>25</v>
      </c>
      <c r="M1337" s="90">
        <v>46900</v>
      </c>
      <c r="N1337" s="90">
        <v>47300</v>
      </c>
      <c r="O1337" s="90">
        <v>45500</v>
      </c>
      <c r="P1337" s="91" t="s">
        <v>25</v>
      </c>
      <c r="Q1337" s="90">
        <v>42400</v>
      </c>
      <c r="R1337" s="90">
        <v>43100</v>
      </c>
      <c r="S1337" s="90">
        <v>42300</v>
      </c>
      <c r="T1337" s="90">
        <v>44500</v>
      </c>
      <c r="U1337" s="90">
        <v>46300</v>
      </c>
      <c r="V1337" s="90">
        <v>48500</v>
      </c>
      <c r="W1337" s="90">
        <v>47700</v>
      </c>
      <c r="X1337" s="90">
        <v>50900</v>
      </c>
      <c r="Y1337" t="str">
        <f t="shared" si="49"/>
        <v>11-2024</v>
      </c>
      <c r="Z1337">
        <f>_xlfn.XLOOKUP(Y1337,AN:AN,AP:AP,"")</f>
        <v>0</v>
      </c>
      <c r="AA1337" t="str">
        <f>_xlfn.XLOOKUP(Y1337,AN:AN,AQ:AQ,"")</f>
        <v>L12</v>
      </c>
      <c r="AB1337" t="str">
        <f>_xlfn.XLOOKUP(Y1337,AN:AN,AR:AR,"")</f>
        <v>L24</v>
      </c>
      <c r="AC1337" t="str">
        <f>_xlfn.XLOOKUP(Y1337,AN:AN,AS:AS,"")</f>
        <v>L36</v>
      </c>
      <c r="AE1337">
        <v>0</v>
      </c>
      <c r="AF1337">
        <v>0</v>
      </c>
      <c r="AG1337" t="str">
        <v>L24</v>
      </c>
      <c r="AH1337" t="str">
        <v>L36</v>
      </c>
    </row>
    <row r="1338" spans="1:34">
      <c r="A1338" t="str">
        <f t="shared" si="48"/>
        <v>11-2024</v>
      </c>
      <c r="B1338" s="93">
        <v>45604</v>
      </c>
      <c r="C1338" s="90">
        <v>46500</v>
      </c>
      <c r="D1338" s="90">
        <v>47500</v>
      </c>
      <c r="E1338" s="90">
        <v>46900</v>
      </c>
      <c r="F1338" s="90">
        <v>42800</v>
      </c>
      <c r="G1338" s="90">
        <v>48000</v>
      </c>
      <c r="H1338" s="91" t="s">
        <v>25</v>
      </c>
      <c r="I1338" s="90">
        <v>45500</v>
      </c>
      <c r="J1338" s="90">
        <v>45700</v>
      </c>
      <c r="K1338" s="90">
        <v>47700</v>
      </c>
      <c r="L1338" s="91" t="s">
        <v>25</v>
      </c>
      <c r="M1338" s="90">
        <v>47500</v>
      </c>
      <c r="N1338" s="90">
        <v>47600</v>
      </c>
      <c r="O1338" s="90">
        <v>45900</v>
      </c>
      <c r="P1338" s="91" t="s">
        <v>25</v>
      </c>
      <c r="Q1338" s="90">
        <v>43000</v>
      </c>
      <c r="R1338" s="90">
        <v>44000</v>
      </c>
      <c r="S1338" s="90">
        <v>42700</v>
      </c>
      <c r="T1338" s="90">
        <v>44900</v>
      </c>
      <c r="U1338" s="90">
        <v>47000</v>
      </c>
      <c r="V1338" s="90">
        <v>48500</v>
      </c>
      <c r="W1338" s="90">
        <v>48000</v>
      </c>
      <c r="X1338" s="90">
        <v>50900</v>
      </c>
      <c r="Y1338" t="str">
        <f t="shared" si="49"/>
        <v>11-2024</v>
      </c>
      <c r="Z1338">
        <f>_xlfn.XLOOKUP(Y1338,AN:AN,AP:AP,"")</f>
        <v>0</v>
      </c>
      <c r="AA1338" t="str">
        <f>_xlfn.XLOOKUP(Y1338,AN:AN,AQ:AQ,"")</f>
        <v>L12</v>
      </c>
      <c r="AB1338" t="str">
        <f>_xlfn.XLOOKUP(Y1338,AN:AN,AR:AR,"")</f>
        <v>L24</v>
      </c>
      <c r="AC1338" t="str">
        <f>_xlfn.XLOOKUP(Y1338,AN:AN,AS:AS,"")</f>
        <v>L36</v>
      </c>
      <c r="AE1338">
        <v>0</v>
      </c>
      <c r="AF1338">
        <v>0</v>
      </c>
      <c r="AG1338" t="str">
        <v>L24</v>
      </c>
      <c r="AH1338" t="str">
        <v>L36</v>
      </c>
    </row>
    <row r="1339" spans="1:34">
      <c r="A1339" t="str">
        <f t="shared" si="48"/>
        <v>11-2024</v>
      </c>
      <c r="B1339" s="93">
        <v>45605</v>
      </c>
      <c r="C1339" s="90">
        <v>46500</v>
      </c>
      <c r="D1339" s="90">
        <v>47500</v>
      </c>
      <c r="E1339" s="90">
        <v>46900</v>
      </c>
      <c r="F1339" s="90">
        <v>43000</v>
      </c>
      <c r="G1339" s="90">
        <v>48000</v>
      </c>
      <c r="H1339" s="91" t="s">
        <v>25</v>
      </c>
      <c r="I1339" s="90">
        <v>45500</v>
      </c>
      <c r="J1339" s="90">
        <v>45500</v>
      </c>
      <c r="K1339" s="90">
        <v>47700</v>
      </c>
      <c r="L1339" s="91" t="s">
        <v>25</v>
      </c>
      <c r="M1339" s="90">
        <v>47500</v>
      </c>
      <c r="N1339" s="90">
        <v>48200</v>
      </c>
      <c r="O1339" s="90">
        <v>45800</v>
      </c>
      <c r="P1339" s="90">
        <v>43200</v>
      </c>
      <c r="Q1339" s="90">
        <v>43000</v>
      </c>
      <c r="R1339" s="90">
        <v>43800</v>
      </c>
      <c r="S1339" s="90">
        <v>42600</v>
      </c>
      <c r="T1339" s="90">
        <v>45100</v>
      </c>
      <c r="U1339" s="90">
        <v>47000</v>
      </c>
      <c r="V1339" s="90">
        <v>48500</v>
      </c>
      <c r="W1339" s="90">
        <v>48200</v>
      </c>
      <c r="X1339" s="90">
        <v>50900</v>
      </c>
      <c r="Y1339" t="str">
        <f t="shared" si="49"/>
        <v>11-2024</v>
      </c>
      <c r="Z1339">
        <f>_xlfn.XLOOKUP(Y1339,AN:AN,AP:AP,"")</f>
        <v>0</v>
      </c>
      <c r="AA1339" t="str">
        <f>_xlfn.XLOOKUP(Y1339,AN:AN,AQ:AQ,"")</f>
        <v>L12</v>
      </c>
      <c r="AB1339" t="str">
        <f>_xlfn.XLOOKUP(Y1339,AN:AN,AR:AR,"")</f>
        <v>L24</v>
      </c>
      <c r="AC1339" t="str">
        <f>_xlfn.XLOOKUP(Y1339,AN:AN,AS:AS,"")</f>
        <v>L36</v>
      </c>
      <c r="AE1339">
        <v>0</v>
      </c>
      <c r="AF1339">
        <v>0</v>
      </c>
      <c r="AG1339" t="str">
        <v>L24</v>
      </c>
      <c r="AH1339" t="str">
        <v>L36</v>
      </c>
    </row>
    <row r="1340" spans="1:34">
      <c r="A1340" t="str">
        <f t="shared" si="48"/>
        <v>11-2024</v>
      </c>
      <c r="B1340" s="93">
        <v>45606</v>
      </c>
      <c r="C1340" s="90" t="s">
        <v>24</v>
      </c>
      <c r="D1340" s="90" t="s">
        <v>24</v>
      </c>
      <c r="E1340" s="90" t="s">
        <v>24</v>
      </c>
      <c r="F1340" s="90" t="s">
        <v>24</v>
      </c>
      <c r="G1340" s="90" t="s">
        <v>24</v>
      </c>
      <c r="H1340" s="90" t="s">
        <v>24</v>
      </c>
      <c r="I1340" s="90" t="s">
        <v>24</v>
      </c>
      <c r="J1340" s="90" t="s">
        <v>24</v>
      </c>
      <c r="K1340" s="90" t="s">
        <v>24</v>
      </c>
      <c r="L1340" s="90" t="s">
        <v>24</v>
      </c>
      <c r="M1340" s="90" t="s">
        <v>24</v>
      </c>
      <c r="N1340" s="90" t="s">
        <v>24</v>
      </c>
      <c r="O1340" s="90" t="s">
        <v>24</v>
      </c>
      <c r="P1340" s="90" t="s">
        <v>24</v>
      </c>
      <c r="Q1340" s="90" t="s">
        <v>24</v>
      </c>
      <c r="R1340" s="90" t="s">
        <v>24</v>
      </c>
      <c r="S1340" s="90" t="s">
        <v>24</v>
      </c>
      <c r="T1340" s="90" t="s">
        <v>24</v>
      </c>
      <c r="U1340" s="90" t="s">
        <v>24</v>
      </c>
      <c r="V1340" s="90" t="s">
        <v>24</v>
      </c>
      <c r="W1340" s="90" t="s">
        <v>24</v>
      </c>
      <c r="X1340" s="90" t="s">
        <v>24</v>
      </c>
      <c r="Y1340" t="str">
        <f t="shared" si="49"/>
        <v>11-2024</v>
      </c>
      <c r="Z1340">
        <f>_xlfn.XLOOKUP(Y1340,AN:AN,AP:AP,"")</f>
        <v>0</v>
      </c>
      <c r="AA1340" t="str">
        <f>_xlfn.XLOOKUP(Y1340,AN:AN,AQ:AQ,"")</f>
        <v>L12</v>
      </c>
      <c r="AB1340" t="str">
        <f>_xlfn.XLOOKUP(Y1340,AN:AN,AR:AR,"")</f>
        <v>L24</v>
      </c>
      <c r="AC1340" t="str">
        <f>_xlfn.XLOOKUP(Y1340,AN:AN,AS:AS,"")</f>
        <v>L36</v>
      </c>
      <c r="AE1340">
        <v>0</v>
      </c>
      <c r="AF1340">
        <v>0</v>
      </c>
      <c r="AG1340" t="str">
        <v>L24</v>
      </c>
      <c r="AH1340" t="str">
        <v>L36</v>
      </c>
    </row>
    <row r="1341" spans="1:34">
      <c r="A1341" t="str">
        <f t="shared" si="48"/>
        <v>11-2024</v>
      </c>
      <c r="B1341" s="93">
        <v>45607</v>
      </c>
      <c r="C1341" s="90">
        <v>46700</v>
      </c>
      <c r="D1341" s="90">
        <v>47500</v>
      </c>
      <c r="E1341" s="90">
        <v>47400</v>
      </c>
      <c r="F1341" s="90">
        <v>43200</v>
      </c>
      <c r="G1341" s="90">
        <v>48000</v>
      </c>
      <c r="H1341" s="91" t="s">
        <v>25</v>
      </c>
      <c r="I1341" s="90">
        <v>45500</v>
      </c>
      <c r="J1341" s="90">
        <v>45600</v>
      </c>
      <c r="K1341" s="90">
        <v>47400</v>
      </c>
      <c r="L1341" s="91" t="s">
        <v>25</v>
      </c>
      <c r="M1341" s="90">
        <v>47600</v>
      </c>
      <c r="N1341" s="90">
        <v>48000</v>
      </c>
      <c r="O1341" s="90">
        <v>46000</v>
      </c>
      <c r="P1341" s="90">
        <v>42500</v>
      </c>
      <c r="Q1341" s="90">
        <v>43000</v>
      </c>
      <c r="R1341" s="90">
        <v>43800</v>
      </c>
      <c r="S1341" s="90">
        <v>43000</v>
      </c>
      <c r="T1341" s="90">
        <v>45300</v>
      </c>
      <c r="U1341" s="90">
        <v>47000</v>
      </c>
      <c r="V1341" s="90">
        <v>48500</v>
      </c>
      <c r="W1341" s="90">
        <v>48200</v>
      </c>
      <c r="X1341" s="90">
        <v>50900</v>
      </c>
      <c r="Y1341" t="str">
        <f t="shared" si="49"/>
        <v>11-2024</v>
      </c>
      <c r="Z1341">
        <f>_xlfn.XLOOKUP(Y1341,AN:AN,AP:AP,"")</f>
        <v>0</v>
      </c>
      <c r="AA1341" t="str">
        <f>_xlfn.XLOOKUP(Y1341,AN:AN,AQ:AQ,"")</f>
        <v>L12</v>
      </c>
      <c r="AB1341" t="str">
        <f>_xlfn.XLOOKUP(Y1341,AN:AN,AR:AR,"")</f>
        <v>L24</v>
      </c>
      <c r="AC1341" t="str">
        <f>_xlfn.XLOOKUP(Y1341,AN:AN,AS:AS,"")</f>
        <v>L36</v>
      </c>
      <c r="AE1341">
        <v>0</v>
      </c>
      <c r="AF1341">
        <v>0</v>
      </c>
      <c r="AG1341" t="str">
        <v>L24</v>
      </c>
      <c r="AH1341" t="str">
        <v>L36</v>
      </c>
    </row>
    <row r="1342" spans="1:34">
      <c r="A1342" t="str">
        <f t="shared" si="48"/>
        <v>11-2024</v>
      </c>
      <c r="B1342" s="93">
        <v>45608</v>
      </c>
      <c r="C1342" s="90">
        <v>46500</v>
      </c>
      <c r="D1342" s="90">
        <v>47500</v>
      </c>
      <c r="E1342" s="90">
        <v>47200</v>
      </c>
      <c r="F1342" s="90">
        <v>43000</v>
      </c>
      <c r="G1342" s="90">
        <v>47900</v>
      </c>
      <c r="H1342" s="91" t="s">
        <v>25</v>
      </c>
      <c r="I1342" s="90">
        <v>45500</v>
      </c>
      <c r="J1342" s="90">
        <v>45600</v>
      </c>
      <c r="K1342" s="90">
        <v>47300</v>
      </c>
      <c r="L1342" s="91" t="s">
        <v>25</v>
      </c>
      <c r="M1342" s="90">
        <v>47600</v>
      </c>
      <c r="N1342" s="90">
        <v>48000</v>
      </c>
      <c r="O1342" s="90">
        <v>45900</v>
      </c>
      <c r="P1342" s="90">
        <v>42500</v>
      </c>
      <c r="Q1342" s="90">
        <v>42800</v>
      </c>
      <c r="R1342" s="90">
        <v>43600</v>
      </c>
      <c r="S1342" s="90">
        <v>43000</v>
      </c>
      <c r="T1342" s="90">
        <v>45300</v>
      </c>
      <c r="U1342" s="90">
        <v>47000</v>
      </c>
      <c r="V1342" s="90">
        <v>48500</v>
      </c>
      <c r="W1342" s="90">
        <v>48200</v>
      </c>
      <c r="X1342" s="90">
        <v>50900</v>
      </c>
      <c r="Y1342" t="str">
        <f t="shared" si="49"/>
        <v>11-2024</v>
      </c>
      <c r="Z1342">
        <f>_xlfn.XLOOKUP(Y1342,AN:AN,AP:AP,"")</f>
        <v>0</v>
      </c>
      <c r="AA1342" t="str">
        <f>_xlfn.XLOOKUP(Y1342,AN:AN,AQ:AQ,"")</f>
        <v>L12</v>
      </c>
      <c r="AB1342" t="str">
        <f>_xlfn.XLOOKUP(Y1342,AN:AN,AR:AR,"")</f>
        <v>L24</v>
      </c>
      <c r="AC1342" t="str">
        <f>_xlfn.XLOOKUP(Y1342,AN:AN,AS:AS,"")</f>
        <v>L36</v>
      </c>
      <c r="AE1342">
        <v>0</v>
      </c>
      <c r="AF1342">
        <v>0</v>
      </c>
      <c r="AG1342" t="str">
        <v>L24</v>
      </c>
      <c r="AH1342" t="str">
        <v>L36</v>
      </c>
    </row>
    <row r="1343" spans="1:34">
      <c r="A1343" t="str">
        <f t="shared" si="48"/>
        <v>11-2024</v>
      </c>
      <c r="B1343" s="93">
        <v>45609</v>
      </c>
      <c r="C1343" s="90">
        <v>46500</v>
      </c>
      <c r="D1343" s="90">
        <v>47300</v>
      </c>
      <c r="E1343" s="90">
        <v>47000</v>
      </c>
      <c r="F1343" s="90">
        <v>42500</v>
      </c>
      <c r="G1343" s="90">
        <v>47900</v>
      </c>
      <c r="H1343" s="91" t="s">
        <v>25</v>
      </c>
      <c r="I1343" s="90">
        <v>45500</v>
      </c>
      <c r="J1343" s="90">
        <v>45300</v>
      </c>
      <c r="K1343" s="90">
        <v>47100</v>
      </c>
      <c r="L1343" s="91" t="s">
        <v>25</v>
      </c>
      <c r="M1343" s="90">
        <v>47500</v>
      </c>
      <c r="N1343" s="90">
        <v>47900</v>
      </c>
      <c r="O1343" s="90">
        <v>45400</v>
      </c>
      <c r="P1343" s="90">
        <v>42000</v>
      </c>
      <c r="Q1343" s="90">
        <v>42300</v>
      </c>
      <c r="R1343" s="90">
        <v>43300</v>
      </c>
      <c r="S1343" s="90">
        <v>42600</v>
      </c>
      <c r="T1343" s="90">
        <v>45100</v>
      </c>
      <c r="U1343" s="90">
        <v>46700</v>
      </c>
      <c r="V1343" s="90">
        <v>48500</v>
      </c>
      <c r="W1343" s="90">
        <v>48000</v>
      </c>
      <c r="X1343" s="90">
        <v>50900</v>
      </c>
      <c r="Y1343" t="str">
        <f t="shared" si="49"/>
        <v>11-2024</v>
      </c>
      <c r="Z1343">
        <f>_xlfn.XLOOKUP(Y1343,AN:AN,AP:AP,"")</f>
        <v>0</v>
      </c>
      <c r="AA1343" t="str">
        <f>_xlfn.XLOOKUP(Y1343,AN:AN,AQ:AQ,"")</f>
        <v>L12</v>
      </c>
      <c r="AB1343" t="str">
        <f>_xlfn.XLOOKUP(Y1343,AN:AN,AR:AR,"")</f>
        <v>L24</v>
      </c>
      <c r="AC1343" t="str">
        <f>_xlfn.XLOOKUP(Y1343,AN:AN,AS:AS,"")</f>
        <v>L36</v>
      </c>
      <c r="AE1343">
        <v>0</v>
      </c>
      <c r="AF1343">
        <v>0</v>
      </c>
      <c r="AG1343" t="str">
        <v>L24</v>
      </c>
      <c r="AH1343" t="str">
        <v>L36</v>
      </c>
    </row>
    <row r="1344" spans="1:34">
      <c r="A1344" t="str">
        <f t="shared" si="48"/>
        <v>11-2024</v>
      </c>
      <c r="B1344" s="93">
        <v>45610</v>
      </c>
      <c r="C1344" s="90">
        <v>46300</v>
      </c>
      <c r="D1344" s="90">
        <v>47000</v>
      </c>
      <c r="E1344" s="90">
        <v>46700</v>
      </c>
      <c r="F1344" s="90">
        <v>42200</v>
      </c>
      <c r="G1344" s="90">
        <v>47700</v>
      </c>
      <c r="H1344" s="91" t="s">
        <v>25</v>
      </c>
      <c r="I1344" s="90">
        <v>45000</v>
      </c>
      <c r="J1344" s="90">
        <v>44900</v>
      </c>
      <c r="K1344" s="90">
        <v>46900</v>
      </c>
      <c r="L1344" s="91" t="s">
        <v>25</v>
      </c>
      <c r="M1344" s="90">
        <v>47200</v>
      </c>
      <c r="N1344" s="90">
        <v>47800</v>
      </c>
      <c r="O1344" s="90">
        <v>45200</v>
      </c>
      <c r="P1344" s="90">
        <v>41600</v>
      </c>
      <c r="Q1344" s="90">
        <v>42000</v>
      </c>
      <c r="R1344" s="90">
        <v>42800</v>
      </c>
      <c r="S1344" s="90">
        <v>42600</v>
      </c>
      <c r="T1344" s="90">
        <v>44800</v>
      </c>
      <c r="U1344" s="90">
        <v>46500</v>
      </c>
      <c r="V1344" s="90">
        <v>48500</v>
      </c>
      <c r="W1344" s="90">
        <v>47700</v>
      </c>
      <c r="X1344" s="90">
        <v>50900</v>
      </c>
      <c r="Y1344" t="str">
        <f t="shared" si="49"/>
        <v>11-2024</v>
      </c>
      <c r="Z1344">
        <f>_xlfn.XLOOKUP(Y1344,AN:AN,AP:AP,"")</f>
        <v>0</v>
      </c>
      <c r="AA1344" t="str">
        <f>_xlfn.XLOOKUP(Y1344,AN:AN,AQ:AQ,"")</f>
        <v>L12</v>
      </c>
      <c r="AB1344" t="str">
        <f>_xlfn.XLOOKUP(Y1344,AN:AN,AR:AR,"")</f>
        <v>L24</v>
      </c>
      <c r="AC1344" t="str">
        <f>_xlfn.XLOOKUP(Y1344,AN:AN,AS:AS,"")</f>
        <v>L36</v>
      </c>
      <c r="AE1344">
        <v>0</v>
      </c>
      <c r="AF1344">
        <v>0</v>
      </c>
      <c r="AG1344" t="str">
        <v>L24</v>
      </c>
      <c r="AH1344" t="str">
        <v>L36</v>
      </c>
    </row>
    <row r="1345" spans="1:34">
      <c r="A1345" t="str">
        <f t="shared" si="48"/>
        <v>11-2024</v>
      </c>
      <c r="B1345" s="93">
        <v>45611</v>
      </c>
      <c r="C1345" s="90">
        <v>46000</v>
      </c>
      <c r="D1345" s="90">
        <v>47000</v>
      </c>
      <c r="E1345" s="90">
        <v>46300</v>
      </c>
      <c r="F1345" s="90">
        <v>41700</v>
      </c>
      <c r="G1345" s="90">
        <v>47700</v>
      </c>
      <c r="H1345" s="91" t="s">
        <v>25</v>
      </c>
      <c r="I1345" s="91" t="s">
        <v>25</v>
      </c>
      <c r="J1345" s="90">
        <v>44600</v>
      </c>
      <c r="K1345" s="90">
        <v>46800</v>
      </c>
      <c r="L1345" s="91" t="s">
        <v>25</v>
      </c>
      <c r="M1345" s="90">
        <v>47000</v>
      </c>
      <c r="N1345" s="90">
        <v>47800</v>
      </c>
      <c r="O1345" s="90">
        <v>44800</v>
      </c>
      <c r="P1345" s="90">
        <v>41600</v>
      </c>
      <c r="Q1345" s="90">
        <v>41500</v>
      </c>
      <c r="R1345" s="90">
        <v>42500</v>
      </c>
      <c r="S1345" s="90">
        <v>42200</v>
      </c>
      <c r="T1345" s="90">
        <v>44300</v>
      </c>
      <c r="U1345" s="90">
        <v>46200</v>
      </c>
      <c r="V1345" s="90">
        <v>48500</v>
      </c>
      <c r="W1345" s="90">
        <v>47700</v>
      </c>
      <c r="X1345" s="90">
        <v>50800</v>
      </c>
      <c r="Y1345" t="str">
        <f t="shared" si="49"/>
        <v>11-2024</v>
      </c>
      <c r="Z1345">
        <f>_xlfn.XLOOKUP(Y1345,AN:AN,AP:AP,"")</f>
        <v>0</v>
      </c>
      <c r="AA1345" t="str">
        <f>_xlfn.XLOOKUP(Y1345,AN:AN,AQ:AQ,"")</f>
        <v>L12</v>
      </c>
      <c r="AB1345" t="str">
        <f>_xlfn.XLOOKUP(Y1345,AN:AN,AR:AR,"")</f>
        <v>L24</v>
      </c>
      <c r="AC1345" t="str">
        <f>_xlfn.XLOOKUP(Y1345,AN:AN,AS:AS,"")</f>
        <v>L36</v>
      </c>
      <c r="AE1345">
        <v>0</v>
      </c>
      <c r="AF1345">
        <v>0</v>
      </c>
      <c r="AG1345" t="str">
        <v>L24</v>
      </c>
      <c r="AH1345" t="str">
        <v>L36</v>
      </c>
    </row>
    <row r="1346" spans="1:34">
      <c r="A1346" t="str">
        <f t="shared" si="48"/>
        <v>11-2024</v>
      </c>
      <c r="B1346" s="93">
        <v>45612</v>
      </c>
      <c r="C1346" s="90">
        <v>46000</v>
      </c>
      <c r="D1346" s="90">
        <v>46500</v>
      </c>
      <c r="E1346" s="90">
        <v>46000</v>
      </c>
      <c r="F1346" s="90">
        <v>41500</v>
      </c>
      <c r="G1346" s="90">
        <v>47300</v>
      </c>
      <c r="H1346" s="91" t="s">
        <v>25</v>
      </c>
      <c r="I1346" s="90">
        <v>45000</v>
      </c>
      <c r="J1346" s="90">
        <v>44400</v>
      </c>
      <c r="K1346" s="90">
        <v>46500</v>
      </c>
      <c r="L1346" s="91" t="s">
        <v>25</v>
      </c>
      <c r="M1346" s="90">
        <v>46700</v>
      </c>
      <c r="N1346" s="90">
        <v>47500</v>
      </c>
      <c r="O1346" s="90">
        <v>44500</v>
      </c>
      <c r="P1346" s="90">
        <v>41600</v>
      </c>
      <c r="Q1346" s="90">
        <v>41500</v>
      </c>
      <c r="R1346" s="90">
        <v>42300</v>
      </c>
      <c r="S1346" s="90">
        <v>42200</v>
      </c>
      <c r="T1346" s="90">
        <v>43600</v>
      </c>
      <c r="U1346" s="90">
        <v>46000</v>
      </c>
      <c r="V1346" s="90">
        <v>48500</v>
      </c>
      <c r="W1346" s="90">
        <v>47500</v>
      </c>
      <c r="X1346" s="90">
        <v>50700</v>
      </c>
      <c r="Y1346" t="str">
        <f t="shared" si="49"/>
        <v>11-2024</v>
      </c>
      <c r="Z1346">
        <f>_xlfn.XLOOKUP(Y1346,AN:AN,AP:AP,"")</f>
        <v>0</v>
      </c>
      <c r="AA1346" t="str">
        <f>_xlfn.XLOOKUP(Y1346,AN:AN,AQ:AQ,"")</f>
        <v>L12</v>
      </c>
      <c r="AB1346" t="str">
        <f>_xlfn.XLOOKUP(Y1346,AN:AN,AR:AR,"")</f>
        <v>L24</v>
      </c>
      <c r="AC1346" t="str">
        <f>_xlfn.XLOOKUP(Y1346,AN:AN,AS:AS,"")</f>
        <v>L36</v>
      </c>
      <c r="AE1346">
        <v>0</v>
      </c>
      <c r="AF1346">
        <v>0</v>
      </c>
      <c r="AG1346" t="str">
        <v>L24</v>
      </c>
      <c r="AH1346" t="str">
        <v>L36</v>
      </c>
    </row>
    <row r="1347" spans="1:34">
      <c r="A1347" t="str">
        <f t="shared" si="48"/>
        <v>11-2024</v>
      </c>
      <c r="B1347" s="93">
        <v>45613</v>
      </c>
      <c r="C1347" s="90" t="s">
        <v>24</v>
      </c>
      <c r="D1347" s="90" t="s">
        <v>24</v>
      </c>
      <c r="E1347" s="90" t="s">
        <v>24</v>
      </c>
      <c r="F1347" s="90" t="s">
        <v>24</v>
      </c>
      <c r="G1347" s="90" t="s">
        <v>24</v>
      </c>
      <c r="H1347" s="90" t="s">
        <v>24</v>
      </c>
      <c r="I1347" s="90" t="s">
        <v>24</v>
      </c>
      <c r="J1347" s="90" t="s">
        <v>24</v>
      </c>
      <c r="K1347" s="90" t="s">
        <v>24</v>
      </c>
      <c r="L1347" s="90" t="s">
        <v>24</v>
      </c>
      <c r="M1347" s="90" t="s">
        <v>24</v>
      </c>
      <c r="N1347" s="90" t="s">
        <v>24</v>
      </c>
      <c r="O1347" s="90" t="s">
        <v>24</v>
      </c>
      <c r="P1347" s="90" t="s">
        <v>24</v>
      </c>
      <c r="Q1347" s="90" t="s">
        <v>24</v>
      </c>
      <c r="R1347" s="90" t="s">
        <v>24</v>
      </c>
      <c r="S1347" s="90" t="s">
        <v>24</v>
      </c>
      <c r="T1347" s="90" t="s">
        <v>24</v>
      </c>
      <c r="U1347" s="90" t="s">
        <v>24</v>
      </c>
      <c r="V1347" s="90" t="s">
        <v>24</v>
      </c>
      <c r="W1347" s="90" t="s">
        <v>24</v>
      </c>
      <c r="X1347" s="90" t="s">
        <v>24</v>
      </c>
      <c r="Y1347" t="str">
        <f t="shared" si="49"/>
        <v>11-2024</v>
      </c>
      <c r="Z1347">
        <f>_xlfn.XLOOKUP(Y1347,AN:AN,AP:AP,"")</f>
        <v>0</v>
      </c>
      <c r="AA1347" t="str">
        <f>_xlfn.XLOOKUP(Y1347,AN:AN,AQ:AQ,"")</f>
        <v>L12</v>
      </c>
      <c r="AB1347" t="str">
        <f>_xlfn.XLOOKUP(Y1347,AN:AN,AR:AR,"")</f>
        <v>L24</v>
      </c>
      <c r="AC1347" t="str">
        <f>_xlfn.XLOOKUP(Y1347,AN:AN,AS:AS,"")</f>
        <v>L36</v>
      </c>
      <c r="AE1347">
        <v>0</v>
      </c>
      <c r="AF1347">
        <v>0</v>
      </c>
      <c r="AG1347" t="str">
        <v>L24</v>
      </c>
      <c r="AH1347" t="str">
        <v>L36</v>
      </c>
    </row>
    <row r="1348" spans="1:34">
      <c r="A1348" t="str">
        <f t="shared" si="48"/>
        <v>11-2024</v>
      </c>
      <c r="B1348" s="93">
        <v>45614</v>
      </c>
      <c r="C1348" s="90">
        <v>45900</v>
      </c>
      <c r="D1348" s="90">
        <v>46500</v>
      </c>
      <c r="E1348" s="90">
        <v>45800</v>
      </c>
      <c r="F1348" s="90">
        <v>41300</v>
      </c>
      <c r="G1348" s="90">
        <v>47300</v>
      </c>
      <c r="H1348" s="91" t="s">
        <v>25</v>
      </c>
      <c r="I1348" s="90">
        <v>44500</v>
      </c>
      <c r="J1348" s="90">
        <v>44600</v>
      </c>
      <c r="K1348" s="90">
        <v>46100</v>
      </c>
      <c r="L1348" s="91" t="s">
        <v>25</v>
      </c>
      <c r="M1348" s="90">
        <v>46700</v>
      </c>
      <c r="N1348" s="90">
        <v>47500</v>
      </c>
      <c r="O1348" s="90">
        <v>44300</v>
      </c>
      <c r="P1348" s="90">
        <v>41200</v>
      </c>
      <c r="Q1348" s="90">
        <v>41500</v>
      </c>
      <c r="R1348" s="90">
        <v>42300</v>
      </c>
      <c r="S1348" s="90">
        <v>42000</v>
      </c>
      <c r="T1348" s="90">
        <v>43400</v>
      </c>
      <c r="U1348" s="90">
        <v>46000</v>
      </c>
      <c r="V1348" s="90">
        <v>48500</v>
      </c>
      <c r="W1348" s="90">
        <v>47200</v>
      </c>
      <c r="X1348" s="90">
        <v>50200</v>
      </c>
      <c r="Y1348" t="str">
        <f t="shared" si="49"/>
        <v>11-2024</v>
      </c>
      <c r="Z1348">
        <f>_xlfn.XLOOKUP(Y1348,AN:AN,AP:AP,"")</f>
        <v>0</v>
      </c>
      <c r="AA1348" t="str">
        <f>_xlfn.XLOOKUP(Y1348,AN:AN,AQ:AQ,"")</f>
        <v>L12</v>
      </c>
      <c r="AB1348" t="str">
        <f>_xlfn.XLOOKUP(Y1348,AN:AN,AR:AR,"")</f>
        <v>L24</v>
      </c>
      <c r="AC1348" t="str">
        <f>_xlfn.XLOOKUP(Y1348,AN:AN,AS:AS,"")</f>
        <v>L36</v>
      </c>
      <c r="AE1348">
        <v>0</v>
      </c>
      <c r="AF1348">
        <v>0</v>
      </c>
      <c r="AG1348" t="str">
        <v>L24</v>
      </c>
      <c r="AH1348" t="str">
        <v>L36</v>
      </c>
    </row>
    <row r="1349" spans="1:34" s="273" customFormat="1">
      <c r="A1349" t="str">
        <f t="shared" si="48"/>
        <v>11-2024</v>
      </c>
      <c r="B1349" s="275">
        <v>45615</v>
      </c>
      <c r="C1349" s="276">
        <v>45800</v>
      </c>
      <c r="D1349" s="276">
        <v>46500</v>
      </c>
      <c r="E1349" s="276">
        <v>45500</v>
      </c>
      <c r="F1349" s="276">
        <v>41100</v>
      </c>
      <c r="G1349" s="276">
        <v>47200</v>
      </c>
      <c r="H1349" s="277" t="s">
        <v>25</v>
      </c>
      <c r="I1349" s="276">
        <v>44500</v>
      </c>
      <c r="J1349" s="276">
        <v>44500</v>
      </c>
      <c r="K1349" s="276">
        <v>46100</v>
      </c>
      <c r="L1349" s="277" t="s">
        <v>25</v>
      </c>
      <c r="M1349" s="276">
        <v>46500</v>
      </c>
      <c r="N1349" s="276">
        <v>47500</v>
      </c>
      <c r="O1349" s="276">
        <v>44000</v>
      </c>
      <c r="P1349" s="276">
        <v>41000</v>
      </c>
      <c r="Q1349" s="276">
        <v>41500</v>
      </c>
      <c r="R1349" s="276">
        <v>42200</v>
      </c>
      <c r="S1349" s="276">
        <v>42000</v>
      </c>
      <c r="T1349" s="276">
        <v>43200</v>
      </c>
      <c r="U1349" s="276">
        <v>45800</v>
      </c>
      <c r="V1349" s="276">
        <v>48000</v>
      </c>
      <c r="W1349" s="276">
        <v>47200</v>
      </c>
      <c r="X1349" s="276">
        <v>50200</v>
      </c>
      <c r="Y1349" t="str">
        <f t="shared" si="49"/>
        <v>11-2024</v>
      </c>
      <c r="Z1349">
        <f>_xlfn.XLOOKUP(Y1349,AN:AN,AP:AP,"")</f>
        <v>0</v>
      </c>
      <c r="AA1349" t="str">
        <f>_xlfn.XLOOKUP(Y1349,AN:AN,AQ:AQ,"")</f>
        <v>L12</v>
      </c>
      <c r="AB1349" t="str">
        <f>_xlfn.XLOOKUP(Y1349,AN:AN,AR:AR,"")</f>
        <v>L24</v>
      </c>
      <c r="AC1349" t="str">
        <f>_xlfn.XLOOKUP(Y1349,AN:AN,AS:AS,"")</f>
        <v>L36</v>
      </c>
      <c r="AE1349" s="273">
        <v>0</v>
      </c>
      <c r="AF1349" s="273">
        <v>0</v>
      </c>
      <c r="AG1349" s="273" t="str">
        <v>L24</v>
      </c>
      <c r="AH1349" s="273" t="str">
        <v>L36</v>
      </c>
    </row>
    <row r="1350" spans="1:34">
      <c r="A1350" t="str">
        <f t="shared" si="48"/>
        <v>11-2024</v>
      </c>
      <c r="B1350" s="93">
        <v>45616</v>
      </c>
      <c r="C1350" s="90">
        <v>45800</v>
      </c>
      <c r="D1350" s="90">
        <v>46300</v>
      </c>
      <c r="E1350" s="90">
        <v>45300</v>
      </c>
      <c r="F1350" s="90">
        <v>41100</v>
      </c>
      <c r="G1350" s="90">
        <v>47000</v>
      </c>
      <c r="H1350" s="91" t="s">
        <v>25</v>
      </c>
      <c r="I1350" s="90">
        <v>44500</v>
      </c>
      <c r="J1350" s="90">
        <v>44400</v>
      </c>
      <c r="K1350" s="90">
        <v>46100</v>
      </c>
      <c r="L1350" s="91" t="s">
        <v>25</v>
      </c>
      <c r="M1350" s="90">
        <v>46500</v>
      </c>
      <c r="N1350" s="91" t="s">
        <v>25</v>
      </c>
      <c r="O1350" s="90">
        <v>43900</v>
      </c>
      <c r="P1350" s="90">
        <v>41000</v>
      </c>
      <c r="Q1350" s="90">
        <v>41500</v>
      </c>
      <c r="R1350" s="90">
        <v>42200</v>
      </c>
      <c r="S1350" s="90">
        <v>42000</v>
      </c>
      <c r="T1350" s="90">
        <v>43600</v>
      </c>
      <c r="U1350" s="90">
        <v>45500</v>
      </c>
      <c r="V1350" s="90">
        <v>48000</v>
      </c>
      <c r="W1350" s="90">
        <v>47000</v>
      </c>
      <c r="X1350" s="90">
        <v>50200</v>
      </c>
      <c r="Y1350" t="str">
        <f t="shared" si="49"/>
        <v>11-2024</v>
      </c>
      <c r="Z1350">
        <f>_xlfn.XLOOKUP(Y1350,AN:AN,AP:AP,"")</f>
        <v>0</v>
      </c>
      <c r="AA1350" t="str">
        <f>_xlfn.XLOOKUP(Y1350,AN:AN,AQ:AQ,"")</f>
        <v>L12</v>
      </c>
      <c r="AB1350" t="str">
        <f>_xlfn.XLOOKUP(Y1350,AN:AN,AR:AR,"")</f>
        <v>L24</v>
      </c>
      <c r="AC1350" t="str">
        <f>_xlfn.XLOOKUP(Y1350,AN:AN,AS:AS,"")</f>
        <v>L36</v>
      </c>
      <c r="AE1350">
        <v>0</v>
      </c>
      <c r="AF1350">
        <v>0</v>
      </c>
      <c r="AG1350" t="str">
        <v>L24</v>
      </c>
      <c r="AH1350" t="str">
        <v>L36</v>
      </c>
    </row>
    <row r="1351" spans="1:34">
      <c r="A1351" t="str">
        <f t="shared" si="48"/>
        <v>11-2024</v>
      </c>
      <c r="B1351" s="93">
        <v>45617</v>
      </c>
      <c r="C1351" s="90">
        <v>46000</v>
      </c>
      <c r="D1351" s="90">
        <v>46300</v>
      </c>
      <c r="E1351" s="90">
        <v>45400</v>
      </c>
      <c r="F1351" s="90">
        <v>41400</v>
      </c>
      <c r="G1351" s="90">
        <v>47100</v>
      </c>
      <c r="H1351" s="91" t="s">
        <v>25</v>
      </c>
      <c r="I1351" s="90">
        <v>44000</v>
      </c>
      <c r="J1351" s="90">
        <v>44700</v>
      </c>
      <c r="K1351" s="90">
        <v>47000</v>
      </c>
      <c r="L1351" s="91" t="s">
        <v>25</v>
      </c>
      <c r="M1351" s="90">
        <v>46700</v>
      </c>
      <c r="N1351" s="90">
        <v>47700</v>
      </c>
      <c r="O1351" s="90">
        <v>44100</v>
      </c>
      <c r="P1351" s="90">
        <v>40800</v>
      </c>
      <c r="Q1351" s="90">
        <v>41700</v>
      </c>
      <c r="R1351" s="90">
        <v>42500</v>
      </c>
      <c r="S1351" s="90">
        <v>41700</v>
      </c>
      <c r="T1351" s="90">
        <v>43500</v>
      </c>
      <c r="U1351" s="90">
        <v>45600</v>
      </c>
      <c r="V1351" s="90">
        <v>47500</v>
      </c>
      <c r="W1351" s="90">
        <v>46900</v>
      </c>
      <c r="X1351" s="90">
        <v>50200</v>
      </c>
      <c r="Y1351" t="str">
        <f t="shared" si="49"/>
        <v>11-2024</v>
      </c>
      <c r="Z1351">
        <f>_xlfn.XLOOKUP(Y1351,AN:AN,AP:AP,"")</f>
        <v>0</v>
      </c>
      <c r="AA1351" t="str">
        <f>_xlfn.XLOOKUP(Y1351,AN:AN,AQ:AQ,"")</f>
        <v>L12</v>
      </c>
      <c r="AB1351" t="str">
        <f>_xlfn.XLOOKUP(Y1351,AN:AN,AR:AR,"")</f>
        <v>L24</v>
      </c>
      <c r="AC1351" t="str">
        <f>_xlfn.XLOOKUP(Y1351,AN:AN,AS:AS,"")</f>
        <v>L36</v>
      </c>
      <c r="AE1351">
        <v>0</v>
      </c>
      <c r="AF1351">
        <v>0</v>
      </c>
      <c r="AG1351" t="str">
        <v>L24</v>
      </c>
      <c r="AH1351" t="str">
        <v>L36</v>
      </c>
    </row>
    <row r="1352" spans="1:34">
      <c r="A1352" t="str">
        <f t="shared" si="48"/>
        <v>11-2024</v>
      </c>
      <c r="B1352" s="93">
        <v>45618</v>
      </c>
      <c r="C1352" s="90">
        <v>46000</v>
      </c>
      <c r="D1352" s="90">
        <v>46300</v>
      </c>
      <c r="E1352" s="90">
        <v>45500</v>
      </c>
      <c r="F1352" s="90">
        <v>41400</v>
      </c>
      <c r="G1352" s="90">
        <v>47400</v>
      </c>
      <c r="H1352" s="91" t="s">
        <v>25</v>
      </c>
      <c r="I1352" s="90">
        <v>44500</v>
      </c>
      <c r="J1352" s="90">
        <v>44700</v>
      </c>
      <c r="K1352" s="90">
        <v>47000</v>
      </c>
      <c r="L1352" s="91" t="s">
        <v>25</v>
      </c>
      <c r="M1352" s="90">
        <v>46700</v>
      </c>
      <c r="N1352" s="90">
        <v>47700</v>
      </c>
      <c r="O1352" s="90">
        <v>44400</v>
      </c>
      <c r="P1352" s="90">
        <v>41200</v>
      </c>
      <c r="Q1352" s="90">
        <v>41800</v>
      </c>
      <c r="R1352" s="90">
        <v>42500</v>
      </c>
      <c r="S1352" s="90">
        <v>42000</v>
      </c>
      <c r="T1352" s="90">
        <v>43500</v>
      </c>
      <c r="U1352" s="90">
        <v>45600</v>
      </c>
      <c r="V1352" s="90">
        <v>47000</v>
      </c>
      <c r="W1352" s="90">
        <v>46900</v>
      </c>
      <c r="X1352" s="90">
        <v>50200</v>
      </c>
      <c r="Y1352" t="str">
        <f t="shared" si="49"/>
        <v>11-2024</v>
      </c>
      <c r="Z1352">
        <f>_xlfn.XLOOKUP(Y1352,AN:AN,AP:AP,"")</f>
        <v>0</v>
      </c>
      <c r="AA1352" t="str">
        <f>_xlfn.XLOOKUP(Y1352,AN:AN,AQ:AQ,"")</f>
        <v>L12</v>
      </c>
      <c r="AB1352" t="str">
        <f>_xlfn.XLOOKUP(Y1352,AN:AN,AR:AR,"")</f>
        <v>L24</v>
      </c>
      <c r="AC1352" t="str">
        <f>_xlfn.XLOOKUP(Y1352,AN:AN,AS:AS,"")</f>
        <v>L36</v>
      </c>
      <c r="AE1352">
        <v>0</v>
      </c>
      <c r="AF1352">
        <v>0</v>
      </c>
      <c r="AG1352" t="str">
        <v>L24</v>
      </c>
      <c r="AH1352" t="str">
        <v>L36</v>
      </c>
    </row>
    <row r="1353" spans="1:34">
      <c r="A1353" t="str">
        <f t="shared" si="48"/>
        <v>11-2024</v>
      </c>
      <c r="B1353" s="93">
        <v>45619</v>
      </c>
      <c r="C1353" s="90">
        <v>46000</v>
      </c>
      <c r="D1353" s="90">
        <v>46300</v>
      </c>
      <c r="E1353" s="90">
        <v>45500</v>
      </c>
      <c r="F1353" s="90">
        <v>41200</v>
      </c>
      <c r="G1353" s="90">
        <v>47400</v>
      </c>
      <c r="H1353" s="91" t="s">
        <v>25</v>
      </c>
      <c r="I1353" s="90">
        <v>44500</v>
      </c>
      <c r="J1353" s="90">
        <v>44700</v>
      </c>
      <c r="K1353" s="90">
        <v>47000</v>
      </c>
      <c r="L1353" s="91" t="s">
        <v>25</v>
      </c>
      <c r="M1353" s="90">
        <v>46600</v>
      </c>
      <c r="N1353" s="90">
        <v>47700</v>
      </c>
      <c r="O1353" s="90">
        <v>44000</v>
      </c>
      <c r="P1353" s="90">
        <v>41000</v>
      </c>
      <c r="Q1353" s="90">
        <v>41800</v>
      </c>
      <c r="R1353" s="90">
        <v>42400</v>
      </c>
      <c r="S1353" s="90">
        <v>41800</v>
      </c>
      <c r="T1353" s="90">
        <v>43300</v>
      </c>
      <c r="U1353" s="90">
        <v>45600</v>
      </c>
      <c r="V1353" s="90">
        <v>46500</v>
      </c>
      <c r="W1353" s="90">
        <v>47000</v>
      </c>
      <c r="X1353" s="90">
        <v>50200</v>
      </c>
      <c r="Y1353" t="str">
        <f t="shared" si="49"/>
        <v>11-2024</v>
      </c>
      <c r="Z1353">
        <f>_xlfn.XLOOKUP(Y1353,AN:AN,AP:AP,"")</f>
        <v>0</v>
      </c>
      <c r="AA1353" t="str">
        <f>_xlfn.XLOOKUP(Y1353,AN:AN,AQ:AQ,"")</f>
        <v>L12</v>
      </c>
      <c r="AB1353" t="str">
        <f>_xlfn.XLOOKUP(Y1353,AN:AN,AR:AR,"")</f>
        <v>L24</v>
      </c>
      <c r="AC1353" t="str">
        <f>_xlfn.XLOOKUP(Y1353,AN:AN,AS:AS,"")</f>
        <v>L36</v>
      </c>
      <c r="AE1353">
        <v>0</v>
      </c>
      <c r="AF1353">
        <v>0</v>
      </c>
      <c r="AG1353" t="str">
        <v>L24</v>
      </c>
      <c r="AH1353" t="str">
        <v>L36</v>
      </c>
    </row>
    <row r="1354" spans="1:34">
      <c r="A1354" t="str">
        <f t="shared" si="48"/>
        <v>11-2024</v>
      </c>
      <c r="B1354" s="93">
        <v>45620</v>
      </c>
      <c r="C1354" s="90" t="s">
        <v>24</v>
      </c>
      <c r="D1354" s="90" t="s">
        <v>24</v>
      </c>
      <c r="E1354" s="90" t="s">
        <v>24</v>
      </c>
      <c r="F1354" s="90" t="s">
        <v>24</v>
      </c>
      <c r="G1354" s="90" t="s">
        <v>24</v>
      </c>
      <c r="H1354" s="90" t="s">
        <v>24</v>
      </c>
      <c r="I1354" s="90" t="s">
        <v>24</v>
      </c>
      <c r="J1354" s="90" t="s">
        <v>24</v>
      </c>
      <c r="K1354" s="90" t="s">
        <v>24</v>
      </c>
      <c r="L1354" s="90" t="s">
        <v>24</v>
      </c>
      <c r="M1354" s="90" t="s">
        <v>24</v>
      </c>
      <c r="N1354" s="90" t="s">
        <v>24</v>
      </c>
      <c r="O1354" s="90" t="s">
        <v>24</v>
      </c>
      <c r="P1354" s="90" t="s">
        <v>24</v>
      </c>
      <c r="Q1354" s="90" t="s">
        <v>24</v>
      </c>
      <c r="R1354" s="90" t="s">
        <v>24</v>
      </c>
      <c r="S1354" s="90" t="s">
        <v>24</v>
      </c>
      <c r="T1354" s="90" t="s">
        <v>24</v>
      </c>
      <c r="U1354" s="90" t="s">
        <v>24</v>
      </c>
      <c r="V1354" s="90" t="s">
        <v>24</v>
      </c>
      <c r="W1354" s="90" t="s">
        <v>24</v>
      </c>
      <c r="X1354" s="90" t="s">
        <v>24</v>
      </c>
      <c r="Y1354" t="str">
        <f t="shared" si="49"/>
        <v>11-2024</v>
      </c>
      <c r="Z1354">
        <f>_xlfn.XLOOKUP(Y1354,AN:AN,AP:AP,"")</f>
        <v>0</v>
      </c>
      <c r="AA1354" t="str">
        <f>_xlfn.XLOOKUP(Y1354,AN:AN,AQ:AQ,"")</f>
        <v>L12</v>
      </c>
      <c r="AB1354" t="str">
        <f>_xlfn.XLOOKUP(Y1354,AN:AN,AR:AR,"")</f>
        <v>L24</v>
      </c>
      <c r="AC1354" t="str">
        <f>_xlfn.XLOOKUP(Y1354,AN:AN,AS:AS,"")</f>
        <v>L36</v>
      </c>
      <c r="AE1354">
        <v>0</v>
      </c>
      <c r="AF1354">
        <v>0</v>
      </c>
      <c r="AG1354" t="str">
        <v>L24</v>
      </c>
      <c r="AH1354" t="str">
        <v>L36</v>
      </c>
    </row>
    <row r="1355" spans="1:34">
      <c r="A1355" t="str">
        <f t="shared" si="48"/>
        <v>11-2024</v>
      </c>
      <c r="B1355" s="93">
        <v>45621</v>
      </c>
      <c r="C1355" s="90">
        <v>46000</v>
      </c>
      <c r="D1355" s="90">
        <v>46300</v>
      </c>
      <c r="E1355" s="90">
        <v>45000</v>
      </c>
      <c r="F1355" s="90">
        <v>41000</v>
      </c>
      <c r="G1355" s="90">
        <v>47400</v>
      </c>
      <c r="H1355" s="91" t="s">
        <v>25</v>
      </c>
      <c r="I1355" s="90">
        <v>44000</v>
      </c>
      <c r="J1355" s="90">
        <v>44000</v>
      </c>
      <c r="K1355" s="90">
        <v>47000</v>
      </c>
      <c r="L1355" s="91" t="s">
        <v>25</v>
      </c>
      <c r="M1355" s="90">
        <v>46500</v>
      </c>
      <c r="N1355" s="90">
        <v>47600</v>
      </c>
      <c r="O1355" s="90">
        <v>43500</v>
      </c>
      <c r="P1355" s="90">
        <v>40900</v>
      </c>
      <c r="Q1355" s="90">
        <v>41500</v>
      </c>
      <c r="R1355" s="90">
        <v>42200</v>
      </c>
      <c r="S1355" s="90">
        <v>41300</v>
      </c>
      <c r="T1355" s="90">
        <v>43100</v>
      </c>
      <c r="U1355" s="90">
        <v>45500</v>
      </c>
      <c r="V1355" s="90">
        <v>46500</v>
      </c>
      <c r="W1355" s="90">
        <v>47300</v>
      </c>
      <c r="X1355" s="90">
        <v>50200</v>
      </c>
      <c r="Y1355" t="str">
        <f t="shared" si="49"/>
        <v>11-2024</v>
      </c>
      <c r="Z1355">
        <f>_xlfn.XLOOKUP(Y1355,AN:AN,AP:AP,"")</f>
        <v>0</v>
      </c>
      <c r="AA1355" t="str">
        <f>_xlfn.XLOOKUP(Y1355,AN:AN,AQ:AQ,"")</f>
        <v>L12</v>
      </c>
      <c r="AB1355" t="str">
        <f>_xlfn.XLOOKUP(Y1355,AN:AN,AR:AR,"")</f>
        <v>L24</v>
      </c>
      <c r="AC1355" t="str">
        <f>_xlfn.XLOOKUP(Y1355,AN:AN,AS:AS,"")</f>
        <v>L36</v>
      </c>
      <c r="AE1355">
        <v>0</v>
      </c>
      <c r="AF1355">
        <v>0</v>
      </c>
      <c r="AG1355" t="str">
        <v>L24</v>
      </c>
      <c r="AH1355" t="str">
        <v>L36</v>
      </c>
    </row>
    <row r="1356" spans="1:34">
      <c r="A1356" t="str">
        <f t="shared" si="48"/>
        <v>11-2024</v>
      </c>
      <c r="B1356" s="93">
        <v>45622</v>
      </c>
      <c r="C1356" s="90">
        <v>46000</v>
      </c>
      <c r="D1356" s="90">
        <v>46000</v>
      </c>
      <c r="E1356" s="90">
        <v>44800</v>
      </c>
      <c r="F1356" s="90">
        <v>41000</v>
      </c>
      <c r="G1356" s="90">
        <v>47300</v>
      </c>
      <c r="H1356" s="91" t="s">
        <v>25</v>
      </c>
      <c r="I1356" s="90">
        <v>44000</v>
      </c>
      <c r="J1356" s="90">
        <v>44200</v>
      </c>
      <c r="K1356" s="90">
        <v>46800</v>
      </c>
      <c r="L1356" s="91" t="s">
        <v>25</v>
      </c>
      <c r="M1356" s="90">
        <v>46400</v>
      </c>
      <c r="N1356" s="90">
        <v>47400</v>
      </c>
      <c r="O1356" s="90">
        <v>43200</v>
      </c>
      <c r="P1356" s="90">
        <v>40900</v>
      </c>
      <c r="Q1356" s="90">
        <v>41300</v>
      </c>
      <c r="R1356" s="90">
        <v>42000</v>
      </c>
      <c r="S1356" s="90">
        <v>41300</v>
      </c>
      <c r="T1356" s="90">
        <v>43100</v>
      </c>
      <c r="U1356" s="90">
        <v>45300</v>
      </c>
      <c r="V1356" s="90">
        <v>45500</v>
      </c>
      <c r="W1356" s="90">
        <v>47300</v>
      </c>
      <c r="X1356" s="90">
        <v>50200</v>
      </c>
      <c r="Y1356" t="str">
        <f t="shared" si="49"/>
        <v>11-2024</v>
      </c>
      <c r="Z1356">
        <f>_xlfn.XLOOKUP(Y1356,AN:AN,AP:AP,"")</f>
        <v>0</v>
      </c>
      <c r="AA1356" t="str">
        <f>_xlfn.XLOOKUP(Y1356,AN:AN,AQ:AQ,"")</f>
        <v>L12</v>
      </c>
      <c r="AB1356" t="str">
        <f>_xlfn.XLOOKUP(Y1356,AN:AN,AR:AR,"")</f>
        <v>L24</v>
      </c>
      <c r="AC1356" t="str">
        <f>_xlfn.XLOOKUP(Y1356,AN:AN,AS:AS,"")</f>
        <v>L36</v>
      </c>
      <c r="AE1356">
        <v>0</v>
      </c>
      <c r="AF1356">
        <v>0</v>
      </c>
      <c r="AG1356" t="str">
        <v>L24</v>
      </c>
      <c r="AH1356" t="str">
        <v>L36</v>
      </c>
    </row>
    <row r="1357" spans="1:34">
      <c r="A1357" t="str">
        <f t="shared" si="48"/>
        <v>11-2024</v>
      </c>
      <c r="B1357" s="93">
        <v>45623</v>
      </c>
      <c r="C1357" s="90">
        <v>45800</v>
      </c>
      <c r="D1357" s="90">
        <v>46000</v>
      </c>
      <c r="E1357" s="90">
        <v>44800</v>
      </c>
      <c r="F1357" s="90">
        <v>40800</v>
      </c>
      <c r="G1357" s="90">
        <v>47300</v>
      </c>
      <c r="H1357" s="91" t="s">
        <v>25</v>
      </c>
      <c r="I1357" s="90">
        <v>44000</v>
      </c>
      <c r="J1357" s="90">
        <v>44000</v>
      </c>
      <c r="K1357" s="90">
        <v>46700</v>
      </c>
      <c r="L1357" s="91" t="s">
        <v>25</v>
      </c>
      <c r="M1357" s="90">
        <v>46200</v>
      </c>
      <c r="N1357" s="90">
        <v>47400</v>
      </c>
      <c r="O1357" s="90">
        <v>43300</v>
      </c>
      <c r="P1357" s="90">
        <v>40900</v>
      </c>
      <c r="Q1357" s="90">
        <v>41000</v>
      </c>
      <c r="R1357" s="90">
        <v>41700</v>
      </c>
      <c r="S1357" s="90">
        <v>41300</v>
      </c>
      <c r="T1357" s="90">
        <v>42900</v>
      </c>
      <c r="U1357" s="90">
        <v>45000</v>
      </c>
      <c r="V1357" s="90">
        <v>45500</v>
      </c>
      <c r="W1357" s="90">
        <v>47000</v>
      </c>
      <c r="X1357" s="90">
        <v>50200</v>
      </c>
      <c r="Y1357" t="str">
        <f t="shared" si="49"/>
        <v>11-2024</v>
      </c>
      <c r="Z1357">
        <f>_xlfn.XLOOKUP(Y1357,AN:AN,AP:AP,"")</f>
        <v>0</v>
      </c>
      <c r="AA1357" t="str">
        <f>_xlfn.XLOOKUP(Y1357,AN:AN,AQ:AQ,"")</f>
        <v>L12</v>
      </c>
      <c r="AB1357" t="str">
        <f>_xlfn.XLOOKUP(Y1357,AN:AN,AR:AR,"")</f>
        <v>L24</v>
      </c>
      <c r="AC1357" t="str">
        <f>_xlfn.XLOOKUP(Y1357,AN:AN,AS:AS,"")</f>
        <v>L36</v>
      </c>
      <c r="AE1357">
        <v>0</v>
      </c>
      <c r="AF1357">
        <v>0</v>
      </c>
      <c r="AG1357" t="str">
        <v>L24</v>
      </c>
      <c r="AH1357" t="str">
        <v>L36</v>
      </c>
    </row>
    <row r="1358" spans="1:34">
      <c r="A1358" t="str">
        <f t="shared" si="48"/>
        <v>11-2024</v>
      </c>
      <c r="B1358" s="93">
        <v>45624</v>
      </c>
      <c r="C1358" s="90">
        <v>45800</v>
      </c>
      <c r="D1358" s="90">
        <v>46000</v>
      </c>
      <c r="E1358" s="90">
        <v>45000</v>
      </c>
      <c r="F1358" s="90">
        <v>40900</v>
      </c>
      <c r="G1358" s="90">
        <v>47000</v>
      </c>
      <c r="H1358" s="91" t="s">
        <v>25</v>
      </c>
      <c r="I1358" s="90">
        <v>44000</v>
      </c>
      <c r="J1358" s="90">
        <v>44000</v>
      </c>
      <c r="K1358" s="90">
        <v>46300</v>
      </c>
      <c r="L1358" s="91" t="s">
        <v>25</v>
      </c>
      <c r="M1358" s="90">
        <v>46300</v>
      </c>
      <c r="N1358" s="90">
        <v>46900</v>
      </c>
      <c r="O1358" s="90">
        <v>43600</v>
      </c>
      <c r="P1358" s="90">
        <v>41100</v>
      </c>
      <c r="Q1358" s="90">
        <v>41200</v>
      </c>
      <c r="R1358" s="90">
        <v>41800</v>
      </c>
      <c r="S1358" s="90">
        <v>41500</v>
      </c>
      <c r="T1358" s="90">
        <v>43000</v>
      </c>
      <c r="U1358" s="90">
        <v>45200</v>
      </c>
      <c r="V1358" s="90">
        <v>45500</v>
      </c>
      <c r="W1358" s="90">
        <v>47000</v>
      </c>
      <c r="X1358" s="90">
        <v>50200</v>
      </c>
      <c r="Y1358" t="str">
        <f t="shared" si="49"/>
        <v>11-2024</v>
      </c>
      <c r="Z1358">
        <f>_xlfn.XLOOKUP(Y1358,AN:AN,AP:AP,"")</f>
        <v>0</v>
      </c>
      <c r="AA1358" t="str">
        <f>_xlfn.XLOOKUP(Y1358,AN:AN,AQ:AQ,"")</f>
        <v>L12</v>
      </c>
      <c r="AB1358" t="str">
        <f>_xlfn.XLOOKUP(Y1358,AN:AN,AR:AR,"")</f>
        <v>L24</v>
      </c>
      <c r="AC1358" t="str">
        <f>_xlfn.XLOOKUP(Y1358,AN:AN,AS:AS,"")</f>
        <v>L36</v>
      </c>
      <c r="AE1358">
        <v>0</v>
      </c>
      <c r="AF1358">
        <v>0</v>
      </c>
      <c r="AG1358" t="str">
        <v>L24</v>
      </c>
      <c r="AH1358" t="str">
        <v>L36</v>
      </c>
    </row>
    <row r="1359" spans="1:34">
      <c r="A1359" t="str">
        <f t="shared" si="48"/>
        <v>11-2024</v>
      </c>
      <c r="B1359" s="93">
        <v>45625</v>
      </c>
      <c r="C1359" s="90">
        <v>45500</v>
      </c>
      <c r="D1359" s="90">
        <v>46000</v>
      </c>
      <c r="E1359" s="90">
        <v>45000</v>
      </c>
      <c r="F1359" s="90">
        <v>40700</v>
      </c>
      <c r="G1359" s="90">
        <v>47000</v>
      </c>
      <c r="H1359" s="91" t="s">
        <v>25</v>
      </c>
      <c r="I1359" s="90">
        <v>44000</v>
      </c>
      <c r="J1359" s="90">
        <v>44000</v>
      </c>
      <c r="K1359" s="90">
        <v>46300</v>
      </c>
      <c r="L1359" s="91" t="s">
        <v>25</v>
      </c>
      <c r="M1359" s="90">
        <v>46300</v>
      </c>
      <c r="N1359" s="90">
        <v>46600</v>
      </c>
      <c r="O1359" s="90">
        <v>43400</v>
      </c>
      <c r="P1359" s="90">
        <v>41100</v>
      </c>
      <c r="Q1359" s="90">
        <v>41000</v>
      </c>
      <c r="R1359" s="90">
        <v>41800</v>
      </c>
      <c r="S1359" s="90">
        <v>41500</v>
      </c>
      <c r="T1359" s="90">
        <v>42800</v>
      </c>
      <c r="U1359" s="90">
        <v>45000</v>
      </c>
      <c r="V1359" s="90">
        <v>45500</v>
      </c>
      <c r="W1359" s="90">
        <v>46600</v>
      </c>
      <c r="X1359" s="90">
        <v>49900</v>
      </c>
      <c r="Y1359" t="str">
        <f t="shared" si="49"/>
        <v>11-2024</v>
      </c>
      <c r="Z1359">
        <f>_xlfn.XLOOKUP(Y1359,AN:AN,AP:AP,"")</f>
        <v>0</v>
      </c>
      <c r="AA1359" t="str">
        <f>_xlfn.XLOOKUP(Y1359,AN:AN,AQ:AQ,"")</f>
        <v>L12</v>
      </c>
      <c r="AB1359" t="str">
        <f>_xlfn.XLOOKUP(Y1359,AN:AN,AR:AR,"")</f>
        <v>L24</v>
      </c>
      <c r="AC1359" t="str">
        <f>_xlfn.XLOOKUP(Y1359,AN:AN,AS:AS,"")</f>
        <v>L36</v>
      </c>
      <c r="AE1359">
        <v>0</v>
      </c>
      <c r="AF1359">
        <v>0</v>
      </c>
      <c r="AG1359" t="str">
        <v>L24</v>
      </c>
      <c r="AH1359" t="str">
        <v>L36</v>
      </c>
    </row>
    <row r="1360" spans="1:34">
      <c r="A1360" t="str">
        <f t="shared" si="48"/>
        <v>11-2024</v>
      </c>
      <c r="B1360" s="93">
        <v>45626</v>
      </c>
      <c r="C1360" s="90">
        <v>45500</v>
      </c>
      <c r="D1360" s="90">
        <v>46000</v>
      </c>
      <c r="E1360" s="90">
        <v>44800</v>
      </c>
      <c r="F1360" s="90">
        <v>40600</v>
      </c>
      <c r="G1360" s="90">
        <v>46900</v>
      </c>
      <c r="H1360" s="91" t="s">
        <v>25</v>
      </c>
      <c r="I1360" s="90">
        <v>44000</v>
      </c>
      <c r="J1360" s="90">
        <v>43800</v>
      </c>
      <c r="K1360" s="90">
        <v>45800</v>
      </c>
      <c r="L1360" s="91" t="s">
        <v>25</v>
      </c>
      <c r="M1360" s="90">
        <v>46100</v>
      </c>
      <c r="N1360" s="90">
        <v>46500</v>
      </c>
      <c r="O1360" s="90">
        <v>43200</v>
      </c>
      <c r="P1360" s="90">
        <v>41100</v>
      </c>
      <c r="Q1360" s="90">
        <v>40800</v>
      </c>
      <c r="R1360" s="90">
        <v>41600</v>
      </c>
      <c r="S1360" s="90">
        <v>41400</v>
      </c>
      <c r="T1360" s="90">
        <v>42700</v>
      </c>
      <c r="U1360" s="90">
        <v>44800</v>
      </c>
      <c r="V1360" s="90">
        <v>45500</v>
      </c>
      <c r="W1360" s="90">
        <v>46600</v>
      </c>
      <c r="X1360" s="90">
        <v>50200</v>
      </c>
      <c r="Y1360" t="str">
        <f t="shared" si="49"/>
        <v>11-2024</v>
      </c>
      <c r="Z1360">
        <f>_xlfn.XLOOKUP(Y1360,AN:AN,AP:AP,"")</f>
        <v>0</v>
      </c>
      <c r="AA1360" t="str">
        <f>_xlfn.XLOOKUP(Y1360,AN:AN,AQ:AQ,"")</f>
        <v>L12</v>
      </c>
      <c r="AB1360" t="str">
        <f>_xlfn.XLOOKUP(Y1360,AN:AN,AR:AR,"")</f>
        <v>L24</v>
      </c>
      <c r="AC1360" t="str">
        <f>_xlfn.XLOOKUP(Y1360,AN:AN,AS:AS,"")</f>
        <v>L36</v>
      </c>
      <c r="AE1360">
        <v>0</v>
      </c>
      <c r="AF1360">
        <v>0</v>
      </c>
      <c r="AG1360" t="str">
        <v>L24</v>
      </c>
      <c r="AH1360" t="str">
        <v>L36</v>
      </c>
    </row>
    <row r="1361" spans="1:34">
      <c r="A1361" t="str">
        <f t="shared" si="48"/>
        <v>12-2024</v>
      </c>
      <c r="B1361" s="93">
        <v>45627</v>
      </c>
      <c r="C1361" s="90" t="s">
        <v>24</v>
      </c>
      <c r="D1361" s="90" t="s">
        <v>24</v>
      </c>
      <c r="E1361" s="90" t="s">
        <v>24</v>
      </c>
      <c r="F1361" s="90" t="s">
        <v>24</v>
      </c>
      <c r="G1361" s="90" t="s">
        <v>24</v>
      </c>
      <c r="H1361" s="90" t="s">
        <v>24</v>
      </c>
      <c r="I1361" s="90" t="s">
        <v>24</v>
      </c>
      <c r="J1361" s="90" t="s">
        <v>24</v>
      </c>
      <c r="K1361" s="90" t="s">
        <v>24</v>
      </c>
      <c r="L1361" s="90" t="s">
        <v>24</v>
      </c>
      <c r="M1361" s="90" t="s">
        <v>24</v>
      </c>
      <c r="N1361" s="90" t="s">
        <v>24</v>
      </c>
      <c r="O1361" s="90" t="s">
        <v>24</v>
      </c>
      <c r="P1361" s="90" t="s">
        <v>24</v>
      </c>
      <c r="Q1361" s="90" t="s">
        <v>24</v>
      </c>
      <c r="R1361" s="90" t="s">
        <v>24</v>
      </c>
      <c r="S1361" s="90" t="s">
        <v>24</v>
      </c>
      <c r="T1361" s="90" t="s">
        <v>24</v>
      </c>
      <c r="U1361" s="90" t="s">
        <v>24</v>
      </c>
      <c r="V1361" s="90" t="s">
        <v>24</v>
      </c>
      <c r="W1361" s="90" t="s">
        <v>24</v>
      </c>
      <c r="X1361" s="90" t="s">
        <v>24</v>
      </c>
      <c r="Y1361" t="str">
        <f t="shared" si="49"/>
        <v>12-2024</v>
      </c>
      <c r="Z1361">
        <f>_xlfn.XLOOKUP(Y1361,AN:AN,AP:AP,"")</f>
        <v>0</v>
      </c>
      <c r="AA1361" t="str">
        <f>_xlfn.XLOOKUP(Y1361,AN:AN,AQ:AQ,"")</f>
        <v>L12</v>
      </c>
      <c r="AB1361" t="str">
        <f>_xlfn.XLOOKUP(Y1361,AN:AN,AR:AR,"")</f>
        <v>L24</v>
      </c>
      <c r="AC1361" t="str">
        <f>_xlfn.XLOOKUP(Y1361,AN:AN,AS:AS,"")</f>
        <v>L36</v>
      </c>
      <c r="AE1361">
        <v>0</v>
      </c>
      <c r="AF1361" t="str">
        <v>L12</v>
      </c>
      <c r="AG1361" t="str">
        <v>L24</v>
      </c>
      <c r="AH1361" t="str">
        <v>L36</v>
      </c>
    </row>
    <row r="1362" spans="1:34">
      <c r="A1362" t="str">
        <f t="shared" si="48"/>
        <v>12-2024</v>
      </c>
      <c r="B1362" s="93">
        <v>45628</v>
      </c>
      <c r="C1362" s="90">
        <v>45400</v>
      </c>
      <c r="D1362" s="90">
        <v>46000</v>
      </c>
      <c r="E1362" s="90">
        <v>44400</v>
      </c>
      <c r="F1362" s="90">
        <v>40200</v>
      </c>
      <c r="G1362" s="90">
        <v>46400</v>
      </c>
      <c r="H1362" s="91" t="s">
        <v>25</v>
      </c>
      <c r="I1362" s="90">
        <v>43500</v>
      </c>
      <c r="J1362" s="90">
        <v>43400</v>
      </c>
      <c r="K1362" s="90">
        <v>46000</v>
      </c>
      <c r="L1362" s="91" t="s">
        <v>25</v>
      </c>
      <c r="M1362" s="90">
        <v>45800</v>
      </c>
      <c r="N1362" s="90">
        <v>46500</v>
      </c>
      <c r="O1362" s="90">
        <v>42800</v>
      </c>
      <c r="P1362" s="90">
        <v>40800</v>
      </c>
      <c r="Q1362" s="90">
        <v>40800</v>
      </c>
      <c r="R1362" s="90">
        <v>41400</v>
      </c>
      <c r="S1362" s="90">
        <v>41000</v>
      </c>
      <c r="T1362" s="90">
        <v>42300</v>
      </c>
      <c r="U1362" s="90">
        <v>44600</v>
      </c>
      <c r="V1362" s="90">
        <v>45000</v>
      </c>
      <c r="W1362" s="90">
        <v>46600</v>
      </c>
      <c r="X1362" s="90">
        <v>49600</v>
      </c>
      <c r="Y1362" t="str">
        <f t="shared" si="49"/>
        <v>12-2024</v>
      </c>
      <c r="Z1362">
        <f>_xlfn.XLOOKUP(Y1362,AN:AN,AP:AP,"")</f>
        <v>0</v>
      </c>
      <c r="AA1362" t="str">
        <f>_xlfn.XLOOKUP(Y1362,AN:AN,AQ:AQ,"")</f>
        <v>L12</v>
      </c>
      <c r="AB1362" t="str">
        <f>_xlfn.XLOOKUP(Y1362,AN:AN,AR:AR,"")</f>
        <v>L24</v>
      </c>
      <c r="AC1362" t="str">
        <f>_xlfn.XLOOKUP(Y1362,AN:AN,AS:AS,"")</f>
        <v>L36</v>
      </c>
      <c r="AE1362">
        <v>0</v>
      </c>
      <c r="AF1362" t="str">
        <v>L12</v>
      </c>
      <c r="AG1362" t="str">
        <v>L24</v>
      </c>
      <c r="AH1362" t="str">
        <v>L36</v>
      </c>
    </row>
    <row r="1363" spans="1:34">
      <c r="A1363" t="str">
        <f t="shared" si="48"/>
        <v>12-2024</v>
      </c>
      <c r="B1363" s="93">
        <v>45629</v>
      </c>
      <c r="C1363" s="90">
        <v>45700</v>
      </c>
      <c r="D1363" s="90">
        <v>46000</v>
      </c>
      <c r="E1363" s="90">
        <v>44600</v>
      </c>
      <c r="F1363" s="90">
        <v>40500</v>
      </c>
      <c r="G1363" s="90">
        <v>46500</v>
      </c>
      <c r="H1363" s="91" t="s">
        <v>25</v>
      </c>
      <c r="I1363" s="90">
        <v>43700</v>
      </c>
      <c r="J1363" s="90">
        <v>43800</v>
      </c>
      <c r="K1363" s="90">
        <v>46500</v>
      </c>
      <c r="L1363" s="91" t="s">
        <v>25</v>
      </c>
      <c r="M1363" s="90">
        <v>45800</v>
      </c>
      <c r="N1363" s="90">
        <v>46500</v>
      </c>
      <c r="O1363" s="90">
        <v>43400</v>
      </c>
      <c r="P1363" s="90">
        <v>40800</v>
      </c>
      <c r="Q1363" s="90">
        <v>41200</v>
      </c>
      <c r="R1363" s="90">
        <v>41600</v>
      </c>
      <c r="S1363" s="90">
        <v>41300</v>
      </c>
      <c r="T1363" s="90">
        <v>42600</v>
      </c>
      <c r="U1363" s="90">
        <v>44700</v>
      </c>
      <c r="V1363" s="90">
        <v>45000</v>
      </c>
      <c r="W1363" s="90">
        <v>46600</v>
      </c>
      <c r="X1363" s="90">
        <v>49600</v>
      </c>
      <c r="Y1363" t="str">
        <f t="shared" si="49"/>
        <v>12-2024</v>
      </c>
      <c r="Z1363">
        <f>_xlfn.XLOOKUP(Y1363,AN:AN,AP:AP,"")</f>
        <v>0</v>
      </c>
      <c r="AA1363" t="str">
        <f>_xlfn.XLOOKUP(Y1363,AN:AN,AQ:AQ,"")</f>
        <v>L12</v>
      </c>
      <c r="AB1363" t="str">
        <f>_xlfn.XLOOKUP(Y1363,AN:AN,AR:AR,"")</f>
        <v>L24</v>
      </c>
      <c r="AC1363" t="str">
        <f>_xlfn.XLOOKUP(Y1363,AN:AN,AS:AS,"")</f>
        <v>L36</v>
      </c>
      <c r="AE1363">
        <v>0</v>
      </c>
      <c r="AF1363" t="str">
        <v>L12</v>
      </c>
      <c r="AG1363" t="str">
        <v>L24</v>
      </c>
      <c r="AH1363" t="str">
        <v>L36</v>
      </c>
    </row>
    <row r="1364" spans="1:34">
      <c r="A1364" t="str">
        <f t="shared" si="48"/>
        <v>12-2024</v>
      </c>
      <c r="B1364" s="93">
        <v>45630</v>
      </c>
      <c r="C1364" s="90">
        <v>45800</v>
      </c>
      <c r="D1364" s="90">
        <v>46000</v>
      </c>
      <c r="E1364" s="90">
        <v>44600</v>
      </c>
      <c r="F1364" s="90">
        <v>41000</v>
      </c>
      <c r="G1364" s="90">
        <v>46600</v>
      </c>
      <c r="H1364" s="91" t="s">
        <v>25</v>
      </c>
      <c r="I1364" s="90">
        <v>43700</v>
      </c>
      <c r="J1364" s="90">
        <v>43800</v>
      </c>
      <c r="K1364" s="90">
        <v>46800</v>
      </c>
      <c r="L1364" s="91" t="s">
        <v>25</v>
      </c>
      <c r="M1364" s="90">
        <v>46100</v>
      </c>
      <c r="N1364" s="90">
        <v>46600</v>
      </c>
      <c r="O1364" s="90">
        <v>43700</v>
      </c>
      <c r="P1364" s="90">
        <v>40800</v>
      </c>
      <c r="Q1364" s="90">
        <v>41500</v>
      </c>
      <c r="R1364" s="90">
        <v>42000</v>
      </c>
      <c r="S1364" s="90">
        <v>42000</v>
      </c>
      <c r="T1364" s="90">
        <v>43100</v>
      </c>
      <c r="U1364" s="90">
        <v>44900</v>
      </c>
      <c r="V1364" s="90">
        <v>45000</v>
      </c>
      <c r="W1364" s="90">
        <v>46600</v>
      </c>
      <c r="X1364" s="90">
        <v>49600</v>
      </c>
      <c r="Y1364" t="str">
        <f t="shared" si="49"/>
        <v>12-2024</v>
      </c>
      <c r="Z1364">
        <f>_xlfn.XLOOKUP(Y1364,AN:AN,AP:AP,"")</f>
        <v>0</v>
      </c>
      <c r="AA1364" t="str">
        <f>_xlfn.XLOOKUP(Y1364,AN:AN,AQ:AQ,"")</f>
        <v>L12</v>
      </c>
      <c r="AB1364" t="str">
        <f>_xlfn.XLOOKUP(Y1364,AN:AN,AR:AR,"")</f>
        <v>L24</v>
      </c>
      <c r="AC1364" t="str">
        <f>_xlfn.XLOOKUP(Y1364,AN:AN,AS:AS,"")</f>
        <v>L36</v>
      </c>
      <c r="AE1364">
        <v>0</v>
      </c>
      <c r="AF1364" t="str">
        <v>L12</v>
      </c>
      <c r="AG1364" t="str">
        <v>L24</v>
      </c>
      <c r="AH1364" t="str">
        <v>L36</v>
      </c>
    </row>
    <row r="1365" spans="1:34">
      <c r="A1365" t="str">
        <f t="shared" si="48"/>
        <v>12-2024</v>
      </c>
      <c r="B1365" s="93">
        <v>45631</v>
      </c>
      <c r="C1365" s="90">
        <v>46400</v>
      </c>
      <c r="D1365" s="90">
        <v>46200</v>
      </c>
      <c r="E1365" s="90">
        <v>45700</v>
      </c>
      <c r="F1365" s="90">
        <v>41400</v>
      </c>
      <c r="G1365" s="90">
        <v>46700</v>
      </c>
      <c r="H1365" s="91" t="s">
        <v>25</v>
      </c>
      <c r="I1365" s="90">
        <v>44000</v>
      </c>
      <c r="J1365" s="90">
        <v>44200</v>
      </c>
      <c r="K1365" s="90">
        <v>47000</v>
      </c>
      <c r="L1365" s="91" t="s">
        <v>25</v>
      </c>
      <c r="M1365" s="90">
        <v>46500</v>
      </c>
      <c r="N1365" s="90">
        <v>46700</v>
      </c>
      <c r="O1365" s="90">
        <v>44400</v>
      </c>
      <c r="P1365" s="90">
        <v>41300</v>
      </c>
      <c r="Q1365" s="90">
        <v>42200</v>
      </c>
      <c r="R1365" s="90">
        <v>42600</v>
      </c>
      <c r="S1365" s="90">
        <v>42500</v>
      </c>
      <c r="T1365" s="90">
        <v>43500</v>
      </c>
      <c r="U1365" s="90">
        <v>45500</v>
      </c>
      <c r="V1365" s="90">
        <v>45500</v>
      </c>
      <c r="W1365" s="90">
        <v>46600</v>
      </c>
      <c r="X1365" s="90">
        <v>49600</v>
      </c>
      <c r="Y1365" t="str">
        <f t="shared" si="49"/>
        <v>12-2024</v>
      </c>
      <c r="Z1365">
        <f>_xlfn.XLOOKUP(Y1365,AN:AN,AP:AP,"")</f>
        <v>0</v>
      </c>
      <c r="AA1365" t="str">
        <f>_xlfn.XLOOKUP(Y1365,AN:AN,AQ:AQ,"")</f>
        <v>L12</v>
      </c>
      <c r="AB1365" t="str">
        <f>_xlfn.XLOOKUP(Y1365,AN:AN,AR:AR,"")</f>
        <v>L24</v>
      </c>
      <c r="AC1365" t="str">
        <f>_xlfn.XLOOKUP(Y1365,AN:AN,AS:AS,"")</f>
        <v>L36</v>
      </c>
      <c r="AE1365">
        <v>0</v>
      </c>
      <c r="AF1365" t="str">
        <v>L12</v>
      </c>
      <c r="AG1365" t="str">
        <v>L24</v>
      </c>
      <c r="AH1365" t="str">
        <v>L36</v>
      </c>
    </row>
    <row r="1366" spans="1:34">
      <c r="A1366" t="str">
        <f t="shared" ref="A1366:A1429" si="50">TEXT(B1366,"MM-YYYY")</f>
        <v>12-2024</v>
      </c>
      <c r="B1366" s="93">
        <v>45632</v>
      </c>
      <c r="C1366" s="90">
        <v>46500</v>
      </c>
      <c r="D1366" s="90">
        <v>46200</v>
      </c>
      <c r="E1366" s="90">
        <v>45700</v>
      </c>
      <c r="F1366" s="90">
        <v>41900</v>
      </c>
      <c r="G1366" s="90">
        <v>47100</v>
      </c>
      <c r="H1366" s="91" t="s">
        <v>25</v>
      </c>
      <c r="I1366" s="90">
        <v>44000</v>
      </c>
      <c r="J1366" s="90">
        <v>44600</v>
      </c>
      <c r="K1366" s="90">
        <v>47100</v>
      </c>
      <c r="L1366" s="91" t="s">
        <v>25</v>
      </c>
      <c r="M1366" s="90">
        <v>46700</v>
      </c>
      <c r="N1366" s="90">
        <v>46700</v>
      </c>
      <c r="O1366" s="90">
        <v>45000</v>
      </c>
      <c r="P1366" s="90">
        <v>40900</v>
      </c>
      <c r="Q1366" s="90">
        <v>42000</v>
      </c>
      <c r="R1366" s="90">
        <v>42500</v>
      </c>
      <c r="S1366" s="90">
        <v>42000</v>
      </c>
      <c r="T1366" s="90">
        <v>44000</v>
      </c>
      <c r="U1366" s="90">
        <v>45700</v>
      </c>
      <c r="V1366" s="90">
        <v>45500</v>
      </c>
      <c r="W1366" s="90">
        <v>46600</v>
      </c>
      <c r="X1366" s="90">
        <v>49600</v>
      </c>
      <c r="Y1366" t="str">
        <f t="shared" ref="Y1366:Y1429" si="51">TEXT(B1366,"MM-YYYY")</f>
        <v>12-2024</v>
      </c>
      <c r="Z1366">
        <f>_xlfn.XLOOKUP(Y1366,AN:AN,AP:AP,"")</f>
        <v>0</v>
      </c>
      <c r="AA1366" t="str">
        <f>_xlfn.XLOOKUP(Y1366,AN:AN,AQ:AQ,"")</f>
        <v>L12</v>
      </c>
      <c r="AB1366" t="str">
        <f>_xlfn.XLOOKUP(Y1366,AN:AN,AR:AR,"")</f>
        <v>L24</v>
      </c>
      <c r="AC1366" t="str">
        <f>_xlfn.XLOOKUP(Y1366,AN:AN,AS:AS,"")</f>
        <v>L36</v>
      </c>
      <c r="AE1366">
        <v>0</v>
      </c>
      <c r="AF1366" t="str">
        <v>L12</v>
      </c>
      <c r="AG1366" t="str">
        <v>L24</v>
      </c>
      <c r="AH1366" t="str">
        <v>L36</v>
      </c>
    </row>
    <row r="1367" spans="1:34">
      <c r="A1367" t="str">
        <f t="shared" si="50"/>
        <v>12-2024</v>
      </c>
      <c r="B1367" s="93">
        <v>45633</v>
      </c>
      <c r="C1367" s="90">
        <v>46700</v>
      </c>
      <c r="D1367" s="90">
        <v>46000</v>
      </c>
      <c r="E1367" s="90">
        <v>45500</v>
      </c>
      <c r="F1367" s="90">
        <v>41700</v>
      </c>
      <c r="G1367" s="90">
        <v>47100</v>
      </c>
      <c r="H1367" s="91" t="s">
        <v>25</v>
      </c>
      <c r="I1367" s="90">
        <v>44000</v>
      </c>
      <c r="J1367" s="90">
        <v>44200</v>
      </c>
      <c r="K1367" s="90">
        <v>47100</v>
      </c>
      <c r="L1367" s="91" t="s">
        <v>25</v>
      </c>
      <c r="M1367" s="90">
        <v>46700</v>
      </c>
      <c r="N1367" s="90">
        <v>46500</v>
      </c>
      <c r="O1367" s="90">
        <v>44600</v>
      </c>
      <c r="P1367" s="90">
        <v>40700</v>
      </c>
      <c r="Q1367" s="90">
        <v>41800</v>
      </c>
      <c r="R1367" s="90">
        <v>42200</v>
      </c>
      <c r="S1367" s="90">
        <v>41800</v>
      </c>
      <c r="T1367" s="90">
        <v>43800</v>
      </c>
      <c r="U1367" s="90">
        <v>45700</v>
      </c>
      <c r="V1367" s="90">
        <v>45500</v>
      </c>
      <c r="W1367" s="90">
        <v>46600</v>
      </c>
      <c r="X1367" s="90">
        <v>49600</v>
      </c>
      <c r="Y1367" t="str">
        <f t="shared" si="51"/>
        <v>12-2024</v>
      </c>
      <c r="Z1367">
        <f>_xlfn.XLOOKUP(Y1367,AN:AN,AP:AP,"")</f>
        <v>0</v>
      </c>
      <c r="AA1367" t="str">
        <f>_xlfn.XLOOKUP(Y1367,AN:AN,AQ:AQ,"")</f>
        <v>L12</v>
      </c>
      <c r="AB1367" t="str">
        <f>_xlfn.XLOOKUP(Y1367,AN:AN,AR:AR,"")</f>
        <v>L24</v>
      </c>
      <c r="AC1367" t="str">
        <f>_xlfn.XLOOKUP(Y1367,AN:AN,AS:AS,"")</f>
        <v>L36</v>
      </c>
      <c r="AE1367">
        <v>0</v>
      </c>
      <c r="AF1367" t="str">
        <v>L12</v>
      </c>
      <c r="AG1367" t="str">
        <v>L24</v>
      </c>
      <c r="AH1367" t="str">
        <v>L36</v>
      </c>
    </row>
    <row r="1368" spans="1:34">
      <c r="A1368" t="str">
        <f t="shared" si="50"/>
        <v>12-2024</v>
      </c>
      <c r="B1368" s="93">
        <v>45634</v>
      </c>
      <c r="C1368" s="90" t="s">
        <v>24</v>
      </c>
      <c r="D1368" s="90" t="s">
        <v>24</v>
      </c>
      <c r="E1368" s="90" t="s">
        <v>24</v>
      </c>
      <c r="F1368" s="90" t="s">
        <v>24</v>
      </c>
      <c r="G1368" s="90" t="s">
        <v>24</v>
      </c>
      <c r="H1368" s="90" t="s">
        <v>24</v>
      </c>
      <c r="I1368" s="90" t="s">
        <v>24</v>
      </c>
      <c r="J1368" s="90" t="s">
        <v>24</v>
      </c>
      <c r="K1368" s="90" t="s">
        <v>24</v>
      </c>
      <c r="L1368" s="90" t="s">
        <v>24</v>
      </c>
      <c r="M1368" s="90" t="s">
        <v>24</v>
      </c>
      <c r="N1368" s="90" t="s">
        <v>24</v>
      </c>
      <c r="O1368" s="90" t="s">
        <v>24</v>
      </c>
      <c r="P1368" s="90" t="s">
        <v>24</v>
      </c>
      <c r="Q1368" s="90" t="s">
        <v>24</v>
      </c>
      <c r="R1368" s="90" t="s">
        <v>24</v>
      </c>
      <c r="S1368" s="90" t="s">
        <v>24</v>
      </c>
      <c r="T1368" s="90" t="s">
        <v>24</v>
      </c>
      <c r="U1368" s="90" t="s">
        <v>24</v>
      </c>
      <c r="V1368" s="90" t="s">
        <v>24</v>
      </c>
      <c r="W1368" s="90" t="s">
        <v>24</v>
      </c>
      <c r="X1368" s="90" t="s">
        <v>24</v>
      </c>
      <c r="Y1368" t="str">
        <f t="shared" si="51"/>
        <v>12-2024</v>
      </c>
      <c r="Z1368">
        <f>_xlfn.XLOOKUP(Y1368,AN:AN,AP:AP,"")</f>
        <v>0</v>
      </c>
      <c r="AA1368" t="str">
        <f>_xlfn.XLOOKUP(Y1368,AN:AN,AQ:AQ,"")</f>
        <v>L12</v>
      </c>
      <c r="AB1368" t="str">
        <f>_xlfn.XLOOKUP(Y1368,AN:AN,AR:AR,"")</f>
        <v>L24</v>
      </c>
      <c r="AC1368" t="str">
        <f>_xlfn.XLOOKUP(Y1368,AN:AN,AS:AS,"")</f>
        <v>L36</v>
      </c>
      <c r="AE1368">
        <v>0</v>
      </c>
      <c r="AF1368" t="str">
        <v>L12</v>
      </c>
      <c r="AG1368" t="str">
        <v>L24</v>
      </c>
      <c r="AH1368" t="str">
        <v>L36</v>
      </c>
    </row>
    <row r="1369" spans="1:34">
      <c r="A1369" t="str">
        <f t="shared" si="50"/>
        <v>12-2024</v>
      </c>
      <c r="B1369" s="93">
        <v>45635</v>
      </c>
      <c r="C1369" s="90">
        <v>46500</v>
      </c>
      <c r="D1369" s="90">
        <v>46000</v>
      </c>
      <c r="E1369" s="90">
        <v>45600</v>
      </c>
      <c r="F1369" s="90">
        <v>41400</v>
      </c>
      <c r="G1369" s="90">
        <v>47100</v>
      </c>
      <c r="H1369" s="91" t="s">
        <v>25</v>
      </c>
      <c r="I1369" s="90">
        <v>44000</v>
      </c>
      <c r="J1369" s="90">
        <v>44400</v>
      </c>
      <c r="K1369" s="90">
        <v>46900</v>
      </c>
      <c r="L1369" s="91" t="s">
        <v>25</v>
      </c>
      <c r="M1369" s="90">
        <v>46500</v>
      </c>
      <c r="N1369" s="90">
        <v>46500</v>
      </c>
      <c r="O1369" s="90">
        <v>44500</v>
      </c>
      <c r="P1369" s="90">
        <v>40700</v>
      </c>
      <c r="Q1369" s="90">
        <v>41500</v>
      </c>
      <c r="R1369" s="90">
        <v>42000</v>
      </c>
      <c r="S1369" s="90">
        <v>41800</v>
      </c>
      <c r="T1369" s="90">
        <v>43500</v>
      </c>
      <c r="U1369" s="90">
        <v>45700</v>
      </c>
      <c r="V1369" s="90">
        <v>45500</v>
      </c>
      <c r="W1369" s="90">
        <v>46800</v>
      </c>
      <c r="X1369" s="90">
        <v>49600</v>
      </c>
      <c r="Y1369" t="str">
        <f t="shared" si="51"/>
        <v>12-2024</v>
      </c>
      <c r="Z1369">
        <f>_xlfn.XLOOKUP(Y1369,AN:AN,AP:AP,"")</f>
        <v>0</v>
      </c>
      <c r="AA1369" t="str">
        <f>_xlfn.XLOOKUP(Y1369,AN:AN,AQ:AQ,"")</f>
        <v>L12</v>
      </c>
      <c r="AB1369" t="str">
        <f>_xlfn.XLOOKUP(Y1369,AN:AN,AR:AR,"")</f>
        <v>L24</v>
      </c>
      <c r="AC1369" t="str">
        <f>_xlfn.XLOOKUP(Y1369,AN:AN,AS:AS,"")</f>
        <v>L36</v>
      </c>
      <c r="AE1369">
        <v>0</v>
      </c>
      <c r="AF1369" t="str">
        <v>L12</v>
      </c>
      <c r="AG1369" t="str">
        <v>L24</v>
      </c>
      <c r="AH1369" t="str">
        <v>L36</v>
      </c>
    </row>
    <row r="1370" spans="1:34">
      <c r="A1370" t="str">
        <f t="shared" si="50"/>
        <v>12-2024</v>
      </c>
      <c r="B1370" s="93">
        <v>45636</v>
      </c>
      <c r="C1370" s="90">
        <v>46500</v>
      </c>
      <c r="D1370" s="90">
        <v>46000</v>
      </c>
      <c r="E1370" s="90">
        <v>45300</v>
      </c>
      <c r="F1370" s="90">
        <v>41000</v>
      </c>
      <c r="G1370" s="90">
        <v>47000</v>
      </c>
      <c r="H1370" s="91" t="s">
        <v>25</v>
      </c>
      <c r="I1370" s="90">
        <v>44000</v>
      </c>
      <c r="J1370" s="90">
        <v>44200</v>
      </c>
      <c r="K1370" s="90">
        <v>46800</v>
      </c>
      <c r="L1370" s="91" t="s">
        <v>25</v>
      </c>
      <c r="M1370" s="90">
        <v>46400</v>
      </c>
      <c r="N1370" s="90">
        <v>46300</v>
      </c>
      <c r="O1370" s="90">
        <v>44100</v>
      </c>
      <c r="P1370" s="90">
        <v>40500</v>
      </c>
      <c r="Q1370" s="90">
        <v>41100</v>
      </c>
      <c r="R1370" s="90">
        <v>41600</v>
      </c>
      <c r="S1370" s="90">
        <v>41300</v>
      </c>
      <c r="T1370" s="90">
        <v>43100</v>
      </c>
      <c r="U1370" s="90">
        <v>45500</v>
      </c>
      <c r="V1370" s="90">
        <v>45500</v>
      </c>
      <c r="W1370" s="90">
        <v>46900</v>
      </c>
      <c r="X1370" s="90">
        <v>49600</v>
      </c>
      <c r="Y1370" t="str">
        <f t="shared" si="51"/>
        <v>12-2024</v>
      </c>
      <c r="Z1370">
        <f>_xlfn.XLOOKUP(Y1370,AN:AN,AP:AP,"")</f>
        <v>0</v>
      </c>
      <c r="AA1370" t="str">
        <f>_xlfn.XLOOKUP(Y1370,AN:AN,AQ:AQ,"")</f>
        <v>L12</v>
      </c>
      <c r="AB1370" t="str">
        <f>_xlfn.XLOOKUP(Y1370,AN:AN,AR:AR,"")</f>
        <v>L24</v>
      </c>
      <c r="AC1370" t="str">
        <f>_xlfn.XLOOKUP(Y1370,AN:AN,AS:AS,"")</f>
        <v>L36</v>
      </c>
      <c r="AE1370">
        <v>0</v>
      </c>
      <c r="AF1370" t="str">
        <v>L12</v>
      </c>
      <c r="AG1370" t="str">
        <v>L24</v>
      </c>
      <c r="AH1370" t="str">
        <v>L36</v>
      </c>
    </row>
    <row r="1371" spans="1:34">
      <c r="A1371" t="str">
        <f t="shared" si="50"/>
        <v>12-2024</v>
      </c>
      <c r="B1371" s="93">
        <v>45637</v>
      </c>
      <c r="C1371" s="90">
        <v>46500</v>
      </c>
      <c r="D1371" s="90">
        <v>46000</v>
      </c>
      <c r="E1371" s="90">
        <v>45000</v>
      </c>
      <c r="F1371" s="90">
        <v>40800</v>
      </c>
      <c r="G1371" s="90">
        <v>46800</v>
      </c>
      <c r="H1371" s="91" t="s">
        <v>25</v>
      </c>
      <c r="I1371" s="90">
        <v>43500</v>
      </c>
      <c r="J1371" s="90">
        <v>43800</v>
      </c>
      <c r="K1371" s="90">
        <v>46500</v>
      </c>
      <c r="L1371" s="91" t="s">
        <v>25</v>
      </c>
      <c r="M1371" s="90">
        <v>46200</v>
      </c>
      <c r="N1371" s="90">
        <v>46100</v>
      </c>
      <c r="O1371" s="90">
        <v>43600</v>
      </c>
      <c r="P1371" s="90">
        <v>40300</v>
      </c>
      <c r="Q1371" s="90">
        <v>41000</v>
      </c>
      <c r="R1371" s="90">
        <v>41400</v>
      </c>
      <c r="S1371" s="90">
        <v>41200</v>
      </c>
      <c r="T1371" s="90">
        <v>42900</v>
      </c>
      <c r="U1371" s="90">
        <v>45000</v>
      </c>
      <c r="V1371" s="90">
        <v>45500</v>
      </c>
      <c r="W1371" s="90">
        <v>46500</v>
      </c>
      <c r="X1371" s="90">
        <v>49400</v>
      </c>
      <c r="Y1371" t="str">
        <f t="shared" si="51"/>
        <v>12-2024</v>
      </c>
      <c r="Z1371">
        <f>_xlfn.XLOOKUP(Y1371,AN:AN,AP:AP,"")</f>
        <v>0</v>
      </c>
      <c r="AA1371" t="str">
        <f>_xlfn.XLOOKUP(Y1371,AN:AN,AQ:AQ,"")</f>
        <v>L12</v>
      </c>
      <c r="AB1371" t="str">
        <f>_xlfn.XLOOKUP(Y1371,AN:AN,AR:AR,"")</f>
        <v>L24</v>
      </c>
      <c r="AC1371" t="str">
        <f>_xlfn.XLOOKUP(Y1371,AN:AN,AS:AS,"")</f>
        <v>L36</v>
      </c>
      <c r="AE1371">
        <v>0</v>
      </c>
      <c r="AF1371" t="str">
        <v>L12</v>
      </c>
      <c r="AG1371" t="str">
        <v>L24</v>
      </c>
      <c r="AH1371" t="str">
        <v>L36</v>
      </c>
    </row>
    <row r="1372" spans="1:34">
      <c r="A1372" t="str">
        <f t="shared" si="50"/>
        <v>12-2024</v>
      </c>
      <c r="B1372" s="93">
        <v>45638</v>
      </c>
      <c r="C1372" s="90">
        <v>46500</v>
      </c>
      <c r="D1372" s="90">
        <v>45800</v>
      </c>
      <c r="E1372" s="90">
        <v>45200</v>
      </c>
      <c r="F1372" s="90">
        <v>41000</v>
      </c>
      <c r="G1372" s="90">
        <v>46800</v>
      </c>
      <c r="H1372" s="91" t="s">
        <v>25</v>
      </c>
      <c r="I1372" s="90">
        <v>43500</v>
      </c>
      <c r="J1372" s="90">
        <v>44200</v>
      </c>
      <c r="K1372" s="90">
        <v>46800</v>
      </c>
      <c r="L1372" s="91" t="s">
        <v>25</v>
      </c>
      <c r="M1372" s="90">
        <v>46300</v>
      </c>
      <c r="N1372" s="90">
        <v>46300</v>
      </c>
      <c r="O1372" s="90">
        <v>43800</v>
      </c>
      <c r="P1372" s="90">
        <v>40500</v>
      </c>
      <c r="Q1372" s="90">
        <v>41100</v>
      </c>
      <c r="R1372" s="90">
        <v>41600</v>
      </c>
      <c r="S1372" s="90">
        <v>41300</v>
      </c>
      <c r="T1372" s="90">
        <v>43100</v>
      </c>
      <c r="U1372" s="90">
        <v>45300</v>
      </c>
      <c r="V1372" s="90">
        <v>45500</v>
      </c>
      <c r="W1372" s="90">
        <v>46500</v>
      </c>
      <c r="X1372" s="90">
        <v>49400</v>
      </c>
      <c r="Y1372" t="str">
        <f t="shared" si="51"/>
        <v>12-2024</v>
      </c>
      <c r="Z1372">
        <f>_xlfn.XLOOKUP(Y1372,AN:AN,AP:AP,"")</f>
        <v>0</v>
      </c>
      <c r="AA1372" t="str">
        <f>_xlfn.XLOOKUP(Y1372,AN:AN,AQ:AQ,"")</f>
        <v>L12</v>
      </c>
      <c r="AB1372" t="str">
        <f>_xlfn.XLOOKUP(Y1372,AN:AN,AR:AR,"")</f>
        <v>L24</v>
      </c>
      <c r="AC1372" t="str">
        <f>_xlfn.XLOOKUP(Y1372,AN:AN,AS:AS,"")</f>
        <v>L36</v>
      </c>
      <c r="AE1372">
        <v>0</v>
      </c>
      <c r="AF1372" t="str">
        <v>L12</v>
      </c>
      <c r="AG1372" t="str">
        <v>L24</v>
      </c>
      <c r="AH1372" t="str">
        <v>L36</v>
      </c>
    </row>
    <row r="1373" spans="1:34">
      <c r="A1373" t="str">
        <f t="shared" si="50"/>
        <v>12-2024</v>
      </c>
      <c r="B1373" s="93">
        <v>45639</v>
      </c>
      <c r="C1373" s="90">
        <v>46500</v>
      </c>
      <c r="D1373" s="90">
        <v>45800</v>
      </c>
      <c r="E1373" s="90">
        <v>45000</v>
      </c>
      <c r="F1373" s="90">
        <v>41000</v>
      </c>
      <c r="G1373" s="90">
        <v>46800</v>
      </c>
      <c r="H1373" s="91" t="s">
        <v>25</v>
      </c>
      <c r="I1373" s="90">
        <v>43500</v>
      </c>
      <c r="J1373" s="90">
        <v>44000</v>
      </c>
      <c r="K1373" s="90">
        <v>46800</v>
      </c>
      <c r="L1373" s="91" t="s">
        <v>25</v>
      </c>
      <c r="M1373" s="90">
        <v>46300</v>
      </c>
      <c r="N1373" s="90">
        <v>46700</v>
      </c>
      <c r="O1373" s="90">
        <v>43700</v>
      </c>
      <c r="P1373" s="90">
        <v>40350</v>
      </c>
      <c r="Q1373" s="90">
        <v>40900</v>
      </c>
      <c r="R1373" s="90">
        <v>41600</v>
      </c>
      <c r="S1373" s="90">
        <v>41200</v>
      </c>
      <c r="T1373" s="90">
        <v>43100</v>
      </c>
      <c r="U1373" s="90">
        <v>45300</v>
      </c>
      <c r="V1373" s="90">
        <v>45500</v>
      </c>
      <c r="W1373" s="90">
        <v>46500</v>
      </c>
      <c r="X1373" s="90">
        <v>49400</v>
      </c>
      <c r="Y1373" t="str">
        <f t="shared" si="51"/>
        <v>12-2024</v>
      </c>
      <c r="Z1373">
        <f>_xlfn.XLOOKUP(Y1373,AN:AN,AP:AP,"")</f>
        <v>0</v>
      </c>
      <c r="AA1373" t="str">
        <f>_xlfn.XLOOKUP(Y1373,AN:AN,AQ:AQ,"")</f>
        <v>L12</v>
      </c>
      <c r="AB1373" t="str">
        <f>_xlfn.XLOOKUP(Y1373,AN:AN,AR:AR,"")</f>
        <v>L24</v>
      </c>
      <c r="AC1373" t="str">
        <f>_xlfn.XLOOKUP(Y1373,AN:AN,AS:AS,"")</f>
        <v>L36</v>
      </c>
      <c r="AE1373">
        <v>0</v>
      </c>
      <c r="AF1373" t="str">
        <v>L12</v>
      </c>
      <c r="AG1373" t="str">
        <v>L24</v>
      </c>
      <c r="AH1373" t="str">
        <v>L36</v>
      </c>
    </row>
    <row r="1374" spans="1:34">
      <c r="A1374" t="str">
        <f t="shared" si="50"/>
        <v>12-2024</v>
      </c>
      <c r="B1374" s="93">
        <v>45640</v>
      </c>
      <c r="C1374" s="90">
        <v>46500</v>
      </c>
      <c r="D1374" s="90">
        <v>45800</v>
      </c>
      <c r="E1374" s="90">
        <v>45200</v>
      </c>
      <c r="F1374" s="90">
        <v>41200</v>
      </c>
      <c r="G1374" s="90">
        <v>46600</v>
      </c>
      <c r="H1374" s="91" t="s">
        <v>25</v>
      </c>
      <c r="I1374" s="90">
        <v>43500</v>
      </c>
      <c r="J1374" s="90">
        <v>44200</v>
      </c>
      <c r="K1374" s="90">
        <v>47000</v>
      </c>
      <c r="L1374" s="91" t="s">
        <v>25</v>
      </c>
      <c r="M1374" s="90">
        <v>46500</v>
      </c>
      <c r="N1374" s="90">
        <v>46700</v>
      </c>
      <c r="O1374" s="90">
        <v>43800</v>
      </c>
      <c r="P1374" s="90">
        <v>40500</v>
      </c>
      <c r="Q1374" s="90">
        <v>41200</v>
      </c>
      <c r="R1374" s="90">
        <v>41600</v>
      </c>
      <c r="S1374" s="90">
        <v>41300</v>
      </c>
      <c r="T1374" s="90">
        <v>43300</v>
      </c>
      <c r="U1374" s="90">
        <v>45000</v>
      </c>
      <c r="V1374" s="90">
        <v>45500</v>
      </c>
      <c r="W1374" s="90">
        <v>46500</v>
      </c>
      <c r="X1374" s="90">
        <v>49400</v>
      </c>
      <c r="Y1374" t="str">
        <f t="shared" si="51"/>
        <v>12-2024</v>
      </c>
      <c r="Z1374">
        <f>_xlfn.XLOOKUP(Y1374,AN:AN,AP:AP,"")</f>
        <v>0</v>
      </c>
      <c r="AA1374" t="str">
        <f>_xlfn.XLOOKUP(Y1374,AN:AN,AQ:AQ,"")</f>
        <v>L12</v>
      </c>
      <c r="AB1374" t="str">
        <f>_xlfn.XLOOKUP(Y1374,AN:AN,AR:AR,"")</f>
        <v>L24</v>
      </c>
      <c r="AC1374" t="str">
        <f>_xlfn.XLOOKUP(Y1374,AN:AN,AS:AS,"")</f>
        <v>L36</v>
      </c>
      <c r="AE1374">
        <v>0</v>
      </c>
      <c r="AF1374" t="str">
        <v>L12</v>
      </c>
      <c r="AG1374" t="str">
        <v>L24</v>
      </c>
      <c r="AH1374" t="str">
        <v>L36</v>
      </c>
    </row>
    <row r="1375" spans="1:34">
      <c r="A1375" t="str">
        <f t="shared" si="50"/>
        <v>12-2024</v>
      </c>
      <c r="B1375" s="93">
        <v>45641</v>
      </c>
      <c r="C1375" s="90" t="s">
        <v>24</v>
      </c>
      <c r="D1375" s="90" t="s">
        <v>24</v>
      </c>
      <c r="E1375" s="90" t="s">
        <v>24</v>
      </c>
      <c r="F1375" s="90" t="s">
        <v>24</v>
      </c>
      <c r="G1375" s="90" t="s">
        <v>24</v>
      </c>
      <c r="H1375" s="90" t="s">
        <v>24</v>
      </c>
      <c r="I1375" s="90" t="s">
        <v>24</v>
      </c>
      <c r="J1375" s="90" t="s">
        <v>24</v>
      </c>
      <c r="K1375" s="90" t="s">
        <v>24</v>
      </c>
      <c r="L1375" s="90" t="s">
        <v>24</v>
      </c>
      <c r="M1375" s="90" t="s">
        <v>24</v>
      </c>
      <c r="N1375" s="90" t="s">
        <v>24</v>
      </c>
      <c r="O1375" s="90" t="s">
        <v>24</v>
      </c>
      <c r="P1375" s="90" t="s">
        <v>24</v>
      </c>
      <c r="Q1375" s="90" t="s">
        <v>24</v>
      </c>
      <c r="R1375" s="90" t="s">
        <v>24</v>
      </c>
      <c r="S1375" s="90" t="s">
        <v>24</v>
      </c>
      <c r="T1375" s="90" t="s">
        <v>24</v>
      </c>
      <c r="U1375" s="90" t="s">
        <v>24</v>
      </c>
      <c r="V1375" s="90" t="s">
        <v>24</v>
      </c>
      <c r="W1375" s="90" t="s">
        <v>24</v>
      </c>
      <c r="X1375" s="90" t="s">
        <v>24</v>
      </c>
      <c r="Y1375" t="str">
        <f t="shared" si="51"/>
        <v>12-2024</v>
      </c>
      <c r="Z1375">
        <f>_xlfn.XLOOKUP(Y1375,AN:AN,AP:AP,"")</f>
        <v>0</v>
      </c>
      <c r="AA1375" t="str">
        <f>_xlfn.XLOOKUP(Y1375,AN:AN,AQ:AQ,"")</f>
        <v>L12</v>
      </c>
      <c r="AB1375" t="str">
        <f>_xlfn.XLOOKUP(Y1375,AN:AN,AR:AR,"")</f>
        <v>L24</v>
      </c>
      <c r="AC1375" t="str">
        <f>_xlfn.XLOOKUP(Y1375,AN:AN,AS:AS,"")</f>
        <v>L36</v>
      </c>
      <c r="AE1375">
        <v>0</v>
      </c>
      <c r="AF1375" t="str">
        <v>L12</v>
      </c>
      <c r="AG1375" t="str">
        <v>L24</v>
      </c>
      <c r="AH1375" t="str">
        <v>L36</v>
      </c>
    </row>
    <row r="1376" spans="1:34">
      <c r="A1376" t="str">
        <f t="shared" si="50"/>
        <v>12-2024</v>
      </c>
      <c r="B1376" s="93">
        <v>45642</v>
      </c>
      <c r="C1376" s="90">
        <v>46800</v>
      </c>
      <c r="D1376" s="90">
        <v>45800</v>
      </c>
      <c r="E1376" s="90">
        <v>45200</v>
      </c>
      <c r="F1376" s="90">
        <v>41400</v>
      </c>
      <c r="G1376" s="90">
        <v>46800</v>
      </c>
      <c r="H1376" s="91" t="s">
        <v>25</v>
      </c>
      <c r="I1376" s="90">
        <v>44000</v>
      </c>
      <c r="J1376" s="90">
        <v>44400</v>
      </c>
      <c r="K1376" s="90">
        <v>47200</v>
      </c>
      <c r="L1376" s="91" t="s">
        <v>25</v>
      </c>
      <c r="M1376" s="90">
        <v>46800</v>
      </c>
      <c r="N1376" s="90">
        <v>46900</v>
      </c>
      <c r="O1376" s="90">
        <v>44400</v>
      </c>
      <c r="P1376" s="90">
        <v>41000</v>
      </c>
      <c r="Q1376" s="90">
        <v>42200</v>
      </c>
      <c r="R1376" s="90">
        <v>42300</v>
      </c>
      <c r="S1376" s="90">
        <v>41800</v>
      </c>
      <c r="T1376" s="90">
        <v>43500</v>
      </c>
      <c r="U1376" s="90">
        <v>45300</v>
      </c>
      <c r="V1376" s="90">
        <v>46000</v>
      </c>
      <c r="W1376" s="90">
        <v>46700</v>
      </c>
      <c r="X1376" s="90">
        <v>49400</v>
      </c>
      <c r="Y1376" t="str">
        <f t="shared" si="51"/>
        <v>12-2024</v>
      </c>
      <c r="Z1376">
        <f>_xlfn.XLOOKUP(Y1376,AN:AN,AP:AP,"")</f>
        <v>0</v>
      </c>
      <c r="AA1376" t="str">
        <f>_xlfn.XLOOKUP(Y1376,AN:AN,AQ:AQ,"")</f>
        <v>L12</v>
      </c>
      <c r="AB1376" t="str">
        <f>_xlfn.XLOOKUP(Y1376,AN:AN,AR:AR,"")</f>
        <v>L24</v>
      </c>
      <c r="AC1376" t="str">
        <f>_xlfn.XLOOKUP(Y1376,AN:AN,AS:AS,"")</f>
        <v>L36</v>
      </c>
      <c r="AE1376">
        <v>0</v>
      </c>
      <c r="AF1376" t="str">
        <v>L12</v>
      </c>
      <c r="AG1376" t="str">
        <v>L24</v>
      </c>
      <c r="AH1376" t="str">
        <v>L36</v>
      </c>
    </row>
    <row r="1377" spans="1:34">
      <c r="A1377" t="str">
        <f t="shared" si="50"/>
        <v>12-2024</v>
      </c>
      <c r="B1377" s="93">
        <v>45643</v>
      </c>
      <c r="C1377" s="90">
        <v>47000</v>
      </c>
      <c r="D1377" s="90">
        <v>46300</v>
      </c>
      <c r="E1377" s="90">
        <v>45200</v>
      </c>
      <c r="F1377" s="90">
        <v>41200</v>
      </c>
      <c r="G1377" s="90">
        <v>46800</v>
      </c>
      <c r="H1377" s="91" t="s">
        <v>25</v>
      </c>
      <c r="I1377" s="90">
        <v>44500</v>
      </c>
      <c r="J1377" s="90">
        <v>44400</v>
      </c>
      <c r="K1377" s="90">
        <v>47200</v>
      </c>
      <c r="L1377" s="91" t="s">
        <v>25</v>
      </c>
      <c r="M1377" s="90">
        <v>46700</v>
      </c>
      <c r="N1377" s="90">
        <v>47100</v>
      </c>
      <c r="O1377" s="90">
        <v>44200</v>
      </c>
      <c r="P1377" s="90">
        <v>41000</v>
      </c>
      <c r="Q1377" s="90">
        <v>42100</v>
      </c>
      <c r="R1377" s="90">
        <v>42300</v>
      </c>
      <c r="S1377" s="90">
        <v>41800</v>
      </c>
      <c r="T1377" s="90">
        <v>43500</v>
      </c>
      <c r="U1377" s="90">
        <v>45500</v>
      </c>
      <c r="V1377" s="90">
        <v>46000</v>
      </c>
      <c r="W1377" s="90">
        <v>46900</v>
      </c>
      <c r="X1377" s="90">
        <v>49400</v>
      </c>
      <c r="Y1377" t="str">
        <f t="shared" si="51"/>
        <v>12-2024</v>
      </c>
      <c r="Z1377">
        <f>_xlfn.XLOOKUP(Y1377,AN:AN,AP:AP,"")</f>
        <v>0</v>
      </c>
      <c r="AA1377" t="str">
        <f>_xlfn.XLOOKUP(Y1377,AN:AN,AQ:AQ,"")</f>
        <v>L12</v>
      </c>
      <c r="AB1377" t="str">
        <f>_xlfn.XLOOKUP(Y1377,AN:AN,AR:AR,"")</f>
        <v>L24</v>
      </c>
      <c r="AC1377" t="str">
        <f>_xlfn.XLOOKUP(Y1377,AN:AN,AS:AS,"")</f>
        <v>L36</v>
      </c>
      <c r="AE1377">
        <v>0</v>
      </c>
      <c r="AF1377" t="str">
        <v>L12</v>
      </c>
      <c r="AG1377" t="str">
        <v>L24</v>
      </c>
      <c r="AH1377" t="str">
        <v>L36</v>
      </c>
    </row>
    <row r="1378" spans="1:34">
      <c r="A1378" t="str">
        <f t="shared" si="50"/>
        <v>12-2024</v>
      </c>
      <c r="B1378" s="93">
        <v>45644</v>
      </c>
      <c r="C1378" s="90">
        <v>47400</v>
      </c>
      <c r="D1378" s="90">
        <v>46300</v>
      </c>
      <c r="E1378" s="90">
        <v>45800</v>
      </c>
      <c r="F1378" s="90">
        <v>42000</v>
      </c>
      <c r="G1378" s="90">
        <v>47100</v>
      </c>
      <c r="H1378" s="91" t="s">
        <v>25</v>
      </c>
      <c r="I1378" s="90">
        <v>44500</v>
      </c>
      <c r="J1378" s="90">
        <v>45000</v>
      </c>
      <c r="K1378" s="90">
        <v>47300</v>
      </c>
      <c r="L1378" s="91" t="s">
        <v>25</v>
      </c>
      <c r="M1378" s="90">
        <v>47100</v>
      </c>
      <c r="N1378" s="90">
        <v>47300</v>
      </c>
      <c r="O1378" s="90">
        <v>44700</v>
      </c>
      <c r="P1378" s="90">
        <v>41300</v>
      </c>
      <c r="Q1378" s="90">
        <v>42200</v>
      </c>
      <c r="R1378" s="90">
        <v>42500</v>
      </c>
      <c r="S1378" s="90">
        <v>42100</v>
      </c>
      <c r="T1378" s="90">
        <v>44200</v>
      </c>
      <c r="U1378" s="90">
        <v>45500</v>
      </c>
      <c r="V1378" s="90">
        <v>46000</v>
      </c>
      <c r="W1378" s="90">
        <v>47200</v>
      </c>
      <c r="X1378" s="90">
        <v>49500</v>
      </c>
      <c r="Y1378" t="str">
        <f t="shared" si="51"/>
        <v>12-2024</v>
      </c>
      <c r="Z1378">
        <f>_xlfn.XLOOKUP(Y1378,AN:AN,AP:AP,"")</f>
        <v>0</v>
      </c>
      <c r="AA1378" t="str">
        <f>_xlfn.XLOOKUP(Y1378,AN:AN,AQ:AQ,"")</f>
        <v>L12</v>
      </c>
      <c r="AB1378" t="str">
        <f>_xlfn.XLOOKUP(Y1378,AN:AN,AR:AR,"")</f>
        <v>L24</v>
      </c>
      <c r="AC1378" t="str">
        <f>_xlfn.XLOOKUP(Y1378,AN:AN,AS:AS,"")</f>
        <v>L36</v>
      </c>
      <c r="AE1378">
        <v>0</v>
      </c>
      <c r="AF1378" t="str">
        <v>L12</v>
      </c>
      <c r="AG1378" t="str">
        <v>L24</v>
      </c>
      <c r="AH1378" t="str">
        <v>L36</v>
      </c>
    </row>
    <row r="1379" spans="1:34">
      <c r="A1379" t="str">
        <f t="shared" si="50"/>
        <v>12-2024</v>
      </c>
      <c r="B1379" s="93">
        <v>45645</v>
      </c>
      <c r="C1379" s="90">
        <v>47400</v>
      </c>
      <c r="D1379" s="90">
        <v>46300</v>
      </c>
      <c r="E1379" s="90">
        <v>45800</v>
      </c>
      <c r="F1379" s="90">
        <v>41800</v>
      </c>
      <c r="G1379" s="90">
        <v>47400</v>
      </c>
      <c r="H1379" s="91" t="s">
        <v>25</v>
      </c>
      <c r="I1379" s="90">
        <v>44800</v>
      </c>
      <c r="J1379" s="90">
        <v>45000</v>
      </c>
      <c r="K1379" s="90">
        <v>47500</v>
      </c>
      <c r="L1379" s="91" t="s">
        <v>25</v>
      </c>
      <c r="M1379" s="90">
        <v>47000</v>
      </c>
      <c r="N1379" s="90">
        <v>47300</v>
      </c>
      <c r="O1379" s="90">
        <v>44700</v>
      </c>
      <c r="P1379" s="90">
        <v>41500</v>
      </c>
      <c r="Q1379" s="90">
        <v>42000</v>
      </c>
      <c r="R1379" s="90">
        <v>42500</v>
      </c>
      <c r="S1379" s="90">
        <v>42100</v>
      </c>
      <c r="T1379" s="90">
        <v>43900</v>
      </c>
      <c r="U1379" s="90">
        <v>45800</v>
      </c>
      <c r="V1379" s="90">
        <v>46000</v>
      </c>
      <c r="W1379" s="90">
        <v>47400</v>
      </c>
      <c r="X1379" s="90">
        <v>49800</v>
      </c>
      <c r="Y1379" t="str">
        <f t="shared" si="51"/>
        <v>12-2024</v>
      </c>
      <c r="Z1379">
        <f>_xlfn.XLOOKUP(Y1379,AN:AN,AP:AP,"")</f>
        <v>0</v>
      </c>
      <c r="AA1379" t="str">
        <f>_xlfn.XLOOKUP(Y1379,AN:AN,AQ:AQ,"")</f>
        <v>L12</v>
      </c>
      <c r="AB1379" t="str">
        <f>_xlfn.XLOOKUP(Y1379,AN:AN,AR:AR,"")</f>
        <v>L24</v>
      </c>
      <c r="AC1379" t="str">
        <f>_xlfn.XLOOKUP(Y1379,AN:AN,AS:AS,"")</f>
        <v>L36</v>
      </c>
      <c r="AE1379">
        <v>0</v>
      </c>
      <c r="AF1379" t="str">
        <v>L12</v>
      </c>
      <c r="AG1379" t="str">
        <v>L24</v>
      </c>
      <c r="AH1379" t="str">
        <v>L36</v>
      </c>
    </row>
    <row r="1380" spans="1:34">
      <c r="A1380" t="str">
        <f t="shared" si="50"/>
        <v>12-2024</v>
      </c>
      <c r="B1380" s="93">
        <v>45646</v>
      </c>
      <c r="C1380" s="90">
        <v>47400</v>
      </c>
      <c r="D1380" s="90">
        <v>46300</v>
      </c>
      <c r="E1380" s="90">
        <v>46000</v>
      </c>
      <c r="F1380" s="90">
        <v>41800</v>
      </c>
      <c r="G1380" s="90">
        <v>47500</v>
      </c>
      <c r="H1380" s="91" t="s">
        <v>25</v>
      </c>
      <c r="I1380" s="90">
        <v>45000</v>
      </c>
      <c r="J1380" s="90">
        <v>45000</v>
      </c>
      <c r="K1380" s="90">
        <v>47500</v>
      </c>
      <c r="L1380" s="91" t="s">
        <v>25</v>
      </c>
      <c r="M1380" s="90">
        <v>47200</v>
      </c>
      <c r="N1380" s="90">
        <v>47300</v>
      </c>
      <c r="O1380" s="90">
        <v>44500</v>
      </c>
      <c r="P1380" s="90">
        <v>42000</v>
      </c>
      <c r="Q1380" s="90">
        <v>42000</v>
      </c>
      <c r="R1380" s="90">
        <v>42400</v>
      </c>
      <c r="S1380" s="90">
        <v>42100</v>
      </c>
      <c r="T1380" s="90">
        <v>43900</v>
      </c>
      <c r="U1380" s="90">
        <v>45800</v>
      </c>
      <c r="V1380" s="90">
        <v>46000</v>
      </c>
      <c r="W1380" s="90">
        <v>47500</v>
      </c>
      <c r="X1380" s="90">
        <v>50000</v>
      </c>
      <c r="Y1380" t="str">
        <f t="shared" si="51"/>
        <v>12-2024</v>
      </c>
      <c r="Z1380">
        <f>_xlfn.XLOOKUP(Y1380,AN:AN,AP:AP,"")</f>
        <v>0</v>
      </c>
      <c r="AA1380" t="str">
        <f>_xlfn.XLOOKUP(Y1380,AN:AN,AQ:AQ,"")</f>
        <v>L12</v>
      </c>
      <c r="AB1380" t="str">
        <f>_xlfn.XLOOKUP(Y1380,AN:AN,AR:AR,"")</f>
        <v>L24</v>
      </c>
      <c r="AC1380" t="str">
        <f>_xlfn.XLOOKUP(Y1380,AN:AN,AS:AS,"")</f>
        <v>L36</v>
      </c>
      <c r="AE1380">
        <v>0</v>
      </c>
      <c r="AF1380" t="str">
        <v>L12</v>
      </c>
      <c r="AG1380" t="str">
        <v>L24</v>
      </c>
      <c r="AH1380" t="str">
        <v>L36</v>
      </c>
    </row>
    <row r="1381" spans="1:34">
      <c r="A1381" t="str">
        <f t="shared" si="50"/>
        <v>12-2024</v>
      </c>
      <c r="B1381" s="93">
        <v>45647</v>
      </c>
      <c r="C1381" s="90">
        <v>47400</v>
      </c>
      <c r="D1381" s="90">
        <v>46200</v>
      </c>
      <c r="E1381" s="90">
        <v>45800</v>
      </c>
      <c r="F1381" s="90">
        <v>41800</v>
      </c>
      <c r="G1381" s="90">
        <v>47500</v>
      </c>
      <c r="H1381" s="91" t="s">
        <v>25</v>
      </c>
      <c r="I1381" s="90">
        <v>45000</v>
      </c>
      <c r="J1381" s="90">
        <v>44800</v>
      </c>
      <c r="K1381" s="90">
        <v>47500</v>
      </c>
      <c r="L1381" s="91" t="s">
        <v>25</v>
      </c>
      <c r="M1381" s="90">
        <v>47100</v>
      </c>
      <c r="N1381" s="90">
        <v>47300</v>
      </c>
      <c r="O1381" s="90">
        <v>44600</v>
      </c>
      <c r="P1381" s="90">
        <v>42200</v>
      </c>
      <c r="Q1381" s="90">
        <v>41800</v>
      </c>
      <c r="R1381" s="90">
        <v>42300</v>
      </c>
      <c r="S1381" s="90">
        <v>42000</v>
      </c>
      <c r="T1381" s="90">
        <v>43900</v>
      </c>
      <c r="U1381" s="90">
        <v>45700</v>
      </c>
      <c r="V1381" s="90">
        <v>46000</v>
      </c>
      <c r="W1381" s="90">
        <v>47500</v>
      </c>
      <c r="X1381" s="90">
        <v>50000</v>
      </c>
      <c r="Y1381" t="str">
        <f t="shared" si="51"/>
        <v>12-2024</v>
      </c>
      <c r="Z1381">
        <f>_xlfn.XLOOKUP(Y1381,AN:AN,AP:AP,"")</f>
        <v>0</v>
      </c>
      <c r="AA1381" t="str">
        <f>_xlfn.XLOOKUP(Y1381,AN:AN,AQ:AQ,"")</f>
        <v>L12</v>
      </c>
      <c r="AB1381" t="str">
        <f>_xlfn.XLOOKUP(Y1381,AN:AN,AR:AR,"")</f>
        <v>L24</v>
      </c>
      <c r="AC1381" t="str">
        <f>_xlfn.XLOOKUP(Y1381,AN:AN,AS:AS,"")</f>
        <v>L36</v>
      </c>
      <c r="AE1381">
        <v>0</v>
      </c>
      <c r="AF1381" t="str">
        <v>L12</v>
      </c>
      <c r="AG1381" t="str">
        <v>L24</v>
      </c>
      <c r="AH1381" t="str">
        <v>L36</v>
      </c>
    </row>
    <row r="1382" spans="1:34">
      <c r="A1382" t="str">
        <f t="shared" si="50"/>
        <v>12-2024</v>
      </c>
      <c r="B1382" s="93">
        <v>45648</v>
      </c>
      <c r="C1382" s="90" t="s">
        <v>24</v>
      </c>
      <c r="D1382" s="90" t="s">
        <v>24</v>
      </c>
      <c r="E1382" s="90" t="s">
        <v>24</v>
      </c>
      <c r="F1382" s="90" t="s">
        <v>24</v>
      </c>
      <c r="G1382" s="90" t="s">
        <v>24</v>
      </c>
      <c r="H1382" s="90" t="s">
        <v>24</v>
      </c>
      <c r="I1382" s="90" t="s">
        <v>24</v>
      </c>
      <c r="J1382" s="90" t="s">
        <v>24</v>
      </c>
      <c r="K1382" s="90" t="s">
        <v>24</v>
      </c>
      <c r="L1382" s="90" t="s">
        <v>24</v>
      </c>
      <c r="M1382" s="90" t="s">
        <v>24</v>
      </c>
      <c r="N1382" s="90" t="s">
        <v>24</v>
      </c>
      <c r="O1382" s="90" t="s">
        <v>24</v>
      </c>
      <c r="P1382" s="90" t="s">
        <v>24</v>
      </c>
      <c r="Q1382" s="90" t="s">
        <v>24</v>
      </c>
      <c r="R1382" s="90" t="s">
        <v>24</v>
      </c>
      <c r="S1382" s="90" t="s">
        <v>24</v>
      </c>
      <c r="T1382" s="90" t="s">
        <v>24</v>
      </c>
      <c r="U1382" s="90" t="s">
        <v>24</v>
      </c>
      <c r="V1382" s="90" t="s">
        <v>24</v>
      </c>
      <c r="W1382" s="90" t="s">
        <v>24</v>
      </c>
      <c r="X1382" s="90" t="s">
        <v>24</v>
      </c>
      <c r="Y1382" t="str">
        <f t="shared" si="51"/>
        <v>12-2024</v>
      </c>
      <c r="Z1382">
        <f>_xlfn.XLOOKUP(Y1382,AN:AN,AP:AP,"")</f>
        <v>0</v>
      </c>
      <c r="AA1382" t="str">
        <f>_xlfn.XLOOKUP(Y1382,AN:AN,AQ:AQ,"")</f>
        <v>L12</v>
      </c>
      <c r="AB1382" t="str">
        <f>_xlfn.XLOOKUP(Y1382,AN:AN,AR:AR,"")</f>
        <v>L24</v>
      </c>
      <c r="AC1382" t="str">
        <f>_xlfn.XLOOKUP(Y1382,AN:AN,AS:AS,"")</f>
        <v>L36</v>
      </c>
      <c r="AE1382">
        <v>0</v>
      </c>
      <c r="AF1382" t="str">
        <v>L12</v>
      </c>
      <c r="AG1382" t="str">
        <v>L24</v>
      </c>
      <c r="AH1382" t="str">
        <v>L36</v>
      </c>
    </row>
    <row r="1383" spans="1:34">
      <c r="A1383" t="str">
        <f t="shared" si="50"/>
        <v>12-2024</v>
      </c>
      <c r="B1383" s="93">
        <v>45649</v>
      </c>
      <c r="C1383" s="90">
        <v>47700</v>
      </c>
      <c r="D1383" s="90">
        <v>46000</v>
      </c>
      <c r="E1383" s="90">
        <v>45600</v>
      </c>
      <c r="F1383" s="90">
        <v>41900</v>
      </c>
      <c r="G1383" s="90">
        <v>47300</v>
      </c>
      <c r="H1383" s="91" t="s">
        <v>25</v>
      </c>
      <c r="I1383" s="90">
        <v>45000</v>
      </c>
      <c r="J1383" s="90">
        <v>45100</v>
      </c>
      <c r="K1383" s="90">
        <v>47500</v>
      </c>
      <c r="L1383" s="91" t="s">
        <v>25</v>
      </c>
      <c r="M1383" s="90">
        <v>47100</v>
      </c>
      <c r="N1383" s="90">
        <v>47300</v>
      </c>
      <c r="O1383" s="90">
        <v>44800</v>
      </c>
      <c r="P1383" s="90">
        <v>42600</v>
      </c>
      <c r="Q1383" s="90">
        <v>41800</v>
      </c>
      <c r="R1383" s="90">
        <v>42300</v>
      </c>
      <c r="S1383" s="90">
        <v>41800</v>
      </c>
      <c r="T1383" s="90">
        <v>44000</v>
      </c>
      <c r="U1383" s="90">
        <v>45700</v>
      </c>
      <c r="V1383" s="90">
        <v>46000</v>
      </c>
      <c r="W1383" s="90">
        <v>47500</v>
      </c>
      <c r="X1383" s="90">
        <v>50200</v>
      </c>
      <c r="Y1383" t="str">
        <f t="shared" si="51"/>
        <v>12-2024</v>
      </c>
      <c r="Z1383">
        <f>_xlfn.XLOOKUP(Y1383,AN:AN,AP:AP,"")</f>
        <v>0</v>
      </c>
      <c r="AA1383" t="str">
        <f>_xlfn.XLOOKUP(Y1383,AN:AN,AQ:AQ,"")</f>
        <v>L12</v>
      </c>
      <c r="AB1383" t="str">
        <f>_xlfn.XLOOKUP(Y1383,AN:AN,AR:AR,"")</f>
        <v>L24</v>
      </c>
      <c r="AC1383" t="str">
        <f>_xlfn.XLOOKUP(Y1383,AN:AN,AS:AS,"")</f>
        <v>L36</v>
      </c>
      <c r="AE1383">
        <v>0</v>
      </c>
      <c r="AF1383" t="str">
        <v>L12</v>
      </c>
      <c r="AG1383" t="str">
        <v>L24</v>
      </c>
      <c r="AH1383" t="str">
        <v>L36</v>
      </c>
    </row>
    <row r="1384" spans="1:34">
      <c r="A1384" t="str">
        <f t="shared" si="50"/>
        <v>12-2024</v>
      </c>
      <c r="B1384" s="93">
        <v>45650</v>
      </c>
      <c r="C1384" s="90">
        <v>48000</v>
      </c>
      <c r="D1384" s="90">
        <v>46000</v>
      </c>
      <c r="E1384" s="90">
        <v>45500</v>
      </c>
      <c r="F1384" s="90">
        <v>41800</v>
      </c>
      <c r="G1384" s="90">
        <v>47300</v>
      </c>
      <c r="H1384" s="91" t="s">
        <v>25</v>
      </c>
      <c r="I1384" s="90">
        <v>44700</v>
      </c>
      <c r="J1384" s="90">
        <v>45100</v>
      </c>
      <c r="K1384" s="90">
        <v>47500</v>
      </c>
      <c r="L1384" s="91" t="s">
        <v>25</v>
      </c>
      <c r="M1384" s="90">
        <v>47100</v>
      </c>
      <c r="N1384" s="90">
        <v>47300</v>
      </c>
      <c r="O1384" s="90">
        <v>44600</v>
      </c>
      <c r="P1384" s="90">
        <v>42800</v>
      </c>
      <c r="Q1384" s="90">
        <v>41700</v>
      </c>
      <c r="R1384" s="90">
        <v>42000</v>
      </c>
      <c r="S1384" s="90">
        <v>41600</v>
      </c>
      <c r="T1384" s="90">
        <v>43900</v>
      </c>
      <c r="U1384" s="90">
        <v>45500</v>
      </c>
      <c r="V1384" s="90">
        <v>46000</v>
      </c>
      <c r="W1384" s="90">
        <v>47500</v>
      </c>
      <c r="X1384" s="90">
        <v>50200</v>
      </c>
      <c r="Y1384" t="str">
        <f t="shared" si="51"/>
        <v>12-2024</v>
      </c>
      <c r="Z1384">
        <f>_xlfn.XLOOKUP(Y1384,AN:AN,AP:AP,"")</f>
        <v>0</v>
      </c>
      <c r="AA1384" t="str">
        <f>_xlfn.XLOOKUP(Y1384,AN:AN,AQ:AQ,"")</f>
        <v>L12</v>
      </c>
      <c r="AB1384" t="str">
        <f>_xlfn.XLOOKUP(Y1384,AN:AN,AR:AR,"")</f>
        <v>L24</v>
      </c>
      <c r="AC1384" t="str">
        <f>_xlfn.XLOOKUP(Y1384,AN:AN,AS:AS,"")</f>
        <v>L36</v>
      </c>
      <c r="AE1384">
        <v>0</v>
      </c>
      <c r="AF1384" t="str">
        <v>L12</v>
      </c>
      <c r="AG1384" t="str">
        <v>L24</v>
      </c>
      <c r="AH1384" t="str">
        <v>L36</v>
      </c>
    </row>
    <row r="1385" spans="1:34">
      <c r="A1385" t="str">
        <f t="shared" si="50"/>
        <v>12-2024</v>
      </c>
      <c r="B1385" s="93">
        <v>45651</v>
      </c>
      <c r="C1385" s="90" t="s">
        <v>24</v>
      </c>
      <c r="D1385" s="90" t="s">
        <v>24</v>
      </c>
      <c r="E1385" s="90" t="s">
        <v>24</v>
      </c>
      <c r="F1385" s="90" t="s">
        <v>24</v>
      </c>
      <c r="G1385" s="90" t="s">
        <v>24</v>
      </c>
      <c r="H1385" s="90" t="s">
        <v>24</v>
      </c>
      <c r="I1385" s="90" t="s">
        <v>24</v>
      </c>
      <c r="J1385" s="90" t="s">
        <v>24</v>
      </c>
      <c r="K1385" s="90" t="s">
        <v>24</v>
      </c>
      <c r="L1385" s="90" t="s">
        <v>24</v>
      </c>
      <c r="M1385" s="90" t="s">
        <v>24</v>
      </c>
      <c r="N1385" s="90" t="s">
        <v>24</v>
      </c>
      <c r="O1385" s="90" t="s">
        <v>24</v>
      </c>
      <c r="P1385" s="90" t="s">
        <v>24</v>
      </c>
      <c r="Q1385" s="90" t="s">
        <v>24</v>
      </c>
      <c r="R1385" s="90" t="s">
        <v>24</v>
      </c>
      <c r="S1385" s="90" t="s">
        <v>24</v>
      </c>
      <c r="T1385" s="90" t="s">
        <v>24</v>
      </c>
      <c r="U1385" s="90" t="s">
        <v>24</v>
      </c>
      <c r="V1385" s="90" t="s">
        <v>24</v>
      </c>
      <c r="W1385" s="90" t="s">
        <v>24</v>
      </c>
      <c r="X1385" s="90" t="s">
        <v>24</v>
      </c>
      <c r="Y1385" t="str">
        <f t="shared" si="51"/>
        <v>12-2024</v>
      </c>
      <c r="Z1385">
        <f>_xlfn.XLOOKUP(Y1385,AN:AN,AP:AP,"")</f>
        <v>0</v>
      </c>
      <c r="AA1385" t="str">
        <f>_xlfn.XLOOKUP(Y1385,AN:AN,AQ:AQ,"")</f>
        <v>L12</v>
      </c>
      <c r="AB1385" t="str">
        <f>_xlfn.XLOOKUP(Y1385,AN:AN,AR:AR,"")</f>
        <v>L24</v>
      </c>
      <c r="AC1385" t="str">
        <f>_xlfn.XLOOKUP(Y1385,AN:AN,AS:AS,"")</f>
        <v>L36</v>
      </c>
      <c r="AE1385">
        <v>0</v>
      </c>
      <c r="AF1385" t="str">
        <v>L12</v>
      </c>
      <c r="AG1385" t="str">
        <v>L24</v>
      </c>
      <c r="AH1385" t="str">
        <v>L36</v>
      </c>
    </row>
    <row r="1386" spans="1:34">
      <c r="A1386" t="str">
        <f t="shared" si="50"/>
        <v>12-2024</v>
      </c>
      <c r="B1386" s="93">
        <v>45652</v>
      </c>
      <c r="C1386" s="90">
        <v>48300</v>
      </c>
      <c r="D1386" s="90">
        <v>46000</v>
      </c>
      <c r="E1386" s="90">
        <v>45700</v>
      </c>
      <c r="F1386" s="90">
        <v>41800</v>
      </c>
      <c r="G1386" s="90">
        <v>47200</v>
      </c>
      <c r="H1386" s="91" t="s">
        <v>25</v>
      </c>
      <c r="I1386" s="90">
        <v>44700</v>
      </c>
      <c r="J1386" s="90">
        <v>45100</v>
      </c>
      <c r="K1386" s="90">
        <v>47200</v>
      </c>
      <c r="L1386" s="91" t="s">
        <v>25</v>
      </c>
      <c r="M1386" s="90">
        <v>47000</v>
      </c>
      <c r="N1386" s="90">
        <v>47300</v>
      </c>
      <c r="O1386" s="90">
        <v>44500</v>
      </c>
      <c r="P1386" s="90">
        <v>43000</v>
      </c>
      <c r="Q1386" s="90">
        <v>41600</v>
      </c>
      <c r="R1386" s="90">
        <v>41900</v>
      </c>
      <c r="S1386" s="90">
        <v>41800</v>
      </c>
      <c r="T1386" s="90">
        <v>43900</v>
      </c>
      <c r="U1386" s="90">
        <v>45500</v>
      </c>
      <c r="V1386" s="90">
        <v>45500</v>
      </c>
      <c r="W1386" s="90">
        <v>47500</v>
      </c>
      <c r="X1386" s="90">
        <v>50200</v>
      </c>
      <c r="Y1386" t="str">
        <f t="shared" si="51"/>
        <v>12-2024</v>
      </c>
      <c r="Z1386">
        <f>_xlfn.XLOOKUP(Y1386,AN:AN,AP:AP,"")</f>
        <v>0</v>
      </c>
      <c r="AA1386" t="str">
        <f>_xlfn.XLOOKUP(Y1386,AN:AN,AQ:AQ,"")</f>
        <v>L12</v>
      </c>
      <c r="AB1386" t="str">
        <f>_xlfn.XLOOKUP(Y1386,AN:AN,AR:AR,"")</f>
        <v>L24</v>
      </c>
      <c r="AC1386" t="str">
        <f>_xlfn.XLOOKUP(Y1386,AN:AN,AS:AS,"")</f>
        <v>L36</v>
      </c>
      <c r="AE1386">
        <v>0</v>
      </c>
      <c r="AF1386" t="str">
        <v>L12</v>
      </c>
      <c r="AG1386" t="str">
        <v>L24</v>
      </c>
      <c r="AH1386" t="str">
        <v>L36</v>
      </c>
    </row>
    <row r="1387" spans="1:34">
      <c r="A1387" t="str">
        <f t="shared" si="50"/>
        <v>12-2024</v>
      </c>
      <c r="B1387" s="93">
        <v>45653</v>
      </c>
      <c r="C1387" s="90">
        <v>48300</v>
      </c>
      <c r="D1387" s="90">
        <v>45800</v>
      </c>
      <c r="E1387" s="90">
        <v>45500</v>
      </c>
      <c r="F1387" s="90">
        <v>41800</v>
      </c>
      <c r="G1387" s="90">
        <v>47200</v>
      </c>
      <c r="H1387" s="91" t="s">
        <v>25</v>
      </c>
      <c r="I1387" s="90">
        <v>44500</v>
      </c>
      <c r="J1387" s="90">
        <v>45100</v>
      </c>
      <c r="K1387" s="90">
        <v>47200</v>
      </c>
      <c r="L1387" s="91" t="s">
        <v>25</v>
      </c>
      <c r="M1387" s="90">
        <v>47000</v>
      </c>
      <c r="N1387" s="90">
        <v>47300</v>
      </c>
      <c r="O1387" s="90">
        <v>44400</v>
      </c>
      <c r="P1387" s="90">
        <v>43000</v>
      </c>
      <c r="Q1387" s="90">
        <v>41600</v>
      </c>
      <c r="R1387" s="90">
        <v>41600</v>
      </c>
      <c r="S1387" s="90">
        <v>41800</v>
      </c>
      <c r="T1387" s="90">
        <v>43900</v>
      </c>
      <c r="U1387" s="90">
        <v>45200</v>
      </c>
      <c r="V1387" s="90">
        <v>45500</v>
      </c>
      <c r="W1387" s="90">
        <v>47500</v>
      </c>
      <c r="X1387" s="90">
        <v>50200</v>
      </c>
      <c r="Y1387" t="str">
        <f t="shared" si="51"/>
        <v>12-2024</v>
      </c>
      <c r="Z1387">
        <f>_xlfn.XLOOKUP(Y1387,AN:AN,AP:AP,"")</f>
        <v>0</v>
      </c>
      <c r="AA1387" t="str">
        <f>_xlfn.XLOOKUP(Y1387,AN:AN,AQ:AQ,"")</f>
        <v>L12</v>
      </c>
      <c r="AB1387" t="str">
        <f>_xlfn.XLOOKUP(Y1387,AN:AN,AR:AR,"")</f>
        <v>L24</v>
      </c>
      <c r="AC1387" t="str">
        <f>_xlfn.XLOOKUP(Y1387,AN:AN,AS:AS,"")</f>
        <v>L36</v>
      </c>
      <c r="AE1387">
        <v>0</v>
      </c>
      <c r="AF1387" t="str">
        <v>L12</v>
      </c>
      <c r="AG1387" t="str">
        <v>L24</v>
      </c>
      <c r="AH1387" t="str">
        <v>L36</v>
      </c>
    </row>
    <row r="1388" spans="1:34">
      <c r="A1388" t="str">
        <f t="shared" si="50"/>
        <v>12-2024</v>
      </c>
      <c r="B1388" s="93">
        <v>45654</v>
      </c>
      <c r="C1388" s="90">
        <v>48300</v>
      </c>
      <c r="D1388" s="90">
        <v>45800</v>
      </c>
      <c r="E1388" s="90">
        <v>45600</v>
      </c>
      <c r="F1388" s="90">
        <v>41800</v>
      </c>
      <c r="G1388" s="90">
        <v>47200</v>
      </c>
      <c r="H1388" s="91" t="s">
        <v>25</v>
      </c>
      <c r="I1388" s="90">
        <v>44500</v>
      </c>
      <c r="J1388" s="90">
        <v>45200</v>
      </c>
      <c r="K1388" s="90">
        <v>47200</v>
      </c>
      <c r="L1388" s="91" t="s">
        <v>25</v>
      </c>
      <c r="M1388" s="90">
        <v>47100</v>
      </c>
      <c r="N1388" s="90">
        <v>47300</v>
      </c>
      <c r="O1388" s="90">
        <v>44300</v>
      </c>
      <c r="P1388" s="90">
        <v>43200</v>
      </c>
      <c r="Q1388" s="90">
        <v>41600</v>
      </c>
      <c r="R1388" s="90">
        <v>41700</v>
      </c>
      <c r="S1388" s="90">
        <v>42200</v>
      </c>
      <c r="T1388" s="90">
        <v>43900</v>
      </c>
      <c r="U1388" s="90">
        <v>45200</v>
      </c>
      <c r="V1388" s="90">
        <v>45500</v>
      </c>
      <c r="W1388" s="90">
        <v>47500</v>
      </c>
      <c r="X1388" s="90">
        <v>50200</v>
      </c>
      <c r="Y1388" t="str">
        <f t="shared" si="51"/>
        <v>12-2024</v>
      </c>
      <c r="Z1388">
        <f>_xlfn.XLOOKUP(Y1388,AN:AN,AP:AP,"")</f>
        <v>0</v>
      </c>
      <c r="AA1388" t="str">
        <f>_xlfn.XLOOKUP(Y1388,AN:AN,AQ:AQ,"")</f>
        <v>L12</v>
      </c>
      <c r="AB1388" t="str">
        <f>_xlfn.XLOOKUP(Y1388,AN:AN,AR:AR,"")</f>
        <v>L24</v>
      </c>
      <c r="AC1388" t="str">
        <f>_xlfn.XLOOKUP(Y1388,AN:AN,AS:AS,"")</f>
        <v>L36</v>
      </c>
      <c r="AE1388">
        <v>0</v>
      </c>
      <c r="AF1388" t="str">
        <v>L12</v>
      </c>
      <c r="AG1388" t="str">
        <v>L24</v>
      </c>
      <c r="AH1388" t="str">
        <v>L36</v>
      </c>
    </row>
    <row r="1389" spans="1:34">
      <c r="A1389" t="str">
        <f t="shared" si="50"/>
        <v>12-2024</v>
      </c>
      <c r="B1389" s="93">
        <v>45655</v>
      </c>
      <c r="C1389" s="90" t="s">
        <v>24</v>
      </c>
      <c r="D1389" s="90" t="s">
        <v>24</v>
      </c>
      <c r="E1389" s="90" t="s">
        <v>24</v>
      </c>
      <c r="F1389" s="90" t="s">
        <v>24</v>
      </c>
      <c r="G1389" s="90" t="s">
        <v>24</v>
      </c>
      <c r="H1389" s="90" t="s">
        <v>24</v>
      </c>
      <c r="I1389" s="90" t="s">
        <v>24</v>
      </c>
      <c r="J1389" s="90" t="s">
        <v>24</v>
      </c>
      <c r="K1389" s="90" t="s">
        <v>24</v>
      </c>
      <c r="L1389" s="90" t="s">
        <v>24</v>
      </c>
      <c r="M1389" s="90" t="s">
        <v>24</v>
      </c>
      <c r="N1389" s="90" t="s">
        <v>24</v>
      </c>
      <c r="O1389" s="90" t="s">
        <v>24</v>
      </c>
      <c r="P1389" s="90" t="s">
        <v>24</v>
      </c>
      <c r="Q1389" s="90" t="s">
        <v>24</v>
      </c>
      <c r="R1389" s="90" t="s">
        <v>24</v>
      </c>
      <c r="S1389" s="90" t="s">
        <v>24</v>
      </c>
      <c r="T1389" s="90" t="s">
        <v>24</v>
      </c>
      <c r="U1389" s="90" t="s">
        <v>24</v>
      </c>
      <c r="V1389" s="90" t="s">
        <v>24</v>
      </c>
      <c r="W1389" s="90" t="s">
        <v>24</v>
      </c>
      <c r="X1389" s="90" t="s">
        <v>24</v>
      </c>
      <c r="Y1389" t="str">
        <f t="shared" si="51"/>
        <v>12-2024</v>
      </c>
      <c r="Z1389">
        <f>_xlfn.XLOOKUP(Y1389,AN:AN,AP:AP,"")</f>
        <v>0</v>
      </c>
      <c r="AA1389" t="str">
        <f>_xlfn.XLOOKUP(Y1389,AN:AN,AQ:AQ,"")</f>
        <v>L12</v>
      </c>
      <c r="AB1389" t="str">
        <f>_xlfn.XLOOKUP(Y1389,AN:AN,AR:AR,"")</f>
        <v>L24</v>
      </c>
      <c r="AC1389" t="str">
        <f>_xlfn.XLOOKUP(Y1389,AN:AN,AS:AS,"")</f>
        <v>L36</v>
      </c>
      <c r="AE1389">
        <v>0</v>
      </c>
      <c r="AF1389" t="str">
        <v>L12</v>
      </c>
      <c r="AG1389" t="str">
        <v>L24</v>
      </c>
      <c r="AH1389" t="str">
        <v>L36</v>
      </c>
    </row>
    <row r="1390" spans="1:34">
      <c r="A1390" t="str">
        <f t="shared" si="50"/>
        <v>12-2024</v>
      </c>
      <c r="B1390" s="93">
        <v>45656</v>
      </c>
      <c r="C1390" s="90">
        <v>48500</v>
      </c>
      <c r="D1390" s="90">
        <v>45800</v>
      </c>
      <c r="E1390" s="90">
        <v>46000</v>
      </c>
      <c r="F1390" s="90">
        <v>42100</v>
      </c>
      <c r="G1390" s="90">
        <v>47200</v>
      </c>
      <c r="H1390" s="91" t="s">
        <v>25</v>
      </c>
      <c r="I1390" s="90">
        <v>44500</v>
      </c>
      <c r="J1390" s="90">
        <v>45600</v>
      </c>
      <c r="K1390" s="90">
        <v>47200</v>
      </c>
      <c r="L1390" s="91" t="s">
        <v>25</v>
      </c>
      <c r="M1390" s="90">
        <v>47200</v>
      </c>
      <c r="N1390" s="90">
        <v>47300</v>
      </c>
      <c r="O1390" s="90">
        <v>44700</v>
      </c>
      <c r="P1390" s="90">
        <v>43200</v>
      </c>
      <c r="Q1390" s="90">
        <v>41900</v>
      </c>
      <c r="R1390" s="90">
        <v>42200</v>
      </c>
      <c r="S1390" s="90">
        <v>42200</v>
      </c>
      <c r="T1390" s="90">
        <v>44200</v>
      </c>
      <c r="U1390" s="90">
        <v>45500</v>
      </c>
      <c r="V1390" s="90">
        <v>45500</v>
      </c>
      <c r="W1390" s="90">
        <v>47500</v>
      </c>
      <c r="X1390" s="90">
        <v>50200</v>
      </c>
      <c r="Y1390" t="str">
        <f t="shared" si="51"/>
        <v>12-2024</v>
      </c>
      <c r="Z1390">
        <f>_xlfn.XLOOKUP(Y1390,AN:AN,AP:AP,"")</f>
        <v>0</v>
      </c>
      <c r="AA1390" t="str">
        <f>_xlfn.XLOOKUP(Y1390,AN:AN,AQ:AQ,"")</f>
        <v>L12</v>
      </c>
      <c r="AB1390" t="str">
        <f>_xlfn.XLOOKUP(Y1390,AN:AN,AR:AR,"")</f>
        <v>L24</v>
      </c>
      <c r="AC1390" t="str">
        <f>_xlfn.XLOOKUP(Y1390,AN:AN,AS:AS,"")</f>
        <v>L36</v>
      </c>
      <c r="AE1390">
        <v>0</v>
      </c>
      <c r="AF1390" t="str">
        <v>L12</v>
      </c>
      <c r="AG1390" t="str">
        <v>L24</v>
      </c>
      <c r="AH1390" t="str">
        <v>L36</v>
      </c>
    </row>
    <row r="1391" spans="1:34">
      <c r="A1391" t="str">
        <f t="shared" si="50"/>
        <v>12-2024</v>
      </c>
      <c r="B1391" s="93">
        <v>45657</v>
      </c>
      <c r="C1391" s="90">
        <v>48700</v>
      </c>
      <c r="D1391" s="90">
        <v>45800</v>
      </c>
      <c r="E1391" s="90">
        <v>46300</v>
      </c>
      <c r="F1391" s="90">
        <v>42200</v>
      </c>
      <c r="G1391" s="90">
        <v>47200</v>
      </c>
      <c r="H1391" s="91" t="s">
        <v>25</v>
      </c>
      <c r="I1391" s="90">
        <v>44500</v>
      </c>
      <c r="J1391" s="90">
        <v>45500</v>
      </c>
      <c r="K1391" s="90">
        <v>47200</v>
      </c>
      <c r="L1391" s="91" t="s">
        <v>25</v>
      </c>
      <c r="M1391" s="90">
        <v>47500</v>
      </c>
      <c r="N1391" s="90">
        <v>47300</v>
      </c>
      <c r="O1391" s="90">
        <v>45100</v>
      </c>
      <c r="P1391" s="90">
        <v>43300</v>
      </c>
      <c r="Q1391" s="90">
        <v>42300</v>
      </c>
      <c r="R1391" s="90">
        <v>42400</v>
      </c>
      <c r="S1391" s="90">
        <v>42500</v>
      </c>
      <c r="T1391" s="90">
        <v>44300</v>
      </c>
      <c r="U1391" s="90">
        <v>45800</v>
      </c>
      <c r="V1391" s="90">
        <v>45500</v>
      </c>
      <c r="W1391" s="90">
        <v>47500</v>
      </c>
      <c r="X1391" s="90">
        <v>50200</v>
      </c>
      <c r="Y1391" t="str">
        <f t="shared" si="51"/>
        <v>12-2024</v>
      </c>
      <c r="Z1391">
        <f>_xlfn.XLOOKUP(Y1391,AN:AN,AP:AP,"")</f>
        <v>0</v>
      </c>
      <c r="AA1391" t="str">
        <f>_xlfn.XLOOKUP(Y1391,AN:AN,AQ:AQ,"")</f>
        <v>L12</v>
      </c>
      <c r="AB1391" t="str">
        <f>_xlfn.XLOOKUP(Y1391,AN:AN,AR:AR,"")</f>
        <v>L24</v>
      </c>
      <c r="AC1391" t="str">
        <f>_xlfn.XLOOKUP(Y1391,AN:AN,AS:AS,"")</f>
        <v>L36</v>
      </c>
      <c r="AE1391">
        <v>0</v>
      </c>
      <c r="AF1391" t="str">
        <v>L12</v>
      </c>
      <c r="AG1391" t="str">
        <v>L24</v>
      </c>
      <c r="AH1391" t="str">
        <v>L36</v>
      </c>
    </row>
    <row r="1392" spans="1:34">
      <c r="A1392" t="str">
        <f t="shared" si="50"/>
        <v>01-2025</v>
      </c>
      <c r="B1392" s="93">
        <v>45658</v>
      </c>
      <c r="C1392" s="90">
        <v>48700</v>
      </c>
      <c r="D1392" s="90">
        <v>45800</v>
      </c>
      <c r="E1392" s="90">
        <v>46000</v>
      </c>
      <c r="F1392" s="90">
        <v>42200</v>
      </c>
      <c r="G1392" s="90">
        <v>47200</v>
      </c>
      <c r="H1392" s="91" t="s">
        <v>25</v>
      </c>
      <c r="I1392" s="90">
        <v>44500</v>
      </c>
      <c r="J1392" s="90">
        <v>45500</v>
      </c>
      <c r="K1392" s="90">
        <v>47200</v>
      </c>
      <c r="L1392" s="91" t="s">
        <v>25</v>
      </c>
      <c r="M1392" s="90">
        <v>47300</v>
      </c>
      <c r="N1392" s="90">
        <v>47500</v>
      </c>
      <c r="O1392" s="90">
        <v>44900</v>
      </c>
      <c r="P1392" s="90">
        <v>43200</v>
      </c>
      <c r="Q1392" s="90">
        <v>41800</v>
      </c>
      <c r="R1392" s="90">
        <v>42400</v>
      </c>
      <c r="S1392" s="90">
        <v>42200</v>
      </c>
      <c r="T1392" s="90">
        <v>44300</v>
      </c>
      <c r="U1392" s="90">
        <v>45800</v>
      </c>
      <c r="V1392" s="90">
        <v>45500</v>
      </c>
      <c r="W1392" s="90">
        <v>47200</v>
      </c>
      <c r="X1392" s="90">
        <v>50200</v>
      </c>
      <c r="Y1392" t="str">
        <f t="shared" si="51"/>
        <v>01-2025</v>
      </c>
      <c r="Z1392">
        <f>_xlfn.XLOOKUP(Y1392,AN:AN,AP:AP,"")</f>
        <v>0</v>
      </c>
      <c r="AA1392" t="str">
        <f>_xlfn.XLOOKUP(Y1392,AN:AN,AQ:AQ,"")</f>
        <v>L12</v>
      </c>
      <c r="AB1392" t="str">
        <f>_xlfn.XLOOKUP(Y1392,AN:AN,AR:AR,"")</f>
        <v>L24</v>
      </c>
      <c r="AC1392" t="str">
        <f>_xlfn.XLOOKUP(Y1392,AN:AN,AS:AS,"")</f>
        <v>L36</v>
      </c>
      <c r="AE1392">
        <v>0</v>
      </c>
      <c r="AF1392" t="str">
        <v>L12</v>
      </c>
      <c r="AG1392" t="str">
        <v>L24</v>
      </c>
      <c r="AH1392" t="str">
        <v>L36</v>
      </c>
    </row>
    <row r="1393" spans="1:34">
      <c r="A1393" t="str">
        <f t="shared" si="50"/>
        <v>01-2025</v>
      </c>
      <c r="B1393" s="93">
        <v>45659</v>
      </c>
      <c r="C1393" s="90">
        <v>48700</v>
      </c>
      <c r="D1393" s="90">
        <v>45500</v>
      </c>
      <c r="E1393" s="90">
        <v>45900</v>
      </c>
      <c r="F1393" s="90">
        <v>42300</v>
      </c>
      <c r="G1393" s="90">
        <v>47200</v>
      </c>
      <c r="H1393" s="91" t="s">
        <v>25</v>
      </c>
      <c r="I1393" s="90">
        <v>44500</v>
      </c>
      <c r="J1393" s="90">
        <v>45400</v>
      </c>
      <c r="K1393" s="90">
        <v>47200</v>
      </c>
      <c r="L1393" s="91" t="s">
        <v>25</v>
      </c>
      <c r="M1393" s="90">
        <v>47600</v>
      </c>
      <c r="N1393" s="90">
        <v>47500</v>
      </c>
      <c r="O1393" s="90">
        <v>45200</v>
      </c>
      <c r="P1393" s="90">
        <v>43200</v>
      </c>
      <c r="Q1393" s="90">
        <v>42100</v>
      </c>
      <c r="R1393" s="90">
        <v>42400</v>
      </c>
      <c r="S1393" s="90">
        <v>42400</v>
      </c>
      <c r="T1393" s="90">
        <v>44400</v>
      </c>
      <c r="U1393" s="90">
        <v>45800</v>
      </c>
      <c r="V1393" s="90">
        <v>46000</v>
      </c>
      <c r="W1393" s="90">
        <v>47000</v>
      </c>
      <c r="X1393" s="90">
        <v>50200</v>
      </c>
      <c r="Y1393" t="str">
        <f t="shared" si="51"/>
        <v>01-2025</v>
      </c>
      <c r="Z1393">
        <f>_xlfn.XLOOKUP(Y1393,AN:AN,AP:AP,"")</f>
        <v>0</v>
      </c>
      <c r="AA1393" t="str">
        <f>_xlfn.XLOOKUP(Y1393,AN:AN,AQ:AQ,"")</f>
        <v>L12</v>
      </c>
      <c r="AB1393" t="str">
        <f>_xlfn.XLOOKUP(Y1393,AN:AN,AR:AR,"")</f>
        <v>L24</v>
      </c>
      <c r="AC1393" t="str">
        <f>_xlfn.XLOOKUP(Y1393,AN:AN,AS:AS,"")</f>
        <v>L36</v>
      </c>
      <c r="AE1393">
        <v>0</v>
      </c>
      <c r="AF1393" t="str">
        <v>L12</v>
      </c>
      <c r="AG1393" t="str">
        <v>L24</v>
      </c>
      <c r="AH1393" t="str">
        <v>L36</v>
      </c>
    </row>
    <row r="1394" spans="1:34">
      <c r="A1394" t="str">
        <f t="shared" si="50"/>
        <v>01-2025</v>
      </c>
      <c r="B1394" s="93">
        <v>45660</v>
      </c>
      <c r="C1394" s="90">
        <v>48700</v>
      </c>
      <c r="D1394" s="90">
        <v>45800</v>
      </c>
      <c r="E1394" s="90">
        <v>45700</v>
      </c>
      <c r="F1394" s="90">
        <v>42100</v>
      </c>
      <c r="G1394" s="90">
        <v>47200</v>
      </c>
      <c r="H1394" s="91" t="s">
        <v>25</v>
      </c>
      <c r="I1394" s="90">
        <v>44800</v>
      </c>
      <c r="J1394" s="90">
        <v>45300</v>
      </c>
      <c r="K1394" s="90">
        <v>46900</v>
      </c>
      <c r="L1394" s="91" t="s">
        <v>25</v>
      </c>
      <c r="M1394" s="90">
        <v>47300</v>
      </c>
      <c r="N1394" s="90">
        <v>47500</v>
      </c>
      <c r="O1394" s="90">
        <v>44900</v>
      </c>
      <c r="P1394" s="90">
        <v>43200</v>
      </c>
      <c r="Q1394" s="90">
        <v>41600</v>
      </c>
      <c r="R1394" s="90">
        <v>42300</v>
      </c>
      <c r="S1394" s="90">
        <v>42400</v>
      </c>
      <c r="T1394" s="90">
        <v>44200</v>
      </c>
      <c r="U1394" s="90">
        <v>45600</v>
      </c>
      <c r="V1394" s="90">
        <v>46500</v>
      </c>
      <c r="W1394" s="90">
        <v>47000</v>
      </c>
      <c r="X1394" s="90">
        <v>50200</v>
      </c>
      <c r="Y1394" t="str">
        <f t="shared" si="51"/>
        <v>01-2025</v>
      </c>
      <c r="Z1394">
        <f>_xlfn.XLOOKUP(Y1394,AN:AN,AP:AP,"")</f>
        <v>0</v>
      </c>
      <c r="AA1394" t="str">
        <f>_xlfn.XLOOKUP(Y1394,AN:AN,AQ:AQ,"")</f>
        <v>L12</v>
      </c>
      <c r="AB1394" t="str">
        <f>_xlfn.XLOOKUP(Y1394,AN:AN,AR:AR,"")</f>
        <v>L24</v>
      </c>
      <c r="AC1394" t="str">
        <f>_xlfn.XLOOKUP(Y1394,AN:AN,AS:AS,"")</f>
        <v>L36</v>
      </c>
      <c r="AE1394">
        <v>0</v>
      </c>
      <c r="AF1394" t="str">
        <v>L12</v>
      </c>
      <c r="AG1394" t="str">
        <v>L24</v>
      </c>
      <c r="AH1394" t="str">
        <v>L36</v>
      </c>
    </row>
    <row r="1395" spans="1:34">
      <c r="A1395" t="str">
        <f t="shared" si="50"/>
        <v>01-2025</v>
      </c>
      <c r="B1395" s="93">
        <v>45661</v>
      </c>
      <c r="C1395" s="90">
        <v>48700</v>
      </c>
      <c r="D1395" s="90">
        <v>45800</v>
      </c>
      <c r="E1395" s="90">
        <v>45500</v>
      </c>
      <c r="F1395" s="90">
        <v>42100</v>
      </c>
      <c r="G1395" s="90">
        <v>47000</v>
      </c>
      <c r="H1395" s="91" t="s">
        <v>25</v>
      </c>
      <c r="I1395" s="90">
        <v>44800</v>
      </c>
      <c r="J1395" s="90">
        <v>45300</v>
      </c>
      <c r="K1395" s="90">
        <v>46900</v>
      </c>
      <c r="L1395" s="91" t="s">
        <v>25</v>
      </c>
      <c r="M1395" s="90">
        <v>47300</v>
      </c>
      <c r="N1395" s="90">
        <v>47400</v>
      </c>
      <c r="O1395" s="90">
        <v>44500</v>
      </c>
      <c r="P1395" s="90">
        <v>43000</v>
      </c>
      <c r="Q1395" s="90">
        <v>41500</v>
      </c>
      <c r="R1395" s="90">
        <v>42200</v>
      </c>
      <c r="S1395" s="90">
        <v>42000</v>
      </c>
      <c r="T1395" s="90">
        <v>44200</v>
      </c>
      <c r="U1395" s="90">
        <v>45600</v>
      </c>
      <c r="V1395" s="90">
        <v>46500</v>
      </c>
      <c r="W1395" s="90">
        <v>47000</v>
      </c>
      <c r="X1395" s="90">
        <v>49800</v>
      </c>
      <c r="Y1395" t="str">
        <f t="shared" si="51"/>
        <v>01-2025</v>
      </c>
      <c r="Z1395">
        <f>_xlfn.XLOOKUP(Y1395,AN:AN,AP:AP,"")</f>
        <v>0</v>
      </c>
      <c r="AA1395" t="str">
        <f>_xlfn.XLOOKUP(Y1395,AN:AN,AQ:AQ,"")</f>
        <v>L12</v>
      </c>
      <c r="AB1395" t="str">
        <f>_xlfn.XLOOKUP(Y1395,AN:AN,AR:AR,"")</f>
        <v>L24</v>
      </c>
      <c r="AC1395" t="str">
        <f>_xlfn.XLOOKUP(Y1395,AN:AN,AS:AS,"")</f>
        <v>L36</v>
      </c>
      <c r="AE1395">
        <v>0</v>
      </c>
      <c r="AF1395" t="str">
        <v>L12</v>
      </c>
      <c r="AG1395" t="str">
        <v>L24</v>
      </c>
      <c r="AH1395" t="str">
        <v>L36</v>
      </c>
    </row>
    <row r="1396" spans="1:34">
      <c r="A1396" t="str">
        <f t="shared" si="50"/>
        <v>01-2025</v>
      </c>
      <c r="B1396" s="93">
        <v>45662</v>
      </c>
      <c r="C1396" s="90" t="s">
        <v>24</v>
      </c>
      <c r="D1396" s="90" t="s">
        <v>24</v>
      </c>
      <c r="E1396" s="90" t="s">
        <v>24</v>
      </c>
      <c r="F1396" s="90" t="s">
        <v>24</v>
      </c>
      <c r="G1396" s="90" t="s">
        <v>24</v>
      </c>
      <c r="H1396" s="90" t="s">
        <v>24</v>
      </c>
      <c r="I1396" s="90" t="s">
        <v>24</v>
      </c>
      <c r="J1396" s="90" t="s">
        <v>24</v>
      </c>
      <c r="K1396" s="90" t="s">
        <v>24</v>
      </c>
      <c r="L1396" s="90" t="s">
        <v>24</v>
      </c>
      <c r="M1396" s="90" t="s">
        <v>24</v>
      </c>
      <c r="N1396" s="90" t="s">
        <v>24</v>
      </c>
      <c r="O1396" s="90" t="s">
        <v>24</v>
      </c>
      <c r="P1396" s="90" t="s">
        <v>24</v>
      </c>
      <c r="Q1396" s="90" t="s">
        <v>24</v>
      </c>
      <c r="R1396" s="90" t="s">
        <v>24</v>
      </c>
      <c r="S1396" s="90" t="s">
        <v>24</v>
      </c>
      <c r="T1396" s="90" t="s">
        <v>24</v>
      </c>
      <c r="U1396" s="90" t="s">
        <v>24</v>
      </c>
      <c r="V1396" s="90" t="s">
        <v>24</v>
      </c>
      <c r="W1396" s="90" t="s">
        <v>24</v>
      </c>
      <c r="X1396" s="90" t="s">
        <v>24</v>
      </c>
      <c r="Y1396" t="str">
        <f t="shared" si="51"/>
        <v>01-2025</v>
      </c>
      <c r="Z1396">
        <f>_xlfn.XLOOKUP(Y1396,AN:AN,AP:AP,"")</f>
        <v>0</v>
      </c>
      <c r="AA1396" t="str">
        <f>_xlfn.XLOOKUP(Y1396,AN:AN,AQ:AQ,"")</f>
        <v>L12</v>
      </c>
      <c r="AB1396" t="str">
        <f>_xlfn.XLOOKUP(Y1396,AN:AN,AR:AR,"")</f>
        <v>L24</v>
      </c>
      <c r="AC1396" t="str">
        <f>_xlfn.XLOOKUP(Y1396,AN:AN,AS:AS,"")</f>
        <v>L36</v>
      </c>
      <c r="AE1396">
        <v>0</v>
      </c>
      <c r="AF1396" t="str">
        <v>L12</v>
      </c>
      <c r="AG1396" t="str">
        <v>L24</v>
      </c>
      <c r="AH1396" t="str">
        <v>L36</v>
      </c>
    </row>
    <row r="1397" spans="1:34">
      <c r="A1397" t="str">
        <f t="shared" si="50"/>
        <v>01-2025</v>
      </c>
      <c r="B1397" s="93">
        <v>45663</v>
      </c>
      <c r="C1397" s="90">
        <v>48700</v>
      </c>
      <c r="D1397" s="90">
        <v>45800</v>
      </c>
      <c r="E1397" s="90">
        <v>45000</v>
      </c>
      <c r="F1397" s="90">
        <v>41500</v>
      </c>
      <c r="G1397" s="90">
        <v>46800</v>
      </c>
      <c r="H1397" s="91" t="s">
        <v>25</v>
      </c>
      <c r="I1397" s="90">
        <v>44300</v>
      </c>
      <c r="J1397" s="90">
        <v>45000</v>
      </c>
      <c r="K1397" s="90">
        <v>46600</v>
      </c>
      <c r="L1397" s="91" t="s">
        <v>25</v>
      </c>
      <c r="M1397" s="90">
        <v>47000</v>
      </c>
      <c r="N1397" s="90">
        <v>47300</v>
      </c>
      <c r="O1397" s="90">
        <v>44500</v>
      </c>
      <c r="P1397" s="90">
        <v>43000</v>
      </c>
      <c r="Q1397" s="90">
        <v>41300</v>
      </c>
      <c r="R1397" s="90">
        <v>41800</v>
      </c>
      <c r="S1397" s="90">
        <v>41800</v>
      </c>
      <c r="T1397" s="90">
        <v>43900</v>
      </c>
      <c r="U1397" s="90">
        <v>45500</v>
      </c>
      <c r="V1397" s="90">
        <v>46300</v>
      </c>
      <c r="W1397" s="90">
        <v>46800</v>
      </c>
      <c r="X1397" s="90">
        <v>49700</v>
      </c>
      <c r="Y1397" t="str">
        <f t="shared" si="51"/>
        <v>01-2025</v>
      </c>
      <c r="Z1397">
        <f>_xlfn.XLOOKUP(Y1397,AN:AN,AP:AP,"")</f>
        <v>0</v>
      </c>
      <c r="AA1397" t="str">
        <f>_xlfn.XLOOKUP(Y1397,AN:AN,AQ:AQ,"")</f>
        <v>L12</v>
      </c>
      <c r="AB1397" t="str">
        <f>_xlfn.XLOOKUP(Y1397,AN:AN,AR:AR,"")</f>
        <v>L24</v>
      </c>
      <c r="AC1397" t="str">
        <f>_xlfn.XLOOKUP(Y1397,AN:AN,AS:AS,"")</f>
        <v>L36</v>
      </c>
      <c r="AE1397">
        <v>0</v>
      </c>
      <c r="AF1397" t="str">
        <v>L12</v>
      </c>
      <c r="AG1397" t="str">
        <v>L24</v>
      </c>
      <c r="AH1397" t="str">
        <v>L36</v>
      </c>
    </row>
    <row r="1398" spans="1:34">
      <c r="A1398" t="str">
        <f t="shared" si="50"/>
        <v>01-2025</v>
      </c>
      <c r="B1398" s="93">
        <v>45664</v>
      </c>
      <c r="C1398" s="90">
        <v>48700</v>
      </c>
      <c r="D1398" s="90">
        <v>45800</v>
      </c>
      <c r="E1398" s="90">
        <v>45000</v>
      </c>
      <c r="F1398" s="90">
        <v>41400</v>
      </c>
      <c r="G1398" s="90">
        <v>46700</v>
      </c>
      <c r="H1398" s="91" t="s">
        <v>25</v>
      </c>
      <c r="I1398" s="90">
        <v>44300</v>
      </c>
      <c r="J1398" s="90">
        <v>45000</v>
      </c>
      <c r="K1398" s="90">
        <v>46600</v>
      </c>
      <c r="L1398" s="91" t="s">
        <v>25</v>
      </c>
      <c r="M1398" s="90">
        <v>47000</v>
      </c>
      <c r="N1398" s="90">
        <v>47100</v>
      </c>
      <c r="O1398" s="90">
        <v>44600</v>
      </c>
      <c r="P1398" s="90">
        <v>43000</v>
      </c>
      <c r="Q1398" s="90">
        <v>41400</v>
      </c>
      <c r="R1398" s="90">
        <v>41800</v>
      </c>
      <c r="S1398" s="90">
        <v>41800</v>
      </c>
      <c r="T1398" s="90">
        <v>43600</v>
      </c>
      <c r="U1398" s="90">
        <v>45400</v>
      </c>
      <c r="V1398" s="90">
        <v>46300</v>
      </c>
      <c r="W1398" s="90">
        <v>46800</v>
      </c>
      <c r="X1398" s="90">
        <v>49700</v>
      </c>
      <c r="Y1398" t="str">
        <f t="shared" si="51"/>
        <v>01-2025</v>
      </c>
      <c r="Z1398">
        <f>_xlfn.XLOOKUP(Y1398,AN:AN,AP:AP,"")</f>
        <v>0</v>
      </c>
      <c r="AA1398" t="str">
        <f>_xlfn.XLOOKUP(Y1398,AN:AN,AQ:AQ,"")</f>
        <v>L12</v>
      </c>
      <c r="AB1398" t="str">
        <f>_xlfn.XLOOKUP(Y1398,AN:AN,AR:AR,"")</f>
        <v>L24</v>
      </c>
      <c r="AC1398" t="str">
        <f>_xlfn.XLOOKUP(Y1398,AN:AN,AS:AS,"")</f>
        <v>L36</v>
      </c>
      <c r="AE1398">
        <v>0</v>
      </c>
      <c r="AF1398" t="str">
        <v>L12</v>
      </c>
      <c r="AG1398" t="str">
        <v>L24</v>
      </c>
      <c r="AH1398" t="str">
        <v>L36</v>
      </c>
    </row>
    <row r="1399" spans="1:34">
      <c r="A1399" t="str">
        <f t="shared" si="50"/>
        <v>01-2025</v>
      </c>
      <c r="B1399" s="93">
        <v>45665</v>
      </c>
      <c r="C1399" s="90">
        <v>48000</v>
      </c>
      <c r="D1399" s="90">
        <v>45800</v>
      </c>
      <c r="E1399" s="90">
        <v>44800</v>
      </c>
      <c r="F1399" s="90">
        <v>41500</v>
      </c>
      <c r="G1399" s="90">
        <v>46400</v>
      </c>
      <c r="H1399" s="91" t="s">
        <v>25</v>
      </c>
      <c r="I1399" s="90">
        <v>44000</v>
      </c>
      <c r="J1399" s="90">
        <v>44800</v>
      </c>
      <c r="K1399" s="90">
        <v>46500</v>
      </c>
      <c r="L1399" s="91" t="s">
        <v>25</v>
      </c>
      <c r="M1399" s="90">
        <v>46800</v>
      </c>
      <c r="N1399" s="90">
        <v>47000</v>
      </c>
      <c r="O1399" s="90">
        <v>44400</v>
      </c>
      <c r="P1399" s="90">
        <v>43000</v>
      </c>
      <c r="Q1399" s="90">
        <v>41300</v>
      </c>
      <c r="R1399" s="90">
        <v>41600</v>
      </c>
      <c r="S1399" s="90">
        <v>41800</v>
      </c>
      <c r="T1399" s="90">
        <v>43600</v>
      </c>
      <c r="U1399" s="90">
        <v>45200</v>
      </c>
      <c r="V1399" s="90">
        <v>46300</v>
      </c>
      <c r="W1399" s="90">
        <v>46800</v>
      </c>
      <c r="X1399" s="90">
        <v>49700</v>
      </c>
      <c r="Y1399" t="str">
        <f t="shared" si="51"/>
        <v>01-2025</v>
      </c>
      <c r="Z1399">
        <f>_xlfn.XLOOKUP(Y1399,AN:AN,AP:AP,"")</f>
        <v>0</v>
      </c>
      <c r="AA1399" t="str">
        <f>_xlfn.XLOOKUP(Y1399,AN:AN,AQ:AQ,"")</f>
        <v>L12</v>
      </c>
      <c r="AB1399" t="str">
        <f>_xlfn.XLOOKUP(Y1399,AN:AN,AR:AR,"")</f>
        <v>L24</v>
      </c>
      <c r="AC1399" t="str">
        <f>_xlfn.XLOOKUP(Y1399,AN:AN,AS:AS,"")</f>
        <v>L36</v>
      </c>
      <c r="AE1399">
        <v>0</v>
      </c>
      <c r="AF1399" t="str">
        <v>L12</v>
      </c>
      <c r="AG1399" t="str">
        <v>L24</v>
      </c>
      <c r="AH1399" t="str">
        <v>L36</v>
      </c>
    </row>
    <row r="1400" spans="1:34">
      <c r="A1400" t="str">
        <f t="shared" si="50"/>
        <v>01-2025</v>
      </c>
      <c r="B1400" s="93">
        <v>45666</v>
      </c>
      <c r="C1400" s="90">
        <v>47800</v>
      </c>
      <c r="D1400" s="90">
        <v>45700</v>
      </c>
      <c r="E1400" s="90">
        <v>44700</v>
      </c>
      <c r="F1400" s="90">
        <v>41300</v>
      </c>
      <c r="G1400" s="90">
        <v>46400</v>
      </c>
      <c r="H1400" s="91" t="s">
        <v>25</v>
      </c>
      <c r="I1400" s="90">
        <v>44000</v>
      </c>
      <c r="J1400" s="90">
        <v>44500</v>
      </c>
      <c r="K1400" s="90">
        <v>46000</v>
      </c>
      <c r="L1400" s="91" t="s">
        <v>25</v>
      </c>
      <c r="M1400" s="90">
        <v>46600</v>
      </c>
      <c r="N1400" s="90">
        <v>47000</v>
      </c>
      <c r="O1400" s="90">
        <v>44500</v>
      </c>
      <c r="P1400" s="90">
        <v>42800</v>
      </c>
      <c r="Q1400" s="90">
        <v>41100</v>
      </c>
      <c r="R1400" s="90">
        <v>41400</v>
      </c>
      <c r="S1400" s="90">
        <v>41600</v>
      </c>
      <c r="T1400" s="90">
        <v>43400</v>
      </c>
      <c r="U1400" s="90">
        <v>45000</v>
      </c>
      <c r="V1400" s="90">
        <v>45800</v>
      </c>
      <c r="W1400" s="90">
        <v>46800</v>
      </c>
      <c r="X1400" s="90">
        <v>49700</v>
      </c>
      <c r="Y1400" t="str">
        <f t="shared" si="51"/>
        <v>01-2025</v>
      </c>
      <c r="Z1400">
        <f>_xlfn.XLOOKUP(Y1400,AN:AN,AP:AP,"")</f>
        <v>0</v>
      </c>
      <c r="AA1400" t="str">
        <f>_xlfn.XLOOKUP(Y1400,AN:AN,AQ:AQ,"")</f>
        <v>L12</v>
      </c>
      <c r="AB1400" t="str">
        <f>_xlfn.XLOOKUP(Y1400,AN:AN,AR:AR,"")</f>
        <v>L24</v>
      </c>
      <c r="AC1400" t="str">
        <f>_xlfn.XLOOKUP(Y1400,AN:AN,AS:AS,"")</f>
        <v>L36</v>
      </c>
      <c r="AE1400">
        <v>0</v>
      </c>
      <c r="AF1400" t="str">
        <v>L12</v>
      </c>
      <c r="AG1400" t="str">
        <v>L24</v>
      </c>
      <c r="AH1400" t="str">
        <v>L36</v>
      </c>
    </row>
    <row r="1401" spans="1:34">
      <c r="A1401" t="str">
        <f t="shared" si="50"/>
        <v>01-2025</v>
      </c>
      <c r="B1401" s="93">
        <v>45667</v>
      </c>
      <c r="C1401" s="90">
        <v>47800</v>
      </c>
      <c r="D1401" s="90">
        <v>45700</v>
      </c>
      <c r="E1401" s="90">
        <v>44700</v>
      </c>
      <c r="F1401" s="90">
        <v>41500</v>
      </c>
      <c r="G1401" s="90">
        <v>46400</v>
      </c>
      <c r="H1401" s="91" t="s">
        <v>25</v>
      </c>
      <c r="I1401" s="90">
        <v>44000</v>
      </c>
      <c r="J1401" s="90">
        <v>44400</v>
      </c>
      <c r="K1401" s="90">
        <v>46000</v>
      </c>
      <c r="L1401" s="91" t="s">
        <v>25</v>
      </c>
      <c r="M1401" s="90">
        <v>46600</v>
      </c>
      <c r="N1401" s="90">
        <v>47000</v>
      </c>
      <c r="O1401" s="90">
        <v>44700</v>
      </c>
      <c r="P1401" s="90">
        <v>42800</v>
      </c>
      <c r="Q1401" s="90">
        <v>41300</v>
      </c>
      <c r="R1401" s="90">
        <v>41600</v>
      </c>
      <c r="S1401" s="90">
        <v>41700</v>
      </c>
      <c r="T1401" s="90">
        <v>43600</v>
      </c>
      <c r="U1401" s="90">
        <v>45200</v>
      </c>
      <c r="V1401" s="90">
        <v>45800</v>
      </c>
      <c r="W1401" s="90">
        <v>46800</v>
      </c>
      <c r="X1401" s="90">
        <v>49700</v>
      </c>
      <c r="Y1401" t="str">
        <f t="shared" si="51"/>
        <v>01-2025</v>
      </c>
      <c r="Z1401">
        <f>_xlfn.XLOOKUP(Y1401,AN:AN,AP:AP,"")</f>
        <v>0</v>
      </c>
      <c r="AA1401" t="str">
        <f>_xlfn.XLOOKUP(Y1401,AN:AN,AQ:AQ,"")</f>
        <v>L12</v>
      </c>
      <c r="AB1401" t="str">
        <f>_xlfn.XLOOKUP(Y1401,AN:AN,AR:AR,"")</f>
        <v>L24</v>
      </c>
      <c r="AC1401" t="str">
        <f>_xlfn.XLOOKUP(Y1401,AN:AN,AS:AS,"")</f>
        <v>L36</v>
      </c>
      <c r="AE1401">
        <v>0</v>
      </c>
      <c r="AF1401" t="str">
        <v>L12</v>
      </c>
      <c r="AG1401" t="str">
        <v>L24</v>
      </c>
      <c r="AH1401" t="str">
        <v>L36</v>
      </c>
    </row>
    <row r="1402" spans="1:34">
      <c r="A1402" t="str">
        <f t="shared" si="50"/>
        <v>01-2025</v>
      </c>
      <c r="B1402" s="93">
        <v>45668</v>
      </c>
      <c r="C1402" s="90">
        <v>47800</v>
      </c>
      <c r="D1402" s="90">
        <v>45800</v>
      </c>
      <c r="E1402" s="90">
        <v>44500</v>
      </c>
      <c r="F1402" s="90">
        <v>41500</v>
      </c>
      <c r="G1402" s="90">
        <v>46400</v>
      </c>
      <c r="H1402" s="91" t="s">
        <v>25</v>
      </c>
      <c r="I1402" s="90">
        <v>43800</v>
      </c>
      <c r="J1402" s="90">
        <v>44400</v>
      </c>
      <c r="K1402" s="90">
        <v>46100</v>
      </c>
      <c r="L1402" s="91" t="s">
        <v>25</v>
      </c>
      <c r="M1402" s="90">
        <v>46500</v>
      </c>
      <c r="N1402" s="90">
        <v>47000</v>
      </c>
      <c r="O1402" s="90">
        <v>44400</v>
      </c>
      <c r="P1402" s="90">
        <v>42800</v>
      </c>
      <c r="Q1402" s="90">
        <v>41100</v>
      </c>
      <c r="R1402" s="90">
        <v>41500</v>
      </c>
      <c r="S1402" s="90">
        <v>41600</v>
      </c>
      <c r="T1402" s="90">
        <v>43600</v>
      </c>
      <c r="U1402" s="90">
        <v>45200</v>
      </c>
      <c r="V1402" s="90">
        <v>45800</v>
      </c>
      <c r="W1402" s="90">
        <v>46800</v>
      </c>
      <c r="X1402" s="90">
        <v>49700</v>
      </c>
      <c r="Y1402" t="str">
        <f t="shared" si="51"/>
        <v>01-2025</v>
      </c>
      <c r="Z1402">
        <f>_xlfn.XLOOKUP(Y1402,AN:AN,AP:AP,"")</f>
        <v>0</v>
      </c>
      <c r="AA1402" t="str">
        <f>_xlfn.XLOOKUP(Y1402,AN:AN,AQ:AQ,"")</f>
        <v>L12</v>
      </c>
      <c r="AB1402" t="str">
        <f>_xlfn.XLOOKUP(Y1402,AN:AN,AR:AR,"")</f>
        <v>L24</v>
      </c>
      <c r="AC1402" t="str">
        <f>_xlfn.XLOOKUP(Y1402,AN:AN,AS:AS,"")</f>
        <v>L36</v>
      </c>
      <c r="AE1402">
        <v>0</v>
      </c>
      <c r="AF1402" t="str">
        <v>L12</v>
      </c>
      <c r="AG1402" t="str">
        <v>L24</v>
      </c>
      <c r="AH1402" t="str">
        <v>L36</v>
      </c>
    </row>
    <row r="1403" spans="1:34">
      <c r="A1403" t="str">
        <f t="shared" si="50"/>
        <v>01-2025</v>
      </c>
      <c r="B1403" s="93">
        <v>45669</v>
      </c>
      <c r="C1403" s="90" t="s">
        <v>24</v>
      </c>
      <c r="D1403" s="90" t="s">
        <v>24</v>
      </c>
      <c r="E1403" s="90" t="s">
        <v>24</v>
      </c>
      <c r="F1403" s="90" t="s">
        <v>24</v>
      </c>
      <c r="G1403" s="90" t="s">
        <v>24</v>
      </c>
      <c r="H1403" s="90" t="s">
        <v>24</v>
      </c>
      <c r="I1403" s="90" t="s">
        <v>24</v>
      </c>
      <c r="J1403" s="90" t="s">
        <v>24</v>
      </c>
      <c r="K1403" s="90" t="s">
        <v>24</v>
      </c>
      <c r="L1403" s="90" t="s">
        <v>24</v>
      </c>
      <c r="M1403" s="90" t="s">
        <v>24</v>
      </c>
      <c r="N1403" s="90" t="s">
        <v>24</v>
      </c>
      <c r="O1403" s="90" t="s">
        <v>24</v>
      </c>
      <c r="P1403" s="90" t="s">
        <v>24</v>
      </c>
      <c r="Q1403" s="90" t="s">
        <v>24</v>
      </c>
      <c r="R1403" s="90" t="s">
        <v>24</v>
      </c>
      <c r="S1403" s="90" t="s">
        <v>24</v>
      </c>
      <c r="T1403" s="90" t="s">
        <v>24</v>
      </c>
      <c r="U1403" s="90" t="s">
        <v>24</v>
      </c>
      <c r="V1403" s="90" t="s">
        <v>24</v>
      </c>
      <c r="W1403" s="90" t="s">
        <v>24</v>
      </c>
      <c r="X1403" s="90" t="s">
        <v>24</v>
      </c>
      <c r="Y1403" t="str">
        <f t="shared" si="51"/>
        <v>01-2025</v>
      </c>
      <c r="Z1403">
        <f>_xlfn.XLOOKUP(Y1403,AN:AN,AP:AP,"")</f>
        <v>0</v>
      </c>
      <c r="AA1403" t="str">
        <f>_xlfn.XLOOKUP(Y1403,AN:AN,AQ:AQ,"")</f>
        <v>L12</v>
      </c>
      <c r="AB1403" t="str">
        <f>_xlfn.XLOOKUP(Y1403,AN:AN,AR:AR,"")</f>
        <v>L24</v>
      </c>
      <c r="AC1403" t="str">
        <f>_xlfn.XLOOKUP(Y1403,AN:AN,AS:AS,"")</f>
        <v>L36</v>
      </c>
      <c r="AE1403">
        <v>0</v>
      </c>
      <c r="AF1403" t="str">
        <v>L12</v>
      </c>
      <c r="AG1403" t="str">
        <v>L24</v>
      </c>
      <c r="AH1403" t="str">
        <v>L36</v>
      </c>
    </row>
    <row r="1404" spans="1:34">
      <c r="A1404" t="str">
        <f t="shared" si="50"/>
        <v>01-2025</v>
      </c>
      <c r="B1404" s="93">
        <v>45670</v>
      </c>
      <c r="C1404" s="90">
        <v>47600</v>
      </c>
      <c r="D1404" s="90">
        <v>45800</v>
      </c>
      <c r="E1404" s="90">
        <v>44700</v>
      </c>
      <c r="F1404" s="90">
        <v>41600</v>
      </c>
      <c r="G1404" s="90">
        <v>46400</v>
      </c>
      <c r="H1404" s="91" t="s">
        <v>25</v>
      </c>
      <c r="I1404" s="90">
        <v>43800</v>
      </c>
      <c r="J1404" s="90">
        <v>44700</v>
      </c>
      <c r="K1404" s="90">
        <v>46300</v>
      </c>
      <c r="L1404" s="91" t="s">
        <v>25</v>
      </c>
      <c r="M1404" s="90">
        <v>46500</v>
      </c>
      <c r="N1404" s="90">
        <v>47000</v>
      </c>
      <c r="O1404" s="90">
        <v>44700</v>
      </c>
      <c r="P1404" s="90">
        <v>42600</v>
      </c>
      <c r="Q1404" s="90">
        <v>41300</v>
      </c>
      <c r="R1404" s="90">
        <v>41600</v>
      </c>
      <c r="S1404" s="90">
        <v>41600</v>
      </c>
      <c r="T1404" s="90">
        <v>43700</v>
      </c>
      <c r="U1404" s="90">
        <v>45200</v>
      </c>
      <c r="V1404" s="90">
        <v>45800</v>
      </c>
      <c r="W1404" s="90">
        <v>46400</v>
      </c>
      <c r="X1404" s="90">
        <v>49500</v>
      </c>
      <c r="Y1404" t="str">
        <f t="shared" si="51"/>
        <v>01-2025</v>
      </c>
      <c r="Z1404">
        <f>_xlfn.XLOOKUP(Y1404,AN:AN,AP:AP,"")</f>
        <v>0</v>
      </c>
      <c r="AA1404" t="str">
        <f>_xlfn.XLOOKUP(Y1404,AN:AN,AQ:AQ,"")</f>
        <v>L12</v>
      </c>
      <c r="AB1404" t="str">
        <f>_xlfn.XLOOKUP(Y1404,AN:AN,AR:AR,"")</f>
        <v>L24</v>
      </c>
      <c r="AC1404" t="str">
        <f>_xlfn.XLOOKUP(Y1404,AN:AN,AS:AS,"")</f>
        <v>L36</v>
      </c>
      <c r="AE1404">
        <v>0</v>
      </c>
      <c r="AF1404" t="str">
        <v>L12</v>
      </c>
      <c r="AG1404" t="str">
        <v>L24</v>
      </c>
      <c r="AH1404" t="str">
        <v>L36</v>
      </c>
    </row>
    <row r="1405" spans="1:34">
      <c r="A1405" t="str">
        <f t="shared" si="50"/>
        <v>01-2025</v>
      </c>
      <c r="B1405" s="93">
        <v>45671</v>
      </c>
      <c r="C1405" s="91" t="s">
        <v>25</v>
      </c>
      <c r="D1405" s="91" t="s">
        <v>25</v>
      </c>
      <c r="E1405" s="90">
        <v>45000</v>
      </c>
      <c r="F1405" s="90">
        <v>41700</v>
      </c>
      <c r="G1405" s="90">
        <v>46400</v>
      </c>
      <c r="H1405" s="91" t="s">
        <v>25</v>
      </c>
      <c r="I1405" s="91" t="s">
        <v>25</v>
      </c>
      <c r="J1405" s="91" t="s">
        <v>25</v>
      </c>
      <c r="K1405" s="90">
        <v>46300</v>
      </c>
      <c r="L1405" s="91" t="s">
        <v>25</v>
      </c>
      <c r="M1405" s="90">
        <v>46700</v>
      </c>
      <c r="N1405" s="90">
        <v>47000</v>
      </c>
      <c r="O1405" s="90">
        <v>44700</v>
      </c>
      <c r="P1405" s="90">
        <v>42600</v>
      </c>
      <c r="Q1405" s="90">
        <v>41300</v>
      </c>
      <c r="R1405" s="90">
        <v>41700</v>
      </c>
      <c r="S1405" s="90">
        <v>41600</v>
      </c>
      <c r="T1405" s="90">
        <v>43800</v>
      </c>
      <c r="U1405" s="90">
        <v>45200</v>
      </c>
      <c r="V1405" s="90">
        <v>45800</v>
      </c>
      <c r="W1405" s="90">
        <v>46400</v>
      </c>
      <c r="X1405" s="90">
        <v>49200</v>
      </c>
      <c r="Y1405" t="str">
        <f t="shared" si="51"/>
        <v>01-2025</v>
      </c>
      <c r="Z1405">
        <f>_xlfn.XLOOKUP(Y1405,AN:AN,AP:AP,"")</f>
        <v>0</v>
      </c>
      <c r="AA1405" t="str">
        <f>_xlfn.XLOOKUP(Y1405,AN:AN,AQ:AQ,"")</f>
        <v>L12</v>
      </c>
      <c r="AB1405" t="str">
        <f>_xlfn.XLOOKUP(Y1405,AN:AN,AR:AR,"")</f>
        <v>L24</v>
      </c>
      <c r="AC1405" t="str">
        <f>_xlfn.XLOOKUP(Y1405,AN:AN,AS:AS,"")</f>
        <v>L36</v>
      </c>
      <c r="AE1405">
        <v>0</v>
      </c>
      <c r="AF1405" t="str">
        <v>L12</v>
      </c>
      <c r="AG1405" t="str">
        <v>L24</v>
      </c>
      <c r="AH1405" t="str">
        <v>L36</v>
      </c>
    </row>
    <row r="1406" spans="1:34">
      <c r="A1406" t="str">
        <f t="shared" si="50"/>
        <v>01-2025</v>
      </c>
      <c r="B1406" s="93">
        <v>45672</v>
      </c>
      <c r="C1406" s="90">
        <v>47600</v>
      </c>
      <c r="D1406" s="91" t="s">
        <v>25</v>
      </c>
      <c r="E1406" s="90">
        <v>45000</v>
      </c>
      <c r="F1406" s="90">
        <v>41600</v>
      </c>
      <c r="G1406" s="90">
        <v>46400</v>
      </c>
      <c r="H1406" s="91" t="s">
        <v>25</v>
      </c>
      <c r="I1406" s="90">
        <v>43800</v>
      </c>
      <c r="J1406" s="90">
        <v>44500</v>
      </c>
      <c r="K1406" s="90">
        <v>46300</v>
      </c>
      <c r="L1406" s="91" t="s">
        <v>25</v>
      </c>
      <c r="M1406" s="90">
        <v>46700</v>
      </c>
      <c r="N1406" s="90">
        <v>47000</v>
      </c>
      <c r="O1406" s="90">
        <v>45000</v>
      </c>
      <c r="P1406" s="90">
        <v>42600</v>
      </c>
      <c r="Q1406" s="90">
        <v>41400</v>
      </c>
      <c r="R1406" s="90">
        <v>41700</v>
      </c>
      <c r="S1406" s="90">
        <v>41600</v>
      </c>
      <c r="T1406" s="90">
        <v>43700</v>
      </c>
      <c r="U1406" s="90">
        <v>45200</v>
      </c>
      <c r="V1406" s="90">
        <v>45800</v>
      </c>
      <c r="W1406" s="90">
        <v>46200</v>
      </c>
      <c r="X1406" s="90">
        <v>49200</v>
      </c>
      <c r="Y1406" t="str">
        <f t="shared" si="51"/>
        <v>01-2025</v>
      </c>
      <c r="Z1406">
        <f>_xlfn.XLOOKUP(Y1406,AN:AN,AP:AP,"")</f>
        <v>0</v>
      </c>
      <c r="AA1406" t="str">
        <f>_xlfn.XLOOKUP(Y1406,AN:AN,AQ:AQ,"")</f>
        <v>L12</v>
      </c>
      <c r="AB1406" t="str">
        <f>_xlfn.XLOOKUP(Y1406,AN:AN,AR:AR,"")</f>
        <v>L24</v>
      </c>
      <c r="AC1406" t="str">
        <f>_xlfn.XLOOKUP(Y1406,AN:AN,AS:AS,"")</f>
        <v>L36</v>
      </c>
      <c r="AE1406">
        <v>0</v>
      </c>
      <c r="AF1406" t="str">
        <v>L12</v>
      </c>
      <c r="AG1406" t="str">
        <v>L24</v>
      </c>
      <c r="AH1406" t="str">
        <v>L36</v>
      </c>
    </row>
    <row r="1407" spans="1:34">
      <c r="A1407" t="str">
        <f t="shared" si="50"/>
        <v>01-2025</v>
      </c>
      <c r="B1407" s="93">
        <v>45673</v>
      </c>
      <c r="C1407" s="90">
        <v>47600</v>
      </c>
      <c r="D1407" s="90">
        <v>45800</v>
      </c>
      <c r="E1407" s="90">
        <v>44800</v>
      </c>
      <c r="F1407" s="90">
        <v>41800</v>
      </c>
      <c r="G1407" s="90">
        <v>46100</v>
      </c>
      <c r="H1407" s="91" t="s">
        <v>25</v>
      </c>
      <c r="I1407" s="90">
        <v>43700</v>
      </c>
      <c r="J1407" s="90">
        <v>44500</v>
      </c>
      <c r="K1407" s="90">
        <v>46300</v>
      </c>
      <c r="L1407" s="91" t="s">
        <v>25</v>
      </c>
      <c r="M1407" s="90">
        <v>46600</v>
      </c>
      <c r="N1407" s="90">
        <v>47000</v>
      </c>
      <c r="O1407" s="90">
        <v>44600</v>
      </c>
      <c r="P1407" s="90">
        <v>42600</v>
      </c>
      <c r="Q1407" s="90">
        <v>41200</v>
      </c>
      <c r="R1407" s="90">
        <v>41500</v>
      </c>
      <c r="S1407" s="90">
        <v>41600</v>
      </c>
      <c r="T1407" s="90">
        <v>43900</v>
      </c>
      <c r="U1407" s="90">
        <v>45000</v>
      </c>
      <c r="V1407" s="90">
        <v>45800</v>
      </c>
      <c r="W1407" s="90">
        <v>46200</v>
      </c>
      <c r="X1407" s="90">
        <v>49200</v>
      </c>
      <c r="Y1407" t="str">
        <f t="shared" si="51"/>
        <v>01-2025</v>
      </c>
      <c r="Z1407">
        <f>_xlfn.XLOOKUP(Y1407,AN:AN,AP:AP,"")</f>
        <v>0</v>
      </c>
      <c r="AA1407" t="str">
        <f>_xlfn.XLOOKUP(Y1407,AN:AN,AQ:AQ,"")</f>
        <v>L12</v>
      </c>
      <c r="AB1407" t="str">
        <f>_xlfn.XLOOKUP(Y1407,AN:AN,AR:AR,"")</f>
        <v>L24</v>
      </c>
      <c r="AC1407" t="str">
        <f>_xlfn.XLOOKUP(Y1407,AN:AN,AS:AS,"")</f>
        <v>L36</v>
      </c>
      <c r="AE1407">
        <v>0</v>
      </c>
      <c r="AF1407" t="str">
        <v>L12</v>
      </c>
      <c r="AG1407" t="str">
        <v>L24</v>
      </c>
      <c r="AH1407" t="str">
        <v>L36</v>
      </c>
    </row>
    <row r="1408" spans="1:34">
      <c r="A1408" t="str">
        <f t="shared" si="50"/>
        <v>01-2025</v>
      </c>
      <c r="B1408" s="93">
        <v>45674</v>
      </c>
      <c r="C1408" s="90">
        <v>47200</v>
      </c>
      <c r="D1408" s="90">
        <v>45700</v>
      </c>
      <c r="E1408" s="90">
        <v>44800</v>
      </c>
      <c r="F1408" s="90">
        <v>41700</v>
      </c>
      <c r="G1408" s="90">
        <v>46100</v>
      </c>
      <c r="H1408" s="91" t="s">
        <v>25</v>
      </c>
      <c r="I1408" s="90">
        <v>43700</v>
      </c>
      <c r="J1408" s="90">
        <v>44600</v>
      </c>
      <c r="K1408" s="90">
        <v>46300</v>
      </c>
      <c r="L1408" s="91" t="s">
        <v>25</v>
      </c>
      <c r="M1408" s="90">
        <v>46600</v>
      </c>
      <c r="N1408" s="90">
        <v>47000</v>
      </c>
      <c r="O1408" s="90">
        <v>44600</v>
      </c>
      <c r="P1408" s="90">
        <v>42600</v>
      </c>
      <c r="Q1408" s="90">
        <v>41200</v>
      </c>
      <c r="R1408" s="90">
        <v>41400</v>
      </c>
      <c r="S1408" s="90">
        <v>41600</v>
      </c>
      <c r="T1408" s="90">
        <v>43800</v>
      </c>
      <c r="U1408" s="90">
        <v>44800</v>
      </c>
      <c r="V1408" s="90">
        <v>45800</v>
      </c>
      <c r="W1408" s="90">
        <v>46000</v>
      </c>
      <c r="X1408" s="90">
        <v>49200</v>
      </c>
      <c r="Y1408" t="str">
        <f t="shared" si="51"/>
        <v>01-2025</v>
      </c>
      <c r="Z1408">
        <f>_xlfn.XLOOKUP(Y1408,AN:AN,AP:AP,"")</f>
        <v>0</v>
      </c>
      <c r="AA1408" t="str">
        <f>_xlfn.XLOOKUP(Y1408,AN:AN,AQ:AQ,"")</f>
        <v>L12</v>
      </c>
      <c r="AB1408" t="str">
        <f>_xlfn.XLOOKUP(Y1408,AN:AN,AR:AR,"")</f>
        <v>L24</v>
      </c>
      <c r="AC1408" t="str">
        <f>_xlfn.XLOOKUP(Y1408,AN:AN,AS:AS,"")</f>
        <v>L36</v>
      </c>
      <c r="AE1408">
        <v>0</v>
      </c>
      <c r="AF1408" t="str">
        <v>L12</v>
      </c>
      <c r="AG1408" t="str">
        <v>L24</v>
      </c>
      <c r="AH1408" t="str">
        <v>L36</v>
      </c>
    </row>
    <row r="1409" spans="1:34">
      <c r="A1409" t="str">
        <f t="shared" si="50"/>
        <v>01-2025</v>
      </c>
      <c r="B1409" s="93">
        <v>45675</v>
      </c>
      <c r="C1409" s="90">
        <v>47200</v>
      </c>
      <c r="D1409" s="90">
        <v>45700</v>
      </c>
      <c r="E1409" s="90">
        <v>44700</v>
      </c>
      <c r="F1409" s="90">
        <v>41700</v>
      </c>
      <c r="G1409" s="90">
        <v>46100</v>
      </c>
      <c r="H1409" s="91" t="s">
        <v>25</v>
      </c>
      <c r="I1409" s="90">
        <v>43700</v>
      </c>
      <c r="J1409" s="90">
        <v>44600</v>
      </c>
      <c r="K1409" s="90">
        <v>46300</v>
      </c>
      <c r="L1409" s="91" t="s">
        <v>25</v>
      </c>
      <c r="M1409" s="90">
        <v>46500</v>
      </c>
      <c r="N1409" s="90">
        <v>46900</v>
      </c>
      <c r="O1409" s="90">
        <v>44400</v>
      </c>
      <c r="P1409" s="90">
        <v>42500</v>
      </c>
      <c r="Q1409" s="90">
        <v>41000</v>
      </c>
      <c r="R1409" s="90">
        <v>41300</v>
      </c>
      <c r="S1409" s="90">
        <v>41500</v>
      </c>
      <c r="T1409" s="90">
        <v>43800</v>
      </c>
      <c r="U1409" s="90">
        <v>44800</v>
      </c>
      <c r="V1409" s="90">
        <v>45800</v>
      </c>
      <c r="W1409" s="90">
        <v>46000</v>
      </c>
      <c r="X1409" s="90">
        <v>49200</v>
      </c>
      <c r="Y1409" t="str">
        <f t="shared" si="51"/>
        <v>01-2025</v>
      </c>
      <c r="Z1409">
        <f>_xlfn.XLOOKUP(Y1409,AN:AN,AP:AP,"")</f>
        <v>0</v>
      </c>
      <c r="AA1409" t="str">
        <f>_xlfn.XLOOKUP(Y1409,AN:AN,AQ:AQ,"")</f>
        <v>L12</v>
      </c>
      <c r="AB1409" t="str">
        <f>_xlfn.XLOOKUP(Y1409,AN:AN,AR:AR,"")</f>
        <v>L24</v>
      </c>
      <c r="AC1409" t="str">
        <f>_xlfn.XLOOKUP(Y1409,AN:AN,AS:AS,"")</f>
        <v>L36</v>
      </c>
      <c r="AE1409">
        <v>0</v>
      </c>
      <c r="AF1409" t="str">
        <v>L12</v>
      </c>
      <c r="AG1409" t="str">
        <v>L24</v>
      </c>
      <c r="AH1409" t="str">
        <v>L36</v>
      </c>
    </row>
    <row r="1410" spans="1:34">
      <c r="A1410" t="str">
        <f t="shared" si="50"/>
        <v>01-2025</v>
      </c>
      <c r="B1410" s="93">
        <v>45676</v>
      </c>
      <c r="C1410" s="90" t="s">
        <v>24</v>
      </c>
      <c r="D1410" s="90" t="s">
        <v>24</v>
      </c>
      <c r="E1410" s="90" t="s">
        <v>24</v>
      </c>
      <c r="F1410" s="90" t="s">
        <v>24</v>
      </c>
      <c r="G1410" s="90" t="s">
        <v>24</v>
      </c>
      <c r="H1410" s="90" t="s">
        <v>24</v>
      </c>
      <c r="I1410" s="90" t="s">
        <v>24</v>
      </c>
      <c r="J1410" s="90" t="s">
        <v>24</v>
      </c>
      <c r="K1410" s="90" t="s">
        <v>24</v>
      </c>
      <c r="L1410" s="90" t="s">
        <v>24</v>
      </c>
      <c r="M1410" s="90" t="s">
        <v>24</v>
      </c>
      <c r="N1410" s="90" t="s">
        <v>24</v>
      </c>
      <c r="O1410" s="90" t="s">
        <v>24</v>
      </c>
      <c r="P1410" s="90" t="s">
        <v>24</v>
      </c>
      <c r="Q1410" s="90" t="s">
        <v>24</v>
      </c>
      <c r="R1410" s="90" t="s">
        <v>24</v>
      </c>
      <c r="S1410" s="90" t="s">
        <v>24</v>
      </c>
      <c r="T1410" s="90" t="s">
        <v>24</v>
      </c>
      <c r="U1410" s="90" t="s">
        <v>24</v>
      </c>
      <c r="V1410" s="90" t="s">
        <v>24</v>
      </c>
      <c r="W1410" s="90" t="s">
        <v>24</v>
      </c>
      <c r="X1410" s="90" t="s">
        <v>24</v>
      </c>
      <c r="Y1410" t="str">
        <f t="shared" si="51"/>
        <v>01-2025</v>
      </c>
      <c r="Z1410">
        <f>_xlfn.XLOOKUP(Y1410,AN:AN,AP:AP,"")</f>
        <v>0</v>
      </c>
      <c r="AA1410" t="str">
        <f>_xlfn.XLOOKUP(Y1410,AN:AN,AQ:AQ,"")</f>
        <v>L12</v>
      </c>
      <c r="AB1410" t="str">
        <f>_xlfn.XLOOKUP(Y1410,AN:AN,AR:AR,"")</f>
        <v>L24</v>
      </c>
      <c r="AC1410" t="str">
        <f>_xlfn.XLOOKUP(Y1410,AN:AN,AS:AS,"")</f>
        <v>L36</v>
      </c>
      <c r="AE1410">
        <v>0</v>
      </c>
      <c r="AF1410" t="str">
        <v>L12</v>
      </c>
      <c r="AG1410" t="str">
        <v>L24</v>
      </c>
      <c r="AH1410" t="str">
        <v>L36</v>
      </c>
    </row>
    <row r="1411" spans="1:34">
      <c r="A1411" t="str">
        <f t="shared" si="50"/>
        <v>01-2025</v>
      </c>
      <c r="B1411" s="93">
        <v>45677</v>
      </c>
      <c r="C1411" s="90">
        <v>46800</v>
      </c>
      <c r="D1411" s="90">
        <v>45800</v>
      </c>
      <c r="E1411" s="90">
        <v>44700</v>
      </c>
      <c r="F1411" s="90">
        <v>41700</v>
      </c>
      <c r="G1411" s="90">
        <v>46000</v>
      </c>
      <c r="H1411" s="91" t="s">
        <v>25</v>
      </c>
      <c r="I1411" s="90">
        <v>43500</v>
      </c>
      <c r="J1411" s="90">
        <v>44600</v>
      </c>
      <c r="K1411" s="90">
        <v>46000</v>
      </c>
      <c r="L1411" s="91" t="s">
        <v>25</v>
      </c>
      <c r="M1411" s="90">
        <v>46500</v>
      </c>
      <c r="N1411" s="90">
        <v>46900</v>
      </c>
      <c r="O1411" s="90">
        <v>44300</v>
      </c>
      <c r="P1411" s="90">
        <v>42800</v>
      </c>
      <c r="Q1411" s="90">
        <v>41300</v>
      </c>
      <c r="R1411" s="90">
        <v>41300</v>
      </c>
      <c r="S1411" s="90">
        <v>41800</v>
      </c>
      <c r="T1411" s="90">
        <v>43800</v>
      </c>
      <c r="U1411" s="90">
        <v>44700</v>
      </c>
      <c r="V1411" s="90">
        <v>45800</v>
      </c>
      <c r="W1411" s="90">
        <v>45600</v>
      </c>
      <c r="X1411" s="90">
        <v>48700</v>
      </c>
      <c r="Y1411" t="str">
        <f t="shared" si="51"/>
        <v>01-2025</v>
      </c>
      <c r="Z1411">
        <f>_xlfn.XLOOKUP(Y1411,AN:AN,AP:AP,"")</f>
        <v>0</v>
      </c>
      <c r="AA1411" t="str">
        <f>_xlfn.XLOOKUP(Y1411,AN:AN,AQ:AQ,"")</f>
        <v>L12</v>
      </c>
      <c r="AB1411" t="str">
        <f>_xlfn.XLOOKUP(Y1411,AN:AN,AR:AR,"")</f>
        <v>L24</v>
      </c>
      <c r="AC1411" t="str">
        <f>_xlfn.XLOOKUP(Y1411,AN:AN,AS:AS,"")</f>
        <v>L36</v>
      </c>
      <c r="AE1411">
        <v>0</v>
      </c>
      <c r="AF1411" t="str">
        <v>L12</v>
      </c>
      <c r="AG1411" t="str">
        <v>L24</v>
      </c>
      <c r="AH1411" t="str">
        <v>L36</v>
      </c>
    </row>
    <row r="1412" spans="1:34">
      <c r="A1412" t="str">
        <f t="shared" si="50"/>
        <v>01-2025</v>
      </c>
      <c r="B1412" s="93">
        <v>45678</v>
      </c>
      <c r="C1412" s="90">
        <v>46800</v>
      </c>
      <c r="D1412" s="90">
        <v>45700</v>
      </c>
      <c r="E1412" s="90">
        <v>44900</v>
      </c>
      <c r="F1412" s="90">
        <v>41700</v>
      </c>
      <c r="G1412" s="90">
        <v>46000</v>
      </c>
      <c r="H1412" s="91" t="s">
        <v>25</v>
      </c>
      <c r="I1412" s="90">
        <v>43500</v>
      </c>
      <c r="J1412" s="90">
        <v>44600</v>
      </c>
      <c r="K1412" s="90">
        <v>46000</v>
      </c>
      <c r="L1412" s="91" t="s">
        <v>25</v>
      </c>
      <c r="M1412" s="90">
        <v>46400</v>
      </c>
      <c r="N1412" s="90">
        <v>46900</v>
      </c>
      <c r="O1412" s="90">
        <v>44300</v>
      </c>
      <c r="P1412" s="90">
        <v>42800</v>
      </c>
      <c r="Q1412" s="90">
        <v>41100</v>
      </c>
      <c r="R1412" s="90">
        <v>41200</v>
      </c>
      <c r="S1412" s="90">
        <v>41700</v>
      </c>
      <c r="T1412" s="90">
        <v>43800</v>
      </c>
      <c r="U1412" s="90">
        <v>44500</v>
      </c>
      <c r="V1412" s="90">
        <v>45800</v>
      </c>
      <c r="W1412" s="90">
        <v>45600</v>
      </c>
      <c r="X1412" s="90">
        <v>48700</v>
      </c>
      <c r="Y1412" t="str">
        <f t="shared" si="51"/>
        <v>01-2025</v>
      </c>
      <c r="Z1412">
        <f>_xlfn.XLOOKUP(Y1412,AN:AN,AP:AP,"")</f>
        <v>0</v>
      </c>
      <c r="AA1412" t="str">
        <f>_xlfn.XLOOKUP(Y1412,AN:AN,AQ:AQ,"")</f>
        <v>L12</v>
      </c>
      <c r="AB1412" t="str">
        <f>_xlfn.XLOOKUP(Y1412,AN:AN,AR:AR,"")</f>
        <v>L24</v>
      </c>
      <c r="AC1412" t="str">
        <f>_xlfn.XLOOKUP(Y1412,AN:AN,AS:AS,"")</f>
        <v>L36</v>
      </c>
      <c r="AE1412">
        <v>0</v>
      </c>
      <c r="AF1412" t="str">
        <v>L12</v>
      </c>
      <c r="AG1412" t="str">
        <v>L24</v>
      </c>
      <c r="AH1412" t="str">
        <v>L36</v>
      </c>
    </row>
    <row r="1413" spans="1:34">
      <c r="A1413" t="str">
        <f t="shared" si="50"/>
        <v>01-2025</v>
      </c>
      <c r="B1413" s="93">
        <v>45679</v>
      </c>
      <c r="C1413" s="90">
        <v>46200</v>
      </c>
      <c r="D1413" s="90">
        <v>45700</v>
      </c>
      <c r="E1413" s="90">
        <v>44800</v>
      </c>
      <c r="F1413" s="90">
        <v>41500</v>
      </c>
      <c r="G1413" s="90">
        <v>45800</v>
      </c>
      <c r="H1413" s="91" t="s">
        <v>25</v>
      </c>
      <c r="I1413" s="90">
        <v>43500</v>
      </c>
      <c r="J1413" s="90">
        <v>44400</v>
      </c>
      <c r="K1413" s="90">
        <v>46000</v>
      </c>
      <c r="L1413" s="91" t="s">
        <v>25</v>
      </c>
      <c r="M1413" s="90">
        <v>46300</v>
      </c>
      <c r="N1413" s="90">
        <v>46900</v>
      </c>
      <c r="O1413" s="90">
        <v>44200</v>
      </c>
      <c r="P1413" s="90">
        <v>42700</v>
      </c>
      <c r="Q1413" s="90">
        <v>41100</v>
      </c>
      <c r="R1413" s="90">
        <v>41200</v>
      </c>
      <c r="S1413" s="90">
        <v>41500</v>
      </c>
      <c r="T1413" s="90">
        <v>43600</v>
      </c>
      <c r="U1413" s="90">
        <v>44500</v>
      </c>
      <c r="V1413" s="90">
        <v>45800</v>
      </c>
      <c r="W1413" s="90">
        <v>45600</v>
      </c>
      <c r="X1413" s="90">
        <v>48700</v>
      </c>
      <c r="Y1413" t="str">
        <f t="shared" si="51"/>
        <v>01-2025</v>
      </c>
      <c r="Z1413">
        <f>_xlfn.XLOOKUP(Y1413,AN:AN,AP:AP,"")</f>
        <v>0</v>
      </c>
      <c r="AA1413" t="str">
        <f>_xlfn.XLOOKUP(Y1413,AN:AN,AQ:AQ,"")</f>
        <v>L12</v>
      </c>
      <c r="AB1413" t="str">
        <f>_xlfn.XLOOKUP(Y1413,AN:AN,AR:AR,"")</f>
        <v>L24</v>
      </c>
      <c r="AC1413" t="str">
        <f>_xlfn.XLOOKUP(Y1413,AN:AN,AS:AS,"")</f>
        <v>L36</v>
      </c>
      <c r="AE1413">
        <v>0</v>
      </c>
      <c r="AF1413" t="str">
        <v>L12</v>
      </c>
      <c r="AG1413" t="str">
        <v>L24</v>
      </c>
      <c r="AH1413" t="str">
        <v>L36</v>
      </c>
    </row>
    <row r="1414" spans="1:34">
      <c r="A1414" t="str">
        <f t="shared" si="50"/>
        <v>01-2025</v>
      </c>
      <c r="B1414" s="93">
        <v>45680</v>
      </c>
      <c r="C1414" s="90">
        <v>46400</v>
      </c>
      <c r="D1414" s="90">
        <v>45700</v>
      </c>
      <c r="E1414" s="90">
        <v>45000</v>
      </c>
      <c r="F1414" s="90">
        <v>42000</v>
      </c>
      <c r="G1414" s="90">
        <v>45900</v>
      </c>
      <c r="H1414" s="91" t="s">
        <v>25</v>
      </c>
      <c r="I1414" s="90">
        <v>44000</v>
      </c>
      <c r="J1414" s="90">
        <v>44600</v>
      </c>
      <c r="K1414" s="90">
        <v>46200</v>
      </c>
      <c r="L1414" s="91" t="s">
        <v>25</v>
      </c>
      <c r="M1414" s="90">
        <v>46500</v>
      </c>
      <c r="N1414" s="90">
        <v>46900</v>
      </c>
      <c r="O1414" s="90">
        <v>44500</v>
      </c>
      <c r="P1414" s="90">
        <v>42800</v>
      </c>
      <c r="Q1414" s="90">
        <v>41400</v>
      </c>
      <c r="R1414" s="90">
        <v>41500</v>
      </c>
      <c r="S1414" s="90">
        <v>41700</v>
      </c>
      <c r="T1414" s="90">
        <v>43800</v>
      </c>
      <c r="U1414" s="90">
        <v>44800</v>
      </c>
      <c r="V1414" s="90">
        <v>45800</v>
      </c>
      <c r="W1414" s="90">
        <v>46000</v>
      </c>
      <c r="X1414" s="90">
        <v>48900</v>
      </c>
      <c r="Y1414" t="str">
        <f t="shared" si="51"/>
        <v>01-2025</v>
      </c>
      <c r="Z1414">
        <f>_xlfn.XLOOKUP(Y1414,AN:AN,AP:AP,"")</f>
        <v>0</v>
      </c>
      <c r="AA1414" t="str">
        <f>_xlfn.XLOOKUP(Y1414,AN:AN,AQ:AQ,"")</f>
        <v>L12</v>
      </c>
      <c r="AB1414" t="str">
        <f>_xlfn.XLOOKUP(Y1414,AN:AN,AR:AR,"")</f>
        <v>L24</v>
      </c>
      <c r="AC1414" t="str">
        <f>_xlfn.XLOOKUP(Y1414,AN:AN,AS:AS,"")</f>
        <v>L36</v>
      </c>
      <c r="AE1414">
        <v>0</v>
      </c>
      <c r="AF1414" t="str">
        <v>L12</v>
      </c>
      <c r="AG1414" t="str">
        <v>L24</v>
      </c>
      <c r="AH1414" t="str">
        <v>L36</v>
      </c>
    </row>
    <row r="1415" spans="1:34">
      <c r="A1415" t="str">
        <f t="shared" si="50"/>
        <v>01-2025</v>
      </c>
      <c r="B1415" s="93">
        <v>45681</v>
      </c>
      <c r="C1415" s="90">
        <v>46600</v>
      </c>
      <c r="D1415" s="90">
        <v>45700</v>
      </c>
      <c r="E1415" s="90">
        <v>45200</v>
      </c>
      <c r="F1415" s="90">
        <v>42200</v>
      </c>
      <c r="G1415" s="90">
        <v>46000</v>
      </c>
      <c r="H1415" s="91" t="s">
        <v>25</v>
      </c>
      <c r="I1415" s="90">
        <v>44000</v>
      </c>
      <c r="J1415" s="90">
        <v>44800</v>
      </c>
      <c r="K1415" s="90">
        <v>46500</v>
      </c>
      <c r="L1415" s="91" t="s">
        <v>25</v>
      </c>
      <c r="M1415" s="90">
        <v>46700</v>
      </c>
      <c r="N1415" s="90">
        <v>46900</v>
      </c>
      <c r="O1415" s="90">
        <v>45000</v>
      </c>
      <c r="P1415" s="90">
        <v>43000</v>
      </c>
      <c r="Q1415" s="90">
        <v>41500</v>
      </c>
      <c r="R1415" s="90">
        <v>41500</v>
      </c>
      <c r="S1415" s="90">
        <v>41800</v>
      </c>
      <c r="T1415" s="90">
        <v>44200</v>
      </c>
      <c r="U1415" s="90">
        <v>44800</v>
      </c>
      <c r="V1415" s="90">
        <v>45500</v>
      </c>
      <c r="W1415" s="90">
        <v>46500</v>
      </c>
      <c r="X1415" s="90">
        <v>49200</v>
      </c>
      <c r="Y1415" t="str">
        <f t="shared" si="51"/>
        <v>01-2025</v>
      </c>
      <c r="Z1415">
        <f>_xlfn.XLOOKUP(Y1415,AN:AN,AP:AP,"")</f>
        <v>0</v>
      </c>
      <c r="AA1415" t="str">
        <f>_xlfn.XLOOKUP(Y1415,AN:AN,AQ:AQ,"")</f>
        <v>L12</v>
      </c>
      <c r="AB1415" t="str">
        <f>_xlfn.XLOOKUP(Y1415,AN:AN,AR:AR,"")</f>
        <v>L24</v>
      </c>
      <c r="AC1415" t="str">
        <f>_xlfn.XLOOKUP(Y1415,AN:AN,AS:AS,"")</f>
        <v>L36</v>
      </c>
      <c r="AE1415">
        <v>0</v>
      </c>
      <c r="AF1415" t="str">
        <v>L12</v>
      </c>
      <c r="AG1415" t="str">
        <v>L24</v>
      </c>
      <c r="AH1415" t="str">
        <v>L36</v>
      </c>
    </row>
    <row r="1416" spans="1:34">
      <c r="A1416" t="str">
        <f t="shared" si="50"/>
        <v>01-2025</v>
      </c>
      <c r="B1416" s="93">
        <v>45682</v>
      </c>
      <c r="C1416" s="90">
        <v>46800</v>
      </c>
      <c r="D1416" s="90">
        <v>45700</v>
      </c>
      <c r="E1416" s="90">
        <v>45200</v>
      </c>
      <c r="F1416" s="90">
        <v>42300</v>
      </c>
      <c r="G1416" s="90">
        <v>46000</v>
      </c>
      <c r="H1416" s="91" t="s">
        <v>25</v>
      </c>
      <c r="I1416" s="90">
        <v>44000</v>
      </c>
      <c r="J1416" s="90">
        <v>44800</v>
      </c>
      <c r="K1416" s="90">
        <v>46500</v>
      </c>
      <c r="L1416" s="91" t="s">
        <v>25</v>
      </c>
      <c r="M1416" s="90">
        <v>46700</v>
      </c>
      <c r="N1416" s="90">
        <v>46900</v>
      </c>
      <c r="O1416" s="90">
        <v>44700</v>
      </c>
      <c r="P1416" s="90">
        <v>42900</v>
      </c>
      <c r="Q1416" s="90">
        <v>41300</v>
      </c>
      <c r="R1416" s="90">
        <v>41500</v>
      </c>
      <c r="S1416" s="90">
        <v>41700</v>
      </c>
      <c r="T1416" s="90">
        <v>44400</v>
      </c>
      <c r="U1416" s="90">
        <v>44800</v>
      </c>
      <c r="V1416" s="90">
        <v>45500</v>
      </c>
      <c r="W1416" s="90">
        <v>46500</v>
      </c>
      <c r="X1416" s="90">
        <v>49200</v>
      </c>
      <c r="Y1416" t="str">
        <f t="shared" si="51"/>
        <v>01-2025</v>
      </c>
      <c r="Z1416">
        <f>_xlfn.XLOOKUP(Y1416,AN:AN,AP:AP,"")</f>
        <v>0</v>
      </c>
      <c r="AA1416" t="str">
        <f>_xlfn.XLOOKUP(Y1416,AN:AN,AQ:AQ,"")</f>
        <v>L12</v>
      </c>
      <c r="AB1416" t="str">
        <f>_xlfn.XLOOKUP(Y1416,AN:AN,AR:AR,"")</f>
        <v>L24</v>
      </c>
      <c r="AC1416" t="str">
        <f>_xlfn.XLOOKUP(Y1416,AN:AN,AS:AS,"")</f>
        <v>L36</v>
      </c>
      <c r="AE1416">
        <v>0</v>
      </c>
      <c r="AF1416" t="str">
        <v>L12</v>
      </c>
      <c r="AG1416" t="str">
        <v>L24</v>
      </c>
      <c r="AH1416" t="str">
        <v>L36</v>
      </c>
    </row>
    <row r="1417" spans="1:34">
      <c r="A1417" t="str">
        <f t="shared" si="50"/>
        <v>01-2025</v>
      </c>
      <c r="B1417" s="93">
        <v>45683</v>
      </c>
      <c r="C1417" s="90" t="s">
        <v>24</v>
      </c>
      <c r="D1417" s="90" t="s">
        <v>24</v>
      </c>
      <c r="E1417" s="90" t="s">
        <v>24</v>
      </c>
      <c r="F1417" s="90" t="s">
        <v>24</v>
      </c>
      <c r="G1417" s="90" t="s">
        <v>24</v>
      </c>
      <c r="H1417" s="90" t="s">
        <v>24</v>
      </c>
      <c r="I1417" s="90" t="s">
        <v>24</v>
      </c>
      <c r="J1417" s="90" t="s">
        <v>24</v>
      </c>
      <c r="K1417" s="90" t="s">
        <v>24</v>
      </c>
      <c r="L1417" s="90" t="s">
        <v>24</v>
      </c>
      <c r="M1417" s="90" t="s">
        <v>24</v>
      </c>
      <c r="N1417" s="90" t="s">
        <v>24</v>
      </c>
      <c r="O1417" s="90" t="s">
        <v>24</v>
      </c>
      <c r="P1417" s="90" t="s">
        <v>24</v>
      </c>
      <c r="Q1417" s="90" t="s">
        <v>24</v>
      </c>
      <c r="R1417" s="90" t="s">
        <v>24</v>
      </c>
      <c r="S1417" s="90" t="s">
        <v>24</v>
      </c>
      <c r="T1417" s="90" t="s">
        <v>24</v>
      </c>
      <c r="U1417" s="90" t="s">
        <v>24</v>
      </c>
      <c r="V1417" s="90" t="s">
        <v>24</v>
      </c>
      <c r="W1417" s="90" t="s">
        <v>24</v>
      </c>
      <c r="X1417" s="90" t="s">
        <v>24</v>
      </c>
      <c r="Y1417" t="str">
        <f t="shared" si="51"/>
        <v>01-2025</v>
      </c>
      <c r="Z1417">
        <f>_xlfn.XLOOKUP(Y1417,AN:AN,AP:AP,"")</f>
        <v>0</v>
      </c>
      <c r="AA1417" t="str">
        <f>_xlfn.XLOOKUP(Y1417,AN:AN,AQ:AQ,"")</f>
        <v>L12</v>
      </c>
      <c r="AB1417" t="str">
        <f>_xlfn.XLOOKUP(Y1417,AN:AN,AR:AR,"")</f>
        <v>L24</v>
      </c>
      <c r="AC1417" t="str">
        <f>_xlfn.XLOOKUP(Y1417,AN:AN,AS:AS,"")</f>
        <v>L36</v>
      </c>
      <c r="AE1417">
        <v>0</v>
      </c>
      <c r="AF1417" t="str">
        <v>L12</v>
      </c>
      <c r="AG1417" t="str">
        <v>L24</v>
      </c>
      <c r="AH1417" t="str">
        <v>L36</v>
      </c>
    </row>
    <row r="1418" spans="1:34">
      <c r="A1418" t="str">
        <f t="shared" si="50"/>
        <v>01-2025</v>
      </c>
      <c r="B1418" s="93">
        <v>45684</v>
      </c>
      <c r="C1418" s="90">
        <v>47000</v>
      </c>
      <c r="D1418" s="90">
        <v>45800</v>
      </c>
      <c r="E1418" s="90">
        <v>45700</v>
      </c>
      <c r="F1418" s="90">
        <v>42700</v>
      </c>
      <c r="G1418" s="90">
        <v>46000</v>
      </c>
      <c r="H1418" s="91" t="s">
        <v>25</v>
      </c>
      <c r="I1418" s="90">
        <v>44000</v>
      </c>
      <c r="J1418" s="90">
        <v>45200</v>
      </c>
      <c r="K1418" s="90">
        <v>46800</v>
      </c>
      <c r="L1418" s="91" t="s">
        <v>25</v>
      </c>
      <c r="M1418" s="90">
        <v>47000</v>
      </c>
      <c r="N1418" s="90">
        <v>47000</v>
      </c>
      <c r="O1418" s="90">
        <v>45700</v>
      </c>
      <c r="P1418" s="90">
        <v>43300</v>
      </c>
      <c r="Q1418" s="90">
        <v>42000</v>
      </c>
      <c r="R1418" s="90">
        <v>42100</v>
      </c>
      <c r="S1418" s="90">
        <v>42000</v>
      </c>
      <c r="T1418" s="90">
        <v>44800</v>
      </c>
      <c r="U1418" s="90">
        <v>45100</v>
      </c>
      <c r="V1418" s="90">
        <v>45800</v>
      </c>
      <c r="W1418" s="90">
        <v>46700</v>
      </c>
      <c r="X1418" s="90">
        <v>49200</v>
      </c>
      <c r="Y1418" t="str">
        <f t="shared" si="51"/>
        <v>01-2025</v>
      </c>
      <c r="Z1418">
        <f>_xlfn.XLOOKUP(Y1418,AN:AN,AP:AP,"")</f>
        <v>0</v>
      </c>
      <c r="AA1418" t="str">
        <f>_xlfn.XLOOKUP(Y1418,AN:AN,AQ:AQ,"")</f>
        <v>L12</v>
      </c>
      <c r="AB1418" t="str">
        <f>_xlfn.XLOOKUP(Y1418,AN:AN,AR:AR,"")</f>
        <v>L24</v>
      </c>
      <c r="AC1418" t="str">
        <f>_xlfn.XLOOKUP(Y1418,AN:AN,AS:AS,"")</f>
        <v>L36</v>
      </c>
      <c r="AE1418">
        <v>0</v>
      </c>
      <c r="AF1418" t="str">
        <v>L12</v>
      </c>
      <c r="AG1418" t="str">
        <v>L24</v>
      </c>
      <c r="AH1418" t="str">
        <v>L36</v>
      </c>
    </row>
    <row r="1419" spans="1:34">
      <c r="A1419" t="str">
        <f t="shared" si="50"/>
        <v>01-2025</v>
      </c>
      <c r="B1419" s="93">
        <v>45685</v>
      </c>
      <c r="C1419" s="90">
        <v>47300</v>
      </c>
      <c r="D1419" s="90">
        <v>45800</v>
      </c>
      <c r="E1419" s="90">
        <v>46000</v>
      </c>
      <c r="F1419" s="90">
        <v>42900</v>
      </c>
      <c r="G1419" s="90">
        <v>46500</v>
      </c>
      <c r="H1419" s="91" t="s">
        <v>25</v>
      </c>
      <c r="I1419" s="90">
        <v>44500</v>
      </c>
      <c r="J1419" s="90">
        <v>45500</v>
      </c>
      <c r="K1419" s="90">
        <v>46800</v>
      </c>
      <c r="L1419" s="91" t="s">
        <v>25</v>
      </c>
      <c r="M1419" s="90">
        <v>47200</v>
      </c>
      <c r="N1419" s="90">
        <v>47100</v>
      </c>
      <c r="O1419" s="90">
        <v>45800</v>
      </c>
      <c r="P1419" s="90">
        <v>43300</v>
      </c>
      <c r="Q1419" s="90">
        <v>42000</v>
      </c>
      <c r="R1419" s="90">
        <v>42300</v>
      </c>
      <c r="S1419" s="90">
        <v>42100</v>
      </c>
      <c r="T1419" s="90">
        <v>45000</v>
      </c>
      <c r="U1419" s="90">
        <v>45600</v>
      </c>
      <c r="V1419" s="90">
        <v>45800</v>
      </c>
      <c r="W1419" s="90">
        <v>46800</v>
      </c>
      <c r="X1419" s="90">
        <v>49200</v>
      </c>
      <c r="Y1419" t="str">
        <f t="shared" si="51"/>
        <v>01-2025</v>
      </c>
      <c r="Z1419">
        <f>_xlfn.XLOOKUP(Y1419,AN:AN,AP:AP,"")</f>
        <v>0</v>
      </c>
      <c r="AA1419" t="str">
        <f>_xlfn.XLOOKUP(Y1419,AN:AN,AQ:AQ,"")</f>
        <v>L12</v>
      </c>
      <c r="AB1419" t="str">
        <f>_xlfn.XLOOKUP(Y1419,AN:AN,AR:AR,"")</f>
        <v>L24</v>
      </c>
      <c r="AC1419" t="str">
        <f>_xlfn.XLOOKUP(Y1419,AN:AN,AS:AS,"")</f>
        <v>L36</v>
      </c>
      <c r="AE1419">
        <v>0</v>
      </c>
      <c r="AF1419" t="str">
        <v>L12</v>
      </c>
      <c r="AG1419" t="str">
        <v>L24</v>
      </c>
      <c r="AH1419" t="str">
        <v>L36</v>
      </c>
    </row>
    <row r="1420" spans="1:34">
      <c r="A1420" t="str">
        <f t="shared" si="50"/>
        <v>01-2025</v>
      </c>
      <c r="B1420" s="93">
        <v>45686</v>
      </c>
      <c r="C1420" s="90">
        <v>47500</v>
      </c>
      <c r="D1420" s="90">
        <v>45800</v>
      </c>
      <c r="E1420" s="90">
        <v>46000</v>
      </c>
      <c r="F1420" s="90">
        <v>43100</v>
      </c>
      <c r="G1420" s="90">
        <v>46500</v>
      </c>
      <c r="H1420" s="91" t="s">
        <v>25</v>
      </c>
      <c r="I1420" s="90">
        <v>44500</v>
      </c>
      <c r="J1420" s="90">
        <v>45500</v>
      </c>
      <c r="K1420" s="90">
        <v>46800</v>
      </c>
      <c r="L1420" s="91" t="s">
        <v>25</v>
      </c>
      <c r="M1420" s="90">
        <v>47200</v>
      </c>
      <c r="N1420" s="90">
        <v>47100</v>
      </c>
      <c r="O1420" s="90">
        <v>46000</v>
      </c>
      <c r="P1420" s="90">
        <v>43400</v>
      </c>
      <c r="Q1420" s="90">
        <v>42000</v>
      </c>
      <c r="R1420" s="90">
        <v>42200</v>
      </c>
      <c r="S1420" s="90">
        <v>42300</v>
      </c>
      <c r="T1420" s="90">
        <v>45200</v>
      </c>
      <c r="U1420" s="90">
        <v>45600</v>
      </c>
      <c r="V1420" s="90">
        <v>45800</v>
      </c>
      <c r="W1420" s="90">
        <v>46800</v>
      </c>
      <c r="X1420" s="90">
        <v>49200</v>
      </c>
      <c r="Y1420" t="str">
        <f t="shared" si="51"/>
        <v>01-2025</v>
      </c>
      <c r="Z1420">
        <f>_xlfn.XLOOKUP(Y1420,AN:AN,AP:AP,"")</f>
        <v>0</v>
      </c>
      <c r="AA1420" t="str">
        <f>_xlfn.XLOOKUP(Y1420,AN:AN,AQ:AQ,"")</f>
        <v>L12</v>
      </c>
      <c r="AB1420" t="str">
        <f>_xlfn.XLOOKUP(Y1420,AN:AN,AR:AR,"")</f>
        <v>L24</v>
      </c>
      <c r="AC1420" t="str">
        <f>_xlfn.XLOOKUP(Y1420,AN:AN,AS:AS,"")</f>
        <v>L36</v>
      </c>
      <c r="AE1420">
        <v>0</v>
      </c>
      <c r="AF1420" t="str">
        <v>L12</v>
      </c>
      <c r="AG1420" t="str">
        <v>L24</v>
      </c>
      <c r="AH1420" t="str">
        <v>L36</v>
      </c>
    </row>
    <row r="1421" spans="1:34">
      <c r="A1421" t="str">
        <f t="shared" si="50"/>
        <v>01-2025</v>
      </c>
      <c r="B1421" s="93">
        <v>45687</v>
      </c>
      <c r="C1421" s="90">
        <v>47600</v>
      </c>
      <c r="D1421" s="90">
        <v>45800</v>
      </c>
      <c r="E1421" s="90">
        <v>46000</v>
      </c>
      <c r="F1421" s="90">
        <v>43000</v>
      </c>
      <c r="G1421" s="90">
        <v>46700</v>
      </c>
      <c r="H1421" s="91" t="s">
        <v>25</v>
      </c>
      <c r="I1421" s="90">
        <v>44500</v>
      </c>
      <c r="J1421" s="90">
        <v>45400</v>
      </c>
      <c r="K1421" s="90">
        <v>46800</v>
      </c>
      <c r="L1421" s="91" t="s">
        <v>25</v>
      </c>
      <c r="M1421" s="90">
        <v>47200</v>
      </c>
      <c r="N1421" s="90">
        <v>47100</v>
      </c>
      <c r="O1421" s="90">
        <v>45700</v>
      </c>
      <c r="P1421" s="90">
        <v>43400</v>
      </c>
      <c r="Q1421" s="90">
        <v>41800</v>
      </c>
      <c r="R1421" s="90">
        <v>42200</v>
      </c>
      <c r="S1421" s="90">
        <v>42500</v>
      </c>
      <c r="T1421" s="90">
        <v>45100</v>
      </c>
      <c r="U1421" s="90">
        <v>45600</v>
      </c>
      <c r="V1421" s="90">
        <v>45800</v>
      </c>
      <c r="W1421" s="90">
        <v>47000</v>
      </c>
      <c r="X1421" s="90">
        <v>49600</v>
      </c>
      <c r="Y1421" t="str">
        <f t="shared" si="51"/>
        <v>01-2025</v>
      </c>
      <c r="Z1421">
        <f>_xlfn.XLOOKUP(Y1421,AN:AN,AP:AP,"")</f>
        <v>0</v>
      </c>
      <c r="AA1421" t="str">
        <f>_xlfn.XLOOKUP(Y1421,AN:AN,AQ:AQ,"")</f>
        <v>L12</v>
      </c>
      <c r="AB1421" t="str">
        <f>_xlfn.XLOOKUP(Y1421,AN:AN,AR:AR,"")</f>
        <v>L24</v>
      </c>
      <c r="AC1421" t="str">
        <f>_xlfn.XLOOKUP(Y1421,AN:AN,AS:AS,"")</f>
        <v>L36</v>
      </c>
      <c r="AE1421">
        <v>0</v>
      </c>
      <c r="AF1421" t="str">
        <v>L12</v>
      </c>
      <c r="AG1421" t="str">
        <v>L24</v>
      </c>
      <c r="AH1421" t="str">
        <v>L36</v>
      </c>
    </row>
    <row r="1422" spans="1:34">
      <c r="A1422" t="str">
        <f t="shared" si="50"/>
        <v>01-2025</v>
      </c>
      <c r="B1422" s="93">
        <v>45688</v>
      </c>
      <c r="C1422" s="90">
        <v>47600</v>
      </c>
      <c r="D1422" s="90">
        <v>45800</v>
      </c>
      <c r="E1422" s="90">
        <v>46100</v>
      </c>
      <c r="F1422" s="90">
        <v>43100</v>
      </c>
      <c r="G1422" s="90">
        <v>46700</v>
      </c>
      <c r="H1422" s="91" t="s">
        <v>25</v>
      </c>
      <c r="I1422" s="90">
        <v>44500</v>
      </c>
      <c r="J1422" s="90">
        <v>45500</v>
      </c>
      <c r="K1422" s="90">
        <v>47000</v>
      </c>
      <c r="L1422" s="91" t="s">
        <v>25</v>
      </c>
      <c r="M1422" s="90">
        <v>47400</v>
      </c>
      <c r="N1422" s="90">
        <v>47100</v>
      </c>
      <c r="O1422" s="90">
        <v>45900</v>
      </c>
      <c r="P1422" s="90">
        <v>43400</v>
      </c>
      <c r="Q1422" s="90">
        <v>42200</v>
      </c>
      <c r="R1422" s="90">
        <v>42200</v>
      </c>
      <c r="S1422" s="90">
        <v>42500</v>
      </c>
      <c r="T1422" s="90">
        <v>45100</v>
      </c>
      <c r="U1422" s="90">
        <v>45600</v>
      </c>
      <c r="V1422" s="90">
        <v>45800</v>
      </c>
      <c r="W1422" s="90">
        <v>47200</v>
      </c>
      <c r="X1422" s="90">
        <v>49600</v>
      </c>
      <c r="Y1422" t="str">
        <f t="shared" si="51"/>
        <v>01-2025</v>
      </c>
      <c r="Z1422">
        <f>_xlfn.XLOOKUP(Y1422,AN:AN,AP:AP,"")</f>
        <v>0</v>
      </c>
      <c r="AA1422" t="str">
        <f>_xlfn.XLOOKUP(Y1422,AN:AN,AQ:AQ,"")</f>
        <v>L12</v>
      </c>
      <c r="AB1422" t="str">
        <f>_xlfn.XLOOKUP(Y1422,AN:AN,AR:AR,"")</f>
        <v>L24</v>
      </c>
      <c r="AC1422" t="str">
        <f>_xlfn.XLOOKUP(Y1422,AN:AN,AS:AS,"")</f>
        <v>L36</v>
      </c>
      <c r="AE1422">
        <v>0</v>
      </c>
      <c r="AF1422" t="str">
        <v>L12</v>
      </c>
      <c r="AG1422" t="str">
        <v>L24</v>
      </c>
      <c r="AH1422" t="str">
        <v>L36</v>
      </c>
    </row>
    <row r="1423" spans="1:34">
      <c r="A1423" t="str">
        <f t="shared" si="50"/>
        <v>02-2025</v>
      </c>
      <c r="B1423" s="93">
        <v>45689</v>
      </c>
      <c r="C1423" s="90">
        <v>47600</v>
      </c>
      <c r="D1423" s="90">
        <v>45800</v>
      </c>
      <c r="E1423" s="90">
        <v>46000</v>
      </c>
      <c r="F1423" s="90">
        <v>43000</v>
      </c>
      <c r="G1423" s="90">
        <v>46700</v>
      </c>
      <c r="H1423" s="91" t="s">
        <v>25</v>
      </c>
      <c r="I1423" s="90">
        <v>44500</v>
      </c>
      <c r="J1423" s="90">
        <v>45500</v>
      </c>
      <c r="K1423" s="90">
        <v>47000</v>
      </c>
      <c r="L1423" s="91" t="s">
        <v>25</v>
      </c>
      <c r="M1423" s="90">
        <v>47300</v>
      </c>
      <c r="N1423" s="90">
        <v>47100</v>
      </c>
      <c r="O1423" s="90">
        <v>45600</v>
      </c>
      <c r="P1423" s="90">
        <v>43300</v>
      </c>
      <c r="Q1423" s="90">
        <v>42000</v>
      </c>
      <c r="R1423" s="90">
        <v>42100</v>
      </c>
      <c r="S1423" s="90">
        <v>42300</v>
      </c>
      <c r="T1423" s="90">
        <v>45300</v>
      </c>
      <c r="U1423" s="90">
        <v>45600</v>
      </c>
      <c r="V1423" s="90">
        <v>46300</v>
      </c>
      <c r="W1423" s="90">
        <v>47200</v>
      </c>
      <c r="X1423" s="90">
        <v>49600</v>
      </c>
      <c r="Y1423" t="str">
        <f t="shared" si="51"/>
        <v>02-2025</v>
      </c>
      <c r="Z1423">
        <f>_xlfn.XLOOKUP(Y1423,AN:AN,AP:AP,"")</f>
        <v>0</v>
      </c>
      <c r="AA1423" t="str">
        <f>_xlfn.XLOOKUP(Y1423,AN:AN,AQ:AQ,"")</f>
        <v>L12</v>
      </c>
      <c r="AB1423" t="str">
        <f>_xlfn.XLOOKUP(Y1423,AN:AN,AR:AR,"")</f>
        <v>L24</v>
      </c>
      <c r="AC1423" t="str">
        <f>_xlfn.XLOOKUP(Y1423,AN:AN,AS:AS,"")</f>
        <v>L36</v>
      </c>
      <c r="AE1423">
        <v>0</v>
      </c>
      <c r="AF1423" t="str">
        <v>L12</v>
      </c>
      <c r="AG1423" t="str">
        <v>L24</v>
      </c>
      <c r="AH1423" t="str">
        <v>L36</v>
      </c>
    </row>
    <row r="1424" spans="1:34">
      <c r="A1424" t="str">
        <f t="shared" si="50"/>
        <v>02-2025</v>
      </c>
      <c r="B1424" s="93">
        <v>45690</v>
      </c>
      <c r="C1424" s="90" t="s">
        <v>24</v>
      </c>
      <c r="D1424" s="90" t="s">
        <v>24</v>
      </c>
      <c r="E1424" s="90" t="s">
        <v>24</v>
      </c>
      <c r="F1424" s="90" t="s">
        <v>24</v>
      </c>
      <c r="G1424" s="90" t="s">
        <v>24</v>
      </c>
      <c r="H1424" s="90" t="s">
        <v>24</v>
      </c>
      <c r="I1424" s="90" t="s">
        <v>24</v>
      </c>
      <c r="J1424" s="90" t="s">
        <v>24</v>
      </c>
      <c r="K1424" s="90" t="s">
        <v>24</v>
      </c>
      <c r="L1424" s="90" t="s">
        <v>24</v>
      </c>
      <c r="M1424" s="90" t="s">
        <v>24</v>
      </c>
      <c r="N1424" s="90" t="s">
        <v>24</v>
      </c>
      <c r="O1424" s="90" t="s">
        <v>24</v>
      </c>
      <c r="P1424" s="90" t="s">
        <v>24</v>
      </c>
      <c r="Q1424" s="90" t="s">
        <v>24</v>
      </c>
      <c r="R1424" s="90" t="s">
        <v>24</v>
      </c>
      <c r="S1424" s="90" t="s">
        <v>24</v>
      </c>
      <c r="T1424" s="90" t="s">
        <v>24</v>
      </c>
      <c r="U1424" s="90" t="s">
        <v>24</v>
      </c>
      <c r="V1424" s="90" t="s">
        <v>24</v>
      </c>
      <c r="W1424" s="90" t="s">
        <v>24</v>
      </c>
      <c r="X1424" s="90" t="s">
        <v>24</v>
      </c>
      <c r="Y1424" t="str">
        <f t="shared" si="51"/>
        <v>02-2025</v>
      </c>
      <c r="Z1424">
        <f>_xlfn.XLOOKUP(Y1424,AN:AN,AP:AP,"")</f>
        <v>0</v>
      </c>
      <c r="AA1424" t="str">
        <f>_xlfn.XLOOKUP(Y1424,AN:AN,AQ:AQ,"")</f>
        <v>L12</v>
      </c>
      <c r="AB1424" t="str">
        <f>_xlfn.XLOOKUP(Y1424,AN:AN,AR:AR,"")</f>
        <v>L24</v>
      </c>
      <c r="AC1424" t="str">
        <f>_xlfn.XLOOKUP(Y1424,AN:AN,AS:AS,"")</f>
        <v>L36</v>
      </c>
      <c r="AE1424">
        <v>0</v>
      </c>
      <c r="AF1424" t="str">
        <v>L12</v>
      </c>
      <c r="AG1424" t="str">
        <v>L24</v>
      </c>
      <c r="AH1424" t="str">
        <v>L36</v>
      </c>
    </row>
    <row r="1425" spans="1:34">
      <c r="A1425" t="str">
        <f t="shared" si="50"/>
        <v>02-2025</v>
      </c>
      <c r="B1425" s="93">
        <v>45691</v>
      </c>
      <c r="C1425" s="90">
        <v>47200</v>
      </c>
      <c r="D1425" s="90">
        <v>45800</v>
      </c>
      <c r="E1425" s="90">
        <v>45800</v>
      </c>
      <c r="F1425" s="90">
        <v>42900</v>
      </c>
      <c r="G1425" s="90">
        <v>46500</v>
      </c>
      <c r="H1425" s="91" t="s">
        <v>25</v>
      </c>
      <c r="I1425" s="90">
        <v>44000</v>
      </c>
      <c r="J1425" s="90">
        <v>45200</v>
      </c>
      <c r="K1425" s="90">
        <v>47000</v>
      </c>
      <c r="L1425" s="91" t="s">
        <v>25</v>
      </c>
      <c r="M1425" s="90">
        <v>47200</v>
      </c>
      <c r="N1425" s="90">
        <v>47100</v>
      </c>
      <c r="O1425" s="90">
        <v>45300</v>
      </c>
      <c r="P1425" s="90">
        <v>43300</v>
      </c>
      <c r="Q1425" s="90">
        <v>41600</v>
      </c>
      <c r="R1425" s="90">
        <v>42000</v>
      </c>
      <c r="S1425" s="90">
        <v>42300</v>
      </c>
      <c r="T1425" s="90">
        <v>45000</v>
      </c>
      <c r="U1425" s="90">
        <v>45500</v>
      </c>
      <c r="V1425" s="90">
        <v>46300</v>
      </c>
      <c r="W1425" s="90">
        <v>47200</v>
      </c>
      <c r="X1425" s="90">
        <v>49400</v>
      </c>
      <c r="Y1425" t="str">
        <f t="shared" si="51"/>
        <v>02-2025</v>
      </c>
      <c r="Z1425">
        <f>_xlfn.XLOOKUP(Y1425,AN:AN,AP:AP,"")</f>
        <v>0</v>
      </c>
      <c r="AA1425" t="str">
        <f>_xlfn.XLOOKUP(Y1425,AN:AN,AQ:AQ,"")</f>
        <v>L12</v>
      </c>
      <c r="AB1425" t="str">
        <f>_xlfn.XLOOKUP(Y1425,AN:AN,AR:AR,"")</f>
        <v>L24</v>
      </c>
      <c r="AC1425" t="str">
        <f>_xlfn.XLOOKUP(Y1425,AN:AN,AS:AS,"")</f>
        <v>L36</v>
      </c>
      <c r="AE1425">
        <v>0</v>
      </c>
      <c r="AF1425" t="str">
        <v>L12</v>
      </c>
      <c r="AG1425" t="str">
        <v>L24</v>
      </c>
      <c r="AH1425" t="str">
        <v>L36</v>
      </c>
    </row>
    <row r="1426" spans="1:34">
      <c r="A1426" t="str">
        <f t="shared" si="50"/>
        <v>02-2025</v>
      </c>
      <c r="B1426" s="93">
        <v>45692</v>
      </c>
      <c r="C1426" s="90">
        <v>47200</v>
      </c>
      <c r="D1426" s="90">
        <v>45800</v>
      </c>
      <c r="E1426" s="90">
        <v>45500</v>
      </c>
      <c r="F1426" s="90">
        <v>42800</v>
      </c>
      <c r="G1426" s="90">
        <v>46300</v>
      </c>
      <c r="H1426" s="91" t="s">
        <v>25</v>
      </c>
      <c r="I1426" s="90">
        <v>44500</v>
      </c>
      <c r="J1426" s="90">
        <v>44900</v>
      </c>
      <c r="K1426" s="90">
        <v>47000</v>
      </c>
      <c r="L1426" s="91" t="s">
        <v>25</v>
      </c>
      <c r="M1426" s="90">
        <v>47100</v>
      </c>
      <c r="N1426" s="90">
        <v>47100</v>
      </c>
      <c r="O1426" s="90">
        <v>45200</v>
      </c>
      <c r="P1426" s="90">
        <v>43200</v>
      </c>
      <c r="Q1426" s="90">
        <v>41500</v>
      </c>
      <c r="R1426" s="90">
        <v>42000</v>
      </c>
      <c r="S1426" s="90">
        <v>42200</v>
      </c>
      <c r="T1426" s="90">
        <v>44900</v>
      </c>
      <c r="U1426" s="90">
        <v>45500</v>
      </c>
      <c r="V1426" s="90">
        <v>46300</v>
      </c>
      <c r="W1426" s="90">
        <v>47200</v>
      </c>
      <c r="X1426" s="90">
        <v>49400</v>
      </c>
      <c r="Y1426" t="str">
        <f t="shared" si="51"/>
        <v>02-2025</v>
      </c>
      <c r="Z1426">
        <f>_xlfn.XLOOKUP(Y1426,AN:AN,AP:AP,"")</f>
        <v>0</v>
      </c>
      <c r="AA1426" t="str">
        <f>_xlfn.XLOOKUP(Y1426,AN:AN,AQ:AQ,"")</f>
        <v>L12</v>
      </c>
      <c r="AB1426" t="str">
        <f>_xlfn.XLOOKUP(Y1426,AN:AN,AR:AR,"")</f>
        <v>L24</v>
      </c>
      <c r="AC1426" t="str">
        <f>_xlfn.XLOOKUP(Y1426,AN:AN,AS:AS,"")</f>
        <v>L36</v>
      </c>
      <c r="AE1426">
        <v>0</v>
      </c>
      <c r="AF1426" t="str">
        <v>L12</v>
      </c>
      <c r="AG1426" t="str">
        <v>L24</v>
      </c>
      <c r="AH1426" t="str">
        <v>L36</v>
      </c>
    </row>
    <row r="1427" spans="1:34">
      <c r="A1427" t="str">
        <f t="shared" si="50"/>
        <v>02-2025</v>
      </c>
      <c r="B1427" s="93">
        <v>45693</v>
      </c>
      <c r="C1427" s="90">
        <v>46700</v>
      </c>
      <c r="D1427" s="90">
        <v>45700</v>
      </c>
      <c r="E1427" s="90">
        <v>45300</v>
      </c>
      <c r="F1427" s="90">
        <v>42700</v>
      </c>
      <c r="G1427" s="90">
        <v>46200</v>
      </c>
      <c r="H1427" s="91" t="s">
        <v>25</v>
      </c>
      <c r="I1427" s="90">
        <v>44500</v>
      </c>
      <c r="J1427" s="90">
        <v>44700</v>
      </c>
      <c r="K1427" s="90">
        <v>46800</v>
      </c>
      <c r="L1427" s="91" t="s">
        <v>25</v>
      </c>
      <c r="M1427" s="90">
        <v>46900</v>
      </c>
      <c r="N1427" s="90">
        <v>47000</v>
      </c>
      <c r="O1427" s="90">
        <v>44900</v>
      </c>
      <c r="P1427" s="90">
        <v>43000</v>
      </c>
      <c r="Q1427" s="90">
        <v>41500</v>
      </c>
      <c r="R1427" s="90">
        <v>41800</v>
      </c>
      <c r="S1427" s="90">
        <v>42000</v>
      </c>
      <c r="T1427" s="90">
        <v>44800</v>
      </c>
      <c r="U1427" s="90">
        <v>45100</v>
      </c>
      <c r="V1427" s="90">
        <v>46300</v>
      </c>
      <c r="W1427" s="90">
        <v>47000</v>
      </c>
      <c r="X1427" s="90">
        <v>49400</v>
      </c>
      <c r="Y1427" t="str">
        <f t="shared" si="51"/>
        <v>02-2025</v>
      </c>
      <c r="Z1427">
        <f>_xlfn.XLOOKUP(Y1427,AN:AN,AP:AP,"")</f>
        <v>0</v>
      </c>
      <c r="AA1427" t="str">
        <f>_xlfn.XLOOKUP(Y1427,AN:AN,AQ:AQ,"")</f>
        <v>L12</v>
      </c>
      <c r="AB1427" t="str">
        <f>_xlfn.XLOOKUP(Y1427,AN:AN,AR:AR,"")</f>
        <v>L24</v>
      </c>
      <c r="AC1427" t="str">
        <f>_xlfn.XLOOKUP(Y1427,AN:AN,AS:AS,"")</f>
        <v>L36</v>
      </c>
      <c r="AE1427">
        <v>0</v>
      </c>
      <c r="AF1427" t="str">
        <v>L12</v>
      </c>
      <c r="AG1427" t="str">
        <v>L24</v>
      </c>
      <c r="AH1427" t="str">
        <v>L36</v>
      </c>
    </row>
    <row r="1428" spans="1:34">
      <c r="A1428" t="str">
        <f t="shared" si="50"/>
        <v>02-2025</v>
      </c>
      <c r="B1428" s="93">
        <v>45694</v>
      </c>
      <c r="C1428" s="90">
        <v>47000</v>
      </c>
      <c r="D1428" s="90">
        <v>45700</v>
      </c>
      <c r="E1428" s="90">
        <v>45600</v>
      </c>
      <c r="F1428" s="90">
        <v>43000</v>
      </c>
      <c r="G1428" s="90">
        <v>46400</v>
      </c>
      <c r="H1428" s="91" t="s">
        <v>25</v>
      </c>
      <c r="I1428" s="90">
        <v>44500</v>
      </c>
      <c r="J1428" s="90">
        <v>44900</v>
      </c>
      <c r="K1428" s="90">
        <v>46800</v>
      </c>
      <c r="L1428" s="91" t="s">
        <v>25</v>
      </c>
      <c r="M1428" s="90">
        <v>47000</v>
      </c>
      <c r="N1428" s="90">
        <v>47100</v>
      </c>
      <c r="O1428" s="90">
        <v>45200</v>
      </c>
      <c r="P1428" s="90">
        <v>43200</v>
      </c>
      <c r="Q1428" s="90">
        <v>42000</v>
      </c>
      <c r="R1428" s="90">
        <v>42000</v>
      </c>
      <c r="S1428" s="90">
        <v>42200</v>
      </c>
      <c r="T1428" s="90">
        <v>45100</v>
      </c>
      <c r="U1428" s="90">
        <v>45300</v>
      </c>
      <c r="V1428" s="90">
        <v>46300</v>
      </c>
      <c r="W1428" s="90">
        <v>47000</v>
      </c>
      <c r="X1428" s="90">
        <v>49400</v>
      </c>
      <c r="Y1428" t="str">
        <f t="shared" si="51"/>
        <v>02-2025</v>
      </c>
      <c r="Z1428">
        <f>_xlfn.XLOOKUP(Y1428,AN:AN,AP:AP,"")</f>
        <v>0</v>
      </c>
      <c r="AA1428" t="str">
        <f>_xlfn.XLOOKUP(Y1428,AN:AN,AQ:AQ,"")</f>
        <v>L12</v>
      </c>
      <c r="AB1428" t="str">
        <f>_xlfn.XLOOKUP(Y1428,AN:AN,AR:AR,"")</f>
        <v>L24</v>
      </c>
      <c r="AC1428" t="str">
        <f>_xlfn.XLOOKUP(Y1428,AN:AN,AS:AS,"")</f>
        <v>L36</v>
      </c>
      <c r="AE1428">
        <v>0</v>
      </c>
      <c r="AF1428" t="str">
        <v>L12</v>
      </c>
      <c r="AG1428" t="str">
        <v>L24</v>
      </c>
      <c r="AH1428" t="str">
        <v>L36</v>
      </c>
    </row>
    <row r="1429" spans="1:34">
      <c r="A1429" t="str">
        <f t="shared" si="50"/>
        <v>02-2025</v>
      </c>
      <c r="B1429" s="93">
        <v>45695</v>
      </c>
      <c r="C1429" s="90">
        <v>47000</v>
      </c>
      <c r="D1429" s="90">
        <v>45700</v>
      </c>
      <c r="E1429" s="90">
        <v>45900</v>
      </c>
      <c r="F1429" s="90">
        <v>42700</v>
      </c>
      <c r="G1429" s="90">
        <v>46400</v>
      </c>
      <c r="H1429" s="91" t="s">
        <v>25</v>
      </c>
      <c r="I1429" s="90">
        <v>44500</v>
      </c>
      <c r="J1429" s="90">
        <v>45000</v>
      </c>
      <c r="K1429" s="90">
        <v>46800</v>
      </c>
      <c r="L1429" s="91" t="s">
        <v>25</v>
      </c>
      <c r="M1429" s="90">
        <v>47000</v>
      </c>
      <c r="N1429" s="90">
        <v>47100</v>
      </c>
      <c r="O1429" s="90">
        <v>45200</v>
      </c>
      <c r="P1429" s="90">
        <v>43100</v>
      </c>
      <c r="Q1429" s="90">
        <v>42000</v>
      </c>
      <c r="R1429" s="90">
        <v>41900</v>
      </c>
      <c r="S1429" s="90">
        <v>42100</v>
      </c>
      <c r="T1429" s="90">
        <v>44800</v>
      </c>
      <c r="U1429" s="90">
        <v>45200</v>
      </c>
      <c r="V1429" s="90">
        <v>46300</v>
      </c>
      <c r="W1429" s="90">
        <v>47000</v>
      </c>
      <c r="X1429" s="90">
        <v>49400</v>
      </c>
      <c r="Y1429" t="str">
        <f t="shared" si="51"/>
        <v>02-2025</v>
      </c>
      <c r="Z1429">
        <f>_xlfn.XLOOKUP(Y1429,AN:AN,AP:AP,"")</f>
        <v>0</v>
      </c>
      <c r="AA1429" t="str">
        <f>_xlfn.XLOOKUP(Y1429,AN:AN,AQ:AQ,"")</f>
        <v>L12</v>
      </c>
      <c r="AB1429" t="str">
        <f>_xlfn.XLOOKUP(Y1429,AN:AN,AR:AR,"")</f>
        <v>L24</v>
      </c>
      <c r="AC1429" t="str">
        <f>_xlfn.XLOOKUP(Y1429,AN:AN,AS:AS,"")</f>
        <v>L36</v>
      </c>
      <c r="AE1429">
        <v>0</v>
      </c>
      <c r="AF1429" t="str">
        <v>L12</v>
      </c>
      <c r="AG1429" t="str">
        <v>L24</v>
      </c>
      <c r="AH1429" t="str">
        <v>L36</v>
      </c>
    </row>
    <row r="1430" spans="1:34">
      <c r="A1430" t="str">
        <f t="shared" ref="A1430:A1493" si="52">TEXT(B1430,"MM-YYYY")</f>
        <v>02-2025</v>
      </c>
      <c r="B1430" s="93">
        <v>45696</v>
      </c>
      <c r="C1430" s="90">
        <v>46700</v>
      </c>
      <c r="D1430" s="90">
        <v>45700</v>
      </c>
      <c r="E1430" s="90">
        <v>46000</v>
      </c>
      <c r="F1430" s="90">
        <v>42800</v>
      </c>
      <c r="G1430" s="90">
        <v>46400</v>
      </c>
      <c r="H1430" s="91" t="s">
        <v>25</v>
      </c>
      <c r="I1430" s="90">
        <v>45000</v>
      </c>
      <c r="J1430" s="90">
        <v>45100</v>
      </c>
      <c r="K1430" s="90">
        <v>46800</v>
      </c>
      <c r="L1430" s="91" t="s">
        <v>25</v>
      </c>
      <c r="M1430" s="90">
        <v>46900</v>
      </c>
      <c r="N1430" s="90">
        <v>47000</v>
      </c>
      <c r="O1430" s="90">
        <v>45200</v>
      </c>
      <c r="P1430" s="90">
        <v>43300</v>
      </c>
      <c r="Q1430" s="90">
        <v>41700</v>
      </c>
      <c r="R1430" s="90">
        <v>42100</v>
      </c>
      <c r="S1430" s="90">
        <v>42300</v>
      </c>
      <c r="T1430" s="90">
        <v>44900</v>
      </c>
      <c r="U1430" s="90">
        <v>45300</v>
      </c>
      <c r="V1430" s="90">
        <v>46400</v>
      </c>
      <c r="W1430" s="90">
        <v>47300</v>
      </c>
      <c r="X1430" s="90">
        <v>49400</v>
      </c>
      <c r="Y1430" t="str">
        <f t="shared" ref="Y1430:Y1493" si="53">TEXT(B1430,"MM-YYYY")</f>
        <v>02-2025</v>
      </c>
      <c r="Z1430">
        <f>_xlfn.XLOOKUP(Y1430,AN:AN,AP:AP,"")</f>
        <v>0</v>
      </c>
      <c r="AA1430" t="str">
        <f>_xlfn.XLOOKUP(Y1430,AN:AN,AQ:AQ,"")</f>
        <v>L12</v>
      </c>
      <c r="AB1430" t="str">
        <f>_xlfn.XLOOKUP(Y1430,AN:AN,AR:AR,"")</f>
        <v>L24</v>
      </c>
      <c r="AC1430" t="str">
        <f>_xlfn.XLOOKUP(Y1430,AN:AN,AS:AS,"")</f>
        <v>L36</v>
      </c>
      <c r="AE1430">
        <v>0</v>
      </c>
      <c r="AF1430" t="str">
        <v>L12</v>
      </c>
      <c r="AG1430" t="str">
        <v>L24</v>
      </c>
      <c r="AH1430" t="str">
        <v>L36</v>
      </c>
    </row>
    <row r="1431" spans="1:34">
      <c r="A1431" t="str">
        <f t="shared" si="52"/>
        <v>02-2025</v>
      </c>
      <c r="B1431" s="93">
        <v>45697</v>
      </c>
      <c r="C1431" s="90" t="s">
        <v>24</v>
      </c>
      <c r="D1431" s="90" t="s">
        <v>24</v>
      </c>
      <c r="E1431" s="90" t="s">
        <v>24</v>
      </c>
      <c r="F1431" s="90" t="s">
        <v>24</v>
      </c>
      <c r="G1431" s="90" t="s">
        <v>24</v>
      </c>
      <c r="H1431" s="90" t="s">
        <v>24</v>
      </c>
      <c r="I1431" s="90" t="s">
        <v>24</v>
      </c>
      <c r="J1431" s="90" t="s">
        <v>24</v>
      </c>
      <c r="K1431" s="90" t="s">
        <v>24</v>
      </c>
      <c r="L1431" s="90" t="s">
        <v>24</v>
      </c>
      <c r="M1431" s="90" t="s">
        <v>24</v>
      </c>
      <c r="N1431" s="90" t="s">
        <v>24</v>
      </c>
      <c r="O1431" s="90" t="s">
        <v>24</v>
      </c>
      <c r="P1431" s="90" t="s">
        <v>24</v>
      </c>
      <c r="Q1431" s="90" t="s">
        <v>24</v>
      </c>
      <c r="R1431" s="90" t="s">
        <v>24</v>
      </c>
      <c r="S1431" s="90" t="s">
        <v>24</v>
      </c>
      <c r="T1431" s="90" t="s">
        <v>24</v>
      </c>
      <c r="U1431" s="90" t="s">
        <v>24</v>
      </c>
      <c r="V1431" s="90" t="s">
        <v>24</v>
      </c>
      <c r="W1431" s="90" t="s">
        <v>24</v>
      </c>
      <c r="X1431" s="90" t="s">
        <v>24</v>
      </c>
      <c r="Y1431" t="str">
        <f t="shared" si="53"/>
        <v>02-2025</v>
      </c>
      <c r="Z1431">
        <f>_xlfn.XLOOKUP(Y1431,AN:AN,AP:AP,"")</f>
        <v>0</v>
      </c>
      <c r="AA1431" t="str">
        <f>_xlfn.XLOOKUP(Y1431,AN:AN,AQ:AQ,"")</f>
        <v>L12</v>
      </c>
      <c r="AB1431" t="str">
        <f>_xlfn.XLOOKUP(Y1431,AN:AN,AR:AR,"")</f>
        <v>L24</v>
      </c>
      <c r="AC1431" t="str">
        <f>_xlfn.XLOOKUP(Y1431,AN:AN,AS:AS,"")</f>
        <v>L36</v>
      </c>
      <c r="AE1431">
        <v>0</v>
      </c>
      <c r="AF1431" t="str">
        <v>L12</v>
      </c>
      <c r="AG1431" t="str">
        <v>L24</v>
      </c>
      <c r="AH1431" t="str">
        <v>L36</v>
      </c>
    </row>
    <row r="1432" spans="1:34">
      <c r="A1432" t="str">
        <f t="shared" si="52"/>
        <v>02-2025</v>
      </c>
      <c r="B1432" s="93">
        <v>45698</v>
      </c>
      <c r="C1432" s="90">
        <v>47200</v>
      </c>
      <c r="D1432" s="90">
        <v>45900</v>
      </c>
      <c r="E1432" s="90">
        <v>46200</v>
      </c>
      <c r="F1432" s="90">
        <v>43200</v>
      </c>
      <c r="G1432" s="90">
        <v>46700</v>
      </c>
      <c r="H1432" s="91" t="s">
        <v>25</v>
      </c>
      <c r="I1432" s="90">
        <v>45000</v>
      </c>
      <c r="J1432" s="90">
        <v>45200</v>
      </c>
      <c r="K1432" s="90">
        <v>47500</v>
      </c>
      <c r="L1432" s="91" t="s">
        <v>25</v>
      </c>
      <c r="M1432" s="90">
        <v>47200</v>
      </c>
      <c r="N1432" s="90">
        <v>47500</v>
      </c>
      <c r="O1432" s="90">
        <v>45600</v>
      </c>
      <c r="P1432" s="90">
        <v>43500</v>
      </c>
      <c r="Q1432" s="90">
        <v>42000</v>
      </c>
      <c r="R1432" s="90">
        <v>42700</v>
      </c>
      <c r="S1432" s="90">
        <v>42800</v>
      </c>
      <c r="T1432" s="90">
        <v>45300</v>
      </c>
      <c r="U1432" s="90">
        <v>45800</v>
      </c>
      <c r="V1432" s="90">
        <v>46500</v>
      </c>
      <c r="W1432" s="90">
        <v>47400</v>
      </c>
      <c r="X1432" s="90">
        <v>49600</v>
      </c>
      <c r="Y1432" t="str">
        <f t="shared" si="53"/>
        <v>02-2025</v>
      </c>
      <c r="Z1432">
        <f>_xlfn.XLOOKUP(Y1432,AN:AN,AP:AP,"")</f>
        <v>0</v>
      </c>
      <c r="AA1432" t="str">
        <f>_xlfn.XLOOKUP(Y1432,AN:AN,AQ:AQ,"")</f>
        <v>L12</v>
      </c>
      <c r="AB1432" t="str">
        <f>_xlfn.XLOOKUP(Y1432,AN:AN,AR:AR,"")</f>
        <v>L24</v>
      </c>
      <c r="AC1432" t="str">
        <f>_xlfn.XLOOKUP(Y1432,AN:AN,AS:AS,"")</f>
        <v>L36</v>
      </c>
      <c r="AE1432">
        <v>0</v>
      </c>
      <c r="AF1432" t="str">
        <v>L12</v>
      </c>
      <c r="AG1432" t="str">
        <v>L24</v>
      </c>
      <c r="AH1432" t="str">
        <v>L36</v>
      </c>
    </row>
    <row r="1433" spans="1:34">
      <c r="A1433" t="str">
        <f t="shared" si="52"/>
        <v>02-2025</v>
      </c>
      <c r="B1433" s="93">
        <v>45699</v>
      </c>
      <c r="C1433" s="90">
        <v>47200</v>
      </c>
      <c r="D1433" s="90">
        <v>46000</v>
      </c>
      <c r="E1433" s="90">
        <v>46700</v>
      </c>
      <c r="F1433" s="90">
        <v>43100</v>
      </c>
      <c r="G1433" s="90">
        <v>47000</v>
      </c>
      <c r="H1433" s="91" t="s">
        <v>25</v>
      </c>
      <c r="I1433" s="90">
        <v>44700</v>
      </c>
      <c r="J1433" s="90">
        <v>45400</v>
      </c>
      <c r="K1433" s="90">
        <v>47500</v>
      </c>
      <c r="L1433" s="91" t="s">
        <v>25</v>
      </c>
      <c r="M1433" s="90">
        <v>47200</v>
      </c>
      <c r="N1433" s="90">
        <v>47600</v>
      </c>
      <c r="O1433" s="90">
        <v>45600</v>
      </c>
      <c r="P1433" s="90">
        <v>43400</v>
      </c>
      <c r="Q1433" s="90">
        <v>42000</v>
      </c>
      <c r="R1433" s="90">
        <v>42600</v>
      </c>
      <c r="S1433" s="90">
        <v>42700</v>
      </c>
      <c r="T1433" s="90">
        <v>45200</v>
      </c>
      <c r="U1433" s="90">
        <v>45800</v>
      </c>
      <c r="V1433" s="90">
        <v>46500</v>
      </c>
      <c r="W1433" s="90">
        <v>47400</v>
      </c>
      <c r="X1433" s="90">
        <v>49600</v>
      </c>
      <c r="Y1433" t="str">
        <f t="shared" si="53"/>
        <v>02-2025</v>
      </c>
      <c r="Z1433">
        <f>_xlfn.XLOOKUP(Y1433,AN:AN,AP:AP,"")</f>
        <v>0</v>
      </c>
      <c r="AA1433" t="str">
        <f>_xlfn.XLOOKUP(Y1433,AN:AN,AQ:AQ,"")</f>
        <v>L12</v>
      </c>
      <c r="AB1433" t="str">
        <f>_xlfn.XLOOKUP(Y1433,AN:AN,AR:AR,"")</f>
        <v>L24</v>
      </c>
      <c r="AC1433" t="str">
        <f>_xlfn.XLOOKUP(Y1433,AN:AN,AS:AS,"")</f>
        <v>L36</v>
      </c>
      <c r="AE1433">
        <v>0</v>
      </c>
      <c r="AF1433" t="str">
        <v>L12</v>
      </c>
      <c r="AG1433" t="str">
        <v>L24</v>
      </c>
      <c r="AH1433" t="str">
        <v>L36</v>
      </c>
    </row>
    <row r="1434" spans="1:34">
      <c r="A1434" t="str">
        <f t="shared" si="52"/>
        <v>02-2025</v>
      </c>
      <c r="B1434" s="93">
        <v>45700</v>
      </c>
      <c r="C1434" s="90">
        <v>47200</v>
      </c>
      <c r="D1434" s="90">
        <v>46000</v>
      </c>
      <c r="E1434" s="90">
        <v>46700</v>
      </c>
      <c r="F1434" s="90">
        <v>42900</v>
      </c>
      <c r="G1434" s="90">
        <v>47000</v>
      </c>
      <c r="H1434" s="91" t="s">
        <v>25</v>
      </c>
      <c r="I1434" s="90">
        <v>44300</v>
      </c>
      <c r="J1434" s="90">
        <v>45200</v>
      </c>
      <c r="K1434" s="90">
        <v>47100</v>
      </c>
      <c r="L1434" s="91" t="s">
        <v>25</v>
      </c>
      <c r="M1434" s="90">
        <v>47100</v>
      </c>
      <c r="N1434" s="90">
        <v>47700</v>
      </c>
      <c r="O1434" s="90">
        <v>45400</v>
      </c>
      <c r="P1434" s="90">
        <v>43200</v>
      </c>
      <c r="Q1434" s="90">
        <v>41500</v>
      </c>
      <c r="R1434" s="90">
        <v>42600</v>
      </c>
      <c r="S1434" s="90">
        <v>42500</v>
      </c>
      <c r="T1434" s="90">
        <v>45000</v>
      </c>
      <c r="U1434" s="90">
        <v>45700</v>
      </c>
      <c r="V1434" s="90">
        <v>46500</v>
      </c>
      <c r="W1434" s="90">
        <v>47400</v>
      </c>
      <c r="X1434" s="90">
        <v>49600</v>
      </c>
      <c r="Y1434" t="str">
        <f t="shared" si="53"/>
        <v>02-2025</v>
      </c>
      <c r="Z1434">
        <f>_xlfn.XLOOKUP(Y1434,AN:AN,AP:AP,"")</f>
        <v>0</v>
      </c>
      <c r="AA1434" t="str">
        <f>_xlfn.XLOOKUP(Y1434,AN:AN,AQ:AQ,"")</f>
        <v>L12</v>
      </c>
      <c r="AB1434" t="str">
        <f>_xlfn.XLOOKUP(Y1434,AN:AN,AR:AR,"")</f>
        <v>L24</v>
      </c>
      <c r="AC1434" t="str">
        <f>_xlfn.XLOOKUP(Y1434,AN:AN,AS:AS,"")</f>
        <v>L36</v>
      </c>
      <c r="AE1434">
        <v>0</v>
      </c>
      <c r="AF1434" t="str">
        <v>L12</v>
      </c>
      <c r="AG1434" t="str">
        <v>L24</v>
      </c>
      <c r="AH1434" t="str">
        <v>L36</v>
      </c>
    </row>
    <row r="1435" spans="1:34">
      <c r="A1435" t="str">
        <f t="shared" si="52"/>
        <v>02-2025</v>
      </c>
      <c r="B1435" s="93">
        <v>45701</v>
      </c>
      <c r="C1435" s="90">
        <v>47200</v>
      </c>
      <c r="D1435" s="90">
        <v>46000</v>
      </c>
      <c r="E1435" s="90">
        <v>46500</v>
      </c>
      <c r="F1435" s="90">
        <v>43300</v>
      </c>
      <c r="G1435" s="90">
        <v>47000</v>
      </c>
      <c r="H1435" s="91" t="s">
        <v>25</v>
      </c>
      <c r="I1435" s="90">
        <v>45000</v>
      </c>
      <c r="J1435" s="90">
        <v>45000</v>
      </c>
      <c r="K1435" s="90">
        <v>47100</v>
      </c>
      <c r="L1435" s="91" t="s">
        <v>25</v>
      </c>
      <c r="M1435" s="90">
        <v>47100</v>
      </c>
      <c r="N1435" s="90">
        <v>47800</v>
      </c>
      <c r="O1435" s="90">
        <v>45600</v>
      </c>
      <c r="P1435" s="90">
        <v>43800</v>
      </c>
      <c r="Q1435" s="90">
        <v>42800</v>
      </c>
      <c r="R1435" s="90">
        <v>42800</v>
      </c>
      <c r="S1435" s="90">
        <v>42800</v>
      </c>
      <c r="T1435" s="90">
        <v>45400</v>
      </c>
      <c r="U1435" s="90">
        <v>46000</v>
      </c>
      <c r="V1435" s="90">
        <v>46500</v>
      </c>
      <c r="W1435" s="90">
        <v>47400</v>
      </c>
      <c r="X1435" s="90">
        <v>49600</v>
      </c>
      <c r="Y1435" t="str">
        <f t="shared" si="53"/>
        <v>02-2025</v>
      </c>
      <c r="Z1435">
        <f>_xlfn.XLOOKUP(Y1435,AN:AN,AP:AP,"")</f>
        <v>0</v>
      </c>
      <c r="AA1435" t="str">
        <f>_xlfn.XLOOKUP(Y1435,AN:AN,AQ:AQ,"")</f>
        <v>L12</v>
      </c>
      <c r="AB1435" t="str">
        <f>_xlfn.XLOOKUP(Y1435,AN:AN,AR:AR,"")</f>
        <v>L24</v>
      </c>
      <c r="AC1435" t="str">
        <f>_xlfn.XLOOKUP(Y1435,AN:AN,AS:AS,"")</f>
        <v>L36</v>
      </c>
      <c r="AE1435">
        <v>0</v>
      </c>
      <c r="AF1435" t="str">
        <v>L12</v>
      </c>
      <c r="AG1435" t="str">
        <v>L24</v>
      </c>
      <c r="AH1435" t="str">
        <v>L36</v>
      </c>
    </row>
    <row r="1436" spans="1:34">
      <c r="A1436" t="str">
        <f t="shared" si="52"/>
        <v>02-2025</v>
      </c>
      <c r="B1436" s="93">
        <v>45702</v>
      </c>
      <c r="C1436" s="90">
        <v>47000</v>
      </c>
      <c r="D1436" s="90">
        <v>46000</v>
      </c>
      <c r="E1436" s="90">
        <v>46400</v>
      </c>
      <c r="F1436" s="90">
        <v>43000</v>
      </c>
      <c r="G1436" s="90">
        <v>47400</v>
      </c>
      <c r="H1436" s="91" t="s">
        <v>25</v>
      </c>
      <c r="I1436" s="90">
        <v>45000</v>
      </c>
      <c r="J1436" s="90">
        <v>45000</v>
      </c>
      <c r="K1436" s="90">
        <v>47100</v>
      </c>
      <c r="L1436" s="91" t="s">
        <v>25</v>
      </c>
      <c r="M1436" s="90">
        <v>46900</v>
      </c>
      <c r="N1436" s="90">
        <v>47900</v>
      </c>
      <c r="O1436" s="90">
        <v>45400</v>
      </c>
      <c r="P1436" s="90">
        <v>43700</v>
      </c>
      <c r="Q1436" s="90">
        <v>42600</v>
      </c>
      <c r="R1436" s="90">
        <v>42600</v>
      </c>
      <c r="S1436" s="90">
        <v>42700</v>
      </c>
      <c r="T1436" s="90">
        <v>45100</v>
      </c>
      <c r="U1436" s="90">
        <v>45900</v>
      </c>
      <c r="V1436" s="90">
        <v>46500</v>
      </c>
      <c r="W1436" s="90">
        <v>47300</v>
      </c>
      <c r="X1436" s="90">
        <v>49600</v>
      </c>
      <c r="Y1436" t="str">
        <f t="shared" si="53"/>
        <v>02-2025</v>
      </c>
      <c r="Z1436">
        <f>_xlfn.XLOOKUP(Y1436,AN:AN,AP:AP,"")</f>
        <v>0</v>
      </c>
      <c r="AA1436" t="str">
        <f>_xlfn.XLOOKUP(Y1436,AN:AN,AQ:AQ,"")</f>
        <v>L12</v>
      </c>
      <c r="AB1436" t="str">
        <f>_xlfn.XLOOKUP(Y1436,AN:AN,AR:AR,"")</f>
        <v>L24</v>
      </c>
      <c r="AC1436" t="str">
        <f>_xlfn.XLOOKUP(Y1436,AN:AN,AS:AS,"")</f>
        <v>L36</v>
      </c>
      <c r="AE1436">
        <v>0</v>
      </c>
      <c r="AF1436" t="str">
        <v>L12</v>
      </c>
      <c r="AG1436" t="str">
        <v>L24</v>
      </c>
      <c r="AH1436" t="str">
        <v>L36</v>
      </c>
    </row>
    <row r="1437" spans="1:34">
      <c r="A1437" t="str">
        <f t="shared" si="52"/>
        <v>02-2025</v>
      </c>
      <c r="B1437" s="93">
        <v>45703</v>
      </c>
      <c r="C1437" s="90">
        <v>46900</v>
      </c>
      <c r="D1437" s="90">
        <v>46000</v>
      </c>
      <c r="E1437" s="90">
        <v>46300</v>
      </c>
      <c r="F1437" s="90">
        <v>43000</v>
      </c>
      <c r="G1437" s="90">
        <v>47400</v>
      </c>
      <c r="H1437" s="91" t="s">
        <v>25</v>
      </c>
      <c r="I1437" s="90">
        <v>45000</v>
      </c>
      <c r="J1437" s="90">
        <v>44900</v>
      </c>
      <c r="K1437" s="90">
        <v>47100</v>
      </c>
      <c r="L1437" s="91" t="s">
        <v>25</v>
      </c>
      <c r="M1437" s="90">
        <v>46900</v>
      </c>
      <c r="N1437" s="90">
        <v>48000</v>
      </c>
      <c r="O1437" s="90">
        <v>45300</v>
      </c>
      <c r="P1437" s="90">
        <v>43600</v>
      </c>
      <c r="Q1437" s="90">
        <v>42500</v>
      </c>
      <c r="R1437" s="90">
        <v>42600</v>
      </c>
      <c r="S1437" s="90">
        <v>42600</v>
      </c>
      <c r="T1437" s="90">
        <v>45100</v>
      </c>
      <c r="U1437" s="90">
        <v>45900</v>
      </c>
      <c r="V1437" s="90">
        <v>46500</v>
      </c>
      <c r="W1437" s="90">
        <v>47300</v>
      </c>
      <c r="X1437" s="90">
        <v>49600</v>
      </c>
      <c r="Y1437" t="str">
        <f t="shared" si="53"/>
        <v>02-2025</v>
      </c>
      <c r="Z1437">
        <f>_xlfn.XLOOKUP(Y1437,AN:AN,AP:AP,"")</f>
        <v>0</v>
      </c>
      <c r="AA1437" t="str">
        <f>_xlfn.XLOOKUP(Y1437,AN:AN,AQ:AQ,"")</f>
        <v>L12</v>
      </c>
      <c r="AB1437" t="str">
        <f>_xlfn.XLOOKUP(Y1437,AN:AN,AR:AR,"")</f>
        <v>L24</v>
      </c>
      <c r="AC1437" t="str">
        <f>_xlfn.XLOOKUP(Y1437,AN:AN,AS:AS,"")</f>
        <v>L36</v>
      </c>
      <c r="AE1437">
        <v>0</v>
      </c>
      <c r="AF1437" t="str">
        <v>L12</v>
      </c>
      <c r="AG1437" t="str">
        <v>L24</v>
      </c>
      <c r="AH1437" t="str">
        <v>L36</v>
      </c>
    </row>
    <row r="1438" spans="1:34">
      <c r="A1438" t="str">
        <f t="shared" si="52"/>
        <v>02-2025</v>
      </c>
      <c r="B1438" s="93">
        <v>45704</v>
      </c>
      <c r="C1438" s="90" t="s">
        <v>24</v>
      </c>
      <c r="D1438" s="90" t="s">
        <v>24</v>
      </c>
      <c r="E1438" s="90" t="s">
        <v>24</v>
      </c>
      <c r="F1438" s="90" t="s">
        <v>24</v>
      </c>
      <c r="G1438" s="90" t="s">
        <v>24</v>
      </c>
      <c r="H1438" s="90" t="s">
        <v>24</v>
      </c>
      <c r="I1438" s="90" t="s">
        <v>24</v>
      </c>
      <c r="J1438" s="90" t="s">
        <v>24</v>
      </c>
      <c r="K1438" s="90" t="s">
        <v>24</v>
      </c>
      <c r="L1438" s="90" t="s">
        <v>24</v>
      </c>
      <c r="M1438" s="90" t="s">
        <v>24</v>
      </c>
      <c r="N1438" s="90" t="s">
        <v>24</v>
      </c>
      <c r="O1438" s="90" t="s">
        <v>24</v>
      </c>
      <c r="P1438" s="90" t="s">
        <v>24</v>
      </c>
      <c r="Q1438" s="90" t="s">
        <v>24</v>
      </c>
      <c r="R1438" s="90" t="s">
        <v>24</v>
      </c>
      <c r="S1438" s="90" t="s">
        <v>24</v>
      </c>
      <c r="T1438" s="90" t="s">
        <v>24</v>
      </c>
      <c r="U1438" s="90" t="s">
        <v>24</v>
      </c>
      <c r="V1438" s="90" t="s">
        <v>24</v>
      </c>
      <c r="W1438" s="90" t="s">
        <v>24</v>
      </c>
      <c r="X1438" s="90" t="s">
        <v>24</v>
      </c>
      <c r="Y1438" t="str">
        <f t="shared" si="53"/>
        <v>02-2025</v>
      </c>
      <c r="Z1438">
        <f>_xlfn.XLOOKUP(Y1438,AN:AN,AP:AP,"")</f>
        <v>0</v>
      </c>
      <c r="AA1438" t="str">
        <f>_xlfn.XLOOKUP(Y1438,AN:AN,AQ:AQ,"")</f>
        <v>L12</v>
      </c>
      <c r="AB1438" t="str">
        <f>_xlfn.XLOOKUP(Y1438,AN:AN,AR:AR,"")</f>
        <v>L24</v>
      </c>
      <c r="AC1438" t="str">
        <f>_xlfn.XLOOKUP(Y1438,AN:AN,AS:AS,"")</f>
        <v>L36</v>
      </c>
      <c r="AE1438">
        <v>0</v>
      </c>
      <c r="AF1438" t="str">
        <v>L12</v>
      </c>
      <c r="AG1438" t="str">
        <v>L24</v>
      </c>
      <c r="AH1438" t="str">
        <v>L36</v>
      </c>
    </row>
    <row r="1439" spans="1:34">
      <c r="A1439" t="str">
        <f t="shared" si="52"/>
        <v>02-2025</v>
      </c>
      <c r="B1439" s="93">
        <v>45705</v>
      </c>
      <c r="C1439" s="90">
        <v>46700</v>
      </c>
      <c r="D1439" s="90">
        <v>46000</v>
      </c>
      <c r="E1439" s="90">
        <v>46000</v>
      </c>
      <c r="F1439" s="90">
        <v>42800</v>
      </c>
      <c r="G1439" s="90">
        <v>47300</v>
      </c>
      <c r="H1439" s="91" t="s">
        <v>25</v>
      </c>
      <c r="I1439" s="90">
        <v>44500</v>
      </c>
      <c r="J1439" s="90">
        <v>44700</v>
      </c>
      <c r="K1439" s="90">
        <v>46900</v>
      </c>
      <c r="L1439" s="91" t="s">
        <v>25</v>
      </c>
      <c r="M1439" s="90">
        <v>46700</v>
      </c>
      <c r="N1439" s="90">
        <v>48000</v>
      </c>
      <c r="O1439" s="90">
        <v>45000</v>
      </c>
      <c r="P1439" s="90">
        <v>43500</v>
      </c>
      <c r="Q1439" s="90">
        <v>42300</v>
      </c>
      <c r="R1439" s="90">
        <v>42400</v>
      </c>
      <c r="S1439" s="90">
        <v>42500</v>
      </c>
      <c r="T1439" s="90">
        <v>44900</v>
      </c>
      <c r="U1439" s="90">
        <v>45700</v>
      </c>
      <c r="V1439" s="90">
        <v>46500</v>
      </c>
      <c r="W1439" s="90">
        <v>47100</v>
      </c>
      <c r="X1439" s="90">
        <v>49600</v>
      </c>
      <c r="Y1439" t="str">
        <f t="shared" si="53"/>
        <v>02-2025</v>
      </c>
      <c r="Z1439">
        <f>_xlfn.XLOOKUP(Y1439,AN:AN,AP:AP,"")</f>
        <v>0</v>
      </c>
      <c r="AA1439" t="str">
        <f>_xlfn.XLOOKUP(Y1439,AN:AN,AQ:AQ,"")</f>
        <v>L12</v>
      </c>
      <c r="AB1439" t="str">
        <f>_xlfn.XLOOKUP(Y1439,AN:AN,AR:AR,"")</f>
        <v>L24</v>
      </c>
      <c r="AC1439" t="str">
        <f>_xlfn.XLOOKUP(Y1439,AN:AN,AS:AS,"")</f>
        <v>L36</v>
      </c>
      <c r="AE1439">
        <v>0</v>
      </c>
      <c r="AF1439" t="str">
        <v>L12</v>
      </c>
      <c r="AG1439" t="str">
        <v>L24</v>
      </c>
      <c r="AH1439" t="str">
        <v>L36</v>
      </c>
    </row>
    <row r="1440" spans="1:34">
      <c r="A1440" t="str">
        <f t="shared" si="52"/>
        <v>02-2025</v>
      </c>
      <c r="B1440" s="265">
        <v>45706</v>
      </c>
      <c r="C1440">
        <v>46500</v>
      </c>
      <c r="D1440">
        <v>46000</v>
      </c>
      <c r="E1440">
        <v>46200</v>
      </c>
      <c r="F1440">
        <v>42800</v>
      </c>
      <c r="G1440">
        <v>47300</v>
      </c>
      <c r="H1440" t="s">
        <v>25</v>
      </c>
      <c r="I1440">
        <v>44300</v>
      </c>
      <c r="J1440">
        <v>44700</v>
      </c>
      <c r="K1440">
        <v>47100</v>
      </c>
      <c r="L1440" t="s">
        <v>25</v>
      </c>
      <c r="M1440">
        <v>46700</v>
      </c>
      <c r="N1440">
        <v>48200</v>
      </c>
      <c r="O1440">
        <v>44800</v>
      </c>
      <c r="P1440">
        <v>43500</v>
      </c>
      <c r="Q1440">
        <v>42300</v>
      </c>
      <c r="R1440">
        <v>42600</v>
      </c>
      <c r="S1440">
        <v>42500</v>
      </c>
      <c r="T1440">
        <v>44900</v>
      </c>
      <c r="U1440">
        <v>45700</v>
      </c>
      <c r="V1440">
        <v>46500</v>
      </c>
      <c r="W1440">
        <v>47100</v>
      </c>
      <c r="X1440">
        <v>49500</v>
      </c>
      <c r="Y1440" t="str">
        <f t="shared" si="53"/>
        <v>02-2025</v>
      </c>
      <c r="Z1440">
        <f>_xlfn.XLOOKUP(Y1440,AN:AN,AP:AP,"")</f>
        <v>0</v>
      </c>
      <c r="AA1440" t="str">
        <f>_xlfn.XLOOKUP(Y1440,AN:AN,AQ:AQ,"")</f>
        <v>L12</v>
      </c>
      <c r="AB1440" t="str">
        <f>_xlfn.XLOOKUP(Y1440,AN:AN,AR:AR,"")</f>
        <v>L24</v>
      </c>
      <c r="AC1440" t="str">
        <f>_xlfn.XLOOKUP(Y1440,AN:AN,AS:AS,"")</f>
        <v>L36</v>
      </c>
      <c r="AE1440">
        <v>0</v>
      </c>
      <c r="AF1440" t="str">
        <v>L12</v>
      </c>
      <c r="AG1440" t="str">
        <v>L24</v>
      </c>
      <c r="AH1440" t="str">
        <v>L36</v>
      </c>
    </row>
    <row r="1441" spans="1:34">
      <c r="A1441" t="str">
        <f t="shared" si="52"/>
        <v>02-2025</v>
      </c>
      <c r="B1441" s="265">
        <v>45707</v>
      </c>
      <c r="C1441">
        <v>46400</v>
      </c>
      <c r="D1441">
        <v>46000</v>
      </c>
      <c r="E1441">
        <v>46200</v>
      </c>
      <c r="F1441">
        <v>42600</v>
      </c>
      <c r="G1441">
        <v>47300</v>
      </c>
      <c r="H1441" t="s">
        <v>25</v>
      </c>
      <c r="I1441">
        <v>44300</v>
      </c>
      <c r="J1441">
        <v>44700</v>
      </c>
      <c r="K1441">
        <v>47100</v>
      </c>
      <c r="L1441" t="s">
        <v>25</v>
      </c>
      <c r="M1441">
        <v>46700</v>
      </c>
      <c r="N1441">
        <v>48200</v>
      </c>
      <c r="O1441">
        <v>44900</v>
      </c>
      <c r="P1441">
        <v>43500</v>
      </c>
      <c r="Q1441">
        <v>42200</v>
      </c>
      <c r="R1441">
        <v>42400</v>
      </c>
      <c r="S1441">
        <v>42500</v>
      </c>
      <c r="T1441">
        <v>44700</v>
      </c>
      <c r="U1441">
        <v>45600</v>
      </c>
      <c r="V1441">
        <v>46500</v>
      </c>
      <c r="W1441">
        <v>47200</v>
      </c>
      <c r="X1441">
        <v>49400</v>
      </c>
      <c r="Y1441" t="str">
        <f t="shared" si="53"/>
        <v>02-2025</v>
      </c>
      <c r="Z1441">
        <f>_xlfn.XLOOKUP(Y1441,AN:AN,AP:AP,"")</f>
        <v>0</v>
      </c>
      <c r="AA1441" t="str">
        <f>_xlfn.XLOOKUP(Y1441,AN:AN,AQ:AQ,"")</f>
        <v>L12</v>
      </c>
      <c r="AB1441" t="str">
        <f>_xlfn.XLOOKUP(Y1441,AN:AN,AR:AR,"")</f>
        <v>L24</v>
      </c>
      <c r="AC1441" t="str">
        <f>_xlfn.XLOOKUP(Y1441,AN:AN,AS:AS,"")</f>
        <v>L36</v>
      </c>
      <c r="AE1441">
        <v>0</v>
      </c>
      <c r="AF1441" t="str">
        <v>L12</v>
      </c>
      <c r="AG1441" t="str">
        <v>L24</v>
      </c>
      <c r="AH1441" t="str">
        <v>L36</v>
      </c>
    </row>
    <row r="1442" spans="1:34">
      <c r="A1442" t="str">
        <f t="shared" si="52"/>
        <v>02-2025</v>
      </c>
      <c r="B1442" s="93">
        <v>45708</v>
      </c>
      <c r="C1442" s="90">
        <v>46600</v>
      </c>
      <c r="D1442" s="90">
        <v>46000</v>
      </c>
      <c r="E1442" s="90">
        <v>46200</v>
      </c>
      <c r="F1442" s="90">
        <v>42900</v>
      </c>
      <c r="G1442" s="90">
        <v>47300</v>
      </c>
      <c r="H1442" s="91" t="s">
        <v>25</v>
      </c>
      <c r="I1442" s="90">
        <v>44300</v>
      </c>
      <c r="J1442" s="90">
        <v>44800</v>
      </c>
      <c r="K1442" s="90">
        <v>47100</v>
      </c>
      <c r="L1442" s="91" t="s">
        <v>25</v>
      </c>
      <c r="M1442" s="90">
        <v>47000</v>
      </c>
      <c r="N1442" s="90">
        <v>48500</v>
      </c>
      <c r="O1442" s="90">
        <v>45100</v>
      </c>
      <c r="P1442" s="90">
        <v>43800</v>
      </c>
      <c r="Q1442" s="90">
        <v>42500</v>
      </c>
      <c r="R1442" s="90">
        <v>42700</v>
      </c>
      <c r="S1442" s="90">
        <v>42800</v>
      </c>
      <c r="T1442" s="90">
        <v>45000</v>
      </c>
      <c r="U1442" s="90">
        <v>45800</v>
      </c>
      <c r="V1442" s="90">
        <v>46800</v>
      </c>
      <c r="W1442" s="90">
        <v>47000</v>
      </c>
      <c r="X1442" s="90">
        <v>49400</v>
      </c>
      <c r="Y1442" t="str">
        <f t="shared" si="53"/>
        <v>02-2025</v>
      </c>
      <c r="Z1442">
        <f>_xlfn.XLOOKUP(Y1442,AN:AN,AP:AP,"")</f>
        <v>0</v>
      </c>
      <c r="AA1442" t="str">
        <f>_xlfn.XLOOKUP(Y1442,AN:AN,AQ:AQ,"")</f>
        <v>L12</v>
      </c>
      <c r="AB1442" t="str">
        <f>_xlfn.XLOOKUP(Y1442,AN:AN,AR:AR,"")</f>
        <v>L24</v>
      </c>
      <c r="AC1442" t="str">
        <f>_xlfn.XLOOKUP(Y1442,AN:AN,AS:AS,"")</f>
        <v>L36</v>
      </c>
      <c r="AE1442">
        <v>0</v>
      </c>
      <c r="AF1442" t="str">
        <v>L12</v>
      </c>
      <c r="AG1442" t="str">
        <v>L24</v>
      </c>
      <c r="AH1442" t="str">
        <v>L36</v>
      </c>
    </row>
    <row r="1443" spans="1:34">
      <c r="A1443" t="str">
        <f t="shared" si="52"/>
        <v>02-2025</v>
      </c>
      <c r="B1443" s="93">
        <v>45709</v>
      </c>
      <c r="C1443" s="90">
        <v>46600</v>
      </c>
      <c r="D1443" s="90">
        <v>46000</v>
      </c>
      <c r="E1443" s="90">
        <v>46400</v>
      </c>
      <c r="F1443" s="90">
        <v>42800</v>
      </c>
      <c r="G1443" s="90">
        <v>47300</v>
      </c>
      <c r="H1443" s="91" t="s">
        <v>25</v>
      </c>
      <c r="I1443" s="90">
        <v>44300</v>
      </c>
      <c r="J1443" s="90">
        <v>44600</v>
      </c>
      <c r="K1443" s="90">
        <v>47100</v>
      </c>
      <c r="L1443" s="91" t="s">
        <v>25</v>
      </c>
      <c r="M1443" s="90">
        <v>46800</v>
      </c>
      <c r="N1443" s="90">
        <v>48600</v>
      </c>
      <c r="O1443" s="90">
        <v>45100</v>
      </c>
      <c r="P1443" s="90">
        <v>43700</v>
      </c>
      <c r="Q1443" s="90">
        <v>42500</v>
      </c>
      <c r="R1443" s="90">
        <v>42700</v>
      </c>
      <c r="S1443" s="90">
        <v>42700</v>
      </c>
      <c r="T1443" s="90">
        <v>44900</v>
      </c>
      <c r="U1443" s="90">
        <v>45800</v>
      </c>
      <c r="V1443" s="90">
        <v>46800</v>
      </c>
      <c r="W1443" s="90">
        <v>47000</v>
      </c>
      <c r="X1443" s="90">
        <v>49400</v>
      </c>
      <c r="Y1443" t="str">
        <f t="shared" si="53"/>
        <v>02-2025</v>
      </c>
      <c r="Z1443">
        <f>_xlfn.XLOOKUP(Y1443,AN:AN,AP:AP,"")</f>
        <v>0</v>
      </c>
      <c r="AA1443" t="str">
        <f>_xlfn.XLOOKUP(Y1443,AN:AN,AQ:AQ,"")</f>
        <v>L12</v>
      </c>
      <c r="AB1443" t="str">
        <f>_xlfn.XLOOKUP(Y1443,AN:AN,AR:AR,"")</f>
        <v>L24</v>
      </c>
      <c r="AC1443" t="str">
        <f>_xlfn.XLOOKUP(Y1443,AN:AN,AS:AS,"")</f>
        <v>L36</v>
      </c>
      <c r="AE1443">
        <v>0</v>
      </c>
      <c r="AF1443" t="str">
        <v>L12</v>
      </c>
      <c r="AG1443" t="str">
        <v>L24</v>
      </c>
      <c r="AH1443" t="str">
        <v>L36</v>
      </c>
    </row>
    <row r="1444" spans="1:34">
      <c r="A1444" t="str">
        <f t="shared" si="52"/>
        <v>02-2025</v>
      </c>
      <c r="B1444" s="93">
        <v>45710</v>
      </c>
      <c r="C1444" s="90">
        <v>46700</v>
      </c>
      <c r="D1444" s="90">
        <v>46000</v>
      </c>
      <c r="E1444" s="90">
        <v>46300</v>
      </c>
      <c r="F1444" s="90">
        <v>43000</v>
      </c>
      <c r="G1444" s="90">
        <v>47300</v>
      </c>
      <c r="H1444" s="91" t="s">
        <v>25</v>
      </c>
      <c r="I1444" s="90">
        <v>44300</v>
      </c>
      <c r="J1444" s="90">
        <v>44600</v>
      </c>
      <c r="K1444" s="90">
        <v>47100</v>
      </c>
      <c r="L1444" s="91" t="s">
        <v>25</v>
      </c>
      <c r="M1444" s="90">
        <v>46800</v>
      </c>
      <c r="N1444" s="90">
        <v>48700</v>
      </c>
      <c r="O1444" s="90">
        <v>45200</v>
      </c>
      <c r="P1444" s="90">
        <v>43700</v>
      </c>
      <c r="Q1444" s="90">
        <v>42700</v>
      </c>
      <c r="R1444" s="90">
        <v>42700</v>
      </c>
      <c r="S1444" s="90">
        <v>42700</v>
      </c>
      <c r="T1444" s="90">
        <v>45100</v>
      </c>
      <c r="U1444" s="90">
        <v>46000</v>
      </c>
      <c r="V1444" s="90">
        <v>46800</v>
      </c>
      <c r="W1444" s="90">
        <v>47000</v>
      </c>
      <c r="X1444" s="90">
        <v>49400</v>
      </c>
      <c r="Y1444" t="str">
        <f t="shared" si="53"/>
        <v>02-2025</v>
      </c>
      <c r="Z1444">
        <f>_xlfn.XLOOKUP(Y1444,AN:AN,AP:AP,"")</f>
        <v>0</v>
      </c>
      <c r="AA1444" t="str">
        <f>_xlfn.XLOOKUP(Y1444,AN:AN,AQ:AQ,"")</f>
        <v>L12</v>
      </c>
      <c r="AB1444" t="str">
        <f>_xlfn.XLOOKUP(Y1444,AN:AN,AR:AR,"")</f>
        <v>L24</v>
      </c>
      <c r="AC1444" t="str">
        <f>_xlfn.XLOOKUP(Y1444,AN:AN,AS:AS,"")</f>
        <v>L36</v>
      </c>
      <c r="AE1444">
        <v>0</v>
      </c>
      <c r="AF1444" t="str">
        <v>L12</v>
      </c>
      <c r="AG1444" t="str">
        <v>L24</v>
      </c>
      <c r="AH1444" t="str">
        <v>L36</v>
      </c>
    </row>
    <row r="1445" spans="1:34">
      <c r="A1445" t="str">
        <f t="shared" si="52"/>
        <v>02-2025</v>
      </c>
      <c r="B1445" s="93">
        <v>45711</v>
      </c>
      <c r="C1445" s="90" t="s">
        <v>24</v>
      </c>
      <c r="D1445" s="90" t="s">
        <v>24</v>
      </c>
      <c r="E1445" s="90" t="s">
        <v>24</v>
      </c>
      <c r="F1445" s="90" t="s">
        <v>24</v>
      </c>
      <c r="G1445" s="90" t="s">
        <v>24</v>
      </c>
      <c r="H1445" s="90" t="s">
        <v>24</v>
      </c>
      <c r="I1445" s="90" t="s">
        <v>24</v>
      </c>
      <c r="J1445" s="90" t="s">
        <v>24</v>
      </c>
      <c r="K1445" s="90" t="s">
        <v>24</v>
      </c>
      <c r="L1445" s="90" t="s">
        <v>24</v>
      </c>
      <c r="M1445" s="90" t="s">
        <v>24</v>
      </c>
      <c r="N1445" s="90" t="s">
        <v>24</v>
      </c>
      <c r="O1445" s="90" t="s">
        <v>24</v>
      </c>
      <c r="P1445" s="90" t="s">
        <v>24</v>
      </c>
      <c r="Q1445" s="90" t="s">
        <v>24</v>
      </c>
      <c r="R1445" s="90" t="s">
        <v>24</v>
      </c>
      <c r="S1445" s="90" t="s">
        <v>24</v>
      </c>
      <c r="T1445" s="90" t="s">
        <v>24</v>
      </c>
      <c r="U1445" s="90" t="s">
        <v>24</v>
      </c>
      <c r="V1445" s="90" t="s">
        <v>24</v>
      </c>
      <c r="W1445" s="90" t="s">
        <v>24</v>
      </c>
      <c r="X1445" s="90" t="s">
        <v>24</v>
      </c>
      <c r="Y1445" t="str">
        <f t="shared" si="53"/>
        <v>02-2025</v>
      </c>
      <c r="Z1445">
        <f>_xlfn.XLOOKUP(Y1445,AN:AN,AP:AP,"")</f>
        <v>0</v>
      </c>
      <c r="AA1445" t="str">
        <f>_xlfn.XLOOKUP(Y1445,AN:AN,AQ:AQ,"")</f>
        <v>L12</v>
      </c>
      <c r="AB1445" t="str">
        <f>_xlfn.XLOOKUP(Y1445,AN:AN,AR:AR,"")</f>
        <v>L24</v>
      </c>
      <c r="AC1445" t="str">
        <f>_xlfn.XLOOKUP(Y1445,AN:AN,AS:AS,"")</f>
        <v>L36</v>
      </c>
      <c r="AE1445">
        <v>0</v>
      </c>
      <c r="AF1445" t="str">
        <v>L12</v>
      </c>
      <c r="AG1445" t="str">
        <v>L24</v>
      </c>
      <c r="AH1445" t="str">
        <v>L36</v>
      </c>
    </row>
    <row r="1446" spans="1:34">
      <c r="A1446" t="str">
        <f t="shared" si="52"/>
        <v>02-2025</v>
      </c>
      <c r="B1446" s="93">
        <v>45712</v>
      </c>
      <c r="C1446" s="90">
        <v>47000</v>
      </c>
      <c r="D1446" s="90">
        <v>46000</v>
      </c>
      <c r="E1446" s="90">
        <v>46600</v>
      </c>
      <c r="F1446" s="90">
        <v>43200</v>
      </c>
      <c r="G1446" s="90">
        <v>47600</v>
      </c>
      <c r="H1446" s="91" t="s">
        <v>25</v>
      </c>
      <c r="I1446" s="90">
        <v>45000</v>
      </c>
      <c r="J1446" s="90">
        <v>44900</v>
      </c>
      <c r="K1446" s="90">
        <v>47300</v>
      </c>
      <c r="L1446" s="91" t="s">
        <v>25</v>
      </c>
      <c r="M1446" s="90">
        <v>46900</v>
      </c>
      <c r="N1446" s="90">
        <v>48800</v>
      </c>
      <c r="O1446" s="90">
        <v>45700</v>
      </c>
      <c r="P1446" s="90">
        <v>44000</v>
      </c>
      <c r="Q1446" s="90">
        <v>43000</v>
      </c>
      <c r="R1446" s="90">
        <v>43000</v>
      </c>
      <c r="S1446" s="90">
        <v>43000</v>
      </c>
      <c r="T1446" s="90">
        <v>45300</v>
      </c>
      <c r="U1446" s="90">
        <v>46300</v>
      </c>
      <c r="V1446" s="90">
        <v>46800</v>
      </c>
      <c r="W1446" s="90">
        <v>47000</v>
      </c>
      <c r="X1446" s="90">
        <v>49400</v>
      </c>
      <c r="Y1446" t="str">
        <f t="shared" si="53"/>
        <v>02-2025</v>
      </c>
      <c r="Z1446">
        <f>_xlfn.XLOOKUP(Y1446,AN:AN,AP:AP,"")</f>
        <v>0</v>
      </c>
      <c r="AA1446" t="str">
        <f>_xlfn.XLOOKUP(Y1446,AN:AN,AQ:AQ,"")</f>
        <v>L12</v>
      </c>
      <c r="AB1446" t="str">
        <f>_xlfn.XLOOKUP(Y1446,AN:AN,AR:AR,"")</f>
        <v>L24</v>
      </c>
      <c r="AC1446" t="str">
        <f>_xlfn.XLOOKUP(Y1446,AN:AN,AS:AS,"")</f>
        <v>L36</v>
      </c>
      <c r="AE1446">
        <v>0</v>
      </c>
      <c r="AF1446" t="str">
        <v>L12</v>
      </c>
      <c r="AG1446" t="str">
        <v>L24</v>
      </c>
      <c r="AH1446" t="str">
        <v>L36</v>
      </c>
    </row>
    <row r="1447" spans="1:34">
      <c r="A1447" t="str">
        <f t="shared" si="52"/>
        <v>02-2025</v>
      </c>
      <c r="B1447" s="265">
        <v>45713</v>
      </c>
      <c r="C1447">
        <v>47200</v>
      </c>
      <c r="D1447">
        <v>46000</v>
      </c>
      <c r="E1447">
        <v>46500</v>
      </c>
      <c r="F1447">
        <v>43100</v>
      </c>
      <c r="G1447">
        <v>48000</v>
      </c>
      <c r="H1447" t="s">
        <v>25</v>
      </c>
      <c r="I1447">
        <v>45000</v>
      </c>
      <c r="J1447">
        <v>45000</v>
      </c>
      <c r="K1447">
        <v>47500</v>
      </c>
      <c r="L1447" t="s">
        <v>25</v>
      </c>
      <c r="M1447">
        <v>46900</v>
      </c>
      <c r="N1447">
        <v>48800</v>
      </c>
      <c r="O1447">
        <v>45600</v>
      </c>
      <c r="P1447">
        <v>44200</v>
      </c>
      <c r="Q1447">
        <v>42800</v>
      </c>
      <c r="R1447">
        <v>43000</v>
      </c>
      <c r="S1447">
        <v>43200</v>
      </c>
      <c r="T1447">
        <v>45200</v>
      </c>
      <c r="U1447">
        <v>46300</v>
      </c>
      <c r="V1447">
        <v>46800</v>
      </c>
      <c r="W1447">
        <v>47500</v>
      </c>
      <c r="X1447">
        <v>49600</v>
      </c>
      <c r="Y1447" t="str">
        <f t="shared" si="53"/>
        <v>02-2025</v>
      </c>
      <c r="Z1447">
        <f>_xlfn.XLOOKUP(Y1447,AN:AN,AP:AP,"")</f>
        <v>0</v>
      </c>
      <c r="AA1447" t="str">
        <f>_xlfn.XLOOKUP(Y1447,AN:AN,AQ:AQ,"")</f>
        <v>L12</v>
      </c>
      <c r="AB1447" t="str">
        <f>_xlfn.XLOOKUP(Y1447,AN:AN,AR:AR,"")</f>
        <v>L24</v>
      </c>
      <c r="AC1447" t="str">
        <f>_xlfn.XLOOKUP(Y1447,AN:AN,AS:AS,"")</f>
        <v>L36</v>
      </c>
      <c r="AE1447">
        <v>0</v>
      </c>
      <c r="AF1447" t="str">
        <v>L12</v>
      </c>
      <c r="AG1447" t="str">
        <v>L24</v>
      </c>
      <c r="AH1447" t="str">
        <v>L36</v>
      </c>
    </row>
    <row r="1448" spans="1:34">
      <c r="A1448" t="str">
        <f t="shared" si="52"/>
        <v>02-2025</v>
      </c>
      <c r="B1448" s="265">
        <v>45714</v>
      </c>
      <c r="C1448">
        <v>47200</v>
      </c>
      <c r="D1448">
        <v>46000</v>
      </c>
      <c r="E1448">
        <v>46600</v>
      </c>
      <c r="F1448">
        <v>43500</v>
      </c>
      <c r="G1448">
        <v>48000</v>
      </c>
      <c r="H1448" t="s">
        <v>25</v>
      </c>
      <c r="I1448">
        <v>45000</v>
      </c>
      <c r="J1448">
        <v>45200</v>
      </c>
      <c r="K1448">
        <v>47500</v>
      </c>
      <c r="L1448" t="s">
        <v>25</v>
      </c>
      <c r="M1448">
        <v>47100</v>
      </c>
      <c r="N1448">
        <v>48800</v>
      </c>
      <c r="O1448">
        <v>45600</v>
      </c>
      <c r="P1448">
        <v>44300</v>
      </c>
      <c r="Q1448">
        <v>43300</v>
      </c>
      <c r="R1448">
        <v>43300</v>
      </c>
      <c r="S1448">
        <v>43400</v>
      </c>
      <c r="T1448">
        <v>45600</v>
      </c>
      <c r="U1448">
        <v>46500</v>
      </c>
      <c r="V1448">
        <v>47000</v>
      </c>
      <c r="W1448">
        <v>47500</v>
      </c>
      <c r="X1448">
        <v>49600</v>
      </c>
      <c r="Y1448" t="str">
        <f t="shared" si="53"/>
        <v>02-2025</v>
      </c>
      <c r="Z1448">
        <f>_xlfn.XLOOKUP(Y1448,AN:AN,AP:AP,"")</f>
        <v>0</v>
      </c>
      <c r="AA1448" t="str">
        <f>_xlfn.XLOOKUP(Y1448,AN:AN,AQ:AQ,"")</f>
        <v>L12</v>
      </c>
      <c r="AB1448" t="str">
        <f>_xlfn.XLOOKUP(Y1448,AN:AN,AR:AR,"")</f>
        <v>L24</v>
      </c>
      <c r="AC1448" t="str">
        <f>_xlfn.XLOOKUP(Y1448,AN:AN,AS:AS,"")</f>
        <v>L36</v>
      </c>
      <c r="AE1448">
        <v>0</v>
      </c>
      <c r="AF1448" t="str">
        <v>L12</v>
      </c>
      <c r="AG1448" t="str">
        <v>L24</v>
      </c>
      <c r="AH1448" t="str">
        <v>L36</v>
      </c>
    </row>
    <row r="1449" spans="1:34">
      <c r="A1449" t="str">
        <f t="shared" si="52"/>
        <v>02-2025</v>
      </c>
      <c r="B1449" s="265">
        <v>45715</v>
      </c>
      <c r="C1449">
        <v>47600</v>
      </c>
      <c r="D1449">
        <v>46200</v>
      </c>
      <c r="E1449">
        <v>46700</v>
      </c>
      <c r="F1449">
        <v>43900</v>
      </c>
      <c r="G1449">
        <v>48200</v>
      </c>
      <c r="H1449" t="s">
        <v>25</v>
      </c>
      <c r="I1449">
        <v>46000</v>
      </c>
      <c r="J1449">
        <v>45300</v>
      </c>
      <c r="K1449">
        <v>48100</v>
      </c>
      <c r="L1449" t="s">
        <v>25</v>
      </c>
      <c r="M1449">
        <v>47200</v>
      </c>
      <c r="N1449">
        <v>49000</v>
      </c>
      <c r="O1449">
        <v>46000</v>
      </c>
      <c r="P1449">
        <v>44500</v>
      </c>
      <c r="Q1449">
        <v>44100</v>
      </c>
      <c r="R1449">
        <v>43800</v>
      </c>
      <c r="S1449">
        <v>43600</v>
      </c>
      <c r="T1449">
        <v>46000</v>
      </c>
      <c r="U1449">
        <v>47000</v>
      </c>
      <c r="V1449">
        <v>47500</v>
      </c>
      <c r="W1449">
        <v>48000</v>
      </c>
      <c r="X1449">
        <v>50100</v>
      </c>
      <c r="Y1449" t="str">
        <f t="shared" si="53"/>
        <v>02-2025</v>
      </c>
      <c r="Z1449">
        <f>_xlfn.XLOOKUP(Y1449,AN:AN,AP:AP,"")</f>
        <v>0</v>
      </c>
      <c r="AA1449" t="str">
        <f>_xlfn.XLOOKUP(Y1449,AN:AN,AQ:AQ,"")</f>
        <v>L12</v>
      </c>
      <c r="AB1449" t="str">
        <f>_xlfn.XLOOKUP(Y1449,AN:AN,AR:AR,"")</f>
        <v>L24</v>
      </c>
      <c r="AC1449" t="str">
        <f>_xlfn.XLOOKUP(Y1449,AN:AN,AS:AS,"")</f>
        <v>L36</v>
      </c>
      <c r="AE1449">
        <v>0</v>
      </c>
      <c r="AF1449" t="str">
        <v>L12</v>
      </c>
      <c r="AG1449" t="str">
        <v>L24</v>
      </c>
      <c r="AH1449" t="str">
        <v>L36</v>
      </c>
    </row>
    <row r="1450" spans="1:34">
      <c r="A1450" t="str">
        <f t="shared" si="52"/>
        <v>02-2025</v>
      </c>
      <c r="B1450" s="265">
        <v>45716</v>
      </c>
      <c r="C1450">
        <v>47700</v>
      </c>
      <c r="D1450">
        <v>46200</v>
      </c>
      <c r="E1450">
        <v>46700</v>
      </c>
      <c r="F1450">
        <v>43500</v>
      </c>
      <c r="G1450">
        <v>48400</v>
      </c>
      <c r="H1450" t="s">
        <v>25</v>
      </c>
      <c r="I1450">
        <v>45500</v>
      </c>
      <c r="J1450">
        <v>45300</v>
      </c>
      <c r="K1450">
        <v>48100</v>
      </c>
      <c r="L1450" t="s">
        <v>25</v>
      </c>
      <c r="M1450">
        <v>47100</v>
      </c>
      <c r="N1450">
        <v>49100</v>
      </c>
      <c r="O1450">
        <v>46000</v>
      </c>
      <c r="P1450">
        <v>44700</v>
      </c>
      <c r="Q1450">
        <v>43400</v>
      </c>
      <c r="R1450">
        <v>43700</v>
      </c>
      <c r="S1450">
        <v>44000</v>
      </c>
      <c r="T1450">
        <v>45600</v>
      </c>
      <c r="U1450">
        <v>47000</v>
      </c>
      <c r="V1450">
        <v>47500</v>
      </c>
      <c r="W1450">
        <v>48200</v>
      </c>
      <c r="X1450">
        <v>50100</v>
      </c>
      <c r="Y1450" t="str">
        <f t="shared" si="53"/>
        <v>02-2025</v>
      </c>
      <c r="Z1450">
        <f>_xlfn.XLOOKUP(Y1450,AN:AN,AP:AP,"")</f>
        <v>0</v>
      </c>
      <c r="AA1450" t="str">
        <f>_xlfn.XLOOKUP(Y1450,AN:AN,AQ:AQ,"")</f>
        <v>L12</v>
      </c>
      <c r="AB1450" t="str">
        <f>_xlfn.XLOOKUP(Y1450,AN:AN,AR:AR,"")</f>
        <v>L24</v>
      </c>
      <c r="AC1450" t="str">
        <f>_xlfn.XLOOKUP(Y1450,AN:AN,AS:AS,"")</f>
        <v>L36</v>
      </c>
      <c r="AE1450">
        <v>0</v>
      </c>
      <c r="AF1450" t="str">
        <v>L12</v>
      </c>
      <c r="AG1450" t="str">
        <v>L24</v>
      </c>
      <c r="AH1450" t="str">
        <v>L36</v>
      </c>
    </row>
    <row r="1451" spans="1:34">
      <c r="A1451" t="str">
        <f t="shared" si="52"/>
        <v>03-2025</v>
      </c>
      <c r="B1451" s="265">
        <v>45717</v>
      </c>
      <c r="C1451">
        <v>47700</v>
      </c>
      <c r="D1451">
        <v>46300</v>
      </c>
      <c r="E1451">
        <v>46700</v>
      </c>
      <c r="F1451">
        <v>43700</v>
      </c>
      <c r="G1451">
        <v>48400</v>
      </c>
      <c r="H1451" t="s">
        <v>25</v>
      </c>
      <c r="I1451">
        <v>45500</v>
      </c>
      <c r="J1451">
        <v>45300</v>
      </c>
      <c r="K1451">
        <v>48100</v>
      </c>
      <c r="L1451" t="s">
        <v>25</v>
      </c>
      <c r="M1451">
        <v>47200</v>
      </c>
      <c r="N1451">
        <v>49200</v>
      </c>
      <c r="O1451">
        <v>46000</v>
      </c>
      <c r="P1451">
        <v>44700</v>
      </c>
      <c r="Q1451">
        <v>43300</v>
      </c>
      <c r="R1451">
        <v>43700</v>
      </c>
      <c r="S1451">
        <v>44000</v>
      </c>
      <c r="T1451">
        <v>45800</v>
      </c>
      <c r="U1451">
        <v>47000</v>
      </c>
      <c r="V1451">
        <v>47500</v>
      </c>
      <c r="W1451">
        <v>48200</v>
      </c>
      <c r="X1451">
        <v>50100</v>
      </c>
      <c r="Y1451" t="str">
        <f t="shared" si="53"/>
        <v>03-2025</v>
      </c>
      <c r="Z1451">
        <f>_xlfn.XLOOKUP(Y1451,AN:AN,AP:AP,"")</f>
        <v>0</v>
      </c>
      <c r="AA1451" t="str">
        <f>_xlfn.XLOOKUP(Y1451,AN:AN,AQ:AQ,"")</f>
        <v>L12</v>
      </c>
      <c r="AB1451" t="str">
        <f>_xlfn.XLOOKUP(Y1451,AN:AN,AR:AR,"")</f>
        <v>L24</v>
      </c>
      <c r="AC1451" t="str">
        <f>_xlfn.XLOOKUP(Y1451,AN:AN,AS:AS,"")</f>
        <v>L36</v>
      </c>
      <c r="AE1451">
        <v>0</v>
      </c>
      <c r="AF1451" t="str">
        <v>L12</v>
      </c>
      <c r="AG1451" t="str">
        <v>L24</v>
      </c>
      <c r="AH1451" t="str">
        <v>L36</v>
      </c>
    </row>
    <row r="1452" spans="1:34">
      <c r="A1452" t="str">
        <f t="shared" si="52"/>
        <v>03-2025</v>
      </c>
      <c r="B1452" s="265">
        <v>45718</v>
      </c>
      <c r="C1452" t="s">
        <v>24</v>
      </c>
      <c r="D1452" t="s">
        <v>24</v>
      </c>
      <c r="E1452" t="s">
        <v>24</v>
      </c>
      <c r="F1452" t="s">
        <v>24</v>
      </c>
      <c r="G1452" t="s">
        <v>24</v>
      </c>
      <c r="H1452" t="s">
        <v>24</v>
      </c>
      <c r="I1452" t="s">
        <v>24</v>
      </c>
      <c r="J1452" t="s">
        <v>24</v>
      </c>
      <c r="K1452" t="s">
        <v>24</v>
      </c>
      <c r="L1452" t="s">
        <v>24</v>
      </c>
      <c r="M1452" t="s">
        <v>24</v>
      </c>
      <c r="N1452" t="s">
        <v>24</v>
      </c>
      <c r="O1452" t="s">
        <v>24</v>
      </c>
      <c r="P1452" t="s">
        <v>24</v>
      </c>
      <c r="Q1452" t="s">
        <v>24</v>
      </c>
      <c r="R1452" t="s">
        <v>24</v>
      </c>
      <c r="S1452" t="s">
        <v>24</v>
      </c>
      <c r="T1452" t="s">
        <v>24</v>
      </c>
      <c r="U1452" t="s">
        <v>24</v>
      </c>
      <c r="V1452" t="s">
        <v>24</v>
      </c>
      <c r="W1452" t="s">
        <v>24</v>
      </c>
      <c r="X1452" t="s">
        <v>24</v>
      </c>
      <c r="Y1452" t="str">
        <f t="shared" si="53"/>
        <v>03-2025</v>
      </c>
      <c r="Z1452">
        <f>_xlfn.XLOOKUP(Y1452,AN:AN,AP:AP,"")</f>
        <v>0</v>
      </c>
      <c r="AA1452" t="str">
        <f>_xlfn.XLOOKUP(Y1452,AN:AN,AQ:AQ,"")</f>
        <v>L12</v>
      </c>
      <c r="AB1452" t="str">
        <f>_xlfn.XLOOKUP(Y1452,AN:AN,AR:AR,"")</f>
        <v>L24</v>
      </c>
      <c r="AC1452" t="str">
        <f>_xlfn.XLOOKUP(Y1452,AN:AN,AS:AS,"")</f>
        <v>L36</v>
      </c>
      <c r="AE1452">
        <v>0</v>
      </c>
      <c r="AF1452" t="str">
        <v>L12</v>
      </c>
      <c r="AG1452" t="str">
        <v>L24</v>
      </c>
      <c r="AH1452" t="str">
        <v>L36</v>
      </c>
    </row>
    <row r="1453" spans="1:34">
      <c r="A1453" t="str">
        <f t="shared" si="52"/>
        <v>03-2025</v>
      </c>
      <c r="B1453" s="265">
        <v>45719</v>
      </c>
      <c r="C1453">
        <v>47700</v>
      </c>
      <c r="D1453">
        <v>46300</v>
      </c>
      <c r="E1453">
        <v>46600</v>
      </c>
      <c r="F1453">
        <v>43200</v>
      </c>
      <c r="G1453">
        <v>48300</v>
      </c>
      <c r="H1453" t="s">
        <v>25</v>
      </c>
      <c r="I1453">
        <v>45500</v>
      </c>
      <c r="J1453">
        <v>45100</v>
      </c>
      <c r="K1453">
        <v>47900</v>
      </c>
      <c r="L1453" t="s">
        <v>25</v>
      </c>
      <c r="M1453">
        <v>47000</v>
      </c>
      <c r="N1453">
        <v>49100</v>
      </c>
      <c r="O1453">
        <v>45300</v>
      </c>
      <c r="P1453">
        <v>44700</v>
      </c>
      <c r="Q1453">
        <v>43000</v>
      </c>
      <c r="R1453">
        <v>43500</v>
      </c>
      <c r="S1453">
        <v>43900</v>
      </c>
      <c r="T1453">
        <v>45300</v>
      </c>
      <c r="U1453">
        <v>46800</v>
      </c>
      <c r="V1453">
        <v>47500</v>
      </c>
      <c r="W1453">
        <v>48200</v>
      </c>
      <c r="X1453">
        <v>50200</v>
      </c>
      <c r="Y1453" t="str">
        <f t="shared" si="53"/>
        <v>03-2025</v>
      </c>
      <c r="Z1453">
        <f>_xlfn.XLOOKUP(Y1453,AN:AN,AP:AP,"")</f>
        <v>0</v>
      </c>
      <c r="AA1453" t="str">
        <f>_xlfn.XLOOKUP(Y1453,AN:AN,AQ:AQ,"")</f>
        <v>L12</v>
      </c>
      <c r="AB1453" t="str">
        <f>_xlfn.XLOOKUP(Y1453,AN:AN,AR:AR,"")</f>
        <v>L24</v>
      </c>
      <c r="AC1453" t="str">
        <f>_xlfn.XLOOKUP(Y1453,AN:AN,AS:AS,"")</f>
        <v>L36</v>
      </c>
      <c r="AE1453">
        <v>0</v>
      </c>
      <c r="AF1453" t="str">
        <v>L12</v>
      </c>
      <c r="AG1453" t="str">
        <v>L24</v>
      </c>
      <c r="AH1453" t="str">
        <v>L36</v>
      </c>
    </row>
    <row r="1454" spans="1:34">
      <c r="A1454" t="str">
        <f t="shared" si="52"/>
        <v>03-2025</v>
      </c>
      <c r="B1454" s="93">
        <v>45720</v>
      </c>
      <c r="C1454" s="90">
        <v>47800</v>
      </c>
      <c r="D1454" s="90">
        <v>46300</v>
      </c>
      <c r="E1454" s="90">
        <v>46600</v>
      </c>
      <c r="F1454" s="90">
        <v>43500</v>
      </c>
      <c r="G1454" s="90">
        <v>47900</v>
      </c>
      <c r="H1454" s="91" t="s">
        <v>25</v>
      </c>
      <c r="I1454" s="90">
        <v>45500</v>
      </c>
      <c r="J1454" s="90">
        <v>45300</v>
      </c>
      <c r="K1454" s="90">
        <v>48300</v>
      </c>
      <c r="L1454" s="91" t="s">
        <v>25</v>
      </c>
      <c r="M1454" s="90">
        <v>47000</v>
      </c>
      <c r="N1454" s="90">
        <v>49200</v>
      </c>
      <c r="O1454" s="90">
        <v>45600</v>
      </c>
      <c r="P1454" s="90">
        <v>44700</v>
      </c>
      <c r="Q1454" s="90">
        <v>43100</v>
      </c>
      <c r="R1454" s="90">
        <v>43500</v>
      </c>
      <c r="S1454" s="90">
        <v>43800</v>
      </c>
      <c r="T1454" s="90">
        <v>45600</v>
      </c>
      <c r="U1454" s="90">
        <v>46800</v>
      </c>
      <c r="V1454" s="90">
        <v>47500</v>
      </c>
      <c r="W1454" s="90">
        <v>48200</v>
      </c>
      <c r="X1454" s="90">
        <v>50200</v>
      </c>
      <c r="Y1454" t="str">
        <f t="shared" si="53"/>
        <v>03-2025</v>
      </c>
      <c r="Z1454">
        <f>_xlfn.XLOOKUP(Y1454,AN:AN,AP:AP,"")</f>
        <v>0</v>
      </c>
      <c r="AA1454" t="str">
        <f>_xlfn.XLOOKUP(Y1454,AN:AN,AQ:AQ,"")</f>
        <v>L12</v>
      </c>
      <c r="AB1454" t="str">
        <f>_xlfn.XLOOKUP(Y1454,AN:AN,AR:AR,"")</f>
        <v>L24</v>
      </c>
      <c r="AC1454" t="str">
        <f>_xlfn.XLOOKUP(Y1454,AN:AN,AS:AS,"")</f>
        <v>L36</v>
      </c>
      <c r="AE1454">
        <v>0</v>
      </c>
      <c r="AF1454" t="str">
        <v>L12</v>
      </c>
      <c r="AG1454" t="str">
        <v>L24</v>
      </c>
      <c r="AH1454" t="str">
        <v>L36</v>
      </c>
    </row>
    <row r="1455" spans="1:34">
      <c r="A1455" t="str">
        <f t="shared" si="52"/>
        <v>03-2025</v>
      </c>
      <c r="B1455" s="93">
        <v>45721</v>
      </c>
      <c r="C1455" s="90">
        <v>47800</v>
      </c>
      <c r="D1455" s="90">
        <v>46800</v>
      </c>
      <c r="E1455" s="90">
        <v>46800</v>
      </c>
      <c r="F1455" s="90">
        <v>43800</v>
      </c>
      <c r="G1455" s="90">
        <v>48300</v>
      </c>
      <c r="H1455" s="91" t="s">
        <v>25</v>
      </c>
      <c r="I1455" s="90">
        <v>46000</v>
      </c>
      <c r="J1455" s="90">
        <v>45500</v>
      </c>
      <c r="K1455" s="90">
        <v>48600</v>
      </c>
      <c r="L1455" s="91" t="s">
        <v>25</v>
      </c>
      <c r="M1455" s="90">
        <v>47100</v>
      </c>
      <c r="N1455" s="90">
        <v>49300</v>
      </c>
      <c r="O1455" s="90">
        <v>45800</v>
      </c>
      <c r="P1455" s="90">
        <v>44500</v>
      </c>
      <c r="Q1455" s="90">
        <v>43400</v>
      </c>
      <c r="R1455" s="90">
        <v>43800</v>
      </c>
      <c r="S1455" s="90">
        <v>43700</v>
      </c>
      <c r="T1455" s="90">
        <v>45900</v>
      </c>
      <c r="U1455" s="90">
        <v>47000</v>
      </c>
      <c r="V1455" s="90">
        <v>47500</v>
      </c>
      <c r="W1455" s="90">
        <v>48200</v>
      </c>
      <c r="X1455" s="90">
        <v>50200</v>
      </c>
      <c r="Y1455" t="str">
        <f t="shared" si="53"/>
        <v>03-2025</v>
      </c>
      <c r="Z1455">
        <f>_xlfn.XLOOKUP(Y1455,AN:AN,AP:AP,"")</f>
        <v>0</v>
      </c>
      <c r="AA1455" t="str">
        <f>_xlfn.XLOOKUP(Y1455,AN:AN,AQ:AQ,"")</f>
        <v>L12</v>
      </c>
      <c r="AB1455" t="str">
        <f>_xlfn.XLOOKUP(Y1455,AN:AN,AR:AR,"")</f>
        <v>L24</v>
      </c>
      <c r="AC1455" t="str">
        <f>_xlfn.XLOOKUP(Y1455,AN:AN,AS:AS,"")</f>
        <v>L36</v>
      </c>
      <c r="AE1455">
        <v>0</v>
      </c>
      <c r="AF1455" t="str">
        <v>L12</v>
      </c>
      <c r="AG1455" t="str">
        <v>L24</v>
      </c>
      <c r="AH1455" t="str">
        <v>L36</v>
      </c>
    </row>
    <row r="1456" spans="1:34">
      <c r="A1456" t="str">
        <f t="shared" si="52"/>
        <v>03-2025</v>
      </c>
      <c r="B1456" s="265">
        <v>45722</v>
      </c>
      <c r="C1456">
        <v>47800</v>
      </c>
      <c r="D1456">
        <v>47000</v>
      </c>
      <c r="E1456">
        <v>46800</v>
      </c>
      <c r="F1456">
        <v>43800</v>
      </c>
      <c r="G1456">
        <v>48300</v>
      </c>
      <c r="H1456" t="s">
        <v>25</v>
      </c>
      <c r="I1456">
        <v>46000</v>
      </c>
      <c r="J1456">
        <v>45500</v>
      </c>
      <c r="K1456">
        <v>48600</v>
      </c>
      <c r="L1456" t="s">
        <v>25</v>
      </c>
      <c r="M1456">
        <v>47100</v>
      </c>
      <c r="N1456">
        <v>49300</v>
      </c>
      <c r="O1456">
        <v>46000</v>
      </c>
      <c r="P1456">
        <v>44300</v>
      </c>
      <c r="Q1456">
        <v>43300</v>
      </c>
      <c r="R1456">
        <v>43800</v>
      </c>
      <c r="S1456">
        <v>43700</v>
      </c>
      <c r="T1456">
        <v>45900</v>
      </c>
      <c r="U1456">
        <v>47000</v>
      </c>
      <c r="V1456">
        <v>47000</v>
      </c>
      <c r="W1456">
        <v>48600</v>
      </c>
      <c r="X1456">
        <v>50200</v>
      </c>
      <c r="Y1456" t="str">
        <f t="shared" si="53"/>
        <v>03-2025</v>
      </c>
      <c r="Z1456">
        <f>_xlfn.XLOOKUP(Y1456,AN:AN,AP:AP,"")</f>
        <v>0</v>
      </c>
      <c r="AA1456" t="str">
        <f>_xlfn.XLOOKUP(Y1456,AN:AN,AQ:AQ,"")</f>
        <v>L12</v>
      </c>
      <c r="AB1456" t="str">
        <f>_xlfn.XLOOKUP(Y1456,AN:AN,AR:AR,"")</f>
        <v>L24</v>
      </c>
      <c r="AC1456" t="str">
        <f>_xlfn.XLOOKUP(Y1456,AN:AN,AS:AS,"")</f>
        <v>L36</v>
      </c>
      <c r="AE1456">
        <v>0</v>
      </c>
      <c r="AF1456" t="str">
        <v>L12</v>
      </c>
      <c r="AG1456" t="str">
        <v>L24</v>
      </c>
      <c r="AH1456" t="str">
        <v>L36</v>
      </c>
    </row>
    <row r="1457" spans="1:34">
      <c r="A1457" t="str">
        <f t="shared" si="52"/>
        <v>03-2025</v>
      </c>
      <c r="B1457" s="265">
        <v>45723</v>
      </c>
      <c r="C1457">
        <v>47800</v>
      </c>
      <c r="D1457">
        <v>47000</v>
      </c>
      <c r="E1457">
        <v>47000</v>
      </c>
      <c r="F1457">
        <v>43800</v>
      </c>
      <c r="G1457">
        <v>48300</v>
      </c>
      <c r="H1457" t="s">
        <v>25</v>
      </c>
      <c r="I1457">
        <v>45800</v>
      </c>
      <c r="J1457">
        <v>45500</v>
      </c>
      <c r="K1457">
        <v>48400</v>
      </c>
      <c r="L1457" t="s">
        <v>25</v>
      </c>
      <c r="M1457">
        <v>47000</v>
      </c>
      <c r="N1457">
        <v>49400</v>
      </c>
      <c r="O1457">
        <v>45800</v>
      </c>
      <c r="P1457">
        <v>44300</v>
      </c>
      <c r="Q1457">
        <v>43300</v>
      </c>
      <c r="R1457">
        <v>43800</v>
      </c>
      <c r="S1457">
        <v>43700</v>
      </c>
      <c r="T1457">
        <v>45900</v>
      </c>
      <c r="U1457">
        <v>47000</v>
      </c>
      <c r="V1457">
        <v>47000</v>
      </c>
      <c r="W1457">
        <v>48600</v>
      </c>
      <c r="X1457">
        <v>50300</v>
      </c>
      <c r="Y1457" t="str">
        <f t="shared" si="53"/>
        <v>03-2025</v>
      </c>
      <c r="Z1457">
        <f>_xlfn.XLOOKUP(Y1457,AN:AN,AP:AP,"")</f>
        <v>0</v>
      </c>
      <c r="AA1457" t="str">
        <f>_xlfn.XLOOKUP(Y1457,AN:AN,AQ:AQ,"")</f>
        <v>L12</v>
      </c>
      <c r="AB1457" t="str">
        <f>_xlfn.XLOOKUP(Y1457,AN:AN,AR:AR,"")</f>
        <v>L24</v>
      </c>
      <c r="AC1457" t="str">
        <f>_xlfn.XLOOKUP(Y1457,AN:AN,AS:AS,"")</f>
        <v>L36</v>
      </c>
      <c r="AE1457">
        <v>0</v>
      </c>
      <c r="AF1457" t="str">
        <v>L12</v>
      </c>
      <c r="AG1457" t="str">
        <v>L24</v>
      </c>
      <c r="AH1457" t="str">
        <v>L36</v>
      </c>
    </row>
    <row r="1458" spans="1:34">
      <c r="A1458" t="str">
        <f t="shared" si="52"/>
        <v>03-2025</v>
      </c>
      <c r="B1458" s="265">
        <v>45724</v>
      </c>
      <c r="C1458">
        <v>47700</v>
      </c>
      <c r="D1458">
        <v>47000</v>
      </c>
      <c r="E1458">
        <v>47000</v>
      </c>
      <c r="F1458">
        <v>43800</v>
      </c>
      <c r="G1458">
        <v>48300</v>
      </c>
      <c r="H1458" t="s">
        <v>25</v>
      </c>
      <c r="I1458">
        <v>45800</v>
      </c>
      <c r="J1458">
        <v>45500</v>
      </c>
      <c r="K1458">
        <v>48700</v>
      </c>
      <c r="L1458" t="s">
        <v>25</v>
      </c>
      <c r="M1458">
        <v>47100</v>
      </c>
      <c r="N1458">
        <v>49500</v>
      </c>
      <c r="O1458">
        <v>46000</v>
      </c>
      <c r="P1458">
        <v>44300</v>
      </c>
      <c r="Q1458">
        <v>43600</v>
      </c>
      <c r="R1458">
        <v>43700</v>
      </c>
      <c r="S1458">
        <v>43800</v>
      </c>
      <c r="T1458">
        <v>45800</v>
      </c>
      <c r="U1458">
        <v>47000</v>
      </c>
      <c r="V1458">
        <v>47000</v>
      </c>
      <c r="W1458">
        <v>48600</v>
      </c>
      <c r="X1458">
        <v>50300</v>
      </c>
      <c r="Y1458" t="str">
        <f t="shared" si="53"/>
        <v>03-2025</v>
      </c>
      <c r="Z1458">
        <f>_xlfn.XLOOKUP(Y1458,AN:AN,AP:AP,"")</f>
        <v>0</v>
      </c>
      <c r="AA1458" t="str">
        <f>_xlfn.XLOOKUP(Y1458,AN:AN,AQ:AQ,"")</f>
        <v>L12</v>
      </c>
      <c r="AB1458" t="str">
        <f>_xlfn.XLOOKUP(Y1458,AN:AN,AR:AR,"")</f>
        <v>L24</v>
      </c>
      <c r="AC1458" t="str">
        <f>_xlfn.XLOOKUP(Y1458,AN:AN,AS:AS,"")</f>
        <v>L36</v>
      </c>
      <c r="AE1458">
        <v>0</v>
      </c>
      <c r="AF1458" t="str">
        <v>L12</v>
      </c>
      <c r="AG1458" t="str">
        <v>L24</v>
      </c>
      <c r="AH1458" t="str">
        <v>L36</v>
      </c>
    </row>
    <row r="1459" spans="1:34">
      <c r="A1459" t="str">
        <f t="shared" si="52"/>
        <v>03-2025</v>
      </c>
      <c r="B1459" s="265">
        <v>45725</v>
      </c>
      <c r="C1459" t="s">
        <v>24</v>
      </c>
      <c r="D1459" t="s">
        <v>24</v>
      </c>
      <c r="E1459" t="s">
        <v>24</v>
      </c>
      <c r="F1459" t="s">
        <v>24</v>
      </c>
      <c r="G1459" t="s">
        <v>24</v>
      </c>
      <c r="H1459" t="s">
        <v>24</v>
      </c>
      <c r="I1459" t="s">
        <v>24</v>
      </c>
      <c r="J1459" t="s">
        <v>24</v>
      </c>
      <c r="K1459" t="s">
        <v>24</v>
      </c>
      <c r="L1459" t="s">
        <v>24</v>
      </c>
      <c r="M1459" t="s">
        <v>24</v>
      </c>
      <c r="N1459" t="s">
        <v>24</v>
      </c>
      <c r="O1459" t="s">
        <v>24</v>
      </c>
      <c r="P1459" t="s">
        <v>24</v>
      </c>
      <c r="Q1459" t="s">
        <v>24</v>
      </c>
      <c r="R1459" t="s">
        <v>24</v>
      </c>
      <c r="S1459" t="s">
        <v>24</v>
      </c>
      <c r="T1459" t="s">
        <v>24</v>
      </c>
      <c r="U1459" t="s">
        <v>24</v>
      </c>
      <c r="V1459" t="s">
        <v>24</v>
      </c>
      <c r="W1459" t="s">
        <v>24</v>
      </c>
      <c r="X1459" t="s">
        <v>24</v>
      </c>
      <c r="Y1459" t="str">
        <f t="shared" si="53"/>
        <v>03-2025</v>
      </c>
      <c r="Z1459">
        <f>_xlfn.XLOOKUP(Y1459,AN:AN,AP:AP,"")</f>
        <v>0</v>
      </c>
      <c r="AA1459" t="str">
        <f>_xlfn.XLOOKUP(Y1459,AN:AN,AQ:AQ,"")</f>
        <v>L12</v>
      </c>
      <c r="AB1459" t="str">
        <f>_xlfn.XLOOKUP(Y1459,AN:AN,AR:AR,"")</f>
        <v>L24</v>
      </c>
      <c r="AC1459" t="str">
        <f>_xlfn.XLOOKUP(Y1459,AN:AN,AS:AS,"")</f>
        <v>L36</v>
      </c>
      <c r="AE1459">
        <v>0</v>
      </c>
      <c r="AF1459" t="str">
        <v>L12</v>
      </c>
      <c r="AG1459" t="str">
        <v>L24</v>
      </c>
      <c r="AH1459" t="str">
        <v>L36</v>
      </c>
    </row>
    <row r="1460" spans="1:34">
      <c r="A1460" t="str">
        <f t="shared" si="52"/>
        <v>03-2025</v>
      </c>
      <c r="B1460" s="265">
        <v>45726</v>
      </c>
      <c r="C1460">
        <v>47600</v>
      </c>
      <c r="D1460">
        <v>47000</v>
      </c>
      <c r="E1460">
        <v>47000</v>
      </c>
      <c r="F1460">
        <v>43500</v>
      </c>
      <c r="G1460">
        <v>48300</v>
      </c>
      <c r="H1460" t="s">
        <v>25</v>
      </c>
      <c r="I1460">
        <v>45800</v>
      </c>
      <c r="J1460">
        <v>45400</v>
      </c>
      <c r="K1460">
        <v>49000</v>
      </c>
      <c r="L1460" t="s">
        <v>25</v>
      </c>
      <c r="M1460">
        <v>47000</v>
      </c>
      <c r="N1460">
        <v>49500</v>
      </c>
      <c r="O1460">
        <v>45600</v>
      </c>
      <c r="P1460">
        <v>44300</v>
      </c>
      <c r="Q1460">
        <v>43400</v>
      </c>
      <c r="R1460">
        <v>43600</v>
      </c>
      <c r="S1460">
        <v>43700</v>
      </c>
      <c r="T1460">
        <v>45600</v>
      </c>
      <c r="U1460">
        <v>46800</v>
      </c>
      <c r="V1460">
        <v>47000</v>
      </c>
      <c r="W1460">
        <v>48600</v>
      </c>
      <c r="X1460">
        <v>50300</v>
      </c>
      <c r="Y1460" t="str">
        <f t="shared" si="53"/>
        <v>03-2025</v>
      </c>
      <c r="Z1460">
        <f>_xlfn.XLOOKUP(Y1460,AN:AN,AP:AP,"")</f>
        <v>0</v>
      </c>
      <c r="AA1460" t="str">
        <f>_xlfn.XLOOKUP(Y1460,AN:AN,AQ:AQ,"")</f>
        <v>L12</v>
      </c>
      <c r="AB1460" t="str">
        <f>_xlfn.XLOOKUP(Y1460,AN:AN,AR:AR,"")</f>
        <v>L24</v>
      </c>
      <c r="AC1460" t="str">
        <f>_xlfn.XLOOKUP(Y1460,AN:AN,AS:AS,"")</f>
        <v>L36</v>
      </c>
      <c r="AE1460">
        <v>0</v>
      </c>
      <c r="AF1460" t="str">
        <v>L12</v>
      </c>
      <c r="AG1460" t="str">
        <v>L24</v>
      </c>
      <c r="AH1460" t="str">
        <v>L36</v>
      </c>
    </row>
    <row r="1461" spans="1:34">
      <c r="A1461" t="str">
        <f t="shared" si="52"/>
        <v>03-2025</v>
      </c>
      <c r="B1461" s="93">
        <v>45727</v>
      </c>
      <c r="C1461" s="90">
        <v>47500</v>
      </c>
      <c r="D1461" s="90">
        <v>47000</v>
      </c>
      <c r="E1461" s="90">
        <v>47000</v>
      </c>
      <c r="F1461" s="90">
        <v>43500</v>
      </c>
      <c r="G1461" s="90">
        <v>48300</v>
      </c>
      <c r="H1461" s="91" t="s">
        <v>25</v>
      </c>
      <c r="I1461" s="90">
        <v>46000</v>
      </c>
      <c r="J1461" s="90">
        <v>45400</v>
      </c>
      <c r="K1461" s="90">
        <v>49000</v>
      </c>
      <c r="L1461" s="91" t="s">
        <v>25</v>
      </c>
      <c r="M1461" s="90">
        <v>47000</v>
      </c>
      <c r="N1461" s="90">
        <v>49500</v>
      </c>
      <c r="O1461" s="90">
        <v>45600</v>
      </c>
      <c r="P1461" s="90">
        <v>44300</v>
      </c>
      <c r="Q1461" s="90">
        <v>43400</v>
      </c>
      <c r="R1461" s="90">
        <v>43500</v>
      </c>
      <c r="S1461" s="90">
        <v>43700</v>
      </c>
      <c r="T1461" s="90">
        <v>45600</v>
      </c>
      <c r="U1461" s="90">
        <v>46800</v>
      </c>
      <c r="V1461" s="90">
        <v>47000</v>
      </c>
      <c r="W1461" s="90">
        <v>48600</v>
      </c>
      <c r="X1461" s="90">
        <v>50300</v>
      </c>
      <c r="Y1461" t="str">
        <f t="shared" si="53"/>
        <v>03-2025</v>
      </c>
      <c r="Z1461">
        <f>_xlfn.XLOOKUP(Y1461,AN:AN,AP:AP,"")</f>
        <v>0</v>
      </c>
      <c r="AA1461" t="str">
        <f>_xlfn.XLOOKUP(Y1461,AN:AN,AQ:AQ,"")</f>
        <v>L12</v>
      </c>
      <c r="AB1461" t="str">
        <f>_xlfn.XLOOKUP(Y1461,AN:AN,AR:AR,"")</f>
        <v>L24</v>
      </c>
      <c r="AC1461" t="str">
        <f>_xlfn.XLOOKUP(Y1461,AN:AN,AS:AS,"")</f>
        <v>L36</v>
      </c>
      <c r="AE1461">
        <v>0</v>
      </c>
      <c r="AF1461" t="str">
        <v>L12</v>
      </c>
      <c r="AG1461" t="str">
        <v>L24</v>
      </c>
      <c r="AH1461" t="str">
        <v>L36</v>
      </c>
    </row>
    <row r="1462" spans="1:34">
      <c r="A1462" t="str">
        <f t="shared" si="52"/>
        <v>03-2025</v>
      </c>
      <c r="B1462" s="265">
        <v>45728</v>
      </c>
      <c r="C1462">
        <v>47300</v>
      </c>
      <c r="D1462">
        <v>46800</v>
      </c>
      <c r="E1462">
        <v>47000</v>
      </c>
      <c r="F1462">
        <v>43400</v>
      </c>
      <c r="G1462">
        <v>48300</v>
      </c>
      <c r="H1462" t="s">
        <v>25</v>
      </c>
      <c r="I1462">
        <v>46000</v>
      </c>
      <c r="J1462">
        <v>45400</v>
      </c>
      <c r="K1462">
        <v>49000</v>
      </c>
      <c r="L1462" t="s">
        <v>25</v>
      </c>
      <c r="M1462">
        <v>46900</v>
      </c>
      <c r="N1462">
        <v>49400</v>
      </c>
      <c r="O1462">
        <v>45400</v>
      </c>
      <c r="P1462">
        <v>44300</v>
      </c>
      <c r="Q1462">
        <v>43300</v>
      </c>
      <c r="R1462">
        <v>43500</v>
      </c>
      <c r="S1462">
        <v>43700</v>
      </c>
      <c r="T1462">
        <v>45500</v>
      </c>
      <c r="U1462">
        <v>46700</v>
      </c>
      <c r="V1462">
        <v>47000</v>
      </c>
      <c r="W1462">
        <v>48600</v>
      </c>
      <c r="X1462">
        <v>50300</v>
      </c>
      <c r="Y1462" t="str">
        <f t="shared" si="53"/>
        <v>03-2025</v>
      </c>
      <c r="Z1462">
        <f>_xlfn.XLOOKUP(Y1462,AN:AN,AP:AP,"")</f>
        <v>0</v>
      </c>
      <c r="AA1462" t="str">
        <f>_xlfn.XLOOKUP(Y1462,AN:AN,AQ:AQ,"")</f>
        <v>L12</v>
      </c>
      <c r="AB1462" t="str">
        <f>_xlfn.XLOOKUP(Y1462,AN:AN,AR:AR,"")</f>
        <v>L24</v>
      </c>
      <c r="AC1462" t="str">
        <f>_xlfn.XLOOKUP(Y1462,AN:AN,AS:AS,"")</f>
        <v>L36</v>
      </c>
      <c r="AE1462">
        <v>0</v>
      </c>
      <c r="AF1462" t="str">
        <v>L12</v>
      </c>
      <c r="AG1462" t="str">
        <v>L24</v>
      </c>
      <c r="AH1462" t="str">
        <v>L36</v>
      </c>
    </row>
    <row r="1463" spans="1:34">
      <c r="A1463" t="str">
        <f t="shared" si="52"/>
        <v>03-2025</v>
      </c>
      <c r="B1463" s="265">
        <v>45729</v>
      </c>
      <c r="C1463">
        <v>47300</v>
      </c>
      <c r="D1463">
        <v>46800</v>
      </c>
      <c r="E1463">
        <v>47000</v>
      </c>
      <c r="F1463">
        <v>43400</v>
      </c>
      <c r="G1463">
        <v>48300</v>
      </c>
      <c r="H1463" t="s">
        <v>25</v>
      </c>
      <c r="I1463">
        <v>46000</v>
      </c>
      <c r="J1463">
        <v>45400</v>
      </c>
      <c r="K1463">
        <v>49000</v>
      </c>
      <c r="L1463" t="s">
        <v>25</v>
      </c>
      <c r="M1463">
        <v>46900</v>
      </c>
      <c r="N1463">
        <v>49400</v>
      </c>
      <c r="O1463">
        <v>45400</v>
      </c>
      <c r="P1463">
        <v>44100</v>
      </c>
      <c r="Q1463">
        <v>43400</v>
      </c>
      <c r="R1463">
        <v>43500</v>
      </c>
      <c r="S1463">
        <v>43800</v>
      </c>
      <c r="T1463">
        <v>45500</v>
      </c>
      <c r="U1463">
        <v>46700</v>
      </c>
      <c r="V1463">
        <v>47000</v>
      </c>
      <c r="W1463">
        <v>48600</v>
      </c>
      <c r="X1463">
        <v>50300</v>
      </c>
      <c r="Y1463" t="str">
        <f t="shared" si="53"/>
        <v>03-2025</v>
      </c>
      <c r="Z1463">
        <f>_xlfn.XLOOKUP(Y1463,AN:AN,AP:AP,"")</f>
        <v>0</v>
      </c>
      <c r="AA1463" t="str">
        <f>_xlfn.XLOOKUP(Y1463,AN:AN,AQ:AQ,"")</f>
        <v>L12</v>
      </c>
      <c r="AB1463" t="str">
        <f>_xlfn.XLOOKUP(Y1463,AN:AN,AR:AR,"")</f>
        <v>L24</v>
      </c>
      <c r="AC1463" t="str">
        <f>_xlfn.XLOOKUP(Y1463,AN:AN,AS:AS,"")</f>
        <v>L36</v>
      </c>
      <c r="AE1463">
        <v>0</v>
      </c>
      <c r="AF1463" t="str">
        <v>L12</v>
      </c>
      <c r="AG1463" t="str">
        <v>L24</v>
      </c>
      <c r="AH1463" t="str">
        <v>L36</v>
      </c>
    </row>
    <row r="1464" spans="1:34">
      <c r="A1464" t="str">
        <f t="shared" si="52"/>
        <v>03-2025</v>
      </c>
      <c r="B1464" s="265">
        <v>45730</v>
      </c>
      <c r="C1464" t="s">
        <v>24</v>
      </c>
      <c r="D1464" t="s">
        <v>24</v>
      </c>
      <c r="E1464" t="s">
        <v>24</v>
      </c>
      <c r="F1464" t="s">
        <v>24</v>
      </c>
      <c r="G1464" t="s">
        <v>24</v>
      </c>
      <c r="H1464" t="s">
        <v>24</v>
      </c>
      <c r="I1464" t="s">
        <v>24</v>
      </c>
      <c r="J1464" t="s">
        <v>24</v>
      </c>
      <c r="K1464" t="s">
        <v>24</v>
      </c>
      <c r="L1464" t="s">
        <v>24</v>
      </c>
      <c r="M1464" t="s">
        <v>24</v>
      </c>
      <c r="N1464" t="s">
        <v>24</v>
      </c>
      <c r="O1464" t="s">
        <v>24</v>
      </c>
      <c r="P1464" t="s">
        <v>24</v>
      </c>
      <c r="Q1464" t="s">
        <v>24</v>
      </c>
      <c r="R1464" t="s">
        <v>24</v>
      </c>
      <c r="S1464" t="s">
        <v>24</v>
      </c>
      <c r="T1464" t="s">
        <v>24</v>
      </c>
      <c r="U1464" t="s">
        <v>24</v>
      </c>
      <c r="V1464" t="s">
        <v>24</v>
      </c>
      <c r="W1464" t="s">
        <v>24</v>
      </c>
      <c r="X1464" t="s">
        <v>24</v>
      </c>
      <c r="Y1464" t="str">
        <f t="shared" si="53"/>
        <v>03-2025</v>
      </c>
      <c r="Z1464">
        <f>_xlfn.XLOOKUP(Y1464,AN:AN,AP:AP,"")</f>
        <v>0</v>
      </c>
      <c r="AA1464" t="str">
        <f>_xlfn.XLOOKUP(Y1464,AN:AN,AQ:AQ,"")</f>
        <v>L12</v>
      </c>
      <c r="AB1464" t="str">
        <f>_xlfn.XLOOKUP(Y1464,AN:AN,AR:AR,"")</f>
        <v>L24</v>
      </c>
      <c r="AC1464" t="str">
        <f>_xlfn.XLOOKUP(Y1464,AN:AN,AS:AS,"")</f>
        <v>L36</v>
      </c>
      <c r="AE1464">
        <v>0</v>
      </c>
      <c r="AF1464" t="str">
        <v>L12</v>
      </c>
      <c r="AG1464" t="str">
        <v>L24</v>
      </c>
      <c r="AH1464" t="str">
        <v>L36</v>
      </c>
    </row>
    <row r="1465" spans="1:34">
      <c r="A1465" t="str">
        <f t="shared" si="52"/>
        <v>03-2025</v>
      </c>
      <c r="B1465" s="265">
        <v>45731</v>
      </c>
      <c r="C1465" t="s">
        <v>24</v>
      </c>
      <c r="D1465" t="s">
        <v>24</v>
      </c>
      <c r="E1465" t="s">
        <v>24</v>
      </c>
      <c r="F1465" t="s">
        <v>24</v>
      </c>
      <c r="G1465" t="s">
        <v>24</v>
      </c>
      <c r="H1465" t="s">
        <v>24</v>
      </c>
      <c r="I1465" t="s">
        <v>24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24</v>
      </c>
      <c r="Q1465" t="s">
        <v>24</v>
      </c>
      <c r="R1465" t="s">
        <v>24</v>
      </c>
      <c r="S1465" t="s">
        <v>24</v>
      </c>
      <c r="T1465" t="s">
        <v>24</v>
      </c>
      <c r="U1465" t="s">
        <v>24</v>
      </c>
      <c r="V1465" t="s">
        <v>24</v>
      </c>
      <c r="W1465" t="s">
        <v>24</v>
      </c>
      <c r="X1465" t="s">
        <v>24</v>
      </c>
      <c r="Y1465" t="str">
        <f t="shared" si="53"/>
        <v>03-2025</v>
      </c>
      <c r="Z1465">
        <f>_xlfn.XLOOKUP(Y1465,AN:AN,AP:AP,"")</f>
        <v>0</v>
      </c>
      <c r="AA1465" t="str">
        <f>_xlfn.XLOOKUP(Y1465,AN:AN,AQ:AQ,"")</f>
        <v>L12</v>
      </c>
      <c r="AB1465" t="str">
        <f>_xlfn.XLOOKUP(Y1465,AN:AN,AR:AR,"")</f>
        <v>L24</v>
      </c>
      <c r="AC1465" t="str">
        <f>_xlfn.XLOOKUP(Y1465,AN:AN,AS:AS,"")</f>
        <v>L36</v>
      </c>
      <c r="AE1465">
        <v>0</v>
      </c>
      <c r="AF1465" t="str">
        <v>L12</v>
      </c>
      <c r="AG1465" t="str">
        <v>L24</v>
      </c>
      <c r="AH1465" t="str">
        <v>L36</v>
      </c>
    </row>
    <row r="1466" spans="1:34">
      <c r="A1466" t="str">
        <f t="shared" si="52"/>
        <v>03-2025</v>
      </c>
      <c r="B1466" s="265">
        <v>45732</v>
      </c>
      <c r="C1466" t="s">
        <v>24</v>
      </c>
      <c r="D1466" t="s">
        <v>24</v>
      </c>
      <c r="E1466" t="s">
        <v>24</v>
      </c>
      <c r="F1466" t="s">
        <v>24</v>
      </c>
      <c r="G1466" t="s">
        <v>24</v>
      </c>
      <c r="H1466" t="s">
        <v>24</v>
      </c>
      <c r="I1466" t="s">
        <v>24</v>
      </c>
      <c r="J1466" t="s">
        <v>24</v>
      </c>
      <c r="K1466" t="s">
        <v>24</v>
      </c>
      <c r="L1466" t="s">
        <v>24</v>
      </c>
      <c r="M1466" t="s">
        <v>24</v>
      </c>
      <c r="N1466" t="s">
        <v>24</v>
      </c>
      <c r="O1466" t="s">
        <v>24</v>
      </c>
      <c r="P1466" t="s">
        <v>24</v>
      </c>
      <c r="Q1466" t="s">
        <v>24</v>
      </c>
      <c r="R1466" t="s">
        <v>24</v>
      </c>
      <c r="S1466" t="s">
        <v>24</v>
      </c>
      <c r="T1466" t="s">
        <v>24</v>
      </c>
      <c r="U1466" t="s">
        <v>24</v>
      </c>
      <c r="V1466" t="s">
        <v>24</v>
      </c>
      <c r="W1466" t="s">
        <v>24</v>
      </c>
      <c r="X1466" t="s">
        <v>24</v>
      </c>
      <c r="Y1466" t="str">
        <f t="shared" si="53"/>
        <v>03-2025</v>
      </c>
      <c r="Z1466">
        <f>_xlfn.XLOOKUP(Y1466,AN:AN,AP:AP,"")</f>
        <v>0</v>
      </c>
      <c r="AA1466" t="str">
        <f>_xlfn.XLOOKUP(Y1466,AN:AN,AQ:AQ,"")</f>
        <v>L12</v>
      </c>
      <c r="AB1466" t="str">
        <f>_xlfn.XLOOKUP(Y1466,AN:AN,AR:AR,"")</f>
        <v>L24</v>
      </c>
      <c r="AC1466" t="str">
        <f>_xlfn.XLOOKUP(Y1466,AN:AN,AS:AS,"")</f>
        <v>L36</v>
      </c>
      <c r="AE1466">
        <v>0</v>
      </c>
      <c r="AF1466" t="str">
        <v>L12</v>
      </c>
      <c r="AG1466" t="str">
        <v>L24</v>
      </c>
      <c r="AH1466" t="str">
        <v>L36</v>
      </c>
    </row>
    <row r="1467" spans="1:34">
      <c r="A1467" t="str">
        <f t="shared" si="52"/>
        <v>03-2025</v>
      </c>
      <c r="B1467" s="265">
        <v>45733</v>
      </c>
      <c r="C1467">
        <v>47200</v>
      </c>
      <c r="D1467">
        <v>47000</v>
      </c>
      <c r="E1467">
        <v>47000</v>
      </c>
      <c r="F1467">
        <v>43600</v>
      </c>
      <c r="G1467">
        <v>48300</v>
      </c>
      <c r="H1467" t="s">
        <v>25</v>
      </c>
      <c r="I1467">
        <v>45800</v>
      </c>
      <c r="J1467">
        <v>45500</v>
      </c>
      <c r="K1467">
        <v>48800</v>
      </c>
      <c r="L1467" t="s">
        <v>25</v>
      </c>
      <c r="M1467">
        <v>47000</v>
      </c>
      <c r="N1467">
        <v>49300</v>
      </c>
      <c r="O1467">
        <v>45500</v>
      </c>
      <c r="P1467">
        <v>44100</v>
      </c>
      <c r="Q1467">
        <v>43500</v>
      </c>
      <c r="R1467">
        <v>43600</v>
      </c>
      <c r="S1467">
        <v>43700</v>
      </c>
      <c r="T1467">
        <v>45700</v>
      </c>
      <c r="U1467">
        <v>46800</v>
      </c>
      <c r="V1467">
        <v>47000</v>
      </c>
      <c r="W1467">
        <v>48600</v>
      </c>
      <c r="X1467">
        <v>50700</v>
      </c>
      <c r="Y1467" t="str">
        <f t="shared" si="53"/>
        <v>03-2025</v>
      </c>
      <c r="Z1467">
        <f>_xlfn.XLOOKUP(Y1467,AN:AN,AP:AP,"")</f>
        <v>0</v>
      </c>
      <c r="AA1467" t="str">
        <f>_xlfn.XLOOKUP(Y1467,AN:AN,AQ:AQ,"")</f>
        <v>L12</v>
      </c>
      <c r="AB1467" t="str">
        <f>_xlfn.XLOOKUP(Y1467,AN:AN,AR:AR,"")</f>
        <v>L24</v>
      </c>
      <c r="AC1467" t="str">
        <f>_xlfn.XLOOKUP(Y1467,AN:AN,AS:AS,"")</f>
        <v>L36</v>
      </c>
      <c r="AE1467">
        <v>0</v>
      </c>
      <c r="AF1467" t="str">
        <v>L12</v>
      </c>
      <c r="AG1467" t="str">
        <v>L24</v>
      </c>
      <c r="AH1467" t="str">
        <v>L36</v>
      </c>
    </row>
    <row r="1468" spans="1:34" s="273" customFormat="1">
      <c r="A1468" t="str">
        <f t="shared" si="52"/>
        <v>03-2025</v>
      </c>
      <c r="B1468" s="278">
        <v>45734</v>
      </c>
      <c r="C1468" s="273">
        <v>47200</v>
      </c>
      <c r="D1468" s="273">
        <v>47000</v>
      </c>
      <c r="E1468" s="273">
        <v>47200</v>
      </c>
      <c r="F1468" s="273">
        <v>43700</v>
      </c>
      <c r="G1468" s="273">
        <v>48400</v>
      </c>
      <c r="H1468" s="273" t="s">
        <v>25</v>
      </c>
      <c r="I1468" s="273">
        <v>45800</v>
      </c>
      <c r="J1468" s="273">
        <v>45600</v>
      </c>
      <c r="K1468" s="273">
        <v>48800</v>
      </c>
      <c r="L1468" s="273" t="s">
        <v>25</v>
      </c>
      <c r="M1468" s="273">
        <v>47000</v>
      </c>
      <c r="N1468" s="273">
        <v>49300</v>
      </c>
      <c r="O1468" s="273">
        <v>45500</v>
      </c>
      <c r="P1468" s="273">
        <v>44500</v>
      </c>
      <c r="Q1468" s="273">
        <v>43900</v>
      </c>
      <c r="R1468" s="273">
        <v>44000</v>
      </c>
      <c r="S1468" s="273">
        <v>44000</v>
      </c>
      <c r="T1468" s="273">
        <v>45800</v>
      </c>
      <c r="U1468" s="273">
        <v>47200</v>
      </c>
      <c r="V1468" s="273">
        <v>47000</v>
      </c>
      <c r="W1468" s="273">
        <v>48800</v>
      </c>
      <c r="X1468" s="273">
        <v>51200</v>
      </c>
      <c r="Y1468" t="str">
        <f t="shared" si="53"/>
        <v>03-2025</v>
      </c>
      <c r="Z1468">
        <f>_xlfn.XLOOKUP(Y1468,AN:AN,AP:AP,"")</f>
        <v>0</v>
      </c>
      <c r="AA1468" t="str">
        <f>_xlfn.XLOOKUP(Y1468,AN:AN,AQ:AQ,"")</f>
        <v>L12</v>
      </c>
      <c r="AB1468" t="str">
        <f>_xlfn.XLOOKUP(Y1468,AN:AN,AR:AR,"")</f>
        <v>L24</v>
      </c>
      <c r="AC1468" t="str">
        <f>_xlfn.XLOOKUP(Y1468,AN:AN,AS:AS,"")</f>
        <v>L36</v>
      </c>
      <c r="AE1468" s="273">
        <v>0</v>
      </c>
      <c r="AF1468" s="273" t="str">
        <v>L12</v>
      </c>
      <c r="AG1468" s="273" t="str">
        <v>L24</v>
      </c>
      <c r="AH1468" s="273" t="str">
        <v>L36</v>
      </c>
    </row>
    <row r="1469" spans="1:34">
      <c r="A1469" t="str">
        <f t="shared" si="52"/>
        <v>03-2025</v>
      </c>
      <c r="B1469" s="265">
        <v>45735</v>
      </c>
      <c r="C1469">
        <v>47700</v>
      </c>
      <c r="D1469">
        <v>47500</v>
      </c>
      <c r="E1469">
        <v>47600</v>
      </c>
      <c r="F1469">
        <v>44200</v>
      </c>
      <c r="G1469">
        <v>49200</v>
      </c>
      <c r="H1469" t="s">
        <v>25</v>
      </c>
      <c r="I1469">
        <v>46500</v>
      </c>
      <c r="J1469">
        <v>46200</v>
      </c>
      <c r="K1469">
        <v>49400</v>
      </c>
      <c r="L1469" t="s">
        <v>25</v>
      </c>
      <c r="M1469">
        <v>47300</v>
      </c>
      <c r="N1469">
        <v>49400</v>
      </c>
      <c r="O1469">
        <v>46300</v>
      </c>
      <c r="P1469">
        <v>44800</v>
      </c>
      <c r="Q1469">
        <v>44600</v>
      </c>
      <c r="R1469">
        <v>44700</v>
      </c>
      <c r="S1469">
        <v>44200</v>
      </c>
      <c r="T1469">
        <v>46300</v>
      </c>
      <c r="U1469">
        <v>47600</v>
      </c>
      <c r="V1469">
        <v>47200</v>
      </c>
      <c r="W1469">
        <v>49300</v>
      </c>
      <c r="X1469">
        <v>51200</v>
      </c>
      <c r="Y1469" t="str">
        <f t="shared" si="53"/>
        <v>03-2025</v>
      </c>
      <c r="Z1469">
        <f>_xlfn.XLOOKUP(Y1469,AN:AN,AP:AP,"")</f>
        <v>0</v>
      </c>
      <c r="AA1469" t="str">
        <f>_xlfn.XLOOKUP(Y1469,AN:AN,AQ:AQ,"")</f>
        <v>L12</v>
      </c>
      <c r="AB1469" t="str">
        <f>_xlfn.XLOOKUP(Y1469,AN:AN,AR:AR,"")</f>
        <v>L24</v>
      </c>
      <c r="AC1469" t="str">
        <f>_xlfn.XLOOKUP(Y1469,AN:AN,AS:AS,"")</f>
        <v>L36</v>
      </c>
      <c r="AE1469">
        <v>0</v>
      </c>
      <c r="AF1469" t="str">
        <v>L12</v>
      </c>
      <c r="AG1469" t="str">
        <v>L24</v>
      </c>
      <c r="AH1469" t="str">
        <v>L36</v>
      </c>
    </row>
    <row r="1470" spans="1:34">
      <c r="A1470" t="str">
        <f t="shared" si="52"/>
        <v>03-2025</v>
      </c>
      <c r="B1470" s="93">
        <v>45736</v>
      </c>
      <c r="C1470" s="90">
        <v>48000</v>
      </c>
      <c r="D1470" s="90">
        <v>47800</v>
      </c>
      <c r="E1470" s="90">
        <v>48100</v>
      </c>
      <c r="F1470" s="90">
        <v>44600</v>
      </c>
      <c r="G1470" s="90">
        <v>49600</v>
      </c>
      <c r="H1470" s="91" t="s">
        <v>25</v>
      </c>
      <c r="I1470" s="90">
        <v>46500</v>
      </c>
      <c r="J1470" s="90">
        <v>46300</v>
      </c>
      <c r="K1470" s="90">
        <v>49500</v>
      </c>
      <c r="L1470" s="91" t="s">
        <v>25</v>
      </c>
      <c r="M1470" s="90">
        <v>47600</v>
      </c>
      <c r="N1470" s="90">
        <v>49400</v>
      </c>
      <c r="O1470" s="90">
        <v>46400</v>
      </c>
      <c r="P1470" s="90">
        <v>45500</v>
      </c>
      <c r="Q1470" s="90">
        <v>45000</v>
      </c>
      <c r="R1470" s="90">
        <v>45100</v>
      </c>
      <c r="S1470" s="90">
        <v>44800</v>
      </c>
      <c r="T1470" s="90">
        <v>46700</v>
      </c>
      <c r="U1470" s="90">
        <v>48200</v>
      </c>
      <c r="V1470" s="90">
        <v>47500</v>
      </c>
      <c r="W1470" s="90">
        <v>49500</v>
      </c>
      <c r="X1470" s="90">
        <v>52100</v>
      </c>
      <c r="Y1470" t="str">
        <f t="shared" si="53"/>
        <v>03-2025</v>
      </c>
      <c r="Z1470">
        <f>_xlfn.XLOOKUP(Y1470,AN:AN,AP:AP,"")</f>
        <v>0</v>
      </c>
      <c r="AA1470" t="str">
        <f>_xlfn.XLOOKUP(Y1470,AN:AN,AQ:AQ,"")</f>
        <v>L12</v>
      </c>
      <c r="AB1470" t="str">
        <f>_xlfn.XLOOKUP(Y1470,AN:AN,AR:AR,"")</f>
        <v>L24</v>
      </c>
      <c r="AC1470" t="str">
        <f>_xlfn.XLOOKUP(Y1470,AN:AN,AS:AS,"")</f>
        <v>L36</v>
      </c>
      <c r="AE1470">
        <v>0</v>
      </c>
      <c r="AF1470" t="str">
        <v>L12</v>
      </c>
      <c r="AG1470" t="str">
        <v>L24</v>
      </c>
      <c r="AH1470" t="str">
        <v>L36</v>
      </c>
    </row>
    <row r="1471" spans="1:34">
      <c r="A1471" t="str">
        <f t="shared" si="52"/>
        <v>03-2025</v>
      </c>
      <c r="B1471" s="265">
        <v>45737</v>
      </c>
      <c r="C1471">
        <v>48100</v>
      </c>
      <c r="D1471">
        <v>48000</v>
      </c>
      <c r="E1471">
        <v>48500</v>
      </c>
      <c r="F1471">
        <v>45300</v>
      </c>
      <c r="G1471">
        <v>50200</v>
      </c>
      <c r="H1471" t="s">
        <v>25</v>
      </c>
      <c r="I1471">
        <v>47000</v>
      </c>
      <c r="J1471">
        <v>46600</v>
      </c>
      <c r="K1471">
        <v>49500</v>
      </c>
      <c r="L1471" t="s">
        <v>25</v>
      </c>
      <c r="M1471">
        <v>48000</v>
      </c>
      <c r="N1471">
        <v>49400</v>
      </c>
      <c r="O1471">
        <v>47000</v>
      </c>
      <c r="P1471">
        <v>45800</v>
      </c>
      <c r="Q1471">
        <v>45200</v>
      </c>
      <c r="R1471">
        <v>45200</v>
      </c>
      <c r="S1471">
        <v>45000</v>
      </c>
      <c r="T1471">
        <v>47400</v>
      </c>
      <c r="U1471">
        <v>48500</v>
      </c>
      <c r="V1471">
        <v>47500</v>
      </c>
      <c r="W1471">
        <v>50200</v>
      </c>
      <c r="X1471">
        <v>52400</v>
      </c>
      <c r="Y1471" t="str">
        <f t="shared" si="53"/>
        <v>03-2025</v>
      </c>
      <c r="Z1471">
        <f>_xlfn.XLOOKUP(Y1471,AN:AN,AP:AP,"")</f>
        <v>0</v>
      </c>
      <c r="AA1471" t="str">
        <f>_xlfn.XLOOKUP(Y1471,AN:AN,AQ:AQ,"")</f>
        <v>L12</v>
      </c>
      <c r="AB1471" t="str">
        <f>_xlfn.XLOOKUP(Y1471,AN:AN,AR:AR,"")</f>
        <v>L24</v>
      </c>
      <c r="AC1471" t="str">
        <f>_xlfn.XLOOKUP(Y1471,AN:AN,AS:AS,"")</f>
        <v>L36</v>
      </c>
      <c r="AE1471">
        <v>0</v>
      </c>
      <c r="AF1471" t="str">
        <v>L12</v>
      </c>
      <c r="AG1471" t="str">
        <v>L24</v>
      </c>
      <c r="AH1471" t="str">
        <v>L36</v>
      </c>
    </row>
    <row r="1472" spans="1:34">
      <c r="A1472" t="str">
        <f t="shared" si="52"/>
        <v>03-2025</v>
      </c>
      <c r="B1472" s="265">
        <v>45738</v>
      </c>
      <c r="C1472">
        <v>48100</v>
      </c>
      <c r="D1472">
        <v>48000</v>
      </c>
      <c r="E1472">
        <v>48500</v>
      </c>
      <c r="F1472">
        <v>45200</v>
      </c>
      <c r="G1472">
        <v>50200</v>
      </c>
      <c r="H1472" t="s">
        <v>25</v>
      </c>
      <c r="I1472">
        <v>47000</v>
      </c>
      <c r="J1472">
        <v>46500</v>
      </c>
      <c r="K1472">
        <v>49200</v>
      </c>
      <c r="L1472" t="s">
        <v>25</v>
      </c>
      <c r="M1472">
        <v>48000</v>
      </c>
      <c r="N1472">
        <v>49300</v>
      </c>
      <c r="O1472">
        <v>47000</v>
      </c>
      <c r="P1472">
        <v>45800</v>
      </c>
      <c r="Q1472">
        <v>44900</v>
      </c>
      <c r="R1472">
        <v>45000</v>
      </c>
      <c r="S1472">
        <v>45000</v>
      </c>
      <c r="T1472">
        <v>47300</v>
      </c>
      <c r="U1472">
        <v>48400</v>
      </c>
      <c r="V1472">
        <v>47500</v>
      </c>
      <c r="W1472">
        <v>50200</v>
      </c>
      <c r="X1472">
        <v>52400</v>
      </c>
      <c r="Y1472" t="str">
        <f t="shared" si="53"/>
        <v>03-2025</v>
      </c>
      <c r="Z1472">
        <f>_xlfn.XLOOKUP(Y1472,AN:AN,AP:AP,"")</f>
        <v>0</v>
      </c>
      <c r="AA1472" t="str">
        <f>_xlfn.XLOOKUP(Y1472,AN:AN,AQ:AQ,"")</f>
        <v>L12</v>
      </c>
      <c r="AB1472" t="str">
        <f>_xlfn.XLOOKUP(Y1472,AN:AN,AR:AR,"")</f>
        <v>L24</v>
      </c>
      <c r="AC1472" t="str">
        <f>_xlfn.XLOOKUP(Y1472,AN:AN,AS:AS,"")</f>
        <v>L36</v>
      </c>
      <c r="AE1472">
        <v>0</v>
      </c>
      <c r="AF1472" t="str">
        <v>L12</v>
      </c>
      <c r="AG1472" t="str">
        <v>L24</v>
      </c>
      <c r="AH1472" t="str">
        <v>L36</v>
      </c>
    </row>
    <row r="1473" spans="1:34">
      <c r="A1473" t="str">
        <f t="shared" si="52"/>
        <v>03-2025</v>
      </c>
      <c r="B1473" s="265">
        <v>45739</v>
      </c>
      <c r="C1473" t="s">
        <v>24</v>
      </c>
      <c r="D1473" t="s">
        <v>24</v>
      </c>
      <c r="E1473" t="s">
        <v>24</v>
      </c>
      <c r="F1473" t="s">
        <v>24</v>
      </c>
      <c r="G1473" t="s">
        <v>24</v>
      </c>
      <c r="H1473" t="s">
        <v>24</v>
      </c>
      <c r="I1473" t="s">
        <v>24</v>
      </c>
      <c r="J1473" t="s">
        <v>24</v>
      </c>
      <c r="K1473" t="s">
        <v>24</v>
      </c>
      <c r="L1473" t="s">
        <v>24</v>
      </c>
      <c r="M1473" t="s">
        <v>24</v>
      </c>
      <c r="N1473" t="s">
        <v>24</v>
      </c>
      <c r="O1473" t="s">
        <v>24</v>
      </c>
      <c r="P1473" t="s">
        <v>24</v>
      </c>
      <c r="Q1473" t="s">
        <v>24</v>
      </c>
      <c r="R1473" t="s">
        <v>24</v>
      </c>
      <c r="S1473" t="s">
        <v>24</v>
      </c>
      <c r="T1473" t="s">
        <v>24</v>
      </c>
      <c r="U1473" t="s">
        <v>24</v>
      </c>
      <c r="V1473" t="s">
        <v>24</v>
      </c>
      <c r="W1473" t="s">
        <v>24</v>
      </c>
      <c r="X1473" t="s">
        <v>24</v>
      </c>
      <c r="Y1473" t="str">
        <f t="shared" si="53"/>
        <v>03-2025</v>
      </c>
      <c r="Z1473">
        <f>_xlfn.XLOOKUP(Y1473,AN:AN,AP:AP,"")</f>
        <v>0</v>
      </c>
      <c r="AA1473" t="str">
        <f>_xlfn.XLOOKUP(Y1473,AN:AN,AQ:AQ,"")</f>
        <v>L12</v>
      </c>
      <c r="AB1473" t="str">
        <f>_xlfn.XLOOKUP(Y1473,AN:AN,AR:AR,"")</f>
        <v>L24</v>
      </c>
      <c r="AC1473" t="str">
        <f>_xlfn.XLOOKUP(Y1473,AN:AN,AS:AS,"")</f>
        <v>L36</v>
      </c>
      <c r="AE1473">
        <v>0</v>
      </c>
      <c r="AF1473" t="str">
        <v>L12</v>
      </c>
      <c r="AG1473" t="str">
        <v>L24</v>
      </c>
      <c r="AH1473" t="str">
        <v>L36</v>
      </c>
    </row>
    <row r="1474" spans="1:34">
      <c r="A1474" t="str">
        <f t="shared" si="52"/>
        <v>03-2025</v>
      </c>
      <c r="B1474" s="265">
        <v>45740</v>
      </c>
      <c r="C1474">
        <v>48300</v>
      </c>
      <c r="D1474">
        <v>48000</v>
      </c>
      <c r="E1474">
        <v>49500</v>
      </c>
      <c r="F1474">
        <v>45500</v>
      </c>
      <c r="G1474">
        <v>50600</v>
      </c>
      <c r="H1474" t="s">
        <v>25</v>
      </c>
      <c r="I1474">
        <v>47500</v>
      </c>
      <c r="J1474">
        <v>47500</v>
      </c>
      <c r="K1474">
        <v>49500</v>
      </c>
      <c r="L1474" t="s">
        <v>25</v>
      </c>
      <c r="M1474">
        <v>48500</v>
      </c>
      <c r="N1474">
        <v>49400</v>
      </c>
      <c r="O1474">
        <v>47800</v>
      </c>
      <c r="P1474">
        <v>46000</v>
      </c>
      <c r="Q1474">
        <v>45200</v>
      </c>
      <c r="R1474">
        <v>45300</v>
      </c>
      <c r="S1474">
        <v>45900</v>
      </c>
      <c r="T1474">
        <v>47600</v>
      </c>
      <c r="U1474">
        <v>48400</v>
      </c>
      <c r="V1474">
        <v>47500</v>
      </c>
      <c r="W1474">
        <v>50200</v>
      </c>
      <c r="X1474">
        <v>52600</v>
      </c>
      <c r="Y1474" t="str">
        <f t="shared" si="53"/>
        <v>03-2025</v>
      </c>
      <c r="Z1474">
        <f>_xlfn.XLOOKUP(Y1474,AN:AN,AP:AP,"")</f>
        <v>0</v>
      </c>
      <c r="AA1474" t="str">
        <f>_xlfn.XLOOKUP(Y1474,AN:AN,AQ:AQ,"")</f>
        <v>L12</v>
      </c>
      <c r="AB1474" t="str">
        <f>_xlfn.XLOOKUP(Y1474,AN:AN,AR:AR,"")</f>
        <v>L24</v>
      </c>
      <c r="AC1474" t="str">
        <f>_xlfn.XLOOKUP(Y1474,AN:AN,AS:AS,"")</f>
        <v>L36</v>
      </c>
      <c r="AE1474">
        <v>0</v>
      </c>
      <c r="AF1474" t="str">
        <v>L12</v>
      </c>
      <c r="AG1474" t="str">
        <v>L24</v>
      </c>
      <c r="AH1474" t="str">
        <v>L36</v>
      </c>
    </row>
    <row r="1475" spans="1:34">
      <c r="A1475" t="str">
        <f t="shared" si="52"/>
        <v>03-2025</v>
      </c>
      <c r="B1475" s="93">
        <v>45741</v>
      </c>
      <c r="C1475" s="90">
        <v>48100</v>
      </c>
      <c r="D1475" s="90">
        <v>48000</v>
      </c>
      <c r="E1475" s="90">
        <v>49300</v>
      </c>
      <c r="F1475" s="90">
        <v>45500</v>
      </c>
      <c r="G1475" s="90">
        <v>50900</v>
      </c>
      <c r="H1475" s="91" t="s">
        <v>25</v>
      </c>
      <c r="I1475" s="90">
        <v>47500</v>
      </c>
      <c r="J1475" s="90">
        <v>47300</v>
      </c>
      <c r="K1475" s="90">
        <v>49500</v>
      </c>
      <c r="L1475" s="91" t="s">
        <v>25</v>
      </c>
      <c r="M1475" s="90">
        <v>48500</v>
      </c>
      <c r="N1475" s="90">
        <v>49400</v>
      </c>
      <c r="O1475" s="90">
        <v>47800</v>
      </c>
      <c r="P1475" s="90">
        <v>46300</v>
      </c>
      <c r="Q1475" s="90">
        <v>45200</v>
      </c>
      <c r="R1475" s="90">
        <v>45300</v>
      </c>
      <c r="S1475" s="90">
        <v>45900</v>
      </c>
      <c r="T1475" s="90">
        <v>47600</v>
      </c>
      <c r="U1475" s="90">
        <v>48700</v>
      </c>
      <c r="V1475" s="90">
        <v>47500</v>
      </c>
      <c r="W1475" s="90">
        <v>50300</v>
      </c>
      <c r="X1475" s="90">
        <v>52600</v>
      </c>
      <c r="Y1475" t="str">
        <f t="shared" si="53"/>
        <v>03-2025</v>
      </c>
      <c r="Z1475">
        <f>_xlfn.XLOOKUP(Y1475,AN:AN,AP:AP,"")</f>
        <v>0</v>
      </c>
      <c r="AA1475" t="str">
        <f>_xlfn.XLOOKUP(Y1475,AN:AN,AQ:AQ,"")</f>
        <v>L12</v>
      </c>
      <c r="AB1475" t="str">
        <f>_xlfn.XLOOKUP(Y1475,AN:AN,AR:AR,"")</f>
        <v>L24</v>
      </c>
      <c r="AC1475" t="str">
        <f>_xlfn.XLOOKUP(Y1475,AN:AN,AS:AS,"")</f>
        <v>L36</v>
      </c>
      <c r="AE1475">
        <v>0</v>
      </c>
      <c r="AF1475" t="str">
        <v>L12</v>
      </c>
      <c r="AG1475" t="str">
        <v>L24</v>
      </c>
      <c r="AH1475" t="str">
        <v>L36</v>
      </c>
    </row>
    <row r="1476" spans="1:34">
      <c r="A1476" t="str">
        <f t="shared" si="52"/>
        <v>03-2025</v>
      </c>
      <c r="B1476" s="265">
        <v>45742</v>
      </c>
      <c r="C1476">
        <v>48100</v>
      </c>
      <c r="D1476">
        <v>48000</v>
      </c>
      <c r="E1476">
        <v>49000</v>
      </c>
      <c r="F1476">
        <v>45500</v>
      </c>
      <c r="G1476">
        <v>50900</v>
      </c>
      <c r="H1476" t="s">
        <v>25</v>
      </c>
      <c r="I1476">
        <v>47300</v>
      </c>
      <c r="J1476">
        <v>47000</v>
      </c>
      <c r="K1476">
        <v>49500</v>
      </c>
      <c r="L1476" t="s">
        <v>25</v>
      </c>
      <c r="M1476">
        <v>48400</v>
      </c>
      <c r="N1476">
        <v>49400</v>
      </c>
      <c r="O1476">
        <v>47400</v>
      </c>
      <c r="P1476">
        <v>46400</v>
      </c>
      <c r="Q1476">
        <v>45000</v>
      </c>
      <c r="R1476">
        <v>45200</v>
      </c>
      <c r="S1476">
        <v>45900</v>
      </c>
      <c r="T1476">
        <v>47600</v>
      </c>
      <c r="U1476">
        <v>48500</v>
      </c>
      <c r="V1476">
        <v>47500</v>
      </c>
      <c r="W1476">
        <v>50300</v>
      </c>
      <c r="X1476">
        <v>52600</v>
      </c>
      <c r="Y1476" t="str">
        <f t="shared" si="53"/>
        <v>03-2025</v>
      </c>
      <c r="Z1476">
        <f>_xlfn.XLOOKUP(Y1476,AN:AN,AP:AP,"")</f>
        <v>0</v>
      </c>
      <c r="AA1476" t="str">
        <f>_xlfn.XLOOKUP(Y1476,AN:AN,AQ:AQ,"")</f>
        <v>L12</v>
      </c>
      <c r="AB1476" t="str">
        <f>_xlfn.XLOOKUP(Y1476,AN:AN,AR:AR,"")</f>
        <v>L24</v>
      </c>
      <c r="AC1476" t="str">
        <f>_xlfn.XLOOKUP(Y1476,AN:AN,AS:AS,"")</f>
        <v>L36</v>
      </c>
      <c r="AE1476">
        <v>0</v>
      </c>
      <c r="AF1476" t="str">
        <v>L12</v>
      </c>
      <c r="AG1476" t="str">
        <v>L24</v>
      </c>
      <c r="AH1476" t="str">
        <v>L36</v>
      </c>
    </row>
    <row r="1477" spans="1:34">
      <c r="A1477" t="str">
        <f t="shared" si="52"/>
        <v>03-2025</v>
      </c>
      <c r="B1477" s="265">
        <v>45743</v>
      </c>
      <c r="C1477">
        <v>48000</v>
      </c>
      <c r="D1477">
        <v>48000</v>
      </c>
      <c r="E1477">
        <v>49000</v>
      </c>
      <c r="F1477">
        <v>45300</v>
      </c>
      <c r="G1477">
        <v>50900</v>
      </c>
      <c r="H1477" t="s">
        <v>25</v>
      </c>
      <c r="I1477">
        <v>47500</v>
      </c>
      <c r="J1477">
        <v>47100</v>
      </c>
      <c r="K1477">
        <v>49500</v>
      </c>
      <c r="L1477" t="s">
        <v>25</v>
      </c>
      <c r="M1477">
        <v>48400</v>
      </c>
      <c r="N1477">
        <v>49400</v>
      </c>
      <c r="O1477">
        <v>47500</v>
      </c>
      <c r="P1477">
        <v>46400</v>
      </c>
      <c r="Q1477">
        <v>44900</v>
      </c>
      <c r="R1477">
        <v>45200</v>
      </c>
      <c r="S1477">
        <v>45600</v>
      </c>
      <c r="T1477">
        <v>47400</v>
      </c>
      <c r="U1477">
        <v>48500</v>
      </c>
      <c r="V1477">
        <v>47500</v>
      </c>
      <c r="W1477">
        <v>50000</v>
      </c>
      <c r="X1477">
        <v>52600</v>
      </c>
      <c r="Y1477" t="str">
        <f t="shared" si="53"/>
        <v>03-2025</v>
      </c>
      <c r="Z1477">
        <f>_xlfn.XLOOKUP(Y1477,AN:AN,AP:AP,"")</f>
        <v>0</v>
      </c>
      <c r="AA1477" t="str">
        <f>_xlfn.XLOOKUP(Y1477,AN:AN,AQ:AQ,"")</f>
        <v>L12</v>
      </c>
      <c r="AB1477" t="str">
        <f>_xlfn.XLOOKUP(Y1477,AN:AN,AR:AR,"")</f>
        <v>L24</v>
      </c>
      <c r="AC1477" t="str">
        <f>_xlfn.XLOOKUP(Y1477,AN:AN,AS:AS,"")</f>
        <v>L36</v>
      </c>
      <c r="AE1477">
        <v>0</v>
      </c>
      <c r="AF1477" t="str">
        <v>L12</v>
      </c>
      <c r="AG1477" t="str">
        <v>L24</v>
      </c>
      <c r="AH1477" t="str">
        <v>L36</v>
      </c>
    </row>
    <row r="1478" spans="1:34">
      <c r="A1478" t="str">
        <f t="shared" si="52"/>
        <v>03-2025</v>
      </c>
      <c r="B1478" s="93">
        <v>45744</v>
      </c>
      <c r="C1478" s="90">
        <v>48000</v>
      </c>
      <c r="D1478" s="90">
        <v>48000</v>
      </c>
      <c r="E1478" s="90">
        <v>48800</v>
      </c>
      <c r="F1478" s="90">
        <v>45100</v>
      </c>
      <c r="G1478" s="90">
        <v>50800</v>
      </c>
      <c r="H1478" s="91" t="s">
        <v>25</v>
      </c>
      <c r="I1478" s="90">
        <v>47200</v>
      </c>
      <c r="J1478" s="90">
        <v>47000</v>
      </c>
      <c r="K1478" s="90">
        <v>49300</v>
      </c>
      <c r="L1478" s="91" t="s">
        <v>25</v>
      </c>
      <c r="M1478" s="90">
        <v>48100</v>
      </c>
      <c r="N1478" s="90">
        <v>49300</v>
      </c>
      <c r="O1478" s="90">
        <v>47300</v>
      </c>
      <c r="P1478" s="90">
        <v>46300</v>
      </c>
      <c r="Q1478" s="90">
        <v>44700</v>
      </c>
      <c r="R1478" s="90">
        <v>44800</v>
      </c>
      <c r="S1478" s="90">
        <v>45500</v>
      </c>
      <c r="T1478" s="90">
        <v>47200</v>
      </c>
      <c r="U1478" s="90">
        <v>48300</v>
      </c>
      <c r="V1478" s="90">
        <v>48000</v>
      </c>
      <c r="W1478" s="90">
        <v>49800</v>
      </c>
      <c r="X1478" s="90">
        <v>52600</v>
      </c>
      <c r="Y1478" t="str">
        <f t="shared" si="53"/>
        <v>03-2025</v>
      </c>
      <c r="Z1478">
        <f>_xlfn.XLOOKUP(Y1478,AN:AN,AP:AP,"")</f>
        <v>0</v>
      </c>
      <c r="AA1478" t="str">
        <f>_xlfn.XLOOKUP(Y1478,AN:AN,AQ:AQ,"")</f>
        <v>L12</v>
      </c>
      <c r="AB1478" t="str">
        <f>_xlfn.XLOOKUP(Y1478,AN:AN,AR:AR,"")</f>
        <v>L24</v>
      </c>
      <c r="AC1478" t="str">
        <f>_xlfn.XLOOKUP(Y1478,AN:AN,AS:AS,"")</f>
        <v>L36</v>
      </c>
      <c r="AE1478">
        <v>0</v>
      </c>
      <c r="AF1478" t="str">
        <v>L12</v>
      </c>
      <c r="AG1478" t="str">
        <v>L24</v>
      </c>
      <c r="AH1478" t="str">
        <v>L36</v>
      </c>
    </row>
    <row r="1479" spans="1:34">
      <c r="A1479" t="str">
        <f t="shared" si="52"/>
        <v>03-2025</v>
      </c>
      <c r="B1479" s="265">
        <v>45745</v>
      </c>
      <c r="C1479">
        <v>48000</v>
      </c>
      <c r="D1479">
        <v>48000</v>
      </c>
      <c r="E1479">
        <v>48900</v>
      </c>
      <c r="F1479">
        <v>45200</v>
      </c>
      <c r="G1479">
        <v>50800</v>
      </c>
      <c r="H1479" t="s">
        <v>25</v>
      </c>
      <c r="I1479">
        <v>47200</v>
      </c>
      <c r="J1479">
        <v>47100</v>
      </c>
      <c r="K1479">
        <v>49300</v>
      </c>
      <c r="L1479" t="s">
        <v>25</v>
      </c>
      <c r="M1479">
        <v>48100</v>
      </c>
      <c r="N1479">
        <v>49300</v>
      </c>
      <c r="O1479">
        <v>47200</v>
      </c>
      <c r="P1479">
        <v>46000</v>
      </c>
      <c r="Q1479">
        <v>44700</v>
      </c>
      <c r="R1479">
        <v>44800</v>
      </c>
      <c r="S1479">
        <v>45500</v>
      </c>
      <c r="T1479">
        <v>47300</v>
      </c>
      <c r="U1479">
        <v>48200</v>
      </c>
      <c r="V1479">
        <v>48500</v>
      </c>
      <c r="W1479">
        <v>49800</v>
      </c>
      <c r="X1479">
        <v>52600</v>
      </c>
      <c r="Y1479" t="str">
        <f t="shared" si="53"/>
        <v>03-2025</v>
      </c>
      <c r="Z1479">
        <f>_xlfn.XLOOKUP(Y1479,AN:AN,AP:AP,"")</f>
        <v>0</v>
      </c>
      <c r="AA1479" t="str">
        <f>_xlfn.XLOOKUP(Y1479,AN:AN,AQ:AQ,"")</f>
        <v>L12</v>
      </c>
      <c r="AB1479" t="str">
        <f>_xlfn.XLOOKUP(Y1479,AN:AN,AR:AR,"")</f>
        <v>L24</v>
      </c>
      <c r="AC1479" t="str">
        <f>_xlfn.XLOOKUP(Y1479,AN:AN,AS:AS,"")</f>
        <v>L36</v>
      </c>
      <c r="AE1479">
        <v>0</v>
      </c>
      <c r="AF1479" t="str">
        <v>L12</v>
      </c>
      <c r="AG1479" t="str">
        <v>L24</v>
      </c>
      <c r="AH1479" t="str">
        <v>L36</v>
      </c>
    </row>
    <row r="1480" spans="1:34">
      <c r="A1480" t="str">
        <f t="shared" si="52"/>
        <v>03-2025</v>
      </c>
      <c r="B1480" s="93">
        <v>45746</v>
      </c>
      <c r="C1480" s="90" t="s">
        <v>24</v>
      </c>
      <c r="D1480" s="90" t="s">
        <v>24</v>
      </c>
      <c r="E1480" s="90" t="s">
        <v>24</v>
      </c>
      <c r="F1480" s="90" t="s">
        <v>24</v>
      </c>
      <c r="G1480" s="90" t="s">
        <v>24</v>
      </c>
      <c r="H1480" s="90" t="s">
        <v>24</v>
      </c>
      <c r="I1480" s="90" t="s">
        <v>24</v>
      </c>
      <c r="J1480" s="90" t="s">
        <v>24</v>
      </c>
      <c r="K1480" s="90" t="s">
        <v>24</v>
      </c>
      <c r="L1480" s="90" t="s">
        <v>24</v>
      </c>
      <c r="M1480" s="90" t="s">
        <v>24</v>
      </c>
      <c r="N1480" s="90" t="s">
        <v>24</v>
      </c>
      <c r="O1480" s="90" t="s">
        <v>24</v>
      </c>
      <c r="P1480" s="90" t="s">
        <v>24</v>
      </c>
      <c r="Q1480" s="90" t="s">
        <v>24</v>
      </c>
      <c r="R1480" s="90" t="s">
        <v>24</v>
      </c>
      <c r="S1480" s="90" t="s">
        <v>24</v>
      </c>
      <c r="T1480" s="90" t="s">
        <v>24</v>
      </c>
      <c r="U1480" s="90" t="s">
        <v>24</v>
      </c>
      <c r="V1480" s="90" t="s">
        <v>24</v>
      </c>
      <c r="W1480" s="90" t="s">
        <v>24</v>
      </c>
      <c r="X1480" s="90" t="s">
        <v>24</v>
      </c>
      <c r="Y1480" t="str">
        <f t="shared" si="53"/>
        <v>03-2025</v>
      </c>
      <c r="Z1480">
        <f>_xlfn.XLOOKUP(Y1480,AN:AN,AP:AP,"")</f>
        <v>0</v>
      </c>
      <c r="AA1480" t="str">
        <f>_xlfn.XLOOKUP(Y1480,AN:AN,AQ:AQ,"")</f>
        <v>L12</v>
      </c>
      <c r="AB1480" t="str">
        <f>_xlfn.XLOOKUP(Y1480,AN:AN,AR:AR,"")</f>
        <v>L24</v>
      </c>
      <c r="AC1480" t="str">
        <f>_xlfn.XLOOKUP(Y1480,AN:AN,AS:AS,"")</f>
        <v>L36</v>
      </c>
      <c r="AE1480">
        <v>0</v>
      </c>
      <c r="AF1480" t="str">
        <v>L12</v>
      </c>
      <c r="AG1480" t="str">
        <v>L24</v>
      </c>
      <c r="AH1480" t="str">
        <v>L36</v>
      </c>
    </row>
    <row r="1481" spans="1:34" s="273" customFormat="1">
      <c r="A1481" t="str">
        <f t="shared" si="52"/>
        <v>03-2025</v>
      </c>
      <c r="B1481" s="275">
        <v>45747</v>
      </c>
      <c r="C1481" s="276">
        <v>48200</v>
      </c>
      <c r="D1481" s="276">
        <v>48000</v>
      </c>
      <c r="E1481" s="276">
        <v>49100</v>
      </c>
      <c r="F1481" s="276">
        <v>45700</v>
      </c>
      <c r="G1481" s="276">
        <v>51200</v>
      </c>
      <c r="H1481" s="277" t="s">
        <v>25</v>
      </c>
      <c r="I1481" s="276">
        <v>47500</v>
      </c>
      <c r="J1481" s="276">
        <v>47400</v>
      </c>
      <c r="K1481" s="276">
        <v>49500</v>
      </c>
      <c r="L1481" s="277" t="s">
        <v>25</v>
      </c>
      <c r="M1481" s="276">
        <v>48300</v>
      </c>
      <c r="N1481" s="276">
        <v>49500</v>
      </c>
      <c r="O1481" s="276">
        <v>47700</v>
      </c>
      <c r="P1481" s="276">
        <v>46000</v>
      </c>
      <c r="Q1481" s="276">
        <v>44900</v>
      </c>
      <c r="R1481" s="276">
        <v>45200</v>
      </c>
      <c r="S1481" s="276">
        <v>45600</v>
      </c>
      <c r="T1481" s="276">
        <v>47800</v>
      </c>
      <c r="U1481" s="276">
        <v>48200</v>
      </c>
      <c r="V1481" s="276">
        <v>48500</v>
      </c>
      <c r="W1481" s="276">
        <v>49800</v>
      </c>
      <c r="X1481" s="276">
        <v>52600</v>
      </c>
      <c r="Y1481" t="str">
        <f t="shared" si="53"/>
        <v>03-2025</v>
      </c>
      <c r="Z1481">
        <f>_xlfn.XLOOKUP(Y1481,AN:AN,AP:AP,"")</f>
        <v>0</v>
      </c>
      <c r="AA1481" t="str">
        <f>_xlfn.XLOOKUP(Y1481,AN:AN,AQ:AQ,"")</f>
        <v>L12</v>
      </c>
      <c r="AB1481" t="str">
        <f>_xlfn.XLOOKUP(Y1481,AN:AN,AR:AR,"")</f>
        <v>L24</v>
      </c>
      <c r="AC1481" t="str">
        <f>_xlfn.XLOOKUP(Y1481,AN:AN,AS:AS,"")</f>
        <v>L36</v>
      </c>
      <c r="AE1481" s="273">
        <v>0</v>
      </c>
      <c r="AF1481" s="273" t="str">
        <v>L12</v>
      </c>
      <c r="AG1481" s="273" t="str">
        <v>L24</v>
      </c>
      <c r="AH1481" s="273" t="str">
        <v>L36</v>
      </c>
    </row>
    <row r="1482" spans="1:34">
      <c r="A1482" t="str">
        <f t="shared" si="52"/>
        <v>04-2025</v>
      </c>
      <c r="B1482" s="93">
        <v>45748</v>
      </c>
      <c r="C1482" s="90">
        <v>48500</v>
      </c>
      <c r="D1482" s="90">
        <v>48500</v>
      </c>
      <c r="E1482" s="90">
        <v>49500</v>
      </c>
      <c r="F1482" s="90">
        <v>46000</v>
      </c>
      <c r="G1482" s="90">
        <v>51200</v>
      </c>
      <c r="H1482" s="91" t="s">
        <v>25</v>
      </c>
      <c r="I1482" s="90">
        <v>47700</v>
      </c>
      <c r="J1482" s="90">
        <v>47800</v>
      </c>
      <c r="K1482" s="90">
        <v>49500</v>
      </c>
      <c r="L1482" s="91" t="s">
        <v>25</v>
      </c>
      <c r="M1482" s="90">
        <v>48900</v>
      </c>
      <c r="N1482" s="90">
        <v>49500</v>
      </c>
      <c r="O1482" s="90">
        <v>48400</v>
      </c>
      <c r="P1482" s="90">
        <v>46700</v>
      </c>
      <c r="Q1482" s="90">
        <v>45800</v>
      </c>
      <c r="R1482" s="90">
        <v>45700</v>
      </c>
      <c r="S1482" s="90">
        <v>46000</v>
      </c>
      <c r="T1482" s="90">
        <v>48100</v>
      </c>
      <c r="U1482" s="90">
        <v>49000</v>
      </c>
      <c r="V1482" s="90">
        <v>49000</v>
      </c>
      <c r="W1482" s="90">
        <v>50500</v>
      </c>
      <c r="X1482" s="90">
        <v>53300</v>
      </c>
      <c r="Y1482" t="str">
        <f t="shared" si="53"/>
        <v>04-2025</v>
      </c>
      <c r="Z1482" t="str">
        <f>_xlfn.XLOOKUP(Y1482,AN:AN,AP:AP,"")</f>
        <v>L6</v>
      </c>
      <c r="AA1482" t="str">
        <f>_xlfn.XLOOKUP(Y1482,AN:AN,AQ:AQ,"")</f>
        <v>L12</v>
      </c>
      <c r="AB1482" t="str">
        <f>_xlfn.XLOOKUP(Y1482,AN:AN,AR:AR,"")</f>
        <v>L24</v>
      </c>
      <c r="AC1482" t="str">
        <f>_xlfn.XLOOKUP(Y1482,AN:AN,AS:AS,"")</f>
        <v>L36</v>
      </c>
      <c r="AE1482">
        <v>0</v>
      </c>
      <c r="AF1482" t="str">
        <v>L12</v>
      </c>
      <c r="AG1482" t="str">
        <v>L24</v>
      </c>
      <c r="AH1482" t="str">
        <v>L36</v>
      </c>
    </row>
    <row r="1483" spans="1:34">
      <c r="A1483" t="str">
        <f t="shared" si="52"/>
        <v>04-2025</v>
      </c>
      <c r="B1483" s="93">
        <v>45749</v>
      </c>
      <c r="C1483" s="90">
        <v>48700</v>
      </c>
      <c r="D1483" s="90">
        <v>48700</v>
      </c>
      <c r="E1483" s="90">
        <v>49300</v>
      </c>
      <c r="F1483" s="90">
        <v>46300</v>
      </c>
      <c r="G1483" s="90">
        <v>51200</v>
      </c>
      <c r="H1483" s="91" t="s">
        <v>25</v>
      </c>
      <c r="I1483" s="90">
        <v>47500</v>
      </c>
      <c r="J1483" s="90">
        <v>47700</v>
      </c>
      <c r="K1483" s="90">
        <v>49600</v>
      </c>
      <c r="L1483" s="91" t="s">
        <v>25</v>
      </c>
      <c r="M1483" s="90">
        <v>49000</v>
      </c>
      <c r="N1483" s="90">
        <v>49500</v>
      </c>
      <c r="O1483" s="90">
        <v>48300</v>
      </c>
      <c r="P1483" s="90">
        <v>47000</v>
      </c>
      <c r="Q1483" s="90">
        <v>45600</v>
      </c>
      <c r="R1483" s="90">
        <v>45800</v>
      </c>
      <c r="S1483" s="90">
        <v>46200</v>
      </c>
      <c r="T1483" s="90">
        <v>48400</v>
      </c>
      <c r="U1483" s="90">
        <v>49000</v>
      </c>
      <c r="V1483" s="90">
        <v>49000</v>
      </c>
      <c r="W1483" s="90">
        <v>50500</v>
      </c>
      <c r="X1483" s="90">
        <v>53300</v>
      </c>
      <c r="Y1483" t="str">
        <f t="shared" si="53"/>
        <v>04-2025</v>
      </c>
      <c r="Z1483" t="str">
        <f>_xlfn.XLOOKUP(Y1483,AN:AN,AP:AP,"")</f>
        <v>L6</v>
      </c>
      <c r="AA1483" t="str">
        <f>_xlfn.XLOOKUP(Y1483,AN:AN,AQ:AQ,"")</f>
        <v>L12</v>
      </c>
      <c r="AB1483" t="str">
        <f>_xlfn.XLOOKUP(Y1483,AN:AN,AR:AR,"")</f>
        <v>L24</v>
      </c>
      <c r="AC1483" t="str">
        <f>_xlfn.XLOOKUP(Y1483,AN:AN,AS:AS,"")</f>
        <v>L36</v>
      </c>
      <c r="AE1483">
        <v>0</v>
      </c>
      <c r="AF1483" t="str">
        <v>L12</v>
      </c>
      <c r="AG1483" t="str">
        <v>L24</v>
      </c>
      <c r="AH1483" t="str">
        <v>L36</v>
      </c>
    </row>
    <row r="1484" spans="1:34">
      <c r="A1484" t="str">
        <f t="shared" si="52"/>
        <v>04-2025</v>
      </c>
      <c r="B1484" s="265">
        <v>45750</v>
      </c>
      <c r="C1484">
        <v>48700</v>
      </c>
      <c r="D1484">
        <v>48700</v>
      </c>
      <c r="E1484">
        <v>49800</v>
      </c>
      <c r="F1484">
        <v>46600</v>
      </c>
      <c r="G1484">
        <v>51400</v>
      </c>
      <c r="H1484" t="s">
        <v>25</v>
      </c>
      <c r="I1484">
        <v>47500</v>
      </c>
      <c r="J1484">
        <v>48000</v>
      </c>
      <c r="K1484">
        <v>49900</v>
      </c>
      <c r="L1484" t="s">
        <v>25</v>
      </c>
      <c r="M1484">
        <v>49300</v>
      </c>
      <c r="N1484">
        <v>49600</v>
      </c>
      <c r="O1484">
        <v>48800</v>
      </c>
      <c r="P1484">
        <v>47500</v>
      </c>
      <c r="Q1484">
        <v>46200</v>
      </c>
      <c r="R1484">
        <v>46400</v>
      </c>
      <c r="S1484">
        <v>46600</v>
      </c>
      <c r="T1484">
        <v>48700</v>
      </c>
      <c r="U1484">
        <v>49500</v>
      </c>
      <c r="V1484">
        <v>49700</v>
      </c>
      <c r="W1484">
        <v>50500</v>
      </c>
      <c r="X1484">
        <v>53300</v>
      </c>
      <c r="Y1484" t="str">
        <f t="shared" si="53"/>
        <v>04-2025</v>
      </c>
      <c r="Z1484" t="str">
        <f>_xlfn.XLOOKUP(Y1484,AN:AN,AP:AP,"")</f>
        <v>L6</v>
      </c>
      <c r="AA1484" t="str">
        <f>_xlfn.XLOOKUP(Y1484,AN:AN,AQ:AQ,"")</f>
        <v>L12</v>
      </c>
      <c r="AB1484" t="str">
        <f>_xlfn.XLOOKUP(Y1484,AN:AN,AR:AR,"")</f>
        <v>L24</v>
      </c>
      <c r="AC1484" t="str">
        <f>_xlfn.XLOOKUP(Y1484,AN:AN,AS:AS,"")</f>
        <v>L36</v>
      </c>
      <c r="AE1484">
        <v>0</v>
      </c>
      <c r="AF1484" t="str">
        <v>L12</v>
      </c>
      <c r="AG1484" t="str">
        <v>L24</v>
      </c>
      <c r="AH1484" t="str">
        <v>L36</v>
      </c>
    </row>
    <row r="1485" spans="1:34">
      <c r="A1485" t="str">
        <f t="shared" si="52"/>
        <v>04-2025</v>
      </c>
      <c r="B1485" s="265">
        <v>45751</v>
      </c>
      <c r="C1485">
        <v>48700</v>
      </c>
      <c r="D1485">
        <v>48700</v>
      </c>
      <c r="E1485">
        <v>50200</v>
      </c>
      <c r="F1485">
        <v>46700</v>
      </c>
      <c r="G1485">
        <v>51400</v>
      </c>
      <c r="H1485" t="s">
        <v>25</v>
      </c>
      <c r="I1485">
        <v>47500</v>
      </c>
      <c r="J1485">
        <v>48100</v>
      </c>
      <c r="K1485">
        <v>49900</v>
      </c>
      <c r="L1485" t="s">
        <v>25</v>
      </c>
      <c r="M1485">
        <v>49300</v>
      </c>
      <c r="N1485">
        <v>49600</v>
      </c>
      <c r="O1485">
        <v>48800</v>
      </c>
      <c r="P1485">
        <v>47800</v>
      </c>
      <c r="Q1485">
        <v>46400</v>
      </c>
      <c r="R1485">
        <v>46500</v>
      </c>
      <c r="S1485">
        <v>46700</v>
      </c>
      <c r="T1485">
        <v>48800</v>
      </c>
      <c r="U1485">
        <v>49600</v>
      </c>
      <c r="V1485">
        <v>50000</v>
      </c>
      <c r="W1485">
        <v>50800</v>
      </c>
      <c r="X1485">
        <v>53300</v>
      </c>
      <c r="Y1485" t="str">
        <f t="shared" si="53"/>
        <v>04-2025</v>
      </c>
      <c r="Z1485" t="str">
        <f>_xlfn.XLOOKUP(Y1485,AN:AN,AP:AP,"")</f>
        <v>L6</v>
      </c>
      <c r="AA1485" t="str">
        <f>_xlfn.XLOOKUP(Y1485,AN:AN,AQ:AQ,"")</f>
        <v>L12</v>
      </c>
      <c r="AB1485" t="str">
        <f>_xlfn.XLOOKUP(Y1485,AN:AN,AR:AR,"")</f>
        <v>L24</v>
      </c>
      <c r="AC1485" t="str">
        <f>_xlfn.XLOOKUP(Y1485,AN:AN,AS:AS,"")</f>
        <v>L36</v>
      </c>
      <c r="AE1485">
        <v>0</v>
      </c>
      <c r="AF1485" t="str">
        <v>L12</v>
      </c>
      <c r="AG1485" t="str">
        <v>L24</v>
      </c>
      <c r="AH1485" t="str">
        <v>L36</v>
      </c>
    </row>
    <row r="1486" spans="1:34">
      <c r="A1486" t="str">
        <f t="shared" si="52"/>
        <v>04-2025</v>
      </c>
      <c r="B1486" s="265">
        <v>45752</v>
      </c>
      <c r="C1486">
        <v>48700</v>
      </c>
      <c r="D1486">
        <v>48700</v>
      </c>
      <c r="E1486">
        <v>49800</v>
      </c>
      <c r="F1486">
        <v>46300</v>
      </c>
      <c r="G1486">
        <v>51200</v>
      </c>
      <c r="H1486" t="s">
        <v>25</v>
      </c>
      <c r="I1486">
        <v>47300</v>
      </c>
      <c r="J1486">
        <v>47800</v>
      </c>
      <c r="K1486">
        <v>49800</v>
      </c>
      <c r="L1486" t="s">
        <v>25</v>
      </c>
      <c r="M1486">
        <v>49100</v>
      </c>
      <c r="N1486">
        <v>49500</v>
      </c>
      <c r="O1486">
        <v>48600</v>
      </c>
      <c r="P1486">
        <v>47800</v>
      </c>
      <c r="Q1486">
        <v>46000</v>
      </c>
      <c r="R1486">
        <v>46200</v>
      </c>
      <c r="S1486">
        <v>46700</v>
      </c>
      <c r="T1486">
        <v>48400</v>
      </c>
      <c r="U1486">
        <v>49500</v>
      </c>
      <c r="V1486">
        <v>50000</v>
      </c>
      <c r="W1486">
        <v>50800</v>
      </c>
      <c r="X1486">
        <v>53300</v>
      </c>
      <c r="Y1486" t="str">
        <f t="shared" si="53"/>
        <v>04-2025</v>
      </c>
      <c r="Z1486" t="str">
        <f>_xlfn.XLOOKUP(Y1486,AN:AN,AP:AP,"")</f>
        <v>L6</v>
      </c>
      <c r="AA1486" t="str">
        <f>_xlfn.XLOOKUP(Y1486,AN:AN,AQ:AQ,"")</f>
        <v>L12</v>
      </c>
      <c r="AB1486" t="str">
        <f>_xlfn.XLOOKUP(Y1486,AN:AN,AR:AR,"")</f>
        <v>L24</v>
      </c>
      <c r="AC1486" t="str">
        <f>_xlfn.XLOOKUP(Y1486,AN:AN,AS:AS,"")</f>
        <v>L36</v>
      </c>
      <c r="AE1486">
        <v>0</v>
      </c>
      <c r="AF1486" t="str">
        <v>L12</v>
      </c>
      <c r="AG1486" t="str">
        <v>L24</v>
      </c>
      <c r="AH1486" t="str">
        <v>L36</v>
      </c>
    </row>
    <row r="1487" spans="1:34">
      <c r="A1487" t="str">
        <f t="shared" si="52"/>
        <v>04-2025</v>
      </c>
      <c r="B1487" s="265">
        <v>45753</v>
      </c>
      <c r="C1487" t="s">
        <v>24</v>
      </c>
      <c r="D1487" t="s">
        <v>24</v>
      </c>
      <c r="E1487" t="s">
        <v>24</v>
      </c>
      <c r="F1487" t="s">
        <v>24</v>
      </c>
      <c r="G1487" t="s">
        <v>24</v>
      </c>
      <c r="H1487" t="s">
        <v>24</v>
      </c>
      <c r="I1487" t="s">
        <v>24</v>
      </c>
      <c r="J1487" t="s">
        <v>24</v>
      </c>
      <c r="K1487" t="s">
        <v>24</v>
      </c>
      <c r="L1487" t="s">
        <v>24</v>
      </c>
      <c r="M1487" t="s">
        <v>24</v>
      </c>
      <c r="N1487" t="s">
        <v>24</v>
      </c>
      <c r="O1487" t="s">
        <v>24</v>
      </c>
      <c r="P1487" t="s">
        <v>24</v>
      </c>
      <c r="Q1487" t="s">
        <v>24</v>
      </c>
      <c r="R1487" t="s">
        <v>24</v>
      </c>
      <c r="S1487" t="s">
        <v>24</v>
      </c>
      <c r="T1487" t="s">
        <v>24</v>
      </c>
      <c r="U1487" t="s">
        <v>24</v>
      </c>
      <c r="V1487" t="s">
        <v>24</v>
      </c>
      <c r="W1487" t="s">
        <v>24</v>
      </c>
      <c r="X1487" t="s">
        <v>24</v>
      </c>
      <c r="Y1487" t="str">
        <f t="shared" si="53"/>
        <v>04-2025</v>
      </c>
      <c r="Z1487" t="str">
        <f>_xlfn.XLOOKUP(Y1487,AN:AN,AP:AP,"")</f>
        <v>L6</v>
      </c>
      <c r="AA1487" t="str">
        <f>_xlfn.XLOOKUP(Y1487,AN:AN,AQ:AQ,"")</f>
        <v>L12</v>
      </c>
      <c r="AB1487" t="str">
        <f>_xlfn.XLOOKUP(Y1487,AN:AN,AR:AR,"")</f>
        <v>L24</v>
      </c>
      <c r="AC1487" t="str">
        <f>_xlfn.XLOOKUP(Y1487,AN:AN,AS:AS,"")</f>
        <v>L36</v>
      </c>
      <c r="AE1487">
        <v>0</v>
      </c>
      <c r="AF1487" t="str">
        <v>L12</v>
      </c>
      <c r="AG1487" t="str">
        <v>L24</v>
      </c>
      <c r="AH1487" t="str">
        <v>L36</v>
      </c>
    </row>
    <row r="1488" spans="1:34">
      <c r="A1488" t="str">
        <f t="shared" si="52"/>
        <v>04-2025</v>
      </c>
      <c r="B1488" s="265">
        <v>45754</v>
      </c>
      <c r="C1488">
        <v>48300</v>
      </c>
      <c r="D1488">
        <v>48700</v>
      </c>
      <c r="E1488">
        <v>49000</v>
      </c>
      <c r="F1488">
        <v>45800</v>
      </c>
      <c r="G1488">
        <v>51200</v>
      </c>
      <c r="H1488" t="s">
        <v>25</v>
      </c>
      <c r="I1488">
        <v>47000</v>
      </c>
      <c r="J1488">
        <v>47300</v>
      </c>
      <c r="K1488">
        <v>49500</v>
      </c>
      <c r="L1488" t="s">
        <v>25</v>
      </c>
      <c r="M1488">
        <v>48700</v>
      </c>
      <c r="N1488">
        <v>49400</v>
      </c>
      <c r="O1488">
        <v>48000</v>
      </c>
      <c r="P1488">
        <v>47300</v>
      </c>
      <c r="Q1488">
        <v>45500</v>
      </c>
      <c r="R1488">
        <v>45700</v>
      </c>
      <c r="S1488">
        <v>46200</v>
      </c>
      <c r="T1488">
        <v>47900</v>
      </c>
      <c r="U1488">
        <v>49300</v>
      </c>
      <c r="V1488">
        <v>50000</v>
      </c>
      <c r="W1488">
        <v>50200</v>
      </c>
      <c r="X1488">
        <v>53300</v>
      </c>
      <c r="Y1488" t="str">
        <f t="shared" si="53"/>
        <v>04-2025</v>
      </c>
      <c r="Z1488" t="str">
        <f>_xlfn.XLOOKUP(Y1488,AN:AN,AP:AP,"")</f>
        <v>L6</v>
      </c>
      <c r="AA1488" t="str">
        <f>_xlfn.XLOOKUP(Y1488,AN:AN,AQ:AQ,"")</f>
        <v>L12</v>
      </c>
      <c r="AB1488" t="str">
        <f>_xlfn.XLOOKUP(Y1488,AN:AN,AR:AR,"")</f>
        <v>L24</v>
      </c>
      <c r="AC1488" t="str">
        <f>_xlfn.XLOOKUP(Y1488,AN:AN,AS:AS,"")</f>
        <v>L36</v>
      </c>
      <c r="AE1488">
        <v>0</v>
      </c>
      <c r="AF1488" t="str">
        <v>L12</v>
      </c>
      <c r="AG1488" t="str">
        <v>L24</v>
      </c>
      <c r="AH1488" t="str">
        <v>L36</v>
      </c>
    </row>
    <row r="1489" spans="1:34">
      <c r="A1489" t="str">
        <f t="shared" si="52"/>
        <v>04-2025</v>
      </c>
      <c r="B1489" s="93">
        <v>45755</v>
      </c>
      <c r="C1489" s="90">
        <v>48000</v>
      </c>
      <c r="D1489" s="90">
        <v>48500</v>
      </c>
      <c r="E1489" s="90">
        <v>49000</v>
      </c>
      <c r="F1489" s="90">
        <v>45800</v>
      </c>
      <c r="G1489" s="90">
        <v>51100</v>
      </c>
      <c r="H1489" s="91" t="s">
        <v>25</v>
      </c>
      <c r="I1489" s="90">
        <v>47000</v>
      </c>
      <c r="J1489" s="90">
        <v>47500</v>
      </c>
      <c r="K1489" s="90">
        <v>49300</v>
      </c>
      <c r="L1489" s="91" t="s">
        <v>25</v>
      </c>
      <c r="M1489" s="90">
        <v>48600</v>
      </c>
      <c r="N1489" s="90">
        <v>49400</v>
      </c>
      <c r="O1489" s="90">
        <v>47800</v>
      </c>
      <c r="P1489" s="90">
        <v>47100</v>
      </c>
      <c r="Q1489" s="90">
        <v>45400</v>
      </c>
      <c r="R1489" s="90">
        <v>45600</v>
      </c>
      <c r="S1489" s="90">
        <v>46000</v>
      </c>
      <c r="T1489" s="90">
        <v>47900</v>
      </c>
      <c r="U1489" s="90">
        <v>49000</v>
      </c>
      <c r="V1489" s="90">
        <v>50000</v>
      </c>
      <c r="W1489" s="90">
        <v>50200</v>
      </c>
      <c r="X1489" s="90">
        <v>53300</v>
      </c>
      <c r="Y1489" t="str">
        <f t="shared" si="53"/>
        <v>04-2025</v>
      </c>
      <c r="Z1489" t="str">
        <f>_xlfn.XLOOKUP(Y1489,AN:AN,AP:AP,"")</f>
        <v>L6</v>
      </c>
      <c r="AA1489" t="str">
        <f>_xlfn.XLOOKUP(Y1489,AN:AN,AQ:AQ,"")</f>
        <v>L12</v>
      </c>
      <c r="AB1489" t="str">
        <f>_xlfn.XLOOKUP(Y1489,AN:AN,AR:AR,"")</f>
        <v>L24</v>
      </c>
      <c r="AC1489" t="str">
        <f>_xlfn.XLOOKUP(Y1489,AN:AN,AS:AS,"")</f>
        <v>L36</v>
      </c>
      <c r="AE1489">
        <v>0</v>
      </c>
      <c r="AF1489" t="str">
        <v>L12</v>
      </c>
      <c r="AG1489" t="str">
        <v>L24</v>
      </c>
      <c r="AH1489" t="str">
        <v>L36</v>
      </c>
    </row>
    <row r="1490" spans="1:34">
      <c r="A1490" t="str">
        <f t="shared" si="52"/>
        <v>04-2025</v>
      </c>
      <c r="B1490" s="265">
        <v>45756</v>
      </c>
      <c r="C1490">
        <v>48000</v>
      </c>
      <c r="D1490">
        <v>48500</v>
      </c>
      <c r="E1490">
        <v>49200</v>
      </c>
      <c r="F1490">
        <v>46000</v>
      </c>
      <c r="G1490">
        <v>50800</v>
      </c>
      <c r="H1490" t="s">
        <v>25</v>
      </c>
      <c r="I1490">
        <v>47200</v>
      </c>
      <c r="J1490">
        <v>47700</v>
      </c>
      <c r="K1490">
        <v>49300</v>
      </c>
      <c r="L1490" t="s">
        <v>25</v>
      </c>
      <c r="M1490">
        <v>48800</v>
      </c>
      <c r="N1490">
        <v>49400</v>
      </c>
      <c r="O1490">
        <v>48200</v>
      </c>
      <c r="P1490">
        <v>47300</v>
      </c>
      <c r="Q1490">
        <v>45900</v>
      </c>
      <c r="R1490">
        <v>45800</v>
      </c>
      <c r="S1490">
        <v>46200</v>
      </c>
      <c r="T1490">
        <v>48100</v>
      </c>
      <c r="U1490">
        <v>49000</v>
      </c>
      <c r="V1490">
        <v>50500</v>
      </c>
      <c r="W1490">
        <v>50300</v>
      </c>
      <c r="X1490">
        <v>53300</v>
      </c>
      <c r="Y1490" t="str">
        <f t="shared" si="53"/>
        <v>04-2025</v>
      </c>
      <c r="Z1490" t="str">
        <f>_xlfn.XLOOKUP(Y1490,AN:AN,AP:AP,"")</f>
        <v>L6</v>
      </c>
      <c r="AA1490" t="str">
        <f>_xlfn.XLOOKUP(Y1490,AN:AN,AQ:AQ,"")</f>
        <v>L12</v>
      </c>
      <c r="AB1490" t="str">
        <f>_xlfn.XLOOKUP(Y1490,AN:AN,AR:AR,"")</f>
        <v>L24</v>
      </c>
      <c r="AC1490" t="str">
        <f>_xlfn.XLOOKUP(Y1490,AN:AN,AS:AS,"")</f>
        <v>L36</v>
      </c>
      <c r="AE1490">
        <v>0</v>
      </c>
      <c r="AF1490" t="str">
        <v>L12</v>
      </c>
      <c r="AG1490" t="str">
        <v>L24</v>
      </c>
      <c r="AH1490" t="str">
        <v>L36</v>
      </c>
    </row>
    <row r="1491" spans="1:34">
      <c r="A1491" t="str">
        <f t="shared" si="52"/>
        <v>04-2025</v>
      </c>
      <c r="B1491" s="265">
        <v>45757</v>
      </c>
      <c r="C1491">
        <v>48200</v>
      </c>
      <c r="D1491">
        <v>48700</v>
      </c>
      <c r="E1491">
        <v>49400</v>
      </c>
      <c r="F1491">
        <v>46200</v>
      </c>
      <c r="G1491">
        <v>50800</v>
      </c>
      <c r="H1491" t="s">
        <v>25</v>
      </c>
      <c r="I1491">
        <v>47300</v>
      </c>
      <c r="J1491">
        <v>47900</v>
      </c>
      <c r="K1491">
        <v>49300</v>
      </c>
      <c r="L1491" t="s">
        <v>25</v>
      </c>
      <c r="M1491">
        <v>48800</v>
      </c>
      <c r="N1491">
        <v>49400</v>
      </c>
      <c r="O1491">
        <v>48200</v>
      </c>
      <c r="P1491">
        <v>47300</v>
      </c>
      <c r="Q1491">
        <v>45900</v>
      </c>
      <c r="R1491">
        <v>45900</v>
      </c>
      <c r="S1491">
        <v>46200</v>
      </c>
      <c r="T1491">
        <v>48300</v>
      </c>
      <c r="U1491">
        <v>49300</v>
      </c>
      <c r="V1491">
        <v>51000</v>
      </c>
      <c r="W1491">
        <v>50300</v>
      </c>
      <c r="X1491">
        <v>53300</v>
      </c>
      <c r="Y1491" t="str">
        <f t="shared" si="53"/>
        <v>04-2025</v>
      </c>
      <c r="Z1491" t="str">
        <f>_xlfn.XLOOKUP(Y1491,AN:AN,AP:AP,"")</f>
        <v>L6</v>
      </c>
      <c r="AA1491" t="str">
        <f>_xlfn.XLOOKUP(Y1491,AN:AN,AQ:AQ,"")</f>
        <v>L12</v>
      </c>
      <c r="AB1491" t="str">
        <f>_xlfn.XLOOKUP(Y1491,AN:AN,AR:AR,"")</f>
        <v>L24</v>
      </c>
      <c r="AC1491" t="str">
        <f>_xlfn.XLOOKUP(Y1491,AN:AN,AS:AS,"")</f>
        <v>L36</v>
      </c>
      <c r="AE1491">
        <v>0</v>
      </c>
      <c r="AF1491" t="str">
        <v>L12</v>
      </c>
      <c r="AG1491" t="str">
        <v>L24</v>
      </c>
      <c r="AH1491" t="str">
        <v>L36</v>
      </c>
    </row>
    <row r="1492" spans="1:34">
      <c r="A1492" t="str">
        <f t="shared" si="52"/>
        <v>04-2025</v>
      </c>
      <c r="B1492" s="265">
        <v>45758</v>
      </c>
      <c r="C1492">
        <v>48600</v>
      </c>
      <c r="D1492">
        <v>48700</v>
      </c>
      <c r="E1492">
        <v>49500</v>
      </c>
      <c r="F1492">
        <v>46600</v>
      </c>
      <c r="G1492">
        <v>51000</v>
      </c>
      <c r="H1492" t="s">
        <v>25</v>
      </c>
      <c r="I1492">
        <v>47300</v>
      </c>
      <c r="J1492">
        <v>47900</v>
      </c>
      <c r="K1492">
        <v>49700</v>
      </c>
      <c r="L1492" t="s">
        <v>25</v>
      </c>
      <c r="M1492">
        <v>48900</v>
      </c>
      <c r="N1492">
        <v>49400</v>
      </c>
      <c r="O1492">
        <v>48500</v>
      </c>
      <c r="P1492">
        <v>47300</v>
      </c>
      <c r="Q1492">
        <v>46000</v>
      </c>
      <c r="R1492">
        <v>46100</v>
      </c>
      <c r="S1492">
        <v>46300</v>
      </c>
      <c r="T1492">
        <v>48700</v>
      </c>
      <c r="U1492">
        <v>49300</v>
      </c>
      <c r="V1492">
        <v>51500</v>
      </c>
      <c r="W1492">
        <v>50400</v>
      </c>
      <c r="X1492">
        <v>53300</v>
      </c>
      <c r="Y1492" t="str">
        <f t="shared" si="53"/>
        <v>04-2025</v>
      </c>
      <c r="Z1492" t="str">
        <f>_xlfn.XLOOKUP(Y1492,AN:AN,AP:AP,"")</f>
        <v>L6</v>
      </c>
      <c r="AA1492" t="str">
        <f>_xlfn.XLOOKUP(Y1492,AN:AN,AQ:AQ,"")</f>
        <v>L12</v>
      </c>
      <c r="AB1492" t="str">
        <f>_xlfn.XLOOKUP(Y1492,AN:AN,AR:AR,"")</f>
        <v>L24</v>
      </c>
      <c r="AC1492" t="str">
        <f>_xlfn.XLOOKUP(Y1492,AN:AN,AS:AS,"")</f>
        <v>L36</v>
      </c>
      <c r="AE1492">
        <v>0</v>
      </c>
      <c r="AF1492" t="str">
        <v>L12</v>
      </c>
      <c r="AG1492" t="str">
        <v>L24</v>
      </c>
      <c r="AH1492" t="str">
        <v>L36</v>
      </c>
    </row>
    <row r="1493" spans="1:34">
      <c r="A1493" t="str">
        <f t="shared" si="52"/>
        <v>04-2025</v>
      </c>
      <c r="B1493" s="265">
        <v>45759</v>
      </c>
      <c r="C1493">
        <v>48600</v>
      </c>
      <c r="D1493">
        <v>48700</v>
      </c>
      <c r="E1493">
        <v>49500</v>
      </c>
      <c r="F1493">
        <v>46400</v>
      </c>
      <c r="G1493">
        <v>50800</v>
      </c>
      <c r="H1493" t="s">
        <v>25</v>
      </c>
      <c r="I1493">
        <v>47300</v>
      </c>
      <c r="J1493">
        <v>47700</v>
      </c>
      <c r="K1493">
        <v>49700</v>
      </c>
      <c r="L1493" t="s">
        <v>25</v>
      </c>
      <c r="M1493">
        <v>48900</v>
      </c>
      <c r="N1493">
        <v>49400</v>
      </c>
      <c r="O1493">
        <v>48400</v>
      </c>
      <c r="P1493">
        <v>47100</v>
      </c>
      <c r="Q1493">
        <v>45800</v>
      </c>
      <c r="R1493">
        <v>46000</v>
      </c>
      <c r="S1493">
        <v>46100</v>
      </c>
      <c r="T1493">
        <v>48500</v>
      </c>
      <c r="U1493">
        <v>49200</v>
      </c>
      <c r="V1493">
        <v>52000</v>
      </c>
      <c r="W1493">
        <v>50400</v>
      </c>
      <c r="X1493">
        <v>53300</v>
      </c>
      <c r="Y1493" t="str">
        <f t="shared" si="53"/>
        <v>04-2025</v>
      </c>
      <c r="Z1493" t="str">
        <f>_xlfn.XLOOKUP(Y1493,AN:AN,AP:AP,"")</f>
        <v>L6</v>
      </c>
      <c r="AA1493" t="str">
        <f>_xlfn.XLOOKUP(Y1493,AN:AN,AQ:AQ,"")</f>
        <v>L12</v>
      </c>
      <c r="AB1493" t="str">
        <f>_xlfn.XLOOKUP(Y1493,AN:AN,AR:AR,"")</f>
        <v>L24</v>
      </c>
      <c r="AC1493" t="str">
        <f>_xlfn.XLOOKUP(Y1493,AN:AN,AS:AS,"")</f>
        <v>L36</v>
      </c>
      <c r="AE1493">
        <v>0</v>
      </c>
      <c r="AF1493" t="str">
        <v>L12</v>
      </c>
      <c r="AG1493" t="str">
        <v>L24</v>
      </c>
      <c r="AH1493" t="str">
        <v>L36</v>
      </c>
    </row>
    <row r="1494" spans="1:34">
      <c r="A1494" t="str">
        <f t="shared" ref="A1494:A1557" si="54">TEXT(B1494,"MM-YYYY")</f>
        <v>04-2025</v>
      </c>
      <c r="B1494" s="265">
        <v>45760</v>
      </c>
      <c r="C1494" t="s">
        <v>24</v>
      </c>
      <c r="D1494" t="s">
        <v>24</v>
      </c>
      <c r="E1494" t="s">
        <v>24</v>
      </c>
      <c r="F1494" t="s">
        <v>24</v>
      </c>
      <c r="G1494" t="s">
        <v>24</v>
      </c>
      <c r="H1494" t="s">
        <v>24</v>
      </c>
      <c r="I1494" t="s">
        <v>24</v>
      </c>
      <c r="J1494" t="s">
        <v>24</v>
      </c>
      <c r="K1494" t="s">
        <v>24</v>
      </c>
      <c r="L1494" t="s">
        <v>24</v>
      </c>
      <c r="M1494" t="s">
        <v>24</v>
      </c>
      <c r="N1494" t="s">
        <v>24</v>
      </c>
      <c r="O1494" t="s">
        <v>24</v>
      </c>
      <c r="P1494" t="s">
        <v>24</v>
      </c>
      <c r="Q1494" t="s">
        <v>24</v>
      </c>
      <c r="R1494" t="s">
        <v>24</v>
      </c>
      <c r="S1494" t="s">
        <v>24</v>
      </c>
      <c r="T1494" t="s">
        <v>24</v>
      </c>
      <c r="U1494" t="s">
        <v>24</v>
      </c>
      <c r="V1494" t="s">
        <v>24</v>
      </c>
      <c r="W1494" t="s">
        <v>24</v>
      </c>
      <c r="X1494" t="s">
        <v>24</v>
      </c>
      <c r="Y1494" t="str">
        <f t="shared" ref="Y1494:Y1557" si="55">TEXT(B1494,"MM-YYYY")</f>
        <v>04-2025</v>
      </c>
      <c r="Z1494" t="str">
        <f>_xlfn.XLOOKUP(Y1494,AN:AN,AP:AP,"")</f>
        <v>L6</v>
      </c>
      <c r="AA1494" t="str">
        <f>_xlfn.XLOOKUP(Y1494,AN:AN,AQ:AQ,"")</f>
        <v>L12</v>
      </c>
      <c r="AB1494" t="str">
        <f>_xlfn.XLOOKUP(Y1494,AN:AN,AR:AR,"")</f>
        <v>L24</v>
      </c>
      <c r="AC1494" t="str">
        <f>_xlfn.XLOOKUP(Y1494,AN:AN,AS:AS,"")</f>
        <v>L36</v>
      </c>
      <c r="AE1494">
        <v>0</v>
      </c>
      <c r="AF1494" t="str">
        <v>L12</v>
      </c>
      <c r="AG1494" t="str">
        <v>L24</v>
      </c>
      <c r="AH1494" t="str">
        <v>L36</v>
      </c>
    </row>
    <row r="1495" spans="1:34">
      <c r="A1495" t="str">
        <f t="shared" si="54"/>
        <v>04-2025</v>
      </c>
      <c r="B1495" s="265">
        <v>45761</v>
      </c>
      <c r="C1495">
        <v>48200</v>
      </c>
      <c r="D1495" t="s">
        <v>25</v>
      </c>
      <c r="E1495">
        <v>48900</v>
      </c>
      <c r="F1495">
        <v>45900</v>
      </c>
      <c r="G1495">
        <v>50000</v>
      </c>
      <c r="H1495" t="s">
        <v>25</v>
      </c>
      <c r="I1495">
        <v>47000</v>
      </c>
      <c r="J1495">
        <v>47500</v>
      </c>
      <c r="K1495">
        <v>49700</v>
      </c>
      <c r="L1495" t="s">
        <v>25</v>
      </c>
      <c r="M1495">
        <v>48800</v>
      </c>
      <c r="N1495">
        <v>49400</v>
      </c>
      <c r="O1495">
        <v>47600</v>
      </c>
      <c r="P1495">
        <v>47000</v>
      </c>
      <c r="Q1495">
        <v>45600</v>
      </c>
      <c r="R1495">
        <v>45600</v>
      </c>
      <c r="S1495">
        <v>46000</v>
      </c>
      <c r="T1495">
        <v>48000</v>
      </c>
      <c r="U1495">
        <v>48800</v>
      </c>
      <c r="V1495">
        <v>52000</v>
      </c>
      <c r="W1495">
        <v>50200</v>
      </c>
      <c r="X1495">
        <v>53300</v>
      </c>
      <c r="Y1495" t="str">
        <f t="shared" si="55"/>
        <v>04-2025</v>
      </c>
      <c r="Z1495" t="str">
        <f>_xlfn.XLOOKUP(Y1495,AN:AN,AP:AP,"")</f>
        <v>L6</v>
      </c>
      <c r="AA1495" t="str">
        <f>_xlfn.XLOOKUP(Y1495,AN:AN,AQ:AQ,"")</f>
        <v>L12</v>
      </c>
      <c r="AB1495" t="str">
        <f>_xlfn.XLOOKUP(Y1495,AN:AN,AR:AR,"")</f>
        <v>L24</v>
      </c>
      <c r="AC1495" t="str">
        <f>_xlfn.XLOOKUP(Y1495,AN:AN,AS:AS,"")</f>
        <v>L36</v>
      </c>
      <c r="AE1495">
        <v>0</v>
      </c>
      <c r="AF1495" t="str">
        <v>L12</v>
      </c>
      <c r="AG1495" t="str">
        <v>L24</v>
      </c>
      <c r="AH1495" t="str">
        <v>L36</v>
      </c>
    </row>
    <row r="1496" spans="1:34">
      <c r="A1496" t="str">
        <f t="shared" si="54"/>
        <v>04-2025</v>
      </c>
      <c r="B1496" s="265">
        <v>45762</v>
      </c>
      <c r="C1496">
        <v>48200</v>
      </c>
      <c r="D1496">
        <v>48700</v>
      </c>
      <c r="E1496">
        <v>48700</v>
      </c>
      <c r="F1496">
        <v>45600</v>
      </c>
      <c r="G1496">
        <v>49600</v>
      </c>
      <c r="H1496" t="s">
        <v>25</v>
      </c>
      <c r="I1496">
        <v>47000</v>
      </c>
      <c r="J1496">
        <v>47400</v>
      </c>
      <c r="K1496">
        <v>49500</v>
      </c>
      <c r="L1496" t="s">
        <v>25</v>
      </c>
      <c r="M1496">
        <v>48700</v>
      </c>
      <c r="N1496">
        <v>49300</v>
      </c>
      <c r="O1496">
        <v>47300</v>
      </c>
      <c r="P1496">
        <v>47000</v>
      </c>
      <c r="Q1496">
        <v>45400</v>
      </c>
      <c r="R1496">
        <v>45400</v>
      </c>
      <c r="S1496">
        <v>46000</v>
      </c>
      <c r="T1496">
        <v>47800</v>
      </c>
      <c r="U1496">
        <v>48700</v>
      </c>
      <c r="V1496">
        <v>52000</v>
      </c>
      <c r="W1496">
        <v>50100</v>
      </c>
      <c r="X1496">
        <v>53000</v>
      </c>
      <c r="Y1496" t="str">
        <f t="shared" si="55"/>
        <v>04-2025</v>
      </c>
      <c r="Z1496" t="str">
        <f>_xlfn.XLOOKUP(Y1496,AN:AN,AP:AP,"")</f>
        <v>L6</v>
      </c>
      <c r="AA1496" t="str">
        <f>_xlfn.XLOOKUP(Y1496,AN:AN,AQ:AQ,"")</f>
        <v>L12</v>
      </c>
      <c r="AB1496" t="str">
        <f>_xlfn.XLOOKUP(Y1496,AN:AN,AR:AR,"")</f>
        <v>L24</v>
      </c>
      <c r="AC1496" t="str">
        <f>_xlfn.XLOOKUP(Y1496,AN:AN,AS:AS,"")</f>
        <v>L36</v>
      </c>
      <c r="AE1496">
        <v>0</v>
      </c>
      <c r="AF1496" t="str">
        <v>L12</v>
      </c>
      <c r="AG1496" t="str">
        <v>L24</v>
      </c>
      <c r="AH1496" t="str">
        <v>L36</v>
      </c>
    </row>
    <row r="1497" spans="1:34">
      <c r="A1497" t="str">
        <f t="shared" si="54"/>
        <v>04-2025</v>
      </c>
      <c r="B1497" s="265">
        <v>45763</v>
      </c>
      <c r="C1497">
        <v>48200</v>
      </c>
      <c r="D1497">
        <v>48700</v>
      </c>
      <c r="E1497">
        <v>48700</v>
      </c>
      <c r="F1497">
        <v>45800</v>
      </c>
      <c r="G1497">
        <v>49600</v>
      </c>
      <c r="H1497" t="s">
        <v>25</v>
      </c>
      <c r="I1497">
        <v>47000</v>
      </c>
      <c r="J1497">
        <v>47500</v>
      </c>
      <c r="K1497">
        <v>49500</v>
      </c>
      <c r="L1497" t="s">
        <v>25</v>
      </c>
      <c r="M1497">
        <v>48700</v>
      </c>
      <c r="N1497">
        <v>49400</v>
      </c>
      <c r="O1497">
        <v>47600</v>
      </c>
      <c r="P1497">
        <v>47200</v>
      </c>
      <c r="Q1497">
        <v>45500</v>
      </c>
      <c r="R1497">
        <v>45800</v>
      </c>
      <c r="S1497">
        <v>46000</v>
      </c>
      <c r="T1497">
        <v>47900</v>
      </c>
      <c r="U1497">
        <v>49000</v>
      </c>
      <c r="V1497">
        <v>52000</v>
      </c>
      <c r="W1497">
        <v>50000</v>
      </c>
      <c r="X1497">
        <v>53000</v>
      </c>
      <c r="Y1497" t="str">
        <f t="shared" si="55"/>
        <v>04-2025</v>
      </c>
      <c r="Z1497" t="str">
        <f>_xlfn.XLOOKUP(Y1497,AN:AN,AP:AP,"")</f>
        <v>L6</v>
      </c>
      <c r="AA1497" t="str">
        <f>_xlfn.XLOOKUP(Y1497,AN:AN,AQ:AQ,"")</f>
        <v>L12</v>
      </c>
      <c r="AB1497" t="str">
        <f>_xlfn.XLOOKUP(Y1497,AN:AN,AR:AR,"")</f>
        <v>L24</v>
      </c>
      <c r="AC1497" t="str">
        <f>_xlfn.XLOOKUP(Y1497,AN:AN,AS:AS,"")</f>
        <v>L36</v>
      </c>
      <c r="AE1497">
        <v>0</v>
      </c>
      <c r="AF1497" t="str">
        <v>L12</v>
      </c>
      <c r="AG1497" t="str">
        <v>L24</v>
      </c>
      <c r="AH1497" t="str">
        <v>L36</v>
      </c>
    </row>
    <row r="1498" spans="1:34">
      <c r="A1498" t="str">
        <f t="shared" si="54"/>
        <v>04-2025</v>
      </c>
      <c r="B1498" s="265">
        <v>45764</v>
      </c>
      <c r="C1498">
        <v>48100</v>
      </c>
      <c r="D1498">
        <v>48700</v>
      </c>
      <c r="E1498">
        <v>48600</v>
      </c>
      <c r="F1498">
        <v>45500</v>
      </c>
      <c r="G1498">
        <v>49800</v>
      </c>
      <c r="H1498" t="s">
        <v>25</v>
      </c>
      <c r="I1498">
        <v>47000</v>
      </c>
      <c r="J1498">
        <v>47200</v>
      </c>
      <c r="K1498">
        <v>49300</v>
      </c>
      <c r="L1498" t="s">
        <v>25</v>
      </c>
      <c r="M1498">
        <v>48400</v>
      </c>
      <c r="N1498">
        <v>49300</v>
      </c>
      <c r="O1498">
        <v>47300</v>
      </c>
      <c r="P1498">
        <v>47000</v>
      </c>
      <c r="Q1498">
        <v>45100</v>
      </c>
      <c r="R1498">
        <v>45400</v>
      </c>
      <c r="S1498">
        <v>45800</v>
      </c>
      <c r="T1498">
        <v>47600</v>
      </c>
      <c r="U1498">
        <v>48600</v>
      </c>
      <c r="V1498">
        <v>52000</v>
      </c>
      <c r="W1498">
        <v>49200</v>
      </c>
      <c r="X1498">
        <v>52500</v>
      </c>
      <c r="Y1498" t="str">
        <f t="shared" si="55"/>
        <v>04-2025</v>
      </c>
      <c r="Z1498" t="str">
        <f>_xlfn.XLOOKUP(Y1498,AN:AN,AP:AP,"")</f>
        <v>L6</v>
      </c>
      <c r="AA1498" t="str">
        <f>_xlfn.XLOOKUP(Y1498,AN:AN,AQ:AQ,"")</f>
        <v>L12</v>
      </c>
      <c r="AB1498" t="str">
        <f>_xlfn.XLOOKUP(Y1498,AN:AN,AR:AR,"")</f>
        <v>L24</v>
      </c>
      <c r="AC1498" t="str">
        <f>_xlfn.XLOOKUP(Y1498,AN:AN,AS:AS,"")</f>
        <v>L36</v>
      </c>
      <c r="AE1498">
        <v>0</v>
      </c>
      <c r="AF1498" t="str">
        <v>L12</v>
      </c>
      <c r="AG1498" t="str">
        <v>L24</v>
      </c>
      <c r="AH1498" t="str">
        <v>L36</v>
      </c>
    </row>
    <row r="1499" spans="1:34">
      <c r="A1499" t="str">
        <f t="shared" si="54"/>
        <v>04-2025</v>
      </c>
      <c r="B1499" s="265">
        <v>45765</v>
      </c>
      <c r="C1499">
        <v>48100</v>
      </c>
      <c r="D1499">
        <v>48700</v>
      </c>
      <c r="E1499">
        <v>48600</v>
      </c>
      <c r="F1499">
        <v>45500</v>
      </c>
      <c r="G1499">
        <v>49600</v>
      </c>
      <c r="H1499" t="s">
        <v>25</v>
      </c>
      <c r="I1499">
        <v>47000</v>
      </c>
      <c r="J1499">
        <v>47000</v>
      </c>
      <c r="K1499">
        <v>49300</v>
      </c>
      <c r="L1499" t="s">
        <v>25</v>
      </c>
      <c r="M1499">
        <v>48300</v>
      </c>
      <c r="N1499">
        <v>49300</v>
      </c>
      <c r="O1499">
        <v>47200</v>
      </c>
      <c r="P1499">
        <v>47200</v>
      </c>
      <c r="Q1499">
        <v>44900</v>
      </c>
      <c r="R1499">
        <v>45200</v>
      </c>
      <c r="S1499">
        <v>45700</v>
      </c>
      <c r="T1499">
        <v>47500</v>
      </c>
      <c r="U1499">
        <v>48500</v>
      </c>
      <c r="V1499">
        <v>52000</v>
      </c>
      <c r="W1499">
        <v>49200</v>
      </c>
      <c r="X1499">
        <v>52500</v>
      </c>
      <c r="Y1499" t="str">
        <f t="shared" si="55"/>
        <v>04-2025</v>
      </c>
      <c r="Z1499" t="str">
        <f>_xlfn.XLOOKUP(Y1499,AN:AN,AP:AP,"")</f>
        <v>L6</v>
      </c>
      <c r="AA1499" t="str">
        <f>_xlfn.XLOOKUP(Y1499,AN:AN,AQ:AQ,"")</f>
        <v>L12</v>
      </c>
      <c r="AB1499" t="str">
        <f>_xlfn.XLOOKUP(Y1499,AN:AN,AR:AR,"")</f>
        <v>L24</v>
      </c>
      <c r="AC1499" t="str">
        <f>_xlfn.XLOOKUP(Y1499,AN:AN,AS:AS,"")</f>
        <v>L36</v>
      </c>
      <c r="AE1499">
        <v>0</v>
      </c>
      <c r="AF1499" t="str">
        <v>L12</v>
      </c>
      <c r="AG1499" t="str">
        <v>L24</v>
      </c>
      <c r="AH1499" t="str">
        <v>L36</v>
      </c>
    </row>
    <row r="1500" spans="1:34">
      <c r="A1500" t="str">
        <f t="shared" si="54"/>
        <v>04-2025</v>
      </c>
      <c r="B1500" s="265">
        <v>45766</v>
      </c>
      <c r="C1500">
        <v>48000</v>
      </c>
      <c r="D1500">
        <v>48500</v>
      </c>
      <c r="E1500">
        <v>48400</v>
      </c>
      <c r="F1500">
        <v>45300</v>
      </c>
      <c r="G1500">
        <v>49600</v>
      </c>
      <c r="H1500" t="s">
        <v>25</v>
      </c>
      <c r="I1500">
        <v>47000</v>
      </c>
      <c r="J1500">
        <v>46800</v>
      </c>
      <c r="K1500">
        <v>49000</v>
      </c>
      <c r="L1500" t="s">
        <v>25</v>
      </c>
      <c r="M1500">
        <v>48100</v>
      </c>
      <c r="N1500">
        <v>49300</v>
      </c>
      <c r="O1500">
        <v>46800</v>
      </c>
      <c r="P1500">
        <v>47000</v>
      </c>
      <c r="Q1500">
        <v>44500</v>
      </c>
      <c r="R1500">
        <v>44800</v>
      </c>
      <c r="S1500">
        <v>45600</v>
      </c>
      <c r="T1500">
        <v>47400</v>
      </c>
      <c r="U1500">
        <v>48200</v>
      </c>
      <c r="V1500">
        <v>51500</v>
      </c>
      <c r="W1500">
        <v>49200</v>
      </c>
      <c r="X1500">
        <v>52500</v>
      </c>
      <c r="Y1500" t="str">
        <f t="shared" si="55"/>
        <v>04-2025</v>
      </c>
      <c r="Z1500" t="str">
        <f>_xlfn.XLOOKUP(Y1500,AN:AN,AP:AP,"")</f>
        <v>L6</v>
      </c>
      <c r="AA1500" t="str">
        <f>_xlfn.XLOOKUP(Y1500,AN:AN,AQ:AQ,"")</f>
        <v>L12</v>
      </c>
      <c r="AB1500" t="str">
        <f>_xlfn.XLOOKUP(Y1500,AN:AN,AR:AR,"")</f>
        <v>L24</v>
      </c>
      <c r="AC1500" t="str">
        <f>_xlfn.XLOOKUP(Y1500,AN:AN,AS:AS,"")</f>
        <v>L36</v>
      </c>
      <c r="AE1500">
        <v>0</v>
      </c>
      <c r="AF1500" t="str">
        <v>L12</v>
      </c>
      <c r="AG1500" t="str">
        <v>L24</v>
      </c>
      <c r="AH1500" t="str">
        <v>L36</v>
      </c>
    </row>
    <row r="1501" spans="1:34">
      <c r="A1501" t="str">
        <f t="shared" si="54"/>
        <v>04-2025</v>
      </c>
      <c r="B1501" s="265">
        <v>45767</v>
      </c>
      <c r="C1501" t="s">
        <v>24</v>
      </c>
      <c r="D1501" t="s">
        <v>24</v>
      </c>
      <c r="E1501" t="s">
        <v>24</v>
      </c>
      <c r="F1501" t="s">
        <v>24</v>
      </c>
      <c r="G1501" t="s">
        <v>24</v>
      </c>
      <c r="H1501" t="s">
        <v>24</v>
      </c>
      <c r="I1501" t="s">
        <v>24</v>
      </c>
      <c r="J1501" t="s">
        <v>24</v>
      </c>
      <c r="K1501" t="s">
        <v>24</v>
      </c>
      <c r="L1501" t="s">
        <v>24</v>
      </c>
      <c r="M1501" t="s">
        <v>24</v>
      </c>
      <c r="N1501" t="s">
        <v>24</v>
      </c>
      <c r="O1501" t="s">
        <v>24</v>
      </c>
      <c r="P1501" t="s">
        <v>24</v>
      </c>
      <c r="Q1501" t="s">
        <v>24</v>
      </c>
      <c r="R1501" t="s">
        <v>24</v>
      </c>
      <c r="S1501" t="s">
        <v>24</v>
      </c>
      <c r="T1501" t="s">
        <v>24</v>
      </c>
      <c r="U1501" t="s">
        <v>24</v>
      </c>
      <c r="V1501" t="s">
        <v>24</v>
      </c>
      <c r="W1501" t="s">
        <v>24</v>
      </c>
      <c r="X1501" t="s">
        <v>24</v>
      </c>
      <c r="Y1501" t="str">
        <f t="shared" si="55"/>
        <v>04-2025</v>
      </c>
      <c r="Z1501" t="str">
        <f>_xlfn.XLOOKUP(Y1501,AN:AN,AP:AP,"")</f>
        <v>L6</v>
      </c>
      <c r="AA1501" t="str">
        <f>_xlfn.XLOOKUP(Y1501,AN:AN,AQ:AQ,"")</f>
        <v>L12</v>
      </c>
      <c r="AB1501" t="str">
        <f>_xlfn.XLOOKUP(Y1501,AN:AN,AR:AR,"")</f>
        <v>L24</v>
      </c>
      <c r="AC1501" t="str">
        <f>_xlfn.XLOOKUP(Y1501,AN:AN,AS:AS,"")</f>
        <v>L36</v>
      </c>
      <c r="AE1501">
        <v>0</v>
      </c>
      <c r="AF1501" t="str">
        <v>L12</v>
      </c>
      <c r="AG1501" t="str">
        <v>L24</v>
      </c>
      <c r="AH1501" t="str">
        <v>L36</v>
      </c>
    </row>
    <row r="1502" spans="1:34">
      <c r="A1502" t="str">
        <f t="shared" si="54"/>
        <v>04-2025</v>
      </c>
      <c r="B1502" s="265">
        <v>45768</v>
      </c>
      <c r="C1502">
        <v>47900</v>
      </c>
      <c r="D1502">
        <v>48500</v>
      </c>
      <c r="E1502">
        <v>47900</v>
      </c>
      <c r="F1502">
        <v>44700</v>
      </c>
      <c r="G1502">
        <v>48800</v>
      </c>
      <c r="H1502" t="s">
        <v>25</v>
      </c>
      <c r="I1502">
        <v>47000</v>
      </c>
      <c r="J1502">
        <v>46800</v>
      </c>
      <c r="K1502">
        <v>49000</v>
      </c>
      <c r="L1502" t="s">
        <v>25</v>
      </c>
      <c r="M1502">
        <v>48000</v>
      </c>
      <c r="N1502">
        <v>49300</v>
      </c>
      <c r="O1502">
        <v>46600</v>
      </c>
      <c r="P1502">
        <v>47000</v>
      </c>
      <c r="Q1502">
        <v>44600</v>
      </c>
      <c r="R1502">
        <v>44700</v>
      </c>
      <c r="S1502">
        <v>45500</v>
      </c>
      <c r="T1502">
        <v>46800</v>
      </c>
      <c r="U1502">
        <v>48000</v>
      </c>
      <c r="V1502">
        <v>51000</v>
      </c>
      <c r="W1502">
        <v>48900</v>
      </c>
      <c r="X1502">
        <v>51700</v>
      </c>
      <c r="Y1502" t="str">
        <f t="shared" si="55"/>
        <v>04-2025</v>
      </c>
      <c r="Z1502" t="str">
        <f>_xlfn.XLOOKUP(Y1502,AN:AN,AP:AP,"")</f>
        <v>L6</v>
      </c>
      <c r="AA1502" t="str">
        <f>_xlfn.XLOOKUP(Y1502,AN:AN,AQ:AQ,"")</f>
        <v>L12</v>
      </c>
      <c r="AB1502" t="str">
        <f>_xlfn.XLOOKUP(Y1502,AN:AN,AR:AR,"")</f>
        <v>L24</v>
      </c>
      <c r="AC1502" t="str">
        <f>_xlfn.XLOOKUP(Y1502,AN:AN,AS:AS,"")</f>
        <v>L36</v>
      </c>
      <c r="AE1502">
        <v>0</v>
      </c>
      <c r="AF1502" t="str">
        <v>L12</v>
      </c>
      <c r="AG1502" t="str">
        <v>L24</v>
      </c>
      <c r="AH1502" t="str">
        <v>L36</v>
      </c>
    </row>
    <row r="1503" spans="1:34">
      <c r="A1503" t="str">
        <f t="shared" si="54"/>
        <v>04-2025</v>
      </c>
      <c r="B1503" s="265">
        <v>45769</v>
      </c>
      <c r="C1503">
        <v>48500</v>
      </c>
      <c r="D1503">
        <v>48700</v>
      </c>
      <c r="E1503">
        <v>48600</v>
      </c>
      <c r="F1503">
        <v>45500</v>
      </c>
      <c r="G1503">
        <v>50000</v>
      </c>
      <c r="H1503" t="s">
        <v>25</v>
      </c>
      <c r="I1503">
        <v>48000</v>
      </c>
      <c r="J1503">
        <v>47500</v>
      </c>
      <c r="K1503">
        <v>49700</v>
      </c>
      <c r="L1503" t="s">
        <v>25</v>
      </c>
      <c r="M1503">
        <v>49000</v>
      </c>
      <c r="N1503">
        <v>49600</v>
      </c>
      <c r="O1503">
        <v>47800</v>
      </c>
      <c r="P1503">
        <v>47800</v>
      </c>
      <c r="Q1503">
        <v>45100</v>
      </c>
      <c r="R1503">
        <v>45600</v>
      </c>
      <c r="S1503">
        <v>46300</v>
      </c>
      <c r="T1503">
        <v>47600</v>
      </c>
      <c r="U1503">
        <v>49000</v>
      </c>
      <c r="V1503">
        <v>51500</v>
      </c>
      <c r="W1503">
        <v>49400</v>
      </c>
      <c r="X1503">
        <v>52300</v>
      </c>
      <c r="Y1503" t="str">
        <f t="shared" si="55"/>
        <v>04-2025</v>
      </c>
      <c r="Z1503" t="str">
        <f>_xlfn.XLOOKUP(Y1503,AN:AN,AP:AP,"")</f>
        <v>L6</v>
      </c>
      <c r="AA1503" t="str">
        <f>_xlfn.XLOOKUP(Y1503,AN:AN,AQ:AQ,"")</f>
        <v>L12</v>
      </c>
      <c r="AB1503" t="str">
        <f>_xlfn.XLOOKUP(Y1503,AN:AN,AR:AR,"")</f>
        <v>L24</v>
      </c>
      <c r="AC1503" t="str">
        <f>_xlfn.XLOOKUP(Y1503,AN:AN,AS:AS,"")</f>
        <v>L36</v>
      </c>
      <c r="AE1503">
        <v>0</v>
      </c>
      <c r="AF1503" t="str">
        <v>L12</v>
      </c>
      <c r="AG1503" t="str">
        <v>L24</v>
      </c>
      <c r="AH1503" t="str">
        <v>L36</v>
      </c>
    </row>
    <row r="1504" spans="1:34">
      <c r="A1504" t="str">
        <f t="shared" si="54"/>
        <v>04-2025</v>
      </c>
      <c r="B1504" s="93">
        <v>45770</v>
      </c>
      <c r="C1504" s="90">
        <v>48400</v>
      </c>
      <c r="D1504" s="90">
        <v>48800</v>
      </c>
      <c r="E1504" s="90">
        <v>48600</v>
      </c>
      <c r="F1504" s="90">
        <v>45300</v>
      </c>
      <c r="G1504" s="90">
        <v>50000</v>
      </c>
      <c r="H1504" s="91" t="s">
        <v>25</v>
      </c>
      <c r="I1504" s="90">
        <v>47500</v>
      </c>
      <c r="J1504" s="90">
        <v>47300</v>
      </c>
      <c r="K1504" s="90">
        <v>49500</v>
      </c>
      <c r="L1504" s="91" t="s">
        <v>25</v>
      </c>
      <c r="M1504" s="90">
        <v>48900</v>
      </c>
      <c r="N1504" s="90">
        <v>49400</v>
      </c>
      <c r="O1504" s="90">
        <v>47500</v>
      </c>
      <c r="P1504" s="90">
        <v>47300</v>
      </c>
      <c r="Q1504" s="90">
        <v>44700</v>
      </c>
      <c r="R1504" s="90">
        <v>45200</v>
      </c>
      <c r="S1504" s="90">
        <v>45700</v>
      </c>
      <c r="T1504" s="90">
        <v>47400</v>
      </c>
      <c r="U1504" s="90">
        <v>48700</v>
      </c>
      <c r="V1504" s="90">
        <v>51500</v>
      </c>
      <c r="W1504" s="90">
        <v>49400</v>
      </c>
      <c r="X1504" s="90">
        <v>52300</v>
      </c>
      <c r="Y1504" t="str">
        <f t="shared" si="55"/>
        <v>04-2025</v>
      </c>
      <c r="Z1504" t="str">
        <f>_xlfn.XLOOKUP(Y1504,AN:AN,AP:AP,"")</f>
        <v>L6</v>
      </c>
      <c r="AA1504" t="str">
        <f>_xlfn.XLOOKUP(Y1504,AN:AN,AQ:AQ,"")</f>
        <v>L12</v>
      </c>
      <c r="AB1504" t="str">
        <f>_xlfn.XLOOKUP(Y1504,AN:AN,AR:AR,"")</f>
        <v>L24</v>
      </c>
      <c r="AC1504" t="str">
        <f>_xlfn.XLOOKUP(Y1504,AN:AN,AS:AS,"")</f>
        <v>L36</v>
      </c>
      <c r="AE1504">
        <v>0</v>
      </c>
      <c r="AF1504" t="str">
        <v>L12</v>
      </c>
      <c r="AG1504" t="str">
        <v>L24</v>
      </c>
      <c r="AH1504" t="str">
        <v>L36</v>
      </c>
    </row>
    <row r="1505" spans="1:34">
      <c r="A1505" t="str">
        <f t="shared" si="54"/>
        <v>04-2025</v>
      </c>
      <c r="B1505" s="265">
        <v>45771</v>
      </c>
      <c r="C1505">
        <v>48400</v>
      </c>
      <c r="D1505">
        <v>48500</v>
      </c>
      <c r="E1505">
        <v>48400</v>
      </c>
      <c r="F1505">
        <v>45400</v>
      </c>
      <c r="G1505">
        <v>50000</v>
      </c>
      <c r="H1505" t="s">
        <v>25</v>
      </c>
      <c r="I1505">
        <v>47500</v>
      </c>
      <c r="J1505">
        <v>47300</v>
      </c>
      <c r="K1505">
        <v>49500</v>
      </c>
      <c r="L1505" t="s">
        <v>25</v>
      </c>
      <c r="M1505">
        <v>48900</v>
      </c>
      <c r="N1505">
        <v>49400</v>
      </c>
      <c r="O1505">
        <v>47800</v>
      </c>
      <c r="P1505">
        <v>47000</v>
      </c>
      <c r="Q1505">
        <v>44700</v>
      </c>
      <c r="R1505">
        <v>45200</v>
      </c>
      <c r="S1505">
        <v>45500</v>
      </c>
      <c r="T1505">
        <v>47500</v>
      </c>
      <c r="U1505">
        <v>48500</v>
      </c>
      <c r="V1505">
        <v>51500</v>
      </c>
      <c r="W1505">
        <v>49400</v>
      </c>
      <c r="X1505">
        <v>52300</v>
      </c>
      <c r="Y1505" t="str">
        <f t="shared" si="55"/>
        <v>04-2025</v>
      </c>
      <c r="Z1505" t="str">
        <f>_xlfn.XLOOKUP(Y1505,AN:AN,AP:AP,"")</f>
        <v>L6</v>
      </c>
      <c r="AA1505" t="str">
        <f>_xlfn.XLOOKUP(Y1505,AN:AN,AQ:AQ,"")</f>
        <v>L12</v>
      </c>
      <c r="AB1505" t="str">
        <f>_xlfn.XLOOKUP(Y1505,AN:AN,AR:AR,"")</f>
        <v>L24</v>
      </c>
      <c r="AC1505" t="str">
        <f>_xlfn.XLOOKUP(Y1505,AN:AN,AS:AS,"")</f>
        <v>L36</v>
      </c>
      <c r="AE1505">
        <v>0</v>
      </c>
      <c r="AF1505" t="str">
        <v>L12</v>
      </c>
      <c r="AG1505" t="str">
        <v>L24</v>
      </c>
      <c r="AH1505" t="str">
        <v>L36</v>
      </c>
    </row>
    <row r="1506" spans="1:34">
      <c r="A1506" t="str">
        <f t="shared" si="54"/>
        <v>04-2025</v>
      </c>
      <c r="B1506" s="265">
        <v>45772</v>
      </c>
      <c r="C1506">
        <v>48400</v>
      </c>
      <c r="D1506">
        <v>48500</v>
      </c>
      <c r="E1506">
        <v>48300</v>
      </c>
      <c r="F1506">
        <v>45000</v>
      </c>
      <c r="G1506">
        <v>50000</v>
      </c>
      <c r="H1506" t="s">
        <v>25</v>
      </c>
      <c r="I1506">
        <v>46500</v>
      </c>
      <c r="J1506">
        <v>47000</v>
      </c>
      <c r="K1506">
        <v>49500</v>
      </c>
      <c r="L1506" t="s">
        <v>25</v>
      </c>
      <c r="M1506">
        <v>48700</v>
      </c>
      <c r="N1506">
        <v>49400</v>
      </c>
      <c r="O1506">
        <v>47200</v>
      </c>
      <c r="P1506">
        <v>47000</v>
      </c>
      <c r="Q1506">
        <v>44300</v>
      </c>
      <c r="R1506">
        <v>45000</v>
      </c>
      <c r="S1506">
        <v>45500</v>
      </c>
      <c r="T1506">
        <v>47100</v>
      </c>
      <c r="U1506">
        <v>48400</v>
      </c>
      <c r="V1506">
        <v>51500</v>
      </c>
      <c r="W1506">
        <v>49300</v>
      </c>
      <c r="X1506">
        <v>52300</v>
      </c>
      <c r="Y1506" t="str">
        <f t="shared" si="55"/>
        <v>04-2025</v>
      </c>
      <c r="Z1506" t="str">
        <f>_xlfn.XLOOKUP(Y1506,AN:AN,AP:AP,"")</f>
        <v>L6</v>
      </c>
      <c r="AA1506" t="str">
        <f>_xlfn.XLOOKUP(Y1506,AN:AN,AQ:AQ,"")</f>
        <v>L12</v>
      </c>
      <c r="AB1506" t="str">
        <f>_xlfn.XLOOKUP(Y1506,AN:AN,AR:AR,"")</f>
        <v>L24</v>
      </c>
      <c r="AC1506" t="str">
        <f>_xlfn.XLOOKUP(Y1506,AN:AN,AS:AS,"")</f>
        <v>L36</v>
      </c>
      <c r="AE1506">
        <v>0</v>
      </c>
      <c r="AF1506" t="str">
        <v>L12</v>
      </c>
      <c r="AG1506" t="str">
        <v>L24</v>
      </c>
      <c r="AH1506" t="str">
        <v>L36</v>
      </c>
    </row>
    <row r="1507" spans="1:34">
      <c r="A1507" t="str">
        <f t="shared" si="54"/>
        <v>04-2025</v>
      </c>
      <c r="B1507" s="265">
        <v>45773</v>
      </c>
      <c r="C1507">
        <v>48200</v>
      </c>
      <c r="D1507">
        <v>48500</v>
      </c>
      <c r="E1507">
        <v>48100</v>
      </c>
      <c r="F1507">
        <v>45000</v>
      </c>
      <c r="G1507">
        <v>50000</v>
      </c>
      <c r="H1507" t="s">
        <v>25</v>
      </c>
      <c r="I1507">
        <v>46500</v>
      </c>
      <c r="J1507">
        <v>47000</v>
      </c>
      <c r="K1507">
        <v>49500</v>
      </c>
      <c r="L1507" t="s">
        <v>25</v>
      </c>
      <c r="M1507">
        <v>48500</v>
      </c>
      <c r="N1507">
        <v>49400</v>
      </c>
      <c r="O1507">
        <v>47000</v>
      </c>
      <c r="P1507">
        <v>46900</v>
      </c>
      <c r="Q1507">
        <v>44400</v>
      </c>
      <c r="R1507">
        <v>45000</v>
      </c>
      <c r="S1507">
        <v>45300</v>
      </c>
      <c r="T1507">
        <v>47100</v>
      </c>
      <c r="U1507">
        <v>48300</v>
      </c>
      <c r="V1507">
        <v>51500</v>
      </c>
      <c r="W1507">
        <v>49300</v>
      </c>
      <c r="X1507">
        <v>52300</v>
      </c>
      <c r="Y1507" t="str">
        <f t="shared" si="55"/>
        <v>04-2025</v>
      </c>
      <c r="Z1507" t="str">
        <f>_xlfn.XLOOKUP(Y1507,AN:AN,AP:AP,"")</f>
        <v>L6</v>
      </c>
      <c r="AA1507" t="str">
        <f>_xlfn.XLOOKUP(Y1507,AN:AN,AQ:AQ,"")</f>
        <v>L12</v>
      </c>
      <c r="AB1507" t="str">
        <f>_xlfn.XLOOKUP(Y1507,AN:AN,AR:AR,"")</f>
        <v>L24</v>
      </c>
      <c r="AC1507" t="str">
        <f>_xlfn.XLOOKUP(Y1507,AN:AN,AS:AS,"")</f>
        <v>L36</v>
      </c>
      <c r="AE1507">
        <v>0</v>
      </c>
      <c r="AF1507" t="str">
        <v>L12</v>
      </c>
      <c r="AG1507" t="str">
        <v>L24</v>
      </c>
      <c r="AH1507" t="str">
        <v>L36</v>
      </c>
    </row>
    <row r="1508" spans="1:34">
      <c r="A1508" t="str">
        <f t="shared" si="54"/>
        <v>04-2025</v>
      </c>
      <c r="B1508" s="265">
        <v>45774</v>
      </c>
      <c r="C1508" t="s">
        <v>24</v>
      </c>
      <c r="D1508" t="s">
        <v>24</v>
      </c>
      <c r="E1508" t="s">
        <v>24</v>
      </c>
      <c r="F1508" t="s">
        <v>24</v>
      </c>
      <c r="G1508" t="s">
        <v>24</v>
      </c>
      <c r="H1508" t="s">
        <v>24</v>
      </c>
      <c r="I1508" t="s">
        <v>24</v>
      </c>
      <c r="J1508" t="s">
        <v>24</v>
      </c>
      <c r="K1508" t="s">
        <v>24</v>
      </c>
      <c r="L1508" t="s">
        <v>24</v>
      </c>
      <c r="M1508" t="s">
        <v>24</v>
      </c>
      <c r="N1508" t="s">
        <v>24</v>
      </c>
      <c r="O1508" t="s">
        <v>24</v>
      </c>
      <c r="P1508" t="s">
        <v>24</v>
      </c>
      <c r="Q1508" t="s">
        <v>24</v>
      </c>
      <c r="R1508" t="s">
        <v>24</v>
      </c>
      <c r="S1508" t="s">
        <v>24</v>
      </c>
      <c r="T1508" t="s">
        <v>24</v>
      </c>
      <c r="U1508" t="s">
        <v>24</v>
      </c>
      <c r="V1508" t="s">
        <v>24</v>
      </c>
      <c r="W1508" t="s">
        <v>24</v>
      </c>
      <c r="X1508" t="s">
        <v>24</v>
      </c>
      <c r="Y1508" t="str">
        <f t="shared" si="55"/>
        <v>04-2025</v>
      </c>
      <c r="Z1508" t="str">
        <f>_xlfn.XLOOKUP(Y1508,AN:AN,AP:AP,"")</f>
        <v>L6</v>
      </c>
      <c r="AA1508" t="str">
        <f>_xlfn.XLOOKUP(Y1508,AN:AN,AQ:AQ,"")</f>
        <v>L12</v>
      </c>
      <c r="AB1508" t="str">
        <f>_xlfn.XLOOKUP(Y1508,AN:AN,AR:AR,"")</f>
        <v>L24</v>
      </c>
      <c r="AC1508" t="str">
        <f>_xlfn.XLOOKUP(Y1508,AN:AN,AS:AS,"")</f>
        <v>L36</v>
      </c>
      <c r="AE1508">
        <v>0</v>
      </c>
      <c r="AF1508" t="str">
        <v>L12</v>
      </c>
      <c r="AG1508" t="str">
        <v>L24</v>
      </c>
      <c r="AH1508" t="str">
        <v>L36</v>
      </c>
    </row>
    <row r="1509" spans="1:34">
      <c r="A1509" t="str">
        <f t="shared" si="54"/>
        <v>04-2025</v>
      </c>
      <c r="B1509" s="265">
        <v>45775</v>
      </c>
      <c r="C1509">
        <v>47900</v>
      </c>
      <c r="D1509">
        <v>48500</v>
      </c>
      <c r="E1509">
        <v>47800</v>
      </c>
      <c r="F1509">
        <v>44600</v>
      </c>
      <c r="G1509">
        <v>49500</v>
      </c>
      <c r="H1509" t="s">
        <v>25</v>
      </c>
      <c r="I1509">
        <v>46500</v>
      </c>
      <c r="J1509">
        <v>46500</v>
      </c>
      <c r="K1509">
        <v>49200</v>
      </c>
      <c r="L1509" t="s">
        <v>25</v>
      </c>
      <c r="M1509">
        <v>48300</v>
      </c>
      <c r="N1509">
        <v>49300</v>
      </c>
      <c r="O1509">
        <v>47000</v>
      </c>
      <c r="P1509">
        <v>46700</v>
      </c>
      <c r="Q1509">
        <v>44300</v>
      </c>
      <c r="R1509">
        <v>45000</v>
      </c>
      <c r="S1509">
        <v>44900</v>
      </c>
      <c r="T1509">
        <v>46700</v>
      </c>
      <c r="U1509">
        <v>48300</v>
      </c>
      <c r="V1509">
        <v>51000</v>
      </c>
      <c r="W1509">
        <v>49100</v>
      </c>
      <c r="X1509">
        <v>52300</v>
      </c>
      <c r="Y1509" t="str">
        <f t="shared" si="55"/>
        <v>04-2025</v>
      </c>
      <c r="Z1509" t="str">
        <f>_xlfn.XLOOKUP(Y1509,AN:AN,AP:AP,"")</f>
        <v>L6</v>
      </c>
      <c r="AA1509" t="str">
        <f>_xlfn.XLOOKUP(Y1509,AN:AN,AQ:AQ,"")</f>
        <v>L12</v>
      </c>
      <c r="AB1509" t="str">
        <f>_xlfn.XLOOKUP(Y1509,AN:AN,AR:AR,"")</f>
        <v>L24</v>
      </c>
      <c r="AC1509" t="str">
        <f>_xlfn.XLOOKUP(Y1509,AN:AN,AS:AS,"")</f>
        <v>L36</v>
      </c>
      <c r="AE1509">
        <v>0</v>
      </c>
      <c r="AF1509" t="str">
        <v>L12</v>
      </c>
      <c r="AG1509" t="str">
        <v>L24</v>
      </c>
      <c r="AH1509" t="str">
        <v>L36</v>
      </c>
    </row>
    <row r="1510" spans="1:34">
      <c r="A1510" t="str">
        <f t="shared" si="54"/>
        <v>04-2025</v>
      </c>
      <c r="B1510" s="265">
        <v>45776</v>
      </c>
      <c r="C1510">
        <v>47800</v>
      </c>
      <c r="D1510">
        <v>48500</v>
      </c>
      <c r="E1510">
        <v>47800</v>
      </c>
      <c r="F1510">
        <v>44600</v>
      </c>
      <c r="G1510">
        <v>49500</v>
      </c>
      <c r="H1510" t="s">
        <v>25</v>
      </c>
      <c r="I1510">
        <v>46000</v>
      </c>
      <c r="J1510">
        <v>46500</v>
      </c>
      <c r="K1510">
        <v>49000</v>
      </c>
      <c r="L1510" t="s">
        <v>25</v>
      </c>
      <c r="M1510">
        <v>48200</v>
      </c>
      <c r="N1510">
        <v>49300</v>
      </c>
      <c r="O1510">
        <v>47000</v>
      </c>
      <c r="P1510">
        <v>46800</v>
      </c>
      <c r="Q1510">
        <v>44200</v>
      </c>
      <c r="R1510">
        <v>44800</v>
      </c>
      <c r="S1510">
        <v>44900</v>
      </c>
      <c r="T1510">
        <v>46700</v>
      </c>
      <c r="U1510">
        <v>48100</v>
      </c>
      <c r="V1510">
        <v>51000</v>
      </c>
      <c r="W1510">
        <v>48800</v>
      </c>
      <c r="X1510">
        <v>52100</v>
      </c>
      <c r="Y1510" t="str">
        <f t="shared" si="55"/>
        <v>04-2025</v>
      </c>
      <c r="Z1510" t="str">
        <f>_xlfn.XLOOKUP(Y1510,AN:AN,AP:AP,"")</f>
        <v>L6</v>
      </c>
      <c r="AA1510" t="str">
        <f>_xlfn.XLOOKUP(Y1510,AN:AN,AQ:AQ,"")</f>
        <v>L12</v>
      </c>
      <c r="AB1510" t="str">
        <f>_xlfn.XLOOKUP(Y1510,AN:AN,AR:AR,"")</f>
        <v>L24</v>
      </c>
      <c r="AC1510" t="str">
        <f>_xlfn.XLOOKUP(Y1510,AN:AN,AS:AS,"")</f>
        <v>L36</v>
      </c>
      <c r="AE1510">
        <v>0</v>
      </c>
      <c r="AF1510" t="str">
        <v>L12</v>
      </c>
      <c r="AG1510" t="str">
        <v>L24</v>
      </c>
      <c r="AH1510" t="str">
        <v>L36</v>
      </c>
    </row>
    <row r="1511" spans="1:34">
      <c r="A1511" t="str">
        <f t="shared" si="54"/>
        <v>04-2025</v>
      </c>
      <c r="B1511" s="265">
        <v>45777</v>
      </c>
      <c r="C1511">
        <v>47800</v>
      </c>
      <c r="D1511">
        <v>48500</v>
      </c>
      <c r="E1511">
        <v>47300</v>
      </c>
      <c r="F1511">
        <v>44200</v>
      </c>
      <c r="G1511">
        <v>49500</v>
      </c>
      <c r="H1511" t="s">
        <v>25</v>
      </c>
      <c r="I1511">
        <v>46000</v>
      </c>
      <c r="J1511">
        <v>46200</v>
      </c>
      <c r="K1511">
        <v>49000</v>
      </c>
      <c r="L1511" t="s">
        <v>25</v>
      </c>
      <c r="M1511">
        <v>48200</v>
      </c>
      <c r="N1511">
        <v>49300</v>
      </c>
      <c r="O1511">
        <v>46600</v>
      </c>
      <c r="P1511">
        <v>46700</v>
      </c>
      <c r="Q1511">
        <v>44200</v>
      </c>
      <c r="R1511">
        <v>44500</v>
      </c>
      <c r="S1511">
        <v>44700</v>
      </c>
      <c r="T1511">
        <v>46300</v>
      </c>
      <c r="U1511">
        <v>48000</v>
      </c>
      <c r="V1511">
        <v>50500</v>
      </c>
      <c r="W1511">
        <v>48800</v>
      </c>
      <c r="X1511">
        <v>52000</v>
      </c>
      <c r="Y1511" t="str">
        <f t="shared" si="55"/>
        <v>04-2025</v>
      </c>
      <c r="Z1511" t="str">
        <f>_xlfn.XLOOKUP(Y1511,AN:AN,AP:AP,"")</f>
        <v>L6</v>
      </c>
      <c r="AA1511" t="str">
        <f>_xlfn.XLOOKUP(Y1511,AN:AN,AQ:AQ,"")</f>
        <v>L12</v>
      </c>
      <c r="AB1511" t="str">
        <f>_xlfn.XLOOKUP(Y1511,AN:AN,AR:AR,"")</f>
        <v>L24</v>
      </c>
      <c r="AC1511" t="str">
        <f>_xlfn.XLOOKUP(Y1511,AN:AN,AS:AS,"")</f>
        <v>L36</v>
      </c>
      <c r="AE1511">
        <v>0</v>
      </c>
      <c r="AF1511" t="str">
        <v>L12</v>
      </c>
      <c r="AG1511" t="str">
        <v>L24</v>
      </c>
      <c r="AH1511" t="str">
        <v>L36</v>
      </c>
    </row>
    <row r="1512" spans="1:34">
      <c r="A1512" t="str">
        <f t="shared" si="54"/>
        <v>05-2025</v>
      </c>
      <c r="B1512" s="265">
        <v>45778</v>
      </c>
      <c r="C1512">
        <v>47800</v>
      </c>
      <c r="D1512">
        <v>48500</v>
      </c>
      <c r="E1512">
        <v>47500</v>
      </c>
      <c r="F1512">
        <v>44100</v>
      </c>
      <c r="G1512">
        <v>49300</v>
      </c>
      <c r="H1512" t="s">
        <v>25</v>
      </c>
      <c r="I1512">
        <v>45700</v>
      </c>
      <c r="J1512">
        <v>46200</v>
      </c>
      <c r="K1512">
        <v>49000</v>
      </c>
      <c r="L1512" t="s">
        <v>25</v>
      </c>
      <c r="M1512">
        <v>48100</v>
      </c>
      <c r="N1512">
        <v>49300</v>
      </c>
      <c r="O1512">
        <v>46600</v>
      </c>
      <c r="P1512">
        <v>46700</v>
      </c>
      <c r="Q1512">
        <v>44200</v>
      </c>
      <c r="R1512">
        <v>44500</v>
      </c>
      <c r="S1512">
        <v>44600</v>
      </c>
      <c r="T1512">
        <v>46200</v>
      </c>
      <c r="U1512">
        <v>48200</v>
      </c>
      <c r="V1512">
        <v>50000</v>
      </c>
      <c r="W1512">
        <v>48800</v>
      </c>
      <c r="X1512">
        <v>52000</v>
      </c>
      <c r="Y1512" t="str">
        <f t="shared" si="55"/>
        <v>05-2025</v>
      </c>
      <c r="Z1512" t="str">
        <f>_xlfn.XLOOKUP(Y1512,AN:AN,AP:AP,"")</f>
        <v>L6</v>
      </c>
      <c r="AA1512" t="str">
        <f>_xlfn.XLOOKUP(Y1512,AN:AN,AQ:AQ,"")</f>
        <v>L12</v>
      </c>
      <c r="AB1512" t="str">
        <f>_xlfn.XLOOKUP(Y1512,AN:AN,AR:AR,"")</f>
        <v>L24</v>
      </c>
      <c r="AC1512" t="str">
        <f>_xlfn.XLOOKUP(Y1512,AN:AN,AS:AS,"")</f>
        <v>L36</v>
      </c>
      <c r="AE1512">
        <v>0</v>
      </c>
      <c r="AF1512" t="str">
        <v>L12</v>
      </c>
      <c r="AG1512" t="str">
        <v>L24</v>
      </c>
      <c r="AH1512" t="str">
        <v>L36</v>
      </c>
    </row>
    <row r="1513" spans="1:34">
      <c r="A1513" t="str">
        <f t="shared" si="54"/>
        <v>05-2025</v>
      </c>
      <c r="B1513" s="93">
        <v>45779</v>
      </c>
      <c r="C1513" s="90">
        <v>47600</v>
      </c>
      <c r="D1513" s="90">
        <v>48500</v>
      </c>
      <c r="E1513" s="90">
        <v>47500</v>
      </c>
      <c r="F1513" s="90">
        <v>44200</v>
      </c>
      <c r="G1513" s="90">
        <v>49300</v>
      </c>
      <c r="H1513" s="91" t="s">
        <v>25</v>
      </c>
      <c r="I1513" s="90">
        <v>45500</v>
      </c>
      <c r="J1513" s="90">
        <v>46200</v>
      </c>
      <c r="K1513" s="90">
        <v>49000</v>
      </c>
      <c r="L1513" s="91" t="s">
        <v>25</v>
      </c>
      <c r="M1513" s="90">
        <v>48000</v>
      </c>
      <c r="N1513" s="90">
        <v>49000</v>
      </c>
      <c r="O1513" s="90">
        <v>46700</v>
      </c>
      <c r="P1513" s="90">
        <v>46200</v>
      </c>
      <c r="Q1513" s="90">
        <v>44100</v>
      </c>
      <c r="R1513" s="90">
        <v>44500</v>
      </c>
      <c r="S1513" s="90">
        <v>44300</v>
      </c>
      <c r="T1513" s="90">
        <v>46300</v>
      </c>
      <c r="U1513" s="90">
        <v>48200</v>
      </c>
      <c r="V1513" s="90">
        <v>49500</v>
      </c>
      <c r="W1513" s="90">
        <v>48500</v>
      </c>
      <c r="X1513" s="90">
        <v>51800</v>
      </c>
      <c r="Y1513" t="str">
        <f t="shared" si="55"/>
        <v>05-2025</v>
      </c>
      <c r="Z1513" t="str">
        <f>_xlfn.XLOOKUP(Y1513,AN:AN,AP:AP,"")</f>
        <v>L6</v>
      </c>
      <c r="AA1513" t="str">
        <f>_xlfn.XLOOKUP(Y1513,AN:AN,AQ:AQ,"")</f>
        <v>L12</v>
      </c>
      <c r="AB1513" t="str">
        <f>_xlfn.XLOOKUP(Y1513,AN:AN,AR:AR,"")</f>
        <v>L24</v>
      </c>
      <c r="AC1513" t="str">
        <f>_xlfn.XLOOKUP(Y1513,AN:AN,AS:AS,"")</f>
        <v>L36</v>
      </c>
      <c r="AE1513">
        <v>0</v>
      </c>
      <c r="AF1513" t="str">
        <v>L12</v>
      </c>
      <c r="AG1513" t="str">
        <v>L24</v>
      </c>
      <c r="AH1513" t="str">
        <v>L36</v>
      </c>
    </row>
    <row r="1514" spans="1:34">
      <c r="A1514" t="str">
        <f t="shared" si="54"/>
        <v>05-2025</v>
      </c>
      <c r="B1514" s="93">
        <v>45780</v>
      </c>
      <c r="C1514" s="90">
        <v>47600</v>
      </c>
      <c r="D1514" s="90">
        <v>48300</v>
      </c>
      <c r="E1514" s="90">
        <v>47300</v>
      </c>
      <c r="F1514" s="90">
        <v>44300</v>
      </c>
      <c r="G1514" s="90">
        <v>49000</v>
      </c>
      <c r="H1514" s="91" t="s">
        <v>25</v>
      </c>
      <c r="I1514" s="90">
        <v>45500</v>
      </c>
      <c r="J1514" s="90">
        <v>46300</v>
      </c>
      <c r="K1514" s="90">
        <v>48800</v>
      </c>
      <c r="L1514" s="91" t="s">
        <v>25</v>
      </c>
      <c r="M1514" s="90">
        <v>48000</v>
      </c>
      <c r="N1514" s="90">
        <v>48600</v>
      </c>
      <c r="O1514" s="90">
        <v>46700</v>
      </c>
      <c r="P1514" s="90">
        <v>45800</v>
      </c>
      <c r="Q1514" s="90">
        <v>44000</v>
      </c>
      <c r="R1514" s="90">
        <v>44300</v>
      </c>
      <c r="S1514" s="90">
        <v>44500</v>
      </c>
      <c r="T1514" s="90">
        <v>46400</v>
      </c>
      <c r="U1514" s="90">
        <v>48000</v>
      </c>
      <c r="V1514" s="90">
        <v>49000</v>
      </c>
      <c r="W1514" s="90">
        <v>48500</v>
      </c>
      <c r="X1514" s="90">
        <v>51800</v>
      </c>
      <c r="Y1514" t="str">
        <f t="shared" si="55"/>
        <v>05-2025</v>
      </c>
      <c r="Z1514" t="str">
        <f>_xlfn.XLOOKUP(Y1514,AN:AN,AP:AP,"")</f>
        <v>L6</v>
      </c>
      <c r="AA1514" t="str">
        <f>_xlfn.XLOOKUP(Y1514,AN:AN,AQ:AQ,"")</f>
        <v>L12</v>
      </c>
      <c r="AB1514" t="str">
        <f>_xlfn.XLOOKUP(Y1514,AN:AN,AR:AR,"")</f>
        <v>L24</v>
      </c>
      <c r="AC1514" t="str">
        <f>_xlfn.XLOOKUP(Y1514,AN:AN,AS:AS,"")</f>
        <v>L36</v>
      </c>
      <c r="AE1514">
        <v>0</v>
      </c>
      <c r="AF1514" t="str">
        <v>L12</v>
      </c>
      <c r="AG1514" t="str">
        <v>L24</v>
      </c>
      <c r="AH1514" t="str">
        <v>L36</v>
      </c>
    </row>
    <row r="1515" spans="1:34">
      <c r="A1515" t="str">
        <f t="shared" si="54"/>
        <v>05-2025</v>
      </c>
      <c r="B1515" s="93">
        <v>45781</v>
      </c>
      <c r="C1515" s="90" t="s">
        <v>24</v>
      </c>
      <c r="D1515" s="90" t="s">
        <v>24</v>
      </c>
      <c r="E1515" s="90" t="s">
        <v>24</v>
      </c>
      <c r="F1515" s="90" t="s">
        <v>24</v>
      </c>
      <c r="G1515" s="90" t="s">
        <v>24</v>
      </c>
      <c r="H1515" s="90" t="s">
        <v>24</v>
      </c>
      <c r="I1515" s="90" t="s">
        <v>24</v>
      </c>
      <c r="J1515" s="90" t="s">
        <v>24</v>
      </c>
      <c r="K1515" s="90" t="s">
        <v>24</v>
      </c>
      <c r="L1515" s="90" t="s">
        <v>24</v>
      </c>
      <c r="M1515" s="90" t="s">
        <v>24</v>
      </c>
      <c r="N1515" s="90" t="s">
        <v>24</v>
      </c>
      <c r="O1515" s="90" t="s">
        <v>24</v>
      </c>
      <c r="P1515" s="90" t="s">
        <v>24</v>
      </c>
      <c r="Q1515" s="90" t="s">
        <v>24</v>
      </c>
      <c r="R1515" s="90" t="s">
        <v>24</v>
      </c>
      <c r="S1515" s="90" t="s">
        <v>24</v>
      </c>
      <c r="T1515" s="90" t="s">
        <v>24</v>
      </c>
      <c r="U1515" s="90" t="s">
        <v>24</v>
      </c>
      <c r="V1515" s="90" t="s">
        <v>24</v>
      </c>
      <c r="W1515" s="90" t="s">
        <v>24</v>
      </c>
      <c r="X1515" s="90" t="s">
        <v>24</v>
      </c>
      <c r="Y1515" t="str">
        <f t="shared" si="55"/>
        <v>05-2025</v>
      </c>
      <c r="Z1515" t="str">
        <f>_xlfn.XLOOKUP(Y1515,AN:AN,AP:AP,"")</f>
        <v>L6</v>
      </c>
      <c r="AA1515" t="str">
        <f>_xlfn.XLOOKUP(Y1515,AN:AN,AQ:AQ,"")</f>
        <v>L12</v>
      </c>
      <c r="AB1515" t="str">
        <f>_xlfn.XLOOKUP(Y1515,AN:AN,AR:AR,"")</f>
        <v>L24</v>
      </c>
      <c r="AC1515" t="str">
        <f>_xlfn.XLOOKUP(Y1515,AN:AN,AS:AS,"")</f>
        <v>L36</v>
      </c>
      <c r="AE1515">
        <v>0</v>
      </c>
      <c r="AF1515" t="str">
        <v>L12</v>
      </c>
      <c r="AG1515" t="str">
        <v>L24</v>
      </c>
      <c r="AH1515" t="str">
        <v>L36</v>
      </c>
    </row>
    <row r="1516" spans="1:34">
      <c r="A1516" t="str">
        <f t="shared" si="54"/>
        <v>05-2025</v>
      </c>
      <c r="B1516" s="93">
        <v>45782</v>
      </c>
      <c r="C1516" s="90">
        <v>47600</v>
      </c>
      <c r="D1516" s="90">
        <v>48500</v>
      </c>
      <c r="E1516" s="90">
        <v>47300</v>
      </c>
      <c r="F1516" s="90">
        <v>44000</v>
      </c>
      <c r="G1516" s="90">
        <v>48900</v>
      </c>
      <c r="H1516" s="91" t="s">
        <v>25</v>
      </c>
      <c r="I1516" s="90">
        <v>45500</v>
      </c>
      <c r="J1516" s="90">
        <v>46400</v>
      </c>
      <c r="K1516" s="90">
        <v>48800</v>
      </c>
      <c r="L1516" s="91" t="s">
        <v>25</v>
      </c>
      <c r="M1516" s="90">
        <v>48000</v>
      </c>
      <c r="N1516" s="90">
        <v>48600</v>
      </c>
      <c r="O1516" s="90">
        <v>46700</v>
      </c>
      <c r="P1516" s="90">
        <v>45800</v>
      </c>
      <c r="Q1516" s="90">
        <v>44100</v>
      </c>
      <c r="R1516" s="90">
        <v>44400</v>
      </c>
      <c r="S1516" s="90">
        <v>44500</v>
      </c>
      <c r="T1516" s="90">
        <v>46100</v>
      </c>
      <c r="U1516" s="90">
        <v>48000</v>
      </c>
      <c r="V1516" s="90">
        <v>49000</v>
      </c>
      <c r="W1516" s="90">
        <v>48500</v>
      </c>
      <c r="X1516" s="90">
        <v>51300</v>
      </c>
      <c r="Y1516" t="str">
        <f t="shared" si="55"/>
        <v>05-2025</v>
      </c>
      <c r="Z1516" t="str">
        <f>_xlfn.XLOOKUP(Y1516,AN:AN,AP:AP,"")</f>
        <v>L6</v>
      </c>
      <c r="AA1516" t="str">
        <f>_xlfn.XLOOKUP(Y1516,AN:AN,AQ:AQ,"")</f>
        <v>L12</v>
      </c>
      <c r="AB1516" t="str">
        <f>_xlfn.XLOOKUP(Y1516,AN:AN,AR:AR,"")</f>
        <v>L24</v>
      </c>
      <c r="AC1516" t="str">
        <f>_xlfn.XLOOKUP(Y1516,AN:AN,AS:AS,"")</f>
        <v>L36</v>
      </c>
      <c r="AE1516">
        <v>0</v>
      </c>
      <c r="AF1516" t="str">
        <v>L12</v>
      </c>
      <c r="AG1516" t="str">
        <v>L24</v>
      </c>
      <c r="AH1516" t="str">
        <v>L36</v>
      </c>
    </row>
    <row r="1517" spans="1:34">
      <c r="A1517" t="str">
        <f t="shared" si="54"/>
        <v>05-2025</v>
      </c>
      <c r="B1517" s="93">
        <v>45783</v>
      </c>
      <c r="C1517" s="90">
        <v>47600</v>
      </c>
      <c r="D1517" s="90">
        <v>48500</v>
      </c>
      <c r="E1517" s="90">
        <v>47200</v>
      </c>
      <c r="F1517" s="90">
        <v>43700</v>
      </c>
      <c r="G1517" s="90">
        <v>48900</v>
      </c>
      <c r="H1517" s="91" t="s">
        <v>25</v>
      </c>
      <c r="I1517" s="90">
        <v>45500</v>
      </c>
      <c r="J1517" s="90">
        <v>46300</v>
      </c>
      <c r="K1517" s="90">
        <v>48800</v>
      </c>
      <c r="L1517" s="91" t="s">
        <v>25</v>
      </c>
      <c r="M1517" s="90">
        <v>48000</v>
      </c>
      <c r="N1517" s="90">
        <v>48600</v>
      </c>
      <c r="O1517" s="90">
        <v>46300</v>
      </c>
      <c r="P1517" s="90">
        <v>45300</v>
      </c>
      <c r="Q1517" s="90">
        <v>44000</v>
      </c>
      <c r="R1517" s="90">
        <v>44300</v>
      </c>
      <c r="S1517" s="90">
        <v>44300</v>
      </c>
      <c r="T1517" s="90">
        <v>45800</v>
      </c>
      <c r="U1517" s="90">
        <v>47600</v>
      </c>
      <c r="V1517" s="90">
        <v>49000</v>
      </c>
      <c r="W1517" s="90">
        <v>48500</v>
      </c>
      <c r="X1517" s="90">
        <v>51300</v>
      </c>
      <c r="Y1517" t="str">
        <f t="shared" si="55"/>
        <v>05-2025</v>
      </c>
      <c r="Z1517" t="str">
        <f>_xlfn.XLOOKUP(Y1517,AN:AN,AP:AP,"")</f>
        <v>L6</v>
      </c>
      <c r="AA1517" t="str">
        <f>_xlfn.XLOOKUP(Y1517,AN:AN,AQ:AQ,"")</f>
        <v>L12</v>
      </c>
      <c r="AB1517" t="str">
        <f>_xlfn.XLOOKUP(Y1517,AN:AN,AR:AR,"")</f>
        <v>L24</v>
      </c>
      <c r="AC1517" t="str">
        <f>_xlfn.XLOOKUP(Y1517,AN:AN,AS:AS,"")</f>
        <v>L36</v>
      </c>
      <c r="AE1517">
        <v>0</v>
      </c>
      <c r="AF1517" t="str">
        <v>L12</v>
      </c>
      <c r="AG1517" t="str">
        <v>L24</v>
      </c>
      <c r="AH1517" t="str">
        <v>L36</v>
      </c>
    </row>
    <row r="1518" spans="1:34">
      <c r="A1518" t="str">
        <f t="shared" si="54"/>
        <v>05-2025</v>
      </c>
      <c r="B1518" s="93">
        <v>45784</v>
      </c>
      <c r="C1518" s="90">
        <v>47500</v>
      </c>
      <c r="D1518" s="90">
        <v>48300</v>
      </c>
      <c r="E1518" s="90">
        <v>47000</v>
      </c>
      <c r="F1518" s="90">
        <v>43400</v>
      </c>
      <c r="G1518" s="90">
        <v>48900</v>
      </c>
      <c r="H1518" s="91" t="s">
        <v>25</v>
      </c>
      <c r="I1518" s="90">
        <v>45300</v>
      </c>
      <c r="J1518" s="90">
        <v>46000</v>
      </c>
      <c r="K1518" s="90">
        <v>48800</v>
      </c>
      <c r="L1518" s="91" t="s">
        <v>25</v>
      </c>
      <c r="M1518" s="90">
        <v>47700</v>
      </c>
      <c r="N1518" s="90">
        <v>48500</v>
      </c>
      <c r="O1518" s="90">
        <v>46000</v>
      </c>
      <c r="P1518" s="90">
        <v>45100</v>
      </c>
      <c r="Q1518" s="90">
        <v>43900</v>
      </c>
      <c r="R1518" s="90">
        <v>44200</v>
      </c>
      <c r="S1518" s="90">
        <v>44200</v>
      </c>
      <c r="T1518" s="90">
        <v>45500</v>
      </c>
      <c r="U1518" s="90">
        <v>47500</v>
      </c>
      <c r="V1518" s="90">
        <v>48500</v>
      </c>
      <c r="W1518" s="90">
        <v>48200</v>
      </c>
      <c r="X1518" s="90">
        <v>51200</v>
      </c>
      <c r="Y1518" t="str">
        <f t="shared" si="55"/>
        <v>05-2025</v>
      </c>
      <c r="Z1518" t="str">
        <f>_xlfn.XLOOKUP(Y1518,AN:AN,AP:AP,"")</f>
        <v>L6</v>
      </c>
      <c r="AA1518" t="str">
        <f>_xlfn.XLOOKUP(Y1518,AN:AN,AQ:AQ,"")</f>
        <v>L12</v>
      </c>
      <c r="AB1518" t="str">
        <f>_xlfn.XLOOKUP(Y1518,AN:AN,AR:AR,"")</f>
        <v>L24</v>
      </c>
      <c r="AC1518" t="str">
        <f>_xlfn.XLOOKUP(Y1518,AN:AN,AS:AS,"")</f>
        <v>L36</v>
      </c>
      <c r="AE1518">
        <v>0</v>
      </c>
      <c r="AF1518" t="str">
        <v>L12</v>
      </c>
      <c r="AG1518" t="str">
        <v>L24</v>
      </c>
      <c r="AH1518" t="str">
        <v>L36</v>
      </c>
    </row>
    <row r="1519" spans="1:34">
      <c r="A1519" t="str">
        <f t="shared" si="54"/>
        <v>05-2025</v>
      </c>
      <c r="B1519" s="93">
        <v>45785</v>
      </c>
      <c r="C1519" s="90">
        <v>47500</v>
      </c>
      <c r="D1519" s="90">
        <v>48300</v>
      </c>
      <c r="E1519" s="90">
        <v>47000</v>
      </c>
      <c r="F1519" s="90">
        <v>43300</v>
      </c>
      <c r="G1519" s="90">
        <v>48900</v>
      </c>
      <c r="H1519" s="91" t="s">
        <v>25</v>
      </c>
      <c r="I1519" s="90">
        <v>45000</v>
      </c>
      <c r="J1519" s="90">
        <v>46000</v>
      </c>
      <c r="K1519" s="90">
        <v>48600</v>
      </c>
      <c r="L1519" s="91" t="s">
        <v>25</v>
      </c>
      <c r="M1519" s="90">
        <v>47700</v>
      </c>
      <c r="N1519" s="90">
        <v>48000</v>
      </c>
      <c r="O1519" s="90">
        <v>46000</v>
      </c>
      <c r="P1519" s="90">
        <v>45000</v>
      </c>
      <c r="Q1519" s="90">
        <v>43900</v>
      </c>
      <c r="R1519" s="90">
        <v>44100</v>
      </c>
      <c r="S1519" s="90">
        <v>44000</v>
      </c>
      <c r="T1519" s="90">
        <v>45400</v>
      </c>
      <c r="U1519" s="90">
        <v>47100</v>
      </c>
      <c r="V1519" s="90">
        <v>48000</v>
      </c>
      <c r="W1519" s="90">
        <v>48200</v>
      </c>
      <c r="X1519" s="90">
        <v>51200</v>
      </c>
      <c r="Y1519" t="str">
        <f t="shared" si="55"/>
        <v>05-2025</v>
      </c>
      <c r="Z1519" t="str">
        <f>_xlfn.XLOOKUP(Y1519,AN:AN,AP:AP,"")</f>
        <v>L6</v>
      </c>
      <c r="AA1519" t="str">
        <f>_xlfn.XLOOKUP(Y1519,AN:AN,AQ:AQ,"")</f>
        <v>L12</v>
      </c>
      <c r="AB1519" t="str">
        <f>_xlfn.XLOOKUP(Y1519,AN:AN,AR:AR,"")</f>
        <v>L24</v>
      </c>
      <c r="AC1519" t="str">
        <f>_xlfn.XLOOKUP(Y1519,AN:AN,AS:AS,"")</f>
        <v>L36</v>
      </c>
      <c r="AE1519">
        <v>0</v>
      </c>
      <c r="AF1519" t="str">
        <v>L12</v>
      </c>
      <c r="AG1519" t="str">
        <v>L24</v>
      </c>
      <c r="AH1519" t="str">
        <v>L36</v>
      </c>
    </row>
    <row r="1520" spans="1:34">
      <c r="A1520" t="str">
        <f t="shared" si="54"/>
        <v>05-2025</v>
      </c>
      <c r="B1520" s="93">
        <v>45786</v>
      </c>
      <c r="C1520" s="90">
        <v>47500</v>
      </c>
      <c r="D1520" s="90">
        <v>48300</v>
      </c>
      <c r="E1520" s="90">
        <v>47000</v>
      </c>
      <c r="F1520" s="90">
        <v>43200</v>
      </c>
      <c r="G1520" s="90">
        <v>49100</v>
      </c>
      <c r="H1520" s="91" t="s">
        <v>25</v>
      </c>
      <c r="I1520" s="90">
        <v>45000</v>
      </c>
      <c r="J1520" s="90">
        <v>46000</v>
      </c>
      <c r="K1520" s="90">
        <v>48600</v>
      </c>
      <c r="L1520" s="91" t="s">
        <v>25</v>
      </c>
      <c r="M1520" s="90">
        <v>47700</v>
      </c>
      <c r="N1520" s="90">
        <v>48000</v>
      </c>
      <c r="O1520" s="90">
        <v>46000</v>
      </c>
      <c r="P1520" s="90">
        <v>45000</v>
      </c>
      <c r="Q1520" s="90">
        <v>43800</v>
      </c>
      <c r="R1520" s="90">
        <v>43900</v>
      </c>
      <c r="S1520" s="90">
        <v>44000</v>
      </c>
      <c r="T1520" s="90">
        <v>45300</v>
      </c>
      <c r="U1520" s="90">
        <v>47000</v>
      </c>
      <c r="V1520" s="90">
        <v>48000</v>
      </c>
      <c r="W1520" s="90">
        <v>48200</v>
      </c>
      <c r="X1520" s="90">
        <v>51200</v>
      </c>
      <c r="Y1520" t="str">
        <f t="shared" si="55"/>
        <v>05-2025</v>
      </c>
      <c r="Z1520" t="str">
        <f>_xlfn.XLOOKUP(Y1520,AN:AN,AP:AP,"")</f>
        <v>L6</v>
      </c>
      <c r="AA1520" t="str">
        <f>_xlfn.XLOOKUP(Y1520,AN:AN,AQ:AQ,"")</f>
        <v>L12</v>
      </c>
      <c r="AB1520" t="str">
        <f>_xlfn.XLOOKUP(Y1520,AN:AN,AR:AR,"")</f>
        <v>L24</v>
      </c>
      <c r="AC1520" t="str">
        <f>_xlfn.XLOOKUP(Y1520,AN:AN,AS:AS,"")</f>
        <v>L36</v>
      </c>
      <c r="AE1520">
        <v>0</v>
      </c>
      <c r="AF1520" t="str">
        <v>L12</v>
      </c>
      <c r="AG1520" t="str">
        <v>L24</v>
      </c>
      <c r="AH1520" t="str">
        <v>L36</v>
      </c>
    </row>
    <row r="1521" spans="1:34">
      <c r="A1521" t="str">
        <f t="shared" si="54"/>
        <v>05-2025</v>
      </c>
      <c r="B1521" s="93">
        <v>45787</v>
      </c>
      <c r="C1521" s="90">
        <v>47500</v>
      </c>
      <c r="D1521" s="90">
        <v>48200</v>
      </c>
      <c r="E1521" s="90">
        <v>47000</v>
      </c>
      <c r="F1521" s="90">
        <v>43000</v>
      </c>
      <c r="G1521" s="90">
        <v>48900</v>
      </c>
      <c r="H1521" s="91" t="s">
        <v>25</v>
      </c>
      <c r="I1521" s="90">
        <v>45000</v>
      </c>
      <c r="J1521" s="90">
        <v>45900</v>
      </c>
      <c r="K1521" s="90">
        <v>48500</v>
      </c>
      <c r="L1521" s="91" t="s">
        <v>25</v>
      </c>
      <c r="M1521" s="90">
        <v>47600</v>
      </c>
      <c r="N1521" s="90">
        <v>47900</v>
      </c>
      <c r="O1521" s="90">
        <v>45900</v>
      </c>
      <c r="P1521" s="90">
        <v>44700</v>
      </c>
      <c r="Q1521" s="90">
        <v>43600</v>
      </c>
      <c r="R1521" s="90">
        <v>43800</v>
      </c>
      <c r="S1521" s="90">
        <v>43800</v>
      </c>
      <c r="T1521" s="90">
        <v>45500</v>
      </c>
      <c r="U1521" s="90">
        <v>47000</v>
      </c>
      <c r="V1521" s="90">
        <v>48000</v>
      </c>
      <c r="W1521" s="90">
        <v>48200</v>
      </c>
      <c r="X1521" s="90">
        <v>51200</v>
      </c>
      <c r="Y1521" t="str">
        <f t="shared" si="55"/>
        <v>05-2025</v>
      </c>
      <c r="Z1521" t="str">
        <f>_xlfn.XLOOKUP(Y1521,AN:AN,AP:AP,"")</f>
        <v>L6</v>
      </c>
      <c r="AA1521" t="str">
        <f>_xlfn.XLOOKUP(Y1521,AN:AN,AQ:AQ,"")</f>
        <v>L12</v>
      </c>
      <c r="AB1521" t="str">
        <f>_xlfn.XLOOKUP(Y1521,AN:AN,AR:AR,"")</f>
        <v>L24</v>
      </c>
      <c r="AC1521" t="str">
        <f>_xlfn.XLOOKUP(Y1521,AN:AN,AS:AS,"")</f>
        <v>L36</v>
      </c>
      <c r="AE1521">
        <v>0</v>
      </c>
      <c r="AF1521" t="str">
        <v>L12</v>
      </c>
      <c r="AG1521" t="str">
        <v>L24</v>
      </c>
      <c r="AH1521" t="str">
        <v>L36</v>
      </c>
    </row>
    <row r="1522" spans="1:34">
      <c r="A1522" t="str">
        <f t="shared" si="54"/>
        <v>05-2025</v>
      </c>
      <c r="B1522" s="93">
        <v>45788</v>
      </c>
      <c r="C1522" s="90" t="s">
        <v>24</v>
      </c>
      <c r="D1522" s="90" t="s">
        <v>24</v>
      </c>
      <c r="E1522" s="90" t="s">
        <v>24</v>
      </c>
      <c r="F1522" s="90" t="s">
        <v>24</v>
      </c>
      <c r="G1522" s="90" t="s">
        <v>24</v>
      </c>
      <c r="H1522" s="90" t="s">
        <v>24</v>
      </c>
      <c r="I1522" s="90" t="s">
        <v>24</v>
      </c>
      <c r="J1522" s="90" t="s">
        <v>24</v>
      </c>
      <c r="K1522" s="90" t="s">
        <v>24</v>
      </c>
      <c r="L1522" s="90" t="s">
        <v>24</v>
      </c>
      <c r="M1522" s="90" t="s">
        <v>24</v>
      </c>
      <c r="N1522" s="90" t="s">
        <v>24</v>
      </c>
      <c r="O1522" s="90" t="s">
        <v>24</v>
      </c>
      <c r="P1522" s="90" t="s">
        <v>24</v>
      </c>
      <c r="Q1522" s="90" t="s">
        <v>24</v>
      </c>
      <c r="R1522" s="90" t="s">
        <v>24</v>
      </c>
      <c r="S1522" s="90" t="s">
        <v>24</v>
      </c>
      <c r="T1522" s="90" t="s">
        <v>24</v>
      </c>
      <c r="U1522" s="90" t="s">
        <v>24</v>
      </c>
      <c r="V1522" s="90" t="s">
        <v>24</v>
      </c>
      <c r="W1522" s="90" t="s">
        <v>24</v>
      </c>
      <c r="X1522" s="90" t="s">
        <v>24</v>
      </c>
      <c r="Y1522" t="str">
        <f t="shared" si="55"/>
        <v>05-2025</v>
      </c>
      <c r="Z1522" t="str">
        <f>_xlfn.XLOOKUP(Y1522,AN:AN,AP:AP,"")</f>
        <v>L6</v>
      </c>
      <c r="AA1522" t="str">
        <f>_xlfn.XLOOKUP(Y1522,AN:AN,AQ:AQ,"")</f>
        <v>L12</v>
      </c>
      <c r="AB1522" t="str">
        <f>_xlfn.XLOOKUP(Y1522,AN:AN,AR:AR,"")</f>
        <v>L24</v>
      </c>
      <c r="AC1522" t="str">
        <f>_xlfn.XLOOKUP(Y1522,AN:AN,AS:AS,"")</f>
        <v>L36</v>
      </c>
      <c r="AE1522">
        <v>0</v>
      </c>
      <c r="AF1522" t="str">
        <v>L12</v>
      </c>
      <c r="AG1522" t="str">
        <v>L24</v>
      </c>
      <c r="AH1522" t="str">
        <v>L36</v>
      </c>
    </row>
    <row r="1523" spans="1:34">
      <c r="A1523" t="str">
        <f t="shared" si="54"/>
        <v>05-2025</v>
      </c>
      <c r="B1523" s="93">
        <v>45789</v>
      </c>
      <c r="C1523" s="90">
        <v>47700</v>
      </c>
      <c r="D1523" s="90">
        <v>48200</v>
      </c>
      <c r="E1523" s="90">
        <v>47300</v>
      </c>
      <c r="F1523" s="90">
        <v>43400</v>
      </c>
      <c r="G1523" s="90">
        <v>49400</v>
      </c>
      <c r="H1523" s="91" t="s">
        <v>25</v>
      </c>
      <c r="I1523" s="90">
        <v>46000</v>
      </c>
      <c r="J1523" s="90">
        <v>46100</v>
      </c>
      <c r="K1523" s="90">
        <v>48500</v>
      </c>
      <c r="L1523" s="91" t="s">
        <v>25</v>
      </c>
      <c r="M1523" s="90">
        <v>47800</v>
      </c>
      <c r="N1523" s="90">
        <v>48000</v>
      </c>
      <c r="O1523" s="90">
        <v>46400</v>
      </c>
      <c r="P1523" s="90">
        <v>44800</v>
      </c>
      <c r="Q1523" s="90">
        <v>44000</v>
      </c>
      <c r="R1523" s="90">
        <v>44100</v>
      </c>
      <c r="S1523" s="90">
        <v>44100</v>
      </c>
      <c r="T1523" s="90">
        <v>45500</v>
      </c>
      <c r="U1523" s="90">
        <v>47500</v>
      </c>
      <c r="V1523" s="90">
        <v>48000</v>
      </c>
      <c r="W1523" s="90">
        <v>48500</v>
      </c>
      <c r="X1523" s="90">
        <v>50900</v>
      </c>
      <c r="Y1523" t="str">
        <f t="shared" si="55"/>
        <v>05-2025</v>
      </c>
      <c r="Z1523" t="str">
        <f>_xlfn.XLOOKUP(Y1523,AN:AN,AP:AP,"")</f>
        <v>L6</v>
      </c>
      <c r="AA1523" t="str">
        <f>_xlfn.XLOOKUP(Y1523,AN:AN,AQ:AQ,"")</f>
        <v>L12</v>
      </c>
      <c r="AB1523" t="str">
        <f>_xlfn.XLOOKUP(Y1523,AN:AN,AR:AR,"")</f>
        <v>L24</v>
      </c>
      <c r="AC1523" t="str">
        <f>_xlfn.XLOOKUP(Y1523,AN:AN,AS:AS,"")</f>
        <v>L36</v>
      </c>
      <c r="AE1523">
        <v>0</v>
      </c>
      <c r="AF1523" t="str">
        <v>L12</v>
      </c>
      <c r="AG1523" t="str">
        <v>L24</v>
      </c>
      <c r="AH1523" t="str">
        <v>L36</v>
      </c>
    </row>
    <row r="1524" spans="1:34">
      <c r="A1524" t="str">
        <f t="shared" si="54"/>
        <v>05-2025</v>
      </c>
      <c r="B1524" s="93">
        <v>45790</v>
      </c>
      <c r="C1524" s="90">
        <v>47700</v>
      </c>
      <c r="D1524" s="90">
        <v>48000</v>
      </c>
      <c r="E1524" s="90">
        <v>47400</v>
      </c>
      <c r="F1524" s="90">
        <v>43000</v>
      </c>
      <c r="G1524" s="90">
        <v>49300</v>
      </c>
      <c r="H1524" s="91" t="s">
        <v>25</v>
      </c>
      <c r="I1524" s="90">
        <v>46000</v>
      </c>
      <c r="J1524" s="90">
        <v>45800</v>
      </c>
      <c r="K1524" s="90">
        <v>48500</v>
      </c>
      <c r="L1524" s="91" t="s">
        <v>25</v>
      </c>
      <c r="M1524" s="90">
        <v>47700</v>
      </c>
      <c r="N1524" s="90">
        <v>48000</v>
      </c>
      <c r="O1524" s="90">
        <v>46100</v>
      </c>
      <c r="P1524" s="90">
        <v>44800</v>
      </c>
      <c r="Q1524" s="90">
        <v>43700</v>
      </c>
      <c r="R1524" s="90">
        <v>43900</v>
      </c>
      <c r="S1524" s="90">
        <v>43800</v>
      </c>
      <c r="T1524" s="90">
        <v>45100</v>
      </c>
      <c r="U1524" s="90">
        <v>47300</v>
      </c>
      <c r="V1524" s="90">
        <v>48000</v>
      </c>
      <c r="W1524" s="90">
        <v>48500</v>
      </c>
      <c r="X1524" s="90">
        <v>50900</v>
      </c>
      <c r="Y1524" t="str">
        <f t="shared" si="55"/>
        <v>05-2025</v>
      </c>
      <c r="Z1524" t="str">
        <f>_xlfn.XLOOKUP(Y1524,AN:AN,AP:AP,"")</f>
        <v>L6</v>
      </c>
      <c r="AA1524" t="str">
        <f>_xlfn.XLOOKUP(Y1524,AN:AN,AQ:AQ,"")</f>
        <v>L12</v>
      </c>
      <c r="AB1524" t="str">
        <f>_xlfn.XLOOKUP(Y1524,AN:AN,AR:AR,"")</f>
        <v>L24</v>
      </c>
      <c r="AC1524" t="str">
        <f>_xlfn.XLOOKUP(Y1524,AN:AN,AS:AS,"")</f>
        <v>L36</v>
      </c>
      <c r="AE1524">
        <v>0</v>
      </c>
      <c r="AF1524" t="str">
        <v>L12</v>
      </c>
      <c r="AG1524" t="str">
        <v>L24</v>
      </c>
      <c r="AH1524" t="str">
        <v>L36</v>
      </c>
    </row>
    <row r="1525" spans="1:34">
      <c r="A1525" t="str">
        <f t="shared" si="54"/>
        <v>05-2025</v>
      </c>
      <c r="B1525" s="93">
        <v>45791</v>
      </c>
      <c r="C1525" s="90">
        <v>47200</v>
      </c>
      <c r="D1525" s="90">
        <v>48000</v>
      </c>
      <c r="E1525" s="90">
        <v>47400</v>
      </c>
      <c r="F1525" s="90">
        <v>42800</v>
      </c>
      <c r="G1525" s="90">
        <v>49300</v>
      </c>
      <c r="H1525" s="91" t="s">
        <v>25</v>
      </c>
      <c r="I1525" s="90">
        <v>46000</v>
      </c>
      <c r="J1525" s="90">
        <v>45800</v>
      </c>
      <c r="K1525" s="90">
        <v>48300</v>
      </c>
      <c r="L1525" s="91" t="s">
        <v>25</v>
      </c>
      <c r="M1525" s="90">
        <v>47500</v>
      </c>
      <c r="N1525" s="90">
        <v>47900</v>
      </c>
      <c r="O1525" s="90">
        <v>46000</v>
      </c>
      <c r="P1525" s="90">
        <v>44500</v>
      </c>
      <c r="Q1525" s="90">
        <v>43500</v>
      </c>
      <c r="R1525" s="90">
        <v>43700</v>
      </c>
      <c r="S1525" s="90">
        <v>43700</v>
      </c>
      <c r="T1525" s="90">
        <v>44900</v>
      </c>
      <c r="U1525" s="90">
        <v>47200</v>
      </c>
      <c r="V1525" s="90">
        <v>48000</v>
      </c>
      <c r="W1525" s="90">
        <v>47800</v>
      </c>
      <c r="X1525" s="90">
        <v>50900</v>
      </c>
      <c r="Y1525" t="str">
        <f t="shared" si="55"/>
        <v>05-2025</v>
      </c>
      <c r="Z1525" t="str">
        <f>_xlfn.XLOOKUP(Y1525,AN:AN,AP:AP,"")</f>
        <v>L6</v>
      </c>
      <c r="AA1525" t="str">
        <f>_xlfn.XLOOKUP(Y1525,AN:AN,AQ:AQ,"")</f>
        <v>L12</v>
      </c>
      <c r="AB1525" t="str">
        <f>_xlfn.XLOOKUP(Y1525,AN:AN,AR:AR,"")</f>
        <v>L24</v>
      </c>
      <c r="AC1525" t="str">
        <f>_xlfn.XLOOKUP(Y1525,AN:AN,AS:AS,"")</f>
        <v>L36</v>
      </c>
      <c r="AE1525">
        <v>0</v>
      </c>
      <c r="AF1525" t="str">
        <v>L12</v>
      </c>
      <c r="AG1525" t="str">
        <v>L24</v>
      </c>
      <c r="AH1525" t="str">
        <v>L36</v>
      </c>
    </row>
    <row r="1526" spans="1:34">
      <c r="A1526" t="str">
        <f t="shared" si="54"/>
        <v>05-2025</v>
      </c>
      <c r="B1526" s="93">
        <v>45792</v>
      </c>
      <c r="C1526" s="90">
        <v>47200</v>
      </c>
      <c r="D1526" s="90">
        <v>48000</v>
      </c>
      <c r="E1526" s="90">
        <v>47200</v>
      </c>
      <c r="F1526" s="90">
        <v>42600</v>
      </c>
      <c r="G1526" s="90">
        <v>49300</v>
      </c>
      <c r="H1526" s="91" t="s">
        <v>25</v>
      </c>
      <c r="I1526" s="90">
        <v>46000</v>
      </c>
      <c r="J1526" s="90">
        <v>45600</v>
      </c>
      <c r="K1526" s="90">
        <v>48300</v>
      </c>
      <c r="L1526" s="91" t="s">
        <v>25</v>
      </c>
      <c r="M1526" s="90">
        <v>47500</v>
      </c>
      <c r="N1526" s="90">
        <v>47900</v>
      </c>
      <c r="O1526" s="90">
        <v>45700</v>
      </c>
      <c r="P1526" s="90">
        <v>44500</v>
      </c>
      <c r="Q1526" s="90">
        <v>43300</v>
      </c>
      <c r="R1526" s="90">
        <v>43500</v>
      </c>
      <c r="S1526" s="90">
        <v>43700</v>
      </c>
      <c r="T1526" s="90">
        <v>44700</v>
      </c>
      <c r="U1526" s="90">
        <v>47000</v>
      </c>
      <c r="V1526" s="90">
        <v>47500</v>
      </c>
      <c r="W1526" s="90">
        <v>47800</v>
      </c>
      <c r="X1526" s="90">
        <v>50800</v>
      </c>
      <c r="Y1526" t="str">
        <f t="shared" si="55"/>
        <v>05-2025</v>
      </c>
      <c r="Z1526" t="str">
        <f>_xlfn.XLOOKUP(Y1526,AN:AN,AP:AP,"")</f>
        <v>L6</v>
      </c>
      <c r="AA1526" t="str">
        <f>_xlfn.XLOOKUP(Y1526,AN:AN,AQ:AQ,"")</f>
        <v>L12</v>
      </c>
      <c r="AB1526" t="str">
        <f>_xlfn.XLOOKUP(Y1526,AN:AN,AR:AR,"")</f>
        <v>L24</v>
      </c>
      <c r="AC1526" t="str">
        <f>_xlfn.XLOOKUP(Y1526,AN:AN,AS:AS,"")</f>
        <v>L36</v>
      </c>
      <c r="AE1526">
        <v>0</v>
      </c>
      <c r="AF1526" t="str">
        <v>L12</v>
      </c>
      <c r="AG1526" t="str">
        <v>L24</v>
      </c>
      <c r="AH1526" t="str">
        <v>L36</v>
      </c>
    </row>
    <row r="1527" spans="1:34">
      <c r="A1527" t="str">
        <f t="shared" si="54"/>
        <v>05-2025</v>
      </c>
      <c r="B1527" s="265">
        <v>45793</v>
      </c>
      <c r="C1527">
        <v>47200</v>
      </c>
      <c r="D1527">
        <v>48000</v>
      </c>
      <c r="E1527">
        <v>47000</v>
      </c>
      <c r="F1527">
        <v>42700</v>
      </c>
      <c r="G1527">
        <v>49300</v>
      </c>
      <c r="H1527" t="s">
        <v>25</v>
      </c>
      <c r="I1527">
        <v>46000</v>
      </c>
      <c r="J1527">
        <v>45700</v>
      </c>
      <c r="K1527">
        <v>48300</v>
      </c>
      <c r="L1527" t="s">
        <v>25</v>
      </c>
      <c r="M1527">
        <v>47500</v>
      </c>
      <c r="N1527">
        <v>47900</v>
      </c>
      <c r="O1527">
        <v>46000</v>
      </c>
      <c r="P1527">
        <v>44500</v>
      </c>
      <c r="Q1527">
        <v>43200</v>
      </c>
      <c r="R1527">
        <v>43500</v>
      </c>
      <c r="S1527">
        <v>44000</v>
      </c>
      <c r="T1527">
        <v>44800</v>
      </c>
      <c r="U1527">
        <v>47000</v>
      </c>
      <c r="V1527">
        <v>47500</v>
      </c>
      <c r="W1527">
        <v>47600</v>
      </c>
      <c r="X1527">
        <v>50600</v>
      </c>
      <c r="Y1527" t="str">
        <f t="shared" si="55"/>
        <v>05-2025</v>
      </c>
      <c r="Z1527" t="str">
        <f>_xlfn.XLOOKUP(Y1527,AN:AN,AP:AP,"")</f>
        <v>L6</v>
      </c>
      <c r="AA1527" t="str">
        <f>_xlfn.XLOOKUP(Y1527,AN:AN,AQ:AQ,"")</f>
        <v>L12</v>
      </c>
      <c r="AB1527" t="str">
        <f>_xlfn.XLOOKUP(Y1527,AN:AN,AR:AR,"")</f>
        <v>L24</v>
      </c>
      <c r="AC1527" t="str">
        <f>_xlfn.XLOOKUP(Y1527,AN:AN,AS:AS,"")</f>
        <v>L36</v>
      </c>
      <c r="AE1527">
        <v>0</v>
      </c>
      <c r="AF1527" t="str">
        <v>L12</v>
      </c>
      <c r="AG1527" t="str">
        <v>L24</v>
      </c>
      <c r="AH1527" t="str">
        <v>L36</v>
      </c>
    </row>
    <row r="1528" spans="1:34">
      <c r="A1528" t="str">
        <f t="shared" si="54"/>
        <v>05-2025</v>
      </c>
      <c r="B1528" s="265">
        <v>45794</v>
      </c>
      <c r="C1528">
        <v>47200</v>
      </c>
      <c r="D1528">
        <v>48000</v>
      </c>
      <c r="E1528">
        <v>46900</v>
      </c>
      <c r="F1528">
        <v>42700</v>
      </c>
      <c r="G1528">
        <v>49300</v>
      </c>
      <c r="H1528" t="s">
        <v>25</v>
      </c>
      <c r="I1528">
        <v>46000</v>
      </c>
      <c r="J1528">
        <v>45700</v>
      </c>
      <c r="K1528">
        <v>48300</v>
      </c>
      <c r="L1528" t="s">
        <v>25</v>
      </c>
      <c r="M1528">
        <v>47500</v>
      </c>
      <c r="N1528">
        <v>47900</v>
      </c>
      <c r="O1528">
        <v>46000</v>
      </c>
      <c r="P1528">
        <v>44300</v>
      </c>
      <c r="Q1528">
        <v>43100</v>
      </c>
      <c r="R1528">
        <v>43600</v>
      </c>
      <c r="S1528">
        <v>43800</v>
      </c>
      <c r="T1528">
        <v>44800</v>
      </c>
      <c r="U1528">
        <v>47000</v>
      </c>
      <c r="V1528">
        <v>47500</v>
      </c>
      <c r="W1528">
        <v>47600</v>
      </c>
      <c r="X1528">
        <v>50600</v>
      </c>
      <c r="Y1528" t="str">
        <f t="shared" si="55"/>
        <v>05-2025</v>
      </c>
      <c r="Z1528" t="str">
        <f>_xlfn.XLOOKUP(Y1528,AN:AN,AP:AP,"")</f>
        <v>L6</v>
      </c>
      <c r="AA1528" t="str">
        <f>_xlfn.XLOOKUP(Y1528,AN:AN,AQ:AQ,"")</f>
        <v>L12</v>
      </c>
      <c r="AB1528" t="str">
        <f>_xlfn.XLOOKUP(Y1528,AN:AN,AR:AR,"")</f>
        <v>L24</v>
      </c>
      <c r="AC1528" t="str">
        <f>_xlfn.XLOOKUP(Y1528,AN:AN,AS:AS,"")</f>
        <v>L36</v>
      </c>
      <c r="AE1528">
        <v>0</v>
      </c>
      <c r="AF1528" t="str">
        <v>L12</v>
      </c>
      <c r="AG1528" t="str">
        <v>L24</v>
      </c>
      <c r="AH1528" t="str">
        <v>L36</v>
      </c>
    </row>
    <row r="1529" spans="1:34">
      <c r="A1529" t="str">
        <f t="shared" si="54"/>
        <v>05-2025</v>
      </c>
      <c r="B1529" s="265">
        <v>45795</v>
      </c>
      <c r="C1529" t="s">
        <v>24</v>
      </c>
      <c r="D1529" t="s">
        <v>24</v>
      </c>
      <c r="E1529" t="s">
        <v>24</v>
      </c>
      <c r="F1529" t="s">
        <v>24</v>
      </c>
      <c r="G1529" t="s">
        <v>24</v>
      </c>
      <c r="H1529" t="s">
        <v>24</v>
      </c>
      <c r="I1529" t="s">
        <v>24</v>
      </c>
      <c r="J1529" t="s">
        <v>24</v>
      </c>
      <c r="K1529" t="s">
        <v>24</v>
      </c>
      <c r="L1529" t="s">
        <v>24</v>
      </c>
      <c r="M1529" t="s">
        <v>24</v>
      </c>
      <c r="N1529" t="s">
        <v>24</v>
      </c>
      <c r="O1529" t="s">
        <v>24</v>
      </c>
      <c r="P1529" t="s">
        <v>24</v>
      </c>
      <c r="Q1529" t="s">
        <v>24</v>
      </c>
      <c r="R1529" t="s">
        <v>24</v>
      </c>
      <c r="S1529" t="s">
        <v>24</v>
      </c>
      <c r="T1529" t="s">
        <v>24</v>
      </c>
      <c r="U1529" t="s">
        <v>24</v>
      </c>
      <c r="V1529" t="s">
        <v>24</v>
      </c>
      <c r="W1529" t="s">
        <v>24</v>
      </c>
      <c r="X1529" t="s">
        <v>24</v>
      </c>
      <c r="Y1529" t="str">
        <f t="shared" si="55"/>
        <v>05-2025</v>
      </c>
      <c r="Z1529" t="str">
        <f>_xlfn.XLOOKUP(Y1529,AN:AN,AP:AP,"")</f>
        <v>L6</v>
      </c>
      <c r="AA1529" t="str">
        <f>_xlfn.XLOOKUP(Y1529,AN:AN,AQ:AQ,"")</f>
        <v>L12</v>
      </c>
      <c r="AB1529" t="str">
        <f>_xlfn.XLOOKUP(Y1529,AN:AN,AR:AR,"")</f>
        <v>L24</v>
      </c>
      <c r="AC1529" t="str">
        <f>_xlfn.XLOOKUP(Y1529,AN:AN,AS:AS,"")</f>
        <v>L36</v>
      </c>
      <c r="AE1529">
        <v>0</v>
      </c>
      <c r="AF1529" t="str">
        <v>L12</v>
      </c>
      <c r="AG1529" t="str">
        <v>L24</v>
      </c>
      <c r="AH1529" t="str">
        <v>L36</v>
      </c>
    </row>
    <row r="1530" spans="1:34">
      <c r="A1530" t="str">
        <f t="shared" si="54"/>
        <v>05-2025</v>
      </c>
      <c r="B1530" s="265">
        <v>45796</v>
      </c>
      <c r="C1530">
        <v>47200</v>
      </c>
      <c r="D1530">
        <v>48000</v>
      </c>
      <c r="E1530">
        <v>46800</v>
      </c>
      <c r="F1530">
        <v>42600</v>
      </c>
      <c r="G1530">
        <v>48400</v>
      </c>
      <c r="H1530" t="s">
        <v>25</v>
      </c>
      <c r="I1530">
        <v>45500</v>
      </c>
      <c r="J1530">
        <v>45700</v>
      </c>
      <c r="K1530">
        <v>48000</v>
      </c>
      <c r="L1530" t="s">
        <v>25</v>
      </c>
      <c r="M1530">
        <v>47500</v>
      </c>
      <c r="N1530">
        <v>47800</v>
      </c>
      <c r="O1530">
        <v>45600</v>
      </c>
      <c r="P1530">
        <v>44300</v>
      </c>
      <c r="Q1530">
        <v>42900</v>
      </c>
      <c r="R1530">
        <v>43500</v>
      </c>
      <c r="S1530">
        <v>43700</v>
      </c>
      <c r="T1530">
        <v>44700</v>
      </c>
      <c r="U1530">
        <v>46600</v>
      </c>
      <c r="V1530">
        <v>47500</v>
      </c>
      <c r="W1530">
        <v>47300</v>
      </c>
      <c r="X1530">
        <v>50000</v>
      </c>
      <c r="Y1530" t="str">
        <f t="shared" si="55"/>
        <v>05-2025</v>
      </c>
      <c r="Z1530" t="str">
        <f>_xlfn.XLOOKUP(Y1530,AN:AN,AP:AP,"")</f>
        <v>L6</v>
      </c>
      <c r="AA1530" t="str">
        <f>_xlfn.XLOOKUP(Y1530,AN:AN,AQ:AQ,"")</f>
        <v>L12</v>
      </c>
      <c r="AB1530" t="str">
        <f>_xlfn.XLOOKUP(Y1530,AN:AN,AR:AR,"")</f>
        <v>L24</v>
      </c>
      <c r="AC1530" t="str">
        <f>_xlfn.XLOOKUP(Y1530,AN:AN,AS:AS,"")</f>
        <v>L36</v>
      </c>
      <c r="AE1530">
        <v>0</v>
      </c>
      <c r="AF1530" t="str">
        <v>L12</v>
      </c>
      <c r="AG1530" t="str">
        <v>L24</v>
      </c>
      <c r="AH1530" t="str">
        <v>L36</v>
      </c>
    </row>
    <row r="1531" spans="1:34">
      <c r="A1531" t="str">
        <f t="shared" si="54"/>
        <v>05-2025</v>
      </c>
      <c r="B1531" s="265">
        <v>45797</v>
      </c>
      <c r="C1531">
        <v>47200</v>
      </c>
      <c r="D1531">
        <v>48000</v>
      </c>
      <c r="E1531">
        <v>46700</v>
      </c>
      <c r="F1531">
        <v>42500</v>
      </c>
      <c r="G1531">
        <v>48400</v>
      </c>
      <c r="H1531" t="s">
        <v>25</v>
      </c>
      <c r="I1531">
        <v>45500</v>
      </c>
      <c r="J1531">
        <v>45800</v>
      </c>
      <c r="K1531">
        <v>48000</v>
      </c>
      <c r="L1531" t="s">
        <v>25</v>
      </c>
      <c r="M1531">
        <v>47600</v>
      </c>
      <c r="N1531">
        <v>47800</v>
      </c>
      <c r="O1531">
        <v>45600</v>
      </c>
      <c r="P1531">
        <v>44500</v>
      </c>
      <c r="Q1531">
        <v>43100</v>
      </c>
      <c r="R1531">
        <v>43500</v>
      </c>
      <c r="S1531">
        <v>43900</v>
      </c>
      <c r="T1531">
        <v>44500</v>
      </c>
      <c r="U1531">
        <v>46600</v>
      </c>
      <c r="V1531">
        <v>47500</v>
      </c>
      <c r="W1531">
        <v>47300</v>
      </c>
      <c r="X1531">
        <v>50000</v>
      </c>
      <c r="Y1531" t="str">
        <f t="shared" si="55"/>
        <v>05-2025</v>
      </c>
      <c r="Z1531" t="str">
        <f>_xlfn.XLOOKUP(Y1531,AN:AN,AP:AP,"")</f>
        <v>L6</v>
      </c>
      <c r="AA1531" t="str">
        <f>_xlfn.XLOOKUP(Y1531,AN:AN,AQ:AQ,"")</f>
        <v>L12</v>
      </c>
      <c r="AB1531" t="str">
        <f>_xlfn.XLOOKUP(Y1531,AN:AN,AR:AR,"")</f>
        <v>L24</v>
      </c>
      <c r="AC1531" t="str">
        <f>_xlfn.XLOOKUP(Y1531,AN:AN,AS:AS,"")</f>
        <v>L36</v>
      </c>
      <c r="AE1531">
        <v>0</v>
      </c>
      <c r="AF1531" t="str">
        <v>L12</v>
      </c>
      <c r="AG1531" t="str">
        <v>L24</v>
      </c>
      <c r="AH1531" t="str">
        <v>L36</v>
      </c>
    </row>
    <row r="1532" spans="1:34">
      <c r="A1532" t="str">
        <f t="shared" si="54"/>
        <v>05-2025</v>
      </c>
      <c r="B1532" s="265">
        <v>45798</v>
      </c>
      <c r="C1532">
        <v>47200</v>
      </c>
      <c r="D1532">
        <v>47800</v>
      </c>
      <c r="E1532">
        <v>46700</v>
      </c>
      <c r="F1532">
        <v>42600</v>
      </c>
      <c r="G1532">
        <v>48400</v>
      </c>
      <c r="H1532" t="s">
        <v>25</v>
      </c>
      <c r="I1532">
        <v>45500</v>
      </c>
      <c r="J1532">
        <v>45900</v>
      </c>
      <c r="K1532">
        <v>47800</v>
      </c>
      <c r="L1532" t="s">
        <v>25</v>
      </c>
      <c r="M1532">
        <v>47600</v>
      </c>
      <c r="N1532">
        <v>47800</v>
      </c>
      <c r="O1532">
        <v>45800</v>
      </c>
      <c r="P1532">
        <v>44500</v>
      </c>
      <c r="Q1532">
        <v>43200</v>
      </c>
      <c r="R1532">
        <v>43500</v>
      </c>
      <c r="S1532">
        <v>44100</v>
      </c>
      <c r="T1532">
        <v>44700</v>
      </c>
      <c r="U1532">
        <v>46600</v>
      </c>
      <c r="V1532">
        <v>47500</v>
      </c>
      <c r="W1532">
        <v>47300</v>
      </c>
      <c r="X1532">
        <v>50000</v>
      </c>
      <c r="Y1532" t="str">
        <f t="shared" si="55"/>
        <v>05-2025</v>
      </c>
      <c r="Z1532" t="str">
        <f>_xlfn.XLOOKUP(Y1532,AN:AN,AP:AP,"")</f>
        <v>L6</v>
      </c>
      <c r="AA1532" t="str">
        <f>_xlfn.XLOOKUP(Y1532,AN:AN,AQ:AQ,"")</f>
        <v>L12</v>
      </c>
      <c r="AB1532" t="str">
        <f>_xlfn.XLOOKUP(Y1532,AN:AN,AR:AR,"")</f>
        <v>L24</v>
      </c>
      <c r="AC1532" t="str">
        <f>_xlfn.XLOOKUP(Y1532,AN:AN,AS:AS,"")</f>
        <v>L36</v>
      </c>
      <c r="AE1532">
        <v>0</v>
      </c>
      <c r="AF1532" t="str">
        <v>L12</v>
      </c>
      <c r="AG1532" t="str">
        <v>L24</v>
      </c>
      <c r="AH1532" t="str">
        <v>L36</v>
      </c>
    </row>
    <row r="1533" spans="1:34">
      <c r="A1533" t="str">
        <f t="shared" si="54"/>
        <v>05-2025</v>
      </c>
      <c r="B1533" s="265">
        <v>45799</v>
      </c>
      <c r="C1533">
        <v>47000</v>
      </c>
      <c r="D1533">
        <v>47800</v>
      </c>
      <c r="E1533">
        <v>46700</v>
      </c>
      <c r="F1533">
        <v>42500</v>
      </c>
      <c r="G1533">
        <v>48100</v>
      </c>
      <c r="H1533" t="s">
        <v>25</v>
      </c>
      <c r="I1533">
        <v>45500</v>
      </c>
      <c r="J1533">
        <v>45800</v>
      </c>
      <c r="K1533">
        <v>47700</v>
      </c>
      <c r="L1533" t="s">
        <v>25</v>
      </c>
      <c r="M1533">
        <v>47600</v>
      </c>
      <c r="N1533">
        <v>47800</v>
      </c>
      <c r="O1533">
        <v>45600</v>
      </c>
      <c r="P1533">
        <v>44300</v>
      </c>
      <c r="Q1533">
        <v>42900</v>
      </c>
      <c r="R1533">
        <v>43400</v>
      </c>
      <c r="S1533">
        <v>43900</v>
      </c>
      <c r="T1533">
        <v>44600</v>
      </c>
      <c r="U1533">
        <v>46500</v>
      </c>
      <c r="V1533">
        <v>47500</v>
      </c>
      <c r="W1533">
        <v>47300</v>
      </c>
      <c r="X1533">
        <v>50000</v>
      </c>
      <c r="Y1533" t="str">
        <f t="shared" si="55"/>
        <v>05-2025</v>
      </c>
      <c r="Z1533" t="str">
        <f>_xlfn.XLOOKUP(Y1533,AN:AN,AP:AP,"")</f>
        <v>L6</v>
      </c>
      <c r="AA1533" t="str">
        <f>_xlfn.XLOOKUP(Y1533,AN:AN,AQ:AQ,"")</f>
        <v>L12</v>
      </c>
      <c r="AB1533" t="str">
        <f>_xlfn.XLOOKUP(Y1533,AN:AN,AR:AR,"")</f>
        <v>L24</v>
      </c>
      <c r="AC1533" t="str">
        <f>_xlfn.XLOOKUP(Y1533,AN:AN,AS:AS,"")</f>
        <v>L36</v>
      </c>
      <c r="AE1533">
        <v>0</v>
      </c>
      <c r="AF1533" t="str">
        <v>L12</v>
      </c>
      <c r="AG1533" t="str">
        <v>L24</v>
      </c>
      <c r="AH1533" t="str">
        <v>L36</v>
      </c>
    </row>
    <row r="1534" spans="1:34">
      <c r="A1534" t="str">
        <f t="shared" si="54"/>
        <v>05-2025</v>
      </c>
      <c r="B1534" s="265">
        <v>45800</v>
      </c>
      <c r="C1534">
        <v>46900</v>
      </c>
      <c r="D1534">
        <v>47500</v>
      </c>
      <c r="E1534">
        <v>46400</v>
      </c>
      <c r="F1534">
        <v>42300</v>
      </c>
      <c r="G1534">
        <v>47800</v>
      </c>
      <c r="H1534" t="s">
        <v>25</v>
      </c>
      <c r="I1534">
        <v>45500</v>
      </c>
      <c r="J1534">
        <v>45600</v>
      </c>
      <c r="K1534">
        <v>47200</v>
      </c>
      <c r="L1534" t="s">
        <v>25</v>
      </c>
      <c r="M1534">
        <v>47500</v>
      </c>
      <c r="N1534">
        <v>47500</v>
      </c>
      <c r="O1534">
        <v>45400</v>
      </c>
      <c r="P1534">
        <v>44100</v>
      </c>
      <c r="Q1534">
        <v>42900</v>
      </c>
      <c r="R1534">
        <v>43300</v>
      </c>
      <c r="S1534">
        <v>43300</v>
      </c>
      <c r="T1534">
        <v>44400</v>
      </c>
      <c r="U1534">
        <v>46300</v>
      </c>
      <c r="V1534">
        <v>47500</v>
      </c>
      <c r="W1534">
        <v>47000</v>
      </c>
      <c r="X1534">
        <v>50000</v>
      </c>
      <c r="Y1534" t="str">
        <f t="shared" si="55"/>
        <v>05-2025</v>
      </c>
      <c r="Z1534" t="str">
        <f>_xlfn.XLOOKUP(Y1534,AN:AN,AP:AP,"")</f>
        <v>L6</v>
      </c>
      <c r="AA1534" t="str">
        <f>_xlfn.XLOOKUP(Y1534,AN:AN,AQ:AQ,"")</f>
        <v>L12</v>
      </c>
      <c r="AB1534" t="str">
        <f>_xlfn.XLOOKUP(Y1534,AN:AN,AR:AR,"")</f>
        <v>L24</v>
      </c>
      <c r="AC1534" t="str">
        <f>_xlfn.XLOOKUP(Y1534,AN:AN,AS:AS,"")</f>
        <v>L36</v>
      </c>
      <c r="AE1534">
        <v>0</v>
      </c>
      <c r="AF1534" t="str">
        <v>L12</v>
      </c>
      <c r="AG1534" t="str">
        <v>L24</v>
      </c>
      <c r="AH1534" t="str">
        <v>L36</v>
      </c>
    </row>
    <row r="1535" spans="1:34">
      <c r="A1535" t="str">
        <f t="shared" si="54"/>
        <v>05-2025</v>
      </c>
      <c r="B1535" s="265">
        <v>45801</v>
      </c>
      <c r="C1535">
        <v>46900</v>
      </c>
      <c r="D1535">
        <v>47700</v>
      </c>
      <c r="E1535">
        <v>46600</v>
      </c>
      <c r="F1535">
        <v>42200</v>
      </c>
      <c r="G1535">
        <v>47800</v>
      </c>
      <c r="H1535" t="s">
        <v>25</v>
      </c>
      <c r="I1535">
        <v>45500</v>
      </c>
      <c r="J1535">
        <v>45600</v>
      </c>
      <c r="K1535">
        <v>47200</v>
      </c>
      <c r="L1535" t="s">
        <v>25</v>
      </c>
      <c r="M1535">
        <v>47500</v>
      </c>
      <c r="N1535">
        <v>47300</v>
      </c>
      <c r="O1535">
        <v>45600</v>
      </c>
      <c r="P1535">
        <v>43800</v>
      </c>
      <c r="Q1535">
        <v>42800</v>
      </c>
      <c r="R1535">
        <v>43200</v>
      </c>
      <c r="S1535">
        <v>43100</v>
      </c>
      <c r="T1535">
        <v>44300</v>
      </c>
      <c r="U1535">
        <v>46300</v>
      </c>
      <c r="V1535">
        <v>47500</v>
      </c>
      <c r="W1535">
        <v>46800</v>
      </c>
      <c r="X1535">
        <v>50000</v>
      </c>
      <c r="Y1535" t="str">
        <f t="shared" si="55"/>
        <v>05-2025</v>
      </c>
      <c r="Z1535" t="str">
        <f>_xlfn.XLOOKUP(Y1535,AN:AN,AP:AP,"")</f>
        <v>L6</v>
      </c>
      <c r="AA1535" t="str">
        <f>_xlfn.XLOOKUP(Y1535,AN:AN,AQ:AQ,"")</f>
        <v>L12</v>
      </c>
      <c r="AB1535" t="str">
        <f>_xlfn.XLOOKUP(Y1535,AN:AN,AR:AR,"")</f>
        <v>L24</v>
      </c>
      <c r="AC1535" t="str">
        <f>_xlfn.XLOOKUP(Y1535,AN:AN,AS:AS,"")</f>
        <v>L36</v>
      </c>
      <c r="AE1535">
        <v>0</v>
      </c>
      <c r="AF1535" t="str">
        <v>L12</v>
      </c>
      <c r="AG1535" t="str">
        <v>L24</v>
      </c>
      <c r="AH1535" t="str">
        <v>L36</v>
      </c>
    </row>
    <row r="1536" spans="1:34">
      <c r="A1536" t="str">
        <f t="shared" si="54"/>
        <v>05-2025</v>
      </c>
      <c r="B1536" s="265">
        <v>45802</v>
      </c>
      <c r="C1536" t="s">
        <v>24</v>
      </c>
      <c r="D1536" t="s">
        <v>24</v>
      </c>
      <c r="E1536" t="s">
        <v>24</v>
      </c>
      <c r="F1536" t="s">
        <v>24</v>
      </c>
      <c r="G1536" t="s">
        <v>24</v>
      </c>
      <c r="H1536" t="s">
        <v>24</v>
      </c>
      <c r="I1536" t="s">
        <v>24</v>
      </c>
      <c r="J1536" t="s">
        <v>24</v>
      </c>
      <c r="K1536" t="s">
        <v>24</v>
      </c>
      <c r="L1536" t="s">
        <v>24</v>
      </c>
      <c r="M1536" t="s">
        <v>24</v>
      </c>
      <c r="N1536" t="s">
        <v>24</v>
      </c>
      <c r="O1536" t="s">
        <v>24</v>
      </c>
      <c r="P1536" t="s">
        <v>24</v>
      </c>
      <c r="Q1536" t="s">
        <v>24</v>
      </c>
      <c r="R1536" t="s">
        <v>24</v>
      </c>
      <c r="S1536" t="s">
        <v>24</v>
      </c>
      <c r="T1536" t="s">
        <v>24</v>
      </c>
      <c r="U1536" t="s">
        <v>24</v>
      </c>
      <c r="V1536" t="s">
        <v>24</v>
      </c>
      <c r="W1536" t="s">
        <v>24</v>
      </c>
      <c r="X1536" t="s">
        <v>24</v>
      </c>
      <c r="Y1536" t="str">
        <f t="shared" si="55"/>
        <v>05-2025</v>
      </c>
      <c r="Z1536" t="str">
        <f>_xlfn.XLOOKUP(Y1536,AN:AN,AP:AP,"")</f>
        <v>L6</v>
      </c>
      <c r="AA1536" t="str">
        <f>_xlfn.XLOOKUP(Y1536,AN:AN,AQ:AQ,"")</f>
        <v>L12</v>
      </c>
      <c r="AB1536" t="str">
        <f>_xlfn.XLOOKUP(Y1536,AN:AN,AR:AR,"")</f>
        <v>L24</v>
      </c>
      <c r="AC1536" t="str">
        <f>_xlfn.XLOOKUP(Y1536,AN:AN,AS:AS,"")</f>
        <v>L36</v>
      </c>
      <c r="AE1536">
        <v>0</v>
      </c>
      <c r="AF1536" t="str">
        <v>L12</v>
      </c>
      <c r="AG1536" t="str">
        <v>L24</v>
      </c>
      <c r="AH1536" t="str">
        <v>L36</v>
      </c>
    </row>
    <row r="1537" spans="1:34">
      <c r="A1537" t="str">
        <f t="shared" si="54"/>
        <v>05-2025</v>
      </c>
      <c r="B1537" s="265">
        <v>45803</v>
      </c>
      <c r="C1537">
        <v>46400</v>
      </c>
      <c r="D1537">
        <v>47500</v>
      </c>
      <c r="E1537">
        <v>46200</v>
      </c>
      <c r="F1537">
        <v>41800</v>
      </c>
      <c r="G1537">
        <v>47100</v>
      </c>
      <c r="H1537" t="s">
        <v>25</v>
      </c>
      <c r="I1537">
        <v>45500</v>
      </c>
      <c r="J1537">
        <v>45400</v>
      </c>
      <c r="K1537">
        <v>46700</v>
      </c>
      <c r="L1537" t="s">
        <v>25</v>
      </c>
      <c r="M1537">
        <v>47200</v>
      </c>
      <c r="N1537">
        <v>47000</v>
      </c>
      <c r="O1537">
        <v>45300</v>
      </c>
      <c r="P1537">
        <v>43700</v>
      </c>
      <c r="Q1537">
        <v>42700</v>
      </c>
      <c r="R1537">
        <v>43100</v>
      </c>
      <c r="S1537">
        <v>43100</v>
      </c>
      <c r="T1537">
        <v>43900</v>
      </c>
      <c r="U1537">
        <v>46000</v>
      </c>
      <c r="V1537">
        <v>47500</v>
      </c>
      <c r="W1537">
        <v>46600</v>
      </c>
      <c r="X1537">
        <v>49200</v>
      </c>
      <c r="Y1537" t="str">
        <f t="shared" si="55"/>
        <v>05-2025</v>
      </c>
      <c r="Z1537" t="str">
        <f>_xlfn.XLOOKUP(Y1537,AN:AN,AP:AP,"")</f>
        <v>L6</v>
      </c>
      <c r="AA1537" t="str">
        <f>_xlfn.XLOOKUP(Y1537,AN:AN,AQ:AQ,"")</f>
        <v>L12</v>
      </c>
      <c r="AB1537" t="str">
        <f>_xlfn.XLOOKUP(Y1537,AN:AN,AR:AR,"")</f>
        <v>L24</v>
      </c>
      <c r="AC1537" t="str">
        <f>_xlfn.XLOOKUP(Y1537,AN:AN,AS:AS,"")</f>
        <v>L36</v>
      </c>
      <c r="AE1537">
        <v>0</v>
      </c>
      <c r="AF1537" t="str">
        <v>L12</v>
      </c>
      <c r="AG1537" t="str">
        <v>L24</v>
      </c>
      <c r="AH1537" t="str">
        <v>L36</v>
      </c>
    </row>
    <row r="1538" spans="1:34">
      <c r="A1538" t="str">
        <f t="shared" si="54"/>
        <v>05-2025</v>
      </c>
      <c r="B1538" s="265">
        <v>45804</v>
      </c>
      <c r="C1538">
        <v>46400</v>
      </c>
      <c r="D1538">
        <v>47500</v>
      </c>
      <c r="E1538">
        <v>46000</v>
      </c>
      <c r="F1538">
        <v>41600</v>
      </c>
      <c r="G1538">
        <v>46800</v>
      </c>
      <c r="H1538" t="s">
        <v>25</v>
      </c>
      <c r="I1538">
        <v>45000</v>
      </c>
      <c r="J1538">
        <v>45200</v>
      </c>
      <c r="K1538">
        <v>46600</v>
      </c>
      <c r="L1538" t="s">
        <v>25</v>
      </c>
      <c r="M1538">
        <v>47100</v>
      </c>
      <c r="N1538">
        <v>46900</v>
      </c>
      <c r="O1538">
        <v>45100</v>
      </c>
      <c r="P1538">
        <v>43500</v>
      </c>
      <c r="Q1538">
        <v>42200</v>
      </c>
      <c r="R1538">
        <v>42900</v>
      </c>
      <c r="S1538">
        <v>43000</v>
      </c>
      <c r="T1538">
        <v>43700</v>
      </c>
      <c r="U1538">
        <v>45700</v>
      </c>
      <c r="V1538">
        <v>47500</v>
      </c>
      <c r="W1538">
        <v>46500</v>
      </c>
      <c r="X1538">
        <v>49200</v>
      </c>
      <c r="Y1538" t="str">
        <f t="shared" si="55"/>
        <v>05-2025</v>
      </c>
      <c r="Z1538" t="str">
        <f>_xlfn.XLOOKUP(Y1538,AN:AN,AP:AP,"")</f>
        <v>L6</v>
      </c>
      <c r="AA1538" t="str">
        <f>_xlfn.XLOOKUP(Y1538,AN:AN,AQ:AQ,"")</f>
        <v>L12</v>
      </c>
      <c r="AB1538" t="str">
        <f>_xlfn.XLOOKUP(Y1538,AN:AN,AR:AR,"")</f>
        <v>L24</v>
      </c>
      <c r="AC1538" t="str">
        <f>_xlfn.XLOOKUP(Y1538,AN:AN,AS:AS,"")</f>
        <v>L36</v>
      </c>
      <c r="AE1538">
        <v>0</v>
      </c>
      <c r="AF1538" t="str">
        <v>L12</v>
      </c>
      <c r="AG1538" t="str">
        <v>L24</v>
      </c>
      <c r="AH1538" t="str">
        <v>L36</v>
      </c>
    </row>
    <row r="1539" spans="1:34">
      <c r="A1539" t="str">
        <f t="shared" si="54"/>
        <v>05-2025</v>
      </c>
      <c r="B1539" s="265">
        <v>45805</v>
      </c>
      <c r="C1539">
        <v>46300</v>
      </c>
      <c r="D1539">
        <v>47300</v>
      </c>
      <c r="E1539">
        <v>45800</v>
      </c>
      <c r="F1539">
        <v>41500</v>
      </c>
      <c r="G1539">
        <v>46800</v>
      </c>
      <c r="H1539" t="s">
        <v>25</v>
      </c>
      <c r="I1539">
        <v>45000</v>
      </c>
      <c r="J1539">
        <v>45100</v>
      </c>
      <c r="K1539">
        <v>46600</v>
      </c>
      <c r="L1539" t="s">
        <v>25</v>
      </c>
      <c r="M1539">
        <v>47100</v>
      </c>
      <c r="N1539">
        <v>46900</v>
      </c>
      <c r="O1539">
        <v>45300</v>
      </c>
      <c r="P1539">
        <v>43500</v>
      </c>
      <c r="Q1539">
        <v>42200</v>
      </c>
      <c r="R1539">
        <v>42800</v>
      </c>
      <c r="S1539">
        <v>43000</v>
      </c>
      <c r="T1539">
        <v>43600</v>
      </c>
      <c r="U1539">
        <v>45700</v>
      </c>
      <c r="V1539">
        <v>47500</v>
      </c>
      <c r="W1539">
        <v>46500</v>
      </c>
      <c r="X1539">
        <v>49200</v>
      </c>
      <c r="Y1539" t="str">
        <f t="shared" si="55"/>
        <v>05-2025</v>
      </c>
      <c r="Z1539" t="str">
        <f>_xlfn.XLOOKUP(Y1539,AN:AN,AP:AP,"")</f>
        <v>L6</v>
      </c>
      <c r="AA1539" t="str">
        <f>_xlfn.XLOOKUP(Y1539,AN:AN,AQ:AQ,"")</f>
        <v>L12</v>
      </c>
      <c r="AB1539" t="str">
        <f>_xlfn.XLOOKUP(Y1539,AN:AN,AR:AR,"")</f>
        <v>L24</v>
      </c>
      <c r="AC1539" t="str">
        <f>_xlfn.XLOOKUP(Y1539,AN:AN,AS:AS,"")</f>
        <v>L36</v>
      </c>
      <c r="AE1539">
        <v>0</v>
      </c>
      <c r="AF1539" t="str">
        <v>L12</v>
      </c>
      <c r="AG1539" t="str">
        <v>L24</v>
      </c>
      <c r="AH1539" t="str">
        <v>L36</v>
      </c>
    </row>
    <row r="1540" spans="1:34">
      <c r="A1540" t="str">
        <f t="shared" si="54"/>
        <v>05-2025</v>
      </c>
      <c r="B1540" s="265">
        <v>45806</v>
      </c>
      <c r="C1540">
        <v>46200</v>
      </c>
      <c r="D1540">
        <v>47300</v>
      </c>
      <c r="E1540">
        <v>45800</v>
      </c>
      <c r="F1540">
        <v>41300</v>
      </c>
      <c r="G1540">
        <v>46700</v>
      </c>
      <c r="H1540" t="s">
        <v>25</v>
      </c>
      <c r="I1540">
        <v>44500</v>
      </c>
      <c r="J1540">
        <v>44900</v>
      </c>
      <c r="K1540">
        <v>46500</v>
      </c>
      <c r="L1540" t="s">
        <v>25</v>
      </c>
      <c r="M1540">
        <v>46900</v>
      </c>
      <c r="N1540">
        <v>46800</v>
      </c>
      <c r="O1540">
        <v>45000</v>
      </c>
      <c r="P1540">
        <v>43300</v>
      </c>
      <c r="Q1540">
        <v>42000</v>
      </c>
      <c r="R1540">
        <v>42500</v>
      </c>
      <c r="S1540">
        <v>43000</v>
      </c>
      <c r="T1540">
        <v>43400</v>
      </c>
      <c r="U1540">
        <v>45500</v>
      </c>
      <c r="V1540">
        <v>47500</v>
      </c>
      <c r="W1540">
        <v>46300</v>
      </c>
      <c r="X1540">
        <v>49200</v>
      </c>
      <c r="Y1540" t="str">
        <f t="shared" si="55"/>
        <v>05-2025</v>
      </c>
      <c r="Z1540" t="str">
        <f>_xlfn.XLOOKUP(Y1540,AN:AN,AP:AP,"")</f>
        <v>L6</v>
      </c>
      <c r="AA1540" t="str">
        <f>_xlfn.XLOOKUP(Y1540,AN:AN,AQ:AQ,"")</f>
        <v>L12</v>
      </c>
      <c r="AB1540" t="str">
        <f>_xlfn.XLOOKUP(Y1540,AN:AN,AR:AR,"")</f>
        <v>L24</v>
      </c>
      <c r="AC1540" t="str">
        <f>_xlfn.XLOOKUP(Y1540,AN:AN,AS:AS,"")</f>
        <v>L36</v>
      </c>
      <c r="AE1540">
        <v>0</v>
      </c>
      <c r="AF1540" t="str">
        <v>L12</v>
      </c>
      <c r="AG1540" t="str">
        <v>L24</v>
      </c>
      <c r="AH1540" t="str">
        <v>L36</v>
      </c>
    </row>
    <row r="1541" spans="1:34">
      <c r="A1541" t="str">
        <f t="shared" si="54"/>
        <v>05-2025</v>
      </c>
      <c r="B1541" s="265">
        <v>45807</v>
      </c>
      <c r="C1541">
        <v>46100</v>
      </c>
      <c r="D1541">
        <v>47500</v>
      </c>
      <c r="E1541">
        <v>45800</v>
      </c>
      <c r="F1541">
        <v>41300</v>
      </c>
      <c r="G1541">
        <v>46700</v>
      </c>
      <c r="H1541" t="s">
        <v>25</v>
      </c>
      <c r="I1541">
        <v>44500</v>
      </c>
      <c r="J1541">
        <v>44900</v>
      </c>
      <c r="K1541">
        <v>46500</v>
      </c>
      <c r="L1541" t="s">
        <v>25</v>
      </c>
      <c r="M1541">
        <v>46900</v>
      </c>
      <c r="N1541">
        <v>46400</v>
      </c>
      <c r="O1541">
        <v>45000</v>
      </c>
      <c r="P1541">
        <v>42700</v>
      </c>
      <c r="Q1541">
        <v>42000</v>
      </c>
      <c r="R1541">
        <v>42400</v>
      </c>
      <c r="S1541">
        <v>43000</v>
      </c>
      <c r="T1541">
        <v>43400</v>
      </c>
      <c r="U1541">
        <v>45500</v>
      </c>
      <c r="V1541">
        <v>47000</v>
      </c>
      <c r="W1541">
        <v>46300</v>
      </c>
      <c r="X1541">
        <v>49200</v>
      </c>
      <c r="Y1541" t="str">
        <f t="shared" si="55"/>
        <v>05-2025</v>
      </c>
      <c r="Z1541" t="str">
        <f>_xlfn.XLOOKUP(Y1541,AN:AN,AP:AP,"")</f>
        <v>L6</v>
      </c>
      <c r="AA1541" t="str">
        <f>_xlfn.XLOOKUP(Y1541,AN:AN,AQ:AQ,"")</f>
        <v>L12</v>
      </c>
      <c r="AB1541" t="str">
        <f>_xlfn.XLOOKUP(Y1541,AN:AN,AR:AR,"")</f>
        <v>L24</v>
      </c>
      <c r="AC1541" t="str">
        <f>_xlfn.XLOOKUP(Y1541,AN:AN,AS:AS,"")</f>
        <v>L36</v>
      </c>
      <c r="AE1541">
        <v>0</v>
      </c>
      <c r="AF1541" t="str">
        <v>L12</v>
      </c>
      <c r="AG1541" t="str">
        <v>L24</v>
      </c>
      <c r="AH1541" t="str">
        <v>L36</v>
      </c>
    </row>
    <row r="1542" spans="1:34">
      <c r="A1542" t="str">
        <f t="shared" si="54"/>
        <v>05-2025</v>
      </c>
      <c r="B1542" s="265">
        <v>45808</v>
      </c>
      <c r="C1542">
        <v>46100</v>
      </c>
      <c r="D1542">
        <v>47300</v>
      </c>
      <c r="E1542">
        <v>45800</v>
      </c>
      <c r="F1542">
        <v>41400</v>
      </c>
      <c r="G1542">
        <v>46000</v>
      </c>
      <c r="H1542" t="s">
        <v>25</v>
      </c>
      <c r="I1542">
        <v>44000</v>
      </c>
      <c r="J1542">
        <v>44900</v>
      </c>
      <c r="K1542">
        <v>46300</v>
      </c>
      <c r="L1542" t="s">
        <v>25</v>
      </c>
      <c r="M1542">
        <v>46800</v>
      </c>
      <c r="N1542">
        <v>46400</v>
      </c>
      <c r="O1542">
        <v>44800</v>
      </c>
      <c r="P1542">
        <v>42500</v>
      </c>
      <c r="Q1542">
        <v>41900</v>
      </c>
      <c r="R1542">
        <v>42400</v>
      </c>
      <c r="S1542">
        <v>42500</v>
      </c>
      <c r="T1542">
        <v>43500</v>
      </c>
      <c r="U1542">
        <v>45500</v>
      </c>
      <c r="V1542">
        <v>46500</v>
      </c>
      <c r="W1542">
        <v>46000</v>
      </c>
      <c r="X1542">
        <v>49200</v>
      </c>
      <c r="Y1542" t="str">
        <f t="shared" si="55"/>
        <v>05-2025</v>
      </c>
      <c r="Z1542" t="str">
        <f>_xlfn.XLOOKUP(Y1542,AN:AN,AP:AP,"")</f>
        <v>L6</v>
      </c>
      <c r="AA1542" t="str">
        <f>_xlfn.XLOOKUP(Y1542,AN:AN,AQ:AQ,"")</f>
        <v>L12</v>
      </c>
      <c r="AB1542" t="str">
        <f>_xlfn.XLOOKUP(Y1542,AN:AN,AR:AR,"")</f>
        <v>L24</v>
      </c>
      <c r="AC1542" t="str">
        <f>_xlfn.XLOOKUP(Y1542,AN:AN,AS:AS,"")</f>
        <v>L36</v>
      </c>
      <c r="AE1542">
        <v>0</v>
      </c>
      <c r="AF1542" t="str">
        <v>L12</v>
      </c>
      <c r="AG1542" t="str">
        <v>L24</v>
      </c>
      <c r="AH1542" t="str">
        <v>L36</v>
      </c>
    </row>
    <row r="1543" spans="1:34">
      <c r="A1543" t="str">
        <f t="shared" si="54"/>
        <v>06-2025</v>
      </c>
      <c r="B1543" s="265">
        <v>45809</v>
      </c>
      <c r="C1543" t="s">
        <v>24</v>
      </c>
      <c r="D1543" t="s">
        <v>24</v>
      </c>
      <c r="E1543" t="s">
        <v>24</v>
      </c>
      <c r="F1543" t="s">
        <v>24</v>
      </c>
      <c r="G1543" t="s">
        <v>24</v>
      </c>
      <c r="H1543" t="s">
        <v>24</v>
      </c>
      <c r="I1543" t="s">
        <v>24</v>
      </c>
      <c r="J1543" t="s">
        <v>24</v>
      </c>
      <c r="K1543" t="s">
        <v>24</v>
      </c>
      <c r="L1543" t="s">
        <v>24</v>
      </c>
      <c r="M1543" t="s">
        <v>24</v>
      </c>
      <c r="N1543" t="s">
        <v>24</v>
      </c>
      <c r="O1543" t="s">
        <v>24</v>
      </c>
      <c r="P1543" t="s">
        <v>24</v>
      </c>
      <c r="Q1543" t="s">
        <v>24</v>
      </c>
      <c r="R1543" t="s">
        <v>24</v>
      </c>
      <c r="S1543" t="s">
        <v>24</v>
      </c>
      <c r="T1543" t="s">
        <v>24</v>
      </c>
      <c r="U1543" t="s">
        <v>24</v>
      </c>
      <c r="V1543" t="s">
        <v>24</v>
      </c>
      <c r="W1543" t="s">
        <v>24</v>
      </c>
      <c r="X1543" t="s">
        <v>24</v>
      </c>
      <c r="Y1543" t="str">
        <f t="shared" si="55"/>
        <v>06-2025</v>
      </c>
      <c r="Z1543" t="str">
        <f>_xlfn.XLOOKUP(Y1543,AN:AN,AP:AP,"")</f>
        <v>L6</v>
      </c>
      <c r="AA1543" t="str">
        <f>_xlfn.XLOOKUP(Y1543,AN:AN,AQ:AQ,"")</f>
        <v>L12</v>
      </c>
      <c r="AB1543" t="str">
        <f>_xlfn.XLOOKUP(Y1543,AN:AN,AR:AR,"")</f>
        <v>L24</v>
      </c>
      <c r="AC1543" t="str">
        <f>_xlfn.XLOOKUP(Y1543,AN:AN,AS:AS,"")</f>
        <v>L36</v>
      </c>
      <c r="AE1543" t="str">
        <v>L6</v>
      </c>
      <c r="AF1543" t="str">
        <v>L12</v>
      </c>
      <c r="AG1543" t="str">
        <v>L24</v>
      </c>
      <c r="AH1543" t="str">
        <v>L36</v>
      </c>
    </row>
    <row r="1544" spans="1:34">
      <c r="A1544" t="str">
        <f t="shared" si="54"/>
        <v>06-2025</v>
      </c>
      <c r="B1544" s="265">
        <v>45810</v>
      </c>
      <c r="C1544">
        <v>46100</v>
      </c>
      <c r="D1544">
        <v>47300</v>
      </c>
      <c r="E1544">
        <v>46000</v>
      </c>
      <c r="F1544">
        <v>41400</v>
      </c>
      <c r="G1544">
        <v>45700</v>
      </c>
      <c r="H1544" t="s">
        <v>25</v>
      </c>
      <c r="I1544">
        <v>44500</v>
      </c>
      <c r="J1544">
        <v>45300</v>
      </c>
      <c r="K1544">
        <v>46500</v>
      </c>
      <c r="L1544" t="s">
        <v>25</v>
      </c>
      <c r="M1544">
        <v>46800</v>
      </c>
      <c r="N1544">
        <v>46400</v>
      </c>
      <c r="O1544">
        <v>45300</v>
      </c>
      <c r="P1544">
        <v>42000</v>
      </c>
      <c r="Q1544">
        <v>42200</v>
      </c>
      <c r="R1544">
        <v>42500</v>
      </c>
      <c r="S1544">
        <v>42400</v>
      </c>
      <c r="T1544">
        <v>43500</v>
      </c>
      <c r="U1544">
        <v>45600</v>
      </c>
      <c r="V1544">
        <v>46500</v>
      </c>
      <c r="W1544">
        <v>46200</v>
      </c>
      <c r="X1544">
        <v>48900</v>
      </c>
      <c r="Y1544" t="str">
        <f t="shared" si="55"/>
        <v>06-2025</v>
      </c>
      <c r="Z1544" t="str">
        <f>_xlfn.XLOOKUP(Y1544,AN:AN,AP:AP,"")</f>
        <v>L6</v>
      </c>
      <c r="AA1544" t="str">
        <f>_xlfn.XLOOKUP(Y1544,AN:AN,AQ:AQ,"")</f>
        <v>L12</v>
      </c>
      <c r="AB1544" t="str">
        <f>_xlfn.XLOOKUP(Y1544,AN:AN,AR:AR,"")</f>
        <v>L24</v>
      </c>
      <c r="AC1544" t="str">
        <f>_xlfn.XLOOKUP(Y1544,AN:AN,AS:AS,"")</f>
        <v>L36</v>
      </c>
      <c r="AE1544" t="str">
        <v>L6</v>
      </c>
      <c r="AF1544" t="str">
        <v>L12</v>
      </c>
      <c r="AG1544" t="str">
        <v>L24</v>
      </c>
      <c r="AH1544" t="str">
        <v>L36</v>
      </c>
    </row>
    <row r="1545" spans="1:34">
      <c r="A1545" t="str">
        <f t="shared" si="54"/>
        <v>06-2025</v>
      </c>
      <c r="B1545" s="93">
        <v>45811</v>
      </c>
      <c r="C1545" s="90">
        <v>46100</v>
      </c>
      <c r="D1545" s="90">
        <v>47300</v>
      </c>
      <c r="E1545" s="90">
        <v>46000</v>
      </c>
      <c r="F1545" s="90">
        <v>41200</v>
      </c>
      <c r="G1545" s="90">
        <v>45700</v>
      </c>
      <c r="H1545" s="91" t="s">
        <v>25</v>
      </c>
      <c r="I1545" s="90">
        <v>44500</v>
      </c>
      <c r="J1545" s="90">
        <v>45100</v>
      </c>
      <c r="K1545" s="90">
        <v>46500</v>
      </c>
      <c r="L1545" s="91" t="s">
        <v>25</v>
      </c>
      <c r="M1545" s="90">
        <v>47100</v>
      </c>
      <c r="N1545" s="90">
        <v>46400</v>
      </c>
      <c r="O1545" s="90">
        <v>45200</v>
      </c>
      <c r="P1545" s="90">
        <v>41700</v>
      </c>
      <c r="Q1545" s="90">
        <v>42000</v>
      </c>
      <c r="R1545" s="90">
        <v>42200</v>
      </c>
      <c r="S1545" s="90">
        <v>42300</v>
      </c>
      <c r="T1545" s="90">
        <v>43300</v>
      </c>
      <c r="U1545" s="90">
        <v>45600</v>
      </c>
      <c r="V1545" s="90">
        <v>46500</v>
      </c>
      <c r="W1545" s="90">
        <v>46200</v>
      </c>
      <c r="X1545" s="90">
        <v>48900</v>
      </c>
      <c r="Y1545" t="str">
        <f t="shared" si="55"/>
        <v>06-2025</v>
      </c>
      <c r="Z1545" t="str">
        <f>_xlfn.XLOOKUP(Y1545,AN:AN,AP:AP,"")</f>
        <v>L6</v>
      </c>
      <c r="AA1545" t="str">
        <f>_xlfn.XLOOKUP(Y1545,AN:AN,AQ:AQ,"")</f>
        <v>L12</v>
      </c>
      <c r="AB1545" t="str">
        <f>_xlfn.XLOOKUP(Y1545,AN:AN,AR:AR,"")</f>
        <v>L24</v>
      </c>
      <c r="AC1545" t="str">
        <f>_xlfn.XLOOKUP(Y1545,AN:AN,AS:AS,"")</f>
        <v>L36</v>
      </c>
      <c r="AE1545" t="str">
        <v>L6</v>
      </c>
      <c r="AF1545" t="str">
        <v>L12</v>
      </c>
      <c r="AG1545" t="str">
        <v>L24</v>
      </c>
      <c r="AH1545" t="str">
        <v>L36</v>
      </c>
    </row>
    <row r="1546" spans="1:34">
      <c r="A1546" t="str">
        <f t="shared" si="54"/>
        <v>06-2025</v>
      </c>
      <c r="B1546" s="265">
        <v>45812</v>
      </c>
      <c r="C1546">
        <v>46100</v>
      </c>
      <c r="D1546">
        <v>47000</v>
      </c>
      <c r="E1546">
        <v>46100</v>
      </c>
      <c r="F1546">
        <v>41200</v>
      </c>
      <c r="G1546">
        <v>45700</v>
      </c>
      <c r="H1546" t="s">
        <v>25</v>
      </c>
      <c r="I1546">
        <v>44500</v>
      </c>
      <c r="J1546">
        <v>45100</v>
      </c>
      <c r="K1546">
        <v>46500</v>
      </c>
      <c r="L1546" t="s">
        <v>25</v>
      </c>
      <c r="M1546">
        <v>47100</v>
      </c>
      <c r="N1546">
        <v>46300</v>
      </c>
      <c r="O1546">
        <v>45200</v>
      </c>
      <c r="P1546">
        <v>41300</v>
      </c>
      <c r="Q1546">
        <v>41700</v>
      </c>
      <c r="R1546">
        <v>42000</v>
      </c>
      <c r="S1546">
        <v>42200</v>
      </c>
      <c r="T1546">
        <v>43300</v>
      </c>
      <c r="U1546">
        <v>45500</v>
      </c>
      <c r="V1546">
        <v>46500</v>
      </c>
      <c r="W1546">
        <v>46200</v>
      </c>
      <c r="X1546">
        <v>48900</v>
      </c>
      <c r="Y1546" t="str">
        <f t="shared" si="55"/>
        <v>06-2025</v>
      </c>
      <c r="Z1546" t="str">
        <f>_xlfn.XLOOKUP(Y1546,AN:AN,AP:AP,"")</f>
        <v>L6</v>
      </c>
      <c r="AA1546" t="str">
        <f>_xlfn.XLOOKUP(Y1546,AN:AN,AQ:AQ,"")</f>
        <v>L12</v>
      </c>
      <c r="AB1546" t="str">
        <f>_xlfn.XLOOKUP(Y1546,AN:AN,AR:AR,"")</f>
        <v>L24</v>
      </c>
      <c r="AC1546" t="str">
        <f>_xlfn.XLOOKUP(Y1546,AN:AN,AS:AS,"")</f>
        <v>L36</v>
      </c>
      <c r="AE1546" t="str">
        <v>L6</v>
      </c>
      <c r="AF1546" t="str">
        <v>L12</v>
      </c>
      <c r="AG1546" t="str">
        <v>L24</v>
      </c>
      <c r="AH1546" t="str">
        <v>L36</v>
      </c>
    </row>
    <row r="1547" spans="1:34">
      <c r="A1547" t="str">
        <f t="shared" si="54"/>
        <v>06-2025</v>
      </c>
      <c r="B1547" s="265">
        <v>45813</v>
      </c>
      <c r="C1547">
        <v>46100</v>
      </c>
      <c r="D1547">
        <v>47000</v>
      </c>
      <c r="E1547">
        <v>45800</v>
      </c>
      <c r="F1547">
        <v>41200</v>
      </c>
      <c r="G1547">
        <v>45600</v>
      </c>
      <c r="H1547" t="s">
        <v>25</v>
      </c>
      <c r="I1547">
        <v>44500</v>
      </c>
      <c r="J1547">
        <v>45000</v>
      </c>
      <c r="K1547">
        <v>46100</v>
      </c>
      <c r="L1547" t="s">
        <v>25</v>
      </c>
      <c r="M1547">
        <v>47200</v>
      </c>
      <c r="N1547">
        <v>46000</v>
      </c>
      <c r="O1547">
        <v>45200</v>
      </c>
      <c r="P1547">
        <v>41300</v>
      </c>
      <c r="Q1547">
        <v>41700</v>
      </c>
      <c r="R1547">
        <v>42000</v>
      </c>
      <c r="S1547">
        <v>42000</v>
      </c>
      <c r="T1547">
        <v>43300</v>
      </c>
      <c r="U1547">
        <v>45500</v>
      </c>
      <c r="V1547">
        <v>46500</v>
      </c>
      <c r="W1547">
        <v>46000</v>
      </c>
      <c r="X1547">
        <v>48900</v>
      </c>
      <c r="Y1547" t="str">
        <f t="shared" si="55"/>
        <v>06-2025</v>
      </c>
      <c r="Z1547" t="str">
        <f>_xlfn.XLOOKUP(Y1547,AN:AN,AP:AP,"")</f>
        <v>L6</v>
      </c>
      <c r="AA1547" t="str">
        <f>_xlfn.XLOOKUP(Y1547,AN:AN,AQ:AQ,"")</f>
        <v>L12</v>
      </c>
      <c r="AB1547" t="str">
        <f>_xlfn.XLOOKUP(Y1547,AN:AN,AR:AR,"")</f>
        <v>L24</v>
      </c>
      <c r="AC1547" t="str">
        <f>_xlfn.XLOOKUP(Y1547,AN:AN,AS:AS,"")</f>
        <v>L36</v>
      </c>
      <c r="AE1547" t="str">
        <v>L6</v>
      </c>
      <c r="AF1547" t="str">
        <v>L12</v>
      </c>
      <c r="AG1547" t="str">
        <v>L24</v>
      </c>
      <c r="AH1547" t="str">
        <v>L36</v>
      </c>
    </row>
    <row r="1548" spans="1:34">
      <c r="A1548" t="str">
        <f t="shared" si="54"/>
        <v>06-2025</v>
      </c>
      <c r="B1548" s="265">
        <v>45814</v>
      </c>
      <c r="C1548">
        <v>46000</v>
      </c>
      <c r="D1548">
        <v>47000</v>
      </c>
      <c r="E1548">
        <v>45800</v>
      </c>
      <c r="F1548">
        <v>41000</v>
      </c>
      <c r="G1548">
        <v>45600</v>
      </c>
      <c r="H1548" t="s">
        <v>25</v>
      </c>
      <c r="I1548">
        <v>44500</v>
      </c>
      <c r="J1548">
        <v>44800</v>
      </c>
      <c r="K1548">
        <v>46000</v>
      </c>
      <c r="L1548" t="s">
        <v>25</v>
      </c>
      <c r="M1548">
        <v>47100</v>
      </c>
      <c r="N1548">
        <v>45900</v>
      </c>
      <c r="O1548">
        <v>45000</v>
      </c>
      <c r="P1548">
        <v>41000</v>
      </c>
      <c r="Q1548">
        <v>41600</v>
      </c>
      <c r="R1548">
        <v>41900</v>
      </c>
      <c r="S1548">
        <v>41900</v>
      </c>
      <c r="T1548">
        <v>43100</v>
      </c>
      <c r="U1548">
        <v>45500</v>
      </c>
      <c r="V1548">
        <v>46500</v>
      </c>
      <c r="W1548">
        <v>46000</v>
      </c>
      <c r="X1548">
        <v>48900</v>
      </c>
      <c r="Y1548" t="str">
        <f t="shared" si="55"/>
        <v>06-2025</v>
      </c>
      <c r="Z1548" t="str">
        <f>_xlfn.XLOOKUP(Y1548,AN:AN,AP:AP,"")</f>
        <v>L6</v>
      </c>
      <c r="AA1548" t="str">
        <f>_xlfn.XLOOKUP(Y1548,AN:AN,AQ:AQ,"")</f>
        <v>L12</v>
      </c>
      <c r="AB1548" t="str">
        <f>_xlfn.XLOOKUP(Y1548,AN:AN,AR:AR,"")</f>
        <v>L24</v>
      </c>
      <c r="AC1548" t="str">
        <f>_xlfn.XLOOKUP(Y1548,AN:AN,AS:AS,"")</f>
        <v>L36</v>
      </c>
      <c r="AE1548" t="str">
        <v>L6</v>
      </c>
      <c r="AF1548" t="str">
        <v>L12</v>
      </c>
      <c r="AG1548" t="str">
        <v>L24</v>
      </c>
      <c r="AH1548" t="str">
        <v>L36</v>
      </c>
    </row>
    <row r="1549" spans="1:34">
      <c r="A1549" t="str">
        <f t="shared" si="54"/>
        <v>06-2025</v>
      </c>
      <c r="B1549" s="265">
        <v>45815</v>
      </c>
      <c r="C1549">
        <v>45500</v>
      </c>
      <c r="D1549">
        <v>47000</v>
      </c>
      <c r="E1549">
        <v>45700</v>
      </c>
      <c r="F1549">
        <v>41000</v>
      </c>
      <c r="G1549">
        <v>45600</v>
      </c>
      <c r="H1549" t="s">
        <v>25</v>
      </c>
      <c r="I1549">
        <v>44500</v>
      </c>
      <c r="J1549">
        <v>44600</v>
      </c>
      <c r="K1549">
        <v>45500</v>
      </c>
      <c r="L1549" t="s">
        <v>25</v>
      </c>
      <c r="M1549">
        <v>47000</v>
      </c>
      <c r="N1549">
        <v>45800</v>
      </c>
      <c r="O1549">
        <v>44900</v>
      </c>
      <c r="P1549">
        <v>40700</v>
      </c>
      <c r="Q1549">
        <v>41600</v>
      </c>
      <c r="R1549">
        <v>41700</v>
      </c>
      <c r="S1549">
        <v>41800</v>
      </c>
      <c r="T1549">
        <v>43100</v>
      </c>
      <c r="U1549">
        <v>45000</v>
      </c>
      <c r="V1549">
        <v>46500</v>
      </c>
      <c r="W1549">
        <v>46000</v>
      </c>
      <c r="X1549">
        <v>48900</v>
      </c>
      <c r="Y1549" t="str">
        <f t="shared" si="55"/>
        <v>06-2025</v>
      </c>
      <c r="Z1549" t="str">
        <f>_xlfn.XLOOKUP(Y1549,AN:AN,AP:AP,"")</f>
        <v>L6</v>
      </c>
      <c r="AA1549" t="str">
        <f>_xlfn.XLOOKUP(Y1549,AN:AN,AQ:AQ,"")</f>
        <v>L12</v>
      </c>
      <c r="AB1549" t="str">
        <f>_xlfn.XLOOKUP(Y1549,AN:AN,AR:AR,"")</f>
        <v>L24</v>
      </c>
      <c r="AC1549" t="str">
        <f>_xlfn.XLOOKUP(Y1549,AN:AN,AS:AS,"")</f>
        <v>L36</v>
      </c>
      <c r="AE1549" t="str">
        <v>L6</v>
      </c>
      <c r="AF1549" t="str">
        <v>L12</v>
      </c>
      <c r="AG1549" t="str">
        <v>L24</v>
      </c>
      <c r="AH1549" t="str">
        <v>L36</v>
      </c>
    </row>
    <row r="1550" spans="1:34">
      <c r="A1550" t="str">
        <f t="shared" si="54"/>
        <v>06-2025</v>
      </c>
      <c r="B1550" s="265">
        <v>45816</v>
      </c>
      <c r="C1550" t="s">
        <v>24</v>
      </c>
      <c r="D1550" t="s">
        <v>24</v>
      </c>
      <c r="E1550" t="s">
        <v>24</v>
      </c>
      <c r="F1550" t="s">
        <v>24</v>
      </c>
      <c r="G1550" t="s">
        <v>24</v>
      </c>
      <c r="H1550" t="s">
        <v>24</v>
      </c>
      <c r="I1550" t="s">
        <v>24</v>
      </c>
      <c r="J1550" t="s">
        <v>24</v>
      </c>
      <c r="K1550" t="s">
        <v>24</v>
      </c>
      <c r="L1550" t="s">
        <v>24</v>
      </c>
      <c r="M1550" t="s">
        <v>24</v>
      </c>
      <c r="N1550" t="s">
        <v>24</v>
      </c>
      <c r="O1550" t="s">
        <v>24</v>
      </c>
      <c r="P1550" t="s">
        <v>24</v>
      </c>
      <c r="Q1550" t="s">
        <v>24</v>
      </c>
      <c r="R1550" t="s">
        <v>24</v>
      </c>
      <c r="S1550" t="s">
        <v>24</v>
      </c>
      <c r="T1550" t="s">
        <v>24</v>
      </c>
      <c r="U1550" t="s">
        <v>24</v>
      </c>
      <c r="V1550" t="s">
        <v>24</v>
      </c>
      <c r="W1550" t="s">
        <v>24</v>
      </c>
      <c r="X1550" t="s">
        <v>24</v>
      </c>
      <c r="Y1550" t="str">
        <f t="shared" si="55"/>
        <v>06-2025</v>
      </c>
      <c r="Z1550" t="str">
        <f>_xlfn.XLOOKUP(Y1550,AN:AN,AP:AP,"")</f>
        <v>L6</v>
      </c>
      <c r="AA1550" t="str">
        <f>_xlfn.XLOOKUP(Y1550,AN:AN,AQ:AQ,"")</f>
        <v>L12</v>
      </c>
      <c r="AB1550" t="str">
        <f>_xlfn.XLOOKUP(Y1550,AN:AN,AR:AR,"")</f>
        <v>L24</v>
      </c>
      <c r="AC1550" t="str">
        <f>_xlfn.XLOOKUP(Y1550,AN:AN,AS:AS,"")</f>
        <v>L36</v>
      </c>
      <c r="AE1550" t="str">
        <v>L6</v>
      </c>
      <c r="AF1550" t="str">
        <v>L12</v>
      </c>
      <c r="AG1550" t="str">
        <v>L24</v>
      </c>
      <c r="AH1550" t="str">
        <v>L36</v>
      </c>
    </row>
    <row r="1551" spans="1:34">
      <c r="A1551" t="str">
        <f t="shared" si="54"/>
        <v>06-2025</v>
      </c>
      <c r="B1551" s="265">
        <v>45817</v>
      </c>
      <c r="C1551">
        <v>45500</v>
      </c>
      <c r="D1551">
        <v>47000</v>
      </c>
      <c r="E1551">
        <v>45500</v>
      </c>
      <c r="F1551">
        <v>41000</v>
      </c>
      <c r="G1551">
        <v>45600</v>
      </c>
      <c r="H1551" t="s">
        <v>25</v>
      </c>
      <c r="I1551">
        <v>44000</v>
      </c>
      <c r="J1551">
        <v>44600</v>
      </c>
      <c r="K1551">
        <v>45500</v>
      </c>
      <c r="L1551" t="s">
        <v>25</v>
      </c>
      <c r="M1551">
        <v>46900</v>
      </c>
      <c r="N1551">
        <v>45300</v>
      </c>
      <c r="O1551">
        <v>44600</v>
      </c>
      <c r="P1551">
        <v>40500</v>
      </c>
      <c r="Q1551">
        <v>41100</v>
      </c>
      <c r="R1551">
        <v>41500</v>
      </c>
      <c r="S1551">
        <v>41600</v>
      </c>
      <c r="T1551">
        <v>43100</v>
      </c>
      <c r="U1551">
        <v>44800</v>
      </c>
      <c r="V1551">
        <v>46500</v>
      </c>
      <c r="W1551">
        <v>45700</v>
      </c>
      <c r="X1551">
        <v>48400</v>
      </c>
      <c r="Y1551" t="str">
        <f t="shared" si="55"/>
        <v>06-2025</v>
      </c>
      <c r="Z1551" t="str">
        <f>_xlfn.XLOOKUP(Y1551,AN:AN,AP:AP,"")</f>
        <v>L6</v>
      </c>
      <c r="AA1551" t="str">
        <f>_xlfn.XLOOKUP(Y1551,AN:AN,AQ:AQ,"")</f>
        <v>L12</v>
      </c>
      <c r="AB1551" t="str">
        <f>_xlfn.XLOOKUP(Y1551,AN:AN,AR:AR,"")</f>
        <v>L24</v>
      </c>
      <c r="AC1551" t="str">
        <f>_xlfn.XLOOKUP(Y1551,AN:AN,AS:AS,"")</f>
        <v>L36</v>
      </c>
      <c r="AE1551" t="str">
        <v>L6</v>
      </c>
      <c r="AF1551" t="str">
        <v>L12</v>
      </c>
      <c r="AG1551" t="str">
        <v>L24</v>
      </c>
      <c r="AH1551" t="str">
        <v>L36</v>
      </c>
    </row>
    <row r="1552" spans="1:34">
      <c r="A1552" t="str">
        <f t="shared" si="54"/>
        <v>06-2025</v>
      </c>
      <c r="B1552" s="265">
        <v>45818</v>
      </c>
      <c r="C1552">
        <v>45500</v>
      </c>
      <c r="D1552">
        <v>46500</v>
      </c>
      <c r="E1552">
        <v>45600</v>
      </c>
      <c r="F1552">
        <v>41000</v>
      </c>
      <c r="G1552">
        <v>45600</v>
      </c>
      <c r="H1552" t="s">
        <v>25</v>
      </c>
      <c r="I1552">
        <v>44000</v>
      </c>
      <c r="J1552">
        <v>44600</v>
      </c>
      <c r="K1552">
        <v>45300</v>
      </c>
      <c r="L1552" t="s">
        <v>25</v>
      </c>
      <c r="M1552">
        <v>46900</v>
      </c>
      <c r="N1552">
        <v>45300</v>
      </c>
      <c r="O1552">
        <v>44600</v>
      </c>
      <c r="P1552">
        <v>40300</v>
      </c>
      <c r="Q1552">
        <v>41200</v>
      </c>
      <c r="R1552">
        <v>41400</v>
      </c>
      <c r="S1552">
        <v>41500</v>
      </c>
      <c r="T1552">
        <v>43100</v>
      </c>
      <c r="U1552">
        <v>44800</v>
      </c>
      <c r="V1552">
        <v>46500</v>
      </c>
      <c r="W1552">
        <v>45600</v>
      </c>
      <c r="X1552">
        <v>48400</v>
      </c>
      <c r="Y1552" t="str">
        <f t="shared" si="55"/>
        <v>06-2025</v>
      </c>
      <c r="Z1552" t="str">
        <f>_xlfn.XLOOKUP(Y1552,AN:AN,AP:AP,"")</f>
        <v>L6</v>
      </c>
      <c r="AA1552" t="str">
        <f>_xlfn.XLOOKUP(Y1552,AN:AN,AQ:AQ,"")</f>
        <v>L12</v>
      </c>
      <c r="AB1552" t="str">
        <f>_xlfn.XLOOKUP(Y1552,AN:AN,AR:AR,"")</f>
        <v>L24</v>
      </c>
      <c r="AC1552" t="str">
        <f>_xlfn.XLOOKUP(Y1552,AN:AN,AS:AS,"")</f>
        <v>L36</v>
      </c>
      <c r="AE1552" t="str">
        <v>L6</v>
      </c>
      <c r="AF1552" t="str">
        <v>L12</v>
      </c>
      <c r="AG1552" t="str">
        <v>L24</v>
      </c>
      <c r="AH1552" t="str">
        <v>L36</v>
      </c>
    </row>
    <row r="1553" spans="1:34">
      <c r="A1553" t="str">
        <f t="shared" si="54"/>
        <v>06-2025</v>
      </c>
      <c r="B1553" s="265">
        <v>45819</v>
      </c>
      <c r="C1553">
        <v>45300</v>
      </c>
      <c r="D1553">
        <v>46500</v>
      </c>
      <c r="E1553">
        <v>45600</v>
      </c>
      <c r="F1553">
        <v>40900</v>
      </c>
      <c r="G1553">
        <v>45600</v>
      </c>
      <c r="H1553" t="s">
        <v>25</v>
      </c>
      <c r="I1553">
        <v>44000</v>
      </c>
      <c r="J1553">
        <v>44400</v>
      </c>
      <c r="K1553">
        <v>45300</v>
      </c>
      <c r="L1553" t="s">
        <v>25</v>
      </c>
      <c r="M1553">
        <v>46900</v>
      </c>
      <c r="N1553">
        <v>45300</v>
      </c>
      <c r="O1553">
        <v>44400</v>
      </c>
      <c r="P1553">
        <v>40100</v>
      </c>
      <c r="Q1553">
        <v>41200</v>
      </c>
      <c r="R1553">
        <v>41400</v>
      </c>
      <c r="S1553">
        <v>41700</v>
      </c>
      <c r="T1553">
        <v>43000</v>
      </c>
      <c r="U1553">
        <v>44800</v>
      </c>
      <c r="V1553">
        <v>46500</v>
      </c>
      <c r="W1553">
        <v>45600</v>
      </c>
      <c r="X1553">
        <v>48400</v>
      </c>
      <c r="Y1553" t="str">
        <f t="shared" si="55"/>
        <v>06-2025</v>
      </c>
      <c r="Z1553" t="str">
        <f>_xlfn.XLOOKUP(Y1553,AN:AN,AP:AP,"")</f>
        <v>L6</v>
      </c>
      <c r="AA1553" t="str">
        <f>_xlfn.XLOOKUP(Y1553,AN:AN,AQ:AQ,"")</f>
        <v>L12</v>
      </c>
      <c r="AB1553" t="str">
        <f>_xlfn.XLOOKUP(Y1553,AN:AN,AR:AR,"")</f>
        <v>L24</v>
      </c>
      <c r="AC1553" t="str">
        <f>_xlfn.XLOOKUP(Y1553,AN:AN,AS:AS,"")</f>
        <v>L36</v>
      </c>
      <c r="AE1553" t="str">
        <v>L6</v>
      </c>
      <c r="AF1553" t="str">
        <v>L12</v>
      </c>
      <c r="AG1553" t="str">
        <v>L24</v>
      </c>
      <c r="AH1553" t="str">
        <v>L36</v>
      </c>
    </row>
    <row r="1554" spans="1:34">
      <c r="A1554" t="str">
        <f t="shared" si="54"/>
        <v>06-2025</v>
      </c>
      <c r="B1554" s="265">
        <v>45820</v>
      </c>
      <c r="C1554">
        <v>45200</v>
      </c>
      <c r="D1554">
        <v>46500</v>
      </c>
      <c r="E1554">
        <v>45500</v>
      </c>
      <c r="F1554">
        <v>40800</v>
      </c>
      <c r="G1554">
        <v>45500</v>
      </c>
      <c r="H1554" t="s">
        <v>25</v>
      </c>
      <c r="I1554">
        <v>44000</v>
      </c>
      <c r="J1554">
        <v>44300</v>
      </c>
      <c r="K1554">
        <v>45200</v>
      </c>
      <c r="L1554" t="s">
        <v>25</v>
      </c>
      <c r="M1554">
        <v>46800</v>
      </c>
      <c r="N1554">
        <v>45200</v>
      </c>
      <c r="O1554">
        <v>44200</v>
      </c>
      <c r="P1554">
        <v>39900</v>
      </c>
      <c r="Q1554">
        <v>41100</v>
      </c>
      <c r="R1554">
        <v>41400</v>
      </c>
      <c r="S1554">
        <v>41700</v>
      </c>
      <c r="T1554">
        <v>42900</v>
      </c>
      <c r="U1554">
        <v>44800</v>
      </c>
      <c r="V1554">
        <v>46500</v>
      </c>
      <c r="W1554">
        <v>45500</v>
      </c>
      <c r="X1554">
        <v>48400</v>
      </c>
      <c r="Y1554" t="str">
        <f t="shared" si="55"/>
        <v>06-2025</v>
      </c>
      <c r="Z1554" t="str">
        <f>_xlfn.XLOOKUP(Y1554,AN:AN,AP:AP,"")</f>
        <v>L6</v>
      </c>
      <c r="AA1554" t="str">
        <f>_xlfn.XLOOKUP(Y1554,AN:AN,AQ:AQ,"")</f>
        <v>L12</v>
      </c>
      <c r="AB1554" t="str">
        <f>_xlfn.XLOOKUP(Y1554,AN:AN,AR:AR,"")</f>
        <v>L24</v>
      </c>
      <c r="AC1554" t="str">
        <f>_xlfn.XLOOKUP(Y1554,AN:AN,AS:AS,"")</f>
        <v>L36</v>
      </c>
      <c r="AE1554" t="str">
        <v>L6</v>
      </c>
      <c r="AF1554" t="str">
        <v>L12</v>
      </c>
      <c r="AG1554" t="str">
        <v>L24</v>
      </c>
      <c r="AH1554" t="str">
        <v>L36</v>
      </c>
    </row>
    <row r="1555" spans="1:34">
      <c r="A1555" t="str">
        <f t="shared" si="54"/>
        <v>06-2025</v>
      </c>
      <c r="B1555" s="265">
        <v>45821</v>
      </c>
      <c r="C1555">
        <v>45000</v>
      </c>
      <c r="D1555">
        <v>46500</v>
      </c>
      <c r="E1555">
        <v>45400</v>
      </c>
      <c r="F1555">
        <v>40800</v>
      </c>
      <c r="G1555">
        <v>45500</v>
      </c>
      <c r="H1555" t="s">
        <v>25</v>
      </c>
      <c r="I1555">
        <v>44000</v>
      </c>
      <c r="J1555">
        <v>44300</v>
      </c>
      <c r="K1555">
        <v>45200</v>
      </c>
      <c r="L1555" t="s">
        <v>25</v>
      </c>
      <c r="M1555">
        <v>46600</v>
      </c>
      <c r="N1555">
        <v>44900</v>
      </c>
      <c r="O1555">
        <v>44000</v>
      </c>
      <c r="P1555">
        <v>39600</v>
      </c>
      <c r="Q1555">
        <v>41000</v>
      </c>
      <c r="R1555">
        <v>41300</v>
      </c>
      <c r="S1555">
        <v>41600</v>
      </c>
      <c r="T1555">
        <v>42900</v>
      </c>
      <c r="U1555">
        <v>44600</v>
      </c>
      <c r="V1555">
        <v>46500</v>
      </c>
      <c r="W1555">
        <v>45500</v>
      </c>
      <c r="X1555">
        <v>48400</v>
      </c>
      <c r="Y1555" t="str">
        <f t="shared" si="55"/>
        <v>06-2025</v>
      </c>
      <c r="Z1555" t="str">
        <f>_xlfn.XLOOKUP(Y1555,AN:AN,AP:AP,"")</f>
        <v>L6</v>
      </c>
      <c r="AA1555" t="str">
        <f>_xlfn.XLOOKUP(Y1555,AN:AN,AQ:AQ,"")</f>
        <v>L12</v>
      </c>
      <c r="AB1555" t="str">
        <f>_xlfn.XLOOKUP(Y1555,AN:AN,AR:AR,"")</f>
        <v>L24</v>
      </c>
      <c r="AC1555" t="str">
        <f>_xlfn.XLOOKUP(Y1555,AN:AN,AS:AS,"")</f>
        <v>L36</v>
      </c>
      <c r="AE1555" t="str">
        <v>L6</v>
      </c>
      <c r="AF1555" t="str">
        <v>L12</v>
      </c>
      <c r="AG1555" t="str">
        <v>L24</v>
      </c>
      <c r="AH1555" t="str">
        <v>L36</v>
      </c>
    </row>
    <row r="1556" spans="1:34">
      <c r="A1556" t="str">
        <f t="shared" si="54"/>
        <v>06-2025</v>
      </c>
      <c r="B1556" s="265">
        <v>45822</v>
      </c>
      <c r="C1556">
        <v>45000</v>
      </c>
      <c r="D1556">
        <v>46500</v>
      </c>
      <c r="E1556">
        <v>45300</v>
      </c>
      <c r="F1556">
        <v>40600</v>
      </c>
      <c r="G1556">
        <v>45500</v>
      </c>
      <c r="H1556" t="s">
        <v>25</v>
      </c>
      <c r="I1556">
        <v>44000</v>
      </c>
      <c r="J1556">
        <v>44200</v>
      </c>
      <c r="K1556">
        <v>44700</v>
      </c>
      <c r="L1556" t="s">
        <v>25</v>
      </c>
      <c r="M1556">
        <v>46600</v>
      </c>
      <c r="N1556">
        <v>44700</v>
      </c>
      <c r="O1556">
        <v>44000</v>
      </c>
      <c r="P1556">
        <v>39500</v>
      </c>
      <c r="Q1556">
        <v>40900</v>
      </c>
      <c r="R1556">
        <v>41200</v>
      </c>
      <c r="S1556">
        <v>41500</v>
      </c>
      <c r="T1556">
        <v>42700</v>
      </c>
      <c r="U1556">
        <v>44500</v>
      </c>
      <c r="V1556">
        <v>46500</v>
      </c>
      <c r="W1556">
        <v>45500</v>
      </c>
      <c r="X1556">
        <v>48400</v>
      </c>
      <c r="Y1556" t="str">
        <f t="shared" si="55"/>
        <v>06-2025</v>
      </c>
      <c r="Z1556" t="str">
        <f>_xlfn.XLOOKUP(Y1556,AN:AN,AP:AP,"")</f>
        <v>L6</v>
      </c>
      <c r="AA1556" t="str">
        <f>_xlfn.XLOOKUP(Y1556,AN:AN,AQ:AQ,"")</f>
        <v>L12</v>
      </c>
      <c r="AB1556" t="str">
        <f>_xlfn.XLOOKUP(Y1556,AN:AN,AR:AR,"")</f>
        <v>L24</v>
      </c>
      <c r="AC1556" t="str">
        <f>_xlfn.XLOOKUP(Y1556,AN:AN,AS:AS,"")</f>
        <v>L36</v>
      </c>
      <c r="AE1556" t="str">
        <v>L6</v>
      </c>
      <c r="AF1556" t="str">
        <v>L12</v>
      </c>
      <c r="AG1556" t="str">
        <v>L24</v>
      </c>
      <c r="AH1556" t="str">
        <v>L36</v>
      </c>
    </row>
    <row r="1557" spans="1:34">
      <c r="A1557" t="str">
        <f t="shared" si="54"/>
        <v>06-2025</v>
      </c>
      <c r="B1557" s="265">
        <v>45823</v>
      </c>
      <c r="C1557" t="s">
        <v>24</v>
      </c>
      <c r="D1557" t="s">
        <v>24</v>
      </c>
      <c r="E1557" t="s">
        <v>24</v>
      </c>
      <c r="F1557" t="s">
        <v>24</v>
      </c>
      <c r="G1557" t="s">
        <v>24</v>
      </c>
      <c r="H1557" t="s">
        <v>24</v>
      </c>
      <c r="I1557" t="s">
        <v>24</v>
      </c>
      <c r="J1557" t="s">
        <v>24</v>
      </c>
      <c r="K1557" t="s">
        <v>24</v>
      </c>
      <c r="L1557" t="s">
        <v>24</v>
      </c>
      <c r="M1557" t="s">
        <v>24</v>
      </c>
      <c r="N1557" t="s">
        <v>24</v>
      </c>
      <c r="O1557" t="s">
        <v>24</v>
      </c>
      <c r="P1557" t="s">
        <v>24</v>
      </c>
      <c r="Q1557" t="s">
        <v>24</v>
      </c>
      <c r="R1557" t="s">
        <v>24</v>
      </c>
      <c r="S1557" t="s">
        <v>24</v>
      </c>
      <c r="T1557" t="s">
        <v>24</v>
      </c>
      <c r="U1557" t="s">
        <v>24</v>
      </c>
      <c r="V1557" t="s">
        <v>24</v>
      </c>
      <c r="W1557" t="s">
        <v>24</v>
      </c>
      <c r="X1557" t="s">
        <v>24</v>
      </c>
      <c r="Y1557" t="str">
        <f t="shared" si="55"/>
        <v>06-2025</v>
      </c>
      <c r="Z1557" t="str">
        <f>_xlfn.XLOOKUP(Y1557,AN:AN,AP:AP,"")</f>
        <v>L6</v>
      </c>
      <c r="AA1557" t="str">
        <f>_xlfn.XLOOKUP(Y1557,AN:AN,AQ:AQ,"")</f>
        <v>L12</v>
      </c>
      <c r="AB1557" t="str">
        <f>_xlfn.XLOOKUP(Y1557,AN:AN,AR:AR,"")</f>
        <v>L24</v>
      </c>
      <c r="AC1557" t="str">
        <f>_xlfn.XLOOKUP(Y1557,AN:AN,AS:AS,"")</f>
        <v>L36</v>
      </c>
      <c r="AE1557" t="str">
        <v>L6</v>
      </c>
      <c r="AF1557" t="str">
        <v>L12</v>
      </c>
      <c r="AG1557" t="str">
        <v>L24</v>
      </c>
      <c r="AH1557" t="str">
        <v>L36</v>
      </c>
    </row>
    <row r="1558" spans="1:34">
      <c r="A1558" t="str">
        <f t="shared" ref="A1558:A1621" si="56">TEXT(B1558,"MM-YYYY")</f>
        <v>06-2025</v>
      </c>
      <c r="B1558" s="265">
        <v>45824</v>
      </c>
      <c r="C1558">
        <v>44900</v>
      </c>
      <c r="D1558">
        <v>46500</v>
      </c>
      <c r="E1558">
        <v>45300</v>
      </c>
      <c r="F1558">
        <v>40800</v>
      </c>
      <c r="G1558">
        <v>45100</v>
      </c>
      <c r="H1558" t="s">
        <v>25</v>
      </c>
      <c r="I1558">
        <v>43800</v>
      </c>
      <c r="J1558">
        <v>44200</v>
      </c>
      <c r="K1558">
        <v>44000</v>
      </c>
      <c r="L1558" t="s">
        <v>25</v>
      </c>
      <c r="M1558">
        <v>46600</v>
      </c>
      <c r="N1558">
        <v>44400</v>
      </c>
      <c r="O1558">
        <v>44000</v>
      </c>
      <c r="P1558">
        <v>39500</v>
      </c>
      <c r="Q1558">
        <v>40900</v>
      </c>
      <c r="R1558">
        <v>41200</v>
      </c>
      <c r="S1558">
        <v>41500</v>
      </c>
      <c r="T1558">
        <v>42900</v>
      </c>
      <c r="U1558">
        <v>44500</v>
      </c>
      <c r="V1558">
        <v>46500</v>
      </c>
      <c r="W1558">
        <v>45300</v>
      </c>
      <c r="X1558">
        <v>48200</v>
      </c>
      <c r="Y1558" t="str">
        <f t="shared" ref="Y1558:Y1621" si="57">TEXT(B1558,"MM-YYYY")</f>
        <v>06-2025</v>
      </c>
      <c r="Z1558" t="str">
        <f>_xlfn.XLOOKUP(Y1558,AN:AN,AP:AP,"")</f>
        <v>L6</v>
      </c>
      <c r="AA1558" t="str">
        <f>_xlfn.XLOOKUP(Y1558,AN:AN,AQ:AQ,"")</f>
        <v>L12</v>
      </c>
      <c r="AB1558" t="str">
        <f>_xlfn.XLOOKUP(Y1558,AN:AN,AR:AR,"")</f>
        <v>L24</v>
      </c>
      <c r="AC1558" t="str">
        <f>_xlfn.XLOOKUP(Y1558,AN:AN,AS:AS,"")</f>
        <v>L36</v>
      </c>
      <c r="AE1558" t="str">
        <v>L6</v>
      </c>
      <c r="AF1558" t="str">
        <v>L12</v>
      </c>
      <c r="AG1558" t="str">
        <v>L24</v>
      </c>
      <c r="AH1558" t="str">
        <v>L36</v>
      </c>
    </row>
    <row r="1559" spans="1:34">
      <c r="A1559" t="str">
        <f t="shared" si="56"/>
        <v>06-2025</v>
      </c>
      <c r="B1559" s="265">
        <v>45825</v>
      </c>
      <c r="C1559">
        <v>44900</v>
      </c>
      <c r="D1559">
        <v>46500</v>
      </c>
      <c r="E1559">
        <v>45400</v>
      </c>
      <c r="F1559">
        <v>41000</v>
      </c>
      <c r="G1559">
        <v>45100</v>
      </c>
      <c r="H1559" t="s">
        <v>25</v>
      </c>
      <c r="I1559">
        <v>44000</v>
      </c>
      <c r="J1559">
        <v>44200</v>
      </c>
      <c r="K1559">
        <v>44000</v>
      </c>
      <c r="L1559" t="s">
        <v>25</v>
      </c>
      <c r="M1559">
        <v>46600</v>
      </c>
      <c r="N1559">
        <v>44400</v>
      </c>
      <c r="O1559">
        <v>44200</v>
      </c>
      <c r="P1559">
        <v>39300</v>
      </c>
      <c r="Q1559">
        <v>40900</v>
      </c>
      <c r="R1559">
        <v>41200</v>
      </c>
      <c r="S1559">
        <v>41500</v>
      </c>
      <c r="T1559">
        <v>43100</v>
      </c>
      <c r="U1559">
        <v>44600</v>
      </c>
      <c r="V1559">
        <v>46000</v>
      </c>
      <c r="W1559">
        <v>45300</v>
      </c>
      <c r="X1559">
        <v>48200</v>
      </c>
      <c r="Y1559" t="str">
        <f t="shared" si="57"/>
        <v>06-2025</v>
      </c>
      <c r="Z1559" t="str">
        <f>_xlfn.XLOOKUP(Y1559,AN:AN,AP:AP,"")</f>
        <v>L6</v>
      </c>
      <c r="AA1559" t="str">
        <f>_xlfn.XLOOKUP(Y1559,AN:AN,AQ:AQ,"")</f>
        <v>L12</v>
      </c>
      <c r="AB1559" t="str">
        <f>_xlfn.XLOOKUP(Y1559,AN:AN,AR:AR,"")</f>
        <v>L24</v>
      </c>
      <c r="AC1559" t="str">
        <f>_xlfn.XLOOKUP(Y1559,AN:AN,AS:AS,"")</f>
        <v>L36</v>
      </c>
      <c r="AE1559" t="str">
        <v>L6</v>
      </c>
      <c r="AF1559" t="str">
        <v>L12</v>
      </c>
      <c r="AG1559" t="str">
        <v>L24</v>
      </c>
      <c r="AH1559" t="str">
        <v>L36</v>
      </c>
    </row>
    <row r="1560" spans="1:34">
      <c r="A1560" t="str">
        <f t="shared" si="56"/>
        <v>06-2025</v>
      </c>
      <c r="B1560" s="265">
        <v>45826</v>
      </c>
      <c r="C1560">
        <v>44800</v>
      </c>
      <c r="D1560">
        <v>46500</v>
      </c>
      <c r="E1560">
        <v>45400</v>
      </c>
      <c r="F1560">
        <v>40800</v>
      </c>
      <c r="G1560">
        <v>44900</v>
      </c>
      <c r="H1560" t="s">
        <v>25</v>
      </c>
      <c r="I1560">
        <v>44000</v>
      </c>
      <c r="J1560">
        <v>44200</v>
      </c>
      <c r="K1560">
        <v>43800</v>
      </c>
      <c r="L1560" t="s">
        <v>25</v>
      </c>
      <c r="M1560">
        <v>46600</v>
      </c>
      <c r="N1560">
        <v>44400</v>
      </c>
      <c r="O1560">
        <v>44000</v>
      </c>
      <c r="P1560">
        <v>39300</v>
      </c>
      <c r="Q1560">
        <v>40800</v>
      </c>
      <c r="R1560">
        <v>41000</v>
      </c>
      <c r="S1560">
        <v>41300</v>
      </c>
      <c r="T1560">
        <v>42900</v>
      </c>
      <c r="U1560">
        <v>44600</v>
      </c>
      <c r="V1560">
        <v>46000</v>
      </c>
      <c r="W1560">
        <v>45300</v>
      </c>
      <c r="X1560">
        <v>48200</v>
      </c>
      <c r="Y1560" t="str">
        <f t="shared" si="57"/>
        <v>06-2025</v>
      </c>
      <c r="Z1560" t="str">
        <f>_xlfn.XLOOKUP(Y1560,AN:AN,AP:AP,"")</f>
        <v>L6</v>
      </c>
      <c r="AA1560" t="str">
        <f>_xlfn.XLOOKUP(Y1560,AN:AN,AQ:AQ,"")</f>
        <v>L12</v>
      </c>
      <c r="AB1560" t="str">
        <f>_xlfn.XLOOKUP(Y1560,AN:AN,AR:AR,"")</f>
        <v>L24</v>
      </c>
      <c r="AC1560" t="str">
        <f>_xlfn.XLOOKUP(Y1560,AN:AN,AS:AS,"")</f>
        <v>L36</v>
      </c>
      <c r="AE1560" t="str">
        <v>L6</v>
      </c>
      <c r="AF1560" t="str">
        <v>L12</v>
      </c>
      <c r="AG1560" t="str">
        <v>L24</v>
      </c>
      <c r="AH1560" t="str">
        <v>L36</v>
      </c>
    </row>
    <row r="1561" spans="1:34">
      <c r="A1561" t="str">
        <f t="shared" si="56"/>
        <v>06-2025</v>
      </c>
      <c r="B1561" s="265">
        <v>45827</v>
      </c>
      <c r="C1561">
        <v>44700</v>
      </c>
      <c r="D1561">
        <v>46500</v>
      </c>
      <c r="E1561">
        <v>45300</v>
      </c>
      <c r="F1561">
        <v>40500</v>
      </c>
      <c r="G1561">
        <v>44700</v>
      </c>
      <c r="H1561" t="s">
        <v>25</v>
      </c>
      <c r="I1561">
        <v>44500</v>
      </c>
      <c r="J1561">
        <v>44000</v>
      </c>
      <c r="K1561">
        <v>43800</v>
      </c>
      <c r="L1561" t="s">
        <v>25</v>
      </c>
      <c r="M1561">
        <v>46500</v>
      </c>
      <c r="N1561">
        <v>44300</v>
      </c>
      <c r="O1561">
        <v>44000</v>
      </c>
      <c r="P1561">
        <v>39100</v>
      </c>
      <c r="Q1561">
        <v>40700</v>
      </c>
      <c r="R1561">
        <v>41000</v>
      </c>
      <c r="S1561">
        <v>41300</v>
      </c>
      <c r="T1561">
        <v>42600</v>
      </c>
      <c r="U1561">
        <v>44400</v>
      </c>
      <c r="V1561">
        <v>46000</v>
      </c>
      <c r="W1561">
        <v>45300</v>
      </c>
      <c r="X1561">
        <v>48200</v>
      </c>
      <c r="Y1561" t="str">
        <f t="shared" si="57"/>
        <v>06-2025</v>
      </c>
      <c r="Z1561" t="str">
        <f>_xlfn.XLOOKUP(Y1561,AN:AN,AP:AP,"")</f>
        <v>L6</v>
      </c>
      <c r="AA1561" t="str">
        <f>_xlfn.XLOOKUP(Y1561,AN:AN,AQ:AQ,"")</f>
        <v>L12</v>
      </c>
      <c r="AB1561" t="str">
        <f>_xlfn.XLOOKUP(Y1561,AN:AN,AR:AR,"")</f>
        <v>L24</v>
      </c>
      <c r="AC1561" t="str">
        <f>_xlfn.XLOOKUP(Y1561,AN:AN,AS:AS,"")</f>
        <v>L36</v>
      </c>
      <c r="AE1561" t="str">
        <v>L6</v>
      </c>
      <c r="AF1561" t="str">
        <v>L12</v>
      </c>
      <c r="AG1561" t="str">
        <v>L24</v>
      </c>
      <c r="AH1561" t="str">
        <v>L36</v>
      </c>
    </row>
    <row r="1562" spans="1:34">
      <c r="A1562" t="str">
        <f t="shared" si="56"/>
        <v>06-2025</v>
      </c>
      <c r="B1562" s="265">
        <v>45828</v>
      </c>
      <c r="C1562">
        <v>44600</v>
      </c>
      <c r="D1562">
        <v>46300</v>
      </c>
      <c r="E1562">
        <v>45000</v>
      </c>
      <c r="F1562">
        <v>40400</v>
      </c>
      <c r="G1562">
        <v>44700</v>
      </c>
      <c r="H1562" t="s">
        <v>25</v>
      </c>
      <c r="I1562">
        <v>44500</v>
      </c>
      <c r="J1562">
        <v>43800</v>
      </c>
      <c r="K1562">
        <v>43500</v>
      </c>
      <c r="L1562" t="s">
        <v>25</v>
      </c>
      <c r="M1562">
        <v>46400</v>
      </c>
      <c r="N1562">
        <v>44000</v>
      </c>
      <c r="O1562">
        <v>43700</v>
      </c>
      <c r="P1562">
        <v>39100</v>
      </c>
      <c r="Q1562">
        <v>40700</v>
      </c>
      <c r="R1562">
        <v>41000</v>
      </c>
      <c r="S1562">
        <v>41100</v>
      </c>
      <c r="T1562">
        <v>42500</v>
      </c>
      <c r="U1562">
        <v>44400</v>
      </c>
      <c r="V1562">
        <v>46000</v>
      </c>
      <c r="W1562">
        <v>45200</v>
      </c>
      <c r="X1562">
        <v>48200</v>
      </c>
      <c r="Y1562" t="str">
        <f t="shared" si="57"/>
        <v>06-2025</v>
      </c>
      <c r="Z1562" t="str">
        <f>_xlfn.XLOOKUP(Y1562,AN:AN,AP:AP,"")</f>
        <v>L6</v>
      </c>
      <c r="AA1562" t="str">
        <f>_xlfn.XLOOKUP(Y1562,AN:AN,AQ:AQ,"")</f>
        <v>L12</v>
      </c>
      <c r="AB1562" t="str">
        <f>_xlfn.XLOOKUP(Y1562,AN:AN,AR:AR,"")</f>
        <v>L24</v>
      </c>
      <c r="AC1562" t="str">
        <f>_xlfn.XLOOKUP(Y1562,AN:AN,AS:AS,"")</f>
        <v>L36</v>
      </c>
      <c r="AE1562" t="str">
        <v>L6</v>
      </c>
      <c r="AF1562" t="str">
        <v>L12</v>
      </c>
      <c r="AG1562" t="str">
        <v>L24</v>
      </c>
      <c r="AH1562" t="str">
        <v>L36</v>
      </c>
    </row>
    <row r="1563" spans="1:34">
      <c r="A1563" t="str">
        <f t="shared" si="56"/>
        <v>06-2025</v>
      </c>
      <c r="B1563" s="265">
        <v>45829</v>
      </c>
      <c r="C1563">
        <v>44500</v>
      </c>
      <c r="D1563">
        <v>46300</v>
      </c>
      <c r="E1563">
        <v>44800</v>
      </c>
      <c r="F1563">
        <v>40300</v>
      </c>
      <c r="G1563">
        <v>44700</v>
      </c>
      <c r="H1563" t="s">
        <v>25</v>
      </c>
      <c r="I1563">
        <v>44500</v>
      </c>
      <c r="J1563">
        <v>43800</v>
      </c>
      <c r="K1563">
        <v>43500</v>
      </c>
      <c r="L1563" t="s">
        <v>25</v>
      </c>
      <c r="M1563">
        <v>46300</v>
      </c>
      <c r="N1563">
        <v>44000</v>
      </c>
      <c r="O1563">
        <v>43500</v>
      </c>
      <c r="P1563">
        <v>39000</v>
      </c>
      <c r="Q1563">
        <v>40500</v>
      </c>
      <c r="R1563">
        <v>41000</v>
      </c>
      <c r="S1563">
        <v>41100</v>
      </c>
      <c r="T1563">
        <v>42400</v>
      </c>
      <c r="U1563">
        <v>44300</v>
      </c>
      <c r="V1563">
        <v>46000</v>
      </c>
      <c r="W1563">
        <v>45000</v>
      </c>
      <c r="X1563">
        <v>48200</v>
      </c>
      <c r="Y1563" t="str">
        <f t="shared" si="57"/>
        <v>06-2025</v>
      </c>
      <c r="Z1563" t="str">
        <f>_xlfn.XLOOKUP(Y1563,AN:AN,AP:AP,"")</f>
        <v>L6</v>
      </c>
      <c r="AA1563" t="str">
        <f>_xlfn.XLOOKUP(Y1563,AN:AN,AQ:AQ,"")</f>
        <v>L12</v>
      </c>
      <c r="AB1563" t="str">
        <f>_xlfn.XLOOKUP(Y1563,AN:AN,AR:AR,"")</f>
        <v>L24</v>
      </c>
      <c r="AC1563" t="str">
        <f>_xlfn.XLOOKUP(Y1563,AN:AN,AS:AS,"")</f>
        <v>L36</v>
      </c>
      <c r="AE1563" t="str">
        <v>L6</v>
      </c>
      <c r="AF1563" t="str">
        <v>L12</v>
      </c>
      <c r="AG1563" t="str">
        <v>L24</v>
      </c>
      <c r="AH1563" t="str">
        <v>L36</v>
      </c>
    </row>
    <row r="1564" spans="1:34">
      <c r="A1564" t="str">
        <f t="shared" si="56"/>
        <v>06-2025</v>
      </c>
      <c r="B1564" s="265">
        <v>45830</v>
      </c>
      <c r="C1564" t="s">
        <v>24</v>
      </c>
      <c r="D1564" t="s">
        <v>24</v>
      </c>
      <c r="E1564" t="s">
        <v>24</v>
      </c>
      <c r="F1564" t="s">
        <v>24</v>
      </c>
      <c r="G1564" t="s">
        <v>24</v>
      </c>
      <c r="H1564" t="s">
        <v>24</v>
      </c>
      <c r="I1564" t="s">
        <v>24</v>
      </c>
      <c r="J1564" t="s">
        <v>24</v>
      </c>
      <c r="K1564" t="s">
        <v>24</v>
      </c>
      <c r="L1564" t="s">
        <v>24</v>
      </c>
      <c r="M1564" t="s">
        <v>24</v>
      </c>
      <c r="N1564" t="s">
        <v>24</v>
      </c>
      <c r="O1564" t="s">
        <v>24</v>
      </c>
      <c r="P1564" t="s">
        <v>24</v>
      </c>
      <c r="Q1564" t="s">
        <v>24</v>
      </c>
      <c r="R1564" t="s">
        <v>24</v>
      </c>
      <c r="S1564" t="s">
        <v>24</v>
      </c>
      <c r="T1564" t="s">
        <v>24</v>
      </c>
      <c r="U1564" t="s">
        <v>24</v>
      </c>
      <c r="V1564" t="s">
        <v>24</v>
      </c>
      <c r="W1564" t="s">
        <v>24</v>
      </c>
      <c r="X1564" t="s">
        <v>24</v>
      </c>
      <c r="Y1564" t="str">
        <f t="shared" si="57"/>
        <v>06-2025</v>
      </c>
      <c r="Z1564" t="str">
        <f>_xlfn.XLOOKUP(Y1564,AN:AN,AP:AP,"")</f>
        <v>L6</v>
      </c>
      <c r="AA1564" t="str">
        <f>_xlfn.XLOOKUP(Y1564,AN:AN,AQ:AQ,"")</f>
        <v>L12</v>
      </c>
      <c r="AB1564" t="str">
        <f>_xlfn.XLOOKUP(Y1564,AN:AN,AR:AR,"")</f>
        <v>L24</v>
      </c>
      <c r="AC1564" t="str">
        <f>_xlfn.XLOOKUP(Y1564,AN:AN,AS:AS,"")</f>
        <v>L36</v>
      </c>
      <c r="AE1564" t="str">
        <v>L6</v>
      </c>
      <c r="AF1564" t="str">
        <v>L12</v>
      </c>
      <c r="AG1564" t="str">
        <v>L24</v>
      </c>
      <c r="AH1564" t="str">
        <v>L36</v>
      </c>
    </row>
    <row r="1565" spans="1:34">
      <c r="A1565" t="str">
        <f t="shared" si="56"/>
        <v>06-2025</v>
      </c>
      <c r="B1565" s="265">
        <v>45831</v>
      </c>
      <c r="C1565">
        <v>43900</v>
      </c>
      <c r="D1565">
        <v>46300</v>
      </c>
      <c r="E1565">
        <v>44500</v>
      </c>
      <c r="F1565">
        <v>40300</v>
      </c>
      <c r="G1565">
        <v>44500</v>
      </c>
      <c r="H1565" t="s">
        <v>25</v>
      </c>
      <c r="I1565">
        <v>44500</v>
      </c>
      <c r="J1565">
        <v>43600</v>
      </c>
      <c r="K1565">
        <v>43500</v>
      </c>
      <c r="L1565" t="s">
        <v>25</v>
      </c>
      <c r="M1565">
        <v>45700</v>
      </c>
      <c r="N1565">
        <v>44000</v>
      </c>
      <c r="O1565">
        <v>43500</v>
      </c>
      <c r="P1565">
        <v>38700</v>
      </c>
      <c r="Q1565">
        <v>40100</v>
      </c>
      <c r="R1565">
        <v>40800</v>
      </c>
      <c r="S1565">
        <v>41000</v>
      </c>
      <c r="T1565">
        <v>42400</v>
      </c>
      <c r="U1565">
        <v>44200</v>
      </c>
      <c r="V1565">
        <v>46000</v>
      </c>
      <c r="W1565">
        <v>44800</v>
      </c>
      <c r="X1565">
        <v>47500</v>
      </c>
      <c r="Y1565" t="str">
        <f t="shared" si="57"/>
        <v>06-2025</v>
      </c>
      <c r="Z1565" t="str">
        <f>_xlfn.XLOOKUP(Y1565,AN:AN,AP:AP,"")</f>
        <v>L6</v>
      </c>
      <c r="AA1565" t="str">
        <f>_xlfn.XLOOKUP(Y1565,AN:AN,AQ:AQ,"")</f>
        <v>L12</v>
      </c>
      <c r="AB1565" t="str">
        <f>_xlfn.XLOOKUP(Y1565,AN:AN,AR:AR,"")</f>
        <v>L24</v>
      </c>
      <c r="AC1565" t="str">
        <f>_xlfn.XLOOKUP(Y1565,AN:AN,AS:AS,"")</f>
        <v>L36</v>
      </c>
      <c r="AE1565" t="str">
        <v>L6</v>
      </c>
      <c r="AF1565" t="str">
        <v>L12</v>
      </c>
      <c r="AG1565" t="str">
        <v>L24</v>
      </c>
      <c r="AH1565" t="str">
        <v>L36</v>
      </c>
    </row>
    <row r="1566" spans="1:34">
      <c r="A1566" t="str">
        <f t="shared" si="56"/>
        <v>06-2025</v>
      </c>
      <c r="B1566" s="265">
        <v>45832</v>
      </c>
      <c r="C1566">
        <v>43600</v>
      </c>
      <c r="D1566">
        <v>46000</v>
      </c>
      <c r="E1566">
        <v>44400</v>
      </c>
      <c r="F1566">
        <v>40200</v>
      </c>
      <c r="G1566">
        <v>44400</v>
      </c>
      <c r="H1566" t="s">
        <v>25</v>
      </c>
      <c r="I1566">
        <v>44500</v>
      </c>
      <c r="J1566">
        <v>43300</v>
      </c>
      <c r="K1566">
        <v>43500</v>
      </c>
      <c r="L1566" t="s">
        <v>25</v>
      </c>
      <c r="M1566">
        <v>45700</v>
      </c>
      <c r="N1566">
        <v>43700</v>
      </c>
      <c r="O1566">
        <v>43200</v>
      </c>
      <c r="P1566">
        <v>38500</v>
      </c>
      <c r="Q1566">
        <v>40100</v>
      </c>
      <c r="R1566">
        <v>40400</v>
      </c>
      <c r="S1566">
        <v>41000</v>
      </c>
      <c r="T1566">
        <v>42300</v>
      </c>
      <c r="U1566">
        <v>43900</v>
      </c>
      <c r="V1566">
        <v>46000</v>
      </c>
      <c r="W1566">
        <v>44800</v>
      </c>
      <c r="X1566">
        <v>47500</v>
      </c>
      <c r="Y1566" t="str">
        <f t="shared" si="57"/>
        <v>06-2025</v>
      </c>
      <c r="Z1566" t="str">
        <f>_xlfn.XLOOKUP(Y1566,AN:AN,AP:AP,"")</f>
        <v>L6</v>
      </c>
      <c r="AA1566" t="str">
        <f>_xlfn.XLOOKUP(Y1566,AN:AN,AQ:AQ,"")</f>
        <v>L12</v>
      </c>
      <c r="AB1566" t="str">
        <f>_xlfn.XLOOKUP(Y1566,AN:AN,AR:AR,"")</f>
        <v>L24</v>
      </c>
      <c r="AC1566" t="str">
        <f>_xlfn.XLOOKUP(Y1566,AN:AN,AS:AS,"")</f>
        <v>L36</v>
      </c>
      <c r="AE1566" t="str">
        <v>L6</v>
      </c>
      <c r="AF1566" t="str">
        <v>L12</v>
      </c>
      <c r="AG1566" t="str">
        <v>L24</v>
      </c>
      <c r="AH1566" t="str">
        <v>L36</v>
      </c>
    </row>
    <row r="1567" spans="1:34">
      <c r="A1567" t="str">
        <f t="shared" si="56"/>
        <v>06-2025</v>
      </c>
      <c r="B1567" s="265">
        <v>45833</v>
      </c>
      <c r="C1567">
        <v>43500</v>
      </c>
      <c r="D1567">
        <v>46000</v>
      </c>
      <c r="E1567">
        <v>44400</v>
      </c>
      <c r="F1567">
        <v>40400</v>
      </c>
      <c r="G1567">
        <v>44400</v>
      </c>
      <c r="H1567" t="s">
        <v>25</v>
      </c>
      <c r="I1567">
        <v>44300</v>
      </c>
      <c r="J1567">
        <v>43500</v>
      </c>
      <c r="K1567">
        <v>43500</v>
      </c>
      <c r="L1567" t="s">
        <v>25</v>
      </c>
      <c r="M1567">
        <v>45800</v>
      </c>
      <c r="N1567">
        <v>43700</v>
      </c>
      <c r="O1567">
        <v>43200</v>
      </c>
      <c r="P1567">
        <v>38300</v>
      </c>
      <c r="Q1567">
        <v>40200</v>
      </c>
      <c r="R1567">
        <v>40500</v>
      </c>
      <c r="S1567">
        <v>41000</v>
      </c>
      <c r="T1567">
        <v>42500</v>
      </c>
      <c r="U1567">
        <v>43900</v>
      </c>
      <c r="V1567">
        <v>46000</v>
      </c>
      <c r="W1567">
        <v>44800</v>
      </c>
      <c r="X1567">
        <v>47500</v>
      </c>
      <c r="Y1567" t="str">
        <f t="shared" si="57"/>
        <v>06-2025</v>
      </c>
      <c r="Z1567" t="str">
        <f>_xlfn.XLOOKUP(Y1567,AN:AN,AP:AP,"")</f>
        <v>L6</v>
      </c>
      <c r="AA1567" t="str">
        <f>_xlfn.XLOOKUP(Y1567,AN:AN,AQ:AQ,"")</f>
        <v>L12</v>
      </c>
      <c r="AB1567" t="str">
        <f>_xlfn.XLOOKUP(Y1567,AN:AN,AR:AR,"")</f>
        <v>L24</v>
      </c>
      <c r="AC1567" t="str">
        <f>_xlfn.XLOOKUP(Y1567,AN:AN,AS:AS,"")</f>
        <v>L36</v>
      </c>
      <c r="AE1567" t="str">
        <v>L6</v>
      </c>
      <c r="AF1567" t="str">
        <v>L12</v>
      </c>
      <c r="AG1567" t="str">
        <v>L24</v>
      </c>
      <c r="AH1567" t="str">
        <v>L36</v>
      </c>
    </row>
    <row r="1568" spans="1:34">
      <c r="A1568" t="str">
        <f t="shared" si="56"/>
        <v>06-2025</v>
      </c>
      <c r="B1568" s="265">
        <v>45834</v>
      </c>
      <c r="C1568">
        <v>43500</v>
      </c>
      <c r="D1568">
        <v>46000</v>
      </c>
      <c r="E1568">
        <v>44500</v>
      </c>
      <c r="F1568">
        <v>40500</v>
      </c>
      <c r="G1568">
        <v>44400</v>
      </c>
      <c r="H1568" t="s">
        <v>25</v>
      </c>
      <c r="I1568">
        <v>44500</v>
      </c>
      <c r="J1568">
        <v>43600</v>
      </c>
      <c r="K1568">
        <v>44300</v>
      </c>
      <c r="L1568" t="s">
        <v>25</v>
      </c>
      <c r="M1568">
        <v>45900</v>
      </c>
      <c r="N1568">
        <v>43800</v>
      </c>
      <c r="O1568">
        <v>43400</v>
      </c>
      <c r="P1568">
        <v>39000</v>
      </c>
      <c r="Q1568">
        <v>40400</v>
      </c>
      <c r="R1568">
        <v>40500</v>
      </c>
      <c r="S1568">
        <v>41200</v>
      </c>
      <c r="T1568">
        <v>42600</v>
      </c>
      <c r="U1568">
        <v>44000</v>
      </c>
      <c r="V1568">
        <v>45500</v>
      </c>
      <c r="W1568">
        <v>44800</v>
      </c>
      <c r="X1568">
        <v>47500</v>
      </c>
      <c r="Y1568" t="str">
        <f t="shared" si="57"/>
        <v>06-2025</v>
      </c>
      <c r="Z1568" t="str">
        <f>_xlfn.XLOOKUP(Y1568,AN:AN,AP:AP,"")</f>
        <v>L6</v>
      </c>
      <c r="AA1568" t="str">
        <f>_xlfn.XLOOKUP(Y1568,AN:AN,AQ:AQ,"")</f>
        <v>L12</v>
      </c>
      <c r="AB1568" t="str">
        <f>_xlfn.XLOOKUP(Y1568,AN:AN,AR:AR,"")</f>
        <v>L24</v>
      </c>
      <c r="AC1568" t="str">
        <f>_xlfn.XLOOKUP(Y1568,AN:AN,AS:AS,"")</f>
        <v>L36</v>
      </c>
      <c r="AE1568" t="str">
        <v>L6</v>
      </c>
      <c r="AF1568" t="str">
        <v>L12</v>
      </c>
      <c r="AG1568" t="str">
        <v>L24</v>
      </c>
      <c r="AH1568" t="str">
        <v>L36</v>
      </c>
    </row>
    <row r="1569" spans="1:34">
      <c r="A1569" t="str">
        <f t="shared" si="56"/>
        <v>06-2025</v>
      </c>
      <c r="B1569" s="265">
        <v>45835</v>
      </c>
      <c r="C1569">
        <v>43500</v>
      </c>
      <c r="D1569">
        <v>46000</v>
      </c>
      <c r="E1569">
        <v>44700</v>
      </c>
      <c r="F1569">
        <v>40300</v>
      </c>
      <c r="G1569">
        <v>44400</v>
      </c>
      <c r="H1569" t="s">
        <v>25</v>
      </c>
      <c r="I1569">
        <v>44500</v>
      </c>
      <c r="J1569">
        <v>43400</v>
      </c>
      <c r="K1569">
        <v>44300</v>
      </c>
      <c r="L1569" t="s">
        <v>25</v>
      </c>
      <c r="M1569">
        <v>45900</v>
      </c>
      <c r="N1569">
        <v>43800</v>
      </c>
      <c r="O1569">
        <v>43300</v>
      </c>
      <c r="P1569">
        <v>39200</v>
      </c>
      <c r="Q1569">
        <v>40300</v>
      </c>
      <c r="R1569">
        <v>40400</v>
      </c>
      <c r="S1569">
        <v>41200</v>
      </c>
      <c r="T1569">
        <v>42400</v>
      </c>
      <c r="U1569">
        <v>44000</v>
      </c>
      <c r="V1569">
        <v>45500</v>
      </c>
      <c r="W1569">
        <v>44800</v>
      </c>
      <c r="X1569">
        <v>47500</v>
      </c>
      <c r="Y1569" t="str">
        <f t="shared" si="57"/>
        <v>06-2025</v>
      </c>
      <c r="Z1569" t="str">
        <f>_xlfn.XLOOKUP(Y1569,AN:AN,AP:AP,"")</f>
        <v>L6</v>
      </c>
      <c r="AA1569" t="str">
        <f>_xlfn.XLOOKUP(Y1569,AN:AN,AQ:AQ,"")</f>
        <v>L12</v>
      </c>
      <c r="AB1569" t="str">
        <f>_xlfn.XLOOKUP(Y1569,AN:AN,AR:AR,"")</f>
        <v>L24</v>
      </c>
      <c r="AC1569" t="str">
        <f>_xlfn.XLOOKUP(Y1569,AN:AN,AS:AS,"")</f>
        <v>L36</v>
      </c>
      <c r="AE1569" t="str">
        <v>L6</v>
      </c>
      <c r="AF1569" t="str">
        <v>L12</v>
      </c>
      <c r="AG1569" t="str">
        <v>L24</v>
      </c>
      <c r="AH1569" t="str">
        <v>L36</v>
      </c>
    </row>
    <row r="1570" spans="1:34">
      <c r="A1570" t="str">
        <f t="shared" si="56"/>
        <v>06-2025</v>
      </c>
      <c r="B1570" s="265">
        <v>45836</v>
      </c>
      <c r="C1570">
        <v>43300</v>
      </c>
      <c r="D1570">
        <v>46000</v>
      </c>
      <c r="E1570">
        <v>44600</v>
      </c>
      <c r="F1570">
        <v>40300</v>
      </c>
      <c r="G1570">
        <v>44500</v>
      </c>
      <c r="H1570" t="s">
        <v>25</v>
      </c>
      <c r="I1570">
        <v>44500</v>
      </c>
      <c r="J1570">
        <v>43400</v>
      </c>
      <c r="K1570">
        <v>44300</v>
      </c>
      <c r="L1570" t="s">
        <v>25</v>
      </c>
      <c r="M1570">
        <v>45800</v>
      </c>
      <c r="N1570">
        <v>43700</v>
      </c>
      <c r="O1570">
        <v>43300</v>
      </c>
      <c r="P1570">
        <v>39300</v>
      </c>
      <c r="Q1570">
        <v>40000</v>
      </c>
      <c r="R1570">
        <v>40200</v>
      </c>
      <c r="S1570">
        <v>41000</v>
      </c>
      <c r="T1570">
        <v>42400</v>
      </c>
      <c r="U1570">
        <v>43800</v>
      </c>
      <c r="V1570">
        <v>45500</v>
      </c>
      <c r="W1570">
        <v>44800</v>
      </c>
      <c r="X1570">
        <v>47500</v>
      </c>
      <c r="Y1570" t="str">
        <f t="shared" si="57"/>
        <v>06-2025</v>
      </c>
      <c r="Z1570" t="str">
        <f>_xlfn.XLOOKUP(Y1570,AN:AN,AP:AP,"")</f>
        <v>L6</v>
      </c>
      <c r="AA1570" t="str">
        <f>_xlfn.XLOOKUP(Y1570,AN:AN,AQ:AQ,"")</f>
        <v>L12</v>
      </c>
      <c r="AB1570" t="str">
        <f>_xlfn.XLOOKUP(Y1570,AN:AN,AR:AR,"")</f>
        <v>L24</v>
      </c>
      <c r="AC1570" t="str">
        <f>_xlfn.XLOOKUP(Y1570,AN:AN,AS:AS,"")</f>
        <v>L36</v>
      </c>
      <c r="AE1570" t="str">
        <v>L6</v>
      </c>
      <c r="AF1570" t="str">
        <v>L12</v>
      </c>
      <c r="AG1570" t="str">
        <v>L24</v>
      </c>
      <c r="AH1570" t="str">
        <v>L36</v>
      </c>
    </row>
    <row r="1571" spans="1:34">
      <c r="A1571" t="str">
        <f t="shared" si="56"/>
        <v>06-2025</v>
      </c>
      <c r="B1571" s="265">
        <v>45837</v>
      </c>
      <c r="C1571" t="s">
        <v>24</v>
      </c>
      <c r="D1571" t="s">
        <v>24</v>
      </c>
      <c r="E1571" t="s">
        <v>24</v>
      </c>
      <c r="F1571" t="s">
        <v>24</v>
      </c>
      <c r="G1571" t="s">
        <v>24</v>
      </c>
      <c r="H1571" t="s">
        <v>24</v>
      </c>
      <c r="I1571" t="s">
        <v>24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24</v>
      </c>
      <c r="Q1571" t="s">
        <v>24</v>
      </c>
      <c r="R1571" t="s">
        <v>24</v>
      </c>
      <c r="S1571" t="s">
        <v>24</v>
      </c>
      <c r="T1571" t="s">
        <v>24</v>
      </c>
      <c r="U1571" t="s">
        <v>24</v>
      </c>
      <c r="V1571" t="s">
        <v>24</v>
      </c>
      <c r="W1571" t="s">
        <v>24</v>
      </c>
      <c r="X1571" t="s">
        <v>24</v>
      </c>
      <c r="Y1571" t="str">
        <f t="shared" si="57"/>
        <v>06-2025</v>
      </c>
      <c r="Z1571" t="str">
        <f>_xlfn.XLOOKUP(Y1571,AN:AN,AP:AP,"")</f>
        <v>L6</v>
      </c>
      <c r="AA1571" t="str">
        <f>_xlfn.XLOOKUP(Y1571,AN:AN,AQ:AQ,"")</f>
        <v>L12</v>
      </c>
      <c r="AB1571" t="str">
        <f>_xlfn.XLOOKUP(Y1571,AN:AN,AR:AR,"")</f>
        <v>L24</v>
      </c>
      <c r="AC1571" t="str">
        <f>_xlfn.XLOOKUP(Y1571,AN:AN,AS:AS,"")</f>
        <v>L36</v>
      </c>
      <c r="AE1571" t="str">
        <v>L6</v>
      </c>
      <c r="AF1571" t="str">
        <v>L12</v>
      </c>
      <c r="AG1571" t="str">
        <v>L24</v>
      </c>
      <c r="AH1571" t="str">
        <v>L36</v>
      </c>
    </row>
    <row r="1572" spans="1:34">
      <c r="A1572" t="str">
        <f t="shared" si="56"/>
        <v>06-2025</v>
      </c>
      <c r="B1572" s="265">
        <v>45838</v>
      </c>
      <c r="C1572">
        <v>43300</v>
      </c>
      <c r="D1572">
        <v>46000</v>
      </c>
      <c r="E1572">
        <v>44500</v>
      </c>
      <c r="F1572">
        <v>40300</v>
      </c>
      <c r="G1572">
        <v>44400</v>
      </c>
      <c r="H1572" t="s">
        <v>25</v>
      </c>
      <c r="I1572">
        <v>44500</v>
      </c>
      <c r="J1572">
        <v>43300</v>
      </c>
      <c r="K1572">
        <v>44300</v>
      </c>
      <c r="L1572" t="s">
        <v>25</v>
      </c>
      <c r="M1572">
        <v>45800</v>
      </c>
      <c r="N1572">
        <v>43700</v>
      </c>
      <c r="O1572">
        <v>43000</v>
      </c>
      <c r="P1572">
        <v>39500</v>
      </c>
      <c r="Q1572">
        <v>39800</v>
      </c>
      <c r="R1572">
        <v>39900</v>
      </c>
      <c r="S1572">
        <v>41000</v>
      </c>
      <c r="T1572">
        <v>42400</v>
      </c>
      <c r="U1572">
        <v>43600</v>
      </c>
      <c r="V1572">
        <v>45500</v>
      </c>
      <c r="W1572">
        <v>44800</v>
      </c>
      <c r="X1572">
        <v>47500</v>
      </c>
      <c r="Y1572" t="str">
        <f t="shared" si="57"/>
        <v>06-2025</v>
      </c>
      <c r="Z1572" t="str">
        <f>_xlfn.XLOOKUP(Y1572,AN:AN,AP:AP,"")</f>
        <v>L6</v>
      </c>
      <c r="AA1572" t="str">
        <f>_xlfn.XLOOKUP(Y1572,AN:AN,AQ:AQ,"")</f>
        <v>L12</v>
      </c>
      <c r="AB1572" t="str">
        <f>_xlfn.XLOOKUP(Y1572,AN:AN,AR:AR,"")</f>
        <v>L24</v>
      </c>
      <c r="AC1572" t="str">
        <f>_xlfn.XLOOKUP(Y1572,AN:AN,AS:AS,"")</f>
        <v>L36</v>
      </c>
      <c r="AE1572" t="str">
        <v>L6</v>
      </c>
      <c r="AF1572" t="str">
        <v>L12</v>
      </c>
      <c r="AG1572" t="str">
        <v>L24</v>
      </c>
      <c r="AH1572" t="str">
        <v>L36</v>
      </c>
    </row>
    <row r="1573" spans="1:34">
      <c r="A1573" t="str">
        <f t="shared" si="56"/>
        <v>07-2025</v>
      </c>
      <c r="B1573" s="265">
        <v>45839</v>
      </c>
      <c r="C1573">
        <v>43200</v>
      </c>
      <c r="D1573">
        <v>46000</v>
      </c>
      <c r="E1573">
        <v>44500</v>
      </c>
      <c r="F1573">
        <v>40600</v>
      </c>
      <c r="G1573">
        <v>44300</v>
      </c>
      <c r="H1573" t="s">
        <v>25</v>
      </c>
      <c r="I1573">
        <v>44500</v>
      </c>
      <c r="J1573">
        <v>43300</v>
      </c>
      <c r="K1573">
        <v>43800</v>
      </c>
      <c r="L1573" t="s">
        <v>25</v>
      </c>
      <c r="M1573">
        <v>45800</v>
      </c>
      <c r="N1573">
        <v>43700</v>
      </c>
      <c r="O1573">
        <v>43300</v>
      </c>
      <c r="P1573">
        <v>39700</v>
      </c>
      <c r="Q1573">
        <v>39700</v>
      </c>
      <c r="R1573">
        <v>39800</v>
      </c>
      <c r="S1573">
        <v>40900</v>
      </c>
      <c r="T1573">
        <v>42700</v>
      </c>
      <c r="U1573">
        <v>43500</v>
      </c>
      <c r="V1573">
        <v>45500</v>
      </c>
      <c r="W1573">
        <v>44700</v>
      </c>
      <c r="X1573">
        <v>47500</v>
      </c>
      <c r="Y1573" t="str">
        <f t="shared" si="57"/>
        <v>07-2025</v>
      </c>
      <c r="Z1573" t="str">
        <f>_xlfn.XLOOKUP(Y1573,AN:AN,AP:AP,"")</f>
        <v>L6</v>
      </c>
      <c r="AA1573" t="str">
        <f>_xlfn.XLOOKUP(Y1573,AN:AN,AQ:AQ,"")</f>
        <v>L12</v>
      </c>
      <c r="AB1573" t="str">
        <f>_xlfn.XLOOKUP(Y1573,AN:AN,AR:AR,"")</f>
        <v>L24</v>
      </c>
      <c r="AC1573" t="str">
        <f>_xlfn.XLOOKUP(Y1573,AN:AN,AS:AS,"")</f>
        <v>L36</v>
      </c>
      <c r="AE1573" t="str">
        <v>L6</v>
      </c>
      <c r="AF1573" t="str">
        <v>L12</v>
      </c>
      <c r="AG1573" t="str">
        <v>L24</v>
      </c>
      <c r="AH1573" t="str">
        <v>L36</v>
      </c>
    </row>
    <row r="1574" spans="1:34">
      <c r="A1574" t="str">
        <f t="shared" si="56"/>
        <v>07-2025</v>
      </c>
      <c r="B1574" s="265">
        <v>45840</v>
      </c>
      <c r="C1574">
        <v>43000</v>
      </c>
      <c r="D1574">
        <v>46000</v>
      </c>
      <c r="E1574">
        <v>44400</v>
      </c>
      <c r="F1574">
        <v>40500</v>
      </c>
      <c r="G1574">
        <v>44100</v>
      </c>
      <c r="H1574" t="s">
        <v>25</v>
      </c>
      <c r="I1574">
        <v>44500</v>
      </c>
      <c r="J1574">
        <v>43300</v>
      </c>
      <c r="K1574">
        <v>43500</v>
      </c>
      <c r="L1574" t="s">
        <v>25</v>
      </c>
      <c r="M1574">
        <v>45700</v>
      </c>
      <c r="N1574">
        <v>43500</v>
      </c>
      <c r="O1574">
        <v>43200</v>
      </c>
      <c r="P1574">
        <v>39700</v>
      </c>
      <c r="Q1574">
        <v>39700</v>
      </c>
      <c r="R1574">
        <v>39900</v>
      </c>
      <c r="S1574">
        <v>41000</v>
      </c>
      <c r="T1574">
        <v>42600</v>
      </c>
      <c r="U1574">
        <v>43300</v>
      </c>
      <c r="V1574">
        <v>45500</v>
      </c>
      <c r="W1574">
        <v>44700</v>
      </c>
      <c r="X1574">
        <v>47500</v>
      </c>
      <c r="Y1574" t="str">
        <f t="shared" si="57"/>
        <v>07-2025</v>
      </c>
      <c r="Z1574" t="str">
        <f>_xlfn.XLOOKUP(Y1574,AN:AN,AP:AP,"")</f>
        <v>L6</v>
      </c>
      <c r="AA1574" t="str">
        <f>_xlfn.XLOOKUP(Y1574,AN:AN,AQ:AQ,"")</f>
        <v>L12</v>
      </c>
      <c r="AB1574" t="str">
        <f>_xlfn.XLOOKUP(Y1574,AN:AN,AR:AR,"")</f>
        <v>L24</v>
      </c>
      <c r="AC1574" t="str">
        <f>_xlfn.XLOOKUP(Y1574,AN:AN,AS:AS,"")</f>
        <v>L36</v>
      </c>
      <c r="AE1574" t="str">
        <v>L6</v>
      </c>
      <c r="AF1574" t="str">
        <v>L12</v>
      </c>
      <c r="AG1574" t="str">
        <v>L24</v>
      </c>
      <c r="AH1574" t="str">
        <v>L36</v>
      </c>
    </row>
    <row r="1575" spans="1:34">
      <c r="A1575" t="str">
        <f t="shared" si="56"/>
        <v>07-2025</v>
      </c>
      <c r="B1575" s="265">
        <v>45841</v>
      </c>
      <c r="C1575">
        <v>42800</v>
      </c>
      <c r="D1575">
        <v>46000</v>
      </c>
      <c r="E1575">
        <v>44200</v>
      </c>
      <c r="F1575">
        <v>40500</v>
      </c>
      <c r="G1575">
        <v>44100</v>
      </c>
      <c r="H1575" t="s">
        <v>25</v>
      </c>
      <c r="I1575">
        <v>44500</v>
      </c>
      <c r="J1575">
        <v>43200</v>
      </c>
      <c r="K1575">
        <v>43500</v>
      </c>
      <c r="L1575" t="s">
        <v>25</v>
      </c>
      <c r="M1575">
        <v>45500</v>
      </c>
      <c r="N1575">
        <v>43500</v>
      </c>
      <c r="O1575">
        <v>43000</v>
      </c>
      <c r="P1575">
        <v>39900</v>
      </c>
      <c r="Q1575">
        <v>39500</v>
      </c>
      <c r="R1575">
        <v>39700</v>
      </c>
      <c r="S1575">
        <v>40800</v>
      </c>
      <c r="T1575">
        <v>42600</v>
      </c>
      <c r="U1575">
        <v>43000</v>
      </c>
      <c r="V1575">
        <v>45500</v>
      </c>
      <c r="W1575">
        <v>44700</v>
      </c>
      <c r="X1575">
        <v>47500</v>
      </c>
      <c r="Y1575" t="str">
        <f t="shared" si="57"/>
        <v>07-2025</v>
      </c>
      <c r="Z1575" t="str">
        <f>_xlfn.XLOOKUP(Y1575,AN:AN,AP:AP,"")</f>
        <v>L6</v>
      </c>
      <c r="AA1575" t="str">
        <f>_xlfn.XLOOKUP(Y1575,AN:AN,AQ:AQ,"")</f>
        <v>L12</v>
      </c>
      <c r="AB1575" t="str">
        <f>_xlfn.XLOOKUP(Y1575,AN:AN,AR:AR,"")</f>
        <v>L24</v>
      </c>
      <c r="AC1575" t="str">
        <f>_xlfn.XLOOKUP(Y1575,AN:AN,AS:AS,"")</f>
        <v>L36</v>
      </c>
      <c r="AE1575" t="str">
        <v>L6</v>
      </c>
      <c r="AF1575" t="str">
        <v>L12</v>
      </c>
      <c r="AG1575" t="str">
        <v>L24</v>
      </c>
      <c r="AH1575" t="str">
        <v>L36</v>
      </c>
    </row>
    <row r="1576" spans="1:34">
      <c r="A1576" t="str">
        <f t="shared" si="56"/>
        <v>07-2025</v>
      </c>
      <c r="B1576" s="265">
        <v>45842</v>
      </c>
      <c r="C1576">
        <v>42800</v>
      </c>
      <c r="D1576">
        <v>46000</v>
      </c>
      <c r="E1576">
        <v>44200</v>
      </c>
      <c r="F1576">
        <v>40500</v>
      </c>
      <c r="G1576">
        <v>44000</v>
      </c>
      <c r="H1576" t="s">
        <v>25</v>
      </c>
      <c r="I1576">
        <v>44500</v>
      </c>
      <c r="J1576">
        <v>43200</v>
      </c>
      <c r="K1576">
        <v>43200</v>
      </c>
      <c r="L1576" t="s">
        <v>25</v>
      </c>
      <c r="M1576">
        <v>45500</v>
      </c>
      <c r="N1576">
        <v>43400</v>
      </c>
      <c r="O1576">
        <v>43000</v>
      </c>
      <c r="P1576">
        <v>40100</v>
      </c>
      <c r="Q1576">
        <v>39300</v>
      </c>
      <c r="R1576">
        <v>39400</v>
      </c>
      <c r="S1576">
        <v>40800</v>
      </c>
      <c r="T1576">
        <v>42600</v>
      </c>
      <c r="U1576">
        <v>42700</v>
      </c>
      <c r="V1576">
        <v>45500</v>
      </c>
      <c r="W1576">
        <v>44500</v>
      </c>
      <c r="X1576">
        <v>47500</v>
      </c>
      <c r="Y1576" t="str">
        <f t="shared" si="57"/>
        <v>07-2025</v>
      </c>
      <c r="Z1576" t="str">
        <f>_xlfn.XLOOKUP(Y1576,AN:AN,AP:AP,"")</f>
        <v>L6</v>
      </c>
      <c r="AA1576" t="str">
        <f>_xlfn.XLOOKUP(Y1576,AN:AN,AQ:AQ,"")</f>
        <v>L12</v>
      </c>
      <c r="AB1576" t="str">
        <f>_xlfn.XLOOKUP(Y1576,AN:AN,AR:AR,"")</f>
        <v>L24</v>
      </c>
      <c r="AC1576" t="str">
        <f>_xlfn.XLOOKUP(Y1576,AN:AN,AS:AS,"")</f>
        <v>L36</v>
      </c>
      <c r="AE1576" t="str">
        <v>L6</v>
      </c>
      <c r="AF1576" t="str">
        <v>L12</v>
      </c>
      <c r="AG1576" t="str">
        <v>L24</v>
      </c>
      <c r="AH1576" t="str">
        <v>L36</v>
      </c>
    </row>
    <row r="1577" spans="1:34">
      <c r="A1577" t="str">
        <f t="shared" si="56"/>
        <v>07-2025</v>
      </c>
      <c r="B1577" s="265">
        <v>45843</v>
      </c>
      <c r="C1577">
        <v>42800</v>
      </c>
      <c r="D1577">
        <v>46000</v>
      </c>
      <c r="E1577">
        <v>44200</v>
      </c>
      <c r="F1577">
        <v>40500</v>
      </c>
      <c r="G1577">
        <v>43700</v>
      </c>
      <c r="H1577" t="s">
        <v>25</v>
      </c>
      <c r="I1577">
        <v>44500</v>
      </c>
      <c r="J1577">
        <v>43200</v>
      </c>
      <c r="K1577">
        <v>43200</v>
      </c>
      <c r="L1577" t="s">
        <v>25</v>
      </c>
      <c r="M1577">
        <v>45500</v>
      </c>
      <c r="N1577">
        <v>43400</v>
      </c>
      <c r="O1577">
        <v>43000</v>
      </c>
      <c r="P1577">
        <v>40300</v>
      </c>
      <c r="Q1577">
        <v>39400</v>
      </c>
      <c r="R1577">
        <v>39400</v>
      </c>
      <c r="S1577">
        <v>40800</v>
      </c>
      <c r="T1577">
        <v>42600</v>
      </c>
      <c r="U1577">
        <v>42600</v>
      </c>
      <c r="V1577">
        <v>45500</v>
      </c>
      <c r="W1577">
        <v>44500</v>
      </c>
      <c r="X1577">
        <v>47500</v>
      </c>
      <c r="Y1577" t="str">
        <f t="shared" si="57"/>
        <v>07-2025</v>
      </c>
      <c r="Z1577" t="str">
        <f>_xlfn.XLOOKUP(Y1577,AN:AN,AP:AP,"")</f>
        <v>L6</v>
      </c>
      <c r="AA1577" t="str">
        <f>_xlfn.XLOOKUP(Y1577,AN:AN,AQ:AQ,"")</f>
        <v>L12</v>
      </c>
      <c r="AB1577" t="str">
        <f>_xlfn.XLOOKUP(Y1577,AN:AN,AR:AR,"")</f>
        <v>L24</v>
      </c>
      <c r="AC1577" t="str">
        <f>_xlfn.XLOOKUP(Y1577,AN:AN,AS:AS,"")</f>
        <v>L36</v>
      </c>
      <c r="AE1577" t="str">
        <v>L6</v>
      </c>
      <c r="AF1577" t="str">
        <v>L12</v>
      </c>
      <c r="AG1577" t="str">
        <v>L24</v>
      </c>
      <c r="AH1577" t="str">
        <v>L36</v>
      </c>
    </row>
    <row r="1578" spans="1:34">
      <c r="A1578" t="str">
        <f t="shared" si="56"/>
        <v>07-2025</v>
      </c>
      <c r="B1578" s="265">
        <v>45844</v>
      </c>
      <c r="C1578" t="s">
        <v>24</v>
      </c>
      <c r="D1578" t="s">
        <v>24</v>
      </c>
      <c r="E1578" t="s">
        <v>24</v>
      </c>
      <c r="F1578" t="s">
        <v>24</v>
      </c>
      <c r="G1578" t="s">
        <v>24</v>
      </c>
      <c r="H1578" t="s">
        <v>24</v>
      </c>
      <c r="I1578" t="s">
        <v>24</v>
      </c>
      <c r="J1578" t="s">
        <v>24</v>
      </c>
      <c r="K1578" t="s">
        <v>24</v>
      </c>
      <c r="L1578" t="s">
        <v>24</v>
      </c>
      <c r="M1578" t="s">
        <v>24</v>
      </c>
      <c r="N1578" t="s">
        <v>24</v>
      </c>
      <c r="O1578" t="s">
        <v>24</v>
      </c>
      <c r="P1578" t="s">
        <v>24</v>
      </c>
      <c r="Q1578" t="s">
        <v>24</v>
      </c>
      <c r="R1578" t="s">
        <v>24</v>
      </c>
      <c r="S1578" t="s">
        <v>24</v>
      </c>
      <c r="T1578" t="s">
        <v>24</v>
      </c>
      <c r="U1578" t="s">
        <v>24</v>
      </c>
      <c r="V1578" t="s">
        <v>24</v>
      </c>
      <c r="W1578" t="s">
        <v>24</v>
      </c>
      <c r="X1578" t="s">
        <v>24</v>
      </c>
      <c r="Y1578" t="str">
        <f t="shared" si="57"/>
        <v>07-2025</v>
      </c>
      <c r="Z1578" t="str">
        <f>_xlfn.XLOOKUP(Y1578,AN:AN,AP:AP,"")</f>
        <v>L6</v>
      </c>
      <c r="AA1578" t="str">
        <f>_xlfn.XLOOKUP(Y1578,AN:AN,AQ:AQ,"")</f>
        <v>L12</v>
      </c>
      <c r="AB1578" t="str">
        <f>_xlfn.XLOOKUP(Y1578,AN:AN,AR:AR,"")</f>
        <v>L24</v>
      </c>
      <c r="AC1578" t="str">
        <f>_xlfn.XLOOKUP(Y1578,AN:AN,AS:AS,"")</f>
        <v>L36</v>
      </c>
      <c r="AE1578" t="str">
        <v>L6</v>
      </c>
      <c r="AF1578" t="str">
        <v>L12</v>
      </c>
      <c r="AG1578" t="str">
        <v>L24</v>
      </c>
      <c r="AH1578" t="str">
        <v>L36</v>
      </c>
    </row>
    <row r="1579" spans="1:34">
      <c r="A1579" t="str">
        <f t="shared" si="56"/>
        <v>07-2025</v>
      </c>
      <c r="B1579" s="265">
        <v>45845</v>
      </c>
      <c r="C1579">
        <v>42800</v>
      </c>
      <c r="D1579">
        <v>46000</v>
      </c>
      <c r="E1579">
        <v>44000</v>
      </c>
      <c r="F1579">
        <v>40500</v>
      </c>
      <c r="G1579">
        <v>43400</v>
      </c>
      <c r="H1579" t="s">
        <v>25</v>
      </c>
      <c r="I1579">
        <v>44500</v>
      </c>
      <c r="J1579">
        <v>43200</v>
      </c>
      <c r="K1579">
        <v>42700</v>
      </c>
      <c r="L1579" t="s">
        <v>25</v>
      </c>
      <c r="M1579">
        <v>45500</v>
      </c>
      <c r="N1579">
        <v>43400</v>
      </c>
      <c r="O1579">
        <v>42800</v>
      </c>
      <c r="P1579">
        <v>40500</v>
      </c>
      <c r="Q1579">
        <v>39400</v>
      </c>
      <c r="R1579">
        <v>39400</v>
      </c>
      <c r="S1579">
        <v>40800</v>
      </c>
      <c r="T1579">
        <v>42600</v>
      </c>
      <c r="U1579">
        <v>42500</v>
      </c>
      <c r="V1579">
        <v>45500</v>
      </c>
      <c r="W1579">
        <v>44500</v>
      </c>
      <c r="X1579">
        <v>47500</v>
      </c>
      <c r="Y1579" t="str">
        <f t="shared" si="57"/>
        <v>07-2025</v>
      </c>
      <c r="Z1579" t="str">
        <f>_xlfn.XLOOKUP(Y1579,AN:AN,AP:AP,"")</f>
        <v>L6</v>
      </c>
      <c r="AA1579" t="str">
        <f>_xlfn.XLOOKUP(Y1579,AN:AN,AQ:AQ,"")</f>
        <v>L12</v>
      </c>
      <c r="AB1579" t="str">
        <f>_xlfn.XLOOKUP(Y1579,AN:AN,AR:AR,"")</f>
        <v>L24</v>
      </c>
      <c r="AC1579" t="str">
        <f>_xlfn.XLOOKUP(Y1579,AN:AN,AS:AS,"")</f>
        <v>L36</v>
      </c>
      <c r="AE1579" t="str">
        <v>L6</v>
      </c>
      <c r="AF1579" t="str">
        <v>L12</v>
      </c>
      <c r="AG1579" t="str">
        <v>L24</v>
      </c>
      <c r="AH1579" t="str">
        <v>L36</v>
      </c>
    </row>
    <row r="1580" spans="1:34">
      <c r="A1580" t="str">
        <f t="shared" si="56"/>
        <v>07-2025</v>
      </c>
      <c r="B1580" s="265">
        <v>45846</v>
      </c>
      <c r="C1580">
        <v>42800</v>
      </c>
      <c r="D1580">
        <v>46000</v>
      </c>
      <c r="E1580">
        <v>43900</v>
      </c>
      <c r="F1580">
        <v>40200</v>
      </c>
      <c r="G1580">
        <v>43400</v>
      </c>
      <c r="H1580" t="s">
        <v>25</v>
      </c>
      <c r="I1580">
        <v>44500</v>
      </c>
      <c r="J1580">
        <v>43000</v>
      </c>
      <c r="K1580">
        <v>42900</v>
      </c>
      <c r="L1580" t="s">
        <v>25</v>
      </c>
      <c r="M1580">
        <v>45400</v>
      </c>
      <c r="N1580">
        <v>43400</v>
      </c>
      <c r="O1580">
        <v>42600</v>
      </c>
      <c r="P1580">
        <v>40700</v>
      </c>
      <c r="Q1580">
        <v>39300</v>
      </c>
      <c r="R1580">
        <v>39500</v>
      </c>
      <c r="S1580">
        <v>41000</v>
      </c>
      <c r="T1580">
        <v>42300</v>
      </c>
      <c r="U1580">
        <v>42500</v>
      </c>
      <c r="V1580">
        <v>45500</v>
      </c>
      <c r="W1580">
        <v>44500</v>
      </c>
      <c r="X1580">
        <v>47500</v>
      </c>
      <c r="Y1580" t="str">
        <f t="shared" si="57"/>
        <v>07-2025</v>
      </c>
      <c r="Z1580" t="str">
        <f>_xlfn.XLOOKUP(Y1580,AN:AN,AP:AP,"")</f>
        <v>L6</v>
      </c>
      <c r="AA1580" t="str">
        <f>_xlfn.XLOOKUP(Y1580,AN:AN,AQ:AQ,"")</f>
        <v>L12</v>
      </c>
      <c r="AB1580" t="str">
        <f>_xlfn.XLOOKUP(Y1580,AN:AN,AR:AR,"")</f>
        <v>L24</v>
      </c>
      <c r="AC1580" t="str">
        <f>_xlfn.XLOOKUP(Y1580,AN:AN,AS:AS,"")</f>
        <v>L36</v>
      </c>
      <c r="AE1580" t="str">
        <v>L6</v>
      </c>
      <c r="AF1580" t="str">
        <v>L12</v>
      </c>
      <c r="AG1580" t="str">
        <v>L24</v>
      </c>
      <c r="AH1580" t="str">
        <v>L36</v>
      </c>
    </row>
    <row r="1581" spans="1:34">
      <c r="A1581" t="str">
        <f t="shared" si="56"/>
        <v>07-2025</v>
      </c>
      <c r="B1581" s="265">
        <v>45847</v>
      </c>
      <c r="C1581">
        <v>43200</v>
      </c>
      <c r="D1581">
        <v>46000</v>
      </c>
      <c r="E1581">
        <v>44400</v>
      </c>
      <c r="F1581">
        <v>40200</v>
      </c>
      <c r="G1581">
        <v>43500</v>
      </c>
      <c r="H1581" t="s">
        <v>25</v>
      </c>
      <c r="I1581">
        <v>44500</v>
      </c>
      <c r="J1581">
        <v>43200</v>
      </c>
      <c r="K1581">
        <v>43000</v>
      </c>
      <c r="L1581" t="s">
        <v>25</v>
      </c>
      <c r="M1581">
        <v>45500</v>
      </c>
      <c r="N1581">
        <v>43500</v>
      </c>
      <c r="O1581">
        <v>43300</v>
      </c>
      <c r="P1581">
        <v>40700</v>
      </c>
      <c r="Q1581">
        <v>39700</v>
      </c>
      <c r="R1581">
        <v>39700</v>
      </c>
      <c r="S1581">
        <v>41000</v>
      </c>
      <c r="T1581">
        <v>42300</v>
      </c>
      <c r="U1581">
        <v>43000</v>
      </c>
      <c r="V1581">
        <v>45500</v>
      </c>
      <c r="W1581">
        <v>45200</v>
      </c>
      <c r="X1581">
        <v>48000</v>
      </c>
      <c r="Y1581" t="str">
        <f t="shared" si="57"/>
        <v>07-2025</v>
      </c>
      <c r="Z1581" t="str">
        <f>_xlfn.XLOOKUP(Y1581,AN:AN,AP:AP,"")</f>
        <v>L6</v>
      </c>
      <c r="AA1581" t="str">
        <f>_xlfn.XLOOKUP(Y1581,AN:AN,AQ:AQ,"")</f>
        <v>L12</v>
      </c>
      <c r="AB1581" t="str">
        <f>_xlfn.XLOOKUP(Y1581,AN:AN,AR:AR,"")</f>
        <v>L24</v>
      </c>
      <c r="AC1581" t="str">
        <f>_xlfn.XLOOKUP(Y1581,AN:AN,AS:AS,"")</f>
        <v>L36</v>
      </c>
      <c r="AE1581" t="str">
        <v>L6</v>
      </c>
      <c r="AF1581" t="str">
        <v>L12</v>
      </c>
      <c r="AG1581" t="str">
        <v>L24</v>
      </c>
      <c r="AH1581" t="str">
        <v>L36</v>
      </c>
    </row>
    <row r="1582" spans="1:34">
      <c r="A1582" t="str">
        <f t="shared" si="56"/>
        <v>07-2025</v>
      </c>
      <c r="B1582" s="265">
        <v>45848</v>
      </c>
      <c r="C1582">
        <v>43200</v>
      </c>
      <c r="D1582">
        <v>46000</v>
      </c>
      <c r="E1582">
        <v>44400</v>
      </c>
      <c r="F1582">
        <v>40300</v>
      </c>
      <c r="G1582">
        <v>43800</v>
      </c>
      <c r="H1582" t="s">
        <v>25</v>
      </c>
      <c r="I1582">
        <v>45000</v>
      </c>
      <c r="J1582">
        <v>43200</v>
      </c>
      <c r="K1582">
        <v>43200</v>
      </c>
      <c r="L1582" t="s">
        <v>25</v>
      </c>
      <c r="M1582">
        <v>45500</v>
      </c>
      <c r="N1582">
        <v>43500</v>
      </c>
      <c r="O1582">
        <v>43300</v>
      </c>
      <c r="P1582">
        <v>40600</v>
      </c>
      <c r="Q1582">
        <v>39600</v>
      </c>
      <c r="R1582">
        <v>39700</v>
      </c>
      <c r="S1582">
        <v>40800</v>
      </c>
      <c r="T1582">
        <v>42400</v>
      </c>
      <c r="U1582">
        <v>43000</v>
      </c>
      <c r="V1582">
        <v>45500</v>
      </c>
      <c r="W1582">
        <v>45200</v>
      </c>
      <c r="X1582">
        <v>48000</v>
      </c>
      <c r="Y1582" t="str">
        <f t="shared" si="57"/>
        <v>07-2025</v>
      </c>
      <c r="Z1582" t="str">
        <f>_xlfn.XLOOKUP(Y1582,AN:AN,AP:AP,"")</f>
        <v>L6</v>
      </c>
      <c r="AA1582" t="str">
        <f>_xlfn.XLOOKUP(Y1582,AN:AN,AQ:AQ,"")</f>
        <v>L12</v>
      </c>
      <c r="AB1582" t="str">
        <f>_xlfn.XLOOKUP(Y1582,AN:AN,AR:AR,"")</f>
        <v>L24</v>
      </c>
      <c r="AC1582" t="str">
        <f>_xlfn.XLOOKUP(Y1582,AN:AN,AS:AS,"")</f>
        <v>L36</v>
      </c>
      <c r="AE1582" t="str">
        <v>L6</v>
      </c>
      <c r="AF1582" t="str">
        <v>L12</v>
      </c>
      <c r="AG1582" t="str">
        <v>L24</v>
      </c>
      <c r="AH1582" t="str">
        <v>L36</v>
      </c>
    </row>
    <row r="1583" spans="1:34">
      <c r="A1583" t="str">
        <f t="shared" si="56"/>
        <v>07-2025</v>
      </c>
      <c r="B1583" s="265">
        <v>45849</v>
      </c>
      <c r="C1583">
        <v>43200</v>
      </c>
      <c r="D1583">
        <v>46000</v>
      </c>
      <c r="E1583">
        <v>44300</v>
      </c>
      <c r="F1583">
        <v>40200</v>
      </c>
      <c r="G1583">
        <v>43800</v>
      </c>
      <c r="H1583" t="s">
        <v>25</v>
      </c>
      <c r="I1583">
        <v>45000</v>
      </c>
      <c r="J1583">
        <v>43000</v>
      </c>
      <c r="K1583">
        <v>43200</v>
      </c>
      <c r="L1583" t="s">
        <v>25</v>
      </c>
      <c r="M1583">
        <v>45500</v>
      </c>
      <c r="N1583">
        <v>43500</v>
      </c>
      <c r="O1583">
        <v>43200</v>
      </c>
      <c r="P1583">
        <v>40700</v>
      </c>
      <c r="Q1583">
        <v>39300</v>
      </c>
      <c r="R1583">
        <v>39500</v>
      </c>
      <c r="S1583">
        <v>40700</v>
      </c>
      <c r="T1583">
        <v>42400</v>
      </c>
      <c r="U1583">
        <v>43000</v>
      </c>
      <c r="V1583">
        <v>45500</v>
      </c>
      <c r="W1583">
        <v>45200</v>
      </c>
      <c r="X1583">
        <v>48000</v>
      </c>
      <c r="Y1583" t="str">
        <f t="shared" si="57"/>
        <v>07-2025</v>
      </c>
      <c r="Z1583" t="str">
        <f>_xlfn.XLOOKUP(Y1583,AN:AN,AP:AP,"")</f>
        <v>L6</v>
      </c>
      <c r="AA1583" t="str">
        <f>_xlfn.XLOOKUP(Y1583,AN:AN,AQ:AQ,"")</f>
        <v>L12</v>
      </c>
      <c r="AB1583" t="str">
        <f>_xlfn.XLOOKUP(Y1583,AN:AN,AR:AR,"")</f>
        <v>L24</v>
      </c>
      <c r="AC1583" t="str">
        <f>_xlfn.XLOOKUP(Y1583,AN:AN,AS:AS,"")</f>
        <v>L36</v>
      </c>
      <c r="AE1583" t="str">
        <v>L6</v>
      </c>
      <c r="AF1583" t="str">
        <v>L12</v>
      </c>
      <c r="AG1583" t="str">
        <v>L24</v>
      </c>
      <c r="AH1583" t="str">
        <v>L36</v>
      </c>
    </row>
    <row r="1584" spans="1:34">
      <c r="A1584" t="str">
        <f t="shared" si="56"/>
        <v>07-2025</v>
      </c>
      <c r="B1584" s="265">
        <v>45850</v>
      </c>
      <c r="C1584">
        <v>43200</v>
      </c>
      <c r="D1584">
        <v>46000</v>
      </c>
      <c r="E1584">
        <v>44000</v>
      </c>
      <c r="F1584">
        <v>40200</v>
      </c>
      <c r="G1584">
        <v>43800</v>
      </c>
      <c r="H1584" t="s">
        <v>25</v>
      </c>
      <c r="I1584">
        <v>45000</v>
      </c>
      <c r="J1584">
        <v>43000</v>
      </c>
      <c r="K1584">
        <v>43100</v>
      </c>
      <c r="L1584" t="s">
        <v>25</v>
      </c>
      <c r="M1584">
        <v>45300</v>
      </c>
      <c r="N1584">
        <v>43400</v>
      </c>
      <c r="O1584">
        <v>42900</v>
      </c>
      <c r="P1584">
        <v>40700</v>
      </c>
      <c r="Q1584">
        <v>39300</v>
      </c>
      <c r="R1584">
        <v>39300</v>
      </c>
      <c r="S1584">
        <v>40600</v>
      </c>
      <c r="T1584">
        <v>42400</v>
      </c>
      <c r="U1584">
        <v>42800</v>
      </c>
      <c r="V1584">
        <v>45500</v>
      </c>
      <c r="W1584">
        <v>45200</v>
      </c>
      <c r="X1584">
        <v>48000</v>
      </c>
      <c r="Y1584" t="str">
        <f t="shared" si="57"/>
        <v>07-2025</v>
      </c>
      <c r="Z1584" t="str">
        <f>_xlfn.XLOOKUP(Y1584,AN:AN,AP:AP,"")</f>
        <v>L6</v>
      </c>
      <c r="AA1584" t="str">
        <f>_xlfn.XLOOKUP(Y1584,AN:AN,AQ:AQ,"")</f>
        <v>L12</v>
      </c>
      <c r="AB1584" t="str">
        <f>_xlfn.XLOOKUP(Y1584,AN:AN,AR:AR,"")</f>
        <v>L24</v>
      </c>
      <c r="AC1584" t="str">
        <f>_xlfn.XLOOKUP(Y1584,AN:AN,AS:AS,"")</f>
        <v>L36</v>
      </c>
      <c r="AE1584" t="str">
        <v>L6</v>
      </c>
      <c r="AF1584" t="str">
        <v>L12</v>
      </c>
      <c r="AG1584" t="str">
        <v>L24</v>
      </c>
      <c r="AH1584" t="str">
        <v>L36</v>
      </c>
    </row>
    <row r="1585" spans="1:34">
      <c r="A1585" t="str">
        <f t="shared" si="56"/>
        <v>07-2025</v>
      </c>
      <c r="B1585" s="265">
        <v>45851</v>
      </c>
      <c r="C1585" t="s">
        <v>24</v>
      </c>
      <c r="D1585" t="s">
        <v>24</v>
      </c>
      <c r="E1585" t="s">
        <v>24</v>
      </c>
      <c r="F1585" t="s">
        <v>24</v>
      </c>
      <c r="G1585" t="s">
        <v>24</v>
      </c>
      <c r="H1585" t="s">
        <v>24</v>
      </c>
      <c r="I1585" t="s">
        <v>24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24</v>
      </c>
      <c r="Q1585" t="s">
        <v>24</v>
      </c>
      <c r="R1585" t="s">
        <v>24</v>
      </c>
      <c r="S1585" t="s">
        <v>24</v>
      </c>
      <c r="T1585" t="s">
        <v>24</v>
      </c>
      <c r="U1585" t="s">
        <v>24</v>
      </c>
      <c r="V1585" t="s">
        <v>24</v>
      </c>
      <c r="W1585" t="s">
        <v>24</v>
      </c>
      <c r="X1585" t="s">
        <v>24</v>
      </c>
      <c r="Y1585" t="str">
        <f t="shared" si="57"/>
        <v>07-2025</v>
      </c>
      <c r="Z1585" t="str">
        <f>_xlfn.XLOOKUP(Y1585,AN:AN,AP:AP,"")</f>
        <v>L6</v>
      </c>
      <c r="AA1585" t="str">
        <f>_xlfn.XLOOKUP(Y1585,AN:AN,AQ:AQ,"")</f>
        <v>L12</v>
      </c>
      <c r="AB1585" t="str">
        <f>_xlfn.XLOOKUP(Y1585,AN:AN,AR:AR,"")</f>
        <v>L24</v>
      </c>
      <c r="AC1585" t="str">
        <f>_xlfn.XLOOKUP(Y1585,AN:AN,AS:AS,"")</f>
        <v>L36</v>
      </c>
      <c r="AE1585" t="str">
        <v>L6</v>
      </c>
      <c r="AF1585" t="str">
        <v>L12</v>
      </c>
      <c r="AG1585" t="str">
        <v>L24</v>
      </c>
      <c r="AH1585" t="str">
        <v>L36</v>
      </c>
    </row>
    <row r="1586" spans="1:34">
      <c r="A1586" t="str">
        <f t="shared" si="56"/>
        <v>07-2025</v>
      </c>
      <c r="B1586" s="265">
        <v>45852</v>
      </c>
      <c r="C1586">
        <v>42800</v>
      </c>
      <c r="D1586">
        <v>45700</v>
      </c>
      <c r="E1586">
        <v>43900</v>
      </c>
      <c r="F1586">
        <v>39800</v>
      </c>
      <c r="G1586">
        <v>43400</v>
      </c>
      <c r="H1586" t="s">
        <v>25</v>
      </c>
      <c r="I1586">
        <v>44500</v>
      </c>
      <c r="J1586">
        <v>42700</v>
      </c>
      <c r="K1586">
        <v>42800</v>
      </c>
      <c r="L1586" t="s">
        <v>25</v>
      </c>
      <c r="M1586">
        <v>45200</v>
      </c>
      <c r="N1586">
        <v>43300</v>
      </c>
      <c r="O1586" t="s">
        <v>25</v>
      </c>
      <c r="P1586">
        <v>40500</v>
      </c>
      <c r="Q1586">
        <v>39100</v>
      </c>
      <c r="R1586">
        <v>39200</v>
      </c>
      <c r="S1586">
        <v>40200</v>
      </c>
      <c r="T1586">
        <v>42000</v>
      </c>
      <c r="U1586">
        <v>42500</v>
      </c>
      <c r="V1586">
        <v>45500</v>
      </c>
      <c r="W1586">
        <v>45100</v>
      </c>
      <c r="X1586">
        <v>48000</v>
      </c>
      <c r="Y1586" t="str">
        <f t="shared" si="57"/>
        <v>07-2025</v>
      </c>
      <c r="Z1586" t="str">
        <f>_xlfn.XLOOKUP(Y1586,AN:AN,AP:AP,"")</f>
        <v>L6</v>
      </c>
      <c r="AA1586" t="str">
        <f>_xlfn.XLOOKUP(Y1586,AN:AN,AQ:AQ,"")</f>
        <v>L12</v>
      </c>
      <c r="AB1586" t="str">
        <f>_xlfn.XLOOKUP(Y1586,AN:AN,AR:AR,"")</f>
        <v>L24</v>
      </c>
      <c r="AC1586" t="str">
        <f>_xlfn.XLOOKUP(Y1586,AN:AN,AS:AS,"")</f>
        <v>L36</v>
      </c>
      <c r="AE1586" t="str">
        <v>L6</v>
      </c>
      <c r="AF1586" t="str">
        <v>L12</v>
      </c>
      <c r="AG1586" t="str">
        <v>L24</v>
      </c>
      <c r="AH1586" t="str">
        <v>L36</v>
      </c>
    </row>
    <row r="1587" spans="1:34">
      <c r="A1587" t="str">
        <f t="shared" si="56"/>
        <v>07-2025</v>
      </c>
      <c r="B1587" s="265">
        <v>45853</v>
      </c>
      <c r="C1587">
        <v>42600</v>
      </c>
      <c r="D1587">
        <v>45500</v>
      </c>
      <c r="E1587">
        <v>43800</v>
      </c>
      <c r="F1587">
        <v>39700</v>
      </c>
      <c r="G1587">
        <v>43400</v>
      </c>
      <c r="H1587" t="s">
        <v>25</v>
      </c>
      <c r="I1587">
        <v>44500</v>
      </c>
      <c r="J1587">
        <v>42400</v>
      </c>
      <c r="K1587">
        <v>42800</v>
      </c>
      <c r="L1587" t="s">
        <v>25</v>
      </c>
      <c r="M1587">
        <v>45000</v>
      </c>
      <c r="N1587">
        <v>43300</v>
      </c>
      <c r="O1587" t="s">
        <v>25</v>
      </c>
      <c r="P1587">
        <v>40700</v>
      </c>
      <c r="Q1587">
        <v>39100</v>
      </c>
      <c r="R1587">
        <v>39000</v>
      </c>
      <c r="S1587">
        <v>40200</v>
      </c>
      <c r="T1587">
        <v>41900</v>
      </c>
      <c r="U1587">
        <v>42300</v>
      </c>
      <c r="V1587">
        <v>45000</v>
      </c>
      <c r="W1587">
        <v>45000</v>
      </c>
      <c r="X1587">
        <v>48000</v>
      </c>
      <c r="Y1587" t="str">
        <f t="shared" si="57"/>
        <v>07-2025</v>
      </c>
      <c r="Z1587" t="str">
        <f>_xlfn.XLOOKUP(Y1587,AN:AN,AP:AP,"")</f>
        <v>L6</v>
      </c>
      <c r="AA1587" t="str">
        <f>_xlfn.XLOOKUP(Y1587,AN:AN,AQ:AQ,"")</f>
        <v>L12</v>
      </c>
      <c r="AB1587" t="str">
        <f>_xlfn.XLOOKUP(Y1587,AN:AN,AR:AR,"")</f>
        <v>L24</v>
      </c>
      <c r="AC1587" t="str">
        <f>_xlfn.XLOOKUP(Y1587,AN:AN,AS:AS,"")</f>
        <v>L36</v>
      </c>
      <c r="AE1587" t="str">
        <v>L6</v>
      </c>
      <c r="AF1587" t="str">
        <v>L12</v>
      </c>
      <c r="AG1587" t="str">
        <v>L24</v>
      </c>
      <c r="AH1587" t="str">
        <v>L36</v>
      </c>
    </row>
    <row r="1588" spans="1:34">
      <c r="A1588" t="str">
        <f t="shared" si="56"/>
        <v>07-2025</v>
      </c>
      <c r="B1588" s="265">
        <v>45854</v>
      </c>
      <c r="C1588">
        <v>42500</v>
      </c>
      <c r="D1588">
        <v>45500</v>
      </c>
      <c r="E1588">
        <v>43900</v>
      </c>
      <c r="F1588">
        <v>39900</v>
      </c>
      <c r="G1588">
        <v>43200</v>
      </c>
      <c r="H1588" t="s">
        <v>25</v>
      </c>
      <c r="I1588">
        <v>44500</v>
      </c>
      <c r="J1588">
        <v>42400</v>
      </c>
      <c r="K1588">
        <v>42700</v>
      </c>
      <c r="L1588" t="s">
        <v>25</v>
      </c>
      <c r="M1588">
        <v>44900</v>
      </c>
      <c r="N1588">
        <v>43300</v>
      </c>
      <c r="O1588" t="s">
        <v>25</v>
      </c>
      <c r="P1588">
        <v>40900</v>
      </c>
      <c r="Q1588">
        <v>39100</v>
      </c>
      <c r="R1588">
        <v>39000</v>
      </c>
      <c r="S1588">
        <v>40100</v>
      </c>
      <c r="T1588">
        <v>42100</v>
      </c>
      <c r="U1588">
        <v>42300</v>
      </c>
      <c r="V1588">
        <v>45000</v>
      </c>
      <c r="W1588">
        <v>45000</v>
      </c>
      <c r="X1588">
        <v>48000</v>
      </c>
      <c r="Y1588" t="str">
        <f t="shared" si="57"/>
        <v>07-2025</v>
      </c>
      <c r="Z1588" t="str">
        <f>_xlfn.XLOOKUP(Y1588,AN:AN,AP:AP,"")</f>
        <v>L6</v>
      </c>
      <c r="AA1588" t="str">
        <f>_xlfn.XLOOKUP(Y1588,AN:AN,AQ:AQ,"")</f>
        <v>L12</v>
      </c>
      <c r="AB1588" t="str">
        <f>_xlfn.XLOOKUP(Y1588,AN:AN,AR:AR,"")</f>
        <v>L24</v>
      </c>
      <c r="AC1588" t="str">
        <f>_xlfn.XLOOKUP(Y1588,AN:AN,AS:AS,"")</f>
        <v>L36</v>
      </c>
      <c r="AE1588" t="str">
        <v>L6</v>
      </c>
      <c r="AF1588" t="str">
        <v>L12</v>
      </c>
      <c r="AG1588" t="str">
        <v>L24</v>
      </c>
      <c r="AH1588" t="str">
        <v>L36</v>
      </c>
    </row>
    <row r="1589" spans="1:34">
      <c r="A1589" t="str">
        <f t="shared" si="56"/>
        <v>07-2025</v>
      </c>
      <c r="B1589" s="265">
        <v>45855</v>
      </c>
      <c r="C1589">
        <v>43000</v>
      </c>
      <c r="D1589">
        <v>45500</v>
      </c>
      <c r="E1589">
        <v>43900</v>
      </c>
      <c r="F1589">
        <v>40000</v>
      </c>
      <c r="G1589">
        <v>43300</v>
      </c>
      <c r="H1589" t="s">
        <v>25</v>
      </c>
      <c r="I1589">
        <v>44500</v>
      </c>
      <c r="J1589">
        <v>42600</v>
      </c>
      <c r="K1589">
        <v>43000</v>
      </c>
      <c r="L1589" t="s">
        <v>25</v>
      </c>
      <c r="M1589">
        <v>45100</v>
      </c>
      <c r="N1589">
        <v>43400</v>
      </c>
      <c r="O1589" t="s">
        <v>25</v>
      </c>
      <c r="P1589">
        <v>41000</v>
      </c>
      <c r="Q1589">
        <v>39100</v>
      </c>
      <c r="R1589">
        <v>39000</v>
      </c>
      <c r="S1589">
        <v>40200</v>
      </c>
      <c r="T1589">
        <v>42100</v>
      </c>
      <c r="U1589">
        <v>42300</v>
      </c>
      <c r="V1589">
        <v>44500</v>
      </c>
      <c r="W1589">
        <v>45000</v>
      </c>
      <c r="X1589">
        <v>48000</v>
      </c>
      <c r="Y1589" t="str">
        <f t="shared" si="57"/>
        <v>07-2025</v>
      </c>
      <c r="Z1589" t="str">
        <f>_xlfn.XLOOKUP(Y1589,AN:AN,AP:AP,"")</f>
        <v>L6</v>
      </c>
      <c r="AA1589" t="str">
        <f>_xlfn.XLOOKUP(Y1589,AN:AN,AQ:AQ,"")</f>
        <v>L12</v>
      </c>
      <c r="AB1589" t="str">
        <f>_xlfn.XLOOKUP(Y1589,AN:AN,AR:AR,"")</f>
        <v>L24</v>
      </c>
      <c r="AC1589" t="str">
        <f>_xlfn.XLOOKUP(Y1589,AN:AN,AS:AS,"")</f>
        <v>L36</v>
      </c>
      <c r="AE1589" t="str">
        <v>L6</v>
      </c>
      <c r="AF1589" t="str">
        <v>L12</v>
      </c>
      <c r="AG1589" t="str">
        <v>L24</v>
      </c>
      <c r="AH1589" t="str">
        <v>L36</v>
      </c>
    </row>
    <row r="1590" spans="1:34">
      <c r="A1590" t="str">
        <f t="shared" si="56"/>
        <v>07-2025</v>
      </c>
      <c r="B1590" s="265">
        <v>45856</v>
      </c>
      <c r="C1590">
        <v>43200</v>
      </c>
      <c r="D1590">
        <v>45500</v>
      </c>
      <c r="E1590">
        <v>44000</v>
      </c>
      <c r="F1590">
        <v>40000</v>
      </c>
      <c r="G1590">
        <v>43300</v>
      </c>
      <c r="H1590" t="s">
        <v>25</v>
      </c>
      <c r="I1590">
        <v>44500</v>
      </c>
      <c r="J1590">
        <v>42600</v>
      </c>
      <c r="K1590">
        <v>43000</v>
      </c>
      <c r="L1590" t="s">
        <v>25</v>
      </c>
      <c r="M1590">
        <v>45100</v>
      </c>
      <c r="N1590">
        <v>43400</v>
      </c>
      <c r="O1590" t="s">
        <v>25</v>
      </c>
      <c r="P1590">
        <v>41200</v>
      </c>
      <c r="Q1590">
        <v>39200</v>
      </c>
      <c r="R1590">
        <v>39100</v>
      </c>
      <c r="S1590">
        <v>40400</v>
      </c>
      <c r="T1590">
        <v>42100</v>
      </c>
      <c r="U1590">
        <v>42300</v>
      </c>
      <c r="V1590">
        <v>44000</v>
      </c>
      <c r="W1590">
        <v>45000</v>
      </c>
      <c r="X1590">
        <v>48000</v>
      </c>
      <c r="Y1590" t="str">
        <f t="shared" si="57"/>
        <v>07-2025</v>
      </c>
      <c r="Z1590" t="str">
        <f>_xlfn.XLOOKUP(Y1590,AN:AN,AP:AP,"")</f>
        <v>L6</v>
      </c>
      <c r="AA1590" t="str">
        <f>_xlfn.XLOOKUP(Y1590,AN:AN,AQ:AQ,"")</f>
        <v>L12</v>
      </c>
      <c r="AB1590" t="str">
        <f>_xlfn.XLOOKUP(Y1590,AN:AN,AR:AR,"")</f>
        <v>L24</v>
      </c>
      <c r="AC1590" t="str">
        <f>_xlfn.XLOOKUP(Y1590,AN:AN,AS:AS,"")</f>
        <v>L36</v>
      </c>
      <c r="AE1590" t="str">
        <v>L6</v>
      </c>
      <c r="AF1590" t="str">
        <v>L12</v>
      </c>
      <c r="AG1590" t="str">
        <v>L24</v>
      </c>
      <c r="AH1590" t="str">
        <v>L36</v>
      </c>
    </row>
    <row r="1591" spans="1:34">
      <c r="A1591" t="str">
        <f t="shared" si="56"/>
        <v>07-2025</v>
      </c>
      <c r="B1591" s="265">
        <v>45857</v>
      </c>
      <c r="C1591">
        <v>43200</v>
      </c>
      <c r="D1591">
        <v>45500</v>
      </c>
      <c r="E1591">
        <v>44000</v>
      </c>
      <c r="F1591">
        <v>39800</v>
      </c>
      <c r="G1591">
        <v>43300</v>
      </c>
      <c r="H1591" t="s">
        <v>25</v>
      </c>
      <c r="I1591">
        <v>44500</v>
      </c>
      <c r="J1591">
        <v>42600</v>
      </c>
      <c r="K1591">
        <v>43000</v>
      </c>
      <c r="L1591" t="s">
        <v>25</v>
      </c>
      <c r="M1591">
        <v>45100</v>
      </c>
      <c r="N1591">
        <v>43400</v>
      </c>
      <c r="O1591" t="s">
        <v>25</v>
      </c>
      <c r="P1591">
        <v>41200</v>
      </c>
      <c r="Q1591">
        <v>39100</v>
      </c>
      <c r="R1591">
        <v>39000</v>
      </c>
      <c r="S1591">
        <v>40400</v>
      </c>
      <c r="T1591">
        <v>42000</v>
      </c>
      <c r="U1591">
        <v>42300</v>
      </c>
      <c r="V1591">
        <v>44000</v>
      </c>
      <c r="W1591">
        <v>45000</v>
      </c>
      <c r="X1591">
        <v>48000</v>
      </c>
      <c r="Y1591" t="str">
        <f t="shared" si="57"/>
        <v>07-2025</v>
      </c>
      <c r="Z1591" t="str">
        <f>_xlfn.XLOOKUP(Y1591,AN:AN,AP:AP,"")</f>
        <v>L6</v>
      </c>
      <c r="AA1591" t="str">
        <f>_xlfn.XLOOKUP(Y1591,AN:AN,AQ:AQ,"")</f>
        <v>L12</v>
      </c>
      <c r="AB1591" t="str">
        <f>_xlfn.XLOOKUP(Y1591,AN:AN,AR:AR,"")</f>
        <v>L24</v>
      </c>
      <c r="AC1591" t="str">
        <f>_xlfn.XLOOKUP(Y1591,AN:AN,AS:AS,"")</f>
        <v>L36</v>
      </c>
      <c r="AE1591" t="str">
        <v>L6</v>
      </c>
      <c r="AF1591" t="str">
        <v>L12</v>
      </c>
      <c r="AG1591" t="str">
        <v>L24</v>
      </c>
      <c r="AH1591" t="str">
        <v>L36</v>
      </c>
    </row>
    <row r="1592" spans="1:34">
      <c r="A1592" t="str">
        <f t="shared" si="56"/>
        <v>07-2025</v>
      </c>
      <c r="B1592" s="265">
        <v>45858</v>
      </c>
      <c r="C1592" t="s">
        <v>24</v>
      </c>
      <c r="D1592" t="s">
        <v>24</v>
      </c>
      <c r="E1592" t="s">
        <v>24</v>
      </c>
      <c r="F1592" t="s">
        <v>24</v>
      </c>
      <c r="G1592" t="s">
        <v>24</v>
      </c>
      <c r="H1592" t="s">
        <v>24</v>
      </c>
      <c r="I1592" t="s">
        <v>24</v>
      </c>
      <c r="J1592" t="s">
        <v>24</v>
      </c>
      <c r="K1592" t="s">
        <v>24</v>
      </c>
      <c r="L1592" t="s">
        <v>24</v>
      </c>
      <c r="M1592" t="s">
        <v>24</v>
      </c>
      <c r="N1592" t="s">
        <v>24</v>
      </c>
      <c r="O1592" t="s">
        <v>24</v>
      </c>
      <c r="P1592" t="s">
        <v>24</v>
      </c>
      <c r="Q1592" t="s">
        <v>24</v>
      </c>
      <c r="R1592" t="s">
        <v>24</v>
      </c>
      <c r="S1592" t="s">
        <v>24</v>
      </c>
      <c r="T1592" t="s">
        <v>24</v>
      </c>
      <c r="U1592" t="s">
        <v>24</v>
      </c>
      <c r="V1592" t="s">
        <v>24</v>
      </c>
      <c r="W1592" t="s">
        <v>24</v>
      </c>
      <c r="X1592" t="s">
        <v>24</v>
      </c>
      <c r="Y1592" t="str">
        <f t="shared" si="57"/>
        <v>07-2025</v>
      </c>
      <c r="Z1592" t="str">
        <f>_xlfn.XLOOKUP(Y1592,AN:AN,AP:AP,"")</f>
        <v>L6</v>
      </c>
      <c r="AA1592" t="str">
        <f>_xlfn.XLOOKUP(Y1592,AN:AN,AQ:AQ,"")</f>
        <v>L12</v>
      </c>
      <c r="AB1592" t="str">
        <f>_xlfn.XLOOKUP(Y1592,AN:AN,AR:AR,"")</f>
        <v>L24</v>
      </c>
      <c r="AC1592" t="str">
        <f>_xlfn.XLOOKUP(Y1592,AN:AN,AS:AS,"")</f>
        <v>L36</v>
      </c>
      <c r="AE1592" t="str">
        <v>L6</v>
      </c>
      <c r="AF1592" t="str">
        <v>L12</v>
      </c>
      <c r="AG1592" t="str">
        <v>L24</v>
      </c>
      <c r="AH1592" t="str">
        <v>L36</v>
      </c>
    </row>
    <row r="1593" spans="1:34">
      <c r="A1593" t="str">
        <f t="shared" si="56"/>
        <v>07-2025</v>
      </c>
      <c r="B1593" s="265">
        <v>45859</v>
      </c>
      <c r="C1593">
        <v>43200</v>
      </c>
      <c r="D1593">
        <v>45500</v>
      </c>
      <c r="E1593">
        <v>43800</v>
      </c>
      <c r="F1593">
        <v>39800</v>
      </c>
      <c r="G1593">
        <v>43300</v>
      </c>
      <c r="H1593" t="s">
        <v>25</v>
      </c>
      <c r="I1593">
        <v>44500</v>
      </c>
      <c r="J1593">
        <v>42500</v>
      </c>
      <c r="K1593">
        <v>42700</v>
      </c>
      <c r="L1593" t="s">
        <v>25</v>
      </c>
      <c r="M1593">
        <v>45000</v>
      </c>
      <c r="N1593">
        <v>43100</v>
      </c>
      <c r="O1593" t="s">
        <v>25</v>
      </c>
      <c r="P1593">
        <v>41300</v>
      </c>
      <c r="Q1593">
        <v>39100</v>
      </c>
      <c r="R1593">
        <v>39000</v>
      </c>
      <c r="S1593">
        <v>40300</v>
      </c>
      <c r="T1593">
        <v>42000</v>
      </c>
      <c r="U1593">
        <v>42200</v>
      </c>
      <c r="V1593">
        <v>44000</v>
      </c>
      <c r="W1593">
        <v>45000</v>
      </c>
      <c r="X1593">
        <v>47500</v>
      </c>
      <c r="Y1593" t="str">
        <f t="shared" si="57"/>
        <v>07-2025</v>
      </c>
      <c r="Z1593" t="str">
        <f>_xlfn.XLOOKUP(Y1593,AN:AN,AP:AP,"")</f>
        <v>L6</v>
      </c>
      <c r="AA1593" t="str">
        <f>_xlfn.XLOOKUP(Y1593,AN:AN,AQ:AQ,"")</f>
        <v>L12</v>
      </c>
      <c r="AB1593" t="str">
        <f>_xlfn.XLOOKUP(Y1593,AN:AN,AR:AR,"")</f>
        <v>L24</v>
      </c>
      <c r="AC1593" t="str">
        <f>_xlfn.XLOOKUP(Y1593,AN:AN,AS:AS,"")</f>
        <v>L36</v>
      </c>
      <c r="AE1593" t="str">
        <v>L6</v>
      </c>
      <c r="AF1593" t="str">
        <v>L12</v>
      </c>
      <c r="AG1593" t="str">
        <v>L24</v>
      </c>
      <c r="AH1593" t="str">
        <v>L36</v>
      </c>
    </row>
    <row r="1594" spans="1:34">
      <c r="A1594" t="str">
        <f t="shared" si="56"/>
        <v>07-2025</v>
      </c>
      <c r="B1594" s="265">
        <v>45860</v>
      </c>
      <c r="C1594">
        <v>43200</v>
      </c>
      <c r="D1594">
        <v>45300</v>
      </c>
      <c r="E1594">
        <v>43600</v>
      </c>
      <c r="F1594">
        <v>39700</v>
      </c>
      <c r="G1594">
        <v>43300</v>
      </c>
      <c r="H1594" t="s">
        <v>25</v>
      </c>
      <c r="I1594">
        <v>44000</v>
      </c>
      <c r="J1594">
        <v>42500</v>
      </c>
      <c r="K1594">
        <v>42700</v>
      </c>
      <c r="L1594" t="s">
        <v>25</v>
      </c>
      <c r="M1594">
        <v>44900</v>
      </c>
      <c r="N1594">
        <v>43100</v>
      </c>
      <c r="O1594">
        <v>42800</v>
      </c>
      <c r="P1594">
        <v>41200</v>
      </c>
      <c r="Q1594">
        <v>39000</v>
      </c>
      <c r="R1594">
        <v>39100</v>
      </c>
      <c r="S1594">
        <v>40200</v>
      </c>
      <c r="T1594">
        <v>41800</v>
      </c>
      <c r="U1594">
        <v>42200</v>
      </c>
      <c r="V1594">
        <v>44000</v>
      </c>
      <c r="W1594">
        <v>45000</v>
      </c>
      <c r="X1594">
        <v>47500</v>
      </c>
      <c r="Y1594" t="str">
        <f t="shared" si="57"/>
        <v>07-2025</v>
      </c>
      <c r="Z1594" t="str">
        <f>_xlfn.XLOOKUP(Y1594,AN:AN,AP:AP,"")</f>
        <v>L6</v>
      </c>
      <c r="AA1594" t="str">
        <f>_xlfn.XLOOKUP(Y1594,AN:AN,AQ:AQ,"")</f>
        <v>L12</v>
      </c>
      <c r="AB1594" t="str">
        <f>_xlfn.XLOOKUP(Y1594,AN:AN,AR:AR,"")</f>
        <v>L24</v>
      </c>
      <c r="AC1594" t="str">
        <f>_xlfn.XLOOKUP(Y1594,AN:AN,AS:AS,"")</f>
        <v>L36</v>
      </c>
      <c r="AE1594" t="str">
        <v>L6</v>
      </c>
      <c r="AF1594" t="str">
        <v>L12</v>
      </c>
      <c r="AG1594" t="str">
        <v>L24</v>
      </c>
      <c r="AH1594" t="str">
        <v>L36</v>
      </c>
    </row>
    <row r="1595" spans="1:34">
      <c r="A1595" t="str">
        <f t="shared" si="56"/>
        <v>07-2025</v>
      </c>
      <c r="B1595" s="265">
        <v>45861</v>
      </c>
      <c r="C1595">
        <v>43400</v>
      </c>
      <c r="D1595">
        <v>45300</v>
      </c>
      <c r="E1595">
        <v>43800</v>
      </c>
      <c r="F1595">
        <v>40200</v>
      </c>
      <c r="G1595">
        <v>43800</v>
      </c>
      <c r="H1595" t="s">
        <v>25</v>
      </c>
      <c r="I1595">
        <v>44000</v>
      </c>
      <c r="J1595">
        <v>42800</v>
      </c>
      <c r="K1595">
        <v>43300</v>
      </c>
      <c r="L1595" t="s">
        <v>25</v>
      </c>
      <c r="M1595">
        <v>45100</v>
      </c>
      <c r="N1595">
        <v>43200</v>
      </c>
      <c r="O1595">
        <v>43000</v>
      </c>
      <c r="P1595">
        <v>41400</v>
      </c>
      <c r="Q1595">
        <v>39500</v>
      </c>
      <c r="R1595">
        <v>39500</v>
      </c>
      <c r="S1595">
        <v>40400</v>
      </c>
      <c r="T1595">
        <v>42100</v>
      </c>
      <c r="U1595">
        <v>42500</v>
      </c>
      <c r="V1595">
        <v>44000</v>
      </c>
      <c r="W1595">
        <v>45000</v>
      </c>
      <c r="X1595">
        <v>47500</v>
      </c>
      <c r="Y1595" t="str">
        <f t="shared" si="57"/>
        <v>07-2025</v>
      </c>
      <c r="Z1595" t="str">
        <f>_xlfn.XLOOKUP(Y1595,AN:AN,AP:AP,"")</f>
        <v>L6</v>
      </c>
      <c r="AA1595" t="str">
        <f>_xlfn.XLOOKUP(Y1595,AN:AN,AQ:AQ,"")</f>
        <v>L12</v>
      </c>
      <c r="AB1595" t="str">
        <f>_xlfn.XLOOKUP(Y1595,AN:AN,AR:AR,"")</f>
        <v>L24</v>
      </c>
      <c r="AC1595" t="str">
        <f>_xlfn.XLOOKUP(Y1595,AN:AN,AS:AS,"")</f>
        <v>L36</v>
      </c>
      <c r="AE1595" t="str">
        <v>L6</v>
      </c>
      <c r="AF1595" t="str">
        <v>L12</v>
      </c>
      <c r="AG1595" t="str">
        <v>L24</v>
      </c>
      <c r="AH1595" t="str">
        <v>L36</v>
      </c>
    </row>
    <row r="1596" spans="1:34">
      <c r="A1596" t="str">
        <f t="shared" si="56"/>
        <v>07-2025</v>
      </c>
      <c r="B1596" s="265">
        <v>45862</v>
      </c>
      <c r="C1596">
        <v>43800</v>
      </c>
      <c r="D1596">
        <v>45300</v>
      </c>
      <c r="E1596">
        <v>44000</v>
      </c>
      <c r="F1596">
        <v>40300</v>
      </c>
      <c r="G1596">
        <v>43900</v>
      </c>
      <c r="H1596" t="s">
        <v>25</v>
      </c>
      <c r="I1596">
        <v>44500</v>
      </c>
      <c r="J1596">
        <v>43300</v>
      </c>
      <c r="K1596">
        <v>43500</v>
      </c>
      <c r="L1596" t="s">
        <v>25</v>
      </c>
      <c r="M1596">
        <v>45200</v>
      </c>
      <c r="N1596">
        <v>43500</v>
      </c>
      <c r="O1596">
        <v>43200</v>
      </c>
      <c r="P1596">
        <v>41600</v>
      </c>
      <c r="Q1596">
        <v>40000</v>
      </c>
      <c r="R1596">
        <v>40200</v>
      </c>
      <c r="S1596">
        <v>40400</v>
      </c>
      <c r="T1596">
        <v>42400</v>
      </c>
      <c r="U1596">
        <v>42900</v>
      </c>
      <c r="V1596">
        <v>44000</v>
      </c>
      <c r="W1596">
        <v>45200</v>
      </c>
      <c r="X1596">
        <v>47500</v>
      </c>
      <c r="Y1596" t="str">
        <f t="shared" si="57"/>
        <v>07-2025</v>
      </c>
      <c r="Z1596" t="str">
        <f>_xlfn.XLOOKUP(Y1596,AN:AN,AP:AP,"")</f>
        <v>L6</v>
      </c>
      <c r="AA1596" t="str">
        <f>_xlfn.XLOOKUP(Y1596,AN:AN,AQ:AQ,"")</f>
        <v>L12</v>
      </c>
      <c r="AB1596" t="str">
        <f>_xlfn.XLOOKUP(Y1596,AN:AN,AR:AR,"")</f>
        <v>L24</v>
      </c>
      <c r="AC1596" t="str">
        <f>_xlfn.XLOOKUP(Y1596,AN:AN,AS:AS,"")</f>
        <v>L36</v>
      </c>
      <c r="AE1596" t="str">
        <v>L6</v>
      </c>
      <c r="AF1596" t="str">
        <v>L12</v>
      </c>
      <c r="AG1596" t="str">
        <v>L24</v>
      </c>
      <c r="AH1596" t="str">
        <v>L36</v>
      </c>
    </row>
    <row r="1597" spans="1:34">
      <c r="A1597" t="str">
        <f t="shared" si="56"/>
        <v>07-2025</v>
      </c>
      <c r="B1597" s="265">
        <v>45863</v>
      </c>
      <c r="C1597">
        <v>44500</v>
      </c>
      <c r="D1597">
        <v>45500</v>
      </c>
      <c r="E1597">
        <v>44800</v>
      </c>
      <c r="F1597">
        <v>40800</v>
      </c>
      <c r="G1597">
        <v>44400</v>
      </c>
      <c r="H1597" t="s">
        <v>25</v>
      </c>
      <c r="I1597">
        <v>44500</v>
      </c>
      <c r="J1597">
        <v>43700</v>
      </c>
      <c r="K1597">
        <v>43700</v>
      </c>
      <c r="L1597" t="s">
        <v>25</v>
      </c>
      <c r="M1597">
        <v>45500</v>
      </c>
      <c r="N1597">
        <v>43700</v>
      </c>
      <c r="O1597">
        <v>44200</v>
      </c>
      <c r="P1597">
        <v>41800</v>
      </c>
      <c r="Q1597">
        <v>40800</v>
      </c>
      <c r="R1597">
        <v>41200</v>
      </c>
      <c r="S1597">
        <v>41000</v>
      </c>
      <c r="T1597">
        <v>42900</v>
      </c>
      <c r="U1597">
        <v>43800</v>
      </c>
      <c r="V1597">
        <v>45000</v>
      </c>
      <c r="W1597">
        <v>45500</v>
      </c>
      <c r="X1597">
        <v>47500</v>
      </c>
      <c r="Y1597" t="str">
        <f t="shared" si="57"/>
        <v>07-2025</v>
      </c>
      <c r="Z1597" t="str">
        <f>_xlfn.XLOOKUP(Y1597,AN:AN,AP:AP,"")</f>
        <v>L6</v>
      </c>
      <c r="AA1597" t="str">
        <f>_xlfn.XLOOKUP(Y1597,AN:AN,AQ:AQ,"")</f>
        <v>L12</v>
      </c>
      <c r="AB1597" t="str">
        <f>_xlfn.XLOOKUP(Y1597,AN:AN,AR:AR,"")</f>
        <v>L24</v>
      </c>
      <c r="AC1597" t="str">
        <f>_xlfn.XLOOKUP(Y1597,AN:AN,AS:AS,"")</f>
        <v>L36</v>
      </c>
      <c r="AE1597" t="str">
        <v>L6</v>
      </c>
      <c r="AF1597" t="str">
        <v>L12</v>
      </c>
      <c r="AG1597" t="str">
        <v>L24</v>
      </c>
      <c r="AH1597" t="str">
        <v>L36</v>
      </c>
    </row>
    <row r="1598" spans="1:34">
      <c r="A1598" t="str">
        <f t="shared" si="56"/>
        <v>07-2025</v>
      </c>
      <c r="B1598" s="265">
        <v>45864</v>
      </c>
      <c r="C1598">
        <v>44500</v>
      </c>
      <c r="D1598">
        <v>45500</v>
      </c>
      <c r="E1598">
        <v>45000</v>
      </c>
      <c r="F1598">
        <v>40700</v>
      </c>
      <c r="G1598">
        <v>44500</v>
      </c>
      <c r="H1598" t="s">
        <v>25</v>
      </c>
      <c r="I1598">
        <v>44500</v>
      </c>
      <c r="J1598">
        <v>43600</v>
      </c>
      <c r="K1598">
        <v>44000</v>
      </c>
      <c r="L1598" t="s">
        <v>25</v>
      </c>
      <c r="M1598">
        <v>45600</v>
      </c>
      <c r="N1598">
        <v>43900</v>
      </c>
      <c r="O1598">
        <v>44200</v>
      </c>
      <c r="P1598">
        <v>41600</v>
      </c>
      <c r="Q1598">
        <v>40500</v>
      </c>
      <c r="R1598">
        <v>41000</v>
      </c>
      <c r="S1598">
        <v>41000</v>
      </c>
      <c r="T1598">
        <v>42800</v>
      </c>
      <c r="U1598">
        <v>43800</v>
      </c>
      <c r="V1598">
        <v>45000</v>
      </c>
      <c r="W1598">
        <v>45500</v>
      </c>
      <c r="X1598">
        <v>47500</v>
      </c>
      <c r="Y1598" t="str">
        <f t="shared" si="57"/>
        <v>07-2025</v>
      </c>
      <c r="Z1598" t="str">
        <f>_xlfn.XLOOKUP(Y1598,AN:AN,AP:AP,"")</f>
        <v>L6</v>
      </c>
      <c r="AA1598" t="str">
        <f>_xlfn.XLOOKUP(Y1598,AN:AN,AQ:AQ,"")</f>
        <v>L12</v>
      </c>
      <c r="AB1598" t="str">
        <f>_xlfn.XLOOKUP(Y1598,AN:AN,AR:AR,"")</f>
        <v>L24</v>
      </c>
      <c r="AC1598" t="str">
        <f>_xlfn.XLOOKUP(Y1598,AN:AN,AS:AS,"")</f>
        <v>L36</v>
      </c>
      <c r="AE1598" t="str">
        <v>L6</v>
      </c>
      <c r="AF1598" t="str">
        <v>L12</v>
      </c>
      <c r="AG1598" t="str">
        <v>L24</v>
      </c>
      <c r="AH1598" t="str">
        <v>L36</v>
      </c>
    </row>
    <row r="1599" spans="1:34">
      <c r="A1599" t="str">
        <f t="shared" si="56"/>
        <v>07-2025</v>
      </c>
      <c r="B1599" s="265">
        <v>45865</v>
      </c>
      <c r="C1599" t="s">
        <v>24</v>
      </c>
      <c r="D1599" t="s">
        <v>24</v>
      </c>
      <c r="E1599" t="s">
        <v>24</v>
      </c>
      <c r="F1599" t="s">
        <v>24</v>
      </c>
      <c r="G1599" t="s">
        <v>24</v>
      </c>
      <c r="H1599" t="s">
        <v>24</v>
      </c>
      <c r="I1599" t="s">
        <v>24</v>
      </c>
      <c r="J1599" t="s">
        <v>24</v>
      </c>
      <c r="K1599" t="s">
        <v>24</v>
      </c>
      <c r="L1599" t="s">
        <v>24</v>
      </c>
      <c r="M1599" t="s">
        <v>24</v>
      </c>
      <c r="N1599" t="s">
        <v>24</v>
      </c>
      <c r="O1599" t="s">
        <v>24</v>
      </c>
      <c r="P1599" t="s">
        <v>24</v>
      </c>
      <c r="Q1599" t="s">
        <v>24</v>
      </c>
      <c r="R1599" t="s">
        <v>24</v>
      </c>
      <c r="S1599" t="s">
        <v>24</v>
      </c>
      <c r="T1599" t="s">
        <v>24</v>
      </c>
      <c r="U1599" t="s">
        <v>24</v>
      </c>
      <c r="V1599" t="s">
        <v>24</v>
      </c>
      <c r="W1599" t="s">
        <v>24</v>
      </c>
      <c r="X1599" t="s">
        <v>24</v>
      </c>
      <c r="Y1599" t="str">
        <f t="shared" si="57"/>
        <v>07-2025</v>
      </c>
      <c r="Z1599" t="str">
        <f>_xlfn.XLOOKUP(Y1599,AN:AN,AP:AP,"")</f>
        <v>L6</v>
      </c>
      <c r="AA1599" t="str">
        <f>_xlfn.XLOOKUP(Y1599,AN:AN,AQ:AQ,"")</f>
        <v>L12</v>
      </c>
      <c r="AB1599" t="str">
        <f>_xlfn.XLOOKUP(Y1599,AN:AN,AR:AR,"")</f>
        <v>L24</v>
      </c>
      <c r="AC1599" t="str">
        <f>_xlfn.XLOOKUP(Y1599,AN:AN,AS:AS,"")</f>
        <v>L36</v>
      </c>
      <c r="AE1599" t="str">
        <v>L6</v>
      </c>
      <c r="AF1599" t="str">
        <v>L12</v>
      </c>
      <c r="AG1599" t="str">
        <v>L24</v>
      </c>
      <c r="AH1599" t="str">
        <v>L36</v>
      </c>
    </row>
    <row r="1600" spans="1:34">
      <c r="A1600" t="str">
        <f t="shared" si="56"/>
        <v>07-2025</v>
      </c>
      <c r="B1600" s="265">
        <v>45866</v>
      </c>
      <c r="C1600">
        <v>44500</v>
      </c>
      <c r="D1600">
        <v>45500</v>
      </c>
      <c r="E1600">
        <v>45100</v>
      </c>
      <c r="F1600">
        <v>40600</v>
      </c>
      <c r="G1600">
        <v>44600</v>
      </c>
      <c r="H1600" t="s">
        <v>25</v>
      </c>
      <c r="I1600">
        <v>44000</v>
      </c>
      <c r="J1600">
        <v>43650</v>
      </c>
      <c r="K1600">
        <v>43800</v>
      </c>
      <c r="L1600" t="s">
        <v>25</v>
      </c>
      <c r="M1600">
        <v>45600</v>
      </c>
      <c r="N1600">
        <v>44100</v>
      </c>
      <c r="O1600">
        <v>44000</v>
      </c>
      <c r="P1600">
        <v>41800</v>
      </c>
      <c r="Q1600">
        <v>40400</v>
      </c>
      <c r="R1600">
        <v>40700</v>
      </c>
      <c r="S1600">
        <v>40900</v>
      </c>
      <c r="T1600">
        <v>42700</v>
      </c>
      <c r="U1600">
        <v>43700</v>
      </c>
      <c r="V1600">
        <v>45000</v>
      </c>
      <c r="W1600">
        <v>45700</v>
      </c>
      <c r="X1600">
        <v>47700</v>
      </c>
      <c r="Y1600" t="str">
        <f t="shared" si="57"/>
        <v>07-2025</v>
      </c>
      <c r="Z1600" t="str">
        <f>_xlfn.XLOOKUP(Y1600,AN:AN,AP:AP,"")</f>
        <v>L6</v>
      </c>
      <c r="AA1600" t="str">
        <f>_xlfn.XLOOKUP(Y1600,AN:AN,AQ:AQ,"")</f>
        <v>L12</v>
      </c>
      <c r="AB1600" t="str">
        <f>_xlfn.XLOOKUP(Y1600,AN:AN,AR:AR,"")</f>
        <v>L24</v>
      </c>
      <c r="AC1600" t="str">
        <f>_xlfn.XLOOKUP(Y1600,AN:AN,AS:AS,"")</f>
        <v>L36</v>
      </c>
      <c r="AE1600" t="str">
        <v>L6</v>
      </c>
      <c r="AF1600" t="str">
        <v>L12</v>
      </c>
      <c r="AG1600" t="str">
        <v>L24</v>
      </c>
      <c r="AH1600" t="str">
        <v>L36</v>
      </c>
    </row>
    <row r="1601" spans="1:34">
      <c r="A1601" t="str">
        <f t="shared" si="56"/>
        <v>07-2025</v>
      </c>
      <c r="B1601" s="265">
        <v>45867</v>
      </c>
      <c r="C1601">
        <v>44300</v>
      </c>
      <c r="D1601">
        <v>45500</v>
      </c>
      <c r="E1601">
        <v>44900</v>
      </c>
      <c r="F1601">
        <v>40400</v>
      </c>
      <c r="G1601">
        <v>44400</v>
      </c>
      <c r="H1601" t="s">
        <v>25</v>
      </c>
      <c r="I1601">
        <v>44000</v>
      </c>
      <c r="J1601">
        <v>43400</v>
      </c>
      <c r="K1601">
        <v>43500</v>
      </c>
      <c r="L1601" t="s">
        <v>25</v>
      </c>
      <c r="M1601">
        <v>45600</v>
      </c>
      <c r="N1601">
        <v>44200</v>
      </c>
      <c r="O1601">
        <v>43600</v>
      </c>
      <c r="P1601">
        <v>41700</v>
      </c>
      <c r="Q1601">
        <v>40200</v>
      </c>
      <c r="R1601">
        <v>40400</v>
      </c>
      <c r="S1601">
        <v>40900</v>
      </c>
      <c r="T1601">
        <v>42500</v>
      </c>
      <c r="U1601">
        <v>43700</v>
      </c>
      <c r="V1601">
        <v>45000</v>
      </c>
      <c r="W1601">
        <v>45700</v>
      </c>
      <c r="X1601">
        <v>47700</v>
      </c>
      <c r="Y1601" t="str">
        <f t="shared" si="57"/>
        <v>07-2025</v>
      </c>
      <c r="Z1601" t="str">
        <f>_xlfn.XLOOKUP(Y1601,AN:AN,AP:AP,"")</f>
        <v>L6</v>
      </c>
      <c r="AA1601" t="str">
        <f>_xlfn.XLOOKUP(Y1601,AN:AN,AQ:AQ,"")</f>
        <v>L12</v>
      </c>
      <c r="AB1601" t="str">
        <f>_xlfn.XLOOKUP(Y1601,AN:AN,AR:AR,"")</f>
        <v>L24</v>
      </c>
      <c r="AC1601" t="str">
        <f>_xlfn.XLOOKUP(Y1601,AN:AN,AS:AS,"")</f>
        <v>L36</v>
      </c>
      <c r="AE1601" t="str">
        <v>L6</v>
      </c>
      <c r="AF1601" t="str">
        <v>L12</v>
      </c>
      <c r="AG1601" t="str">
        <v>L24</v>
      </c>
      <c r="AH1601" t="str">
        <v>L36</v>
      </c>
    </row>
    <row r="1602" spans="1:34">
      <c r="A1602" t="str">
        <f t="shared" si="56"/>
        <v>07-2025</v>
      </c>
      <c r="B1602" s="265">
        <v>45868</v>
      </c>
      <c r="C1602">
        <v>44100</v>
      </c>
      <c r="D1602">
        <v>45500</v>
      </c>
      <c r="E1602">
        <v>44700</v>
      </c>
      <c r="F1602">
        <v>40400</v>
      </c>
      <c r="G1602">
        <v>44300</v>
      </c>
      <c r="H1602" t="s">
        <v>25</v>
      </c>
      <c r="I1602">
        <v>43500</v>
      </c>
      <c r="J1602">
        <v>43200</v>
      </c>
      <c r="K1602">
        <v>43500</v>
      </c>
      <c r="L1602" t="s">
        <v>25</v>
      </c>
      <c r="M1602">
        <v>45400</v>
      </c>
      <c r="N1602">
        <v>44300</v>
      </c>
      <c r="O1602">
        <v>43500</v>
      </c>
      <c r="P1602">
        <v>41700</v>
      </c>
      <c r="Q1602">
        <v>39900</v>
      </c>
      <c r="R1602">
        <v>40200</v>
      </c>
      <c r="S1602">
        <v>40700</v>
      </c>
      <c r="T1602">
        <v>42500</v>
      </c>
      <c r="U1602">
        <v>43200</v>
      </c>
      <c r="V1602">
        <v>44500</v>
      </c>
      <c r="W1602">
        <v>45700</v>
      </c>
      <c r="X1602">
        <v>47700</v>
      </c>
      <c r="Y1602" t="str">
        <f t="shared" si="57"/>
        <v>07-2025</v>
      </c>
      <c r="Z1602" t="str">
        <f>_xlfn.XLOOKUP(Y1602,AN:AN,AP:AP,"")</f>
        <v>L6</v>
      </c>
      <c r="AA1602" t="str">
        <f>_xlfn.XLOOKUP(Y1602,AN:AN,AQ:AQ,"")</f>
        <v>L12</v>
      </c>
      <c r="AB1602" t="str">
        <f>_xlfn.XLOOKUP(Y1602,AN:AN,AR:AR,"")</f>
        <v>L24</v>
      </c>
      <c r="AC1602" t="str">
        <f>_xlfn.XLOOKUP(Y1602,AN:AN,AS:AS,"")</f>
        <v>L36</v>
      </c>
      <c r="AE1602" t="str">
        <v>L6</v>
      </c>
      <c r="AF1602" t="str">
        <v>L12</v>
      </c>
      <c r="AG1602" t="str">
        <v>L24</v>
      </c>
      <c r="AH1602" t="str">
        <v>L36</v>
      </c>
    </row>
    <row r="1603" spans="1:34">
      <c r="A1603" t="str">
        <f t="shared" si="56"/>
        <v>07-2025</v>
      </c>
      <c r="B1603" s="265">
        <v>45869</v>
      </c>
      <c r="C1603">
        <v>44100</v>
      </c>
      <c r="D1603">
        <v>45500</v>
      </c>
      <c r="E1603">
        <v>44600</v>
      </c>
      <c r="F1603">
        <v>40200</v>
      </c>
      <c r="G1603">
        <v>44300</v>
      </c>
      <c r="H1603" t="s">
        <v>25</v>
      </c>
      <c r="I1603">
        <v>43500</v>
      </c>
      <c r="J1603">
        <v>43200</v>
      </c>
      <c r="K1603">
        <v>43500</v>
      </c>
      <c r="L1603" t="s">
        <v>25</v>
      </c>
      <c r="M1603">
        <v>45500</v>
      </c>
      <c r="N1603">
        <v>44500</v>
      </c>
      <c r="O1603">
        <v>43700</v>
      </c>
      <c r="P1603">
        <v>41800</v>
      </c>
      <c r="Q1603">
        <v>39800</v>
      </c>
      <c r="R1603">
        <v>40000</v>
      </c>
      <c r="S1603">
        <v>40700</v>
      </c>
      <c r="T1603">
        <v>42300</v>
      </c>
      <c r="U1603">
        <v>43100</v>
      </c>
      <c r="V1603">
        <v>44500</v>
      </c>
      <c r="W1603">
        <v>45700</v>
      </c>
      <c r="X1603">
        <v>47700</v>
      </c>
      <c r="Y1603" t="str">
        <f t="shared" si="57"/>
        <v>07-2025</v>
      </c>
      <c r="Z1603" t="str">
        <f>_xlfn.XLOOKUP(Y1603,AN:AN,AP:AP,"")</f>
        <v>L6</v>
      </c>
      <c r="AA1603" t="str">
        <f>_xlfn.XLOOKUP(Y1603,AN:AN,AQ:AQ,"")</f>
        <v>L12</v>
      </c>
      <c r="AB1603" t="str">
        <f>_xlfn.XLOOKUP(Y1603,AN:AN,AR:AR,"")</f>
        <v>L24</v>
      </c>
      <c r="AC1603" t="str">
        <f>_xlfn.XLOOKUP(Y1603,AN:AN,AS:AS,"")</f>
        <v>L36</v>
      </c>
      <c r="AE1603" t="str">
        <v>L6</v>
      </c>
      <c r="AF1603" t="str">
        <v>L12</v>
      </c>
      <c r="AG1603" t="str">
        <v>L24</v>
      </c>
      <c r="AH1603" t="str">
        <v>L36</v>
      </c>
    </row>
    <row r="1604" spans="1:34">
      <c r="A1604" t="str">
        <f t="shared" si="56"/>
        <v>08-2025</v>
      </c>
      <c r="B1604" s="265">
        <v>45870</v>
      </c>
      <c r="C1604">
        <v>44100</v>
      </c>
      <c r="D1604">
        <v>45500</v>
      </c>
      <c r="E1604">
        <v>44600</v>
      </c>
      <c r="F1604">
        <v>40300</v>
      </c>
      <c r="G1604">
        <v>44300</v>
      </c>
      <c r="H1604" t="s">
        <v>25</v>
      </c>
      <c r="I1604">
        <v>43500</v>
      </c>
      <c r="J1604">
        <v>43200</v>
      </c>
      <c r="K1604">
        <v>43700</v>
      </c>
      <c r="L1604" t="s">
        <v>25</v>
      </c>
      <c r="M1604">
        <v>45500</v>
      </c>
      <c r="N1604">
        <v>44600</v>
      </c>
      <c r="O1604">
        <v>43600</v>
      </c>
      <c r="P1604">
        <v>41800</v>
      </c>
      <c r="Q1604">
        <v>39600</v>
      </c>
      <c r="R1604">
        <v>39600</v>
      </c>
      <c r="S1604">
        <v>40700</v>
      </c>
      <c r="T1604">
        <v>42400</v>
      </c>
      <c r="U1604">
        <v>42800</v>
      </c>
      <c r="V1604">
        <v>44500</v>
      </c>
      <c r="W1604">
        <v>45700</v>
      </c>
      <c r="X1604">
        <v>47700</v>
      </c>
      <c r="Y1604" t="str">
        <f t="shared" si="57"/>
        <v>08-2025</v>
      </c>
      <c r="Z1604" t="str">
        <f>_xlfn.XLOOKUP(Y1604,AN:AN,AP:AP,"")</f>
        <v>L6</v>
      </c>
      <c r="AA1604" t="str">
        <f>_xlfn.XLOOKUP(Y1604,AN:AN,AQ:AQ,"")</f>
        <v>L12</v>
      </c>
      <c r="AB1604" t="str">
        <f>_xlfn.XLOOKUP(Y1604,AN:AN,AR:AR,"")</f>
        <v>L24</v>
      </c>
      <c r="AC1604" t="str">
        <f>_xlfn.XLOOKUP(Y1604,AN:AN,AS:AS,"")</f>
        <v>L36</v>
      </c>
      <c r="AE1604" t="str">
        <v>L6</v>
      </c>
      <c r="AF1604" t="str">
        <v>L12</v>
      </c>
      <c r="AG1604" t="str">
        <v>L24</v>
      </c>
      <c r="AH1604" t="str">
        <v>L36</v>
      </c>
    </row>
    <row r="1605" spans="1:34">
      <c r="A1605" t="str">
        <f t="shared" si="56"/>
        <v>08-2025</v>
      </c>
      <c r="B1605" s="265">
        <v>45871</v>
      </c>
      <c r="C1605">
        <v>44100</v>
      </c>
      <c r="D1605">
        <v>45500</v>
      </c>
      <c r="E1605">
        <v>44800</v>
      </c>
      <c r="F1605">
        <v>40500</v>
      </c>
      <c r="G1605">
        <v>44200</v>
      </c>
      <c r="H1605" t="s">
        <v>25</v>
      </c>
      <c r="I1605">
        <v>43500</v>
      </c>
      <c r="J1605">
        <v>43400</v>
      </c>
      <c r="K1605">
        <v>43700</v>
      </c>
      <c r="L1605" t="s">
        <v>25</v>
      </c>
      <c r="M1605">
        <v>45600</v>
      </c>
      <c r="N1605">
        <v>44800</v>
      </c>
      <c r="O1605">
        <v>43700</v>
      </c>
      <c r="P1605">
        <v>42000</v>
      </c>
      <c r="Q1605">
        <v>39900</v>
      </c>
      <c r="R1605">
        <v>39700</v>
      </c>
      <c r="S1605">
        <v>40800</v>
      </c>
      <c r="T1605">
        <v>42600</v>
      </c>
      <c r="U1605">
        <v>42800</v>
      </c>
      <c r="V1605">
        <v>44500</v>
      </c>
      <c r="W1605">
        <v>45700</v>
      </c>
      <c r="X1605">
        <v>47700</v>
      </c>
      <c r="Y1605" t="str">
        <f t="shared" si="57"/>
        <v>08-2025</v>
      </c>
      <c r="Z1605" t="str">
        <f>_xlfn.XLOOKUP(Y1605,AN:AN,AP:AP,"")</f>
        <v>L6</v>
      </c>
      <c r="AA1605" t="str">
        <f>_xlfn.XLOOKUP(Y1605,AN:AN,AQ:AQ,"")</f>
        <v>L12</v>
      </c>
      <c r="AB1605" t="str">
        <f>_xlfn.XLOOKUP(Y1605,AN:AN,AR:AR,"")</f>
        <v>L24</v>
      </c>
      <c r="AC1605" t="str">
        <f>_xlfn.XLOOKUP(Y1605,AN:AN,AS:AS,"")</f>
        <v>L36</v>
      </c>
      <c r="AE1605" t="str">
        <v>L6</v>
      </c>
      <c r="AF1605" t="str">
        <v>L12</v>
      </c>
      <c r="AG1605" t="str">
        <v>L24</v>
      </c>
      <c r="AH1605" t="str">
        <v>L36</v>
      </c>
    </row>
    <row r="1606" spans="1:34">
      <c r="A1606" t="str">
        <f t="shared" si="56"/>
        <v>08-2025</v>
      </c>
      <c r="B1606" s="265">
        <v>45872</v>
      </c>
      <c r="C1606" t="s">
        <v>24</v>
      </c>
      <c r="D1606" t="s">
        <v>24</v>
      </c>
      <c r="E1606" t="s">
        <v>24</v>
      </c>
      <c r="F1606" t="s">
        <v>24</v>
      </c>
      <c r="G1606" t="s">
        <v>24</v>
      </c>
      <c r="H1606" t="s">
        <v>24</v>
      </c>
      <c r="I1606" t="s">
        <v>24</v>
      </c>
      <c r="J1606" t="s">
        <v>24</v>
      </c>
      <c r="K1606" t="s">
        <v>24</v>
      </c>
      <c r="L1606" t="s">
        <v>24</v>
      </c>
      <c r="M1606" t="s">
        <v>24</v>
      </c>
      <c r="N1606" t="s">
        <v>24</v>
      </c>
      <c r="O1606" t="s">
        <v>24</v>
      </c>
      <c r="P1606" t="s">
        <v>24</v>
      </c>
      <c r="Q1606" t="s">
        <v>24</v>
      </c>
      <c r="R1606" t="s">
        <v>24</v>
      </c>
      <c r="S1606" t="s">
        <v>24</v>
      </c>
      <c r="T1606" t="s">
        <v>24</v>
      </c>
      <c r="U1606" t="s">
        <v>24</v>
      </c>
      <c r="V1606" t="s">
        <v>24</v>
      </c>
      <c r="W1606" t="s">
        <v>24</v>
      </c>
      <c r="X1606" t="s">
        <v>24</v>
      </c>
      <c r="Y1606" t="str">
        <f t="shared" si="57"/>
        <v>08-2025</v>
      </c>
      <c r="Z1606" t="str">
        <f>_xlfn.XLOOKUP(Y1606,AN:AN,AP:AP,"")</f>
        <v>L6</v>
      </c>
      <c r="AA1606" t="str">
        <f>_xlfn.XLOOKUP(Y1606,AN:AN,AQ:AQ,"")</f>
        <v>L12</v>
      </c>
      <c r="AB1606" t="str">
        <f>_xlfn.XLOOKUP(Y1606,AN:AN,AR:AR,"")</f>
        <v>L24</v>
      </c>
      <c r="AC1606" t="str">
        <f>_xlfn.XLOOKUP(Y1606,AN:AN,AS:AS,"")</f>
        <v>L36</v>
      </c>
      <c r="AE1606" t="str">
        <v>L6</v>
      </c>
      <c r="AF1606" t="str">
        <v>L12</v>
      </c>
      <c r="AG1606" t="str">
        <v>L24</v>
      </c>
      <c r="AH1606" t="str">
        <v>L36</v>
      </c>
    </row>
    <row r="1607" spans="1:34">
      <c r="A1607" t="str">
        <f t="shared" si="56"/>
        <v>08-2025</v>
      </c>
      <c r="B1607" s="265">
        <v>45873</v>
      </c>
      <c r="C1607">
        <v>44600</v>
      </c>
      <c r="D1607">
        <v>45700</v>
      </c>
      <c r="E1607">
        <v>45000</v>
      </c>
      <c r="F1607">
        <v>40800</v>
      </c>
      <c r="G1607">
        <v>44600</v>
      </c>
      <c r="H1607" t="s">
        <v>25</v>
      </c>
      <c r="I1607">
        <v>43500</v>
      </c>
      <c r="J1607">
        <v>43500</v>
      </c>
      <c r="K1607">
        <v>44400</v>
      </c>
      <c r="L1607" t="s">
        <v>25</v>
      </c>
      <c r="M1607">
        <v>45800</v>
      </c>
      <c r="N1607">
        <v>45200</v>
      </c>
      <c r="O1607">
        <v>43700</v>
      </c>
      <c r="P1607">
        <v>42100</v>
      </c>
      <c r="Q1607">
        <v>40200</v>
      </c>
      <c r="R1607">
        <v>40300</v>
      </c>
      <c r="S1607">
        <v>41000</v>
      </c>
      <c r="T1607">
        <v>42900</v>
      </c>
      <c r="U1607">
        <v>43500</v>
      </c>
      <c r="V1607">
        <v>45000</v>
      </c>
      <c r="W1607">
        <v>45700</v>
      </c>
      <c r="X1607">
        <v>47500</v>
      </c>
      <c r="Y1607" t="str">
        <f t="shared" si="57"/>
        <v>08-2025</v>
      </c>
      <c r="Z1607" t="str">
        <f>_xlfn.XLOOKUP(Y1607,AN:AN,AP:AP,"")</f>
        <v>L6</v>
      </c>
      <c r="AA1607" t="str">
        <f>_xlfn.XLOOKUP(Y1607,AN:AN,AQ:AQ,"")</f>
        <v>L12</v>
      </c>
      <c r="AB1607" t="str">
        <f>_xlfn.XLOOKUP(Y1607,AN:AN,AR:AR,"")</f>
        <v>L24</v>
      </c>
      <c r="AC1607" t="str">
        <f>_xlfn.XLOOKUP(Y1607,AN:AN,AS:AS,"")</f>
        <v>L36</v>
      </c>
      <c r="AE1607" t="str">
        <v>L6</v>
      </c>
      <c r="AF1607" t="str">
        <v>L12</v>
      </c>
      <c r="AG1607" t="str">
        <v>L24</v>
      </c>
      <c r="AH1607" t="str">
        <v>L36</v>
      </c>
    </row>
    <row r="1608" spans="1:34">
      <c r="A1608" t="str">
        <f t="shared" si="56"/>
        <v>08-2025</v>
      </c>
      <c r="B1608" s="265">
        <v>45874</v>
      </c>
      <c r="C1608">
        <v>44800</v>
      </c>
      <c r="D1608">
        <v>45700</v>
      </c>
      <c r="E1608">
        <v>45200</v>
      </c>
      <c r="F1608">
        <v>40500</v>
      </c>
      <c r="G1608">
        <v>44600</v>
      </c>
      <c r="H1608" t="s">
        <v>25</v>
      </c>
      <c r="I1608">
        <v>43500</v>
      </c>
      <c r="J1608">
        <v>43500</v>
      </c>
      <c r="K1608">
        <v>44400</v>
      </c>
      <c r="L1608" t="s">
        <v>25</v>
      </c>
      <c r="M1608">
        <v>46000</v>
      </c>
      <c r="N1608">
        <v>45600</v>
      </c>
      <c r="O1608">
        <v>43500</v>
      </c>
      <c r="P1608">
        <v>42100</v>
      </c>
      <c r="Q1608">
        <v>40100</v>
      </c>
      <c r="R1608">
        <v>40100</v>
      </c>
      <c r="S1608">
        <v>41000</v>
      </c>
      <c r="T1608">
        <v>42600</v>
      </c>
      <c r="U1608">
        <v>43800</v>
      </c>
      <c r="V1608">
        <v>45000</v>
      </c>
      <c r="W1608">
        <v>45700</v>
      </c>
      <c r="X1608">
        <v>47500</v>
      </c>
      <c r="Y1608" t="str">
        <f t="shared" si="57"/>
        <v>08-2025</v>
      </c>
      <c r="Z1608" t="str">
        <f>_xlfn.XLOOKUP(Y1608,AN:AN,AP:AP,"")</f>
        <v>L6</v>
      </c>
      <c r="AA1608" t="str">
        <f>_xlfn.XLOOKUP(Y1608,AN:AN,AQ:AQ,"")</f>
        <v>L12</v>
      </c>
      <c r="AB1608" t="str">
        <f>_xlfn.XLOOKUP(Y1608,AN:AN,AR:AR,"")</f>
        <v>L24</v>
      </c>
      <c r="AC1608" t="str">
        <f>_xlfn.XLOOKUP(Y1608,AN:AN,AS:AS,"")</f>
        <v>L36</v>
      </c>
      <c r="AE1608" t="str">
        <v>L6</v>
      </c>
      <c r="AF1608" t="str">
        <v>L12</v>
      </c>
      <c r="AG1608" t="str">
        <v>L24</v>
      </c>
      <c r="AH1608" t="str">
        <v>L36</v>
      </c>
    </row>
    <row r="1609" spans="1:34">
      <c r="A1609" t="str">
        <f t="shared" si="56"/>
        <v>08-2025</v>
      </c>
      <c r="B1609" s="265">
        <v>45875</v>
      </c>
      <c r="C1609">
        <v>44800</v>
      </c>
      <c r="D1609">
        <v>45700</v>
      </c>
      <c r="E1609">
        <v>44900</v>
      </c>
      <c r="F1609">
        <v>40300</v>
      </c>
      <c r="G1609">
        <v>44600</v>
      </c>
      <c r="H1609" t="s">
        <v>25</v>
      </c>
      <c r="I1609">
        <v>43500</v>
      </c>
      <c r="J1609">
        <v>43300</v>
      </c>
      <c r="K1609">
        <v>44300</v>
      </c>
      <c r="L1609" t="s">
        <v>25</v>
      </c>
      <c r="M1609">
        <v>45900</v>
      </c>
      <c r="N1609">
        <v>45800</v>
      </c>
      <c r="O1609">
        <v>43400</v>
      </c>
      <c r="P1609">
        <v>42100</v>
      </c>
      <c r="Q1609">
        <v>39500</v>
      </c>
      <c r="R1609">
        <v>39800</v>
      </c>
      <c r="S1609">
        <v>41000</v>
      </c>
      <c r="T1609">
        <v>42400</v>
      </c>
      <c r="U1609">
        <v>43500</v>
      </c>
      <c r="V1609">
        <v>45000</v>
      </c>
      <c r="W1609">
        <v>45700</v>
      </c>
      <c r="X1609">
        <v>47500</v>
      </c>
      <c r="Y1609" t="str">
        <f t="shared" si="57"/>
        <v>08-2025</v>
      </c>
      <c r="Z1609" t="str">
        <f>_xlfn.XLOOKUP(Y1609,AN:AN,AP:AP,"")</f>
        <v>L6</v>
      </c>
      <c r="AA1609" t="str">
        <f>_xlfn.XLOOKUP(Y1609,AN:AN,AQ:AQ,"")</f>
        <v>L12</v>
      </c>
      <c r="AB1609" t="str">
        <f>_xlfn.XLOOKUP(Y1609,AN:AN,AR:AR,"")</f>
        <v>L24</v>
      </c>
      <c r="AC1609" t="str">
        <f>_xlfn.XLOOKUP(Y1609,AN:AN,AS:AS,"")</f>
        <v>L36</v>
      </c>
      <c r="AE1609" t="str">
        <v>L6</v>
      </c>
      <c r="AF1609" t="str">
        <v>L12</v>
      </c>
      <c r="AG1609" t="str">
        <v>L24</v>
      </c>
      <c r="AH1609" t="str">
        <v>L36</v>
      </c>
    </row>
    <row r="1610" spans="1:34">
      <c r="A1610" t="str">
        <f t="shared" si="56"/>
        <v>08-2025</v>
      </c>
      <c r="B1610" s="265">
        <v>45876</v>
      </c>
      <c r="C1610">
        <v>44600</v>
      </c>
      <c r="D1610">
        <v>45700</v>
      </c>
      <c r="E1610">
        <v>44700</v>
      </c>
      <c r="F1610">
        <v>39900</v>
      </c>
      <c r="G1610">
        <v>44500</v>
      </c>
      <c r="H1610" t="s">
        <v>25</v>
      </c>
      <c r="I1610">
        <v>43500</v>
      </c>
      <c r="J1610">
        <v>43150</v>
      </c>
      <c r="K1610">
        <v>44100</v>
      </c>
      <c r="L1610" t="s">
        <v>25</v>
      </c>
      <c r="M1610">
        <v>45700</v>
      </c>
      <c r="N1610">
        <v>45800</v>
      </c>
      <c r="O1610">
        <v>43200</v>
      </c>
      <c r="P1610">
        <v>42100</v>
      </c>
      <c r="Q1610">
        <v>39500</v>
      </c>
      <c r="R1610">
        <v>39700</v>
      </c>
      <c r="S1610">
        <v>40800</v>
      </c>
      <c r="T1610">
        <v>42000</v>
      </c>
      <c r="U1610">
        <v>43300</v>
      </c>
      <c r="V1610">
        <v>45000</v>
      </c>
      <c r="W1610">
        <v>45500</v>
      </c>
      <c r="X1610">
        <v>47500</v>
      </c>
      <c r="Y1610" t="str">
        <f t="shared" si="57"/>
        <v>08-2025</v>
      </c>
      <c r="Z1610" t="str">
        <f>_xlfn.XLOOKUP(Y1610,AN:AN,AP:AP,"")</f>
        <v>L6</v>
      </c>
      <c r="AA1610" t="str">
        <f>_xlfn.XLOOKUP(Y1610,AN:AN,AQ:AQ,"")</f>
        <v>L12</v>
      </c>
      <c r="AB1610" t="str">
        <f>_xlfn.XLOOKUP(Y1610,AN:AN,AR:AR,"")</f>
        <v>L24</v>
      </c>
      <c r="AC1610" t="str">
        <f>_xlfn.XLOOKUP(Y1610,AN:AN,AS:AS,"")</f>
        <v>L36</v>
      </c>
      <c r="AE1610" t="str">
        <v>L6</v>
      </c>
      <c r="AF1610" t="str">
        <v>L12</v>
      </c>
      <c r="AG1610" t="str">
        <v>L24</v>
      </c>
      <c r="AH1610" t="str">
        <v>L36</v>
      </c>
    </row>
    <row r="1611" spans="1:34">
      <c r="A1611" t="str">
        <f t="shared" si="56"/>
        <v>08-2025</v>
      </c>
      <c r="B1611" s="265">
        <v>45877</v>
      </c>
      <c r="C1611">
        <v>44600</v>
      </c>
      <c r="D1611">
        <v>45700</v>
      </c>
      <c r="E1611">
        <v>44100</v>
      </c>
      <c r="F1611">
        <v>39800</v>
      </c>
      <c r="G1611">
        <v>44500</v>
      </c>
      <c r="H1611" t="s">
        <v>25</v>
      </c>
      <c r="I1611">
        <v>43000</v>
      </c>
      <c r="J1611">
        <v>43100</v>
      </c>
      <c r="K1611">
        <v>44000</v>
      </c>
      <c r="L1611" t="s">
        <v>25</v>
      </c>
      <c r="M1611">
        <v>45600</v>
      </c>
      <c r="N1611">
        <v>45900</v>
      </c>
      <c r="O1611">
        <v>43000</v>
      </c>
      <c r="P1611">
        <v>42000</v>
      </c>
      <c r="Q1611">
        <v>39600</v>
      </c>
      <c r="R1611">
        <v>39800</v>
      </c>
      <c r="S1611">
        <v>40800</v>
      </c>
      <c r="T1611">
        <v>41900</v>
      </c>
      <c r="U1611">
        <v>43300</v>
      </c>
      <c r="V1611">
        <v>45000</v>
      </c>
      <c r="W1611">
        <v>45500</v>
      </c>
      <c r="X1611">
        <v>47500</v>
      </c>
      <c r="Y1611" t="str">
        <f t="shared" si="57"/>
        <v>08-2025</v>
      </c>
      <c r="Z1611" t="str">
        <f>_xlfn.XLOOKUP(Y1611,AN:AN,AP:AP,"")</f>
        <v>L6</v>
      </c>
      <c r="AA1611" t="str">
        <f>_xlfn.XLOOKUP(Y1611,AN:AN,AQ:AQ,"")</f>
        <v>L12</v>
      </c>
      <c r="AB1611" t="str">
        <f>_xlfn.XLOOKUP(Y1611,AN:AN,AR:AR,"")</f>
        <v>L24</v>
      </c>
      <c r="AC1611" t="str">
        <f>_xlfn.XLOOKUP(Y1611,AN:AN,AS:AS,"")</f>
        <v>L36</v>
      </c>
      <c r="AE1611" t="str">
        <v>L6</v>
      </c>
      <c r="AF1611" t="str">
        <v>L12</v>
      </c>
      <c r="AG1611" t="str">
        <v>L24</v>
      </c>
      <c r="AH1611" t="str">
        <v>L36</v>
      </c>
    </row>
    <row r="1612" spans="1:34">
      <c r="A1612" t="str">
        <f t="shared" si="56"/>
        <v>08-2025</v>
      </c>
      <c r="B1612" s="265">
        <v>45878</v>
      </c>
      <c r="C1612" t="s">
        <v>24</v>
      </c>
      <c r="D1612" t="s">
        <v>24</v>
      </c>
      <c r="E1612" t="s">
        <v>24</v>
      </c>
      <c r="F1612" t="s">
        <v>24</v>
      </c>
      <c r="G1612" t="s">
        <v>24</v>
      </c>
      <c r="H1612" t="s">
        <v>24</v>
      </c>
      <c r="I1612" t="s">
        <v>24</v>
      </c>
      <c r="J1612" t="s">
        <v>24</v>
      </c>
      <c r="K1612" t="s">
        <v>24</v>
      </c>
      <c r="L1612" t="s">
        <v>24</v>
      </c>
      <c r="M1612" t="s">
        <v>24</v>
      </c>
      <c r="N1612" t="s">
        <v>24</v>
      </c>
      <c r="O1612" t="s">
        <v>24</v>
      </c>
      <c r="P1612" t="s">
        <v>24</v>
      </c>
      <c r="Q1612" t="s">
        <v>24</v>
      </c>
      <c r="R1612" t="s">
        <v>24</v>
      </c>
      <c r="S1612" t="s">
        <v>24</v>
      </c>
      <c r="T1612" t="s">
        <v>24</v>
      </c>
      <c r="U1612" t="s">
        <v>24</v>
      </c>
      <c r="V1612" t="s">
        <v>24</v>
      </c>
      <c r="W1612" t="s">
        <v>24</v>
      </c>
      <c r="X1612" t="s">
        <v>24</v>
      </c>
      <c r="Y1612" t="str">
        <f t="shared" si="57"/>
        <v>08-2025</v>
      </c>
      <c r="Z1612" t="str">
        <f>_xlfn.XLOOKUP(Y1612,AN:AN,AP:AP,"")</f>
        <v>L6</v>
      </c>
      <c r="AA1612" t="str">
        <f>_xlfn.XLOOKUP(Y1612,AN:AN,AQ:AQ,"")</f>
        <v>L12</v>
      </c>
      <c r="AB1612" t="str">
        <f>_xlfn.XLOOKUP(Y1612,AN:AN,AR:AR,"")</f>
        <v>L24</v>
      </c>
      <c r="AC1612" t="str">
        <f>_xlfn.XLOOKUP(Y1612,AN:AN,AS:AS,"")</f>
        <v>L36</v>
      </c>
      <c r="AE1612" t="str">
        <v>L6</v>
      </c>
      <c r="AF1612" t="str">
        <v>L12</v>
      </c>
      <c r="AG1612" t="str">
        <v>L24</v>
      </c>
      <c r="AH1612" t="str">
        <v>L36</v>
      </c>
    </row>
    <row r="1613" spans="1:34">
      <c r="A1613" t="str">
        <f t="shared" si="56"/>
        <v>08-2025</v>
      </c>
      <c r="B1613" s="265">
        <v>45879</v>
      </c>
      <c r="C1613" t="s">
        <v>24</v>
      </c>
      <c r="D1613" t="s">
        <v>24</v>
      </c>
      <c r="E1613" t="s">
        <v>24</v>
      </c>
      <c r="F1613" t="s">
        <v>24</v>
      </c>
      <c r="G1613" t="s">
        <v>24</v>
      </c>
      <c r="H1613" t="s">
        <v>24</v>
      </c>
      <c r="I1613" t="s">
        <v>24</v>
      </c>
      <c r="J1613" t="s">
        <v>24</v>
      </c>
      <c r="K1613" t="s">
        <v>24</v>
      </c>
      <c r="L1613" t="s">
        <v>24</v>
      </c>
      <c r="M1613" t="s">
        <v>24</v>
      </c>
      <c r="N1613" t="s">
        <v>24</v>
      </c>
      <c r="O1613" t="s">
        <v>24</v>
      </c>
      <c r="P1613" t="s">
        <v>24</v>
      </c>
      <c r="Q1613" t="s">
        <v>24</v>
      </c>
      <c r="R1613" t="s">
        <v>24</v>
      </c>
      <c r="S1613" t="s">
        <v>24</v>
      </c>
      <c r="T1613" t="s">
        <v>24</v>
      </c>
      <c r="U1613" t="s">
        <v>24</v>
      </c>
      <c r="V1613" t="s">
        <v>24</v>
      </c>
      <c r="W1613" t="s">
        <v>24</v>
      </c>
      <c r="X1613" t="s">
        <v>24</v>
      </c>
      <c r="Y1613" t="str">
        <f t="shared" si="57"/>
        <v>08-2025</v>
      </c>
      <c r="Z1613" t="str">
        <f>_xlfn.XLOOKUP(Y1613,AN:AN,AP:AP,"")</f>
        <v>L6</v>
      </c>
      <c r="AA1613" t="str">
        <f>_xlfn.XLOOKUP(Y1613,AN:AN,AQ:AQ,"")</f>
        <v>L12</v>
      </c>
      <c r="AB1613" t="str">
        <f>_xlfn.XLOOKUP(Y1613,AN:AN,AR:AR,"")</f>
        <v>L24</v>
      </c>
      <c r="AC1613" t="str">
        <f>_xlfn.XLOOKUP(Y1613,AN:AN,AS:AS,"")</f>
        <v>L36</v>
      </c>
      <c r="AE1613" t="str">
        <v>L6</v>
      </c>
      <c r="AF1613" t="str">
        <v>L12</v>
      </c>
      <c r="AG1613" t="str">
        <v>L24</v>
      </c>
      <c r="AH1613" t="str">
        <v>L36</v>
      </c>
    </row>
    <row r="1614" spans="1:34">
      <c r="A1614" t="str">
        <f t="shared" si="56"/>
        <v>08-2025</v>
      </c>
      <c r="B1614" s="265">
        <v>45880</v>
      </c>
      <c r="C1614">
        <v>44800</v>
      </c>
      <c r="D1614">
        <v>45500</v>
      </c>
      <c r="E1614">
        <v>44000</v>
      </c>
      <c r="F1614">
        <v>40000</v>
      </c>
      <c r="G1614">
        <v>44500</v>
      </c>
      <c r="H1614" t="s">
        <v>25</v>
      </c>
      <c r="I1614">
        <v>43000</v>
      </c>
      <c r="J1614">
        <v>43200</v>
      </c>
      <c r="K1614">
        <v>44000</v>
      </c>
      <c r="L1614" t="s">
        <v>25</v>
      </c>
      <c r="M1614">
        <v>45600</v>
      </c>
      <c r="N1614">
        <v>45900</v>
      </c>
      <c r="O1614">
        <v>43000</v>
      </c>
      <c r="P1614">
        <v>42100</v>
      </c>
      <c r="Q1614">
        <v>39700</v>
      </c>
      <c r="R1614">
        <v>40000</v>
      </c>
      <c r="S1614">
        <v>40800</v>
      </c>
      <c r="T1614">
        <v>42100</v>
      </c>
      <c r="U1614">
        <v>43000</v>
      </c>
      <c r="V1614">
        <v>44500</v>
      </c>
      <c r="W1614">
        <v>45300</v>
      </c>
      <c r="X1614">
        <v>47500</v>
      </c>
      <c r="Y1614" t="str">
        <f t="shared" si="57"/>
        <v>08-2025</v>
      </c>
      <c r="Z1614" t="str">
        <f>_xlfn.XLOOKUP(Y1614,AN:AN,AP:AP,"")</f>
        <v>L6</v>
      </c>
      <c r="AA1614" t="str">
        <f>_xlfn.XLOOKUP(Y1614,AN:AN,AQ:AQ,"")</f>
        <v>L12</v>
      </c>
      <c r="AB1614" t="str">
        <f>_xlfn.XLOOKUP(Y1614,AN:AN,AR:AR,"")</f>
        <v>L24</v>
      </c>
      <c r="AC1614" t="str">
        <f>_xlfn.XLOOKUP(Y1614,AN:AN,AS:AS,"")</f>
        <v>L36</v>
      </c>
      <c r="AE1614" t="str">
        <v>L6</v>
      </c>
      <c r="AF1614" t="str">
        <v>L12</v>
      </c>
      <c r="AG1614" t="str">
        <v>L24</v>
      </c>
      <c r="AH1614" t="str">
        <v>L36</v>
      </c>
    </row>
    <row r="1615" spans="1:34">
      <c r="A1615" t="str">
        <f t="shared" si="56"/>
        <v>08-2025</v>
      </c>
      <c r="B1615" s="265">
        <v>45881</v>
      </c>
      <c r="C1615">
        <v>44800</v>
      </c>
      <c r="D1615">
        <v>45500</v>
      </c>
      <c r="E1615">
        <v>43700</v>
      </c>
      <c r="F1615">
        <v>40000</v>
      </c>
      <c r="G1615">
        <v>44200</v>
      </c>
      <c r="H1615" t="s">
        <v>25</v>
      </c>
      <c r="I1615">
        <v>43000</v>
      </c>
      <c r="J1615">
        <v>43100</v>
      </c>
      <c r="K1615">
        <v>44000</v>
      </c>
      <c r="L1615" t="s">
        <v>25</v>
      </c>
      <c r="M1615">
        <v>45500</v>
      </c>
      <c r="N1615">
        <v>45900</v>
      </c>
      <c r="O1615">
        <v>42800</v>
      </c>
      <c r="P1615">
        <v>42100</v>
      </c>
      <c r="Q1615">
        <v>39700</v>
      </c>
      <c r="R1615">
        <v>39900</v>
      </c>
      <c r="S1615">
        <v>40800</v>
      </c>
      <c r="T1615">
        <v>42100</v>
      </c>
      <c r="U1615">
        <v>43000</v>
      </c>
      <c r="V1615">
        <v>44500</v>
      </c>
      <c r="W1615">
        <v>45300</v>
      </c>
      <c r="X1615">
        <v>47500</v>
      </c>
      <c r="Y1615" t="str">
        <f t="shared" si="57"/>
        <v>08-2025</v>
      </c>
      <c r="Z1615" t="str">
        <f>_xlfn.XLOOKUP(Y1615,AN:AN,AP:AP,"")</f>
        <v>L6</v>
      </c>
      <c r="AA1615" t="str">
        <f>_xlfn.XLOOKUP(Y1615,AN:AN,AQ:AQ,"")</f>
        <v>L12</v>
      </c>
      <c r="AB1615" t="str">
        <f>_xlfn.XLOOKUP(Y1615,AN:AN,AR:AR,"")</f>
        <v>L24</v>
      </c>
      <c r="AC1615" t="str">
        <f>_xlfn.XLOOKUP(Y1615,AN:AN,AS:AS,"")</f>
        <v>L36</v>
      </c>
      <c r="AE1615" t="str">
        <v>L6</v>
      </c>
      <c r="AF1615" t="str">
        <v>L12</v>
      </c>
      <c r="AG1615" t="str">
        <v>L24</v>
      </c>
      <c r="AH1615" t="str">
        <v>L36</v>
      </c>
    </row>
    <row r="1616" spans="1:34">
      <c r="A1616" t="str">
        <f t="shared" si="56"/>
        <v>08-2025</v>
      </c>
      <c r="B1616" s="265">
        <v>45882</v>
      </c>
      <c r="C1616">
        <v>44600</v>
      </c>
      <c r="D1616">
        <v>45500</v>
      </c>
      <c r="E1616">
        <v>43600</v>
      </c>
      <c r="F1616">
        <v>39800</v>
      </c>
      <c r="G1616">
        <v>44500</v>
      </c>
      <c r="H1616" t="s">
        <v>25</v>
      </c>
      <c r="I1616">
        <v>43000</v>
      </c>
      <c r="J1616">
        <v>43000</v>
      </c>
      <c r="K1616">
        <v>44000</v>
      </c>
      <c r="L1616" t="s">
        <v>25</v>
      </c>
      <c r="M1616">
        <v>45400</v>
      </c>
      <c r="N1616">
        <v>45800</v>
      </c>
      <c r="O1616">
        <v>42700</v>
      </c>
      <c r="P1616">
        <v>42000</v>
      </c>
      <c r="Q1616">
        <v>39500</v>
      </c>
      <c r="R1616">
        <v>39700</v>
      </c>
      <c r="S1616">
        <v>40500</v>
      </c>
      <c r="T1616">
        <v>41900</v>
      </c>
      <c r="U1616">
        <v>42800</v>
      </c>
      <c r="V1616">
        <v>44500</v>
      </c>
      <c r="W1616">
        <v>45300</v>
      </c>
      <c r="X1616">
        <v>47500</v>
      </c>
      <c r="Y1616" t="str">
        <f t="shared" si="57"/>
        <v>08-2025</v>
      </c>
      <c r="Z1616" t="str">
        <f>_xlfn.XLOOKUP(Y1616,AN:AN,AP:AP,"")</f>
        <v>L6</v>
      </c>
      <c r="AA1616" t="str">
        <f>_xlfn.XLOOKUP(Y1616,AN:AN,AQ:AQ,"")</f>
        <v>L12</v>
      </c>
      <c r="AB1616" t="str">
        <f>_xlfn.XLOOKUP(Y1616,AN:AN,AR:AR,"")</f>
        <v>L24</v>
      </c>
      <c r="AC1616" t="str">
        <f>_xlfn.XLOOKUP(Y1616,AN:AN,AS:AS,"")</f>
        <v>L36</v>
      </c>
      <c r="AE1616" t="str">
        <v>L6</v>
      </c>
      <c r="AF1616" t="str">
        <v>L12</v>
      </c>
      <c r="AG1616" t="str">
        <v>L24</v>
      </c>
      <c r="AH1616" t="str">
        <v>L36</v>
      </c>
    </row>
    <row r="1617" spans="1:34">
      <c r="A1617" t="str">
        <f t="shared" si="56"/>
        <v>08-2025</v>
      </c>
      <c r="B1617" s="265">
        <v>45883</v>
      </c>
      <c r="C1617">
        <v>44600</v>
      </c>
      <c r="D1617">
        <v>45500</v>
      </c>
      <c r="E1617">
        <v>43600</v>
      </c>
      <c r="F1617">
        <v>39800</v>
      </c>
      <c r="G1617">
        <v>44500</v>
      </c>
      <c r="H1617" t="s">
        <v>25</v>
      </c>
      <c r="I1617">
        <v>43000</v>
      </c>
      <c r="J1617">
        <v>43100</v>
      </c>
      <c r="K1617">
        <v>44000</v>
      </c>
      <c r="L1617" t="s">
        <v>25</v>
      </c>
      <c r="M1617">
        <v>45400</v>
      </c>
      <c r="N1617">
        <v>45800</v>
      </c>
      <c r="O1617">
        <v>42500</v>
      </c>
      <c r="P1617">
        <v>42000</v>
      </c>
      <c r="Q1617">
        <v>39600</v>
      </c>
      <c r="R1617">
        <v>39700</v>
      </c>
      <c r="S1617">
        <v>40500</v>
      </c>
      <c r="T1617">
        <v>41900</v>
      </c>
      <c r="U1617">
        <v>42800</v>
      </c>
      <c r="V1617">
        <v>44500</v>
      </c>
      <c r="W1617">
        <v>45300</v>
      </c>
      <c r="X1617">
        <v>47500</v>
      </c>
      <c r="Y1617" t="str">
        <f t="shared" si="57"/>
        <v>08-2025</v>
      </c>
      <c r="Z1617" t="str">
        <f>_xlfn.XLOOKUP(Y1617,AN:AN,AP:AP,"")</f>
        <v>L6</v>
      </c>
      <c r="AA1617" t="str">
        <f>_xlfn.XLOOKUP(Y1617,AN:AN,AQ:AQ,"")</f>
        <v>L12</v>
      </c>
      <c r="AB1617" t="str">
        <f>_xlfn.XLOOKUP(Y1617,AN:AN,AR:AR,"")</f>
        <v>L24</v>
      </c>
      <c r="AC1617" t="str">
        <f>_xlfn.XLOOKUP(Y1617,AN:AN,AS:AS,"")</f>
        <v>L36</v>
      </c>
      <c r="AE1617" t="str">
        <v>L6</v>
      </c>
      <c r="AF1617" t="str">
        <v>L12</v>
      </c>
      <c r="AG1617" t="str">
        <v>L24</v>
      </c>
      <c r="AH1617" t="str">
        <v>L36</v>
      </c>
    </row>
    <row r="1618" spans="1:34">
      <c r="A1618" t="str">
        <f t="shared" si="56"/>
        <v>08-2025</v>
      </c>
      <c r="B1618" s="265">
        <v>45884</v>
      </c>
      <c r="C1618" t="s">
        <v>24</v>
      </c>
      <c r="D1618" t="s">
        <v>24</v>
      </c>
      <c r="E1618" t="s">
        <v>24</v>
      </c>
      <c r="F1618" t="s">
        <v>24</v>
      </c>
      <c r="G1618" t="s">
        <v>24</v>
      </c>
      <c r="H1618" t="s">
        <v>24</v>
      </c>
      <c r="I1618" t="s">
        <v>24</v>
      </c>
      <c r="J1618" t="s">
        <v>24</v>
      </c>
      <c r="K1618" t="s">
        <v>24</v>
      </c>
      <c r="L1618" t="s">
        <v>24</v>
      </c>
      <c r="M1618" t="s">
        <v>24</v>
      </c>
      <c r="N1618" t="s">
        <v>24</v>
      </c>
      <c r="O1618" t="s">
        <v>24</v>
      </c>
      <c r="P1618" t="s">
        <v>24</v>
      </c>
      <c r="Q1618" t="s">
        <v>24</v>
      </c>
      <c r="R1618" t="s">
        <v>24</v>
      </c>
      <c r="S1618" t="s">
        <v>24</v>
      </c>
      <c r="T1618" t="s">
        <v>24</v>
      </c>
      <c r="U1618" t="s">
        <v>24</v>
      </c>
      <c r="V1618" t="s">
        <v>24</v>
      </c>
      <c r="W1618" t="s">
        <v>24</v>
      </c>
      <c r="X1618" t="s">
        <v>24</v>
      </c>
      <c r="Y1618" t="str">
        <f t="shared" si="57"/>
        <v>08-2025</v>
      </c>
      <c r="Z1618" t="str">
        <f>_xlfn.XLOOKUP(Y1618,AN:AN,AP:AP,"")</f>
        <v>L6</v>
      </c>
      <c r="AA1618" t="str">
        <f>_xlfn.XLOOKUP(Y1618,AN:AN,AQ:AQ,"")</f>
        <v>L12</v>
      </c>
      <c r="AB1618" t="str">
        <f>_xlfn.XLOOKUP(Y1618,AN:AN,AR:AR,"")</f>
        <v>L24</v>
      </c>
      <c r="AC1618" t="str">
        <f>_xlfn.XLOOKUP(Y1618,AN:AN,AS:AS,"")</f>
        <v>L36</v>
      </c>
      <c r="AE1618" t="str">
        <v>L6</v>
      </c>
      <c r="AF1618" t="str">
        <v>L12</v>
      </c>
      <c r="AG1618" t="str">
        <v>L24</v>
      </c>
      <c r="AH1618" t="str">
        <v>L36</v>
      </c>
    </row>
    <row r="1619" spans="1:34">
      <c r="A1619" t="str">
        <f t="shared" si="56"/>
        <v>08-2025</v>
      </c>
      <c r="B1619" s="265">
        <v>45885</v>
      </c>
      <c r="C1619" t="s">
        <v>24</v>
      </c>
      <c r="D1619" t="s">
        <v>24</v>
      </c>
      <c r="E1619" t="s">
        <v>24</v>
      </c>
      <c r="F1619" t="s">
        <v>24</v>
      </c>
      <c r="G1619" t="s">
        <v>24</v>
      </c>
      <c r="H1619" t="s">
        <v>24</v>
      </c>
      <c r="I1619" t="s">
        <v>24</v>
      </c>
      <c r="J1619" t="s">
        <v>24</v>
      </c>
      <c r="K1619" t="s">
        <v>24</v>
      </c>
      <c r="L1619" t="s">
        <v>24</v>
      </c>
      <c r="M1619" t="s">
        <v>24</v>
      </c>
      <c r="N1619" t="s">
        <v>24</v>
      </c>
      <c r="O1619" t="s">
        <v>24</v>
      </c>
      <c r="P1619" t="s">
        <v>24</v>
      </c>
      <c r="Q1619" t="s">
        <v>24</v>
      </c>
      <c r="R1619" t="s">
        <v>24</v>
      </c>
      <c r="S1619" t="s">
        <v>24</v>
      </c>
      <c r="T1619" t="s">
        <v>24</v>
      </c>
      <c r="U1619" t="s">
        <v>24</v>
      </c>
      <c r="V1619" t="s">
        <v>24</v>
      </c>
      <c r="W1619" t="s">
        <v>24</v>
      </c>
      <c r="X1619" t="s">
        <v>24</v>
      </c>
      <c r="Y1619" t="str">
        <f t="shared" si="57"/>
        <v>08-2025</v>
      </c>
      <c r="Z1619" t="str">
        <f>_xlfn.XLOOKUP(Y1619,AN:AN,AP:AP,"")</f>
        <v>L6</v>
      </c>
      <c r="AA1619" t="str">
        <f>_xlfn.XLOOKUP(Y1619,AN:AN,AQ:AQ,"")</f>
        <v>L12</v>
      </c>
      <c r="AB1619" t="str">
        <f>_xlfn.XLOOKUP(Y1619,AN:AN,AR:AR,"")</f>
        <v>L24</v>
      </c>
      <c r="AC1619" t="str">
        <f>_xlfn.XLOOKUP(Y1619,AN:AN,AS:AS,"")</f>
        <v>L36</v>
      </c>
      <c r="AE1619" t="str">
        <v>L6</v>
      </c>
      <c r="AF1619" t="str">
        <v>L12</v>
      </c>
      <c r="AG1619" t="str">
        <v>L24</v>
      </c>
      <c r="AH1619" t="str">
        <v>L36</v>
      </c>
    </row>
    <row r="1620" spans="1:34">
      <c r="A1620" t="str">
        <f t="shared" si="56"/>
        <v>08-2025</v>
      </c>
      <c r="B1620" s="265">
        <v>45886</v>
      </c>
      <c r="C1620" t="s">
        <v>24</v>
      </c>
      <c r="D1620" t="s">
        <v>24</v>
      </c>
      <c r="E1620" t="s">
        <v>24</v>
      </c>
      <c r="F1620" t="s">
        <v>24</v>
      </c>
      <c r="G1620" t="s">
        <v>24</v>
      </c>
      <c r="H1620" t="s">
        <v>24</v>
      </c>
      <c r="I1620" t="s">
        <v>24</v>
      </c>
      <c r="J1620" t="s">
        <v>24</v>
      </c>
      <c r="K1620" t="s">
        <v>24</v>
      </c>
      <c r="L1620" t="s">
        <v>24</v>
      </c>
      <c r="M1620" t="s">
        <v>24</v>
      </c>
      <c r="N1620" t="s">
        <v>24</v>
      </c>
      <c r="O1620" t="s">
        <v>24</v>
      </c>
      <c r="P1620" t="s">
        <v>24</v>
      </c>
      <c r="Q1620" t="s">
        <v>24</v>
      </c>
      <c r="R1620" t="s">
        <v>24</v>
      </c>
      <c r="S1620" t="s">
        <v>24</v>
      </c>
      <c r="T1620" t="s">
        <v>24</v>
      </c>
      <c r="U1620" t="s">
        <v>24</v>
      </c>
      <c r="V1620" t="s">
        <v>24</v>
      </c>
      <c r="W1620" t="s">
        <v>24</v>
      </c>
      <c r="X1620" t="s">
        <v>24</v>
      </c>
      <c r="Y1620" t="str">
        <f t="shared" si="57"/>
        <v>08-2025</v>
      </c>
      <c r="Z1620" t="str">
        <f>_xlfn.XLOOKUP(Y1620,AN:AN,AP:AP,"")</f>
        <v>L6</v>
      </c>
      <c r="AA1620" t="str">
        <f>_xlfn.XLOOKUP(Y1620,AN:AN,AQ:AQ,"")</f>
        <v>L12</v>
      </c>
      <c r="AB1620" t="str">
        <f>_xlfn.XLOOKUP(Y1620,AN:AN,AR:AR,"")</f>
        <v>L24</v>
      </c>
      <c r="AC1620" t="str">
        <f>_xlfn.XLOOKUP(Y1620,AN:AN,AS:AS,"")</f>
        <v>L36</v>
      </c>
      <c r="AE1620" t="str">
        <v>L6</v>
      </c>
      <c r="AF1620" t="str">
        <v>L12</v>
      </c>
      <c r="AG1620" t="str">
        <v>L24</v>
      </c>
      <c r="AH1620" t="str">
        <v>L36</v>
      </c>
    </row>
    <row r="1621" spans="1:34">
      <c r="A1621" t="str">
        <f t="shared" si="56"/>
        <v>08-2025</v>
      </c>
      <c r="B1621" s="265">
        <v>45887</v>
      </c>
      <c r="C1621">
        <v>44500</v>
      </c>
      <c r="D1621">
        <v>45500</v>
      </c>
      <c r="E1621">
        <v>43400</v>
      </c>
      <c r="F1621">
        <v>39800</v>
      </c>
      <c r="G1621">
        <v>44500</v>
      </c>
      <c r="H1621" t="s">
        <v>25</v>
      </c>
      <c r="I1621">
        <v>43000</v>
      </c>
      <c r="J1621">
        <v>43000</v>
      </c>
      <c r="K1621">
        <v>44000</v>
      </c>
      <c r="L1621" t="s">
        <v>25</v>
      </c>
      <c r="M1621">
        <v>45400</v>
      </c>
      <c r="N1621">
        <v>45800</v>
      </c>
      <c r="O1621">
        <v>42200</v>
      </c>
      <c r="P1621">
        <v>41900</v>
      </c>
      <c r="Q1621">
        <v>39800</v>
      </c>
      <c r="R1621">
        <v>40000</v>
      </c>
      <c r="S1621">
        <v>40300</v>
      </c>
      <c r="T1621">
        <v>41900</v>
      </c>
      <c r="U1621">
        <v>43000</v>
      </c>
      <c r="V1621">
        <v>44000</v>
      </c>
      <c r="W1621">
        <v>45200</v>
      </c>
      <c r="X1621">
        <v>47100</v>
      </c>
      <c r="Y1621" t="str">
        <f t="shared" si="57"/>
        <v>08-2025</v>
      </c>
      <c r="Z1621" t="str">
        <f>_xlfn.XLOOKUP(Y1621,AN:AN,AP:AP,"")</f>
        <v>L6</v>
      </c>
      <c r="AA1621" t="str">
        <f>_xlfn.XLOOKUP(Y1621,AN:AN,AQ:AQ,"")</f>
        <v>L12</v>
      </c>
      <c r="AB1621" t="str">
        <f>_xlfn.XLOOKUP(Y1621,AN:AN,AR:AR,"")</f>
        <v>L24</v>
      </c>
      <c r="AC1621" t="str">
        <f>_xlfn.XLOOKUP(Y1621,AN:AN,AS:AS,"")</f>
        <v>L36</v>
      </c>
      <c r="AE1621" t="str">
        <v>L6</v>
      </c>
      <c r="AF1621" t="str">
        <v>L12</v>
      </c>
      <c r="AG1621" t="str">
        <v>L24</v>
      </c>
      <c r="AH1621" t="str">
        <v>L36</v>
      </c>
    </row>
    <row r="1622" spans="1:34">
      <c r="A1622" t="str">
        <f t="shared" ref="A1622:A1685" si="58">TEXT(B1622,"MM-YYYY")</f>
        <v>08-2025</v>
      </c>
      <c r="B1622" s="265">
        <v>45888</v>
      </c>
      <c r="C1622">
        <v>44700</v>
      </c>
      <c r="D1622">
        <v>45500</v>
      </c>
      <c r="E1622">
        <v>43600</v>
      </c>
      <c r="F1622">
        <v>39800</v>
      </c>
      <c r="G1622">
        <v>44500</v>
      </c>
      <c r="H1622" t="s">
        <v>25</v>
      </c>
      <c r="I1622">
        <v>43000</v>
      </c>
      <c r="J1622">
        <v>43100</v>
      </c>
      <c r="K1622">
        <v>44200</v>
      </c>
      <c r="L1622" t="s">
        <v>25</v>
      </c>
      <c r="M1622">
        <v>45500</v>
      </c>
      <c r="N1622">
        <v>45800</v>
      </c>
      <c r="O1622">
        <v>42300</v>
      </c>
      <c r="P1622">
        <v>42100</v>
      </c>
      <c r="Q1622">
        <v>40200</v>
      </c>
      <c r="R1622">
        <v>40300</v>
      </c>
      <c r="S1622">
        <v>40500</v>
      </c>
      <c r="T1622">
        <v>41900</v>
      </c>
      <c r="U1622">
        <v>43300</v>
      </c>
      <c r="V1622">
        <v>44000</v>
      </c>
      <c r="W1622">
        <v>45200</v>
      </c>
      <c r="X1622">
        <v>47100</v>
      </c>
      <c r="Y1622" t="str">
        <f t="shared" ref="Y1622:Y1672" si="59">TEXT(B1622,"MM-YYYY")</f>
        <v>08-2025</v>
      </c>
      <c r="Z1622" t="str">
        <f>_xlfn.XLOOKUP(Y1622,AN:AN,AP:AP,"")</f>
        <v>L6</v>
      </c>
      <c r="AA1622" t="str">
        <f>_xlfn.XLOOKUP(Y1622,AN:AN,AQ:AQ,"")</f>
        <v>L12</v>
      </c>
      <c r="AB1622" t="str">
        <f>_xlfn.XLOOKUP(Y1622,AN:AN,AR:AR,"")</f>
        <v>L24</v>
      </c>
      <c r="AC1622" t="str">
        <f>_xlfn.XLOOKUP(Y1622,AN:AN,AS:AS,"")</f>
        <v>L36</v>
      </c>
      <c r="AE1622" t="str">
        <v>L6</v>
      </c>
      <c r="AF1622" t="str">
        <v>L12</v>
      </c>
      <c r="AG1622" t="str">
        <v>L24</v>
      </c>
      <c r="AH1622" t="str">
        <v>L36</v>
      </c>
    </row>
    <row r="1623" spans="1:34">
      <c r="A1623" t="str">
        <f t="shared" si="58"/>
        <v>08-2025</v>
      </c>
      <c r="B1623" s="265">
        <v>45889</v>
      </c>
      <c r="C1623">
        <v>44700</v>
      </c>
      <c r="D1623">
        <v>45500</v>
      </c>
      <c r="E1623">
        <v>43500</v>
      </c>
      <c r="F1623">
        <v>39700</v>
      </c>
      <c r="G1623">
        <v>44500</v>
      </c>
      <c r="H1623" t="s">
        <v>25</v>
      </c>
      <c r="I1623">
        <v>43000</v>
      </c>
      <c r="J1623">
        <v>43100</v>
      </c>
      <c r="K1623">
        <v>43900</v>
      </c>
      <c r="L1623" t="s">
        <v>25</v>
      </c>
      <c r="M1623">
        <v>45500</v>
      </c>
      <c r="N1623">
        <v>45700</v>
      </c>
      <c r="O1623">
        <v>42300</v>
      </c>
      <c r="P1623">
        <v>42100</v>
      </c>
      <c r="Q1623">
        <v>40100</v>
      </c>
      <c r="R1623">
        <v>40300</v>
      </c>
      <c r="S1623">
        <v>40500</v>
      </c>
      <c r="T1623">
        <v>41800</v>
      </c>
      <c r="U1623">
        <v>43300</v>
      </c>
      <c r="V1623">
        <v>44000</v>
      </c>
      <c r="W1623">
        <v>45200</v>
      </c>
      <c r="X1623">
        <v>47100</v>
      </c>
      <c r="Y1623" t="str">
        <f t="shared" si="59"/>
        <v>08-2025</v>
      </c>
      <c r="Z1623" t="str">
        <f>_xlfn.XLOOKUP(Y1623,AN:AN,AP:AP,"")</f>
        <v>L6</v>
      </c>
      <c r="AA1623" t="str">
        <f>_xlfn.XLOOKUP(Y1623,AN:AN,AQ:AQ,"")</f>
        <v>L12</v>
      </c>
      <c r="AB1623" t="str">
        <f>_xlfn.XLOOKUP(Y1623,AN:AN,AR:AR,"")</f>
        <v>L24</v>
      </c>
      <c r="AC1623" t="str">
        <f>_xlfn.XLOOKUP(Y1623,AN:AN,AS:AS,"")</f>
        <v>L36</v>
      </c>
      <c r="AE1623" t="str">
        <v>L6</v>
      </c>
      <c r="AF1623" t="str">
        <v>L12</v>
      </c>
      <c r="AG1623" t="str">
        <v>L24</v>
      </c>
      <c r="AH1623" t="str">
        <v>L36</v>
      </c>
    </row>
    <row r="1624" spans="1:34">
      <c r="A1624" t="str">
        <f t="shared" si="58"/>
        <v>08-2025</v>
      </c>
      <c r="B1624" s="265">
        <v>45890</v>
      </c>
      <c r="C1624">
        <v>44500</v>
      </c>
      <c r="D1624">
        <v>45500</v>
      </c>
      <c r="E1624">
        <v>43300</v>
      </c>
      <c r="F1624">
        <v>39800</v>
      </c>
      <c r="G1624">
        <v>44400</v>
      </c>
      <c r="H1624" t="s">
        <v>25</v>
      </c>
      <c r="I1624">
        <v>43000</v>
      </c>
      <c r="J1624">
        <v>42800</v>
      </c>
      <c r="K1624">
        <v>43900</v>
      </c>
      <c r="L1624" t="s">
        <v>25</v>
      </c>
      <c r="M1624">
        <v>45300</v>
      </c>
      <c r="N1624">
        <v>45700</v>
      </c>
      <c r="O1624">
        <v>42300</v>
      </c>
      <c r="P1624">
        <v>42000</v>
      </c>
      <c r="Q1624">
        <v>40000</v>
      </c>
      <c r="R1624">
        <v>40200</v>
      </c>
      <c r="S1624">
        <v>40400</v>
      </c>
      <c r="T1624">
        <v>41900</v>
      </c>
      <c r="U1624">
        <v>43300</v>
      </c>
      <c r="V1624">
        <v>44000</v>
      </c>
      <c r="W1624">
        <v>45200</v>
      </c>
      <c r="X1624">
        <v>47100</v>
      </c>
      <c r="Y1624" t="str">
        <f t="shared" si="59"/>
        <v>08-2025</v>
      </c>
      <c r="Z1624" t="str">
        <f>_xlfn.XLOOKUP(Y1624,AN:AN,AP:AP,"")</f>
        <v>L6</v>
      </c>
      <c r="AA1624" t="str">
        <f>_xlfn.XLOOKUP(Y1624,AN:AN,AQ:AQ,"")</f>
        <v>L12</v>
      </c>
      <c r="AB1624" t="str">
        <f>_xlfn.XLOOKUP(Y1624,AN:AN,AR:AR,"")</f>
        <v>L24</v>
      </c>
      <c r="AC1624" t="str">
        <f>_xlfn.XLOOKUP(Y1624,AN:AN,AS:AS,"")</f>
        <v>L36</v>
      </c>
      <c r="AE1624" t="str">
        <v>L6</v>
      </c>
      <c r="AF1624" t="str">
        <v>L12</v>
      </c>
      <c r="AG1624" t="str">
        <v>L24</v>
      </c>
      <c r="AH1624" t="str">
        <v>L36</v>
      </c>
    </row>
    <row r="1625" spans="1:34">
      <c r="A1625" t="str">
        <f t="shared" si="58"/>
        <v>08-2025</v>
      </c>
      <c r="B1625" s="265">
        <v>45891</v>
      </c>
      <c r="C1625">
        <v>44300</v>
      </c>
      <c r="D1625">
        <v>45500</v>
      </c>
      <c r="E1625">
        <v>43000</v>
      </c>
      <c r="F1625">
        <v>39700</v>
      </c>
      <c r="G1625">
        <v>44200</v>
      </c>
      <c r="H1625" t="s">
        <v>25</v>
      </c>
      <c r="I1625">
        <v>43000</v>
      </c>
      <c r="J1625">
        <v>42700</v>
      </c>
      <c r="K1625">
        <v>43800</v>
      </c>
      <c r="L1625" t="s">
        <v>25</v>
      </c>
      <c r="M1625">
        <v>45200</v>
      </c>
      <c r="N1625">
        <v>45700</v>
      </c>
      <c r="O1625">
        <v>42000</v>
      </c>
      <c r="P1625">
        <v>41900</v>
      </c>
      <c r="Q1625">
        <v>39700</v>
      </c>
      <c r="R1625">
        <v>39900</v>
      </c>
      <c r="S1625">
        <v>40300</v>
      </c>
      <c r="T1625">
        <v>41800</v>
      </c>
      <c r="U1625">
        <v>43000</v>
      </c>
      <c r="V1625">
        <v>44000</v>
      </c>
      <c r="W1625">
        <v>44800</v>
      </c>
      <c r="X1625">
        <v>47100</v>
      </c>
      <c r="Y1625" t="str">
        <f t="shared" si="59"/>
        <v>08-2025</v>
      </c>
      <c r="Z1625" t="str">
        <f>_xlfn.XLOOKUP(Y1625,AN:AN,AP:AP,"")</f>
        <v>L6</v>
      </c>
      <c r="AA1625" t="str">
        <f>_xlfn.XLOOKUP(Y1625,AN:AN,AQ:AQ,"")</f>
        <v>L12</v>
      </c>
      <c r="AB1625" t="str">
        <f>_xlfn.XLOOKUP(Y1625,AN:AN,AR:AR,"")</f>
        <v>L24</v>
      </c>
      <c r="AC1625" t="str">
        <f>_xlfn.XLOOKUP(Y1625,AN:AN,AS:AS,"")</f>
        <v>L36</v>
      </c>
      <c r="AE1625" t="str">
        <v>L6</v>
      </c>
      <c r="AF1625" t="str">
        <v>L12</v>
      </c>
      <c r="AG1625" t="str">
        <v>L24</v>
      </c>
      <c r="AH1625" t="str">
        <v>L36</v>
      </c>
    </row>
    <row r="1626" spans="1:34">
      <c r="A1626" t="str">
        <f t="shared" si="58"/>
        <v>08-2025</v>
      </c>
      <c r="B1626" s="265">
        <v>45892</v>
      </c>
      <c r="C1626">
        <v>44300</v>
      </c>
      <c r="D1626">
        <v>45500</v>
      </c>
      <c r="E1626">
        <v>42900</v>
      </c>
      <c r="F1626">
        <v>39700</v>
      </c>
      <c r="G1626">
        <v>44200</v>
      </c>
      <c r="H1626" t="s">
        <v>25</v>
      </c>
      <c r="I1626">
        <v>42000</v>
      </c>
      <c r="J1626">
        <v>42700</v>
      </c>
      <c r="K1626">
        <v>43500</v>
      </c>
      <c r="L1626" t="s">
        <v>25</v>
      </c>
      <c r="M1626">
        <v>45100</v>
      </c>
      <c r="N1626">
        <v>45300</v>
      </c>
      <c r="O1626">
        <v>41800</v>
      </c>
      <c r="P1626">
        <v>41800</v>
      </c>
      <c r="Q1626">
        <v>39700</v>
      </c>
      <c r="R1626">
        <v>39900</v>
      </c>
      <c r="S1626">
        <v>40200</v>
      </c>
      <c r="T1626">
        <v>41800</v>
      </c>
      <c r="U1626">
        <v>43000</v>
      </c>
      <c r="V1626">
        <v>44000</v>
      </c>
      <c r="W1626">
        <v>44800</v>
      </c>
      <c r="X1626">
        <v>47100</v>
      </c>
      <c r="Y1626" t="str">
        <f t="shared" si="59"/>
        <v>08-2025</v>
      </c>
      <c r="Z1626" t="str">
        <f>_xlfn.XLOOKUP(Y1626,AN:AN,AP:AP,"")</f>
        <v>L6</v>
      </c>
      <c r="AA1626" t="str">
        <f>_xlfn.XLOOKUP(Y1626,AN:AN,AQ:AQ,"")</f>
        <v>L12</v>
      </c>
      <c r="AB1626" t="str">
        <f>_xlfn.XLOOKUP(Y1626,AN:AN,AR:AR,"")</f>
        <v>L24</v>
      </c>
      <c r="AC1626" t="str">
        <f>_xlfn.XLOOKUP(Y1626,AN:AN,AS:AS,"")</f>
        <v>L36</v>
      </c>
      <c r="AE1626" t="str">
        <v>L6</v>
      </c>
      <c r="AF1626" t="str">
        <v>L12</v>
      </c>
      <c r="AG1626" t="str">
        <v>L24</v>
      </c>
      <c r="AH1626" t="str">
        <v>L36</v>
      </c>
    </row>
    <row r="1627" spans="1:34">
      <c r="A1627" t="str">
        <f t="shared" si="58"/>
        <v>08-2025</v>
      </c>
      <c r="B1627" s="265">
        <v>45893</v>
      </c>
      <c r="C1627" t="s">
        <v>24</v>
      </c>
      <c r="D1627" t="s">
        <v>24</v>
      </c>
      <c r="E1627" t="s">
        <v>24</v>
      </c>
      <c r="F1627" t="s">
        <v>24</v>
      </c>
      <c r="G1627" t="s">
        <v>24</v>
      </c>
      <c r="H1627" t="s">
        <v>24</v>
      </c>
      <c r="I1627" t="s">
        <v>24</v>
      </c>
      <c r="J1627" t="s">
        <v>24</v>
      </c>
      <c r="K1627" t="s">
        <v>24</v>
      </c>
      <c r="L1627" t="s">
        <v>24</v>
      </c>
      <c r="M1627" t="s">
        <v>24</v>
      </c>
      <c r="N1627" t="s">
        <v>24</v>
      </c>
      <c r="O1627" t="s">
        <v>24</v>
      </c>
      <c r="P1627" t="s">
        <v>24</v>
      </c>
      <c r="Q1627" t="s">
        <v>24</v>
      </c>
      <c r="R1627" t="s">
        <v>24</v>
      </c>
      <c r="S1627" t="s">
        <v>24</v>
      </c>
      <c r="T1627" t="s">
        <v>24</v>
      </c>
      <c r="U1627" t="s">
        <v>24</v>
      </c>
      <c r="V1627" t="s">
        <v>24</v>
      </c>
      <c r="W1627" t="s">
        <v>24</v>
      </c>
      <c r="X1627" t="s">
        <v>24</v>
      </c>
      <c r="Y1627" t="str">
        <f t="shared" si="59"/>
        <v>08-2025</v>
      </c>
      <c r="Z1627" t="str">
        <f>_xlfn.XLOOKUP(Y1627,AN:AN,AP:AP,"")</f>
        <v>L6</v>
      </c>
      <c r="AA1627" t="str">
        <f>_xlfn.XLOOKUP(Y1627,AN:AN,AQ:AQ,"")</f>
        <v>L12</v>
      </c>
      <c r="AB1627" t="str">
        <f>_xlfn.XLOOKUP(Y1627,AN:AN,AR:AR,"")</f>
        <v>L24</v>
      </c>
      <c r="AC1627" t="str">
        <f>_xlfn.XLOOKUP(Y1627,AN:AN,AS:AS,"")</f>
        <v>L36</v>
      </c>
      <c r="AE1627" t="str">
        <v>L6</v>
      </c>
      <c r="AF1627" t="str">
        <v>L12</v>
      </c>
      <c r="AG1627" t="str">
        <v>L24</v>
      </c>
      <c r="AH1627" t="str">
        <v>L36</v>
      </c>
    </row>
    <row r="1628" spans="1:34">
      <c r="A1628" t="str">
        <f t="shared" si="58"/>
        <v>08-2025</v>
      </c>
      <c r="B1628" s="265">
        <v>45894</v>
      </c>
      <c r="C1628">
        <v>44000</v>
      </c>
      <c r="D1628">
        <v>45500</v>
      </c>
      <c r="E1628">
        <v>42700</v>
      </c>
      <c r="F1628">
        <v>39400</v>
      </c>
      <c r="G1628">
        <v>44200</v>
      </c>
      <c r="H1628" t="s">
        <v>25</v>
      </c>
      <c r="I1628">
        <v>42000</v>
      </c>
      <c r="J1628">
        <v>42600</v>
      </c>
      <c r="K1628">
        <v>43500</v>
      </c>
      <c r="L1628" t="s">
        <v>25</v>
      </c>
      <c r="M1628">
        <v>45000</v>
      </c>
      <c r="N1628">
        <v>45000</v>
      </c>
      <c r="O1628">
        <v>41700</v>
      </c>
      <c r="P1628">
        <v>41800</v>
      </c>
      <c r="Q1628">
        <v>39400</v>
      </c>
      <c r="R1628">
        <v>39600</v>
      </c>
      <c r="S1628">
        <v>40000</v>
      </c>
      <c r="T1628">
        <v>41500</v>
      </c>
      <c r="U1628">
        <v>42800</v>
      </c>
      <c r="V1628">
        <v>44000</v>
      </c>
      <c r="W1628">
        <v>44500</v>
      </c>
      <c r="X1628">
        <v>46800</v>
      </c>
      <c r="Y1628" t="str">
        <f t="shared" si="59"/>
        <v>08-2025</v>
      </c>
      <c r="Z1628" t="str">
        <f>_xlfn.XLOOKUP(Y1628,AN:AN,AP:AP,"")</f>
        <v>L6</v>
      </c>
      <c r="AA1628" t="str">
        <f>_xlfn.XLOOKUP(Y1628,AN:AN,AQ:AQ,"")</f>
        <v>L12</v>
      </c>
      <c r="AB1628" t="str">
        <f>_xlfn.XLOOKUP(Y1628,AN:AN,AR:AR,"")</f>
        <v>L24</v>
      </c>
      <c r="AC1628" t="str">
        <f>_xlfn.XLOOKUP(Y1628,AN:AN,AS:AS,"")</f>
        <v>L36</v>
      </c>
      <c r="AE1628" t="str">
        <v>L6</v>
      </c>
      <c r="AF1628" t="str">
        <v>L12</v>
      </c>
      <c r="AG1628" t="str">
        <v>L24</v>
      </c>
      <c r="AH1628" t="str">
        <v>L36</v>
      </c>
    </row>
    <row r="1629" spans="1:34">
      <c r="A1629" t="str">
        <f t="shared" si="58"/>
        <v>08-2025</v>
      </c>
      <c r="B1629" s="265">
        <v>45895</v>
      </c>
      <c r="C1629">
        <v>43800</v>
      </c>
      <c r="D1629">
        <v>45500</v>
      </c>
      <c r="E1629">
        <v>42500</v>
      </c>
      <c r="F1629">
        <v>39300</v>
      </c>
      <c r="G1629">
        <v>44100</v>
      </c>
      <c r="H1629" t="s">
        <v>25</v>
      </c>
      <c r="I1629">
        <v>42000</v>
      </c>
      <c r="J1629">
        <v>42200</v>
      </c>
      <c r="K1629">
        <v>43500</v>
      </c>
      <c r="L1629" t="s">
        <v>25</v>
      </c>
      <c r="M1629">
        <v>44800</v>
      </c>
      <c r="N1629">
        <v>44700</v>
      </c>
      <c r="O1629">
        <v>41400</v>
      </c>
      <c r="P1629">
        <v>41800</v>
      </c>
      <c r="Q1629">
        <v>39200</v>
      </c>
      <c r="R1629">
        <v>39400</v>
      </c>
      <c r="S1629">
        <v>39800</v>
      </c>
      <c r="T1629">
        <v>41400</v>
      </c>
      <c r="U1629">
        <v>42700</v>
      </c>
      <c r="V1629">
        <v>43500</v>
      </c>
      <c r="W1629">
        <v>44500</v>
      </c>
      <c r="X1629">
        <v>46800</v>
      </c>
      <c r="Y1629" t="str">
        <f t="shared" si="59"/>
        <v>08-2025</v>
      </c>
      <c r="Z1629" t="str">
        <f>_xlfn.XLOOKUP(Y1629,AN:AN,AP:AP,"")</f>
        <v>L6</v>
      </c>
      <c r="AA1629" t="str">
        <f>_xlfn.XLOOKUP(Y1629,AN:AN,AQ:AQ,"")</f>
        <v>L12</v>
      </c>
      <c r="AB1629" t="str">
        <f>_xlfn.XLOOKUP(Y1629,AN:AN,AR:AR,"")</f>
        <v>L24</v>
      </c>
      <c r="AC1629" t="str">
        <f>_xlfn.XLOOKUP(Y1629,AN:AN,AS:AS,"")</f>
        <v>L36</v>
      </c>
      <c r="AE1629" t="str">
        <v>L6</v>
      </c>
      <c r="AF1629" t="str">
        <v>L12</v>
      </c>
      <c r="AG1629" t="str">
        <v>L24</v>
      </c>
      <c r="AH1629" t="str">
        <v>L36</v>
      </c>
    </row>
    <row r="1630" spans="1:34">
      <c r="A1630" t="str">
        <f t="shared" si="58"/>
        <v>08-2025</v>
      </c>
      <c r="B1630" s="265">
        <v>45896</v>
      </c>
      <c r="C1630">
        <v>43800</v>
      </c>
      <c r="D1630" t="s">
        <v>25</v>
      </c>
      <c r="E1630">
        <v>42500</v>
      </c>
      <c r="F1630">
        <v>39200</v>
      </c>
      <c r="G1630" t="s">
        <v>25</v>
      </c>
      <c r="H1630" t="s">
        <v>25</v>
      </c>
      <c r="I1630">
        <v>41500</v>
      </c>
      <c r="J1630">
        <v>42200</v>
      </c>
      <c r="K1630">
        <v>43500</v>
      </c>
      <c r="L1630" t="s">
        <v>25</v>
      </c>
      <c r="M1630">
        <v>44500</v>
      </c>
      <c r="N1630" t="s">
        <v>25</v>
      </c>
      <c r="O1630">
        <v>41300</v>
      </c>
      <c r="P1630">
        <v>41800</v>
      </c>
      <c r="Q1630">
        <v>39500</v>
      </c>
      <c r="R1630">
        <v>39500</v>
      </c>
      <c r="S1630">
        <v>39800</v>
      </c>
      <c r="T1630">
        <v>41300</v>
      </c>
      <c r="U1630">
        <v>42500</v>
      </c>
      <c r="V1630">
        <v>43500</v>
      </c>
      <c r="W1630">
        <v>44500</v>
      </c>
      <c r="X1630">
        <v>46800</v>
      </c>
      <c r="Y1630" t="str">
        <f t="shared" si="59"/>
        <v>08-2025</v>
      </c>
      <c r="Z1630" t="str">
        <f>_xlfn.XLOOKUP(Y1630,AN:AN,AP:AP,"")</f>
        <v>L6</v>
      </c>
      <c r="AA1630" t="str">
        <f>_xlfn.XLOOKUP(Y1630,AN:AN,AQ:AQ,"")</f>
        <v>L12</v>
      </c>
      <c r="AB1630" t="str">
        <f>_xlfn.XLOOKUP(Y1630,AN:AN,AR:AR,"")</f>
        <v>L24</v>
      </c>
      <c r="AC1630" t="str">
        <f>_xlfn.XLOOKUP(Y1630,AN:AN,AS:AS,"")</f>
        <v>L36</v>
      </c>
      <c r="AE1630" t="str">
        <v>L6</v>
      </c>
      <c r="AF1630" t="str">
        <v>L12</v>
      </c>
      <c r="AG1630" t="str">
        <v>L24</v>
      </c>
      <c r="AH1630" t="str">
        <v>L36</v>
      </c>
    </row>
    <row r="1631" spans="1:34">
      <c r="A1631" t="str">
        <f t="shared" si="58"/>
        <v>08-2025</v>
      </c>
      <c r="B1631" s="265">
        <v>45897</v>
      </c>
      <c r="C1631">
        <v>43800</v>
      </c>
      <c r="D1631">
        <v>45500</v>
      </c>
      <c r="E1631">
        <v>42500</v>
      </c>
      <c r="F1631">
        <v>39100</v>
      </c>
      <c r="G1631">
        <v>44100</v>
      </c>
      <c r="H1631" t="s">
        <v>25</v>
      </c>
      <c r="I1631">
        <v>41500</v>
      </c>
      <c r="J1631">
        <v>42100</v>
      </c>
      <c r="K1631">
        <v>43500</v>
      </c>
      <c r="L1631" t="s">
        <v>25</v>
      </c>
      <c r="M1631">
        <v>44500</v>
      </c>
      <c r="N1631">
        <v>44800</v>
      </c>
      <c r="O1631">
        <v>41400</v>
      </c>
      <c r="P1631">
        <v>41900</v>
      </c>
      <c r="Q1631">
        <v>39500</v>
      </c>
      <c r="R1631">
        <v>39500</v>
      </c>
      <c r="S1631">
        <v>39800</v>
      </c>
      <c r="T1631">
        <v>41200</v>
      </c>
      <c r="U1631">
        <v>42700</v>
      </c>
      <c r="V1631">
        <v>43500</v>
      </c>
      <c r="W1631">
        <v>44500</v>
      </c>
      <c r="X1631">
        <v>46800</v>
      </c>
      <c r="Y1631" t="str">
        <f t="shared" si="59"/>
        <v>08-2025</v>
      </c>
      <c r="Z1631" t="str">
        <f>_xlfn.XLOOKUP(Y1631,AN:AN,AP:AP,"")</f>
        <v>L6</v>
      </c>
      <c r="AA1631" t="str">
        <f>_xlfn.XLOOKUP(Y1631,AN:AN,AQ:AQ,"")</f>
        <v>L12</v>
      </c>
      <c r="AB1631" t="str">
        <f>_xlfn.XLOOKUP(Y1631,AN:AN,AR:AR,"")</f>
        <v>L24</v>
      </c>
      <c r="AC1631" t="str">
        <f>_xlfn.XLOOKUP(Y1631,AN:AN,AS:AS,"")</f>
        <v>L36</v>
      </c>
      <c r="AE1631" t="str">
        <v>L6</v>
      </c>
      <c r="AF1631" t="str">
        <v>L12</v>
      </c>
      <c r="AG1631" t="str">
        <v>L24</v>
      </c>
      <c r="AH1631" t="str">
        <v>L36</v>
      </c>
    </row>
    <row r="1632" spans="1:34" s="293" customFormat="1">
      <c r="A1632" t="str">
        <f t="shared" si="58"/>
        <v>08-2025</v>
      </c>
      <c r="B1632" s="292">
        <v>45898</v>
      </c>
      <c r="C1632" s="293">
        <v>43600</v>
      </c>
      <c r="D1632" s="293">
        <v>45500</v>
      </c>
      <c r="E1632" s="293">
        <v>42400</v>
      </c>
      <c r="F1632" s="293">
        <v>39000</v>
      </c>
      <c r="G1632" s="293">
        <v>44100</v>
      </c>
      <c r="H1632" s="293" t="s">
        <v>25</v>
      </c>
      <c r="I1632" s="293">
        <v>41500</v>
      </c>
      <c r="J1632" s="293">
        <v>42000</v>
      </c>
      <c r="K1632" s="293">
        <v>43300</v>
      </c>
      <c r="L1632" s="293" t="s">
        <v>25</v>
      </c>
      <c r="M1632" s="293">
        <v>44400</v>
      </c>
      <c r="N1632" s="293">
        <v>44800</v>
      </c>
      <c r="O1632" s="293">
        <v>41200</v>
      </c>
      <c r="P1632" s="293">
        <v>41800</v>
      </c>
      <c r="Q1632" s="293">
        <v>39300</v>
      </c>
      <c r="R1632" s="293">
        <v>39500</v>
      </c>
      <c r="S1632" s="293">
        <v>39700</v>
      </c>
      <c r="T1632" s="293">
        <v>41100</v>
      </c>
      <c r="U1632" s="293">
        <v>42700</v>
      </c>
      <c r="V1632" s="293">
        <v>43500</v>
      </c>
      <c r="W1632" s="293">
        <v>44500</v>
      </c>
      <c r="X1632" s="293">
        <v>46800</v>
      </c>
      <c r="Y1632" t="str">
        <f t="shared" si="59"/>
        <v>08-2025</v>
      </c>
      <c r="Z1632" t="str">
        <f>_xlfn.XLOOKUP(Y1632,AN:AN,AP:AP,"")</f>
        <v>L6</v>
      </c>
      <c r="AA1632" t="str">
        <f>_xlfn.XLOOKUP(Y1632,AN:AN,AQ:AQ,"")</f>
        <v>L12</v>
      </c>
      <c r="AB1632" t="str">
        <f>_xlfn.XLOOKUP(Y1632,AN:AN,AR:AR,"")</f>
        <v>L24</v>
      </c>
      <c r="AC1632" t="str">
        <f>_xlfn.XLOOKUP(Y1632,AN:AN,AS:AS,"")</f>
        <v>L36</v>
      </c>
      <c r="AE1632" s="293" t="str">
        <v>L6</v>
      </c>
      <c r="AF1632" s="293" t="str">
        <v>L12</v>
      </c>
      <c r="AG1632" s="293" t="str">
        <v>L24</v>
      </c>
      <c r="AH1632" s="293" t="str">
        <v>L36</v>
      </c>
    </row>
    <row r="1633" spans="1:34">
      <c r="A1633" t="str">
        <f t="shared" si="58"/>
        <v>08-2025</v>
      </c>
      <c r="B1633" s="265">
        <v>45899</v>
      </c>
      <c r="C1633">
        <v>43600</v>
      </c>
      <c r="D1633">
        <v>45500</v>
      </c>
      <c r="E1633">
        <v>42100</v>
      </c>
      <c r="F1633">
        <v>39000</v>
      </c>
      <c r="G1633">
        <v>44100</v>
      </c>
      <c r="H1633" t="s">
        <v>25</v>
      </c>
      <c r="I1633">
        <v>41500</v>
      </c>
      <c r="J1633">
        <v>41900</v>
      </c>
      <c r="K1633">
        <v>43300</v>
      </c>
      <c r="L1633" t="s">
        <v>25</v>
      </c>
      <c r="M1633">
        <v>44300</v>
      </c>
      <c r="N1633">
        <v>44800</v>
      </c>
      <c r="O1633">
        <v>41000</v>
      </c>
      <c r="P1633">
        <v>41800</v>
      </c>
      <c r="Q1633">
        <v>39200</v>
      </c>
      <c r="R1633">
        <v>39500</v>
      </c>
      <c r="S1633">
        <v>39700</v>
      </c>
      <c r="T1633">
        <v>41100</v>
      </c>
      <c r="U1633">
        <v>42700</v>
      </c>
      <c r="V1633">
        <v>43500</v>
      </c>
      <c r="W1633">
        <v>44500</v>
      </c>
      <c r="X1633">
        <v>46800</v>
      </c>
      <c r="Y1633" t="str">
        <f t="shared" si="59"/>
        <v>08-2025</v>
      </c>
      <c r="Z1633" t="str">
        <f>_xlfn.XLOOKUP(Y1633,AN:AN,AP:AP,"")</f>
        <v>L6</v>
      </c>
      <c r="AA1633" t="str">
        <f>_xlfn.XLOOKUP(Y1633,AN:AN,AQ:AQ,"")</f>
        <v>L12</v>
      </c>
      <c r="AB1633" t="str">
        <f>_xlfn.XLOOKUP(Y1633,AN:AN,AR:AR,"")</f>
        <v>L24</v>
      </c>
      <c r="AC1633" t="str">
        <f>_xlfn.XLOOKUP(Y1633,AN:AN,AS:AS,"")</f>
        <v>L36</v>
      </c>
      <c r="AE1633" t="str">
        <v>L6</v>
      </c>
      <c r="AF1633" t="str">
        <v>L12</v>
      </c>
      <c r="AG1633" t="str">
        <v>L24</v>
      </c>
      <c r="AH1633" t="str">
        <v>L36</v>
      </c>
    </row>
    <row r="1634" spans="1:34">
      <c r="A1634" t="str">
        <f t="shared" si="58"/>
        <v>08-2025</v>
      </c>
      <c r="B1634" s="265">
        <v>45900</v>
      </c>
      <c r="C1634" t="s">
        <v>24</v>
      </c>
      <c r="D1634" t="s">
        <v>24</v>
      </c>
      <c r="E1634" t="s">
        <v>24</v>
      </c>
      <c r="F1634" t="s">
        <v>24</v>
      </c>
      <c r="G1634" t="s">
        <v>24</v>
      </c>
      <c r="H1634" t="s">
        <v>24</v>
      </c>
      <c r="I1634" t="s">
        <v>24</v>
      </c>
      <c r="J1634" t="s">
        <v>24</v>
      </c>
      <c r="K1634" t="s">
        <v>24</v>
      </c>
      <c r="L1634" t="s">
        <v>24</v>
      </c>
      <c r="M1634" t="s">
        <v>24</v>
      </c>
      <c r="N1634" t="s">
        <v>24</v>
      </c>
      <c r="O1634" t="s">
        <v>24</v>
      </c>
      <c r="P1634" t="s">
        <v>24</v>
      </c>
      <c r="Q1634" t="s">
        <v>24</v>
      </c>
      <c r="R1634" t="s">
        <v>24</v>
      </c>
      <c r="S1634" t="s">
        <v>24</v>
      </c>
      <c r="T1634" t="s">
        <v>24</v>
      </c>
      <c r="U1634" t="s">
        <v>24</v>
      </c>
      <c r="V1634" t="s">
        <v>24</v>
      </c>
      <c r="W1634" t="s">
        <v>24</v>
      </c>
      <c r="X1634" t="s">
        <v>24</v>
      </c>
      <c r="Y1634" t="str">
        <f t="shared" si="59"/>
        <v>08-2025</v>
      </c>
      <c r="Z1634" t="str">
        <f>_xlfn.XLOOKUP(Y1634,AN:AN,AP:AP,"")</f>
        <v>L6</v>
      </c>
      <c r="AA1634" t="str">
        <f>_xlfn.XLOOKUP(Y1634,AN:AN,AQ:AQ,"")</f>
        <v>L12</v>
      </c>
      <c r="AB1634" t="str">
        <f>_xlfn.XLOOKUP(Y1634,AN:AN,AR:AR,"")</f>
        <v>L24</v>
      </c>
      <c r="AC1634" t="str">
        <f>_xlfn.XLOOKUP(Y1634,AN:AN,AS:AS,"")</f>
        <v>L36</v>
      </c>
      <c r="AE1634" t="str">
        <v>L6</v>
      </c>
      <c r="AF1634" t="str">
        <v>L12</v>
      </c>
      <c r="AG1634" t="str">
        <v>L24</v>
      </c>
      <c r="AH1634" t="str">
        <v>L36</v>
      </c>
    </row>
    <row r="1635" spans="1:34">
      <c r="A1635" t="str">
        <f t="shared" si="58"/>
        <v>09-2025</v>
      </c>
      <c r="B1635" s="265">
        <v>45901</v>
      </c>
      <c r="C1635">
        <v>43500</v>
      </c>
      <c r="D1635">
        <v>45500</v>
      </c>
      <c r="E1635">
        <v>42100</v>
      </c>
      <c r="F1635">
        <v>38900</v>
      </c>
      <c r="G1635">
        <v>44100</v>
      </c>
      <c r="H1635" t="s">
        <v>25</v>
      </c>
      <c r="I1635">
        <v>41500</v>
      </c>
      <c r="J1635">
        <v>41800</v>
      </c>
      <c r="K1635">
        <v>43300</v>
      </c>
      <c r="L1635" t="s">
        <v>25</v>
      </c>
      <c r="M1635">
        <v>44100</v>
      </c>
      <c r="N1635">
        <v>44800</v>
      </c>
      <c r="O1635">
        <v>40700</v>
      </c>
      <c r="P1635">
        <v>41800</v>
      </c>
      <c r="Q1635">
        <v>39300</v>
      </c>
      <c r="R1635">
        <v>39600</v>
      </c>
      <c r="S1635">
        <v>39700</v>
      </c>
      <c r="T1635">
        <v>41000</v>
      </c>
      <c r="U1635">
        <v>42700</v>
      </c>
      <c r="V1635">
        <v>43500</v>
      </c>
      <c r="W1635">
        <v>44500</v>
      </c>
      <c r="X1635">
        <v>46800</v>
      </c>
      <c r="Y1635" t="str">
        <f t="shared" si="59"/>
        <v>09-2025</v>
      </c>
      <c r="Z1635" t="str">
        <f>_xlfn.XLOOKUP(Y1635,AN:AN,AP:AP,"")</f>
        <v>L6</v>
      </c>
      <c r="AA1635" t="str">
        <f>_xlfn.XLOOKUP(Y1635,AN:AN,AQ:AQ,"")</f>
        <v>L12</v>
      </c>
      <c r="AB1635" t="str">
        <f>_xlfn.XLOOKUP(Y1635,AN:AN,AR:AR,"")</f>
        <v>L24</v>
      </c>
      <c r="AC1635" t="str">
        <f>_xlfn.XLOOKUP(Y1635,AN:AN,AS:AS,"")</f>
        <v>L36</v>
      </c>
      <c r="AE1635" t="str">
        <v>L6</v>
      </c>
      <c r="AF1635" t="str">
        <v>L12</v>
      </c>
      <c r="AG1635" t="str">
        <v>L24</v>
      </c>
      <c r="AH1635" t="str">
        <v>L36</v>
      </c>
    </row>
    <row r="1636" spans="1:34">
      <c r="A1636" t="str">
        <f t="shared" si="58"/>
        <v>09-2025</v>
      </c>
      <c r="B1636" s="265">
        <v>45902</v>
      </c>
      <c r="C1636">
        <v>43400</v>
      </c>
      <c r="D1636">
        <v>45500</v>
      </c>
      <c r="E1636">
        <v>41900</v>
      </c>
      <c r="F1636">
        <v>38800</v>
      </c>
      <c r="G1636">
        <v>43600</v>
      </c>
      <c r="H1636" t="s">
        <v>25</v>
      </c>
      <c r="I1636">
        <v>41500</v>
      </c>
      <c r="J1636">
        <v>41500</v>
      </c>
      <c r="K1636">
        <v>43300</v>
      </c>
      <c r="L1636" t="s">
        <v>25</v>
      </c>
      <c r="M1636">
        <v>43900</v>
      </c>
      <c r="N1636">
        <v>44800</v>
      </c>
      <c r="O1636">
        <v>40700</v>
      </c>
      <c r="P1636">
        <v>41700</v>
      </c>
      <c r="Q1636">
        <v>39000</v>
      </c>
      <c r="R1636">
        <v>39400</v>
      </c>
      <c r="S1636">
        <v>39700</v>
      </c>
      <c r="T1636">
        <v>40900</v>
      </c>
      <c r="U1636">
        <v>42700</v>
      </c>
      <c r="V1636">
        <v>43500</v>
      </c>
      <c r="W1636">
        <v>44300</v>
      </c>
      <c r="X1636">
        <v>46800</v>
      </c>
      <c r="Y1636" t="str">
        <f t="shared" si="59"/>
        <v>09-2025</v>
      </c>
      <c r="Z1636" t="str">
        <f>_xlfn.XLOOKUP(Y1636,AN:AN,AP:AP,"")</f>
        <v>L6</v>
      </c>
      <c r="AA1636" t="str">
        <f>_xlfn.XLOOKUP(Y1636,AN:AN,AQ:AQ,"")</f>
        <v>L12</v>
      </c>
      <c r="AB1636" t="str">
        <f>_xlfn.XLOOKUP(Y1636,AN:AN,AR:AR,"")</f>
        <v>L24</v>
      </c>
      <c r="AC1636" t="str">
        <f>_xlfn.XLOOKUP(Y1636,AN:AN,AS:AS,"")</f>
        <v>L36</v>
      </c>
      <c r="AE1636" t="str">
        <v>L6</v>
      </c>
      <c r="AF1636" t="str">
        <v>L12</v>
      </c>
      <c r="AG1636" t="str">
        <v>L24</v>
      </c>
      <c r="AH1636" t="str">
        <v>L36</v>
      </c>
    </row>
    <row r="1637" spans="1:34">
      <c r="A1637" t="str">
        <f t="shared" si="58"/>
        <v>09-2025</v>
      </c>
      <c r="B1637" s="265">
        <v>45903</v>
      </c>
      <c r="C1637">
        <v>43200</v>
      </c>
      <c r="D1637">
        <v>45300</v>
      </c>
      <c r="E1637">
        <v>41500</v>
      </c>
      <c r="F1637">
        <v>38700</v>
      </c>
      <c r="G1637">
        <v>43600</v>
      </c>
      <c r="H1637" t="s">
        <v>25</v>
      </c>
      <c r="I1637">
        <v>41000</v>
      </c>
      <c r="J1637">
        <v>41300</v>
      </c>
      <c r="K1637">
        <v>43300</v>
      </c>
      <c r="L1637" t="s">
        <v>25</v>
      </c>
      <c r="M1637">
        <v>43700</v>
      </c>
      <c r="N1637">
        <v>44500</v>
      </c>
      <c r="O1637">
        <v>40600</v>
      </c>
      <c r="P1637">
        <v>41700</v>
      </c>
      <c r="Q1637">
        <v>39000</v>
      </c>
      <c r="R1637">
        <v>39300</v>
      </c>
      <c r="S1637">
        <v>39500</v>
      </c>
      <c r="T1637">
        <v>40800</v>
      </c>
      <c r="U1637">
        <v>42300</v>
      </c>
      <c r="V1637">
        <v>43500</v>
      </c>
      <c r="W1637">
        <v>44300</v>
      </c>
      <c r="X1637">
        <v>46800</v>
      </c>
      <c r="Y1637" t="str">
        <f t="shared" si="59"/>
        <v>09-2025</v>
      </c>
      <c r="Z1637" t="str">
        <f>_xlfn.XLOOKUP(Y1637,AN:AN,AP:AP,"")</f>
        <v>L6</v>
      </c>
      <c r="AA1637" t="str">
        <f>_xlfn.XLOOKUP(Y1637,AN:AN,AQ:AQ,"")</f>
        <v>L12</v>
      </c>
      <c r="AB1637" t="str">
        <f>_xlfn.XLOOKUP(Y1637,AN:AN,AR:AR,"")</f>
        <v>L24</v>
      </c>
      <c r="AC1637" t="str">
        <f>_xlfn.XLOOKUP(Y1637,AN:AN,AS:AS,"")</f>
        <v>L36</v>
      </c>
      <c r="AE1637" t="str">
        <v>L6</v>
      </c>
      <c r="AF1637" t="str">
        <v>L12</v>
      </c>
      <c r="AG1637" t="str">
        <v>L24</v>
      </c>
      <c r="AH1637" t="str">
        <v>L36</v>
      </c>
    </row>
    <row r="1638" spans="1:34">
      <c r="A1638" t="str">
        <f t="shared" si="58"/>
        <v>09-2025</v>
      </c>
      <c r="B1638" s="265">
        <v>45904</v>
      </c>
      <c r="C1638">
        <v>43400</v>
      </c>
      <c r="D1638">
        <v>45500</v>
      </c>
      <c r="E1638">
        <v>41500</v>
      </c>
      <c r="F1638">
        <v>39100</v>
      </c>
      <c r="G1638">
        <v>43900</v>
      </c>
      <c r="H1638" t="s">
        <v>25</v>
      </c>
      <c r="I1638">
        <v>41500</v>
      </c>
      <c r="J1638">
        <v>41600</v>
      </c>
      <c r="K1638">
        <v>43600</v>
      </c>
      <c r="L1638" t="s">
        <v>25</v>
      </c>
      <c r="M1638">
        <v>43800</v>
      </c>
      <c r="N1638">
        <v>44500</v>
      </c>
      <c r="O1638">
        <v>40600</v>
      </c>
      <c r="P1638">
        <v>41900</v>
      </c>
      <c r="Q1638">
        <v>39300</v>
      </c>
      <c r="R1638">
        <v>39400</v>
      </c>
      <c r="S1638">
        <v>39700</v>
      </c>
      <c r="T1638">
        <v>41200</v>
      </c>
      <c r="U1638">
        <v>42500</v>
      </c>
      <c r="V1638">
        <v>43500</v>
      </c>
      <c r="W1638">
        <v>44300</v>
      </c>
      <c r="X1638">
        <v>46800</v>
      </c>
      <c r="Y1638" t="str">
        <f t="shared" si="59"/>
        <v>09-2025</v>
      </c>
      <c r="Z1638" t="str">
        <f>_xlfn.XLOOKUP(Y1638,AN:AN,AP:AP,"")</f>
        <v>L6</v>
      </c>
      <c r="AA1638" t="str">
        <f>_xlfn.XLOOKUP(Y1638,AN:AN,AQ:AQ,"")</f>
        <v>L12</v>
      </c>
      <c r="AB1638" t="str">
        <f>_xlfn.XLOOKUP(Y1638,AN:AN,AR:AR,"")</f>
        <v>L24</v>
      </c>
      <c r="AC1638" t="str">
        <f>_xlfn.XLOOKUP(Y1638,AN:AN,AS:AS,"")</f>
        <v>L36</v>
      </c>
      <c r="AE1638" t="str">
        <v>L6</v>
      </c>
      <c r="AF1638" t="str">
        <v>L12</v>
      </c>
      <c r="AG1638" t="str">
        <v>L24</v>
      </c>
      <c r="AH1638" t="str">
        <v>L36</v>
      </c>
    </row>
    <row r="1639" spans="1:34">
      <c r="A1639" t="str">
        <f t="shared" si="58"/>
        <v>09-2025</v>
      </c>
      <c r="B1639" s="265">
        <v>45905</v>
      </c>
      <c r="C1639">
        <v>43500</v>
      </c>
      <c r="D1639">
        <v>45500</v>
      </c>
      <c r="E1639">
        <v>42000</v>
      </c>
      <c r="F1639">
        <v>39100</v>
      </c>
      <c r="G1639">
        <v>44000</v>
      </c>
      <c r="H1639" t="s">
        <v>25</v>
      </c>
      <c r="I1639">
        <v>41500</v>
      </c>
      <c r="J1639">
        <v>42000</v>
      </c>
      <c r="K1639">
        <v>43900</v>
      </c>
      <c r="L1639" t="s">
        <v>25</v>
      </c>
      <c r="M1639">
        <v>43600</v>
      </c>
      <c r="N1639">
        <v>44500</v>
      </c>
      <c r="O1639">
        <v>41000</v>
      </c>
      <c r="P1639">
        <v>41900</v>
      </c>
      <c r="Q1639">
        <v>39400</v>
      </c>
      <c r="R1639">
        <v>39500</v>
      </c>
      <c r="S1639">
        <v>39700</v>
      </c>
      <c r="T1639">
        <v>41200</v>
      </c>
      <c r="U1639">
        <v>42500</v>
      </c>
      <c r="V1639">
        <v>43500</v>
      </c>
      <c r="W1639">
        <v>44500</v>
      </c>
      <c r="X1639">
        <v>46800</v>
      </c>
      <c r="Y1639" t="str">
        <f t="shared" si="59"/>
        <v>09-2025</v>
      </c>
      <c r="Z1639" t="str">
        <f>_xlfn.XLOOKUP(Y1639,AN:AN,AP:AP,"")</f>
        <v>L6</v>
      </c>
      <c r="AA1639" t="str">
        <f>_xlfn.XLOOKUP(Y1639,AN:AN,AQ:AQ,"")</f>
        <v>L12</v>
      </c>
      <c r="AB1639" t="str">
        <f>_xlfn.XLOOKUP(Y1639,AN:AN,AR:AR,"")</f>
        <v>L24</v>
      </c>
      <c r="AC1639" t="str">
        <f>_xlfn.XLOOKUP(Y1639,AN:AN,AS:AS,"")</f>
        <v>L36</v>
      </c>
      <c r="AE1639" t="str">
        <v>L6</v>
      </c>
      <c r="AF1639" t="str">
        <v>L12</v>
      </c>
      <c r="AG1639" t="str">
        <v>L24</v>
      </c>
      <c r="AH1639" t="str">
        <v>L36</v>
      </c>
    </row>
    <row r="1640" spans="1:34">
      <c r="A1640" t="str">
        <f t="shared" si="58"/>
        <v>09-2025</v>
      </c>
      <c r="B1640" s="265">
        <v>45906</v>
      </c>
      <c r="C1640">
        <v>43500</v>
      </c>
      <c r="D1640">
        <v>45500</v>
      </c>
      <c r="E1640">
        <v>42000</v>
      </c>
      <c r="F1640">
        <v>39300</v>
      </c>
      <c r="G1640">
        <v>44000</v>
      </c>
      <c r="H1640" t="s">
        <v>25</v>
      </c>
      <c r="I1640">
        <v>41500</v>
      </c>
      <c r="J1640">
        <v>42200</v>
      </c>
      <c r="K1640">
        <v>43900</v>
      </c>
      <c r="L1640" t="s">
        <v>25</v>
      </c>
      <c r="M1640">
        <v>44000</v>
      </c>
      <c r="N1640">
        <v>44500</v>
      </c>
      <c r="O1640">
        <v>41800</v>
      </c>
      <c r="P1640">
        <v>42300</v>
      </c>
      <c r="Q1640">
        <v>39800</v>
      </c>
      <c r="R1640">
        <v>39700</v>
      </c>
      <c r="S1640">
        <v>39700</v>
      </c>
      <c r="T1640">
        <v>41500</v>
      </c>
      <c r="U1640">
        <v>42700</v>
      </c>
      <c r="V1640">
        <v>43500</v>
      </c>
      <c r="W1640">
        <v>44500</v>
      </c>
      <c r="X1640">
        <v>46800</v>
      </c>
      <c r="Y1640" t="str">
        <f t="shared" si="59"/>
        <v>09-2025</v>
      </c>
      <c r="Z1640" t="str">
        <f>_xlfn.XLOOKUP(Y1640,AN:AN,AP:AP,"")</f>
        <v>L6</v>
      </c>
      <c r="AA1640" t="str">
        <f>_xlfn.XLOOKUP(Y1640,AN:AN,AQ:AQ,"")</f>
        <v>L12</v>
      </c>
      <c r="AB1640" t="str">
        <f>_xlfn.XLOOKUP(Y1640,AN:AN,AR:AR,"")</f>
        <v>L24</v>
      </c>
      <c r="AC1640" t="str">
        <f>_xlfn.XLOOKUP(Y1640,AN:AN,AS:AS,"")</f>
        <v>L36</v>
      </c>
      <c r="AE1640" t="str">
        <v>L6</v>
      </c>
      <c r="AF1640" t="str">
        <v>L12</v>
      </c>
      <c r="AG1640" t="str">
        <v>L24</v>
      </c>
      <c r="AH1640" t="str">
        <v>L36</v>
      </c>
    </row>
    <row r="1641" spans="1:34">
      <c r="A1641" t="str">
        <f t="shared" si="58"/>
        <v>09-2025</v>
      </c>
      <c r="B1641" s="265">
        <v>45907</v>
      </c>
      <c r="C1641" t="s">
        <v>24</v>
      </c>
      <c r="D1641" t="s">
        <v>24</v>
      </c>
      <c r="E1641" t="s">
        <v>24</v>
      </c>
      <c r="F1641" t="s">
        <v>24</v>
      </c>
      <c r="G1641" t="s">
        <v>24</v>
      </c>
      <c r="H1641" t="s">
        <v>24</v>
      </c>
      <c r="I1641" t="s">
        <v>24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24</v>
      </c>
      <c r="Q1641" t="s">
        <v>24</v>
      </c>
      <c r="R1641" t="s">
        <v>24</v>
      </c>
      <c r="S1641" t="s">
        <v>24</v>
      </c>
      <c r="T1641" t="s">
        <v>24</v>
      </c>
      <c r="U1641" t="s">
        <v>24</v>
      </c>
      <c r="V1641" t="s">
        <v>24</v>
      </c>
      <c r="W1641" t="s">
        <v>24</v>
      </c>
      <c r="X1641" t="s">
        <v>24</v>
      </c>
      <c r="Y1641" t="str">
        <f t="shared" si="59"/>
        <v>09-2025</v>
      </c>
      <c r="Z1641" t="str">
        <f>_xlfn.XLOOKUP(Y1641,AN:AN,AP:AP,"")</f>
        <v>L6</v>
      </c>
      <c r="AA1641" t="str">
        <f>_xlfn.XLOOKUP(Y1641,AN:AN,AQ:AQ,"")</f>
        <v>L12</v>
      </c>
      <c r="AB1641" t="str">
        <f>_xlfn.XLOOKUP(Y1641,AN:AN,AR:AR,"")</f>
        <v>L24</v>
      </c>
      <c r="AC1641" t="str">
        <f>_xlfn.XLOOKUP(Y1641,AN:AN,AS:AS,"")</f>
        <v>L36</v>
      </c>
      <c r="AE1641" t="str">
        <v>L6</v>
      </c>
      <c r="AF1641" t="str">
        <v>L12</v>
      </c>
      <c r="AG1641" t="str">
        <v>L24</v>
      </c>
      <c r="AH1641" t="str">
        <v>L36</v>
      </c>
    </row>
    <row r="1642" spans="1:34">
      <c r="A1642" t="str">
        <f t="shared" si="58"/>
        <v>09-2025</v>
      </c>
      <c r="B1642" s="265">
        <v>45908</v>
      </c>
      <c r="C1642">
        <v>43800</v>
      </c>
      <c r="D1642">
        <v>45500</v>
      </c>
      <c r="E1642">
        <v>42800</v>
      </c>
      <c r="F1642">
        <v>39550</v>
      </c>
      <c r="G1642">
        <v>44500</v>
      </c>
      <c r="H1642" t="s">
        <v>25</v>
      </c>
      <c r="I1642">
        <v>42500</v>
      </c>
      <c r="J1642">
        <v>42700</v>
      </c>
      <c r="K1642">
        <v>44200</v>
      </c>
      <c r="L1642" t="s">
        <v>25</v>
      </c>
      <c r="M1642">
        <v>44200</v>
      </c>
      <c r="N1642">
        <v>44300</v>
      </c>
      <c r="O1642">
        <v>42000</v>
      </c>
      <c r="P1642">
        <v>42900</v>
      </c>
      <c r="Q1642">
        <v>40300</v>
      </c>
      <c r="R1642">
        <v>40000</v>
      </c>
      <c r="S1642">
        <v>39900</v>
      </c>
      <c r="T1642">
        <v>41800</v>
      </c>
      <c r="U1642">
        <v>42800</v>
      </c>
      <c r="V1642">
        <v>44000</v>
      </c>
      <c r="W1642">
        <v>44800</v>
      </c>
      <c r="X1642">
        <v>47200</v>
      </c>
      <c r="Y1642" t="str">
        <f t="shared" si="59"/>
        <v>09-2025</v>
      </c>
      <c r="Z1642" t="str">
        <f>_xlfn.XLOOKUP(Y1642,AN:AN,AP:AP,"")</f>
        <v>L6</v>
      </c>
      <c r="AA1642" t="str">
        <f>_xlfn.XLOOKUP(Y1642,AN:AN,AQ:AQ,"")</f>
        <v>L12</v>
      </c>
      <c r="AB1642" t="str">
        <f>_xlfn.XLOOKUP(Y1642,AN:AN,AR:AR,"")</f>
        <v>L24</v>
      </c>
      <c r="AC1642" t="str">
        <f>_xlfn.XLOOKUP(Y1642,AN:AN,AS:AS,"")</f>
        <v>L36</v>
      </c>
      <c r="AE1642" t="str">
        <v>L6</v>
      </c>
      <c r="AF1642" t="str">
        <v>L12</v>
      </c>
      <c r="AG1642" t="str">
        <v>L24</v>
      </c>
      <c r="AH1642" t="str">
        <v>L36</v>
      </c>
    </row>
    <row r="1643" spans="1:34">
      <c r="A1643" t="str">
        <f t="shared" si="58"/>
        <v>09-2025</v>
      </c>
      <c r="B1643" s="265">
        <v>45909</v>
      </c>
      <c r="C1643">
        <v>43800</v>
      </c>
      <c r="D1643">
        <v>45000</v>
      </c>
      <c r="E1643">
        <v>43500</v>
      </c>
      <c r="F1643">
        <v>39450</v>
      </c>
      <c r="G1643">
        <v>45100</v>
      </c>
      <c r="H1643" t="s">
        <v>25</v>
      </c>
      <c r="I1643">
        <v>42500</v>
      </c>
      <c r="J1643">
        <v>42400</v>
      </c>
      <c r="K1643">
        <v>44500</v>
      </c>
      <c r="L1643" t="s">
        <v>25</v>
      </c>
      <c r="M1643">
        <v>44400</v>
      </c>
      <c r="N1643">
        <v>44300</v>
      </c>
      <c r="O1643">
        <v>42800</v>
      </c>
      <c r="P1643">
        <v>43500</v>
      </c>
      <c r="Q1643">
        <v>40300</v>
      </c>
      <c r="R1643">
        <v>40200</v>
      </c>
      <c r="S1643">
        <v>40100</v>
      </c>
      <c r="T1643">
        <v>41700</v>
      </c>
      <c r="U1643">
        <v>43200</v>
      </c>
      <c r="V1643">
        <v>44000</v>
      </c>
      <c r="W1643">
        <v>44800</v>
      </c>
      <c r="X1643">
        <v>47200</v>
      </c>
      <c r="Y1643" t="str">
        <f t="shared" si="59"/>
        <v>09-2025</v>
      </c>
      <c r="Z1643" t="str">
        <f>_xlfn.XLOOKUP(Y1643,AN:AN,AP:AP,"")</f>
        <v>L6</v>
      </c>
      <c r="AA1643" t="str">
        <f>_xlfn.XLOOKUP(Y1643,AN:AN,AQ:AQ,"")</f>
        <v>L12</v>
      </c>
      <c r="AB1643" t="str">
        <f>_xlfn.XLOOKUP(Y1643,AN:AN,AR:AR,"")</f>
        <v>L24</v>
      </c>
      <c r="AC1643" t="str">
        <f>_xlfn.XLOOKUP(Y1643,AN:AN,AS:AS,"")</f>
        <v>L36</v>
      </c>
      <c r="AE1643" t="str">
        <v>L6</v>
      </c>
      <c r="AF1643" t="str">
        <v>L12</v>
      </c>
      <c r="AG1643" t="str">
        <v>L24</v>
      </c>
      <c r="AH1643" t="str">
        <v>L36</v>
      </c>
    </row>
    <row r="1644" spans="1:34">
      <c r="A1644" t="str">
        <f t="shared" si="58"/>
        <v>09-2025</v>
      </c>
      <c r="B1644" s="265">
        <v>45910</v>
      </c>
      <c r="C1644">
        <v>43800</v>
      </c>
      <c r="D1644">
        <v>45000</v>
      </c>
      <c r="E1644">
        <v>43200</v>
      </c>
      <c r="F1644">
        <v>39300</v>
      </c>
      <c r="G1644">
        <v>45100</v>
      </c>
      <c r="H1644" t="s">
        <v>25</v>
      </c>
      <c r="I1644">
        <v>42500</v>
      </c>
      <c r="J1644">
        <v>42200</v>
      </c>
      <c r="K1644">
        <v>44500</v>
      </c>
      <c r="L1644" t="s">
        <v>25</v>
      </c>
      <c r="M1644">
        <v>44400</v>
      </c>
      <c r="N1644">
        <v>44300</v>
      </c>
      <c r="O1644">
        <v>42200</v>
      </c>
      <c r="P1644">
        <v>43500</v>
      </c>
      <c r="Q1644">
        <v>39800</v>
      </c>
      <c r="R1644">
        <v>39900</v>
      </c>
      <c r="S1644">
        <v>40100</v>
      </c>
      <c r="T1644">
        <v>41500</v>
      </c>
      <c r="U1644">
        <v>43100</v>
      </c>
      <c r="V1644">
        <v>44000</v>
      </c>
      <c r="W1644">
        <v>44800</v>
      </c>
      <c r="X1644">
        <v>47200</v>
      </c>
      <c r="Y1644" t="str">
        <f t="shared" si="59"/>
        <v>09-2025</v>
      </c>
      <c r="Z1644" t="str">
        <f>_xlfn.XLOOKUP(Y1644,AN:AN,AP:AP,"")</f>
        <v>L6</v>
      </c>
      <c r="AA1644" t="str">
        <f>_xlfn.XLOOKUP(Y1644,AN:AN,AQ:AQ,"")</f>
        <v>L12</v>
      </c>
      <c r="AB1644" t="str">
        <f>_xlfn.XLOOKUP(Y1644,AN:AN,AR:AR,"")</f>
        <v>L24</v>
      </c>
      <c r="AC1644" t="str">
        <f>_xlfn.XLOOKUP(Y1644,AN:AN,AS:AS,"")</f>
        <v>L36</v>
      </c>
      <c r="AE1644" t="str">
        <v>L6</v>
      </c>
      <c r="AF1644" t="str">
        <v>L12</v>
      </c>
      <c r="AG1644" t="str">
        <v>L24</v>
      </c>
      <c r="AH1644" t="str">
        <v>L36</v>
      </c>
    </row>
    <row r="1645" spans="1:34">
      <c r="A1645" t="str">
        <f t="shared" si="58"/>
        <v>09-2025</v>
      </c>
      <c r="B1645" s="265">
        <v>45911</v>
      </c>
      <c r="C1645">
        <v>43600</v>
      </c>
      <c r="D1645">
        <v>44800</v>
      </c>
      <c r="E1645">
        <v>42800</v>
      </c>
      <c r="F1645">
        <v>39200</v>
      </c>
      <c r="G1645">
        <v>45100</v>
      </c>
      <c r="H1645" t="s">
        <v>25</v>
      </c>
      <c r="I1645">
        <v>41500</v>
      </c>
      <c r="J1645">
        <v>42000</v>
      </c>
      <c r="K1645">
        <v>44000</v>
      </c>
      <c r="L1645" t="s">
        <v>25</v>
      </c>
      <c r="M1645">
        <v>44200</v>
      </c>
      <c r="N1645">
        <v>44100</v>
      </c>
      <c r="O1645">
        <v>41900</v>
      </c>
      <c r="P1645">
        <v>43300</v>
      </c>
      <c r="Q1645">
        <v>39600</v>
      </c>
      <c r="R1645">
        <v>39700</v>
      </c>
      <c r="S1645">
        <v>39900</v>
      </c>
      <c r="T1645">
        <v>41300</v>
      </c>
      <c r="U1645">
        <v>43000</v>
      </c>
      <c r="V1645">
        <v>43500</v>
      </c>
      <c r="W1645">
        <v>44800</v>
      </c>
      <c r="X1645">
        <v>47200</v>
      </c>
      <c r="Y1645" t="str">
        <f t="shared" si="59"/>
        <v>09-2025</v>
      </c>
      <c r="Z1645" t="str">
        <f>_xlfn.XLOOKUP(Y1645,AN:AN,AP:AP,"")</f>
        <v>L6</v>
      </c>
      <c r="AA1645" t="str">
        <f>_xlfn.XLOOKUP(Y1645,AN:AN,AQ:AQ,"")</f>
        <v>L12</v>
      </c>
      <c r="AB1645" t="str">
        <f>_xlfn.XLOOKUP(Y1645,AN:AN,AR:AR,"")</f>
        <v>L24</v>
      </c>
      <c r="AC1645" t="str">
        <f>_xlfn.XLOOKUP(Y1645,AN:AN,AS:AS,"")</f>
        <v>L36</v>
      </c>
      <c r="AE1645" t="str">
        <v>L6</v>
      </c>
      <c r="AF1645" t="str">
        <v>L12</v>
      </c>
      <c r="AG1645" t="str">
        <v>L24</v>
      </c>
      <c r="AH1645" t="str">
        <v>L36</v>
      </c>
    </row>
    <row r="1646" spans="1:34">
      <c r="A1646" t="str">
        <f t="shared" si="58"/>
        <v>09-2025</v>
      </c>
      <c r="B1646" s="265">
        <v>45912</v>
      </c>
      <c r="C1646">
        <v>43500</v>
      </c>
      <c r="D1646">
        <v>44700</v>
      </c>
      <c r="E1646">
        <v>42500</v>
      </c>
      <c r="F1646">
        <v>39200</v>
      </c>
      <c r="G1646">
        <v>45100</v>
      </c>
      <c r="H1646" t="s">
        <v>25</v>
      </c>
      <c r="I1646">
        <v>41500</v>
      </c>
      <c r="J1646">
        <v>42000</v>
      </c>
      <c r="K1646">
        <v>44000</v>
      </c>
      <c r="L1646" t="s">
        <v>25</v>
      </c>
      <c r="M1646">
        <v>44100</v>
      </c>
      <c r="N1646">
        <v>44100</v>
      </c>
      <c r="O1646">
        <v>41800</v>
      </c>
      <c r="P1646">
        <v>43300</v>
      </c>
      <c r="Q1646">
        <v>39600</v>
      </c>
      <c r="R1646">
        <v>39700</v>
      </c>
      <c r="S1646">
        <v>39900</v>
      </c>
      <c r="T1646">
        <v>41300</v>
      </c>
      <c r="U1646">
        <v>43000</v>
      </c>
      <c r="V1646">
        <v>43500</v>
      </c>
      <c r="W1646">
        <v>44800</v>
      </c>
      <c r="X1646">
        <v>47200</v>
      </c>
      <c r="Y1646" t="str">
        <f t="shared" si="59"/>
        <v>09-2025</v>
      </c>
      <c r="Z1646" t="str">
        <f>_xlfn.XLOOKUP(Y1646,AN:AN,AP:AP,"")</f>
        <v>L6</v>
      </c>
      <c r="AA1646" t="str">
        <f>_xlfn.XLOOKUP(Y1646,AN:AN,AQ:AQ,"")</f>
        <v>L12</v>
      </c>
      <c r="AB1646" t="str">
        <f>_xlfn.XLOOKUP(Y1646,AN:AN,AR:AR,"")</f>
        <v>L24</v>
      </c>
      <c r="AC1646" t="str">
        <f>_xlfn.XLOOKUP(Y1646,AN:AN,AS:AS,"")</f>
        <v>L36</v>
      </c>
      <c r="AE1646" t="str">
        <v>L6</v>
      </c>
      <c r="AF1646" t="str">
        <v>L12</v>
      </c>
      <c r="AG1646" t="str">
        <v>L24</v>
      </c>
      <c r="AH1646" t="str">
        <v>L36</v>
      </c>
    </row>
    <row r="1647" spans="1:34">
      <c r="A1647" t="str">
        <f t="shared" si="58"/>
        <v>09-2025</v>
      </c>
      <c r="B1647" s="265">
        <v>45913</v>
      </c>
      <c r="C1647">
        <v>43500</v>
      </c>
      <c r="D1647">
        <v>44500</v>
      </c>
      <c r="E1647">
        <v>42400</v>
      </c>
      <c r="F1647">
        <v>39200</v>
      </c>
      <c r="G1647">
        <v>44800</v>
      </c>
      <c r="H1647" t="s">
        <v>25</v>
      </c>
      <c r="I1647">
        <v>41500</v>
      </c>
      <c r="J1647">
        <v>42200</v>
      </c>
      <c r="K1647">
        <v>44000</v>
      </c>
      <c r="L1647" t="s">
        <v>25</v>
      </c>
      <c r="M1647">
        <v>44100</v>
      </c>
      <c r="N1647">
        <v>44100</v>
      </c>
      <c r="O1647">
        <v>41800</v>
      </c>
      <c r="P1647">
        <v>43500</v>
      </c>
      <c r="Q1647">
        <v>39700</v>
      </c>
      <c r="R1647">
        <v>39700</v>
      </c>
      <c r="S1647">
        <v>39900</v>
      </c>
      <c r="T1647">
        <v>41300</v>
      </c>
      <c r="U1647">
        <v>43000</v>
      </c>
      <c r="V1647">
        <v>43500</v>
      </c>
      <c r="W1647">
        <v>44800</v>
      </c>
      <c r="X1647">
        <v>47200</v>
      </c>
      <c r="Y1647" t="str">
        <f t="shared" si="59"/>
        <v>09-2025</v>
      </c>
      <c r="Z1647" t="str">
        <f>_xlfn.XLOOKUP(Y1647,AN:AN,AP:AP,"")</f>
        <v>L6</v>
      </c>
      <c r="AA1647" t="str">
        <f>_xlfn.XLOOKUP(Y1647,AN:AN,AQ:AQ,"")</f>
        <v>L12</v>
      </c>
      <c r="AB1647" t="str">
        <f>_xlfn.XLOOKUP(Y1647,AN:AN,AR:AR,"")</f>
        <v>L24</v>
      </c>
      <c r="AC1647" t="str">
        <f>_xlfn.XLOOKUP(Y1647,AN:AN,AS:AS,"")</f>
        <v>L36</v>
      </c>
      <c r="AE1647" t="str">
        <v>L6</v>
      </c>
      <c r="AF1647" t="str">
        <v>L12</v>
      </c>
      <c r="AG1647" t="str">
        <v>L24</v>
      </c>
      <c r="AH1647" t="str">
        <v>L36</v>
      </c>
    </row>
    <row r="1648" spans="1:34">
      <c r="A1648" t="str">
        <f t="shared" si="58"/>
        <v>09-2025</v>
      </c>
      <c r="B1648" s="265">
        <v>45914</v>
      </c>
      <c r="C1648" t="s">
        <v>24</v>
      </c>
      <c r="D1648" t="s">
        <v>24</v>
      </c>
      <c r="E1648" t="s">
        <v>24</v>
      </c>
      <c r="F1648" t="s">
        <v>24</v>
      </c>
      <c r="G1648" t="s">
        <v>24</v>
      </c>
      <c r="H1648" t="s">
        <v>24</v>
      </c>
      <c r="I1648" t="s">
        <v>24</v>
      </c>
      <c r="J1648" t="s">
        <v>24</v>
      </c>
      <c r="K1648" t="s">
        <v>24</v>
      </c>
      <c r="L1648" t="s">
        <v>24</v>
      </c>
      <c r="M1648" t="s">
        <v>24</v>
      </c>
      <c r="N1648" t="s">
        <v>24</v>
      </c>
      <c r="O1648" t="s">
        <v>24</v>
      </c>
      <c r="P1648" t="s">
        <v>24</v>
      </c>
      <c r="Q1648" t="s">
        <v>24</v>
      </c>
      <c r="R1648" t="s">
        <v>24</v>
      </c>
      <c r="S1648" t="s">
        <v>24</v>
      </c>
      <c r="T1648" t="s">
        <v>24</v>
      </c>
      <c r="U1648" t="s">
        <v>24</v>
      </c>
      <c r="V1648" t="s">
        <v>24</v>
      </c>
      <c r="W1648" t="s">
        <v>24</v>
      </c>
      <c r="X1648" t="s">
        <v>24</v>
      </c>
      <c r="Y1648" t="str">
        <f t="shared" si="59"/>
        <v>09-2025</v>
      </c>
      <c r="Z1648" t="str">
        <f>_xlfn.XLOOKUP(Y1648,AN:AN,AP:AP,"")</f>
        <v>L6</v>
      </c>
      <c r="AA1648" t="str">
        <f>_xlfn.XLOOKUP(Y1648,AN:AN,AQ:AQ,"")</f>
        <v>L12</v>
      </c>
      <c r="AB1648" t="str">
        <f>_xlfn.XLOOKUP(Y1648,AN:AN,AR:AR,"")</f>
        <v>L24</v>
      </c>
      <c r="AC1648" t="str">
        <f>_xlfn.XLOOKUP(Y1648,AN:AN,AS:AS,"")</f>
        <v>L36</v>
      </c>
      <c r="AE1648" t="str">
        <v>L6</v>
      </c>
      <c r="AF1648" t="str">
        <v>L12</v>
      </c>
      <c r="AG1648" t="str">
        <v>L24</v>
      </c>
      <c r="AH1648" t="str">
        <v>L36</v>
      </c>
    </row>
    <row r="1649" spans="1:34">
      <c r="A1649" t="str">
        <f t="shared" si="58"/>
        <v>09-2025</v>
      </c>
      <c r="B1649" s="265">
        <v>45915</v>
      </c>
      <c r="C1649">
        <v>43500</v>
      </c>
      <c r="D1649">
        <v>44500</v>
      </c>
      <c r="E1649">
        <v>42400</v>
      </c>
      <c r="F1649">
        <v>38900</v>
      </c>
      <c r="G1649">
        <v>44500</v>
      </c>
      <c r="H1649" t="s">
        <v>25</v>
      </c>
      <c r="I1649">
        <v>41500</v>
      </c>
      <c r="J1649">
        <v>42200</v>
      </c>
      <c r="K1649">
        <v>43800</v>
      </c>
      <c r="L1649" t="s">
        <v>25</v>
      </c>
      <c r="M1649">
        <v>44100</v>
      </c>
      <c r="N1649">
        <v>44300</v>
      </c>
      <c r="O1649">
        <v>41600</v>
      </c>
      <c r="P1649">
        <v>43500</v>
      </c>
      <c r="Q1649">
        <v>39400</v>
      </c>
      <c r="R1649">
        <v>39600</v>
      </c>
      <c r="S1649">
        <v>39700</v>
      </c>
      <c r="T1649">
        <v>41000</v>
      </c>
      <c r="U1649">
        <v>42900</v>
      </c>
      <c r="V1649">
        <v>43500</v>
      </c>
      <c r="W1649">
        <v>44800</v>
      </c>
      <c r="X1649">
        <v>47200</v>
      </c>
      <c r="Y1649" t="str">
        <f t="shared" si="59"/>
        <v>09-2025</v>
      </c>
      <c r="Z1649" t="str">
        <f>_xlfn.XLOOKUP(Y1649,AN:AN,AP:AP,"")</f>
        <v>L6</v>
      </c>
      <c r="AA1649" t="str">
        <f>_xlfn.XLOOKUP(Y1649,AN:AN,AQ:AQ,"")</f>
        <v>L12</v>
      </c>
      <c r="AB1649" t="str">
        <f>_xlfn.XLOOKUP(Y1649,AN:AN,AR:AR,"")</f>
        <v>L24</v>
      </c>
      <c r="AC1649" t="str">
        <f>_xlfn.XLOOKUP(Y1649,AN:AN,AS:AS,"")</f>
        <v>L36</v>
      </c>
      <c r="AE1649" t="str">
        <v>L6</v>
      </c>
      <c r="AF1649" t="str">
        <v>L12</v>
      </c>
      <c r="AG1649" t="str">
        <v>L24</v>
      </c>
      <c r="AH1649" t="str">
        <v>L36</v>
      </c>
    </row>
    <row r="1650" spans="1:34">
      <c r="A1650" t="str">
        <f t="shared" si="58"/>
        <v>09-2025</v>
      </c>
      <c r="B1650" s="265">
        <v>45916</v>
      </c>
      <c r="C1650">
        <v>43300</v>
      </c>
      <c r="D1650">
        <v>44500</v>
      </c>
      <c r="E1650">
        <v>42200</v>
      </c>
      <c r="F1650">
        <v>38800</v>
      </c>
      <c r="G1650">
        <v>44000</v>
      </c>
      <c r="H1650" t="s">
        <v>25</v>
      </c>
      <c r="I1650">
        <v>41500</v>
      </c>
      <c r="J1650">
        <v>42000</v>
      </c>
      <c r="K1650">
        <v>43800</v>
      </c>
      <c r="L1650" t="s">
        <v>25</v>
      </c>
      <c r="M1650">
        <v>44000</v>
      </c>
      <c r="N1650">
        <v>44400</v>
      </c>
      <c r="O1650">
        <v>41100</v>
      </c>
      <c r="P1650">
        <v>43300</v>
      </c>
      <c r="Q1650">
        <v>39100</v>
      </c>
      <c r="R1650">
        <v>39400</v>
      </c>
      <c r="S1650">
        <v>39400</v>
      </c>
      <c r="T1650">
        <v>40900</v>
      </c>
      <c r="U1650">
        <v>42700</v>
      </c>
      <c r="V1650">
        <v>43000</v>
      </c>
      <c r="W1650">
        <v>44500</v>
      </c>
      <c r="X1650">
        <v>47200</v>
      </c>
      <c r="Y1650" t="str">
        <f t="shared" si="59"/>
        <v>09-2025</v>
      </c>
      <c r="Z1650" t="str">
        <f>_xlfn.XLOOKUP(Y1650,AN:AN,AP:AP,"")</f>
        <v>L6</v>
      </c>
      <c r="AA1650" t="str">
        <f>_xlfn.XLOOKUP(Y1650,AN:AN,AQ:AQ,"")</f>
        <v>L12</v>
      </c>
      <c r="AB1650" t="str">
        <f>_xlfn.XLOOKUP(Y1650,AN:AN,AR:AR,"")</f>
        <v>L24</v>
      </c>
      <c r="AC1650" t="str">
        <f>_xlfn.XLOOKUP(Y1650,AN:AN,AS:AS,"")</f>
        <v>L36</v>
      </c>
      <c r="AE1650" t="str">
        <v>L6</v>
      </c>
      <c r="AF1650" t="str">
        <v>L12</v>
      </c>
      <c r="AG1650" t="str">
        <v>L24</v>
      </c>
      <c r="AH1650" t="str">
        <v>L36</v>
      </c>
    </row>
    <row r="1651" spans="1:34">
      <c r="A1651" t="str">
        <f t="shared" si="58"/>
        <v>09-2025</v>
      </c>
      <c r="B1651" s="265">
        <v>45917</v>
      </c>
      <c r="C1651">
        <v>43200</v>
      </c>
      <c r="D1651">
        <v>44500</v>
      </c>
      <c r="E1651">
        <v>41900</v>
      </c>
      <c r="F1651">
        <v>38700</v>
      </c>
      <c r="G1651">
        <v>44000</v>
      </c>
      <c r="H1651" t="s">
        <v>25</v>
      </c>
      <c r="I1651">
        <v>41500</v>
      </c>
      <c r="J1651">
        <v>42000</v>
      </c>
      <c r="K1651">
        <v>43700</v>
      </c>
      <c r="L1651" t="s">
        <v>25</v>
      </c>
      <c r="M1651">
        <v>43700</v>
      </c>
      <c r="N1651">
        <v>44400</v>
      </c>
      <c r="O1651">
        <v>41000</v>
      </c>
      <c r="P1651">
        <v>43300</v>
      </c>
      <c r="Q1651">
        <v>39100</v>
      </c>
      <c r="R1651">
        <f>R1650</f>
        <v>39400</v>
      </c>
      <c r="S1651">
        <f>S1650</f>
        <v>39400</v>
      </c>
      <c r="T1651">
        <v>40800</v>
      </c>
      <c r="U1651">
        <f>U1650</f>
        <v>42700</v>
      </c>
      <c r="V1651">
        <f>V1650</f>
        <v>43000</v>
      </c>
      <c r="W1651">
        <v>44500</v>
      </c>
      <c r="X1651">
        <v>47200</v>
      </c>
      <c r="Y1651" t="str">
        <f t="shared" si="59"/>
        <v>09-2025</v>
      </c>
      <c r="Z1651" t="str">
        <f>_xlfn.XLOOKUP(Y1651,AN:AN,AP:AP,"")</f>
        <v>L6</v>
      </c>
      <c r="AA1651" t="str">
        <f>_xlfn.XLOOKUP(Y1651,AN:AN,AQ:AQ,"")</f>
        <v>L12</v>
      </c>
      <c r="AB1651" t="str">
        <f>_xlfn.XLOOKUP(Y1651,AN:AN,AR:AR,"")</f>
        <v>L24</v>
      </c>
      <c r="AC1651" t="str">
        <f>_xlfn.XLOOKUP(Y1651,AN:AN,AS:AS,"")</f>
        <v>L36</v>
      </c>
      <c r="AE1651" t="str">
        <v>L6</v>
      </c>
      <c r="AF1651" t="str">
        <v>L12</v>
      </c>
      <c r="AG1651" t="str">
        <v>L24</v>
      </c>
      <c r="AH1651" t="str">
        <v>L36</v>
      </c>
    </row>
    <row r="1652" spans="1:34">
      <c r="A1652" t="str">
        <f t="shared" si="58"/>
        <v>09-2025</v>
      </c>
      <c r="B1652" s="265">
        <v>45918</v>
      </c>
      <c r="C1652">
        <v>43300</v>
      </c>
      <c r="D1652">
        <v>44500</v>
      </c>
      <c r="E1652">
        <v>41900</v>
      </c>
      <c r="F1652">
        <v>38900</v>
      </c>
      <c r="G1652">
        <v>44200</v>
      </c>
      <c r="H1652" t="s">
        <v>25</v>
      </c>
      <c r="I1652">
        <v>41500</v>
      </c>
      <c r="J1652">
        <v>42200</v>
      </c>
      <c r="K1652">
        <v>43700</v>
      </c>
      <c r="L1652" t="s">
        <v>25</v>
      </c>
      <c r="M1652">
        <v>43800</v>
      </c>
      <c r="N1652">
        <v>44400</v>
      </c>
      <c r="O1652">
        <v>41000</v>
      </c>
      <c r="P1652">
        <v>43600</v>
      </c>
      <c r="Q1652">
        <v>39500</v>
      </c>
      <c r="R1652">
        <v>39800</v>
      </c>
      <c r="S1652">
        <v>39400</v>
      </c>
      <c r="T1652">
        <v>41000</v>
      </c>
      <c r="U1652">
        <v>43000</v>
      </c>
      <c r="V1652">
        <v>43000</v>
      </c>
      <c r="W1652">
        <v>44500</v>
      </c>
      <c r="X1652">
        <v>47200</v>
      </c>
      <c r="Y1652" t="str">
        <f t="shared" si="59"/>
        <v>09-2025</v>
      </c>
      <c r="Z1652" t="str">
        <f>_xlfn.XLOOKUP(Y1652,AN:AN,AP:AP,"")</f>
        <v>L6</v>
      </c>
      <c r="AA1652" t="str">
        <f>_xlfn.XLOOKUP(Y1652,AN:AN,AQ:AQ,"")</f>
        <v>L12</v>
      </c>
      <c r="AB1652" t="str">
        <f>_xlfn.XLOOKUP(Y1652,AN:AN,AR:AR,"")</f>
        <v>L24</v>
      </c>
      <c r="AC1652" t="str">
        <f>_xlfn.XLOOKUP(Y1652,AN:AN,AS:AS,"")</f>
        <v>L36</v>
      </c>
      <c r="AE1652" t="str">
        <v>L6</v>
      </c>
      <c r="AF1652" t="str">
        <v>L12</v>
      </c>
      <c r="AG1652" t="str">
        <v>L24</v>
      </c>
      <c r="AH1652" t="str">
        <v>L36</v>
      </c>
    </row>
    <row r="1653" spans="1:34">
      <c r="A1653" t="str">
        <f t="shared" si="58"/>
        <v>09-2025</v>
      </c>
      <c r="B1653" s="265">
        <v>45919</v>
      </c>
      <c r="C1653">
        <v>43500</v>
      </c>
      <c r="D1653">
        <v>44500</v>
      </c>
      <c r="E1653">
        <v>42200</v>
      </c>
      <c r="F1653">
        <v>38900</v>
      </c>
      <c r="G1653">
        <v>44200</v>
      </c>
      <c r="H1653" t="s">
        <v>25</v>
      </c>
      <c r="I1653">
        <v>41500</v>
      </c>
      <c r="J1653">
        <v>42250</v>
      </c>
      <c r="K1653">
        <v>44000</v>
      </c>
      <c r="L1653" t="s">
        <v>25</v>
      </c>
      <c r="M1653">
        <v>44000</v>
      </c>
      <c r="N1653">
        <v>44400</v>
      </c>
      <c r="O1653">
        <v>41200</v>
      </c>
      <c r="P1653">
        <v>43900</v>
      </c>
      <c r="Q1653">
        <v>39300</v>
      </c>
      <c r="R1653">
        <v>39600</v>
      </c>
      <c r="S1653">
        <v>39500</v>
      </c>
      <c r="T1653">
        <v>41000</v>
      </c>
      <c r="U1653">
        <v>43000</v>
      </c>
      <c r="V1653">
        <v>43500</v>
      </c>
      <c r="W1653">
        <v>44500</v>
      </c>
      <c r="X1653">
        <v>47200</v>
      </c>
      <c r="Y1653" t="str">
        <f t="shared" si="59"/>
        <v>09-2025</v>
      </c>
      <c r="Z1653" t="str">
        <f>_xlfn.XLOOKUP(Y1653,AN:AN,AP:AP,"")</f>
        <v>L6</v>
      </c>
      <c r="AA1653" t="str">
        <f>_xlfn.XLOOKUP(Y1653,AN:AN,AQ:AQ,"")</f>
        <v>L12</v>
      </c>
      <c r="AB1653" t="str">
        <f>_xlfn.XLOOKUP(Y1653,AN:AN,AR:AR,"")</f>
        <v>L24</v>
      </c>
      <c r="AC1653" t="str">
        <f>_xlfn.XLOOKUP(Y1653,AN:AN,AS:AS,"")</f>
        <v>L36</v>
      </c>
      <c r="AE1653" t="str">
        <v>L6</v>
      </c>
      <c r="AF1653" t="str">
        <v>L12</v>
      </c>
      <c r="AG1653" t="str">
        <v>L24</v>
      </c>
      <c r="AH1653" t="str">
        <v>L36</v>
      </c>
    </row>
    <row r="1654" spans="1:34">
      <c r="A1654" t="str">
        <f t="shared" si="58"/>
        <v>09-2025</v>
      </c>
      <c r="B1654" s="265">
        <v>45920</v>
      </c>
      <c r="C1654">
        <v>43500</v>
      </c>
      <c r="D1654">
        <v>44500</v>
      </c>
      <c r="E1654">
        <v>42200</v>
      </c>
      <c r="F1654">
        <v>38900</v>
      </c>
      <c r="G1654">
        <v>44200</v>
      </c>
      <c r="H1654" t="s">
        <v>25</v>
      </c>
      <c r="I1654">
        <v>41500</v>
      </c>
      <c r="J1654">
        <v>42100</v>
      </c>
      <c r="K1654">
        <v>44000</v>
      </c>
      <c r="L1654" t="s">
        <v>25</v>
      </c>
      <c r="M1654">
        <v>44100</v>
      </c>
      <c r="N1654">
        <v>44400</v>
      </c>
      <c r="O1654">
        <v>41100</v>
      </c>
      <c r="P1654">
        <v>44000</v>
      </c>
      <c r="Q1654">
        <v>39300</v>
      </c>
      <c r="R1654">
        <v>39600</v>
      </c>
      <c r="S1654">
        <v>39500</v>
      </c>
      <c r="T1654">
        <v>41000</v>
      </c>
      <c r="U1654">
        <v>43000</v>
      </c>
      <c r="V1654">
        <v>43500</v>
      </c>
      <c r="W1654">
        <v>44500</v>
      </c>
      <c r="X1654">
        <v>47200</v>
      </c>
      <c r="Y1654" t="str">
        <f t="shared" si="59"/>
        <v>09-2025</v>
      </c>
      <c r="Z1654" t="str">
        <f>_xlfn.XLOOKUP(Y1654,AN:AN,AP:AP,"")</f>
        <v>L6</v>
      </c>
      <c r="AA1654" t="str">
        <f>_xlfn.XLOOKUP(Y1654,AN:AN,AQ:AQ,"")</f>
        <v>L12</v>
      </c>
      <c r="AB1654" t="str">
        <f>_xlfn.XLOOKUP(Y1654,AN:AN,AR:AR,"")</f>
        <v>L24</v>
      </c>
      <c r="AC1654" t="str">
        <f>_xlfn.XLOOKUP(Y1654,AN:AN,AS:AS,"")</f>
        <v>L36</v>
      </c>
      <c r="AE1654" t="str">
        <v>L6</v>
      </c>
      <c r="AF1654" t="str">
        <v>L12</v>
      </c>
      <c r="AG1654" t="str">
        <v>L24</v>
      </c>
      <c r="AH1654" t="str">
        <v>L36</v>
      </c>
    </row>
    <row r="1655" spans="1:34">
      <c r="A1655" t="str">
        <f t="shared" si="58"/>
        <v>09-2025</v>
      </c>
      <c r="B1655" s="265">
        <v>45921</v>
      </c>
      <c r="C1655" t="s">
        <v>24</v>
      </c>
      <c r="D1655" t="s">
        <v>24</v>
      </c>
      <c r="E1655" t="s">
        <v>24</v>
      </c>
      <c r="F1655" t="s">
        <v>24</v>
      </c>
      <c r="G1655" t="s">
        <v>24</v>
      </c>
      <c r="H1655" t="s">
        <v>24</v>
      </c>
      <c r="I1655" t="s">
        <v>24</v>
      </c>
      <c r="J1655" t="s">
        <v>24</v>
      </c>
      <c r="K1655" t="s">
        <v>24</v>
      </c>
      <c r="L1655" t="s">
        <v>24</v>
      </c>
      <c r="M1655" t="s">
        <v>24</v>
      </c>
      <c r="N1655" t="s">
        <v>24</v>
      </c>
      <c r="O1655" t="s">
        <v>24</v>
      </c>
      <c r="P1655" t="s">
        <v>24</v>
      </c>
      <c r="Q1655" t="s">
        <v>24</v>
      </c>
      <c r="R1655" t="s">
        <v>24</v>
      </c>
      <c r="S1655" t="s">
        <v>24</v>
      </c>
      <c r="T1655" t="s">
        <v>24</v>
      </c>
      <c r="U1655" t="s">
        <v>24</v>
      </c>
      <c r="V1655" t="s">
        <v>24</v>
      </c>
      <c r="W1655" t="s">
        <v>24</v>
      </c>
      <c r="X1655" t="s">
        <v>24</v>
      </c>
      <c r="Y1655" t="str">
        <f t="shared" si="59"/>
        <v>09-2025</v>
      </c>
      <c r="Z1655" t="str">
        <f>_xlfn.XLOOKUP(Y1655,AN:AN,AP:AP,"")</f>
        <v>L6</v>
      </c>
      <c r="AA1655" t="str">
        <f>_xlfn.XLOOKUP(Y1655,AN:AN,AQ:AQ,"")</f>
        <v>L12</v>
      </c>
      <c r="AB1655" t="str">
        <f>_xlfn.XLOOKUP(Y1655,AN:AN,AR:AR,"")</f>
        <v>L24</v>
      </c>
      <c r="AC1655" t="str">
        <f>_xlfn.XLOOKUP(Y1655,AN:AN,AS:AS,"")</f>
        <v>L36</v>
      </c>
      <c r="AE1655" t="str">
        <v>L6</v>
      </c>
      <c r="AF1655" t="str">
        <v>L12</v>
      </c>
      <c r="AG1655" t="str">
        <v>L24</v>
      </c>
      <c r="AH1655" t="str">
        <v>L36</v>
      </c>
    </row>
    <row r="1656" spans="1:34">
      <c r="A1656" t="str">
        <f t="shared" si="58"/>
        <v>09-2025</v>
      </c>
      <c r="B1656" s="265">
        <v>45922</v>
      </c>
      <c r="C1656">
        <v>43300</v>
      </c>
      <c r="D1656">
        <v>44500</v>
      </c>
      <c r="E1656">
        <v>42500</v>
      </c>
      <c r="F1656">
        <v>39000</v>
      </c>
      <c r="G1656">
        <v>44200</v>
      </c>
      <c r="H1656" t="s">
        <v>25</v>
      </c>
      <c r="I1656">
        <v>41500</v>
      </c>
      <c r="J1656">
        <v>42300</v>
      </c>
      <c r="K1656">
        <v>44000</v>
      </c>
      <c r="L1656" t="s">
        <v>25</v>
      </c>
      <c r="M1656">
        <v>44200</v>
      </c>
      <c r="N1656">
        <v>44000</v>
      </c>
      <c r="O1656">
        <v>41000</v>
      </c>
      <c r="P1656">
        <v>44000</v>
      </c>
      <c r="Q1656">
        <v>39300</v>
      </c>
      <c r="R1656">
        <v>39600</v>
      </c>
      <c r="S1656">
        <v>39500</v>
      </c>
      <c r="T1656">
        <v>41100</v>
      </c>
      <c r="U1656">
        <v>43000</v>
      </c>
      <c r="V1656">
        <v>43500</v>
      </c>
      <c r="W1656">
        <v>44500</v>
      </c>
      <c r="X1656">
        <v>46800</v>
      </c>
      <c r="Y1656" t="str">
        <f t="shared" si="59"/>
        <v>09-2025</v>
      </c>
      <c r="Z1656" t="str">
        <f>_xlfn.XLOOKUP(Y1656,AN:AN,AP:AP,"")</f>
        <v>L6</v>
      </c>
      <c r="AA1656" t="str">
        <f>_xlfn.XLOOKUP(Y1656,AN:AN,AQ:AQ,"")</f>
        <v>L12</v>
      </c>
      <c r="AB1656" t="str">
        <f>_xlfn.XLOOKUP(Y1656,AN:AN,AR:AR,"")</f>
        <v>L24</v>
      </c>
      <c r="AC1656" t="str">
        <f>_xlfn.XLOOKUP(Y1656,AN:AN,AS:AS,"")</f>
        <v>L36</v>
      </c>
      <c r="AE1656" t="str">
        <v>L6</v>
      </c>
      <c r="AF1656" t="str">
        <v>L12</v>
      </c>
      <c r="AG1656" t="str">
        <v>L24</v>
      </c>
      <c r="AH1656" t="str">
        <v>L36</v>
      </c>
    </row>
    <row r="1657" spans="1:34">
      <c r="A1657" t="str">
        <f t="shared" si="58"/>
        <v>09-2025</v>
      </c>
      <c r="B1657" s="265">
        <v>45923</v>
      </c>
      <c r="C1657">
        <v>43500</v>
      </c>
      <c r="D1657">
        <v>44500</v>
      </c>
      <c r="E1657">
        <v>42700</v>
      </c>
      <c r="F1657">
        <v>38900</v>
      </c>
      <c r="G1657">
        <v>44600</v>
      </c>
      <c r="H1657" t="s">
        <v>25</v>
      </c>
      <c r="I1657">
        <v>41500</v>
      </c>
      <c r="J1657">
        <v>42400</v>
      </c>
      <c r="K1657">
        <v>43800</v>
      </c>
      <c r="L1657" t="s">
        <v>25</v>
      </c>
      <c r="M1657">
        <v>44300</v>
      </c>
      <c r="N1657">
        <v>44000</v>
      </c>
      <c r="O1657">
        <v>41400</v>
      </c>
      <c r="P1657">
        <v>44500</v>
      </c>
      <c r="Q1657">
        <v>39400</v>
      </c>
      <c r="R1657">
        <v>39900</v>
      </c>
      <c r="S1657">
        <v>39600</v>
      </c>
      <c r="T1657">
        <v>41000</v>
      </c>
      <c r="U1657">
        <v>43200</v>
      </c>
      <c r="V1657">
        <v>43500</v>
      </c>
      <c r="W1657">
        <v>44500</v>
      </c>
      <c r="X1657">
        <v>46800</v>
      </c>
      <c r="Y1657" t="str">
        <f t="shared" si="59"/>
        <v>09-2025</v>
      </c>
      <c r="Z1657" t="str">
        <f>_xlfn.XLOOKUP(Y1657,AN:AN,AP:AP,"")</f>
        <v>L6</v>
      </c>
      <c r="AA1657" t="str">
        <f>_xlfn.XLOOKUP(Y1657,AN:AN,AQ:AQ,"")</f>
        <v>L12</v>
      </c>
      <c r="AB1657" t="str">
        <f>_xlfn.XLOOKUP(Y1657,AN:AN,AR:AR,"")</f>
        <v>L24</v>
      </c>
      <c r="AC1657" t="str">
        <f>_xlfn.XLOOKUP(Y1657,AN:AN,AS:AS,"")</f>
        <v>L36</v>
      </c>
      <c r="AE1657" t="str">
        <v>L6</v>
      </c>
      <c r="AF1657" t="str">
        <v>L12</v>
      </c>
      <c r="AG1657" t="str">
        <v>L24</v>
      </c>
      <c r="AH1657" t="str">
        <v>L36</v>
      </c>
    </row>
    <row r="1658" spans="1:34">
      <c r="A1658" t="str">
        <f t="shared" si="58"/>
        <v>09-2025</v>
      </c>
      <c r="B1658" s="265">
        <v>45924</v>
      </c>
      <c r="C1658">
        <v>43500</v>
      </c>
      <c r="D1658">
        <v>44500</v>
      </c>
      <c r="E1658">
        <v>42600</v>
      </c>
      <c r="F1658">
        <v>38700</v>
      </c>
      <c r="G1658">
        <v>44600</v>
      </c>
      <c r="H1658" t="s">
        <v>25</v>
      </c>
      <c r="I1658">
        <v>41000</v>
      </c>
      <c r="J1658">
        <v>42200</v>
      </c>
      <c r="K1658">
        <v>43300</v>
      </c>
      <c r="L1658" t="s">
        <v>25</v>
      </c>
      <c r="M1658">
        <v>44200</v>
      </c>
      <c r="N1658">
        <v>44000</v>
      </c>
      <c r="O1658">
        <v>41700</v>
      </c>
      <c r="P1658">
        <v>44200</v>
      </c>
      <c r="Q1658">
        <v>39300</v>
      </c>
      <c r="R1658">
        <v>39800</v>
      </c>
      <c r="S1658">
        <v>39600</v>
      </c>
      <c r="T1658">
        <v>40800</v>
      </c>
      <c r="U1658">
        <v>43200</v>
      </c>
      <c r="V1658">
        <v>43500</v>
      </c>
      <c r="W1658">
        <v>44500</v>
      </c>
      <c r="X1658">
        <v>46800</v>
      </c>
      <c r="Y1658" t="str">
        <f t="shared" si="59"/>
        <v>09-2025</v>
      </c>
      <c r="Z1658" t="str">
        <f>_xlfn.XLOOKUP(Y1658,AN:AN,AP:AP,"")</f>
        <v>L6</v>
      </c>
      <c r="AA1658" t="str">
        <f>_xlfn.XLOOKUP(Y1658,AN:AN,AQ:AQ,"")</f>
        <v>L12</v>
      </c>
      <c r="AB1658" t="str">
        <f>_xlfn.XLOOKUP(Y1658,AN:AN,AR:AR,"")</f>
        <v>L24</v>
      </c>
      <c r="AC1658" t="str">
        <f>_xlfn.XLOOKUP(Y1658,AN:AN,AS:AS,"")</f>
        <v>L36</v>
      </c>
      <c r="AE1658" t="str">
        <v>L6</v>
      </c>
      <c r="AF1658" t="str">
        <v>L12</v>
      </c>
      <c r="AG1658" t="str">
        <v>L24</v>
      </c>
      <c r="AH1658" t="str">
        <v>L36</v>
      </c>
    </row>
    <row r="1659" spans="1:34">
      <c r="A1659" t="str">
        <f t="shared" si="58"/>
        <v>09-2025</v>
      </c>
      <c r="B1659" s="265">
        <v>45925</v>
      </c>
      <c r="C1659">
        <v>43500</v>
      </c>
      <c r="D1659">
        <v>44200</v>
      </c>
      <c r="E1659">
        <v>42600</v>
      </c>
      <c r="F1659">
        <v>38800</v>
      </c>
      <c r="G1659">
        <v>44600</v>
      </c>
      <c r="H1659" t="s">
        <v>25</v>
      </c>
      <c r="I1659">
        <v>41000</v>
      </c>
      <c r="J1659">
        <v>42200</v>
      </c>
      <c r="K1659">
        <v>43100</v>
      </c>
      <c r="L1659" t="s">
        <v>25</v>
      </c>
      <c r="M1659">
        <v>44200</v>
      </c>
      <c r="N1659">
        <v>43700</v>
      </c>
      <c r="O1659">
        <v>41800</v>
      </c>
      <c r="P1659">
        <v>44200</v>
      </c>
      <c r="Q1659">
        <v>39200</v>
      </c>
      <c r="R1659">
        <v>39800</v>
      </c>
      <c r="S1659">
        <v>39600</v>
      </c>
      <c r="T1659">
        <v>40900</v>
      </c>
      <c r="U1659">
        <v>43200</v>
      </c>
      <c r="V1659">
        <v>43500</v>
      </c>
      <c r="W1659">
        <v>44500</v>
      </c>
      <c r="X1659">
        <v>46800</v>
      </c>
      <c r="Y1659" t="str">
        <f t="shared" si="59"/>
        <v>09-2025</v>
      </c>
      <c r="Z1659" t="str">
        <f>_xlfn.XLOOKUP(Y1659,AN:AN,AP:AP,"")</f>
        <v>L6</v>
      </c>
      <c r="AA1659" t="str">
        <f>_xlfn.XLOOKUP(Y1659,AN:AN,AQ:AQ,"")</f>
        <v>L12</v>
      </c>
      <c r="AB1659" t="str">
        <f>_xlfn.XLOOKUP(Y1659,AN:AN,AR:AR,"")</f>
        <v>L24</v>
      </c>
      <c r="AC1659" t="str">
        <f>_xlfn.XLOOKUP(Y1659,AN:AN,AS:AS,"")</f>
        <v>L36</v>
      </c>
      <c r="AE1659" t="str">
        <v>L6</v>
      </c>
      <c r="AF1659" t="str">
        <v>L12</v>
      </c>
      <c r="AG1659" t="str">
        <v>L24</v>
      </c>
      <c r="AH1659" t="str">
        <v>L36</v>
      </c>
    </row>
    <row r="1660" spans="1:34">
      <c r="A1660" t="str">
        <f t="shared" si="58"/>
        <v>09-2025</v>
      </c>
      <c r="B1660" s="265">
        <v>45926</v>
      </c>
      <c r="C1660">
        <v>43500</v>
      </c>
      <c r="D1660">
        <v>44200</v>
      </c>
      <c r="E1660">
        <v>42600</v>
      </c>
      <c r="F1660">
        <v>38800</v>
      </c>
      <c r="G1660">
        <v>44600</v>
      </c>
      <c r="H1660" t="s">
        <v>25</v>
      </c>
      <c r="I1660">
        <v>41000</v>
      </c>
      <c r="J1660">
        <v>42000</v>
      </c>
      <c r="K1660">
        <v>43100</v>
      </c>
      <c r="L1660" t="s">
        <v>25</v>
      </c>
      <c r="M1660">
        <v>44100</v>
      </c>
      <c r="N1660">
        <v>43500</v>
      </c>
      <c r="O1660">
        <v>41600</v>
      </c>
      <c r="P1660">
        <v>44200</v>
      </c>
      <c r="Q1660">
        <v>39000</v>
      </c>
      <c r="R1660">
        <v>39700</v>
      </c>
      <c r="S1660">
        <v>39400</v>
      </c>
      <c r="T1660">
        <v>40900</v>
      </c>
      <c r="U1660">
        <v>43200</v>
      </c>
      <c r="V1660">
        <v>43500</v>
      </c>
      <c r="W1660">
        <v>44500</v>
      </c>
      <c r="X1660">
        <v>46800</v>
      </c>
      <c r="Y1660" t="str">
        <f t="shared" si="59"/>
        <v>09-2025</v>
      </c>
      <c r="Z1660" t="str">
        <f>_xlfn.XLOOKUP(Y1660,AN:AN,AP:AP,"")</f>
        <v>L6</v>
      </c>
      <c r="AA1660" t="str">
        <f>_xlfn.XLOOKUP(Y1660,AN:AN,AQ:AQ,"")</f>
        <v>L12</v>
      </c>
      <c r="AB1660" t="str">
        <f>_xlfn.XLOOKUP(Y1660,AN:AN,AR:AR,"")</f>
        <v>L24</v>
      </c>
      <c r="AC1660" t="str">
        <f>_xlfn.XLOOKUP(Y1660,AN:AN,AS:AS,"")</f>
        <v>L36</v>
      </c>
      <c r="AE1660" t="str">
        <v>L6</v>
      </c>
      <c r="AF1660" t="str">
        <v>L12</v>
      </c>
      <c r="AG1660" t="str">
        <v>L24</v>
      </c>
      <c r="AH1660" t="str">
        <v>L36</v>
      </c>
    </row>
    <row r="1661" spans="1:34">
      <c r="A1661" t="str">
        <f t="shared" si="58"/>
        <v>09-2025</v>
      </c>
      <c r="B1661" s="265">
        <v>45927</v>
      </c>
      <c r="C1661">
        <v>43500</v>
      </c>
      <c r="D1661">
        <v>44200</v>
      </c>
      <c r="E1661">
        <v>42800</v>
      </c>
      <c r="F1661">
        <v>38800</v>
      </c>
      <c r="G1661">
        <v>44000</v>
      </c>
      <c r="H1661" t="s">
        <v>25</v>
      </c>
      <c r="I1661">
        <v>41000</v>
      </c>
      <c r="J1661">
        <v>42000</v>
      </c>
      <c r="K1661">
        <v>43000</v>
      </c>
      <c r="L1661" t="s">
        <v>25</v>
      </c>
      <c r="M1661">
        <v>44300</v>
      </c>
      <c r="N1661">
        <v>43300</v>
      </c>
      <c r="O1661">
        <v>41600</v>
      </c>
      <c r="P1661">
        <v>44000</v>
      </c>
      <c r="Q1661">
        <v>39100</v>
      </c>
      <c r="R1661">
        <v>39600</v>
      </c>
      <c r="S1661">
        <v>39400</v>
      </c>
      <c r="T1661">
        <v>40900</v>
      </c>
      <c r="U1661">
        <v>43000</v>
      </c>
      <c r="V1661">
        <v>43500</v>
      </c>
      <c r="W1661">
        <v>44500</v>
      </c>
      <c r="X1661">
        <v>46800</v>
      </c>
      <c r="Y1661" t="str">
        <f t="shared" si="59"/>
        <v>09-2025</v>
      </c>
      <c r="Z1661" t="str">
        <f>_xlfn.XLOOKUP(Y1661,AN:AN,AP:AP,"")</f>
        <v>L6</v>
      </c>
      <c r="AA1661" t="str">
        <f>_xlfn.XLOOKUP(Y1661,AN:AN,AQ:AQ,"")</f>
        <v>L12</v>
      </c>
      <c r="AB1661" t="str">
        <f>_xlfn.XLOOKUP(Y1661,AN:AN,AR:AR,"")</f>
        <v>L24</v>
      </c>
      <c r="AC1661" t="str">
        <f>_xlfn.XLOOKUP(Y1661,AN:AN,AS:AS,"")</f>
        <v>L36</v>
      </c>
      <c r="AE1661" t="str">
        <v>L6</v>
      </c>
      <c r="AF1661" t="str">
        <v>L12</v>
      </c>
      <c r="AG1661" t="str">
        <v>L24</v>
      </c>
      <c r="AH1661" t="str">
        <v>L36</v>
      </c>
    </row>
    <row r="1662" spans="1:34">
      <c r="A1662" t="str">
        <f t="shared" si="58"/>
        <v>09-2025</v>
      </c>
      <c r="B1662" s="265">
        <v>45928</v>
      </c>
      <c r="C1662" t="s">
        <v>24</v>
      </c>
      <c r="D1662" t="s">
        <v>24</v>
      </c>
      <c r="E1662" t="s">
        <v>24</v>
      </c>
      <c r="F1662" t="s">
        <v>24</v>
      </c>
      <c r="G1662" t="s">
        <v>24</v>
      </c>
      <c r="H1662" t="s">
        <v>24</v>
      </c>
      <c r="I1662" t="s">
        <v>24</v>
      </c>
      <c r="J1662" t="s">
        <v>24</v>
      </c>
      <c r="K1662" t="s">
        <v>24</v>
      </c>
      <c r="L1662" t="s">
        <v>24</v>
      </c>
      <c r="M1662" t="s">
        <v>24</v>
      </c>
      <c r="N1662" t="s">
        <v>24</v>
      </c>
      <c r="O1662" t="s">
        <v>24</v>
      </c>
      <c r="P1662" t="s">
        <v>24</v>
      </c>
      <c r="Q1662" t="s">
        <v>24</v>
      </c>
      <c r="R1662" t="s">
        <v>24</v>
      </c>
      <c r="S1662" t="s">
        <v>24</v>
      </c>
      <c r="T1662" t="s">
        <v>24</v>
      </c>
      <c r="U1662" t="s">
        <v>24</v>
      </c>
      <c r="V1662" t="s">
        <v>24</v>
      </c>
      <c r="W1662" t="s">
        <v>24</v>
      </c>
      <c r="X1662" t="s">
        <v>24</v>
      </c>
      <c r="Y1662" t="str">
        <f t="shared" si="59"/>
        <v>09-2025</v>
      </c>
      <c r="Z1662" t="str">
        <f>_xlfn.XLOOKUP(Y1662,AN:AN,AP:AP,"")</f>
        <v>L6</v>
      </c>
      <c r="AA1662" t="str">
        <f>_xlfn.XLOOKUP(Y1662,AN:AN,AQ:AQ,"")</f>
        <v>L12</v>
      </c>
      <c r="AB1662" t="str">
        <f>_xlfn.XLOOKUP(Y1662,AN:AN,AR:AR,"")</f>
        <v>L24</v>
      </c>
      <c r="AC1662" t="str">
        <f>_xlfn.XLOOKUP(Y1662,AN:AN,AS:AS,"")</f>
        <v>L36</v>
      </c>
      <c r="AE1662" t="str">
        <v>L6</v>
      </c>
      <c r="AF1662" t="str">
        <v>L12</v>
      </c>
      <c r="AG1662" t="str">
        <v>L24</v>
      </c>
      <c r="AH1662" t="str">
        <v>L36</v>
      </c>
    </row>
    <row r="1663" spans="1:34">
      <c r="A1663" t="str">
        <f t="shared" si="58"/>
        <v>09-2025</v>
      </c>
      <c r="B1663" s="265">
        <v>45929</v>
      </c>
      <c r="C1663">
        <v>43200</v>
      </c>
      <c r="D1663">
        <v>44200</v>
      </c>
      <c r="E1663">
        <v>42800</v>
      </c>
      <c r="F1663" t="s">
        <v>25</v>
      </c>
      <c r="G1663">
        <v>44000</v>
      </c>
      <c r="H1663" t="s">
        <v>25</v>
      </c>
      <c r="I1663">
        <v>41000</v>
      </c>
      <c r="J1663">
        <v>41800</v>
      </c>
      <c r="K1663">
        <v>43000</v>
      </c>
      <c r="L1663" t="s">
        <v>25</v>
      </c>
      <c r="M1663">
        <v>44300</v>
      </c>
      <c r="N1663">
        <v>43000</v>
      </c>
      <c r="O1663">
        <v>41600</v>
      </c>
      <c r="P1663">
        <v>43900</v>
      </c>
      <c r="Q1663">
        <v>38900</v>
      </c>
      <c r="R1663">
        <v>39400</v>
      </c>
      <c r="S1663">
        <v>39400</v>
      </c>
      <c r="T1663" t="s">
        <v>25</v>
      </c>
      <c r="U1663">
        <v>42800</v>
      </c>
      <c r="V1663">
        <v>43500</v>
      </c>
      <c r="W1663">
        <v>44500</v>
      </c>
      <c r="X1663">
        <v>46800</v>
      </c>
      <c r="Y1663" t="str">
        <f t="shared" si="59"/>
        <v>09-2025</v>
      </c>
      <c r="Z1663" t="str">
        <f>_xlfn.XLOOKUP(Y1663,AN:AN,AP:AP,"")</f>
        <v>L6</v>
      </c>
      <c r="AA1663" t="str">
        <f>_xlfn.XLOOKUP(Y1663,AN:AN,AQ:AQ,"")</f>
        <v>L12</v>
      </c>
      <c r="AB1663" t="str">
        <f>_xlfn.XLOOKUP(Y1663,AN:AN,AR:AR,"")</f>
        <v>L24</v>
      </c>
      <c r="AC1663" t="str">
        <f>_xlfn.XLOOKUP(Y1663,AN:AN,AS:AS,"")</f>
        <v>L36</v>
      </c>
      <c r="AE1663" t="str">
        <v>L6</v>
      </c>
      <c r="AF1663" t="str">
        <v>L12</v>
      </c>
      <c r="AG1663" t="str">
        <v>L24</v>
      </c>
      <c r="AH1663" t="str">
        <v>L36</v>
      </c>
    </row>
    <row r="1664" spans="1:34">
      <c r="A1664" t="str">
        <f t="shared" si="58"/>
        <v>09-2025</v>
      </c>
      <c r="B1664" s="265">
        <v>45930</v>
      </c>
      <c r="C1664">
        <v>43000</v>
      </c>
      <c r="D1664">
        <v>44000</v>
      </c>
      <c r="E1664">
        <v>42300</v>
      </c>
      <c r="F1664" t="s">
        <v>25</v>
      </c>
      <c r="G1664">
        <v>43500</v>
      </c>
      <c r="H1664" t="s">
        <v>25</v>
      </c>
      <c r="I1664">
        <v>40500</v>
      </c>
      <c r="J1664">
        <v>41800</v>
      </c>
      <c r="K1664">
        <v>43000</v>
      </c>
      <c r="L1664" t="s">
        <v>25</v>
      </c>
      <c r="M1664">
        <v>44100</v>
      </c>
      <c r="N1664">
        <v>43000</v>
      </c>
      <c r="O1664">
        <v>41400</v>
      </c>
      <c r="P1664">
        <v>43900</v>
      </c>
      <c r="Q1664">
        <v>38700</v>
      </c>
      <c r="R1664">
        <v>39300</v>
      </c>
      <c r="S1664">
        <v>39400</v>
      </c>
      <c r="T1664" t="s">
        <v>25</v>
      </c>
      <c r="U1664">
        <v>42800</v>
      </c>
      <c r="V1664">
        <v>43500</v>
      </c>
      <c r="W1664">
        <v>44500</v>
      </c>
      <c r="X1664">
        <v>46800</v>
      </c>
      <c r="Y1664" t="str">
        <f t="shared" si="59"/>
        <v>09-2025</v>
      </c>
      <c r="Z1664" t="str">
        <f>_xlfn.XLOOKUP(Y1664,AN:AN,AP:AP,"")</f>
        <v>L6</v>
      </c>
      <c r="AA1664" t="str">
        <f>_xlfn.XLOOKUP(Y1664,AN:AN,AQ:AQ,"")</f>
        <v>L12</v>
      </c>
      <c r="AB1664" t="str">
        <f>_xlfn.XLOOKUP(Y1664,AN:AN,AR:AR,"")</f>
        <v>L24</v>
      </c>
      <c r="AC1664" t="str">
        <f>_xlfn.XLOOKUP(Y1664,AN:AN,AS:AS,"")</f>
        <v>L36</v>
      </c>
      <c r="AE1664" t="str">
        <v>L6</v>
      </c>
      <c r="AF1664" t="str">
        <v>L12</v>
      </c>
      <c r="AG1664" t="str">
        <v>L24</v>
      </c>
      <c r="AH1664" t="str">
        <v>L36</v>
      </c>
    </row>
    <row r="1665" spans="1:34">
      <c r="A1665" t="str">
        <f t="shared" si="58"/>
        <v>10-2025</v>
      </c>
      <c r="B1665" s="265">
        <v>45931</v>
      </c>
      <c r="C1665">
        <v>43000</v>
      </c>
      <c r="D1665" t="s">
        <v>25</v>
      </c>
      <c r="E1665">
        <v>42300</v>
      </c>
      <c r="F1665" t="s">
        <v>25</v>
      </c>
      <c r="G1665">
        <v>43500</v>
      </c>
      <c r="H1665" t="s">
        <v>25</v>
      </c>
      <c r="I1665">
        <v>40500</v>
      </c>
      <c r="J1665">
        <v>41600</v>
      </c>
      <c r="K1665">
        <v>43100</v>
      </c>
      <c r="L1665" t="s">
        <v>25</v>
      </c>
      <c r="M1665">
        <v>44100</v>
      </c>
      <c r="N1665">
        <v>43000</v>
      </c>
      <c r="O1665">
        <v>41300</v>
      </c>
      <c r="P1665">
        <v>43900</v>
      </c>
      <c r="Q1665">
        <v>38700</v>
      </c>
      <c r="R1665">
        <v>39300</v>
      </c>
      <c r="S1665">
        <v>39400</v>
      </c>
      <c r="T1665" t="s">
        <v>25</v>
      </c>
      <c r="U1665">
        <v>42800</v>
      </c>
      <c r="V1665">
        <v>43500</v>
      </c>
      <c r="W1665">
        <v>44400</v>
      </c>
      <c r="X1665">
        <v>46700</v>
      </c>
      <c r="Y1665" t="str">
        <f t="shared" si="59"/>
        <v>10-2025</v>
      </c>
      <c r="Z1665">
        <f>_xlfn.XLOOKUP(Y1665,AN:AN,AP:AP,"")</f>
        <v>0</v>
      </c>
      <c r="AA1665">
        <f>_xlfn.XLOOKUP(Y1665,AN:AN,AQ:AQ,"")</f>
        <v>0</v>
      </c>
      <c r="AB1665">
        <f>_xlfn.XLOOKUP(Y1665,AN:AN,AR:AR,"")</f>
        <v>0</v>
      </c>
      <c r="AC1665">
        <f>_xlfn.XLOOKUP(Y1665,AN:AN,AS:AS,"")</f>
        <v>0</v>
      </c>
      <c r="AE1665" t="str">
        <v>L6</v>
      </c>
      <c r="AF1665" t="str">
        <v>L12</v>
      </c>
      <c r="AG1665" t="str">
        <v>L24</v>
      </c>
      <c r="AH1665" t="str">
        <v>L36</v>
      </c>
    </row>
    <row r="1666" spans="1:34">
      <c r="A1666" t="str">
        <f t="shared" si="58"/>
        <v>10-2025</v>
      </c>
      <c r="B1666" s="265">
        <v>45932</v>
      </c>
      <c r="C1666" t="s">
        <v>24</v>
      </c>
      <c r="D1666" t="s">
        <v>24</v>
      </c>
      <c r="E1666" t="s">
        <v>24</v>
      </c>
      <c r="F1666" t="s">
        <v>24</v>
      </c>
      <c r="G1666" t="s">
        <v>24</v>
      </c>
      <c r="H1666" t="s">
        <v>24</v>
      </c>
      <c r="I1666" t="s">
        <v>24</v>
      </c>
      <c r="J1666" t="s">
        <v>24</v>
      </c>
      <c r="K1666" t="s">
        <v>24</v>
      </c>
      <c r="L1666" t="s">
        <v>24</v>
      </c>
      <c r="M1666" t="s">
        <v>24</v>
      </c>
      <c r="N1666" t="s">
        <v>24</v>
      </c>
      <c r="O1666" t="s">
        <v>24</v>
      </c>
      <c r="P1666" t="s">
        <v>24</v>
      </c>
      <c r="Q1666" t="s">
        <v>24</v>
      </c>
      <c r="R1666" t="s">
        <v>24</v>
      </c>
      <c r="S1666" t="s">
        <v>24</v>
      </c>
      <c r="T1666" t="s">
        <v>24</v>
      </c>
      <c r="U1666" t="s">
        <v>24</v>
      </c>
      <c r="V1666" t="s">
        <v>24</v>
      </c>
      <c r="W1666" t="s">
        <v>24</v>
      </c>
      <c r="X1666" t="s">
        <v>24</v>
      </c>
      <c r="Y1666" t="str">
        <f t="shared" si="59"/>
        <v>10-2025</v>
      </c>
      <c r="Z1666">
        <f>_xlfn.XLOOKUP(Y1666,AN:AN,AP:AP,"")</f>
        <v>0</v>
      </c>
      <c r="AA1666">
        <f>_xlfn.XLOOKUP(Y1666,AN:AN,AQ:AQ,"")</f>
        <v>0</v>
      </c>
      <c r="AB1666">
        <f>_xlfn.XLOOKUP(Y1666,AN:AN,AR:AR,"")</f>
        <v>0</v>
      </c>
      <c r="AC1666">
        <f>_xlfn.XLOOKUP(Y1666,AN:AN,AS:AS,"")</f>
        <v>0</v>
      </c>
      <c r="AE1666" t="str">
        <v>L6</v>
      </c>
      <c r="AF1666" t="str">
        <v>L12</v>
      </c>
      <c r="AG1666" t="str">
        <v>L24</v>
      </c>
      <c r="AH1666" t="str">
        <v>L36</v>
      </c>
    </row>
    <row r="1667" spans="1:34">
      <c r="A1667" t="str">
        <f t="shared" si="58"/>
        <v>10-2025</v>
      </c>
      <c r="B1667" s="265">
        <v>45933</v>
      </c>
      <c r="C1667">
        <v>42800</v>
      </c>
      <c r="D1667">
        <v>44000</v>
      </c>
      <c r="E1667">
        <v>42700</v>
      </c>
      <c r="F1667">
        <v>38800</v>
      </c>
      <c r="G1667">
        <v>43500</v>
      </c>
      <c r="H1667" t="s">
        <v>25</v>
      </c>
      <c r="I1667">
        <v>40500</v>
      </c>
      <c r="J1667">
        <v>41800</v>
      </c>
      <c r="K1667">
        <v>43100</v>
      </c>
      <c r="L1667" t="s">
        <v>25</v>
      </c>
      <c r="M1667">
        <v>44100</v>
      </c>
      <c r="N1667">
        <v>43000</v>
      </c>
      <c r="O1667">
        <v>41400</v>
      </c>
      <c r="P1667">
        <v>43800</v>
      </c>
      <c r="Q1667">
        <v>38600</v>
      </c>
      <c r="R1667">
        <v>39200</v>
      </c>
      <c r="S1667">
        <v>39400</v>
      </c>
      <c r="T1667">
        <v>40900</v>
      </c>
      <c r="U1667">
        <v>42600</v>
      </c>
      <c r="V1667">
        <v>43500</v>
      </c>
      <c r="W1667">
        <v>44300</v>
      </c>
      <c r="X1667">
        <v>46700</v>
      </c>
      <c r="Y1667" t="str">
        <f t="shared" si="59"/>
        <v>10-2025</v>
      </c>
      <c r="Z1667">
        <f>_xlfn.XLOOKUP(Y1667,AN:AN,AP:AP,"")</f>
        <v>0</v>
      </c>
      <c r="AA1667">
        <f>_xlfn.XLOOKUP(Y1667,AN:AN,AQ:AQ,"")</f>
        <v>0</v>
      </c>
      <c r="AB1667">
        <f>_xlfn.XLOOKUP(Y1667,AN:AN,AR:AR,"")</f>
        <v>0</v>
      </c>
      <c r="AC1667">
        <f>_xlfn.XLOOKUP(Y1667,AN:AN,AS:AS,"")</f>
        <v>0</v>
      </c>
      <c r="AE1667" t="str">
        <v>L6</v>
      </c>
      <c r="AF1667" t="str">
        <v>L12</v>
      </c>
      <c r="AG1667" t="str">
        <v>L24</v>
      </c>
      <c r="AH1667" t="str">
        <v>L36</v>
      </c>
    </row>
    <row r="1668" spans="1:34">
      <c r="A1668" t="str">
        <f t="shared" si="58"/>
        <v>10-2025</v>
      </c>
      <c r="B1668" s="265">
        <v>45934</v>
      </c>
      <c r="C1668">
        <v>42700</v>
      </c>
      <c r="D1668">
        <v>44000</v>
      </c>
      <c r="E1668">
        <v>42300</v>
      </c>
      <c r="F1668">
        <v>38700</v>
      </c>
      <c r="G1668">
        <v>43500</v>
      </c>
      <c r="H1668" t="s">
        <v>25</v>
      </c>
      <c r="I1668">
        <v>40500</v>
      </c>
      <c r="J1668">
        <v>41600</v>
      </c>
      <c r="K1668">
        <v>43000</v>
      </c>
      <c r="L1668" t="s">
        <v>25</v>
      </c>
      <c r="M1668">
        <v>44000</v>
      </c>
      <c r="N1668">
        <v>43000</v>
      </c>
      <c r="O1668">
        <v>41200</v>
      </c>
      <c r="P1668">
        <v>43500</v>
      </c>
      <c r="Q1668">
        <v>38600</v>
      </c>
      <c r="R1668">
        <v>39100</v>
      </c>
      <c r="S1668">
        <v>39400</v>
      </c>
      <c r="T1668">
        <v>40800</v>
      </c>
      <c r="U1668">
        <v>42300</v>
      </c>
      <c r="V1668">
        <v>43500</v>
      </c>
      <c r="W1668">
        <v>44300</v>
      </c>
      <c r="X1668">
        <v>46700</v>
      </c>
      <c r="Y1668" t="str">
        <f t="shared" si="59"/>
        <v>10-2025</v>
      </c>
      <c r="Z1668">
        <f>_xlfn.XLOOKUP(Y1668,AN:AN,AP:AP,"")</f>
        <v>0</v>
      </c>
      <c r="AA1668">
        <f>_xlfn.XLOOKUP(Y1668,AN:AN,AQ:AQ,"")</f>
        <v>0</v>
      </c>
      <c r="AB1668">
        <f>_xlfn.XLOOKUP(Y1668,AN:AN,AR:AR,"")</f>
        <v>0</v>
      </c>
      <c r="AC1668">
        <f>_xlfn.XLOOKUP(Y1668,AN:AN,AS:AS,"")</f>
        <v>0</v>
      </c>
      <c r="AE1668" t="str">
        <v>L6</v>
      </c>
      <c r="AF1668" t="str">
        <v>L12</v>
      </c>
      <c r="AG1668" t="str">
        <v>L24</v>
      </c>
      <c r="AH1668" t="str">
        <v>L36</v>
      </c>
    </row>
    <row r="1669" spans="1:34">
      <c r="A1669" t="str">
        <f t="shared" si="58"/>
        <v>10-2025</v>
      </c>
      <c r="B1669" s="265">
        <v>45935</v>
      </c>
      <c r="C1669" t="s">
        <v>24</v>
      </c>
      <c r="D1669" t="s">
        <v>24</v>
      </c>
      <c r="E1669" t="s">
        <v>24</v>
      </c>
      <c r="F1669" t="s">
        <v>24</v>
      </c>
      <c r="G1669" t="s">
        <v>24</v>
      </c>
      <c r="H1669" t="s">
        <v>24</v>
      </c>
      <c r="I1669" t="s">
        <v>24</v>
      </c>
      <c r="J1669" t="s">
        <v>24</v>
      </c>
      <c r="K1669" t="s">
        <v>24</v>
      </c>
      <c r="L1669" t="s">
        <v>24</v>
      </c>
      <c r="M1669" t="s">
        <v>24</v>
      </c>
      <c r="N1669" t="s">
        <v>24</v>
      </c>
      <c r="O1669" t="s">
        <v>24</v>
      </c>
      <c r="P1669" t="s">
        <v>24</v>
      </c>
      <c r="Q1669" t="s">
        <v>24</v>
      </c>
      <c r="R1669" t="s">
        <v>24</v>
      </c>
      <c r="S1669" t="s">
        <v>24</v>
      </c>
      <c r="T1669" t="s">
        <v>24</v>
      </c>
      <c r="U1669" t="s">
        <v>24</v>
      </c>
      <c r="V1669" t="s">
        <v>24</v>
      </c>
      <c r="W1669" t="s">
        <v>24</v>
      </c>
      <c r="X1669" t="s">
        <v>24</v>
      </c>
      <c r="Y1669" t="str">
        <f t="shared" si="59"/>
        <v>10-2025</v>
      </c>
      <c r="Z1669">
        <f>_xlfn.XLOOKUP(Y1669,AN:AN,AP:AP,"")</f>
        <v>0</v>
      </c>
      <c r="AA1669">
        <f>_xlfn.XLOOKUP(Y1669,AN:AN,AQ:AQ,"")</f>
        <v>0</v>
      </c>
      <c r="AB1669">
        <f>_xlfn.XLOOKUP(Y1669,AN:AN,AR:AR,"")</f>
        <v>0</v>
      </c>
      <c r="AC1669">
        <f>_xlfn.XLOOKUP(Y1669,AN:AN,AS:AS,"")</f>
        <v>0</v>
      </c>
      <c r="AE1669" t="str">
        <v>L6</v>
      </c>
      <c r="AF1669" t="str">
        <v>L12</v>
      </c>
      <c r="AG1669" t="str">
        <v>L24</v>
      </c>
      <c r="AH1669" t="str">
        <v>L36</v>
      </c>
    </row>
    <row r="1670" spans="1:34">
      <c r="A1670" t="str">
        <f t="shared" si="58"/>
        <v>10-2025</v>
      </c>
      <c r="B1670" s="265">
        <v>45936</v>
      </c>
      <c r="C1670">
        <v>42600</v>
      </c>
      <c r="D1670">
        <v>44000</v>
      </c>
      <c r="E1670">
        <v>42000</v>
      </c>
      <c r="F1670">
        <v>38500</v>
      </c>
      <c r="G1670">
        <v>43200</v>
      </c>
      <c r="H1670" t="s">
        <v>25</v>
      </c>
      <c r="I1670">
        <v>40300</v>
      </c>
      <c r="J1670">
        <v>41500</v>
      </c>
      <c r="K1670">
        <v>43000</v>
      </c>
      <c r="L1670" t="s">
        <v>25</v>
      </c>
      <c r="M1670">
        <v>43900</v>
      </c>
      <c r="N1670">
        <v>43000</v>
      </c>
      <c r="O1670">
        <v>41000</v>
      </c>
      <c r="P1670">
        <v>43500</v>
      </c>
      <c r="Q1670">
        <v>38400</v>
      </c>
      <c r="R1670">
        <v>38800</v>
      </c>
      <c r="S1670">
        <v>39200</v>
      </c>
      <c r="T1670">
        <v>40600</v>
      </c>
      <c r="U1670">
        <v>42000</v>
      </c>
      <c r="V1670">
        <v>43000</v>
      </c>
      <c r="W1670">
        <v>44200</v>
      </c>
      <c r="X1670">
        <v>46700</v>
      </c>
      <c r="Y1670" t="str">
        <f t="shared" si="59"/>
        <v>10-2025</v>
      </c>
      <c r="Z1670">
        <f>_xlfn.XLOOKUP(Y1670,AN:AN,AP:AP,"")</f>
        <v>0</v>
      </c>
      <c r="AA1670">
        <f>_xlfn.XLOOKUP(Y1670,AN:AN,AQ:AQ,"")</f>
        <v>0</v>
      </c>
      <c r="AB1670">
        <f>_xlfn.XLOOKUP(Y1670,AN:AN,AR:AR,"")</f>
        <v>0</v>
      </c>
      <c r="AC1670">
        <f>_xlfn.XLOOKUP(Y1670,AN:AN,AS:AS,"")</f>
        <v>0</v>
      </c>
      <c r="AE1670" t="str">
        <v>L6</v>
      </c>
      <c r="AF1670" t="str">
        <v>L12</v>
      </c>
      <c r="AG1670" t="str">
        <v>L24</v>
      </c>
      <c r="AH1670" t="str">
        <v>L36</v>
      </c>
    </row>
    <row r="1671" spans="1:34">
      <c r="A1671" t="str">
        <f t="shared" si="58"/>
        <v>10-2025</v>
      </c>
      <c r="B1671" s="265">
        <v>45937</v>
      </c>
      <c r="C1671">
        <v>42400</v>
      </c>
      <c r="D1671">
        <v>44000</v>
      </c>
      <c r="E1671">
        <v>41600</v>
      </c>
      <c r="F1671">
        <v>38400</v>
      </c>
      <c r="G1671">
        <v>43200</v>
      </c>
      <c r="H1671" t="s">
        <v>25</v>
      </c>
      <c r="I1671">
        <v>40200</v>
      </c>
      <c r="J1671">
        <v>41300</v>
      </c>
      <c r="K1671">
        <v>42800</v>
      </c>
      <c r="L1671" t="s">
        <v>25</v>
      </c>
      <c r="M1671">
        <v>43700</v>
      </c>
      <c r="N1671">
        <v>42700</v>
      </c>
      <c r="O1671">
        <v>40600</v>
      </c>
      <c r="P1671">
        <v>43500</v>
      </c>
      <c r="Q1671">
        <v>38200</v>
      </c>
      <c r="R1671">
        <v>38500</v>
      </c>
      <c r="S1671">
        <v>39000</v>
      </c>
      <c r="T1671">
        <v>40500</v>
      </c>
      <c r="U1671">
        <v>41900</v>
      </c>
      <c r="V1671">
        <v>43000</v>
      </c>
      <c r="W1671">
        <v>44000</v>
      </c>
      <c r="X1671">
        <v>46700</v>
      </c>
      <c r="Y1671" t="str">
        <f t="shared" si="59"/>
        <v>10-2025</v>
      </c>
      <c r="Z1671">
        <f>_xlfn.XLOOKUP(Y1671,AN:AN,AP:AP,"")</f>
        <v>0</v>
      </c>
      <c r="AA1671">
        <f>_xlfn.XLOOKUP(Y1671,AN:AN,AQ:AQ,"")</f>
        <v>0</v>
      </c>
      <c r="AB1671">
        <f>_xlfn.XLOOKUP(Y1671,AN:AN,AR:AR,"")</f>
        <v>0</v>
      </c>
      <c r="AC1671">
        <f>_xlfn.XLOOKUP(Y1671,AN:AN,AS:AS,"")</f>
        <v>0</v>
      </c>
      <c r="AE1671" t="str">
        <v>L6</v>
      </c>
      <c r="AF1671" t="str">
        <v>L12</v>
      </c>
      <c r="AG1671" t="str">
        <v>L24</v>
      </c>
      <c r="AH1671" t="str">
        <v>L36</v>
      </c>
    </row>
    <row r="1672" spans="1:34">
      <c r="A1672" t="str">
        <f t="shared" si="58"/>
        <v>10-2025</v>
      </c>
      <c r="B1672" s="265">
        <v>45938</v>
      </c>
      <c r="C1672">
        <v>42400</v>
      </c>
      <c r="D1672">
        <v>43800</v>
      </c>
      <c r="E1672">
        <v>41600</v>
      </c>
      <c r="F1672">
        <v>38300</v>
      </c>
      <c r="G1672">
        <v>43200</v>
      </c>
      <c r="H1672" t="s">
        <v>25</v>
      </c>
      <c r="I1672">
        <v>40200</v>
      </c>
      <c r="J1672">
        <v>41200</v>
      </c>
      <c r="K1672">
        <v>42700</v>
      </c>
      <c r="L1672" t="s">
        <v>25</v>
      </c>
      <c r="M1672">
        <v>43500</v>
      </c>
      <c r="N1672">
        <v>42500</v>
      </c>
      <c r="O1672">
        <v>40300</v>
      </c>
      <c r="P1672">
        <v>43300</v>
      </c>
      <c r="Q1672">
        <v>38100</v>
      </c>
      <c r="R1672">
        <v>38500</v>
      </c>
      <c r="S1672">
        <v>38800</v>
      </c>
      <c r="T1672">
        <v>40400</v>
      </c>
      <c r="U1672">
        <v>41800</v>
      </c>
      <c r="V1672">
        <v>42700</v>
      </c>
      <c r="W1672">
        <v>44000</v>
      </c>
      <c r="X1672">
        <v>46700</v>
      </c>
      <c r="Y1672" t="str">
        <f t="shared" si="59"/>
        <v>10-2025</v>
      </c>
      <c r="Z1672">
        <f>_xlfn.XLOOKUP(Y1672,AN:AN,AP:AP,"")</f>
        <v>0</v>
      </c>
      <c r="AA1672">
        <f>_xlfn.XLOOKUP(Y1672,AN:AN,AQ:AQ,"")</f>
        <v>0</v>
      </c>
      <c r="AB1672">
        <f>_xlfn.XLOOKUP(Y1672,AN:AN,AR:AR,"")</f>
        <v>0</v>
      </c>
      <c r="AC1672">
        <f>_xlfn.XLOOKUP(Y1672,AN:AN,AS:AS,"")</f>
        <v>0</v>
      </c>
      <c r="AE1672" t="str">
        <v>L6</v>
      </c>
      <c r="AF1672" t="str">
        <v>L12</v>
      </c>
      <c r="AG1672" t="str">
        <v>L24</v>
      </c>
      <c r="AH1672" t="str">
        <v>L36</v>
      </c>
    </row>
    <row r="1673" spans="1:34">
      <c r="A1673" t="str">
        <f t="shared" si="58"/>
        <v>10-2025</v>
      </c>
      <c r="B1673" s="265">
        <v>45938</v>
      </c>
      <c r="C1673">
        <v>42400</v>
      </c>
      <c r="D1673">
        <v>43800</v>
      </c>
      <c r="E1673">
        <v>41600</v>
      </c>
      <c r="F1673">
        <v>38300</v>
      </c>
      <c r="G1673">
        <v>43200</v>
      </c>
      <c r="H1673" t="s">
        <v>25</v>
      </c>
      <c r="I1673">
        <v>40200</v>
      </c>
      <c r="J1673">
        <v>41200</v>
      </c>
      <c r="K1673">
        <v>42700</v>
      </c>
      <c r="L1673" t="s">
        <v>25</v>
      </c>
      <c r="M1673">
        <v>43500</v>
      </c>
      <c r="N1673">
        <v>42500</v>
      </c>
      <c r="O1673">
        <v>40300</v>
      </c>
      <c r="P1673">
        <v>43300</v>
      </c>
      <c r="Q1673">
        <v>38100</v>
      </c>
      <c r="R1673">
        <v>38500</v>
      </c>
      <c r="S1673">
        <v>38800</v>
      </c>
      <c r="T1673">
        <v>40400</v>
      </c>
      <c r="U1673">
        <v>41800</v>
      </c>
      <c r="V1673">
        <v>42700</v>
      </c>
      <c r="W1673">
        <v>44000</v>
      </c>
      <c r="X1673">
        <v>46700</v>
      </c>
      <c r="AE1673" t="str">
        <v>L6</v>
      </c>
      <c r="AF1673" t="str">
        <v>L12</v>
      </c>
      <c r="AG1673" t="str">
        <v>L24</v>
      </c>
      <c r="AH1673" t="str">
        <v>L36</v>
      </c>
    </row>
    <row r="1674" spans="1:34">
      <c r="A1674" t="str">
        <f t="shared" si="58"/>
        <v>10-2025</v>
      </c>
      <c r="B1674" s="265">
        <v>45939</v>
      </c>
      <c r="C1674">
        <v>42300</v>
      </c>
      <c r="D1674">
        <v>43800</v>
      </c>
      <c r="E1674">
        <v>41400</v>
      </c>
      <c r="F1674">
        <v>38400</v>
      </c>
      <c r="G1674">
        <v>43200</v>
      </c>
      <c r="H1674" t="s">
        <v>25</v>
      </c>
      <c r="I1674">
        <v>40200</v>
      </c>
      <c r="J1674">
        <v>41100</v>
      </c>
      <c r="K1674">
        <v>42700</v>
      </c>
      <c r="L1674" t="s">
        <v>25</v>
      </c>
      <c r="M1674">
        <v>43500</v>
      </c>
      <c r="N1674">
        <v>42500</v>
      </c>
      <c r="O1674">
        <v>40200</v>
      </c>
      <c r="P1674">
        <v>43300</v>
      </c>
      <c r="Q1674">
        <v>38000</v>
      </c>
      <c r="R1674">
        <v>38400</v>
      </c>
      <c r="S1674">
        <v>38700</v>
      </c>
      <c r="T1674">
        <v>40500</v>
      </c>
      <c r="U1674">
        <v>41600</v>
      </c>
      <c r="V1674">
        <v>42500</v>
      </c>
      <c r="W1674">
        <v>44000</v>
      </c>
      <c r="X1674">
        <v>46700</v>
      </c>
      <c r="AE1674" t="str">
        <v>L6</v>
      </c>
      <c r="AF1674" t="str">
        <v>L12</v>
      </c>
      <c r="AG1674" t="str">
        <v>L24</v>
      </c>
      <c r="AH1674" t="str">
        <v>L36</v>
      </c>
    </row>
    <row r="1675" spans="1:34">
      <c r="A1675" t="str">
        <f t="shared" si="58"/>
        <v>10-2025</v>
      </c>
      <c r="B1675" s="265">
        <v>45940</v>
      </c>
      <c r="C1675">
        <v>42400</v>
      </c>
      <c r="D1675">
        <v>43800</v>
      </c>
      <c r="E1675">
        <v>41700</v>
      </c>
      <c r="F1675">
        <v>38500</v>
      </c>
      <c r="G1675">
        <v>43200</v>
      </c>
      <c r="H1675" t="s">
        <v>25</v>
      </c>
      <c r="I1675">
        <v>40200</v>
      </c>
      <c r="J1675">
        <v>41200</v>
      </c>
      <c r="K1675">
        <v>42700</v>
      </c>
      <c r="L1675" t="s">
        <v>25</v>
      </c>
      <c r="M1675">
        <v>43800</v>
      </c>
      <c r="N1675">
        <v>42500</v>
      </c>
      <c r="O1675">
        <v>40500</v>
      </c>
      <c r="P1675">
        <v>43300</v>
      </c>
      <c r="Q1675">
        <v>38100</v>
      </c>
      <c r="R1675">
        <v>38600</v>
      </c>
      <c r="S1675">
        <v>38800</v>
      </c>
      <c r="T1675">
        <v>40600</v>
      </c>
      <c r="U1675">
        <v>41800</v>
      </c>
      <c r="V1675">
        <v>42700</v>
      </c>
      <c r="W1675">
        <v>43500</v>
      </c>
      <c r="X1675">
        <v>46700</v>
      </c>
      <c r="AE1675" t="str">
        <v>L6</v>
      </c>
      <c r="AF1675" t="str">
        <v>L12</v>
      </c>
      <c r="AG1675" t="str">
        <v>L24</v>
      </c>
      <c r="AH1675" t="str">
        <v>L36</v>
      </c>
    </row>
    <row r="1676" spans="1:34">
      <c r="A1676" t="str">
        <f t="shared" si="58"/>
        <v>10-2025</v>
      </c>
      <c r="B1676" s="265">
        <v>45941</v>
      </c>
      <c r="C1676">
        <v>42400</v>
      </c>
      <c r="D1676">
        <v>43800</v>
      </c>
      <c r="E1676">
        <v>41700</v>
      </c>
      <c r="F1676">
        <v>38400</v>
      </c>
      <c r="G1676">
        <v>43200</v>
      </c>
      <c r="H1676" t="s">
        <v>25</v>
      </c>
      <c r="I1676">
        <v>40200</v>
      </c>
      <c r="J1676">
        <v>41200</v>
      </c>
      <c r="K1676">
        <v>42700</v>
      </c>
      <c r="L1676" t="s">
        <v>25</v>
      </c>
      <c r="M1676">
        <v>43800</v>
      </c>
      <c r="N1676">
        <v>42500</v>
      </c>
      <c r="O1676">
        <v>40500</v>
      </c>
      <c r="P1676">
        <v>43300</v>
      </c>
      <c r="Q1676">
        <v>38100</v>
      </c>
      <c r="R1676">
        <v>38500</v>
      </c>
      <c r="S1676">
        <v>38800</v>
      </c>
      <c r="T1676">
        <v>40500</v>
      </c>
      <c r="U1676">
        <v>41800</v>
      </c>
      <c r="V1676">
        <v>42500</v>
      </c>
      <c r="W1676">
        <v>43500</v>
      </c>
      <c r="X1676">
        <v>46600</v>
      </c>
      <c r="AE1676" t="str">
        <v>L6</v>
      </c>
      <c r="AF1676" t="str">
        <v>L12</v>
      </c>
      <c r="AG1676" t="str">
        <v>L24</v>
      </c>
      <c r="AH1676" t="str">
        <v>L36</v>
      </c>
    </row>
    <row r="1677" spans="1:34">
      <c r="A1677" t="str">
        <f t="shared" si="58"/>
        <v>10-2025</v>
      </c>
      <c r="B1677" s="265">
        <v>45942</v>
      </c>
      <c r="C1677" t="s">
        <v>24</v>
      </c>
      <c r="D1677" t="s">
        <v>24</v>
      </c>
      <c r="E1677" t="s">
        <v>24</v>
      </c>
      <c r="F1677" t="s">
        <v>24</v>
      </c>
      <c r="G1677" t="s">
        <v>24</v>
      </c>
      <c r="H1677" t="s">
        <v>24</v>
      </c>
      <c r="I1677" t="s">
        <v>24</v>
      </c>
      <c r="J1677" t="s">
        <v>24</v>
      </c>
      <c r="K1677" t="s">
        <v>24</v>
      </c>
      <c r="L1677" t="s">
        <v>24</v>
      </c>
      <c r="M1677" t="s">
        <v>24</v>
      </c>
      <c r="N1677" t="s">
        <v>24</v>
      </c>
      <c r="O1677" t="s">
        <v>24</v>
      </c>
      <c r="P1677" t="s">
        <v>24</v>
      </c>
      <c r="Q1677" t="s">
        <v>24</v>
      </c>
      <c r="R1677" t="s">
        <v>24</v>
      </c>
      <c r="S1677" t="s">
        <v>24</v>
      </c>
      <c r="T1677" t="s">
        <v>24</v>
      </c>
      <c r="U1677" t="s">
        <v>24</v>
      </c>
      <c r="V1677" t="s">
        <v>24</v>
      </c>
      <c r="W1677" t="s">
        <v>24</v>
      </c>
      <c r="X1677" t="s">
        <v>24</v>
      </c>
      <c r="AE1677" t="str">
        <v>L6</v>
      </c>
      <c r="AF1677" t="str">
        <v>L12</v>
      </c>
      <c r="AG1677" t="str">
        <v>L24</v>
      </c>
      <c r="AH1677" t="str">
        <v>L36</v>
      </c>
    </row>
    <row r="1678" spans="1:34">
      <c r="A1678" t="str">
        <f t="shared" si="58"/>
        <v>10-2025</v>
      </c>
      <c r="B1678" s="265">
        <v>45943</v>
      </c>
      <c r="C1678">
        <v>42300</v>
      </c>
      <c r="D1678">
        <v>43800</v>
      </c>
      <c r="E1678">
        <v>41200</v>
      </c>
      <c r="F1678">
        <v>38200</v>
      </c>
      <c r="G1678">
        <v>43200</v>
      </c>
      <c r="H1678" t="s">
        <v>25</v>
      </c>
      <c r="I1678">
        <v>40000</v>
      </c>
      <c r="J1678">
        <v>41000</v>
      </c>
      <c r="K1678">
        <v>42700</v>
      </c>
      <c r="L1678" t="s">
        <v>25</v>
      </c>
      <c r="M1678">
        <v>43700</v>
      </c>
      <c r="N1678">
        <v>42500</v>
      </c>
      <c r="O1678">
        <v>40000</v>
      </c>
      <c r="P1678">
        <v>43300</v>
      </c>
      <c r="Q1678">
        <v>37800</v>
      </c>
      <c r="R1678">
        <v>38200</v>
      </c>
      <c r="S1678">
        <v>38500</v>
      </c>
      <c r="T1678">
        <v>40300</v>
      </c>
      <c r="U1678">
        <v>41600</v>
      </c>
      <c r="V1678">
        <v>42500</v>
      </c>
      <c r="W1678">
        <v>43500</v>
      </c>
      <c r="X1678">
        <v>46600</v>
      </c>
      <c r="AE1678" t="str">
        <v>L6</v>
      </c>
      <c r="AF1678" t="str">
        <v>L12</v>
      </c>
      <c r="AG1678" t="str">
        <v>L24</v>
      </c>
      <c r="AH1678" t="str">
        <v>L36</v>
      </c>
    </row>
    <row r="1679" spans="1:34">
      <c r="A1679" t="str">
        <f t="shared" si="58"/>
        <v>10-2025</v>
      </c>
      <c r="B1679" s="265">
        <v>45944</v>
      </c>
      <c r="C1679">
        <v>42200</v>
      </c>
      <c r="D1679">
        <v>43500</v>
      </c>
      <c r="E1679" s="94">
        <v>41200</v>
      </c>
      <c r="F1679">
        <v>38000</v>
      </c>
      <c r="G1679">
        <v>43800</v>
      </c>
      <c r="H1679" t="s">
        <v>25</v>
      </c>
      <c r="I1679">
        <v>39800</v>
      </c>
      <c r="J1679">
        <v>40900</v>
      </c>
      <c r="K1679">
        <v>42700</v>
      </c>
      <c r="L1679" t="s">
        <v>25</v>
      </c>
      <c r="M1679">
        <v>43500</v>
      </c>
      <c r="N1679">
        <v>42500</v>
      </c>
      <c r="O1679">
        <v>39800</v>
      </c>
      <c r="P1679">
        <v>43200</v>
      </c>
      <c r="Q1679">
        <v>37700</v>
      </c>
      <c r="R1679">
        <v>38000</v>
      </c>
      <c r="S1679">
        <v>38300</v>
      </c>
      <c r="T1679">
        <v>40100</v>
      </c>
      <c r="U1679">
        <v>41500</v>
      </c>
      <c r="V1679">
        <v>42500</v>
      </c>
      <c r="W1679">
        <v>43400</v>
      </c>
      <c r="X1679">
        <v>46600</v>
      </c>
      <c r="AE1679" t="str">
        <v>L6</v>
      </c>
      <c r="AF1679" t="str">
        <v>L12</v>
      </c>
      <c r="AG1679" t="str">
        <v>L24</v>
      </c>
      <c r="AH1679" t="str">
        <v>L36</v>
      </c>
    </row>
    <row r="1680" spans="1:34">
      <c r="A1680" t="str">
        <f t="shared" si="58"/>
        <v>10-2025</v>
      </c>
      <c r="B1680" s="265">
        <v>45945</v>
      </c>
      <c r="C1680">
        <v>42200</v>
      </c>
      <c r="D1680">
        <v>43500</v>
      </c>
      <c r="E1680">
        <v>41200</v>
      </c>
      <c r="F1680">
        <v>37900</v>
      </c>
      <c r="G1680">
        <v>43800</v>
      </c>
      <c r="H1680" t="s">
        <v>25</v>
      </c>
      <c r="I1680">
        <v>39800</v>
      </c>
      <c r="J1680">
        <v>40500</v>
      </c>
      <c r="K1680">
        <v>42500</v>
      </c>
      <c r="L1680" t="s">
        <v>25</v>
      </c>
      <c r="M1680">
        <v>43400</v>
      </c>
      <c r="N1680">
        <v>42500</v>
      </c>
      <c r="O1680">
        <v>39800</v>
      </c>
      <c r="P1680">
        <v>43000</v>
      </c>
      <c r="Q1680">
        <v>37500</v>
      </c>
      <c r="R1680">
        <v>37900</v>
      </c>
      <c r="S1680">
        <v>38200</v>
      </c>
      <c r="T1680">
        <v>40000</v>
      </c>
      <c r="U1680">
        <v>41500</v>
      </c>
      <c r="V1680">
        <v>42500</v>
      </c>
      <c r="W1680">
        <v>43400</v>
      </c>
      <c r="X1680">
        <v>46600</v>
      </c>
      <c r="AE1680" t="str">
        <v>L6</v>
      </c>
      <c r="AF1680" t="str">
        <v>L12</v>
      </c>
      <c r="AG1680" t="str">
        <v>L24</v>
      </c>
      <c r="AH1680" t="str">
        <v>L36</v>
      </c>
    </row>
    <row r="1681" spans="1:34">
      <c r="A1681" t="str">
        <f t="shared" si="58"/>
        <v>10-2025</v>
      </c>
      <c r="B1681" s="265">
        <v>45946</v>
      </c>
      <c r="C1681">
        <v>42200</v>
      </c>
      <c r="D1681">
        <v>43500</v>
      </c>
      <c r="E1681">
        <v>41000</v>
      </c>
      <c r="F1681">
        <v>37700</v>
      </c>
      <c r="G1681">
        <v>43800</v>
      </c>
      <c r="H1681" t="s">
        <v>25</v>
      </c>
      <c r="I1681">
        <v>39700</v>
      </c>
      <c r="J1681">
        <v>40400</v>
      </c>
      <c r="K1681">
        <v>42300</v>
      </c>
      <c r="L1681" t="s">
        <v>25</v>
      </c>
      <c r="M1681">
        <v>43200</v>
      </c>
      <c r="N1681">
        <v>42200</v>
      </c>
      <c r="O1681">
        <v>39800</v>
      </c>
      <c r="P1681">
        <v>42800</v>
      </c>
      <c r="Q1681">
        <v>37300</v>
      </c>
      <c r="R1681">
        <v>37800</v>
      </c>
      <c r="S1681">
        <v>38200</v>
      </c>
      <c r="T1681">
        <v>39800</v>
      </c>
      <c r="U1681">
        <v>41500</v>
      </c>
      <c r="V1681">
        <v>42500</v>
      </c>
      <c r="W1681">
        <v>43400</v>
      </c>
      <c r="X1681">
        <v>46600</v>
      </c>
      <c r="AE1681" t="str">
        <v>L6</v>
      </c>
      <c r="AF1681" t="str">
        <v>L12</v>
      </c>
      <c r="AG1681" t="str">
        <v>L24</v>
      </c>
      <c r="AH1681" t="str">
        <v>L36</v>
      </c>
    </row>
    <row r="1682" spans="1:34">
      <c r="A1682" t="str">
        <f t="shared" si="58"/>
        <v>10-2025</v>
      </c>
      <c r="B1682" s="265">
        <v>45947</v>
      </c>
      <c r="C1682">
        <v>42100</v>
      </c>
      <c r="D1682">
        <v>43500</v>
      </c>
      <c r="E1682">
        <v>40900</v>
      </c>
      <c r="F1682">
        <v>37700</v>
      </c>
      <c r="G1682">
        <v>43800</v>
      </c>
      <c r="H1682" t="s">
        <v>25</v>
      </c>
      <c r="I1682">
        <v>39700</v>
      </c>
      <c r="J1682">
        <v>40300</v>
      </c>
      <c r="K1682">
        <v>42300</v>
      </c>
      <c r="L1682" t="s">
        <v>25</v>
      </c>
      <c r="M1682">
        <v>43200</v>
      </c>
      <c r="N1682">
        <v>42200</v>
      </c>
      <c r="O1682">
        <v>39900</v>
      </c>
      <c r="P1682">
        <v>42800</v>
      </c>
      <c r="Q1682">
        <v>37200</v>
      </c>
      <c r="R1682">
        <v>37800</v>
      </c>
      <c r="S1682">
        <v>38200</v>
      </c>
      <c r="T1682">
        <v>39800</v>
      </c>
      <c r="U1682">
        <v>41500</v>
      </c>
      <c r="V1682">
        <v>42500</v>
      </c>
      <c r="W1682">
        <v>43300</v>
      </c>
      <c r="X1682">
        <v>46500</v>
      </c>
      <c r="AE1682" t="str">
        <v>L6</v>
      </c>
      <c r="AF1682" t="str">
        <v>L12</v>
      </c>
      <c r="AG1682" t="str">
        <v>L24</v>
      </c>
      <c r="AH1682" t="str">
        <v>L36</v>
      </c>
    </row>
    <row r="1683" spans="1:34">
      <c r="A1683" t="str">
        <f t="shared" si="58"/>
        <v>10-2025</v>
      </c>
      <c r="B1683" s="265">
        <v>45948</v>
      </c>
      <c r="C1683">
        <v>42100</v>
      </c>
      <c r="D1683">
        <v>43500</v>
      </c>
      <c r="E1683">
        <v>40700</v>
      </c>
      <c r="F1683">
        <v>37700</v>
      </c>
      <c r="G1683">
        <v>43800</v>
      </c>
      <c r="H1683" t="s">
        <v>25</v>
      </c>
      <c r="I1683">
        <v>39700</v>
      </c>
      <c r="J1683">
        <v>40300</v>
      </c>
      <c r="K1683">
        <v>42300</v>
      </c>
      <c r="L1683" t="s">
        <v>25</v>
      </c>
      <c r="M1683">
        <v>43200</v>
      </c>
      <c r="N1683">
        <v>42200</v>
      </c>
      <c r="O1683">
        <v>39800</v>
      </c>
      <c r="P1683">
        <v>42800</v>
      </c>
      <c r="Q1683">
        <v>37200</v>
      </c>
      <c r="R1683">
        <v>37800</v>
      </c>
      <c r="S1683">
        <v>38000</v>
      </c>
      <c r="T1683">
        <v>39800</v>
      </c>
      <c r="U1683">
        <v>41000</v>
      </c>
      <c r="V1683">
        <v>42500</v>
      </c>
      <c r="W1683">
        <v>43300</v>
      </c>
      <c r="X1683">
        <v>46500</v>
      </c>
      <c r="AE1683" t="str">
        <v>L6</v>
      </c>
      <c r="AF1683" t="str">
        <v>L12</v>
      </c>
      <c r="AG1683" t="str">
        <v>L24</v>
      </c>
      <c r="AH1683" t="str">
        <v>L36</v>
      </c>
    </row>
    <row r="1684" spans="1:34">
      <c r="A1684" t="str">
        <f t="shared" si="58"/>
        <v>10-2025</v>
      </c>
      <c r="B1684" s="265">
        <v>45949</v>
      </c>
      <c r="C1684" t="s">
        <v>24</v>
      </c>
      <c r="D1684" t="s">
        <v>24</v>
      </c>
      <c r="E1684" t="s">
        <v>24</v>
      </c>
      <c r="F1684" t="s">
        <v>24</v>
      </c>
      <c r="G1684" t="s">
        <v>24</v>
      </c>
      <c r="H1684" t="s">
        <v>24</v>
      </c>
      <c r="I1684" t="s">
        <v>24</v>
      </c>
      <c r="J1684" t="s">
        <v>24</v>
      </c>
      <c r="K1684" t="s">
        <v>24</v>
      </c>
      <c r="L1684" t="s">
        <v>24</v>
      </c>
      <c r="M1684" t="s">
        <v>24</v>
      </c>
      <c r="N1684" t="s">
        <v>24</v>
      </c>
      <c r="O1684" t="s">
        <v>24</v>
      </c>
      <c r="P1684" t="s">
        <v>24</v>
      </c>
      <c r="Q1684" t="s">
        <v>24</v>
      </c>
      <c r="R1684" t="s">
        <v>24</v>
      </c>
      <c r="S1684" t="s">
        <v>24</v>
      </c>
      <c r="T1684" t="s">
        <v>24</v>
      </c>
      <c r="U1684" t="s">
        <v>24</v>
      </c>
      <c r="V1684" t="s">
        <v>24</v>
      </c>
      <c r="W1684" t="s">
        <v>24</v>
      </c>
      <c r="X1684" t="s">
        <v>24</v>
      </c>
      <c r="AE1684" t="str">
        <v>L6</v>
      </c>
      <c r="AF1684" t="str">
        <v>L12</v>
      </c>
      <c r="AG1684" t="str">
        <v>L24</v>
      </c>
      <c r="AH1684" t="str">
        <v>L36</v>
      </c>
    </row>
    <row r="1685" spans="1:34">
      <c r="A1685" t="str">
        <f t="shared" si="58"/>
        <v>10-2025</v>
      </c>
      <c r="B1685" s="265">
        <v>45950</v>
      </c>
      <c r="C1685" t="s">
        <v>24</v>
      </c>
      <c r="D1685" t="s">
        <v>24</v>
      </c>
      <c r="E1685" t="s">
        <v>24</v>
      </c>
      <c r="F1685" t="s">
        <v>24</v>
      </c>
      <c r="G1685" t="s">
        <v>24</v>
      </c>
      <c r="H1685" t="s">
        <v>24</v>
      </c>
      <c r="I1685" t="s">
        <v>24</v>
      </c>
      <c r="J1685" t="s">
        <v>24</v>
      </c>
      <c r="K1685" t="s">
        <v>24</v>
      </c>
      <c r="L1685" t="s">
        <v>24</v>
      </c>
      <c r="M1685" t="s">
        <v>24</v>
      </c>
      <c r="N1685" t="s">
        <v>24</v>
      </c>
      <c r="O1685" t="s">
        <v>24</v>
      </c>
      <c r="P1685" t="s">
        <v>24</v>
      </c>
      <c r="Q1685" t="s">
        <v>24</v>
      </c>
      <c r="R1685" t="s">
        <v>24</v>
      </c>
      <c r="S1685" t="s">
        <v>24</v>
      </c>
      <c r="T1685" t="s">
        <v>24</v>
      </c>
      <c r="U1685" t="s">
        <v>24</v>
      </c>
      <c r="V1685" t="s">
        <v>24</v>
      </c>
      <c r="W1685" t="s">
        <v>24</v>
      </c>
      <c r="X1685" t="s">
        <v>24</v>
      </c>
      <c r="AE1685" t="str">
        <v>L6</v>
      </c>
      <c r="AF1685" t="str">
        <v>L12</v>
      </c>
      <c r="AG1685" t="str">
        <v>L24</v>
      </c>
      <c r="AH1685" t="str">
        <v>L36</v>
      </c>
    </row>
    <row r="1686" spans="1:34">
      <c r="A1686" t="str">
        <f t="shared" ref="A1686:A1741" si="60">TEXT(B1686,"MM-YYYY")</f>
        <v>10-2025</v>
      </c>
      <c r="B1686" s="265">
        <v>45951</v>
      </c>
      <c r="C1686" t="s">
        <v>24</v>
      </c>
      <c r="D1686" t="s">
        <v>24</v>
      </c>
      <c r="E1686" t="s">
        <v>24</v>
      </c>
      <c r="F1686" t="s">
        <v>24</v>
      </c>
      <c r="G1686" t="s">
        <v>24</v>
      </c>
      <c r="H1686" t="s">
        <v>24</v>
      </c>
      <c r="I1686" t="s">
        <v>24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24</v>
      </c>
      <c r="Q1686" t="s">
        <v>24</v>
      </c>
      <c r="R1686" t="s">
        <v>24</v>
      </c>
      <c r="S1686" t="s">
        <v>24</v>
      </c>
      <c r="T1686" t="s">
        <v>24</v>
      </c>
      <c r="U1686" t="s">
        <v>24</v>
      </c>
      <c r="V1686" t="s">
        <v>24</v>
      </c>
      <c r="W1686" t="s">
        <v>24</v>
      </c>
      <c r="X1686" t="s">
        <v>24</v>
      </c>
      <c r="AE1686" t="str">
        <v>L6</v>
      </c>
      <c r="AF1686" t="str">
        <v>L12</v>
      </c>
      <c r="AG1686" t="str">
        <v>L24</v>
      </c>
      <c r="AH1686" t="str">
        <v>L36</v>
      </c>
    </row>
    <row r="1687" spans="1:34">
      <c r="A1687" t="str">
        <f t="shared" si="60"/>
        <v>10-2025</v>
      </c>
      <c r="B1687" s="265">
        <v>45952</v>
      </c>
      <c r="C1687" t="s">
        <v>24</v>
      </c>
      <c r="D1687" t="s">
        <v>24</v>
      </c>
      <c r="E1687" t="s">
        <v>24</v>
      </c>
      <c r="F1687" t="s">
        <v>24</v>
      </c>
      <c r="G1687" t="s">
        <v>24</v>
      </c>
      <c r="H1687" t="s">
        <v>24</v>
      </c>
      <c r="I1687" t="s">
        <v>24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24</v>
      </c>
      <c r="Q1687" t="s">
        <v>24</v>
      </c>
      <c r="R1687" t="s">
        <v>24</v>
      </c>
      <c r="S1687" t="s">
        <v>24</v>
      </c>
      <c r="T1687" t="s">
        <v>24</v>
      </c>
      <c r="U1687" t="s">
        <v>24</v>
      </c>
      <c r="V1687" t="s">
        <v>24</v>
      </c>
      <c r="W1687" t="s">
        <v>24</v>
      </c>
      <c r="X1687" t="s">
        <v>24</v>
      </c>
      <c r="AE1687" t="str">
        <v>L6</v>
      </c>
      <c r="AF1687" t="str">
        <v>L12</v>
      </c>
      <c r="AG1687" t="str">
        <v>L24</v>
      </c>
      <c r="AH1687" t="str">
        <v>L36</v>
      </c>
    </row>
    <row r="1688" spans="1:34">
      <c r="A1688" t="str">
        <f t="shared" si="60"/>
        <v>10-2025</v>
      </c>
      <c r="B1688" s="265">
        <v>45953</v>
      </c>
      <c r="C1688" t="s">
        <v>25</v>
      </c>
      <c r="D1688">
        <v>43500</v>
      </c>
      <c r="E1688">
        <v>40300</v>
      </c>
      <c r="F1688">
        <v>37500</v>
      </c>
      <c r="G1688">
        <v>43800</v>
      </c>
      <c r="H1688" t="s">
        <v>25</v>
      </c>
      <c r="I1688">
        <v>39500</v>
      </c>
      <c r="J1688">
        <v>40100</v>
      </c>
      <c r="K1688">
        <v>42300</v>
      </c>
      <c r="L1688" t="s">
        <v>25</v>
      </c>
      <c r="M1688">
        <v>42900</v>
      </c>
      <c r="N1688">
        <v>41800</v>
      </c>
      <c r="O1688">
        <v>39200</v>
      </c>
      <c r="P1688">
        <v>42800</v>
      </c>
      <c r="Q1688">
        <v>36800</v>
      </c>
      <c r="R1688">
        <v>37500</v>
      </c>
      <c r="S1688">
        <v>37400</v>
      </c>
      <c r="T1688">
        <v>39600</v>
      </c>
      <c r="U1688">
        <v>40900</v>
      </c>
      <c r="V1688">
        <v>42500</v>
      </c>
      <c r="W1688">
        <v>43300</v>
      </c>
      <c r="X1688">
        <v>46500</v>
      </c>
      <c r="AE1688" t="str">
        <v>L6</v>
      </c>
      <c r="AF1688" t="str">
        <v>L12</v>
      </c>
      <c r="AG1688" t="str">
        <v>L24</v>
      </c>
      <c r="AH1688" t="str">
        <v>L36</v>
      </c>
    </row>
    <row r="1689" spans="1:34">
      <c r="A1689" t="str">
        <f t="shared" si="60"/>
        <v>10-2025</v>
      </c>
      <c r="B1689" s="93">
        <v>45954</v>
      </c>
      <c r="C1689" s="90">
        <v>41900</v>
      </c>
      <c r="D1689" s="90">
        <v>43300</v>
      </c>
      <c r="E1689" s="90">
        <v>40100</v>
      </c>
      <c r="F1689" s="90">
        <v>37400</v>
      </c>
      <c r="G1689" s="90">
        <v>43600</v>
      </c>
      <c r="H1689" s="91" t="s">
        <v>25</v>
      </c>
      <c r="I1689" s="90">
        <v>39300</v>
      </c>
      <c r="J1689" s="90">
        <v>40100</v>
      </c>
      <c r="K1689" s="90">
        <v>42000</v>
      </c>
      <c r="L1689" s="91" t="s">
        <v>25</v>
      </c>
      <c r="M1689" s="90">
        <v>42700</v>
      </c>
      <c r="N1689" s="90">
        <v>41500</v>
      </c>
      <c r="O1689" s="90">
        <v>39100</v>
      </c>
      <c r="P1689" s="90">
        <v>42300</v>
      </c>
      <c r="Q1689" s="90">
        <v>37000</v>
      </c>
      <c r="R1689" s="90">
        <v>37400</v>
      </c>
      <c r="S1689" s="90">
        <v>37200</v>
      </c>
      <c r="T1689" s="90">
        <v>39500</v>
      </c>
      <c r="U1689" s="90">
        <v>40900</v>
      </c>
      <c r="V1689" s="90">
        <v>42500</v>
      </c>
      <c r="W1689" s="90">
        <v>43200</v>
      </c>
      <c r="X1689" s="90">
        <v>46500</v>
      </c>
      <c r="AE1689" t="str">
        <v>L6</v>
      </c>
      <c r="AF1689" t="str">
        <v>L12</v>
      </c>
      <c r="AG1689" t="str">
        <v>L24</v>
      </c>
      <c r="AH1689" t="str">
        <v>L36</v>
      </c>
    </row>
    <row r="1690" spans="1:34">
      <c r="A1690" t="str">
        <f t="shared" si="60"/>
        <v>10-2025</v>
      </c>
      <c r="B1690" s="93">
        <v>45955</v>
      </c>
      <c r="C1690" s="90">
        <v>41900</v>
      </c>
      <c r="D1690" s="90">
        <v>43000</v>
      </c>
      <c r="E1690" s="90">
        <v>40200</v>
      </c>
      <c r="F1690" s="90">
        <v>37500</v>
      </c>
      <c r="G1690" s="90">
        <v>43600</v>
      </c>
      <c r="H1690" s="91" t="s">
        <v>25</v>
      </c>
      <c r="I1690" s="90">
        <v>39000</v>
      </c>
      <c r="J1690" s="90">
        <v>40300</v>
      </c>
      <c r="K1690" s="90">
        <v>41800</v>
      </c>
      <c r="L1690" s="91" t="s">
        <v>25</v>
      </c>
      <c r="M1690" s="90">
        <v>42700</v>
      </c>
      <c r="N1690" s="90">
        <v>41300</v>
      </c>
      <c r="O1690" s="90">
        <v>39400</v>
      </c>
      <c r="P1690" s="90">
        <v>42300</v>
      </c>
      <c r="Q1690" s="90">
        <v>37000</v>
      </c>
      <c r="R1690" s="90">
        <v>37400</v>
      </c>
      <c r="S1690" s="90">
        <v>37200</v>
      </c>
      <c r="T1690" s="90">
        <v>39600</v>
      </c>
      <c r="U1690" s="90">
        <v>40900</v>
      </c>
      <c r="V1690" s="90">
        <v>43000</v>
      </c>
      <c r="W1690" s="90">
        <v>43100</v>
      </c>
      <c r="X1690" s="90">
        <v>46500</v>
      </c>
      <c r="AE1690" t="str">
        <v>L6</v>
      </c>
      <c r="AF1690" t="str">
        <v>L12</v>
      </c>
      <c r="AG1690" t="str">
        <v>L24</v>
      </c>
      <c r="AH1690" t="str">
        <v>L36</v>
      </c>
    </row>
    <row r="1691" spans="1:34">
      <c r="A1691" t="str">
        <f t="shared" si="60"/>
        <v>10-2025</v>
      </c>
      <c r="B1691" s="265">
        <v>45956</v>
      </c>
      <c r="C1691" t="s">
        <v>24</v>
      </c>
      <c r="D1691" t="s">
        <v>24</v>
      </c>
      <c r="E1691" t="s">
        <v>24</v>
      </c>
      <c r="F1691" t="s">
        <v>24</v>
      </c>
      <c r="G1691" t="s">
        <v>24</v>
      </c>
      <c r="H1691" t="s">
        <v>24</v>
      </c>
      <c r="I1691" t="s">
        <v>24</v>
      </c>
      <c r="J1691" t="s">
        <v>24</v>
      </c>
      <c r="K1691" t="s">
        <v>24</v>
      </c>
      <c r="L1691" t="s">
        <v>24</v>
      </c>
      <c r="M1691" t="s">
        <v>24</v>
      </c>
      <c r="N1691" t="s">
        <v>24</v>
      </c>
      <c r="O1691" t="s">
        <v>24</v>
      </c>
      <c r="P1691" t="s">
        <v>24</v>
      </c>
      <c r="Q1691" t="s">
        <v>24</v>
      </c>
      <c r="R1691" t="s">
        <v>24</v>
      </c>
      <c r="S1691" t="s">
        <v>24</v>
      </c>
      <c r="T1691" t="s">
        <v>24</v>
      </c>
      <c r="U1691" t="s">
        <v>24</v>
      </c>
      <c r="V1691" t="s">
        <v>24</v>
      </c>
      <c r="W1691" t="s">
        <v>24</v>
      </c>
      <c r="X1691" t="s">
        <v>24</v>
      </c>
      <c r="AE1691" t="str">
        <v>L6</v>
      </c>
      <c r="AF1691" t="str">
        <v>L12</v>
      </c>
      <c r="AG1691" t="str">
        <v>L24</v>
      </c>
      <c r="AH1691" t="str">
        <v>L36</v>
      </c>
    </row>
    <row r="1692" spans="1:34">
      <c r="A1692" t="str">
        <f t="shared" si="60"/>
        <v>10-2025</v>
      </c>
      <c r="B1692" s="265">
        <v>45957</v>
      </c>
      <c r="C1692">
        <v>41900</v>
      </c>
      <c r="D1692">
        <v>42700</v>
      </c>
      <c r="E1692">
        <v>40300</v>
      </c>
      <c r="F1692">
        <v>37400</v>
      </c>
      <c r="G1692">
        <v>43600</v>
      </c>
      <c r="H1692" t="s">
        <v>25</v>
      </c>
      <c r="I1692">
        <v>38800</v>
      </c>
      <c r="J1692">
        <v>40100</v>
      </c>
      <c r="K1692">
        <v>42000</v>
      </c>
      <c r="L1692" t="s">
        <v>25</v>
      </c>
      <c r="M1692">
        <v>42700</v>
      </c>
      <c r="N1692">
        <v>41300</v>
      </c>
      <c r="O1692">
        <v>39400</v>
      </c>
      <c r="P1692">
        <v>42300</v>
      </c>
      <c r="Q1692">
        <v>36800</v>
      </c>
      <c r="R1692">
        <v>37300</v>
      </c>
      <c r="S1692">
        <v>37200</v>
      </c>
      <c r="T1692">
        <v>39500</v>
      </c>
      <c r="U1692">
        <v>40800</v>
      </c>
      <c r="V1692">
        <v>43000</v>
      </c>
      <c r="W1692">
        <v>43000</v>
      </c>
      <c r="X1692">
        <v>46000</v>
      </c>
      <c r="AE1692" t="str">
        <v>L6</v>
      </c>
      <c r="AF1692" t="str">
        <v>L12</v>
      </c>
      <c r="AG1692" t="str">
        <v>L24</v>
      </c>
      <c r="AH1692" t="str">
        <v>L36</v>
      </c>
    </row>
    <row r="1693" spans="1:34">
      <c r="A1693" t="str">
        <f t="shared" si="60"/>
        <v>10-2025</v>
      </c>
      <c r="B1693" s="265">
        <v>45958</v>
      </c>
      <c r="C1693">
        <v>41900</v>
      </c>
      <c r="D1693">
        <v>42700</v>
      </c>
      <c r="E1693">
        <v>40200</v>
      </c>
      <c r="F1693">
        <v>37300</v>
      </c>
      <c r="G1693">
        <v>43600</v>
      </c>
      <c r="H1693" t="s">
        <v>25</v>
      </c>
      <c r="I1693">
        <v>38800</v>
      </c>
      <c r="J1693">
        <v>39900</v>
      </c>
      <c r="K1693">
        <v>42000</v>
      </c>
      <c r="L1693" t="s">
        <v>25</v>
      </c>
      <c r="M1693">
        <v>42500</v>
      </c>
      <c r="N1693">
        <v>41300</v>
      </c>
      <c r="O1693">
        <v>39300</v>
      </c>
      <c r="P1693">
        <v>42200</v>
      </c>
      <c r="Q1693">
        <v>36700</v>
      </c>
      <c r="R1693">
        <v>37200</v>
      </c>
      <c r="S1693">
        <v>37200</v>
      </c>
      <c r="T1693">
        <v>39400</v>
      </c>
      <c r="U1693">
        <v>40800</v>
      </c>
      <c r="V1693">
        <v>43000</v>
      </c>
      <c r="W1693">
        <v>42500</v>
      </c>
      <c r="X1693">
        <v>45200</v>
      </c>
      <c r="AE1693" t="str">
        <v>L6</v>
      </c>
      <c r="AF1693" t="str">
        <v>L12</v>
      </c>
      <c r="AG1693" t="str">
        <v>L24</v>
      </c>
      <c r="AH1693" t="str">
        <v>L36</v>
      </c>
    </row>
    <row r="1694" spans="1:34">
      <c r="A1694" t="str">
        <f t="shared" si="60"/>
        <v>10-2025</v>
      </c>
      <c r="B1694" s="265">
        <v>45959</v>
      </c>
      <c r="C1694">
        <v>42000</v>
      </c>
      <c r="D1694">
        <v>42700</v>
      </c>
      <c r="E1694">
        <v>40100</v>
      </c>
      <c r="F1694">
        <v>37600</v>
      </c>
      <c r="G1694">
        <v>43600</v>
      </c>
      <c r="H1694" t="s">
        <v>25</v>
      </c>
      <c r="I1694">
        <v>38800</v>
      </c>
      <c r="J1694">
        <v>40100</v>
      </c>
      <c r="K1694">
        <v>42100</v>
      </c>
      <c r="L1694" t="s">
        <v>25</v>
      </c>
      <c r="M1694">
        <v>42600</v>
      </c>
      <c r="N1694">
        <v>41300</v>
      </c>
      <c r="O1694">
        <v>39800</v>
      </c>
      <c r="P1694">
        <v>42300</v>
      </c>
      <c r="Q1694">
        <v>37100</v>
      </c>
      <c r="R1694">
        <v>37400</v>
      </c>
      <c r="S1694">
        <v>37300</v>
      </c>
      <c r="T1694">
        <v>39700</v>
      </c>
      <c r="U1694">
        <v>40800</v>
      </c>
      <c r="V1694">
        <v>42500</v>
      </c>
      <c r="W1694">
        <v>42500</v>
      </c>
      <c r="X1694">
        <v>45200</v>
      </c>
      <c r="AE1694" t="str">
        <v>L6</v>
      </c>
      <c r="AF1694" t="str">
        <v>L12</v>
      </c>
      <c r="AG1694" t="str">
        <v>L24</v>
      </c>
      <c r="AH1694" t="str">
        <v>L36</v>
      </c>
    </row>
    <row r="1695" spans="1:34">
      <c r="A1695" t="str">
        <f t="shared" si="60"/>
        <v>10-2025</v>
      </c>
      <c r="B1695" s="265">
        <v>45960</v>
      </c>
      <c r="C1695">
        <v>42000</v>
      </c>
      <c r="D1695">
        <v>43000</v>
      </c>
      <c r="E1695">
        <v>40600</v>
      </c>
      <c r="F1695">
        <v>37700</v>
      </c>
      <c r="G1695">
        <v>43600</v>
      </c>
      <c r="H1695" t="s">
        <v>25</v>
      </c>
      <c r="I1695">
        <v>39000</v>
      </c>
      <c r="J1695">
        <v>40300</v>
      </c>
      <c r="K1695">
        <v>42400</v>
      </c>
      <c r="L1695" t="s">
        <v>25</v>
      </c>
      <c r="M1695">
        <v>42900</v>
      </c>
      <c r="N1695">
        <v>41800</v>
      </c>
      <c r="O1695">
        <v>40200</v>
      </c>
      <c r="P1695">
        <v>42300</v>
      </c>
      <c r="Q1695">
        <v>37500</v>
      </c>
      <c r="R1695">
        <v>37500</v>
      </c>
      <c r="S1695">
        <v>37500</v>
      </c>
      <c r="T1695">
        <v>39800</v>
      </c>
      <c r="U1695">
        <v>40800</v>
      </c>
      <c r="V1695">
        <v>42500</v>
      </c>
      <c r="W1695">
        <v>42500</v>
      </c>
      <c r="X1695">
        <v>45200</v>
      </c>
      <c r="AE1695" t="str">
        <v>L6</v>
      </c>
      <c r="AF1695" t="str">
        <v>L12</v>
      </c>
      <c r="AG1695" t="str">
        <v>L24</v>
      </c>
      <c r="AH1695" t="str">
        <v>L36</v>
      </c>
    </row>
    <row r="1696" spans="1:34">
      <c r="A1696" t="str">
        <f t="shared" si="60"/>
        <v>10-2025</v>
      </c>
      <c r="B1696" s="265">
        <v>45961</v>
      </c>
      <c r="C1696">
        <v>42300</v>
      </c>
      <c r="D1696">
        <v>43200</v>
      </c>
      <c r="E1696">
        <v>41500</v>
      </c>
      <c r="F1696">
        <v>38000</v>
      </c>
      <c r="G1696">
        <v>43700</v>
      </c>
      <c r="H1696" t="s">
        <v>25</v>
      </c>
      <c r="I1696">
        <v>39200</v>
      </c>
      <c r="J1696">
        <v>40700</v>
      </c>
      <c r="K1696">
        <v>42900</v>
      </c>
      <c r="L1696" t="s">
        <v>25</v>
      </c>
      <c r="M1696">
        <v>43000</v>
      </c>
      <c r="N1696">
        <v>42300</v>
      </c>
      <c r="O1696">
        <v>40800</v>
      </c>
      <c r="P1696">
        <v>42600</v>
      </c>
      <c r="Q1696">
        <v>38300</v>
      </c>
      <c r="R1696">
        <v>38200</v>
      </c>
      <c r="S1696">
        <v>38400</v>
      </c>
      <c r="T1696">
        <v>40100</v>
      </c>
      <c r="U1696">
        <v>41600</v>
      </c>
      <c r="V1696">
        <v>42500</v>
      </c>
      <c r="W1696">
        <v>42500</v>
      </c>
      <c r="X1696">
        <v>45200</v>
      </c>
      <c r="AE1696" t="str">
        <v>L6</v>
      </c>
      <c r="AF1696" t="str">
        <v>L12</v>
      </c>
      <c r="AG1696" t="str">
        <v>L24</v>
      </c>
      <c r="AH1696" t="str">
        <v>L36</v>
      </c>
    </row>
    <row r="1697" spans="1:34">
      <c r="A1697" t="str">
        <f t="shared" si="60"/>
        <v>11-2025</v>
      </c>
      <c r="B1697" s="265">
        <v>45962</v>
      </c>
      <c r="C1697">
        <v>42300</v>
      </c>
      <c r="D1697">
        <v>43300</v>
      </c>
      <c r="E1697">
        <v>41500</v>
      </c>
      <c r="F1697">
        <v>38000</v>
      </c>
      <c r="G1697">
        <v>43700</v>
      </c>
      <c r="H1697" t="s">
        <v>25</v>
      </c>
      <c r="I1697">
        <v>39500</v>
      </c>
      <c r="J1697">
        <v>40900</v>
      </c>
      <c r="K1697">
        <v>42900</v>
      </c>
      <c r="L1697" t="s">
        <v>25</v>
      </c>
      <c r="M1697">
        <v>43300</v>
      </c>
      <c r="N1697">
        <v>42600</v>
      </c>
      <c r="O1697">
        <v>40900</v>
      </c>
      <c r="P1697">
        <v>42700</v>
      </c>
      <c r="Q1697">
        <v>38500</v>
      </c>
      <c r="R1697">
        <v>38500</v>
      </c>
      <c r="S1697">
        <v>38400</v>
      </c>
      <c r="T1697">
        <v>40100</v>
      </c>
      <c r="U1697">
        <v>41800</v>
      </c>
      <c r="V1697">
        <v>42500</v>
      </c>
      <c r="W1697">
        <v>42500</v>
      </c>
      <c r="X1697">
        <v>45200</v>
      </c>
      <c r="AE1697" t="str">
        <v>L6</v>
      </c>
      <c r="AF1697" t="str">
        <v>L12</v>
      </c>
      <c r="AG1697" t="str">
        <v>L24</v>
      </c>
      <c r="AH1697" t="str">
        <v>L36</v>
      </c>
    </row>
    <row r="1698" spans="1:34">
      <c r="A1698" t="str">
        <f t="shared" si="60"/>
        <v>11-2025</v>
      </c>
      <c r="B1698" s="265">
        <v>45963</v>
      </c>
      <c r="C1698" t="s">
        <v>24</v>
      </c>
      <c r="D1698" t="s">
        <v>24</v>
      </c>
      <c r="E1698" t="s">
        <v>24</v>
      </c>
      <c r="F1698" t="s">
        <v>24</v>
      </c>
      <c r="G1698" t="s">
        <v>24</v>
      </c>
      <c r="H1698" t="s">
        <v>24</v>
      </c>
      <c r="I1698" t="s">
        <v>24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24</v>
      </c>
      <c r="P1698" t="s">
        <v>24</v>
      </c>
      <c r="Q1698" t="s">
        <v>24</v>
      </c>
      <c r="R1698" t="s">
        <v>24</v>
      </c>
      <c r="S1698" t="s">
        <v>24</v>
      </c>
      <c r="T1698" t="s">
        <v>24</v>
      </c>
      <c r="U1698" t="s">
        <v>24</v>
      </c>
      <c r="V1698" t="s">
        <v>24</v>
      </c>
      <c r="W1698" t="s">
        <v>24</v>
      </c>
      <c r="X1698" t="s">
        <v>24</v>
      </c>
      <c r="AE1698" t="str">
        <v>L6</v>
      </c>
      <c r="AF1698" t="str">
        <v>L12</v>
      </c>
      <c r="AG1698" t="str">
        <v>L24</v>
      </c>
      <c r="AH1698" t="str">
        <v>L36</v>
      </c>
    </row>
    <row r="1699" spans="1:34">
      <c r="A1699" t="str">
        <f t="shared" si="60"/>
        <v>11-2025</v>
      </c>
      <c r="B1699" s="265">
        <v>45964</v>
      </c>
      <c r="C1699">
        <v>42300</v>
      </c>
      <c r="D1699">
        <v>43300</v>
      </c>
      <c r="E1699">
        <v>41200</v>
      </c>
      <c r="F1699">
        <v>37800</v>
      </c>
      <c r="G1699">
        <v>43700</v>
      </c>
      <c r="H1699" t="s">
        <v>25</v>
      </c>
      <c r="I1699">
        <v>39500</v>
      </c>
      <c r="J1699">
        <v>40700</v>
      </c>
      <c r="K1699">
        <v>42600</v>
      </c>
      <c r="L1699" t="s">
        <v>25</v>
      </c>
      <c r="M1699">
        <v>43100</v>
      </c>
      <c r="N1699">
        <v>42700</v>
      </c>
      <c r="O1699">
        <v>40500</v>
      </c>
      <c r="P1699">
        <v>42700</v>
      </c>
      <c r="Q1699">
        <v>38000</v>
      </c>
      <c r="R1699">
        <v>38200</v>
      </c>
      <c r="S1699">
        <v>38200</v>
      </c>
      <c r="T1699">
        <v>39900</v>
      </c>
      <c r="U1699">
        <v>41500</v>
      </c>
      <c r="V1699">
        <v>42500</v>
      </c>
      <c r="W1699">
        <v>42500</v>
      </c>
      <c r="X1699">
        <v>45200</v>
      </c>
      <c r="AE1699" t="str">
        <v>L6</v>
      </c>
      <c r="AF1699" t="str">
        <v>L12</v>
      </c>
      <c r="AG1699" t="str">
        <v>L24</v>
      </c>
      <c r="AH1699" t="str">
        <v>L36</v>
      </c>
    </row>
    <row r="1700" spans="1:34">
      <c r="A1700" t="str">
        <f t="shared" si="60"/>
        <v>11-2025</v>
      </c>
      <c r="B1700" s="265">
        <v>45965</v>
      </c>
      <c r="C1700">
        <v>42300</v>
      </c>
      <c r="D1700">
        <v>43300</v>
      </c>
      <c r="E1700">
        <v>41400</v>
      </c>
      <c r="F1700">
        <v>38000</v>
      </c>
      <c r="G1700">
        <v>43700</v>
      </c>
      <c r="H1700" t="s">
        <v>25</v>
      </c>
      <c r="I1700">
        <v>39500</v>
      </c>
      <c r="J1700">
        <v>40800</v>
      </c>
      <c r="K1700">
        <v>42500</v>
      </c>
      <c r="L1700" t="s">
        <v>25</v>
      </c>
      <c r="M1700">
        <v>43300</v>
      </c>
      <c r="N1700">
        <v>42900</v>
      </c>
      <c r="O1700">
        <v>40600</v>
      </c>
      <c r="P1700">
        <v>42700</v>
      </c>
      <c r="Q1700">
        <v>37800</v>
      </c>
      <c r="R1700">
        <v>38200</v>
      </c>
      <c r="S1700">
        <v>38200</v>
      </c>
      <c r="T1700">
        <v>40100</v>
      </c>
      <c r="U1700">
        <v>41500</v>
      </c>
      <c r="V1700">
        <v>42500</v>
      </c>
      <c r="W1700">
        <v>42600</v>
      </c>
      <c r="X1700">
        <v>45200</v>
      </c>
      <c r="AE1700" t="str">
        <v>L6</v>
      </c>
      <c r="AF1700" t="str">
        <v>L12</v>
      </c>
      <c r="AG1700" t="str">
        <v>L24</v>
      </c>
      <c r="AH1700" t="str">
        <v>L36</v>
      </c>
    </row>
    <row r="1701" spans="1:34">
      <c r="A1701" t="str">
        <f t="shared" si="60"/>
        <v>11-2025</v>
      </c>
      <c r="B1701" s="265">
        <v>45966</v>
      </c>
      <c r="C1701">
        <v>42300</v>
      </c>
      <c r="D1701">
        <v>43200</v>
      </c>
      <c r="E1701">
        <v>41400</v>
      </c>
      <c r="F1701">
        <v>37800</v>
      </c>
      <c r="G1701">
        <v>43700</v>
      </c>
      <c r="H1701" t="s">
        <v>25</v>
      </c>
      <c r="I1701">
        <v>39500</v>
      </c>
      <c r="J1701">
        <v>40700</v>
      </c>
      <c r="K1701">
        <v>42500</v>
      </c>
      <c r="L1701" t="s">
        <v>25</v>
      </c>
      <c r="M1701">
        <v>43300</v>
      </c>
      <c r="N1701">
        <v>43000</v>
      </c>
      <c r="O1701">
        <v>40700</v>
      </c>
      <c r="P1701">
        <v>42700</v>
      </c>
      <c r="Q1701">
        <v>37600</v>
      </c>
      <c r="R1701">
        <v>38000</v>
      </c>
      <c r="S1701">
        <v>38200</v>
      </c>
      <c r="T1701">
        <v>39900</v>
      </c>
      <c r="U1701">
        <v>41400</v>
      </c>
      <c r="V1701">
        <v>42500</v>
      </c>
      <c r="W1701">
        <v>42600</v>
      </c>
      <c r="X1701">
        <v>45200</v>
      </c>
      <c r="AE1701" t="str">
        <v>L6</v>
      </c>
      <c r="AF1701" t="str">
        <v>L12</v>
      </c>
      <c r="AG1701" t="str">
        <v>L24</v>
      </c>
      <c r="AH1701" t="str">
        <v>L36</v>
      </c>
    </row>
    <row r="1702" spans="1:34">
      <c r="A1702" t="str">
        <f t="shared" si="60"/>
        <v>11-2025</v>
      </c>
      <c r="B1702" s="265">
        <v>45967</v>
      </c>
      <c r="C1702">
        <v>42200</v>
      </c>
      <c r="D1702">
        <v>43000</v>
      </c>
      <c r="E1702">
        <v>41400</v>
      </c>
      <c r="F1702">
        <v>37800</v>
      </c>
      <c r="G1702">
        <v>43300</v>
      </c>
      <c r="H1702" t="s">
        <v>25</v>
      </c>
      <c r="I1702">
        <v>39500</v>
      </c>
      <c r="J1702">
        <v>40800</v>
      </c>
      <c r="K1702">
        <v>42500</v>
      </c>
      <c r="L1702" t="s">
        <v>25</v>
      </c>
      <c r="M1702">
        <v>43200</v>
      </c>
      <c r="N1702">
        <v>43000</v>
      </c>
      <c r="O1702">
        <v>40700</v>
      </c>
      <c r="P1702">
        <v>42700</v>
      </c>
      <c r="Q1702">
        <v>37400</v>
      </c>
      <c r="R1702">
        <v>37800</v>
      </c>
      <c r="S1702">
        <v>38200</v>
      </c>
      <c r="T1702">
        <v>39900</v>
      </c>
      <c r="U1702">
        <v>41300</v>
      </c>
      <c r="V1702">
        <v>42500</v>
      </c>
      <c r="W1702">
        <v>42600</v>
      </c>
      <c r="X1702">
        <v>45200</v>
      </c>
      <c r="AE1702" t="str">
        <v>L6</v>
      </c>
      <c r="AF1702" t="str">
        <v>L12</v>
      </c>
      <c r="AG1702" t="str">
        <v>L24</v>
      </c>
      <c r="AH1702" t="str">
        <v>L36</v>
      </c>
    </row>
    <row r="1703" spans="1:34">
      <c r="A1703" t="str">
        <f t="shared" si="60"/>
        <v>11-2025</v>
      </c>
      <c r="B1703" s="265">
        <v>45968</v>
      </c>
      <c r="C1703">
        <v>42000</v>
      </c>
      <c r="D1703">
        <v>43000</v>
      </c>
      <c r="E1703">
        <v>41300</v>
      </c>
      <c r="F1703">
        <v>37800</v>
      </c>
      <c r="G1703">
        <v>43300</v>
      </c>
      <c r="H1703" t="s">
        <v>25</v>
      </c>
      <c r="I1703">
        <v>39700</v>
      </c>
      <c r="J1703">
        <v>40700</v>
      </c>
      <c r="K1703">
        <v>42200</v>
      </c>
      <c r="L1703" t="s">
        <v>25</v>
      </c>
      <c r="M1703">
        <v>43200</v>
      </c>
      <c r="N1703">
        <v>43000</v>
      </c>
      <c r="O1703">
        <v>40500</v>
      </c>
      <c r="P1703">
        <v>42600</v>
      </c>
      <c r="Q1703">
        <v>37300</v>
      </c>
      <c r="R1703">
        <v>37600</v>
      </c>
      <c r="S1703">
        <v>38000</v>
      </c>
      <c r="T1703">
        <v>39900</v>
      </c>
      <c r="U1703">
        <v>41200</v>
      </c>
      <c r="V1703">
        <v>42500</v>
      </c>
      <c r="W1703">
        <v>42200</v>
      </c>
      <c r="X1703">
        <v>45100</v>
      </c>
      <c r="AE1703" t="str">
        <v>L6</v>
      </c>
      <c r="AF1703" t="str">
        <v>L12</v>
      </c>
      <c r="AG1703" t="str">
        <v>L24</v>
      </c>
      <c r="AH1703" t="str">
        <v>L36</v>
      </c>
    </row>
    <row r="1704" spans="1:34">
      <c r="A1704" t="str">
        <f t="shared" si="60"/>
        <v>11-2025</v>
      </c>
      <c r="B1704" s="265">
        <v>45969</v>
      </c>
      <c r="C1704">
        <v>42000</v>
      </c>
      <c r="D1704">
        <v>43000</v>
      </c>
      <c r="E1704">
        <v>41200</v>
      </c>
      <c r="F1704">
        <v>37700</v>
      </c>
      <c r="G1704">
        <v>43000</v>
      </c>
      <c r="H1704" t="s">
        <v>25</v>
      </c>
      <c r="I1704">
        <v>39700</v>
      </c>
      <c r="J1704">
        <v>40500</v>
      </c>
      <c r="K1704">
        <v>42200</v>
      </c>
      <c r="L1704" t="s">
        <v>25</v>
      </c>
      <c r="M1704">
        <v>43100</v>
      </c>
      <c r="N1704">
        <v>43000</v>
      </c>
      <c r="O1704">
        <v>40400</v>
      </c>
      <c r="P1704">
        <v>42500</v>
      </c>
      <c r="Q1704">
        <v>37200</v>
      </c>
      <c r="R1704">
        <v>37600</v>
      </c>
      <c r="S1704">
        <v>38000</v>
      </c>
      <c r="T1704">
        <v>39800</v>
      </c>
      <c r="U1704">
        <v>41200</v>
      </c>
      <c r="V1704">
        <v>42500</v>
      </c>
      <c r="W1704">
        <v>42200</v>
      </c>
      <c r="X1704">
        <v>45100</v>
      </c>
      <c r="AE1704" t="str">
        <v>L6</v>
      </c>
      <c r="AF1704" t="str">
        <v>L12</v>
      </c>
      <c r="AG1704" t="str">
        <v>L24</v>
      </c>
      <c r="AH1704" t="str">
        <v>L36</v>
      </c>
    </row>
    <row r="1705" spans="1:34">
      <c r="A1705" t="str">
        <f t="shared" si="60"/>
        <v>11-2025</v>
      </c>
      <c r="B1705" s="265">
        <v>45970</v>
      </c>
      <c r="C1705" t="s">
        <v>24</v>
      </c>
      <c r="D1705" t="s">
        <v>24</v>
      </c>
      <c r="E1705" t="s">
        <v>24</v>
      </c>
      <c r="F1705" t="s">
        <v>24</v>
      </c>
      <c r="G1705" t="s">
        <v>24</v>
      </c>
      <c r="H1705" t="s">
        <v>24</v>
      </c>
      <c r="I1705" t="s">
        <v>24</v>
      </c>
      <c r="J1705" t="s">
        <v>24</v>
      </c>
      <c r="K1705" t="s">
        <v>24</v>
      </c>
      <c r="L1705" t="s">
        <v>24</v>
      </c>
      <c r="M1705" t="s">
        <v>24</v>
      </c>
      <c r="N1705" t="s">
        <v>24</v>
      </c>
      <c r="O1705" t="s">
        <v>24</v>
      </c>
      <c r="P1705" t="s">
        <v>24</v>
      </c>
      <c r="Q1705" t="s">
        <v>24</v>
      </c>
      <c r="R1705" t="s">
        <v>24</v>
      </c>
      <c r="S1705" t="s">
        <v>24</v>
      </c>
      <c r="T1705" t="s">
        <v>24</v>
      </c>
      <c r="U1705" t="s">
        <v>24</v>
      </c>
      <c r="V1705" t="s">
        <v>24</v>
      </c>
      <c r="W1705" t="s">
        <v>24</v>
      </c>
      <c r="X1705" t="s">
        <v>24</v>
      </c>
      <c r="AE1705" t="str">
        <v>L6</v>
      </c>
      <c r="AF1705" t="str">
        <v>L12</v>
      </c>
      <c r="AG1705" t="str">
        <v>L24</v>
      </c>
      <c r="AH1705" t="str">
        <v>L36</v>
      </c>
    </row>
    <row r="1706" spans="1:34">
      <c r="A1706" t="str">
        <f t="shared" si="60"/>
        <v>11-2025</v>
      </c>
      <c r="B1706" s="265">
        <v>45971</v>
      </c>
      <c r="C1706">
        <v>41900</v>
      </c>
      <c r="D1706">
        <v>43000</v>
      </c>
      <c r="E1706">
        <v>41000</v>
      </c>
      <c r="F1706">
        <v>37800</v>
      </c>
      <c r="G1706">
        <v>43000</v>
      </c>
      <c r="H1706" t="s">
        <v>25</v>
      </c>
      <c r="I1706">
        <v>39500</v>
      </c>
      <c r="J1706">
        <v>40500</v>
      </c>
      <c r="K1706">
        <v>42200</v>
      </c>
      <c r="L1706" t="s">
        <v>25</v>
      </c>
      <c r="M1706">
        <v>43100</v>
      </c>
      <c r="N1706">
        <v>42700</v>
      </c>
      <c r="O1706">
        <v>40400</v>
      </c>
      <c r="P1706">
        <v>42500</v>
      </c>
      <c r="Q1706">
        <v>37000</v>
      </c>
      <c r="R1706">
        <v>37600</v>
      </c>
      <c r="S1706">
        <v>37800</v>
      </c>
      <c r="T1706">
        <v>39900</v>
      </c>
      <c r="U1706">
        <v>41100</v>
      </c>
      <c r="V1706">
        <v>42500</v>
      </c>
      <c r="W1706">
        <v>42200</v>
      </c>
      <c r="X1706">
        <v>44800</v>
      </c>
      <c r="AE1706" t="str">
        <v>L6</v>
      </c>
      <c r="AF1706" t="str">
        <v>L12</v>
      </c>
      <c r="AG1706" t="str">
        <v>L24</v>
      </c>
      <c r="AH1706" t="str">
        <v>L36</v>
      </c>
    </row>
    <row r="1707" spans="1:34">
      <c r="A1707" t="str">
        <f t="shared" si="60"/>
        <v>11-2025</v>
      </c>
      <c r="B1707" s="265">
        <v>45972</v>
      </c>
      <c r="C1707">
        <v>41900</v>
      </c>
      <c r="D1707">
        <v>43000</v>
      </c>
      <c r="E1707">
        <v>41500</v>
      </c>
      <c r="F1707">
        <v>38100</v>
      </c>
      <c r="G1707">
        <v>43000</v>
      </c>
      <c r="H1707" t="s">
        <v>25</v>
      </c>
      <c r="I1707">
        <v>40000</v>
      </c>
      <c r="J1707">
        <v>40600</v>
      </c>
      <c r="K1707">
        <v>42200</v>
      </c>
      <c r="L1707" t="s">
        <v>25</v>
      </c>
      <c r="M1707">
        <v>43400</v>
      </c>
      <c r="N1707">
        <v>42500</v>
      </c>
      <c r="O1707">
        <v>40500</v>
      </c>
      <c r="P1707">
        <v>42700</v>
      </c>
      <c r="Q1707">
        <v>37400</v>
      </c>
      <c r="R1707">
        <v>37800</v>
      </c>
      <c r="S1707">
        <v>38000</v>
      </c>
      <c r="T1707">
        <v>40200</v>
      </c>
      <c r="U1707">
        <v>41400</v>
      </c>
      <c r="V1707">
        <v>42500</v>
      </c>
      <c r="W1707">
        <v>42200</v>
      </c>
      <c r="X1707">
        <v>44800</v>
      </c>
      <c r="AE1707" t="str">
        <v>L6</v>
      </c>
      <c r="AF1707" t="str">
        <v>L12</v>
      </c>
      <c r="AG1707" t="str">
        <v>L24</v>
      </c>
      <c r="AH1707" t="str">
        <v>L36</v>
      </c>
    </row>
    <row r="1708" spans="1:34">
      <c r="A1708" t="str">
        <f t="shared" si="60"/>
        <v>11-2025</v>
      </c>
      <c r="B1708" s="265">
        <v>45973</v>
      </c>
      <c r="C1708">
        <v>41900</v>
      </c>
      <c r="D1708">
        <v>43000</v>
      </c>
      <c r="E1708">
        <v>41400</v>
      </c>
      <c r="F1708">
        <v>38000</v>
      </c>
      <c r="G1708">
        <v>43000</v>
      </c>
      <c r="H1708" t="s">
        <v>25</v>
      </c>
      <c r="I1708">
        <v>39800</v>
      </c>
      <c r="J1708">
        <v>40600</v>
      </c>
      <c r="K1708">
        <v>42200</v>
      </c>
      <c r="L1708" t="s">
        <v>25</v>
      </c>
      <c r="M1708">
        <v>43500</v>
      </c>
      <c r="N1708">
        <v>42500</v>
      </c>
      <c r="O1708">
        <v>40500</v>
      </c>
      <c r="P1708">
        <v>42700</v>
      </c>
      <c r="Q1708">
        <v>37100</v>
      </c>
      <c r="R1708">
        <v>37700</v>
      </c>
      <c r="S1708">
        <v>38000</v>
      </c>
      <c r="T1708">
        <v>40100</v>
      </c>
      <c r="U1708">
        <v>41400</v>
      </c>
      <c r="V1708">
        <v>42500</v>
      </c>
      <c r="W1708">
        <v>42200</v>
      </c>
      <c r="X1708">
        <v>44800</v>
      </c>
      <c r="AE1708" t="str">
        <v>L6</v>
      </c>
      <c r="AF1708" t="str">
        <v>L12</v>
      </c>
      <c r="AG1708" t="str">
        <v>L24</v>
      </c>
      <c r="AH1708" t="str">
        <v>L36</v>
      </c>
    </row>
    <row r="1709" spans="1:34">
      <c r="A1709" t="str">
        <f t="shared" si="60"/>
        <v>11-2025</v>
      </c>
      <c r="B1709" s="265">
        <v>45974</v>
      </c>
      <c r="C1709">
        <v>42200</v>
      </c>
      <c r="D1709">
        <v>42800</v>
      </c>
      <c r="E1709">
        <v>41600</v>
      </c>
      <c r="F1709">
        <v>38100</v>
      </c>
      <c r="G1709">
        <v>43000</v>
      </c>
      <c r="H1709" t="s">
        <v>25</v>
      </c>
      <c r="I1709">
        <v>39800</v>
      </c>
      <c r="J1709">
        <v>40900</v>
      </c>
      <c r="K1709">
        <v>42200</v>
      </c>
      <c r="L1709" t="s">
        <v>25</v>
      </c>
      <c r="M1709">
        <v>43600</v>
      </c>
      <c r="N1709">
        <v>42100</v>
      </c>
      <c r="O1709">
        <v>40800</v>
      </c>
      <c r="P1709">
        <v>42700</v>
      </c>
      <c r="Q1709">
        <v>37800</v>
      </c>
      <c r="R1709">
        <v>38000</v>
      </c>
      <c r="S1709">
        <v>38200</v>
      </c>
      <c r="T1709">
        <v>40200</v>
      </c>
      <c r="U1709">
        <v>41400</v>
      </c>
      <c r="V1709">
        <v>42500</v>
      </c>
      <c r="W1709">
        <v>42100</v>
      </c>
      <c r="X1709">
        <v>44800</v>
      </c>
      <c r="AE1709" t="str">
        <v>L6</v>
      </c>
      <c r="AF1709" t="str">
        <v>L12</v>
      </c>
      <c r="AG1709" t="str">
        <v>L24</v>
      </c>
      <c r="AH1709" t="str">
        <v>L36</v>
      </c>
    </row>
    <row r="1710" spans="1:34">
      <c r="A1710" t="str">
        <f t="shared" si="60"/>
        <v>11-2025</v>
      </c>
      <c r="B1710" s="265">
        <v>45975</v>
      </c>
      <c r="C1710">
        <v>42300</v>
      </c>
      <c r="D1710">
        <v>42800</v>
      </c>
      <c r="E1710">
        <v>41800</v>
      </c>
      <c r="F1710">
        <v>38000</v>
      </c>
      <c r="G1710">
        <v>43300</v>
      </c>
      <c r="H1710" t="s">
        <v>25</v>
      </c>
      <c r="I1710">
        <v>40000</v>
      </c>
      <c r="J1710">
        <v>41000</v>
      </c>
      <c r="K1710">
        <v>42200</v>
      </c>
      <c r="L1710" t="s">
        <v>25</v>
      </c>
      <c r="M1710">
        <v>43700</v>
      </c>
      <c r="N1710">
        <v>42500</v>
      </c>
      <c r="O1710">
        <v>41000</v>
      </c>
      <c r="P1710">
        <v>42700</v>
      </c>
      <c r="Q1710">
        <v>37900</v>
      </c>
      <c r="R1710">
        <v>38100</v>
      </c>
      <c r="S1710">
        <v>38400</v>
      </c>
      <c r="T1710">
        <v>40100</v>
      </c>
      <c r="U1710">
        <v>41700</v>
      </c>
      <c r="V1710">
        <v>42500</v>
      </c>
      <c r="W1710">
        <v>42000</v>
      </c>
      <c r="X1710">
        <v>44800</v>
      </c>
      <c r="AE1710" t="str">
        <v>L6</v>
      </c>
      <c r="AF1710" t="str">
        <v>L12</v>
      </c>
      <c r="AG1710" t="str">
        <v>L24</v>
      </c>
      <c r="AH1710" t="str">
        <v>L36</v>
      </c>
    </row>
    <row r="1711" spans="1:34">
      <c r="A1711" t="str">
        <f t="shared" si="60"/>
        <v>11-2025</v>
      </c>
      <c r="B1711" s="265">
        <v>45976</v>
      </c>
      <c r="C1711">
        <v>42400</v>
      </c>
      <c r="D1711">
        <v>42800</v>
      </c>
      <c r="E1711">
        <v>41800</v>
      </c>
      <c r="F1711">
        <v>38500</v>
      </c>
      <c r="G1711">
        <v>43300</v>
      </c>
      <c r="H1711" t="s">
        <v>25</v>
      </c>
      <c r="I1711">
        <v>40300</v>
      </c>
      <c r="J1711">
        <v>41250</v>
      </c>
      <c r="K1711">
        <v>42500</v>
      </c>
      <c r="L1711" t="s">
        <v>25</v>
      </c>
      <c r="M1711">
        <v>44000</v>
      </c>
      <c r="N1711">
        <v>42600</v>
      </c>
      <c r="O1711">
        <v>41400</v>
      </c>
      <c r="P1711">
        <v>43000</v>
      </c>
      <c r="Q1711">
        <v>38400</v>
      </c>
      <c r="R1711">
        <v>38400</v>
      </c>
      <c r="S1711">
        <v>38500</v>
      </c>
      <c r="T1711">
        <v>40600</v>
      </c>
      <c r="U1711">
        <v>42000</v>
      </c>
      <c r="V1711">
        <v>42500</v>
      </c>
      <c r="W1711">
        <v>42000</v>
      </c>
      <c r="X1711">
        <v>44800</v>
      </c>
      <c r="AE1711" t="str">
        <v>L6</v>
      </c>
      <c r="AF1711" t="str">
        <v>L12</v>
      </c>
      <c r="AG1711" t="str">
        <v>L24</v>
      </c>
      <c r="AH1711" t="str">
        <v>L36</v>
      </c>
    </row>
    <row r="1712" spans="1:34">
      <c r="A1712" t="str">
        <f t="shared" si="60"/>
        <v>11-2025</v>
      </c>
      <c r="B1712" s="265">
        <v>45977</v>
      </c>
      <c r="C1712" t="s">
        <v>24</v>
      </c>
      <c r="D1712" t="s">
        <v>24</v>
      </c>
      <c r="E1712" t="s">
        <v>24</v>
      </c>
      <c r="F1712" t="s">
        <v>24</v>
      </c>
      <c r="G1712" t="s">
        <v>24</v>
      </c>
      <c r="H1712" t="s">
        <v>24</v>
      </c>
      <c r="I1712" t="s">
        <v>24</v>
      </c>
      <c r="J1712" t="s">
        <v>24</v>
      </c>
      <c r="K1712" t="s">
        <v>24</v>
      </c>
      <c r="L1712" t="s">
        <v>24</v>
      </c>
      <c r="M1712" t="s">
        <v>24</v>
      </c>
      <c r="N1712" t="s">
        <v>24</v>
      </c>
      <c r="O1712" t="s">
        <v>24</v>
      </c>
      <c r="P1712" t="s">
        <v>24</v>
      </c>
      <c r="Q1712" t="s">
        <v>24</v>
      </c>
      <c r="R1712" t="s">
        <v>24</v>
      </c>
      <c r="S1712" t="s">
        <v>24</v>
      </c>
      <c r="T1712" t="s">
        <v>24</v>
      </c>
      <c r="U1712" t="s">
        <v>24</v>
      </c>
      <c r="V1712" t="s">
        <v>24</v>
      </c>
      <c r="W1712" t="s">
        <v>24</v>
      </c>
      <c r="X1712" t="s">
        <v>24</v>
      </c>
      <c r="AE1712" t="str">
        <v>L6</v>
      </c>
      <c r="AF1712" t="str">
        <v>L12</v>
      </c>
      <c r="AG1712" t="str">
        <v>L24</v>
      </c>
      <c r="AH1712" t="str">
        <v>L36</v>
      </c>
    </row>
    <row r="1713" spans="1:34">
      <c r="A1713" t="str">
        <f t="shared" si="60"/>
        <v>11-2025</v>
      </c>
      <c r="B1713" s="265">
        <v>45978</v>
      </c>
      <c r="C1713">
        <v>42500</v>
      </c>
      <c r="D1713">
        <v>43000</v>
      </c>
      <c r="E1713">
        <v>42300</v>
      </c>
      <c r="F1713">
        <v>38600</v>
      </c>
      <c r="G1713">
        <v>43800</v>
      </c>
      <c r="H1713" t="s">
        <v>25</v>
      </c>
      <c r="I1713">
        <v>40300</v>
      </c>
      <c r="J1713">
        <v>41600</v>
      </c>
      <c r="K1713">
        <v>42500</v>
      </c>
      <c r="L1713" t="s">
        <v>25</v>
      </c>
      <c r="M1713">
        <v>44100</v>
      </c>
      <c r="N1713">
        <v>42600</v>
      </c>
      <c r="O1713">
        <v>41700</v>
      </c>
      <c r="P1713">
        <v>43000</v>
      </c>
      <c r="Q1713">
        <v>38400</v>
      </c>
      <c r="R1713">
        <v>38500</v>
      </c>
      <c r="S1713">
        <v>38800</v>
      </c>
      <c r="T1713">
        <v>40700</v>
      </c>
      <c r="U1713">
        <v>42100</v>
      </c>
      <c r="V1713">
        <v>43000</v>
      </c>
      <c r="W1713">
        <v>42000</v>
      </c>
      <c r="X1713">
        <v>44900</v>
      </c>
      <c r="AE1713" t="str">
        <v>L6</v>
      </c>
      <c r="AF1713" t="str">
        <v>L12</v>
      </c>
      <c r="AG1713" t="str">
        <v>L24</v>
      </c>
      <c r="AH1713" t="str">
        <v>L36</v>
      </c>
    </row>
    <row r="1714" spans="1:34">
      <c r="A1714" t="str">
        <f t="shared" si="60"/>
        <v>11-2025</v>
      </c>
      <c r="B1714" s="265">
        <v>45979</v>
      </c>
      <c r="C1714">
        <v>42500</v>
      </c>
      <c r="D1714">
        <v>43000</v>
      </c>
      <c r="E1714">
        <v>42100</v>
      </c>
      <c r="F1714">
        <v>38600</v>
      </c>
      <c r="G1714">
        <v>43800</v>
      </c>
      <c r="H1714" t="s">
        <v>25</v>
      </c>
      <c r="I1714">
        <v>40300</v>
      </c>
      <c r="J1714">
        <v>41500</v>
      </c>
      <c r="K1714">
        <v>42500</v>
      </c>
      <c r="L1714" t="s">
        <v>25</v>
      </c>
      <c r="M1714">
        <v>44200</v>
      </c>
      <c r="N1714">
        <v>42700</v>
      </c>
      <c r="O1714">
        <v>41900</v>
      </c>
      <c r="P1714">
        <v>43000</v>
      </c>
      <c r="Q1714">
        <v>38200</v>
      </c>
      <c r="R1714">
        <v>38500</v>
      </c>
      <c r="S1714">
        <v>38700</v>
      </c>
      <c r="T1714">
        <v>40600</v>
      </c>
      <c r="U1714">
        <v>42000</v>
      </c>
      <c r="V1714">
        <v>43000</v>
      </c>
      <c r="W1714">
        <v>42000</v>
      </c>
      <c r="X1714">
        <v>44900</v>
      </c>
      <c r="AE1714" t="str">
        <v>L6</v>
      </c>
      <c r="AF1714" t="str">
        <v>L12</v>
      </c>
      <c r="AG1714" t="str">
        <v>L24</v>
      </c>
      <c r="AH1714" t="str">
        <v>L36</v>
      </c>
    </row>
    <row r="1715" spans="1:34">
      <c r="A1715" t="str">
        <f t="shared" si="60"/>
        <v>11-2025</v>
      </c>
      <c r="B1715" s="265">
        <v>45980</v>
      </c>
      <c r="C1715">
        <v>42500</v>
      </c>
      <c r="D1715">
        <v>43000</v>
      </c>
      <c r="E1715">
        <v>42000</v>
      </c>
      <c r="F1715">
        <v>38500</v>
      </c>
      <c r="G1715">
        <v>43800</v>
      </c>
      <c r="H1715" t="s">
        <v>25</v>
      </c>
      <c r="I1715">
        <v>40300</v>
      </c>
      <c r="J1715">
        <v>41500</v>
      </c>
      <c r="K1715">
        <v>42500</v>
      </c>
      <c r="L1715" t="s">
        <v>25</v>
      </c>
      <c r="M1715">
        <v>44000</v>
      </c>
      <c r="N1715">
        <v>42700</v>
      </c>
      <c r="O1715">
        <v>41500</v>
      </c>
      <c r="P1715">
        <v>43000</v>
      </c>
      <c r="Q1715">
        <v>38000</v>
      </c>
      <c r="R1715">
        <v>38400</v>
      </c>
      <c r="S1715">
        <v>38700</v>
      </c>
      <c r="T1715">
        <v>40600</v>
      </c>
      <c r="U1715">
        <v>41900</v>
      </c>
      <c r="V1715">
        <v>43000</v>
      </c>
      <c r="W1715">
        <v>42400</v>
      </c>
      <c r="X1715">
        <v>44900</v>
      </c>
      <c r="AE1715" t="str">
        <v>L6</v>
      </c>
      <c r="AF1715" t="str">
        <v>L12</v>
      </c>
      <c r="AG1715" t="str">
        <v>L24</v>
      </c>
      <c r="AH1715" t="str">
        <v>L36</v>
      </c>
    </row>
    <row r="1716" spans="1:34">
      <c r="A1716" t="str">
        <f t="shared" si="60"/>
        <v>11-2025</v>
      </c>
      <c r="B1716" s="265">
        <v>45981</v>
      </c>
      <c r="C1716">
        <v>42500</v>
      </c>
      <c r="D1716">
        <v>43200</v>
      </c>
      <c r="E1716">
        <v>42100</v>
      </c>
      <c r="F1716">
        <v>38900</v>
      </c>
      <c r="G1716">
        <v>43800</v>
      </c>
      <c r="H1716" t="s">
        <v>25</v>
      </c>
      <c r="I1716">
        <v>41000</v>
      </c>
      <c r="J1716">
        <v>41700</v>
      </c>
      <c r="K1716">
        <v>42500</v>
      </c>
      <c r="L1716" t="s">
        <v>25</v>
      </c>
      <c r="M1716">
        <v>44400</v>
      </c>
      <c r="N1716">
        <v>42700</v>
      </c>
      <c r="O1716">
        <v>41900</v>
      </c>
      <c r="P1716">
        <v>43300</v>
      </c>
      <c r="Q1716">
        <v>38000</v>
      </c>
      <c r="R1716">
        <v>38400</v>
      </c>
      <c r="S1716">
        <v>38700</v>
      </c>
      <c r="T1716">
        <v>40800</v>
      </c>
      <c r="U1716">
        <v>41800</v>
      </c>
      <c r="V1716">
        <v>43000</v>
      </c>
      <c r="W1716">
        <v>42400</v>
      </c>
      <c r="X1716">
        <v>44900</v>
      </c>
      <c r="AE1716" t="str">
        <v>L6</v>
      </c>
      <c r="AF1716" t="str">
        <v>L12</v>
      </c>
      <c r="AG1716" t="str">
        <v>L24</v>
      </c>
      <c r="AH1716" t="str">
        <v>L36</v>
      </c>
    </row>
    <row r="1717" spans="1:34">
      <c r="A1717" t="str">
        <f t="shared" si="60"/>
        <v>11-2025</v>
      </c>
      <c r="B1717" s="265">
        <v>45982</v>
      </c>
      <c r="C1717">
        <v>42700</v>
      </c>
      <c r="D1717">
        <v>43200</v>
      </c>
      <c r="E1717">
        <v>42100</v>
      </c>
      <c r="F1717">
        <v>38800</v>
      </c>
      <c r="G1717">
        <v>43800</v>
      </c>
      <c r="H1717" t="s">
        <v>25</v>
      </c>
      <c r="I1717">
        <v>41200</v>
      </c>
      <c r="J1717">
        <v>41500</v>
      </c>
      <c r="K1717">
        <v>42500</v>
      </c>
      <c r="L1717" t="s">
        <v>25</v>
      </c>
      <c r="M1717">
        <v>44400</v>
      </c>
      <c r="N1717">
        <v>42700</v>
      </c>
      <c r="O1717">
        <v>41700</v>
      </c>
      <c r="P1717">
        <v>43400</v>
      </c>
      <c r="Q1717">
        <v>38000</v>
      </c>
      <c r="R1717">
        <v>38400</v>
      </c>
      <c r="S1717">
        <v>38700</v>
      </c>
      <c r="T1717">
        <v>40900</v>
      </c>
      <c r="U1717">
        <v>41800</v>
      </c>
      <c r="V1717">
        <v>43000</v>
      </c>
      <c r="W1717">
        <v>42400</v>
      </c>
      <c r="X1717">
        <v>44900</v>
      </c>
      <c r="AE1717" t="str">
        <v>L6</v>
      </c>
      <c r="AF1717" t="str">
        <v>L12</v>
      </c>
      <c r="AG1717" t="str">
        <v>L24</v>
      </c>
      <c r="AH1717" t="str">
        <v>L36</v>
      </c>
    </row>
    <row r="1718" spans="1:34">
      <c r="A1718" t="str">
        <f t="shared" si="60"/>
        <v>11-2025</v>
      </c>
      <c r="B1718" s="265">
        <v>45983</v>
      </c>
      <c r="C1718">
        <v>42700</v>
      </c>
      <c r="D1718">
        <v>43200</v>
      </c>
      <c r="E1718">
        <v>42200</v>
      </c>
      <c r="F1718">
        <v>38800</v>
      </c>
      <c r="G1718">
        <v>43800</v>
      </c>
      <c r="H1718" t="s">
        <v>25</v>
      </c>
      <c r="I1718">
        <v>41200</v>
      </c>
      <c r="J1718">
        <v>41400</v>
      </c>
      <c r="K1718">
        <v>42500</v>
      </c>
      <c r="L1718" t="s">
        <v>25</v>
      </c>
      <c r="M1718">
        <v>44400</v>
      </c>
      <c r="N1718">
        <v>42700</v>
      </c>
      <c r="O1718">
        <v>41600</v>
      </c>
      <c r="P1718">
        <v>43400</v>
      </c>
      <c r="Q1718">
        <v>38000</v>
      </c>
      <c r="R1718">
        <v>38300</v>
      </c>
      <c r="S1718">
        <v>38500</v>
      </c>
      <c r="T1718">
        <v>40900</v>
      </c>
      <c r="U1718">
        <v>41800</v>
      </c>
      <c r="V1718">
        <v>43000</v>
      </c>
      <c r="W1718">
        <v>42400</v>
      </c>
      <c r="X1718">
        <v>44900</v>
      </c>
      <c r="AE1718" t="str">
        <v>L6</v>
      </c>
      <c r="AF1718" t="str">
        <v>L12</v>
      </c>
      <c r="AG1718" t="str">
        <v>L24</v>
      </c>
      <c r="AH1718" t="str">
        <v>L36</v>
      </c>
    </row>
    <row r="1719" spans="1:34">
      <c r="A1719" t="str">
        <f t="shared" si="60"/>
        <v>11-2025</v>
      </c>
      <c r="B1719" s="265">
        <v>45984</v>
      </c>
      <c r="C1719" t="s">
        <v>24</v>
      </c>
      <c r="D1719" t="s">
        <v>24</v>
      </c>
      <c r="E1719" t="s">
        <v>24</v>
      </c>
      <c r="F1719" t="s">
        <v>24</v>
      </c>
      <c r="G1719" t="s">
        <v>24</v>
      </c>
      <c r="H1719" t="s">
        <v>24</v>
      </c>
      <c r="I1719" t="s">
        <v>24</v>
      </c>
      <c r="J1719" t="s">
        <v>24</v>
      </c>
      <c r="K1719" t="s">
        <v>24</v>
      </c>
      <c r="L1719" t="s">
        <v>24</v>
      </c>
      <c r="M1719" t="s">
        <v>24</v>
      </c>
      <c r="N1719" t="s">
        <v>24</v>
      </c>
      <c r="O1719" t="s">
        <v>24</v>
      </c>
      <c r="P1719" t="s">
        <v>24</v>
      </c>
      <c r="Q1719" t="s">
        <v>24</v>
      </c>
      <c r="R1719" t="s">
        <v>24</v>
      </c>
      <c r="S1719" t="s">
        <v>24</v>
      </c>
      <c r="T1719" t="s">
        <v>24</v>
      </c>
      <c r="U1719" t="s">
        <v>24</v>
      </c>
      <c r="V1719" t="s">
        <v>24</v>
      </c>
      <c r="W1719" t="s">
        <v>24</v>
      </c>
      <c r="X1719" t="s">
        <v>24</v>
      </c>
      <c r="AE1719" t="str">
        <v>L6</v>
      </c>
      <c r="AF1719" t="str">
        <v>L12</v>
      </c>
      <c r="AG1719" t="str">
        <v>L24</v>
      </c>
      <c r="AH1719" t="str">
        <v>L36</v>
      </c>
    </row>
    <row r="1720" spans="1:34">
      <c r="A1720" t="str">
        <f t="shared" si="60"/>
        <v>11-2025</v>
      </c>
      <c r="B1720" s="265">
        <v>45985</v>
      </c>
      <c r="C1720">
        <v>42800</v>
      </c>
      <c r="D1720">
        <v>43000</v>
      </c>
      <c r="E1720">
        <v>42000</v>
      </c>
      <c r="F1720">
        <v>38800</v>
      </c>
      <c r="G1720">
        <v>43800</v>
      </c>
      <c r="H1720" t="s">
        <v>25</v>
      </c>
      <c r="I1720">
        <v>41000</v>
      </c>
      <c r="J1720">
        <v>41400</v>
      </c>
      <c r="K1720">
        <v>42500</v>
      </c>
      <c r="L1720" t="s">
        <v>25</v>
      </c>
      <c r="M1720">
        <v>44300</v>
      </c>
      <c r="N1720">
        <v>42700</v>
      </c>
      <c r="O1720">
        <v>41300</v>
      </c>
      <c r="P1720">
        <v>43400</v>
      </c>
      <c r="Q1720">
        <v>38000</v>
      </c>
      <c r="R1720">
        <v>38500</v>
      </c>
      <c r="S1720">
        <v>38500</v>
      </c>
      <c r="T1720">
        <v>40900</v>
      </c>
      <c r="U1720">
        <v>42000</v>
      </c>
      <c r="V1720">
        <v>43000</v>
      </c>
      <c r="W1720">
        <v>42400</v>
      </c>
      <c r="X1720">
        <v>44900</v>
      </c>
      <c r="AE1720" t="str">
        <v>L6</v>
      </c>
      <c r="AF1720" t="str">
        <v>L12</v>
      </c>
      <c r="AG1720" t="str">
        <v>L24</v>
      </c>
      <c r="AH1720" t="str">
        <v>L36</v>
      </c>
    </row>
    <row r="1721" spans="1:34">
      <c r="A1721" t="str">
        <f t="shared" si="60"/>
        <v>11-2025</v>
      </c>
      <c r="B1721" s="265">
        <v>45986</v>
      </c>
      <c r="C1721">
        <v>42800</v>
      </c>
      <c r="D1721">
        <v>43000</v>
      </c>
      <c r="E1721">
        <v>41900</v>
      </c>
      <c r="F1721">
        <v>38800</v>
      </c>
      <c r="G1721">
        <v>43800</v>
      </c>
      <c r="H1721" t="s">
        <v>25</v>
      </c>
      <c r="I1721">
        <v>40800</v>
      </c>
      <c r="J1721">
        <v>41600</v>
      </c>
      <c r="K1721">
        <v>42600</v>
      </c>
      <c r="L1721" t="s">
        <v>25</v>
      </c>
      <c r="M1721">
        <v>44300</v>
      </c>
      <c r="N1721">
        <v>42700</v>
      </c>
      <c r="O1721">
        <v>41200</v>
      </c>
      <c r="P1721">
        <v>43400</v>
      </c>
      <c r="Q1721">
        <v>37800</v>
      </c>
      <c r="R1721">
        <v>38400</v>
      </c>
      <c r="S1721">
        <v>38500</v>
      </c>
      <c r="T1721">
        <v>40900</v>
      </c>
      <c r="U1721">
        <v>41900</v>
      </c>
      <c r="V1721">
        <v>43000</v>
      </c>
      <c r="W1721">
        <v>42400</v>
      </c>
      <c r="X1721">
        <v>44900</v>
      </c>
      <c r="AE1721" t="str">
        <v>L6</v>
      </c>
      <c r="AF1721" t="str">
        <v>L12</v>
      </c>
      <c r="AG1721" t="str">
        <v>L24</v>
      </c>
      <c r="AH1721" t="str">
        <v>L36</v>
      </c>
    </row>
    <row r="1722" spans="1:34">
      <c r="A1722" t="str">
        <f t="shared" si="60"/>
        <v>11-2025</v>
      </c>
      <c r="B1722" s="265">
        <v>45987</v>
      </c>
      <c r="C1722">
        <v>43200</v>
      </c>
      <c r="D1722">
        <v>43000</v>
      </c>
      <c r="E1722">
        <v>42250</v>
      </c>
      <c r="F1722">
        <v>39100</v>
      </c>
      <c r="G1722">
        <v>43800</v>
      </c>
      <c r="H1722" t="s">
        <v>25</v>
      </c>
      <c r="I1722">
        <v>41000</v>
      </c>
      <c r="J1722">
        <v>42000</v>
      </c>
      <c r="K1722">
        <v>42700</v>
      </c>
      <c r="L1722" t="s">
        <v>25</v>
      </c>
      <c r="M1722">
        <v>44500</v>
      </c>
      <c r="N1722">
        <v>42700</v>
      </c>
      <c r="O1722">
        <v>41500</v>
      </c>
      <c r="P1722">
        <v>43500</v>
      </c>
      <c r="Q1722">
        <v>38000</v>
      </c>
      <c r="R1722">
        <v>38700</v>
      </c>
      <c r="S1722">
        <v>38700</v>
      </c>
      <c r="T1722">
        <v>41200</v>
      </c>
      <c r="U1722">
        <v>42200</v>
      </c>
      <c r="V1722">
        <v>43500</v>
      </c>
      <c r="W1722">
        <v>42400</v>
      </c>
      <c r="X1722">
        <v>45000</v>
      </c>
      <c r="AE1722" t="str">
        <v>L6</v>
      </c>
      <c r="AF1722" t="str">
        <v>L12</v>
      </c>
      <c r="AG1722" t="str">
        <v>L24</v>
      </c>
      <c r="AH1722" t="str">
        <v>L36</v>
      </c>
    </row>
    <row r="1723" spans="1:34">
      <c r="A1723" t="str">
        <f t="shared" si="60"/>
        <v>11-2025</v>
      </c>
      <c r="B1723" s="265">
        <v>45988</v>
      </c>
      <c r="C1723">
        <v>43400</v>
      </c>
      <c r="D1723">
        <v>43000</v>
      </c>
      <c r="E1723">
        <v>42600</v>
      </c>
      <c r="F1723">
        <v>39200</v>
      </c>
      <c r="G1723">
        <v>44200</v>
      </c>
      <c r="H1723" t="s">
        <v>25</v>
      </c>
      <c r="I1723">
        <v>41500</v>
      </c>
      <c r="J1723">
        <v>42100</v>
      </c>
      <c r="K1723">
        <v>42800</v>
      </c>
      <c r="L1723" t="s">
        <v>25</v>
      </c>
      <c r="M1723">
        <v>45000</v>
      </c>
      <c r="N1723">
        <v>42800</v>
      </c>
      <c r="O1723">
        <v>42100</v>
      </c>
      <c r="P1723">
        <v>43500</v>
      </c>
      <c r="Q1723">
        <v>38300</v>
      </c>
      <c r="R1723">
        <v>39000</v>
      </c>
      <c r="S1723">
        <v>39000</v>
      </c>
      <c r="T1723">
        <v>41300</v>
      </c>
      <c r="U1723">
        <v>42600</v>
      </c>
      <c r="V1723">
        <v>43500</v>
      </c>
      <c r="W1723">
        <v>42500</v>
      </c>
      <c r="X1723">
        <v>45600</v>
      </c>
      <c r="AE1723" t="str">
        <v>L6</v>
      </c>
      <c r="AF1723" t="str">
        <v>L12</v>
      </c>
      <c r="AG1723" t="str">
        <v>L24</v>
      </c>
      <c r="AH1723" t="str">
        <v>L36</v>
      </c>
    </row>
    <row r="1724" spans="1:34">
      <c r="A1724" t="str">
        <f t="shared" si="60"/>
        <v>11-2025</v>
      </c>
      <c r="B1724" s="265">
        <v>45989</v>
      </c>
      <c r="C1724">
        <v>43400</v>
      </c>
      <c r="D1724">
        <v>43000</v>
      </c>
      <c r="E1724">
        <v>42400</v>
      </c>
      <c r="F1724">
        <v>39100</v>
      </c>
      <c r="G1724">
        <v>44200</v>
      </c>
      <c r="H1724" t="s">
        <v>25</v>
      </c>
      <c r="I1724">
        <v>41500</v>
      </c>
      <c r="J1724">
        <v>42100</v>
      </c>
      <c r="K1724">
        <v>42800</v>
      </c>
      <c r="L1724" t="s">
        <v>25</v>
      </c>
      <c r="M1724">
        <v>44800</v>
      </c>
      <c r="N1724">
        <v>42800</v>
      </c>
      <c r="O1724">
        <v>42000</v>
      </c>
      <c r="P1724">
        <v>43300</v>
      </c>
      <c r="Q1724">
        <v>38200</v>
      </c>
      <c r="R1724">
        <v>38900</v>
      </c>
      <c r="S1724">
        <v>39000</v>
      </c>
      <c r="T1724">
        <v>41200</v>
      </c>
      <c r="U1724">
        <v>42600</v>
      </c>
      <c r="V1724">
        <v>43500</v>
      </c>
      <c r="W1724">
        <v>42600</v>
      </c>
      <c r="X1724">
        <v>45600</v>
      </c>
      <c r="AE1724" t="str">
        <v>L6</v>
      </c>
      <c r="AF1724" t="str">
        <v>L12</v>
      </c>
      <c r="AG1724" t="str">
        <v>L24</v>
      </c>
      <c r="AH1724" t="str">
        <v>L36</v>
      </c>
    </row>
    <row r="1725" spans="1:34">
      <c r="A1725" t="str">
        <f t="shared" si="60"/>
        <v>11-2025</v>
      </c>
      <c r="B1725" s="265">
        <v>45990</v>
      </c>
      <c r="C1725">
        <v>43400</v>
      </c>
      <c r="D1725">
        <v>43000</v>
      </c>
      <c r="E1725">
        <v>42400</v>
      </c>
      <c r="F1725">
        <v>39100</v>
      </c>
      <c r="G1725">
        <v>44200</v>
      </c>
      <c r="H1725" t="s">
        <v>25</v>
      </c>
      <c r="I1725">
        <v>41500</v>
      </c>
      <c r="J1725">
        <v>42300</v>
      </c>
      <c r="K1725">
        <v>42800</v>
      </c>
      <c r="L1725" t="s">
        <v>25</v>
      </c>
      <c r="M1725">
        <v>44800</v>
      </c>
      <c r="N1725">
        <v>42800</v>
      </c>
      <c r="O1725">
        <v>41800</v>
      </c>
      <c r="P1725">
        <v>43300</v>
      </c>
      <c r="Q1725">
        <v>38200</v>
      </c>
      <c r="R1725">
        <v>38700</v>
      </c>
      <c r="S1725">
        <v>39000</v>
      </c>
      <c r="T1725">
        <v>41200</v>
      </c>
      <c r="U1725">
        <v>42500</v>
      </c>
      <c r="V1725">
        <v>43500</v>
      </c>
      <c r="W1725">
        <v>42600</v>
      </c>
      <c r="X1725">
        <v>45600</v>
      </c>
      <c r="AE1725" t="str">
        <v>L6</v>
      </c>
      <c r="AF1725" t="str">
        <v>L12</v>
      </c>
      <c r="AG1725" t="str">
        <v>L24</v>
      </c>
      <c r="AH1725" t="str">
        <v>L36</v>
      </c>
    </row>
    <row r="1726" spans="1:34">
      <c r="A1726" t="str">
        <f t="shared" si="60"/>
        <v>11-2025</v>
      </c>
      <c r="B1726" s="93">
        <v>45991</v>
      </c>
      <c r="C1726" s="90" t="s">
        <v>24</v>
      </c>
      <c r="D1726" s="90" t="s">
        <v>24</v>
      </c>
      <c r="E1726" s="90" t="s">
        <v>24</v>
      </c>
      <c r="F1726" s="90" t="s">
        <v>24</v>
      </c>
      <c r="G1726" s="90" t="s">
        <v>24</v>
      </c>
      <c r="H1726" s="90" t="s">
        <v>24</v>
      </c>
      <c r="I1726" s="90" t="s">
        <v>24</v>
      </c>
      <c r="J1726" s="90" t="s">
        <v>24</v>
      </c>
      <c r="K1726" s="90" t="s">
        <v>24</v>
      </c>
      <c r="L1726" s="90" t="s">
        <v>24</v>
      </c>
      <c r="M1726" s="90" t="s">
        <v>24</v>
      </c>
      <c r="N1726" s="90" t="s">
        <v>24</v>
      </c>
      <c r="O1726" s="90" t="s">
        <v>24</v>
      </c>
      <c r="P1726" s="90" t="s">
        <v>24</v>
      </c>
      <c r="Q1726" s="90" t="s">
        <v>24</v>
      </c>
      <c r="R1726" s="90" t="s">
        <v>24</v>
      </c>
      <c r="S1726" s="90" t="s">
        <v>24</v>
      </c>
      <c r="T1726" s="90" t="s">
        <v>24</v>
      </c>
      <c r="U1726" s="90" t="s">
        <v>24</v>
      </c>
      <c r="V1726" s="90" t="s">
        <v>24</v>
      </c>
      <c r="W1726" s="90" t="s">
        <v>24</v>
      </c>
      <c r="X1726" s="90" t="s">
        <v>24</v>
      </c>
      <c r="Y1726" s="90"/>
      <c r="AE1726" t="str">
        <v>L6</v>
      </c>
      <c r="AF1726" t="str">
        <v>L12</v>
      </c>
      <c r="AG1726" t="str">
        <v>L24</v>
      </c>
      <c r="AH1726" t="str">
        <v>L36</v>
      </c>
    </row>
    <row r="1727" spans="1:34">
      <c r="A1727" t="str">
        <f t="shared" si="60"/>
        <v>12-2025</v>
      </c>
      <c r="B1727" s="93">
        <v>45992</v>
      </c>
      <c r="C1727" s="90">
        <v>43700</v>
      </c>
      <c r="D1727" s="90">
        <v>43000</v>
      </c>
      <c r="E1727" s="90">
        <v>43200</v>
      </c>
      <c r="F1727" s="90">
        <v>39500</v>
      </c>
      <c r="G1727" s="90">
        <v>44200</v>
      </c>
      <c r="H1727" s="91" t="s">
        <v>25</v>
      </c>
      <c r="I1727" s="90">
        <v>41300</v>
      </c>
      <c r="J1727" s="90">
        <v>42500</v>
      </c>
      <c r="K1727" s="90">
        <v>43000</v>
      </c>
      <c r="L1727" s="91" t="s">
        <v>25</v>
      </c>
      <c r="M1727" s="90">
        <v>45000</v>
      </c>
      <c r="N1727" s="90">
        <v>43100</v>
      </c>
      <c r="O1727" s="90">
        <v>42400</v>
      </c>
      <c r="P1727" s="90">
        <v>43400</v>
      </c>
      <c r="Q1727" s="90">
        <v>38500</v>
      </c>
      <c r="R1727" s="90">
        <v>39000</v>
      </c>
      <c r="S1727" s="90">
        <v>39000</v>
      </c>
      <c r="T1727" s="90">
        <v>41600</v>
      </c>
      <c r="U1727" s="90">
        <v>42700</v>
      </c>
      <c r="V1727" s="90">
        <v>43500</v>
      </c>
      <c r="W1727" s="90">
        <v>42800</v>
      </c>
      <c r="X1727" s="90">
        <v>45600</v>
      </c>
      <c r="Y1727" s="90"/>
      <c r="AE1727">
        <v>0</v>
      </c>
      <c r="AF1727">
        <v>0</v>
      </c>
      <c r="AG1727">
        <v>0</v>
      </c>
      <c r="AH1727">
        <v>0</v>
      </c>
    </row>
    <row r="1728" spans="1:34">
      <c r="A1728" t="str">
        <f t="shared" si="60"/>
        <v>12-2025</v>
      </c>
      <c r="B1728" s="265">
        <v>45993</v>
      </c>
      <c r="C1728">
        <v>44000</v>
      </c>
      <c r="D1728">
        <v>43000</v>
      </c>
      <c r="E1728">
        <v>43200</v>
      </c>
      <c r="F1728">
        <v>39500</v>
      </c>
      <c r="G1728">
        <v>44500</v>
      </c>
      <c r="H1728" t="s">
        <v>25</v>
      </c>
      <c r="I1728">
        <v>41500</v>
      </c>
      <c r="J1728">
        <v>42600</v>
      </c>
      <c r="K1728">
        <v>43000</v>
      </c>
      <c r="L1728" t="s">
        <v>25</v>
      </c>
      <c r="M1728">
        <v>45200</v>
      </c>
      <c r="N1728">
        <v>43400</v>
      </c>
      <c r="O1728">
        <v>42600</v>
      </c>
      <c r="P1728">
        <v>43300</v>
      </c>
      <c r="Q1728">
        <v>38500</v>
      </c>
      <c r="R1728">
        <v>39300</v>
      </c>
      <c r="S1728">
        <v>39000</v>
      </c>
      <c r="T1728">
        <v>41600</v>
      </c>
      <c r="U1728">
        <v>43200</v>
      </c>
      <c r="V1728">
        <v>44000</v>
      </c>
      <c r="W1728">
        <v>43000</v>
      </c>
      <c r="X1728">
        <v>46000</v>
      </c>
      <c r="AE1728">
        <v>0</v>
      </c>
      <c r="AF1728">
        <v>0</v>
      </c>
      <c r="AG1728">
        <v>0</v>
      </c>
      <c r="AH1728">
        <v>0</v>
      </c>
    </row>
    <row r="1729" spans="1:34">
      <c r="A1729" t="str">
        <f t="shared" si="60"/>
        <v>12-2025</v>
      </c>
      <c r="B1729" s="265">
        <v>45994</v>
      </c>
      <c r="C1729">
        <v>44200</v>
      </c>
      <c r="D1729">
        <v>43000</v>
      </c>
      <c r="E1729">
        <v>43200</v>
      </c>
      <c r="F1729">
        <v>39600</v>
      </c>
      <c r="G1729">
        <v>44500</v>
      </c>
      <c r="H1729" t="s">
        <v>25</v>
      </c>
      <c r="I1729">
        <v>41500</v>
      </c>
      <c r="J1729">
        <v>42700</v>
      </c>
      <c r="K1729">
        <v>43200</v>
      </c>
      <c r="L1729" t="s">
        <v>25</v>
      </c>
      <c r="M1729">
        <v>45200</v>
      </c>
      <c r="N1729">
        <v>43700</v>
      </c>
      <c r="O1729">
        <v>42400</v>
      </c>
      <c r="P1729">
        <v>43300</v>
      </c>
      <c r="Q1729">
        <v>38900</v>
      </c>
      <c r="R1729">
        <v>39300</v>
      </c>
      <c r="S1729">
        <v>39300</v>
      </c>
      <c r="T1729">
        <v>41700</v>
      </c>
      <c r="U1729">
        <v>43200</v>
      </c>
      <c r="V1729">
        <v>44600</v>
      </c>
      <c r="W1729">
        <v>43000</v>
      </c>
      <c r="X1729">
        <v>46000</v>
      </c>
      <c r="AE1729">
        <v>0</v>
      </c>
      <c r="AF1729">
        <v>0</v>
      </c>
      <c r="AG1729">
        <v>0</v>
      </c>
      <c r="AH1729">
        <v>0</v>
      </c>
    </row>
    <row r="1730" spans="1:34">
      <c r="A1730" t="str">
        <f t="shared" si="60"/>
        <v>12-2025</v>
      </c>
      <c r="B1730" s="265">
        <v>45995</v>
      </c>
      <c r="C1730">
        <v>44400</v>
      </c>
      <c r="D1730">
        <v>43000</v>
      </c>
      <c r="E1730">
        <v>43300</v>
      </c>
      <c r="F1730">
        <v>39800</v>
      </c>
      <c r="G1730">
        <v>44500</v>
      </c>
      <c r="H1730" t="s">
        <v>25</v>
      </c>
      <c r="I1730">
        <v>41800</v>
      </c>
      <c r="J1730">
        <v>43000</v>
      </c>
      <c r="K1730">
        <v>43200</v>
      </c>
      <c r="L1730" t="s">
        <v>25</v>
      </c>
      <c r="M1730">
        <v>45300</v>
      </c>
      <c r="N1730">
        <v>43900</v>
      </c>
      <c r="O1730">
        <v>42900</v>
      </c>
      <c r="P1730">
        <v>43400</v>
      </c>
      <c r="Q1730">
        <v>39200</v>
      </c>
      <c r="R1730">
        <v>39500</v>
      </c>
      <c r="S1730">
        <v>39300</v>
      </c>
      <c r="T1730">
        <v>41800</v>
      </c>
      <c r="U1730">
        <v>43400</v>
      </c>
      <c r="V1730">
        <v>44600</v>
      </c>
      <c r="W1730">
        <v>43300</v>
      </c>
      <c r="X1730">
        <v>46600</v>
      </c>
      <c r="AE1730">
        <v>0</v>
      </c>
      <c r="AF1730">
        <v>0</v>
      </c>
      <c r="AG1730">
        <v>0</v>
      </c>
      <c r="AH1730">
        <v>0</v>
      </c>
    </row>
    <row r="1731" spans="1:34">
      <c r="A1731" t="str">
        <f t="shared" si="60"/>
        <v>12-2025</v>
      </c>
      <c r="B1731" s="93">
        <v>45996</v>
      </c>
      <c r="C1731" s="90">
        <v>44700</v>
      </c>
      <c r="D1731" s="90">
        <v>43200</v>
      </c>
      <c r="E1731" s="90">
        <v>43300</v>
      </c>
      <c r="F1731" s="90">
        <v>39600</v>
      </c>
      <c r="G1731" s="90">
        <v>45000</v>
      </c>
      <c r="H1731" s="91" t="s">
        <v>25</v>
      </c>
      <c r="I1731" s="90">
        <v>42000</v>
      </c>
      <c r="J1731" s="90">
        <v>43000</v>
      </c>
      <c r="K1731" s="90">
        <v>43500</v>
      </c>
      <c r="L1731" s="91" t="s">
        <v>25</v>
      </c>
      <c r="M1731" s="90">
        <v>45300</v>
      </c>
      <c r="N1731" s="90">
        <v>44100</v>
      </c>
      <c r="O1731" s="90">
        <v>42800</v>
      </c>
      <c r="P1731" s="90">
        <v>43300</v>
      </c>
      <c r="Q1731" s="90">
        <v>38900</v>
      </c>
      <c r="R1731" s="90">
        <v>39500</v>
      </c>
      <c r="S1731" s="90">
        <v>39500</v>
      </c>
      <c r="T1731" s="90">
        <v>41600</v>
      </c>
      <c r="U1731" s="90">
        <v>43400</v>
      </c>
      <c r="V1731" s="90">
        <v>45400</v>
      </c>
      <c r="W1731" s="90">
        <v>43400</v>
      </c>
      <c r="X1731" s="90">
        <v>46600</v>
      </c>
      <c r="Y1731" s="90"/>
      <c r="AE1731">
        <v>0</v>
      </c>
      <c r="AF1731">
        <v>0</v>
      </c>
      <c r="AG1731">
        <v>0</v>
      </c>
      <c r="AH1731">
        <v>0</v>
      </c>
    </row>
    <row r="1732" spans="1:34">
      <c r="A1732" t="str">
        <f t="shared" si="60"/>
        <v>12-2025</v>
      </c>
      <c r="B1732" s="265">
        <v>45997</v>
      </c>
      <c r="C1732">
        <v>44700</v>
      </c>
      <c r="D1732">
        <v>43000</v>
      </c>
      <c r="E1732">
        <v>43200</v>
      </c>
      <c r="F1732">
        <v>39500</v>
      </c>
      <c r="G1732">
        <v>45000</v>
      </c>
      <c r="H1732" t="s">
        <v>25</v>
      </c>
      <c r="I1732">
        <v>41800</v>
      </c>
      <c r="J1732">
        <v>42700</v>
      </c>
      <c r="K1732">
        <v>43500</v>
      </c>
      <c r="L1732" t="s">
        <v>25</v>
      </c>
      <c r="M1732">
        <v>45200</v>
      </c>
      <c r="N1732">
        <v>44300</v>
      </c>
      <c r="O1732">
        <v>42600</v>
      </c>
      <c r="P1732">
        <v>43300</v>
      </c>
      <c r="Q1732">
        <v>38900</v>
      </c>
      <c r="R1732">
        <v>39500</v>
      </c>
      <c r="S1732">
        <v>39400</v>
      </c>
      <c r="T1732">
        <v>41600</v>
      </c>
      <c r="U1732">
        <v>43400</v>
      </c>
      <c r="V1732">
        <v>45400</v>
      </c>
      <c r="W1732">
        <v>43500</v>
      </c>
      <c r="X1732">
        <v>46600</v>
      </c>
      <c r="AE1732">
        <v>0</v>
      </c>
      <c r="AF1732">
        <v>0</v>
      </c>
      <c r="AG1732">
        <v>0</v>
      </c>
      <c r="AH1732">
        <v>0</v>
      </c>
    </row>
    <row r="1733" spans="1:34">
      <c r="A1733" t="str">
        <f t="shared" si="60"/>
        <v>12-2025</v>
      </c>
      <c r="B1733" s="265">
        <v>45998</v>
      </c>
      <c r="C1733" t="s">
        <v>24</v>
      </c>
      <c r="D1733" t="s">
        <v>24</v>
      </c>
      <c r="E1733" t="s">
        <v>24</v>
      </c>
      <c r="F1733" t="s">
        <v>24</v>
      </c>
      <c r="G1733" t="s">
        <v>24</v>
      </c>
      <c r="H1733" t="s">
        <v>24</v>
      </c>
      <c r="I1733" t="s">
        <v>24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24</v>
      </c>
      <c r="Q1733" t="s">
        <v>24</v>
      </c>
      <c r="R1733" t="s">
        <v>24</v>
      </c>
      <c r="S1733" t="s">
        <v>24</v>
      </c>
      <c r="T1733" t="s">
        <v>24</v>
      </c>
      <c r="U1733" t="s">
        <v>24</v>
      </c>
      <c r="V1733" t="s">
        <v>24</v>
      </c>
      <c r="W1733" t="s">
        <v>24</v>
      </c>
      <c r="X1733" t="s">
        <v>24</v>
      </c>
      <c r="AE1733">
        <v>0</v>
      </c>
      <c r="AF1733">
        <v>0</v>
      </c>
      <c r="AG1733">
        <v>0</v>
      </c>
      <c r="AH1733">
        <v>0</v>
      </c>
    </row>
    <row r="1734" spans="1:34">
      <c r="A1734" t="str">
        <f t="shared" si="60"/>
        <v>12-2025</v>
      </c>
      <c r="B1734" s="265">
        <v>45999</v>
      </c>
      <c r="C1734">
        <v>44500</v>
      </c>
      <c r="D1734">
        <v>43000</v>
      </c>
      <c r="E1734">
        <v>42900</v>
      </c>
      <c r="F1734">
        <v>39400</v>
      </c>
      <c r="G1734">
        <v>45000</v>
      </c>
      <c r="H1734" t="s">
        <v>25</v>
      </c>
      <c r="I1734">
        <v>41500</v>
      </c>
      <c r="J1734">
        <v>42500</v>
      </c>
      <c r="K1734">
        <v>43500</v>
      </c>
      <c r="L1734" t="s">
        <v>25</v>
      </c>
      <c r="M1734">
        <v>45000</v>
      </c>
      <c r="N1734">
        <v>44300</v>
      </c>
      <c r="O1734">
        <v>42000</v>
      </c>
      <c r="P1734">
        <v>43300</v>
      </c>
      <c r="Q1734">
        <v>38800</v>
      </c>
      <c r="R1734">
        <v>39300</v>
      </c>
      <c r="S1734">
        <v>39100</v>
      </c>
      <c r="T1734">
        <v>41500</v>
      </c>
      <c r="U1734">
        <v>42900</v>
      </c>
      <c r="V1734">
        <v>45000</v>
      </c>
      <c r="W1734">
        <v>43500</v>
      </c>
      <c r="X1734">
        <v>46600</v>
      </c>
      <c r="AE1734">
        <v>0</v>
      </c>
      <c r="AF1734">
        <v>0</v>
      </c>
      <c r="AG1734">
        <v>0</v>
      </c>
      <c r="AH1734">
        <v>0</v>
      </c>
    </row>
    <row r="1735" spans="1:34">
      <c r="A1735" t="str">
        <f t="shared" si="60"/>
        <v>12-2025</v>
      </c>
      <c r="B1735" s="265">
        <v>46000</v>
      </c>
      <c r="C1735">
        <v>44500</v>
      </c>
      <c r="D1735">
        <v>43000</v>
      </c>
      <c r="E1735">
        <v>42900</v>
      </c>
      <c r="F1735">
        <v>39200</v>
      </c>
      <c r="G1735">
        <v>45000</v>
      </c>
      <c r="H1735" t="s">
        <v>25</v>
      </c>
      <c r="I1735">
        <v>41500</v>
      </c>
      <c r="J1735">
        <v>42500</v>
      </c>
      <c r="K1735">
        <v>43300</v>
      </c>
      <c r="L1735" t="s">
        <v>25</v>
      </c>
      <c r="M1735">
        <v>44900</v>
      </c>
      <c r="N1735">
        <v>44400</v>
      </c>
      <c r="O1735">
        <v>41900</v>
      </c>
      <c r="P1735">
        <v>43200</v>
      </c>
      <c r="Q1735">
        <v>38800</v>
      </c>
      <c r="R1735">
        <v>39100</v>
      </c>
      <c r="S1735">
        <v>39000</v>
      </c>
      <c r="T1735">
        <v>41300</v>
      </c>
      <c r="U1735">
        <v>42700</v>
      </c>
      <c r="V1735">
        <v>44900</v>
      </c>
      <c r="W1735">
        <v>43300</v>
      </c>
      <c r="X1735">
        <v>46600</v>
      </c>
      <c r="AE1735">
        <v>0</v>
      </c>
      <c r="AF1735">
        <v>0</v>
      </c>
      <c r="AG1735">
        <v>0</v>
      </c>
      <c r="AH1735">
        <v>0</v>
      </c>
    </row>
    <row r="1736" spans="1:34">
      <c r="A1736" t="str">
        <f t="shared" si="60"/>
        <v>12-2025</v>
      </c>
      <c r="B1736" s="265">
        <v>46001</v>
      </c>
      <c r="C1736">
        <v>44500</v>
      </c>
      <c r="D1736">
        <v>43000</v>
      </c>
      <c r="E1736">
        <v>43000</v>
      </c>
      <c r="F1736">
        <v>39200</v>
      </c>
      <c r="G1736">
        <v>44600</v>
      </c>
      <c r="H1736" t="s">
        <v>25</v>
      </c>
      <c r="I1736">
        <v>41300</v>
      </c>
      <c r="J1736">
        <v>42500</v>
      </c>
      <c r="K1736">
        <v>43300</v>
      </c>
      <c r="L1736" t="s">
        <v>25</v>
      </c>
      <c r="M1736">
        <v>44900</v>
      </c>
      <c r="N1736">
        <v>44500</v>
      </c>
      <c r="O1736">
        <v>41900</v>
      </c>
      <c r="P1736">
        <v>43200</v>
      </c>
      <c r="Q1736">
        <v>38800</v>
      </c>
      <c r="R1736">
        <v>39200</v>
      </c>
      <c r="S1736">
        <v>39000</v>
      </c>
      <c r="T1736">
        <v>41300</v>
      </c>
      <c r="U1736">
        <v>42700</v>
      </c>
      <c r="V1736">
        <v>44900</v>
      </c>
      <c r="W1736">
        <v>43300</v>
      </c>
      <c r="X1736">
        <v>46600</v>
      </c>
      <c r="AE1736">
        <v>0</v>
      </c>
      <c r="AF1736">
        <v>0</v>
      </c>
      <c r="AG1736">
        <v>0</v>
      </c>
      <c r="AH1736">
        <v>0</v>
      </c>
    </row>
    <row r="1737" spans="1:34">
      <c r="A1737" t="str">
        <f t="shared" si="60"/>
        <v>12-2025</v>
      </c>
      <c r="B1737" s="265">
        <v>46002</v>
      </c>
      <c r="C1737">
        <v>44500</v>
      </c>
      <c r="D1737">
        <v>43000</v>
      </c>
      <c r="E1737">
        <v>43000</v>
      </c>
      <c r="F1737">
        <v>39100</v>
      </c>
      <c r="G1737">
        <v>44600</v>
      </c>
      <c r="H1737" t="s">
        <v>25</v>
      </c>
      <c r="I1737">
        <v>41200</v>
      </c>
      <c r="J1737">
        <v>42500</v>
      </c>
      <c r="K1737">
        <v>43500</v>
      </c>
      <c r="L1737" t="s">
        <v>25</v>
      </c>
      <c r="M1737">
        <v>44800</v>
      </c>
      <c r="N1737">
        <v>44600</v>
      </c>
      <c r="O1737">
        <v>41800</v>
      </c>
      <c r="P1737">
        <v>43100</v>
      </c>
      <c r="Q1737">
        <v>38700</v>
      </c>
      <c r="R1737">
        <v>39100</v>
      </c>
      <c r="S1737">
        <v>39000</v>
      </c>
      <c r="T1737">
        <v>41200</v>
      </c>
      <c r="U1737">
        <v>42700</v>
      </c>
      <c r="V1737">
        <v>44800</v>
      </c>
      <c r="W1737">
        <v>43300</v>
      </c>
      <c r="X1737">
        <v>46600</v>
      </c>
      <c r="AE1737">
        <v>0</v>
      </c>
      <c r="AF1737">
        <v>0</v>
      </c>
      <c r="AG1737">
        <v>0</v>
      </c>
      <c r="AH1737">
        <v>0</v>
      </c>
    </row>
    <row r="1738" spans="1:34">
      <c r="A1738" t="str">
        <f t="shared" si="60"/>
        <v>12-2025</v>
      </c>
      <c r="B1738" s="265">
        <v>46003</v>
      </c>
      <c r="C1738">
        <v>44500</v>
      </c>
      <c r="D1738">
        <v>43000</v>
      </c>
      <c r="E1738">
        <v>42800</v>
      </c>
      <c r="F1738">
        <v>38900</v>
      </c>
      <c r="G1738">
        <v>44600</v>
      </c>
      <c r="H1738" t="s">
        <v>25</v>
      </c>
      <c r="I1738">
        <v>41000</v>
      </c>
      <c r="J1738">
        <v>42100</v>
      </c>
      <c r="K1738">
        <v>43500</v>
      </c>
      <c r="L1738" t="s">
        <v>25</v>
      </c>
      <c r="M1738">
        <v>44600</v>
      </c>
      <c r="N1738">
        <v>44600</v>
      </c>
      <c r="O1738">
        <v>41800</v>
      </c>
      <c r="P1738">
        <v>43000</v>
      </c>
      <c r="Q1738">
        <v>38600</v>
      </c>
      <c r="R1738">
        <v>39000</v>
      </c>
      <c r="S1738">
        <v>39000</v>
      </c>
      <c r="T1738">
        <v>41000</v>
      </c>
      <c r="U1738">
        <v>42400</v>
      </c>
      <c r="V1738">
        <v>44800</v>
      </c>
      <c r="W1738">
        <v>43300</v>
      </c>
      <c r="X1738">
        <v>46600</v>
      </c>
      <c r="AE1738">
        <v>0</v>
      </c>
      <c r="AF1738">
        <v>0</v>
      </c>
      <c r="AG1738">
        <v>0</v>
      </c>
      <c r="AH1738">
        <v>0</v>
      </c>
    </row>
    <row r="1739" spans="1:34">
      <c r="A1739" t="str">
        <f t="shared" si="60"/>
        <v>12-2025</v>
      </c>
      <c r="B1739" s="265">
        <v>46004</v>
      </c>
      <c r="C1739">
        <v>44500</v>
      </c>
      <c r="D1739">
        <v>43000</v>
      </c>
      <c r="E1739">
        <v>42200</v>
      </c>
      <c r="F1739">
        <v>38900</v>
      </c>
      <c r="G1739">
        <v>44200</v>
      </c>
      <c r="H1739" t="s">
        <v>25</v>
      </c>
      <c r="I1739">
        <v>41000</v>
      </c>
      <c r="J1739">
        <v>42100</v>
      </c>
      <c r="K1739">
        <v>43500</v>
      </c>
      <c r="L1739" t="s">
        <v>25</v>
      </c>
      <c r="M1739">
        <v>44300</v>
      </c>
      <c r="N1739">
        <v>44600</v>
      </c>
      <c r="O1739">
        <v>41600</v>
      </c>
      <c r="P1739">
        <v>43000</v>
      </c>
      <c r="Q1739">
        <v>38300</v>
      </c>
      <c r="R1739">
        <v>38900</v>
      </c>
      <c r="S1739">
        <v>38800</v>
      </c>
      <c r="T1739">
        <v>41000</v>
      </c>
      <c r="U1739">
        <v>42400</v>
      </c>
      <c r="V1739">
        <v>44700</v>
      </c>
      <c r="W1739">
        <v>43300</v>
      </c>
      <c r="X1739">
        <v>46600</v>
      </c>
      <c r="AE1739">
        <v>0</v>
      </c>
      <c r="AF1739">
        <v>0</v>
      </c>
      <c r="AG1739">
        <v>0</v>
      </c>
      <c r="AH1739">
        <v>0</v>
      </c>
    </row>
    <row r="1740" spans="1:34">
      <c r="A1740" t="str">
        <f t="shared" si="60"/>
        <v>12-2025</v>
      </c>
      <c r="B1740" s="265">
        <v>46005</v>
      </c>
      <c r="C1740" t="s">
        <v>24</v>
      </c>
      <c r="D1740" t="s">
        <v>24</v>
      </c>
      <c r="E1740" t="s">
        <v>24</v>
      </c>
      <c r="F1740" t="s">
        <v>24</v>
      </c>
      <c r="G1740" t="s">
        <v>24</v>
      </c>
      <c r="H1740" t="s">
        <v>24</v>
      </c>
      <c r="I1740" t="s">
        <v>24</v>
      </c>
      <c r="J1740" t="s">
        <v>24</v>
      </c>
      <c r="K1740" t="s">
        <v>24</v>
      </c>
      <c r="L1740" t="s">
        <v>24</v>
      </c>
      <c r="M1740" t="s">
        <v>24</v>
      </c>
      <c r="N1740" t="s">
        <v>24</v>
      </c>
      <c r="O1740" t="s">
        <v>24</v>
      </c>
      <c r="P1740" t="s">
        <v>24</v>
      </c>
      <c r="Q1740" t="s">
        <v>24</v>
      </c>
      <c r="R1740" t="s">
        <v>24</v>
      </c>
      <c r="S1740" t="s">
        <v>24</v>
      </c>
      <c r="T1740" t="s">
        <v>24</v>
      </c>
      <c r="U1740" t="s">
        <v>24</v>
      </c>
      <c r="V1740" t="s">
        <v>24</v>
      </c>
      <c r="W1740" t="s">
        <v>24</v>
      </c>
      <c r="X1740" t="s">
        <v>24</v>
      </c>
      <c r="AE1740">
        <v>0</v>
      </c>
      <c r="AF1740">
        <v>0</v>
      </c>
      <c r="AG1740">
        <v>0</v>
      </c>
      <c r="AH1740">
        <v>0</v>
      </c>
    </row>
    <row r="1741" spans="1:34">
      <c r="A1741" t="str">
        <f t="shared" si="60"/>
        <v>12-2025</v>
      </c>
      <c r="B1741" s="265">
        <v>46006</v>
      </c>
      <c r="C1741">
        <v>44500</v>
      </c>
      <c r="D1741">
        <v>42800</v>
      </c>
      <c r="E1741">
        <v>42100</v>
      </c>
      <c r="F1741">
        <v>38950</v>
      </c>
      <c r="G1741">
        <v>44300</v>
      </c>
      <c r="H1741" t="s">
        <v>25</v>
      </c>
      <c r="I1741">
        <v>41000</v>
      </c>
      <c r="J1741">
        <v>42200</v>
      </c>
      <c r="K1741">
        <v>43500</v>
      </c>
      <c r="L1741" t="s">
        <v>25</v>
      </c>
      <c r="M1741">
        <v>44300</v>
      </c>
      <c r="N1741">
        <v>44700</v>
      </c>
      <c r="O1741">
        <v>41350</v>
      </c>
      <c r="P1741">
        <v>43000</v>
      </c>
      <c r="Q1741">
        <v>38700</v>
      </c>
      <c r="R1741">
        <v>39000</v>
      </c>
      <c r="S1741">
        <v>38900</v>
      </c>
      <c r="T1741">
        <v>41000</v>
      </c>
      <c r="U1741">
        <v>42600</v>
      </c>
      <c r="V1741">
        <v>44800</v>
      </c>
      <c r="W1741">
        <v>43300</v>
      </c>
      <c r="X1741">
        <v>46600</v>
      </c>
      <c r="AE1741">
        <v>0</v>
      </c>
      <c r="AF1741">
        <v>0</v>
      </c>
      <c r="AG1741">
        <v>0</v>
      </c>
      <c r="AH1741">
        <v>0</v>
      </c>
    </row>
    <row r="1743" spans="1:34">
      <c r="E1743">
        <f>AVERAGE(E1500:E1741)</f>
        <v>43829.75</v>
      </c>
      <c r="M1743">
        <f>AVERAGE(M1500:M1741)</f>
        <v>45320</v>
      </c>
      <c r="N1743">
        <f>M1743-E1743</f>
        <v>1490.25</v>
      </c>
    </row>
  </sheetData>
  <sheetProtection formatCells="0" formatColumns="0" formatRows="0" insertColumns="0" insertRows="0" insertHyperlinks="0" deleteColumns="0" deleteRows="0" sort="0" autoFilter="0" pivotTables="0"/>
  <autoFilter ref="A20:AZ20" xr:uid="{5B5E7D1B-6993-4D46-BCE1-BC3E5CF56170}"/>
  <mergeCells count="2">
    <mergeCell ref="C19:S19"/>
    <mergeCell ref="T19:V19"/>
  </mergeCells>
  <conditionalFormatting sqref="C13:D14 C7:D11 C12:V12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856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defaultColWidth="11.42578125" defaultRowHeight="15"/>
  <cols>
    <col min="1" max="1" width="27.5703125" customWidth="1"/>
    <col min="2" max="2" width="11.7109375" customWidth="1"/>
    <col min="3" max="3" width="9.28515625" customWidth="1"/>
    <col min="4" max="4" width="11.7109375" customWidth="1"/>
    <col min="5" max="5" width="14.7109375" customWidth="1"/>
    <col min="6" max="6" width="7" customWidth="1"/>
    <col min="7" max="7" width="10.42578125" customWidth="1"/>
    <col min="8" max="8" width="11.7109375" customWidth="1"/>
    <col min="9" max="9" width="8.140625" customWidth="1"/>
    <col min="10" max="10" width="7" customWidth="1"/>
    <col min="11" max="11" width="11.7109375" customWidth="1"/>
    <col min="12" max="12" width="20" customWidth="1"/>
    <col min="13" max="13" width="8.140625" customWidth="1"/>
    <col min="14" max="14" width="16.42578125" customWidth="1"/>
    <col min="15" max="15" width="7" customWidth="1"/>
    <col min="16" max="16" width="9.28515625" customWidth="1"/>
    <col min="17" max="17" width="8.140625" customWidth="1"/>
    <col min="18" max="19" width="10.42578125" customWidth="1"/>
    <col min="20" max="20" width="8.140625" customWidth="1"/>
    <col min="21" max="21" width="10.42578125" customWidth="1"/>
    <col min="22" max="22" width="48.28515625" customWidth="1"/>
    <col min="23" max="23" width="49.28515625" customWidth="1"/>
    <col min="24" max="24" width="9.140625" customWidth="1"/>
    <col min="25" max="256" width="8.85546875" customWidth="1"/>
  </cols>
  <sheetData>
    <row r="1" spans="1:21" hidden="1">
      <c r="A1" s="5"/>
    </row>
    <row r="2" spans="1:21" hidden="1">
      <c r="A2" s="5"/>
    </row>
    <row r="3" spans="1:21" hidden="1">
      <c r="A3" s="5"/>
    </row>
    <row r="4" spans="1:21" hidden="1">
      <c r="A4" s="5"/>
    </row>
    <row r="5" spans="1:21" hidden="1">
      <c r="A5" s="94"/>
    </row>
    <row r="6" spans="1:21" hidden="1">
      <c r="B6" s="5"/>
      <c r="C6" s="5"/>
    </row>
    <row r="7" spans="1:21" hidden="1">
      <c r="A7" s="5"/>
    </row>
    <row r="8" spans="1:21" hidden="1">
      <c r="A8" s="5"/>
    </row>
    <row r="9" spans="1:21" hidden="1">
      <c r="A9" s="5"/>
    </row>
    <row r="10" spans="1:21" hidden="1">
      <c r="D10" s="89" t="s">
        <v>419</v>
      </c>
      <c r="E10" s="89">
        <f>L18-Q18</f>
        <v>4474.0131578947403</v>
      </c>
      <c r="F10" t="s">
        <v>420</v>
      </c>
      <c r="G10">
        <f>L1608-Q1608</f>
        <v>5900</v>
      </c>
      <c r="J10" s="89">
        <f>D18-Q18</f>
        <v>3604.8209663503003</v>
      </c>
      <c r="K10">
        <f>D1608-Q1608</f>
        <v>5100</v>
      </c>
      <c r="L10" s="89">
        <f>K10-J10</f>
        <v>1495.1790336496997</v>
      </c>
      <c r="P10" s="89"/>
    </row>
    <row r="11" spans="1:21" ht="30.75" hidden="1">
      <c r="A11" s="94" t="s">
        <v>421</v>
      </c>
      <c r="B11">
        <f>AVERAGE(B1026:B1391)</f>
        <v>47572.847682119209</v>
      </c>
      <c r="E11" s="89">
        <f>D18-Q18</f>
        <v>3604.8209663503003</v>
      </c>
      <c r="J11">
        <f>AVERAGE(J1026:J1391)</f>
        <v>48278.618421052633</v>
      </c>
      <c r="K11">
        <f>J11-B11</f>
        <v>705.77073893342458</v>
      </c>
      <c r="M11">
        <f>AVERAGE(M1026:M1391)</f>
        <v>48403.960396039605</v>
      </c>
      <c r="N11">
        <f>M11-B11</f>
        <v>831.11271392039635</v>
      </c>
    </row>
    <row r="12" spans="1:21" ht="30.75" hidden="1">
      <c r="A12" s="94" t="s">
        <v>421</v>
      </c>
      <c r="B12" s="89">
        <f>(B1481-$P$1481)</f>
        <v>3300</v>
      </c>
      <c r="C12" s="89">
        <f t="shared" ref="C12:R12" si="0">(C1481-$P$1481)</f>
        <v>3100</v>
      </c>
      <c r="D12" s="89">
        <f t="shared" si="0"/>
        <v>4200</v>
      </c>
      <c r="E12" s="89">
        <f t="shared" si="0"/>
        <v>800</v>
      </c>
      <c r="F12" s="89">
        <f t="shared" si="0"/>
        <v>6300</v>
      </c>
      <c r="G12" s="89"/>
      <c r="H12" s="89">
        <f t="shared" si="0"/>
        <v>2600</v>
      </c>
      <c r="I12" s="89">
        <f t="shared" si="0"/>
        <v>2500</v>
      </c>
      <c r="J12" s="89">
        <f t="shared" si="0"/>
        <v>4600</v>
      </c>
      <c r="K12" s="89"/>
      <c r="L12" s="89">
        <f t="shared" si="0"/>
        <v>3400</v>
      </c>
      <c r="M12" s="89">
        <f t="shared" si="0"/>
        <v>4600</v>
      </c>
      <c r="N12" s="89">
        <f t="shared" si="0"/>
        <v>2800</v>
      </c>
      <c r="O12" s="89">
        <f t="shared" si="0"/>
        <v>1100</v>
      </c>
      <c r="P12" s="89">
        <f t="shared" si="0"/>
        <v>0</v>
      </c>
      <c r="Q12" s="89">
        <f t="shared" si="0"/>
        <v>300</v>
      </c>
      <c r="R12" s="89">
        <f t="shared" si="0"/>
        <v>700</v>
      </c>
      <c r="S12" s="89"/>
      <c r="T12" s="89"/>
      <c r="U12" s="89"/>
    </row>
    <row r="13" spans="1:21" ht="30.75" hidden="1">
      <c r="A13" s="274" t="s">
        <v>422</v>
      </c>
      <c r="B13" s="89">
        <f>(B1360-$P$1360)</f>
        <v>4700</v>
      </c>
      <c r="C13" s="89">
        <f t="shared" ref="C13:R13" si="1">(C1360-$P$1360)</f>
        <v>5200</v>
      </c>
      <c r="D13" s="89">
        <f t="shared" si="1"/>
        <v>4000</v>
      </c>
      <c r="E13" s="89">
        <f t="shared" si="1"/>
        <v>-200</v>
      </c>
      <c r="F13" s="89">
        <f t="shared" si="1"/>
        <v>6100</v>
      </c>
      <c r="G13" s="89"/>
      <c r="H13" s="89">
        <f t="shared" si="1"/>
        <v>3200</v>
      </c>
      <c r="I13" s="89">
        <f t="shared" si="1"/>
        <v>3000</v>
      </c>
      <c r="J13" s="89">
        <f t="shared" si="1"/>
        <v>5000</v>
      </c>
      <c r="K13" s="89"/>
      <c r="L13" s="89">
        <f t="shared" si="1"/>
        <v>5300</v>
      </c>
      <c r="M13" s="89">
        <f t="shared" si="1"/>
        <v>5700</v>
      </c>
      <c r="N13" s="89">
        <f t="shared" si="1"/>
        <v>2400</v>
      </c>
      <c r="O13" s="89">
        <f t="shared" si="1"/>
        <v>300</v>
      </c>
      <c r="P13" s="89">
        <f t="shared" si="1"/>
        <v>0</v>
      </c>
      <c r="Q13" s="89">
        <f t="shared" si="1"/>
        <v>800</v>
      </c>
      <c r="R13" s="89">
        <f t="shared" si="1"/>
        <v>600</v>
      </c>
      <c r="S13" s="89"/>
      <c r="T13" s="89"/>
      <c r="U13" s="89"/>
    </row>
    <row r="14" spans="1:21" hidden="1">
      <c r="A14" s="5"/>
      <c r="D14">
        <f>MIN(D21:D1633)</f>
        <v>42100</v>
      </c>
      <c r="T14" s="89"/>
    </row>
    <row r="15" spans="1:21" hidden="1">
      <c r="A15" s="5" t="s">
        <v>0</v>
      </c>
      <c r="B15">
        <f t="shared" ref="B15:C15" si="2">B16-$D16</f>
        <v>0</v>
      </c>
      <c r="D15">
        <f>D16-$D16</f>
        <v>0</v>
      </c>
      <c r="I15">
        <f>I16-$D16</f>
        <v>-1000</v>
      </c>
      <c r="L15">
        <f>L16-$D16</f>
        <v>1000</v>
      </c>
      <c r="N15">
        <f>N16-$D16</f>
        <v>-1000</v>
      </c>
      <c r="O15">
        <f>O16-$D16</f>
        <v>-3000</v>
      </c>
    </row>
    <row r="16" spans="1:21" hidden="1">
      <c r="A16" s="5" t="s">
        <v>1</v>
      </c>
      <c r="B16">
        <f t="shared" ref="B16:O16" si="3">MROUND(B17,500)</f>
        <v>4000</v>
      </c>
      <c r="C16">
        <f t="shared" si="3"/>
        <v>4500</v>
      </c>
      <c r="D16">
        <f t="shared" si="3"/>
        <v>4000</v>
      </c>
      <c r="E16">
        <f t="shared" si="3"/>
        <v>0</v>
      </c>
      <c r="F16">
        <f t="shared" si="3"/>
        <v>5000</v>
      </c>
      <c r="H16">
        <f t="shared" si="3"/>
        <v>2500</v>
      </c>
      <c r="I16">
        <f t="shared" si="3"/>
        <v>3000</v>
      </c>
      <c r="J16">
        <f t="shared" si="3"/>
        <v>4500</v>
      </c>
      <c r="L16">
        <f t="shared" si="3"/>
        <v>5000</v>
      </c>
      <c r="M16">
        <f t="shared" si="3"/>
        <v>4500</v>
      </c>
      <c r="N16">
        <f t="shared" si="3"/>
        <v>3000</v>
      </c>
      <c r="O16">
        <f t="shared" si="3"/>
        <v>1000</v>
      </c>
      <c r="P16">
        <f>MROUND(P17,500)</f>
        <v>0</v>
      </c>
      <c r="Q16">
        <f>MROUND(Q17,500)</f>
        <v>500</v>
      </c>
      <c r="R16">
        <f>MROUND(R17,500)</f>
        <v>500</v>
      </c>
      <c r="S16">
        <f t="shared" ref="S16:U16" si="4">MROUND(S17,500)</f>
        <v>6500</v>
      </c>
      <c r="T16">
        <f t="shared" si="4"/>
        <v>7000</v>
      </c>
      <c r="U16">
        <f t="shared" si="4"/>
        <v>8000</v>
      </c>
    </row>
    <row r="17" spans="1:40" hidden="1">
      <c r="A17" s="5"/>
      <c r="B17" s="89">
        <f t="shared" ref="B17:O17" si="5">B18-$P18</f>
        <v>4136.1090001085686</v>
      </c>
      <c r="C17" s="89">
        <f t="shared" si="5"/>
        <v>4554.320920638369</v>
      </c>
      <c r="D17" s="89">
        <f t="shared" si="5"/>
        <v>3932.7868852458996</v>
      </c>
      <c r="E17" s="89">
        <f t="shared" si="5"/>
        <v>60.281185539031867</v>
      </c>
      <c r="F17" s="89">
        <f t="shared" si="5"/>
        <v>4965.5737704918065</v>
      </c>
      <c r="G17" s="89"/>
      <c r="H17" s="89">
        <f>H18-$P18</f>
        <v>2646.2154412162563</v>
      </c>
      <c r="I17" s="89">
        <f t="shared" si="5"/>
        <v>2780.7038900611369</v>
      </c>
      <c r="J17" s="89">
        <f t="shared" si="5"/>
        <v>4488.1967213114767</v>
      </c>
      <c r="K17" s="89"/>
      <c r="L17" s="89">
        <f t="shared" si="5"/>
        <v>4801.9790767903396</v>
      </c>
      <c r="M17" s="89">
        <f t="shared" si="5"/>
        <v>4731.5843399482328</v>
      </c>
      <c r="N17" s="89">
        <f t="shared" si="5"/>
        <v>2940.9781054021369</v>
      </c>
      <c r="O17" s="89">
        <f t="shared" si="5"/>
        <v>883.0141210842412</v>
      </c>
      <c r="P17" s="89">
        <f>P18-$P18</f>
        <v>0</v>
      </c>
      <c r="Q17" s="89">
        <f t="shared" ref="Q17:U17" si="6">Q18-$P18</f>
        <v>327.96591889559932</v>
      </c>
      <c r="R17" s="89">
        <f t="shared" si="6"/>
        <v>404.11723468507262</v>
      </c>
      <c r="S17" s="89">
        <f t="shared" si="6"/>
        <v>6298.9349558094909</v>
      </c>
      <c r="T17" s="89">
        <f t="shared" si="6"/>
        <v>7078.1327355097892</v>
      </c>
      <c r="U17" s="89">
        <f t="shared" si="6"/>
        <v>8157.8982279920383</v>
      </c>
    </row>
    <row r="18" spans="1:40" hidden="1">
      <c r="B18" s="89">
        <f>AVERAGE(B1243:B1608)</f>
        <v>46337.748344370862</v>
      </c>
      <c r="C18" s="89">
        <f>AVERAGE(C1243:C1608)</f>
        <v>46755.960264900663</v>
      </c>
      <c r="D18" s="89">
        <f>AVERAGE(D1243:D1608)</f>
        <v>46134.426229508194</v>
      </c>
      <c r="E18" s="89">
        <f>AVERAGE(E1243:E1608)</f>
        <v>42261.920529801326</v>
      </c>
      <c r="F18" s="89">
        <f>AVERAGE(F1243:F1608)</f>
        <v>47167.2131147541</v>
      </c>
      <c r="G18" s="89"/>
      <c r="H18" s="89">
        <f>AVERAGE(H1243:H1608)</f>
        <v>44847.85478547855</v>
      </c>
      <c r="I18" s="89">
        <f>AVERAGE(I1243:I1608)</f>
        <v>44982.343234323431</v>
      </c>
      <c r="J18" s="89">
        <f>AVERAGE(J1243:J1608)</f>
        <v>46689.836065573771</v>
      </c>
      <c r="K18" s="89"/>
      <c r="L18" s="89">
        <f>AVERAGE(L1243:L1608)</f>
        <v>47003.618421052633</v>
      </c>
      <c r="M18" s="89">
        <f>AVERAGE(M1243:M1608)</f>
        <v>46933.223684210527</v>
      </c>
      <c r="N18" s="89">
        <f>AVERAGE(N1243:N1608)</f>
        <v>45142.617449664431</v>
      </c>
      <c r="O18" s="89">
        <f>AVERAGE(O1243:O1608)</f>
        <v>43084.653465346535</v>
      </c>
      <c r="P18" s="89">
        <f>AVERAGE(P1243:P1608)</f>
        <v>42201.639344262294</v>
      </c>
      <c r="Q18" s="89">
        <f>AVERAGE(Q1243:Q1608)</f>
        <v>42529.605263157893</v>
      </c>
      <c r="R18" s="89">
        <f>AVERAGE(R1243:R1608)</f>
        <v>42605.756578947367</v>
      </c>
      <c r="S18" s="89">
        <f t="shared" ref="S18:W18" si="7">AVERAGE(S21:S14233)</f>
        <v>48500.574300071785</v>
      </c>
      <c r="T18" s="89">
        <f t="shared" si="7"/>
        <v>49279.772079772083</v>
      </c>
      <c r="U18" s="89">
        <f t="shared" si="7"/>
        <v>50359.537572254332</v>
      </c>
      <c r="V18" s="89">
        <f t="shared" si="7"/>
        <v>50569.764397905761</v>
      </c>
      <c r="W18" s="89">
        <f t="shared" si="7"/>
        <v>53367.188612099642</v>
      </c>
    </row>
    <row r="19" spans="1:40">
      <c r="A19" s="1" t="s">
        <v>30</v>
      </c>
      <c r="B19" s="411" t="s">
        <v>423</v>
      </c>
      <c r="C19" s="411"/>
      <c r="D19" s="411"/>
      <c r="E19" s="411"/>
      <c r="F19" s="411"/>
      <c r="G19" s="411"/>
      <c r="H19" s="411"/>
      <c r="I19" s="411"/>
      <c r="J19" s="411"/>
      <c r="K19" s="411"/>
      <c r="L19" s="411"/>
      <c r="M19" s="411"/>
      <c r="N19" s="411"/>
      <c r="O19" s="411"/>
      <c r="P19" s="411"/>
      <c r="Q19" s="411"/>
      <c r="R19" s="411"/>
      <c r="S19" s="411" t="s">
        <v>424</v>
      </c>
      <c r="T19" s="411"/>
      <c r="U19" s="411"/>
      <c r="V19" s="2" t="s">
        <v>425</v>
      </c>
      <c r="W19" s="2" t="s">
        <v>426</v>
      </c>
    </row>
    <row r="20" spans="1:40">
      <c r="A20" s="1"/>
      <c r="B20" s="2" t="s">
        <v>40</v>
      </c>
      <c r="C20" s="2" t="s">
        <v>13</v>
      </c>
      <c r="D20" s="2" t="s">
        <v>14</v>
      </c>
      <c r="E20" s="2" t="s">
        <v>431</v>
      </c>
      <c r="F20" s="2" t="s">
        <v>43</v>
      </c>
      <c r="G20" s="2" t="s">
        <v>427</v>
      </c>
      <c r="H20" s="2" t="s">
        <v>16</v>
      </c>
      <c r="I20" s="2" t="s">
        <v>428</v>
      </c>
      <c r="J20" s="2" t="s">
        <v>44</v>
      </c>
      <c r="K20" s="2" t="s">
        <v>45</v>
      </c>
      <c r="L20" s="2" t="s">
        <v>47</v>
      </c>
      <c r="M20" s="2" t="s">
        <v>17</v>
      </c>
      <c r="N20" s="2" t="s">
        <v>429</v>
      </c>
      <c r="O20" s="2" t="s">
        <v>430</v>
      </c>
      <c r="P20" s="2" t="s">
        <v>48</v>
      </c>
      <c r="Q20" s="2" t="s">
        <v>37</v>
      </c>
      <c r="R20" s="2" t="s">
        <v>49</v>
      </c>
      <c r="S20" s="2" t="s">
        <v>15</v>
      </c>
      <c r="T20" s="2" t="s">
        <v>37</v>
      </c>
      <c r="U20" s="2" t="s">
        <v>49</v>
      </c>
      <c r="V20" s="2" t="s">
        <v>12</v>
      </c>
      <c r="W20" s="2" t="s">
        <v>12</v>
      </c>
      <c r="X20" t="s">
        <v>432</v>
      </c>
      <c r="Y20" t="s">
        <v>20</v>
      </c>
      <c r="Z20" t="s">
        <v>21</v>
      </c>
      <c r="AA20" t="s">
        <v>22</v>
      </c>
      <c r="AB20" t="s">
        <v>23</v>
      </c>
    </row>
    <row r="21" spans="1:40">
      <c r="A21" s="93">
        <v>44287</v>
      </c>
      <c r="B21" s="90">
        <v>47200</v>
      </c>
      <c r="C21" s="90">
        <v>47900</v>
      </c>
      <c r="D21" s="90">
        <v>45700</v>
      </c>
      <c r="E21" s="90">
        <v>45750</v>
      </c>
      <c r="F21" s="90">
        <v>48600</v>
      </c>
      <c r="G21" s="91" t="s">
        <v>25</v>
      </c>
      <c r="H21" s="90">
        <v>47500</v>
      </c>
      <c r="I21" s="91" t="s">
        <v>25</v>
      </c>
      <c r="J21" s="90">
        <v>48100</v>
      </c>
      <c r="K21" s="91" t="s">
        <v>25</v>
      </c>
      <c r="L21" s="90">
        <v>47100</v>
      </c>
      <c r="M21" s="90">
        <v>47500</v>
      </c>
      <c r="N21" s="90">
        <v>45500</v>
      </c>
      <c r="O21" s="91" t="s">
        <v>25</v>
      </c>
      <c r="P21" s="90">
        <v>45400</v>
      </c>
      <c r="Q21" s="90">
        <v>44800</v>
      </c>
      <c r="R21" s="90">
        <v>45600</v>
      </c>
      <c r="S21" s="91" t="s">
        <v>25</v>
      </c>
      <c r="T21" s="91" t="s">
        <v>25</v>
      </c>
      <c r="U21" s="91" t="s">
        <v>25</v>
      </c>
      <c r="V21" s="90">
        <v>47900</v>
      </c>
      <c r="W21" s="91" t="s">
        <v>25</v>
      </c>
      <c r="X21" t="str">
        <f>TEXT(A21,"MM-YYYY")</f>
        <v>04-2021</v>
      </c>
      <c r="Y21">
        <f>_xlfn.XLOOKUP(X21,AM:AM,AO:AO,"")</f>
        <v>0</v>
      </c>
      <c r="Z21">
        <f>_xlfn.XLOOKUP(X21,AM:AM,AP:AP,"")</f>
        <v>0</v>
      </c>
      <c r="AA21">
        <f>_xlfn.XLOOKUP(X21,AM:AM,AQ:AQ,"")</f>
        <v>0</v>
      </c>
      <c r="AB21">
        <f>_xlfn.XLOOKUP(X21,AM:AM,AR:AR,"")</f>
        <v>0</v>
      </c>
      <c r="AM21" cm="1">
        <f t="array" ref="AM21:AM77">_xlfn.UNIQUE(X:X)</f>
        <v>0</v>
      </c>
    </row>
    <row r="22" spans="1:40">
      <c r="A22" s="93">
        <v>44288</v>
      </c>
      <c r="B22" s="90">
        <v>47500</v>
      </c>
      <c r="C22" s="90">
        <v>48300</v>
      </c>
      <c r="D22" s="90">
        <v>46300</v>
      </c>
      <c r="E22" s="90">
        <v>46000</v>
      </c>
      <c r="F22" s="90">
        <v>49300</v>
      </c>
      <c r="G22" s="91" t="s">
        <v>25</v>
      </c>
      <c r="H22" s="90">
        <v>47600</v>
      </c>
      <c r="I22" s="91" t="s">
        <v>25</v>
      </c>
      <c r="J22" s="90">
        <v>48400</v>
      </c>
      <c r="K22" s="91" t="s">
        <v>25</v>
      </c>
      <c r="L22" s="90">
        <v>47500</v>
      </c>
      <c r="M22" s="90">
        <v>47800</v>
      </c>
      <c r="N22" s="90">
        <v>45600</v>
      </c>
      <c r="O22" s="91" t="s">
        <v>25</v>
      </c>
      <c r="P22" s="90">
        <v>45500</v>
      </c>
      <c r="Q22" s="90">
        <v>45100</v>
      </c>
      <c r="R22" s="90">
        <v>45800</v>
      </c>
      <c r="S22" s="91" t="s">
        <v>25</v>
      </c>
      <c r="T22" s="91" t="s">
        <v>25</v>
      </c>
      <c r="U22" s="91" t="s">
        <v>25</v>
      </c>
      <c r="V22" s="90">
        <v>48500</v>
      </c>
      <c r="W22" s="91" t="s">
        <v>25</v>
      </c>
      <c r="X22" t="str">
        <f t="shared" ref="X22:X85" si="8">TEXT(A22,"MM-YYYY")</f>
        <v>04-2021</v>
      </c>
      <c r="Y22">
        <f>_xlfn.XLOOKUP(X22,AM:AM,AO:AO,"")</f>
        <v>0</v>
      </c>
      <c r="Z22">
        <f>_xlfn.XLOOKUP(X22,AM:AM,AP:AP,"")</f>
        <v>0</v>
      </c>
      <c r="AA22">
        <f>_xlfn.XLOOKUP(X22,AM:AM,AQ:AQ,"")</f>
        <v>0</v>
      </c>
      <c r="AB22">
        <f>_xlfn.XLOOKUP(X22,AM:AM,AR:AR,"")</f>
        <v>0</v>
      </c>
      <c r="AM22" t="str">
        <v>mon-year</v>
      </c>
    </row>
    <row r="23" spans="1:40">
      <c r="A23" s="93">
        <v>44289</v>
      </c>
      <c r="B23" s="90">
        <v>47600</v>
      </c>
      <c r="C23" s="90">
        <v>48700</v>
      </c>
      <c r="D23" s="90">
        <v>46300</v>
      </c>
      <c r="E23" s="90">
        <v>46500</v>
      </c>
      <c r="F23" s="90">
        <v>49700</v>
      </c>
      <c r="G23" s="91" t="s">
        <v>25</v>
      </c>
      <c r="H23" s="90">
        <v>47900</v>
      </c>
      <c r="I23" s="91" t="s">
        <v>25</v>
      </c>
      <c r="J23" s="90">
        <v>48400</v>
      </c>
      <c r="K23" s="91" t="s">
        <v>25</v>
      </c>
      <c r="L23" s="90">
        <v>47800</v>
      </c>
      <c r="M23" s="90">
        <v>47800</v>
      </c>
      <c r="N23" s="90">
        <v>45600</v>
      </c>
      <c r="O23" s="91" t="s">
        <v>25</v>
      </c>
      <c r="P23" s="90">
        <v>45300</v>
      </c>
      <c r="Q23" s="90">
        <v>44900</v>
      </c>
      <c r="R23" s="90">
        <v>45700</v>
      </c>
      <c r="S23" s="91" t="s">
        <v>25</v>
      </c>
      <c r="T23" s="91" t="s">
        <v>25</v>
      </c>
      <c r="U23" s="91" t="s">
        <v>25</v>
      </c>
      <c r="V23" s="90">
        <v>48600</v>
      </c>
      <c r="W23" s="91" t="s">
        <v>25</v>
      </c>
      <c r="X23" t="str">
        <f t="shared" si="8"/>
        <v>04-2021</v>
      </c>
      <c r="Y23">
        <f>_xlfn.XLOOKUP(X23,AM:AM,AO:AO,"")</f>
        <v>0</v>
      </c>
      <c r="Z23">
        <f>_xlfn.XLOOKUP(X23,AM:AM,AP:AP,"")</f>
        <v>0</v>
      </c>
      <c r="AA23">
        <f>_xlfn.XLOOKUP(X23,AM:AM,AQ:AQ,"")</f>
        <v>0</v>
      </c>
      <c r="AB23">
        <f>_xlfn.XLOOKUP(X23,AM:AM,AR:AR,"")</f>
        <v>0</v>
      </c>
      <c r="AM23" t="str">
        <v>04-2021</v>
      </c>
      <c r="AN23" t="s">
        <v>435</v>
      </c>
    </row>
    <row r="24" spans="1:40">
      <c r="A24" s="93">
        <v>44290</v>
      </c>
      <c r="B24" s="90" t="s">
        <v>24</v>
      </c>
      <c r="C24" s="90" t="s">
        <v>24</v>
      </c>
      <c r="D24" s="90" t="s">
        <v>24</v>
      </c>
      <c r="E24" s="90" t="s">
        <v>24</v>
      </c>
      <c r="F24" s="90" t="s">
        <v>24</v>
      </c>
      <c r="G24" s="90" t="s">
        <v>24</v>
      </c>
      <c r="H24" s="90" t="s">
        <v>24</v>
      </c>
      <c r="I24" s="90" t="s">
        <v>24</v>
      </c>
      <c r="J24" s="90" t="s">
        <v>24</v>
      </c>
      <c r="K24" s="90" t="s">
        <v>24</v>
      </c>
      <c r="L24" s="90" t="s">
        <v>24</v>
      </c>
      <c r="M24" s="90" t="s">
        <v>24</v>
      </c>
      <c r="N24" s="90" t="s">
        <v>24</v>
      </c>
      <c r="O24" s="90" t="s">
        <v>24</v>
      </c>
      <c r="P24" s="90" t="s">
        <v>24</v>
      </c>
      <c r="Q24" s="90" t="s">
        <v>24</v>
      </c>
      <c r="R24" s="90" t="s">
        <v>24</v>
      </c>
      <c r="S24" s="90" t="s">
        <v>24</v>
      </c>
      <c r="T24" s="90" t="s">
        <v>24</v>
      </c>
      <c r="U24" s="90" t="s">
        <v>24</v>
      </c>
      <c r="V24" s="90" t="s">
        <v>24</v>
      </c>
      <c r="W24" s="90" t="s">
        <v>24</v>
      </c>
      <c r="X24" t="str">
        <f t="shared" si="8"/>
        <v>04-2021</v>
      </c>
      <c r="Y24">
        <f>_xlfn.XLOOKUP(X24,AM:AM,AO:AO,"")</f>
        <v>0</v>
      </c>
      <c r="Z24">
        <f>_xlfn.XLOOKUP(X24,AM:AM,AP:AP,"")</f>
        <v>0</v>
      </c>
      <c r="AA24">
        <f>_xlfn.XLOOKUP(X24,AM:AM,AQ:AQ,"")</f>
        <v>0</v>
      </c>
      <c r="AB24">
        <f>_xlfn.XLOOKUP(X24,AM:AM,AR:AR,"")</f>
        <v>0</v>
      </c>
      <c r="AM24" t="str">
        <v>05-2021</v>
      </c>
      <c r="AN24" t="s">
        <v>436</v>
      </c>
    </row>
    <row r="25" spans="1:40">
      <c r="A25" s="93">
        <v>44291</v>
      </c>
      <c r="B25" s="90">
        <v>48100</v>
      </c>
      <c r="C25" s="90">
        <v>49100</v>
      </c>
      <c r="D25" s="90">
        <v>46500</v>
      </c>
      <c r="E25" s="90">
        <v>46500</v>
      </c>
      <c r="F25" s="90">
        <v>49700</v>
      </c>
      <c r="G25" s="91" t="s">
        <v>25</v>
      </c>
      <c r="H25" s="90">
        <v>47800</v>
      </c>
      <c r="I25" s="91" t="s">
        <v>25</v>
      </c>
      <c r="J25" s="90">
        <v>48400</v>
      </c>
      <c r="K25" s="91" t="s">
        <v>25</v>
      </c>
      <c r="L25" s="90">
        <v>48000</v>
      </c>
      <c r="M25" s="90">
        <v>47800</v>
      </c>
      <c r="N25" s="90">
        <v>45600</v>
      </c>
      <c r="O25" s="91" t="s">
        <v>25</v>
      </c>
      <c r="P25" s="90">
        <v>45000</v>
      </c>
      <c r="Q25" s="90">
        <v>44900</v>
      </c>
      <c r="R25" s="90">
        <v>45600</v>
      </c>
      <c r="S25" s="91" t="s">
        <v>25</v>
      </c>
      <c r="T25" s="91" t="s">
        <v>25</v>
      </c>
      <c r="U25" s="91" t="s">
        <v>25</v>
      </c>
      <c r="V25" s="90">
        <v>48600</v>
      </c>
      <c r="W25" s="91" t="s">
        <v>25</v>
      </c>
      <c r="X25" t="str">
        <f t="shared" si="8"/>
        <v>04-2021</v>
      </c>
      <c r="Y25">
        <f>_xlfn.XLOOKUP(X25,AM:AM,AO:AO,"")</f>
        <v>0</v>
      </c>
      <c r="Z25">
        <f>_xlfn.XLOOKUP(X25,AM:AM,AP:AP,"")</f>
        <v>0</v>
      </c>
      <c r="AA25">
        <f>_xlfn.XLOOKUP(X25,AM:AM,AQ:AQ,"")</f>
        <v>0</v>
      </c>
      <c r="AB25">
        <f>_xlfn.XLOOKUP(X25,AM:AM,AR:AR,"")</f>
        <v>0</v>
      </c>
      <c r="AM25" t="str">
        <v>06-2021</v>
      </c>
      <c r="AN25" t="s">
        <v>437</v>
      </c>
    </row>
    <row r="26" spans="1:40">
      <c r="A26" s="93">
        <v>44292</v>
      </c>
      <c r="B26" s="90">
        <v>48600</v>
      </c>
      <c r="C26" s="91" t="s">
        <v>25</v>
      </c>
      <c r="D26" s="90">
        <v>47100</v>
      </c>
      <c r="E26" s="90">
        <v>46500</v>
      </c>
      <c r="F26" s="90">
        <v>49700</v>
      </c>
      <c r="G26" s="91" t="s">
        <v>25</v>
      </c>
      <c r="H26" s="90">
        <v>48300</v>
      </c>
      <c r="I26" s="91" t="s">
        <v>25</v>
      </c>
      <c r="J26" s="90">
        <v>48400</v>
      </c>
      <c r="K26" s="91" t="s">
        <v>25</v>
      </c>
      <c r="L26" s="90">
        <v>48400</v>
      </c>
      <c r="M26" s="90">
        <v>47700</v>
      </c>
      <c r="N26" s="90">
        <v>46300</v>
      </c>
      <c r="O26" s="91" t="s">
        <v>25</v>
      </c>
      <c r="P26" s="90">
        <v>45200</v>
      </c>
      <c r="Q26" s="90">
        <v>45100</v>
      </c>
      <c r="R26" s="90">
        <v>45800</v>
      </c>
      <c r="S26" s="91" t="s">
        <v>25</v>
      </c>
      <c r="T26" s="91" t="s">
        <v>25</v>
      </c>
      <c r="U26" s="91" t="s">
        <v>25</v>
      </c>
      <c r="V26" s="90">
        <v>48600</v>
      </c>
      <c r="W26" s="91" t="s">
        <v>25</v>
      </c>
      <c r="X26" t="str">
        <f t="shared" si="8"/>
        <v>04-2021</v>
      </c>
      <c r="Y26">
        <f>_xlfn.XLOOKUP(X26,AM:AM,AO:AO,"")</f>
        <v>0</v>
      </c>
      <c r="Z26">
        <f>_xlfn.XLOOKUP(X26,AM:AM,AP:AP,"")</f>
        <v>0</v>
      </c>
      <c r="AA26">
        <f>_xlfn.XLOOKUP(X26,AM:AM,AQ:AQ,"")</f>
        <v>0</v>
      </c>
      <c r="AB26">
        <f>_xlfn.XLOOKUP(X26,AM:AM,AR:AR,"")</f>
        <v>0</v>
      </c>
      <c r="AM26" t="str">
        <v>07-2021</v>
      </c>
      <c r="AN26" t="s">
        <v>438</v>
      </c>
    </row>
    <row r="27" spans="1:40">
      <c r="A27" s="93">
        <v>44293</v>
      </c>
      <c r="B27" s="90">
        <v>48600</v>
      </c>
      <c r="C27" s="90">
        <v>49100</v>
      </c>
      <c r="D27" s="90">
        <v>47100</v>
      </c>
      <c r="E27" s="90">
        <v>46500</v>
      </c>
      <c r="F27" s="90">
        <v>49700</v>
      </c>
      <c r="G27" s="91" t="s">
        <v>25</v>
      </c>
      <c r="H27" s="90">
        <v>48000</v>
      </c>
      <c r="I27" s="91" t="s">
        <v>25</v>
      </c>
      <c r="J27" s="90">
        <v>48400</v>
      </c>
      <c r="K27" s="91" t="s">
        <v>25</v>
      </c>
      <c r="L27" s="90">
        <v>48300</v>
      </c>
      <c r="M27" s="90">
        <v>47700</v>
      </c>
      <c r="N27" s="90">
        <v>46000</v>
      </c>
      <c r="O27" s="91" t="s">
        <v>25</v>
      </c>
      <c r="P27" s="90">
        <v>45100</v>
      </c>
      <c r="Q27" s="90">
        <v>44900</v>
      </c>
      <c r="R27" s="90">
        <v>45700</v>
      </c>
      <c r="S27" s="91" t="s">
        <v>25</v>
      </c>
      <c r="T27" s="91" t="s">
        <v>25</v>
      </c>
      <c r="U27" s="91" t="s">
        <v>25</v>
      </c>
      <c r="V27" s="90">
        <v>48700</v>
      </c>
      <c r="W27" s="91" t="s">
        <v>25</v>
      </c>
      <c r="X27" t="str">
        <f t="shared" si="8"/>
        <v>04-2021</v>
      </c>
      <c r="Y27">
        <f>_xlfn.XLOOKUP(X27,AM:AM,AO:AO,"")</f>
        <v>0</v>
      </c>
      <c r="Z27">
        <f>_xlfn.XLOOKUP(X27,AM:AM,AP:AP,"")</f>
        <v>0</v>
      </c>
      <c r="AA27">
        <f>_xlfn.XLOOKUP(X27,AM:AM,AQ:AQ,"")</f>
        <v>0</v>
      </c>
      <c r="AB27">
        <f>_xlfn.XLOOKUP(X27,AM:AM,AR:AR,"")</f>
        <v>0</v>
      </c>
      <c r="AM27" t="str">
        <v>08-2021</v>
      </c>
      <c r="AN27" t="s">
        <v>439</v>
      </c>
    </row>
    <row r="28" spans="1:40">
      <c r="A28" s="93">
        <v>44294</v>
      </c>
      <c r="B28" s="90">
        <v>48600</v>
      </c>
      <c r="C28" s="90">
        <v>49100</v>
      </c>
      <c r="D28" s="90">
        <v>47000</v>
      </c>
      <c r="E28" s="90">
        <v>46500</v>
      </c>
      <c r="F28" s="90">
        <v>49400</v>
      </c>
      <c r="G28" s="91" t="s">
        <v>25</v>
      </c>
      <c r="H28" s="90">
        <v>47900</v>
      </c>
      <c r="I28" s="91" t="s">
        <v>25</v>
      </c>
      <c r="J28" s="90">
        <v>48400</v>
      </c>
      <c r="K28" s="91" t="s">
        <v>25</v>
      </c>
      <c r="L28" s="90">
        <v>48300</v>
      </c>
      <c r="M28" s="90">
        <v>47700</v>
      </c>
      <c r="N28" s="90">
        <v>46000</v>
      </c>
      <c r="O28" s="91" t="s">
        <v>25</v>
      </c>
      <c r="P28" s="90">
        <v>44800</v>
      </c>
      <c r="Q28" s="90">
        <v>44700</v>
      </c>
      <c r="R28" s="90">
        <v>45700</v>
      </c>
      <c r="S28" s="91" t="s">
        <v>25</v>
      </c>
      <c r="T28" s="91" t="s">
        <v>25</v>
      </c>
      <c r="U28" s="91" t="s">
        <v>25</v>
      </c>
      <c r="V28" s="90">
        <v>48600</v>
      </c>
      <c r="W28" s="91" t="s">
        <v>25</v>
      </c>
      <c r="X28" t="str">
        <f t="shared" si="8"/>
        <v>04-2021</v>
      </c>
      <c r="Y28">
        <f>_xlfn.XLOOKUP(X28,AM:AM,AO:AO,"")</f>
        <v>0</v>
      </c>
      <c r="Z28">
        <f>_xlfn.XLOOKUP(X28,AM:AM,AP:AP,"")</f>
        <v>0</v>
      </c>
      <c r="AA28">
        <f>_xlfn.XLOOKUP(X28,AM:AM,AQ:AQ,"")</f>
        <v>0</v>
      </c>
      <c r="AB28">
        <f>_xlfn.XLOOKUP(X28,AM:AM,AR:AR,"")</f>
        <v>0</v>
      </c>
      <c r="AM28" t="str">
        <v>09-2021</v>
      </c>
      <c r="AN28" t="s">
        <v>440</v>
      </c>
    </row>
    <row r="29" spans="1:40">
      <c r="A29" s="93">
        <v>44295</v>
      </c>
      <c r="B29" s="90">
        <v>48200</v>
      </c>
      <c r="C29" s="90">
        <v>49000</v>
      </c>
      <c r="D29" s="90">
        <v>46400</v>
      </c>
      <c r="E29" s="90">
        <v>46300</v>
      </c>
      <c r="F29" s="90">
        <v>49100</v>
      </c>
      <c r="G29" s="91" t="s">
        <v>25</v>
      </c>
      <c r="H29" s="90">
        <v>47500</v>
      </c>
      <c r="I29" s="91" t="s">
        <v>25</v>
      </c>
      <c r="J29" s="90">
        <v>48300</v>
      </c>
      <c r="K29" s="91" t="s">
        <v>25</v>
      </c>
      <c r="L29" s="90">
        <v>48000</v>
      </c>
      <c r="M29" s="90">
        <v>47700</v>
      </c>
      <c r="N29" s="90">
        <v>45500</v>
      </c>
      <c r="O29" s="91" t="s">
        <v>25</v>
      </c>
      <c r="P29" s="90">
        <v>44000</v>
      </c>
      <c r="Q29" s="90">
        <v>44300</v>
      </c>
      <c r="R29" s="90">
        <v>45200</v>
      </c>
      <c r="S29" s="91" t="s">
        <v>25</v>
      </c>
      <c r="T29" s="91" t="s">
        <v>25</v>
      </c>
      <c r="U29" s="91" t="s">
        <v>25</v>
      </c>
      <c r="V29" s="90">
        <v>48100</v>
      </c>
      <c r="W29" s="91" t="s">
        <v>25</v>
      </c>
      <c r="X29" t="str">
        <f t="shared" si="8"/>
        <v>04-2021</v>
      </c>
      <c r="Y29">
        <f>_xlfn.XLOOKUP(X29,AM:AM,AO:AO,"")</f>
        <v>0</v>
      </c>
      <c r="Z29">
        <f>_xlfn.XLOOKUP(X29,AM:AM,AP:AP,"")</f>
        <v>0</v>
      </c>
      <c r="AA29">
        <f>_xlfn.XLOOKUP(X29,AM:AM,AQ:AQ,"")</f>
        <v>0</v>
      </c>
      <c r="AB29">
        <f>_xlfn.XLOOKUP(X29,AM:AM,AR:AR,"")</f>
        <v>0</v>
      </c>
      <c r="AM29" t="str">
        <v>10-2021</v>
      </c>
      <c r="AN29" t="s">
        <v>441</v>
      </c>
    </row>
    <row r="30" spans="1:40">
      <c r="A30" s="93">
        <v>44296</v>
      </c>
      <c r="B30" s="90">
        <v>48200</v>
      </c>
      <c r="C30" s="90">
        <v>49100</v>
      </c>
      <c r="D30" s="90">
        <v>46300</v>
      </c>
      <c r="E30" s="90">
        <v>45750</v>
      </c>
      <c r="F30" s="90">
        <v>48500</v>
      </c>
      <c r="G30" s="91" t="s">
        <v>25</v>
      </c>
      <c r="H30" s="90">
        <v>47000</v>
      </c>
      <c r="I30" s="91" t="s">
        <v>25</v>
      </c>
      <c r="J30" s="90">
        <v>48200</v>
      </c>
      <c r="K30" s="91" t="s">
        <v>25</v>
      </c>
      <c r="L30" s="90">
        <v>48200</v>
      </c>
      <c r="M30" s="90">
        <v>47200</v>
      </c>
      <c r="N30" s="90">
        <v>45600</v>
      </c>
      <c r="O30" s="91" t="s">
        <v>25</v>
      </c>
      <c r="P30" s="90">
        <v>44000</v>
      </c>
      <c r="Q30" s="90">
        <v>44300</v>
      </c>
      <c r="R30" s="90">
        <v>45100</v>
      </c>
      <c r="S30" s="91" t="s">
        <v>25</v>
      </c>
      <c r="T30" s="91" t="s">
        <v>25</v>
      </c>
      <c r="U30" s="91" t="s">
        <v>25</v>
      </c>
      <c r="V30" s="90">
        <v>48000</v>
      </c>
      <c r="W30" s="91" t="s">
        <v>25</v>
      </c>
      <c r="X30" t="str">
        <f t="shared" si="8"/>
        <v>04-2021</v>
      </c>
      <c r="Y30">
        <f>_xlfn.XLOOKUP(X30,AM:AM,AO:AO,"")</f>
        <v>0</v>
      </c>
      <c r="Z30">
        <f>_xlfn.XLOOKUP(X30,AM:AM,AP:AP,"")</f>
        <v>0</v>
      </c>
      <c r="AA30">
        <f>_xlfn.XLOOKUP(X30,AM:AM,AQ:AQ,"")</f>
        <v>0</v>
      </c>
      <c r="AB30">
        <f>_xlfn.XLOOKUP(X30,AM:AM,AR:AR,"")</f>
        <v>0</v>
      </c>
      <c r="AM30" t="str">
        <v>11-2021</v>
      </c>
      <c r="AN30" t="s">
        <v>442</v>
      </c>
    </row>
    <row r="31" spans="1:40">
      <c r="A31" s="93">
        <v>44297</v>
      </c>
      <c r="B31" s="90" t="s">
        <v>24</v>
      </c>
      <c r="C31" s="90" t="s">
        <v>24</v>
      </c>
      <c r="D31" s="90" t="s">
        <v>24</v>
      </c>
      <c r="E31" s="90" t="s">
        <v>24</v>
      </c>
      <c r="F31" s="90" t="s">
        <v>24</v>
      </c>
      <c r="G31" s="90" t="s">
        <v>24</v>
      </c>
      <c r="H31" s="90" t="s">
        <v>24</v>
      </c>
      <c r="I31" s="90" t="s">
        <v>24</v>
      </c>
      <c r="J31" s="90" t="s">
        <v>24</v>
      </c>
      <c r="K31" s="90" t="s">
        <v>24</v>
      </c>
      <c r="L31" s="90" t="s">
        <v>24</v>
      </c>
      <c r="M31" s="90" t="s">
        <v>24</v>
      </c>
      <c r="N31" s="90" t="s">
        <v>24</v>
      </c>
      <c r="O31" s="90" t="s">
        <v>24</v>
      </c>
      <c r="P31" s="90" t="s">
        <v>24</v>
      </c>
      <c r="Q31" s="90" t="s">
        <v>24</v>
      </c>
      <c r="R31" s="90" t="s">
        <v>24</v>
      </c>
      <c r="S31" s="90" t="s">
        <v>24</v>
      </c>
      <c r="T31" s="90" t="s">
        <v>24</v>
      </c>
      <c r="U31" s="90" t="s">
        <v>24</v>
      </c>
      <c r="V31" s="90" t="s">
        <v>24</v>
      </c>
      <c r="W31" s="90" t="s">
        <v>24</v>
      </c>
      <c r="X31" t="str">
        <f t="shared" si="8"/>
        <v>04-2021</v>
      </c>
      <c r="Y31">
        <f>_xlfn.XLOOKUP(X31,AM:AM,AO:AO,"")</f>
        <v>0</v>
      </c>
      <c r="Z31">
        <f>_xlfn.XLOOKUP(X31,AM:AM,AP:AP,"")</f>
        <v>0</v>
      </c>
      <c r="AA31">
        <f>_xlfn.XLOOKUP(X31,AM:AM,AQ:AQ,"")</f>
        <v>0</v>
      </c>
      <c r="AB31">
        <f>_xlfn.XLOOKUP(X31,AM:AM,AR:AR,"")</f>
        <v>0</v>
      </c>
      <c r="AM31" t="str">
        <v>12-2021</v>
      </c>
      <c r="AN31" t="s">
        <v>443</v>
      </c>
    </row>
    <row r="32" spans="1:40">
      <c r="A32" s="93">
        <v>44298</v>
      </c>
      <c r="B32" s="90">
        <v>48400</v>
      </c>
      <c r="C32" s="90">
        <v>49300</v>
      </c>
      <c r="D32" s="90">
        <v>46600</v>
      </c>
      <c r="E32" s="90">
        <v>46000</v>
      </c>
      <c r="F32" s="90">
        <v>48800</v>
      </c>
      <c r="G32" s="91" t="s">
        <v>25</v>
      </c>
      <c r="H32" s="90">
        <v>47600</v>
      </c>
      <c r="I32" s="91" t="s">
        <v>25</v>
      </c>
      <c r="J32" s="90">
        <v>48900</v>
      </c>
      <c r="K32" s="91" t="s">
        <v>25</v>
      </c>
      <c r="L32" s="90">
        <v>48500</v>
      </c>
      <c r="M32" s="90">
        <v>47300</v>
      </c>
      <c r="N32" s="90">
        <v>46100</v>
      </c>
      <c r="O32" s="91" t="s">
        <v>25</v>
      </c>
      <c r="P32" s="90">
        <v>44800</v>
      </c>
      <c r="Q32" s="90">
        <v>44900</v>
      </c>
      <c r="R32" s="90">
        <v>45400</v>
      </c>
      <c r="S32" s="91" t="s">
        <v>25</v>
      </c>
      <c r="T32" s="91" t="s">
        <v>25</v>
      </c>
      <c r="U32" s="91" t="s">
        <v>25</v>
      </c>
      <c r="V32" s="90">
        <v>48100</v>
      </c>
      <c r="W32" s="91" t="s">
        <v>25</v>
      </c>
      <c r="X32" t="str">
        <f t="shared" si="8"/>
        <v>04-2021</v>
      </c>
      <c r="Y32">
        <f>_xlfn.XLOOKUP(X32,AM:AM,AO:AO,"")</f>
        <v>0</v>
      </c>
      <c r="Z32">
        <f>_xlfn.XLOOKUP(X32,AM:AM,AP:AP,"")</f>
        <v>0</v>
      </c>
      <c r="AA32">
        <f>_xlfn.XLOOKUP(X32,AM:AM,AQ:AQ,"")</f>
        <v>0</v>
      </c>
      <c r="AB32">
        <f>_xlfn.XLOOKUP(X32,AM:AM,AR:AR,"")</f>
        <v>0</v>
      </c>
      <c r="AM32" t="str">
        <v>01-2022</v>
      </c>
      <c r="AN32" t="s">
        <v>444</v>
      </c>
    </row>
    <row r="33" spans="1:44">
      <c r="A33" s="93">
        <v>44299</v>
      </c>
      <c r="B33" s="90">
        <v>48300</v>
      </c>
      <c r="C33" s="90">
        <v>49100</v>
      </c>
      <c r="D33" s="90">
        <v>46300</v>
      </c>
      <c r="E33" s="90">
        <v>45700</v>
      </c>
      <c r="F33" s="90">
        <v>48900</v>
      </c>
      <c r="G33" s="91" t="s">
        <v>25</v>
      </c>
      <c r="H33" s="90">
        <v>47500</v>
      </c>
      <c r="I33" s="91" t="s">
        <v>25</v>
      </c>
      <c r="J33" s="90">
        <v>48900</v>
      </c>
      <c r="K33" s="91" t="s">
        <v>25</v>
      </c>
      <c r="L33" s="90">
        <v>48400</v>
      </c>
      <c r="M33" s="90">
        <v>47300</v>
      </c>
      <c r="N33" s="90">
        <v>45500</v>
      </c>
      <c r="O33" s="91" t="s">
        <v>25</v>
      </c>
      <c r="P33" s="90">
        <v>44900</v>
      </c>
      <c r="Q33" s="90">
        <v>44900</v>
      </c>
      <c r="R33" s="90">
        <v>45400</v>
      </c>
      <c r="S33" s="91" t="s">
        <v>25</v>
      </c>
      <c r="T33" s="91" t="s">
        <v>25</v>
      </c>
      <c r="U33" s="91" t="s">
        <v>25</v>
      </c>
      <c r="V33" s="90">
        <v>48100</v>
      </c>
      <c r="W33" s="91" t="s">
        <v>25</v>
      </c>
      <c r="X33" t="str">
        <f t="shared" si="8"/>
        <v>04-2021</v>
      </c>
      <c r="Y33">
        <f>_xlfn.XLOOKUP(X33,AM:AM,AO:AO,"")</f>
        <v>0</v>
      </c>
      <c r="Z33">
        <f>_xlfn.XLOOKUP(X33,AM:AM,AP:AP,"")</f>
        <v>0</v>
      </c>
      <c r="AA33">
        <f>_xlfn.XLOOKUP(X33,AM:AM,AQ:AQ,"")</f>
        <v>0</v>
      </c>
      <c r="AB33">
        <f>_xlfn.XLOOKUP(X33,AM:AM,AR:AR,"")</f>
        <v>0</v>
      </c>
      <c r="AM33" t="str">
        <v>02-2022</v>
      </c>
      <c r="AN33" t="s">
        <v>445</v>
      </c>
    </row>
    <row r="34" spans="1:44">
      <c r="A34" s="93">
        <v>44300</v>
      </c>
      <c r="B34" s="90">
        <v>48400</v>
      </c>
      <c r="C34" s="90">
        <v>49100</v>
      </c>
      <c r="D34" s="90">
        <v>46400</v>
      </c>
      <c r="E34" s="90">
        <v>45750</v>
      </c>
      <c r="F34" s="90">
        <v>49000</v>
      </c>
      <c r="G34" s="91" t="s">
        <v>25</v>
      </c>
      <c r="H34" s="90">
        <v>47400</v>
      </c>
      <c r="I34" s="91" t="s">
        <v>25</v>
      </c>
      <c r="J34" s="90">
        <v>49000</v>
      </c>
      <c r="K34" s="91" t="s">
        <v>25</v>
      </c>
      <c r="L34" s="90">
        <v>48500</v>
      </c>
      <c r="M34" s="90">
        <v>47500</v>
      </c>
      <c r="N34" s="90">
        <v>45700</v>
      </c>
      <c r="O34" s="91" t="s">
        <v>25</v>
      </c>
      <c r="P34" s="90">
        <v>45200</v>
      </c>
      <c r="Q34" s="90">
        <v>44900</v>
      </c>
      <c r="R34" s="90">
        <v>45600</v>
      </c>
      <c r="S34" s="91" t="s">
        <v>25</v>
      </c>
      <c r="T34" s="91" t="s">
        <v>25</v>
      </c>
      <c r="U34" s="91" t="s">
        <v>25</v>
      </c>
      <c r="V34" s="90">
        <v>48100</v>
      </c>
      <c r="W34" s="91" t="s">
        <v>25</v>
      </c>
      <c r="X34" t="str">
        <f t="shared" si="8"/>
        <v>04-2021</v>
      </c>
      <c r="Y34">
        <f>_xlfn.XLOOKUP(X34,AM:AM,AO:AO,"")</f>
        <v>0</v>
      </c>
      <c r="Z34">
        <f>_xlfn.XLOOKUP(X34,AM:AM,AP:AP,"")</f>
        <v>0</v>
      </c>
      <c r="AA34">
        <f>_xlfn.XLOOKUP(X34,AM:AM,AQ:AQ,"")</f>
        <v>0</v>
      </c>
      <c r="AB34">
        <f>_xlfn.XLOOKUP(X34,AM:AM,AR:AR,"")</f>
        <v>0</v>
      </c>
      <c r="AM34" t="str">
        <v>03-2022</v>
      </c>
      <c r="AN34" t="s">
        <v>446</v>
      </c>
    </row>
    <row r="35" spans="1:44">
      <c r="A35" s="93">
        <v>44301</v>
      </c>
      <c r="B35" s="90">
        <v>48900</v>
      </c>
      <c r="C35" s="90">
        <v>49200</v>
      </c>
      <c r="D35" s="90">
        <v>46900</v>
      </c>
      <c r="E35" s="90">
        <v>46300</v>
      </c>
      <c r="F35" s="90">
        <v>49400</v>
      </c>
      <c r="G35" s="91" t="s">
        <v>25</v>
      </c>
      <c r="H35" s="90">
        <v>47700</v>
      </c>
      <c r="I35" s="91" t="s">
        <v>25</v>
      </c>
      <c r="J35" s="90">
        <v>50600</v>
      </c>
      <c r="K35" s="91" t="s">
        <v>25</v>
      </c>
      <c r="L35" s="90">
        <v>48900</v>
      </c>
      <c r="M35" s="90">
        <v>48400</v>
      </c>
      <c r="N35" s="90">
        <v>46300</v>
      </c>
      <c r="O35" s="91" t="s">
        <v>25</v>
      </c>
      <c r="P35" s="90">
        <v>46100</v>
      </c>
      <c r="Q35" s="90">
        <v>46400</v>
      </c>
      <c r="R35" s="90">
        <v>46500</v>
      </c>
      <c r="S35" s="91" t="s">
        <v>25</v>
      </c>
      <c r="T35" s="91" t="s">
        <v>25</v>
      </c>
      <c r="U35" s="91" t="s">
        <v>25</v>
      </c>
      <c r="V35" s="90">
        <v>48300</v>
      </c>
      <c r="W35" s="91" t="s">
        <v>25</v>
      </c>
      <c r="X35" t="str">
        <f t="shared" si="8"/>
        <v>04-2021</v>
      </c>
      <c r="Y35">
        <f>_xlfn.XLOOKUP(X35,AM:AM,AO:AO,"")</f>
        <v>0</v>
      </c>
      <c r="Z35">
        <f>_xlfn.XLOOKUP(X35,AM:AM,AP:AP,"")</f>
        <v>0</v>
      </c>
      <c r="AA35">
        <f>_xlfn.XLOOKUP(X35,AM:AM,AQ:AQ,"")</f>
        <v>0</v>
      </c>
      <c r="AB35">
        <f>_xlfn.XLOOKUP(X35,AM:AM,AR:AR,"")</f>
        <v>0</v>
      </c>
      <c r="AM35" t="str">
        <v>04-2022</v>
      </c>
      <c r="AN35" t="s">
        <v>447</v>
      </c>
    </row>
    <row r="36" spans="1:44">
      <c r="A36" s="93">
        <v>44302</v>
      </c>
      <c r="B36" s="90">
        <v>50800</v>
      </c>
      <c r="C36" s="90">
        <v>50000</v>
      </c>
      <c r="D36" s="90">
        <v>47500</v>
      </c>
      <c r="E36" s="90">
        <v>47000</v>
      </c>
      <c r="F36" s="90">
        <v>50800</v>
      </c>
      <c r="G36" s="91" t="s">
        <v>25</v>
      </c>
      <c r="H36" s="90">
        <v>48300</v>
      </c>
      <c r="I36" s="91" t="s">
        <v>25</v>
      </c>
      <c r="J36" s="90">
        <v>52700</v>
      </c>
      <c r="K36" s="91" t="s">
        <v>25</v>
      </c>
      <c r="L36" s="90">
        <v>49100</v>
      </c>
      <c r="M36" s="90">
        <v>49700</v>
      </c>
      <c r="N36" s="90">
        <v>47000</v>
      </c>
      <c r="O36" s="91" t="s">
        <v>25</v>
      </c>
      <c r="P36" s="90">
        <v>46900</v>
      </c>
      <c r="Q36" s="90">
        <v>47300</v>
      </c>
      <c r="R36" s="90">
        <v>47400</v>
      </c>
      <c r="S36" s="91" t="s">
        <v>25</v>
      </c>
      <c r="T36" s="91" t="s">
        <v>25</v>
      </c>
      <c r="U36" s="91" t="s">
        <v>25</v>
      </c>
      <c r="V36" s="90">
        <v>49700</v>
      </c>
      <c r="W36" s="91" t="s">
        <v>25</v>
      </c>
      <c r="X36" t="str">
        <f t="shared" si="8"/>
        <v>04-2021</v>
      </c>
      <c r="Y36">
        <f>_xlfn.XLOOKUP(X36,AM:AM,AO:AO,"")</f>
        <v>0</v>
      </c>
      <c r="Z36">
        <f>_xlfn.XLOOKUP(X36,AM:AM,AP:AP,"")</f>
        <v>0</v>
      </c>
      <c r="AA36">
        <f>_xlfn.XLOOKUP(X36,AM:AM,AQ:AQ,"")</f>
        <v>0</v>
      </c>
      <c r="AB36">
        <f>_xlfn.XLOOKUP(X36,AM:AM,AR:AR,"")</f>
        <v>0</v>
      </c>
      <c r="AM36" t="str">
        <v>05-2022</v>
      </c>
      <c r="AN36" t="s">
        <v>448</v>
      </c>
    </row>
    <row r="37" spans="1:44">
      <c r="A37" s="93">
        <v>44303</v>
      </c>
      <c r="B37" s="90">
        <v>51300</v>
      </c>
      <c r="C37" s="90">
        <v>50200</v>
      </c>
      <c r="D37" s="90">
        <v>47800</v>
      </c>
      <c r="E37" s="90">
        <v>47000</v>
      </c>
      <c r="F37" s="90">
        <v>52200</v>
      </c>
      <c r="G37" s="91" t="s">
        <v>25</v>
      </c>
      <c r="H37" s="90">
        <v>48400</v>
      </c>
      <c r="I37" s="91" t="s">
        <v>25</v>
      </c>
      <c r="J37" s="90">
        <v>52700</v>
      </c>
      <c r="K37" s="91" t="s">
        <v>25</v>
      </c>
      <c r="L37" s="90">
        <v>49300</v>
      </c>
      <c r="M37" s="90">
        <v>50900</v>
      </c>
      <c r="N37" s="90">
        <v>46700</v>
      </c>
      <c r="O37" s="91" t="s">
        <v>25</v>
      </c>
      <c r="P37" s="90">
        <v>46800</v>
      </c>
      <c r="Q37" s="90">
        <v>47300</v>
      </c>
      <c r="R37" s="90">
        <v>47300</v>
      </c>
      <c r="S37" s="91" t="s">
        <v>25</v>
      </c>
      <c r="T37" s="91" t="s">
        <v>25</v>
      </c>
      <c r="U37" s="91" t="s">
        <v>25</v>
      </c>
      <c r="V37" s="90">
        <v>50000</v>
      </c>
      <c r="W37" s="91" t="s">
        <v>25</v>
      </c>
      <c r="X37" t="str">
        <f t="shared" si="8"/>
        <v>04-2021</v>
      </c>
      <c r="Y37">
        <f>_xlfn.XLOOKUP(X37,AM:AM,AO:AO,"")</f>
        <v>0</v>
      </c>
      <c r="Z37">
        <f>_xlfn.XLOOKUP(X37,AM:AM,AP:AP,"")</f>
        <v>0</v>
      </c>
      <c r="AA37">
        <f>_xlfn.XLOOKUP(X37,AM:AM,AQ:AQ,"")</f>
        <v>0</v>
      </c>
      <c r="AB37">
        <f>_xlfn.XLOOKUP(X37,AM:AM,AR:AR,"")</f>
        <v>0</v>
      </c>
      <c r="AM37" t="str">
        <v>06-2022</v>
      </c>
      <c r="AN37" t="s">
        <v>449</v>
      </c>
    </row>
    <row r="38" spans="1:44">
      <c r="A38" s="93">
        <v>44304</v>
      </c>
      <c r="B38" s="90" t="s">
        <v>24</v>
      </c>
      <c r="C38" s="90" t="s">
        <v>24</v>
      </c>
      <c r="D38" s="90" t="s">
        <v>24</v>
      </c>
      <c r="E38" s="90" t="s">
        <v>24</v>
      </c>
      <c r="F38" s="90" t="s">
        <v>24</v>
      </c>
      <c r="G38" s="90" t="s">
        <v>24</v>
      </c>
      <c r="H38" s="90" t="s">
        <v>24</v>
      </c>
      <c r="I38" s="90" t="s">
        <v>24</v>
      </c>
      <c r="J38" s="90" t="s">
        <v>24</v>
      </c>
      <c r="K38" s="90" t="s">
        <v>24</v>
      </c>
      <c r="L38" s="90" t="s">
        <v>24</v>
      </c>
      <c r="M38" s="90" t="s">
        <v>24</v>
      </c>
      <c r="N38" s="90" t="s">
        <v>24</v>
      </c>
      <c r="O38" s="90" t="s">
        <v>24</v>
      </c>
      <c r="P38" s="90" t="s">
        <v>24</v>
      </c>
      <c r="Q38" s="90" t="s">
        <v>24</v>
      </c>
      <c r="R38" s="90" t="s">
        <v>24</v>
      </c>
      <c r="S38" s="90" t="s">
        <v>24</v>
      </c>
      <c r="T38" s="90" t="s">
        <v>24</v>
      </c>
      <c r="U38" s="90" t="s">
        <v>24</v>
      </c>
      <c r="V38" s="90" t="s">
        <v>24</v>
      </c>
      <c r="W38" s="90" t="s">
        <v>24</v>
      </c>
      <c r="X38" t="str">
        <f t="shared" si="8"/>
        <v>04-2021</v>
      </c>
      <c r="Y38">
        <f>_xlfn.XLOOKUP(X38,AM:AM,AO:AO,"")</f>
        <v>0</v>
      </c>
      <c r="Z38">
        <f>_xlfn.XLOOKUP(X38,AM:AM,AP:AP,"")</f>
        <v>0</v>
      </c>
      <c r="AA38">
        <f>_xlfn.XLOOKUP(X38,AM:AM,AQ:AQ,"")</f>
        <v>0</v>
      </c>
      <c r="AB38">
        <f>_xlfn.XLOOKUP(X38,AM:AM,AR:AR,"")</f>
        <v>0</v>
      </c>
      <c r="AM38" t="str">
        <v>07-2022</v>
      </c>
      <c r="AN38" t="s">
        <v>450</v>
      </c>
    </row>
    <row r="39" spans="1:44">
      <c r="A39" s="93">
        <v>44305</v>
      </c>
      <c r="B39" s="90">
        <v>51200</v>
      </c>
      <c r="C39" s="90">
        <v>50700</v>
      </c>
      <c r="D39" s="90">
        <v>48500</v>
      </c>
      <c r="E39" s="90">
        <v>46500</v>
      </c>
      <c r="F39" s="90">
        <v>52100</v>
      </c>
      <c r="G39" s="91" t="s">
        <v>25</v>
      </c>
      <c r="H39" s="90">
        <v>48000</v>
      </c>
      <c r="I39" s="91" t="s">
        <v>25</v>
      </c>
      <c r="J39" s="90">
        <v>52600</v>
      </c>
      <c r="K39" s="91" t="s">
        <v>25</v>
      </c>
      <c r="L39" s="90">
        <v>49100</v>
      </c>
      <c r="M39" s="90">
        <v>50900</v>
      </c>
      <c r="N39" s="90">
        <v>46000</v>
      </c>
      <c r="O39" s="91" t="s">
        <v>25</v>
      </c>
      <c r="P39" s="90">
        <v>46200</v>
      </c>
      <c r="Q39" s="90">
        <v>47000</v>
      </c>
      <c r="R39" s="90">
        <v>47100</v>
      </c>
      <c r="S39" s="91" t="s">
        <v>25</v>
      </c>
      <c r="T39" s="91" t="s">
        <v>25</v>
      </c>
      <c r="U39" s="91" t="s">
        <v>25</v>
      </c>
      <c r="V39" s="90">
        <v>50100</v>
      </c>
      <c r="W39" s="91" t="s">
        <v>25</v>
      </c>
      <c r="X39" t="str">
        <f t="shared" si="8"/>
        <v>04-2021</v>
      </c>
      <c r="Y39">
        <f>_xlfn.XLOOKUP(X39,AM:AM,AO:AO,"")</f>
        <v>0</v>
      </c>
      <c r="Z39">
        <f>_xlfn.XLOOKUP(X39,AM:AM,AP:AP,"")</f>
        <v>0</v>
      </c>
      <c r="AA39">
        <f>_xlfn.XLOOKUP(X39,AM:AM,AQ:AQ,"")</f>
        <v>0</v>
      </c>
      <c r="AB39">
        <f>_xlfn.XLOOKUP(X39,AM:AM,AR:AR,"")</f>
        <v>0</v>
      </c>
      <c r="AM39" t="str">
        <v>08-2022</v>
      </c>
      <c r="AN39" t="s">
        <v>451</v>
      </c>
    </row>
    <row r="40" spans="1:44">
      <c r="A40" s="93">
        <v>44306</v>
      </c>
      <c r="B40" s="90">
        <v>50400</v>
      </c>
      <c r="C40" s="90">
        <v>50700</v>
      </c>
      <c r="D40" s="90">
        <v>48300</v>
      </c>
      <c r="E40" s="90">
        <v>45800</v>
      </c>
      <c r="F40" s="90">
        <v>50200</v>
      </c>
      <c r="G40" s="91" t="s">
        <v>25</v>
      </c>
      <c r="H40" s="90">
        <v>47000</v>
      </c>
      <c r="I40" s="91" t="s">
        <v>25</v>
      </c>
      <c r="J40" s="90">
        <v>50600</v>
      </c>
      <c r="K40" s="91" t="s">
        <v>25</v>
      </c>
      <c r="L40" s="90">
        <v>48500</v>
      </c>
      <c r="M40" s="90">
        <v>49900</v>
      </c>
      <c r="N40" s="90">
        <v>45500</v>
      </c>
      <c r="O40" s="91" t="s">
        <v>25</v>
      </c>
      <c r="P40" s="90">
        <v>45100</v>
      </c>
      <c r="Q40" s="90">
        <v>46000</v>
      </c>
      <c r="R40" s="90">
        <v>46500</v>
      </c>
      <c r="S40" s="91" t="s">
        <v>25</v>
      </c>
      <c r="T40" s="91" t="s">
        <v>25</v>
      </c>
      <c r="U40" s="91" t="s">
        <v>25</v>
      </c>
      <c r="V40" s="90">
        <v>49900</v>
      </c>
      <c r="W40" s="91" t="s">
        <v>25</v>
      </c>
      <c r="X40" t="str">
        <f t="shared" si="8"/>
        <v>04-2021</v>
      </c>
      <c r="Y40">
        <f>_xlfn.XLOOKUP(X40,AM:AM,AO:AO,"")</f>
        <v>0</v>
      </c>
      <c r="Z40">
        <f>_xlfn.XLOOKUP(X40,AM:AM,AP:AP,"")</f>
        <v>0</v>
      </c>
      <c r="AA40">
        <f>_xlfn.XLOOKUP(X40,AM:AM,AQ:AQ,"")</f>
        <v>0</v>
      </c>
      <c r="AB40">
        <f>_xlfn.XLOOKUP(X40,AM:AM,AR:AR,"")</f>
        <v>0</v>
      </c>
      <c r="AM40" t="str">
        <v>09-2022</v>
      </c>
      <c r="AN40" t="s">
        <v>452</v>
      </c>
    </row>
    <row r="41" spans="1:44">
      <c r="A41" s="93">
        <v>44307</v>
      </c>
      <c r="B41" s="90">
        <v>49900</v>
      </c>
      <c r="C41" s="90">
        <v>50700</v>
      </c>
      <c r="D41" s="90">
        <v>48300</v>
      </c>
      <c r="E41" s="90">
        <v>45800</v>
      </c>
      <c r="F41" s="90">
        <v>50200</v>
      </c>
      <c r="G41" s="91" t="s">
        <v>25</v>
      </c>
      <c r="H41" s="90">
        <v>47500</v>
      </c>
      <c r="I41" s="91" t="s">
        <v>25</v>
      </c>
      <c r="J41" s="90">
        <v>49600</v>
      </c>
      <c r="K41" s="91" t="s">
        <v>25</v>
      </c>
      <c r="L41" s="90">
        <v>48500</v>
      </c>
      <c r="M41" s="90">
        <v>48900</v>
      </c>
      <c r="N41" s="90">
        <v>46000</v>
      </c>
      <c r="O41" s="91" t="s">
        <v>25</v>
      </c>
      <c r="P41" s="90">
        <v>45000</v>
      </c>
      <c r="Q41" s="90">
        <v>45900</v>
      </c>
      <c r="R41" s="90">
        <v>46500</v>
      </c>
      <c r="S41" s="91" t="s">
        <v>25</v>
      </c>
      <c r="T41" s="91" t="s">
        <v>25</v>
      </c>
      <c r="U41" s="91" t="s">
        <v>25</v>
      </c>
      <c r="V41" s="90">
        <v>49800</v>
      </c>
      <c r="W41" s="91" t="s">
        <v>25</v>
      </c>
      <c r="X41" t="str">
        <f t="shared" si="8"/>
        <v>04-2021</v>
      </c>
      <c r="Y41">
        <f>_xlfn.XLOOKUP(X41,AM:AM,AO:AO,"")</f>
        <v>0</v>
      </c>
      <c r="Z41">
        <f>_xlfn.XLOOKUP(X41,AM:AM,AP:AP,"")</f>
        <v>0</v>
      </c>
      <c r="AA41">
        <f>_xlfn.XLOOKUP(X41,AM:AM,AQ:AQ,"")</f>
        <v>0</v>
      </c>
      <c r="AB41">
        <f>_xlfn.XLOOKUP(X41,AM:AM,AR:AR,"")</f>
        <v>0</v>
      </c>
      <c r="AM41" t="str">
        <v>10-2022</v>
      </c>
      <c r="AN41" t="s">
        <v>23</v>
      </c>
      <c r="AR41" t="s">
        <v>23</v>
      </c>
    </row>
    <row r="42" spans="1:44">
      <c r="A42" s="93">
        <v>44308</v>
      </c>
      <c r="B42" s="90">
        <v>50200</v>
      </c>
      <c r="C42" s="90">
        <v>50900</v>
      </c>
      <c r="D42" s="90">
        <v>47800</v>
      </c>
      <c r="E42" s="90">
        <v>46500</v>
      </c>
      <c r="F42" s="90">
        <v>50500</v>
      </c>
      <c r="G42" s="91" t="s">
        <v>25</v>
      </c>
      <c r="H42" s="90">
        <v>47800</v>
      </c>
      <c r="I42" s="91" t="s">
        <v>25</v>
      </c>
      <c r="J42" s="90">
        <v>49600</v>
      </c>
      <c r="K42" s="91" t="s">
        <v>25</v>
      </c>
      <c r="L42" s="90">
        <v>48800</v>
      </c>
      <c r="M42" s="90">
        <v>48900</v>
      </c>
      <c r="N42" s="90">
        <v>46700</v>
      </c>
      <c r="O42" s="91" t="s">
        <v>25</v>
      </c>
      <c r="P42" s="90">
        <v>45400</v>
      </c>
      <c r="Q42" s="90">
        <v>46000</v>
      </c>
      <c r="R42" s="90">
        <v>46600</v>
      </c>
      <c r="S42" s="91" t="s">
        <v>25</v>
      </c>
      <c r="T42" s="91" t="s">
        <v>25</v>
      </c>
      <c r="U42" s="91" t="s">
        <v>25</v>
      </c>
      <c r="V42" s="90">
        <v>49800</v>
      </c>
      <c r="W42" s="91" t="s">
        <v>25</v>
      </c>
      <c r="X42" t="str">
        <f t="shared" si="8"/>
        <v>04-2021</v>
      </c>
      <c r="Y42">
        <f>_xlfn.XLOOKUP(X42,AM:AM,AO:AO,"")</f>
        <v>0</v>
      </c>
      <c r="Z42">
        <f>_xlfn.XLOOKUP(X42,AM:AM,AP:AP,"")</f>
        <v>0</v>
      </c>
      <c r="AA42">
        <f>_xlfn.XLOOKUP(X42,AM:AM,AQ:AQ,"")</f>
        <v>0</v>
      </c>
      <c r="AB42">
        <f>_xlfn.XLOOKUP(X42,AM:AM,AR:AR,"")</f>
        <v>0</v>
      </c>
      <c r="AM42" t="str">
        <v>11-2022</v>
      </c>
      <c r="AN42" t="s">
        <v>453</v>
      </c>
      <c r="AR42" t="s">
        <v>23</v>
      </c>
    </row>
    <row r="43" spans="1:44">
      <c r="A43" s="93">
        <v>44309</v>
      </c>
      <c r="B43" s="90">
        <v>50400</v>
      </c>
      <c r="C43" s="90">
        <v>50900</v>
      </c>
      <c r="D43" s="90">
        <v>48600</v>
      </c>
      <c r="E43" s="90">
        <v>46800</v>
      </c>
      <c r="F43" s="90">
        <v>51100</v>
      </c>
      <c r="G43" s="91" t="s">
        <v>25</v>
      </c>
      <c r="H43" s="90">
        <v>47800</v>
      </c>
      <c r="I43" s="91" t="s">
        <v>25</v>
      </c>
      <c r="J43" s="90">
        <v>49800</v>
      </c>
      <c r="K43" s="91" t="s">
        <v>25</v>
      </c>
      <c r="L43" s="90">
        <v>49500</v>
      </c>
      <c r="M43" s="90">
        <v>49100</v>
      </c>
      <c r="N43" s="90">
        <v>46800</v>
      </c>
      <c r="O43" s="91" t="s">
        <v>25</v>
      </c>
      <c r="P43" s="90">
        <v>45900</v>
      </c>
      <c r="Q43" s="90">
        <v>46200</v>
      </c>
      <c r="R43" s="90">
        <v>46600</v>
      </c>
      <c r="S43" s="91" t="s">
        <v>25</v>
      </c>
      <c r="T43" s="91" t="s">
        <v>25</v>
      </c>
      <c r="U43" s="91" t="s">
        <v>25</v>
      </c>
      <c r="V43" s="90">
        <v>49800</v>
      </c>
      <c r="W43" s="91" t="s">
        <v>25</v>
      </c>
      <c r="X43" t="str">
        <f t="shared" si="8"/>
        <v>04-2021</v>
      </c>
      <c r="Y43">
        <f>_xlfn.XLOOKUP(X43,AM:AM,AO:AO,"")</f>
        <v>0</v>
      </c>
      <c r="Z43">
        <f>_xlfn.XLOOKUP(X43,AM:AM,AP:AP,"")</f>
        <v>0</v>
      </c>
      <c r="AA43">
        <f>_xlfn.XLOOKUP(X43,AM:AM,AQ:AQ,"")</f>
        <v>0</v>
      </c>
      <c r="AB43">
        <f>_xlfn.XLOOKUP(X43,AM:AM,AR:AR,"")</f>
        <v>0</v>
      </c>
      <c r="AM43" t="str">
        <v>12-2022</v>
      </c>
      <c r="AN43" t="s">
        <v>454</v>
      </c>
      <c r="AR43" t="s">
        <v>23</v>
      </c>
    </row>
    <row r="44" spans="1:44">
      <c r="A44" s="93">
        <v>44310</v>
      </c>
      <c r="B44" s="90">
        <v>50400</v>
      </c>
      <c r="C44" s="90">
        <v>50900</v>
      </c>
      <c r="D44" s="90">
        <v>48500</v>
      </c>
      <c r="E44" s="90">
        <v>46500</v>
      </c>
      <c r="F44" s="90">
        <v>51500</v>
      </c>
      <c r="G44" s="91" t="s">
        <v>25</v>
      </c>
      <c r="H44" s="90">
        <v>47500</v>
      </c>
      <c r="I44" s="91" t="s">
        <v>25</v>
      </c>
      <c r="J44" s="90">
        <v>49800</v>
      </c>
      <c r="K44" s="91" t="s">
        <v>25</v>
      </c>
      <c r="L44" s="90">
        <v>49300</v>
      </c>
      <c r="M44" s="90">
        <v>49100</v>
      </c>
      <c r="N44" s="90">
        <v>47000</v>
      </c>
      <c r="O44" s="91" t="s">
        <v>25</v>
      </c>
      <c r="P44" s="90">
        <v>45600</v>
      </c>
      <c r="Q44" s="90">
        <v>46100</v>
      </c>
      <c r="R44" s="90">
        <v>46400</v>
      </c>
      <c r="S44" s="91" t="s">
        <v>25</v>
      </c>
      <c r="T44" s="91" t="s">
        <v>25</v>
      </c>
      <c r="U44" s="91" t="s">
        <v>25</v>
      </c>
      <c r="V44" s="90">
        <v>49800</v>
      </c>
      <c r="W44" s="91" t="s">
        <v>25</v>
      </c>
      <c r="X44" t="str">
        <f t="shared" si="8"/>
        <v>04-2021</v>
      </c>
      <c r="Y44">
        <f>_xlfn.XLOOKUP(X44,AM:AM,AO:AO,"")</f>
        <v>0</v>
      </c>
      <c r="Z44">
        <f>_xlfn.XLOOKUP(X44,AM:AM,AP:AP,"")</f>
        <v>0</v>
      </c>
      <c r="AA44">
        <f>_xlfn.XLOOKUP(X44,AM:AM,AQ:AQ,"")</f>
        <v>0</v>
      </c>
      <c r="AB44">
        <f>_xlfn.XLOOKUP(X44,AM:AM,AR:AR,"")</f>
        <v>0</v>
      </c>
      <c r="AM44" t="str">
        <v>01-2023</v>
      </c>
      <c r="AN44" t="s">
        <v>455</v>
      </c>
      <c r="AR44" t="s">
        <v>23</v>
      </c>
    </row>
    <row r="45" spans="1:44">
      <c r="A45" s="93">
        <v>44311</v>
      </c>
      <c r="B45" s="90" t="s">
        <v>24</v>
      </c>
      <c r="C45" s="90" t="s">
        <v>24</v>
      </c>
      <c r="D45" s="90" t="s">
        <v>24</v>
      </c>
      <c r="E45" s="90" t="s">
        <v>24</v>
      </c>
      <c r="F45" s="90" t="s">
        <v>24</v>
      </c>
      <c r="G45" s="90" t="s">
        <v>24</v>
      </c>
      <c r="H45" s="90" t="s">
        <v>24</v>
      </c>
      <c r="I45" s="90" t="s">
        <v>24</v>
      </c>
      <c r="J45" s="90" t="s">
        <v>24</v>
      </c>
      <c r="K45" s="90" t="s">
        <v>24</v>
      </c>
      <c r="L45" s="90" t="s">
        <v>24</v>
      </c>
      <c r="M45" s="90" t="s">
        <v>24</v>
      </c>
      <c r="N45" s="90" t="s">
        <v>24</v>
      </c>
      <c r="O45" s="90" t="s">
        <v>24</v>
      </c>
      <c r="P45" s="90" t="s">
        <v>24</v>
      </c>
      <c r="Q45" s="90" t="s">
        <v>24</v>
      </c>
      <c r="R45" s="90" t="s">
        <v>24</v>
      </c>
      <c r="S45" s="90" t="s">
        <v>24</v>
      </c>
      <c r="T45" s="90" t="s">
        <v>24</v>
      </c>
      <c r="U45" s="90" t="s">
        <v>24</v>
      </c>
      <c r="V45" s="90" t="s">
        <v>24</v>
      </c>
      <c r="W45" s="90" t="s">
        <v>24</v>
      </c>
      <c r="X45" t="str">
        <f t="shared" si="8"/>
        <v>04-2021</v>
      </c>
      <c r="Y45">
        <f>_xlfn.XLOOKUP(X45,AM:AM,AO:AO,"")</f>
        <v>0</v>
      </c>
      <c r="Z45">
        <f>_xlfn.XLOOKUP(X45,AM:AM,AP:AP,"")</f>
        <v>0</v>
      </c>
      <c r="AA45">
        <f>_xlfn.XLOOKUP(X45,AM:AM,AQ:AQ,"")</f>
        <v>0</v>
      </c>
      <c r="AB45">
        <f>_xlfn.XLOOKUP(X45,AM:AM,AR:AR,"")</f>
        <v>0</v>
      </c>
      <c r="AM45" t="str">
        <v>02-2023</v>
      </c>
      <c r="AN45" t="s">
        <v>456</v>
      </c>
      <c r="AR45" t="s">
        <v>23</v>
      </c>
    </row>
    <row r="46" spans="1:44">
      <c r="A46" s="93">
        <v>44312</v>
      </c>
      <c r="B46" s="90">
        <v>49900</v>
      </c>
      <c r="C46" s="90">
        <v>51200</v>
      </c>
      <c r="D46" s="90">
        <v>48500</v>
      </c>
      <c r="E46" s="90">
        <v>46500</v>
      </c>
      <c r="F46" s="90">
        <v>51500</v>
      </c>
      <c r="G46" s="91" t="s">
        <v>25</v>
      </c>
      <c r="H46" s="90">
        <v>47000</v>
      </c>
      <c r="I46" s="91" t="s">
        <v>25</v>
      </c>
      <c r="J46" s="90">
        <v>49700</v>
      </c>
      <c r="K46" s="91" t="s">
        <v>25</v>
      </c>
      <c r="L46" s="90">
        <v>49400</v>
      </c>
      <c r="M46" s="90">
        <v>49100</v>
      </c>
      <c r="N46" s="90">
        <v>46500</v>
      </c>
      <c r="O46" s="91" t="s">
        <v>25</v>
      </c>
      <c r="P46" s="90">
        <v>45300</v>
      </c>
      <c r="Q46" s="90">
        <v>45800</v>
      </c>
      <c r="R46" s="90">
        <v>46200</v>
      </c>
      <c r="S46" s="91" t="s">
        <v>25</v>
      </c>
      <c r="T46" s="91" t="s">
        <v>25</v>
      </c>
      <c r="U46" s="91" t="s">
        <v>25</v>
      </c>
      <c r="V46" s="90">
        <v>49700</v>
      </c>
      <c r="W46" s="91" t="s">
        <v>25</v>
      </c>
      <c r="X46" t="str">
        <f t="shared" si="8"/>
        <v>04-2021</v>
      </c>
      <c r="Y46">
        <f>_xlfn.XLOOKUP(X46,AM:AM,AO:AO,"")</f>
        <v>0</v>
      </c>
      <c r="Z46">
        <f>_xlfn.XLOOKUP(X46,AM:AM,AP:AP,"")</f>
        <v>0</v>
      </c>
      <c r="AA46">
        <f>_xlfn.XLOOKUP(X46,AM:AM,AQ:AQ,"")</f>
        <v>0</v>
      </c>
      <c r="AB46">
        <f>_xlfn.XLOOKUP(X46,AM:AM,AR:AR,"")</f>
        <v>0</v>
      </c>
      <c r="AM46" t="str">
        <v>03-2023</v>
      </c>
      <c r="AN46" t="s">
        <v>457</v>
      </c>
      <c r="AR46" t="s">
        <v>23</v>
      </c>
    </row>
    <row r="47" spans="1:44">
      <c r="A47" s="93">
        <v>44313</v>
      </c>
      <c r="B47" s="90">
        <v>49600</v>
      </c>
      <c r="C47" s="90">
        <v>51200</v>
      </c>
      <c r="D47" s="90">
        <v>48500</v>
      </c>
      <c r="E47" s="90">
        <v>46500</v>
      </c>
      <c r="F47" s="90">
        <v>50700</v>
      </c>
      <c r="G47" s="91" t="s">
        <v>25</v>
      </c>
      <c r="H47" s="90">
        <v>47300</v>
      </c>
      <c r="I47" s="91" t="s">
        <v>25</v>
      </c>
      <c r="J47" s="90">
        <v>49700</v>
      </c>
      <c r="K47" s="91" t="s">
        <v>25</v>
      </c>
      <c r="L47" s="90">
        <v>49300</v>
      </c>
      <c r="M47" s="90">
        <v>49100</v>
      </c>
      <c r="N47" s="90">
        <v>46500</v>
      </c>
      <c r="O47" s="91" t="s">
        <v>25</v>
      </c>
      <c r="P47" s="90">
        <v>45000</v>
      </c>
      <c r="Q47" s="90">
        <v>45600</v>
      </c>
      <c r="R47" s="90">
        <v>45500</v>
      </c>
      <c r="S47" s="91" t="s">
        <v>25</v>
      </c>
      <c r="T47" s="91" t="s">
        <v>25</v>
      </c>
      <c r="U47" s="91" t="s">
        <v>25</v>
      </c>
      <c r="V47" s="90">
        <v>49600</v>
      </c>
      <c r="W47" s="91" t="s">
        <v>25</v>
      </c>
      <c r="X47" t="str">
        <f t="shared" si="8"/>
        <v>04-2021</v>
      </c>
      <c r="Y47">
        <f>_xlfn.XLOOKUP(X47,AM:AM,AO:AO,"")</f>
        <v>0</v>
      </c>
      <c r="Z47">
        <f>_xlfn.XLOOKUP(X47,AM:AM,AP:AP,"")</f>
        <v>0</v>
      </c>
      <c r="AA47">
        <f>_xlfn.XLOOKUP(X47,AM:AM,AQ:AQ,"")</f>
        <v>0</v>
      </c>
      <c r="AB47">
        <f>_xlfn.XLOOKUP(X47,AM:AM,AR:AR,"")</f>
        <v>0</v>
      </c>
      <c r="AM47" t="str">
        <v>04-2023</v>
      </c>
      <c r="AN47" t="s">
        <v>458</v>
      </c>
      <c r="AR47" t="s">
        <v>23</v>
      </c>
    </row>
    <row r="48" spans="1:44">
      <c r="A48" s="93">
        <v>44314</v>
      </c>
      <c r="B48" s="90">
        <v>49300</v>
      </c>
      <c r="C48" s="90">
        <v>51200</v>
      </c>
      <c r="D48" s="90">
        <v>48600</v>
      </c>
      <c r="E48" s="90">
        <v>47000</v>
      </c>
      <c r="F48" s="90">
        <v>50100</v>
      </c>
      <c r="G48" s="91" t="s">
        <v>25</v>
      </c>
      <c r="H48" s="90">
        <v>47700</v>
      </c>
      <c r="I48" s="91" t="s">
        <v>25</v>
      </c>
      <c r="J48" s="90">
        <v>49700</v>
      </c>
      <c r="K48" s="91" t="s">
        <v>25</v>
      </c>
      <c r="L48" s="90">
        <v>49700</v>
      </c>
      <c r="M48" s="90">
        <v>48800</v>
      </c>
      <c r="N48" s="90">
        <v>47100</v>
      </c>
      <c r="O48" s="91" t="s">
        <v>25</v>
      </c>
      <c r="P48" s="90">
        <v>45300</v>
      </c>
      <c r="Q48" s="90">
        <v>45600</v>
      </c>
      <c r="R48" s="90">
        <v>45700</v>
      </c>
      <c r="S48" s="91" t="s">
        <v>25</v>
      </c>
      <c r="T48" s="91" t="s">
        <v>25</v>
      </c>
      <c r="U48" s="91" t="s">
        <v>25</v>
      </c>
      <c r="V48" s="90">
        <v>49400</v>
      </c>
      <c r="W48" s="91" t="s">
        <v>25</v>
      </c>
      <c r="X48" t="str">
        <f t="shared" si="8"/>
        <v>04-2021</v>
      </c>
      <c r="Y48">
        <f>_xlfn.XLOOKUP(X48,AM:AM,AO:AO,"")</f>
        <v>0</v>
      </c>
      <c r="Z48">
        <f>_xlfn.XLOOKUP(X48,AM:AM,AP:AP,"")</f>
        <v>0</v>
      </c>
      <c r="AA48">
        <f>_xlfn.XLOOKUP(X48,AM:AM,AQ:AQ,"")</f>
        <v>0</v>
      </c>
      <c r="AB48">
        <f>_xlfn.XLOOKUP(X48,AM:AM,AR:AR,"")</f>
        <v>0</v>
      </c>
      <c r="AM48" t="str">
        <v>05-2023</v>
      </c>
      <c r="AN48" t="s">
        <v>459</v>
      </c>
      <c r="AR48" t="s">
        <v>23</v>
      </c>
    </row>
    <row r="49" spans="1:44">
      <c r="A49" s="93">
        <v>44315</v>
      </c>
      <c r="B49" s="90">
        <v>49300</v>
      </c>
      <c r="C49" s="90">
        <v>51000</v>
      </c>
      <c r="D49" s="90">
        <v>48700</v>
      </c>
      <c r="E49" s="90">
        <v>47500</v>
      </c>
      <c r="F49" s="90">
        <v>50400</v>
      </c>
      <c r="G49" s="91" t="s">
        <v>25</v>
      </c>
      <c r="H49" s="90">
        <v>48000</v>
      </c>
      <c r="I49" s="91" t="s">
        <v>25</v>
      </c>
      <c r="J49" s="90">
        <v>49700</v>
      </c>
      <c r="K49" s="91" t="s">
        <v>25</v>
      </c>
      <c r="L49" s="90">
        <v>49800</v>
      </c>
      <c r="M49" s="90">
        <v>49000</v>
      </c>
      <c r="N49" s="90">
        <v>47800</v>
      </c>
      <c r="O49" s="91" t="s">
        <v>25</v>
      </c>
      <c r="P49" s="90">
        <v>45400</v>
      </c>
      <c r="Q49" s="90">
        <v>45800</v>
      </c>
      <c r="R49" s="90">
        <v>45800</v>
      </c>
      <c r="S49" s="91" t="s">
        <v>25</v>
      </c>
      <c r="T49" s="91" t="s">
        <v>25</v>
      </c>
      <c r="U49" s="91" t="s">
        <v>25</v>
      </c>
      <c r="V49" s="90">
        <v>49400</v>
      </c>
      <c r="W49" s="91" t="s">
        <v>25</v>
      </c>
      <c r="X49" t="str">
        <f t="shared" si="8"/>
        <v>04-2021</v>
      </c>
      <c r="Y49">
        <f>_xlfn.XLOOKUP(X49,AM:AM,AO:AO,"")</f>
        <v>0</v>
      </c>
      <c r="Z49">
        <f>_xlfn.XLOOKUP(X49,AM:AM,AP:AP,"")</f>
        <v>0</v>
      </c>
      <c r="AA49">
        <f>_xlfn.XLOOKUP(X49,AM:AM,AQ:AQ,"")</f>
        <v>0</v>
      </c>
      <c r="AB49">
        <f>_xlfn.XLOOKUP(X49,AM:AM,AR:AR,"")</f>
        <v>0</v>
      </c>
      <c r="AM49" t="str">
        <v>06-2023</v>
      </c>
      <c r="AN49" t="s">
        <v>460</v>
      </c>
      <c r="AR49" t="s">
        <v>23</v>
      </c>
    </row>
    <row r="50" spans="1:44">
      <c r="A50" s="93">
        <v>44316</v>
      </c>
      <c r="B50" s="90">
        <v>49200</v>
      </c>
      <c r="C50" s="90">
        <v>51300</v>
      </c>
      <c r="D50" s="90">
        <v>48800</v>
      </c>
      <c r="E50" s="90">
        <v>47300</v>
      </c>
      <c r="F50" s="90">
        <v>51000</v>
      </c>
      <c r="G50" s="91" t="s">
        <v>25</v>
      </c>
      <c r="H50" s="90">
        <v>48300</v>
      </c>
      <c r="I50" s="91" t="s">
        <v>25</v>
      </c>
      <c r="J50" s="90">
        <v>49700</v>
      </c>
      <c r="K50" s="91" t="s">
        <v>25</v>
      </c>
      <c r="L50" s="90">
        <v>49900</v>
      </c>
      <c r="M50" s="90">
        <v>49000</v>
      </c>
      <c r="N50" s="90">
        <v>47900</v>
      </c>
      <c r="O50" s="91" t="s">
        <v>25</v>
      </c>
      <c r="P50" s="90">
        <v>45400</v>
      </c>
      <c r="Q50" s="90">
        <v>45700</v>
      </c>
      <c r="R50" s="90">
        <v>45800</v>
      </c>
      <c r="S50" s="91" t="s">
        <v>25</v>
      </c>
      <c r="T50" s="91" t="s">
        <v>25</v>
      </c>
      <c r="U50" s="91" t="s">
        <v>25</v>
      </c>
      <c r="V50" s="90">
        <v>49400</v>
      </c>
      <c r="W50" s="91" t="s">
        <v>25</v>
      </c>
      <c r="X50" t="str">
        <f t="shared" si="8"/>
        <v>04-2021</v>
      </c>
      <c r="Y50">
        <f>_xlfn.XLOOKUP(X50,AM:AM,AO:AO,"")</f>
        <v>0</v>
      </c>
      <c r="Z50">
        <f>_xlfn.XLOOKUP(X50,AM:AM,AP:AP,"")</f>
        <v>0</v>
      </c>
      <c r="AA50">
        <f>_xlfn.XLOOKUP(X50,AM:AM,AQ:AQ,"")</f>
        <v>0</v>
      </c>
      <c r="AB50">
        <f>_xlfn.XLOOKUP(X50,AM:AM,AR:AR,"")</f>
        <v>0</v>
      </c>
      <c r="AM50" t="str">
        <v>07-2023</v>
      </c>
      <c r="AN50" t="s">
        <v>461</v>
      </c>
      <c r="AR50" t="s">
        <v>23</v>
      </c>
    </row>
    <row r="51" spans="1:44">
      <c r="A51" s="93">
        <v>44317</v>
      </c>
      <c r="B51" s="90">
        <v>49200</v>
      </c>
      <c r="C51" s="90">
        <v>51300</v>
      </c>
      <c r="D51" s="90">
        <v>49000</v>
      </c>
      <c r="E51" s="90">
        <v>47500</v>
      </c>
      <c r="F51" s="90">
        <v>52000</v>
      </c>
      <c r="G51" s="91" t="s">
        <v>25</v>
      </c>
      <c r="H51" s="90">
        <v>48500</v>
      </c>
      <c r="I51" s="91" t="s">
        <v>25</v>
      </c>
      <c r="J51" s="90">
        <v>49700</v>
      </c>
      <c r="K51" s="91" t="s">
        <v>25</v>
      </c>
      <c r="L51" s="90">
        <v>50300</v>
      </c>
      <c r="M51" s="90">
        <v>49000</v>
      </c>
      <c r="N51" s="90">
        <v>48000</v>
      </c>
      <c r="O51" s="91" t="s">
        <v>25</v>
      </c>
      <c r="P51" s="90">
        <v>45900</v>
      </c>
      <c r="Q51" s="90">
        <v>46100</v>
      </c>
      <c r="R51" s="90">
        <v>45800</v>
      </c>
      <c r="S51" s="91" t="s">
        <v>25</v>
      </c>
      <c r="T51" s="91" t="s">
        <v>25</v>
      </c>
      <c r="U51" s="91" t="s">
        <v>25</v>
      </c>
      <c r="V51" s="90">
        <v>49400</v>
      </c>
      <c r="W51" s="91" t="s">
        <v>25</v>
      </c>
      <c r="X51" t="str">
        <f t="shared" si="8"/>
        <v>05-2021</v>
      </c>
      <c r="Y51">
        <f>_xlfn.XLOOKUP(X51,AM:AM,AO:AO,"")</f>
        <v>0</v>
      </c>
      <c r="Z51">
        <f>_xlfn.XLOOKUP(X51,AM:AM,AP:AP,"")</f>
        <v>0</v>
      </c>
      <c r="AA51">
        <f>_xlfn.XLOOKUP(X51,AM:AM,AQ:AQ,"")</f>
        <v>0</v>
      </c>
      <c r="AB51">
        <f>_xlfn.XLOOKUP(X51,AM:AM,AR:AR,"")</f>
        <v>0</v>
      </c>
      <c r="AM51" t="str">
        <v>08-2023</v>
      </c>
      <c r="AN51" t="s">
        <v>462</v>
      </c>
      <c r="AR51" t="s">
        <v>23</v>
      </c>
    </row>
    <row r="52" spans="1:44">
      <c r="A52" s="93">
        <v>44318</v>
      </c>
      <c r="B52" s="90" t="s">
        <v>24</v>
      </c>
      <c r="C52" s="90" t="s">
        <v>24</v>
      </c>
      <c r="D52" s="90" t="s">
        <v>24</v>
      </c>
      <c r="E52" s="90" t="s">
        <v>24</v>
      </c>
      <c r="F52" s="90" t="s">
        <v>24</v>
      </c>
      <c r="G52" s="90" t="s">
        <v>24</v>
      </c>
      <c r="H52" s="90" t="s">
        <v>24</v>
      </c>
      <c r="I52" s="90" t="s">
        <v>24</v>
      </c>
      <c r="J52" s="90" t="s">
        <v>24</v>
      </c>
      <c r="K52" s="90" t="s">
        <v>24</v>
      </c>
      <c r="L52" s="90" t="s">
        <v>24</v>
      </c>
      <c r="M52" s="90" t="s">
        <v>24</v>
      </c>
      <c r="N52" s="90" t="s">
        <v>24</v>
      </c>
      <c r="O52" s="90" t="s">
        <v>24</v>
      </c>
      <c r="P52" s="90" t="s">
        <v>24</v>
      </c>
      <c r="Q52" s="90" t="s">
        <v>24</v>
      </c>
      <c r="R52" s="90" t="s">
        <v>24</v>
      </c>
      <c r="S52" s="90" t="s">
        <v>24</v>
      </c>
      <c r="T52" s="90" t="s">
        <v>24</v>
      </c>
      <c r="U52" s="90" t="s">
        <v>24</v>
      </c>
      <c r="V52" s="90" t="s">
        <v>24</v>
      </c>
      <c r="W52" s="90" t="s">
        <v>24</v>
      </c>
      <c r="X52" t="str">
        <f t="shared" si="8"/>
        <v>05-2021</v>
      </c>
      <c r="Y52">
        <f>_xlfn.XLOOKUP(X52,AM:AM,AO:AO,"")</f>
        <v>0</v>
      </c>
      <c r="Z52">
        <f>_xlfn.XLOOKUP(X52,AM:AM,AP:AP,"")</f>
        <v>0</v>
      </c>
      <c r="AA52">
        <f>_xlfn.XLOOKUP(X52,AM:AM,AQ:AQ,"")</f>
        <v>0</v>
      </c>
      <c r="AB52">
        <f>_xlfn.XLOOKUP(X52,AM:AM,AR:AR,"")</f>
        <v>0</v>
      </c>
      <c r="AM52" t="str">
        <v>09-2023</v>
      </c>
      <c r="AN52" t="s">
        <v>463</v>
      </c>
      <c r="AR52" t="s">
        <v>23</v>
      </c>
    </row>
    <row r="53" spans="1:44">
      <c r="A53" s="93">
        <v>44319</v>
      </c>
      <c r="B53" s="90">
        <v>49300</v>
      </c>
      <c r="C53" s="90">
        <v>51500</v>
      </c>
      <c r="D53" s="90">
        <v>49500</v>
      </c>
      <c r="E53" s="90">
        <v>48500</v>
      </c>
      <c r="F53" s="90">
        <v>52200</v>
      </c>
      <c r="G53" s="91" t="s">
        <v>25</v>
      </c>
      <c r="H53" s="90">
        <v>49000</v>
      </c>
      <c r="I53" s="91" t="s">
        <v>25</v>
      </c>
      <c r="J53" s="90">
        <v>49900</v>
      </c>
      <c r="K53" s="91" t="s">
        <v>25</v>
      </c>
      <c r="L53" s="90">
        <v>50800</v>
      </c>
      <c r="M53" s="90">
        <v>49600</v>
      </c>
      <c r="N53" s="90">
        <v>48500</v>
      </c>
      <c r="O53" s="91" t="s">
        <v>25</v>
      </c>
      <c r="P53" s="90">
        <v>46200</v>
      </c>
      <c r="Q53" s="90">
        <v>46600</v>
      </c>
      <c r="R53" s="90">
        <v>46500</v>
      </c>
      <c r="S53" s="91" t="s">
        <v>25</v>
      </c>
      <c r="T53" s="91" t="s">
        <v>25</v>
      </c>
      <c r="U53" s="91" t="s">
        <v>25</v>
      </c>
      <c r="V53" s="90">
        <v>49600</v>
      </c>
      <c r="W53" s="91" t="s">
        <v>25</v>
      </c>
      <c r="X53" t="str">
        <f t="shared" si="8"/>
        <v>05-2021</v>
      </c>
      <c r="Y53">
        <f>_xlfn.XLOOKUP(X53,AM:AM,AO:AO,"")</f>
        <v>0</v>
      </c>
      <c r="Z53">
        <f>_xlfn.XLOOKUP(X53,AM:AM,AP:AP,"")</f>
        <v>0</v>
      </c>
      <c r="AA53">
        <f>_xlfn.XLOOKUP(X53,AM:AM,AQ:AQ,"")</f>
        <v>0</v>
      </c>
      <c r="AB53">
        <f>_xlfn.XLOOKUP(X53,AM:AM,AR:AR,"")</f>
        <v>0</v>
      </c>
      <c r="AM53" t="str">
        <v>10-2023</v>
      </c>
      <c r="AN53" t="s">
        <v>22</v>
      </c>
      <c r="AQ53" t="s">
        <v>22</v>
      </c>
      <c r="AR53" t="s">
        <v>23</v>
      </c>
    </row>
    <row r="54" spans="1:44">
      <c r="A54" s="93">
        <v>44320</v>
      </c>
      <c r="B54" s="90">
        <v>49800</v>
      </c>
      <c r="C54" s="90">
        <v>51700</v>
      </c>
      <c r="D54" s="90">
        <v>49500</v>
      </c>
      <c r="E54" s="90">
        <v>48800</v>
      </c>
      <c r="F54" s="90">
        <v>52200</v>
      </c>
      <c r="G54" s="91" t="s">
        <v>25</v>
      </c>
      <c r="H54" s="90">
        <v>49000</v>
      </c>
      <c r="I54" s="91" t="s">
        <v>25</v>
      </c>
      <c r="J54" s="90">
        <v>49900</v>
      </c>
      <c r="K54" s="91" t="s">
        <v>25</v>
      </c>
      <c r="L54" s="90">
        <v>51500</v>
      </c>
      <c r="M54" s="90">
        <v>49800</v>
      </c>
      <c r="N54" s="90">
        <v>48800</v>
      </c>
      <c r="O54" s="91" t="s">
        <v>25</v>
      </c>
      <c r="P54" s="90">
        <v>46200</v>
      </c>
      <c r="Q54" s="90">
        <v>46600</v>
      </c>
      <c r="R54" s="90">
        <v>46600</v>
      </c>
      <c r="S54" s="91" t="s">
        <v>25</v>
      </c>
      <c r="T54" s="91" t="s">
        <v>25</v>
      </c>
      <c r="U54" s="91" t="s">
        <v>25</v>
      </c>
      <c r="V54" s="90">
        <v>49800</v>
      </c>
      <c r="W54" s="91" t="s">
        <v>25</v>
      </c>
      <c r="X54" t="str">
        <f t="shared" si="8"/>
        <v>05-2021</v>
      </c>
      <c r="Y54">
        <f>_xlfn.XLOOKUP(X54,AM:AM,AO:AO,"")</f>
        <v>0</v>
      </c>
      <c r="Z54">
        <f>_xlfn.XLOOKUP(X54,AM:AM,AP:AP,"")</f>
        <v>0</v>
      </c>
      <c r="AA54">
        <f>_xlfn.XLOOKUP(X54,AM:AM,AQ:AQ,"")</f>
        <v>0</v>
      </c>
      <c r="AB54">
        <f>_xlfn.XLOOKUP(X54,AM:AM,AR:AR,"")</f>
        <v>0</v>
      </c>
      <c r="AM54" t="str">
        <v>11-2023</v>
      </c>
      <c r="AN54" t="s">
        <v>464</v>
      </c>
      <c r="AQ54" t="s">
        <v>22</v>
      </c>
      <c r="AR54" t="s">
        <v>23</v>
      </c>
    </row>
    <row r="55" spans="1:44">
      <c r="A55" s="93">
        <v>44321</v>
      </c>
      <c r="B55" s="90">
        <v>50100</v>
      </c>
      <c r="C55" s="90">
        <v>51700</v>
      </c>
      <c r="D55" s="90">
        <v>49600</v>
      </c>
      <c r="E55" s="90">
        <v>48500</v>
      </c>
      <c r="F55" s="90">
        <v>52200</v>
      </c>
      <c r="G55" s="91" t="s">
        <v>25</v>
      </c>
      <c r="H55" s="90">
        <v>49000</v>
      </c>
      <c r="I55" s="91" t="s">
        <v>25</v>
      </c>
      <c r="J55" s="90">
        <v>49900</v>
      </c>
      <c r="K55" s="91" t="s">
        <v>25</v>
      </c>
      <c r="L55" s="90">
        <v>51600</v>
      </c>
      <c r="M55" s="90">
        <v>49800</v>
      </c>
      <c r="N55" s="90">
        <v>49000</v>
      </c>
      <c r="O55" s="91" t="s">
        <v>25</v>
      </c>
      <c r="P55" s="90">
        <v>46000</v>
      </c>
      <c r="Q55" s="90">
        <v>46300</v>
      </c>
      <c r="R55" s="90">
        <v>46300</v>
      </c>
      <c r="S55" s="91" t="s">
        <v>25</v>
      </c>
      <c r="T55" s="91" t="s">
        <v>25</v>
      </c>
      <c r="U55" s="91" t="s">
        <v>25</v>
      </c>
      <c r="V55" s="90">
        <v>49800</v>
      </c>
      <c r="W55" s="91" t="s">
        <v>25</v>
      </c>
      <c r="X55" t="str">
        <f t="shared" si="8"/>
        <v>05-2021</v>
      </c>
      <c r="Y55">
        <f>_xlfn.XLOOKUP(X55,AM:AM,AO:AO,"")</f>
        <v>0</v>
      </c>
      <c r="Z55">
        <f>_xlfn.XLOOKUP(X55,AM:AM,AP:AP,"")</f>
        <v>0</v>
      </c>
      <c r="AA55">
        <f>_xlfn.XLOOKUP(X55,AM:AM,AQ:AQ,"")</f>
        <v>0</v>
      </c>
      <c r="AB55">
        <f>_xlfn.XLOOKUP(X55,AM:AM,AR:AR,"")</f>
        <v>0</v>
      </c>
      <c r="AM55" t="str">
        <v>12-2023</v>
      </c>
      <c r="AN55" t="s">
        <v>465</v>
      </c>
      <c r="AQ55" t="s">
        <v>22</v>
      </c>
      <c r="AR55" t="s">
        <v>23</v>
      </c>
    </row>
    <row r="56" spans="1:44">
      <c r="A56" s="93">
        <v>44322</v>
      </c>
      <c r="B56" s="90">
        <v>50100</v>
      </c>
      <c r="C56" s="90">
        <v>51500</v>
      </c>
      <c r="D56" s="90">
        <v>49500</v>
      </c>
      <c r="E56" s="90">
        <v>47700</v>
      </c>
      <c r="F56" s="90">
        <v>51900</v>
      </c>
      <c r="G56" s="91" t="s">
        <v>25</v>
      </c>
      <c r="H56" s="90">
        <v>48500</v>
      </c>
      <c r="I56" s="91" t="s">
        <v>25</v>
      </c>
      <c r="J56" s="90">
        <v>49800</v>
      </c>
      <c r="K56" s="91" t="s">
        <v>25</v>
      </c>
      <c r="L56" s="90">
        <v>51400</v>
      </c>
      <c r="M56" s="90">
        <v>50200</v>
      </c>
      <c r="N56" s="90">
        <v>48800</v>
      </c>
      <c r="O56" s="91" t="s">
        <v>25</v>
      </c>
      <c r="P56" s="90">
        <v>45500</v>
      </c>
      <c r="Q56" s="90">
        <v>45800</v>
      </c>
      <c r="R56" s="90">
        <v>46000</v>
      </c>
      <c r="S56" s="91" t="s">
        <v>25</v>
      </c>
      <c r="T56" s="91" t="s">
        <v>25</v>
      </c>
      <c r="U56" s="91" t="s">
        <v>25</v>
      </c>
      <c r="V56" s="90">
        <v>49900</v>
      </c>
      <c r="W56" s="91" t="s">
        <v>25</v>
      </c>
      <c r="X56" t="str">
        <f t="shared" si="8"/>
        <v>05-2021</v>
      </c>
      <c r="Y56">
        <f>_xlfn.XLOOKUP(X56,AM:AM,AO:AO,"")</f>
        <v>0</v>
      </c>
      <c r="Z56">
        <f>_xlfn.XLOOKUP(X56,AM:AM,AP:AP,"")</f>
        <v>0</v>
      </c>
      <c r="AA56">
        <f>_xlfn.XLOOKUP(X56,AM:AM,AQ:AQ,"")</f>
        <v>0</v>
      </c>
      <c r="AB56">
        <f>_xlfn.XLOOKUP(X56,AM:AM,AR:AR,"")</f>
        <v>0</v>
      </c>
      <c r="AM56" t="str">
        <v>01-2024</v>
      </c>
      <c r="AN56" t="s">
        <v>466</v>
      </c>
      <c r="AQ56" t="s">
        <v>22</v>
      </c>
      <c r="AR56" t="s">
        <v>23</v>
      </c>
    </row>
    <row r="57" spans="1:44">
      <c r="A57" s="93">
        <v>44323</v>
      </c>
      <c r="B57" s="90">
        <v>49900</v>
      </c>
      <c r="C57" s="90">
        <v>51500</v>
      </c>
      <c r="D57" s="90">
        <v>49600</v>
      </c>
      <c r="E57" s="90">
        <v>48200</v>
      </c>
      <c r="F57" s="90">
        <v>51900</v>
      </c>
      <c r="G57" s="91" t="s">
        <v>25</v>
      </c>
      <c r="H57" s="90">
        <v>48500</v>
      </c>
      <c r="I57" s="91" t="s">
        <v>25</v>
      </c>
      <c r="J57" s="90">
        <v>49800</v>
      </c>
      <c r="K57" s="91" t="s">
        <v>25</v>
      </c>
      <c r="L57" s="90">
        <v>51600</v>
      </c>
      <c r="M57" s="90">
        <v>50300</v>
      </c>
      <c r="N57" s="90">
        <v>48800</v>
      </c>
      <c r="O57" s="91" t="s">
        <v>25</v>
      </c>
      <c r="P57" s="90">
        <v>45800</v>
      </c>
      <c r="Q57" s="90">
        <v>45800</v>
      </c>
      <c r="R57" s="90">
        <v>46200</v>
      </c>
      <c r="S57" s="91" t="s">
        <v>25</v>
      </c>
      <c r="T57" s="91" t="s">
        <v>25</v>
      </c>
      <c r="U57" s="91" t="s">
        <v>25</v>
      </c>
      <c r="V57" s="90">
        <v>50000</v>
      </c>
      <c r="W57" s="91" t="s">
        <v>25</v>
      </c>
      <c r="X57" t="str">
        <f t="shared" si="8"/>
        <v>05-2021</v>
      </c>
      <c r="Y57">
        <f>_xlfn.XLOOKUP(X57,AM:AM,AO:AO,"")</f>
        <v>0</v>
      </c>
      <c r="Z57">
        <f>_xlfn.XLOOKUP(X57,AM:AM,AP:AP,"")</f>
        <v>0</v>
      </c>
      <c r="AA57">
        <f>_xlfn.XLOOKUP(X57,AM:AM,AQ:AQ,"")</f>
        <v>0</v>
      </c>
      <c r="AB57">
        <f>_xlfn.XLOOKUP(X57,AM:AM,AR:AR,"")</f>
        <v>0</v>
      </c>
      <c r="AM57" t="str">
        <v>02-2024</v>
      </c>
      <c r="AN57" t="s">
        <v>467</v>
      </c>
      <c r="AQ57" t="s">
        <v>22</v>
      </c>
      <c r="AR57" t="s">
        <v>23</v>
      </c>
    </row>
    <row r="58" spans="1:44">
      <c r="A58" s="93">
        <v>44324</v>
      </c>
      <c r="B58" s="90">
        <v>50200</v>
      </c>
      <c r="C58" s="90">
        <v>51500</v>
      </c>
      <c r="D58" s="90">
        <v>50300</v>
      </c>
      <c r="E58" s="90">
        <v>48800</v>
      </c>
      <c r="F58" s="90">
        <v>52000</v>
      </c>
      <c r="G58" s="91" t="s">
        <v>25</v>
      </c>
      <c r="H58" s="90">
        <v>49000</v>
      </c>
      <c r="I58" s="91" t="s">
        <v>25</v>
      </c>
      <c r="J58" s="90">
        <v>49800</v>
      </c>
      <c r="K58" s="91" t="s">
        <v>25</v>
      </c>
      <c r="L58" s="90">
        <v>52000</v>
      </c>
      <c r="M58" s="90">
        <v>50500</v>
      </c>
      <c r="N58" s="90">
        <v>49100</v>
      </c>
      <c r="O58" s="91" t="s">
        <v>25</v>
      </c>
      <c r="P58" s="90">
        <v>46500</v>
      </c>
      <c r="Q58" s="90">
        <v>46300</v>
      </c>
      <c r="R58" s="90">
        <v>47000</v>
      </c>
      <c r="S58" s="91" t="s">
        <v>25</v>
      </c>
      <c r="T58" s="91" t="s">
        <v>25</v>
      </c>
      <c r="U58" s="91" t="s">
        <v>25</v>
      </c>
      <c r="V58" s="90">
        <v>50000</v>
      </c>
      <c r="W58" s="91" t="s">
        <v>25</v>
      </c>
      <c r="X58" t="str">
        <f t="shared" si="8"/>
        <v>05-2021</v>
      </c>
      <c r="Y58">
        <f>_xlfn.XLOOKUP(X58,AM:AM,AO:AO,"")</f>
        <v>0</v>
      </c>
      <c r="Z58">
        <f>_xlfn.XLOOKUP(X58,AM:AM,AP:AP,"")</f>
        <v>0</v>
      </c>
      <c r="AA58">
        <f>_xlfn.XLOOKUP(X58,AM:AM,AQ:AQ,"")</f>
        <v>0</v>
      </c>
      <c r="AB58">
        <f>_xlfn.XLOOKUP(X58,AM:AM,AR:AR,"")</f>
        <v>0</v>
      </c>
      <c r="AM58" t="str">
        <v>03-2024</v>
      </c>
      <c r="AN58" t="s">
        <v>468</v>
      </c>
      <c r="AQ58" t="s">
        <v>22</v>
      </c>
      <c r="AR58" t="s">
        <v>23</v>
      </c>
    </row>
    <row r="59" spans="1:44">
      <c r="A59" s="93">
        <v>44325</v>
      </c>
      <c r="B59" s="90" t="s">
        <v>24</v>
      </c>
      <c r="C59" s="90" t="s">
        <v>24</v>
      </c>
      <c r="D59" s="90" t="s">
        <v>24</v>
      </c>
      <c r="E59" s="90" t="s">
        <v>24</v>
      </c>
      <c r="F59" s="90" t="s">
        <v>24</v>
      </c>
      <c r="G59" s="90" t="s">
        <v>24</v>
      </c>
      <c r="H59" s="90" t="s">
        <v>24</v>
      </c>
      <c r="I59" s="90" t="s">
        <v>24</v>
      </c>
      <c r="J59" s="90" t="s">
        <v>24</v>
      </c>
      <c r="K59" s="90" t="s">
        <v>24</v>
      </c>
      <c r="L59" s="90" t="s">
        <v>24</v>
      </c>
      <c r="M59" s="90" t="s">
        <v>24</v>
      </c>
      <c r="N59" s="90" t="s">
        <v>24</v>
      </c>
      <c r="O59" s="90" t="s">
        <v>24</v>
      </c>
      <c r="P59" s="90" t="s">
        <v>24</v>
      </c>
      <c r="Q59" s="90" t="s">
        <v>24</v>
      </c>
      <c r="R59" s="90" t="s">
        <v>24</v>
      </c>
      <c r="S59" s="90" t="s">
        <v>24</v>
      </c>
      <c r="T59" s="90" t="s">
        <v>24</v>
      </c>
      <c r="U59" s="90" t="s">
        <v>24</v>
      </c>
      <c r="V59" s="90" t="s">
        <v>24</v>
      </c>
      <c r="W59" s="90" t="s">
        <v>24</v>
      </c>
      <c r="X59" t="str">
        <f t="shared" si="8"/>
        <v>05-2021</v>
      </c>
      <c r="Y59">
        <f>_xlfn.XLOOKUP(X59,AM:AM,AO:AO,"")</f>
        <v>0</v>
      </c>
      <c r="Z59">
        <f>_xlfn.XLOOKUP(X59,AM:AM,AP:AP,"")</f>
        <v>0</v>
      </c>
      <c r="AA59">
        <f>_xlfn.XLOOKUP(X59,AM:AM,AQ:AQ,"")</f>
        <v>0</v>
      </c>
      <c r="AB59">
        <f>_xlfn.XLOOKUP(X59,AM:AM,AR:AR,"")</f>
        <v>0</v>
      </c>
      <c r="AM59" t="str">
        <v>04-2024</v>
      </c>
      <c r="AN59" t="s">
        <v>469</v>
      </c>
      <c r="AQ59" t="s">
        <v>22</v>
      </c>
      <c r="AR59" t="s">
        <v>23</v>
      </c>
    </row>
    <row r="60" spans="1:44">
      <c r="A60" s="93">
        <v>44326</v>
      </c>
      <c r="B60" s="90">
        <v>50900</v>
      </c>
      <c r="C60" s="90">
        <v>51500</v>
      </c>
      <c r="D60" s="90">
        <v>50300</v>
      </c>
      <c r="E60" s="90">
        <v>49300</v>
      </c>
      <c r="F60" s="90">
        <v>52000</v>
      </c>
      <c r="G60" s="91" t="s">
        <v>25</v>
      </c>
      <c r="H60" s="90">
        <v>49000</v>
      </c>
      <c r="I60" s="91" t="s">
        <v>25</v>
      </c>
      <c r="J60" s="90">
        <v>49800</v>
      </c>
      <c r="K60" s="91" t="s">
        <v>25</v>
      </c>
      <c r="L60" s="90">
        <v>52100</v>
      </c>
      <c r="M60" s="90">
        <v>50400</v>
      </c>
      <c r="N60" s="90">
        <v>49300</v>
      </c>
      <c r="O60" s="91" t="s">
        <v>25</v>
      </c>
      <c r="P60" s="90">
        <v>46600</v>
      </c>
      <c r="Q60" s="90">
        <v>46400</v>
      </c>
      <c r="R60" s="90">
        <v>47400</v>
      </c>
      <c r="S60" s="91" t="s">
        <v>25</v>
      </c>
      <c r="T60" s="91" t="s">
        <v>25</v>
      </c>
      <c r="U60" s="91" t="s">
        <v>25</v>
      </c>
      <c r="V60" s="90">
        <v>50000</v>
      </c>
      <c r="W60" s="91" t="s">
        <v>25</v>
      </c>
      <c r="X60" t="str">
        <f t="shared" si="8"/>
        <v>05-2021</v>
      </c>
      <c r="Y60">
        <f>_xlfn.XLOOKUP(X60,AM:AM,AO:AO,"")</f>
        <v>0</v>
      </c>
      <c r="Z60">
        <f>_xlfn.XLOOKUP(X60,AM:AM,AP:AP,"")</f>
        <v>0</v>
      </c>
      <c r="AA60">
        <f>_xlfn.XLOOKUP(X60,AM:AM,AQ:AQ,"")</f>
        <v>0</v>
      </c>
      <c r="AB60">
        <f>_xlfn.XLOOKUP(X60,AM:AM,AR:AR,"")</f>
        <v>0</v>
      </c>
      <c r="AM60" t="str">
        <v>05-2024</v>
      </c>
      <c r="AN60" t="s">
        <v>470</v>
      </c>
      <c r="AQ60" t="s">
        <v>22</v>
      </c>
      <c r="AR60" t="s">
        <v>23</v>
      </c>
    </row>
    <row r="61" spans="1:44">
      <c r="A61" s="93">
        <v>44327</v>
      </c>
      <c r="B61" s="90">
        <v>51500</v>
      </c>
      <c r="C61" s="90">
        <v>51900</v>
      </c>
      <c r="D61" s="90">
        <v>50700</v>
      </c>
      <c r="E61" s="90">
        <v>49600</v>
      </c>
      <c r="F61" s="90">
        <v>52300</v>
      </c>
      <c r="G61" s="91" t="s">
        <v>25</v>
      </c>
      <c r="H61" s="90">
        <v>49500</v>
      </c>
      <c r="I61" s="91" t="s">
        <v>25</v>
      </c>
      <c r="J61" s="90">
        <v>50300</v>
      </c>
      <c r="K61" s="91" t="s">
        <v>25</v>
      </c>
      <c r="L61" s="90">
        <v>52400</v>
      </c>
      <c r="M61" s="90">
        <v>50400</v>
      </c>
      <c r="N61" s="90">
        <v>50000</v>
      </c>
      <c r="O61" s="91" t="s">
        <v>25</v>
      </c>
      <c r="P61" s="90">
        <v>47500</v>
      </c>
      <c r="Q61" s="90">
        <v>47400</v>
      </c>
      <c r="R61" s="90">
        <v>47500</v>
      </c>
      <c r="S61" s="91" t="s">
        <v>25</v>
      </c>
      <c r="T61" s="91" t="s">
        <v>25</v>
      </c>
      <c r="U61" s="91" t="s">
        <v>25</v>
      </c>
      <c r="V61" s="90">
        <v>50200</v>
      </c>
      <c r="W61" s="91" t="s">
        <v>25</v>
      </c>
      <c r="X61" t="str">
        <f t="shared" si="8"/>
        <v>05-2021</v>
      </c>
      <c r="Y61">
        <f>_xlfn.XLOOKUP(X61,AM:AM,AO:AO,"")</f>
        <v>0</v>
      </c>
      <c r="Z61">
        <f>_xlfn.XLOOKUP(X61,AM:AM,AP:AP,"")</f>
        <v>0</v>
      </c>
      <c r="AA61">
        <f>_xlfn.XLOOKUP(X61,AM:AM,AQ:AQ,"")</f>
        <v>0</v>
      </c>
      <c r="AB61">
        <f>_xlfn.XLOOKUP(X61,AM:AM,AR:AR,"")</f>
        <v>0</v>
      </c>
      <c r="AM61" t="str">
        <v>06-2024</v>
      </c>
      <c r="AN61" t="s">
        <v>471</v>
      </c>
      <c r="AQ61" t="s">
        <v>22</v>
      </c>
      <c r="AR61" t="s">
        <v>23</v>
      </c>
    </row>
    <row r="62" spans="1:44">
      <c r="A62" s="93">
        <v>44328</v>
      </c>
      <c r="B62" s="90">
        <v>51800</v>
      </c>
      <c r="C62" s="90">
        <v>52200</v>
      </c>
      <c r="D62" s="90">
        <v>50800</v>
      </c>
      <c r="E62" s="90">
        <v>50000</v>
      </c>
      <c r="F62" s="90">
        <v>52300</v>
      </c>
      <c r="G62" s="91" t="s">
        <v>25</v>
      </c>
      <c r="H62" s="90">
        <v>49600</v>
      </c>
      <c r="I62" s="91" t="s">
        <v>25</v>
      </c>
      <c r="J62" s="90">
        <v>50500</v>
      </c>
      <c r="K62" s="91" t="s">
        <v>25</v>
      </c>
      <c r="L62" s="90">
        <v>52400</v>
      </c>
      <c r="M62" s="90">
        <v>50700</v>
      </c>
      <c r="N62" s="90">
        <v>50200</v>
      </c>
      <c r="O62" s="91" t="s">
        <v>25</v>
      </c>
      <c r="P62" s="90">
        <v>48000</v>
      </c>
      <c r="Q62" s="90">
        <v>47600</v>
      </c>
      <c r="R62" s="90">
        <v>47850</v>
      </c>
      <c r="S62" s="91" t="s">
        <v>25</v>
      </c>
      <c r="T62" s="91" t="s">
        <v>25</v>
      </c>
      <c r="U62" s="91" t="s">
        <v>25</v>
      </c>
      <c r="V62" s="90">
        <v>50600</v>
      </c>
      <c r="W62" s="91" t="s">
        <v>25</v>
      </c>
      <c r="X62" t="str">
        <f t="shared" si="8"/>
        <v>05-2021</v>
      </c>
      <c r="Y62">
        <f>_xlfn.XLOOKUP(X62,AM:AM,AO:AO,"")</f>
        <v>0</v>
      </c>
      <c r="Z62">
        <f>_xlfn.XLOOKUP(X62,AM:AM,AP:AP,"")</f>
        <v>0</v>
      </c>
      <c r="AA62">
        <f>_xlfn.XLOOKUP(X62,AM:AM,AQ:AQ,"")</f>
        <v>0</v>
      </c>
      <c r="AB62">
        <f>_xlfn.XLOOKUP(X62,AM:AM,AR:AR,"")</f>
        <v>0</v>
      </c>
      <c r="AM62" t="str">
        <v>07-2024</v>
      </c>
      <c r="AN62" t="s">
        <v>472</v>
      </c>
      <c r="AQ62" t="s">
        <v>22</v>
      </c>
      <c r="AR62" t="s">
        <v>23</v>
      </c>
    </row>
    <row r="63" spans="1:44">
      <c r="A63" s="93">
        <v>44329</v>
      </c>
      <c r="B63" s="90">
        <v>52100</v>
      </c>
      <c r="C63" s="90">
        <v>52300</v>
      </c>
      <c r="D63" s="90">
        <v>50800</v>
      </c>
      <c r="E63" s="90">
        <v>50250</v>
      </c>
      <c r="F63" s="90">
        <v>52300</v>
      </c>
      <c r="G63" s="91" t="s">
        <v>25</v>
      </c>
      <c r="H63" s="90">
        <v>50000</v>
      </c>
      <c r="I63" s="91" t="s">
        <v>25</v>
      </c>
      <c r="J63" s="90">
        <v>50500</v>
      </c>
      <c r="K63" s="91" t="s">
        <v>25</v>
      </c>
      <c r="L63" s="90">
        <v>52600</v>
      </c>
      <c r="M63" s="90">
        <v>50900</v>
      </c>
      <c r="N63" s="90">
        <v>50200</v>
      </c>
      <c r="O63" s="91" t="s">
        <v>25</v>
      </c>
      <c r="P63" s="90">
        <v>48500</v>
      </c>
      <c r="Q63" s="90">
        <v>48000</v>
      </c>
      <c r="R63" s="90">
        <v>48000</v>
      </c>
      <c r="S63" s="91" t="s">
        <v>25</v>
      </c>
      <c r="T63" s="91" t="s">
        <v>25</v>
      </c>
      <c r="U63" s="91" t="s">
        <v>25</v>
      </c>
      <c r="V63" s="90">
        <v>51100</v>
      </c>
      <c r="W63" s="91" t="s">
        <v>25</v>
      </c>
      <c r="X63" t="str">
        <f t="shared" si="8"/>
        <v>05-2021</v>
      </c>
      <c r="Y63">
        <f>_xlfn.XLOOKUP(X63,AM:AM,AO:AO,"")</f>
        <v>0</v>
      </c>
      <c r="Z63">
        <f>_xlfn.XLOOKUP(X63,AM:AM,AP:AP,"")</f>
        <v>0</v>
      </c>
      <c r="AA63">
        <f>_xlfn.XLOOKUP(X63,AM:AM,AQ:AQ,"")</f>
        <v>0</v>
      </c>
      <c r="AB63">
        <f>_xlfn.XLOOKUP(X63,AM:AM,AR:AR,"")</f>
        <v>0</v>
      </c>
      <c r="AM63" t="str">
        <v>08-2024</v>
      </c>
      <c r="AN63" t="s">
        <v>473</v>
      </c>
      <c r="AQ63" t="s">
        <v>22</v>
      </c>
      <c r="AR63" t="s">
        <v>23</v>
      </c>
    </row>
    <row r="64" spans="1:44">
      <c r="A64" s="93">
        <v>44330</v>
      </c>
      <c r="B64" s="90">
        <v>52100</v>
      </c>
      <c r="C64" s="90">
        <v>52300</v>
      </c>
      <c r="D64" s="90">
        <v>50600</v>
      </c>
      <c r="E64" s="90">
        <v>49250</v>
      </c>
      <c r="F64" s="90">
        <v>52200</v>
      </c>
      <c r="G64" s="91" t="s">
        <v>25</v>
      </c>
      <c r="H64" s="90">
        <v>49500</v>
      </c>
      <c r="I64" s="91" t="s">
        <v>25</v>
      </c>
      <c r="J64" s="90">
        <v>50500</v>
      </c>
      <c r="K64" s="91" t="s">
        <v>25</v>
      </c>
      <c r="L64" s="90">
        <v>52200</v>
      </c>
      <c r="M64" s="90">
        <v>50900</v>
      </c>
      <c r="N64" s="90">
        <v>49800</v>
      </c>
      <c r="O64" s="91" t="s">
        <v>25</v>
      </c>
      <c r="P64" s="90">
        <v>47700</v>
      </c>
      <c r="Q64" s="90">
        <v>47600</v>
      </c>
      <c r="R64" s="90">
        <v>47500</v>
      </c>
      <c r="S64" s="91" t="s">
        <v>25</v>
      </c>
      <c r="T64" s="91" t="s">
        <v>25</v>
      </c>
      <c r="U64" s="91" t="s">
        <v>25</v>
      </c>
      <c r="V64" s="90">
        <v>51100</v>
      </c>
      <c r="W64" s="91" t="s">
        <v>25</v>
      </c>
      <c r="X64" t="str">
        <f t="shared" si="8"/>
        <v>05-2021</v>
      </c>
      <c r="Y64">
        <f>_xlfn.XLOOKUP(X64,AM:AM,AO:AO,"")</f>
        <v>0</v>
      </c>
      <c r="Z64">
        <f>_xlfn.XLOOKUP(X64,AM:AM,AP:AP,"")</f>
        <v>0</v>
      </c>
      <c r="AA64">
        <f>_xlfn.XLOOKUP(X64,AM:AM,AQ:AQ,"")</f>
        <v>0</v>
      </c>
      <c r="AB64">
        <f>_xlfn.XLOOKUP(X64,AM:AM,AR:AR,"")</f>
        <v>0</v>
      </c>
      <c r="AM64" t="str">
        <v>09-2024</v>
      </c>
      <c r="AN64" t="s">
        <v>474</v>
      </c>
      <c r="AQ64" t="s">
        <v>22</v>
      </c>
      <c r="AR64" t="s">
        <v>23</v>
      </c>
    </row>
    <row r="65" spans="1:44">
      <c r="A65" s="93">
        <v>44331</v>
      </c>
      <c r="B65" s="90">
        <v>52100</v>
      </c>
      <c r="C65" s="90">
        <v>52300</v>
      </c>
      <c r="D65" s="90">
        <v>50200</v>
      </c>
      <c r="E65" s="90">
        <v>48750</v>
      </c>
      <c r="F65" s="90">
        <v>52200</v>
      </c>
      <c r="G65" s="91" t="s">
        <v>25</v>
      </c>
      <c r="H65" s="90">
        <v>49500</v>
      </c>
      <c r="I65" s="91" t="s">
        <v>25</v>
      </c>
      <c r="J65" s="90">
        <v>50400</v>
      </c>
      <c r="K65" s="91" t="s">
        <v>25</v>
      </c>
      <c r="L65" s="90">
        <v>52200</v>
      </c>
      <c r="M65" s="90">
        <v>50900</v>
      </c>
      <c r="N65" s="90">
        <v>50000</v>
      </c>
      <c r="O65" s="91" t="s">
        <v>25</v>
      </c>
      <c r="P65" s="90">
        <v>48000</v>
      </c>
      <c r="Q65" s="90">
        <v>47600</v>
      </c>
      <c r="R65" s="90">
        <v>47800</v>
      </c>
      <c r="S65" s="91" t="s">
        <v>25</v>
      </c>
      <c r="T65" s="91" t="s">
        <v>25</v>
      </c>
      <c r="U65" s="91" t="s">
        <v>25</v>
      </c>
      <c r="V65" s="90">
        <v>51200</v>
      </c>
      <c r="W65" s="91" t="s">
        <v>25</v>
      </c>
      <c r="X65" t="str">
        <f t="shared" si="8"/>
        <v>05-2021</v>
      </c>
      <c r="Y65">
        <f>_xlfn.XLOOKUP(X65,AM:AM,AO:AO,"")</f>
        <v>0</v>
      </c>
      <c r="Z65">
        <f>_xlfn.XLOOKUP(X65,AM:AM,AP:AP,"")</f>
        <v>0</v>
      </c>
      <c r="AA65">
        <f>_xlfn.XLOOKUP(X65,AM:AM,AQ:AQ,"")</f>
        <v>0</v>
      </c>
      <c r="AB65">
        <f>_xlfn.XLOOKUP(X65,AM:AM,AR:AR,"")</f>
        <v>0</v>
      </c>
      <c r="AM65" t="str">
        <v>10-2024</v>
      </c>
      <c r="AN65" t="s">
        <v>21</v>
      </c>
      <c r="AP65" t="s">
        <v>21</v>
      </c>
      <c r="AQ65" t="s">
        <v>22</v>
      </c>
      <c r="AR65" t="s">
        <v>23</v>
      </c>
    </row>
    <row r="66" spans="1:44">
      <c r="A66" s="93">
        <v>44332</v>
      </c>
      <c r="B66" s="90" t="s">
        <v>24</v>
      </c>
      <c r="C66" s="90" t="s">
        <v>24</v>
      </c>
      <c r="D66" s="90" t="s">
        <v>24</v>
      </c>
      <c r="E66" s="90" t="s">
        <v>24</v>
      </c>
      <c r="F66" s="90" t="s">
        <v>24</v>
      </c>
      <c r="G66" s="90" t="s">
        <v>24</v>
      </c>
      <c r="H66" s="90" t="s">
        <v>24</v>
      </c>
      <c r="I66" s="90" t="s">
        <v>24</v>
      </c>
      <c r="J66" s="90" t="s">
        <v>24</v>
      </c>
      <c r="K66" s="90" t="s">
        <v>24</v>
      </c>
      <c r="L66" s="90" t="s">
        <v>24</v>
      </c>
      <c r="M66" s="90" t="s">
        <v>24</v>
      </c>
      <c r="N66" s="90" t="s">
        <v>24</v>
      </c>
      <c r="O66" s="90" t="s">
        <v>24</v>
      </c>
      <c r="P66" s="90" t="s">
        <v>24</v>
      </c>
      <c r="Q66" s="90" t="s">
        <v>24</v>
      </c>
      <c r="R66" s="90" t="s">
        <v>24</v>
      </c>
      <c r="S66" s="90" t="s">
        <v>24</v>
      </c>
      <c r="T66" s="90" t="s">
        <v>24</v>
      </c>
      <c r="U66" s="90" t="s">
        <v>24</v>
      </c>
      <c r="V66" s="90" t="s">
        <v>24</v>
      </c>
      <c r="W66" s="90" t="s">
        <v>24</v>
      </c>
      <c r="X66" t="str">
        <f t="shared" si="8"/>
        <v>05-2021</v>
      </c>
      <c r="Y66">
        <f>_xlfn.XLOOKUP(X66,AM:AM,AO:AO,"")</f>
        <v>0</v>
      </c>
      <c r="Z66">
        <f>_xlfn.XLOOKUP(X66,AM:AM,AP:AP,"")</f>
        <v>0</v>
      </c>
      <c r="AA66">
        <f>_xlfn.XLOOKUP(X66,AM:AM,AQ:AQ,"")</f>
        <v>0</v>
      </c>
      <c r="AB66">
        <f>_xlfn.XLOOKUP(X66,AM:AM,AR:AR,"")</f>
        <v>0</v>
      </c>
      <c r="AM66" t="str">
        <v>11-2024</v>
      </c>
      <c r="AN66" t="s">
        <v>475</v>
      </c>
      <c r="AP66" t="s">
        <v>21</v>
      </c>
      <c r="AQ66" t="s">
        <v>22</v>
      </c>
      <c r="AR66" t="s">
        <v>23</v>
      </c>
    </row>
    <row r="67" spans="1:44">
      <c r="A67" s="93">
        <v>44333</v>
      </c>
      <c r="B67" s="90">
        <v>51700</v>
      </c>
      <c r="C67" s="90">
        <v>52300</v>
      </c>
      <c r="D67" s="90">
        <v>50000</v>
      </c>
      <c r="E67" s="90">
        <v>48750</v>
      </c>
      <c r="F67" s="90">
        <v>52000</v>
      </c>
      <c r="G67" s="91" t="s">
        <v>25</v>
      </c>
      <c r="H67" s="90">
        <v>49500</v>
      </c>
      <c r="I67" s="91" t="s">
        <v>25</v>
      </c>
      <c r="J67" s="90">
        <v>50400</v>
      </c>
      <c r="K67" s="91" t="s">
        <v>25</v>
      </c>
      <c r="L67" s="90">
        <v>52200</v>
      </c>
      <c r="M67" s="90">
        <v>50600</v>
      </c>
      <c r="N67" s="90">
        <v>50000</v>
      </c>
      <c r="O67" s="91" t="s">
        <v>25</v>
      </c>
      <c r="P67" s="90">
        <v>48000</v>
      </c>
      <c r="Q67" s="90">
        <v>47600</v>
      </c>
      <c r="R67" s="90">
        <v>47900</v>
      </c>
      <c r="S67" s="91" t="s">
        <v>25</v>
      </c>
      <c r="T67" s="91" t="s">
        <v>25</v>
      </c>
      <c r="U67" s="91" t="s">
        <v>25</v>
      </c>
      <c r="V67" s="90">
        <v>51300</v>
      </c>
      <c r="W67" s="91" t="s">
        <v>25</v>
      </c>
      <c r="X67" t="str">
        <f t="shared" si="8"/>
        <v>05-2021</v>
      </c>
      <c r="Y67">
        <f>_xlfn.XLOOKUP(X67,AM:AM,AO:AO,"")</f>
        <v>0</v>
      </c>
      <c r="Z67">
        <f>_xlfn.XLOOKUP(X67,AM:AM,AP:AP,"")</f>
        <v>0</v>
      </c>
      <c r="AA67">
        <f>_xlfn.XLOOKUP(X67,AM:AM,AQ:AQ,"")</f>
        <v>0</v>
      </c>
      <c r="AB67">
        <f>_xlfn.XLOOKUP(X67,AM:AM,AR:AR,"")</f>
        <v>0</v>
      </c>
      <c r="AM67" t="str">
        <v>12-2024</v>
      </c>
      <c r="AN67" t="s">
        <v>476</v>
      </c>
      <c r="AP67" t="s">
        <v>21</v>
      </c>
      <c r="AQ67" t="s">
        <v>22</v>
      </c>
      <c r="AR67" t="s">
        <v>23</v>
      </c>
    </row>
    <row r="68" spans="1:44">
      <c r="A68" s="93">
        <v>44334</v>
      </c>
      <c r="B68" s="90">
        <v>51400</v>
      </c>
      <c r="C68" s="90">
        <v>52300</v>
      </c>
      <c r="D68" s="90">
        <v>50000</v>
      </c>
      <c r="E68" s="90">
        <v>48250</v>
      </c>
      <c r="F68" s="90">
        <v>51900</v>
      </c>
      <c r="G68" s="91" t="s">
        <v>25</v>
      </c>
      <c r="H68" s="90">
        <v>49000</v>
      </c>
      <c r="I68" s="91" t="s">
        <v>25</v>
      </c>
      <c r="J68" s="90">
        <v>50400</v>
      </c>
      <c r="K68" s="91" t="s">
        <v>25</v>
      </c>
      <c r="L68" s="90">
        <v>52000</v>
      </c>
      <c r="M68" s="90">
        <v>50300</v>
      </c>
      <c r="N68" s="90">
        <v>49700</v>
      </c>
      <c r="O68" s="91" t="s">
        <v>25</v>
      </c>
      <c r="P68" s="90">
        <v>47300</v>
      </c>
      <c r="Q68" s="90">
        <v>47000</v>
      </c>
      <c r="R68" s="90">
        <v>47500</v>
      </c>
      <c r="S68" s="91" t="s">
        <v>25</v>
      </c>
      <c r="T68" s="91" t="s">
        <v>25</v>
      </c>
      <c r="U68" s="91" t="s">
        <v>25</v>
      </c>
      <c r="V68" s="90">
        <v>51300</v>
      </c>
      <c r="W68" s="91" t="s">
        <v>25</v>
      </c>
      <c r="X68" t="str">
        <f t="shared" si="8"/>
        <v>05-2021</v>
      </c>
      <c r="Y68">
        <f>_xlfn.XLOOKUP(X68,AM:AM,AO:AO,"")</f>
        <v>0</v>
      </c>
      <c r="Z68">
        <f>_xlfn.XLOOKUP(X68,AM:AM,AP:AP,"")</f>
        <v>0</v>
      </c>
      <c r="AA68">
        <f>_xlfn.XLOOKUP(X68,AM:AM,AQ:AQ,"")</f>
        <v>0</v>
      </c>
      <c r="AB68">
        <f>_xlfn.XLOOKUP(X68,AM:AM,AR:AR,"")</f>
        <v>0</v>
      </c>
      <c r="AM68" t="str">
        <v>01-2025</v>
      </c>
      <c r="AN68" t="s">
        <v>477</v>
      </c>
      <c r="AP68" t="s">
        <v>21</v>
      </c>
      <c r="AQ68" t="s">
        <v>22</v>
      </c>
      <c r="AR68" t="s">
        <v>23</v>
      </c>
    </row>
    <row r="69" spans="1:44">
      <c r="A69" s="93">
        <v>44335</v>
      </c>
      <c r="B69" s="90">
        <v>51400</v>
      </c>
      <c r="C69" s="90">
        <v>52100</v>
      </c>
      <c r="D69" s="90">
        <v>49500</v>
      </c>
      <c r="E69" s="90">
        <v>47750</v>
      </c>
      <c r="F69" s="90">
        <v>51400</v>
      </c>
      <c r="G69" s="91" t="s">
        <v>25</v>
      </c>
      <c r="H69" s="90">
        <v>48500</v>
      </c>
      <c r="I69" s="91" t="s">
        <v>25</v>
      </c>
      <c r="J69" s="90">
        <v>50200</v>
      </c>
      <c r="K69" s="91" t="s">
        <v>25</v>
      </c>
      <c r="L69" s="90">
        <v>51700</v>
      </c>
      <c r="M69" s="90">
        <v>50100</v>
      </c>
      <c r="N69" s="90">
        <v>49300</v>
      </c>
      <c r="O69" s="91" t="s">
        <v>25</v>
      </c>
      <c r="P69" s="90">
        <v>46700</v>
      </c>
      <c r="Q69" s="90">
        <v>46200</v>
      </c>
      <c r="R69" s="90">
        <v>47300</v>
      </c>
      <c r="S69" s="91" t="s">
        <v>25</v>
      </c>
      <c r="T69" s="91" t="s">
        <v>25</v>
      </c>
      <c r="U69" s="91" t="s">
        <v>25</v>
      </c>
      <c r="V69" s="90">
        <v>51300</v>
      </c>
      <c r="W69" s="91" t="s">
        <v>25</v>
      </c>
      <c r="X69" t="str">
        <f t="shared" si="8"/>
        <v>05-2021</v>
      </c>
      <c r="Y69">
        <f>_xlfn.XLOOKUP(X69,AM:AM,AO:AO,"")</f>
        <v>0</v>
      </c>
      <c r="Z69">
        <f>_xlfn.XLOOKUP(X69,AM:AM,AP:AP,"")</f>
        <v>0</v>
      </c>
      <c r="AA69">
        <f>_xlfn.XLOOKUP(X69,AM:AM,AQ:AQ,"")</f>
        <v>0</v>
      </c>
      <c r="AB69">
        <f>_xlfn.XLOOKUP(X69,AM:AM,AR:AR,"")</f>
        <v>0</v>
      </c>
      <c r="AM69" t="str">
        <v>02-2025</v>
      </c>
      <c r="AN69" t="s">
        <v>478</v>
      </c>
      <c r="AP69" t="s">
        <v>21</v>
      </c>
      <c r="AQ69" t="s">
        <v>22</v>
      </c>
      <c r="AR69" t="s">
        <v>23</v>
      </c>
    </row>
    <row r="70" spans="1:44">
      <c r="A70" s="93">
        <v>44336</v>
      </c>
      <c r="B70" s="90">
        <v>50700</v>
      </c>
      <c r="C70" s="90">
        <v>52200</v>
      </c>
      <c r="D70" s="90">
        <v>49300</v>
      </c>
      <c r="E70" s="90">
        <v>47700</v>
      </c>
      <c r="F70" s="90">
        <v>51100</v>
      </c>
      <c r="G70" s="91" t="s">
        <v>25</v>
      </c>
      <c r="H70" s="90">
        <v>48500</v>
      </c>
      <c r="I70" s="91" t="s">
        <v>25</v>
      </c>
      <c r="J70" s="90">
        <v>50200</v>
      </c>
      <c r="K70" s="91" t="s">
        <v>25</v>
      </c>
      <c r="L70" s="90">
        <v>51700</v>
      </c>
      <c r="M70" s="90">
        <v>49800</v>
      </c>
      <c r="N70" s="90">
        <v>49200</v>
      </c>
      <c r="O70" s="91" t="s">
        <v>25</v>
      </c>
      <c r="P70" s="90">
        <v>46600</v>
      </c>
      <c r="Q70" s="90">
        <v>46300</v>
      </c>
      <c r="R70" s="90">
        <v>46800</v>
      </c>
      <c r="S70" s="91" t="s">
        <v>25</v>
      </c>
      <c r="T70" s="91" t="s">
        <v>25</v>
      </c>
      <c r="U70" s="91" t="s">
        <v>25</v>
      </c>
      <c r="V70" s="90">
        <v>50900</v>
      </c>
      <c r="W70" s="91" t="s">
        <v>25</v>
      </c>
      <c r="X70" t="str">
        <f t="shared" si="8"/>
        <v>05-2021</v>
      </c>
      <c r="Y70">
        <f>_xlfn.XLOOKUP(X70,AM:AM,AO:AO,"")</f>
        <v>0</v>
      </c>
      <c r="Z70">
        <f>_xlfn.XLOOKUP(X70,AM:AM,AP:AP,"")</f>
        <v>0</v>
      </c>
      <c r="AA70">
        <f>_xlfn.XLOOKUP(X70,AM:AM,AQ:AQ,"")</f>
        <v>0</v>
      </c>
      <c r="AB70">
        <f>_xlfn.XLOOKUP(X70,AM:AM,AR:AR,"")</f>
        <v>0</v>
      </c>
      <c r="AM70" t="str">
        <v>03-2025</v>
      </c>
      <c r="AN70" t="s">
        <v>479</v>
      </c>
      <c r="AP70" t="s">
        <v>21</v>
      </c>
      <c r="AQ70" t="s">
        <v>22</v>
      </c>
      <c r="AR70" t="s">
        <v>23</v>
      </c>
    </row>
    <row r="71" spans="1:44">
      <c r="A71" s="93">
        <v>44337</v>
      </c>
      <c r="B71" s="90">
        <v>50200</v>
      </c>
      <c r="C71" s="90">
        <v>51800</v>
      </c>
      <c r="D71" s="90">
        <v>48700</v>
      </c>
      <c r="E71" s="90">
        <v>47000</v>
      </c>
      <c r="F71" s="90">
        <v>50900</v>
      </c>
      <c r="G71" s="91" t="s">
        <v>25</v>
      </c>
      <c r="H71" s="90">
        <v>48500</v>
      </c>
      <c r="I71" s="91" t="s">
        <v>25</v>
      </c>
      <c r="J71" s="90">
        <v>50000</v>
      </c>
      <c r="K71" s="91" t="s">
        <v>25</v>
      </c>
      <c r="L71" s="90">
        <v>51000</v>
      </c>
      <c r="M71" s="90">
        <v>49300</v>
      </c>
      <c r="N71" s="90">
        <v>48300</v>
      </c>
      <c r="O71" s="91" t="s">
        <v>25</v>
      </c>
      <c r="P71" s="90">
        <v>45700</v>
      </c>
      <c r="Q71" s="90">
        <v>45500</v>
      </c>
      <c r="R71" s="90">
        <v>46300</v>
      </c>
      <c r="S71" s="91" t="s">
        <v>25</v>
      </c>
      <c r="T71" s="91" t="s">
        <v>25</v>
      </c>
      <c r="U71" s="91" t="s">
        <v>25</v>
      </c>
      <c r="V71" s="90">
        <v>50600</v>
      </c>
      <c r="W71" s="91" t="s">
        <v>25</v>
      </c>
      <c r="X71" t="str">
        <f t="shared" si="8"/>
        <v>05-2021</v>
      </c>
      <c r="Y71">
        <f>_xlfn.XLOOKUP(X71,AM:AM,AO:AO,"")</f>
        <v>0</v>
      </c>
      <c r="Z71">
        <f>_xlfn.XLOOKUP(X71,AM:AM,AP:AP,"")</f>
        <v>0</v>
      </c>
      <c r="AA71">
        <f>_xlfn.XLOOKUP(X71,AM:AM,AQ:AQ,"")</f>
        <v>0</v>
      </c>
      <c r="AB71">
        <f>_xlfn.XLOOKUP(X71,AM:AM,AR:AR,"")</f>
        <v>0</v>
      </c>
      <c r="AM71" t="str">
        <v>04-2025</v>
      </c>
      <c r="AN71" t="s">
        <v>20</v>
      </c>
      <c r="AO71" t="s">
        <v>20</v>
      </c>
      <c r="AP71" t="s">
        <v>21</v>
      </c>
      <c r="AQ71" t="s">
        <v>22</v>
      </c>
      <c r="AR71" t="s">
        <v>23</v>
      </c>
    </row>
    <row r="72" spans="1:44">
      <c r="A72" s="93">
        <v>44338</v>
      </c>
      <c r="B72" s="90">
        <v>49900</v>
      </c>
      <c r="C72" s="90">
        <v>51800</v>
      </c>
      <c r="D72" s="90">
        <v>49300</v>
      </c>
      <c r="E72" s="90">
        <v>47700</v>
      </c>
      <c r="F72" s="90">
        <v>50900</v>
      </c>
      <c r="G72" s="91" t="s">
        <v>25</v>
      </c>
      <c r="H72" s="90">
        <v>48500</v>
      </c>
      <c r="I72" s="91" t="s">
        <v>25</v>
      </c>
      <c r="J72" s="90">
        <v>49700</v>
      </c>
      <c r="K72" s="91" t="s">
        <v>25</v>
      </c>
      <c r="L72" s="90">
        <v>51100</v>
      </c>
      <c r="M72" s="90">
        <v>48800</v>
      </c>
      <c r="N72" s="90">
        <v>48600</v>
      </c>
      <c r="O72" s="91" t="s">
        <v>25</v>
      </c>
      <c r="P72" s="90">
        <v>46200</v>
      </c>
      <c r="Q72" s="90">
        <v>45600</v>
      </c>
      <c r="R72" s="90">
        <v>46900</v>
      </c>
      <c r="S72" s="91" t="s">
        <v>25</v>
      </c>
      <c r="T72" s="91" t="s">
        <v>25</v>
      </c>
      <c r="U72" s="91" t="s">
        <v>25</v>
      </c>
      <c r="V72" s="90">
        <v>50500</v>
      </c>
      <c r="W72" s="91" t="s">
        <v>25</v>
      </c>
      <c r="X72" t="str">
        <f t="shared" si="8"/>
        <v>05-2021</v>
      </c>
      <c r="Y72">
        <f>_xlfn.XLOOKUP(X72,AM:AM,AO:AO,"")</f>
        <v>0</v>
      </c>
      <c r="Z72">
        <f>_xlfn.XLOOKUP(X72,AM:AM,AP:AP,"")</f>
        <v>0</v>
      </c>
      <c r="AA72">
        <f>_xlfn.XLOOKUP(X72,AM:AM,AQ:AQ,"")</f>
        <v>0</v>
      </c>
      <c r="AB72">
        <f>_xlfn.XLOOKUP(X72,AM:AM,AR:AR,"")</f>
        <v>0</v>
      </c>
      <c r="AM72" t="str">
        <v>05-2025</v>
      </c>
      <c r="AN72" t="s">
        <v>480</v>
      </c>
      <c r="AO72" t="s">
        <v>20</v>
      </c>
      <c r="AP72" t="s">
        <v>21</v>
      </c>
      <c r="AQ72" t="s">
        <v>22</v>
      </c>
      <c r="AR72" t="s">
        <v>23</v>
      </c>
    </row>
    <row r="73" spans="1:44">
      <c r="A73" s="93">
        <v>44339</v>
      </c>
      <c r="B73" s="90" t="s">
        <v>24</v>
      </c>
      <c r="C73" s="90" t="s">
        <v>24</v>
      </c>
      <c r="D73" s="90" t="s">
        <v>24</v>
      </c>
      <c r="E73" s="90" t="s">
        <v>24</v>
      </c>
      <c r="F73" s="90" t="s">
        <v>24</v>
      </c>
      <c r="G73" s="90" t="s">
        <v>24</v>
      </c>
      <c r="H73" s="90" t="s">
        <v>24</v>
      </c>
      <c r="I73" s="90" t="s">
        <v>24</v>
      </c>
      <c r="J73" s="90" t="s">
        <v>24</v>
      </c>
      <c r="K73" s="90" t="s">
        <v>24</v>
      </c>
      <c r="L73" s="90" t="s">
        <v>24</v>
      </c>
      <c r="M73" s="90" t="s">
        <v>24</v>
      </c>
      <c r="N73" s="90" t="s">
        <v>24</v>
      </c>
      <c r="O73" s="90" t="s">
        <v>24</v>
      </c>
      <c r="P73" s="90" t="s">
        <v>24</v>
      </c>
      <c r="Q73" s="90" t="s">
        <v>24</v>
      </c>
      <c r="R73" s="90" t="s">
        <v>24</v>
      </c>
      <c r="S73" s="90" t="s">
        <v>24</v>
      </c>
      <c r="T73" s="90" t="s">
        <v>24</v>
      </c>
      <c r="U73" s="90" t="s">
        <v>24</v>
      </c>
      <c r="V73" s="90" t="s">
        <v>24</v>
      </c>
      <c r="W73" s="90" t="s">
        <v>24</v>
      </c>
      <c r="X73" t="str">
        <f t="shared" si="8"/>
        <v>05-2021</v>
      </c>
      <c r="Y73">
        <f>_xlfn.XLOOKUP(X73,AM:AM,AO:AO,"")</f>
        <v>0</v>
      </c>
      <c r="Z73">
        <f>_xlfn.XLOOKUP(X73,AM:AM,AP:AP,"")</f>
        <v>0</v>
      </c>
      <c r="AA73">
        <f>_xlfn.XLOOKUP(X73,AM:AM,AQ:AQ,"")</f>
        <v>0</v>
      </c>
      <c r="AB73">
        <f>_xlfn.XLOOKUP(X73,AM:AM,AR:AR,"")</f>
        <v>0</v>
      </c>
      <c r="AM73" t="str">
        <v>06-2025</v>
      </c>
      <c r="AN73" t="s">
        <v>481</v>
      </c>
      <c r="AO73" t="s">
        <v>20</v>
      </c>
      <c r="AP73" t="s">
        <v>21</v>
      </c>
      <c r="AQ73" t="s">
        <v>22</v>
      </c>
      <c r="AR73" t="s">
        <v>23</v>
      </c>
    </row>
    <row r="74" spans="1:44">
      <c r="A74" s="93">
        <v>44340</v>
      </c>
      <c r="B74" s="90">
        <v>49900</v>
      </c>
      <c r="C74" s="90">
        <v>51500</v>
      </c>
      <c r="D74" s="90">
        <v>49000</v>
      </c>
      <c r="E74" s="90">
        <v>47000</v>
      </c>
      <c r="F74" s="90">
        <v>50900</v>
      </c>
      <c r="G74" s="91" t="s">
        <v>25</v>
      </c>
      <c r="H74" s="90">
        <v>48000</v>
      </c>
      <c r="I74" s="91" t="s">
        <v>25</v>
      </c>
      <c r="J74" s="90">
        <v>49700</v>
      </c>
      <c r="K74" s="91" t="s">
        <v>25</v>
      </c>
      <c r="L74" s="90">
        <v>50800</v>
      </c>
      <c r="M74" s="90">
        <v>48800</v>
      </c>
      <c r="N74" s="90">
        <v>48300</v>
      </c>
      <c r="O74" s="91" t="s">
        <v>25</v>
      </c>
      <c r="P74" s="90">
        <v>45600</v>
      </c>
      <c r="Q74" s="90">
        <v>45400</v>
      </c>
      <c r="R74" s="90">
        <v>45800</v>
      </c>
      <c r="S74" s="91" t="s">
        <v>25</v>
      </c>
      <c r="T74" s="91" t="s">
        <v>25</v>
      </c>
      <c r="U74" s="91" t="s">
        <v>25</v>
      </c>
      <c r="V74" s="90">
        <v>49800</v>
      </c>
      <c r="W74" s="91" t="s">
        <v>25</v>
      </c>
      <c r="X74" t="str">
        <f t="shared" si="8"/>
        <v>05-2021</v>
      </c>
      <c r="Y74">
        <f>_xlfn.XLOOKUP(X74,AM:AM,AO:AO,"")</f>
        <v>0</v>
      </c>
      <c r="Z74">
        <f>_xlfn.XLOOKUP(X74,AM:AM,AP:AP,"")</f>
        <v>0</v>
      </c>
      <c r="AA74">
        <f>_xlfn.XLOOKUP(X74,AM:AM,AQ:AQ,"")</f>
        <v>0</v>
      </c>
      <c r="AB74">
        <f>_xlfn.XLOOKUP(X74,AM:AM,AR:AR,"")</f>
        <v>0</v>
      </c>
      <c r="AM74" t="str">
        <v>07-2025</v>
      </c>
      <c r="AN74" t="s">
        <v>482</v>
      </c>
      <c r="AO74" t="s">
        <v>20</v>
      </c>
      <c r="AP74" t="s">
        <v>21</v>
      </c>
      <c r="AQ74" t="s">
        <v>22</v>
      </c>
      <c r="AR74" t="s">
        <v>23</v>
      </c>
    </row>
    <row r="75" spans="1:44">
      <c r="A75" s="93">
        <v>44341</v>
      </c>
      <c r="B75" s="90">
        <v>49700</v>
      </c>
      <c r="C75" s="90">
        <v>51200</v>
      </c>
      <c r="D75" s="90">
        <v>48400</v>
      </c>
      <c r="E75" s="90">
        <v>46750</v>
      </c>
      <c r="F75" s="90">
        <v>50400</v>
      </c>
      <c r="G75" s="91" t="s">
        <v>25</v>
      </c>
      <c r="H75" s="90">
        <v>47500</v>
      </c>
      <c r="I75" s="91" t="s">
        <v>25</v>
      </c>
      <c r="J75" s="90">
        <v>49700</v>
      </c>
      <c r="K75" s="91" t="s">
        <v>25</v>
      </c>
      <c r="L75" s="90">
        <v>50500</v>
      </c>
      <c r="M75" s="90">
        <v>48800</v>
      </c>
      <c r="N75" s="90">
        <v>47500</v>
      </c>
      <c r="O75" s="91" t="s">
        <v>25</v>
      </c>
      <c r="P75" s="90">
        <v>45600</v>
      </c>
      <c r="Q75" s="90">
        <v>45200</v>
      </c>
      <c r="R75" s="90">
        <v>45800</v>
      </c>
      <c r="S75" s="91" t="s">
        <v>25</v>
      </c>
      <c r="T75" s="91" t="s">
        <v>25</v>
      </c>
      <c r="U75" s="91" t="s">
        <v>25</v>
      </c>
      <c r="V75" s="90">
        <v>49700</v>
      </c>
      <c r="W75" s="91" t="s">
        <v>25</v>
      </c>
      <c r="X75" t="str">
        <f t="shared" si="8"/>
        <v>05-2021</v>
      </c>
      <c r="Y75">
        <f>_xlfn.XLOOKUP(X75,AM:AM,AO:AO,"")</f>
        <v>0</v>
      </c>
      <c r="Z75">
        <f>_xlfn.XLOOKUP(X75,AM:AM,AP:AP,"")</f>
        <v>0</v>
      </c>
      <c r="AA75">
        <f>_xlfn.XLOOKUP(X75,AM:AM,AQ:AQ,"")</f>
        <v>0</v>
      </c>
      <c r="AB75">
        <f>_xlfn.XLOOKUP(X75,AM:AM,AR:AR,"")</f>
        <v>0</v>
      </c>
      <c r="AM75" t="str">
        <v>08-2025</v>
      </c>
      <c r="AN75" t="s">
        <v>483</v>
      </c>
      <c r="AO75" t="s">
        <v>20</v>
      </c>
      <c r="AP75" t="s">
        <v>21</v>
      </c>
      <c r="AQ75" t="s">
        <v>22</v>
      </c>
      <c r="AR75" t="s">
        <v>23</v>
      </c>
    </row>
    <row r="76" spans="1:44">
      <c r="A76" s="93">
        <v>44342</v>
      </c>
      <c r="B76" s="90">
        <v>48800</v>
      </c>
      <c r="C76" s="90">
        <v>51000</v>
      </c>
      <c r="D76" s="90">
        <v>47500</v>
      </c>
      <c r="E76" s="90">
        <v>45750</v>
      </c>
      <c r="F76" s="90">
        <v>50100</v>
      </c>
      <c r="G76" s="91" t="s">
        <v>25</v>
      </c>
      <c r="H76" s="90">
        <v>47000</v>
      </c>
      <c r="I76" s="91" t="s">
        <v>25</v>
      </c>
      <c r="J76" s="90">
        <v>48800</v>
      </c>
      <c r="K76" s="91" t="s">
        <v>25</v>
      </c>
      <c r="L76" s="90">
        <v>49900</v>
      </c>
      <c r="M76" s="90">
        <v>47900</v>
      </c>
      <c r="N76" s="90">
        <v>47100</v>
      </c>
      <c r="O76" s="91" t="s">
        <v>25</v>
      </c>
      <c r="P76" s="90">
        <v>44700</v>
      </c>
      <c r="Q76" s="90">
        <v>44900</v>
      </c>
      <c r="R76" s="90">
        <v>45500</v>
      </c>
      <c r="S76" s="91" t="s">
        <v>25</v>
      </c>
      <c r="T76" s="91" t="s">
        <v>25</v>
      </c>
      <c r="U76" s="91" t="s">
        <v>25</v>
      </c>
      <c r="V76" s="90">
        <v>49000</v>
      </c>
      <c r="W76" s="91" t="s">
        <v>25</v>
      </c>
      <c r="X76" t="str">
        <f t="shared" si="8"/>
        <v>05-2021</v>
      </c>
      <c r="Y76">
        <f>_xlfn.XLOOKUP(X76,AM:AM,AO:AO,"")</f>
        <v>0</v>
      </c>
      <c r="Z76">
        <f>_xlfn.XLOOKUP(X76,AM:AM,AP:AP,"")</f>
        <v>0</v>
      </c>
      <c r="AA76">
        <f>_xlfn.XLOOKUP(X76,AM:AM,AQ:AQ,"")</f>
        <v>0</v>
      </c>
      <c r="AB76">
        <f>_xlfn.XLOOKUP(X76,AM:AM,AR:AR,"")</f>
        <v>0</v>
      </c>
      <c r="AM76" t="str">
        <v>09-2025</v>
      </c>
      <c r="AN76" t="s">
        <v>484</v>
      </c>
      <c r="AO76" t="s">
        <v>20</v>
      </c>
      <c r="AP76" t="s">
        <v>21</v>
      </c>
      <c r="AQ76" t="s">
        <v>22</v>
      </c>
      <c r="AR76" t="s">
        <v>23</v>
      </c>
    </row>
    <row r="77" spans="1:44">
      <c r="A77" s="93">
        <v>44343</v>
      </c>
      <c r="B77" s="90">
        <v>48500</v>
      </c>
      <c r="C77" s="90">
        <v>51000</v>
      </c>
      <c r="D77" s="90">
        <v>47200</v>
      </c>
      <c r="E77" s="90">
        <v>45500</v>
      </c>
      <c r="F77" s="90">
        <v>49500</v>
      </c>
      <c r="G77" s="91" t="s">
        <v>25</v>
      </c>
      <c r="H77" s="90">
        <v>47000</v>
      </c>
      <c r="I77" s="91" t="s">
        <v>25</v>
      </c>
      <c r="J77" s="90">
        <v>48700</v>
      </c>
      <c r="K77" s="91" t="s">
        <v>25</v>
      </c>
      <c r="L77" s="90">
        <v>49500</v>
      </c>
      <c r="M77" s="90">
        <v>47600</v>
      </c>
      <c r="N77" s="90">
        <v>46500</v>
      </c>
      <c r="O77" s="91" t="s">
        <v>25</v>
      </c>
      <c r="P77" s="90">
        <v>44400</v>
      </c>
      <c r="Q77" s="90">
        <v>44300</v>
      </c>
      <c r="R77" s="90">
        <v>45400</v>
      </c>
      <c r="S77" s="91" t="s">
        <v>25</v>
      </c>
      <c r="T77" s="91" t="s">
        <v>25</v>
      </c>
      <c r="U77" s="91" t="s">
        <v>25</v>
      </c>
      <c r="V77" s="90">
        <v>48700</v>
      </c>
      <c r="W77" s="91" t="s">
        <v>25</v>
      </c>
      <c r="X77" t="str">
        <f t="shared" si="8"/>
        <v>05-2021</v>
      </c>
      <c r="Y77">
        <f>_xlfn.XLOOKUP(X77,AM:AM,AO:AO,"")</f>
        <v>0</v>
      </c>
      <c r="Z77">
        <f>_xlfn.XLOOKUP(X77,AM:AM,AP:AP,"")</f>
        <v>0</v>
      </c>
      <c r="AA77">
        <f>_xlfn.XLOOKUP(X77,AM:AM,AQ:AQ,"")</f>
        <v>0</v>
      </c>
      <c r="AB77">
        <f>_xlfn.XLOOKUP(X77,AM:AM,AR:AR,"")</f>
        <v>0</v>
      </c>
      <c r="AM77" t="str">
        <v>10-2025</v>
      </c>
    </row>
    <row r="78" spans="1:44">
      <c r="A78" s="93">
        <v>44344</v>
      </c>
      <c r="B78" s="90">
        <v>48600</v>
      </c>
      <c r="C78" s="90">
        <v>50800</v>
      </c>
      <c r="D78" s="90">
        <v>47600</v>
      </c>
      <c r="E78" s="90">
        <v>45750</v>
      </c>
      <c r="F78" s="90">
        <v>48800</v>
      </c>
      <c r="G78" s="91" t="s">
        <v>25</v>
      </c>
      <c r="H78" s="90">
        <v>47200</v>
      </c>
      <c r="I78" s="91" t="s">
        <v>25</v>
      </c>
      <c r="J78" s="90">
        <v>48700</v>
      </c>
      <c r="K78" s="91" t="s">
        <v>25</v>
      </c>
      <c r="L78" s="90">
        <v>50000</v>
      </c>
      <c r="M78" s="90">
        <v>47600</v>
      </c>
      <c r="N78" s="90">
        <v>46900</v>
      </c>
      <c r="O78" s="91" t="s">
        <v>25</v>
      </c>
      <c r="P78" s="90">
        <v>45200</v>
      </c>
      <c r="Q78" s="90">
        <v>44700</v>
      </c>
      <c r="R78" s="90">
        <v>45500</v>
      </c>
      <c r="S78" s="91" t="s">
        <v>25</v>
      </c>
      <c r="T78" s="91" t="s">
        <v>25</v>
      </c>
      <c r="U78" s="91" t="s">
        <v>25</v>
      </c>
      <c r="V78" s="90">
        <v>48700</v>
      </c>
      <c r="W78" s="91" t="s">
        <v>25</v>
      </c>
      <c r="X78" t="str">
        <f t="shared" si="8"/>
        <v>05-2021</v>
      </c>
      <c r="Y78">
        <f>_xlfn.XLOOKUP(X78,AM:AM,AO:AO,"")</f>
        <v>0</v>
      </c>
      <c r="Z78">
        <f>_xlfn.XLOOKUP(X78,AM:AM,AP:AP,"")</f>
        <v>0</v>
      </c>
      <c r="AA78">
        <f>_xlfn.XLOOKUP(X78,AM:AM,AQ:AQ,"")</f>
        <v>0</v>
      </c>
      <c r="AB78">
        <f>_xlfn.XLOOKUP(X78,AM:AM,AR:AR,"")</f>
        <v>0</v>
      </c>
    </row>
    <row r="79" spans="1:44">
      <c r="A79" s="93">
        <v>44345</v>
      </c>
      <c r="B79" s="90">
        <v>48500</v>
      </c>
      <c r="C79" s="90">
        <v>50800</v>
      </c>
      <c r="D79" s="90">
        <v>47500</v>
      </c>
      <c r="E79" s="90">
        <v>45500</v>
      </c>
      <c r="F79" s="90">
        <v>48700</v>
      </c>
      <c r="G79" s="91" t="s">
        <v>25</v>
      </c>
      <c r="H79" s="90">
        <v>47500</v>
      </c>
      <c r="I79" s="91" t="s">
        <v>25</v>
      </c>
      <c r="J79" s="90">
        <v>48700</v>
      </c>
      <c r="K79" s="91" t="s">
        <v>25</v>
      </c>
      <c r="L79" s="90">
        <v>49700</v>
      </c>
      <c r="M79" s="90">
        <v>47800</v>
      </c>
      <c r="N79" s="90">
        <v>46800</v>
      </c>
      <c r="O79" s="91" t="s">
        <v>25</v>
      </c>
      <c r="P79" s="90">
        <v>45300</v>
      </c>
      <c r="Q79" s="90">
        <v>44700</v>
      </c>
      <c r="R79" s="90">
        <v>45200</v>
      </c>
      <c r="S79" s="91" t="s">
        <v>25</v>
      </c>
      <c r="T79" s="91" t="s">
        <v>25</v>
      </c>
      <c r="U79" s="91" t="s">
        <v>25</v>
      </c>
      <c r="V79" s="90">
        <v>48600</v>
      </c>
      <c r="W79" s="91" t="s">
        <v>25</v>
      </c>
      <c r="X79" t="str">
        <f t="shared" si="8"/>
        <v>05-2021</v>
      </c>
      <c r="Y79">
        <f>_xlfn.XLOOKUP(X79,AM:AM,AO:AO,"")</f>
        <v>0</v>
      </c>
      <c r="Z79">
        <f>_xlfn.XLOOKUP(X79,AM:AM,AP:AP,"")</f>
        <v>0</v>
      </c>
      <c r="AA79">
        <f>_xlfn.XLOOKUP(X79,AM:AM,AQ:AQ,"")</f>
        <v>0</v>
      </c>
      <c r="AB79">
        <f>_xlfn.XLOOKUP(X79,AM:AM,AR:AR,"")</f>
        <v>0</v>
      </c>
    </row>
    <row r="80" spans="1:44">
      <c r="A80" s="93">
        <v>44346</v>
      </c>
      <c r="B80" s="90" t="s">
        <v>24</v>
      </c>
      <c r="C80" s="90" t="s">
        <v>24</v>
      </c>
      <c r="D80" s="90" t="s">
        <v>24</v>
      </c>
      <c r="E80" s="90" t="s">
        <v>24</v>
      </c>
      <c r="F80" s="90" t="s">
        <v>24</v>
      </c>
      <c r="G80" s="90" t="s">
        <v>24</v>
      </c>
      <c r="H80" s="90" t="s">
        <v>24</v>
      </c>
      <c r="I80" s="90" t="s">
        <v>24</v>
      </c>
      <c r="J80" s="90" t="s">
        <v>24</v>
      </c>
      <c r="K80" s="90" t="s">
        <v>24</v>
      </c>
      <c r="L80" s="90" t="s">
        <v>24</v>
      </c>
      <c r="M80" s="90" t="s">
        <v>24</v>
      </c>
      <c r="N80" s="90" t="s">
        <v>24</v>
      </c>
      <c r="O80" s="90" t="s">
        <v>24</v>
      </c>
      <c r="P80" s="90" t="s">
        <v>24</v>
      </c>
      <c r="Q80" s="90" t="s">
        <v>24</v>
      </c>
      <c r="R80" s="90" t="s">
        <v>24</v>
      </c>
      <c r="S80" s="90" t="s">
        <v>24</v>
      </c>
      <c r="T80" s="90" t="s">
        <v>24</v>
      </c>
      <c r="U80" s="90" t="s">
        <v>24</v>
      </c>
      <c r="V80" s="90" t="s">
        <v>24</v>
      </c>
      <c r="W80" s="90" t="s">
        <v>24</v>
      </c>
      <c r="X80" t="str">
        <f t="shared" si="8"/>
        <v>05-2021</v>
      </c>
      <c r="Y80">
        <f>_xlfn.XLOOKUP(X80,AM:AM,AO:AO,"")</f>
        <v>0</v>
      </c>
      <c r="Z80">
        <f>_xlfn.XLOOKUP(X80,AM:AM,AP:AP,"")</f>
        <v>0</v>
      </c>
      <c r="AA80">
        <f>_xlfn.XLOOKUP(X80,AM:AM,AQ:AQ,"")</f>
        <v>0</v>
      </c>
      <c r="AB80">
        <f>_xlfn.XLOOKUP(X80,AM:AM,AR:AR,"")</f>
        <v>0</v>
      </c>
    </row>
    <row r="81" spans="1:28">
      <c r="A81" s="93">
        <v>44347</v>
      </c>
      <c r="B81" s="90">
        <v>48600</v>
      </c>
      <c r="C81" s="90">
        <v>50800</v>
      </c>
      <c r="D81" s="90">
        <v>47600</v>
      </c>
      <c r="E81" s="90">
        <v>45700</v>
      </c>
      <c r="F81" s="90">
        <v>48700</v>
      </c>
      <c r="G81" s="91" t="s">
        <v>25</v>
      </c>
      <c r="H81" s="90">
        <v>47500</v>
      </c>
      <c r="I81" s="91" t="s">
        <v>25</v>
      </c>
      <c r="J81" s="90">
        <v>48700</v>
      </c>
      <c r="K81" s="91" t="s">
        <v>25</v>
      </c>
      <c r="L81" s="90">
        <v>49800</v>
      </c>
      <c r="M81" s="90">
        <v>47800</v>
      </c>
      <c r="N81" s="90">
        <v>47000</v>
      </c>
      <c r="O81" s="91" t="s">
        <v>25</v>
      </c>
      <c r="P81" s="90">
        <v>45100</v>
      </c>
      <c r="Q81" s="90">
        <v>44900</v>
      </c>
      <c r="R81" s="90">
        <v>45300</v>
      </c>
      <c r="S81" s="91" t="s">
        <v>25</v>
      </c>
      <c r="T81" s="91" t="s">
        <v>25</v>
      </c>
      <c r="U81" s="91" t="s">
        <v>25</v>
      </c>
      <c r="V81" s="90">
        <v>48700</v>
      </c>
      <c r="W81" s="91" t="s">
        <v>25</v>
      </c>
      <c r="X81" t="str">
        <f t="shared" si="8"/>
        <v>05-2021</v>
      </c>
      <c r="Y81">
        <f>_xlfn.XLOOKUP(X81,AM:AM,AO:AO,"")</f>
        <v>0</v>
      </c>
      <c r="Z81">
        <f>_xlfn.XLOOKUP(X81,AM:AM,AP:AP,"")</f>
        <v>0</v>
      </c>
      <c r="AA81">
        <f>_xlfn.XLOOKUP(X81,AM:AM,AQ:AQ,"")</f>
        <v>0</v>
      </c>
      <c r="AB81">
        <f>_xlfn.XLOOKUP(X81,AM:AM,AR:AR,"")</f>
        <v>0</v>
      </c>
    </row>
    <row r="82" spans="1:28">
      <c r="A82" s="93">
        <v>44348</v>
      </c>
      <c r="B82" s="90">
        <v>48700</v>
      </c>
      <c r="C82" s="90">
        <v>50800</v>
      </c>
      <c r="D82" s="90">
        <v>47800</v>
      </c>
      <c r="E82" s="90">
        <v>46100</v>
      </c>
      <c r="F82" s="90">
        <v>48700</v>
      </c>
      <c r="G82" s="91" t="s">
        <v>25</v>
      </c>
      <c r="H82" s="90">
        <v>48000</v>
      </c>
      <c r="I82" s="91" t="s">
        <v>25</v>
      </c>
      <c r="J82" s="90">
        <v>48700</v>
      </c>
      <c r="K82" s="91" t="s">
        <v>25</v>
      </c>
      <c r="L82" s="90">
        <v>50300</v>
      </c>
      <c r="M82" s="90">
        <v>47800</v>
      </c>
      <c r="N82" s="90">
        <v>47600</v>
      </c>
      <c r="O82" s="91" t="s">
        <v>25</v>
      </c>
      <c r="P82" s="90">
        <v>45600</v>
      </c>
      <c r="Q82" s="90">
        <v>45300</v>
      </c>
      <c r="R82" s="90">
        <v>45500</v>
      </c>
      <c r="S82" s="91" t="s">
        <v>25</v>
      </c>
      <c r="T82" s="91" t="s">
        <v>25</v>
      </c>
      <c r="U82" s="91" t="s">
        <v>25</v>
      </c>
      <c r="V82" s="90">
        <v>48800</v>
      </c>
      <c r="W82" s="91" t="s">
        <v>25</v>
      </c>
      <c r="X82" t="str">
        <f t="shared" si="8"/>
        <v>06-2021</v>
      </c>
      <c r="Y82">
        <f>_xlfn.XLOOKUP(X82,AM:AM,AO:AO,"")</f>
        <v>0</v>
      </c>
      <c r="Z82">
        <f>_xlfn.XLOOKUP(X82,AM:AM,AP:AP,"")</f>
        <v>0</v>
      </c>
      <c r="AA82">
        <f>_xlfn.XLOOKUP(X82,AM:AM,AQ:AQ,"")</f>
        <v>0</v>
      </c>
      <c r="AB82">
        <f>_xlfn.XLOOKUP(X82,AM:AM,AR:AR,"")</f>
        <v>0</v>
      </c>
    </row>
    <row r="83" spans="1:28">
      <c r="A83" s="93">
        <v>44349</v>
      </c>
      <c r="B83" s="90">
        <v>48900</v>
      </c>
      <c r="C83" s="90">
        <v>50800</v>
      </c>
      <c r="D83" s="90">
        <v>48500</v>
      </c>
      <c r="E83" s="90">
        <v>46500</v>
      </c>
      <c r="F83" s="90">
        <v>48700</v>
      </c>
      <c r="G83" s="91" t="s">
        <v>25</v>
      </c>
      <c r="H83" s="90">
        <v>48500</v>
      </c>
      <c r="I83" s="91" t="s">
        <v>25</v>
      </c>
      <c r="J83" s="90">
        <v>48700</v>
      </c>
      <c r="K83" s="91" t="s">
        <v>25</v>
      </c>
      <c r="L83" s="90">
        <v>50800</v>
      </c>
      <c r="M83" s="90">
        <v>47800</v>
      </c>
      <c r="N83" s="90">
        <v>48050</v>
      </c>
      <c r="O83" s="91" t="s">
        <v>25</v>
      </c>
      <c r="P83" s="90">
        <v>46500</v>
      </c>
      <c r="Q83" s="90">
        <v>46200</v>
      </c>
      <c r="R83" s="90">
        <v>46600</v>
      </c>
      <c r="S83" s="91" t="s">
        <v>25</v>
      </c>
      <c r="T83" s="91" t="s">
        <v>25</v>
      </c>
      <c r="U83" s="91" t="s">
        <v>25</v>
      </c>
      <c r="V83" s="90">
        <v>49100</v>
      </c>
      <c r="W83" s="91" t="s">
        <v>25</v>
      </c>
      <c r="X83" t="str">
        <f t="shared" si="8"/>
        <v>06-2021</v>
      </c>
      <c r="Y83">
        <f>_xlfn.XLOOKUP(X83,AM:AM,AO:AO,"")</f>
        <v>0</v>
      </c>
      <c r="Z83">
        <f>_xlfn.XLOOKUP(X83,AM:AM,AP:AP,"")</f>
        <v>0</v>
      </c>
      <c r="AA83">
        <f>_xlfn.XLOOKUP(X83,AM:AM,AQ:AQ,"")</f>
        <v>0</v>
      </c>
      <c r="AB83">
        <f>_xlfn.XLOOKUP(X83,AM:AM,AR:AR,"")</f>
        <v>0</v>
      </c>
    </row>
    <row r="84" spans="1:28">
      <c r="A84" s="93">
        <v>44350</v>
      </c>
      <c r="B84" s="90">
        <v>49300</v>
      </c>
      <c r="C84" s="90">
        <v>50800</v>
      </c>
      <c r="D84" s="90">
        <v>48900</v>
      </c>
      <c r="E84" s="90">
        <v>47000</v>
      </c>
      <c r="F84" s="90">
        <v>49000</v>
      </c>
      <c r="G84" s="91" t="s">
        <v>25</v>
      </c>
      <c r="H84" s="90">
        <v>49000</v>
      </c>
      <c r="I84" s="91" t="s">
        <v>25</v>
      </c>
      <c r="J84" s="90">
        <v>48700</v>
      </c>
      <c r="K84" s="91" t="s">
        <v>25</v>
      </c>
      <c r="L84" s="90">
        <v>51500</v>
      </c>
      <c r="M84" s="90">
        <v>47800</v>
      </c>
      <c r="N84" s="90">
        <v>48600</v>
      </c>
      <c r="O84" s="91" t="s">
        <v>25</v>
      </c>
      <c r="P84" s="90">
        <v>47000</v>
      </c>
      <c r="Q84" s="90">
        <v>46600</v>
      </c>
      <c r="R84" s="90">
        <v>47100</v>
      </c>
      <c r="S84" s="91" t="s">
        <v>25</v>
      </c>
      <c r="T84" s="91" t="s">
        <v>25</v>
      </c>
      <c r="U84" s="91" t="s">
        <v>25</v>
      </c>
      <c r="V84" s="90">
        <v>49400</v>
      </c>
      <c r="W84" s="91" t="s">
        <v>25</v>
      </c>
      <c r="X84" t="str">
        <f t="shared" si="8"/>
        <v>06-2021</v>
      </c>
      <c r="Y84">
        <f>_xlfn.XLOOKUP(X84,AM:AM,AO:AO,"")</f>
        <v>0</v>
      </c>
      <c r="Z84">
        <f>_xlfn.XLOOKUP(X84,AM:AM,AP:AP,"")</f>
        <v>0</v>
      </c>
      <c r="AA84">
        <f>_xlfn.XLOOKUP(X84,AM:AM,AQ:AQ,"")</f>
        <v>0</v>
      </c>
      <c r="AB84">
        <f>_xlfn.XLOOKUP(X84,AM:AM,AR:AR,"")</f>
        <v>0</v>
      </c>
    </row>
    <row r="85" spans="1:28">
      <c r="A85" s="93">
        <v>44351</v>
      </c>
      <c r="B85" s="90">
        <v>49400</v>
      </c>
      <c r="C85" s="90">
        <v>51000</v>
      </c>
      <c r="D85" s="90">
        <v>49600</v>
      </c>
      <c r="E85" s="90">
        <v>47800</v>
      </c>
      <c r="F85" s="90">
        <v>49200</v>
      </c>
      <c r="G85" s="91" t="s">
        <v>25</v>
      </c>
      <c r="H85" s="90">
        <v>49000</v>
      </c>
      <c r="I85" s="91" t="s">
        <v>25</v>
      </c>
      <c r="J85" s="90">
        <v>48800</v>
      </c>
      <c r="K85" s="91" t="s">
        <v>25</v>
      </c>
      <c r="L85" s="90">
        <v>51900</v>
      </c>
      <c r="M85" s="90">
        <v>48000</v>
      </c>
      <c r="N85" s="90">
        <v>49200</v>
      </c>
      <c r="O85" s="91" t="s">
        <v>25</v>
      </c>
      <c r="P85" s="90">
        <v>47000</v>
      </c>
      <c r="Q85" s="90">
        <v>46700</v>
      </c>
      <c r="R85" s="90">
        <v>47400</v>
      </c>
      <c r="S85" s="91" t="s">
        <v>25</v>
      </c>
      <c r="T85" s="91" t="s">
        <v>25</v>
      </c>
      <c r="U85" s="91" t="s">
        <v>25</v>
      </c>
      <c r="V85" s="90">
        <v>49600</v>
      </c>
      <c r="W85" s="91" t="s">
        <v>25</v>
      </c>
      <c r="X85" t="str">
        <f t="shared" si="8"/>
        <v>06-2021</v>
      </c>
      <c r="Y85">
        <f>_xlfn.XLOOKUP(X85,AM:AM,AO:AO,"")</f>
        <v>0</v>
      </c>
      <c r="Z85">
        <f>_xlfn.XLOOKUP(X85,AM:AM,AP:AP,"")</f>
        <v>0</v>
      </c>
      <c r="AA85">
        <f>_xlfn.XLOOKUP(X85,AM:AM,AQ:AQ,"")</f>
        <v>0</v>
      </c>
      <c r="AB85">
        <f>_xlfn.XLOOKUP(X85,AM:AM,AR:AR,"")</f>
        <v>0</v>
      </c>
    </row>
    <row r="86" spans="1:28">
      <c r="A86" s="93">
        <v>44352</v>
      </c>
      <c r="B86" s="90">
        <v>49600</v>
      </c>
      <c r="C86" s="90">
        <v>51300</v>
      </c>
      <c r="D86" s="90">
        <v>50300</v>
      </c>
      <c r="E86" s="90">
        <v>48000</v>
      </c>
      <c r="F86" s="90">
        <v>49200</v>
      </c>
      <c r="G86" s="91" t="s">
        <v>25</v>
      </c>
      <c r="H86" s="90">
        <v>48700</v>
      </c>
      <c r="I86" s="91" t="s">
        <v>25</v>
      </c>
      <c r="J86" s="90">
        <v>48900</v>
      </c>
      <c r="K86" s="91" t="s">
        <v>25</v>
      </c>
      <c r="L86" s="90">
        <v>52200</v>
      </c>
      <c r="M86" s="90">
        <v>48200</v>
      </c>
      <c r="N86" s="90">
        <v>49250</v>
      </c>
      <c r="O86" s="91" t="s">
        <v>25</v>
      </c>
      <c r="P86" s="90">
        <v>46800</v>
      </c>
      <c r="Q86" s="90">
        <v>46800</v>
      </c>
      <c r="R86" s="90">
        <v>47000</v>
      </c>
      <c r="S86" s="91" t="s">
        <v>25</v>
      </c>
      <c r="T86" s="91" t="s">
        <v>25</v>
      </c>
      <c r="U86" s="91" t="s">
        <v>25</v>
      </c>
      <c r="V86" s="90">
        <v>49800</v>
      </c>
      <c r="W86" s="91" t="s">
        <v>25</v>
      </c>
      <c r="X86" t="str">
        <f t="shared" ref="X86:X149" si="9">TEXT(A86,"MM-YYYY")</f>
        <v>06-2021</v>
      </c>
      <c r="Y86">
        <f>_xlfn.XLOOKUP(X86,AM:AM,AO:AO,"")</f>
        <v>0</v>
      </c>
      <c r="Z86">
        <f>_xlfn.XLOOKUP(X86,AM:AM,AP:AP,"")</f>
        <v>0</v>
      </c>
      <c r="AA86">
        <f>_xlfn.XLOOKUP(X86,AM:AM,AQ:AQ,"")</f>
        <v>0</v>
      </c>
      <c r="AB86">
        <f>_xlfn.XLOOKUP(X86,AM:AM,AR:AR,"")</f>
        <v>0</v>
      </c>
    </row>
    <row r="87" spans="1:28">
      <c r="A87" s="93">
        <v>44353</v>
      </c>
      <c r="B87" s="90" t="s">
        <v>24</v>
      </c>
      <c r="C87" s="90" t="s">
        <v>24</v>
      </c>
      <c r="D87" s="90" t="s">
        <v>24</v>
      </c>
      <c r="E87" s="90" t="s">
        <v>24</v>
      </c>
      <c r="F87" s="90" t="s">
        <v>24</v>
      </c>
      <c r="G87" s="90" t="s">
        <v>24</v>
      </c>
      <c r="H87" s="90" t="s">
        <v>24</v>
      </c>
      <c r="I87" s="90" t="s">
        <v>24</v>
      </c>
      <c r="J87" s="90" t="s">
        <v>24</v>
      </c>
      <c r="K87" s="90" t="s">
        <v>24</v>
      </c>
      <c r="L87" s="90" t="s">
        <v>24</v>
      </c>
      <c r="M87" s="90" t="s">
        <v>24</v>
      </c>
      <c r="N87" s="90" t="s">
        <v>24</v>
      </c>
      <c r="O87" s="90" t="s">
        <v>24</v>
      </c>
      <c r="P87" s="90" t="s">
        <v>24</v>
      </c>
      <c r="Q87" s="90" t="s">
        <v>24</v>
      </c>
      <c r="R87" s="90" t="s">
        <v>24</v>
      </c>
      <c r="S87" s="90" t="s">
        <v>24</v>
      </c>
      <c r="T87" s="90" t="s">
        <v>24</v>
      </c>
      <c r="U87" s="90" t="s">
        <v>24</v>
      </c>
      <c r="V87" s="90" t="s">
        <v>24</v>
      </c>
      <c r="W87" s="90" t="s">
        <v>24</v>
      </c>
      <c r="X87" t="str">
        <f t="shared" si="9"/>
        <v>06-2021</v>
      </c>
      <c r="Y87">
        <f>_xlfn.XLOOKUP(X87,AM:AM,AO:AO,"")</f>
        <v>0</v>
      </c>
      <c r="Z87">
        <f>_xlfn.XLOOKUP(X87,AM:AM,AP:AP,"")</f>
        <v>0</v>
      </c>
      <c r="AA87">
        <f>_xlfn.XLOOKUP(X87,AM:AM,AQ:AQ,"")</f>
        <v>0</v>
      </c>
      <c r="AB87">
        <f>_xlfn.XLOOKUP(X87,AM:AM,AR:AR,"")</f>
        <v>0</v>
      </c>
    </row>
    <row r="88" spans="1:28">
      <c r="A88" s="93">
        <v>44354</v>
      </c>
      <c r="B88" s="90">
        <v>49600</v>
      </c>
      <c r="C88" s="90">
        <v>51300</v>
      </c>
      <c r="D88" s="90">
        <v>50000</v>
      </c>
      <c r="E88" s="90">
        <v>47500</v>
      </c>
      <c r="F88" s="90">
        <v>49100</v>
      </c>
      <c r="G88" s="91" t="s">
        <v>25</v>
      </c>
      <c r="H88" s="90">
        <v>48000</v>
      </c>
      <c r="I88" s="91" t="s">
        <v>25</v>
      </c>
      <c r="J88" s="90">
        <v>48900</v>
      </c>
      <c r="K88" s="91" t="s">
        <v>25</v>
      </c>
      <c r="L88" s="90">
        <v>52100</v>
      </c>
      <c r="M88" s="90">
        <v>48200</v>
      </c>
      <c r="N88" s="90">
        <v>49000</v>
      </c>
      <c r="O88" s="91" t="s">
        <v>25</v>
      </c>
      <c r="P88" s="90">
        <v>46600</v>
      </c>
      <c r="Q88" s="90">
        <v>46600</v>
      </c>
      <c r="R88" s="90">
        <v>46600</v>
      </c>
      <c r="S88" s="91" t="s">
        <v>25</v>
      </c>
      <c r="T88" s="91" t="s">
        <v>25</v>
      </c>
      <c r="U88" s="91" t="s">
        <v>25</v>
      </c>
      <c r="V88" s="90">
        <v>49800</v>
      </c>
      <c r="W88" s="91" t="s">
        <v>25</v>
      </c>
      <c r="X88" t="str">
        <f t="shared" si="9"/>
        <v>06-2021</v>
      </c>
      <c r="Y88">
        <f>_xlfn.XLOOKUP(X88,AM:AM,AO:AO,"")</f>
        <v>0</v>
      </c>
      <c r="Z88">
        <f>_xlfn.XLOOKUP(X88,AM:AM,AP:AP,"")</f>
        <v>0</v>
      </c>
      <c r="AA88">
        <f>_xlfn.XLOOKUP(X88,AM:AM,AQ:AQ,"")</f>
        <v>0</v>
      </c>
      <c r="AB88">
        <f>_xlfn.XLOOKUP(X88,AM:AM,AR:AR,"")</f>
        <v>0</v>
      </c>
    </row>
    <row r="89" spans="1:28">
      <c r="A89" s="93">
        <v>44355</v>
      </c>
      <c r="B89" s="90">
        <v>49300</v>
      </c>
      <c r="C89" s="90">
        <v>51200</v>
      </c>
      <c r="D89" s="90">
        <v>49900</v>
      </c>
      <c r="E89" s="90">
        <v>47500</v>
      </c>
      <c r="F89" s="90">
        <v>49000</v>
      </c>
      <c r="G89" s="91" t="s">
        <v>25</v>
      </c>
      <c r="H89" s="90">
        <v>47500</v>
      </c>
      <c r="I89" s="91" t="s">
        <v>25</v>
      </c>
      <c r="J89" s="90">
        <v>48800</v>
      </c>
      <c r="K89" s="91" t="s">
        <v>25</v>
      </c>
      <c r="L89" s="90">
        <v>51800</v>
      </c>
      <c r="M89" s="90">
        <v>47600</v>
      </c>
      <c r="N89" s="90">
        <v>49000</v>
      </c>
      <c r="O89" s="91" t="s">
        <v>25</v>
      </c>
      <c r="P89" s="90">
        <v>46400</v>
      </c>
      <c r="Q89" s="90">
        <v>46000</v>
      </c>
      <c r="R89" s="90">
        <v>46450</v>
      </c>
      <c r="S89" s="91" t="s">
        <v>25</v>
      </c>
      <c r="T89" s="91" t="s">
        <v>25</v>
      </c>
      <c r="U89" s="91" t="s">
        <v>25</v>
      </c>
      <c r="V89" s="90">
        <v>49600</v>
      </c>
      <c r="W89" s="91" t="s">
        <v>25</v>
      </c>
      <c r="X89" t="str">
        <f t="shared" si="9"/>
        <v>06-2021</v>
      </c>
      <c r="Y89">
        <f>_xlfn.XLOOKUP(X89,AM:AM,AO:AO,"")</f>
        <v>0</v>
      </c>
      <c r="Z89">
        <f>_xlfn.XLOOKUP(X89,AM:AM,AP:AP,"")</f>
        <v>0</v>
      </c>
      <c r="AA89">
        <f>_xlfn.XLOOKUP(X89,AM:AM,AQ:AQ,"")</f>
        <v>0</v>
      </c>
      <c r="AB89">
        <f>_xlfn.XLOOKUP(X89,AM:AM,AR:AR,"")</f>
        <v>0</v>
      </c>
    </row>
    <row r="90" spans="1:28">
      <c r="A90" s="93">
        <v>44356</v>
      </c>
      <c r="B90" s="90">
        <v>49100</v>
      </c>
      <c r="C90" s="90">
        <v>51100</v>
      </c>
      <c r="D90" s="90">
        <v>49500</v>
      </c>
      <c r="E90" s="90">
        <v>47000</v>
      </c>
      <c r="F90" s="90">
        <v>48700</v>
      </c>
      <c r="G90" s="91" t="s">
        <v>25</v>
      </c>
      <c r="H90" s="90">
        <v>47500</v>
      </c>
      <c r="I90" s="91" t="s">
        <v>25</v>
      </c>
      <c r="J90" s="90">
        <v>48200</v>
      </c>
      <c r="K90" s="91" t="s">
        <v>25</v>
      </c>
      <c r="L90" s="90">
        <v>51600</v>
      </c>
      <c r="M90" s="90">
        <v>47300</v>
      </c>
      <c r="N90" s="90">
        <v>48500</v>
      </c>
      <c r="O90" s="91" t="s">
        <v>25</v>
      </c>
      <c r="P90" s="90">
        <v>46000</v>
      </c>
      <c r="Q90" s="90">
        <v>46000</v>
      </c>
      <c r="R90" s="90">
        <v>46500</v>
      </c>
      <c r="S90" s="91" t="s">
        <v>25</v>
      </c>
      <c r="T90" s="91" t="s">
        <v>25</v>
      </c>
      <c r="U90" s="91" t="s">
        <v>25</v>
      </c>
      <c r="V90" s="90">
        <v>49300</v>
      </c>
      <c r="W90" s="91" t="s">
        <v>25</v>
      </c>
      <c r="X90" t="str">
        <f t="shared" si="9"/>
        <v>06-2021</v>
      </c>
      <c r="Y90">
        <f>_xlfn.XLOOKUP(X90,AM:AM,AO:AO,"")</f>
        <v>0</v>
      </c>
      <c r="Z90">
        <f>_xlfn.XLOOKUP(X90,AM:AM,AP:AP,"")</f>
        <v>0</v>
      </c>
      <c r="AA90">
        <f>_xlfn.XLOOKUP(X90,AM:AM,AQ:AQ,"")</f>
        <v>0</v>
      </c>
      <c r="AB90">
        <f>_xlfn.XLOOKUP(X90,AM:AM,AR:AR,"")</f>
        <v>0</v>
      </c>
    </row>
    <row r="91" spans="1:28">
      <c r="A91" s="93">
        <v>44357</v>
      </c>
      <c r="B91" s="90">
        <v>49200</v>
      </c>
      <c r="C91" s="90">
        <v>51200</v>
      </c>
      <c r="D91" s="90">
        <v>49700</v>
      </c>
      <c r="E91" s="90">
        <v>47250</v>
      </c>
      <c r="F91" s="90">
        <v>48400</v>
      </c>
      <c r="G91" s="91" t="s">
        <v>25</v>
      </c>
      <c r="H91" s="90">
        <v>47500</v>
      </c>
      <c r="I91" s="91" t="s">
        <v>25</v>
      </c>
      <c r="J91" s="90">
        <v>48200</v>
      </c>
      <c r="K91" s="91" t="s">
        <v>25</v>
      </c>
      <c r="L91" s="90">
        <v>51800</v>
      </c>
      <c r="M91" s="90">
        <v>47300</v>
      </c>
      <c r="N91" s="90">
        <v>48800</v>
      </c>
      <c r="O91" s="91" t="s">
        <v>25</v>
      </c>
      <c r="P91" s="90">
        <v>46400</v>
      </c>
      <c r="Q91" s="90">
        <v>46100</v>
      </c>
      <c r="R91" s="90">
        <v>46500</v>
      </c>
      <c r="S91" s="91" t="s">
        <v>25</v>
      </c>
      <c r="T91" s="91" t="s">
        <v>25</v>
      </c>
      <c r="U91" s="91" t="s">
        <v>25</v>
      </c>
      <c r="V91" s="90">
        <v>49100</v>
      </c>
      <c r="W91" s="91" t="s">
        <v>25</v>
      </c>
      <c r="X91" t="str">
        <f t="shared" si="9"/>
        <v>06-2021</v>
      </c>
      <c r="Y91">
        <f>_xlfn.XLOOKUP(X91,AM:AM,AO:AO,"")</f>
        <v>0</v>
      </c>
      <c r="Z91">
        <f>_xlfn.XLOOKUP(X91,AM:AM,AP:AP,"")</f>
        <v>0</v>
      </c>
      <c r="AA91">
        <f>_xlfn.XLOOKUP(X91,AM:AM,AQ:AQ,"")</f>
        <v>0</v>
      </c>
      <c r="AB91">
        <f>_xlfn.XLOOKUP(X91,AM:AM,AR:AR,"")</f>
        <v>0</v>
      </c>
    </row>
    <row r="92" spans="1:28">
      <c r="A92" s="93">
        <v>44358</v>
      </c>
      <c r="B92" s="90">
        <v>49500</v>
      </c>
      <c r="C92" s="90">
        <v>51700</v>
      </c>
      <c r="D92" s="90">
        <v>49800</v>
      </c>
      <c r="E92" s="90">
        <v>47250</v>
      </c>
      <c r="F92" s="90">
        <v>48400</v>
      </c>
      <c r="G92" s="91" t="s">
        <v>25</v>
      </c>
      <c r="H92" s="90">
        <v>48000</v>
      </c>
      <c r="I92" s="91" t="s">
        <v>25</v>
      </c>
      <c r="J92" s="90">
        <v>48300</v>
      </c>
      <c r="K92" s="91" t="s">
        <v>25</v>
      </c>
      <c r="L92" s="90">
        <v>52100</v>
      </c>
      <c r="M92" s="90">
        <v>47500</v>
      </c>
      <c r="N92" s="90">
        <v>49200</v>
      </c>
      <c r="O92" s="91" t="s">
        <v>25</v>
      </c>
      <c r="P92" s="90">
        <v>46900</v>
      </c>
      <c r="Q92" s="90">
        <v>46600</v>
      </c>
      <c r="R92" s="90">
        <v>46700</v>
      </c>
      <c r="S92" s="91" t="s">
        <v>25</v>
      </c>
      <c r="T92" s="91" t="s">
        <v>25</v>
      </c>
      <c r="U92" s="91" t="s">
        <v>25</v>
      </c>
      <c r="V92" s="90">
        <v>48800</v>
      </c>
      <c r="W92" s="91" t="s">
        <v>25</v>
      </c>
      <c r="X92" t="str">
        <f t="shared" si="9"/>
        <v>06-2021</v>
      </c>
      <c r="Y92">
        <f>_xlfn.XLOOKUP(X92,AM:AM,AO:AO,"")</f>
        <v>0</v>
      </c>
      <c r="Z92">
        <f>_xlfn.XLOOKUP(X92,AM:AM,AP:AP,"")</f>
        <v>0</v>
      </c>
      <c r="AA92">
        <f>_xlfn.XLOOKUP(X92,AM:AM,AQ:AQ,"")</f>
        <v>0</v>
      </c>
      <c r="AB92">
        <f>_xlfn.XLOOKUP(X92,AM:AM,AR:AR,"")</f>
        <v>0</v>
      </c>
    </row>
    <row r="93" spans="1:28">
      <c r="A93" s="93">
        <v>44359</v>
      </c>
      <c r="B93" s="90">
        <v>49500</v>
      </c>
      <c r="C93" s="90">
        <v>51700</v>
      </c>
      <c r="D93" s="90">
        <v>49800</v>
      </c>
      <c r="E93" s="90">
        <v>47250</v>
      </c>
      <c r="F93" s="90">
        <v>48400</v>
      </c>
      <c r="G93" s="91" t="s">
        <v>25</v>
      </c>
      <c r="H93" s="90">
        <v>48500</v>
      </c>
      <c r="I93" s="91" t="s">
        <v>25</v>
      </c>
      <c r="J93" s="90">
        <v>48300</v>
      </c>
      <c r="K93" s="91" t="s">
        <v>25</v>
      </c>
      <c r="L93" s="90">
        <v>51900</v>
      </c>
      <c r="M93" s="90">
        <v>47500</v>
      </c>
      <c r="N93" s="90">
        <v>49100</v>
      </c>
      <c r="O93" s="91" t="s">
        <v>25</v>
      </c>
      <c r="P93" s="90">
        <v>46500</v>
      </c>
      <c r="Q93" s="90">
        <v>46600</v>
      </c>
      <c r="R93" s="90">
        <v>46600</v>
      </c>
      <c r="S93" s="91" t="s">
        <v>25</v>
      </c>
      <c r="T93" s="91" t="s">
        <v>25</v>
      </c>
      <c r="U93" s="91" t="s">
        <v>25</v>
      </c>
      <c r="V93" s="90">
        <v>48800</v>
      </c>
      <c r="W93" s="91" t="s">
        <v>25</v>
      </c>
      <c r="X93" t="str">
        <f t="shared" si="9"/>
        <v>06-2021</v>
      </c>
      <c r="Y93">
        <f>_xlfn.XLOOKUP(X93,AM:AM,AO:AO,"")</f>
        <v>0</v>
      </c>
      <c r="Z93">
        <f>_xlfn.XLOOKUP(X93,AM:AM,AP:AP,"")</f>
        <v>0</v>
      </c>
      <c r="AA93">
        <f>_xlfn.XLOOKUP(X93,AM:AM,AQ:AQ,"")</f>
        <v>0</v>
      </c>
      <c r="AB93">
        <f>_xlfn.XLOOKUP(X93,AM:AM,AR:AR,"")</f>
        <v>0</v>
      </c>
    </row>
    <row r="94" spans="1:28">
      <c r="A94" s="93">
        <v>44360</v>
      </c>
      <c r="B94" s="90" t="s">
        <v>24</v>
      </c>
      <c r="C94" s="90" t="s">
        <v>24</v>
      </c>
      <c r="D94" s="90" t="s">
        <v>24</v>
      </c>
      <c r="E94" s="90" t="s">
        <v>24</v>
      </c>
      <c r="F94" s="90" t="s">
        <v>24</v>
      </c>
      <c r="G94" s="90" t="s">
        <v>24</v>
      </c>
      <c r="H94" s="90" t="s">
        <v>24</v>
      </c>
      <c r="I94" s="90" t="s">
        <v>24</v>
      </c>
      <c r="J94" s="90" t="s">
        <v>24</v>
      </c>
      <c r="K94" s="90" t="s">
        <v>24</v>
      </c>
      <c r="L94" s="90" t="s">
        <v>24</v>
      </c>
      <c r="M94" s="90" t="s">
        <v>24</v>
      </c>
      <c r="N94" s="90" t="s">
        <v>24</v>
      </c>
      <c r="O94" s="90" t="s">
        <v>24</v>
      </c>
      <c r="P94" s="90" t="s">
        <v>24</v>
      </c>
      <c r="Q94" s="90" t="s">
        <v>24</v>
      </c>
      <c r="R94" s="90" t="s">
        <v>24</v>
      </c>
      <c r="S94" s="90" t="s">
        <v>24</v>
      </c>
      <c r="T94" s="90" t="s">
        <v>24</v>
      </c>
      <c r="U94" s="90" t="s">
        <v>24</v>
      </c>
      <c r="V94" s="90" t="s">
        <v>24</v>
      </c>
      <c r="W94" s="90" t="s">
        <v>24</v>
      </c>
      <c r="X94" t="str">
        <f t="shared" si="9"/>
        <v>06-2021</v>
      </c>
      <c r="Y94">
        <f>_xlfn.XLOOKUP(X94,AM:AM,AO:AO,"")</f>
        <v>0</v>
      </c>
      <c r="Z94">
        <f>_xlfn.XLOOKUP(X94,AM:AM,AP:AP,"")</f>
        <v>0</v>
      </c>
      <c r="AA94">
        <f>_xlfn.XLOOKUP(X94,AM:AM,AQ:AQ,"")</f>
        <v>0</v>
      </c>
      <c r="AB94">
        <f>_xlfn.XLOOKUP(X94,AM:AM,AR:AR,"")</f>
        <v>0</v>
      </c>
    </row>
    <row r="95" spans="1:28">
      <c r="A95" s="93">
        <v>44361</v>
      </c>
      <c r="B95" s="90">
        <v>49300</v>
      </c>
      <c r="C95" s="90">
        <v>51500</v>
      </c>
      <c r="D95" s="90">
        <v>49100</v>
      </c>
      <c r="E95" s="90">
        <v>47000</v>
      </c>
      <c r="F95" s="90">
        <v>48400</v>
      </c>
      <c r="G95" s="91" t="s">
        <v>25</v>
      </c>
      <c r="H95" s="90">
        <v>48000</v>
      </c>
      <c r="I95" s="91" t="s">
        <v>25</v>
      </c>
      <c r="J95" s="90">
        <v>48300</v>
      </c>
      <c r="K95" s="91" t="s">
        <v>25</v>
      </c>
      <c r="L95" s="90">
        <v>51600</v>
      </c>
      <c r="M95" s="90">
        <v>47500</v>
      </c>
      <c r="N95" s="90">
        <v>48600</v>
      </c>
      <c r="O95" s="91" t="s">
        <v>25</v>
      </c>
      <c r="P95" s="90">
        <v>46000</v>
      </c>
      <c r="Q95" s="90">
        <v>46200</v>
      </c>
      <c r="R95" s="90">
        <v>46500</v>
      </c>
      <c r="S95" s="91" t="s">
        <v>25</v>
      </c>
      <c r="T95" s="91" t="s">
        <v>25</v>
      </c>
      <c r="U95" s="91" t="s">
        <v>25</v>
      </c>
      <c r="V95" s="90">
        <v>49100</v>
      </c>
      <c r="W95" s="91" t="s">
        <v>25</v>
      </c>
      <c r="X95" t="str">
        <f t="shared" si="9"/>
        <v>06-2021</v>
      </c>
      <c r="Y95">
        <f>_xlfn.XLOOKUP(X95,AM:AM,AO:AO,"")</f>
        <v>0</v>
      </c>
      <c r="Z95">
        <f>_xlfn.XLOOKUP(X95,AM:AM,AP:AP,"")</f>
        <v>0</v>
      </c>
      <c r="AA95">
        <f>_xlfn.XLOOKUP(X95,AM:AM,AQ:AQ,"")</f>
        <v>0</v>
      </c>
      <c r="AB95">
        <f>_xlfn.XLOOKUP(X95,AM:AM,AR:AR,"")</f>
        <v>0</v>
      </c>
    </row>
    <row r="96" spans="1:28">
      <c r="A96" s="93">
        <v>44362</v>
      </c>
      <c r="B96" s="90">
        <v>49200</v>
      </c>
      <c r="C96" s="90">
        <v>51300</v>
      </c>
      <c r="D96" s="90">
        <v>49100</v>
      </c>
      <c r="E96" s="90">
        <v>46750</v>
      </c>
      <c r="F96" s="90">
        <v>48400</v>
      </c>
      <c r="G96" s="91" t="s">
        <v>25</v>
      </c>
      <c r="H96" s="90">
        <v>47500</v>
      </c>
      <c r="I96" s="91" t="s">
        <v>25</v>
      </c>
      <c r="J96" s="90">
        <v>48300</v>
      </c>
      <c r="K96" s="91" t="s">
        <v>25</v>
      </c>
      <c r="L96" s="90">
        <v>51500</v>
      </c>
      <c r="M96" s="90">
        <v>47500</v>
      </c>
      <c r="N96" s="90">
        <v>48400</v>
      </c>
      <c r="O96" s="91" t="s">
        <v>25</v>
      </c>
      <c r="P96" s="90">
        <v>46300</v>
      </c>
      <c r="Q96" s="90">
        <v>46200</v>
      </c>
      <c r="R96" s="90">
        <v>46400</v>
      </c>
      <c r="S96" s="91" t="s">
        <v>25</v>
      </c>
      <c r="T96" s="91" t="s">
        <v>25</v>
      </c>
      <c r="U96" s="91" t="s">
        <v>25</v>
      </c>
      <c r="V96" s="90">
        <v>49100</v>
      </c>
      <c r="W96" s="91" t="s">
        <v>25</v>
      </c>
      <c r="X96" t="str">
        <f t="shared" si="9"/>
        <v>06-2021</v>
      </c>
      <c r="Y96">
        <f>_xlfn.XLOOKUP(X96,AM:AM,AO:AO,"")</f>
        <v>0</v>
      </c>
      <c r="Z96">
        <f>_xlfn.XLOOKUP(X96,AM:AM,AP:AP,"")</f>
        <v>0</v>
      </c>
      <c r="AA96">
        <f>_xlfn.XLOOKUP(X96,AM:AM,AQ:AQ,"")</f>
        <v>0</v>
      </c>
      <c r="AB96">
        <f>_xlfn.XLOOKUP(X96,AM:AM,AR:AR,"")</f>
        <v>0</v>
      </c>
    </row>
    <row r="97" spans="1:28">
      <c r="A97" s="93">
        <v>44363</v>
      </c>
      <c r="B97" s="90">
        <v>49200</v>
      </c>
      <c r="C97" s="90">
        <v>51200</v>
      </c>
      <c r="D97" s="90">
        <v>49000</v>
      </c>
      <c r="E97" s="90">
        <v>46000</v>
      </c>
      <c r="F97" s="90">
        <v>48300</v>
      </c>
      <c r="G97" s="91" t="s">
        <v>25</v>
      </c>
      <c r="H97" s="90">
        <v>47500</v>
      </c>
      <c r="I97" s="91" t="s">
        <v>25</v>
      </c>
      <c r="J97" s="90">
        <v>47800</v>
      </c>
      <c r="K97" s="91" t="s">
        <v>25</v>
      </c>
      <c r="L97" s="90">
        <v>51300</v>
      </c>
      <c r="M97" s="90">
        <v>47500</v>
      </c>
      <c r="N97" s="90">
        <v>47900</v>
      </c>
      <c r="O97" s="91" t="s">
        <v>25</v>
      </c>
      <c r="P97" s="90">
        <v>45600</v>
      </c>
      <c r="Q97" s="90">
        <v>46000</v>
      </c>
      <c r="R97" s="90">
        <v>46000</v>
      </c>
      <c r="S97" s="91" t="s">
        <v>25</v>
      </c>
      <c r="T97" s="91" t="s">
        <v>25</v>
      </c>
      <c r="U97" s="91" t="s">
        <v>25</v>
      </c>
      <c r="V97" s="90">
        <v>49100</v>
      </c>
      <c r="W97" s="91" t="s">
        <v>25</v>
      </c>
      <c r="X97" t="str">
        <f t="shared" si="9"/>
        <v>06-2021</v>
      </c>
      <c r="Y97">
        <f>_xlfn.XLOOKUP(X97,AM:AM,AO:AO,"")</f>
        <v>0</v>
      </c>
      <c r="Z97">
        <f>_xlfn.XLOOKUP(X97,AM:AM,AP:AP,"")</f>
        <v>0</v>
      </c>
      <c r="AA97">
        <f>_xlfn.XLOOKUP(X97,AM:AM,AQ:AQ,"")</f>
        <v>0</v>
      </c>
      <c r="AB97">
        <f>_xlfn.XLOOKUP(X97,AM:AM,AR:AR,"")</f>
        <v>0</v>
      </c>
    </row>
    <row r="98" spans="1:28">
      <c r="A98" s="93">
        <v>44364</v>
      </c>
      <c r="B98" s="90">
        <v>48800</v>
      </c>
      <c r="C98" s="90">
        <v>50800</v>
      </c>
      <c r="D98" s="90">
        <v>48900</v>
      </c>
      <c r="E98" s="90">
        <v>45500</v>
      </c>
      <c r="F98" s="90">
        <v>48100</v>
      </c>
      <c r="G98" s="91" t="s">
        <v>25</v>
      </c>
      <c r="H98" s="90">
        <v>47000</v>
      </c>
      <c r="I98" s="91" t="s">
        <v>25</v>
      </c>
      <c r="J98" s="90">
        <v>47700</v>
      </c>
      <c r="K98" s="91" t="s">
        <v>25</v>
      </c>
      <c r="L98" s="90">
        <v>50900</v>
      </c>
      <c r="M98" s="90">
        <v>47000</v>
      </c>
      <c r="N98" s="90">
        <v>47500</v>
      </c>
      <c r="O98" s="91" t="s">
        <v>25</v>
      </c>
      <c r="P98" s="90">
        <v>45550</v>
      </c>
      <c r="Q98" s="90">
        <v>45600</v>
      </c>
      <c r="R98" s="90">
        <v>45700</v>
      </c>
      <c r="S98" s="91" t="s">
        <v>25</v>
      </c>
      <c r="T98" s="91" t="s">
        <v>25</v>
      </c>
      <c r="U98" s="91" t="s">
        <v>25</v>
      </c>
      <c r="V98" s="90">
        <v>49000</v>
      </c>
      <c r="W98" s="91" t="s">
        <v>25</v>
      </c>
      <c r="X98" t="str">
        <f t="shared" si="9"/>
        <v>06-2021</v>
      </c>
      <c r="Y98">
        <f>_xlfn.XLOOKUP(X98,AM:AM,AO:AO,"")</f>
        <v>0</v>
      </c>
      <c r="Z98">
        <f>_xlfn.XLOOKUP(X98,AM:AM,AP:AP,"")</f>
        <v>0</v>
      </c>
      <c r="AA98">
        <f>_xlfn.XLOOKUP(X98,AM:AM,AQ:AQ,"")</f>
        <v>0</v>
      </c>
      <c r="AB98">
        <f>_xlfn.XLOOKUP(X98,AM:AM,AR:AR,"")</f>
        <v>0</v>
      </c>
    </row>
    <row r="99" spans="1:28">
      <c r="A99" s="93">
        <v>44365</v>
      </c>
      <c r="B99" s="90">
        <v>48400</v>
      </c>
      <c r="C99" s="90">
        <v>50800</v>
      </c>
      <c r="D99" s="90">
        <v>48200</v>
      </c>
      <c r="E99" s="90">
        <v>45200</v>
      </c>
      <c r="F99" s="90">
        <v>47900</v>
      </c>
      <c r="G99" s="91" t="s">
        <v>25</v>
      </c>
      <c r="H99" s="90">
        <v>46800</v>
      </c>
      <c r="I99" s="91" t="s">
        <v>25</v>
      </c>
      <c r="J99" s="90">
        <v>47700</v>
      </c>
      <c r="K99" s="91" t="s">
        <v>25</v>
      </c>
      <c r="L99" s="90">
        <v>50400</v>
      </c>
      <c r="M99" s="90">
        <v>46800</v>
      </c>
      <c r="N99" s="90">
        <v>47100</v>
      </c>
      <c r="O99" s="91" t="s">
        <v>25</v>
      </c>
      <c r="P99" s="90">
        <v>45500</v>
      </c>
      <c r="Q99" s="90">
        <v>45600</v>
      </c>
      <c r="R99" s="90">
        <v>45500</v>
      </c>
      <c r="S99" s="91" t="s">
        <v>25</v>
      </c>
      <c r="T99" s="91" t="s">
        <v>25</v>
      </c>
      <c r="U99" s="91" t="s">
        <v>25</v>
      </c>
      <c r="V99" s="90">
        <v>48800</v>
      </c>
      <c r="W99" s="91" t="s">
        <v>25</v>
      </c>
      <c r="X99" t="str">
        <f t="shared" si="9"/>
        <v>06-2021</v>
      </c>
      <c r="Y99">
        <f>_xlfn.XLOOKUP(X99,AM:AM,AO:AO,"")</f>
        <v>0</v>
      </c>
      <c r="Z99">
        <f>_xlfn.XLOOKUP(X99,AM:AM,AP:AP,"")</f>
        <v>0</v>
      </c>
      <c r="AA99">
        <f>_xlfn.XLOOKUP(X99,AM:AM,AQ:AQ,"")</f>
        <v>0</v>
      </c>
      <c r="AB99">
        <f>_xlfn.XLOOKUP(X99,AM:AM,AR:AR,"")</f>
        <v>0</v>
      </c>
    </row>
    <row r="100" spans="1:28">
      <c r="A100" s="93">
        <v>44366</v>
      </c>
      <c r="B100" s="90">
        <v>48400</v>
      </c>
      <c r="C100" s="90">
        <v>51000</v>
      </c>
      <c r="D100" s="90">
        <v>48200</v>
      </c>
      <c r="E100" s="90">
        <v>45750</v>
      </c>
      <c r="F100" s="90">
        <v>47700</v>
      </c>
      <c r="G100" s="91" t="s">
        <v>25</v>
      </c>
      <c r="H100" s="90">
        <v>46800</v>
      </c>
      <c r="I100" s="91" t="s">
        <v>25</v>
      </c>
      <c r="J100" s="90">
        <v>47600</v>
      </c>
      <c r="K100" s="91" t="s">
        <v>25</v>
      </c>
      <c r="L100" s="90">
        <v>50500</v>
      </c>
      <c r="M100" s="90">
        <v>46500</v>
      </c>
      <c r="N100" s="90">
        <v>47300</v>
      </c>
      <c r="O100" s="91" t="s">
        <v>25</v>
      </c>
      <c r="P100" s="90">
        <v>45500</v>
      </c>
      <c r="Q100" s="90">
        <v>45700</v>
      </c>
      <c r="R100" s="90">
        <v>45800</v>
      </c>
      <c r="S100" s="91" t="s">
        <v>25</v>
      </c>
      <c r="T100" s="91" t="s">
        <v>25</v>
      </c>
      <c r="U100" s="91" t="s">
        <v>25</v>
      </c>
      <c r="V100" s="90">
        <v>48600</v>
      </c>
      <c r="W100" s="91" t="s">
        <v>25</v>
      </c>
      <c r="X100" t="str">
        <f t="shared" si="9"/>
        <v>06-2021</v>
      </c>
      <c r="Y100">
        <f>_xlfn.XLOOKUP(X100,AM:AM,AO:AO,"")</f>
        <v>0</v>
      </c>
      <c r="Z100">
        <f>_xlfn.XLOOKUP(X100,AM:AM,AP:AP,"")</f>
        <v>0</v>
      </c>
      <c r="AA100">
        <f>_xlfn.XLOOKUP(X100,AM:AM,AQ:AQ,"")</f>
        <v>0</v>
      </c>
      <c r="AB100">
        <f>_xlfn.XLOOKUP(X100,AM:AM,AR:AR,"")</f>
        <v>0</v>
      </c>
    </row>
    <row r="101" spans="1:28">
      <c r="A101" s="93">
        <v>44367</v>
      </c>
      <c r="B101" s="90" t="s">
        <v>24</v>
      </c>
      <c r="C101" s="90" t="s">
        <v>24</v>
      </c>
      <c r="D101" s="90" t="s">
        <v>24</v>
      </c>
      <c r="E101" s="90" t="s">
        <v>24</v>
      </c>
      <c r="F101" s="90" t="s">
        <v>24</v>
      </c>
      <c r="G101" s="90" t="s">
        <v>24</v>
      </c>
      <c r="H101" s="90" t="s">
        <v>24</v>
      </c>
      <c r="I101" s="90" t="s">
        <v>24</v>
      </c>
      <c r="J101" s="90" t="s">
        <v>24</v>
      </c>
      <c r="K101" s="90" t="s">
        <v>24</v>
      </c>
      <c r="L101" s="90" t="s">
        <v>24</v>
      </c>
      <c r="M101" s="90" t="s">
        <v>24</v>
      </c>
      <c r="N101" s="90" t="s">
        <v>24</v>
      </c>
      <c r="O101" s="90" t="s">
        <v>24</v>
      </c>
      <c r="P101" s="90" t="s">
        <v>24</v>
      </c>
      <c r="Q101" s="90" t="s">
        <v>24</v>
      </c>
      <c r="R101" s="90" t="s">
        <v>24</v>
      </c>
      <c r="S101" s="90" t="s">
        <v>24</v>
      </c>
      <c r="T101" s="90" t="s">
        <v>24</v>
      </c>
      <c r="U101" s="90" t="s">
        <v>24</v>
      </c>
      <c r="V101" s="90" t="s">
        <v>24</v>
      </c>
      <c r="W101" s="90" t="s">
        <v>24</v>
      </c>
      <c r="X101" t="str">
        <f t="shared" si="9"/>
        <v>06-2021</v>
      </c>
      <c r="Y101">
        <f>_xlfn.XLOOKUP(X101,AM:AM,AO:AO,"")</f>
        <v>0</v>
      </c>
      <c r="Z101">
        <f>_xlfn.XLOOKUP(X101,AM:AM,AP:AP,"")</f>
        <v>0</v>
      </c>
      <c r="AA101">
        <f>_xlfn.XLOOKUP(X101,AM:AM,AQ:AQ,"")</f>
        <v>0</v>
      </c>
      <c r="AB101">
        <f>_xlfn.XLOOKUP(X101,AM:AM,AR:AR,"")</f>
        <v>0</v>
      </c>
    </row>
    <row r="102" spans="1:28">
      <c r="A102" s="93">
        <v>44368</v>
      </c>
      <c r="B102" s="90">
        <v>48300</v>
      </c>
      <c r="C102" s="90">
        <v>50600</v>
      </c>
      <c r="D102" s="90">
        <v>48400</v>
      </c>
      <c r="E102" s="90">
        <v>45250</v>
      </c>
      <c r="F102" s="90">
        <v>47600</v>
      </c>
      <c r="G102" s="91" t="s">
        <v>25</v>
      </c>
      <c r="H102" s="90">
        <v>46800</v>
      </c>
      <c r="I102" s="91" t="s">
        <v>25</v>
      </c>
      <c r="J102" s="90">
        <v>47200</v>
      </c>
      <c r="K102" s="91" t="s">
        <v>25</v>
      </c>
      <c r="L102" s="90">
        <v>50200</v>
      </c>
      <c r="M102" s="90">
        <v>46200</v>
      </c>
      <c r="N102" s="90">
        <v>46700</v>
      </c>
      <c r="O102" s="91" t="s">
        <v>25</v>
      </c>
      <c r="P102" s="90">
        <v>45400</v>
      </c>
      <c r="Q102" s="90">
        <v>45300</v>
      </c>
      <c r="R102" s="90">
        <v>45450</v>
      </c>
      <c r="S102" s="91" t="s">
        <v>25</v>
      </c>
      <c r="T102" s="91" t="s">
        <v>25</v>
      </c>
      <c r="U102" s="91" t="s">
        <v>25</v>
      </c>
      <c r="V102" s="90">
        <v>48400</v>
      </c>
      <c r="W102" s="91" t="s">
        <v>25</v>
      </c>
      <c r="X102" t="str">
        <f t="shared" si="9"/>
        <v>06-2021</v>
      </c>
      <c r="Y102">
        <f>_xlfn.XLOOKUP(X102,AM:AM,AO:AO,"")</f>
        <v>0</v>
      </c>
      <c r="Z102">
        <f>_xlfn.XLOOKUP(X102,AM:AM,AP:AP,"")</f>
        <v>0</v>
      </c>
      <c r="AA102">
        <f>_xlfn.XLOOKUP(X102,AM:AM,AQ:AQ,"")</f>
        <v>0</v>
      </c>
      <c r="AB102">
        <f>_xlfn.XLOOKUP(X102,AM:AM,AR:AR,"")</f>
        <v>0</v>
      </c>
    </row>
    <row r="103" spans="1:28">
      <c r="A103" s="93">
        <v>44369</v>
      </c>
      <c r="B103" s="90">
        <v>48100</v>
      </c>
      <c r="C103" s="90">
        <v>50000</v>
      </c>
      <c r="D103" s="90">
        <v>47800</v>
      </c>
      <c r="E103" s="90">
        <v>44500</v>
      </c>
      <c r="F103" s="90">
        <v>47500</v>
      </c>
      <c r="G103" s="91" t="s">
        <v>25</v>
      </c>
      <c r="H103" s="90">
        <v>46800</v>
      </c>
      <c r="I103" s="91" t="s">
        <v>25</v>
      </c>
      <c r="J103" s="90">
        <v>47100</v>
      </c>
      <c r="K103" s="91" t="s">
        <v>25</v>
      </c>
      <c r="L103" s="90">
        <v>49800</v>
      </c>
      <c r="M103" s="90">
        <v>46000</v>
      </c>
      <c r="N103" s="90">
        <v>46700</v>
      </c>
      <c r="O103" s="91" t="s">
        <v>25</v>
      </c>
      <c r="P103" s="90">
        <v>44600</v>
      </c>
      <c r="Q103" s="90">
        <v>45000</v>
      </c>
      <c r="R103" s="90">
        <v>45500</v>
      </c>
      <c r="S103" s="91" t="s">
        <v>25</v>
      </c>
      <c r="T103" s="91" t="s">
        <v>25</v>
      </c>
      <c r="U103" s="91" t="s">
        <v>25</v>
      </c>
      <c r="V103" s="90">
        <v>48400</v>
      </c>
      <c r="W103" s="91" t="s">
        <v>25</v>
      </c>
      <c r="X103" t="str">
        <f t="shared" si="9"/>
        <v>06-2021</v>
      </c>
      <c r="Y103">
        <f>_xlfn.XLOOKUP(X103,AM:AM,AO:AO,"")</f>
        <v>0</v>
      </c>
      <c r="Z103">
        <f>_xlfn.XLOOKUP(X103,AM:AM,AP:AP,"")</f>
        <v>0</v>
      </c>
      <c r="AA103">
        <f>_xlfn.XLOOKUP(X103,AM:AM,AQ:AQ,"")</f>
        <v>0</v>
      </c>
      <c r="AB103">
        <f>_xlfn.XLOOKUP(X103,AM:AM,AR:AR,"")</f>
        <v>0</v>
      </c>
    </row>
    <row r="104" spans="1:28">
      <c r="A104" s="93">
        <v>44370</v>
      </c>
      <c r="B104" s="90">
        <v>47800</v>
      </c>
      <c r="C104" s="90">
        <v>50000</v>
      </c>
      <c r="D104" s="90">
        <v>47600</v>
      </c>
      <c r="E104" s="90">
        <v>44500</v>
      </c>
      <c r="F104" s="90">
        <v>47500</v>
      </c>
      <c r="G104" s="91" t="s">
        <v>25</v>
      </c>
      <c r="H104" s="90">
        <v>46500</v>
      </c>
      <c r="I104" s="91" t="s">
        <v>25</v>
      </c>
      <c r="J104" s="90">
        <v>47000</v>
      </c>
      <c r="K104" s="91" t="s">
        <v>25</v>
      </c>
      <c r="L104" s="90">
        <v>49400</v>
      </c>
      <c r="M104" s="90">
        <v>45700</v>
      </c>
      <c r="N104" s="90">
        <v>46500</v>
      </c>
      <c r="O104" s="91" t="s">
        <v>25</v>
      </c>
      <c r="P104" s="90">
        <v>44400</v>
      </c>
      <c r="Q104" s="90">
        <v>44600</v>
      </c>
      <c r="R104" s="90">
        <v>44700</v>
      </c>
      <c r="S104" s="91" t="s">
        <v>25</v>
      </c>
      <c r="T104" s="91" t="s">
        <v>25</v>
      </c>
      <c r="U104" s="91" t="s">
        <v>25</v>
      </c>
      <c r="V104" s="90">
        <v>48100</v>
      </c>
      <c r="W104" s="91" t="s">
        <v>25</v>
      </c>
      <c r="X104" t="str">
        <f t="shared" si="9"/>
        <v>06-2021</v>
      </c>
      <c r="Y104">
        <f>_xlfn.XLOOKUP(X104,AM:AM,AO:AO,"")</f>
        <v>0</v>
      </c>
      <c r="Z104">
        <f>_xlfn.XLOOKUP(X104,AM:AM,AP:AP,"")</f>
        <v>0</v>
      </c>
      <c r="AA104">
        <f>_xlfn.XLOOKUP(X104,AM:AM,AQ:AQ,"")</f>
        <v>0</v>
      </c>
      <c r="AB104">
        <f>_xlfn.XLOOKUP(X104,AM:AM,AR:AR,"")</f>
        <v>0</v>
      </c>
    </row>
    <row r="105" spans="1:28">
      <c r="A105" s="93">
        <v>44371</v>
      </c>
      <c r="B105" s="90">
        <v>47800</v>
      </c>
      <c r="C105" s="90">
        <v>49500</v>
      </c>
      <c r="D105" s="90">
        <v>47500</v>
      </c>
      <c r="E105" s="90">
        <v>44500</v>
      </c>
      <c r="F105" s="90">
        <v>47200</v>
      </c>
      <c r="G105" s="91" t="s">
        <v>25</v>
      </c>
      <c r="H105" s="90">
        <v>46500</v>
      </c>
      <c r="I105" s="91" t="s">
        <v>25</v>
      </c>
      <c r="J105" s="90">
        <v>46700</v>
      </c>
      <c r="K105" s="91" t="s">
        <v>25</v>
      </c>
      <c r="L105" s="90">
        <v>49200</v>
      </c>
      <c r="M105" s="90">
        <v>45500</v>
      </c>
      <c r="N105" s="90">
        <v>46600</v>
      </c>
      <c r="O105" s="91" t="s">
        <v>25</v>
      </c>
      <c r="P105" s="90">
        <v>44200</v>
      </c>
      <c r="Q105" s="90">
        <v>44500</v>
      </c>
      <c r="R105" s="90">
        <v>44600</v>
      </c>
      <c r="S105" s="91" t="s">
        <v>25</v>
      </c>
      <c r="T105" s="91" t="s">
        <v>25</v>
      </c>
      <c r="U105" s="91" t="s">
        <v>25</v>
      </c>
      <c r="V105" s="90">
        <v>48100</v>
      </c>
      <c r="W105" s="91" t="s">
        <v>25</v>
      </c>
      <c r="X105" t="str">
        <f t="shared" si="9"/>
        <v>06-2021</v>
      </c>
      <c r="Y105">
        <f>_xlfn.XLOOKUP(X105,AM:AM,AO:AO,"")</f>
        <v>0</v>
      </c>
      <c r="Z105">
        <f>_xlfn.XLOOKUP(X105,AM:AM,AP:AP,"")</f>
        <v>0</v>
      </c>
      <c r="AA105">
        <f>_xlfn.XLOOKUP(X105,AM:AM,AQ:AQ,"")</f>
        <v>0</v>
      </c>
      <c r="AB105">
        <f>_xlfn.XLOOKUP(X105,AM:AM,AR:AR,"")</f>
        <v>0</v>
      </c>
    </row>
    <row r="106" spans="1:28">
      <c r="A106" s="93">
        <v>44372</v>
      </c>
      <c r="B106" s="90">
        <v>47700</v>
      </c>
      <c r="C106" s="90">
        <v>49300</v>
      </c>
      <c r="D106" s="90">
        <v>47000</v>
      </c>
      <c r="E106" s="90">
        <v>44000</v>
      </c>
      <c r="F106" s="90">
        <v>46800</v>
      </c>
      <c r="G106" s="91" t="s">
        <v>25</v>
      </c>
      <c r="H106" s="90">
        <v>46200</v>
      </c>
      <c r="I106" s="91" t="s">
        <v>25</v>
      </c>
      <c r="J106" s="90">
        <v>46600</v>
      </c>
      <c r="K106" s="91" t="s">
        <v>25</v>
      </c>
      <c r="L106" s="90">
        <v>49000</v>
      </c>
      <c r="M106" s="90">
        <v>45400</v>
      </c>
      <c r="N106" s="90">
        <v>46100</v>
      </c>
      <c r="O106" s="91" t="s">
        <v>25</v>
      </c>
      <c r="P106" s="90">
        <v>44000</v>
      </c>
      <c r="Q106" s="90">
        <v>44300</v>
      </c>
      <c r="R106" s="90">
        <v>44400</v>
      </c>
      <c r="S106" s="91" t="s">
        <v>25</v>
      </c>
      <c r="T106" s="91" t="s">
        <v>25</v>
      </c>
      <c r="U106" s="91" t="s">
        <v>25</v>
      </c>
      <c r="V106" s="90">
        <v>48000</v>
      </c>
      <c r="W106" s="91" t="s">
        <v>25</v>
      </c>
      <c r="X106" t="str">
        <f t="shared" si="9"/>
        <v>06-2021</v>
      </c>
      <c r="Y106">
        <f>_xlfn.XLOOKUP(X106,AM:AM,AO:AO,"")</f>
        <v>0</v>
      </c>
      <c r="Z106">
        <f>_xlfn.XLOOKUP(X106,AM:AM,AP:AP,"")</f>
        <v>0</v>
      </c>
      <c r="AA106">
        <f>_xlfn.XLOOKUP(X106,AM:AM,AQ:AQ,"")</f>
        <v>0</v>
      </c>
      <c r="AB106">
        <f>_xlfn.XLOOKUP(X106,AM:AM,AR:AR,"")</f>
        <v>0</v>
      </c>
    </row>
    <row r="107" spans="1:28">
      <c r="A107" s="93">
        <v>44373</v>
      </c>
      <c r="B107" s="90">
        <v>47500</v>
      </c>
      <c r="C107" s="90">
        <v>49100</v>
      </c>
      <c r="D107" s="90">
        <v>47000</v>
      </c>
      <c r="E107" s="90">
        <v>44000</v>
      </c>
      <c r="F107" s="90">
        <v>46700</v>
      </c>
      <c r="G107" s="91" t="s">
        <v>25</v>
      </c>
      <c r="H107" s="90">
        <v>46000</v>
      </c>
      <c r="I107" s="91" t="s">
        <v>25</v>
      </c>
      <c r="J107" s="90">
        <v>46500</v>
      </c>
      <c r="K107" s="91" t="s">
        <v>25</v>
      </c>
      <c r="L107" s="90">
        <v>48700</v>
      </c>
      <c r="M107" s="90">
        <v>45400</v>
      </c>
      <c r="N107" s="90">
        <v>46100</v>
      </c>
      <c r="O107" s="91" t="s">
        <v>25</v>
      </c>
      <c r="P107" s="90">
        <v>43800</v>
      </c>
      <c r="Q107" s="90">
        <v>44100</v>
      </c>
      <c r="R107" s="90">
        <v>44200</v>
      </c>
      <c r="S107" s="91" t="s">
        <v>25</v>
      </c>
      <c r="T107" s="91" t="s">
        <v>25</v>
      </c>
      <c r="U107" s="91" t="s">
        <v>25</v>
      </c>
      <c r="V107" s="90">
        <v>47900</v>
      </c>
      <c r="W107" s="91" t="s">
        <v>25</v>
      </c>
      <c r="X107" t="str">
        <f t="shared" si="9"/>
        <v>06-2021</v>
      </c>
      <c r="Y107">
        <f>_xlfn.XLOOKUP(X107,AM:AM,AO:AO,"")</f>
        <v>0</v>
      </c>
      <c r="Z107">
        <f>_xlfn.XLOOKUP(X107,AM:AM,AP:AP,"")</f>
        <v>0</v>
      </c>
      <c r="AA107">
        <f>_xlfn.XLOOKUP(X107,AM:AM,AQ:AQ,"")</f>
        <v>0</v>
      </c>
      <c r="AB107">
        <f>_xlfn.XLOOKUP(X107,AM:AM,AR:AR,"")</f>
        <v>0</v>
      </c>
    </row>
    <row r="108" spans="1:28">
      <c r="A108" s="93">
        <v>44374</v>
      </c>
      <c r="B108" s="90" t="s">
        <v>24</v>
      </c>
      <c r="C108" s="90" t="s">
        <v>24</v>
      </c>
      <c r="D108" s="90" t="s">
        <v>24</v>
      </c>
      <c r="E108" s="90" t="s">
        <v>24</v>
      </c>
      <c r="F108" s="90" t="s">
        <v>24</v>
      </c>
      <c r="G108" s="90" t="s">
        <v>24</v>
      </c>
      <c r="H108" s="90" t="s">
        <v>24</v>
      </c>
      <c r="I108" s="90" t="s">
        <v>24</v>
      </c>
      <c r="J108" s="90" t="s">
        <v>24</v>
      </c>
      <c r="K108" s="90" t="s">
        <v>24</v>
      </c>
      <c r="L108" s="90" t="s">
        <v>24</v>
      </c>
      <c r="M108" s="90" t="s">
        <v>24</v>
      </c>
      <c r="N108" s="90" t="s">
        <v>24</v>
      </c>
      <c r="O108" s="90" t="s">
        <v>24</v>
      </c>
      <c r="P108" s="90" t="s">
        <v>24</v>
      </c>
      <c r="Q108" s="90" t="s">
        <v>24</v>
      </c>
      <c r="R108" s="90" t="s">
        <v>24</v>
      </c>
      <c r="S108" s="90" t="s">
        <v>24</v>
      </c>
      <c r="T108" s="90" t="s">
        <v>24</v>
      </c>
      <c r="U108" s="90" t="s">
        <v>24</v>
      </c>
      <c r="V108" s="90" t="s">
        <v>24</v>
      </c>
      <c r="W108" s="90" t="s">
        <v>24</v>
      </c>
      <c r="X108" t="str">
        <f t="shared" si="9"/>
        <v>06-2021</v>
      </c>
      <c r="Y108">
        <f>_xlfn.XLOOKUP(X108,AM:AM,AO:AO,"")</f>
        <v>0</v>
      </c>
      <c r="Z108">
        <f>_xlfn.XLOOKUP(X108,AM:AM,AP:AP,"")</f>
        <v>0</v>
      </c>
      <c r="AA108">
        <f>_xlfn.XLOOKUP(X108,AM:AM,AQ:AQ,"")</f>
        <v>0</v>
      </c>
      <c r="AB108">
        <f>_xlfn.XLOOKUP(X108,AM:AM,AR:AR,"")</f>
        <v>0</v>
      </c>
    </row>
    <row r="109" spans="1:28">
      <c r="A109" s="93">
        <v>44375</v>
      </c>
      <c r="B109" s="90">
        <v>47300</v>
      </c>
      <c r="C109" s="90">
        <v>49000</v>
      </c>
      <c r="D109" s="90">
        <v>46800</v>
      </c>
      <c r="E109" s="90">
        <v>43750</v>
      </c>
      <c r="F109" s="90">
        <v>46400</v>
      </c>
      <c r="G109" s="91" t="s">
        <v>25</v>
      </c>
      <c r="H109" s="90">
        <v>46000</v>
      </c>
      <c r="I109" s="91" t="s">
        <v>25</v>
      </c>
      <c r="J109" s="90">
        <v>46400</v>
      </c>
      <c r="K109" s="91" t="s">
        <v>25</v>
      </c>
      <c r="L109" s="90">
        <v>48400</v>
      </c>
      <c r="M109" s="90">
        <v>45300</v>
      </c>
      <c r="N109" s="90">
        <v>46000</v>
      </c>
      <c r="O109" s="91" t="s">
        <v>25</v>
      </c>
      <c r="P109" s="90">
        <v>43650</v>
      </c>
      <c r="Q109" s="90">
        <v>43800</v>
      </c>
      <c r="R109" s="90">
        <v>44200</v>
      </c>
      <c r="S109" s="91" t="s">
        <v>25</v>
      </c>
      <c r="T109" s="91" t="s">
        <v>25</v>
      </c>
      <c r="U109" s="91" t="s">
        <v>25</v>
      </c>
      <c r="V109" s="90">
        <v>47500</v>
      </c>
      <c r="W109" s="91" t="s">
        <v>25</v>
      </c>
      <c r="X109" t="str">
        <f t="shared" si="9"/>
        <v>06-2021</v>
      </c>
      <c r="Y109">
        <f>_xlfn.XLOOKUP(X109,AM:AM,AO:AO,"")</f>
        <v>0</v>
      </c>
      <c r="Z109">
        <f>_xlfn.XLOOKUP(X109,AM:AM,AP:AP,"")</f>
        <v>0</v>
      </c>
      <c r="AA109">
        <f>_xlfn.XLOOKUP(X109,AM:AM,AQ:AQ,"")</f>
        <v>0</v>
      </c>
      <c r="AB109">
        <f>_xlfn.XLOOKUP(X109,AM:AM,AR:AR,"")</f>
        <v>0</v>
      </c>
    </row>
    <row r="110" spans="1:28">
      <c r="A110" s="93">
        <v>44376</v>
      </c>
      <c r="B110" s="90">
        <v>47000</v>
      </c>
      <c r="C110" s="90">
        <v>48500</v>
      </c>
      <c r="D110" s="90">
        <v>46400</v>
      </c>
      <c r="E110" s="90">
        <v>43700</v>
      </c>
      <c r="F110" s="90">
        <v>46300</v>
      </c>
      <c r="G110" s="91" t="s">
        <v>25</v>
      </c>
      <c r="H110" s="90">
        <v>45500</v>
      </c>
      <c r="I110" s="91" t="s">
        <v>25</v>
      </c>
      <c r="J110" s="90">
        <v>46300</v>
      </c>
      <c r="K110" s="91" t="s">
        <v>25</v>
      </c>
      <c r="L110" s="90">
        <v>47900</v>
      </c>
      <c r="M110" s="90">
        <v>45200</v>
      </c>
      <c r="N110" s="90">
        <v>45400</v>
      </c>
      <c r="O110" s="91" t="s">
        <v>25</v>
      </c>
      <c r="P110" s="90">
        <v>43200</v>
      </c>
      <c r="Q110" s="90">
        <v>43500</v>
      </c>
      <c r="R110" s="90">
        <v>44100</v>
      </c>
      <c r="S110" s="91" t="s">
        <v>25</v>
      </c>
      <c r="T110" s="91" t="s">
        <v>25</v>
      </c>
      <c r="U110" s="91" t="s">
        <v>25</v>
      </c>
      <c r="V110" s="90">
        <v>47300</v>
      </c>
      <c r="W110" s="91" t="s">
        <v>25</v>
      </c>
      <c r="X110" t="str">
        <f t="shared" si="9"/>
        <v>06-2021</v>
      </c>
      <c r="Y110">
        <f>_xlfn.XLOOKUP(X110,AM:AM,AO:AO,"")</f>
        <v>0</v>
      </c>
      <c r="Z110">
        <f>_xlfn.XLOOKUP(X110,AM:AM,AP:AP,"")</f>
        <v>0</v>
      </c>
      <c r="AA110">
        <f>_xlfn.XLOOKUP(X110,AM:AM,AQ:AQ,"")</f>
        <v>0</v>
      </c>
      <c r="AB110">
        <f>_xlfn.XLOOKUP(X110,AM:AM,AR:AR,"")</f>
        <v>0</v>
      </c>
    </row>
    <row r="111" spans="1:28">
      <c r="A111" s="93">
        <v>44377</v>
      </c>
      <c r="B111" s="90">
        <v>46800</v>
      </c>
      <c r="C111" s="90">
        <v>48300</v>
      </c>
      <c r="D111" s="90">
        <v>46500</v>
      </c>
      <c r="E111" s="90">
        <v>43750</v>
      </c>
      <c r="F111" s="90">
        <v>45800</v>
      </c>
      <c r="G111" s="91" t="s">
        <v>25</v>
      </c>
      <c r="H111" s="90">
        <v>45500</v>
      </c>
      <c r="I111" s="91" t="s">
        <v>25</v>
      </c>
      <c r="J111" s="90">
        <v>46100</v>
      </c>
      <c r="K111" s="91" t="s">
        <v>25</v>
      </c>
      <c r="L111" s="90">
        <v>47600</v>
      </c>
      <c r="M111" s="90">
        <v>45200</v>
      </c>
      <c r="N111" s="90">
        <v>45700</v>
      </c>
      <c r="O111" s="91" t="s">
        <v>25</v>
      </c>
      <c r="P111" s="90">
        <v>43500</v>
      </c>
      <c r="Q111" s="90">
        <v>43600</v>
      </c>
      <c r="R111" s="90">
        <v>44300</v>
      </c>
      <c r="S111" s="91" t="s">
        <v>25</v>
      </c>
      <c r="T111" s="91" t="s">
        <v>25</v>
      </c>
      <c r="U111" s="91" t="s">
        <v>25</v>
      </c>
      <c r="V111" s="90">
        <v>47000</v>
      </c>
      <c r="W111" s="91" t="s">
        <v>25</v>
      </c>
      <c r="X111" t="str">
        <f t="shared" si="9"/>
        <v>06-2021</v>
      </c>
      <c r="Y111">
        <f>_xlfn.XLOOKUP(X111,AM:AM,AO:AO,"")</f>
        <v>0</v>
      </c>
      <c r="Z111">
        <f>_xlfn.XLOOKUP(X111,AM:AM,AP:AP,"")</f>
        <v>0</v>
      </c>
      <c r="AA111">
        <f>_xlfn.XLOOKUP(X111,AM:AM,AQ:AQ,"")</f>
        <v>0</v>
      </c>
      <c r="AB111">
        <f>_xlfn.XLOOKUP(X111,AM:AM,AR:AR,"")</f>
        <v>0</v>
      </c>
    </row>
    <row r="112" spans="1:28">
      <c r="A112" s="93">
        <v>44378</v>
      </c>
      <c r="B112" s="90">
        <v>46600</v>
      </c>
      <c r="C112" s="90">
        <v>48000</v>
      </c>
      <c r="D112" s="90">
        <v>46400</v>
      </c>
      <c r="E112" s="90">
        <v>43500</v>
      </c>
      <c r="F112" s="90">
        <v>45700</v>
      </c>
      <c r="G112" s="91" t="s">
        <v>25</v>
      </c>
      <c r="H112" s="90">
        <v>45500</v>
      </c>
      <c r="I112" s="91" t="s">
        <v>25</v>
      </c>
      <c r="J112" s="90">
        <v>45800</v>
      </c>
      <c r="K112" s="91" t="s">
        <v>25</v>
      </c>
      <c r="L112" s="90">
        <v>47300</v>
      </c>
      <c r="M112" s="90">
        <v>45200</v>
      </c>
      <c r="N112" s="90">
        <v>45400</v>
      </c>
      <c r="O112" s="91" t="s">
        <v>25</v>
      </c>
      <c r="P112" s="90">
        <v>43300</v>
      </c>
      <c r="Q112" s="90">
        <v>43300</v>
      </c>
      <c r="R112" s="90">
        <v>44100</v>
      </c>
      <c r="S112" s="91" t="s">
        <v>25</v>
      </c>
      <c r="T112" s="91" t="s">
        <v>25</v>
      </c>
      <c r="U112" s="91" t="s">
        <v>25</v>
      </c>
      <c r="V112" s="90">
        <v>46800</v>
      </c>
      <c r="W112" s="91" t="s">
        <v>25</v>
      </c>
      <c r="X112" t="str">
        <f t="shared" si="9"/>
        <v>07-2021</v>
      </c>
      <c r="Y112">
        <f>_xlfn.XLOOKUP(X112,AM:AM,AO:AO,"")</f>
        <v>0</v>
      </c>
      <c r="Z112">
        <f>_xlfn.XLOOKUP(X112,AM:AM,AP:AP,"")</f>
        <v>0</v>
      </c>
      <c r="AA112">
        <f>_xlfn.XLOOKUP(X112,AM:AM,AQ:AQ,"")</f>
        <v>0</v>
      </c>
      <c r="AB112">
        <f>_xlfn.XLOOKUP(X112,AM:AM,AR:AR,"")</f>
        <v>0</v>
      </c>
    </row>
    <row r="113" spans="1:28">
      <c r="A113" s="93">
        <v>44379</v>
      </c>
      <c r="B113" s="90">
        <v>46600</v>
      </c>
      <c r="C113" s="90">
        <v>47800</v>
      </c>
      <c r="D113" s="90">
        <v>46400</v>
      </c>
      <c r="E113" s="90">
        <v>43200</v>
      </c>
      <c r="F113" s="90">
        <v>45700</v>
      </c>
      <c r="G113" s="91" t="s">
        <v>25</v>
      </c>
      <c r="H113" s="90">
        <v>45200</v>
      </c>
      <c r="I113" s="91" t="s">
        <v>25</v>
      </c>
      <c r="J113" s="90">
        <v>45700</v>
      </c>
      <c r="K113" s="91" t="s">
        <v>25</v>
      </c>
      <c r="L113" s="90">
        <v>47200</v>
      </c>
      <c r="M113" s="90">
        <v>45200</v>
      </c>
      <c r="N113" s="90">
        <v>45400</v>
      </c>
      <c r="O113" s="91" t="s">
        <v>25</v>
      </c>
      <c r="P113" s="90">
        <v>43100</v>
      </c>
      <c r="Q113" s="90">
        <v>43200</v>
      </c>
      <c r="R113" s="90">
        <v>43900</v>
      </c>
      <c r="S113" s="91" t="s">
        <v>25</v>
      </c>
      <c r="T113" s="91" t="s">
        <v>25</v>
      </c>
      <c r="U113" s="91" t="s">
        <v>25</v>
      </c>
      <c r="V113" s="90">
        <v>46800</v>
      </c>
      <c r="W113" s="91" t="s">
        <v>25</v>
      </c>
      <c r="X113" t="str">
        <f t="shared" si="9"/>
        <v>07-2021</v>
      </c>
      <c r="Y113">
        <f>_xlfn.XLOOKUP(X113,AM:AM,AO:AO,"")</f>
        <v>0</v>
      </c>
      <c r="Z113">
        <f>_xlfn.XLOOKUP(X113,AM:AM,AP:AP,"")</f>
        <v>0</v>
      </c>
      <c r="AA113">
        <f>_xlfn.XLOOKUP(X113,AM:AM,AQ:AQ,"")</f>
        <v>0</v>
      </c>
      <c r="AB113">
        <f>_xlfn.XLOOKUP(X113,AM:AM,AR:AR,"")</f>
        <v>0</v>
      </c>
    </row>
    <row r="114" spans="1:28">
      <c r="A114" s="93">
        <v>44380</v>
      </c>
      <c r="B114" s="90">
        <v>46600</v>
      </c>
      <c r="C114" s="90">
        <v>47500</v>
      </c>
      <c r="D114" s="90">
        <v>46200</v>
      </c>
      <c r="E114" s="90">
        <v>43200</v>
      </c>
      <c r="F114" s="90">
        <v>45500</v>
      </c>
      <c r="G114" s="91" t="s">
        <v>25</v>
      </c>
      <c r="H114" s="90">
        <v>45000</v>
      </c>
      <c r="I114" s="91" t="s">
        <v>25</v>
      </c>
      <c r="J114" s="90">
        <v>45600</v>
      </c>
      <c r="K114" s="91" t="s">
        <v>25</v>
      </c>
      <c r="L114" s="90">
        <v>47400</v>
      </c>
      <c r="M114" s="90">
        <v>45200</v>
      </c>
      <c r="N114" s="90">
        <v>45400</v>
      </c>
      <c r="O114" s="91" t="s">
        <v>25</v>
      </c>
      <c r="P114" s="90">
        <v>43100</v>
      </c>
      <c r="Q114" s="90">
        <v>43200</v>
      </c>
      <c r="R114" s="90">
        <v>43900</v>
      </c>
      <c r="S114" s="91" t="s">
        <v>25</v>
      </c>
      <c r="T114" s="91" t="s">
        <v>25</v>
      </c>
      <c r="U114" s="91" t="s">
        <v>25</v>
      </c>
      <c r="V114" s="90">
        <v>46800</v>
      </c>
      <c r="W114" s="91" t="s">
        <v>25</v>
      </c>
      <c r="X114" t="str">
        <f t="shared" si="9"/>
        <v>07-2021</v>
      </c>
      <c r="Y114">
        <f>_xlfn.XLOOKUP(X114,AM:AM,AO:AO,"")</f>
        <v>0</v>
      </c>
      <c r="Z114">
        <f>_xlfn.XLOOKUP(X114,AM:AM,AP:AP,"")</f>
        <v>0</v>
      </c>
      <c r="AA114">
        <f>_xlfn.XLOOKUP(X114,AM:AM,AQ:AQ,"")</f>
        <v>0</v>
      </c>
      <c r="AB114">
        <f>_xlfn.XLOOKUP(X114,AM:AM,AR:AR,"")</f>
        <v>0</v>
      </c>
    </row>
    <row r="115" spans="1:28">
      <c r="A115" s="93">
        <v>44381</v>
      </c>
      <c r="B115" s="90" t="s">
        <v>24</v>
      </c>
      <c r="C115" s="90" t="s">
        <v>24</v>
      </c>
      <c r="D115" s="90" t="s">
        <v>24</v>
      </c>
      <c r="E115" s="90" t="s">
        <v>24</v>
      </c>
      <c r="F115" s="90" t="s">
        <v>24</v>
      </c>
      <c r="G115" s="90" t="s">
        <v>24</v>
      </c>
      <c r="H115" s="90" t="s">
        <v>24</v>
      </c>
      <c r="I115" s="90" t="s">
        <v>24</v>
      </c>
      <c r="J115" s="90" t="s">
        <v>24</v>
      </c>
      <c r="K115" s="90" t="s">
        <v>24</v>
      </c>
      <c r="L115" s="90" t="s">
        <v>24</v>
      </c>
      <c r="M115" s="90" t="s">
        <v>24</v>
      </c>
      <c r="N115" s="90" t="s">
        <v>24</v>
      </c>
      <c r="O115" s="90" t="s">
        <v>24</v>
      </c>
      <c r="P115" s="90" t="s">
        <v>24</v>
      </c>
      <c r="Q115" s="90" t="s">
        <v>24</v>
      </c>
      <c r="R115" s="90" t="s">
        <v>24</v>
      </c>
      <c r="S115" s="90" t="s">
        <v>24</v>
      </c>
      <c r="T115" s="90" t="s">
        <v>24</v>
      </c>
      <c r="U115" s="90" t="s">
        <v>24</v>
      </c>
      <c r="V115" s="90" t="s">
        <v>24</v>
      </c>
      <c r="W115" s="90" t="s">
        <v>24</v>
      </c>
      <c r="X115" t="str">
        <f t="shared" si="9"/>
        <v>07-2021</v>
      </c>
      <c r="Y115">
        <f>_xlfn.XLOOKUP(X115,AM:AM,AO:AO,"")</f>
        <v>0</v>
      </c>
      <c r="Z115">
        <f>_xlfn.XLOOKUP(X115,AM:AM,AP:AP,"")</f>
        <v>0</v>
      </c>
      <c r="AA115">
        <f>_xlfn.XLOOKUP(X115,AM:AM,AQ:AQ,"")</f>
        <v>0</v>
      </c>
      <c r="AB115">
        <f>_xlfn.XLOOKUP(X115,AM:AM,AR:AR,"")</f>
        <v>0</v>
      </c>
    </row>
    <row r="116" spans="1:28">
      <c r="A116" s="93">
        <v>44382</v>
      </c>
      <c r="B116" s="90">
        <v>46700</v>
      </c>
      <c r="C116" s="90">
        <v>47300</v>
      </c>
      <c r="D116" s="90">
        <v>46200</v>
      </c>
      <c r="E116" s="90">
        <v>43250</v>
      </c>
      <c r="F116" s="90">
        <v>45500</v>
      </c>
      <c r="G116" s="91" t="s">
        <v>25</v>
      </c>
      <c r="H116" s="90">
        <v>45000</v>
      </c>
      <c r="I116" s="91" t="s">
        <v>25</v>
      </c>
      <c r="J116" s="90">
        <v>45600</v>
      </c>
      <c r="K116" s="91" t="s">
        <v>25</v>
      </c>
      <c r="L116" s="90">
        <v>47800</v>
      </c>
      <c r="M116" s="90">
        <v>45200</v>
      </c>
      <c r="N116" s="90">
        <v>45500</v>
      </c>
      <c r="O116" s="91" t="s">
        <v>25</v>
      </c>
      <c r="P116" s="90">
        <v>43150</v>
      </c>
      <c r="Q116" s="90">
        <v>43300</v>
      </c>
      <c r="R116" s="90">
        <v>43900</v>
      </c>
      <c r="S116" s="91" t="s">
        <v>25</v>
      </c>
      <c r="T116" s="91" t="s">
        <v>25</v>
      </c>
      <c r="U116" s="91" t="s">
        <v>25</v>
      </c>
      <c r="V116" s="90">
        <v>46600</v>
      </c>
      <c r="W116" s="91" t="s">
        <v>25</v>
      </c>
      <c r="X116" t="str">
        <f t="shared" si="9"/>
        <v>07-2021</v>
      </c>
      <c r="Y116">
        <f>_xlfn.XLOOKUP(X116,AM:AM,AO:AO,"")</f>
        <v>0</v>
      </c>
      <c r="Z116">
        <f>_xlfn.XLOOKUP(X116,AM:AM,AP:AP,"")</f>
        <v>0</v>
      </c>
      <c r="AA116">
        <f>_xlfn.XLOOKUP(X116,AM:AM,AQ:AQ,"")</f>
        <v>0</v>
      </c>
      <c r="AB116">
        <f>_xlfn.XLOOKUP(X116,AM:AM,AR:AR,"")</f>
        <v>0</v>
      </c>
    </row>
    <row r="117" spans="1:28">
      <c r="A117" s="93">
        <v>44383</v>
      </c>
      <c r="B117" s="90">
        <v>46600</v>
      </c>
      <c r="C117" s="90">
        <v>47000</v>
      </c>
      <c r="D117" s="90">
        <v>46100</v>
      </c>
      <c r="E117" s="90">
        <v>42750</v>
      </c>
      <c r="F117" s="90">
        <v>45400</v>
      </c>
      <c r="G117" s="91" t="s">
        <v>25</v>
      </c>
      <c r="H117" s="90">
        <v>45000</v>
      </c>
      <c r="I117" s="91" t="s">
        <v>25</v>
      </c>
      <c r="J117" s="90">
        <v>45600</v>
      </c>
      <c r="K117" s="91" t="s">
        <v>25</v>
      </c>
      <c r="L117" s="90">
        <v>47800</v>
      </c>
      <c r="M117" s="90">
        <v>45200</v>
      </c>
      <c r="N117" s="90">
        <v>45100</v>
      </c>
      <c r="O117" s="91" t="s">
        <v>25</v>
      </c>
      <c r="P117" s="90">
        <v>43000</v>
      </c>
      <c r="Q117" s="90">
        <v>43200</v>
      </c>
      <c r="R117" s="90">
        <v>43700</v>
      </c>
      <c r="S117" s="91" t="s">
        <v>25</v>
      </c>
      <c r="T117" s="91" t="s">
        <v>25</v>
      </c>
      <c r="U117" s="91" t="s">
        <v>25</v>
      </c>
      <c r="V117" s="90">
        <v>46200</v>
      </c>
      <c r="W117" s="91" t="s">
        <v>25</v>
      </c>
      <c r="X117" t="str">
        <f t="shared" si="9"/>
        <v>07-2021</v>
      </c>
      <c r="Y117">
        <f>_xlfn.XLOOKUP(X117,AM:AM,AO:AO,"")</f>
        <v>0</v>
      </c>
      <c r="Z117">
        <f>_xlfn.XLOOKUP(X117,AM:AM,AP:AP,"")</f>
        <v>0</v>
      </c>
      <c r="AA117">
        <f>_xlfn.XLOOKUP(X117,AM:AM,AQ:AQ,"")</f>
        <v>0</v>
      </c>
      <c r="AB117">
        <f>_xlfn.XLOOKUP(X117,AM:AM,AR:AR,"")</f>
        <v>0</v>
      </c>
    </row>
    <row r="118" spans="1:28">
      <c r="A118" s="93">
        <v>44384</v>
      </c>
      <c r="B118" s="90">
        <v>46400</v>
      </c>
      <c r="C118" s="90">
        <v>47000</v>
      </c>
      <c r="D118" s="90">
        <v>46100</v>
      </c>
      <c r="E118" s="90">
        <v>42750</v>
      </c>
      <c r="F118" s="90">
        <v>45400</v>
      </c>
      <c r="G118" s="91" t="s">
        <v>25</v>
      </c>
      <c r="H118" s="90">
        <v>45000</v>
      </c>
      <c r="I118" s="91" t="s">
        <v>25</v>
      </c>
      <c r="J118" s="90">
        <v>45700</v>
      </c>
      <c r="K118" s="91" t="s">
        <v>25</v>
      </c>
      <c r="L118" s="90">
        <v>48000</v>
      </c>
      <c r="M118" s="90">
        <v>45400</v>
      </c>
      <c r="N118" s="90">
        <v>45100</v>
      </c>
      <c r="O118" s="91" t="s">
        <v>25</v>
      </c>
      <c r="P118" s="90">
        <v>43000</v>
      </c>
      <c r="Q118" s="90">
        <v>43100</v>
      </c>
      <c r="R118" s="90">
        <v>43500</v>
      </c>
      <c r="S118" s="91" t="s">
        <v>25</v>
      </c>
      <c r="T118" s="91" t="s">
        <v>25</v>
      </c>
      <c r="U118" s="91" t="s">
        <v>25</v>
      </c>
      <c r="V118" s="90">
        <v>46000</v>
      </c>
      <c r="W118" s="91" t="s">
        <v>25</v>
      </c>
      <c r="X118" t="str">
        <f t="shared" si="9"/>
        <v>07-2021</v>
      </c>
      <c r="Y118">
        <f>_xlfn.XLOOKUP(X118,AM:AM,AO:AO,"")</f>
        <v>0</v>
      </c>
      <c r="Z118">
        <f>_xlfn.XLOOKUP(X118,AM:AM,AP:AP,"")</f>
        <v>0</v>
      </c>
      <c r="AA118">
        <f>_xlfn.XLOOKUP(X118,AM:AM,AQ:AQ,"")</f>
        <v>0</v>
      </c>
      <c r="AB118">
        <f>_xlfn.XLOOKUP(X118,AM:AM,AR:AR,"")</f>
        <v>0</v>
      </c>
    </row>
    <row r="119" spans="1:28">
      <c r="A119" s="93">
        <v>44385</v>
      </c>
      <c r="B119" s="90">
        <v>46500</v>
      </c>
      <c r="C119" s="90">
        <v>47000</v>
      </c>
      <c r="D119" s="90">
        <v>46000</v>
      </c>
      <c r="E119" s="90">
        <v>42750</v>
      </c>
      <c r="F119" s="90">
        <v>45400</v>
      </c>
      <c r="G119" s="91" t="s">
        <v>25</v>
      </c>
      <c r="H119" s="90">
        <v>44800</v>
      </c>
      <c r="I119" s="91" t="s">
        <v>25</v>
      </c>
      <c r="J119" s="90">
        <v>45700</v>
      </c>
      <c r="K119" s="91" t="s">
        <v>25</v>
      </c>
      <c r="L119" s="90">
        <v>48100</v>
      </c>
      <c r="M119" s="90">
        <v>45700</v>
      </c>
      <c r="N119" s="90">
        <v>45100</v>
      </c>
      <c r="O119" s="91" t="s">
        <v>25</v>
      </c>
      <c r="P119" s="90">
        <v>42800</v>
      </c>
      <c r="Q119" s="90">
        <v>43000</v>
      </c>
      <c r="R119" s="90">
        <v>43500</v>
      </c>
      <c r="S119" s="91" t="s">
        <v>25</v>
      </c>
      <c r="T119" s="91" t="s">
        <v>25</v>
      </c>
      <c r="U119" s="91" t="s">
        <v>25</v>
      </c>
      <c r="V119" s="90">
        <v>46000</v>
      </c>
      <c r="W119" s="91" t="s">
        <v>25</v>
      </c>
      <c r="X119" t="str">
        <f t="shared" si="9"/>
        <v>07-2021</v>
      </c>
      <c r="Y119">
        <f>_xlfn.XLOOKUP(X119,AM:AM,AO:AO,"")</f>
        <v>0</v>
      </c>
      <c r="Z119">
        <f>_xlfn.XLOOKUP(X119,AM:AM,AP:AP,"")</f>
        <v>0</v>
      </c>
      <c r="AA119">
        <f>_xlfn.XLOOKUP(X119,AM:AM,AQ:AQ,"")</f>
        <v>0</v>
      </c>
      <c r="AB119">
        <f>_xlfn.XLOOKUP(X119,AM:AM,AR:AR,"")</f>
        <v>0</v>
      </c>
    </row>
    <row r="120" spans="1:28">
      <c r="A120" s="93">
        <v>44386</v>
      </c>
      <c r="B120" s="90">
        <v>46500</v>
      </c>
      <c r="C120" s="90">
        <v>47000</v>
      </c>
      <c r="D120" s="90">
        <v>46100</v>
      </c>
      <c r="E120" s="90">
        <v>42750</v>
      </c>
      <c r="F120" s="90">
        <v>45400</v>
      </c>
      <c r="G120" s="91" t="s">
        <v>25</v>
      </c>
      <c r="H120" s="90">
        <v>44500</v>
      </c>
      <c r="I120" s="91" t="s">
        <v>25</v>
      </c>
      <c r="J120" s="90">
        <v>45700</v>
      </c>
      <c r="K120" s="91" t="s">
        <v>25</v>
      </c>
      <c r="L120" s="90">
        <v>48200</v>
      </c>
      <c r="M120" s="90">
        <v>46100</v>
      </c>
      <c r="N120" s="90">
        <v>45200</v>
      </c>
      <c r="O120" s="91" t="s">
        <v>25</v>
      </c>
      <c r="P120" s="90">
        <v>42700</v>
      </c>
      <c r="Q120" s="90">
        <v>43000</v>
      </c>
      <c r="R120" s="90">
        <v>43300</v>
      </c>
      <c r="S120" s="91" t="s">
        <v>25</v>
      </c>
      <c r="T120" s="91" t="s">
        <v>25</v>
      </c>
      <c r="U120" s="91" t="s">
        <v>25</v>
      </c>
      <c r="V120" s="90">
        <v>46000</v>
      </c>
      <c r="W120" s="91" t="s">
        <v>25</v>
      </c>
      <c r="X120" t="str">
        <f t="shared" si="9"/>
        <v>07-2021</v>
      </c>
      <c r="Y120">
        <f>_xlfn.XLOOKUP(X120,AM:AM,AO:AO,"")</f>
        <v>0</v>
      </c>
      <c r="Z120">
        <f>_xlfn.XLOOKUP(X120,AM:AM,AP:AP,"")</f>
        <v>0</v>
      </c>
      <c r="AA120">
        <f>_xlfn.XLOOKUP(X120,AM:AM,AQ:AQ,"")</f>
        <v>0</v>
      </c>
      <c r="AB120">
        <f>_xlfn.XLOOKUP(X120,AM:AM,AR:AR,"")</f>
        <v>0</v>
      </c>
    </row>
    <row r="121" spans="1:28">
      <c r="A121" s="93">
        <v>44387</v>
      </c>
      <c r="B121" s="90">
        <v>46900</v>
      </c>
      <c r="C121" s="90">
        <v>47700</v>
      </c>
      <c r="D121" s="90">
        <v>46300</v>
      </c>
      <c r="E121" s="90">
        <v>43150</v>
      </c>
      <c r="F121" s="90">
        <v>45500</v>
      </c>
      <c r="G121" s="91" t="s">
        <v>25</v>
      </c>
      <c r="H121" s="90">
        <v>45300</v>
      </c>
      <c r="I121" s="91" t="s">
        <v>25</v>
      </c>
      <c r="J121" s="90">
        <v>45900</v>
      </c>
      <c r="K121" s="91" t="s">
        <v>25</v>
      </c>
      <c r="L121" s="90">
        <v>48800</v>
      </c>
      <c r="M121" s="90">
        <v>46400</v>
      </c>
      <c r="N121" s="90">
        <v>45700</v>
      </c>
      <c r="O121" s="91" t="s">
        <v>25</v>
      </c>
      <c r="P121" s="90">
        <v>43400</v>
      </c>
      <c r="Q121" s="90">
        <v>43500</v>
      </c>
      <c r="R121" s="90">
        <v>43700</v>
      </c>
      <c r="S121" s="91" t="s">
        <v>25</v>
      </c>
      <c r="T121" s="91" t="s">
        <v>25</v>
      </c>
      <c r="U121" s="91" t="s">
        <v>25</v>
      </c>
      <c r="V121" s="90">
        <v>46000</v>
      </c>
      <c r="W121" s="91" t="s">
        <v>25</v>
      </c>
      <c r="X121" t="str">
        <f t="shared" si="9"/>
        <v>07-2021</v>
      </c>
      <c r="Y121">
        <f>_xlfn.XLOOKUP(X121,AM:AM,AO:AO,"")</f>
        <v>0</v>
      </c>
      <c r="Z121">
        <f>_xlfn.XLOOKUP(X121,AM:AM,AP:AP,"")</f>
        <v>0</v>
      </c>
      <c r="AA121">
        <f>_xlfn.XLOOKUP(X121,AM:AM,AQ:AQ,"")</f>
        <v>0</v>
      </c>
      <c r="AB121">
        <f>_xlfn.XLOOKUP(X121,AM:AM,AR:AR,"")</f>
        <v>0</v>
      </c>
    </row>
    <row r="122" spans="1:28">
      <c r="A122" s="93">
        <v>44388</v>
      </c>
      <c r="B122" s="90" t="s">
        <v>24</v>
      </c>
      <c r="C122" s="90" t="s">
        <v>24</v>
      </c>
      <c r="D122" s="90" t="s">
        <v>24</v>
      </c>
      <c r="E122" s="90" t="s">
        <v>24</v>
      </c>
      <c r="F122" s="90" t="s">
        <v>24</v>
      </c>
      <c r="G122" s="90" t="s">
        <v>24</v>
      </c>
      <c r="H122" s="90" t="s">
        <v>24</v>
      </c>
      <c r="I122" s="90" t="s">
        <v>24</v>
      </c>
      <c r="J122" s="90" t="s">
        <v>24</v>
      </c>
      <c r="K122" s="90" t="s">
        <v>24</v>
      </c>
      <c r="L122" s="90" t="s">
        <v>24</v>
      </c>
      <c r="M122" s="90" t="s">
        <v>24</v>
      </c>
      <c r="N122" s="90" t="s">
        <v>24</v>
      </c>
      <c r="O122" s="90" t="s">
        <v>24</v>
      </c>
      <c r="P122" s="90" t="s">
        <v>24</v>
      </c>
      <c r="Q122" s="90" t="s">
        <v>24</v>
      </c>
      <c r="R122" s="90" t="s">
        <v>24</v>
      </c>
      <c r="S122" s="90" t="s">
        <v>24</v>
      </c>
      <c r="T122" s="90" t="s">
        <v>24</v>
      </c>
      <c r="U122" s="90" t="s">
        <v>24</v>
      </c>
      <c r="V122" s="90" t="s">
        <v>24</v>
      </c>
      <c r="W122" s="90" t="s">
        <v>24</v>
      </c>
      <c r="X122" t="str">
        <f t="shared" si="9"/>
        <v>07-2021</v>
      </c>
      <c r="Y122">
        <f>_xlfn.XLOOKUP(X122,AM:AM,AO:AO,"")</f>
        <v>0</v>
      </c>
      <c r="Z122">
        <f>_xlfn.XLOOKUP(X122,AM:AM,AP:AP,"")</f>
        <v>0</v>
      </c>
      <c r="AA122">
        <f>_xlfn.XLOOKUP(X122,AM:AM,AQ:AQ,"")</f>
        <v>0</v>
      </c>
      <c r="AB122">
        <f>_xlfn.XLOOKUP(X122,AM:AM,AR:AR,"")</f>
        <v>0</v>
      </c>
    </row>
    <row r="123" spans="1:28">
      <c r="A123" s="93">
        <v>44389</v>
      </c>
      <c r="B123" s="90">
        <v>47500</v>
      </c>
      <c r="C123" s="90">
        <v>48300</v>
      </c>
      <c r="D123" s="90">
        <v>46400</v>
      </c>
      <c r="E123" s="90">
        <v>43750</v>
      </c>
      <c r="F123" s="90">
        <v>46300</v>
      </c>
      <c r="G123" s="91" t="s">
        <v>25</v>
      </c>
      <c r="H123" s="90">
        <v>46000</v>
      </c>
      <c r="I123" s="91" t="s">
        <v>25</v>
      </c>
      <c r="J123" s="90">
        <v>46400</v>
      </c>
      <c r="K123" s="91" t="s">
        <v>25</v>
      </c>
      <c r="L123" s="90">
        <v>49300</v>
      </c>
      <c r="M123" s="90">
        <v>46900</v>
      </c>
      <c r="N123" s="90">
        <v>45700</v>
      </c>
      <c r="O123" s="91" t="s">
        <v>25</v>
      </c>
      <c r="P123" s="90">
        <v>44200</v>
      </c>
      <c r="Q123" s="90">
        <v>44100</v>
      </c>
      <c r="R123" s="90">
        <v>44100</v>
      </c>
      <c r="S123" s="91" t="s">
        <v>25</v>
      </c>
      <c r="T123" s="91" t="s">
        <v>25</v>
      </c>
      <c r="U123" s="91" t="s">
        <v>25</v>
      </c>
      <c r="V123" s="90">
        <v>46500</v>
      </c>
      <c r="W123" s="91" t="s">
        <v>25</v>
      </c>
      <c r="X123" t="str">
        <f t="shared" si="9"/>
        <v>07-2021</v>
      </c>
      <c r="Y123">
        <f>_xlfn.XLOOKUP(X123,AM:AM,AO:AO,"")</f>
        <v>0</v>
      </c>
      <c r="Z123">
        <f>_xlfn.XLOOKUP(X123,AM:AM,AP:AP,"")</f>
        <v>0</v>
      </c>
      <c r="AA123">
        <f>_xlfn.XLOOKUP(X123,AM:AM,AQ:AQ,"")</f>
        <v>0</v>
      </c>
      <c r="AB123">
        <f>_xlfn.XLOOKUP(X123,AM:AM,AR:AR,"")</f>
        <v>0</v>
      </c>
    </row>
    <row r="124" spans="1:28">
      <c r="A124" s="93">
        <v>44390</v>
      </c>
      <c r="B124" s="90">
        <v>47300</v>
      </c>
      <c r="C124" s="90">
        <v>48300</v>
      </c>
      <c r="D124" s="90">
        <v>46200</v>
      </c>
      <c r="E124" s="90">
        <v>43400</v>
      </c>
      <c r="F124" s="90">
        <v>46300</v>
      </c>
      <c r="G124" s="91" t="s">
        <v>25</v>
      </c>
      <c r="H124" s="90">
        <v>46000</v>
      </c>
      <c r="I124" s="91" t="s">
        <v>25</v>
      </c>
      <c r="J124" s="90">
        <v>46400</v>
      </c>
      <c r="K124" s="91" t="s">
        <v>25</v>
      </c>
      <c r="L124" s="90">
        <v>48800</v>
      </c>
      <c r="M124" s="90">
        <v>47500</v>
      </c>
      <c r="N124" s="90">
        <v>45100</v>
      </c>
      <c r="O124" s="91" t="s">
        <v>25</v>
      </c>
      <c r="P124" s="90">
        <v>43900</v>
      </c>
      <c r="Q124" s="90">
        <v>43900</v>
      </c>
      <c r="R124" s="90">
        <v>44000</v>
      </c>
      <c r="S124" s="91" t="s">
        <v>25</v>
      </c>
      <c r="T124" s="91" t="s">
        <v>25</v>
      </c>
      <c r="U124" s="91" t="s">
        <v>25</v>
      </c>
      <c r="V124" s="90">
        <v>46500</v>
      </c>
      <c r="W124" s="91" t="s">
        <v>25</v>
      </c>
      <c r="X124" t="str">
        <f t="shared" si="9"/>
        <v>07-2021</v>
      </c>
      <c r="Y124">
        <f>_xlfn.XLOOKUP(X124,AM:AM,AO:AO,"")</f>
        <v>0</v>
      </c>
      <c r="Z124">
        <f>_xlfn.XLOOKUP(X124,AM:AM,AP:AP,"")</f>
        <v>0</v>
      </c>
      <c r="AA124">
        <f>_xlfn.XLOOKUP(X124,AM:AM,AQ:AQ,"")</f>
        <v>0</v>
      </c>
      <c r="AB124">
        <f>_xlfn.XLOOKUP(X124,AM:AM,AR:AR,"")</f>
        <v>0</v>
      </c>
    </row>
    <row r="125" spans="1:28">
      <c r="A125" s="93">
        <v>44391</v>
      </c>
      <c r="B125" s="90">
        <v>47200</v>
      </c>
      <c r="C125" s="90">
        <v>48000</v>
      </c>
      <c r="D125" s="90">
        <v>45800</v>
      </c>
      <c r="E125" s="90">
        <v>43300</v>
      </c>
      <c r="F125" s="90">
        <v>46000</v>
      </c>
      <c r="G125" s="91" t="s">
        <v>25</v>
      </c>
      <c r="H125" s="90">
        <v>45500</v>
      </c>
      <c r="I125" s="91" t="s">
        <v>25</v>
      </c>
      <c r="J125" s="90">
        <v>46300</v>
      </c>
      <c r="K125" s="91" t="s">
        <v>25</v>
      </c>
      <c r="L125" s="90">
        <v>48200</v>
      </c>
      <c r="M125" s="90">
        <v>47500</v>
      </c>
      <c r="N125" s="90">
        <v>44800</v>
      </c>
      <c r="O125" s="91" t="s">
        <v>25</v>
      </c>
      <c r="P125" s="90">
        <v>43100</v>
      </c>
      <c r="Q125" s="90">
        <v>43500</v>
      </c>
      <c r="R125" s="90">
        <v>43300</v>
      </c>
      <c r="S125" s="91" t="s">
        <v>25</v>
      </c>
      <c r="T125" s="91" t="s">
        <v>25</v>
      </c>
      <c r="U125" s="91" t="s">
        <v>25</v>
      </c>
      <c r="V125" s="90">
        <v>46400</v>
      </c>
      <c r="W125" s="91" t="s">
        <v>25</v>
      </c>
      <c r="X125" t="str">
        <f t="shared" si="9"/>
        <v>07-2021</v>
      </c>
      <c r="Y125">
        <f>_xlfn.XLOOKUP(X125,AM:AM,AO:AO,"")</f>
        <v>0</v>
      </c>
      <c r="Z125">
        <f>_xlfn.XLOOKUP(X125,AM:AM,AP:AP,"")</f>
        <v>0</v>
      </c>
      <c r="AA125">
        <f>_xlfn.XLOOKUP(X125,AM:AM,AQ:AQ,"")</f>
        <v>0</v>
      </c>
      <c r="AB125">
        <f>_xlfn.XLOOKUP(X125,AM:AM,AR:AR,"")</f>
        <v>0</v>
      </c>
    </row>
    <row r="126" spans="1:28">
      <c r="A126" s="93">
        <v>44392</v>
      </c>
      <c r="B126" s="90">
        <v>47200</v>
      </c>
      <c r="C126" s="90">
        <v>47900</v>
      </c>
      <c r="D126" s="90">
        <v>45600</v>
      </c>
      <c r="E126" s="90">
        <v>43300</v>
      </c>
      <c r="F126" s="90">
        <v>46000</v>
      </c>
      <c r="G126" s="91" t="s">
        <v>25</v>
      </c>
      <c r="H126" s="90">
        <v>45500</v>
      </c>
      <c r="I126" s="91" t="s">
        <v>25</v>
      </c>
      <c r="J126" s="90">
        <v>46200</v>
      </c>
      <c r="K126" s="91" t="s">
        <v>25</v>
      </c>
      <c r="L126" s="90">
        <v>48200</v>
      </c>
      <c r="M126" s="90">
        <v>47500</v>
      </c>
      <c r="N126" s="90">
        <v>44500</v>
      </c>
      <c r="O126" s="91" t="s">
        <v>25</v>
      </c>
      <c r="P126" s="90">
        <v>43200</v>
      </c>
      <c r="Q126" s="90">
        <v>43800</v>
      </c>
      <c r="R126" s="90">
        <v>43650</v>
      </c>
      <c r="S126" s="91" t="s">
        <v>25</v>
      </c>
      <c r="T126" s="91" t="s">
        <v>25</v>
      </c>
      <c r="U126" s="91" t="s">
        <v>25</v>
      </c>
      <c r="V126" s="90">
        <v>46200</v>
      </c>
      <c r="W126" s="91" t="s">
        <v>25</v>
      </c>
      <c r="X126" t="str">
        <f t="shared" si="9"/>
        <v>07-2021</v>
      </c>
      <c r="Y126">
        <f>_xlfn.XLOOKUP(X126,AM:AM,AO:AO,"")</f>
        <v>0</v>
      </c>
      <c r="Z126">
        <f>_xlfn.XLOOKUP(X126,AM:AM,AP:AP,"")</f>
        <v>0</v>
      </c>
      <c r="AA126">
        <f>_xlfn.XLOOKUP(X126,AM:AM,AQ:AQ,"")</f>
        <v>0</v>
      </c>
      <c r="AB126">
        <f>_xlfn.XLOOKUP(X126,AM:AM,AR:AR,"")</f>
        <v>0</v>
      </c>
    </row>
    <row r="127" spans="1:28">
      <c r="A127" s="93">
        <v>44393</v>
      </c>
      <c r="B127" s="90">
        <v>47200</v>
      </c>
      <c r="C127" s="90">
        <v>47900</v>
      </c>
      <c r="D127" s="90">
        <v>45500</v>
      </c>
      <c r="E127" s="90">
        <v>43200</v>
      </c>
      <c r="F127" s="90">
        <v>46000</v>
      </c>
      <c r="G127" s="91" t="s">
        <v>25</v>
      </c>
      <c r="H127" s="90">
        <v>45500</v>
      </c>
      <c r="I127" s="91" t="s">
        <v>25</v>
      </c>
      <c r="J127" s="90">
        <v>46000</v>
      </c>
      <c r="K127" s="91" t="s">
        <v>25</v>
      </c>
      <c r="L127" s="90">
        <v>47700</v>
      </c>
      <c r="M127" s="90">
        <v>47200</v>
      </c>
      <c r="N127" s="90">
        <v>44200</v>
      </c>
      <c r="O127" s="91" t="s">
        <v>25</v>
      </c>
      <c r="P127" s="90">
        <v>43300</v>
      </c>
      <c r="Q127" s="90">
        <v>43800</v>
      </c>
      <c r="R127" s="90">
        <v>43650</v>
      </c>
      <c r="S127" s="91" t="s">
        <v>25</v>
      </c>
      <c r="T127" s="91" t="s">
        <v>25</v>
      </c>
      <c r="U127" s="91" t="s">
        <v>25</v>
      </c>
      <c r="V127" s="90">
        <v>46000</v>
      </c>
      <c r="W127" s="91" t="s">
        <v>25</v>
      </c>
      <c r="X127" t="str">
        <f t="shared" si="9"/>
        <v>07-2021</v>
      </c>
      <c r="Y127">
        <f>_xlfn.XLOOKUP(X127,AM:AM,AO:AO,"")</f>
        <v>0</v>
      </c>
      <c r="Z127">
        <f>_xlfn.XLOOKUP(X127,AM:AM,AP:AP,"")</f>
        <v>0</v>
      </c>
      <c r="AA127">
        <f>_xlfn.XLOOKUP(X127,AM:AM,AQ:AQ,"")</f>
        <v>0</v>
      </c>
      <c r="AB127">
        <f>_xlfn.XLOOKUP(X127,AM:AM,AR:AR,"")</f>
        <v>0</v>
      </c>
    </row>
    <row r="128" spans="1:28">
      <c r="A128" s="93">
        <v>44394</v>
      </c>
      <c r="B128" s="90">
        <v>47500</v>
      </c>
      <c r="C128" s="90">
        <v>47500</v>
      </c>
      <c r="D128" s="90">
        <v>46000</v>
      </c>
      <c r="E128" s="90">
        <v>43500</v>
      </c>
      <c r="F128" s="90">
        <v>46000</v>
      </c>
      <c r="G128" s="91" t="s">
        <v>25</v>
      </c>
      <c r="H128" s="90">
        <v>46500</v>
      </c>
      <c r="I128" s="91" t="s">
        <v>25</v>
      </c>
      <c r="J128" s="90">
        <v>46200</v>
      </c>
      <c r="K128" s="91" t="s">
        <v>25</v>
      </c>
      <c r="L128" s="90">
        <v>48300</v>
      </c>
      <c r="M128" s="90">
        <v>47200</v>
      </c>
      <c r="N128" s="90">
        <v>44500</v>
      </c>
      <c r="O128" s="91" t="s">
        <v>25</v>
      </c>
      <c r="P128" s="90">
        <v>43800</v>
      </c>
      <c r="Q128" s="90">
        <v>44100</v>
      </c>
      <c r="R128" s="90">
        <v>44100</v>
      </c>
      <c r="S128" s="91" t="s">
        <v>25</v>
      </c>
      <c r="T128" s="91" t="s">
        <v>25</v>
      </c>
      <c r="U128" s="91" t="s">
        <v>25</v>
      </c>
      <c r="V128" s="90">
        <v>46000</v>
      </c>
      <c r="W128" s="91" t="s">
        <v>25</v>
      </c>
      <c r="X128" t="str">
        <f t="shared" si="9"/>
        <v>07-2021</v>
      </c>
      <c r="Y128">
        <f>_xlfn.XLOOKUP(X128,AM:AM,AO:AO,"")</f>
        <v>0</v>
      </c>
      <c r="Z128">
        <f>_xlfn.XLOOKUP(X128,AM:AM,AP:AP,"")</f>
        <v>0</v>
      </c>
      <c r="AA128">
        <f>_xlfn.XLOOKUP(X128,AM:AM,AQ:AQ,"")</f>
        <v>0</v>
      </c>
      <c r="AB128">
        <f>_xlfn.XLOOKUP(X128,AM:AM,AR:AR,"")</f>
        <v>0</v>
      </c>
    </row>
    <row r="129" spans="1:28">
      <c r="A129" s="93">
        <v>44395</v>
      </c>
      <c r="B129" s="90" t="s">
        <v>24</v>
      </c>
      <c r="C129" s="90" t="s">
        <v>24</v>
      </c>
      <c r="D129" s="90" t="s">
        <v>24</v>
      </c>
      <c r="E129" s="90" t="s">
        <v>24</v>
      </c>
      <c r="F129" s="90" t="s">
        <v>24</v>
      </c>
      <c r="G129" s="90" t="s">
        <v>24</v>
      </c>
      <c r="H129" s="90" t="s">
        <v>24</v>
      </c>
      <c r="I129" s="90" t="s">
        <v>24</v>
      </c>
      <c r="J129" s="90" t="s">
        <v>24</v>
      </c>
      <c r="K129" s="90" t="s">
        <v>24</v>
      </c>
      <c r="L129" s="90" t="s">
        <v>24</v>
      </c>
      <c r="M129" s="90" t="s">
        <v>24</v>
      </c>
      <c r="N129" s="90" t="s">
        <v>24</v>
      </c>
      <c r="O129" s="90" t="s">
        <v>24</v>
      </c>
      <c r="P129" s="90" t="s">
        <v>24</v>
      </c>
      <c r="Q129" s="90" t="s">
        <v>24</v>
      </c>
      <c r="R129" s="90" t="s">
        <v>24</v>
      </c>
      <c r="S129" s="90" t="s">
        <v>24</v>
      </c>
      <c r="T129" s="90" t="s">
        <v>24</v>
      </c>
      <c r="U129" s="90" t="s">
        <v>24</v>
      </c>
      <c r="V129" s="90" t="s">
        <v>24</v>
      </c>
      <c r="W129" s="90" t="s">
        <v>24</v>
      </c>
      <c r="X129" t="str">
        <f t="shared" si="9"/>
        <v>07-2021</v>
      </c>
      <c r="Y129">
        <f>_xlfn.XLOOKUP(X129,AM:AM,AO:AO,"")</f>
        <v>0</v>
      </c>
      <c r="Z129">
        <f>_xlfn.XLOOKUP(X129,AM:AM,AP:AP,"")</f>
        <v>0</v>
      </c>
      <c r="AA129">
        <f>_xlfn.XLOOKUP(X129,AM:AM,AQ:AQ,"")</f>
        <v>0</v>
      </c>
      <c r="AB129">
        <f>_xlfn.XLOOKUP(X129,AM:AM,AR:AR,"")</f>
        <v>0</v>
      </c>
    </row>
    <row r="130" spans="1:28">
      <c r="A130" s="93">
        <v>44396</v>
      </c>
      <c r="B130" s="90">
        <v>47800</v>
      </c>
      <c r="C130" s="90">
        <v>47500</v>
      </c>
      <c r="D130" s="90">
        <v>46100</v>
      </c>
      <c r="E130" s="90">
        <v>44100</v>
      </c>
      <c r="F130" s="90">
        <v>46000</v>
      </c>
      <c r="G130" s="91" t="s">
        <v>25</v>
      </c>
      <c r="H130" s="90">
        <v>46500</v>
      </c>
      <c r="I130" s="91" t="s">
        <v>25</v>
      </c>
      <c r="J130" s="90">
        <v>46500</v>
      </c>
      <c r="K130" s="91" t="s">
        <v>25</v>
      </c>
      <c r="L130" s="90">
        <v>48600</v>
      </c>
      <c r="M130" s="90">
        <v>47200</v>
      </c>
      <c r="N130" s="90">
        <v>44700</v>
      </c>
      <c r="O130" s="91" t="s">
        <v>25</v>
      </c>
      <c r="P130" s="90">
        <v>44000</v>
      </c>
      <c r="Q130" s="90">
        <v>44300</v>
      </c>
      <c r="R130" s="90">
        <v>44000</v>
      </c>
      <c r="S130" s="91" t="s">
        <v>25</v>
      </c>
      <c r="T130" s="91" t="s">
        <v>25</v>
      </c>
      <c r="U130" s="91" t="s">
        <v>25</v>
      </c>
      <c r="V130" s="90">
        <v>46000</v>
      </c>
      <c r="W130" s="91" t="s">
        <v>25</v>
      </c>
      <c r="X130" t="str">
        <f t="shared" si="9"/>
        <v>07-2021</v>
      </c>
      <c r="Y130">
        <f>_xlfn.XLOOKUP(X130,AM:AM,AO:AO,"")</f>
        <v>0</v>
      </c>
      <c r="Z130">
        <f>_xlfn.XLOOKUP(X130,AM:AM,AP:AP,"")</f>
        <v>0</v>
      </c>
      <c r="AA130">
        <f>_xlfn.XLOOKUP(X130,AM:AM,AQ:AQ,"")</f>
        <v>0</v>
      </c>
      <c r="AB130">
        <f>_xlfn.XLOOKUP(X130,AM:AM,AR:AR,"")</f>
        <v>0</v>
      </c>
    </row>
    <row r="131" spans="1:28">
      <c r="A131" s="93">
        <v>44397</v>
      </c>
      <c r="B131" s="90">
        <v>48500</v>
      </c>
      <c r="C131" s="90">
        <v>47200</v>
      </c>
      <c r="D131" s="90">
        <v>46300</v>
      </c>
      <c r="E131" s="90">
        <v>44300</v>
      </c>
      <c r="F131" s="90">
        <v>46300</v>
      </c>
      <c r="G131" s="91" t="s">
        <v>25</v>
      </c>
      <c r="H131" s="90">
        <v>47000</v>
      </c>
      <c r="I131" s="91" t="s">
        <v>25</v>
      </c>
      <c r="J131" s="90">
        <v>47200</v>
      </c>
      <c r="K131" s="91" t="s">
        <v>25</v>
      </c>
      <c r="L131" s="90">
        <v>49200</v>
      </c>
      <c r="M131" s="90">
        <v>47700</v>
      </c>
      <c r="N131" s="90">
        <v>45500</v>
      </c>
      <c r="O131" s="91" t="s">
        <v>25</v>
      </c>
      <c r="P131" s="90">
        <v>44400</v>
      </c>
      <c r="Q131" s="90">
        <v>44700</v>
      </c>
      <c r="R131" s="90">
        <v>44750</v>
      </c>
      <c r="S131" s="91" t="s">
        <v>25</v>
      </c>
      <c r="T131" s="91" t="s">
        <v>25</v>
      </c>
      <c r="U131" s="91" t="s">
        <v>25</v>
      </c>
      <c r="V131" s="90">
        <v>46300</v>
      </c>
      <c r="W131" s="91" t="s">
        <v>25</v>
      </c>
      <c r="X131" t="str">
        <f t="shared" si="9"/>
        <v>07-2021</v>
      </c>
      <c r="Y131">
        <f>_xlfn.XLOOKUP(X131,AM:AM,AO:AO,"")</f>
        <v>0</v>
      </c>
      <c r="Z131">
        <f>_xlfn.XLOOKUP(X131,AM:AM,AP:AP,"")</f>
        <v>0</v>
      </c>
      <c r="AA131">
        <f>_xlfn.XLOOKUP(X131,AM:AM,AQ:AQ,"")</f>
        <v>0</v>
      </c>
      <c r="AB131">
        <f>_xlfn.XLOOKUP(X131,AM:AM,AR:AR,"")</f>
        <v>0</v>
      </c>
    </row>
    <row r="132" spans="1:28">
      <c r="A132" s="93">
        <v>44398</v>
      </c>
      <c r="B132" s="90">
        <v>48600</v>
      </c>
      <c r="C132" s="90">
        <v>47200</v>
      </c>
      <c r="D132" s="90">
        <v>46300</v>
      </c>
      <c r="E132" s="90">
        <v>44500</v>
      </c>
      <c r="F132" s="90">
        <v>46300</v>
      </c>
      <c r="G132" s="91" t="s">
        <v>25</v>
      </c>
      <c r="H132" s="90">
        <v>47000</v>
      </c>
      <c r="I132" s="91" t="s">
        <v>25</v>
      </c>
      <c r="J132" s="90">
        <v>47200</v>
      </c>
      <c r="K132" s="91" t="s">
        <v>25</v>
      </c>
      <c r="L132" s="90">
        <v>49800</v>
      </c>
      <c r="M132" s="90">
        <v>47700</v>
      </c>
      <c r="N132" s="90">
        <v>45500</v>
      </c>
      <c r="O132" s="91" t="s">
        <v>25</v>
      </c>
      <c r="P132" s="90">
        <v>44500</v>
      </c>
      <c r="Q132" s="90">
        <v>45000</v>
      </c>
      <c r="R132" s="90">
        <v>44900</v>
      </c>
      <c r="S132" s="91" t="s">
        <v>25</v>
      </c>
      <c r="T132" s="91" t="s">
        <v>25</v>
      </c>
      <c r="U132" s="91" t="s">
        <v>25</v>
      </c>
      <c r="V132" s="90">
        <v>46300</v>
      </c>
      <c r="W132" s="91" t="s">
        <v>25</v>
      </c>
      <c r="X132" t="str">
        <f t="shared" si="9"/>
        <v>07-2021</v>
      </c>
      <c r="Y132">
        <f>_xlfn.XLOOKUP(X132,AM:AM,AO:AO,"")</f>
        <v>0</v>
      </c>
      <c r="Z132">
        <f>_xlfn.XLOOKUP(X132,AM:AM,AP:AP,"")</f>
        <v>0</v>
      </c>
      <c r="AA132">
        <f>_xlfn.XLOOKUP(X132,AM:AM,AQ:AQ,"")</f>
        <v>0</v>
      </c>
      <c r="AB132">
        <f>_xlfn.XLOOKUP(X132,AM:AM,AR:AR,"")</f>
        <v>0</v>
      </c>
    </row>
    <row r="133" spans="1:28">
      <c r="A133" s="93">
        <v>44399</v>
      </c>
      <c r="B133" s="90">
        <v>48900</v>
      </c>
      <c r="C133" s="90">
        <v>47200</v>
      </c>
      <c r="D133" s="90">
        <v>46300</v>
      </c>
      <c r="E133" s="90">
        <v>44700</v>
      </c>
      <c r="F133" s="90">
        <v>46700</v>
      </c>
      <c r="G133" s="91" t="s">
        <v>25</v>
      </c>
      <c r="H133" s="90">
        <v>47000</v>
      </c>
      <c r="I133" s="91" t="s">
        <v>25</v>
      </c>
      <c r="J133" s="90">
        <v>47200</v>
      </c>
      <c r="K133" s="91" t="s">
        <v>25</v>
      </c>
      <c r="L133" s="90">
        <v>49900</v>
      </c>
      <c r="M133" s="90">
        <v>47700</v>
      </c>
      <c r="N133" s="90">
        <v>45900</v>
      </c>
      <c r="O133" s="91" t="s">
        <v>25</v>
      </c>
      <c r="P133" s="90">
        <v>44600</v>
      </c>
      <c r="Q133" s="90">
        <v>44700</v>
      </c>
      <c r="R133" s="90">
        <v>44900</v>
      </c>
      <c r="S133" s="91" t="s">
        <v>25</v>
      </c>
      <c r="T133" s="91" t="s">
        <v>25</v>
      </c>
      <c r="U133" s="91" t="s">
        <v>25</v>
      </c>
      <c r="V133" s="90">
        <v>46300</v>
      </c>
      <c r="W133" s="91" t="s">
        <v>25</v>
      </c>
      <c r="X133" t="str">
        <f t="shared" si="9"/>
        <v>07-2021</v>
      </c>
      <c r="Y133">
        <f>_xlfn.XLOOKUP(X133,AM:AM,AO:AO,"")</f>
        <v>0</v>
      </c>
      <c r="Z133">
        <f>_xlfn.XLOOKUP(X133,AM:AM,AP:AP,"")</f>
        <v>0</v>
      </c>
      <c r="AA133">
        <f>_xlfn.XLOOKUP(X133,AM:AM,AQ:AQ,"")</f>
        <v>0</v>
      </c>
      <c r="AB133">
        <f>_xlfn.XLOOKUP(X133,AM:AM,AR:AR,"")</f>
        <v>0</v>
      </c>
    </row>
    <row r="134" spans="1:28">
      <c r="A134" s="93">
        <v>44400</v>
      </c>
      <c r="B134" s="90">
        <v>48800</v>
      </c>
      <c r="C134" s="90">
        <v>47200</v>
      </c>
      <c r="D134" s="90">
        <v>46200</v>
      </c>
      <c r="E134" s="90">
        <v>44250</v>
      </c>
      <c r="F134" s="90">
        <v>46700</v>
      </c>
      <c r="G134" s="91" t="s">
        <v>25</v>
      </c>
      <c r="H134" s="90">
        <v>47000</v>
      </c>
      <c r="I134" s="91" t="s">
        <v>25</v>
      </c>
      <c r="J134" s="90">
        <v>47200</v>
      </c>
      <c r="K134" s="91" t="s">
        <v>25</v>
      </c>
      <c r="L134" s="90">
        <v>49800</v>
      </c>
      <c r="M134" s="90">
        <v>47700</v>
      </c>
      <c r="N134" s="90">
        <v>45800</v>
      </c>
      <c r="O134" s="91" t="s">
        <v>25</v>
      </c>
      <c r="P134" s="90">
        <v>44500</v>
      </c>
      <c r="Q134" s="90">
        <v>44700</v>
      </c>
      <c r="R134" s="90">
        <v>44500</v>
      </c>
      <c r="S134" s="91" t="s">
        <v>25</v>
      </c>
      <c r="T134" s="91" t="s">
        <v>25</v>
      </c>
      <c r="U134" s="91" t="s">
        <v>25</v>
      </c>
      <c r="V134" s="90">
        <v>46300</v>
      </c>
      <c r="W134" s="91" t="s">
        <v>25</v>
      </c>
      <c r="X134" t="str">
        <f t="shared" si="9"/>
        <v>07-2021</v>
      </c>
      <c r="Y134">
        <f>_xlfn.XLOOKUP(X134,AM:AM,AO:AO,"")</f>
        <v>0</v>
      </c>
      <c r="Z134">
        <f>_xlfn.XLOOKUP(X134,AM:AM,AP:AP,"")</f>
        <v>0</v>
      </c>
      <c r="AA134">
        <f>_xlfn.XLOOKUP(X134,AM:AM,AQ:AQ,"")</f>
        <v>0</v>
      </c>
      <c r="AB134">
        <f>_xlfn.XLOOKUP(X134,AM:AM,AR:AR,"")</f>
        <v>0</v>
      </c>
    </row>
    <row r="135" spans="1:28">
      <c r="A135" s="93">
        <v>44401</v>
      </c>
      <c r="B135" s="90">
        <v>48800</v>
      </c>
      <c r="C135" s="90">
        <v>47000</v>
      </c>
      <c r="D135" s="90">
        <v>46700</v>
      </c>
      <c r="E135" s="90">
        <v>44000</v>
      </c>
      <c r="F135" s="90">
        <v>46700</v>
      </c>
      <c r="G135" s="91" t="s">
        <v>25</v>
      </c>
      <c r="H135" s="90">
        <v>46500</v>
      </c>
      <c r="I135" s="91" t="s">
        <v>25</v>
      </c>
      <c r="J135" s="90">
        <v>47200</v>
      </c>
      <c r="K135" s="91" t="s">
        <v>25</v>
      </c>
      <c r="L135" s="90">
        <v>50000</v>
      </c>
      <c r="M135" s="90">
        <v>47700</v>
      </c>
      <c r="N135" s="90">
        <v>45500</v>
      </c>
      <c r="O135" s="91" t="s">
        <v>25</v>
      </c>
      <c r="P135" s="90">
        <v>44300</v>
      </c>
      <c r="Q135" s="90">
        <v>44700</v>
      </c>
      <c r="R135" s="90">
        <v>44500</v>
      </c>
      <c r="S135" s="91" t="s">
        <v>25</v>
      </c>
      <c r="T135" s="91" t="s">
        <v>25</v>
      </c>
      <c r="U135" s="91" t="s">
        <v>25</v>
      </c>
      <c r="V135" s="90">
        <v>46300</v>
      </c>
      <c r="W135" s="91" t="s">
        <v>25</v>
      </c>
      <c r="X135" t="str">
        <f t="shared" si="9"/>
        <v>07-2021</v>
      </c>
      <c r="Y135">
        <f>_xlfn.XLOOKUP(X135,AM:AM,AO:AO,"")</f>
        <v>0</v>
      </c>
      <c r="Z135">
        <f>_xlfn.XLOOKUP(X135,AM:AM,AP:AP,"")</f>
        <v>0</v>
      </c>
      <c r="AA135">
        <f>_xlfn.XLOOKUP(X135,AM:AM,AQ:AQ,"")</f>
        <v>0</v>
      </c>
      <c r="AB135">
        <f>_xlfn.XLOOKUP(X135,AM:AM,AR:AR,"")</f>
        <v>0</v>
      </c>
    </row>
    <row r="136" spans="1:28">
      <c r="A136" s="93">
        <v>44402</v>
      </c>
      <c r="B136" s="90" t="s">
        <v>24</v>
      </c>
      <c r="C136" s="90" t="s">
        <v>24</v>
      </c>
      <c r="D136" s="90" t="s">
        <v>24</v>
      </c>
      <c r="E136" s="90" t="s">
        <v>24</v>
      </c>
      <c r="F136" s="90" t="s">
        <v>24</v>
      </c>
      <c r="G136" s="90" t="s">
        <v>24</v>
      </c>
      <c r="H136" s="90" t="s">
        <v>24</v>
      </c>
      <c r="I136" s="90" t="s">
        <v>24</v>
      </c>
      <c r="J136" s="90" t="s">
        <v>24</v>
      </c>
      <c r="K136" s="90" t="s">
        <v>24</v>
      </c>
      <c r="L136" s="90" t="s">
        <v>24</v>
      </c>
      <c r="M136" s="90" t="s">
        <v>24</v>
      </c>
      <c r="N136" s="90" t="s">
        <v>24</v>
      </c>
      <c r="O136" s="90" t="s">
        <v>24</v>
      </c>
      <c r="P136" s="90" t="s">
        <v>24</v>
      </c>
      <c r="Q136" s="90" t="s">
        <v>24</v>
      </c>
      <c r="R136" s="90" t="s">
        <v>24</v>
      </c>
      <c r="S136" s="90" t="s">
        <v>24</v>
      </c>
      <c r="T136" s="90" t="s">
        <v>24</v>
      </c>
      <c r="U136" s="90" t="s">
        <v>24</v>
      </c>
      <c r="V136" s="90" t="s">
        <v>24</v>
      </c>
      <c r="W136" s="90" t="s">
        <v>24</v>
      </c>
      <c r="X136" t="str">
        <f t="shared" si="9"/>
        <v>07-2021</v>
      </c>
      <c r="Y136">
        <f>_xlfn.XLOOKUP(X136,AM:AM,AO:AO,"")</f>
        <v>0</v>
      </c>
      <c r="Z136">
        <f>_xlfn.XLOOKUP(X136,AM:AM,AP:AP,"")</f>
        <v>0</v>
      </c>
      <c r="AA136">
        <f>_xlfn.XLOOKUP(X136,AM:AM,AQ:AQ,"")</f>
        <v>0</v>
      </c>
      <c r="AB136">
        <f>_xlfn.XLOOKUP(X136,AM:AM,AR:AR,"")</f>
        <v>0</v>
      </c>
    </row>
    <row r="137" spans="1:28">
      <c r="A137" s="93">
        <v>44403</v>
      </c>
      <c r="B137" s="90">
        <v>48900</v>
      </c>
      <c r="C137" s="90">
        <v>47000</v>
      </c>
      <c r="D137" s="90">
        <v>46800</v>
      </c>
      <c r="E137" s="90">
        <v>44250</v>
      </c>
      <c r="F137" s="90">
        <v>46700</v>
      </c>
      <c r="G137" s="91" t="s">
        <v>25</v>
      </c>
      <c r="H137" s="90">
        <v>46500</v>
      </c>
      <c r="I137" s="91" t="s">
        <v>25</v>
      </c>
      <c r="J137" s="90">
        <v>47300</v>
      </c>
      <c r="K137" s="91" t="s">
        <v>25</v>
      </c>
      <c r="L137" s="90">
        <v>50100</v>
      </c>
      <c r="M137" s="90">
        <v>47900</v>
      </c>
      <c r="N137" s="90">
        <v>45700</v>
      </c>
      <c r="O137" s="91" t="s">
        <v>25</v>
      </c>
      <c r="P137" s="90">
        <v>44450</v>
      </c>
      <c r="Q137" s="90">
        <v>44600</v>
      </c>
      <c r="R137" s="90">
        <v>44750</v>
      </c>
      <c r="S137" s="91" t="s">
        <v>25</v>
      </c>
      <c r="T137" s="91" t="s">
        <v>25</v>
      </c>
      <c r="U137" s="91" t="s">
        <v>25</v>
      </c>
      <c r="V137" s="90">
        <v>46200</v>
      </c>
      <c r="W137" s="91" t="s">
        <v>25</v>
      </c>
      <c r="X137" t="str">
        <f t="shared" si="9"/>
        <v>07-2021</v>
      </c>
      <c r="Y137">
        <f>_xlfn.XLOOKUP(X137,AM:AM,AO:AO,"")</f>
        <v>0</v>
      </c>
      <c r="Z137">
        <f>_xlfn.XLOOKUP(X137,AM:AM,AP:AP,"")</f>
        <v>0</v>
      </c>
      <c r="AA137">
        <f>_xlfn.XLOOKUP(X137,AM:AM,AQ:AQ,"")</f>
        <v>0</v>
      </c>
      <c r="AB137">
        <f>_xlfn.XLOOKUP(X137,AM:AM,AR:AR,"")</f>
        <v>0</v>
      </c>
    </row>
    <row r="138" spans="1:28">
      <c r="A138" s="93">
        <v>44404</v>
      </c>
      <c r="B138" s="90">
        <v>48900</v>
      </c>
      <c r="C138" s="90">
        <v>46800</v>
      </c>
      <c r="D138" s="90">
        <v>46700</v>
      </c>
      <c r="E138" s="90">
        <v>44500</v>
      </c>
      <c r="F138" s="90">
        <v>46700</v>
      </c>
      <c r="G138" s="91" t="s">
        <v>25</v>
      </c>
      <c r="H138" s="90">
        <v>46300</v>
      </c>
      <c r="I138" s="91" t="s">
        <v>25</v>
      </c>
      <c r="J138" s="90">
        <v>47400</v>
      </c>
      <c r="K138" s="91" t="s">
        <v>25</v>
      </c>
      <c r="L138" s="90">
        <v>49800</v>
      </c>
      <c r="M138" s="90">
        <v>48300</v>
      </c>
      <c r="N138" s="90">
        <v>45800</v>
      </c>
      <c r="O138" s="91" t="s">
        <v>25</v>
      </c>
      <c r="P138" s="90">
        <v>44400</v>
      </c>
      <c r="Q138" s="90">
        <v>44500</v>
      </c>
      <c r="R138" s="90">
        <v>44500</v>
      </c>
      <c r="S138" s="91" t="s">
        <v>25</v>
      </c>
      <c r="T138" s="91" t="s">
        <v>25</v>
      </c>
      <c r="U138" s="91" t="s">
        <v>25</v>
      </c>
      <c r="V138" s="90">
        <v>46200</v>
      </c>
      <c r="W138" s="91" t="s">
        <v>25</v>
      </c>
      <c r="X138" t="str">
        <f t="shared" si="9"/>
        <v>07-2021</v>
      </c>
      <c r="Y138">
        <f>_xlfn.XLOOKUP(X138,AM:AM,AO:AO,"")</f>
        <v>0</v>
      </c>
      <c r="Z138">
        <f>_xlfn.XLOOKUP(X138,AM:AM,AP:AP,"")</f>
        <v>0</v>
      </c>
      <c r="AA138">
        <f>_xlfn.XLOOKUP(X138,AM:AM,AQ:AQ,"")</f>
        <v>0</v>
      </c>
      <c r="AB138">
        <f>_xlfn.XLOOKUP(X138,AM:AM,AR:AR,"")</f>
        <v>0</v>
      </c>
    </row>
    <row r="139" spans="1:28">
      <c r="A139" s="93">
        <v>44405</v>
      </c>
      <c r="B139" s="90">
        <v>49000</v>
      </c>
      <c r="C139" s="90">
        <v>47000</v>
      </c>
      <c r="D139" s="90">
        <v>47000</v>
      </c>
      <c r="E139" s="90">
        <v>44500</v>
      </c>
      <c r="F139" s="90">
        <v>47100</v>
      </c>
      <c r="G139" s="91" t="s">
        <v>25</v>
      </c>
      <c r="H139" s="90">
        <v>46500</v>
      </c>
      <c r="I139" s="91" t="s">
        <v>25</v>
      </c>
      <c r="J139" s="90">
        <v>47600</v>
      </c>
      <c r="K139" s="91" t="s">
        <v>25</v>
      </c>
      <c r="L139" s="90">
        <v>49900</v>
      </c>
      <c r="M139" s="90">
        <v>48500</v>
      </c>
      <c r="N139" s="90">
        <v>45800</v>
      </c>
      <c r="O139" s="91" t="s">
        <v>25</v>
      </c>
      <c r="P139" s="90">
        <v>44500</v>
      </c>
      <c r="Q139" s="90">
        <v>44500</v>
      </c>
      <c r="R139" s="90">
        <v>44750</v>
      </c>
      <c r="S139" s="91" t="s">
        <v>25</v>
      </c>
      <c r="T139" s="91" t="s">
        <v>25</v>
      </c>
      <c r="U139" s="91" t="s">
        <v>25</v>
      </c>
      <c r="V139" s="90">
        <v>46300</v>
      </c>
      <c r="W139" s="91" t="s">
        <v>25</v>
      </c>
      <c r="X139" t="str">
        <f t="shared" si="9"/>
        <v>07-2021</v>
      </c>
      <c r="Y139">
        <f>_xlfn.XLOOKUP(X139,AM:AM,AO:AO,"")</f>
        <v>0</v>
      </c>
      <c r="Z139">
        <f>_xlfn.XLOOKUP(X139,AM:AM,AP:AP,"")</f>
        <v>0</v>
      </c>
      <c r="AA139">
        <f>_xlfn.XLOOKUP(X139,AM:AM,AQ:AQ,"")</f>
        <v>0</v>
      </c>
      <c r="AB139">
        <f>_xlfn.XLOOKUP(X139,AM:AM,AR:AR,"")</f>
        <v>0</v>
      </c>
    </row>
    <row r="140" spans="1:28">
      <c r="A140" s="93">
        <v>44406</v>
      </c>
      <c r="B140" s="90">
        <v>49400</v>
      </c>
      <c r="C140" s="90">
        <v>47000</v>
      </c>
      <c r="D140" s="90">
        <v>47500</v>
      </c>
      <c r="E140" s="90">
        <v>45000</v>
      </c>
      <c r="F140" s="90">
        <v>47200</v>
      </c>
      <c r="G140" s="91" t="s">
        <v>25</v>
      </c>
      <c r="H140" s="90">
        <v>47000</v>
      </c>
      <c r="I140" s="91" t="s">
        <v>25</v>
      </c>
      <c r="J140" s="90">
        <v>48200</v>
      </c>
      <c r="K140" s="91" t="s">
        <v>25</v>
      </c>
      <c r="L140" s="90">
        <v>50200</v>
      </c>
      <c r="M140" s="90">
        <v>48700</v>
      </c>
      <c r="N140" s="90">
        <v>46500</v>
      </c>
      <c r="O140" s="91" t="s">
        <v>25</v>
      </c>
      <c r="P140" s="90">
        <v>45000</v>
      </c>
      <c r="Q140" s="90">
        <v>45100</v>
      </c>
      <c r="R140" s="90">
        <v>45300</v>
      </c>
      <c r="S140" s="91" t="s">
        <v>25</v>
      </c>
      <c r="T140" s="91" t="s">
        <v>25</v>
      </c>
      <c r="U140" s="91" t="s">
        <v>25</v>
      </c>
      <c r="V140" s="90">
        <v>46700</v>
      </c>
      <c r="W140" s="91" t="s">
        <v>25</v>
      </c>
      <c r="X140" t="str">
        <f t="shared" si="9"/>
        <v>07-2021</v>
      </c>
      <c r="Y140">
        <f>_xlfn.XLOOKUP(X140,AM:AM,AO:AO,"")</f>
        <v>0</v>
      </c>
      <c r="Z140">
        <f>_xlfn.XLOOKUP(X140,AM:AM,AP:AP,"")</f>
        <v>0</v>
      </c>
      <c r="AA140">
        <f>_xlfn.XLOOKUP(X140,AM:AM,AQ:AQ,"")</f>
        <v>0</v>
      </c>
      <c r="AB140">
        <f>_xlfn.XLOOKUP(X140,AM:AM,AR:AR,"")</f>
        <v>0</v>
      </c>
    </row>
    <row r="141" spans="1:28">
      <c r="A141" s="93">
        <v>44407</v>
      </c>
      <c r="B141" s="90">
        <v>49400</v>
      </c>
      <c r="C141" s="90">
        <v>47200</v>
      </c>
      <c r="D141" s="90">
        <v>47300</v>
      </c>
      <c r="E141" s="90">
        <v>45000</v>
      </c>
      <c r="F141" s="90">
        <v>47700</v>
      </c>
      <c r="G141" s="91" t="s">
        <v>25</v>
      </c>
      <c r="H141" s="90">
        <v>47000</v>
      </c>
      <c r="I141" s="91" t="s">
        <v>25</v>
      </c>
      <c r="J141" s="90">
        <v>48200</v>
      </c>
      <c r="K141" s="91" t="s">
        <v>25</v>
      </c>
      <c r="L141" s="90">
        <v>50200</v>
      </c>
      <c r="M141" s="90">
        <v>48700</v>
      </c>
      <c r="N141" s="90">
        <v>46500</v>
      </c>
      <c r="O141" s="91" t="s">
        <v>25</v>
      </c>
      <c r="P141" s="90">
        <v>44800</v>
      </c>
      <c r="Q141" s="90">
        <v>45000</v>
      </c>
      <c r="R141" s="90">
        <v>45200</v>
      </c>
      <c r="S141" s="91" t="s">
        <v>25</v>
      </c>
      <c r="T141" s="91" t="s">
        <v>25</v>
      </c>
      <c r="U141" s="91" t="s">
        <v>25</v>
      </c>
      <c r="V141" s="90">
        <v>46700</v>
      </c>
      <c r="W141" s="91" t="s">
        <v>25</v>
      </c>
      <c r="X141" t="str">
        <f t="shared" si="9"/>
        <v>07-2021</v>
      </c>
      <c r="Y141">
        <f>_xlfn.XLOOKUP(X141,AM:AM,AO:AO,"")</f>
        <v>0</v>
      </c>
      <c r="Z141">
        <f>_xlfn.XLOOKUP(X141,AM:AM,AP:AP,"")</f>
        <v>0</v>
      </c>
      <c r="AA141">
        <f>_xlfn.XLOOKUP(X141,AM:AM,AQ:AQ,"")</f>
        <v>0</v>
      </c>
      <c r="AB141">
        <f>_xlfn.XLOOKUP(X141,AM:AM,AR:AR,"")</f>
        <v>0</v>
      </c>
    </row>
    <row r="142" spans="1:28">
      <c r="A142" s="93">
        <v>44408</v>
      </c>
      <c r="B142" s="90">
        <v>49700</v>
      </c>
      <c r="C142" s="90">
        <v>47500</v>
      </c>
      <c r="D142" s="90">
        <v>47600</v>
      </c>
      <c r="E142" s="90">
        <v>45800</v>
      </c>
      <c r="F142" s="90">
        <v>47800</v>
      </c>
      <c r="G142" s="91" t="s">
        <v>25</v>
      </c>
      <c r="H142" s="90">
        <v>47300</v>
      </c>
      <c r="I142" s="91" t="s">
        <v>25</v>
      </c>
      <c r="J142" s="90">
        <v>48300</v>
      </c>
      <c r="K142" s="91" t="s">
        <v>25</v>
      </c>
      <c r="L142" s="90">
        <v>50500</v>
      </c>
      <c r="M142" s="90">
        <v>48900</v>
      </c>
      <c r="N142" s="90">
        <v>46800</v>
      </c>
      <c r="O142" s="91" t="s">
        <v>25</v>
      </c>
      <c r="P142" s="90">
        <v>45450</v>
      </c>
      <c r="Q142" s="90">
        <v>45200</v>
      </c>
      <c r="R142" s="90">
        <v>45300</v>
      </c>
      <c r="S142" s="91" t="s">
        <v>25</v>
      </c>
      <c r="T142" s="91" t="s">
        <v>25</v>
      </c>
      <c r="U142" s="91" t="s">
        <v>25</v>
      </c>
      <c r="V142" s="90">
        <v>46800</v>
      </c>
      <c r="W142" s="91" t="s">
        <v>25</v>
      </c>
      <c r="X142" t="str">
        <f t="shared" si="9"/>
        <v>07-2021</v>
      </c>
      <c r="Y142">
        <f>_xlfn.XLOOKUP(X142,AM:AM,AO:AO,"")</f>
        <v>0</v>
      </c>
      <c r="Z142">
        <f>_xlfn.XLOOKUP(X142,AM:AM,AP:AP,"")</f>
        <v>0</v>
      </c>
      <c r="AA142">
        <f>_xlfn.XLOOKUP(X142,AM:AM,AQ:AQ,"")</f>
        <v>0</v>
      </c>
      <c r="AB142">
        <f>_xlfn.XLOOKUP(X142,AM:AM,AR:AR,"")</f>
        <v>0</v>
      </c>
    </row>
    <row r="143" spans="1:28">
      <c r="A143" s="93">
        <v>44409</v>
      </c>
      <c r="B143" s="90" t="s">
        <v>24</v>
      </c>
      <c r="C143" s="90" t="s">
        <v>24</v>
      </c>
      <c r="D143" s="90" t="s">
        <v>24</v>
      </c>
      <c r="E143" s="90" t="s">
        <v>24</v>
      </c>
      <c r="F143" s="90" t="s">
        <v>24</v>
      </c>
      <c r="G143" s="90" t="s">
        <v>24</v>
      </c>
      <c r="H143" s="90" t="s">
        <v>24</v>
      </c>
      <c r="I143" s="90" t="s">
        <v>24</v>
      </c>
      <c r="J143" s="90" t="s">
        <v>24</v>
      </c>
      <c r="K143" s="90" t="s">
        <v>24</v>
      </c>
      <c r="L143" s="90" t="s">
        <v>24</v>
      </c>
      <c r="M143" s="90" t="s">
        <v>24</v>
      </c>
      <c r="N143" s="90" t="s">
        <v>24</v>
      </c>
      <c r="O143" s="90" t="s">
        <v>24</v>
      </c>
      <c r="P143" s="90" t="s">
        <v>24</v>
      </c>
      <c r="Q143" s="90" t="s">
        <v>24</v>
      </c>
      <c r="R143" s="90" t="s">
        <v>24</v>
      </c>
      <c r="S143" s="90" t="s">
        <v>24</v>
      </c>
      <c r="T143" s="90" t="s">
        <v>24</v>
      </c>
      <c r="U143" s="90" t="s">
        <v>24</v>
      </c>
      <c r="V143" s="90" t="s">
        <v>24</v>
      </c>
      <c r="W143" s="90" t="s">
        <v>24</v>
      </c>
      <c r="X143" t="str">
        <f t="shared" si="9"/>
        <v>08-2021</v>
      </c>
      <c r="Y143">
        <f>_xlfn.XLOOKUP(X143,AM:AM,AO:AO,"")</f>
        <v>0</v>
      </c>
      <c r="Z143">
        <f>_xlfn.XLOOKUP(X143,AM:AM,AP:AP,"")</f>
        <v>0</v>
      </c>
      <c r="AA143">
        <f>_xlfn.XLOOKUP(X143,AM:AM,AQ:AQ,"")</f>
        <v>0</v>
      </c>
      <c r="AB143">
        <f>_xlfn.XLOOKUP(X143,AM:AM,AR:AR,"")</f>
        <v>0</v>
      </c>
    </row>
    <row r="144" spans="1:28">
      <c r="A144" s="93">
        <v>44410</v>
      </c>
      <c r="B144" s="90">
        <v>49800</v>
      </c>
      <c r="C144" s="90">
        <v>47700</v>
      </c>
      <c r="D144" s="90">
        <v>47800</v>
      </c>
      <c r="E144" s="90">
        <v>45800</v>
      </c>
      <c r="F144" s="90">
        <v>47800</v>
      </c>
      <c r="G144" s="91" t="s">
        <v>25</v>
      </c>
      <c r="H144" s="90">
        <v>47500</v>
      </c>
      <c r="I144" s="91" t="s">
        <v>25</v>
      </c>
      <c r="J144" s="90">
        <v>48400</v>
      </c>
      <c r="K144" s="91" t="s">
        <v>25</v>
      </c>
      <c r="L144" s="90">
        <v>50600</v>
      </c>
      <c r="M144" s="90">
        <v>49200</v>
      </c>
      <c r="N144" s="90">
        <v>47000</v>
      </c>
      <c r="O144" s="91" t="s">
        <v>25</v>
      </c>
      <c r="P144" s="90">
        <v>45450</v>
      </c>
      <c r="Q144" s="90">
        <v>45400</v>
      </c>
      <c r="R144" s="90">
        <v>45650</v>
      </c>
      <c r="S144" s="91" t="s">
        <v>25</v>
      </c>
      <c r="T144" s="91" t="s">
        <v>25</v>
      </c>
      <c r="U144" s="91" t="s">
        <v>25</v>
      </c>
      <c r="V144" s="90">
        <v>47200</v>
      </c>
      <c r="W144" s="91" t="s">
        <v>25</v>
      </c>
      <c r="X144" t="str">
        <f t="shared" si="9"/>
        <v>08-2021</v>
      </c>
      <c r="Y144">
        <f>_xlfn.XLOOKUP(X144,AM:AM,AO:AO,"")</f>
        <v>0</v>
      </c>
      <c r="Z144">
        <f>_xlfn.XLOOKUP(X144,AM:AM,AP:AP,"")</f>
        <v>0</v>
      </c>
      <c r="AA144">
        <f>_xlfn.XLOOKUP(X144,AM:AM,AQ:AQ,"")</f>
        <v>0</v>
      </c>
      <c r="AB144">
        <f>_xlfn.XLOOKUP(X144,AM:AM,AR:AR,"")</f>
        <v>0</v>
      </c>
    </row>
    <row r="145" spans="1:28">
      <c r="A145" s="93">
        <v>44411</v>
      </c>
      <c r="B145" s="90">
        <v>49700</v>
      </c>
      <c r="C145" s="90">
        <v>47700</v>
      </c>
      <c r="D145" s="90">
        <v>47400</v>
      </c>
      <c r="E145" s="90">
        <v>45500</v>
      </c>
      <c r="F145" s="90">
        <v>47800</v>
      </c>
      <c r="G145" s="91" t="s">
        <v>25</v>
      </c>
      <c r="H145" s="90">
        <v>47300</v>
      </c>
      <c r="I145" s="91" t="s">
        <v>25</v>
      </c>
      <c r="J145" s="90">
        <v>48300</v>
      </c>
      <c r="K145" s="91" t="s">
        <v>25</v>
      </c>
      <c r="L145" s="90">
        <v>50300</v>
      </c>
      <c r="M145" s="90">
        <v>49300</v>
      </c>
      <c r="N145" s="90">
        <v>47000</v>
      </c>
      <c r="O145" s="91" t="s">
        <v>25</v>
      </c>
      <c r="P145" s="90">
        <v>45200</v>
      </c>
      <c r="Q145" s="90">
        <v>45400</v>
      </c>
      <c r="R145" s="90">
        <v>45600</v>
      </c>
      <c r="S145" s="91" t="s">
        <v>25</v>
      </c>
      <c r="T145" s="91" t="s">
        <v>25</v>
      </c>
      <c r="U145" s="91" t="s">
        <v>25</v>
      </c>
      <c r="V145" s="90">
        <v>47500</v>
      </c>
      <c r="W145" s="91" t="s">
        <v>25</v>
      </c>
      <c r="X145" t="str">
        <f t="shared" si="9"/>
        <v>08-2021</v>
      </c>
      <c r="Y145">
        <f>_xlfn.XLOOKUP(X145,AM:AM,AO:AO,"")</f>
        <v>0</v>
      </c>
      <c r="Z145">
        <f>_xlfn.XLOOKUP(X145,AM:AM,AP:AP,"")</f>
        <v>0</v>
      </c>
      <c r="AA145">
        <f>_xlfn.XLOOKUP(X145,AM:AM,AQ:AQ,"")</f>
        <v>0</v>
      </c>
      <c r="AB145">
        <f>_xlfn.XLOOKUP(X145,AM:AM,AR:AR,"")</f>
        <v>0</v>
      </c>
    </row>
    <row r="146" spans="1:28">
      <c r="A146" s="93">
        <v>44412</v>
      </c>
      <c r="B146" s="90">
        <v>49900</v>
      </c>
      <c r="C146" s="90">
        <v>47700</v>
      </c>
      <c r="D146" s="90">
        <v>47600</v>
      </c>
      <c r="E146" s="90">
        <v>45500</v>
      </c>
      <c r="F146" s="90">
        <v>47800</v>
      </c>
      <c r="G146" s="91" t="s">
        <v>25</v>
      </c>
      <c r="H146" s="90">
        <v>47500</v>
      </c>
      <c r="I146" s="91" t="s">
        <v>25</v>
      </c>
      <c r="J146" s="90">
        <v>48500</v>
      </c>
      <c r="K146" s="91" t="s">
        <v>25</v>
      </c>
      <c r="L146" s="90">
        <v>50400</v>
      </c>
      <c r="M146" s="90">
        <v>49600</v>
      </c>
      <c r="N146" s="90">
        <v>47200</v>
      </c>
      <c r="O146" s="91" t="s">
        <v>25</v>
      </c>
      <c r="P146" s="90">
        <v>45100</v>
      </c>
      <c r="Q146" s="90">
        <v>45500</v>
      </c>
      <c r="R146" s="90">
        <v>45750</v>
      </c>
      <c r="S146" s="91" t="s">
        <v>25</v>
      </c>
      <c r="T146" s="91" t="s">
        <v>25</v>
      </c>
      <c r="U146" s="91" t="s">
        <v>25</v>
      </c>
      <c r="V146" s="90">
        <v>47600</v>
      </c>
      <c r="W146" s="91" t="s">
        <v>25</v>
      </c>
      <c r="X146" t="str">
        <f t="shared" si="9"/>
        <v>08-2021</v>
      </c>
      <c r="Y146">
        <f>_xlfn.XLOOKUP(X146,AM:AM,AO:AO,"")</f>
        <v>0</v>
      </c>
      <c r="Z146">
        <f>_xlfn.XLOOKUP(X146,AM:AM,AP:AP,"")</f>
        <v>0</v>
      </c>
      <c r="AA146">
        <f>_xlfn.XLOOKUP(X146,AM:AM,AQ:AQ,"")</f>
        <v>0</v>
      </c>
      <c r="AB146">
        <f>_xlfn.XLOOKUP(X146,AM:AM,AR:AR,"")</f>
        <v>0</v>
      </c>
    </row>
    <row r="147" spans="1:28">
      <c r="A147" s="93">
        <v>44413</v>
      </c>
      <c r="B147" s="90">
        <v>49800</v>
      </c>
      <c r="C147" s="90">
        <v>47500</v>
      </c>
      <c r="D147" s="90">
        <v>47600</v>
      </c>
      <c r="E147" s="90">
        <v>45500</v>
      </c>
      <c r="F147" s="90">
        <v>47900</v>
      </c>
      <c r="G147" s="91" t="s">
        <v>25</v>
      </c>
      <c r="H147" s="90">
        <v>47300</v>
      </c>
      <c r="I147" s="91" t="s">
        <v>25</v>
      </c>
      <c r="J147" s="90">
        <v>48500</v>
      </c>
      <c r="K147" s="91" t="s">
        <v>25</v>
      </c>
      <c r="L147" s="90">
        <v>50400</v>
      </c>
      <c r="M147" s="90">
        <v>49600</v>
      </c>
      <c r="N147" s="90">
        <v>47200</v>
      </c>
      <c r="O147" s="91" t="s">
        <v>25</v>
      </c>
      <c r="P147" s="90">
        <v>45000</v>
      </c>
      <c r="Q147" s="90">
        <v>45400</v>
      </c>
      <c r="R147" s="90">
        <v>45600</v>
      </c>
      <c r="S147" s="91" t="s">
        <v>25</v>
      </c>
      <c r="T147" s="91" t="s">
        <v>25</v>
      </c>
      <c r="U147" s="91" t="s">
        <v>25</v>
      </c>
      <c r="V147" s="90">
        <v>47700</v>
      </c>
      <c r="W147" s="91" t="s">
        <v>25</v>
      </c>
      <c r="X147" t="str">
        <f t="shared" si="9"/>
        <v>08-2021</v>
      </c>
      <c r="Y147">
        <f>_xlfn.XLOOKUP(X147,AM:AM,AO:AO,"")</f>
        <v>0</v>
      </c>
      <c r="Z147">
        <f>_xlfn.XLOOKUP(X147,AM:AM,AP:AP,"")</f>
        <v>0</v>
      </c>
      <c r="AA147">
        <f>_xlfn.XLOOKUP(X147,AM:AM,AQ:AQ,"")</f>
        <v>0</v>
      </c>
      <c r="AB147">
        <f>_xlfn.XLOOKUP(X147,AM:AM,AR:AR,"")</f>
        <v>0</v>
      </c>
    </row>
    <row r="148" spans="1:28">
      <c r="A148" s="93">
        <v>44414</v>
      </c>
      <c r="B148" s="90">
        <v>49700</v>
      </c>
      <c r="C148" s="90">
        <v>47500</v>
      </c>
      <c r="D148" s="90">
        <v>47300</v>
      </c>
      <c r="E148" s="90">
        <v>45300</v>
      </c>
      <c r="F148" s="90">
        <v>47900</v>
      </c>
      <c r="G148" s="91" t="s">
        <v>25</v>
      </c>
      <c r="H148" s="90">
        <v>47000</v>
      </c>
      <c r="I148" s="91" t="s">
        <v>25</v>
      </c>
      <c r="J148" s="90">
        <v>48500</v>
      </c>
      <c r="K148" s="91" t="s">
        <v>25</v>
      </c>
      <c r="L148" s="90">
        <v>49900</v>
      </c>
      <c r="M148" s="90">
        <v>49600</v>
      </c>
      <c r="N148" s="90">
        <v>46900</v>
      </c>
      <c r="O148" s="91" t="s">
        <v>25</v>
      </c>
      <c r="P148" s="90">
        <v>44900</v>
      </c>
      <c r="Q148" s="90">
        <v>45100</v>
      </c>
      <c r="R148" s="90">
        <v>45300</v>
      </c>
      <c r="S148" s="91" t="s">
        <v>25</v>
      </c>
      <c r="T148" s="91" t="s">
        <v>25</v>
      </c>
      <c r="U148" s="91" t="s">
        <v>25</v>
      </c>
      <c r="V148" s="90">
        <v>47700</v>
      </c>
      <c r="W148" s="91" t="s">
        <v>25</v>
      </c>
      <c r="X148" t="str">
        <f t="shared" si="9"/>
        <v>08-2021</v>
      </c>
      <c r="Y148">
        <f>_xlfn.XLOOKUP(X148,AM:AM,AO:AO,"")</f>
        <v>0</v>
      </c>
      <c r="Z148">
        <f>_xlfn.XLOOKUP(X148,AM:AM,AP:AP,"")</f>
        <v>0</v>
      </c>
      <c r="AA148">
        <f>_xlfn.XLOOKUP(X148,AM:AM,AQ:AQ,"")</f>
        <v>0</v>
      </c>
      <c r="AB148">
        <f>_xlfn.XLOOKUP(X148,AM:AM,AR:AR,"")</f>
        <v>0</v>
      </c>
    </row>
    <row r="149" spans="1:28">
      <c r="A149" s="93">
        <v>44415</v>
      </c>
      <c r="B149" s="90">
        <v>49600</v>
      </c>
      <c r="C149" s="90">
        <v>47300</v>
      </c>
      <c r="D149" s="90">
        <v>47300</v>
      </c>
      <c r="E149" s="90">
        <v>45000</v>
      </c>
      <c r="F149" s="90">
        <v>47800</v>
      </c>
      <c r="G149" s="91" t="s">
        <v>25</v>
      </c>
      <c r="H149" s="90">
        <v>47000</v>
      </c>
      <c r="I149" s="91" t="s">
        <v>25</v>
      </c>
      <c r="J149" s="90">
        <v>48500</v>
      </c>
      <c r="K149" s="91" t="s">
        <v>25</v>
      </c>
      <c r="L149" s="90">
        <v>49600</v>
      </c>
      <c r="M149" s="90">
        <v>49600</v>
      </c>
      <c r="N149" s="90">
        <v>46700</v>
      </c>
      <c r="O149" s="91" t="s">
        <v>25</v>
      </c>
      <c r="P149" s="90">
        <v>44800</v>
      </c>
      <c r="Q149" s="90">
        <v>44900</v>
      </c>
      <c r="R149" s="90">
        <v>45300</v>
      </c>
      <c r="S149" s="91" t="s">
        <v>25</v>
      </c>
      <c r="T149" s="91" t="s">
        <v>25</v>
      </c>
      <c r="U149" s="91" t="s">
        <v>25</v>
      </c>
      <c r="V149" s="90">
        <v>47800</v>
      </c>
      <c r="W149" s="91" t="s">
        <v>25</v>
      </c>
      <c r="X149" t="str">
        <f t="shared" si="9"/>
        <v>08-2021</v>
      </c>
      <c r="Y149">
        <f>_xlfn.XLOOKUP(X149,AM:AM,AO:AO,"")</f>
        <v>0</v>
      </c>
      <c r="Z149">
        <f>_xlfn.XLOOKUP(X149,AM:AM,AP:AP,"")</f>
        <v>0</v>
      </c>
      <c r="AA149">
        <f>_xlfn.XLOOKUP(X149,AM:AM,AQ:AQ,"")</f>
        <v>0</v>
      </c>
      <c r="AB149">
        <f>_xlfn.XLOOKUP(X149,AM:AM,AR:AR,"")</f>
        <v>0</v>
      </c>
    </row>
    <row r="150" spans="1:28">
      <c r="A150" s="93">
        <v>44416</v>
      </c>
      <c r="B150" s="90" t="s">
        <v>24</v>
      </c>
      <c r="C150" s="90" t="s">
        <v>24</v>
      </c>
      <c r="D150" s="90" t="s">
        <v>24</v>
      </c>
      <c r="E150" s="90" t="s">
        <v>24</v>
      </c>
      <c r="F150" s="90" t="s">
        <v>24</v>
      </c>
      <c r="G150" s="90" t="s">
        <v>24</v>
      </c>
      <c r="H150" s="90" t="s">
        <v>24</v>
      </c>
      <c r="I150" s="90" t="s">
        <v>24</v>
      </c>
      <c r="J150" s="90" t="s">
        <v>24</v>
      </c>
      <c r="K150" s="90" t="s">
        <v>24</v>
      </c>
      <c r="L150" s="90" t="s">
        <v>24</v>
      </c>
      <c r="M150" s="90" t="s">
        <v>24</v>
      </c>
      <c r="N150" s="90" t="s">
        <v>24</v>
      </c>
      <c r="O150" s="90" t="s">
        <v>24</v>
      </c>
      <c r="P150" s="90" t="s">
        <v>24</v>
      </c>
      <c r="Q150" s="90" t="s">
        <v>24</v>
      </c>
      <c r="R150" s="90" t="s">
        <v>24</v>
      </c>
      <c r="S150" s="90" t="s">
        <v>24</v>
      </c>
      <c r="T150" s="90" t="s">
        <v>24</v>
      </c>
      <c r="U150" s="90" t="s">
        <v>24</v>
      </c>
      <c r="V150" s="90" t="s">
        <v>24</v>
      </c>
      <c r="W150" s="90" t="s">
        <v>24</v>
      </c>
      <c r="X150" t="str">
        <f t="shared" ref="X150:X213" si="10">TEXT(A150,"MM-YYYY")</f>
        <v>08-2021</v>
      </c>
      <c r="Y150">
        <f>_xlfn.XLOOKUP(X150,AM:AM,AO:AO,"")</f>
        <v>0</v>
      </c>
      <c r="Z150">
        <f>_xlfn.XLOOKUP(X150,AM:AM,AP:AP,"")</f>
        <v>0</v>
      </c>
      <c r="AA150">
        <f>_xlfn.XLOOKUP(X150,AM:AM,AQ:AQ,"")</f>
        <v>0</v>
      </c>
      <c r="AB150">
        <f>_xlfn.XLOOKUP(X150,AM:AM,AR:AR,"")</f>
        <v>0</v>
      </c>
    </row>
    <row r="151" spans="1:28">
      <c r="A151" s="93">
        <v>44417</v>
      </c>
      <c r="B151" s="90">
        <v>49600</v>
      </c>
      <c r="C151" s="90">
        <v>47000</v>
      </c>
      <c r="D151" s="90">
        <v>47300</v>
      </c>
      <c r="E151" s="90">
        <v>45000</v>
      </c>
      <c r="F151" s="90">
        <v>47800</v>
      </c>
      <c r="G151" s="91" t="s">
        <v>25</v>
      </c>
      <c r="H151" s="90">
        <v>47300</v>
      </c>
      <c r="I151" s="91" t="s">
        <v>25</v>
      </c>
      <c r="J151" s="90">
        <v>48100</v>
      </c>
      <c r="K151" s="91" t="s">
        <v>25</v>
      </c>
      <c r="L151" s="90">
        <v>49400</v>
      </c>
      <c r="M151" s="90">
        <v>49200</v>
      </c>
      <c r="N151" s="90">
        <v>46400</v>
      </c>
      <c r="O151" s="91" t="s">
        <v>25</v>
      </c>
      <c r="P151" s="90">
        <v>44800</v>
      </c>
      <c r="Q151" s="90">
        <v>44700</v>
      </c>
      <c r="R151" s="90">
        <v>44900</v>
      </c>
      <c r="S151" s="91" t="s">
        <v>25</v>
      </c>
      <c r="T151" s="91" t="s">
        <v>25</v>
      </c>
      <c r="U151" s="91" t="s">
        <v>25</v>
      </c>
      <c r="V151" s="90">
        <v>47700</v>
      </c>
      <c r="W151" s="91" t="s">
        <v>25</v>
      </c>
      <c r="X151" t="str">
        <f t="shared" si="10"/>
        <v>08-2021</v>
      </c>
      <c r="Y151">
        <f>_xlfn.XLOOKUP(X151,AM:AM,AO:AO,"")</f>
        <v>0</v>
      </c>
      <c r="Z151">
        <f>_xlfn.XLOOKUP(X151,AM:AM,AP:AP,"")</f>
        <v>0</v>
      </c>
      <c r="AA151">
        <f>_xlfn.XLOOKUP(X151,AM:AM,AQ:AQ,"")</f>
        <v>0</v>
      </c>
      <c r="AB151">
        <f>_xlfn.XLOOKUP(X151,AM:AM,AR:AR,"")</f>
        <v>0</v>
      </c>
    </row>
    <row r="152" spans="1:28">
      <c r="A152" s="93">
        <v>44418</v>
      </c>
      <c r="B152" s="90">
        <v>49400</v>
      </c>
      <c r="C152" s="90">
        <v>47000</v>
      </c>
      <c r="D152" s="90">
        <v>47500</v>
      </c>
      <c r="E152" s="90">
        <v>44800</v>
      </c>
      <c r="F152" s="90">
        <v>47800</v>
      </c>
      <c r="G152" s="91" t="s">
        <v>25</v>
      </c>
      <c r="H152" s="90">
        <v>46500</v>
      </c>
      <c r="I152" s="91" t="s">
        <v>25</v>
      </c>
      <c r="J152" s="90">
        <v>48300</v>
      </c>
      <c r="K152" s="91" t="s">
        <v>25</v>
      </c>
      <c r="L152" s="90">
        <v>49300</v>
      </c>
      <c r="M152" s="90">
        <v>49400</v>
      </c>
      <c r="N152" s="90">
        <v>46300</v>
      </c>
      <c r="O152" s="91" t="s">
        <v>25</v>
      </c>
      <c r="P152" s="90">
        <v>44650</v>
      </c>
      <c r="Q152" s="90">
        <v>44600</v>
      </c>
      <c r="R152" s="90">
        <v>44900</v>
      </c>
      <c r="S152" s="91" t="s">
        <v>25</v>
      </c>
      <c r="T152" s="91" t="s">
        <v>25</v>
      </c>
      <c r="U152" s="91" t="s">
        <v>25</v>
      </c>
      <c r="V152" s="90">
        <v>47500</v>
      </c>
      <c r="W152" s="91" t="s">
        <v>25</v>
      </c>
      <c r="X152" t="str">
        <f t="shared" si="10"/>
        <v>08-2021</v>
      </c>
      <c r="Y152">
        <f>_xlfn.XLOOKUP(X152,AM:AM,AO:AO,"")</f>
        <v>0</v>
      </c>
      <c r="Z152">
        <f>_xlfn.XLOOKUP(X152,AM:AM,AP:AP,"")</f>
        <v>0</v>
      </c>
      <c r="AA152">
        <f>_xlfn.XLOOKUP(X152,AM:AM,AQ:AQ,"")</f>
        <v>0</v>
      </c>
      <c r="AB152">
        <f>_xlfn.XLOOKUP(X152,AM:AM,AR:AR,"")</f>
        <v>0</v>
      </c>
    </row>
    <row r="153" spans="1:28">
      <c r="A153" s="93">
        <v>44419</v>
      </c>
      <c r="B153" s="90">
        <v>49700</v>
      </c>
      <c r="C153" s="90">
        <v>47000</v>
      </c>
      <c r="D153" s="90">
        <v>47800</v>
      </c>
      <c r="E153" s="90">
        <v>45000</v>
      </c>
      <c r="F153" s="90">
        <v>47700</v>
      </c>
      <c r="G153" s="91" t="s">
        <v>25</v>
      </c>
      <c r="H153" s="90">
        <v>46800</v>
      </c>
      <c r="I153" s="91" t="s">
        <v>25</v>
      </c>
      <c r="J153" s="90">
        <v>48600</v>
      </c>
      <c r="K153" s="91" t="s">
        <v>25</v>
      </c>
      <c r="L153" s="90">
        <v>49700</v>
      </c>
      <c r="M153" s="90">
        <v>49600</v>
      </c>
      <c r="N153" s="90">
        <v>46650</v>
      </c>
      <c r="O153" s="91" t="s">
        <v>25</v>
      </c>
      <c r="P153" s="90">
        <v>45250</v>
      </c>
      <c r="Q153" s="90">
        <v>45200</v>
      </c>
      <c r="R153" s="90">
        <v>45300</v>
      </c>
      <c r="S153" s="91" t="s">
        <v>25</v>
      </c>
      <c r="T153" s="91" t="s">
        <v>25</v>
      </c>
      <c r="U153" s="91" t="s">
        <v>25</v>
      </c>
      <c r="V153" s="90">
        <v>47500</v>
      </c>
      <c r="W153" s="91" t="s">
        <v>25</v>
      </c>
      <c r="X153" t="str">
        <f t="shared" si="10"/>
        <v>08-2021</v>
      </c>
      <c r="Y153">
        <f>_xlfn.XLOOKUP(X153,AM:AM,AO:AO,"")</f>
        <v>0</v>
      </c>
      <c r="Z153">
        <f>_xlfn.XLOOKUP(X153,AM:AM,AP:AP,"")</f>
        <v>0</v>
      </c>
      <c r="AA153">
        <f>_xlfn.XLOOKUP(X153,AM:AM,AQ:AQ,"")</f>
        <v>0</v>
      </c>
      <c r="AB153">
        <f>_xlfn.XLOOKUP(X153,AM:AM,AR:AR,"")</f>
        <v>0</v>
      </c>
    </row>
    <row r="154" spans="1:28">
      <c r="A154" s="93">
        <v>44420</v>
      </c>
      <c r="B154" s="90">
        <v>49900</v>
      </c>
      <c r="C154" s="90">
        <v>47000</v>
      </c>
      <c r="D154" s="90">
        <v>48000</v>
      </c>
      <c r="E154" s="90">
        <v>45300</v>
      </c>
      <c r="F154" s="90">
        <v>47700</v>
      </c>
      <c r="G154" s="91" t="s">
        <v>25</v>
      </c>
      <c r="H154" s="90">
        <v>47000</v>
      </c>
      <c r="I154" s="91" t="s">
        <v>25</v>
      </c>
      <c r="J154" s="90">
        <v>48600</v>
      </c>
      <c r="K154" s="91" t="s">
        <v>25</v>
      </c>
      <c r="L154" s="90">
        <v>49900</v>
      </c>
      <c r="M154" s="90">
        <v>49600</v>
      </c>
      <c r="N154" s="90">
        <v>46700</v>
      </c>
      <c r="O154" s="91" t="s">
        <v>25</v>
      </c>
      <c r="P154" s="90">
        <v>45600</v>
      </c>
      <c r="Q154" s="90">
        <v>45400</v>
      </c>
      <c r="R154" s="90">
        <v>45750</v>
      </c>
      <c r="S154" s="91" t="s">
        <v>25</v>
      </c>
      <c r="T154" s="91" t="s">
        <v>25</v>
      </c>
      <c r="U154" s="91" t="s">
        <v>25</v>
      </c>
      <c r="V154" s="90">
        <v>47500</v>
      </c>
      <c r="W154" s="91" t="s">
        <v>25</v>
      </c>
      <c r="X154" t="str">
        <f t="shared" si="10"/>
        <v>08-2021</v>
      </c>
      <c r="Y154">
        <f>_xlfn.XLOOKUP(X154,AM:AM,AO:AO,"")</f>
        <v>0</v>
      </c>
      <c r="Z154">
        <f>_xlfn.XLOOKUP(X154,AM:AM,AP:AP,"")</f>
        <v>0</v>
      </c>
      <c r="AA154">
        <f>_xlfn.XLOOKUP(X154,AM:AM,AQ:AQ,"")</f>
        <v>0</v>
      </c>
      <c r="AB154">
        <f>_xlfn.XLOOKUP(X154,AM:AM,AR:AR,"")</f>
        <v>0</v>
      </c>
    </row>
    <row r="155" spans="1:28">
      <c r="A155" s="93">
        <v>44421</v>
      </c>
      <c r="B155" s="90">
        <v>49900</v>
      </c>
      <c r="C155" s="90">
        <v>47200</v>
      </c>
      <c r="D155" s="90">
        <v>48200</v>
      </c>
      <c r="E155" s="90">
        <v>45300</v>
      </c>
      <c r="F155" s="90">
        <v>47700</v>
      </c>
      <c r="G155" s="91" t="s">
        <v>25</v>
      </c>
      <c r="H155" s="90">
        <v>47000</v>
      </c>
      <c r="I155" s="91" t="s">
        <v>25</v>
      </c>
      <c r="J155" s="90">
        <v>48600</v>
      </c>
      <c r="K155" s="91" t="s">
        <v>25</v>
      </c>
      <c r="L155" s="90">
        <v>50000</v>
      </c>
      <c r="M155" s="90">
        <v>49600</v>
      </c>
      <c r="N155" s="90">
        <v>46700</v>
      </c>
      <c r="O155" s="91" t="s">
        <v>25</v>
      </c>
      <c r="P155" s="90">
        <v>45350</v>
      </c>
      <c r="Q155" s="90">
        <v>45600</v>
      </c>
      <c r="R155" s="90">
        <v>45750</v>
      </c>
      <c r="S155" s="91" t="s">
        <v>25</v>
      </c>
      <c r="T155" s="91" t="s">
        <v>25</v>
      </c>
      <c r="U155" s="91" t="s">
        <v>25</v>
      </c>
      <c r="V155" s="90">
        <v>47500</v>
      </c>
      <c r="W155" s="91" t="s">
        <v>25</v>
      </c>
      <c r="X155" t="str">
        <f t="shared" si="10"/>
        <v>08-2021</v>
      </c>
      <c r="Y155">
        <f>_xlfn.XLOOKUP(X155,AM:AM,AO:AO,"")</f>
        <v>0</v>
      </c>
      <c r="Z155">
        <f>_xlfn.XLOOKUP(X155,AM:AM,AP:AP,"")</f>
        <v>0</v>
      </c>
      <c r="AA155">
        <f>_xlfn.XLOOKUP(X155,AM:AM,AQ:AQ,"")</f>
        <v>0</v>
      </c>
      <c r="AB155">
        <f>_xlfn.XLOOKUP(X155,AM:AM,AR:AR,"")</f>
        <v>0</v>
      </c>
    </row>
    <row r="156" spans="1:28">
      <c r="A156" s="93">
        <v>44422</v>
      </c>
      <c r="B156" s="90">
        <v>50100</v>
      </c>
      <c r="C156" s="90">
        <v>47200</v>
      </c>
      <c r="D156" s="90">
        <v>48200</v>
      </c>
      <c r="E156" s="90">
        <v>45500</v>
      </c>
      <c r="F156" s="90">
        <v>47700</v>
      </c>
      <c r="G156" s="91" t="s">
        <v>25</v>
      </c>
      <c r="H156" s="90">
        <v>47000</v>
      </c>
      <c r="I156" s="91" t="s">
        <v>25</v>
      </c>
      <c r="J156" s="90">
        <v>48600</v>
      </c>
      <c r="K156" s="91" t="s">
        <v>25</v>
      </c>
      <c r="L156" s="90">
        <v>50300</v>
      </c>
      <c r="M156" s="90">
        <v>49600</v>
      </c>
      <c r="N156" s="90">
        <v>47000</v>
      </c>
      <c r="O156" s="91" t="s">
        <v>25</v>
      </c>
      <c r="P156" s="90">
        <v>45500</v>
      </c>
      <c r="Q156" s="90">
        <v>45600</v>
      </c>
      <c r="R156" s="90">
        <v>45750</v>
      </c>
      <c r="S156" s="91" t="s">
        <v>25</v>
      </c>
      <c r="T156" s="91" t="s">
        <v>25</v>
      </c>
      <c r="U156" s="91" t="s">
        <v>25</v>
      </c>
      <c r="V156" s="90">
        <v>47500</v>
      </c>
      <c r="W156" s="91" t="s">
        <v>25</v>
      </c>
      <c r="X156" t="str">
        <f t="shared" si="10"/>
        <v>08-2021</v>
      </c>
      <c r="Y156">
        <f>_xlfn.XLOOKUP(X156,AM:AM,AO:AO,"")</f>
        <v>0</v>
      </c>
      <c r="Z156">
        <f>_xlfn.XLOOKUP(X156,AM:AM,AP:AP,"")</f>
        <v>0</v>
      </c>
      <c r="AA156">
        <f>_xlfn.XLOOKUP(X156,AM:AM,AQ:AQ,"")</f>
        <v>0</v>
      </c>
      <c r="AB156">
        <f>_xlfn.XLOOKUP(X156,AM:AM,AR:AR,"")</f>
        <v>0</v>
      </c>
    </row>
    <row r="157" spans="1:28">
      <c r="A157" s="93">
        <v>44423</v>
      </c>
      <c r="B157" s="90" t="s">
        <v>24</v>
      </c>
      <c r="C157" s="90" t="s">
        <v>24</v>
      </c>
      <c r="D157" s="90" t="s">
        <v>24</v>
      </c>
      <c r="E157" s="90" t="s">
        <v>24</v>
      </c>
      <c r="F157" s="90" t="s">
        <v>24</v>
      </c>
      <c r="G157" s="90" t="s">
        <v>24</v>
      </c>
      <c r="H157" s="90" t="s">
        <v>24</v>
      </c>
      <c r="I157" s="90" t="s">
        <v>24</v>
      </c>
      <c r="J157" s="90" t="s">
        <v>24</v>
      </c>
      <c r="K157" s="90" t="s">
        <v>24</v>
      </c>
      <c r="L157" s="90" t="s">
        <v>24</v>
      </c>
      <c r="M157" s="90" t="s">
        <v>24</v>
      </c>
      <c r="N157" s="90" t="s">
        <v>24</v>
      </c>
      <c r="O157" s="90" t="s">
        <v>24</v>
      </c>
      <c r="P157" s="90" t="s">
        <v>24</v>
      </c>
      <c r="Q157" s="90" t="s">
        <v>24</v>
      </c>
      <c r="R157" s="90" t="s">
        <v>24</v>
      </c>
      <c r="S157" s="90" t="s">
        <v>24</v>
      </c>
      <c r="T157" s="90" t="s">
        <v>24</v>
      </c>
      <c r="U157" s="90" t="s">
        <v>24</v>
      </c>
      <c r="V157" s="90" t="s">
        <v>24</v>
      </c>
      <c r="W157" s="90" t="s">
        <v>24</v>
      </c>
      <c r="X157" t="str">
        <f t="shared" si="10"/>
        <v>08-2021</v>
      </c>
      <c r="Y157">
        <f>_xlfn.XLOOKUP(X157,AM:AM,AO:AO,"")</f>
        <v>0</v>
      </c>
      <c r="Z157">
        <f>_xlfn.XLOOKUP(X157,AM:AM,AP:AP,"")</f>
        <v>0</v>
      </c>
      <c r="AA157">
        <f>_xlfn.XLOOKUP(X157,AM:AM,AQ:AQ,"")</f>
        <v>0</v>
      </c>
      <c r="AB157">
        <f>_xlfn.XLOOKUP(X157,AM:AM,AR:AR,"")</f>
        <v>0</v>
      </c>
    </row>
    <row r="158" spans="1:28">
      <c r="A158" s="93">
        <v>44424</v>
      </c>
      <c r="B158" s="90">
        <v>50200</v>
      </c>
      <c r="C158" s="90">
        <v>47300</v>
      </c>
      <c r="D158" s="90">
        <v>48400</v>
      </c>
      <c r="E158" s="90">
        <v>45700</v>
      </c>
      <c r="F158" s="90">
        <v>47700</v>
      </c>
      <c r="G158" s="91" t="s">
        <v>25</v>
      </c>
      <c r="H158" s="90">
        <v>47500</v>
      </c>
      <c r="I158" s="91" t="s">
        <v>25</v>
      </c>
      <c r="J158" s="90">
        <v>49200</v>
      </c>
      <c r="K158" s="91" t="s">
        <v>25</v>
      </c>
      <c r="L158" s="90">
        <v>50500</v>
      </c>
      <c r="M158" s="90">
        <v>50200</v>
      </c>
      <c r="N158" s="90">
        <v>47200</v>
      </c>
      <c r="O158" s="91" t="s">
        <v>25</v>
      </c>
      <c r="P158" s="90">
        <v>45600</v>
      </c>
      <c r="Q158" s="90">
        <v>45700</v>
      </c>
      <c r="R158" s="90">
        <v>45750</v>
      </c>
      <c r="S158" s="91" t="s">
        <v>25</v>
      </c>
      <c r="T158" s="91" t="s">
        <v>25</v>
      </c>
      <c r="U158" s="91" t="s">
        <v>25</v>
      </c>
      <c r="V158" s="90">
        <v>47300</v>
      </c>
      <c r="W158" s="91" t="s">
        <v>25</v>
      </c>
      <c r="X158" t="str">
        <f t="shared" si="10"/>
        <v>08-2021</v>
      </c>
      <c r="Y158">
        <f>_xlfn.XLOOKUP(X158,AM:AM,AO:AO,"")</f>
        <v>0</v>
      </c>
      <c r="Z158">
        <f>_xlfn.XLOOKUP(X158,AM:AM,AP:AP,"")</f>
        <v>0</v>
      </c>
      <c r="AA158">
        <f>_xlfn.XLOOKUP(X158,AM:AM,AQ:AQ,"")</f>
        <v>0</v>
      </c>
      <c r="AB158">
        <f>_xlfn.XLOOKUP(X158,AM:AM,AR:AR,"")</f>
        <v>0</v>
      </c>
    </row>
    <row r="159" spans="1:28">
      <c r="A159" s="93">
        <v>44425</v>
      </c>
      <c r="B159" s="90">
        <v>50200</v>
      </c>
      <c r="C159" s="90">
        <v>47500</v>
      </c>
      <c r="D159" s="90">
        <v>48400</v>
      </c>
      <c r="E159" s="90">
        <v>45800</v>
      </c>
      <c r="F159" s="90">
        <v>47700</v>
      </c>
      <c r="G159" s="91" t="s">
        <v>25</v>
      </c>
      <c r="H159" s="90">
        <v>47500</v>
      </c>
      <c r="I159" s="91" t="s">
        <v>25</v>
      </c>
      <c r="J159" s="90">
        <v>49200</v>
      </c>
      <c r="K159" s="91" t="s">
        <v>25</v>
      </c>
      <c r="L159" s="90">
        <v>50500</v>
      </c>
      <c r="M159" s="90">
        <v>50300</v>
      </c>
      <c r="N159" s="90">
        <v>47300</v>
      </c>
      <c r="O159" s="91" t="s">
        <v>25</v>
      </c>
      <c r="P159" s="90">
        <v>45800</v>
      </c>
      <c r="Q159" s="90">
        <v>45800</v>
      </c>
      <c r="R159" s="90">
        <v>45750</v>
      </c>
      <c r="S159" s="91" t="s">
        <v>25</v>
      </c>
      <c r="T159" s="91" t="s">
        <v>25</v>
      </c>
      <c r="U159" s="91" t="s">
        <v>25</v>
      </c>
      <c r="V159" s="90">
        <v>47200</v>
      </c>
      <c r="W159" s="91" t="s">
        <v>25</v>
      </c>
      <c r="X159" t="str">
        <f t="shared" si="10"/>
        <v>08-2021</v>
      </c>
      <c r="Y159">
        <f>_xlfn.XLOOKUP(X159,AM:AM,AO:AO,"")</f>
        <v>0</v>
      </c>
      <c r="Z159">
        <f>_xlfn.XLOOKUP(X159,AM:AM,AP:AP,"")</f>
        <v>0</v>
      </c>
      <c r="AA159">
        <f>_xlfn.XLOOKUP(X159,AM:AM,AQ:AQ,"")</f>
        <v>0</v>
      </c>
      <c r="AB159">
        <f>_xlfn.XLOOKUP(X159,AM:AM,AR:AR,"")</f>
        <v>0</v>
      </c>
    </row>
    <row r="160" spans="1:28">
      <c r="A160" s="93">
        <v>44426</v>
      </c>
      <c r="B160" s="90">
        <v>50100</v>
      </c>
      <c r="C160" s="90">
        <v>47500</v>
      </c>
      <c r="D160" s="90">
        <v>48100</v>
      </c>
      <c r="E160" s="90">
        <v>45500</v>
      </c>
      <c r="F160" s="90">
        <v>47700</v>
      </c>
      <c r="G160" s="91" t="s">
        <v>25</v>
      </c>
      <c r="H160" s="90">
        <v>47300</v>
      </c>
      <c r="I160" s="91" t="s">
        <v>25</v>
      </c>
      <c r="J160" s="90">
        <v>49100</v>
      </c>
      <c r="K160" s="91" t="s">
        <v>25</v>
      </c>
      <c r="L160" s="90">
        <v>50300</v>
      </c>
      <c r="M160" s="90">
        <v>50300</v>
      </c>
      <c r="N160" s="90">
        <v>47100</v>
      </c>
      <c r="O160" s="91" t="s">
        <v>25</v>
      </c>
      <c r="P160" s="90">
        <v>45800</v>
      </c>
      <c r="Q160" s="90">
        <v>45700</v>
      </c>
      <c r="R160" s="90">
        <v>45750</v>
      </c>
      <c r="S160" s="91" t="s">
        <v>25</v>
      </c>
      <c r="T160" s="91" t="s">
        <v>25</v>
      </c>
      <c r="U160" s="91" t="s">
        <v>25</v>
      </c>
      <c r="V160" s="90">
        <v>47200</v>
      </c>
      <c r="W160" s="91" t="s">
        <v>25</v>
      </c>
      <c r="X160" t="str">
        <f t="shared" si="10"/>
        <v>08-2021</v>
      </c>
      <c r="Y160">
        <f>_xlfn.XLOOKUP(X160,AM:AM,AO:AO,"")</f>
        <v>0</v>
      </c>
      <c r="Z160">
        <f>_xlfn.XLOOKUP(X160,AM:AM,AP:AP,"")</f>
        <v>0</v>
      </c>
      <c r="AA160">
        <f>_xlfn.XLOOKUP(X160,AM:AM,AQ:AQ,"")</f>
        <v>0</v>
      </c>
      <c r="AB160">
        <f>_xlfn.XLOOKUP(X160,AM:AM,AR:AR,"")</f>
        <v>0</v>
      </c>
    </row>
    <row r="161" spans="1:28">
      <c r="A161" s="93">
        <v>44427</v>
      </c>
      <c r="B161" s="90">
        <v>50100</v>
      </c>
      <c r="C161" s="90">
        <v>47500</v>
      </c>
      <c r="D161" s="90">
        <v>48100</v>
      </c>
      <c r="E161" s="90">
        <v>45300</v>
      </c>
      <c r="F161" s="90">
        <v>47700</v>
      </c>
      <c r="G161" s="91" t="s">
        <v>25</v>
      </c>
      <c r="H161" s="90">
        <v>47000</v>
      </c>
      <c r="I161" s="91" t="s">
        <v>25</v>
      </c>
      <c r="J161" s="90">
        <v>49100</v>
      </c>
      <c r="K161" s="91" t="s">
        <v>25</v>
      </c>
      <c r="L161" s="90">
        <v>50200</v>
      </c>
      <c r="M161" s="90">
        <v>50300</v>
      </c>
      <c r="N161" s="90">
        <v>47250</v>
      </c>
      <c r="O161" s="91" t="s">
        <v>25</v>
      </c>
      <c r="P161" s="90">
        <v>45600</v>
      </c>
      <c r="Q161" s="90">
        <v>45700</v>
      </c>
      <c r="R161" s="90">
        <v>45750</v>
      </c>
      <c r="S161" s="91" t="s">
        <v>25</v>
      </c>
      <c r="T161" s="91" t="s">
        <v>25</v>
      </c>
      <c r="U161" s="91" t="s">
        <v>25</v>
      </c>
      <c r="V161" s="90">
        <v>47200</v>
      </c>
      <c r="W161" s="91" t="s">
        <v>25</v>
      </c>
      <c r="X161" t="str">
        <f t="shared" si="10"/>
        <v>08-2021</v>
      </c>
      <c r="Y161">
        <f>_xlfn.XLOOKUP(X161,AM:AM,AO:AO,"")</f>
        <v>0</v>
      </c>
      <c r="Z161">
        <f>_xlfn.XLOOKUP(X161,AM:AM,AP:AP,"")</f>
        <v>0</v>
      </c>
      <c r="AA161">
        <f>_xlfn.XLOOKUP(X161,AM:AM,AQ:AQ,"")</f>
        <v>0</v>
      </c>
      <c r="AB161">
        <f>_xlfn.XLOOKUP(X161,AM:AM,AR:AR,"")</f>
        <v>0</v>
      </c>
    </row>
    <row r="162" spans="1:28">
      <c r="A162" s="93">
        <v>44428</v>
      </c>
      <c r="B162" s="90">
        <v>49900</v>
      </c>
      <c r="C162" s="90">
        <v>47500</v>
      </c>
      <c r="D162" s="90">
        <v>48100</v>
      </c>
      <c r="E162" s="90">
        <v>45200</v>
      </c>
      <c r="F162" s="90">
        <v>47600</v>
      </c>
      <c r="G162" s="91" t="s">
        <v>25</v>
      </c>
      <c r="H162" s="90">
        <v>47000</v>
      </c>
      <c r="I162" s="91" t="s">
        <v>25</v>
      </c>
      <c r="J162" s="90">
        <v>49100</v>
      </c>
      <c r="K162" s="91" t="s">
        <v>25</v>
      </c>
      <c r="L162" s="90">
        <v>50100</v>
      </c>
      <c r="M162" s="90">
        <v>50000</v>
      </c>
      <c r="N162" s="90">
        <v>47200</v>
      </c>
      <c r="O162" s="91" t="s">
        <v>25</v>
      </c>
      <c r="P162" s="90">
        <v>45550</v>
      </c>
      <c r="Q162" s="90">
        <v>45600</v>
      </c>
      <c r="R162" s="90">
        <v>45700</v>
      </c>
      <c r="S162" s="90">
        <v>48700</v>
      </c>
      <c r="T162" s="90">
        <v>48200</v>
      </c>
      <c r="U162" s="90">
        <v>47000</v>
      </c>
      <c r="V162" s="90">
        <v>47200</v>
      </c>
      <c r="W162" s="90">
        <v>50000</v>
      </c>
      <c r="X162" t="str">
        <f t="shared" si="10"/>
        <v>08-2021</v>
      </c>
      <c r="Y162">
        <f>_xlfn.XLOOKUP(X162,AM:AM,AO:AO,"")</f>
        <v>0</v>
      </c>
      <c r="Z162">
        <f>_xlfn.XLOOKUP(X162,AM:AM,AP:AP,"")</f>
        <v>0</v>
      </c>
      <c r="AA162">
        <f>_xlfn.XLOOKUP(X162,AM:AM,AQ:AQ,"")</f>
        <v>0</v>
      </c>
      <c r="AB162">
        <f>_xlfn.XLOOKUP(X162,AM:AM,AR:AR,"")</f>
        <v>0</v>
      </c>
    </row>
    <row r="163" spans="1:28">
      <c r="A163" s="93">
        <v>44429</v>
      </c>
      <c r="B163" s="90">
        <v>49800</v>
      </c>
      <c r="C163" s="90">
        <v>47300</v>
      </c>
      <c r="D163" s="90">
        <v>47800</v>
      </c>
      <c r="E163" s="90">
        <v>45000</v>
      </c>
      <c r="F163" s="90">
        <v>47400</v>
      </c>
      <c r="G163" s="91" t="s">
        <v>25</v>
      </c>
      <c r="H163" s="90">
        <v>47000</v>
      </c>
      <c r="I163" s="91" t="s">
        <v>25</v>
      </c>
      <c r="J163" s="90">
        <v>48900</v>
      </c>
      <c r="K163" s="91" t="s">
        <v>25</v>
      </c>
      <c r="L163" s="90">
        <v>49700</v>
      </c>
      <c r="M163" s="90">
        <v>49800</v>
      </c>
      <c r="N163" s="90">
        <v>47000</v>
      </c>
      <c r="O163" s="91" t="s">
        <v>25</v>
      </c>
      <c r="P163" s="90">
        <v>45200</v>
      </c>
      <c r="Q163" s="90">
        <v>45500</v>
      </c>
      <c r="R163" s="90">
        <v>45500</v>
      </c>
      <c r="S163" s="90">
        <v>48500</v>
      </c>
      <c r="T163" s="90">
        <v>47700</v>
      </c>
      <c r="U163" s="90">
        <v>47500</v>
      </c>
      <c r="V163" s="90">
        <v>47100</v>
      </c>
      <c r="W163" s="90">
        <v>49900</v>
      </c>
      <c r="X163" t="str">
        <f t="shared" si="10"/>
        <v>08-2021</v>
      </c>
      <c r="Y163">
        <f>_xlfn.XLOOKUP(X163,AM:AM,AO:AO,"")</f>
        <v>0</v>
      </c>
      <c r="Z163">
        <f>_xlfn.XLOOKUP(X163,AM:AM,AP:AP,"")</f>
        <v>0</v>
      </c>
      <c r="AA163">
        <f>_xlfn.XLOOKUP(X163,AM:AM,AQ:AQ,"")</f>
        <v>0</v>
      </c>
      <c r="AB163">
        <f>_xlfn.XLOOKUP(X163,AM:AM,AR:AR,"")</f>
        <v>0</v>
      </c>
    </row>
    <row r="164" spans="1:28">
      <c r="A164" s="93">
        <v>44430</v>
      </c>
      <c r="B164" s="90" t="s">
        <v>24</v>
      </c>
      <c r="C164" s="90" t="s">
        <v>24</v>
      </c>
      <c r="D164" s="90" t="s">
        <v>24</v>
      </c>
      <c r="E164" s="90" t="s">
        <v>24</v>
      </c>
      <c r="F164" s="90" t="s">
        <v>24</v>
      </c>
      <c r="G164" s="90" t="s">
        <v>24</v>
      </c>
      <c r="H164" s="90" t="s">
        <v>24</v>
      </c>
      <c r="I164" s="90" t="s">
        <v>24</v>
      </c>
      <c r="J164" s="90" t="s">
        <v>24</v>
      </c>
      <c r="K164" s="90" t="s">
        <v>24</v>
      </c>
      <c r="L164" s="90" t="s">
        <v>24</v>
      </c>
      <c r="M164" s="90" t="s">
        <v>24</v>
      </c>
      <c r="N164" s="90" t="s">
        <v>24</v>
      </c>
      <c r="O164" s="90" t="s">
        <v>24</v>
      </c>
      <c r="P164" s="90" t="s">
        <v>24</v>
      </c>
      <c r="Q164" s="90" t="s">
        <v>24</v>
      </c>
      <c r="R164" s="90" t="s">
        <v>24</v>
      </c>
      <c r="S164" s="90" t="s">
        <v>24</v>
      </c>
      <c r="T164" s="90" t="s">
        <v>24</v>
      </c>
      <c r="U164" s="90" t="s">
        <v>24</v>
      </c>
      <c r="V164" s="90" t="s">
        <v>24</v>
      </c>
      <c r="W164" s="90" t="s">
        <v>24</v>
      </c>
      <c r="X164" t="str">
        <f t="shared" si="10"/>
        <v>08-2021</v>
      </c>
      <c r="Y164">
        <f>_xlfn.XLOOKUP(X164,AM:AM,AO:AO,"")</f>
        <v>0</v>
      </c>
      <c r="Z164">
        <f>_xlfn.XLOOKUP(X164,AM:AM,AP:AP,"")</f>
        <v>0</v>
      </c>
      <c r="AA164">
        <f>_xlfn.XLOOKUP(X164,AM:AM,AQ:AQ,"")</f>
        <v>0</v>
      </c>
      <c r="AB164">
        <f>_xlfn.XLOOKUP(X164,AM:AM,AR:AR,"")</f>
        <v>0</v>
      </c>
    </row>
    <row r="165" spans="1:28">
      <c r="A165" s="93">
        <v>44431</v>
      </c>
      <c r="B165" s="90">
        <v>49700</v>
      </c>
      <c r="C165" s="90">
        <v>47000</v>
      </c>
      <c r="D165" s="90">
        <v>47800</v>
      </c>
      <c r="E165" s="90">
        <v>44500</v>
      </c>
      <c r="F165" s="90">
        <v>47300</v>
      </c>
      <c r="G165" s="91" t="s">
        <v>25</v>
      </c>
      <c r="H165" s="90">
        <v>46500</v>
      </c>
      <c r="I165" s="91" t="s">
        <v>25</v>
      </c>
      <c r="J165" s="90">
        <v>48700</v>
      </c>
      <c r="K165" s="91" t="s">
        <v>25</v>
      </c>
      <c r="L165" s="90">
        <v>49400</v>
      </c>
      <c r="M165" s="90">
        <v>49400</v>
      </c>
      <c r="N165" s="90">
        <v>46600</v>
      </c>
      <c r="O165" s="91" t="s">
        <v>25</v>
      </c>
      <c r="P165" s="90">
        <v>44850</v>
      </c>
      <c r="Q165" s="90">
        <v>45300</v>
      </c>
      <c r="R165" s="90">
        <v>45300</v>
      </c>
      <c r="S165" s="90">
        <v>47950</v>
      </c>
      <c r="T165" s="90">
        <v>47500</v>
      </c>
      <c r="U165" s="90">
        <v>47500</v>
      </c>
      <c r="V165" s="90">
        <v>47000</v>
      </c>
      <c r="W165" s="90">
        <v>49700</v>
      </c>
      <c r="X165" t="str">
        <f t="shared" si="10"/>
        <v>08-2021</v>
      </c>
      <c r="Y165">
        <f>_xlfn.XLOOKUP(X165,AM:AM,AO:AO,"")</f>
        <v>0</v>
      </c>
      <c r="Z165">
        <f>_xlfn.XLOOKUP(X165,AM:AM,AP:AP,"")</f>
        <v>0</v>
      </c>
      <c r="AA165">
        <f>_xlfn.XLOOKUP(X165,AM:AM,AQ:AQ,"")</f>
        <v>0</v>
      </c>
      <c r="AB165">
        <f>_xlfn.XLOOKUP(X165,AM:AM,AR:AR,"")</f>
        <v>0</v>
      </c>
    </row>
    <row r="166" spans="1:28">
      <c r="A166" s="93">
        <v>44432</v>
      </c>
      <c r="B166" s="90">
        <v>49600</v>
      </c>
      <c r="C166" s="90">
        <v>47000</v>
      </c>
      <c r="D166" s="90">
        <v>47600</v>
      </c>
      <c r="E166" s="90">
        <v>44500</v>
      </c>
      <c r="F166" s="90">
        <v>47000</v>
      </c>
      <c r="G166" s="91" t="s">
        <v>25</v>
      </c>
      <c r="H166" s="90">
        <v>46500</v>
      </c>
      <c r="I166" s="91" t="s">
        <v>25</v>
      </c>
      <c r="J166" s="90">
        <v>48700</v>
      </c>
      <c r="K166" s="91" t="s">
        <v>25</v>
      </c>
      <c r="L166" s="90">
        <v>49400</v>
      </c>
      <c r="M166" s="90">
        <v>49000</v>
      </c>
      <c r="N166" s="90">
        <v>46500</v>
      </c>
      <c r="O166" s="91" t="s">
        <v>25</v>
      </c>
      <c r="P166" s="90">
        <v>44650</v>
      </c>
      <c r="Q166" s="90">
        <v>44800</v>
      </c>
      <c r="R166" s="90">
        <v>45300</v>
      </c>
      <c r="S166" s="90">
        <v>48000</v>
      </c>
      <c r="T166" s="90">
        <v>47000</v>
      </c>
      <c r="U166" s="90">
        <v>47000</v>
      </c>
      <c r="V166" s="90">
        <v>46800</v>
      </c>
      <c r="W166" s="90">
        <v>49600</v>
      </c>
      <c r="X166" t="str">
        <f t="shared" si="10"/>
        <v>08-2021</v>
      </c>
      <c r="Y166">
        <f>_xlfn.XLOOKUP(X166,AM:AM,AO:AO,"")</f>
        <v>0</v>
      </c>
      <c r="Z166">
        <f>_xlfn.XLOOKUP(X166,AM:AM,AP:AP,"")</f>
        <v>0</v>
      </c>
      <c r="AA166">
        <f>_xlfn.XLOOKUP(X166,AM:AM,AQ:AQ,"")</f>
        <v>0</v>
      </c>
      <c r="AB166">
        <f>_xlfn.XLOOKUP(X166,AM:AM,AR:AR,"")</f>
        <v>0</v>
      </c>
    </row>
    <row r="167" spans="1:28">
      <c r="A167" s="93">
        <v>44433</v>
      </c>
      <c r="B167" s="90">
        <v>49700</v>
      </c>
      <c r="C167" s="90">
        <v>47000</v>
      </c>
      <c r="D167" s="90">
        <v>47600</v>
      </c>
      <c r="E167" s="90">
        <v>44700</v>
      </c>
      <c r="F167" s="90">
        <v>47000</v>
      </c>
      <c r="G167" s="91" t="s">
        <v>25</v>
      </c>
      <c r="H167" s="90">
        <v>46500</v>
      </c>
      <c r="I167" s="91" t="s">
        <v>25</v>
      </c>
      <c r="J167" s="90">
        <v>48800</v>
      </c>
      <c r="K167" s="91" t="s">
        <v>25</v>
      </c>
      <c r="L167" s="90">
        <v>49400</v>
      </c>
      <c r="M167" s="90">
        <v>49000</v>
      </c>
      <c r="N167" s="90">
        <v>46500</v>
      </c>
      <c r="O167" s="91" t="s">
        <v>25</v>
      </c>
      <c r="P167" s="90">
        <v>44650</v>
      </c>
      <c r="Q167" s="90">
        <v>44800</v>
      </c>
      <c r="R167" s="90">
        <v>45300</v>
      </c>
      <c r="S167" s="90">
        <v>48000</v>
      </c>
      <c r="T167" s="90">
        <v>47200</v>
      </c>
      <c r="U167" s="90">
        <v>47000</v>
      </c>
      <c r="V167" s="90">
        <v>46800</v>
      </c>
      <c r="W167" s="90">
        <v>49600</v>
      </c>
      <c r="X167" t="str">
        <f t="shared" si="10"/>
        <v>08-2021</v>
      </c>
      <c r="Y167">
        <f>_xlfn.XLOOKUP(X167,AM:AM,AO:AO,"")</f>
        <v>0</v>
      </c>
      <c r="Z167">
        <f>_xlfn.XLOOKUP(X167,AM:AM,AP:AP,"")</f>
        <v>0</v>
      </c>
      <c r="AA167">
        <f>_xlfn.XLOOKUP(X167,AM:AM,AQ:AQ,"")</f>
        <v>0</v>
      </c>
      <c r="AB167">
        <f>_xlfn.XLOOKUP(X167,AM:AM,AR:AR,"")</f>
        <v>0</v>
      </c>
    </row>
    <row r="168" spans="1:28">
      <c r="A168" s="93">
        <v>44434</v>
      </c>
      <c r="B168" s="90">
        <v>49700</v>
      </c>
      <c r="C168" s="90">
        <v>46800</v>
      </c>
      <c r="D168" s="90">
        <v>47200</v>
      </c>
      <c r="E168" s="90">
        <v>44250</v>
      </c>
      <c r="F168" s="90">
        <v>47000</v>
      </c>
      <c r="G168" s="91" t="s">
        <v>25</v>
      </c>
      <c r="H168" s="90">
        <v>46500</v>
      </c>
      <c r="I168" s="91" t="s">
        <v>25</v>
      </c>
      <c r="J168" s="90">
        <v>48700</v>
      </c>
      <c r="K168" s="91" t="s">
        <v>25</v>
      </c>
      <c r="L168" s="90">
        <v>49200</v>
      </c>
      <c r="M168" s="90">
        <v>49200</v>
      </c>
      <c r="N168" s="90">
        <v>46300</v>
      </c>
      <c r="O168" s="91" t="s">
        <v>25</v>
      </c>
      <c r="P168" s="90">
        <v>44200</v>
      </c>
      <c r="Q168" s="90">
        <v>44400</v>
      </c>
      <c r="R168" s="90">
        <v>44900</v>
      </c>
      <c r="S168" s="90">
        <v>47700</v>
      </c>
      <c r="T168" s="90">
        <v>47000</v>
      </c>
      <c r="U168" s="90">
        <v>46700</v>
      </c>
      <c r="V168" s="90">
        <v>46800</v>
      </c>
      <c r="W168" s="90">
        <v>49300</v>
      </c>
      <c r="X168" t="str">
        <f t="shared" si="10"/>
        <v>08-2021</v>
      </c>
      <c r="Y168">
        <f>_xlfn.XLOOKUP(X168,AM:AM,AO:AO,"")</f>
        <v>0</v>
      </c>
      <c r="Z168">
        <f>_xlfn.XLOOKUP(X168,AM:AM,AP:AP,"")</f>
        <v>0</v>
      </c>
      <c r="AA168">
        <f>_xlfn.XLOOKUP(X168,AM:AM,AQ:AQ,"")</f>
        <v>0</v>
      </c>
      <c r="AB168">
        <f>_xlfn.XLOOKUP(X168,AM:AM,AR:AR,"")</f>
        <v>0</v>
      </c>
    </row>
    <row r="169" spans="1:28">
      <c r="A169" s="93">
        <v>44435</v>
      </c>
      <c r="B169" s="90">
        <v>49500</v>
      </c>
      <c r="C169" s="90">
        <v>46800</v>
      </c>
      <c r="D169" s="90">
        <v>47000</v>
      </c>
      <c r="E169" s="90">
        <v>43850</v>
      </c>
      <c r="F169" s="90">
        <v>46700</v>
      </c>
      <c r="G169" s="91" t="s">
        <v>25</v>
      </c>
      <c r="H169" s="90">
        <v>46500</v>
      </c>
      <c r="I169" s="91" t="s">
        <v>25</v>
      </c>
      <c r="J169" s="90">
        <v>48600</v>
      </c>
      <c r="K169" s="91" t="s">
        <v>25</v>
      </c>
      <c r="L169" s="90">
        <v>48800</v>
      </c>
      <c r="M169" s="90">
        <v>49100</v>
      </c>
      <c r="N169" s="90">
        <v>46100</v>
      </c>
      <c r="O169" s="91" t="s">
        <v>25</v>
      </c>
      <c r="P169" s="90">
        <v>43800</v>
      </c>
      <c r="Q169" s="90">
        <v>44200</v>
      </c>
      <c r="R169" s="90">
        <v>44500</v>
      </c>
      <c r="S169" s="90">
        <v>47300</v>
      </c>
      <c r="T169" s="90">
        <v>46800</v>
      </c>
      <c r="U169" s="90">
        <v>45500</v>
      </c>
      <c r="V169" s="90">
        <v>46600</v>
      </c>
      <c r="W169" s="90">
        <v>49100</v>
      </c>
      <c r="X169" t="str">
        <f t="shared" si="10"/>
        <v>08-2021</v>
      </c>
      <c r="Y169">
        <f>_xlfn.XLOOKUP(X169,AM:AM,AO:AO,"")</f>
        <v>0</v>
      </c>
      <c r="Z169">
        <f>_xlfn.XLOOKUP(X169,AM:AM,AP:AP,"")</f>
        <v>0</v>
      </c>
      <c r="AA169">
        <f>_xlfn.XLOOKUP(X169,AM:AM,AQ:AQ,"")</f>
        <v>0</v>
      </c>
      <c r="AB169">
        <f>_xlfn.XLOOKUP(X169,AM:AM,AR:AR,"")</f>
        <v>0</v>
      </c>
    </row>
    <row r="170" spans="1:28">
      <c r="A170" s="93">
        <v>44436</v>
      </c>
      <c r="B170" s="90">
        <v>49500</v>
      </c>
      <c r="C170" s="90">
        <v>46800</v>
      </c>
      <c r="D170" s="90">
        <v>47000</v>
      </c>
      <c r="E170" s="90">
        <v>43750</v>
      </c>
      <c r="F170" s="90">
        <v>46500</v>
      </c>
      <c r="G170" s="91" t="s">
        <v>25</v>
      </c>
      <c r="H170" s="90">
        <v>46500</v>
      </c>
      <c r="I170" s="91" t="s">
        <v>25</v>
      </c>
      <c r="J170" s="90">
        <v>48400</v>
      </c>
      <c r="K170" s="91" t="s">
        <v>25</v>
      </c>
      <c r="L170" s="90">
        <v>48700</v>
      </c>
      <c r="M170" s="90">
        <v>48800</v>
      </c>
      <c r="N170" s="90">
        <v>46000</v>
      </c>
      <c r="O170" s="91" t="s">
        <v>25</v>
      </c>
      <c r="P170" s="90">
        <v>43700</v>
      </c>
      <c r="Q170" s="90">
        <v>44300</v>
      </c>
      <c r="R170" s="90">
        <v>44300</v>
      </c>
      <c r="S170" s="90">
        <v>47000</v>
      </c>
      <c r="T170" s="90">
        <v>46800</v>
      </c>
      <c r="U170" s="90">
        <v>45200</v>
      </c>
      <c r="V170" s="90">
        <v>46300</v>
      </c>
      <c r="W170" s="90">
        <v>48900</v>
      </c>
      <c r="X170" t="str">
        <f t="shared" si="10"/>
        <v>08-2021</v>
      </c>
      <c r="Y170">
        <f>_xlfn.XLOOKUP(X170,AM:AM,AO:AO,"")</f>
        <v>0</v>
      </c>
      <c r="Z170">
        <f>_xlfn.XLOOKUP(X170,AM:AM,AP:AP,"")</f>
        <v>0</v>
      </c>
      <c r="AA170">
        <f>_xlfn.XLOOKUP(X170,AM:AM,AQ:AQ,"")</f>
        <v>0</v>
      </c>
      <c r="AB170">
        <f>_xlfn.XLOOKUP(X170,AM:AM,AR:AR,"")</f>
        <v>0</v>
      </c>
    </row>
    <row r="171" spans="1:28">
      <c r="A171" s="93">
        <v>44437</v>
      </c>
      <c r="B171" s="90" t="s">
        <v>24</v>
      </c>
      <c r="C171" s="90" t="s">
        <v>24</v>
      </c>
      <c r="D171" s="90" t="s">
        <v>24</v>
      </c>
      <c r="E171" s="90" t="s">
        <v>24</v>
      </c>
      <c r="F171" s="90" t="s">
        <v>24</v>
      </c>
      <c r="G171" s="90" t="s">
        <v>24</v>
      </c>
      <c r="H171" s="90" t="s">
        <v>24</v>
      </c>
      <c r="I171" s="90" t="s">
        <v>24</v>
      </c>
      <c r="J171" s="90" t="s">
        <v>24</v>
      </c>
      <c r="K171" s="90" t="s">
        <v>24</v>
      </c>
      <c r="L171" s="90" t="s">
        <v>24</v>
      </c>
      <c r="M171" s="90" t="s">
        <v>24</v>
      </c>
      <c r="N171" s="90" t="s">
        <v>24</v>
      </c>
      <c r="O171" s="90" t="s">
        <v>24</v>
      </c>
      <c r="P171" s="90" t="s">
        <v>24</v>
      </c>
      <c r="Q171" s="90" t="s">
        <v>24</v>
      </c>
      <c r="R171" s="90" t="s">
        <v>24</v>
      </c>
      <c r="S171" s="90" t="s">
        <v>24</v>
      </c>
      <c r="T171" s="90" t="s">
        <v>24</v>
      </c>
      <c r="U171" s="90" t="s">
        <v>24</v>
      </c>
      <c r="V171" s="90" t="s">
        <v>24</v>
      </c>
      <c r="W171" s="90" t="s">
        <v>24</v>
      </c>
      <c r="X171" t="str">
        <f t="shared" si="10"/>
        <v>08-2021</v>
      </c>
      <c r="Y171">
        <f>_xlfn.XLOOKUP(X171,AM:AM,AO:AO,"")</f>
        <v>0</v>
      </c>
      <c r="Z171">
        <f>_xlfn.XLOOKUP(X171,AM:AM,AP:AP,"")</f>
        <v>0</v>
      </c>
      <c r="AA171">
        <f>_xlfn.XLOOKUP(X171,AM:AM,AQ:AQ,"")</f>
        <v>0</v>
      </c>
      <c r="AB171">
        <f>_xlfn.XLOOKUP(X171,AM:AM,AR:AR,"")</f>
        <v>0</v>
      </c>
    </row>
    <row r="172" spans="1:28">
      <c r="A172" s="93">
        <v>44438</v>
      </c>
      <c r="B172" s="91" t="s">
        <v>25</v>
      </c>
      <c r="C172" s="90">
        <v>46800</v>
      </c>
      <c r="D172" s="90">
        <v>47000</v>
      </c>
      <c r="E172" s="90">
        <v>43500</v>
      </c>
      <c r="F172" s="90">
        <v>46500</v>
      </c>
      <c r="G172" s="91" t="s">
        <v>25</v>
      </c>
      <c r="H172" s="90">
        <v>46000</v>
      </c>
      <c r="I172" s="91" t="s">
        <v>25</v>
      </c>
      <c r="J172" s="90">
        <v>48300</v>
      </c>
      <c r="K172" s="91" t="s">
        <v>25</v>
      </c>
      <c r="L172" s="90">
        <v>49000</v>
      </c>
      <c r="M172" s="90">
        <v>48800</v>
      </c>
      <c r="N172" s="90">
        <v>46000</v>
      </c>
      <c r="O172" s="91" t="s">
        <v>25</v>
      </c>
      <c r="P172" s="90">
        <v>43800</v>
      </c>
      <c r="Q172" s="90">
        <v>44200</v>
      </c>
      <c r="R172" s="90">
        <v>44200</v>
      </c>
      <c r="S172" s="90">
        <v>46800</v>
      </c>
      <c r="T172" s="90">
        <v>46600</v>
      </c>
      <c r="U172" s="90">
        <v>45200</v>
      </c>
      <c r="V172" s="90">
        <v>45900</v>
      </c>
      <c r="W172" s="90">
        <v>48300</v>
      </c>
      <c r="X172" t="str">
        <f t="shared" si="10"/>
        <v>08-2021</v>
      </c>
      <c r="Y172">
        <f>_xlfn.XLOOKUP(X172,AM:AM,AO:AO,"")</f>
        <v>0</v>
      </c>
      <c r="Z172">
        <f>_xlfn.XLOOKUP(X172,AM:AM,AP:AP,"")</f>
        <v>0</v>
      </c>
      <c r="AA172">
        <f>_xlfn.XLOOKUP(X172,AM:AM,AQ:AQ,"")</f>
        <v>0</v>
      </c>
      <c r="AB172">
        <f>_xlfn.XLOOKUP(X172,AM:AM,AR:AR,"")</f>
        <v>0</v>
      </c>
    </row>
    <row r="173" spans="1:28">
      <c r="A173" s="93">
        <v>44439</v>
      </c>
      <c r="B173" s="90">
        <v>49500</v>
      </c>
      <c r="C173" s="90">
        <v>47000</v>
      </c>
      <c r="D173" s="90">
        <v>46900</v>
      </c>
      <c r="E173" s="90">
        <v>43500</v>
      </c>
      <c r="F173" s="90">
        <v>46500</v>
      </c>
      <c r="G173" s="91" t="s">
        <v>25</v>
      </c>
      <c r="H173" s="90">
        <v>46000</v>
      </c>
      <c r="I173" s="91" t="s">
        <v>25</v>
      </c>
      <c r="J173" s="90">
        <v>48200</v>
      </c>
      <c r="K173" s="91" t="s">
        <v>25</v>
      </c>
      <c r="L173" s="90">
        <v>49000</v>
      </c>
      <c r="M173" s="90">
        <v>48400</v>
      </c>
      <c r="N173" s="90">
        <v>46200</v>
      </c>
      <c r="O173" s="91" t="s">
        <v>25</v>
      </c>
      <c r="P173" s="90">
        <v>44000</v>
      </c>
      <c r="Q173" s="90">
        <v>44400</v>
      </c>
      <c r="R173" s="90">
        <v>44300</v>
      </c>
      <c r="S173" s="90">
        <v>46800</v>
      </c>
      <c r="T173" s="90">
        <v>46600</v>
      </c>
      <c r="U173" s="90">
        <v>45200</v>
      </c>
      <c r="V173" s="90">
        <v>45800</v>
      </c>
      <c r="W173" s="90">
        <v>48300</v>
      </c>
      <c r="X173" t="str">
        <f t="shared" si="10"/>
        <v>08-2021</v>
      </c>
      <c r="Y173">
        <f>_xlfn.XLOOKUP(X173,AM:AM,AO:AO,"")</f>
        <v>0</v>
      </c>
      <c r="Z173">
        <f>_xlfn.XLOOKUP(X173,AM:AM,AP:AP,"")</f>
        <v>0</v>
      </c>
      <c r="AA173">
        <f>_xlfn.XLOOKUP(X173,AM:AM,AQ:AQ,"")</f>
        <v>0</v>
      </c>
      <c r="AB173">
        <f>_xlfn.XLOOKUP(X173,AM:AM,AR:AR,"")</f>
        <v>0</v>
      </c>
    </row>
    <row r="174" spans="1:28">
      <c r="A174" s="93">
        <v>44440</v>
      </c>
      <c r="B174" s="90">
        <v>49900</v>
      </c>
      <c r="C174" s="90">
        <v>47000</v>
      </c>
      <c r="D174" s="90">
        <v>47300</v>
      </c>
      <c r="E174" s="90">
        <v>44000</v>
      </c>
      <c r="F174" s="90">
        <v>46400</v>
      </c>
      <c r="G174" s="91" t="s">
        <v>25</v>
      </c>
      <c r="H174" s="90">
        <v>46500</v>
      </c>
      <c r="I174" s="91" t="s">
        <v>25</v>
      </c>
      <c r="J174" s="90">
        <v>48200</v>
      </c>
      <c r="K174" s="91" t="s">
        <v>25</v>
      </c>
      <c r="L174" s="90">
        <v>49300</v>
      </c>
      <c r="M174" s="90">
        <v>48100</v>
      </c>
      <c r="N174" s="90">
        <v>46500</v>
      </c>
      <c r="O174" s="91" t="s">
        <v>25</v>
      </c>
      <c r="P174" s="90">
        <v>44600</v>
      </c>
      <c r="Q174" s="90">
        <v>44700</v>
      </c>
      <c r="R174" s="90">
        <v>44600</v>
      </c>
      <c r="S174" s="90">
        <v>46900</v>
      </c>
      <c r="T174" s="90">
        <v>47000</v>
      </c>
      <c r="U174" s="90">
        <v>45800</v>
      </c>
      <c r="V174" s="90">
        <v>45900</v>
      </c>
      <c r="W174" s="90">
        <v>48300</v>
      </c>
      <c r="X174" t="str">
        <f t="shared" si="10"/>
        <v>09-2021</v>
      </c>
      <c r="Y174">
        <f>_xlfn.XLOOKUP(X174,AM:AM,AO:AO,"")</f>
        <v>0</v>
      </c>
      <c r="Z174">
        <f>_xlfn.XLOOKUP(X174,AM:AM,AP:AP,"")</f>
        <v>0</v>
      </c>
      <c r="AA174">
        <f>_xlfn.XLOOKUP(X174,AM:AM,AQ:AQ,"")</f>
        <v>0</v>
      </c>
      <c r="AB174">
        <f>_xlfn.XLOOKUP(X174,AM:AM,AR:AR,"")</f>
        <v>0</v>
      </c>
    </row>
    <row r="175" spans="1:28">
      <c r="A175" s="93">
        <v>44441</v>
      </c>
      <c r="B175" s="90">
        <v>50000</v>
      </c>
      <c r="C175" s="90">
        <v>47200</v>
      </c>
      <c r="D175" s="90">
        <v>47000</v>
      </c>
      <c r="E175" s="90">
        <v>43800</v>
      </c>
      <c r="F175" s="90">
        <v>46400</v>
      </c>
      <c r="G175" s="91" t="s">
        <v>25</v>
      </c>
      <c r="H175" s="90">
        <v>46500</v>
      </c>
      <c r="I175" s="91" t="s">
        <v>25</v>
      </c>
      <c r="J175" s="90">
        <v>48000</v>
      </c>
      <c r="K175" s="91" t="s">
        <v>25</v>
      </c>
      <c r="L175" s="90">
        <v>49200</v>
      </c>
      <c r="M175" s="90">
        <v>47900</v>
      </c>
      <c r="N175" s="90">
        <v>46500</v>
      </c>
      <c r="O175" s="91" t="s">
        <v>25</v>
      </c>
      <c r="P175" s="90">
        <v>44300</v>
      </c>
      <c r="Q175" s="90">
        <v>44700</v>
      </c>
      <c r="R175" s="90">
        <v>44500</v>
      </c>
      <c r="S175" s="90">
        <v>46600</v>
      </c>
      <c r="T175" s="90">
        <v>47000</v>
      </c>
      <c r="U175" s="90">
        <v>45800</v>
      </c>
      <c r="V175" s="90">
        <v>45900</v>
      </c>
      <c r="W175" s="90">
        <v>48000</v>
      </c>
      <c r="X175" t="str">
        <f t="shared" si="10"/>
        <v>09-2021</v>
      </c>
      <c r="Y175">
        <f>_xlfn.XLOOKUP(X175,AM:AM,AO:AO,"")</f>
        <v>0</v>
      </c>
      <c r="Z175">
        <f>_xlfn.XLOOKUP(X175,AM:AM,AP:AP,"")</f>
        <v>0</v>
      </c>
      <c r="AA175">
        <f>_xlfn.XLOOKUP(X175,AM:AM,AQ:AQ,"")</f>
        <v>0</v>
      </c>
      <c r="AB175">
        <f>_xlfn.XLOOKUP(X175,AM:AM,AR:AR,"")</f>
        <v>0</v>
      </c>
    </row>
    <row r="176" spans="1:28">
      <c r="A176" s="93">
        <v>44442</v>
      </c>
      <c r="B176" s="90">
        <v>49700</v>
      </c>
      <c r="C176" s="90">
        <v>47000</v>
      </c>
      <c r="D176" s="90">
        <v>47300</v>
      </c>
      <c r="E176" s="90">
        <v>43800</v>
      </c>
      <c r="F176" s="90">
        <v>46400</v>
      </c>
      <c r="G176" s="91" t="s">
        <v>25</v>
      </c>
      <c r="H176" s="90">
        <v>46000</v>
      </c>
      <c r="I176" s="91" t="s">
        <v>25</v>
      </c>
      <c r="J176" s="90">
        <v>48000</v>
      </c>
      <c r="K176" s="91" t="s">
        <v>25</v>
      </c>
      <c r="L176" s="90">
        <v>49200</v>
      </c>
      <c r="M176" s="90">
        <v>47600</v>
      </c>
      <c r="N176" s="90">
        <v>46300</v>
      </c>
      <c r="O176" s="91" t="s">
        <v>25</v>
      </c>
      <c r="P176" s="90">
        <v>44400</v>
      </c>
      <c r="Q176" s="90">
        <v>44700</v>
      </c>
      <c r="R176" s="90">
        <v>44300</v>
      </c>
      <c r="S176" s="90">
        <v>46500</v>
      </c>
      <c r="T176" s="90">
        <v>47000</v>
      </c>
      <c r="U176" s="90">
        <v>45800</v>
      </c>
      <c r="V176" s="90">
        <v>46100</v>
      </c>
      <c r="W176" s="90">
        <v>48000</v>
      </c>
      <c r="X176" t="str">
        <f t="shared" si="10"/>
        <v>09-2021</v>
      </c>
      <c r="Y176">
        <f>_xlfn.XLOOKUP(X176,AM:AM,AO:AO,"")</f>
        <v>0</v>
      </c>
      <c r="Z176">
        <f>_xlfn.XLOOKUP(X176,AM:AM,AP:AP,"")</f>
        <v>0</v>
      </c>
      <c r="AA176">
        <f>_xlfn.XLOOKUP(X176,AM:AM,AQ:AQ,"")</f>
        <v>0</v>
      </c>
      <c r="AB176">
        <f>_xlfn.XLOOKUP(X176,AM:AM,AR:AR,"")</f>
        <v>0</v>
      </c>
    </row>
    <row r="177" spans="1:28">
      <c r="A177" s="93">
        <v>44443</v>
      </c>
      <c r="B177" s="90">
        <v>49500</v>
      </c>
      <c r="C177" s="90">
        <v>47000</v>
      </c>
      <c r="D177" s="90">
        <v>47600</v>
      </c>
      <c r="E177" s="90">
        <v>43750</v>
      </c>
      <c r="F177" s="90">
        <v>46300</v>
      </c>
      <c r="G177" s="91" t="s">
        <v>25</v>
      </c>
      <c r="H177" s="90">
        <v>46000</v>
      </c>
      <c r="I177" s="91" t="s">
        <v>25</v>
      </c>
      <c r="J177" s="90">
        <v>47400</v>
      </c>
      <c r="K177" s="91" t="s">
        <v>25</v>
      </c>
      <c r="L177" s="90">
        <v>49200</v>
      </c>
      <c r="M177" s="90">
        <v>47400</v>
      </c>
      <c r="N177" s="90">
        <v>46200</v>
      </c>
      <c r="O177" s="91" t="s">
        <v>25</v>
      </c>
      <c r="P177" s="90">
        <v>44200</v>
      </c>
      <c r="Q177" s="90">
        <v>44400</v>
      </c>
      <c r="R177" s="90">
        <v>44100</v>
      </c>
      <c r="S177" s="90">
        <v>46300</v>
      </c>
      <c r="T177" s="90">
        <v>46800</v>
      </c>
      <c r="U177" s="90">
        <v>45800</v>
      </c>
      <c r="V177" s="90">
        <v>46100</v>
      </c>
      <c r="W177" s="90">
        <v>47900</v>
      </c>
      <c r="X177" t="str">
        <f t="shared" si="10"/>
        <v>09-2021</v>
      </c>
      <c r="Y177">
        <f>_xlfn.XLOOKUP(X177,AM:AM,AO:AO,"")</f>
        <v>0</v>
      </c>
      <c r="Z177">
        <f>_xlfn.XLOOKUP(X177,AM:AM,AP:AP,"")</f>
        <v>0</v>
      </c>
      <c r="AA177">
        <f>_xlfn.XLOOKUP(X177,AM:AM,AQ:AQ,"")</f>
        <v>0</v>
      </c>
      <c r="AB177">
        <f>_xlfn.XLOOKUP(X177,AM:AM,AR:AR,"")</f>
        <v>0</v>
      </c>
    </row>
    <row r="178" spans="1:28">
      <c r="A178" s="93">
        <v>44444</v>
      </c>
      <c r="B178" s="90" t="s">
        <v>24</v>
      </c>
      <c r="C178" s="90" t="s">
        <v>24</v>
      </c>
      <c r="D178" s="90" t="s">
        <v>24</v>
      </c>
      <c r="E178" s="90" t="s">
        <v>24</v>
      </c>
      <c r="F178" s="90" t="s">
        <v>24</v>
      </c>
      <c r="G178" s="90" t="s">
        <v>24</v>
      </c>
      <c r="H178" s="90" t="s">
        <v>24</v>
      </c>
      <c r="I178" s="90" t="s">
        <v>24</v>
      </c>
      <c r="J178" s="90" t="s">
        <v>24</v>
      </c>
      <c r="K178" s="90" t="s">
        <v>24</v>
      </c>
      <c r="L178" s="90" t="s">
        <v>24</v>
      </c>
      <c r="M178" s="90" t="s">
        <v>24</v>
      </c>
      <c r="N178" s="90" t="s">
        <v>24</v>
      </c>
      <c r="O178" s="90" t="s">
        <v>24</v>
      </c>
      <c r="P178" s="90" t="s">
        <v>24</v>
      </c>
      <c r="Q178" s="90" t="s">
        <v>24</v>
      </c>
      <c r="R178" s="90" t="s">
        <v>24</v>
      </c>
      <c r="S178" s="90" t="s">
        <v>24</v>
      </c>
      <c r="T178" s="90" t="s">
        <v>24</v>
      </c>
      <c r="U178" s="90" t="s">
        <v>24</v>
      </c>
      <c r="V178" s="90" t="s">
        <v>24</v>
      </c>
      <c r="W178" s="90" t="s">
        <v>24</v>
      </c>
      <c r="X178" t="str">
        <f t="shared" si="10"/>
        <v>09-2021</v>
      </c>
      <c r="Y178">
        <f>_xlfn.XLOOKUP(X178,AM:AM,AO:AO,"")</f>
        <v>0</v>
      </c>
      <c r="Z178">
        <f>_xlfn.XLOOKUP(X178,AM:AM,AP:AP,"")</f>
        <v>0</v>
      </c>
      <c r="AA178">
        <f>_xlfn.XLOOKUP(X178,AM:AM,AQ:AQ,"")</f>
        <v>0</v>
      </c>
      <c r="AB178">
        <f>_xlfn.XLOOKUP(X178,AM:AM,AR:AR,"")</f>
        <v>0</v>
      </c>
    </row>
    <row r="179" spans="1:28">
      <c r="A179" s="93">
        <v>44445</v>
      </c>
      <c r="B179" s="90">
        <v>49200</v>
      </c>
      <c r="C179" s="90">
        <v>47000</v>
      </c>
      <c r="D179" s="90">
        <v>47400</v>
      </c>
      <c r="E179" s="90">
        <v>43500</v>
      </c>
      <c r="F179" s="90">
        <v>46300</v>
      </c>
      <c r="G179" s="91" t="s">
        <v>25</v>
      </c>
      <c r="H179" s="90">
        <v>46000</v>
      </c>
      <c r="I179" s="91" t="s">
        <v>25</v>
      </c>
      <c r="J179" s="90">
        <v>47200</v>
      </c>
      <c r="K179" s="91" t="s">
        <v>25</v>
      </c>
      <c r="L179" s="90">
        <v>49100</v>
      </c>
      <c r="M179" s="90">
        <v>47400</v>
      </c>
      <c r="N179" s="90">
        <v>45900</v>
      </c>
      <c r="O179" s="91" t="s">
        <v>25</v>
      </c>
      <c r="P179" s="90">
        <v>43800</v>
      </c>
      <c r="Q179" s="90">
        <v>44200</v>
      </c>
      <c r="R179" s="90">
        <v>44000</v>
      </c>
      <c r="S179" s="90">
        <v>46000</v>
      </c>
      <c r="T179" s="90">
        <v>46500</v>
      </c>
      <c r="U179" s="90">
        <v>45800</v>
      </c>
      <c r="V179" s="90">
        <v>46100</v>
      </c>
      <c r="W179" s="90">
        <v>47900</v>
      </c>
      <c r="X179" t="str">
        <f t="shared" si="10"/>
        <v>09-2021</v>
      </c>
      <c r="Y179">
        <f>_xlfn.XLOOKUP(X179,AM:AM,AO:AO,"")</f>
        <v>0</v>
      </c>
      <c r="Z179">
        <f>_xlfn.XLOOKUP(X179,AM:AM,AP:AP,"")</f>
        <v>0</v>
      </c>
      <c r="AA179">
        <f>_xlfn.XLOOKUP(X179,AM:AM,AQ:AQ,"")</f>
        <v>0</v>
      </c>
      <c r="AB179">
        <f>_xlfn.XLOOKUP(X179,AM:AM,AR:AR,"")</f>
        <v>0</v>
      </c>
    </row>
    <row r="180" spans="1:28">
      <c r="A180" s="93">
        <v>44446</v>
      </c>
      <c r="B180" s="90">
        <v>48900</v>
      </c>
      <c r="C180" s="90">
        <v>47000</v>
      </c>
      <c r="D180" s="90">
        <v>47200</v>
      </c>
      <c r="E180" s="90">
        <v>43250</v>
      </c>
      <c r="F180" s="90">
        <v>46200</v>
      </c>
      <c r="G180" s="91" t="s">
        <v>25</v>
      </c>
      <c r="H180" s="90">
        <v>45500</v>
      </c>
      <c r="I180" s="91" t="s">
        <v>25</v>
      </c>
      <c r="J180" s="90">
        <v>47000</v>
      </c>
      <c r="K180" s="91" t="s">
        <v>25</v>
      </c>
      <c r="L180" s="90">
        <v>48900</v>
      </c>
      <c r="M180" s="90">
        <v>46900</v>
      </c>
      <c r="N180" s="90">
        <v>45700</v>
      </c>
      <c r="O180" s="91" t="s">
        <v>25</v>
      </c>
      <c r="P180" s="90">
        <v>43700</v>
      </c>
      <c r="Q180" s="90">
        <v>44100</v>
      </c>
      <c r="R180" s="90">
        <v>43650</v>
      </c>
      <c r="S180" s="90">
        <v>46000</v>
      </c>
      <c r="T180" s="90">
        <v>46500</v>
      </c>
      <c r="U180" s="90">
        <v>45800</v>
      </c>
      <c r="V180" s="90">
        <v>46000</v>
      </c>
      <c r="W180" s="90">
        <v>47700</v>
      </c>
      <c r="X180" t="str">
        <f t="shared" si="10"/>
        <v>09-2021</v>
      </c>
      <c r="Y180">
        <f>_xlfn.XLOOKUP(X180,AM:AM,AO:AO,"")</f>
        <v>0</v>
      </c>
      <c r="Z180">
        <f>_xlfn.XLOOKUP(X180,AM:AM,AP:AP,"")</f>
        <v>0</v>
      </c>
      <c r="AA180">
        <f>_xlfn.XLOOKUP(X180,AM:AM,AQ:AQ,"")</f>
        <v>0</v>
      </c>
      <c r="AB180">
        <f>_xlfn.XLOOKUP(X180,AM:AM,AR:AR,"")</f>
        <v>0</v>
      </c>
    </row>
    <row r="181" spans="1:28">
      <c r="A181" s="93">
        <v>44447</v>
      </c>
      <c r="B181" s="90">
        <v>48200</v>
      </c>
      <c r="C181" s="90">
        <v>47000</v>
      </c>
      <c r="D181" s="90">
        <v>47100</v>
      </c>
      <c r="E181" s="90">
        <v>43100</v>
      </c>
      <c r="F181" s="90">
        <v>45800</v>
      </c>
      <c r="G181" s="91" t="s">
        <v>25</v>
      </c>
      <c r="H181" s="90">
        <v>45500</v>
      </c>
      <c r="I181" s="91" t="s">
        <v>25</v>
      </c>
      <c r="J181" s="90">
        <v>46700</v>
      </c>
      <c r="K181" s="91" t="s">
        <v>25</v>
      </c>
      <c r="L181" s="90">
        <v>48500</v>
      </c>
      <c r="M181" s="90">
        <v>46100</v>
      </c>
      <c r="N181" s="90">
        <v>45400</v>
      </c>
      <c r="O181" s="91" t="s">
        <v>25</v>
      </c>
      <c r="P181" s="90">
        <v>43400</v>
      </c>
      <c r="Q181" s="90">
        <v>43900</v>
      </c>
      <c r="R181" s="90">
        <v>43650</v>
      </c>
      <c r="S181" s="90">
        <v>45800</v>
      </c>
      <c r="T181" s="90">
        <v>46100</v>
      </c>
      <c r="U181" s="90">
        <v>45800</v>
      </c>
      <c r="V181" s="90">
        <v>46000</v>
      </c>
      <c r="W181" s="90">
        <v>47700</v>
      </c>
      <c r="X181" t="str">
        <f t="shared" si="10"/>
        <v>09-2021</v>
      </c>
      <c r="Y181">
        <f>_xlfn.XLOOKUP(X181,AM:AM,AO:AO,"")</f>
        <v>0</v>
      </c>
      <c r="Z181">
        <f>_xlfn.XLOOKUP(X181,AM:AM,AP:AP,"")</f>
        <v>0</v>
      </c>
      <c r="AA181">
        <f>_xlfn.XLOOKUP(X181,AM:AM,AQ:AQ,"")</f>
        <v>0</v>
      </c>
      <c r="AB181">
        <f>_xlfn.XLOOKUP(X181,AM:AM,AR:AR,"")</f>
        <v>0</v>
      </c>
    </row>
    <row r="182" spans="1:28">
      <c r="A182" s="93">
        <v>44448</v>
      </c>
      <c r="B182" s="90">
        <v>47600</v>
      </c>
      <c r="C182" s="90">
        <v>46800</v>
      </c>
      <c r="D182" s="90">
        <v>47100</v>
      </c>
      <c r="E182" s="90">
        <v>43250</v>
      </c>
      <c r="F182" s="90">
        <v>45700</v>
      </c>
      <c r="G182" s="91" t="s">
        <v>25</v>
      </c>
      <c r="H182" s="90">
        <v>45500</v>
      </c>
      <c r="I182" s="91" t="s">
        <v>25</v>
      </c>
      <c r="J182" s="90">
        <v>45800</v>
      </c>
      <c r="K182" s="91" t="s">
        <v>25</v>
      </c>
      <c r="L182" s="90">
        <v>48600</v>
      </c>
      <c r="M182" s="90">
        <v>45700</v>
      </c>
      <c r="N182" s="90">
        <v>45400</v>
      </c>
      <c r="O182" s="91" t="s">
        <v>25</v>
      </c>
      <c r="P182" s="90">
        <v>43800</v>
      </c>
      <c r="Q182" s="90">
        <v>44100</v>
      </c>
      <c r="R182" s="90">
        <v>43650</v>
      </c>
      <c r="S182" s="90">
        <v>46000</v>
      </c>
      <c r="T182" s="90">
        <v>46200</v>
      </c>
      <c r="U182" s="90">
        <v>45600</v>
      </c>
      <c r="V182" s="90">
        <v>46000</v>
      </c>
      <c r="W182" s="90">
        <v>47700</v>
      </c>
      <c r="X182" t="str">
        <f t="shared" si="10"/>
        <v>09-2021</v>
      </c>
      <c r="Y182">
        <f>_xlfn.XLOOKUP(X182,AM:AM,AO:AO,"")</f>
        <v>0</v>
      </c>
      <c r="Z182">
        <f>_xlfn.XLOOKUP(X182,AM:AM,AP:AP,"")</f>
        <v>0</v>
      </c>
      <c r="AA182">
        <f>_xlfn.XLOOKUP(X182,AM:AM,AQ:AQ,"")</f>
        <v>0</v>
      </c>
      <c r="AB182">
        <f>_xlfn.XLOOKUP(X182,AM:AM,AR:AR,"")</f>
        <v>0</v>
      </c>
    </row>
    <row r="183" spans="1:28">
      <c r="A183" s="93">
        <v>44449</v>
      </c>
      <c r="B183" s="90">
        <v>47800</v>
      </c>
      <c r="C183" s="90">
        <v>46800</v>
      </c>
      <c r="D183" s="90">
        <v>47400</v>
      </c>
      <c r="E183" s="90">
        <v>43600</v>
      </c>
      <c r="F183" s="90">
        <v>45700</v>
      </c>
      <c r="G183" s="91" t="s">
        <v>25</v>
      </c>
      <c r="H183" s="90">
        <v>45500</v>
      </c>
      <c r="I183" s="91" t="s">
        <v>25</v>
      </c>
      <c r="J183" s="90">
        <v>45900</v>
      </c>
      <c r="K183" s="91" t="s">
        <v>25</v>
      </c>
      <c r="L183" s="90">
        <v>49000</v>
      </c>
      <c r="M183" s="91" t="s">
        <v>25</v>
      </c>
      <c r="N183" s="90">
        <v>46000</v>
      </c>
      <c r="O183" s="91" t="s">
        <v>25</v>
      </c>
      <c r="P183" s="90">
        <v>44300</v>
      </c>
      <c r="Q183" s="90">
        <v>44500</v>
      </c>
      <c r="R183" s="90">
        <v>44200</v>
      </c>
      <c r="S183" s="90">
        <v>46300</v>
      </c>
      <c r="T183" s="90">
        <v>46700</v>
      </c>
      <c r="U183" s="90">
        <v>45700</v>
      </c>
      <c r="V183" s="90">
        <v>46200</v>
      </c>
      <c r="W183" s="90">
        <v>47900</v>
      </c>
      <c r="X183" t="str">
        <f t="shared" si="10"/>
        <v>09-2021</v>
      </c>
      <c r="Y183">
        <f>_xlfn.XLOOKUP(X183,AM:AM,AO:AO,"")</f>
        <v>0</v>
      </c>
      <c r="Z183">
        <f>_xlfn.XLOOKUP(X183,AM:AM,AP:AP,"")</f>
        <v>0</v>
      </c>
      <c r="AA183">
        <f>_xlfn.XLOOKUP(X183,AM:AM,AQ:AQ,"")</f>
        <v>0</v>
      </c>
      <c r="AB183">
        <f>_xlfn.XLOOKUP(X183,AM:AM,AR:AR,"")</f>
        <v>0</v>
      </c>
    </row>
    <row r="184" spans="1:28">
      <c r="A184" s="93">
        <v>44450</v>
      </c>
      <c r="B184" s="90">
        <v>47900</v>
      </c>
      <c r="C184" s="90">
        <v>47000</v>
      </c>
      <c r="D184" s="90">
        <v>47000</v>
      </c>
      <c r="E184" s="90">
        <v>43700</v>
      </c>
      <c r="F184" s="90">
        <v>45900</v>
      </c>
      <c r="G184" s="91" t="s">
        <v>25</v>
      </c>
      <c r="H184" s="90">
        <v>46200</v>
      </c>
      <c r="I184" s="91" t="s">
        <v>25</v>
      </c>
      <c r="J184" s="90">
        <v>45900</v>
      </c>
      <c r="K184" s="91" t="s">
        <v>25</v>
      </c>
      <c r="L184" s="90">
        <v>49000</v>
      </c>
      <c r="M184" s="90">
        <v>45700</v>
      </c>
      <c r="N184" s="90">
        <v>45800</v>
      </c>
      <c r="O184" s="91" t="s">
        <v>25</v>
      </c>
      <c r="P184" s="90">
        <v>44200</v>
      </c>
      <c r="Q184" s="90">
        <v>44500</v>
      </c>
      <c r="R184" s="90">
        <v>44400</v>
      </c>
      <c r="S184" s="90">
        <v>46300</v>
      </c>
      <c r="T184" s="90">
        <v>46700</v>
      </c>
      <c r="U184" s="90">
        <v>45800</v>
      </c>
      <c r="V184" s="90">
        <v>46400</v>
      </c>
      <c r="W184" s="90">
        <v>48400</v>
      </c>
      <c r="X184" t="str">
        <f t="shared" si="10"/>
        <v>09-2021</v>
      </c>
      <c r="Y184">
        <f>_xlfn.XLOOKUP(X184,AM:AM,AO:AO,"")</f>
        <v>0</v>
      </c>
      <c r="Z184">
        <f>_xlfn.XLOOKUP(X184,AM:AM,AP:AP,"")</f>
        <v>0</v>
      </c>
      <c r="AA184">
        <f>_xlfn.XLOOKUP(X184,AM:AM,AQ:AQ,"")</f>
        <v>0</v>
      </c>
      <c r="AB184">
        <f>_xlfn.XLOOKUP(X184,AM:AM,AR:AR,"")</f>
        <v>0</v>
      </c>
    </row>
    <row r="185" spans="1:28">
      <c r="A185" s="93">
        <v>44451</v>
      </c>
      <c r="B185" s="90" t="s">
        <v>24</v>
      </c>
      <c r="C185" s="90" t="s">
        <v>24</v>
      </c>
      <c r="D185" s="90" t="s">
        <v>24</v>
      </c>
      <c r="E185" s="90" t="s">
        <v>24</v>
      </c>
      <c r="F185" s="90" t="s">
        <v>24</v>
      </c>
      <c r="G185" s="90" t="s">
        <v>24</v>
      </c>
      <c r="H185" s="90" t="s">
        <v>24</v>
      </c>
      <c r="I185" s="90" t="s">
        <v>24</v>
      </c>
      <c r="J185" s="90" t="s">
        <v>24</v>
      </c>
      <c r="K185" s="90" t="s">
        <v>24</v>
      </c>
      <c r="L185" s="90" t="s">
        <v>24</v>
      </c>
      <c r="M185" s="90" t="s">
        <v>24</v>
      </c>
      <c r="N185" s="90" t="s">
        <v>24</v>
      </c>
      <c r="O185" s="90" t="s">
        <v>24</v>
      </c>
      <c r="P185" s="90" t="s">
        <v>24</v>
      </c>
      <c r="Q185" s="90" t="s">
        <v>24</v>
      </c>
      <c r="R185" s="90" t="s">
        <v>24</v>
      </c>
      <c r="S185" s="90" t="s">
        <v>24</v>
      </c>
      <c r="T185" s="90" t="s">
        <v>24</v>
      </c>
      <c r="U185" s="90" t="s">
        <v>24</v>
      </c>
      <c r="V185" s="90" t="s">
        <v>24</v>
      </c>
      <c r="W185" s="90" t="s">
        <v>24</v>
      </c>
      <c r="X185" t="str">
        <f t="shared" si="10"/>
        <v>09-2021</v>
      </c>
      <c r="Y185">
        <f>_xlfn.XLOOKUP(X185,AM:AM,AO:AO,"")</f>
        <v>0</v>
      </c>
      <c r="Z185">
        <f>_xlfn.XLOOKUP(X185,AM:AM,AP:AP,"")</f>
        <v>0</v>
      </c>
      <c r="AA185">
        <f>_xlfn.XLOOKUP(X185,AM:AM,AQ:AQ,"")</f>
        <v>0</v>
      </c>
      <c r="AB185">
        <f>_xlfn.XLOOKUP(X185,AM:AM,AR:AR,"")</f>
        <v>0</v>
      </c>
    </row>
    <row r="186" spans="1:28">
      <c r="A186" s="93">
        <v>44452</v>
      </c>
      <c r="B186" s="90">
        <v>47500</v>
      </c>
      <c r="C186" s="90">
        <v>47200</v>
      </c>
      <c r="D186" s="90">
        <v>47000</v>
      </c>
      <c r="E186" s="90">
        <v>44200</v>
      </c>
      <c r="F186" s="90">
        <v>45900</v>
      </c>
      <c r="G186" s="91" t="s">
        <v>25</v>
      </c>
      <c r="H186" s="90">
        <v>45500</v>
      </c>
      <c r="I186" s="91" t="s">
        <v>25</v>
      </c>
      <c r="J186" s="90">
        <v>45900</v>
      </c>
      <c r="K186" s="91" t="s">
        <v>25</v>
      </c>
      <c r="L186" s="90">
        <v>49000</v>
      </c>
      <c r="M186" s="90">
        <v>45700</v>
      </c>
      <c r="N186" s="90">
        <v>45500</v>
      </c>
      <c r="O186" s="91" t="s">
        <v>25</v>
      </c>
      <c r="P186" s="90">
        <v>44000</v>
      </c>
      <c r="Q186" s="90">
        <v>44200</v>
      </c>
      <c r="R186" s="90">
        <v>44200</v>
      </c>
      <c r="S186" s="90">
        <v>46800</v>
      </c>
      <c r="T186" s="90">
        <v>46500</v>
      </c>
      <c r="U186" s="90">
        <v>46000</v>
      </c>
      <c r="V186" s="90">
        <v>46300</v>
      </c>
      <c r="W186" s="90">
        <v>48400</v>
      </c>
      <c r="X186" t="str">
        <f t="shared" si="10"/>
        <v>09-2021</v>
      </c>
      <c r="Y186">
        <f>_xlfn.XLOOKUP(X186,AM:AM,AO:AO,"")</f>
        <v>0</v>
      </c>
      <c r="Z186">
        <f>_xlfn.XLOOKUP(X186,AM:AM,AP:AP,"")</f>
        <v>0</v>
      </c>
      <c r="AA186">
        <f>_xlfn.XLOOKUP(X186,AM:AM,AQ:AQ,"")</f>
        <v>0</v>
      </c>
      <c r="AB186">
        <f>_xlfn.XLOOKUP(X186,AM:AM,AR:AR,"")</f>
        <v>0</v>
      </c>
    </row>
    <row r="187" spans="1:28">
      <c r="A187" s="93">
        <v>44453</v>
      </c>
      <c r="B187" s="90">
        <v>47200</v>
      </c>
      <c r="C187" s="90">
        <v>47200</v>
      </c>
      <c r="D187" s="90">
        <v>47400</v>
      </c>
      <c r="E187" s="90">
        <v>44500</v>
      </c>
      <c r="F187" s="90">
        <v>46000</v>
      </c>
      <c r="G187" s="91" t="s">
        <v>25</v>
      </c>
      <c r="H187" s="90">
        <v>46000</v>
      </c>
      <c r="I187" s="91" t="s">
        <v>25</v>
      </c>
      <c r="J187" s="90">
        <v>45800</v>
      </c>
      <c r="K187" s="91" t="s">
        <v>25</v>
      </c>
      <c r="L187" s="90">
        <v>49200</v>
      </c>
      <c r="M187" s="90">
        <v>45700</v>
      </c>
      <c r="N187" s="90">
        <v>46000</v>
      </c>
      <c r="O187" s="91" t="s">
        <v>25</v>
      </c>
      <c r="P187" s="90">
        <v>44200</v>
      </c>
      <c r="Q187" s="90">
        <v>44400</v>
      </c>
      <c r="R187" s="90">
        <v>44200</v>
      </c>
      <c r="S187" s="90">
        <v>47000</v>
      </c>
      <c r="T187" s="90">
        <v>46500</v>
      </c>
      <c r="U187" s="90">
        <v>46200</v>
      </c>
      <c r="V187" s="90">
        <v>46600</v>
      </c>
      <c r="W187" s="90">
        <v>48600</v>
      </c>
      <c r="X187" t="str">
        <f t="shared" si="10"/>
        <v>09-2021</v>
      </c>
      <c r="Y187">
        <f>_xlfn.XLOOKUP(X187,AM:AM,AO:AO,"")</f>
        <v>0</v>
      </c>
      <c r="Z187">
        <f>_xlfn.XLOOKUP(X187,AM:AM,AP:AP,"")</f>
        <v>0</v>
      </c>
      <c r="AA187">
        <f>_xlfn.XLOOKUP(X187,AM:AM,AQ:AQ,"")</f>
        <v>0</v>
      </c>
      <c r="AB187">
        <f>_xlfn.XLOOKUP(X187,AM:AM,AR:AR,"")</f>
        <v>0</v>
      </c>
    </row>
    <row r="188" spans="1:28">
      <c r="A188" s="93">
        <v>44454</v>
      </c>
      <c r="B188" s="90">
        <v>47200</v>
      </c>
      <c r="C188" s="90">
        <v>47600</v>
      </c>
      <c r="D188" s="90">
        <v>47400</v>
      </c>
      <c r="E188" s="90">
        <v>44500</v>
      </c>
      <c r="F188" s="90">
        <v>46200</v>
      </c>
      <c r="G188" s="91" t="s">
        <v>25</v>
      </c>
      <c r="H188" s="90">
        <v>46200</v>
      </c>
      <c r="I188" s="91" t="s">
        <v>25</v>
      </c>
      <c r="J188" s="90">
        <v>45800</v>
      </c>
      <c r="K188" s="91" t="s">
        <v>25</v>
      </c>
      <c r="L188" s="90">
        <v>49200</v>
      </c>
      <c r="M188" s="90">
        <v>45700</v>
      </c>
      <c r="N188" s="90">
        <v>45800</v>
      </c>
      <c r="O188" s="91" t="s">
        <v>25</v>
      </c>
      <c r="P188" s="90">
        <v>44400</v>
      </c>
      <c r="Q188" s="90">
        <v>44400</v>
      </c>
      <c r="R188" s="90">
        <v>44300</v>
      </c>
      <c r="S188" s="90">
        <v>47000</v>
      </c>
      <c r="T188" s="90">
        <v>46500</v>
      </c>
      <c r="U188" s="90">
        <v>46400</v>
      </c>
      <c r="V188" s="90">
        <v>46900</v>
      </c>
      <c r="W188" s="90">
        <v>48700</v>
      </c>
      <c r="X188" t="str">
        <f t="shared" si="10"/>
        <v>09-2021</v>
      </c>
      <c r="Y188">
        <f>_xlfn.XLOOKUP(X188,AM:AM,AO:AO,"")</f>
        <v>0</v>
      </c>
      <c r="Z188">
        <f>_xlfn.XLOOKUP(X188,AM:AM,AP:AP,"")</f>
        <v>0</v>
      </c>
      <c r="AA188">
        <f>_xlfn.XLOOKUP(X188,AM:AM,AQ:AQ,"")</f>
        <v>0</v>
      </c>
      <c r="AB188">
        <f>_xlfn.XLOOKUP(X188,AM:AM,AR:AR,"")</f>
        <v>0</v>
      </c>
    </row>
    <row r="189" spans="1:28">
      <c r="A189" s="93">
        <v>44455</v>
      </c>
      <c r="B189" s="90">
        <v>47100</v>
      </c>
      <c r="C189" s="90">
        <v>48000</v>
      </c>
      <c r="D189" s="90">
        <v>47200</v>
      </c>
      <c r="E189" s="90">
        <v>44500</v>
      </c>
      <c r="F189" s="90">
        <v>46200</v>
      </c>
      <c r="G189" s="91" t="s">
        <v>25</v>
      </c>
      <c r="H189" s="90">
        <v>46000</v>
      </c>
      <c r="I189" s="91" t="s">
        <v>25</v>
      </c>
      <c r="J189" s="90">
        <v>45700</v>
      </c>
      <c r="K189" s="91" t="s">
        <v>25</v>
      </c>
      <c r="L189" s="90">
        <v>49000</v>
      </c>
      <c r="M189" s="90">
        <v>45700</v>
      </c>
      <c r="N189" s="90">
        <v>45700</v>
      </c>
      <c r="O189" s="91" t="s">
        <v>25</v>
      </c>
      <c r="P189" s="90">
        <v>44100</v>
      </c>
      <c r="Q189" s="90">
        <v>44100</v>
      </c>
      <c r="R189" s="90">
        <v>44400</v>
      </c>
      <c r="S189" s="90">
        <v>47000</v>
      </c>
      <c r="T189" s="90">
        <v>46400</v>
      </c>
      <c r="U189" s="90">
        <v>46500</v>
      </c>
      <c r="V189" s="90">
        <v>46900</v>
      </c>
      <c r="W189" s="90">
        <v>48700</v>
      </c>
      <c r="X189" t="str">
        <f t="shared" si="10"/>
        <v>09-2021</v>
      </c>
      <c r="Y189">
        <f>_xlfn.XLOOKUP(X189,AM:AM,AO:AO,"")</f>
        <v>0</v>
      </c>
      <c r="Z189">
        <f>_xlfn.XLOOKUP(X189,AM:AM,AP:AP,"")</f>
        <v>0</v>
      </c>
      <c r="AA189">
        <f>_xlfn.XLOOKUP(X189,AM:AM,AQ:AQ,"")</f>
        <v>0</v>
      </c>
      <c r="AB189">
        <f>_xlfn.XLOOKUP(X189,AM:AM,AR:AR,"")</f>
        <v>0</v>
      </c>
    </row>
    <row r="190" spans="1:28">
      <c r="A190" s="93">
        <v>44456</v>
      </c>
      <c r="B190" s="90">
        <v>47000</v>
      </c>
      <c r="C190" s="90">
        <v>48000</v>
      </c>
      <c r="D190" s="90">
        <v>47200</v>
      </c>
      <c r="E190" s="90">
        <v>44800</v>
      </c>
      <c r="F190" s="90">
        <v>46200</v>
      </c>
      <c r="G190" s="91" t="s">
        <v>25</v>
      </c>
      <c r="H190" s="90">
        <v>46000</v>
      </c>
      <c r="I190" s="91" t="s">
        <v>25</v>
      </c>
      <c r="J190" s="90">
        <v>46000</v>
      </c>
      <c r="K190" s="91" t="s">
        <v>25</v>
      </c>
      <c r="L190" s="90">
        <v>49200</v>
      </c>
      <c r="M190" s="90">
        <v>45700</v>
      </c>
      <c r="N190" s="90">
        <v>45700</v>
      </c>
      <c r="O190" s="91" t="s">
        <v>25</v>
      </c>
      <c r="P190" s="90">
        <v>44100</v>
      </c>
      <c r="Q190" s="90">
        <v>44300</v>
      </c>
      <c r="R190" s="90">
        <v>44200</v>
      </c>
      <c r="S190" s="90">
        <v>47500</v>
      </c>
      <c r="T190" s="90">
        <v>46400</v>
      </c>
      <c r="U190" s="90">
        <v>46000</v>
      </c>
      <c r="V190" s="90">
        <v>46900</v>
      </c>
      <c r="W190" s="90">
        <v>48800</v>
      </c>
      <c r="X190" t="str">
        <f t="shared" si="10"/>
        <v>09-2021</v>
      </c>
      <c r="Y190">
        <f>_xlfn.XLOOKUP(X190,AM:AM,AO:AO,"")</f>
        <v>0</v>
      </c>
      <c r="Z190">
        <f>_xlfn.XLOOKUP(X190,AM:AM,AP:AP,"")</f>
        <v>0</v>
      </c>
      <c r="AA190">
        <f>_xlfn.XLOOKUP(X190,AM:AM,AQ:AQ,"")</f>
        <v>0</v>
      </c>
      <c r="AB190">
        <f>_xlfn.XLOOKUP(X190,AM:AM,AR:AR,"")</f>
        <v>0</v>
      </c>
    </row>
    <row r="191" spans="1:28">
      <c r="A191" s="93">
        <v>44457</v>
      </c>
      <c r="B191" s="90">
        <v>47000</v>
      </c>
      <c r="C191" s="90">
        <v>48500</v>
      </c>
      <c r="D191" s="90">
        <v>47200</v>
      </c>
      <c r="E191" s="90">
        <v>44800</v>
      </c>
      <c r="F191" s="90">
        <v>46700</v>
      </c>
      <c r="G191" s="91" t="s">
        <v>25</v>
      </c>
      <c r="H191" s="90">
        <v>46000</v>
      </c>
      <c r="I191" s="91" t="s">
        <v>25</v>
      </c>
      <c r="J191" s="90">
        <v>46000</v>
      </c>
      <c r="K191" s="91" t="s">
        <v>25</v>
      </c>
      <c r="L191" s="90">
        <v>49200</v>
      </c>
      <c r="M191" s="90">
        <v>45700</v>
      </c>
      <c r="N191" s="90">
        <v>45700</v>
      </c>
      <c r="O191" s="91" t="s">
        <v>25</v>
      </c>
      <c r="P191" s="90">
        <v>43900</v>
      </c>
      <c r="Q191" s="90">
        <v>44400</v>
      </c>
      <c r="R191" s="90">
        <v>44200</v>
      </c>
      <c r="S191" s="90">
        <v>47500</v>
      </c>
      <c r="T191" s="90">
        <v>46600</v>
      </c>
      <c r="U191" s="90">
        <v>46000</v>
      </c>
      <c r="V191" s="90">
        <v>47100</v>
      </c>
      <c r="W191" s="90">
        <v>48800</v>
      </c>
      <c r="X191" t="str">
        <f t="shared" si="10"/>
        <v>09-2021</v>
      </c>
      <c r="Y191">
        <f>_xlfn.XLOOKUP(X191,AM:AM,AO:AO,"")</f>
        <v>0</v>
      </c>
      <c r="Z191">
        <f>_xlfn.XLOOKUP(X191,AM:AM,AP:AP,"")</f>
        <v>0</v>
      </c>
      <c r="AA191">
        <f>_xlfn.XLOOKUP(X191,AM:AM,AQ:AQ,"")</f>
        <v>0</v>
      </c>
      <c r="AB191">
        <f>_xlfn.XLOOKUP(X191,AM:AM,AR:AR,"")</f>
        <v>0</v>
      </c>
    </row>
    <row r="192" spans="1:28">
      <c r="A192" s="93">
        <v>44458</v>
      </c>
      <c r="B192" s="90" t="s">
        <v>24</v>
      </c>
      <c r="C192" s="90" t="s">
        <v>24</v>
      </c>
      <c r="D192" s="90" t="s">
        <v>24</v>
      </c>
      <c r="E192" s="90" t="s">
        <v>24</v>
      </c>
      <c r="F192" s="90" t="s">
        <v>24</v>
      </c>
      <c r="G192" s="90" t="s">
        <v>24</v>
      </c>
      <c r="H192" s="90" t="s">
        <v>24</v>
      </c>
      <c r="I192" s="90" t="s">
        <v>24</v>
      </c>
      <c r="J192" s="90" t="s">
        <v>24</v>
      </c>
      <c r="K192" s="90" t="s">
        <v>24</v>
      </c>
      <c r="L192" s="90" t="s">
        <v>24</v>
      </c>
      <c r="M192" s="90" t="s">
        <v>24</v>
      </c>
      <c r="N192" s="90" t="s">
        <v>24</v>
      </c>
      <c r="O192" s="90" t="s">
        <v>24</v>
      </c>
      <c r="P192" s="90" t="s">
        <v>24</v>
      </c>
      <c r="Q192" s="90" t="s">
        <v>24</v>
      </c>
      <c r="R192" s="90" t="s">
        <v>24</v>
      </c>
      <c r="S192" s="90" t="s">
        <v>24</v>
      </c>
      <c r="T192" s="90" t="s">
        <v>24</v>
      </c>
      <c r="U192" s="90" t="s">
        <v>24</v>
      </c>
      <c r="V192" s="90" t="s">
        <v>24</v>
      </c>
      <c r="W192" s="90" t="s">
        <v>24</v>
      </c>
      <c r="X192" t="str">
        <f t="shared" si="10"/>
        <v>09-2021</v>
      </c>
      <c r="Y192">
        <f>_xlfn.XLOOKUP(X192,AM:AM,AO:AO,"")</f>
        <v>0</v>
      </c>
      <c r="Z192">
        <f>_xlfn.XLOOKUP(X192,AM:AM,AP:AP,"")</f>
        <v>0</v>
      </c>
      <c r="AA192">
        <f>_xlfn.XLOOKUP(X192,AM:AM,AQ:AQ,"")</f>
        <v>0</v>
      </c>
      <c r="AB192">
        <f>_xlfn.XLOOKUP(X192,AM:AM,AR:AR,"")</f>
        <v>0</v>
      </c>
    </row>
    <row r="193" spans="1:28">
      <c r="A193" s="93">
        <v>44459</v>
      </c>
      <c r="B193" s="90">
        <v>47000</v>
      </c>
      <c r="C193" s="90">
        <v>48700</v>
      </c>
      <c r="D193" s="90">
        <v>47400</v>
      </c>
      <c r="E193" s="90">
        <v>45000</v>
      </c>
      <c r="F193" s="90">
        <v>46700</v>
      </c>
      <c r="G193" s="91" t="s">
        <v>25</v>
      </c>
      <c r="H193" s="90">
        <v>46000</v>
      </c>
      <c r="I193" s="91" t="s">
        <v>25</v>
      </c>
      <c r="J193" s="90">
        <v>46000</v>
      </c>
      <c r="K193" s="91" t="s">
        <v>25</v>
      </c>
      <c r="L193" s="90">
        <v>49200</v>
      </c>
      <c r="M193" s="90">
        <v>45700</v>
      </c>
      <c r="N193" s="90">
        <v>46000</v>
      </c>
      <c r="O193" s="91" t="s">
        <v>25</v>
      </c>
      <c r="P193" s="90">
        <v>44700</v>
      </c>
      <c r="Q193" s="90">
        <v>45000</v>
      </c>
      <c r="R193" s="90">
        <v>44300</v>
      </c>
      <c r="S193" s="90">
        <v>47700</v>
      </c>
      <c r="T193" s="90">
        <v>47100</v>
      </c>
      <c r="U193" s="90">
        <v>46500</v>
      </c>
      <c r="V193" s="90">
        <v>47500</v>
      </c>
      <c r="W193" s="90">
        <v>49200</v>
      </c>
      <c r="X193" t="str">
        <f t="shared" si="10"/>
        <v>09-2021</v>
      </c>
      <c r="Y193">
        <f>_xlfn.XLOOKUP(X193,AM:AM,AO:AO,"")</f>
        <v>0</v>
      </c>
      <c r="Z193">
        <f>_xlfn.XLOOKUP(X193,AM:AM,AP:AP,"")</f>
        <v>0</v>
      </c>
      <c r="AA193">
        <f>_xlfn.XLOOKUP(X193,AM:AM,AQ:AQ,"")</f>
        <v>0</v>
      </c>
      <c r="AB193">
        <f>_xlfn.XLOOKUP(X193,AM:AM,AR:AR,"")</f>
        <v>0</v>
      </c>
    </row>
    <row r="194" spans="1:28">
      <c r="A194" s="93">
        <v>44460</v>
      </c>
      <c r="B194" s="90">
        <v>47200</v>
      </c>
      <c r="C194" s="90">
        <v>48700</v>
      </c>
      <c r="D194" s="90">
        <v>47800</v>
      </c>
      <c r="E194" s="90">
        <v>44800</v>
      </c>
      <c r="F194" s="90">
        <v>46700</v>
      </c>
      <c r="G194" s="91" t="s">
        <v>25</v>
      </c>
      <c r="H194" s="90">
        <v>46000</v>
      </c>
      <c r="I194" s="91" t="s">
        <v>25</v>
      </c>
      <c r="J194" s="90">
        <v>46400</v>
      </c>
      <c r="K194" s="91" t="s">
        <v>25</v>
      </c>
      <c r="L194" s="90">
        <v>49100</v>
      </c>
      <c r="M194" s="90">
        <v>46000</v>
      </c>
      <c r="N194" s="90">
        <v>46300</v>
      </c>
      <c r="O194" s="91" t="s">
        <v>25</v>
      </c>
      <c r="P194" s="90">
        <v>45000</v>
      </c>
      <c r="Q194" s="90">
        <v>45100</v>
      </c>
      <c r="R194" s="90">
        <v>44300</v>
      </c>
      <c r="S194" s="90">
        <v>47700</v>
      </c>
      <c r="T194" s="90">
        <v>47300</v>
      </c>
      <c r="U194" s="90">
        <v>46400</v>
      </c>
      <c r="V194" s="90">
        <v>47500</v>
      </c>
      <c r="W194" s="90">
        <v>49300</v>
      </c>
      <c r="X194" t="str">
        <f t="shared" si="10"/>
        <v>09-2021</v>
      </c>
      <c r="Y194">
        <f>_xlfn.XLOOKUP(X194,AM:AM,AO:AO,"")</f>
        <v>0</v>
      </c>
      <c r="Z194">
        <f>_xlfn.XLOOKUP(X194,AM:AM,AP:AP,"")</f>
        <v>0</v>
      </c>
      <c r="AA194">
        <f>_xlfn.XLOOKUP(X194,AM:AM,AQ:AQ,"")</f>
        <v>0</v>
      </c>
      <c r="AB194">
        <f>_xlfn.XLOOKUP(X194,AM:AM,AR:AR,"")</f>
        <v>0</v>
      </c>
    </row>
    <row r="195" spans="1:28">
      <c r="A195" s="93">
        <v>44461</v>
      </c>
      <c r="B195" s="90">
        <v>47200</v>
      </c>
      <c r="C195" s="90">
        <v>48700</v>
      </c>
      <c r="D195" s="90">
        <v>47600</v>
      </c>
      <c r="E195" s="90">
        <v>44500</v>
      </c>
      <c r="F195" s="90">
        <v>46700</v>
      </c>
      <c r="G195" s="91" t="s">
        <v>25</v>
      </c>
      <c r="H195" s="90">
        <v>46000</v>
      </c>
      <c r="I195" s="91" t="s">
        <v>25</v>
      </c>
      <c r="J195" s="90">
        <v>46400</v>
      </c>
      <c r="K195" s="91" t="s">
        <v>25</v>
      </c>
      <c r="L195" s="90">
        <v>49100</v>
      </c>
      <c r="M195" s="90">
        <v>46500</v>
      </c>
      <c r="N195" s="90">
        <v>46300</v>
      </c>
      <c r="O195" s="91" t="s">
        <v>25</v>
      </c>
      <c r="P195" s="90">
        <v>44850</v>
      </c>
      <c r="Q195" s="90">
        <v>45000</v>
      </c>
      <c r="R195" s="90">
        <v>44500</v>
      </c>
      <c r="S195" s="90">
        <v>47500</v>
      </c>
      <c r="T195" s="90">
        <v>47400</v>
      </c>
      <c r="U195" s="90">
        <v>46500</v>
      </c>
      <c r="V195" s="90">
        <v>47500</v>
      </c>
      <c r="W195" s="90">
        <v>49300</v>
      </c>
      <c r="X195" t="str">
        <f t="shared" si="10"/>
        <v>09-2021</v>
      </c>
      <c r="Y195">
        <f>_xlfn.XLOOKUP(X195,AM:AM,AO:AO,"")</f>
        <v>0</v>
      </c>
      <c r="Z195">
        <f>_xlfn.XLOOKUP(X195,AM:AM,AP:AP,"")</f>
        <v>0</v>
      </c>
      <c r="AA195">
        <f>_xlfn.XLOOKUP(X195,AM:AM,AQ:AQ,"")</f>
        <v>0</v>
      </c>
      <c r="AB195">
        <f>_xlfn.XLOOKUP(X195,AM:AM,AR:AR,"")</f>
        <v>0</v>
      </c>
    </row>
    <row r="196" spans="1:28">
      <c r="A196" s="93">
        <v>44462</v>
      </c>
      <c r="B196" s="90">
        <v>47000</v>
      </c>
      <c r="C196" s="90">
        <v>48500</v>
      </c>
      <c r="D196" s="90">
        <v>47800</v>
      </c>
      <c r="E196" s="90">
        <v>44300</v>
      </c>
      <c r="F196" s="90">
        <v>46700</v>
      </c>
      <c r="G196" s="91" t="s">
        <v>25</v>
      </c>
      <c r="H196" s="90">
        <v>45500</v>
      </c>
      <c r="I196" s="91" t="s">
        <v>25</v>
      </c>
      <c r="J196" s="90">
        <v>46300</v>
      </c>
      <c r="K196" s="91" t="s">
        <v>25</v>
      </c>
      <c r="L196" s="90">
        <v>48800</v>
      </c>
      <c r="M196" s="90">
        <v>46500</v>
      </c>
      <c r="N196" s="90">
        <v>46100</v>
      </c>
      <c r="O196" s="91" t="s">
        <v>25</v>
      </c>
      <c r="P196" s="90">
        <v>44500</v>
      </c>
      <c r="Q196" s="90">
        <v>44500</v>
      </c>
      <c r="R196" s="90">
        <v>44400</v>
      </c>
      <c r="S196" s="90">
        <v>47300</v>
      </c>
      <c r="T196" s="90">
        <v>47000</v>
      </c>
      <c r="U196" s="90">
        <v>46400</v>
      </c>
      <c r="V196" s="90">
        <v>47500</v>
      </c>
      <c r="W196" s="90">
        <v>49300</v>
      </c>
      <c r="X196" t="str">
        <f t="shared" si="10"/>
        <v>09-2021</v>
      </c>
      <c r="Y196">
        <f>_xlfn.XLOOKUP(X196,AM:AM,AO:AO,"")</f>
        <v>0</v>
      </c>
      <c r="Z196">
        <f>_xlfn.XLOOKUP(X196,AM:AM,AP:AP,"")</f>
        <v>0</v>
      </c>
      <c r="AA196">
        <f>_xlfn.XLOOKUP(X196,AM:AM,AQ:AQ,"")</f>
        <v>0</v>
      </c>
      <c r="AB196">
        <f>_xlfn.XLOOKUP(X196,AM:AM,AR:AR,"")</f>
        <v>0</v>
      </c>
    </row>
    <row r="197" spans="1:28">
      <c r="A197" s="93">
        <v>44463</v>
      </c>
      <c r="B197" s="90">
        <v>46800</v>
      </c>
      <c r="C197" s="90">
        <v>48700</v>
      </c>
      <c r="D197" s="90">
        <v>48000</v>
      </c>
      <c r="E197" s="90">
        <v>44700</v>
      </c>
      <c r="F197" s="90">
        <v>46700</v>
      </c>
      <c r="G197" s="91" t="s">
        <v>25</v>
      </c>
      <c r="H197" s="90">
        <v>45500</v>
      </c>
      <c r="I197" s="91" t="s">
        <v>25</v>
      </c>
      <c r="J197" s="90">
        <v>46100</v>
      </c>
      <c r="K197" s="91" t="s">
        <v>25</v>
      </c>
      <c r="L197" s="90">
        <v>48900</v>
      </c>
      <c r="M197" s="90">
        <v>46500</v>
      </c>
      <c r="N197" s="90">
        <v>46300</v>
      </c>
      <c r="O197" s="91" t="s">
        <v>25</v>
      </c>
      <c r="P197" s="90">
        <v>44700</v>
      </c>
      <c r="Q197" s="90">
        <v>44700</v>
      </c>
      <c r="R197" s="90">
        <v>44400</v>
      </c>
      <c r="S197" s="90">
        <v>47600</v>
      </c>
      <c r="T197" s="90">
        <v>47100</v>
      </c>
      <c r="U197" s="90">
        <v>46000</v>
      </c>
      <c r="V197" s="90">
        <v>47500</v>
      </c>
      <c r="W197" s="90">
        <v>49300</v>
      </c>
      <c r="X197" t="str">
        <f t="shared" si="10"/>
        <v>09-2021</v>
      </c>
      <c r="Y197">
        <f>_xlfn.XLOOKUP(X197,AM:AM,AO:AO,"")</f>
        <v>0</v>
      </c>
      <c r="Z197">
        <f>_xlfn.XLOOKUP(X197,AM:AM,AP:AP,"")</f>
        <v>0</v>
      </c>
      <c r="AA197">
        <f>_xlfn.XLOOKUP(X197,AM:AM,AQ:AQ,"")</f>
        <v>0</v>
      </c>
      <c r="AB197">
        <f>_xlfn.XLOOKUP(X197,AM:AM,AR:AR,"")</f>
        <v>0</v>
      </c>
    </row>
    <row r="198" spans="1:28">
      <c r="A198" s="93">
        <v>44464</v>
      </c>
      <c r="B198" s="90">
        <v>46800</v>
      </c>
      <c r="C198" s="90">
        <v>48750</v>
      </c>
      <c r="D198" s="90">
        <v>47800</v>
      </c>
      <c r="E198" s="90">
        <v>44500</v>
      </c>
      <c r="F198" s="90">
        <v>46700</v>
      </c>
      <c r="G198" s="91" t="s">
        <v>25</v>
      </c>
      <c r="H198" s="90">
        <v>45500</v>
      </c>
      <c r="I198" s="91" t="s">
        <v>25</v>
      </c>
      <c r="J198" s="90">
        <v>46000</v>
      </c>
      <c r="K198" s="91" t="s">
        <v>25</v>
      </c>
      <c r="L198" s="90">
        <v>48800</v>
      </c>
      <c r="M198" s="90">
        <v>46200</v>
      </c>
      <c r="N198" s="90">
        <v>46300</v>
      </c>
      <c r="O198" s="91" t="s">
        <v>25</v>
      </c>
      <c r="P198" s="90">
        <v>44700</v>
      </c>
      <c r="Q198" s="90">
        <v>44700</v>
      </c>
      <c r="R198" s="90">
        <v>44300</v>
      </c>
      <c r="S198" s="90">
        <v>47400</v>
      </c>
      <c r="T198" s="90">
        <v>47100</v>
      </c>
      <c r="U198" s="90">
        <v>46000</v>
      </c>
      <c r="V198" s="90">
        <v>47500</v>
      </c>
      <c r="W198" s="90">
        <v>49300</v>
      </c>
      <c r="X198" t="str">
        <f t="shared" si="10"/>
        <v>09-2021</v>
      </c>
      <c r="Y198">
        <f>_xlfn.XLOOKUP(X198,AM:AM,AO:AO,"")</f>
        <v>0</v>
      </c>
      <c r="Z198">
        <f>_xlfn.XLOOKUP(X198,AM:AM,AP:AP,"")</f>
        <v>0</v>
      </c>
      <c r="AA198">
        <f>_xlfn.XLOOKUP(X198,AM:AM,AQ:AQ,"")</f>
        <v>0</v>
      </c>
      <c r="AB198">
        <f>_xlfn.XLOOKUP(X198,AM:AM,AR:AR,"")</f>
        <v>0</v>
      </c>
    </row>
    <row r="199" spans="1:28">
      <c r="A199" s="93">
        <v>44465</v>
      </c>
      <c r="B199" s="90" t="s">
        <v>24</v>
      </c>
      <c r="C199" s="90" t="s">
        <v>24</v>
      </c>
      <c r="D199" s="90" t="s">
        <v>24</v>
      </c>
      <c r="E199" s="90" t="s">
        <v>24</v>
      </c>
      <c r="F199" s="90" t="s">
        <v>24</v>
      </c>
      <c r="G199" s="90" t="s">
        <v>24</v>
      </c>
      <c r="H199" s="90" t="s">
        <v>24</v>
      </c>
      <c r="I199" s="90" t="s">
        <v>24</v>
      </c>
      <c r="J199" s="90" t="s">
        <v>24</v>
      </c>
      <c r="K199" s="90" t="s">
        <v>24</v>
      </c>
      <c r="L199" s="90" t="s">
        <v>24</v>
      </c>
      <c r="M199" s="90" t="s">
        <v>24</v>
      </c>
      <c r="N199" s="90" t="s">
        <v>24</v>
      </c>
      <c r="O199" s="90" t="s">
        <v>24</v>
      </c>
      <c r="P199" s="90" t="s">
        <v>24</v>
      </c>
      <c r="Q199" s="90" t="s">
        <v>24</v>
      </c>
      <c r="R199" s="90" t="s">
        <v>24</v>
      </c>
      <c r="S199" s="90" t="s">
        <v>24</v>
      </c>
      <c r="T199" s="90" t="s">
        <v>24</v>
      </c>
      <c r="U199" s="90" t="s">
        <v>24</v>
      </c>
      <c r="V199" s="90" t="s">
        <v>24</v>
      </c>
      <c r="W199" s="90" t="s">
        <v>24</v>
      </c>
      <c r="X199" t="str">
        <f t="shared" si="10"/>
        <v>09-2021</v>
      </c>
      <c r="Y199">
        <f>_xlfn.XLOOKUP(X199,AM:AM,AO:AO,"")</f>
        <v>0</v>
      </c>
      <c r="Z199">
        <f>_xlfn.XLOOKUP(X199,AM:AM,AP:AP,"")</f>
        <v>0</v>
      </c>
      <c r="AA199">
        <f>_xlfn.XLOOKUP(X199,AM:AM,AQ:AQ,"")</f>
        <v>0</v>
      </c>
      <c r="AB199">
        <f>_xlfn.XLOOKUP(X199,AM:AM,AR:AR,"")</f>
        <v>0</v>
      </c>
    </row>
    <row r="200" spans="1:28">
      <c r="A200" s="93">
        <v>44466</v>
      </c>
      <c r="B200" s="90">
        <v>46600</v>
      </c>
      <c r="C200" s="90">
        <v>48800</v>
      </c>
      <c r="D200" s="90">
        <v>48000</v>
      </c>
      <c r="E200" s="90">
        <v>44800</v>
      </c>
      <c r="F200" s="90">
        <v>46700</v>
      </c>
      <c r="G200" s="91" t="s">
        <v>25</v>
      </c>
      <c r="H200" s="90">
        <v>45500</v>
      </c>
      <c r="I200" s="91" t="s">
        <v>25</v>
      </c>
      <c r="J200" s="90">
        <v>45900</v>
      </c>
      <c r="K200" s="91" t="s">
        <v>25</v>
      </c>
      <c r="L200" s="90">
        <v>49000</v>
      </c>
      <c r="M200" s="90">
        <v>46200</v>
      </c>
      <c r="N200" s="90">
        <v>46500</v>
      </c>
      <c r="O200" s="91" t="s">
        <v>25</v>
      </c>
      <c r="P200" s="90">
        <v>44600</v>
      </c>
      <c r="Q200" s="90">
        <v>44700</v>
      </c>
      <c r="R200" s="90">
        <v>44400</v>
      </c>
      <c r="S200" s="90">
        <v>47800</v>
      </c>
      <c r="T200" s="90">
        <v>47100</v>
      </c>
      <c r="U200" s="90">
        <v>46400</v>
      </c>
      <c r="V200" s="90">
        <v>47500</v>
      </c>
      <c r="W200" s="90">
        <v>49500</v>
      </c>
      <c r="X200" t="str">
        <f t="shared" si="10"/>
        <v>09-2021</v>
      </c>
      <c r="Y200">
        <f>_xlfn.XLOOKUP(X200,AM:AM,AO:AO,"")</f>
        <v>0</v>
      </c>
      <c r="Z200">
        <f>_xlfn.XLOOKUP(X200,AM:AM,AP:AP,"")</f>
        <v>0</v>
      </c>
      <c r="AA200">
        <f>_xlfn.XLOOKUP(X200,AM:AM,AQ:AQ,"")</f>
        <v>0</v>
      </c>
      <c r="AB200">
        <f>_xlfn.XLOOKUP(X200,AM:AM,AR:AR,"")</f>
        <v>0</v>
      </c>
    </row>
    <row r="201" spans="1:28">
      <c r="A201" s="93">
        <v>44467</v>
      </c>
      <c r="B201" s="90">
        <v>46900</v>
      </c>
      <c r="C201" s="90">
        <v>48800</v>
      </c>
      <c r="D201" s="90">
        <v>48500</v>
      </c>
      <c r="E201" s="90">
        <v>45200</v>
      </c>
      <c r="F201" s="90">
        <v>46600</v>
      </c>
      <c r="G201" s="91" t="s">
        <v>25</v>
      </c>
      <c r="H201" s="90">
        <v>46000</v>
      </c>
      <c r="I201" s="91" t="s">
        <v>25</v>
      </c>
      <c r="J201" s="90">
        <v>46100</v>
      </c>
      <c r="K201" s="91" t="s">
        <v>25</v>
      </c>
      <c r="L201" s="90">
        <v>49100</v>
      </c>
      <c r="M201" s="90">
        <v>46200</v>
      </c>
      <c r="N201" s="90">
        <v>46800</v>
      </c>
      <c r="O201" s="91" t="s">
        <v>25</v>
      </c>
      <c r="P201" s="90">
        <v>45200</v>
      </c>
      <c r="Q201" s="90">
        <v>45200</v>
      </c>
      <c r="R201" s="90">
        <v>44800</v>
      </c>
      <c r="S201" s="90">
        <v>48000</v>
      </c>
      <c r="T201" s="90">
        <v>47600</v>
      </c>
      <c r="U201" s="90">
        <v>46600</v>
      </c>
      <c r="V201" s="90">
        <v>47800</v>
      </c>
      <c r="W201" s="90">
        <v>49700</v>
      </c>
      <c r="X201" t="str">
        <f t="shared" si="10"/>
        <v>09-2021</v>
      </c>
      <c r="Y201">
        <f>_xlfn.XLOOKUP(X201,AM:AM,AO:AO,"")</f>
        <v>0</v>
      </c>
      <c r="Z201">
        <f>_xlfn.XLOOKUP(X201,AM:AM,AP:AP,"")</f>
        <v>0</v>
      </c>
      <c r="AA201">
        <f>_xlfn.XLOOKUP(X201,AM:AM,AQ:AQ,"")</f>
        <v>0</v>
      </c>
      <c r="AB201">
        <f>_xlfn.XLOOKUP(X201,AM:AM,AR:AR,"")</f>
        <v>0</v>
      </c>
    </row>
    <row r="202" spans="1:28">
      <c r="A202" s="93">
        <v>44468</v>
      </c>
      <c r="B202" s="90">
        <v>47500</v>
      </c>
      <c r="C202" s="90">
        <v>49000</v>
      </c>
      <c r="D202" s="90">
        <v>48800</v>
      </c>
      <c r="E202" s="90">
        <v>45500</v>
      </c>
      <c r="F202" s="90">
        <v>47200</v>
      </c>
      <c r="G202" s="91" t="s">
        <v>25</v>
      </c>
      <c r="H202" s="90">
        <v>46500</v>
      </c>
      <c r="I202" s="91" t="s">
        <v>25</v>
      </c>
      <c r="J202" s="90">
        <v>47700</v>
      </c>
      <c r="K202" s="91" t="s">
        <v>25</v>
      </c>
      <c r="L202" s="90">
        <v>49400</v>
      </c>
      <c r="M202" s="90">
        <v>46600</v>
      </c>
      <c r="N202" s="90">
        <v>47300</v>
      </c>
      <c r="O202" s="91" t="s">
        <v>25</v>
      </c>
      <c r="P202" s="90">
        <v>45600</v>
      </c>
      <c r="Q202" s="90">
        <v>45700</v>
      </c>
      <c r="R202" s="90">
        <v>45000</v>
      </c>
      <c r="S202" s="90">
        <v>48600</v>
      </c>
      <c r="T202" s="90">
        <v>48200</v>
      </c>
      <c r="U202" s="90">
        <v>47200</v>
      </c>
      <c r="V202" s="90">
        <v>48500</v>
      </c>
      <c r="W202" s="90">
        <v>50300</v>
      </c>
      <c r="X202" t="str">
        <f t="shared" si="10"/>
        <v>09-2021</v>
      </c>
      <c r="Y202">
        <f>_xlfn.XLOOKUP(X202,AM:AM,AO:AO,"")</f>
        <v>0</v>
      </c>
      <c r="Z202">
        <f>_xlfn.XLOOKUP(X202,AM:AM,AP:AP,"")</f>
        <v>0</v>
      </c>
      <c r="AA202">
        <f>_xlfn.XLOOKUP(X202,AM:AM,AQ:AQ,"")</f>
        <v>0</v>
      </c>
      <c r="AB202">
        <f>_xlfn.XLOOKUP(X202,AM:AM,AR:AR,"")</f>
        <v>0</v>
      </c>
    </row>
    <row r="203" spans="1:28">
      <c r="A203" s="93">
        <v>44469</v>
      </c>
      <c r="B203" s="90">
        <v>48800</v>
      </c>
      <c r="C203" s="90">
        <v>50000</v>
      </c>
      <c r="D203" s="90">
        <v>49300</v>
      </c>
      <c r="E203" s="90">
        <v>47500</v>
      </c>
      <c r="F203" s="90">
        <v>48200</v>
      </c>
      <c r="G203" s="91" t="s">
        <v>25</v>
      </c>
      <c r="H203" s="90">
        <v>48500</v>
      </c>
      <c r="I203" s="91" t="s">
        <v>25</v>
      </c>
      <c r="J203" s="90">
        <v>49400</v>
      </c>
      <c r="K203" s="91" t="s">
        <v>25</v>
      </c>
      <c r="L203" s="90">
        <v>50800</v>
      </c>
      <c r="M203" s="90">
        <v>47900</v>
      </c>
      <c r="N203" s="90">
        <v>48200</v>
      </c>
      <c r="O203" s="91" t="s">
        <v>25</v>
      </c>
      <c r="P203" s="90">
        <v>48000</v>
      </c>
      <c r="Q203" s="90">
        <v>47700</v>
      </c>
      <c r="R203" s="90">
        <v>47000</v>
      </c>
      <c r="S203" s="90">
        <v>50500</v>
      </c>
      <c r="T203" s="90">
        <v>49900</v>
      </c>
      <c r="U203" s="90">
        <v>48600</v>
      </c>
      <c r="V203" s="90">
        <v>49600</v>
      </c>
      <c r="W203" s="90">
        <v>51300</v>
      </c>
      <c r="X203" t="str">
        <f t="shared" si="10"/>
        <v>09-2021</v>
      </c>
      <c r="Y203">
        <f>_xlfn.XLOOKUP(X203,AM:AM,AO:AO,"")</f>
        <v>0</v>
      </c>
      <c r="Z203">
        <f>_xlfn.XLOOKUP(X203,AM:AM,AP:AP,"")</f>
        <v>0</v>
      </c>
      <c r="AA203">
        <f>_xlfn.XLOOKUP(X203,AM:AM,AQ:AQ,"")</f>
        <v>0</v>
      </c>
      <c r="AB203">
        <f>_xlfn.XLOOKUP(X203,AM:AM,AR:AR,"")</f>
        <v>0</v>
      </c>
    </row>
    <row r="204" spans="1:28">
      <c r="A204" s="93">
        <v>44470</v>
      </c>
      <c r="B204" s="90">
        <v>49900</v>
      </c>
      <c r="C204" s="90">
        <v>52000</v>
      </c>
      <c r="D204" s="90">
        <v>51200</v>
      </c>
      <c r="E204" s="90">
        <v>49700</v>
      </c>
      <c r="F204" s="90">
        <v>50500</v>
      </c>
      <c r="G204" s="91" t="s">
        <v>25</v>
      </c>
      <c r="H204" s="90">
        <v>50500</v>
      </c>
      <c r="I204" s="91" t="s">
        <v>25</v>
      </c>
      <c r="J204" s="90">
        <v>50300</v>
      </c>
      <c r="K204" s="91" t="s">
        <v>25</v>
      </c>
      <c r="L204" s="90">
        <v>52600</v>
      </c>
      <c r="M204" s="90">
        <v>49300</v>
      </c>
      <c r="N204" s="90">
        <v>50000</v>
      </c>
      <c r="O204" s="91" t="s">
        <v>25</v>
      </c>
      <c r="P204" s="90">
        <v>49200</v>
      </c>
      <c r="Q204" s="90">
        <v>49800</v>
      </c>
      <c r="R204" s="90">
        <v>48700</v>
      </c>
      <c r="S204" s="90">
        <v>52500</v>
      </c>
      <c r="T204" s="90">
        <v>51500</v>
      </c>
      <c r="U204" s="90">
        <v>50200</v>
      </c>
      <c r="V204" s="90">
        <v>50900</v>
      </c>
      <c r="W204" s="90">
        <v>52600</v>
      </c>
      <c r="X204" t="str">
        <f t="shared" si="10"/>
        <v>10-2021</v>
      </c>
      <c r="Y204">
        <f>_xlfn.XLOOKUP(X204,AM:AM,AO:AO,"")</f>
        <v>0</v>
      </c>
      <c r="Z204">
        <f>_xlfn.XLOOKUP(X204,AM:AM,AP:AP,"")</f>
        <v>0</v>
      </c>
      <c r="AA204">
        <f>_xlfn.XLOOKUP(X204,AM:AM,AQ:AQ,"")</f>
        <v>0</v>
      </c>
      <c r="AB204">
        <f>_xlfn.XLOOKUP(X204,AM:AM,AR:AR,"")</f>
        <v>0</v>
      </c>
    </row>
    <row r="205" spans="1:28">
      <c r="A205" s="93">
        <v>44471</v>
      </c>
      <c r="B205" s="90" t="s">
        <v>24</v>
      </c>
      <c r="C205" s="90" t="s">
        <v>24</v>
      </c>
      <c r="D205" s="90" t="s">
        <v>24</v>
      </c>
      <c r="E205" s="90" t="s">
        <v>24</v>
      </c>
      <c r="F205" s="90" t="s">
        <v>24</v>
      </c>
      <c r="G205" s="90" t="s">
        <v>24</v>
      </c>
      <c r="H205" s="90" t="s">
        <v>24</v>
      </c>
      <c r="I205" s="90" t="s">
        <v>24</v>
      </c>
      <c r="J205" s="90" t="s">
        <v>24</v>
      </c>
      <c r="K205" s="90" t="s">
        <v>24</v>
      </c>
      <c r="L205" s="90" t="s">
        <v>24</v>
      </c>
      <c r="M205" s="90" t="s">
        <v>24</v>
      </c>
      <c r="N205" s="90" t="s">
        <v>24</v>
      </c>
      <c r="O205" s="90" t="s">
        <v>24</v>
      </c>
      <c r="P205" s="90" t="s">
        <v>24</v>
      </c>
      <c r="Q205" s="90" t="s">
        <v>24</v>
      </c>
      <c r="R205" s="90" t="s">
        <v>24</v>
      </c>
      <c r="S205" s="90" t="s">
        <v>24</v>
      </c>
      <c r="T205" s="90" t="s">
        <v>24</v>
      </c>
      <c r="U205" s="90" t="s">
        <v>24</v>
      </c>
      <c r="V205" s="90" t="s">
        <v>24</v>
      </c>
      <c r="W205" s="90" t="s">
        <v>24</v>
      </c>
      <c r="X205" t="str">
        <f t="shared" si="10"/>
        <v>10-2021</v>
      </c>
      <c r="Y205">
        <f>_xlfn.XLOOKUP(X205,AM:AM,AO:AO,"")</f>
        <v>0</v>
      </c>
      <c r="Z205">
        <f>_xlfn.XLOOKUP(X205,AM:AM,AP:AP,"")</f>
        <v>0</v>
      </c>
      <c r="AA205">
        <f>_xlfn.XLOOKUP(X205,AM:AM,AQ:AQ,"")</f>
        <v>0</v>
      </c>
      <c r="AB205">
        <f>_xlfn.XLOOKUP(X205,AM:AM,AR:AR,"")</f>
        <v>0</v>
      </c>
    </row>
    <row r="206" spans="1:28">
      <c r="A206" s="93">
        <v>44472</v>
      </c>
      <c r="B206" s="90" t="s">
        <v>24</v>
      </c>
      <c r="C206" s="90" t="s">
        <v>24</v>
      </c>
      <c r="D206" s="90" t="s">
        <v>24</v>
      </c>
      <c r="E206" s="90" t="s">
        <v>24</v>
      </c>
      <c r="F206" s="90" t="s">
        <v>24</v>
      </c>
      <c r="G206" s="90" t="s">
        <v>24</v>
      </c>
      <c r="H206" s="90" t="s">
        <v>24</v>
      </c>
      <c r="I206" s="90" t="s">
        <v>24</v>
      </c>
      <c r="J206" s="90" t="s">
        <v>24</v>
      </c>
      <c r="K206" s="90" t="s">
        <v>24</v>
      </c>
      <c r="L206" s="90" t="s">
        <v>24</v>
      </c>
      <c r="M206" s="90" t="s">
        <v>24</v>
      </c>
      <c r="N206" s="90" t="s">
        <v>24</v>
      </c>
      <c r="O206" s="90" t="s">
        <v>24</v>
      </c>
      <c r="P206" s="90" t="s">
        <v>24</v>
      </c>
      <c r="Q206" s="90" t="s">
        <v>24</v>
      </c>
      <c r="R206" s="90" t="s">
        <v>24</v>
      </c>
      <c r="S206" s="90" t="s">
        <v>24</v>
      </c>
      <c r="T206" s="90" t="s">
        <v>24</v>
      </c>
      <c r="U206" s="90" t="s">
        <v>24</v>
      </c>
      <c r="V206" s="90" t="s">
        <v>24</v>
      </c>
      <c r="W206" s="90" t="s">
        <v>24</v>
      </c>
      <c r="X206" t="str">
        <f t="shared" si="10"/>
        <v>10-2021</v>
      </c>
      <c r="Y206">
        <f>_xlfn.XLOOKUP(X206,AM:AM,AO:AO,"")</f>
        <v>0</v>
      </c>
      <c r="Z206">
        <f>_xlfn.XLOOKUP(X206,AM:AM,AP:AP,"")</f>
        <v>0</v>
      </c>
      <c r="AA206">
        <f>_xlfn.XLOOKUP(X206,AM:AM,AQ:AQ,"")</f>
        <v>0</v>
      </c>
      <c r="AB206">
        <f>_xlfn.XLOOKUP(X206,AM:AM,AR:AR,"")</f>
        <v>0</v>
      </c>
    </row>
    <row r="207" spans="1:28">
      <c r="A207" s="93">
        <v>44473</v>
      </c>
      <c r="B207" s="90">
        <v>51200</v>
      </c>
      <c r="C207" s="90">
        <v>54000</v>
      </c>
      <c r="D207" s="90">
        <v>52500</v>
      </c>
      <c r="E207" s="90">
        <v>50200</v>
      </c>
      <c r="F207" s="91" t="s">
        <v>25</v>
      </c>
      <c r="G207" s="91" t="s">
        <v>25</v>
      </c>
      <c r="H207" s="90">
        <v>51000</v>
      </c>
      <c r="I207" s="91" t="s">
        <v>25</v>
      </c>
      <c r="J207" s="90">
        <v>50300</v>
      </c>
      <c r="K207" s="91" t="s">
        <v>25</v>
      </c>
      <c r="L207" s="90">
        <v>53200</v>
      </c>
      <c r="M207" s="90">
        <v>49800</v>
      </c>
      <c r="N207" s="90">
        <v>50600</v>
      </c>
      <c r="O207" s="91" t="s">
        <v>25</v>
      </c>
      <c r="P207" s="90">
        <v>49600</v>
      </c>
      <c r="Q207" s="90">
        <v>49800</v>
      </c>
      <c r="R207" s="90">
        <v>49000</v>
      </c>
      <c r="S207" s="90">
        <v>52800</v>
      </c>
      <c r="T207" s="90">
        <v>52100</v>
      </c>
      <c r="U207" s="90">
        <v>50800</v>
      </c>
      <c r="V207" s="90">
        <v>51700</v>
      </c>
      <c r="W207" s="90">
        <v>53200</v>
      </c>
      <c r="X207" t="str">
        <f t="shared" si="10"/>
        <v>10-2021</v>
      </c>
      <c r="Y207">
        <f>_xlfn.XLOOKUP(X207,AM:AM,AO:AO,"")</f>
        <v>0</v>
      </c>
      <c r="Z207">
        <f>_xlfn.XLOOKUP(X207,AM:AM,AP:AP,"")</f>
        <v>0</v>
      </c>
      <c r="AA207">
        <f>_xlfn.XLOOKUP(X207,AM:AM,AQ:AQ,"")</f>
        <v>0</v>
      </c>
      <c r="AB207">
        <f>_xlfn.XLOOKUP(X207,AM:AM,AR:AR,"")</f>
        <v>0</v>
      </c>
    </row>
    <row r="208" spans="1:28">
      <c r="A208" s="93">
        <v>44474</v>
      </c>
      <c r="B208" s="90">
        <v>51400</v>
      </c>
      <c r="C208" s="90">
        <v>55200</v>
      </c>
      <c r="D208" s="90">
        <v>52800</v>
      </c>
      <c r="E208" s="90">
        <v>50200</v>
      </c>
      <c r="F208" s="90">
        <v>54500</v>
      </c>
      <c r="G208" s="91" t="s">
        <v>25</v>
      </c>
      <c r="H208" s="90">
        <v>51500</v>
      </c>
      <c r="I208" s="91" t="s">
        <v>25</v>
      </c>
      <c r="J208" s="90">
        <v>50300</v>
      </c>
      <c r="K208" s="91" t="s">
        <v>25</v>
      </c>
      <c r="L208" s="90">
        <v>53700</v>
      </c>
      <c r="M208" s="90">
        <v>50500</v>
      </c>
      <c r="N208" s="90">
        <v>51000</v>
      </c>
      <c r="O208" s="91" t="s">
        <v>25</v>
      </c>
      <c r="P208" s="90">
        <v>49600</v>
      </c>
      <c r="Q208" s="90">
        <v>49700</v>
      </c>
      <c r="R208" s="90">
        <v>49700</v>
      </c>
      <c r="S208" s="90">
        <v>52800</v>
      </c>
      <c r="T208" s="90">
        <v>52300</v>
      </c>
      <c r="U208" s="90">
        <v>51500</v>
      </c>
      <c r="V208" s="90">
        <v>53900</v>
      </c>
      <c r="W208" s="90">
        <v>55500</v>
      </c>
      <c r="X208" t="str">
        <f t="shared" si="10"/>
        <v>10-2021</v>
      </c>
      <c r="Y208">
        <f>_xlfn.XLOOKUP(X208,AM:AM,AO:AO,"")</f>
        <v>0</v>
      </c>
      <c r="Z208">
        <f>_xlfn.XLOOKUP(X208,AM:AM,AP:AP,"")</f>
        <v>0</v>
      </c>
      <c r="AA208">
        <f>_xlfn.XLOOKUP(X208,AM:AM,AQ:AQ,"")</f>
        <v>0</v>
      </c>
      <c r="AB208">
        <f>_xlfn.XLOOKUP(X208,AM:AM,AR:AR,"")</f>
        <v>0</v>
      </c>
    </row>
    <row r="209" spans="1:28">
      <c r="A209" s="93">
        <v>44475</v>
      </c>
      <c r="B209" s="90">
        <v>51900</v>
      </c>
      <c r="C209" s="90">
        <v>55000</v>
      </c>
      <c r="D209" s="90">
        <v>52600</v>
      </c>
      <c r="E209" s="90">
        <v>49700</v>
      </c>
      <c r="F209" s="90">
        <v>55000</v>
      </c>
      <c r="G209" s="91" t="s">
        <v>25</v>
      </c>
      <c r="H209" s="90">
        <v>51500</v>
      </c>
      <c r="I209" s="91" t="s">
        <v>25</v>
      </c>
      <c r="J209" s="90">
        <v>50300</v>
      </c>
      <c r="K209" s="91" t="s">
        <v>25</v>
      </c>
      <c r="L209" s="90">
        <v>53600</v>
      </c>
      <c r="M209" s="90">
        <v>50500</v>
      </c>
      <c r="N209" s="90">
        <v>51100</v>
      </c>
      <c r="O209" s="91" t="s">
        <v>25</v>
      </c>
      <c r="P209" s="90">
        <v>49200</v>
      </c>
      <c r="Q209" s="90">
        <v>49800</v>
      </c>
      <c r="R209" s="90">
        <v>49700</v>
      </c>
      <c r="S209" s="90">
        <v>52200</v>
      </c>
      <c r="T209" s="90">
        <v>52300</v>
      </c>
      <c r="U209" s="90">
        <v>51800</v>
      </c>
      <c r="V209" s="90">
        <v>54300</v>
      </c>
      <c r="W209" s="90">
        <v>56100</v>
      </c>
      <c r="X209" t="str">
        <f t="shared" si="10"/>
        <v>10-2021</v>
      </c>
      <c r="Y209">
        <f>_xlfn.XLOOKUP(X209,AM:AM,AO:AO,"")</f>
        <v>0</v>
      </c>
      <c r="Z209">
        <f>_xlfn.XLOOKUP(X209,AM:AM,AP:AP,"")</f>
        <v>0</v>
      </c>
      <c r="AA209">
        <f>_xlfn.XLOOKUP(X209,AM:AM,AQ:AQ,"")</f>
        <v>0</v>
      </c>
      <c r="AB209">
        <f>_xlfn.XLOOKUP(X209,AM:AM,AR:AR,"")</f>
        <v>0</v>
      </c>
    </row>
    <row r="210" spans="1:28">
      <c r="A210" s="93">
        <v>44476</v>
      </c>
      <c r="B210" s="90">
        <v>51900</v>
      </c>
      <c r="C210" s="90">
        <v>55000</v>
      </c>
      <c r="D210" s="90">
        <v>52600</v>
      </c>
      <c r="E210" s="90">
        <v>49500</v>
      </c>
      <c r="F210" s="90">
        <v>55000</v>
      </c>
      <c r="G210" s="91" t="s">
        <v>25</v>
      </c>
      <c r="H210" s="90">
        <v>51000</v>
      </c>
      <c r="I210" s="91" t="s">
        <v>25</v>
      </c>
      <c r="J210" s="90">
        <v>50300</v>
      </c>
      <c r="K210" s="91" t="s">
        <v>25</v>
      </c>
      <c r="L210" s="90">
        <v>53400</v>
      </c>
      <c r="M210" s="90">
        <v>50500</v>
      </c>
      <c r="N210" s="90">
        <v>51100</v>
      </c>
      <c r="O210" s="91" t="s">
        <v>25</v>
      </c>
      <c r="P210" s="90">
        <v>49000</v>
      </c>
      <c r="Q210" s="90">
        <v>49200</v>
      </c>
      <c r="R210" s="90">
        <v>49150</v>
      </c>
      <c r="S210" s="90">
        <v>52000</v>
      </c>
      <c r="T210" s="90">
        <v>52200</v>
      </c>
      <c r="U210" s="90">
        <v>51800</v>
      </c>
      <c r="V210" s="90">
        <v>54300</v>
      </c>
      <c r="W210" s="90">
        <v>56100</v>
      </c>
      <c r="X210" t="str">
        <f t="shared" si="10"/>
        <v>10-2021</v>
      </c>
      <c r="Y210">
        <f>_xlfn.XLOOKUP(X210,AM:AM,AO:AO,"")</f>
        <v>0</v>
      </c>
      <c r="Z210">
        <f>_xlfn.XLOOKUP(X210,AM:AM,AP:AP,"")</f>
        <v>0</v>
      </c>
      <c r="AA210">
        <f>_xlfn.XLOOKUP(X210,AM:AM,AQ:AQ,"")</f>
        <v>0</v>
      </c>
      <c r="AB210">
        <f>_xlfn.XLOOKUP(X210,AM:AM,AR:AR,"")</f>
        <v>0</v>
      </c>
    </row>
    <row r="211" spans="1:28">
      <c r="A211" s="93">
        <v>44477</v>
      </c>
      <c r="B211" s="90">
        <v>51300</v>
      </c>
      <c r="C211" s="90">
        <v>54700</v>
      </c>
      <c r="D211" s="90">
        <v>51800</v>
      </c>
      <c r="E211" s="90">
        <v>48900</v>
      </c>
      <c r="F211" s="90">
        <v>53800</v>
      </c>
      <c r="G211" s="91" t="s">
        <v>25</v>
      </c>
      <c r="H211" s="90">
        <v>51000</v>
      </c>
      <c r="I211" s="91" t="s">
        <v>25</v>
      </c>
      <c r="J211" s="90">
        <v>50300</v>
      </c>
      <c r="K211" s="91" t="s">
        <v>25</v>
      </c>
      <c r="L211" s="90">
        <v>52700</v>
      </c>
      <c r="M211" s="90">
        <v>50500</v>
      </c>
      <c r="N211" s="90">
        <v>50200</v>
      </c>
      <c r="O211" s="91" t="s">
        <v>25</v>
      </c>
      <c r="P211" s="90">
        <v>48400</v>
      </c>
      <c r="Q211" s="90">
        <v>48500</v>
      </c>
      <c r="R211" s="90">
        <v>48300</v>
      </c>
      <c r="S211" s="90">
        <v>51500</v>
      </c>
      <c r="T211" s="90">
        <v>51400</v>
      </c>
      <c r="U211" s="90">
        <v>51300</v>
      </c>
      <c r="V211" s="90">
        <v>54100</v>
      </c>
      <c r="W211" s="90">
        <v>56000</v>
      </c>
      <c r="X211" t="str">
        <f t="shared" si="10"/>
        <v>10-2021</v>
      </c>
      <c r="Y211">
        <f>_xlfn.XLOOKUP(X211,AM:AM,AO:AO,"")</f>
        <v>0</v>
      </c>
      <c r="Z211">
        <f>_xlfn.XLOOKUP(X211,AM:AM,AP:AP,"")</f>
        <v>0</v>
      </c>
      <c r="AA211">
        <f>_xlfn.XLOOKUP(X211,AM:AM,AQ:AQ,"")</f>
        <v>0</v>
      </c>
      <c r="AB211">
        <f>_xlfn.XLOOKUP(X211,AM:AM,AR:AR,"")</f>
        <v>0</v>
      </c>
    </row>
    <row r="212" spans="1:28">
      <c r="A212" s="93">
        <v>44478</v>
      </c>
      <c r="B212" s="90">
        <v>51500</v>
      </c>
      <c r="C212" s="90">
        <v>54800</v>
      </c>
      <c r="D212" s="90">
        <v>52700</v>
      </c>
      <c r="E212" s="90">
        <v>49200</v>
      </c>
      <c r="F212" s="90">
        <v>53300</v>
      </c>
      <c r="G212" s="91" t="s">
        <v>25</v>
      </c>
      <c r="H212" s="90">
        <v>51000</v>
      </c>
      <c r="I212" s="91" t="s">
        <v>25</v>
      </c>
      <c r="J212" s="90">
        <v>50300</v>
      </c>
      <c r="K212" s="91" t="s">
        <v>25</v>
      </c>
      <c r="L212" s="90">
        <v>52800</v>
      </c>
      <c r="M212" s="90">
        <v>50700</v>
      </c>
      <c r="N212" s="90">
        <v>50600</v>
      </c>
      <c r="O212" s="91" t="s">
        <v>25</v>
      </c>
      <c r="P212" s="90">
        <v>48600</v>
      </c>
      <c r="Q212" s="90">
        <v>48800</v>
      </c>
      <c r="R212" s="90">
        <v>48300</v>
      </c>
      <c r="S212" s="90">
        <v>51700</v>
      </c>
      <c r="T212" s="90">
        <v>51400</v>
      </c>
      <c r="U212" s="90">
        <v>51300</v>
      </c>
      <c r="V212" s="90">
        <v>53900</v>
      </c>
      <c r="W212" s="90">
        <v>55800</v>
      </c>
      <c r="X212" t="str">
        <f t="shared" si="10"/>
        <v>10-2021</v>
      </c>
      <c r="Y212">
        <f>_xlfn.XLOOKUP(X212,AM:AM,AO:AO,"")</f>
        <v>0</v>
      </c>
      <c r="Z212">
        <f>_xlfn.XLOOKUP(X212,AM:AM,AP:AP,"")</f>
        <v>0</v>
      </c>
      <c r="AA212">
        <f>_xlfn.XLOOKUP(X212,AM:AM,AQ:AQ,"")</f>
        <v>0</v>
      </c>
      <c r="AB212">
        <f>_xlfn.XLOOKUP(X212,AM:AM,AR:AR,"")</f>
        <v>0</v>
      </c>
    </row>
    <row r="213" spans="1:28">
      <c r="A213" s="93">
        <v>44479</v>
      </c>
      <c r="B213" s="90" t="s">
        <v>24</v>
      </c>
      <c r="C213" s="90" t="s">
        <v>24</v>
      </c>
      <c r="D213" s="90" t="s">
        <v>24</v>
      </c>
      <c r="E213" s="90" t="s">
        <v>24</v>
      </c>
      <c r="F213" s="90" t="s">
        <v>24</v>
      </c>
      <c r="G213" s="90" t="s">
        <v>24</v>
      </c>
      <c r="H213" s="90" t="s">
        <v>24</v>
      </c>
      <c r="I213" s="90" t="s">
        <v>24</v>
      </c>
      <c r="J213" s="90" t="s">
        <v>24</v>
      </c>
      <c r="K213" s="90" t="s">
        <v>24</v>
      </c>
      <c r="L213" s="90" t="s">
        <v>24</v>
      </c>
      <c r="M213" s="90" t="s">
        <v>24</v>
      </c>
      <c r="N213" s="90" t="s">
        <v>24</v>
      </c>
      <c r="O213" s="90" t="s">
        <v>24</v>
      </c>
      <c r="P213" s="90" t="s">
        <v>24</v>
      </c>
      <c r="Q213" s="90" t="s">
        <v>24</v>
      </c>
      <c r="R213" s="90" t="s">
        <v>24</v>
      </c>
      <c r="S213" s="90" t="s">
        <v>24</v>
      </c>
      <c r="T213" s="90" t="s">
        <v>24</v>
      </c>
      <c r="U213" s="90" t="s">
        <v>24</v>
      </c>
      <c r="V213" s="90" t="s">
        <v>24</v>
      </c>
      <c r="W213" s="90" t="s">
        <v>24</v>
      </c>
      <c r="X213" t="str">
        <f t="shared" si="10"/>
        <v>10-2021</v>
      </c>
      <c r="Y213">
        <f>_xlfn.XLOOKUP(X213,AM:AM,AO:AO,"")</f>
        <v>0</v>
      </c>
      <c r="Z213">
        <f>_xlfn.XLOOKUP(X213,AM:AM,AP:AP,"")</f>
        <v>0</v>
      </c>
      <c r="AA213">
        <f>_xlfn.XLOOKUP(X213,AM:AM,AQ:AQ,"")</f>
        <v>0</v>
      </c>
      <c r="AB213">
        <f>_xlfn.XLOOKUP(X213,AM:AM,AR:AR,"")</f>
        <v>0</v>
      </c>
    </row>
    <row r="214" spans="1:28">
      <c r="A214" s="93">
        <v>44480</v>
      </c>
      <c r="B214" s="90">
        <v>54000</v>
      </c>
      <c r="C214" s="90">
        <v>55500</v>
      </c>
      <c r="D214" s="90">
        <v>54600</v>
      </c>
      <c r="E214" s="90">
        <v>51000</v>
      </c>
      <c r="F214" s="90">
        <v>54300</v>
      </c>
      <c r="G214" s="91" t="s">
        <v>25</v>
      </c>
      <c r="H214" s="90">
        <v>53000</v>
      </c>
      <c r="I214" s="91" t="s">
        <v>25</v>
      </c>
      <c r="J214" s="90">
        <v>52600</v>
      </c>
      <c r="K214" s="91" t="s">
        <v>25</v>
      </c>
      <c r="L214" s="90">
        <v>54200</v>
      </c>
      <c r="M214" s="90">
        <v>52200</v>
      </c>
      <c r="N214" s="90">
        <v>53400</v>
      </c>
      <c r="O214" s="91" t="s">
        <v>25</v>
      </c>
      <c r="P214" s="90">
        <v>51000</v>
      </c>
      <c r="Q214" s="90">
        <v>51800</v>
      </c>
      <c r="R214" s="90">
        <v>50900</v>
      </c>
      <c r="S214" s="90">
        <v>53500</v>
      </c>
      <c r="T214" s="90">
        <v>53300</v>
      </c>
      <c r="U214" s="90">
        <v>52300</v>
      </c>
      <c r="V214" s="90">
        <v>54800</v>
      </c>
      <c r="W214" s="90">
        <v>57200</v>
      </c>
      <c r="X214" t="str">
        <f t="shared" ref="X214:X277" si="11">TEXT(A214,"MM-YYYY")</f>
        <v>10-2021</v>
      </c>
      <c r="Y214">
        <f>_xlfn.XLOOKUP(X214,AM:AM,AO:AO,"")</f>
        <v>0</v>
      </c>
      <c r="Z214">
        <f>_xlfn.XLOOKUP(X214,AM:AM,AP:AP,"")</f>
        <v>0</v>
      </c>
      <c r="AA214">
        <f>_xlfn.XLOOKUP(X214,AM:AM,AQ:AQ,"")</f>
        <v>0</v>
      </c>
      <c r="AB214">
        <f>_xlfn.XLOOKUP(X214,AM:AM,AR:AR,"")</f>
        <v>0</v>
      </c>
    </row>
    <row r="215" spans="1:28">
      <c r="A215" s="93">
        <v>44481</v>
      </c>
      <c r="B215" s="90">
        <v>54400</v>
      </c>
      <c r="C215" s="90">
        <v>56000</v>
      </c>
      <c r="D215" s="90">
        <v>55000</v>
      </c>
      <c r="E215" s="90">
        <v>51000</v>
      </c>
      <c r="F215" s="90">
        <v>55300</v>
      </c>
      <c r="G215" s="91" t="s">
        <v>25</v>
      </c>
      <c r="H215" s="90">
        <v>53700</v>
      </c>
      <c r="I215" s="91" t="s">
        <v>25</v>
      </c>
      <c r="J215" s="90">
        <v>53300</v>
      </c>
      <c r="K215" s="91" t="s">
        <v>25</v>
      </c>
      <c r="L215" s="90">
        <v>54500</v>
      </c>
      <c r="M215" s="90">
        <v>53900</v>
      </c>
      <c r="N215" s="90">
        <v>53400</v>
      </c>
      <c r="O215" s="91" t="s">
        <v>25</v>
      </c>
      <c r="P215" s="90">
        <v>52000</v>
      </c>
      <c r="Q215" s="90">
        <v>52200</v>
      </c>
      <c r="R215" s="90">
        <v>51500</v>
      </c>
      <c r="S215" s="90">
        <v>53500</v>
      </c>
      <c r="T215" s="90">
        <v>54300</v>
      </c>
      <c r="U215" s="90">
        <v>53600</v>
      </c>
      <c r="V215" s="90">
        <v>55200</v>
      </c>
      <c r="W215" s="90">
        <v>58000</v>
      </c>
      <c r="X215" t="str">
        <f t="shared" si="11"/>
        <v>10-2021</v>
      </c>
      <c r="Y215">
        <f>_xlfn.XLOOKUP(X215,AM:AM,AO:AO,"")</f>
        <v>0</v>
      </c>
      <c r="Z215">
        <f>_xlfn.XLOOKUP(X215,AM:AM,AP:AP,"")</f>
        <v>0</v>
      </c>
      <c r="AA215">
        <f>_xlfn.XLOOKUP(X215,AM:AM,AQ:AQ,"")</f>
        <v>0</v>
      </c>
      <c r="AB215">
        <f>_xlfn.XLOOKUP(X215,AM:AM,AR:AR,"")</f>
        <v>0</v>
      </c>
    </row>
    <row r="216" spans="1:28">
      <c r="A216" s="93">
        <v>44482</v>
      </c>
      <c r="B216" s="90">
        <v>54400</v>
      </c>
      <c r="C216" s="90">
        <v>56500</v>
      </c>
      <c r="D216" s="90">
        <v>54600</v>
      </c>
      <c r="E216" s="91" t="s">
        <v>25</v>
      </c>
      <c r="F216" s="90">
        <v>55300</v>
      </c>
      <c r="G216" s="91" t="s">
        <v>25</v>
      </c>
      <c r="H216" s="90">
        <v>53500</v>
      </c>
      <c r="I216" s="91" t="s">
        <v>25</v>
      </c>
      <c r="J216" s="90">
        <v>53300</v>
      </c>
      <c r="K216" s="91" t="s">
        <v>25</v>
      </c>
      <c r="L216" s="90">
        <v>54300</v>
      </c>
      <c r="M216" s="90">
        <v>54100</v>
      </c>
      <c r="N216" s="90">
        <v>53200</v>
      </c>
      <c r="O216" s="91" t="s">
        <v>25</v>
      </c>
      <c r="P216" s="90">
        <v>51300</v>
      </c>
      <c r="Q216" s="90">
        <v>52100</v>
      </c>
      <c r="R216" s="90">
        <v>51300</v>
      </c>
      <c r="S216" s="91" t="s">
        <v>25</v>
      </c>
      <c r="T216" s="90">
        <v>54300</v>
      </c>
      <c r="U216" s="90">
        <v>54300</v>
      </c>
      <c r="V216" s="90">
        <v>55200</v>
      </c>
      <c r="W216" s="90">
        <v>57800</v>
      </c>
      <c r="X216" t="str">
        <f t="shared" si="11"/>
        <v>10-2021</v>
      </c>
      <c r="Y216">
        <f>_xlfn.XLOOKUP(X216,AM:AM,AO:AO,"")</f>
        <v>0</v>
      </c>
      <c r="Z216">
        <f>_xlfn.XLOOKUP(X216,AM:AM,AP:AP,"")</f>
        <v>0</v>
      </c>
      <c r="AA216">
        <f>_xlfn.XLOOKUP(X216,AM:AM,AQ:AQ,"")</f>
        <v>0</v>
      </c>
      <c r="AB216">
        <f>_xlfn.XLOOKUP(X216,AM:AM,AR:AR,"")</f>
        <v>0</v>
      </c>
    </row>
    <row r="217" spans="1:28">
      <c r="A217" s="93">
        <v>44483</v>
      </c>
      <c r="B217" s="90">
        <v>54400</v>
      </c>
      <c r="C217" s="91" t="s">
        <v>25</v>
      </c>
      <c r="D217" s="90">
        <v>55200</v>
      </c>
      <c r="E217" s="91" t="s">
        <v>25</v>
      </c>
      <c r="F217" s="90">
        <v>55300</v>
      </c>
      <c r="G217" s="91" t="s">
        <v>25</v>
      </c>
      <c r="H217" s="90">
        <v>53500</v>
      </c>
      <c r="I217" s="91" t="s">
        <v>25</v>
      </c>
      <c r="J217" s="90">
        <v>53700</v>
      </c>
      <c r="K217" s="91" t="s">
        <v>25</v>
      </c>
      <c r="L217" s="90">
        <v>54400</v>
      </c>
      <c r="M217" s="90">
        <v>54300</v>
      </c>
      <c r="N217" s="90">
        <v>53800</v>
      </c>
      <c r="O217" s="91" t="s">
        <v>25</v>
      </c>
      <c r="P217" s="90">
        <v>51300</v>
      </c>
      <c r="Q217" s="90">
        <v>51900</v>
      </c>
      <c r="R217" s="91" t="s">
        <v>25</v>
      </c>
      <c r="S217" s="91" t="s">
        <v>25</v>
      </c>
      <c r="T217" s="90">
        <v>54300</v>
      </c>
      <c r="U217" s="91" t="s">
        <v>25</v>
      </c>
      <c r="V217" s="90">
        <v>55200</v>
      </c>
      <c r="W217" s="91" t="s">
        <v>25</v>
      </c>
      <c r="X217" t="str">
        <f t="shared" si="11"/>
        <v>10-2021</v>
      </c>
      <c r="Y217">
        <f>_xlfn.XLOOKUP(X217,AM:AM,AO:AO,"")</f>
        <v>0</v>
      </c>
      <c r="Z217">
        <f>_xlfn.XLOOKUP(X217,AM:AM,AP:AP,"")</f>
        <v>0</v>
      </c>
      <c r="AA217">
        <f>_xlfn.XLOOKUP(X217,AM:AM,AQ:AQ,"")</f>
        <v>0</v>
      </c>
      <c r="AB217">
        <f>_xlfn.XLOOKUP(X217,AM:AM,AR:AR,"")</f>
        <v>0</v>
      </c>
    </row>
    <row r="218" spans="1:28">
      <c r="A218" s="93">
        <v>44484</v>
      </c>
      <c r="B218" s="90" t="s">
        <v>24</v>
      </c>
      <c r="C218" s="90" t="s">
        <v>24</v>
      </c>
      <c r="D218" s="90" t="s">
        <v>24</v>
      </c>
      <c r="E218" s="90" t="s">
        <v>24</v>
      </c>
      <c r="F218" s="90" t="s">
        <v>24</v>
      </c>
      <c r="G218" s="90" t="s">
        <v>24</v>
      </c>
      <c r="H218" s="90" t="s">
        <v>24</v>
      </c>
      <c r="I218" s="90" t="s">
        <v>24</v>
      </c>
      <c r="J218" s="90" t="s">
        <v>24</v>
      </c>
      <c r="K218" s="90" t="s">
        <v>24</v>
      </c>
      <c r="L218" s="90" t="s">
        <v>24</v>
      </c>
      <c r="M218" s="90" t="s">
        <v>24</v>
      </c>
      <c r="N218" s="90" t="s">
        <v>24</v>
      </c>
      <c r="O218" s="90" t="s">
        <v>24</v>
      </c>
      <c r="P218" s="90" t="s">
        <v>24</v>
      </c>
      <c r="Q218" s="90" t="s">
        <v>24</v>
      </c>
      <c r="R218" s="90" t="s">
        <v>24</v>
      </c>
      <c r="S218" s="90" t="s">
        <v>24</v>
      </c>
      <c r="T218" s="90" t="s">
        <v>24</v>
      </c>
      <c r="U218" s="90" t="s">
        <v>24</v>
      </c>
      <c r="V218" s="90" t="s">
        <v>24</v>
      </c>
      <c r="W218" s="90" t="s">
        <v>24</v>
      </c>
      <c r="X218" t="str">
        <f t="shared" si="11"/>
        <v>10-2021</v>
      </c>
      <c r="Y218">
        <f>_xlfn.XLOOKUP(X218,AM:AM,AO:AO,"")</f>
        <v>0</v>
      </c>
      <c r="Z218">
        <f>_xlfn.XLOOKUP(X218,AM:AM,AP:AP,"")</f>
        <v>0</v>
      </c>
      <c r="AA218">
        <f>_xlfn.XLOOKUP(X218,AM:AM,AQ:AQ,"")</f>
        <v>0</v>
      </c>
      <c r="AB218">
        <f>_xlfn.XLOOKUP(X218,AM:AM,AR:AR,"")</f>
        <v>0</v>
      </c>
    </row>
    <row r="219" spans="1:28">
      <c r="A219" s="93">
        <v>44485</v>
      </c>
      <c r="B219" s="90">
        <v>55200</v>
      </c>
      <c r="C219" s="90">
        <v>57000</v>
      </c>
      <c r="D219" s="90">
        <v>56500</v>
      </c>
      <c r="E219" s="90">
        <v>51500</v>
      </c>
      <c r="F219" s="90">
        <v>55300</v>
      </c>
      <c r="G219" s="91" t="s">
        <v>25</v>
      </c>
      <c r="H219" s="90">
        <v>54000</v>
      </c>
      <c r="I219" s="91" t="s">
        <v>25</v>
      </c>
      <c r="J219" s="90">
        <v>53700</v>
      </c>
      <c r="K219" s="91" t="s">
        <v>25</v>
      </c>
      <c r="L219" s="90">
        <v>54600</v>
      </c>
      <c r="M219" s="90">
        <v>54500</v>
      </c>
      <c r="N219" s="90">
        <v>54800</v>
      </c>
      <c r="O219" s="91" t="s">
        <v>25</v>
      </c>
      <c r="P219" s="90">
        <v>52000</v>
      </c>
      <c r="Q219" s="90">
        <v>52500</v>
      </c>
      <c r="R219" s="90">
        <v>51700</v>
      </c>
      <c r="S219" s="90">
        <v>54200</v>
      </c>
      <c r="T219" s="90">
        <v>54800</v>
      </c>
      <c r="U219" s="90">
        <v>55300</v>
      </c>
      <c r="V219" s="90">
        <v>55200</v>
      </c>
      <c r="W219" s="91" t="s">
        <v>25</v>
      </c>
      <c r="X219" t="str">
        <f t="shared" si="11"/>
        <v>10-2021</v>
      </c>
      <c r="Y219">
        <f>_xlfn.XLOOKUP(X219,AM:AM,AO:AO,"")</f>
        <v>0</v>
      </c>
      <c r="Z219">
        <f>_xlfn.XLOOKUP(X219,AM:AM,AP:AP,"")</f>
        <v>0</v>
      </c>
      <c r="AA219">
        <f>_xlfn.XLOOKUP(X219,AM:AM,AQ:AQ,"")</f>
        <v>0</v>
      </c>
      <c r="AB219">
        <f>_xlfn.XLOOKUP(X219,AM:AM,AR:AR,"")</f>
        <v>0</v>
      </c>
    </row>
    <row r="220" spans="1:28">
      <c r="A220" s="93">
        <v>44486</v>
      </c>
      <c r="B220" s="90" t="s">
        <v>24</v>
      </c>
      <c r="C220" s="90" t="s">
        <v>24</v>
      </c>
      <c r="D220" s="90" t="s">
        <v>24</v>
      </c>
      <c r="E220" s="90" t="s">
        <v>24</v>
      </c>
      <c r="F220" s="90" t="s">
        <v>24</v>
      </c>
      <c r="G220" s="90" t="s">
        <v>24</v>
      </c>
      <c r="H220" s="90" t="s">
        <v>24</v>
      </c>
      <c r="I220" s="90" t="s">
        <v>24</v>
      </c>
      <c r="J220" s="90" t="s">
        <v>24</v>
      </c>
      <c r="K220" s="90" t="s">
        <v>24</v>
      </c>
      <c r="L220" s="90" t="s">
        <v>24</v>
      </c>
      <c r="M220" s="90" t="s">
        <v>24</v>
      </c>
      <c r="N220" s="90" t="s">
        <v>24</v>
      </c>
      <c r="O220" s="90" t="s">
        <v>24</v>
      </c>
      <c r="P220" s="90" t="s">
        <v>24</v>
      </c>
      <c r="Q220" s="90" t="s">
        <v>24</v>
      </c>
      <c r="R220" s="90" t="s">
        <v>24</v>
      </c>
      <c r="S220" s="90" t="s">
        <v>24</v>
      </c>
      <c r="T220" s="90" t="s">
        <v>24</v>
      </c>
      <c r="U220" s="90" t="s">
        <v>24</v>
      </c>
      <c r="V220" s="90" t="s">
        <v>24</v>
      </c>
      <c r="W220" s="90" t="s">
        <v>24</v>
      </c>
      <c r="X220" t="str">
        <f t="shared" si="11"/>
        <v>10-2021</v>
      </c>
      <c r="Y220">
        <f>_xlfn.XLOOKUP(X220,AM:AM,AO:AO,"")</f>
        <v>0</v>
      </c>
      <c r="Z220">
        <f>_xlfn.XLOOKUP(X220,AM:AM,AP:AP,"")</f>
        <v>0</v>
      </c>
      <c r="AA220">
        <f>_xlfn.XLOOKUP(X220,AM:AM,AQ:AQ,"")</f>
        <v>0</v>
      </c>
      <c r="AB220">
        <f>_xlfn.XLOOKUP(X220,AM:AM,AR:AR,"")</f>
        <v>0</v>
      </c>
    </row>
    <row r="221" spans="1:28">
      <c r="A221" s="93">
        <v>44487</v>
      </c>
      <c r="B221" s="90">
        <v>55200</v>
      </c>
      <c r="C221" s="90">
        <v>57500</v>
      </c>
      <c r="D221" s="90">
        <v>56500</v>
      </c>
      <c r="E221" s="90">
        <v>51500</v>
      </c>
      <c r="F221" s="90">
        <v>55300</v>
      </c>
      <c r="G221" s="91" t="s">
        <v>25</v>
      </c>
      <c r="H221" s="90">
        <v>54000</v>
      </c>
      <c r="I221" s="91" t="s">
        <v>25</v>
      </c>
      <c r="J221" s="90">
        <v>53600</v>
      </c>
      <c r="K221" s="91" t="s">
        <v>25</v>
      </c>
      <c r="L221" s="90">
        <v>54400</v>
      </c>
      <c r="M221" s="90">
        <v>54500</v>
      </c>
      <c r="N221" s="90">
        <v>54000</v>
      </c>
      <c r="O221" s="91" t="s">
        <v>25</v>
      </c>
      <c r="P221" s="90">
        <v>51800</v>
      </c>
      <c r="Q221" s="90">
        <v>52500</v>
      </c>
      <c r="R221" s="90">
        <v>51700</v>
      </c>
      <c r="S221" s="90">
        <v>54200</v>
      </c>
      <c r="T221" s="90">
        <v>54800</v>
      </c>
      <c r="U221" s="90">
        <v>55300</v>
      </c>
      <c r="V221" s="90">
        <v>55600</v>
      </c>
      <c r="W221" s="90">
        <v>58100</v>
      </c>
      <c r="X221" t="str">
        <f t="shared" si="11"/>
        <v>10-2021</v>
      </c>
      <c r="Y221">
        <f>_xlfn.XLOOKUP(X221,AM:AM,AO:AO,"")</f>
        <v>0</v>
      </c>
      <c r="Z221">
        <f>_xlfn.XLOOKUP(X221,AM:AM,AP:AP,"")</f>
        <v>0</v>
      </c>
      <c r="AA221">
        <f>_xlfn.XLOOKUP(X221,AM:AM,AQ:AQ,"")</f>
        <v>0</v>
      </c>
      <c r="AB221">
        <f>_xlfn.XLOOKUP(X221,AM:AM,AR:AR,"")</f>
        <v>0</v>
      </c>
    </row>
    <row r="222" spans="1:28">
      <c r="A222" s="93">
        <v>44488</v>
      </c>
      <c r="B222" s="90">
        <v>55200</v>
      </c>
      <c r="C222" s="90">
        <v>57300</v>
      </c>
      <c r="D222" s="90">
        <v>56500</v>
      </c>
      <c r="E222" s="90">
        <v>51700</v>
      </c>
      <c r="F222" s="90">
        <v>55200</v>
      </c>
      <c r="G222" s="91" t="s">
        <v>25</v>
      </c>
      <c r="H222" s="90">
        <v>54000</v>
      </c>
      <c r="I222" s="91" t="s">
        <v>25</v>
      </c>
      <c r="J222" s="90">
        <v>53600</v>
      </c>
      <c r="K222" s="91" t="s">
        <v>25</v>
      </c>
      <c r="L222" s="90">
        <v>54600</v>
      </c>
      <c r="M222" s="90">
        <v>54500</v>
      </c>
      <c r="N222" s="90">
        <v>54200</v>
      </c>
      <c r="O222" s="91" t="s">
        <v>25</v>
      </c>
      <c r="P222" s="90">
        <v>51300</v>
      </c>
      <c r="Q222" s="90">
        <v>51900</v>
      </c>
      <c r="R222" s="90">
        <v>51300</v>
      </c>
      <c r="S222" s="90">
        <v>54300</v>
      </c>
      <c r="T222" s="90">
        <v>54400</v>
      </c>
      <c r="U222" s="90">
        <v>54800</v>
      </c>
      <c r="V222" s="90">
        <v>55300</v>
      </c>
      <c r="W222" s="90">
        <v>57900</v>
      </c>
      <c r="X222" t="str">
        <f t="shared" si="11"/>
        <v>10-2021</v>
      </c>
      <c r="Y222">
        <f>_xlfn.XLOOKUP(X222,AM:AM,AO:AO,"")</f>
        <v>0</v>
      </c>
      <c r="Z222">
        <f>_xlfn.XLOOKUP(X222,AM:AM,AP:AP,"")</f>
        <v>0</v>
      </c>
      <c r="AA222">
        <f>_xlfn.XLOOKUP(X222,AM:AM,AQ:AQ,"")</f>
        <v>0</v>
      </c>
      <c r="AB222">
        <f>_xlfn.XLOOKUP(X222,AM:AM,AR:AR,"")</f>
        <v>0</v>
      </c>
    </row>
    <row r="223" spans="1:28">
      <c r="A223" s="93">
        <v>44489</v>
      </c>
      <c r="B223" s="90">
        <v>55100</v>
      </c>
      <c r="C223" s="90">
        <v>57300</v>
      </c>
      <c r="D223" s="90">
        <v>55500</v>
      </c>
      <c r="E223" s="90">
        <v>51700</v>
      </c>
      <c r="F223" s="90">
        <v>55000</v>
      </c>
      <c r="G223" s="91" t="s">
        <v>25</v>
      </c>
      <c r="H223" s="90">
        <v>53500</v>
      </c>
      <c r="I223" s="91" t="s">
        <v>25</v>
      </c>
      <c r="J223" s="90">
        <v>53500</v>
      </c>
      <c r="K223" s="91" t="s">
        <v>25</v>
      </c>
      <c r="L223" s="90">
        <v>54400</v>
      </c>
      <c r="M223" s="90">
        <v>53500</v>
      </c>
      <c r="N223" s="90">
        <v>54000</v>
      </c>
      <c r="O223" s="91" t="s">
        <v>25</v>
      </c>
      <c r="P223" s="90">
        <v>50600</v>
      </c>
      <c r="Q223" s="90">
        <v>51400</v>
      </c>
      <c r="R223" s="90">
        <v>50850</v>
      </c>
      <c r="S223" s="90">
        <v>54300</v>
      </c>
      <c r="T223" s="90">
        <v>53800</v>
      </c>
      <c r="U223" s="90">
        <v>53800</v>
      </c>
      <c r="V223" s="90">
        <v>55300</v>
      </c>
      <c r="W223" s="90">
        <v>57900</v>
      </c>
      <c r="X223" t="str">
        <f t="shared" si="11"/>
        <v>10-2021</v>
      </c>
      <c r="Y223">
        <f>_xlfn.XLOOKUP(X223,AM:AM,AO:AO,"")</f>
        <v>0</v>
      </c>
      <c r="Z223">
        <f>_xlfn.XLOOKUP(X223,AM:AM,AP:AP,"")</f>
        <v>0</v>
      </c>
      <c r="AA223">
        <f>_xlfn.XLOOKUP(X223,AM:AM,AQ:AQ,"")</f>
        <v>0</v>
      </c>
      <c r="AB223">
        <f>_xlfn.XLOOKUP(X223,AM:AM,AR:AR,"")</f>
        <v>0</v>
      </c>
    </row>
    <row r="224" spans="1:28">
      <c r="A224" s="93">
        <v>44490</v>
      </c>
      <c r="B224" s="90">
        <v>54900</v>
      </c>
      <c r="C224" s="90">
        <v>57100</v>
      </c>
      <c r="D224" s="90">
        <v>55500</v>
      </c>
      <c r="E224" s="90">
        <v>51500</v>
      </c>
      <c r="F224" s="90">
        <v>54800</v>
      </c>
      <c r="G224" s="91" t="s">
        <v>25</v>
      </c>
      <c r="H224" s="90">
        <v>53500</v>
      </c>
      <c r="I224" s="91" t="s">
        <v>25</v>
      </c>
      <c r="J224" s="90">
        <v>53400</v>
      </c>
      <c r="K224" s="91" t="s">
        <v>25</v>
      </c>
      <c r="L224" s="90">
        <v>54400</v>
      </c>
      <c r="M224" s="90">
        <v>53700</v>
      </c>
      <c r="N224" s="90">
        <v>53500</v>
      </c>
      <c r="O224" s="91" t="s">
        <v>25</v>
      </c>
      <c r="P224" s="90">
        <v>50500</v>
      </c>
      <c r="Q224" s="90">
        <v>50800</v>
      </c>
      <c r="R224" s="90">
        <v>50700</v>
      </c>
      <c r="S224" s="90">
        <v>54300</v>
      </c>
      <c r="T224" s="90">
        <v>53300</v>
      </c>
      <c r="U224" s="90">
        <v>52100</v>
      </c>
      <c r="V224" s="90">
        <v>55100</v>
      </c>
      <c r="W224" s="90">
        <v>57700</v>
      </c>
      <c r="X224" t="str">
        <f t="shared" si="11"/>
        <v>10-2021</v>
      </c>
      <c r="Y224">
        <f>_xlfn.XLOOKUP(X224,AM:AM,AO:AO,"")</f>
        <v>0</v>
      </c>
      <c r="Z224">
        <f>_xlfn.XLOOKUP(X224,AM:AM,AP:AP,"")</f>
        <v>0</v>
      </c>
      <c r="AA224">
        <f>_xlfn.XLOOKUP(X224,AM:AM,AQ:AQ,"")</f>
        <v>0</v>
      </c>
      <c r="AB224">
        <f>_xlfn.XLOOKUP(X224,AM:AM,AR:AR,"")</f>
        <v>0</v>
      </c>
    </row>
    <row r="225" spans="1:28">
      <c r="A225" s="93">
        <v>44491</v>
      </c>
      <c r="B225" s="90">
        <v>54200</v>
      </c>
      <c r="C225" s="90">
        <v>56700</v>
      </c>
      <c r="D225" s="90">
        <v>55100</v>
      </c>
      <c r="E225" s="90">
        <v>51200</v>
      </c>
      <c r="F225" s="90">
        <v>54300</v>
      </c>
      <c r="G225" s="91" t="s">
        <v>25</v>
      </c>
      <c r="H225" s="90">
        <v>52500</v>
      </c>
      <c r="I225" s="91" t="s">
        <v>25</v>
      </c>
      <c r="J225" s="90">
        <v>53200</v>
      </c>
      <c r="K225" s="91" t="s">
        <v>25</v>
      </c>
      <c r="L225" s="90">
        <v>54000</v>
      </c>
      <c r="M225" s="90">
        <v>53700</v>
      </c>
      <c r="N225" s="90">
        <v>52900</v>
      </c>
      <c r="O225" s="91" t="s">
        <v>25</v>
      </c>
      <c r="P225" s="90">
        <v>49600</v>
      </c>
      <c r="Q225" s="90">
        <v>50800</v>
      </c>
      <c r="R225" s="90">
        <v>50000</v>
      </c>
      <c r="S225" s="90">
        <v>54000</v>
      </c>
      <c r="T225" s="90">
        <v>52600</v>
      </c>
      <c r="U225" s="90">
        <v>52300</v>
      </c>
      <c r="V225" s="90">
        <v>54400</v>
      </c>
      <c r="W225" s="90">
        <v>57000</v>
      </c>
      <c r="X225" t="str">
        <f t="shared" si="11"/>
        <v>10-2021</v>
      </c>
      <c r="Y225">
        <f>_xlfn.XLOOKUP(X225,AM:AM,AO:AO,"")</f>
        <v>0</v>
      </c>
      <c r="Z225">
        <f>_xlfn.XLOOKUP(X225,AM:AM,AP:AP,"")</f>
        <v>0</v>
      </c>
      <c r="AA225">
        <f>_xlfn.XLOOKUP(X225,AM:AM,AQ:AQ,"")</f>
        <v>0</v>
      </c>
      <c r="AB225">
        <f>_xlfn.XLOOKUP(X225,AM:AM,AR:AR,"")</f>
        <v>0</v>
      </c>
    </row>
    <row r="226" spans="1:28">
      <c r="A226" s="93">
        <v>44492</v>
      </c>
      <c r="B226" s="90">
        <v>54100</v>
      </c>
      <c r="C226" s="90">
        <v>56200</v>
      </c>
      <c r="D226" s="90">
        <v>55000</v>
      </c>
      <c r="E226" s="90">
        <v>50500</v>
      </c>
      <c r="F226" s="90">
        <v>53900</v>
      </c>
      <c r="G226" s="91" t="s">
        <v>25</v>
      </c>
      <c r="H226" s="90">
        <v>52000</v>
      </c>
      <c r="I226" s="91" t="s">
        <v>25</v>
      </c>
      <c r="J226" s="90">
        <v>52200</v>
      </c>
      <c r="K226" s="91" t="s">
        <v>25</v>
      </c>
      <c r="L226" s="90">
        <v>53700</v>
      </c>
      <c r="M226" s="90">
        <v>53400</v>
      </c>
      <c r="N226" s="90">
        <v>52000</v>
      </c>
      <c r="O226" s="91" t="s">
        <v>25</v>
      </c>
      <c r="P226" s="90">
        <v>49500</v>
      </c>
      <c r="Q226" s="90">
        <v>50000</v>
      </c>
      <c r="R226" s="90">
        <v>50000</v>
      </c>
      <c r="S226" s="90">
        <v>53200</v>
      </c>
      <c r="T226" s="90">
        <v>52400</v>
      </c>
      <c r="U226" s="90">
        <v>51800</v>
      </c>
      <c r="V226" s="90">
        <v>54000</v>
      </c>
      <c r="W226" s="90">
        <v>56800</v>
      </c>
      <c r="X226" t="str">
        <f t="shared" si="11"/>
        <v>10-2021</v>
      </c>
      <c r="Y226">
        <f>_xlfn.XLOOKUP(X226,AM:AM,AO:AO,"")</f>
        <v>0</v>
      </c>
      <c r="Z226">
        <f>_xlfn.XLOOKUP(X226,AM:AM,AP:AP,"")</f>
        <v>0</v>
      </c>
      <c r="AA226">
        <f>_xlfn.XLOOKUP(X226,AM:AM,AQ:AQ,"")</f>
        <v>0</v>
      </c>
      <c r="AB226">
        <f>_xlfn.XLOOKUP(X226,AM:AM,AR:AR,"")</f>
        <v>0</v>
      </c>
    </row>
    <row r="227" spans="1:28">
      <c r="A227" s="93">
        <v>44493</v>
      </c>
      <c r="B227" s="90" t="s">
        <v>24</v>
      </c>
      <c r="C227" s="90" t="s">
        <v>24</v>
      </c>
      <c r="D227" s="90" t="s">
        <v>24</v>
      </c>
      <c r="E227" s="90" t="s">
        <v>24</v>
      </c>
      <c r="F227" s="90" t="s">
        <v>24</v>
      </c>
      <c r="G227" s="90" t="s">
        <v>24</v>
      </c>
      <c r="H227" s="90" t="s">
        <v>24</v>
      </c>
      <c r="I227" s="90" t="s">
        <v>24</v>
      </c>
      <c r="J227" s="90" t="s">
        <v>24</v>
      </c>
      <c r="K227" s="90" t="s">
        <v>24</v>
      </c>
      <c r="L227" s="90" t="s">
        <v>24</v>
      </c>
      <c r="M227" s="90" t="s">
        <v>24</v>
      </c>
      <c r="N227" s="90" t="s">
        <v>24</v>
      </c>
      <c r="O227" s="90" t="s">
        <v>24</v>
      </c>
      <c r="P227" s="90" t="s">
        <v>24</v>
      </c>
      <c r="Q227" s="90" t="s">
        <v>24</v>
      </c>
      <c r="R227" s="90" t="s">
        <v>24</v>
      </c>
      <c r="S227" s="90" t="s">
        <v>24</v>
      </c>
      <c r="T227" s="90" t="s">
        <v>24</v>
      </c>
      <c r="U227" s="90" t="s">
        <v>24</v>
      </c>
      <c r="V227" s="90" t="s">
        <v>24</v>
      </c>
      <c r="W227" s="90" t="s">
        <v>24</v>
      </c>
      <c r="X227" t="str">
        <f t="shared" si="11"/>
        <v>10-2021</v>
      </c>
      <c r="Y227">
        <f>_xlfn.XLOOKUP(X227,AM:AM,AO:AO,"")</f>
        <v>0</v>
      </c>
      <c r="Z227">
        <f>_xlfn.XLOOKUP(X227,AM:AM,AP:AP,"")</f>
        <v>0</v>
      </c>
      <c r="AA227">
        <f>_xlfn.XLOOKUP(X227,AM:AM,AQ:AQ,"")</f>
        <v>0</v>
      </c>
      <c r="AB227">
        <f>_xlfn.XLOOKUP(X227,AM:AM,AR:AR,"")</f>
        <v>0</v>
      </c>
    </row>
    <row r="228" spans="1:28">
      <c r="A228" s="93">
        <v>44494</v>
      </c>
      <c r="B228" s="90">
        <v>53900</v>
      </c>
      <c r="C228" s="90">
        <v>55800</v>
      </c>
      <c r="D228" s="90">
        <v>53800</v>
      </c>
      <c r="E228" s="90">
        <v>49500</v>
      </c>
      <c r="F228" s="90">
        <v>53100</v>
      </c>
      <c r="G228" s="91" t="s">
        <v>25</v>
      </c>
      <c r="H228" s="90">
        <v>51500</v>
      </c>
      <c r="I228" s="91" t="s">
        <v>25</v>
      </c>
      <c r="J228" s="90">
        <v>51700</v>
      </c>
      <c r="K228" s="91" t="s">
        <v>25</v>
      </c>
      <c r="L228" s="90">
        <v>53000</v>
      </c>
      <c r="M228" s="90">
        <v>52800</v>
      </c>
      <c r="N228" s="90">
        <v>51500</v>
      </c>
      <c r="O228" s="91" t="s">
        <v>25</v>
      </c>
      <c r="P228" s="90">
        <v>49800</v>
      </c>
      <c r="Q228" s="90">
        <v>50000</v>
      </c>
      <c r="R228" s="90">
        <v>49400</v>
      </c>
      <c r="S228" s="90">
        <v>52000</v>
      </c>
      <c r="T228" s="90">
        <v>52200</v>
      </c>
      <c r="U228" s="90">
        <v>51300</v>
      </c>
      <c r="V228" s="90">
        <v>53400</v>
      </c>
      <c r="W228" s="90">
        <v>56400</v>
      </c>
      <c r="X228" t="str">
        <f t="shared" si="11"/>
        <v>10-2021</v>
      </c>
      <c r="Y228">
        <f>_xlfn.XLOOKUP(X228,AM:AM,AO:AO,"")</f>
        <v>0</v>
      </c>
      <c r="Z228">
        <f>_xlfn.XLOOKUP(X228,AM:AM,AP:AP,"")</f>
        <v>0</v>
      </c>
      <c r="AA228">
        <f>_xlfn.XLOOKUP(X228,AM:AM,AQ:AQ,"")</f>
        <v>0</v>
      </c>
      <c r="AB228">
        <f>_xlfn.XLOOKUP(X228,AM:AM,AR:AR,"")</f>
        <v>0</v>
      </c>
    </row>
    <row r="229" spans="1:28">
      <c r="A229" s="93">
        <v>44495</v>
      </c>
      <c r="B229" s="90">
        <v>53500</v>
      </c>
      <c r="C229" s="90">
        <v>55300</v>
      </c>
      <c r="D229" s="90">
        <v>53500</v>
      </c>
      <c r="E229" s="90">
        <v>48800</v>
      </c>
      <c r="F229" s="90">
        <v>52800</v>
      </c>
      <c r="G229" s="91" t="s">
        <v>25</v>
      </c>
      <c r="H229" s="90">
        <v>51300</v>
      </c>
      <c r="I229" s="91" t="s">
        <v>25</v>
      </c>
      <c r="J229" s="90">
        <v>51700</v>
      </c>
      <c r="K229" s="91" t="s">
        <v>25</v>
      </c>
      <c r="L229" s="90">
        <v>52700</v>
      </c>
      <c r="M229" s="90">
        <v>52400</v>
      </c>
      <c r="N229" s="90">
        <v>51000</v>
      </c>
      <c r="O229" s="91" t="s">
        <v>25</v>
      </c>
      <c r="P229" s="90">
        <v>49200</v>
      </c>
      <c r="Q229" s="90">
        <v>49500</v>
      </c>
      <c r="R229" s="90">
        <v>49000</v>
      </c>
      <c r="S229" s="90">
        <v>51300</v>
      </c>
      <c r="T229" s="90">
        <v>52200</v>
      </c>
      <c r="U229" s="90">
        <v>50300</v>
      </c>
      <c r="V229" s="90">
        <v>53200</v>
      </c>
      <c r="W229" s="90">
        <v>55900</v>
      </c>
      <c r="X229" t="str">
        <f t="shared" si="11"/>
        <v>10-2021</v>
      </c>
      <c r="Y229">
        <f>_xlfn.XLOOKUP(X229,AM:AM,AO:AO,"")</f>
        <v>0</v>
      </c>
      <c r="Z229">
        <f>_xlfn.XLOOKUP(X229,AM:AM,AP:AP,"")</f>
        <v>0</v>
      </c>
      <c r="AA229">
        <f>_xlfn.XLOOKUP(X229,AM:AM,AQ:AQ,"")</f>
        <v>0</v>
      </c>
      <c r="AB229">
        <f>_xlfn.XLOOKUP(X229,AM:AM,AR:AR,"")</f>
        <v>0</v>
      </c>
    </row>
    <row r="230" spans="1:28">
      <c r="A230" s="93">
        <v>44496</v>
      </c>
      <c r="B230" s="90">
        <v>53300</v>
      </c>
      <c r="C230" s="90">
        <v>54500</v>
      </c>
      <c r="D230" s="90">
        <v>53700</v>
      </c>
      <c r="E230" s="90">
        <v>49900</v>
      </c>
      <c r="F230" s="90">
        <v>51600</v>
      </c>
      <c r="G230" s="91" t="s">
        <v>25</v>
      </c>
      <c r="H230" s="90">
        <v>51000</v>
      </c>
      <c r="I230" s="91" t="s">
        <v>25</v>
      </c>
      <c r="J230" s="90">
        <v>52100</v>
      </c>
      <c r="K230" s="91" t="s">
        <v>25</v>
      </c>
      <c r="L230" s="90">
        <v>52900</v>
      </c>
      <c r="M230" s="90">
        <v>52400</v>
      </c>
      <c r="N230" s="90">
        <v>51400</v>
      </c>
      <c r="O230" s="91" t="s">
        <v>25</v>
      </c>
      <c r="P230" s="90">
        <v>49500</v>
      </c>
      <c r="Q230" s="90">
        <v>49800</v>
      </c>
      <c r="R230" s="90">
        <v>49000</v>
      </c>
      <c r="S230" s="90">
        <v>52300</v>
      </c>
      <c r="T230" s="90">
        <v>52200</v>
      </c>
      <c r="U230" s="90">
        <v>50300</v>
      </c>
      <c r="V230" s="90">
        <v>53200</v>
      </c>
      <c r="W230" s="90">
        <v>55600</v>
      </c>
      <c r="X230" t="str">
        <f t="shared" si="11"/>
        <v>10-2021</v>
      </c>
      <c r="Y230">
        <f>_xlfn.XLOOKUP(X230,AM:AM,AO:AO,"")</f>
        <v>0</v>
      </c>
      <c r="Z230">
        <f>_xlfn.XLOOKUP(X230,AM:AM,AP:AP,"")</f>
        <v>0</v>
      </c>
      <c r="AA230">
        <f>_xlfn.XLOOKUP(X230,AM:AM,AQ:AQ,"")</f>
        <v>0</v>
      </c>
      <c r="AB230">
        <f>_xlfn.XLOOKUP(X230,AM:AM,AR:AR,"")</f>
        <v>0</v>
      </c>
    </row>
    <row r="231" spans="1:28">
      <c r="A231" s="93">
        <v>44497</v>
      </c>
      <c r="B231" s="90">
        <v>53200</v>
      </c>
      <c r="C231" s="90">
        <v>54300</v>
      </c>
      <c r="D231" s="90">
        <v>53400</v>
      </c>
      <c r="E231" s="90">
        <v>49900</v>
      </c>
      <c r="F231" s="90">
        <v>51800</v>
      </c>
      <c r="G231" s="91" t="s">
        <v>25</v>
      </c>
      <c r="H231" s="90">
        <v>51500</v>
      </c>
      <c r="I231" s="91" t="s">
        <v>25</v>
      </c>
      <c r="J231" s="90">
        <v>52200</v>
      </c>
      <c r="K231" s="91" t="s">
        <v>25</v>
      </c>
      <c r="L231" s="90">
        <v>52600</v>
      </c>
      <c r="M231" s="90">
        <v>52400</v>
      </c>
      <c r="N231" s="90">
        <v>51400</v>
      </c>
      <c r="O231" s="91" t="s">
        <v>25</v>
      </c>
      <c r="P231" s="90">
        <v>49500</v>
      </c>
      <c r="Q231" s="90">
        <v>50000</v>
      </c>
      <c r="R231" s="90">
        <v>49500</v>
      </c>
      <c r="S231" s="90">
        <v>52300</v>
      </c>
      <c r="T231" s="90">
        <v>52500</v>
      </c>
      <c r="U231" s="90">
        <v>50800</v>
      </c>
      <c r="V231" s="90">
        <v>53200</v>
      </c>
      <c r="W231" s="90">
        <v>55600</v>
      </c>
      <c r="X231" t="str">
        <f t="shared" si="11"/>
        <v>10-2021</v>
      </c>
      <c r="Y231">
        <f>_xlfn.XLOOKUP(X231,AM:AM,AO:AO,"")</f>
        <v>0</v>
      </c>
      <c r="Z231">
        <f>_xlfn.XLOOKUP(X231,AM:AM,AP:AP,"")</f>
        <v>0</v>
      </c>
      <c r="AA231">
        <f>_xlfn.XLOOKUP(X231,AM:AM,AQ:AQ,"")</f>
        <v>0</v>
      </c>
      <c r="AB231">
        <f>_xlfn.XLOOKUP(X231,AM:AM,AR:AR,"")</f>
        <v>0</v>
      </c>
    </row>
    <row r="232" spans="1:28">
      <c r="A232" s="93">
        <v>44498</v>
      </c>
      <c r="B232" s="90">
        <v>53100</v>
      </c>
      <c r="C232" s="90">
        <v>54100</v>
      </c>
      <c r="D232" s="90">
        <v>53400</v>
      </c>
      <c r="E232" s="90">
        <v>50000</v>
      </c>
      <c r="F232" s="90">
        <v>51800</v>
      </c>
      <c r="G232" s="91" t="s">
        <v>25</v>
      </c>
      <c r="H232" s="90">
        <v>51200</v>
      </c>
      <c r="I232" s="91" t="s">
        <v>25</v>
      </c>
      <c r="J232" s="90">
        <v>52200</v>
      </c>
      <c r="K232" s="91" t="s">
        <v>25</v>
      </c>
      <c r="L232" s="90">
        <v>53200</v>
      </c>
      <c r="M232" s="90">
        <v>52400</v>
      </c>
      <c r="N232" s="90">
        <v>51500</v>
      </c>
      <c r="O232" s="91" t="s">
        <v>25</v>
      </c>
      <c r="P232" s="90">
        <v>49500</v>
      </c>
      <c r="Q232" s="90">
        <v>50100</v>
      </c>
      <c r="R232" s="90">
        <v>49500</v>
      </c>
      <c r="S232" s="90">
        <v>52400</v>
      </c>
      <c r="T232" s="90">
        <v>52700</v>
      </c>
      <c r="U232" s="90">
        <v>50800</v>
      </c>
      <c r="V232" s="90">
        <v>52900</v>
      </c>
      <c r="W232" s="90">
        <v>55600</v>
      </c>
      <c r="X232" t="str">
        <f t="shared" si="11"/>
        <v>10-2021</v>
      </c>
      <c r="Y232">
        <f>_xlfn.XLOOKUP(X232,AM:AM,AO:AO,"")</f>
        <v>0</v>
      </c>
      <c r="Z232">
        <f>_xlfn.XLOOKUP(X232,AM:AM,AP:AP,"")</f>
        <v>0</v>
      </c>
      <c r="AA232">
        <f>_xlfn.XLOOKUP(X232,AM:AM,AQ:AQ,"")</f>
        <v>0</v>
      </c>
      <c r="AB232">
        <f>_xlfn.XLOOKUP(X232,AM:AM,AR:AR,"")</f>
        <v>0</v>
      </c>
    </row>
    <row r="233" spans="1:28">
      <c r="A233" s="93">
        <v>44499</v>
      </c>
      <c r="B233" s="90">
        <v>53100</v>
      </c>
      <c r="C233" s="90">
        <v>54100</v>
      </c>
      <c r="D233" s="90">
        <v>53200</v>
      </c>
      <c r="E233" s="90">
        <v>50000</v>
      </c>
      <c r="F233" s="90">
        <v>51900</v>
      </c>
      <c r="G233" s="91" t="s">
        <v>25</v>
      </c>
      <c r="H233" s="90">
        <v>51000</v>
      </c>
      <c r="I233" s="91" t="s">
        <v>25</v>
      </c>
      <c r="J233" s="90">
        <v>52600</v>
      </c>
      <c r="K233" s="91" t="s">
        <v>25</v>
      </c>
      <c r="L233" s="90">
        <v>53100</v>
      </c>
      <c r="M233" s="90">
        <v>52800</v>
      </c>
      <c r="N233" s="90">
        <v>51400</v>
      </c>
      <c r="O233" s="91" t="s">
        <v>25</v>
      </c>
      <c r="P233" s="90">
        <v>49400</v>
      </c>
      <c r="Q233" s="90">
        <v>50000</v>
      </c>
      <c r="R233" s="90">
        <v>49300</v>
      </c>
      <c r="S233" s="90">
        <v>52400</v>
      </c>
      <c r="T233" s="90">
        <v>52700</v>
      </c>
      <c r="U233" s="90">
        <v>50800</v>
      </c>
      <c r="V233" s="90">
        <v>52900</v>
      </c>
      <c r="W233" s="90">
        <v>55600</v>
      </c>
      <c r="X233" t="str">
        <f t="shared" si="11"/>
        <v>10-2021</v>
      </c>
      <c r="Y233">
        <f>_xlfn.XLOOKUP(X233,AM:AM,AO:AO,"")</f>
        <v>0</v>
      </c>
      <c r="Z233">
        <f>_xlfn.XLOOKUP(X233,AM:AM,AP:AP,"")</f>
        <v>0</v>
      </c>
      <c r="AA233">
        <f>_xlfn.XLOOKUP(X233,AM:AM,AQ:AQ,"")</f>
        <v>0</v>
      </c>
      <c r="AB233">
        <f>_xlfn.XLOOKUP(X233,AM:AM,AR:AR,"")</f>
        <v>0</v>
      </c>
    </row>
    <row r="234" spans="1:28">
      <c r="A234" s="93">
        <v>44500</v>
      </c>
      <c r="B234" s="90" t="s">
        <v>24</v>
      </c>
      <c r="C234" s="90" t="s">
        <v>24</v>
      </c>
      <c r="D234" s="90" t="s">
        <v>24</v>
      </c>
      <c r="E234" s="90" t="s">
        <v>24</v>
      </c>
      <c r="F234" s="90" t="s">
        <v>24</v>
      </c>
      <c r="G234" s="90" t="s">
        <v>24</v>
      </c>
      <c r="H234" s="90" t="s">
        <v>24</v>
      </c>
      <c r="I234" s="90" t="s">
        <v>24</v>
      </c>
      <c r="J234" s="90" t="s">
        <v>24</v>
      </c>
      <c r="K234" s="90" t="s">
        <v>24</v>
      </c>
      <c r="L234" s="90" t="s">
        <v>24</v>
      </c>
      <c r="M234" s="90" t="s">
        <v>24</v>
      </c>
      <c r="N234" s="90" t="s">
        <v>24</v>
      </c>
      <c r="O234" s="90" t="s">
        <v>24</v>
      </c>
      <c r="P234" s="90" t="s">
        <v>24</v>
      </c>
      <c r="Q234" s="90" t="s">
        <v>24</v>
      </c>
      <c r="R234" s="90" t="s">
        <v>24</v>
      </c>
      <c r="S234" s="90" t="s">
        <v>24</v>
      </c>
      <c r="T234" s="90" t="s">
        <v>24</v>
      </c>
      <c r="U234" s="90" t="s">
        <v>24</v>
      </c>
      <c r="V234" s="90" t="s">
        <v>24</v>
      </c>
      <c r="W234" s="90" t="s">
        <v>24</v>
      </c>
      <c r="X234" t="str">
        <f t="shared" si="11"/>
        <v>10-2021</v>
      </c>
      <c r="Y234">
        <f>_xlfn.XLOOKUP(X234,AM:AM,AO:AO,"")</f>
        <v>0</v>
      </c>
      <c r="Z234">
        <f>_xlfn.XLOOKUP(X234,AM:AM,AP:AP,"")</f>
        <v>0</v>
      </c>
      <c r="AA234">
        <f>_xlfn.XLOOKUP(X234,AM:AM,AQ:AQ,"")</f>
        <v>0</v>
      </c>
      <c r="AB234">
        <f>_xlfn.XLOOKUP(X234,AM:AM,AR:AR,"")</f>
        <v>0</v>
      </c>
    </row>
    <row r="235" spans="1:28">
      <c r="A235" s="93">
        <v>44501</v>
      </c>
      <c r="B235" s="90">
        <v>52900</v>
      </c>
      <c r="C235" s="90">
        <v>54000</v>
      </c>
      <c r="D235" s="90">
        <v>53500</v>
      </c>
      <c r="E235" s="90">
        <v>49800</v>
      </c>
      <c r="F235" s="90">
        <v>52000</v>
      </c>
      <c r="G235" s="91" t="s">
        <v>25</v>
      </c>
      <c r="H235" s="90">
        <v>51000</v>
      </c>
      <c r="I235" s="91" t="s">
        <v>25</v>
      </c>
      <c r="J235" s="90">
        <v>52600</v>
      </c>
      <c r="K235" s="91" t="s">
        <v>25</v>
      </c>
      <c r="L235" s="90">
        <v>53300</v>
      </c>
      <c r="M235" s="90">
        <v>52800</v>
      </c>
      <c r="N235" s="90">
        <v>51100</v>
      </c>
      <c r="O235" s="91" t="s">
        <v>25</v>
      </c>
      <c r="P235" s="90">
        <v>49400</v>
      </c>
      <c r="Q235" s="90">
        <v>50000</v>
      </c>
      <c r="R235" s="90">
        <v>49200</v>
      </c>
      <c r="S235" s="90">
        <v>52000</v>
      </c>
      <c r="T235" s="90">
        <v>52700</v>
      </c>
      <c r="U235" s="90">
        <v>50800</v>
      </c>
      <c r="V235" s="90">
        <v>52400</v>
      </c>
      <c r="W235" s="90">
        <v>55200</v>
      </c>
      <c r="X235" t="str">
        <f t="shared" si="11"/>
        <v>11-2021</v>
      </c>
      <c r="Y235">
        <f>_xlfn.XLOOKUP(X235,AM:AM,AO:AO,"")</f>
        <v>0</v>
      </c>
      <c r="Z235">
        <f>_xlfn.XLOOKUP(X235,AM:AM,AP:AP,"")</f>
        <v>0</v>
      </c>
      <c r="AA235">
        <f>_xlfn.XLOOKUP(X235,AM:AM,AQ:AQ,"")</f>
        <v>0</v>
      </c>
      <c r="AB235">
        <f>_xlfn.XLOOKUP(X235,AM:AM,AR:AR,"")</f>
        <v>0</v>
      </c>
    </row>
    <row r="236" spans="1:28">
      <c r="A236" s="93">
        <v>44502</v>
      </c>
      <c r="B236" s="90">
        <v>52900</v>
      </c>
      <c r="C236" s="90">
        <v>54300</v>
      </c>
      <c r="D236" s="90">
        <v>53500</v>
      </c>
      <c r="E236" s="90">
        <v>49500</v>
      </c>
      <c r="F236" s="90">
        <v>52400</v>
      </c>
      <c r="G236" s="91" t="s">
        <v>25</v>
      </c>
      <c r="H236" s="90">
        <v>51000</v>
      </c>
      <c r="I236" s="91" t="s">
        <v>25</v>
      </c>
      <c r="J236" s="90">
        <v>52600</v>
      </c>
      <c r="K236" s="91" t="s">
        <v>25</v>
      </c>
      <c r="L236" s="90">
        <v>53200</v>
      </c>
      <c r="M236" s="90">
        <v>52800</v>
      </c>
      <c r="N236" s="90">
        <v>51000</v>
      </c>
      <c r="O236" s="91" t="s">
        <v>25</v>
      </c>
      <c r="P236" s="90">
        <v>49400</v>
      </c>
      <c r="Q236" s="90">
        <v>50000</v>
      </c>
      <c r="R236" s="90">
        <v>49300</v>
      </c>
      <c r="S236" s="90">
        <v>52000</v>
      </c>
      <c r="T236" s="90">
        <v>52700</v>
      </c>
      <c r="U236" s="90">
        <v>50800</v>
      </c>
      <c r="V236" s="90">
        <v>52100</v>
      </c>
      <c r="W236" s="90">
        <v>54800</v>
      </c>
      <c r="X236" t="str">
        <f t="shared" si="11"/>
        <v>11-2021</v>
      </c>
      <c r="Y236">
        <f>_xlfn.XLOOKUP(X236,AM:AM,AO:AO,"")</f>
        <v>0</v>
      </c>
      <c r="Z236">
        <f>_xlfn.XLOOKUP(X236,AM:AM,AP:AP,"")</f>
        <v>0</v>
      </c>
      <c r="AA236">
        <f>_xlfn.XLOOKUP(X236,AM:AM,AQ:AQ,"")</f>
        <v>0</v>
      </c>
      <c r="AB236">
        <f>_xlfn.XLOOKUP(X236,AM:AM,AR:AR,"")</f>
        <v>0</v>
      </c>
    </row>
    <row r="237" spans="1:28">
      <c r="A237" s="93">
        <v>44503</v>
      </c>
      <c r="B237" s="90">
        <v>53100</v>
      </c>
      <c r="C237" s="90">
        <v>54300</v>
      </c>
      <c r="D237" s="90">
        <v>53300</v>
      </c>
      <c r="E237" s="90">
        <v>49300</v>
      </c>
      <c r="F237" s="90">
        <v>52400</v>
      </c>
      <c r="G237" s="91" t="s">
        <v>25</v>
      </c>
      <c r="H237" s="90">
        <v>50500</v>
      </c>
      <c r="I237" s="91" t="s">
        <v>25</v>
      </c>
      <c r="J237" s="90">
        <v>52600</v>
      </c>
      <c r="K237" s="91" t="s">
        <v>25</v>
      </c>
      <c r="L237" s="90">
        <v>52800</v>
      </c>
      <c r="M237" s="90">
        <v>52700</v>
      </c>
      <c r="N237" s="90">
        <v>50500</v>
      </c>
      <c r="O237" s="91" t="s">
        <v>25</v>
      </c>
      <c r="P237" s="90">
        <v>49100</v>
      </c>
      <c r="Q237" s="90">
        <v>49900</v>
      </c>
      <c r="R237" s="90">
        <v>49300</v>
      </c>
      <c r="S237" s="90">
        <v>51800</v>
      </c>
      <c r="T237" s="90">
        <v>52700</v>
      </c>
      <c r="U237" s="90">
        <v>50600</v>
      </c>
      <c r="V237" s="90">
        <v>52100</v>
      </c>
      <c r="W237" s="90">
        <v>54800</v>
      </c>
      <c r="X237" t="str">
        <f t="shared" si="11"/>
        <v>11-2021</v>
      </c>
      <c r="Y237">
        <f>_xlfn.XLOOKUP(X237,AM:AM,AO:AO,"")</f>
        <v>0</v>
      </c>
      <c r="Z237">
        <f>_xlfn.XLOOKUP(X237,AM:AM,AP:AP,"")</f>
        <v>0</v>
      </c>
      <c r="AA237">
        <f>_xlfn.XLOOKUP(X237,AM:AM,AQ:AQ,"")</f>
        <v>0</v>
      </c>
      <c r="AB237">
        <f>_xlfn.XLOOKUP(X237,AM:AM,AR:AR,"")</f>
        <v>0</v>
      </c>
    </row>
    <row r="238" spans="1:28">
      <c r="A238" s="93">
        <v>44504</v>
      </c>
      <c r="B238" s="90" t="s">
        <v>24</v>
      </c>
      <c r="C238" s="90" t="s">
        <v>24</v>
      </c>
      <c r="D238" s="90" t="s">
        <v>24</v>
      </c>
      <c r="E238" s="90" t="s">
        <v>24</v>
      </c>
      <c r="F238" s="90" t="s">
        <v>24</v>
      </c>
      <c r="G238" s="90" t="s">
        <v>24</v>
      </c>
      <c r="H238" s="90" t="s">
        <v>24</v>
      </c>
      <c r="I238" s="90" t="s">
        <v>24</v>
      </c>
      <c r="J238" s="90" t="s">
        <v>24</v>
      </c>
      <c r="K238" s="90" t="s">
        <v>24</v>
      </c>
      <c r="L238" s="90" t="s">
        <v>24</v>
      </c>
      <c r="M238" s="90" t="s">
        <v>24</v>
      </c>
      <c r="N238" s="90" t="s">
        <v>24</v>
      </c>
      <c r="O238" s="90" t="s">
        <v>24</v>
      </c>
      <c r="P238" s="90" t="s">
        <v>24</v>
      </c>
      <c r="Q238" s="90" t="s">
        <v>24</v>
      </c>
      <c r="R238" s="90" t="s">
        <v>24</v>
      </c>
      <c r="S238" s="90" t="s">
        <v>24</v>
      </c>
      <c r="T238" s="90" t="s">
        <v>24</v>
      </c>
      <c r="U238" s="90" t="s">
        <v>24</v>
      </c>
      <c r="V238" s="90" t="s">
        <v>24</v>
      </c>
      <c r="W238" s="90" t="s">
        <v>24</v>
      </c>
      <c r="X238" t="str">
        <f t="shared" si="11"/>
        <v>11-2021</v>
      </c>
      <c r="Y238">
        <f>_xlfn.XLOOKUP(X238,AM:AM,AO:AO,"")</f>
        <v>0</v>
      </c>
      <c r="Z238">
        <f>_xlfn.XLOOKUP(X238,AM:AM,AP:AP,"")</f>
        <v>0</v>
      </c>
      <c r="AA238">
        <f>_xlfn.XLOOKUP(X238,AM:AM,AQ:AQ,"")</f>
        <v>0</v>
      </c>
      <c r="AB238">
        <f>_xlfn.XLOOKUP(X238,AM:AM,AR:AR,"")</f>
        <v>0</v>
      </c>
    </row>
    <row r="239" spans="1:28">
      <c r="A239" s="93">
        <v>44505</v>
      </c>
      <c r="B239" s="90" t="s">
        <v>24</v>
      </c>
      <c r="C239" s="90" t="s">
        <v>24</v>
      </c>
      <c r="D239" s="90" t="s">
        <v>24</v>
      </c>
      <c r="E239" s="90" t="s">
        <v>24</v>
      </c>
      <c r="F239" s="90" t="s">
        <v>24</v>
      </c>
      <c r="G239" s="90" t="s">
        <v>24</v>
      </c>
      <c r="H239" s="90" t="s">
        <v>24</v>
      </c>
      <c r="I239" s="90" t="s">
        <v>24</v>
      </c>
      <c r="J239" s="90" t="s">
        <v>24</v>
      </c>
      <c r="K239" s="90" t="s">
        <v>24</v>
      </c>
      <c r="L239" s="90" t="s">
        <v>24</v>
      </c>
      <c r="M239" s="90" t="s">
        <v>24</v>
      </c>
      <c r="N239" s="90" t="s">
        <v>24</v>
      </c>
      <c r="O239" s="90" t="s">
        <v>24</v>
      </c>
      <c r="P239" s="90" t="s">
        <v>24</v>
      </c>
      <c r="Q239" s="90" t="s">
        <v>24</v>
      </c>
      <c r="R239" s="90" t="s">
        <v>24</v>
      </c>
      <c r="S239" s="90" t="s">
        <v>24</v>
      </c>
      <c r="T239" s="90" t="s">
        <v>24</v>
      </c>
      <c r="U239" s="90" t="s">
        <v>24</v>
      </c>
      <c r="V239" s="90" t="s">
        <v>24</v>
      </c>
      <c r="W239" s="90" t="s">
        <v>24</v>
      </c>
      <c r="X239" t="str">
        <f t="shared" si="11"/>
        <v>11-2021</v>
      </c>
      <c r="Y239">
        <f>_xlfn.XLOOKUP(X239,AM:AM,AO:AO,"")</f>
        <v>0</v>
      </c>
      <c r="Z239">
        <f>_xlfn.XLOOKUP(X239,AM:AM,AP:AP,"")</f>
        <v>0</v>
      </c>
      <c r="AA239">
        <f>_xlfn.XLOOKUP(X239,AM:AM,AQ:AQ,"")</f>
        <v>0</v>
      </c>
      <c r="AB239">
        <f>_xlfn.XLOOKUP(X239,AM:AM,AR:AR,"")</f>
        <v>0</v>
      </c>
    </row>
    <row r="240" spans="1:28">
      <c r="A240" s="93">
        <v>44506</v>
      </c>
      <c r="B240" s="91" t="s">
        <v>25</v>
      </c>
      <c r="C240" s="90">
        <v>54300</v>
      </c>
      <c r="D240" s="90">
        <v>52400</v>
      </c>
      <c r="E240" s="90">
        <v>49000</v>
      </c>
      <c r="F240" s="90">
        <v>52300</v>
      </c>
      <c r="G240" s="91" t="s">
        <v>25</v>
      </c>
      <c r="H240" s="90">
        <v>51000</v>
      </c>
      <c r="I240" s="91" t="s">
        <v>25</v>
      </c>
      <c r="J240" s="90">
        <v>51700</v>
      </c>
      <c r="K240" s="91" t="s">
        <v>25</v>
      </c>
      <c r="L240" s="90">
        <v>52700</v>
      </c>
      <c r="M240" s="90">
        <v>52600</v>
      </c>
      <c r="N240" s="90">
        <v>50400</v>
      </c>
      <c r="O240" s="91" t="s">
        <v>25</v>
      </c>
      <c r="P240" s="90">
        <v>48700</v>
      </c>
      <c r="Q240" s="90">
        <v>49900</v>
      </c>
      <c r="R240" s="90">
        <v>48900</v>
      </c>
      <c r="S240" s="90">
        <v>51500</v>
      </c>
      <c r="T240" s="90">
        <v>52700</v>
      </c>
      <c r="U240" s="90">
        <v>50300</v>
      </c>
      <c r="V240" s="90">
        <v>52400</v>
      </c>
      <c r="W240" s="90">
        <v>54800</v>
      </c>
      <c r="X240" t="str">
        <f t="shared" si="11"/>
        <v>11-2021</v>
      </c>
      <c r="Y240">
        <f>_xlfn.XLOOKUP(X240,AM:AM,AO:AO,"")</f>
        <v>0</v>
      </c>
      <c r="Z240">
        <f>_xlfn.XLOOKUP(X240,AM:AM,AP:AP,"")</f>
        <v>0</v>
      </c>
      <c r="AA240">
        <f>_xlfn.XLOOKUP(X240,AM:AM,AQ:AQ,"")</f>
        <v>0</v>
      </c>
      <c r="AB240">
        <f>_xlfn.XLOOKUP(X240,AM:AM,AR:AR,"")</f>
        <v>0</v>
      </c>
    </row>
    <row r="241" spans="1:28">
      <c r="A241" s="93">
        <v>44507</v>
      </c>
      <c r="B241" s="90" t="s">
        <v>24</v>
      </c>
      <c r="C241" s="90" t="s">
        <v>24</v>
      </c>
      <c r="D241" s="90" t="s">
        <v>24</v>
      </c>
      <c r="E241" s="90" t="s">
        <v>24</v>
      </c>
      <c r="F241" s="90" t="s">
        <v>24</v>
      </c>
      <c r="G241" s="90" t="s">
        <v>24</v>
      </c>
      <c r="H241" s="90" t="s">
        <v>24</v>
      </c>
      <c r="I241" s="90" t="s">
        <v>24</v>
      </c>
      <c r="J241" s="90" t="s">
        <v>24</v>
      </c>
      <c r="K241" s="90" t="s">
        <v>24</v>
      </c>
      <c r="L241" s="90" t="s">
        <v>24</v>
      </c>
      <c r="M241" s="90" t="s">
        <v>24</v>
      </c>
      <c r="N241" s="90" t="s">
        <v>24</v>
      </c>
      <c r="O241" s="90" t="s">
        <v>24</v>
      </c>
      <c r="P241" s="90" t="s">
        <v>24</v>
      </c>
      <c r="Q241" s="90" t="s">
        <v>24</v>
      </c>
      <c r="R241" s="90" t="s">
        <v>24</v>
      </c>
      <c r="S241" s="90" t="s">
        <v>24</v>
      </c>
      <c r="T241" s="90" t="s">
        <v>24</v>
      </c>
      <c r="U241" s="90" t="s">
        <v>24</v>
      </c>
      <c r="V241" s="90" t="s">
        <v>24</v>
      </c>
      <c r="W241" s="90" t="s">
        <v>24</v>
      </c>
      <c r="X241" t="str">
        <f t="shared" si="11"/>
        <v>11-2021</v>
      </c>
      <c r="Y241">
        <f>_xlfn.XLOOKUP(X241,AM:AM,AO:AO,"")</f>
        <v>0</v>
      </c>
      <c r="Z241">
        <f>_xlfn.XLOOKUP(X241,AM:AM,AP:AP,"")</f>
        <v>0</v>
      </c>
      <c r="AA241">
        <f>_xlfn.XLOOKUP(X241,AM:AM,AQ:AQ,"")</f>
        <v>0</v>
      </c>
      <c r="AB241">
        <f>_xlfn.XLOOKUP(X241,AM:AM,AR:AR,"")</f>
        <v>0</v>
      </c>
    </row>
    <row r="242" spans="1:28">
      <c r="A242" s="93">
        <v>44508</v>
      </c>
      <c r="B242" s="91" t="s">
        <v>25</v>
      </c>
      <c r="C242" s="91" t="s">
        <v>25</v>
      </c>
      <c r="D242" s="90">
        <v>52000</v>
      </c>
      <c r="E242" s="90">
        <v>48500</v>
      </c>
      <c r="F242" s="90">
        <v>52000</v>
      </c>
      <c r="G242" s="91" t="s">
        <v>25</v>
      </c>
      <c r="H242" s="90">
        <v>50500</v>
      </c>
      <c r="I242" s="91" t="s">
        <v>25</v>
      </c>
      <c r="J242" s="90">
        <v>51200</v>
      </c>
      <c r="K242" s="91" t="s">
        <v>25</v>
      </c>
      <c r="L242" s="90">
        <v>52400</v>
      </c>
      <c r="M242" s="90">
        <v>51600</v>
      </c>
      <c r="N242" s="90">
        <v>49800</v>
      </c>
      <c r="O242" s="91" t="s">
        <v>25</v>
      </c>
      <c r="P242" s="90">
        <v>48600</v>
      </c>
      <c r="Q242" s="90">
        <v>49500</v>
      </c>
      <c r="R242" s="90">
        <v>48600</v>
      </c>
      <c r="S242" s="90">
        <v>51000</v>
      </c>
      <c r="T242" s="90">
        <v>52700</v>
      </c>
      <c r="U242" s="90">
        <v>50000</v>
      </c>
      <c r="V242" s="90">
        <v>52400</v>
      </c>
      <c r="W242" s="90">
        <v>54800</v>
      </c>
      <c r="X242" t="str">
        <f t="shared" si="11"/>
        <v>11-2021</v>
      </c>
      <c r="Y242">
        <f>_xlfn.XLOOKUP(X242,AM:AM,AO:AO,"")</f>
        <v>0</v>
      </c>
      <c r="Z242">
        <f>_xlfn.XLOOKUP(X242,AM:AM,AP:AP,"")</f>
        <v>0</v>
      </c>
      <c r="AA242">
        <f>_xlfn.XLOOKUP(X242,AM:AM,AQ:AQ,"")</f>
        <v>0</v>
      </c>
      <c r="AB242">
        <f>_xlfn.XLOOKUP(X242,AM:AM,AR:AR,"")</f>
        <v>0</v>
      </c>
    </row>
    <row r="243" spans="1:28">
      <c r="A243" s="93">
        <v>44509</v>
      </c>
      <c r="B243" s="90">
        <v>53100</v>
      </c>
      <c r="C243" s="91" t="s">
        <v>25</v>
      </c>
      <c r="D243" s="90">
        <v>52000</v>
      </c>
      <c r="E243" s="90">
        <v>47500</v>
      </c>
      <c r="F243" s="90">
        <v>51800</v>
      </c>
      <c r="G243" s="91" t="s">
        <v>25</v>
      </c>
      <c r="H243" s="90">
        <v>49500</v>
      </c>
      <c r="I243" s="91" t="s">
        <v>25</v>
      </c>
      <c r="J243" s="90">
        <v>50800</v>
      </c>
      <c r="K243" s="91" t="s">
        <v>25</v>
      </c>
      <c r="L243" s="90">
        <v>51900</v>
      </c>
      <c r="M243" s="90">
        <v>50900</v>
      </c>
      <c r="N243" s="90">
        <v>48800</v>
      </c>
      <c r="O243" s="91" t="s">
        <v>25</v>
      </c>
      <c r="P243" s="90">
        <v>47800</v>
      </c>
      <c r="Q243" s="90">
        <v>48700</v>
      </c>
      <c r="R243" s="90">
        <v>48100</v>
      </c>
      <c r="S243" s="90">
        <v>50200</v>
      </c>
      <c r="T243" s="90">
        <v>52400</v>
      </c>
      <c r="U243" s="91" t="s">
        <v>25</v>
      </c>
      <c r="V243" s="90">
        <v>52200</v>
      </c>
      <c r="W243" s="90">
        <v>54400</v>
      </c>
      <c r="X243" t="str">
        <f t="shared" si="11"/>
        <v>11-2021</v>
      </c>
      <c r="Y243">
        <f>_xlfn.XLOOKUP(X243,AM:AM,AO:AO,"")</f>
        <v>0</v>
      </c>
      <c r="Z243">
        <f>_xlfn.XLOOKUP(X243,AM:AM,AP:AP,"")</f>
        <v>0</v>
      </c>
      <c r="AA243">
        <f>_xlfn.XLOOKUP(X243,AM:AM,AQ:AQ,"")</f>
        <v>0</v>
      </c>
      <c r="AB243">
        <f>_xlfn.XLOOKUP(X243,AM:AM,AR:AR,"")</f>
        <v>0</v>
      </c>
    </row>
    <row r="244" spans="1:28">
      <c r="A244" s="93">
        <v>44510</v>
      </c>
      <c r="B244" s="90">
        <v>52200</v>
      </c>
      <c r="C244" s="90">
        <v>53500</v>
      </c>
      <c r="D244" s="90">
        <v>51000</v>
      </c>
      <c r="E244" s="90">
        <v>47500</v>
      </c>
      <c r="F244" s="90">
        <v>51400</v>
      </c>
      <c r="G244" s="91" t="s">
        <v>25</v>
      </c>
      <c r="H244" s="90">
        <v>49500</v>
      </c>
      <c r="I244" s="91" t="s">
        <v>25</v>
      </c>
      <c r="J244" s="90">
        <v>51100</v>
      </c>
      <c r="K244" s="91" t="s">
        <v>25</v>
      </c>
      <c r="L244" s="90">
        <v>51000</v>
      </c>
      <c r="M244" s="90">
        <v>51200</v>
      </c>
      <c r="N244" s="90">
        <v>48800</v>
      </c>
      <c r="O244" s="91" t="s">
        <v>25</v>
      </c>
      <c r="P244" s="90">
        <v>47300</v>
      </c>
      <c r="Q244" s="90">
        <v>47800</v>
      </c>
      <c r="R244" s="90">
        <v>47700</v>
      </c>
      <c r="S244" s="90">
        <v>50200</v>
      </c>
      <c r="T244" s="90">
        <v>51900</v>
      </c>
      <c r="U244" s="90">
        <v>49000</v>
      </c>
      <c r="V244" s="90">
        <v>51700</v>
      </c>
      <c r="W244" s="90">
        <v>54400</v>
      </c>
      <c r="X244" t="str">
        <f t="shared" si="11"/>
        <v>11-2021</v>
      </c>
      <c r="Y244">
        <f>_xlfn.XLOOKUP(X244,AM:AM,AO:AO,"")</f>
        <v>0</v>
      </c>
      <c r="Z244">
        <f>_xlfn.XLOOKUP(X244,AM:AM,AP:AP,"")</f>
        <v>0</v>
      </c>
      <c r="AA244">
        <f>_xlfn.XLOOKUP(X244,AM:AM,AQ:AQ,"")</f>
        <v>0</v>
      </c>
      <c r="AB244">
        <f>_xlfn.XLOOKUP(X244,AM:AM,AR:AR,"")</f>
        <v>0</v>
      </c>
    </row>
    <row r="245" spans="1:28">
      <c r="A245" s="93">
        <v>44511</v>
      </c>
      <c r="B245" s="90">
        <v>51700</v>
      </c>
      <c r="C245" s="90">
        <v>53300</v>
      </c>
      <c r="D245" s="90">
        <v>51000</v>
      </c>
      <c r="E245" s="90">
        <v>46800</v>
      </c>
      <c r="F245" s="90">
        <v>51100</v>
      </c>
      <c r="G245" s="91" t="s">
        <v>25</v>
      </c>
      <c r="H245" s="90">
        <v>49000</v>
      </c>
      <c r="I245" s="91" t="s">
        <v>25</v>
      </c>
      <c r="J245" s="90">
        <v>51100</v>
      </c>
      <c r="K245" s="91" t="s">
        <v>25</v>
      </c>
      <c r="L245" s="90">
        <v>50700</v>
      </c>
      <c r="M245" s="90">
        <v>51200</v>
      </c>
      <c r="N245" s="90">
        <v>48300</v>
      </c>
      <c r="O245" s="91" t="s">
        <v>25</v>
      </c>
      <c r="P245" s="90">
        <v>47000</v>
      </c>
      <c r="Q245" s="90">
        <v>47800</v>
      </c>
      <c r="R245" s="90">
        <v>47500</v>
      </c>
      <c r="S245" s="90">
        <v>49500</v>
      </c>
      <c r="T245" s="91" t="s">
        <v>25</v>
      </c>
      <c r="U245" s="91" t="s">
        <v>25</v>
      </c>
      <c r="V245" s="90">
        <v>51300</v>
      </c>
      <c r="W245" s="90">
        <v>54200</v>
      </c>
      <c r="X245" t="str">
        <f t="shared" si="11"/>
        <v>11-2021</v>
      </c>
      <c r="Y245">
        <f>_xlfn.XLOOKUP(X245,AM:AM,AO:AO,"")</f>
        <v>0</v>
      </c>
      <c r="Z245">
        <f>_xlfn.XLOOKUP(X245,AM:AM,AP:AP,"")</f>
        <v>0</v>
      </c>
      <c r="AA245">
        <f>_xlfn.XLOOKUP(X245,AM:AM,AQ:AQ,"")</f>
        <v>0</v>
      </c>
      <c r="AB245">
        <f>_xlfn.XLOOKUP(X245,AM:AM,AR:AR,"")</f>
        <v>0</v>
      </c>
    </row>
    <row r="246" spans="1:28">
      <c r="A246" s="93">
        <v>44512</v>
      </c>
      <c r="B246" s="90">
        <v>51200</v>
      </c>
      <c r="C246" s="90">
        <v>53000</v>
      </c>
      <c r="D246" s="90">
        <v>50300</v>
      </c>
      <c r="E246" s="90">
        <v>47000</v>
      </c>
      <c r="F246" s="90">
        <v>51100</v>
      </c>
      <c r="G246" s="91" t="s">
        <v>25</v>
      </c>
      <c r="H246" s="90">
        <v>49000</v>
      </c>
      <c r="I246" s="91" t="s">
        <v>25</v>
      </c>
      <c r="J246" s="90">
        <v>51100</v>
      </c>
      <c r="K246" s="91" t="s">
        <v>25</v>
      </c>
      <c r="L246" s="90">
        <v>50600</v>
      </c>
      <c r="M246" s="90">
        <v>51200</v>
      </c>
      <c r="N246" s="90">
        <v>48200</v>
      </c>
      <c r="O246" s="91" t="s">
        <v>25</v>
      </c>
      <c r="P246" s="90">
        <v>46700</v>
      </c>
      <c r="Q246" s="90">
        <v>47400</v>
      </c>
      <c r="R246" s="90">
        <v>47300</v>
      </c>
      <c r="S246" s="90">
        <v>49700</v>
      </c>
      <c r="T246" s="90">
        <v>51900</v>
      </c>
      <c r="U246" s="90">
        <v>48500</v>
      </c>
      <c r="V246" s="90">
        <v>51100</v>
      </c>
      <c r="W246" s="90">
        <v>54000</v>
      </c>
      <c r="X246" t="str">
        <f t="shared" si="11"/>
        <v>11-2021</v>
      </c>
      <c r="Y246">
        <f>_xlfn.XLOOKUP(X246,AM:AM,AO:AO,"")</f>
        <v>0</v>
      </c>
      <c r="Z246">
        <f>_xlfn.XLOOKUP(X246,AM:AM,AP:AP,"")</f>
        <v>0</v>
      </c>
      <c r="AA246">
        <f>_xlfn.XLOOKUP(X246,AM:AM,AQ:AQ,"")</f>
        <v>0</v>
      </c>
      <c r="AB246">
        <f>_xlfn.XLOOKUP(X246,AM:AM,AR:AR,"")</f>
        <v>0</v>
      </c>
    </row>
    <row r="247" spans="1:28">
      <c r="A247" s="93">
        <v>44513</v>
      </c>
      <c r="B247" s="90">
        <v>51200</v>
      </c>
      <c r="C247" s="90">
        <v>53000</v>
      </c>
      <c r="D247" s="90">
        <v>50300</v>
      </c>
      <c r="E247" s="90">
        <v>46700</v>
      </c>
      <c r="F247" s="90">
        <v>51100</v>
      </c>
      <c r="G247" s="91" t="s">
        <v>25</v>
      </c>
      <c r="H247" s="90">
        <v>48500</v>
      </c>
      <c r="I247" s="91" t="s">
        <v>25</v>
      </c>
      <c r="J247" s="90">
        <v>51100</v>
      </c>
      <c r="K247" s="91" t="s">
        <v>25</v>
      </c>
      <c r="L247" s="90">
        <v>50800</v>
      </c>
      <c r="M247" s="90">
        <v>51200</v>
      </c>
      <c r="N247" s="90">
        <v>47800</v>
      </c>
      <c r="O247" s="91" t="s">
        <v>25</v>
      </c>
      <c r="P247" s="90">
        <v>46300</v>
      </c>
      <c r="Q247" s="90">
        <v>47200</v>
      </c>
      <c r="R247" s="90">
        <v>47200</v>
      </c>
      <c r="S247" s="90">
        <v>49300</v>
      </c>
      <c r="T247" s="90">
        <v>51200</v>
      </c>
      <c r="U247" s="90">
        <v>48400</v>
      </c>
      <c r="V247" s="90">
        <v>51100</v>
      </c>
      <c r="W247" s="90">
        <v>54000</v>
      </c>
      <c r="X247" t="str">
        <f t="shared" si="11"/>
        <v>11-2021</v>
      </c>
      <c r="Y247">
        <f>_xlfn.XLOOKUP(X247,AM:AM,AO:AO,"")</f>
        <v>0</v>
      </c>
      <c r="Z247">
        <f>_xlfn.XLOOKUP(X247,AM:AM,AP:AP,"")</f>
        <v>0</v>
      </c>
      <c r="AA247">
        <f>_xlfn.XLOOKUP(X247,AM:AM,AQ:AQ,"")</f>
        <v>0</v>
      </c>
      <c r="AB247">
        <f>_xlfn.XLOOKUP(X247,AM:AM,AR:AR,"")</f>
        <v>0</v>
      </c>
    </row>
    <row r="248" spans="1:28">
      <c r="A248" s="93">
        <v>44514</v>
      </c>
      <c r="B248" s="90" t="s">
        <v>24</v>
      </c>
      <c r="C248" s="90" t="s">
        <v>24</v>
      </c>
      <c r="D248" s="90" t="s">
        <v>24</v>
      </c>
      <c r="E248" s="90" t="s">
        <v>24</v>
      </c>
      <c r="F248" s="90" t="s">
        <v>24</v>
      </c>
      <c r="G248" s="90" t="s">
        <v>24</v>
      </c>
      <c r="H248" s="90" t="s">
        <v>24</v>
      </c>
      <c r="I248" s="90" t="s">
        <v>24</v>
      </c>
      <c r="J248" s="90" t="s">
        <v>24</v>
      </c>
      <c r="K248" s="90" t="s">
        <v>24</v>
      </c>
      <c r="L248" s="90" t="s">
        <v>24</v>
      </c>
      <c r="M248" s="90" t="s">
        <v>24</v>
      </c>
      <c r="N248" s="90" t="s">
        <v>24</v>
      </c>
      <c r="O248" s="90" t="s">
        <v>24</v>
      </c>
      <c r="P248" s="90" t="s">
        <v>24</v>
      </c>
      <c r="Q248" s="90" t="s">
        <v>24</v>
      </c>
      <c r="R248" s="90" t="s">
        <v>24</v>
      </c>
      <c r="S248" s="90" t="s">
        <v>24</v>
      </c>
      <c r="T248" s="90" t="s">
        <v>24</v>
      </c>
      <c r="U248" s="90" t="s">
        <v>24</v>
      </c>
      <c r="V248" s="90" t="s">
        <v>24</v>
      </c>
      <c r="W248" s="90" t="s">
        <v>24</v>
      </c>
      <c r="X248" t="str">
        <f t="shared" si="11"/>
        <v>11-2021</v>
      </c>
      <c r="Y248">
        <f>_xlfn.XLOOKUP(X248,AM:AM,AO:AO,"")</f>
        <v>0</v>
      </c>
      <c r="Z248">
        <f>_xlfn.XLOOKUP(X248,AM:AM,AP:AP,"")</f>
        <v>0</v>
      </c>
      <c r="AA248">
        <f>_xlfn.XLOOKUP(X248,AM:AM,AQ:AQ,"")</f>
        <v>0</v>
      </c>
      <c r="AB248">
        <f>_xlfn.XLOOKUP(X248,AM:AM,AR:AR,"")</f>
        <v>0</v>
      </c>
    </row>
    <row r="249" spans="1:28">
      <c r="A249" s="93">
        <v>44515</v>
      </c>
      <c r="B249" s="90">
        <v>50700</v>
      </c>
      <c r="C249" s="90">
        <v>51500</v>
      </c>
      <c r="D249" s="91" t="s">
        <v>25</v>
      </c>
      <c r="E249" s="90">
        <v>45500</v>
      </c>
      <c r="F249" s="90">
        <v>50000</v>
      </c>
      <c r="G249" s="91" t="s">
        <v>25</v>
      </c>
      <c r="H249" s="90">
        <v>48000</v>
      </c>
      <c r="I249" s="91" t="s">
        <v>25</v>
      </c>
      <c r="J249" s="90">
        <v>50100</v>
      </c>
      <c r="K249" s="91" t="s">
        <v>25</v>
      </c>
      <c r="L249" s="90">
        <v>49900</v>
      </c>
      <c r="M249" s="90">
        <v>50200</v>
      </c>
      <c r="N249" s="90">
        <v>46700</v>
      </c>
      <c r="O249" s="91" t="s">
        <v>25</v>
      </c>
      <c r="P249" s="90">
        <v>45200</v>
      </c>
      <c r="Q249" s="90">
        <v>46200</v>
      </c>
      <c r="R249" s="90">
        <v>46600</v>
      </c>
      <c r="S249" s="90">
        <v>48200</v>
      </c>
      <c r="T249" s="90">
        <v>50500</v>
      </c>
      <c r="U249" s="90">
        <v>47800</v>
      </c>
      <c r="V249" s="90">
        <v>50700</v>
      </c>
      <c r="W249" s="90">
        <v>53000</v>
      </c>
      <c r="X249" t="str">
        <f t="shared" si="11"/>
        <v>11-2021</v>
      </c>
      <c r="Y249">
        <f>_xlfn.XLOOKUP(X249,AM:AM,AO:AO,"")</f>
        <v>0</v>
      </c>
      <c r="Z249">
        <f>_xlfn.XLOOKUP(X249,AM:AM,AP:AP,"")</f>
        <v>0</v>
      </c>
      <c r="AA249">
        <f>_xlfn.XLOOKUP(X249,AM:AM,AQ:AQ,"")</f>
        <v>0</v>
      </c>
      <c r="AB249">
        <f>_xlfn.XLOOKUP(X249,AM:AM,AR:AR,"")</f>
        <v>0</v>
      </c>
    </row>
    <row r="250" spans="1:28">
      <c r="A250" s="93">
        <v>44516</v>
      </c>
      <c r="B250" s="90">
        <v>50700</v>
      </c>
      <c r="C250" s="90">
        <v>51000</v>
      </c>
      <c r="D250" s="90">
        <v>48200</v>
      </c>
      <c r="E250" s="90">
        <v>45100</v>
      </c>
      <c r="F250" s="90">
        <v>49700</v>
      </c>
      <c r="G250" s="91" t="s">
        <v>25</v>
      </c>
      <c r="H250" s="90">
        <v>47500</v>
      </c>
      <c r="I250" s="91" t="s">
        <v>25</v>
      </c>
      <c r="J250" s="90">
        <v>50100</v>
      </c>
      <c r="K250" s="91" t="s">
        <v>25</v>
      </c>
      <c r="L250" s="90">
        <v>48900</v>
      </c>
      <c r="M250" s="90">
        <v>49700</v>
      </c>
      <c r="N250" s="90">
        <v>46500</v>
      </c>
      <c r="O250" s="91" t="s">
        <v>25</v>
      </c>
      <c r="P250" s="90">
        <v>44700</v>
      </c>
      <c r="Q250" s="90">
        <v>45700</v>
      </c>
      <c r="R250" s="90">
        <v>45400</v>
      </c>
      <c r="S250" s="90">
        <v>47800</v>
      </c>
      <c r="T250" s="90">
        <v>49500</v>
      </c>
      <c r="U250" s="90">
        <v>47500</v>
      </c>
      <c r="V250" s="90">
        <v>50300</v>
      </c>
      <c r="W250" s="90">
        <v>53000</v>
      </c>
      <c r="X250" t="str">
        <f t="shared" si="11"/>
        <v>11-2021</v>
      </c>
      <c r="Y250">
        <f>_xlfn.XLOOKUP(X250,AM:AM,AO:AO,"")</f>
        <v>0</v>
      </c>
      <c r="Z250">
        <f>_xlfn.XLOOKUP(X250,AM:AM,AP:AP,"")</f>
        <v>0</v>
      </c>
      <c r="AA250">
        <f>_xlfn.XLOOKUP(X250,AM:AM,AQ:AQ,"")</f>
        <v>0</v>
      </c>
      <c r="AB250">
        <f>_xlfn.XLOOKUP(X250,AM:AM,AR:AR,"")</f>
        <v>0</v>
      </c>
    </row>
    <row r="251" spans="1:28">
      <c r="A251" s="93">
        <v>44517</v>
      </c>
      <c r="B251" s="90">
        <v>50700</v>
      </c>
      <c r="C251" s="90">
        <v>50700</v>
      </c>
      <c r="D251" s="90">
        <v>48200</v>
      </c>
      <c r="E251" s="90">
        <v>45600</v>
      </c>
      <c r="F251" s="90">
        <v>49700</v>
      </c>
      <c r="G251" s="91" t="s">
        <v>25</v>
      </c>
      <c r="H251" s="90">
        <v>47500</v>
      </c>
      <c r="I251" s="91" t="s">
        <v>25</v>
      </c>
      <c r="J251" s="90">
        <v>50100</v>
      </c>
      <c r="K251" s="91" t="s">
        <v>25</v>
      </c>
      <c r="L251" s="90">
        <v>48800</v>
      </c>
      <c r="M251" s="90">
        <v>49700</v>
      </c>
      <c r="N251" s="90">
        <v>46600</v>
      </c>
      <c r="O251" s="91" t="s">
        <v>25</v>
      </c>
      <c r="P251" s="90">
        <v>45300</v>
      </c>
      <c r="Q251" s="90">
        <v>45700</v>
      </c>
      <c r="R251" s="90">
        <v>45500</v>
      </c>
      <c r="S251" s="90">
        <v>48300</v>
      </c>
      <c r="T251" s="90">
        <v>49500</v>
      </c>
      <c r="U251" s="90">
        <v>47500</v>
      </c>
      <c r="V251" s="90">
        <v>50300</v>
      </c>
      <c r="W251" s="90">
        <v>53000</v>
      </c>
      <c r="X251" t="str">
        <f t="shared" si="11"/>
        <v>11-2021</v>
      </c>
      <c r="Y251">
        <f>_xlfn.XLOOKUP(X251,AM:AM,AO:AO,"")</f>
        <v>0</v>
      </c>
      <c r="Z251">
        <f>_xlfn.XLOOKUP(X251,AM:AM,AP:AP,"")</f>
        <v>0</v>
      </c>
      <c r="AA251">
        <f>_xlfn.XLOOKUP(X251,AM:AM,AQ:AQ,"")</f>
        <v>0</v>
      </c>
      <c r="AB251">
        <f>_xlfn.XLOOKUP(X251,AM:AM,AR:AR,"")</f>
        <v>0</v>
      </c>
    </row>
    <row r="252" spans="1:28">
      <c r="A252" s="93">
        <v>44518</v>
      </c>
      <c r="B252" s="90">
        <v>51000</v>
      </c>
      <c r="C252" s="90">
        <v>50700</v>
      </c>
      <c r="D252" s="90">
        <v>48000</v>
      </c>
      <c r="E252" s="90">
        <v>45600</v>
      </c>
      <c r="F252" s="90">
        <v>49700</v>
      </c>
      <c r="G252" s="91" t="s">
        <v>25</v>
      </c>
      <c r="H252" s="90">
        <v>48000</v>
      </c>
      <c r="I252" s="91" t="s">
        <v>25</v>
      </c>
      <c r="J252" s="90">
        <v>50600</v>
      </c>
      <c r="K252" s="91" t="s">
        <v>25</v>
      </c>
      <c r="L252" s="90">
        <v>49300</v>
      </c>
      <c r="M252" s="90">
        <v>49900</v>
      </c>
      <c r="N252" s="90">
        <v>46800</v>
      </c>
      <c r="O252" s="91" t="s">
        <v>25</v>
      </c>
      <c r="P252" s="90">
        <v>45500</v>
      </c>
      <c r="Q252" s="90">
        <v>45700</v>
      </c>
      <c r="R252" s="90">
        <v>45700</v>
      </c>
      <c r="S252" s="90">
        <v>48300</v>
      </c>
      <c r="T252" s="90">
        <v>49200</v>
      </c>
      <c r="U252" s="90">
        <v>48100</v>
      </c>
      <c r="V252" s="90">
        <v>50000</v>
      </c>
      <c r="W252" s="90">
        <v>53000</v>
      </c>
      <c r="X252" t="str">
        <f t="shared" si="11"/>
        <v>11-2021</v>
      </c>
      <c r="Y252">
        <f>_xlfn.XLOOKUP(X252,AM:AM,AO:AO,"")</f>
        <v>0</v>
      </c>
      <c r="Z252">
        <f>_xlfn.XLOOKUP(X252,AM:AM,AP:AP,"")</f>
        <v>0</v>
      </c>
      <c r="AA252">
        <f>_xlfn.XLOOKUP(X252,AM:AM,AQ:AQ,"")</f>
        <v>0</v>
      </c>
      <c r="AB252">
        <f>_xlfn.XLOOKUP(X252,AM:AM,AR:AR,"")</f>
        <v>0</v>
      </c>
    </row>
    <row r="253" spans="1:28">
      <c r="A253" s="93">
        <v>44519</v>
      </c>
      <c r="B253" s="90">
        <v>51000</v>
      </c>
      <c r="C253" s="90">
        <v>50500</v>
      </c>
      <c r="D253" s="90">
        <v>48500</v>
      </c>
      <c r="E253" s="90">
        <v>45500</v>
      </c>
      <c r="F253" s="90">
        <v>49700</v>
      </c>
      <c r="G253" s="91" t="s">
        <v>25</v>
      </c>
      <c r="H253" s="90">
        <v>47500</v>
      </c>
      <c r="I253" s="91" t="s">
        <v>25</v>
      </c>
      <c r="J253" s="90">
        <v>50600</v>
      </c>
      <c r="K253" s="91" t="s">
        <v>25</v>
      </c>
      <c r="L253" s="90">
        <v>49500</v>
      </c>
      <c r="M253" s="90">
        <v>49900</v>
      </c>
      <c r="N253" s="90">
        <v>46700</v>
      </c>
      <c r="O253" s="91" t="s">
        <v>25</v>
      </c>
      <c r="P253" s="90">
        <v>45500</v>
      </c>
      <c r="Q253" s="90">
        <v>45800</v>
      </c>
      <c r="R253" s="90">
        <v>45700</v>
      </c>
      <c r="S253" s="90">
        <v>48300</v>
      </c>
      <c r="T253" s="90">
        <v>49200</v>
      </c>
      <c r="U253" s="90">
        <v>48100</v>
      </c>
      <c r="V253" s="90">
        <v>50000</v>
      </c>
      <c r="W253" s="90">
        <v>53000</v>
      </c>
      <c r="X253" t="str">
        <f t="shared" si="11"/>
        <v>11-2021</v>
      </c>
      <c r="Y253">
        <f>_xlfn.XLOOKUP(X253,AM:AM,AO:AO,"")</f>
        <v>0</v>
      </c>
      <c r="Z253">
        <f>_xlfn.XLOOKUP(X253,AM:AM,AP:AP,"")</f>
        <v>0</v>
      </c>
      <c r="AA253">
        <f>_xlfn.XLOOKUP(X253,AM:AM,AQ:AQ,"")</f>
        <v>0</v>
      </c>
      <c r="AB253">
        <f>_xlfn.XLOOKUP(X253,AM:AM,AR:AR,"")</f>
        <v>0</v>
      </c>
    </row>
    <row r="254" spans="1:28">
      <c r="A254" s="93">
        <v>44520</v>
      </c>
      <c r="B254" s="90">
        <v>51200</v>
      </c>
      <c r="C254" s="90">
        <v>50500</v>
      </c>
      <c r="D254" s="90">
        <v>48700</v>
      </c>
      <c r="E254" s="90">
        <v>45800</v>
      </c>
      <c r="F254" s="90">
        <v>49700</v>
      </c>
      <c r="G254" s="91" t="s">
        <v>25</v>
      </c>
      <c r="H254" s="90">
        <v>48000</v>
      </c>
      <c r="I254" s="91" t="s">
        <v>25</v>
      </c>
      <c r="J254" s="90">
        <v>50600</v>
      </c>
      <c r="K254" s="91" t="s">
        <v>25</v>
      </c>
      <c r="L254" s="90">
        <v>49700</v>
      </c>
      <c r="M254" s="90">
        <v>49900</v>
      </c>
      <c r="N254" s="90">
        <v>47000</v>
      </c>
      <c r="O254" s="91" t="s">
        <v>25</v>
      </c>
      <c r="P254" s="90">
        <v>45900</v>
      </c>
      <c r="Q254" s="90">
        <v>46000</v>
      </c>
      <c r="R254" s="90">
        <v>45700</v>
      </c>
      <c r="S254" s="90">
        <v>48500</v>
      </c>
      <c r="T254" s="90">
        <v>49300</v>
      </c>
      <c r="U254" s="90">
        <v>48100</v>
      </c>
      <c r="V254" s="90">
        <v>50000</v>
      </c>
      <c r="W254" s="90">
        <v>53000</v>
      </c>
      <c r="X254" t="str">
        <f t="shared" si="11"/>
        <v>11-2021</v>
      </c>
      <c r="Y254">
        <f>_xlfn.XLOOKUP(X254,AM:AM,AO:AO,"")</f>
        <v>0</v>
      </c>
      <c r="Z254">
        <f>_xlfn.XLOOKUP(X254,AM:AM,AP:AP,"")</f>
        <v>0</v>
      </c>
      <c r="AA254">
        <f>_xlfn.XLOOKUP(X254,AM:AM,AQ:AQ,"")</f>
        <v>0</v>
      </c>
      <c r="AB254">
        <f>_xlfn.XLOOKUP(X254,AM:AM,AR:AR,"")</f>
        <v>0</v>
      </c>
    </row>
    <row r="255" spans="1:28">
      <c r="A255" s="93">
        <v>44521</v>
      </c>
      <c r="B255" s="90" t="s">
        <v>24</v>
      </c>
      <c r="C255" s="90" t="s">
        <v>24</v>
      </c>
      <c r="D255" s="90" t="s">
        <v>24</v>
      </c>
      <c r="E255" s="90" t="s">
        <v>24</v>
      </c>
      <c r="F255" s="90" t="s">
        <v>24</v>
      </c>
      <c r="G255" s="90" t="s">
        <v>24</v>
      </c>
      <c r="H255" s="90" t="s">
        <v>24</v>
      </c>
      <c r="I255" s="90" t="s">
        <v>24</v>
      </c>
      <c r="J255" s="90" t="s">
        <v>24</v>
      </c>
      <c r="K255" s="90" t="s">
        <v>24</v>
      </c>
      <c r="L255" s="90" t="s">
        <v>24</v>
      </c>
      <c r="M255" s="90" t="s">
        <v>24</v>
      </c>
      <c r="N255" s="90" t="s">
        <v>24</v>
      </c>
      <c r="O255" s="90" t="s">
        <v>24</v>
      </c>
      <c r="P255" s="90" t="s">
        <v>24</v>
      </c>
      <c r="Q255" s="90" t="s">
        <v>24</v>
      </c>
      <c r="R255" s="90" t="s">
        <v>24</v>
      </c>
      <c r="S255" s="90" t="s">
        <v>24</v>
      </c>
      <c r="T255" s="90" t="s">
        <v>24</v>
      </c>
      <c r="U255" s="90" t="s">
        <v>24</v>
      </c>
      <c r="V255" s="90" t="s">
        <v>24</v>
      </c>
      <c r="W255" s="90" t="s">
        <v>24</v>
      </c>
      <c r="X255" t="str">
        <f t="shared" si="11"/>
        <v>11-2021</v>
      </c>
      <c r="Y255">
        <f>_xlfn.XLOOKUP(X255,AM:AM,AO:AO,"")</f>
        <v>0</v>
      </c>
      <c r="Z255">
        <f>_xlfn.XLOOKUP(X255,AM:AM,AP:AP,"")</f>
        <v>0</v>
      </c>
      <c r="AA255">
        <f>_xlfn.XLOOKUP(X255,AM:AM,AQ:AQ,"")</f>
        <v>0</v>
      </c>
      <c r="AB255">
        <f>_xlfn.XLOOKUP(X255,AM:AM,AR:AR,"")</f>
        <v>0</v>
      </c>
    </row>
    <row r="256" spans="1:28">
      <c r="A256" s="93">
        <v>44522</v>
      </c>
      <c r="B256" s="90">
        <v>51000</v>
      </c>
      <c r="C256" s="90">
        <v>50000</v>
      </c>
      <c r="D256" s="90">
        <v>48200</v>
      </c>
      <c r="E256" s="90">
        <v>45400</v>
      </c>
      <c r="F256" s="90">
        <v>49600</v>
      </c>
      <c r="G256" s="91" t="s">
        <v>25</v>
      </c>
      <c r="H256" s="90">
        <v>47500</v>
      </c>
      <c r="I256" s="91" t="s">
        <v>25</v>
      </c>
      <c r="J256" s="90">
        <v>50500</v>
      </c>
      <c r="K256" s="91" t="s">
        <v>25</v>
      </c>
      <c r="L256" s="90">
        <v>49400</v>
      </c>
      <c r="M256" s="90">
        <v>49900</v>
      </c>
      <c r="N256" s="90">
        <v>46300</v>
      </c>
      <c r="O256" s="91" t="s">
        <v>25</v>
      </c>
      <c r="P256" s="90">
        <v>45000</v>
      </c>
      <c r="Q256" s="90">
        <v>45500</v>
      </c>
      <c r="R256" s="90">
        <v>45500</v>
      </c>
      <c r="S256" s="90">
        <v>48100</v>
      </c>
      <c r="T256" s="90">
        <v>48300</v>
      </c>
      <c r="U256" s="90">
        <v>47800</v>
      </c>
      <c r="V256" s="90">
        <v>49500</v>
      </c>
      <c r="W256" s="90">
        <v>51700</v>
      </c>
      <c r="X256" t="str">
        <f t="shared" si="11"/>
        <v>11-2021</v>
      </c>
      <c r="Y256">
        <f>_xlfn.XLOOKUP(X256,AM:AM,AO:AO,"")</f>
        <v>0</v>
      </c>
      <c r="Z256">
        <f>_xlfn.XLOOKUP(X256,AM:AM,AP:AP,"")</f>
        <v>0</v>
      </c>
      <c r="AA256">
        <f>_xlfn.XLOOKUP(X256,AM:AM,AQ:AQ,"")</f>
        <v>0</v>
      </c>
      <c r="AB256">
        <f>_xlfn.XLOOKUP(X256,AM:AM,AR:AR,"")</f>
        <v>0</v>
      </c>
    </row>
    <row r="257" spans="1:28">
      <c r="A257" s="93">
        <v>44523</v>
      </c>
      <c r="B257" s="90">
        <v>50800</v>
      </c>
      <c r="C257" s="90">
        <v>49500</v>
      </c>
      <c r="D257" s="90">
        <v>48000</v>
      </c>
      <c r="E257" s="90">
        <v>45000</v>
      </c>
      <c r="F257" s="90">
        <v>49500</v>
      </c>
      <c r="G257" s="91" t="s">
        <v>25</v>
      </c>
      <c r="H257" s="90">
        <v>47000</v>
      </c>
      <c r="I257" s="91" t="s">
        <v>25</v>
      </c>
      <c r="J257" s="90">
        <v>49200</v>
      </c>
      <c r="K257" s="91" t="s">
        <v>25</v>
      </c>
      <c r="L257" s="90">
        <v>48700</v>
      </c>
      <c r="M257" s="90">
        <v>48900</v>
      </c>
      <c r="N257" s="90">
        <v>45900</v>
      </c>
      <c r="O257" s="91" t="s">
        <v>25</v>
      </c>
      <c r="P257" s="90">
        <v>44200</v>
      </c>
      <c r="Q257" s="90">
        <v>44900</v>
      </c>
      <c r="R257" s="90">
        <v>45000</v>
      </c>
      <c r="S257" s="90">
        <v>47700</v>
      </c>
      <c r="T257" s="90">
        <v>47300</v>
      </c>
      <c r="U257" s="90">
        <v>47300</v>
      </c>
      <c r="V257" s="90">
        <v>49200</v>
      </c>
      <c r="W257" s="90">
        <v>51500</v>
      </c>
      <c r="X257" t="str">
        <f t="shared" si="11"/>
        <v>11-2021</v>
      </c>
      <c r="Y257">
        <f>_xlfn.XLOOKUP(X257,AM:AM,AO:AO,"")</f>
        <v>0</v>
      </c>
      <c r="Z257">
        <f>_xlfn.XLOOKUP(X257,AM:AM,AP:AP,"")</f>
        <v>0</v>
      </c>
      <c r="AA257">
        <f>_xlfn.XLOOKUP(X257,AM:AM,AQ:AQ,"")</f>
        <v>0</v>
      </c>
      <c r="AB257">
        <f>_xlfn.XLOOKUP(X257,AM:AM,AR:AR,"")</f>
        <v>0</v>
      </c>
    </row>
    <row r="258" spans="1:28">
      <c r="A258" s="93">
        <v>44524</v>
      </c>
      <c r="B258" s="90">
        <v>50800</v>
      </c>
      <c r="C258" s="90">
        <v>49000</v>
      </c>
      <c r="D258" s="90">
        <v>48000</v>
      </c>
      <c r="E258" s="90">
        <v>45400</v>
      </c>
      <c r="F258" s="90">
        <v>49000</v>
      </c>
      <c r="G258" s="91" t="s">
        <v>25</v>
      </c>
      <c r="H258" s="90">
        <v>47000</v>
      </c>
      <c r="I258" s="91" t="s">
        <v>25</v>
      </c>
      <c r="J258" s="90">
        <v>49200</v>
      </c>
      <c r="K258" s="91" t="s">
        <v>25</v>
      </c>
      <c r="L258" s="90">
        <v>48800</v>
      </c>
      <c r="M258" s="90">
        <v>48900</v>
      </c>
      <c r="N258" s="90">
        <v>46100</v>
      </c>
      <c r="O258" s="91" t="s">
        <v>25</v>
      </c>
      <c r="P258" s="90">
        <v>44600</v>
      </c>
      <c r="Q258" s="90">
        <v>44900</v>
      </c>
      <c r="R258" s="90">
        <v>44700</v>
      </c>
      <c r="S258" s="90">
        <v>48200</v>
      </c>
      <c r="T258" s="90">
        <v>47300</v>
      </c>
      <c r="U258" s="90">
        <v>47300</v>
      </c>
      <c r="V258" s="90">
        <v>49000</v>
      </c>
      <c r="W258" s="90">
        <v>51400</v>
      </c>
      <c r="X258" t="str">
        <f t="shared" si="11"/>
        <v>11-2021</v>
      </c>
      <c r="Y258">
        <f>_xlfn.XLOOKUP(X258,AM:AM,AO:AO,"")</f>
        <v>0</v>
      </c>
      <c r="Z258">
        <f>_xlfn.XLOOKUP(X258,AM:AM,AP:AP,"")</f>
        <v>0</v>
      </c>
      <c r="AA258">
        <f>_xlfn.XLOOKUP(X258,AM:AM,AQ:AQ,"")</f>
        <v>0</v>
      </c>
      <c r="AB258">
        <f>_xlfn.XLOOKUP(X258,AM:AM,AR:AR,"")</f>
        <v>0</v>
      </c>
    </row>
    <row r="259" spans="1:28">
      <c r="A259" s="93">
        <v>44525</v>
      </c>
      <c r="B259" s="90">
        <v>50600</v>
      </c>
      <c r="C259" s="90">
        <v>49000</v>
      </c>
      <c r="D259" s="90">
        <v>48000</v>
      </c>
      <c r="E259" s="90">
        <v>45000</v>
      </c>
      <c r="F259" s="90">
        <v>49000</v>
      </c>
      <c r="G259" s="91" t="s">
        <v>25</v>
      </c>
      <c r="H259" s="90">
        <v>46500</v>
      </c>
      <c r="I259" s="91" t="s">
        <v>25</v>
      </c>
      <c r="J259" s="90">
        <v>49200</v>
      </c>
      <c r="K259" s="91" t="s">
        <v>25</v>
      </c>
      <c r="L259" s="90">
        <v>48600</v>
      </c>
      <c r="M259" s="90">
        <v>48900</v>
      </c>
      <c r="N259" s="90">
        <v>45400</v>
      </c>
      <c r="O259" s="91" t="s">
        <v>25</v>
      </c>
      <c r="P259" s="90">
        <v>44000</v>
      </c>
      <c r="Q259" s="90">
        <v>44500</v>
      </c>
      <c r="R259" s="90">
        <v>44700</v>
      </c>
      <c r="S259" s="90">
        <v>47700</v>
      </c>
      <c r="T259" s="90">
        <v>47300</v>
      </c>
      <c r="U259" s="90">
        <v>46800</v>
      </c>
      <c r="V259" s="90">
        <v>48600</v>
      </c>
      <c r="W259" s="90">
        <v>51000</v>
      </c>
      <c r="X259" t="str">
        <f t="shared" si="11"/>
        <v>11-2021</v>
      </c>
      <c r="Y259">
        <f>_xlfn.XLOOKUP(X259,AM:AM,AO:AO,"")</f>
        <v>0</v>
      </c>
      <c r="Z259">
        <f>_xlfn.XLOOKUP(X259,AM:AM,AP:AP,"")</f>
        <v>0</v>
      </c>
      <c r="AA259">
        <f>_xlfn.XLOOKUP(X259,AM:AM,AQ:AQ,"")</f>
        <v>0</v>
      </c>
      <c r="AB259">
        <f>_xlfn.XLOOKUP(X259,AM:AM,AR:AR,"")</f>
        <v>0</v>
      </c>
    </row>
    <row r="260" spans="1:28">
      <c r="A260" s="93">
        <v>44526</v>
      </c>
      <c r="B260" s="90">
        <v>50600</v>
      </c>
      <c r="C260" s="90">
        <v>49000</v>
      </c>
      <c r="D260" s="90">
        <v>48200</v>
      </c>
      <c r="E260" s="90">
        <v>45300</v>
      </c>
      <c r="F260" s="90">
        <v>48500</v>
      </c>
      <c r="G260" s="91" t="s">
        <v>25</v>
      </c>
      <c r="H260" s="90">
        <v>47000</v>
      </c>
      <c r="I260" s="91" t="s">
        <v>25</v>
      </c>
      <c r="J260" s="90">
        <v>48700</v>
      </c>
      <c r="K260" s="91" t="s">
        <v>25</v>
      </c>
      <c r="L260" s="90">
        <v>48900</v>
      </c>
      <c r="M260" s="90">
        <v>48800</v>
      </c>
      <c r="N260" s="90">
        <v>45800</v>
      </c>
      <c r="O260" s="91" t="s">
        <v>25</v>
      </c>
      <c r="P260" s="90">
        <v>44600</v>
      </c>
      <c r="Q260" s="90">
        <v>45000</v>
      </c>
      <c r="R260" s="90">
        <v>44700</v>
      </c>
      <c r="S260" s="90">
        <v>47700</v>
      </c>
      <c r="T260" s="90">
        <v>47400</v>
      </c>
      <c r="U260" s="90">
        <v>47300</v>
      </c>
      <c r="V260" s="90">
        <v>48600</v>
      </c>
      <c r="W260" s="90">
        <v>51000</v>
      </c>
      <c r="X260" t="str">
        <f t="shared" si="11"/>
        <v>11-2021</v>
      </c>
      <c r="Y260">
        <f>_xlfn.XLOOKUP(X260,AM:AM,AO:AO,"")</f>
        <v>0</v>
      </c>
      <c r="Z260">
        <f>_xlfn.XLOOKUP(X260,AM:AM,AP:AP,"")</f>
        <v>0</v>
      </c>
      <c r="AA260">
        <f>_xlfn.XLOOKUP(X260,AM:AM,AQ:AQ,"")</f>
        <v>0</v>
      </c>
      <c r="AB260">
        <f>_xlfn.XLOOKUP(X260,AM:AM,AR:AR,"")</f>
        <v>0</v>
      </c>
    </row>
    <row r="261" spans="1:28">
      <c r="A261" s="93">
        <v>44527</v>
      </c>
      <c r="B261" s="90">
        <v>50300</v>
      </c>
      <c r="C261" s="90">
        <v>48500</v>
      </c>
      <c r="D261" s="90">
        <v>48200</v>
      </c>
      <c r="E261" s="90">
        <v>45100</v>
      </c>
      <c r="F261" s="90">
        <v>48500</v>
      </c>
      <c r="G261" s="91" t="s">
        <v>25</v>
      </c>
      <c r="H261" s="90">
        <v>47000</v>
      </c>
      <c r="I261" s="91" t="s">
        <v>25</v>
      </c>
      <c r="J261" s="90">
        <v>48700</v>
      </c>
      <c r="K261" s="91" t="s">
        <v>25</v>
      </c>
      <c r="L261" s="90">
        <v>49000</v>
      </c>
      <c r="M261" s="90">
        <v>48900</v>
      </c>
      <c r="N261" s="90">
        <v>45700</v>
      </c>
      <c r="O261" s="91" t="s">
        <v>25</v>
      </c>
      <c r="P261" s="90">
        <v>44500</v>
      </c>
      <c r="Q261" s="90">
        <v>45000</v>
      </c>
      <c r="R261" s="90">
        <v>44600</v>
      </c>
      <c r="S261" s="90">
        <v>47500</v>
      </c>
      <c r="T261" s="90">
        <v>47400</v>
      </c>
      <c r="U261" s="90">
        <v>47000</v>
      </c>
      <c r="V261" s="90">
        <v>48600</v>
      </c>
      <c r="W261" s="90">
        <v>51000</v>
      </c>
      <c r="X261" t="str">
        <f t="shared" si="11"/>
        <v>11-2021</v>
      </c>
      <c r="Y261">
        <f>_xlfn.XLOOKUP(X261,AM:AM,AO:AO,"")</f>
        <v>0</v>
      </c>
      <c r="Z261">
        <f>_xlfn.XLOOKUP(X261,AM:AM,AP:AP,"")</f>
        <v>0</v>
      </c>
      <c r="AA261">
        <f>_xlfn.XLOOKUP(X261,AM:AM,AQ:AQ,"")</f>
        <v>0</v>
      </c>
      <c r="AB261">
        <f>_xlfn.XLOOKUP(X261,AM:AM,AR:AR,"")</f>
        <v>0</v>
      </c>
    </row>
    <row r="262" spans="1:28">
      <c r="A262" s="93">
        <v>44528</v>
      </c>
      <c r="B262" s="90" t="s">
        <v>24</v>
      </c>
      <c r="C262" s="90" t="s">
        <v>24</v>
      </c>
      <c r="D262" s="90" t="s">
        <v>24</v>
      </c>
      <c r="E262" s="90" t="s">
        <v>24</v>
      </c>
      <c r="F262" s="90" t="s">
        <v>24</v>
      </c>
      <c r="G262" s="90" t="s">
        <v>24</v>
      </c>
      <c r="H262" s="90" t="s">
        <v>24</v>
      </c>
      <c r="I262" s="90" t="s">
        <v>24</v>
      </c>
      <c r="J262" s="90" t="s">
        <v>24</v>
      </c>
      <c r="K262" s="90" t="s">
        <v>24</v>
      </c>
      <c r="L262" s="90" t="s">
        <v>24</v>
      </c>
      <c r="M262" s="90" t="s">
        <v>24</v>
      </c>
      <c r="N262" s="90" t="s">
        <v>24</v>
      </c>
      <c r="O262" s="90" t="s">
        <v>24</v>
      </c>
      <c r="P262" s="90" t="s">
        <v>24</v>
      </c>
      <c r="Q262" s="90" t="s">
        <v>24</v>
      </c>
      <c r="R262" s="90" t="s">
        <v>24</v>
      </c>
      <c r="S262" s="90" t="s">
        <v>24</v>
      </c>
      <c r="T262" s="90" t="s">
        <v>24</v>
      </c>
      <c r="U262" s="90" t="s">
        <v>24</v>
      </c>
      <c r="V262" s="90" t="s">
        <v>24</v>
      </c>
      <c r="W262" s="90" t="s">
        <v>24</v>
      </c>
      <c r="X262" t="str">
        <f t="shared" si="11"/>
        <v>11-2021</v>
      </c>
      <c r="Y262">
        <f>_xlfn.XLOOKUP(X262,AM:AM,AO:AO,"")</f>
        <v>0</v>
      </c>
      <c r="Z262">
        <f>_xlfn.XLOOKUP(X262,AM:AM,AP:AP,"")</f>
        <v>0</v>
      </c>
      <c r="AA262">
        <f>_xlfn.XLOOKUP(X262,AM:AM,AQ:AQ,"")</f>
        <v>0</v>
      </c>
      <c r="AB262">
        <f>_xlfn.XLOOKUP(X262,AM:AM,AR:AR,"")</f>
        <v>0</v>
      </c>
    </row>
    <row r="263" spans="1:28">
      <c r="A263" s="93">
        <v>44529</v>
      </c>
      <c r="B263" s="90">
        <v>50300</v>
      </c>
      <c r="C263" s="90">
        <v>48300</v>
      </c>
      <c r="D263" s="90">
        <v>48300</v>
      </c>
      <c r="E263" s="90">
        <v>45200</v>
      </c>
      <c r="F263" s="90">
        <v>48300</v>
      </c>
      <c r="G263" s="91" t="s">
        <v>25</v>
      </c>
      <c r="H263" s="90">
        <v>47000</v>
      </c>
      <c r="I263" s="91" t="s">
        <v>25</v>
      </c>
      <c r="J263" s="90">
        <v>48700</v>
      </c>
      <c r="K263" s="91" t="s">
        <v>25</v>
      </c>
      <c r="L263" s="90">
        <v>49100</v>
      </c>
      <c r="M263" s="90">
        <v>48900</v>
      </c>
      <c r="N263" s="90">
        <v>46000</v>
      </c>
      <c r="O263" s="91" t="s">
        <v>25</v>
      </c>
      <c r="P263" s="90">
        <v>44400</v>
      </c>
      <c r="Q263" s="90">
        <v>45000</v>
      </c>
      <c r="R263" s="90">
        <v>44700</v>
      </c>
      <c r="S263" s="90">
        <v>47700</v>
      </c>
      <c r="T263" s="90">
        <v>47400</v>
      </c>
      <c r="U263" s="90">
        <v>47200</v>
      </c>
      <c r="V263" s="90">
        <v>48300</v>
      </c>
      <c r="W263" s="90">
        <v>50300</v>
      </c>
      <c r="X263" t="str">
        <f t="shared" si="11"/>
        <v>11-2021</v>
      </c>
      <c r="Y263">
        <f>_xlfn.XLOOKUP(X263,AM:AM,AO:AO,"")</f>
        <v>0</v>
      </c>
      <c r="Z263">
        <f>_xlfn.XLOOKUP(X263,AM:AM,AP:AP,"")</f>
        <v>0</v>
      </c>
      <c r="AA263">
        <f>_xlfn.XLOOKUP(X263,AM:AM,AQ:AQ,"")</f>
        <v>0</v>
      </c>
      <c r="AB263">
        <f>_xlfn.XLOOKUP(X263,AM:AM,AR:AR,"")</f>
        <v>0</v>
      </c>
    </row>
    <row r="264" spans="1:28">
      <c r="A264" s="93">
        <v>44530</v>
      </c>
      <c r="B264" s="90">
        <v>50300</v>
      </c>
      <c r="C264" s="90">
        <v>48000</v>
      </c>
      <c r="D264" s="90">
        <v>49200</v>
      </c>
      <c r="E264" s="90">
        <v>45500</v>
      </c>
      <c r="F264" s="90">
        <v>48300</v>
      </c>
      <c r="G264" s="91" t="s">
        <v>25</v>
      </c>
      <c r="H264" s="90">
        <v>47500</v>
      </c>
      <c r="I264" s="91" t="s">
        <v>25</v>
      </c>
      <c r="J264" s="90">
        <v>48700</v>
      </c>
      <c r="K264" s="91" t="s">
        <v>25</v>
      </c>
      <c r="L264" s="90">
        <v>49400</v>
      </c>
      <c r="M264" s="90">
        <v>48900</v>
      </c>
      <c r="N264" s="90">
        <v>46800</v>
      </c>
      <c r="O264" s="91" t="s">
        <v>25</v>
      </c>
      <c r="P264" s="90">
        <v>45000</v>
      </c>
      <c r="Q264" s="90">
        <v>45400</v>
      </c>
      <c r="R264" s="90">
        <v>44700</v>
      </c>
      <c r="S264" s="90">
        <v>48000</v>
      </c>
      <c r="T264" s="90">
        <v>47500</v>
      </c>
      <c r="U264" s="90">
        <v>47200</v>
      </c>
      <c r="V264" s="90">
        <v>48300</v>
      </c>
      <c r="W264" s="90">
        <v>50300</v>
      </c>
      <c r="X264" t="str">
        <f t="shared" si="11"/>
        <v>11-2021</v>
      </c>
      <c r="Y264">
        <f>_xlfn.XLOOKUP(X264,AM:AM,AO:AO,"")</f>
        <v>0</v>
      </c>
      <c r="Z264">
        <f>_xlfn.XLOOKUP(X264,AM:AM,AP:AP,"")</f>
        <v>0</v>
      </c>
      <c r="AA264">
        <f>_xlfn.XLOOKUP(X264,AM:AM,AQ:AQ,"")</f>
        <v>0</v>
      </c>
      <c r="AB264">
        <f>_xlfn.XLOOKUP(X264,AM:AM,AR:AR,"")</f>
        <v>0</v>
      </c>
    </row>
    <row r="265" spans="1:28">
      <c r="A265" s="93">
        <v>44531</v>
      </c>
      <c r="B265" s="90">
        <v>50300</v>
      </c>
      <c r="C265" s="90">
        <v>48000</v>
      </c>
      <c r="D265" s="90">
        <v>49200</v>
      </c>
      <c r="E265" s="90">
        <v>45500</v>
      </c>
      <c r="F265" s="90">
        <v>48300</v>
      </c>
      <c r="G265" s="91" t="s">
        <v>25</v>
      </c>
      <c r="H265" s="90">
        <v>47000</v>
      </c>
      <c r="I265" s="91" t="s">
        <v>25</v>
      </c>
      <c r="J265" s="90">
        <v>48700</v>
      </c>
      <c r="K265" s="91" t="s">
        <v>25</v>
      </c>
      <c r="L265" s="90">
        <v>49700</v>
      </c>
      <c r="M265" s="90">
        <v>49100</v>
      </c>
      <c r="N265" s="90">
        <v>46600</v>
      </c>
      <c r="O265" s="91" t="s">
        <v>25</v>
      </c>
      <c r="P265" s="90">
        <v>45000</v>
      </c>
      <c r="Q265" s="90">
        <v>45200</v>
      </c>
      <c r="R265" s="90">
        <v>44600</v>
      </c>
      <c r="S265" s="90">
        <v>48000</v>
      </c>
      <c r="T265" s="90">
        <v>47500</v>
      </c>
      <c r="U265" s="91" t="s">
        <v>25</v>
      </c>
      <c r="V265" s="90">
        <v>48100</v>
      </c>
      <c r="W265" s="90">
        <v>50300</v>
      </c>
      <c r="X265" t="str">
        <f t="shared" si="11"/>
        <v>12-2021</v>
      </c>
      <c r="Y265">
        <f>_xlfn.XLOOKUP(X265,AM:AM,AO:AO,"")</f>
        <v>0</v>
      </c>
      <c r="Z265">
        <f>_xlfn.XLOOKUP(X265,AM:AM,AP:AP,"")</f>
        <v>0</v>
      </c>
      <c r="AA265">
        <f>_xlfn.XLOOKUP(X265,AM:AM,AQ:AQ,"")</f>
        <v>0</v>
      </c>
      <c r="AB265">
        <f>_xlfn.XLOOKUP(X265,AM:AM,AR:AR,"")</f>
        <v>0</v>
      </c>
    </row>
    <row r="266" spans="1:28">
      <c r="A266" s="93">
        <v>44532</v>
      </c>
      <c r="B266" s="90">
        <v>50300</v>
      </c>
      <c r="C266" s="90">
        <v>48000</v>
      </c>
      <c r="D266" s="90">
        <v>49200</v>
      </c>
      <c r="E266" s="90">
        <v>45300</v>
      </c>
      <c r="F266" s="90">
        <v>48300</v>
      </c>
      <c r="G266" s="91" t="s">
        <v>25</v>
      </c>
      <c r="H266" s="90">
        <v>47000</v>
      </c>
      <c r="I266" s="91" t="s">
        <v>25</v>
      </c>
      <c r="J266" s="90">
        <v>48700</v>
      </c>
      <c r="K266" s="91" t="s">
        <v>25</v>
      </c>
      <c r="L266" s="90">
        <v>49800</v>
      </c>
      <c r="M266" s="90">
        <v>49100</v>
      </c>
      <c r="N266" s="90">
        <v>46300</v>
      </c>
      <c r="O266" s="91" t="s">
        <v>25</v>
      </c>
      <c r="P266" s="90">
        <v>44500</v>
      </c>
      <c r="Q266" s="90">
        <v>45200</v>
      </c>
      <c r="R266" s="90">
        <v>44500</v>
      </c>
      <c r="S266" s="90">
        <v>48000</v>
      </c>
      <c r="T266" s="90">
        <v>47600</v>
      </c>
      <c r="U266" s="90">
        <v>46800</v>
      </c>
      <c r="V266" s="90">
        <v>48100</v>
      </c>
      <c r="W266" s="90">
        <v>50300</v>
      </c>
      <c r="X266" t="str">
        <f t="shared" si="11"/>
        <v>12-2021</v>
      </c>
      <c r="Y266">
        <f>_xlfn.XLOOKUP(X266,AM:AM,AO:AO,"")</f>
        <v>0</v>
      </c>
      <c r="Z266">
        <f>_xlfn.XLOOKUP(X266,AM:AM,AP:AP,"")</f>
        <v>0</v>
      </c>
      <c r="AA266">
        <f>_xlfn.XLOOKUP(X266,AM:AM,AQ:AQ,"")</f>
        <v>0</v>
      </c>
      <c r="AB266">
        <f>_xlfn.XLOOKUP(X266,AM:AM,AR:AR,"")</f>
        <v>0</v>
      </c>
    </row>
    <row r="267" spans="1:28">
      <c r="A267" s="93">
        <v>44533</v>
      </c>
      <c r="B267" s="90">
        <v>50300</v>
      </c>
      <c r="C267" s="90">
        <v>47500</v>
      </c>
      <c r="D267" s="90">
        <v>48500</v>
      </c>
      <c r="E267" s="90">
        <v>45000</v>
      </c>
      <c r="F267" s="90">
        <v>48000</v>
      </c>
      <c r="G267" s="91" t="s">
        <v>25</v>
      </c>
      <c r="H267" s="90">
        <v>47000</v>
      </c>
      <c r="I267" s="91" t="s">
        <v>25</v>
      </c>
      <c r="J267" s="90">
        <v>48100</v>
      </c>
      <c r="K267" s="91" t="s">
        <v>25</v>
      </c>
      <c r="L267" s="90">
        <v>49400</v>
      </c>
      <c r="M267" s="90">
        <v>48600</v>
      </c>
      <c r="N267" s="90">
        <v>45400</v>
      </c>
      <c r="O267" s="91" t="s">
        <v>25</v>
      </c>
      <c r="P267" s="90">
        <v>43800</v>
      </c>
      <c r="Q267" s="90">
        <v>44500</v>
      </c>
      <c r="R267" s="90">
        <v>44300</v>
      </c>
      <c r="S267" s="90">
        <v>47700</v>
      </c>
      <c r="T267" s="90">
        <v>47100</v>
      </c>
      <c r="U267" s="90">
        <v>46600</v>
      </c>
      <c r="V267" s="90">
        <v>48100</v>
      </c>
      <c r="W267" s="90">
        <v>50300</v>
      </c>
      <c r="X267" t="str">
        <f t="shared" si="11"/>
        <v>12-2021</v>
      </c>
      <c r="Y267">
        <f>_xlfn.XLOOKUP(X267,AM:AM,AO:AO,"")</f>
        <v>0</v>
      </c>
      <c r="Z267">
        <f>_xlfn.XLOOKUP(X267,AM:AM,AP:AP,"")</f>
        <v>0</v>
      </c>
      <c r="AA267">
        <f>_xlfn.XLOOKUP(X267,AM:AM,AQ:AQ,"")</f>
        <v>0</v>
      </c>
      <c r="AB267">
        <f>_xlfn.XLOOKUP(X267,AM:AM,AR:AR,"")</f>
        <v>0</v>
      </c>
    </row>
    <row r="268" spans="1:28">
      <c r="A268" s="93">
        <v>44534</v>
      </c>
      <c r="B268" s="90">
        <v>49600</v>
      </c>
      <c r="C268" s="90">
        <v>47500</v>
      </c>
      <c r="D268" s="90">
        <v>47800</v>
      </c>
      <c r="E268" s="90">
        <v>44500</v>
      </c>
      <c r="F268" s="90">
        <v>47300</v>
      </c>
      <c r="G268" s="91" t="s">
        <v>25</v>
      </c>
      <c r="H268" s="90">
        <v>46500</v>
      </c>
      <c r="I268" s="91" t="s">
        <v>25</v>
      </c>
      <c r="J268" s="90">
        <v>47000</v>
      </c>
      <c r="K268" s="91" t="s">
        <v>25</v>
      </c>
      <c r="L268" s="90">
        <v>48800</v>
      </c>
      <c r="M268" s="90">
        <v>47900</v>
      </c>
      <c r="N268" s="90">
        <v>45250</v>
      </c>
      <c r="O268" s="91" t="s">
        <v>25</v>
      </c>
      <c r="P268" s="90">
        <v>43400</v>
      </c>
      <c r="Q268" s="90">
        <v>44000</v>
      </c>
      <c r="R268" s="90">
        <v>43800</v>
      </c>
      <c r="S268" s="90">
        <v>47200</v>
      </c>
      <c r="T268" s="90">
        <v>46400</v>
      </c>
      <c r="U268" s="90">
        <v>46300</v>
      </c>
      <c r="V268" s="90">
        <v>47700</v>
      </c>
      <c r="W268" s="90">
        <v>50100</v>
      </c>
      <c r="X268" t="str">
        <f t="shared" si="11"/>
        <v>12-2021</v>
      </c>
      <c r="Y268">
        <f>_xlfn.XLOOKUP(X268,AM:AM,AO:AO,"")</f>
        <v>0</v>
      </c>
      <c r="Z268">
        <f>_xlfn.XLOOKUP(X268,AM:AM,AP:AP,"")</f>
        <v>0</v>
      </c>
      <c r="AA268">
        <f>_xlfn.XLOOKUP(X268,AM:AM,AQ:AQ,"")</f>
        <v>0</v>
      </c>
      <c r="AB268">
        <f>_xlfn.XLOOKUP(X268,AM:AM,AR:AR,"")</f>
        <v>0</v>
      </c>
    </row>
    <row r="269" spans="1:28">
      <c r="A269" s="93">
        <v>44535</v>
      </c>
      <c r="B269" s="90" t="s">
        <v>24</v>
      </c>
      <c r="C269" s="90" t="s">
        <v>24</v>
      </c>
      <c r="D269" s="90" t="s">
        <v>24</v>
      </c>
      <c r="E269" s="90" t="s">
        <v>24</v>
      </c>
      <c r="F269" s="90" t="s">
        <v>24</v>
      </c>
      <c r="G269" s="90" t="s">
        <v>24</v>
      </c>
      <c r="H269" s="90" t="s">
        <v>24</v>
      </c>
      <c r="I269" s="90" t="s">
        <v>24</v>
      </c>
      <c r="J269" s="90" t="s">
        <v>24</v>
      </c>
      <c r="K269" s="90" t="s">
        <v>24</v>
      </c>
      <c r="L269" s="90" t="s">
        <v>24</v>
      </c>
      <c r="M269" s="90" t="s">
        <v>24</v>
      </c>
      <c r="N269" s="90" t="s">
        <v>24</v>
      </c>
      <c r="O269" s="90" t="s">
        <v>24</v>
      </c>
      <c r="P269" s="90" t="s">
        <v>24</v>
      </c>
      <c r="Q269" s="90" t="s">
        <v>24</v>
      </c>
      <c r="R269" s="90" t="s">
        <v>24</v>
      </c>
      <c r="S269" s="90" t="s">
        <v>24</v>
      </c>
      <c r="T269" s="90" t="s">
        <v>24</v>
      </c>
      <c r="U269" s="90" t="s">
        <v>24</v>
      </c>
      <c r="V269" s="90" t="s">
        <v>24</v>
      </c>
      <c r="W269" s="90" t="s">
        <v>24</v>
      </c>
      <c r="X269" t="str">
        <f t="shared" si="11"/>
        <v>12-2021</v>
      </c>
      <c r="Y269">
        <f>_xlfn.XLOOKUP(X269,AM:AM,AO:AO,"")</f>
        <v>0</v>
      </c>
      <c r="Z269">
        <f>_xlfn.XLOOKUP(X269,AM:AM,AP:AP,"")</f>
        <v>0</v>
      </c>
      <c r="AA269">
        <f>_xlfn.XLOOKUP(X269,AM:AM,AQ:AQ,"")</f>
        <v>0</v>
      </c>
      <c r="AB269">
        <f>_xlfn.XLOOKUP(X269,AM:AM,AR:AR,"")</f>
        <v>0</v>
      </c>
    </row>
    <row r="270" spans="1:28">
      <c r="A270" s="93">
        <v>44536</v>
      </c>
      <c r="B270" s="90">
        <v>49200</v>
      </c>
      <c r="C270" s="90">
        <v>47000</v>
      </c>
      <c r="D270" s="90">
        <v>47400</v>
      </c>
      <c r="E270" s="90">
        <v>44000</v>
      </c>
      <c r="F270" s="90">
        <v>46800</v>
      </c>
      <c r="G270" s="91" t="s">
        <v>25</v>
      </c>
      <c r="H270" s="90">
        <v>46500</v>
      </c>
      <c r="I270" s="91" t="s">
        <v>25</v>
      </c>
      <c r="J270" s="90">
        <v>47000</v>
      </c>
      <c r="K270" s="91" t="s">
        <v>25</v>
      </c>
      <c r="L270" s="90">
        <v>48400</v>
      </c>
      <c r="M270" s="90">
        <v>47900</v>
      </c>
      <c r="N270" s="90">
        <v>44800</v>
      </c>
      <c r="O270" s="91" t="s">
        <v>25</v>
      </c>
      <c r="P270" s="90">
        <v>43100</v>
      </c>
      <c r="Q270" s="90">
        <v>43400</v>
      </c>
      <c r="R270" s="90">
        <v>43500</v>
      </c>
      <c r="S270" s="90">
        <v>46600</v>
      </c>
      <c r="T270" s="90">
        <v>46100</v>
      </c>
      <c r="U270" s="91" t="s">
        <v>25</v>
      </c>
      <c r="V270" s="90">
        <v>47300</v>
      </c>
      <c r="W270" s="90">
        <v>49600</v>
      </c>
      <c r="X270" t="str">
        <f t="shared" si="11"/>
        <v>12-2021</v>
      </c>
      <c r="Y270">
        <f>_xlfn.XLOOKUP(X270,AM:AM,AO:AO,"")</f>
        <v>0</v>
      </c>
      <c r="Z270">
        <f>_xlfn.XLOOKUP(X270,AM:AM,AP:AP,"")</f>
        <v>0</v>
      </c>
      <c r="AA270">
        <f>_xlfn.XLOOKUP(X270,AM:AM,AQ:AQ,"")</f>
        <v>0</v>
      </c>
      <c r="AB270">
        <f>_xlfn.XLOOKUP(X270,AM:AM,AR:AR,"")</f>
        <v>0</v>
      </c>
    </row>
    <row r="271" spans="1:28">
      <c r="A271" s="93">
        <v>44537</v>
      </c>
      <c r="B271" s="90">
        <v>48500</v>
      </c>
      <c r="C271" s="90">
        <v>46500</v>
      </c>
      <c r="D271" s="90">
        <v>47400</v>
      </c>
      <c r="E271" s="90">
        <v>44300</v>
      </c>
      <c r="F271" s="90">
        <v>46800</v>
      </c>
      <c r="G271" s="91" t="s">
        <v>25</v>
      </c>
      <c r="H271" s="90">
        <v>46500</v>
      </c>
      <c r="I271" s="91" t="s">
        <v>25</v>
      </c>
      <c r="J271" s="90">
        <v>47000</v>
      </c>
      <c r="K271" s="91" t="s">
        <v>25</v>
      </c>
      <c r="L271" s="90">
        <v>48400</v>
      </c>
      <c r="M271" s="90">
        <v>47900</v>
      </c>
      <c r="N271" s="90">
        <v>45200</v>
      </c>
      <c r="O271" s="91" t="s">
        <v>25</v>
      </c>
      <c r="P271" s="90">
        <v>43400</v>
      </c>
      <c r="Q271" s="90">
        <v>43700</v>
      </c>
      <c r="R271" s="90">
        <v>43750</v>
      </c>
      <c r="S271" s="90">
        <v>47000</v>
      </c>
      <c r="T271" s="90">
        <v>46100</v>
      </c>
      <c r="U271" s="90">
        <v>45800</v>
      </c>
      <c r="V271" s="90">
        <v>47300</v>
      </c>
      <c r="W271" s="90">
        <v>49600</v>
      </c>
      <c r="X271" t="str">
        <f t="shared" si="11"/>
        <v>12-2021</v>
      </c>
      <c r="Y271">
        <f>_xlfn.XLOOKUP(X271,AM:AM,AO:AO,"")</f>
        <v>0</v>
      </c>
      <c r="Z271">
        <f>_xlfn.XLOOKUP(X271,AM:AM,AP:AP,"")</f>
        <v>0</v>
      </c>
      <c r="AA271">
        <f>_xlfn.XLOOKUP(X271,AM:AM,AQ:AQ,"")</f>
        <v>0</v>
      </c>
      <c r="AB271">
        <f>_xlfn.XLOOKUP(X271,AM:AM,AR:AR,"")</f>
        <v>0</v>
      </c>
    </row>
    <row r="272" spans="1:28">
      <c r="A272" s="93">
        <v>44538</v>
      </c>
      <c r="B272" s="90">
        <v>48900</v>
      </c>
      <c r="C272" s="90">
        <v>47000</v>
      </c>
      <c r="D272" s="90">
        <v>47400</v>
      </c>
      <c r="E272" s="90">
        <v>44500</v>
      </c>
      <c r="F272" s="90">
        <v>47000</v>
      </c>
      <c r="G272" s="91" t="s">
        <v>25</v>
      </c>
      <c r="H272" s="90">
        <v>47000</v>
      </c>
      <c r="I272" s="91" t="s">
        <v>25</v>
      </c>
      <c r="J272" s="90">
        <v>47200</v>
      </c>
      <c r="K272" s="91" t="s">
        <v>25</v>
      </c>
      <c r="L272" s="90">
        <v>48600</v>
      </c>
      <c r="M272" s="90">
        <v>48300</v>
      </c>
      <c r="N272" s="90">
        <v>45600</v>
      </c>
      <c r="O272" s="91" t="s">
        <v>25</v>
      </c>
      <c r="P272" s="90">
        <v>43900</v>
      </c>
      <c r="Q272" s="90">
        <v>44800</v>
      </c>
      <c r="R272" s="90">
        <v>43700</v>
      </c>
      <c r="S272" s="90">
        <v>47300</v>
      </c>
      <c r="T272" s="90">
        <v>46400</v>
      </c>
      <c r="U272" s="90">
        <v>46000</v>
      </c>
      <c r="V272" s="90">
        <v>47300</v>
      </c>
      <c r="W272" s="90">
        <v>49600</v>
      </c>
      <c r="X272" t="str">
        <f t="shared" si="11"/>
        <v>12-2021</v>
      </c>
      <c r="Y272">
        <f>_xlfn.XLOOKUP(X272,AM:AM,AO:AO,"")</f>
        <v>0</v>
      </c>
      <c r="Z272">
        <f>_xlfn.XLOOKUP(X272,AM:AM,AP:AP,"")</f>
        <v>0</v>
      </c>
      <c r="AA272">
        <f>_xlfn.XLOOKUP(X272,AM:AM,AQ:AQ,"")</f>
        <v>0</v>
      </c>
      <c r="AB272">
        <f>_xlfn.XLOOKUP(X272,AM:AM,AR:AR,"")</f>
        <v>0</v>
      </c>
    </row>
    <row r="273" spans="1:28">
      <c r="A273" s="93">
        <v>44539</v>
      </c>
      <c r="B273" s="90">
        <v>49400</v>
      </c>
      <c r="C273" s="90">
        <v>47700</v>
      </c>
      <c r="D273" s="90">
        <v>47700</v>
      </c>
      <c r="E273" s="90">
        <v>45200</v>
      </c>
      <c r="F273" s="90">
        <v>47700</v>
      </c>
      <c r="G273" s="91" t="s">
        <v>25</v>
      </c>
      <c r="H273" s="90">
        <v>47500</v>
      </c>
      <c r="I273" s="91" t="s">
        <v>25</v>
      </c>
      <c r="J273" s="90">
        <v>47800</v>
      </c>
      <c r="K273" s="91" t="s">
        <v>25</v>
      </c>
      <c r="L273" s="90">
        <v>49200</v>
      </c>
      <c r="M273" s="90">
        <v>48900</v>
      </c>
      <c r="N273" s="90">
        <v>46000</v>
      </c>
      <c r="O273" s="91" t="s">
        <v>25</v>
      </c>
      <c r="P273" s="90">
        <v>45000</v>
      </c>
      <c r="Q273" s="90">
        <v>45300</v>
      </c>
      <c r="R273" s="90">
        <v>44400</v>
      </c>
      <c r="S273" s="90">
        <v>48000</v>
      </c>
      <c r="T273" s="90">
        <v>46900</v>
      </c>
      <c r="U273" s="90">
        <v>46600</v>
      </c>
      <c r="V273" s="90">
        <v>47500</v>
      </c>
      <c r="W273" s="90">
        <v>49600</v>
      </c>
      <c r="X273" t="str">
        <f t="shared" si="11"/>
        <v>12-2021</v>
      </c>
      <c r="Y273">
        <f>_xlfn.XLOOKUP(X273,AM:AM,AO:AO,"")</f>
        <v>0</v>
      </c>
      <c r="Z273">
        <f>_xlfn.XLOOKUP(X273,AM:AM,AP:AP,"")</f>
        <v>0</v>
      </c>
      <c r="AA273">
        <f>_xlfn.XLOOKUP(X273,AM:AM,AQ:AQ,"")</f>
        <v>0</v>
      </c>
      <c r="AB273">
        <f>_xlfn.XLOOKUP(X273,AM:AM,AR:AR,"")</f>
        <v>0</v>
      </c>
    </row>
    <row r="274" spans="1:28">
      <c r="A274" s="93">
        <v>44540</v>
      </c>
      <c r="B274" s="90">
        <v>49400</v>
      </c>
      <c r="C274" s="90">
        <v>48000</v>
      </c>
      <c r="D274" s="90">
        <v>47700</v>
      </c>
      <c r="E274" s="90">
        <v>44800</v>
      </c>
      <c r="F274" s="90">
        <v>48200</v>
      </c>
      <c r="G274" s="91" t="s">
        <v>25</v>
      </c>
      <c r="H274" s="90">
        <v>47500</v>
      </c>
      <c r="I274" s="91" t="s">
        <v>25</v>
      </c>
      <c r="J274" s="90">
        <v>47900</v>
      </c>
      <c r="K274" s="91" t="s">
        <v>25</v>
      </c>
      <c r="L274" s="90">
        <v>49200</v>
      </c>
      <c r="M274" s="90">
        <v>49300</v>
      </c>
      <c r="N274" s="90">
        <v>45500</v>
      </c>
      <c r="O274" s="91" t="s">
        <v>25</v>
      </c>
      <c r="P274" s="90">
        <v>44300</v>
      </c>
      <c r="Q274" s="90">
        <v>45300</v>
      </c>
      <c r="R274" s="90">
        <v>44100</v>
      </c>
      <c r="S274" s="90">
        <v>47600</v>
      </c>
      <c r="T274" s="90">
        <v>46900</v>
      </c>
      <c r="U274" s="90">
        <v>46600</v>
      </c>
      <c r="V274" s="90">
        <v>47900</v>
      </c>
      <c r="W274" s="90">
        <v>50000</v>
      </c>
      <c r="X274" t="str">
        <f t="shared" si="11"/>
        <v>12-2021</v>
      </c>
      <c r="Y274">
        <f>_xlfn.XLOOKUP(X274,AM:AM,AO:AO,"")</f>
        <v>0</v>
      </c>
      <c r="Z274">
        <f>_xlfn.XLOOKUP(X274,AM:AM,AP:AP,"")</f>
        <v>0</v>
      </c>
      <c r="AA274">
        <f>_xlfn.XLOOKUP(X274,AM:AM,AQ:AQ,"")</f>
        <v>0</v>
      </c>
      <c r="AB274">
        <f>_xlfn.XLOOKUP(X274,AM:AM,AR:AR,"")</f>
        <v>0</v>
      </c>
    </row>
    <row r="275" spans="1:28">
      <c r="A275" s="93">
        <v>44541</v>
      </c>
      <c r="B275" s="90">
        <v>49400</v>
      </c>
      <c r="C275" s="90">
        <v>48000</v>
      </c>
      <c r="D275" s="90">
        <v>47700</v>
      </c>
      <c r="E275" s="90">
        <v>45000</v>
      </c>
      <c r="F275" s="90">
        <v>48100</v>
      </c>
      <c r="G275" s="91" t="s">
        <v>25</v>
      </c>
      <c r="H275" s="90">
        <v>47500</v>
      </c>
      <c r="I275" s="91" t="s">
        <v>25</v>
      </c>
      <c r="J275" s="90">
        <v>47900</v>
      </c>
      <c r="K275" s="91" t="s">
        <v>25</v>
      </c>
      <c r="L275" s="90">
        <v>49200</v>
      </c>
      <c r="M275" s="90">
        <v>49300</v>
      </c>
      <c r="N275" s="90">
        <v>45550</v>
      </c>
      <c r="O275" s="91" t="s">
        <v>25</v>
      </c>
      <c r="P275" s="90">
        <v>44700</v>
      </c>
      <c r="Q275" s="90">
        <v>45100</v>
      </c>
      <c r="R275" s="90">
        <v>44300</v>
      </c>
      <c r="S275" s="90">
        <v>47800</v>
      </c>
      <c r="T275" s="90">
        <v>46900</v>
      </c>
      <c r="U275" s="90">
        <v>46600</v>
      </c>
      <c r="V275" s="90">
        <v>47900</v>
      </c>
      <c r="W275" s="90">
        <v>50000</v>
      </c>
      <c r="X275" t="str">
        <f t="shared" si="11"/>
        <v>12-2021</v>
      </c>
      <c r="Y275">
        <f>_xlfn.XLOOKUP(X275,AM:AM,AO:AO,"")</f>
        <v>0</v>
      </c>
      <c r="Z275">
        <f>_xlfn.XLOOKUP(X275,AM:AM,AP:AP,"")</f>
        <v>0</v>
      </c>
      <c r="AA275">
        <f>_xlfn.XLOOKUP(X275,AM:AM,AQ:AQ,"")</f>
        <v>0</v>
      </c>
      <c r="AB275">
        <f>_xlfn.XLOOKUP(X275,AM:AM,AR:AR,"")</f>
        <v>0</v>
      </c>
    </row>
    <row r="276" spans="1:28">
      <c r="A276" s="93">
        <v>44542</v>
      </c>
      <c r="B276" s="90" t="s">
        <v>24</v>
      </c>
      <c r="C276" s="90" t="s">
        <v>24</v>
      </c>
      <c r="D276" s="90" t="s">
        <v>24</v>
      </c>
      <c r="E276" s="90" t="s">
        <v>24</v>
      </c>
      <c r="F276" s="90" t="s">
        <v>24</v>
      </c>
      <c r="G276" s="90" t="s">
        <v>24</v>
      </c>
      <c r="H276" s="90" t="s">
        <v>24</v>
      </c>
      <c r="I276" s="90" t="s">
        <v>24</v>
      </c>
      <c r="J276" s="90" t="s">
        <v>24</v>
      </c>
      <c r="K276" s="90" t="s">
        <v>24</v>
      </c>
      <c r="L276" s="90" t="s">
        <v>24</v>
      </c>
      <c r="M276" s="90" t="s">
        <v>24</v>
      </c>
      <c r="N276" s="90" t="s">
        <v>24</v>
      </c>
      <c r="O276" s="90" t="s">
        <v>24</v>
      </c>
      <c r="P276" s="90" t="s">
        <v>24</v>
      </c>
      <c r="Q276" s="90" t="s">
        <v>24</v>
      </c>
      <c r="R276" s="90" t="s">
        <v>24</v>
      </c>
      <c r="S276" s="90" t="s">
        <v>24</v>
      </c>
      <c r="T276" s="90" t="s">
        <v>24</v>
      </c>
      <c r="U276" s="90" t="s">
        <v>24</v>
      </c>
      <c r="V276" s="90" t="s">
        <v>24</v>
      </c>
      <c r="W276" s="90" t="s">
        <v>24</v>
      </c>
      <c r="X276" t="str">
        <f t="shared" si="11"/>
        <v>12-2021</v>
      </c>
      <c r="Y276">
        <f>_xlfn.XLOOKUP(X276,AM:AM,AO:AO,"")</f>
        <v>0</v>
      </c>
      <c r="Z276">
        <f>_xlfn.XLOOKUP(X276,AM:AM,AP:AP,"")</f>
        <v>0</v>
      </c>
      <c r="AA276">
        <f>_xlfn.XLOOKUP(X276,AM:AM,AQ:AQ,"")</f>
        <v>0</v>
      </c>
      <c r="AB276">
        <f>_xlfn.XLOOKUP(X276,AM:AM,AR:AR,"")</f>
        <v>0</v>
      </c>
    </row>
    <row r="277" spans="1:28">
      <c r="A277" s="93">
        <v>44543</v>
      </c>
      <c r="B277" s="90">
        <v>50100</v>
      </c>
      <c r="C277" s="90">
        <v>48400</v>
      </c>
      <c r="D277" s="90">
        <v>47800</v>
      </c>
      <c r="E277" s="90">
        <v>45500</v>
      </c>
      <c r="F277" s="90">
        <v>48300</v>
      </c>
      <c r="G277" s="91" t="s">
        <v>25</v>
      </c>
      <c r="H277" s="90">
        <v>48500</v>
      </c>
      <c r="I277" s="91" t="s">
        <v>25</v>
      </c>
      <c r="J277" s="90">
        <v>48600</v>
      </c>
      <c r="K277" s="91" t="s">
        <v>25</v>
      </c>
      <c r="L277" s="90">
        <v>49500</v>
      </c>
      <c r="M277" s="90">
        <v>49500</v>
      </c>
      <c r="N277" s="90">
        <v>46000</v>
      </c>
      <c r="O277" s="91" t="s">
        <v>25</v>
      </c>
      <c r="P277" s="90">
        <v>45800</v>
      </c>
      <c r="Q277" s="90">
        <v>46000</v>
      </c>
      <c r="R277" s="90">
        <v>45700</v>
      </c>
      <c r="S277" s="90">
        <v>48500</v>
      </c>
      <c r="T277" s="90">
        <v>48000</v>
      </c>
      <c r="U277" s="90">
        <v>47200</v>
      </c>
      <c r="V277" s="90">
        <v>48300</v>
      </c>
      <c r="W277" s="90">
        <v>50500</v>
      </c>
      <c r="X277" t="str">
        <f t="shared" si="11"/>
        <v>12-2021</v>
      </c>
      <c r="Y277">
        <f>_xlfn.XLOOKUP(X277,AM:AM,AO:AO,"")</f>
        <v>0</v>
      </c>
      <c r="Z277">
        <f>_xlfn.XLOOKUP(X277,AM:AM,AP:AP,"")</f>
        <v>0</v>
      </c>
      <c r="AA277">
        <f>_xlfn.XLOOKUP(X277,AM:AM,AQ:AQ,"")</f>
        <v>0</v>
      </c>
      <c r="AB277">
        <f>_xlfn.XLOOKUP(X277,AM:AM,AR:AR,"")</f>
        <v>0</v>
      </c>
    </row>
    <row r="278" spans="1:28">
      <c r="A278" s="93">
        <v>44544</v>
      </c>
      <c r="B278" s="90">
        <v>50900</v>
      </c>
      <c r="C278" s="90">
        <v>48400</v>
      </c>
      <c r="D278" s="90">
        <v>47800</v>
      </c>
      <c r="E278" s="90">
        <v>46000</v>
      </c>
      <c r="F278" s="90">
        <v>48800</v>
      </c>
      <c r="G278" s="91" t="s">
        <v>25</v>
      </c>
      <c r="H278" s="90">
        <v>48700</v>
      </c>
      <c r="I278" s="91" t="s">
        <v>25</v>
      </c>
      <c r="J278" s="90">
        <v>48800</v>
      </c>
      <c r="K278" s="91" t="s">
        <v>25</v>
      </c>
      <c r="L278" s="90">
        <v>49700</v>
      </c>
      <c r="M278" s="90">
        <v>49900</v>
      </c>
      <c r="N278" s="90">
        <v>46000</v>
      </c>
      <c r="O278" s="91" t="s">
        <v>25</v>
      </c>
      <c r="P278" s="90">
        <v>45500</v>
      </c>
      <c r="Q278" s="90">
        <v>46000</v>
      </c>
      <c r="R278" s="90">
        <v>45600</v>
      </c>
      <c r="S278" s="90">
        <v>49000</v>
      </c>
      <c r="T278" s="90">
        <v>48300</v>
      </c>
      <c r="U278" s="90">
        <v>47300</v>
      </c>
      <c r="V278" s="90">
        <v>48500</v>
      </c>
      <c r="W278" s="90">
        <v>51000</v>
      </c>
      <c r="X278" t="str">
        <f t="shared" ref="X278:X341" si="12">TEXT(A278,"MM-YYYY")</f>
        <v>12-2021</v>
      </c>
      <c r="Y278">
        <f>_xlfn.XLOOKUP(X278,AM:AM,AO:AO,"")</f>
        <v>0</v>
      </c>
      <c r="Z278">
        <f>_xlfn.XLOOKUP(X278,AM:AM,AP:AP,"")</f>
        <v>0</v>
      </c>
      <c r="AA278">
        <f>_xlfn.XLOOKUP(X278,AM:AM,AQ:AQ,"")</f>
        <v>0</v>
      </c>
      <c r="AB278">
        <f>_xlfn.XLOOKUP(X278,AM:AM,AR:AR,"")</f>
        <v>0</v>
      </c>
    </row>
    <row r="279" spans="1:28">
      <c r="A279" s="93">
        <v>44545</v>
      </c>
      <c r="B279" s="90">
        <v>50900</v>
      </c>
      <c r="C279" s="90">
        <v>48200</v>
      </c>
      <c r="D279" s="90">
        <v>47600</v>
      </c>
      <c r="E279" s="90">
        <v>46000</v>
      </c>
      <c r="F279" s="90">
        <v>49300</v>
      </c>
      <c r="G279" s="91" t="s">
        <v>25</v>
      </c>
      <c r="H279" s="90">
        <v>49000</v>
      </c>
      <c r="I279" s="91" t="s">
        <v>25</v>
      </c>
      <c r="J279" s="90">
        <v>49100</v>
      </c>
      <c r="K279" s="91" t="s">
        <v>25</v>
      </c>
      <c r="L279" s="90">
        <v>49500</v>
      </c>
      <c r="M279" s="90">
        <v>50200</v>
      </c>
      <c r="N279" s="90">
        <v>46000</v>
      </c>
      <c r="O279" s="91" t="s">
        <v>25</v>
      </c>
      <c r="P279" s="90">
        <v>45400</v>
      </c>
      <c r="Q279" s="90">
        <v>45700</v>
      </c>
      <c r="R279" s="90">
        <v>45200</v>
      </c>
      <c r="S279" s="90">
        <v>49000</v>
      </c>
      <c r="T279" s="90">
        <v>48300</v>
      </c>
      <c r="U279" s="90">
        <v>47000</v>
      </c>
      <c r="V279" s="90">
        <v>48500</v>
      </c>
      <c r="W279" s="90">
        <v>51000</v>
      </c>
      <c r="X279" t="str">
        <f t="shared" si="12"/>
        <v>12-2021</v>
      </c>
      <c r="Y279">
        <f>_xlfn.XLOOKUP(X279,AM:AM,AO:AO,"")</f>
        <v>0</v>
      </c>
      <c r="Z279">
        <f>_xlfn.XLOOKUP(X279,AM:AM,AP:AP,"")</f>
        <v>0</v>
      </c>
      <c r="AA279">
        <f>_xlfn.XLOOKUP(X279,AM:AM,AQ:AQ,"")</f>
        <v>0</v>
      </c>
      <c r="AB279">
        <f>_xlfn.XLOOKUP(X279,AM:AM,AR:AR,"")</f>
        <v>0</v>
      </c>
    </row>
    <row r="280" spans="1:28">
      <c r="A280" s="93">
        <v>44546</v>
      </c>
      <c r="B280" s="90">
        <v>50900</v>
      </c>
      <c r="C280" s="90">
        <v>48200</v>
      </c>
      <c r="D280" s="90">
        <v>47600</v>
      </c>
      <c r="E280" s="90">
        <v>46000</v>
      </c>
      <c r="F280" s="90">
        <v>49300</v>
      </c>
      <c r="G280" s="91" t="s">
        <v>25</v>
      </c>
      <c r="H280" s="90">
        <v>48700</v>
      </c>
      <c r="I280" s="91" t="s">
        <v>25</v>
      </c>
      <c r="J280" s="90">
        <v>49100</v>
      </c>
      <c r="K280" s="91" t="s">
        <v>25</v>
      </c>
      <c r="L280" s="90">
        <v>49600</v>
      </c>
      <c r="M280" s="90">
        <v>50300</v>
      </c>
      <c r="N280" s="90">
        <v>46200</v>
      </c>
      <c r="O280" s="91" t="s">
        <v>25</v>
      </c>
      <c r="P280" s="90">
        <v>45300</v>
      </c>
      <c r="Q280" s="90">
        <v>45600</v>
      </c>
      <c r="R280" s="90">
        <v>45200</v>
      </c>
      <c r="S280" s="90">
        <v>49000</v>
      </c>
      <c r="T280" s="90">
        <v>48300</v>
      </c>
      <c r="U280" s="90">
        <v>47600</v>
      </c>
      <c r="V280" s="90">
        <v>48500</v>
      </c>
      <c r="W280" s="90">
        <v>51000</v>
      </c>
      <c r="X280" t="str">
        <f t="shared" si="12"/>
        <v>12-2021</v>
      </c>
      <c r="Y280">
        <f>_xlfn.XLOOKUP(X280,AM:AM,AO:AO,"")</f>
        <v>0</v>
      </c>
      <c r="Z280">
        <f>_xlfn.XLOOKUP(X280,AM:AM,AP:AP,"")</f>
        <v>0</v>
      </c>
      <c r="AA280">
        <f>_xlfn.XLOOKUP(X280,AM:AM,AQ:AQ,"")</f>
        <v>0</v>
      </c>
      <c r="AB280">
        <f>_xlfn.XLOOKUP(X280,AM:AM,AR:AR,"")</f>
        <v>0</v>
      </c>
    </row>
    <row r="281" spans="1:28">
      <c r="A281" s="93">
        <v>44547</v>
      </c>
      <c r="B281" s="90">
        <v>50900</v>
      </c>
      <c r="C281" s="90">
        <v>48000</v>
      </c>
      <c r="D281" s="90">
        <v>48200</v>
      </c>
      <c r="E281" s="90">
        <v>45800</v>
      </c>
      <c r="F281" s="90">
        <v>49300</v>
      </c>
      <c r="G281" s="91" t="s">
        <v>25</v>
      </c>
      <c r="H281" s="90">
        <v>49000</v>
      </c>
      <c r="I281" s="91" t="s">
        <v>25</v>
      </c>
      <c r="J281" s="90">
        <v>49000</v>
      </c>
      <c r="K281" s="91" t="s">
        <v>25</v>
      </c>
      <c r="L281" s="90">
        <v>49500</v>
      </c>
      <c r="M281" s="90">
        <v>50300</v>
      </c>
      <c r="N281" s="90">
        <v>45800</v>
      </c>
      <c r="O281" s="91" t="s">
        <v>25</v>
      </c>
      <c r="P281" s="90">
        <v>44700</v>
      </c>
      <c r="Q281" s="90">
        <v>45400</v>
      </c>
      <c r="R281" s="90">
        <v>45000</v>
      </c>
      <c r="S281" s="90">
        <v>48800</v>
      </c>
      <c r="T281" s="90">
        <v>48000</v>
      </c>
      <c r="U281" s="90">
        <v>47600</v>
      </c>
      <c r="V281" s="90">
        <v>48500</v>
      </c>
      <c r="W281" s="90">
        <v>51000</v>
      </c>
      <c r="X281" t="str">
        <f t="shared" si="12"/>
        <v>12-2021</v>
      </c>
      <c r="Y281">
        <f>_xlfn.XLOOKUP(X281,AM:AM,AO:AO,"")</f>
        <v>0</v>
      </c>
      <c r="Z281">
        <f>_xlfn.XLOOKUP(X281,AM:AM,AP:AP,"")</f>
        <v>0</v>
      </c>
      <c r="AA281">
        <f>_xlfn.XLOOKUP(X281,AM:AM,AQ:AQ,"")</f>
        <v>0</v>
      </c>
      <c r="AB281">
        <f>_xlfn.XLOOKUP(X281,AM:AM,AR:AR,"")</f>
        <v>0</v>
      </c>
    </row>
    <row r="282" spans="1:28">
      <c r="A282" s="93">
        <v>44548</v>
      </c>
      <c r="B282" s="90">
        <v>50800</v>
      </c>
      <c r="C282" s="90">
        <v>48000</v>
      </c>
      <c r="D282" s="90">
        <v>48000</v>
      </c>
      <c r="E282" s="90">
        <v>45600</v>
      </c>
      <c r="F282" s="90">
        <v>49300</v>
      </c>
      <c r="G282" s="91" t="s">
        <v>25</v>
      </c>
      <c r="H282" s="90">
        <v>49000</v>
      </c>
      <c r="I282" s="91" t="s">
        <v>25</v>
      </c>
      <c r="J282" s="90">
        <v>49000</v>
      </c>
      <c r="K282" s="91" t="s">
        <v>25</v>
      </c>
      <c r="L282" s="90">
        <v>49400</v>
      </c>
      <c r="M282" s="90">
        <v>49900</v>
      </c>
      <c r="N282" s="90">
        <v>45800</v>
      </c>
      <c r="O282" s="91" t="s">
        <v>25</v>
      </c>
      <c r="P282" s="90">
        <v>44700</v>
      </c>
      <c r="Q282" s="90">
        <v>45000</v>
      </c>
      <c r="R282" s="90">
        <v>44900</v>
      </c>
      <c r="S282" s="90">
        <v>48500</v>
      </c>
      <c r="T282" s="90">
        <v>48000</v>
      </c>
      <c r="U282" s="90">
        <v>47600</v>
      </c>
      <c r="V282" s="90">
        <v>48500</v>
      </c>
      <c r="W282" s="90">
        <v>51000</v>
      </c>
      <c r="X282" t="str">
        <f t="shared" si="12"/>
        <v>12-2021</v>
      </c>
      <c r="Y282">
        <f>_xlfn.XLOOKUP(X282,AM:AM,AO:AO,"")</f>
        <v>0</v>
      </c>
      <c r="Z282">
        <f>_xlfn.XLOOKUP(X282,AM:AM,AP:AP,"")</f>
        <v>0</v>
      </c>
      <c r="AA282">
        <f>_xlfn.XLOOKUP(X282,AM:AM,AQ:AQ,"")</f>
        <v>0</v>
      </c>
      <c r="AB282">
        <f>_xlfn.XLOOKUP(X282,AM:AM,AR:AR,"")</f>
        <v>0</v>
      </c>
    </row>
    <row r="283" spans="1:28">
      <c r="A283" s="93">
        <v>44549</v>
      </c>
      <c r="B283" s="90" t="s">
        <v>24</v>
      </c>
      <c r="C283" s="90" t="s">
        <v>24</v>
      </c>
      <c r="D283" s="90" t="s">
        <v>24</v>
      </c>
      <c r="E283" s="90" t="s">
        <v>24</v>
      </c>
      <c r="F283" s="90" t="s">
        <v>24</v>
      </c>
      <c r="G283" s="90" t="s">
        <v>24</v>
      </c>
      <c r="H283" s="90" t="s">
        <v>24</v>
      </c>
      <c r="I283" s="90" t="s">
        <v>24</v>
      </c>
      <c r="J283" s="90" t="s">
        <v>24</v>
      </c>
      <c r="K283" s="90" t="s">
        <v>24</v>
      </c>
      <c r="L283" s="90" t="s">
        <v>24</v>
      </c>
      <c r="M283" s="90" t="s">
        <v>24</v>
      </c>
      <c r="N283" s="90" t="s">
        <v>24</v>
      </c>
      <c r="O283" s="90" t="s">
        <v>24</v>
      </c>
      <c r="P283" s="90" t="s">
        <v>24</v>
      </c>
      <c r="Q283" s="90" t="s">
        <v>24</v>
      </c>
      <c r="R283" s="90" t="s">
        <v>24</v>
      </c>
      <c r="S283" s="90" t="s">
        <v>24</v>
      </c>
      <c r="T283" s="90" t="s">
        <v>24</v>
      </c>
      <c r="U283" s="90" t="s">
        <v>24</v>
      </c>
      <c r="V283" s="90" t="s">
        <v>24</v>
      </c>
      <c r="W283" s="90" t="s">
        <v>24</v>
      </c>
      <c r="X283" t="str">
        <f t="shared" si="12"/>
        <v>12-2021</v>
      </c>
      <c r="Y283">
        <f>_xlfn.XLOOKUP(X283,AM:AM,AO:AO,"")</f>
        <v>0</v>
      </c>
      <c r="Z283">
        <f>_xlfn.XLOOKUP(X283,AM:AM,AP:AP,"")</f>
        <v>0</v>
      </c>
      <c r="AA283">
        <f>_xlfn.XLOOKUP(X283,AM:AM,AQ:AQ,"")</f>
        <v>0</v>
      </c>
      <c r="AB283">
        <f>_xlfn.XLOOKUP(X283,AM:AM,AR:AR,"")</f>
        <v>0</v>
      </c>
    </row>
    <row r="284" spans="1:28">
      <c r="A284" s="93">
        <v>44550</v>
      </c>
      <c r="B284" s="90">
        <v>50700</v>
      </c>
      <c r="C284" s="90">
        <v>47750</v>
      </c>
      <c r="D284" s="90">
        <v>48000</v>
      </c>
      <c r="E284" s="90">
        <v>45300</v>
      </c>
      <c r="F284" s="90">
        <v>48900</v>
      </c>
      <c r="G284" s="91" t="s">
        <v>25</v>
      </c>
      <c r="H284" s="90">
        <v>48500</v>
      </c>
      <c r="I284" s="91" t="s">
        <v>25</v>
      </c>
      <c r="J284" s="90">
        <v>48900</v>
      </c>
      <c r="K284" s="91" t="s">
        <v>25</v>
      </c>
      <c r="L284" s="90">
        <v>49400</v>
      </c>
      <c r="M284" s="90">
        <v>49700</v>
      </c>
      <c r="N284" s="90">
        <v>45500</v>
      </c>
      <c r="O284" s="91" t="s">
        <v>25</v>
      </c>
      <c r="P284" s="90">
        <v>44500</v>
      </c>
      <c r="Q284" s="90">
        <v>44800</v>
      </c>
      <c r="R284" s="90">
        <v>44300</v>
      </c>
      <c r="S284" s="90">
        <v>48100</v>
      </c>
      <c r="T284" s="90">
        <v>47400</v>
      </c>
      <c r="U284" s="90">
        <v>46800</v>
      </c>
      <c r="V284" s="90">
        <v>48200</v>
      </c>
      <c r="W284" s="90">
        <v>50600</v>
      </c>
      <c r="X284" t="str">
        <f t="shared" si="12"/>
        <v>12-2021</v>
      </c>
      <c r="Y284">
        <f>_xlfn.XLOOKUP(X284,AM:AM,AO:AO,"")</f>
        <v>0</v>
      </c>
      <c r="Z284">
        <f>_xlfn.XLOOKUP(X284,AM:AM,AP:AP,"")</f>
        <v>0</v>
      </c>
      <c r="AA284">
        <f>_xlfn.XLOOKUP(X284,AM:AM,AQ:AQ,"")</f>
        <v>0</v>
      </c>
      <c r="AB284">
        <f>_xlfn.XLOOKUP(X284,AM:AM,AR:AR,"")</f>
        <v>0</v>
      </c>
    </row>
    <row r="285" spans="1:28">
      <c r="A285" s="93">
        <v>44551</v>
      </c>
      <c r="B285" s="90">
        <v>50100</v>
      </c>
      <c r="C285" s="90">
        <v>47750</v>
      </c>
      <c r="D285" s="90">
        <v>47700</v>
      </c>
      <c r="E285" s="90">
        <v>45000</v>
      </c>
      <c r="F285" s="90">
        <v>48800</v>
      </c>
      <c r="G285" s="91" t="s">
        <v>25</v>
      </c>
      <c r="H285" s="90">
        <v>48000</v>
      </c>
      <c r="I285" s="91" t="s">
        <v>25</v>
      </c>
      <c r="J285" s="90">
        <v>48700</v>
      </c>
      <c r="K285" s="91" t="s">
        <v>25</v>
      </c>
      <c r="L285" s="90">
        <v>48900</v>
      </c>
      <c r="M285" s="90">
        <v>49500</v>
      </c>
      <c r="N285" s="90">
        <v>45500</v>
      </c>
      <c r="O285" s="91" t="s">
        <v>25</v>
      </c>
      <c r="P285" s="90">
        <v>43800</v>
      </c>
      <c r="Q285" s="90">
        <v>44300</v>
      </c>
      <c r="R285" s="90">
        <v>44000</v>
      </c>
      <c r="S285" s="90">
        <v>47800</v>
      </c>
      <c r="T285" s="90">
        <v>47400</v>
      </c>
      <c r="U285" s="91" t="s">
        <v>25</v>
      </c>
      <c r="V285" s="90">
        <v>48200</v>
      </c>
      <c r="W285" s="90">
        <v>50600</v>
      </c>
      <c r="X285" t="str">
        <f t="shared" si="12"/>
        <v>12-2021</v>
      </c>
      <c r="Y285">
        <f>_xlfn.XLOOKUP(X285,AM:AM,AO:AO,"")</f>
        <v>0</v>
      </c>
      <c r="Z285">
        <f>_xlfn.XLOOKUP(X285,AM:AM,AP:AP,"")</f>
        <v>0</v>
      </c>
      <c r="AA285">
        <f>_xlfn.XLOOKUP(X285,AM:AM,AQ:AQ,"")</f>
        <v>0</v>
      </c>
      <c r="AB285">
        <f>_xlfn.XLOOKUP(X285,AM:AM,AR:AR,"")</f>
        <v>0</v>
      </c>
    </row>
    <row r="286" spans="1:28">
      <c r="A286" s="93">
        <v>44552</v>
      </c>
      <c r="B286" s="90">
        <v>49400</v>
      </c>
      <c r="C286" s="90">
        <v>47000</v>
      </c>
      <c r="D286" s="90">
        <v>47700</v>
      </c>
      <c r="E286" s="90">
        <v>45200</v>
      </c>
      <c r="F286" s="90">
        <v>48800</v>
      </c>
      <c r="G286" s="91" t="s">
        <v>25</v>
      </c>
      <c r="H286" s="90">
        <v>48500</v>
      </c>
      <c r="I286" s="91" t="s">
        <v>25</v>
      </c>
      <c r="J286" s="90">
        <v>48500</v>
      </c>
      <c r="K286" s="91" t="s">
        <v>25</v>
      </c>
      <c r="L286" s="90">
        <v>48600</v>
      </c>
      <c r="M286" s="90">
        <v>49300</v>
      </c>
      <c r="N286" s="90">
        <v>45700</v>
      </c>
      <c r="O286" s="91" t="s">
        <v>25</v>
      </c>
      <c r="P286" s="90">
        <v>44400</v>
      </c>
      <c r="Q286" s="90">
        <v>44700</v>
      </c>
      <c r="R286" s="90">
        <v>43800</v>
      </c>
      <c r="S286" s="90">
        <v>48000</v>
      </c>
      <c r="T286" s="90">
        <v>47300</v>
      </c>
      <c r="U286" s="90">
        <v>46800</v>
      </c>
      <c r="V286" s="90">
        <v>48200</v>
      </c>
      <c r="W286" s="90">
        <v>50300</v>
      </c>
      <c r="X286" t="str">
        <f t="shared" si="12"/>
        <v>12-2021</v>
      </c>
      <c r="Y286">
        <f>_xlfn.XLOOKUP(X286,AM:AM,AO:AO,"")</f>
        <v>0</v>
      </c>
      <c r="Z286">
        <f>_xlfn.XLOOKUP(X286,AM:AM,AP:AP,"")</f>
        <v>0</v>
      </c>
      <c r="AA286">
        <f>_xlfn.XLOOKUP(X286,AM:AM,AQ:AQ,"")</f>
        <v>0</v>
      </c>
      <c r="AB286">
        <f>_xlfn.XLOOKUP(X286,AM:AM,AR:AR,"")</f>
        <v>0</v>
      </c>
    </row>
    <row r="287" spans="1:28">
      <c r="A287" s="93">
        <v>44553</v>
      </c>
      <c r="B287" s="90">
        <v>49400</v>
      </c>
      <c r="C287" s="90">
        <v>47000</v>
      </c>
      <c r="D287" s="90">
        <v>47700</v>
      </c>
      <c r="E287" s="90">
        <v>45600</v>
      </c>
      <c r="F287" s="90">
        <v>49000</v>
      </c>
      <c r="G287" s="91" t="s">
        <v>25</v>
      </c>
      <c r="H287" s="90">
        <v>48500</v>
      </c>
      <c r="I287" s="91" t="s">
        <v>25</v>
      </c>
      <c r="J287" s="90">
        <v>48500</v>
      </c>
      <c r="K287" s="91" t="s">
        <v>25</v>
      </c>
      <c r="L287" s="90">
        <v>48600</v>
      </c>
      <c r="M287" s="90">
        <v>49500</v>
      </c>
      <c r="N287" s="90">
        <v>45700</v>
      </c>
      <c r="O287" s="91" t="s">
        <v>25</v>
      </c>
      <c r="P287" s="90">
        <v>44400</v>
      </c>
      <c r="Q287" s="90">
        <v>44700</v>
      </c>
      <c r="R287" s="90">
        <v>44100</v>
      </c>
      <c r="S287" s="90">
        <v>48500</v>
      </c>
      <c r="T287" s="90">
        <v>47600</v>
      </c>
      <c r="U287" s="90">
        <v>46900</v>
      </c>
      <c r="V287" s="90">
        <v>48200</v>
      </c>
      <c r="W287" s="90">
        <v>50300</v>
      </c>
      <c r="X287" t="str">
        <f t="shared" si="12"/>
        <v>12-2021</v>
      </c>
      <c r="Y287">
        <f>_xlfn.XLOOKUP(X287,AM:AM,AO:AO,"")</f>
        <v>0</v>
      </c>
      <c r="Z287">
        <f>_xlfn.XLOOKUP(X287,AM:AM,AP:AP,"")</f>
        <v>0</v>
      </c>
      <c r="AA287">
        <f>_xlfn.XLOOKUP(X287,AM:AM,AQ:AQ,"")</f>
        <v>0</v>
      </c>
      <c r="AB287">
        <f>_xlfn.XLOOKUP(X287,AM:AM,AR:AR,"")</f>
        <v>0</v>
      </c>
    </row>
    <row r="288" spans="1:28">
      <c r="A288" s="93">
        <v>44554</v>
      </c>
      <c r="B288" s="90">
        <v>49500</v>
      </c>
      <c r="C288" s="90">
        <v>47200</v>
      </c>
      <c r="D288" s="90">
        <v>48300</v>
      </c>
      <c r="E288" s="90">
        <v>46300</v>
      </c>
      <c r="F288" s="90">
        <v>49100</v>
      </c>
      <c r="G288" s="91" t="s">
        <v>25</v>
      </c>
      <c r="H288" s="90">
        <v>49000</v>
      </c>
      <c r="I288" s="91" t="s">
        <v>25</v>
      </c>
      <c r="J288" s="90">
        <v>48900</v>
      </c>
      <c r="K288" s="91" t="s">
        <v>25</v>
      </c>
      <c r="L288" s="90">
        <v>49000</v>
      </c>
      <c r="M288" s="90">
        <v>49700</v>
      </c>
      <c r="N288" s="90">
        <v>46000</v>
      </c>
      <c r="O288" s="91" t="s">
        <v>25</v>
      </c>
      <c r="P288" s="90">
        <v>45500</v>
      </c>
      <c r="Q288" s="90">
        <v>45300</v>
      </c>
      <c r="R288" s="90">
        <v>45300</v>
      </c>
      <c r="S288" s="90">
        <v>49000</v>
      </c>
      <c r="T288" s="90">
        <v>48200</v>
      </c>
      <c r="U288" s="90">
        <v>48300</v>
      </c>
      <c r="V288" s="90">
        <v>49000</v>
      </c>
      <c r="W288" s="90">
        <v>51100</v>
      </c>
      <c r="X288" t="str">
        <f t="shared" si="12"/>
        <v>12-2021</v>
      </c>
      <c r="Y288">
        <f>_xlfn.XLOOKUP(X288,AM:AM,AO:AO,"")</f>
        <v>0</v>
      </c>
      <c r="Z288">
        <f>_xlfn.XLOOKUP(X288,AM:AM,AP:AP,"")</f>
        <v>0</v>
      </c>
      <c r="AA288">
        <f>_xlfn.XLOOKUP(X288,AM:AM,AQ:AQ,"")</f>
        <v>0</v>
      </c>
      <c r="AB288">
        <f>_xlfn.XLOOKUP(X288,AM:AM,AR:AR,"")</f>
        <v>0</v>
      </c>
    </row>
    <row r="289" spans="1:28">
      <c r="A289" s="93">
        <v>44555</v>
      </c>
      <c r="B289" s="90" t="s">
        <v>24</v>
      </c>
      <c r="C289" s="90" t="s">
        <v>24</v>
      </c>
      <c r="D289" s="90" t="s">
        <v>24</v>
      </c>
      <c r="E289" s="90" t="s">
        <v>24</v>
      </c>
      <c r="F289" s="90" t="s">
        <v>24</v>
      </c>
      <c r="G289" s="90" t="s">
        <v>24</v>
      </c>
      <c r="H289" s="90" t="s">
        <v>24</v>
      </c>
      <c r="I289" s="90" t="s">
        <v>24</v>
      </c>
      <c r="J289" s="90" t="s">
        <v>24</v>
      </c>
      <c r="K289" s="90" t="s">
        <v>24</v>
      </c>
      <c r="L289" s="90" t="s">
        <v>24</v>
      </c>
      <c r="M289" s="90" t="s">
        <v>24</v>
      </c>
      <c r="N289" s="90" t="s">
        <v>24</v>
      </c>
      <c r="O289" s="90" t="s">
        <v>24</v>
      </c>
      <c r="P289" s="90" t="s">
        <v>24</v>
      </c>
      <c r="Q289" s="90" t="s">
        <v>24</v>
      </c>
      <c r="R289" s="90" t="s">
        <v>24</v>
      </c>
      <c r="S289" s="90" t="s">
        <v>24</v>
      </c>
      <c r="T289" s="90" t="s">
        <v>24</v>
      </c>
      <c r="U289" s="90" t="s">
        <v>24</v>
      </c>
      <c r="V289" s="90" t="s">
        <v>24</v>
      </c>
      <c r="W289" s="90" t="s">
        <v>24</v>
      </c>
      <c r="X289" t="str">
        <f t="shared" si="12"/>
        <v>12-2021</v>
      </c>
      <c r="Y289">
        <f>_xlfn.XLOOKUP(X289,AM:AM,AO:AO,"")</f>
        <v>0</v>
      </c>
      <c r="Z289">
        <f>_xlfn.XLOOKUP(X289,AM:AM,AP:AP,"")</f>
        <v>0</v>
      </c>
      <c r="AA289">
        <f>_xlfn.XLOOKUP(X289,AM:AM,AQ:AQ,"")</f>
        <v>0</v>
      </c>
      <c r="AB289">
        <f>_xlfn.XLOOKUP(X289,AM:AM,AR:AR,"")</f>
        <v>0</v>
      </c>
    </row>
    <row r="290" spans="1:28">
      <c r="A290" s="93">
        <v>44556</v>
      </c>
      <c r="B290" s="90" t="s">
        <v>24</v>
      </c>
      <c r="C290" s="90" t="s">
        <v>24</v>
      </c>
      <c r="D290" s="90" t="s">
        <v>24</v>
      </c>
      <c r="E290" s="90" t="s">
        <v>24</v>
      </c>
      <c r="F290" s="90" t="s">
        <v>24</v>
      </c>
      <c r="G290" s="90" t="s">
        <v>24</v>
      </c>
      <c r="H290" s="90" t="s">
        <v>24</v>
      </c>
      <c r="I290" s="90" t="s">
        <v>24</v>
      </c>
      <c r="J290" s="90" t="s">
        <v>24</v>
      </c>
      <c r="K290" s="90" t="s">
        <v>24</v>
      </c>
      <c r="L290" s="90" t="s">
        <v>24</v>
      </c>
      <c r="M290" s="90" t="s">
        <v>24</v>
      </c>
      <c r="N290" s="90" t="s">
        <v>24</v>
      </c>
      <c r="O290" s="90" t="s">
        <v>24</v>
      </c>
      <c r="P290" s="90" t="s">
        <v>24</v>
      </c>
      <c r="Q290" s="90" t="s">
        <v>24</v>
      </c>
      <c r="R290" s="90" t="s">
        <v>24</v>
      </c>
      <c r="S290" s="90" t="s">
        <v>24</v>
      </c>
      <c r="T290" s="90" t="s">
        <v>24</v>
      </c>
      <c r="U290" s="90" t="s">
        <v>24</v>
      </c>
      <c r="V290" s="90" t="s">
        <v>24</v>
      </c>
      <c r="W290" s="90" t="s">
        <v>24</v>
      </c>
      <c r="X290" t="str">
        <f t="shared" si="12"/>
        <v>12-2021</v>
      </c>
      <c r="Y290">
        <f>_xlfn.XLOOKUP(X290,AM:AM,AO:AO,"")</f>
        <v>0</v>
      </c>
      <c r="Z290">
        <f>_xlfn.XLOOKUP(X290,AM:AM,AP:AP,"")</f>
        <v>0</v>
      </c>
      <c r="AA290">
        <f>_xlfn.XLOOKUP(X290,AM:AM,AQ:AQ,"")</f>
        <v>0</v>
      </c>
      <c r="AB290">
        <f>_xlfn.XLOOKUP(X290,AM:AM,AR:AR,"")</f>
        <v>0</v>
      </c>
    </row>
    <row r="291" spans="1:28">
      <c r="A291" s="93">
        <v>44557</v>
      </c>
      <c r="B291" s="90">
        <v>49900</v>
      </c>
      <c r="C291" s="90">
        <v>48000</v>
      </c>
      <c r="D291" s="90">
        <v>49700</v>
      </c>
      <c r="E291" s="90">
        <v>47200</v>
      </c>
      <c r="F291" s="90">
        <v>49800</v>
      </c>
      <c r="G291" s="91" t="s">
        <v>25</v>
      </c>
      <c r="H291" s="90">
        <v>50000</v>
      </c>
      <c r="I291" s="91" t="s">
        <v>25</v>
      </c>
      <c r="J291" s="90">
        <v>49600</v>
      </c>
      <c r="K291" s="91" t="s">
        <v>25</v>
      </c>
      <c r="L291" s="90">
        <v>49700</v>
      </c>
      <c r="M291" s="90">
        <v>50300</v>
      </c>
      <c r="N291" s="90">
        <v>47000</v>
      </c>
      <c r="O291" s="91" t="s">
        <v>25</v>
      </c>
      <c r="P291" s="90">
        <v>46800</v>
      </c>
      <c r="Q291" s="90">
        <v>46800</v>
      </c>
      <c r="R291" s="90">
        <v>46600</v>
      </c>
      <c r="S291" s="90">
        <v>50000</v>
      </c>
      <c r="T291" s="90">
        <v>49200</v>
      </c>
      <c r="U291" s="90">
        <v>49300</v>
      </c>
      <c r="V291" s="90">
        <v>49500</v>
      </c>
      <c r="W291" s="90">
        <v>51700</v>
      </c>
      <c r="X291" t="str">
        <f t="shared" si="12"/>
        <v>12-2021</v>
      </c>
      <c r="Y291">
        <f>_xlfn.XLOOKUP(X291,AM:AM,AO:AO,"")</f>
        <v>0</v>
      </c>
      <c r="Z291">
        <f>_xlfn.XLOOKUP(X291,AM:AM,AP:AP,"")</f>
        <v>0</v>
      </c>
      <c r="AA291">
        <f>_xlfn.XLOOKUP(X291,AM:AM,AQ:AQ,"")</f>
        <v>0</v>
      </c>
      <c r="AB291">
        <f>_xlfn.XLOOKUP(X291,AM:AM,AR:AR,"")</f>
        <v>0</v>
      </c>
    </row>
    <row r="292" spans="1:28">
      <c r="A292" s="93">
        <v>44558</v>
      </c>
      <c r="B292" s="90">
        <v>50400</v>
      </c>
      <c r="C292" s="90">
        <v>48500</v>
      </c>
      <c r="D292" s="90">
        <v>49700</v>
      </c>
      <c r="E292" s="90">
        <v>47200</v>
      </c>
      <c r="F292" s="90">
        <v>50200</v>
      </c>
      <c r="G292" s="91" t="s">
        <v>25</v>
      </c>
      <c r="H292" s="90">
        <v>50000</v>
      </c>
      <c r="I292" s="91" t="s">
        <v>25</v>
      </c>
      <c r="J292" s="90">
        <v>49600</v>
      </c>
      <c r="K292" s="91" t="s">
        <v>25</v>
      </c>
      <c r="L292" s="90">
        <v>50000</v>
      </c>
      <c r="M292" s="90">
        <v>50600</v>
      </c>
      <c r="N292" s="90">
        <v>47300</v>
      </c>
      <c r="O292" s="91" t="s">
        <v>25</v>
      </c>
      <c r="P292" s="90">
        <v>46200</v>
      </c>
      <c r="Q292" s="90">
        <v>46200</v>
      </c>
      <c r="R292" s="90">
        <v>46400</v>
      </c>
      <c r="S292" s="90">
        <v>50000</v>
      </c>
      <c r="T292" s="90">
        <v>49200</v>
      </c>
      <c r="U292" s="90">
        <v>49300</v>
      </c>
      <c r="V292" s="90">
        <v>50000</v>
      </c>
      <c r="W292" s="90">
        <v>52300</v>
      </c>
      <c r="X292" t="str">
        <f t="shared" si="12"/>
        <v>12-2021</v>
      </c>
      <c r="Y292">
        <f>_xlfn.XLOOKUP(X292,AM:AM,AO:AO,"")</f>
        <v>0</v>
      </c>
      <c r="Z292">
        <f>_xlfn.XLOOKUP(X292,AM:AM,AP:AP,"")</f>
        <v>0</v>
      </c>
      <c r="AA292">
        <f>_xlfn.XLOOKUP(X292,AM:AM,AQ:AQ,"")</f>
        <v>0</v>
      </c>
      <c r="AB292">
        <f>_xlfn.XLOOKUP(X292,AM:AM,AR:AR,"")</f>
        <v>0</v>
      </c>
    </row>
    <row r="293" spans="1:28">
      <c r="A293" s="93">
        <v>44559</v>
      </c>
      <c r="B293" s="90">
        <v>50400</v>
      </c>
      <c r="C293" s="90">
        <v>48250</v>
      </c>
      <c r="D293" s="90">
        <v>50000</v>
      </c>
      <c r="E293" s="90">
        <v>47000</v>
      </c>
      <c r="F293" s="90">
        <v>50200</v>
      </c>
      <c r="G293" s="91" t="s">
        <v>25</v>
      </c>
      <c r="H293" s="90">
        <v>49500</v>
      </c>
      <c r="I293" s="91" t="s">
        <v>25</v>
      </c>
      <c r="J293" s="90">
        <v>49600</v>
      </c>
      <c r="K293" s="91" t="s">
        <v>25</v>
      </c>
      <c r="L293" s="90">
        <v>49900</v>
      </c>
      <c r="M293" s="90">
        <v>50600</v>
      </c>
      <c r="N293" s="90">
        <v>47100</v>
      </c>
      <c r="O293" s="91" t="s">
        <v>25</v>
      </c>
      <c r="P293" s="90">
        <v>45700</v>
      </c>
      <c r="Q293" s="90">
        <v>46000</v>
      </c>
      <c r="R293" s="90">
        <v>46000</v>
      </c>
      <c r="S293" s="90">
        <v>49800</v>
      </c>
      <c r="T293" s="90">
        <v>49000</v>
      </c>
      <c r="U293" s="90">
        <v>48300</v>
      </c>
      <c r="V293" s="90">
        <v>50000</v>
      </c>
      <c r="W293" s="90">
        <v>52300</v>
      </c>
      <c r="X293" t="str">
        <f t="shared" si="12"/>
        <v>12-2021</v>
      </c>
      <c r="Y293">
        <f>_xlfn.XLOOKUP(X293,AM:AM,AO:AO,"")</f>
        <v>0</v>
      </c>
      <c r="Z293">
        <f>_xlfn.XLOOKUP(X293,AM:AM,AP:AP,"")</f>
        <v>0</v>
      </c>
      <c r="AA293">
        <f>_xlfn.XLOOKUP(X293,AM:AM,AQ:AQ,"")</f>
        <v>0</v>
      </c>
      <c r="AB293">
        <f>_xlfn.XLOOKUP(X293,AM:AM,AR:AR,"")</f>
        <v>0</v>
      </c>
    </row>
    <row r="294" spans="1:28">
      <c r="A294" s="93">
        <v>44560</v>
      </c>
      <c r="B294" s="90">
        <v>50400</v>
      </c>
      <c r="C294" s="90">
        <v>48250</v>
      </c>
      <c r="D294" s="90">
        <v>50200</v>
      </c>
      <c r="E294" s="90">
        <v>47000</v>
      </c>
      <c r="F294" s="90">
        <v>50200</v>
      </c>
      <c r="G294" s="91" t="s">
        <v>25</v>
      </c>
      <c r="H294" s="90">
        <v>49500</v>
      </c>
      <c r="I294" s="91" t="s">
        <v>25</v>
      </c>
      <c r="J294" s="90">
        <v>49600</v>
      </c>
      <c r="K294" s="91" t="s">
        <v>25</v>
      </c>
      <c r="L294" s="90">
        <v>50000</v>
      </c>
      <c r="M294" s="90">
        <v>50600</v>
      </c>
      <c r="N294" s="90">
        <v>47500</v>
      </c>
      <c r="O294" s="91" t="s">
        <v>25</v>
      </c>
      <c r="P294" s="90">
        <v>46000</v>
      </c>
      <c r="Q294" s="90">
        <v>46000</v>
      </c>
      <c r="R294" s="90">
        <v>45800</v>
      </c>
      <c r="S294" s="90">
        <v>50000</v>
      </c>
      <c r="T294" s="90">
        <v>49000</v>
      </c>
      <c r="U294" s="90">
        <v>48300</v>
      </c>
      <c r="V294" s="90">
        <v>50000</v>
      </c>
      <c r="W294" s="90">
        <v>52300</v>
      </c>
      <c r="X294" t="str">
        <f t="shared" si="12"/>
        <v>12-2021</v>
      </c>
      <c r="Y294">
        <f>_xlfn.XLOOKUP(X294,AM:AM,AO:AO,"")</f>
        <v>0</v>
      </c>
      <c r="Z294">
        <f>_xlfn.XLOOKUP(X294,AM:AM,AP:AP,"")</f>
        <v>0</v>
      </c>
      <c r="AA294">
        <f>_xlfn.XLOOKUP(X294,AM:AM,AQ:AQ,"")</f>
        <v>0</v>
      </c>
      <c r="AB294">
        <f>_xlfn.XLOOKUP(X294,AM:AM,AR:AR,"")</f>
        <v>0</v>
      </c>
    </row>
    <row r="295" spans="1:28">
      <c r="A295" s="93">
        <v>44561</v>
      </c>
      <c r="B295" s="90">
        <v>50400</v>
      </c>
      <c r="C295" s="90">
        <v>48250</v>
      </c>
      <c r="D295" s="90">
        <v>51000</v>
      </c>
      <c r="E295" s="90">
        <v>47500</v>
      </c>
      <c r="F295" s="90">
        <v>50200</v>
      </c>
      <c r="G295" s="91" t="s">
        <v>25</v>
      </c>
      <c r="H295" s="90">
        <v>50000</v>
      </c>
      <c r="I295" s="91" t="s">
        <v>25</v>
      </c>
      <c r="J295" s="90">
        <v>49800</v>
      </c>
      <c r="K295" s="91" t="s">
        <v>25</v>
      </c>
      <c r="L295" s="90">
        <v>50500</v>
      </c>
      <c r="M295" s="90">
        <v>50600</v>
      </c>
      <c r="N295" s="90">
        <v>47800</v>
      </c>
      <c r="O295" s="91" t="s">
        <v>25</v>
      </c>
      <c r="P295" s="90">
        <v>46400</v>
      </c>
      <c r="Q295" s="90">
        <v>46500</v>
      </c>
      <c r="R295" s="90">
        <v>46400</v>
      </c>
      <c r="S295" s="90">
        <v>50500</v>
      </c>
      <c r="T295" s="90">
        <v>49300</v>
      </c>
      <c r="U295" s="90">
        <v>48800</v>
      </c>
      <c r="V295" s="90">
        <v>50000</v>
      </c>
      <c r="W295" s="90">
        <v>52300</v>
      </c>
      <c r="X295" t="str">
        <f t="shared" si="12"/>
        <v>12-2021</v>
      </c>
      <c r="Y295">
        <f>_xlfn.XLOOKUP(X295,AM:AM,AO:AO,"")</f>
        <v>0</v>
      </c>
      <c r="Z295">
        <f>_xlfn.XLOOKUP(X295,AM:AM,AP:AP,"")</f>
        <v>0</v>
      </c>
      <c r="AA295">
        <f>_xlfn.XLOOKUP(X295,AM:AM,AQ:AQ,"")</f>
        <v>0</v>
      </c>
      <c r="AB295">
        <f>_xlfn.XLOOKUP(X295,AM:AM,AR:AR,"")</f>
        <v>0</v>
      </c>
    </row>
    <row r="296" spans="1:28">
      <c r="A296" s="93">
        <v>44562</v>
      </c>
      <c r="B296" s="90">
        <v>50300</v>
      </c>
      <c r="C296" s="90">
        <v>48250</v>
      </c>
      <c r="D296" s="90">
        <v>51000</v>
      </c>
      <c r="E296" s="90">
        <v>47500</v>
      </c>
      <c r="F296" s="90">
        <v>50600</v>
      </c>
      <c r="G296" s="91" t="s">
        <v>25</v>
      </c>
      <c r="H296" s="90">
        <v>50000</v>
      </c>
      <c r="I296" s="90">
        <v>49400</v>
      </c>
      <c r="J296" s="90">
        <v>49800</v>
      </c>
      <c r="K296" s="91" t="s">
        <v>25</v>
      </c>
      <c r="L296" s="90">
        <v>50400</v>
      </c>
      <c r="M296" s="90">
        <v>50600</v>
      </c>
      <c r="N296" s="90">
        <v>47800</v>
      </c>
      <c r="O296" s="91" t="s">
        <v>25</v>
      </c>
      <c r="P296" s="90">
        <v>46300</v>
      </c>
      <c r="Q296" s="90">
        <v>46400</v>
      </c>
      <c r="R296" s="90">
        <v>46300</v>
      </c>
      <c r="S296" s="90">
        <v>50500</v>
      </c>
      <c r="T296" s="90">
        <v>49300</v>
      </c>
      <c r="U296" s="90">
        <v>48800</v>
      </c>
      <c r="V296" s="90">
        <v>50000</v>
      </c>
      <c r="W296" s="90">
        <v>52300</v>
      </c>
      <c r="X296" t="str">
        <f t="shared" si="12"/>
        <v>01-2022</v>
      </c>
      <c r="Y296">
        <f>_xlfn.XLOOKUP(X296,AM:AM,AO:AO,"")</f>
        <v>0</v>
      </c>
      <c r="Z296">
        <f>_xlfn.XLOOKUP(X296,AM:AM,AP:AP,"")</f>
        <v>0</v>
      </c>
      <c r="AA296">
        <f>_xlfn.XLOOKUP(X296,AM:AM,AQ:AQ,"")</f>
        <v>0</v>
      </c>
      <c r="AB296">
        <f>_xlfn.XLOOKUP(X296,AM:AM,AR:AR,"")</f>
        <v>0</v>
      </c>
    </row>
    <row r="297" spans="1:28">
      <c r="A297" s="93">
        <v>44563</v>
      </c>
      <c r="B297" s="90" t="s">
        <v>24</v>
      </c>
      <c r="C297" s="90" t="s">
        <v>24</v>
      </c>
      <c r="D297" s="90" t="s">
        <v>24</v>
      </c>
      <c r="E297" s="90" t="s">
        <v>24</v>
      </c>
      <c r="F297" s="90" t="s">
        <v>24</v>
      </c>
      <c r="G297" s="90" t="s">
        <v>24</v>
      </c>
      <c r="H297" s="90" t="s">
        <v>24</v>
      </c>
      <c r="I297" s="90" t="s">
        <v>24</v>
      </c>
      <c r="J297" s="90" t="s">
        <v>24</v>
      </c>
      <c r="K297" s="90" t="s">
        <v>24</v>
      </c>
      <c r="L297" s="90" t="s">
        <v>24</v>
      </c>
      <c r="M297" s="90" t="s">
        <v>24</v>
      </c>
      <c r="N297" s="90" t="s">
        <v>24</v>
      </c>
      <c r="O297" s="90" t="s">
        <v>24</v>
      </c>
      <c r="P297" s="90" t="s">
        <v>24</v>
      </c>
      <c r="Q297" s="90" t="s">
        <v>24</v>
      </c>
      <c r="R297" s="90" t="s">
        <v>24</v>
      </c>
      <c r="S297" s="90" t="s">
        <v>24</v>
      </c>
      <c r="T297" s="90" t="s">
        <v>24</v>
      </c>
      <c r="U297" s="90" t="s">
        <v>24</v>
      </c>
      <c r="V297" s="90" t="s">
        <v>24</v>
      </c>
      <c r="W297" s="90" t="s">
        <v>24</v>
      </c>
      <c r="X297" t="str">
        <f t="shared" si="12"/>
        <v>01-2022</v>
      </c>
      <c r="Y297">
        <f>_xlfn.XLOOKUP(X297,AM:AM,AO:AO,"")</f>
        <v>0</v>
      </c>
      <c r="Z297">
        <f>_xlfn.XLOOKUP(X297,AM:AM,AP:AP,"")</f>
        <v>0</v>
      </c>
      <c r="AA297">
        <f>_xlfn.XLOOKUP(X297,AM:AM,AQ:AQ,"")</f>
        <v>0</v>
      </c>
      <c r="AB297">
        <f>_xlfn.XLOOKUP(X297,AM:AM,AR:AR,"")</f>
        <v>0</v>
      </c>
    </row>
    <row r="298" spans="1:28">
      <c r="A298" s="93">
        <v>44564</v>
      </c>
      <c r="B298" s="90">
        <v>50800</v>
      </c>
      <c r="C298" s="90">
        <v>48500</v>
      </c>
      <c r="D298" s="90">
        <v>51200</v>
      </c>
      <c r="E298" s="90">
        <v>48000</v>
      </c>
      <c r="F298" s="90">
        <v>50700</v>
      </c>
      <c r="G298" s="91" t="s">
        <v>25</v>
      </c>
      <c r="H298" s="90">
        <v>50000</v>
      </c>
      <c r="I298" s="90">
        <v>49400</v>
      </c>
      <c r="J298" s="90">
        <v>50200</v>
      </c>
      <c r="K298" s="91" t="s">
        <v>25</v>
      </c>
      <c r="L298" s="90">
        <v>50600</v>
      </c>
      <c r="M298" s="90">
        <v>50600</v>
      </c>
      <c r="N298" s="90">
        <v>48000</v>
      </c>
      <c r="O298" s="91" t="s">
        <v>25</v>
      </c>
      <c r="P298" s="90">
        <v>46500</v>
      </c>
      <c r="Q298" s="90">
        <v>46600</v>
      </c>
      <c r="R298" s="90">
        <v>46500</v>
      </c>
      <c r="S298" s="90">
        <v>50800</v>
      </c>
      <c r="T298" s="90">
        <v>49500</v>
      </c>
      <c r="U298" s="90">
        <v>49100</v>
      </c>
      <c r="V298" s="90">
        <v>50200</v>
      </c>
      <c r="W298" s="90">
        <v>52500</v>
      </c>
      <c r="X298" t="str">
        <f t="shared" si="12"/>
        <v>01-2022</v>
      </c>
      <c r="Y298">
        <f>_xlfn.XLOOKUP(X298,AM:AM,AO:AO,"")</f>
        <v>0</v>
      </c>
      <c r="Z298">
        <f>_xlfn.XLOOKUP(X298,AM:AM,AP:AP,"")</f>
        <v>0</v>
      </c>
      <c r="AA298">
        <f>_xlfn.XLOOKUP(X298,AM:AM,AQ:AQ,"")</f>
        <v>0</v>
      </c>
      <c r="AB298">
        <f>_xlfn.XLOOKUP(X298,AM:AM,AR:AR,"")</f>
        <v>0</v>
      </c>
    </row>
    <row r="299" spans="1:28">
      <c r="A299" s="93">
        <v>44565</v>
      </c>
      <c r="B299" s="90">
        <v>50800</v>
      </c>
      <c r="C299" s="90">
        <v>48500</v>
      </c>
      <c r="D299" s="90">
        <v>51000</v>
      </c>
      <c r="E299" s="90">
        <v>47700</v>
      </c>
      <c r="F299" s="90">
        <v>50800</v>
      </c>
      <c r="G299" s="91" t="s">
        <v>25</v>
      </c>
      <c r="H299" s="90">
        <v>50000</v>
      </c>
      <c r="I299" s="90">
        <v>49300</v>
      </c>
      <c r="J299" s="90">
        <v>50500</v>
      </c>
      <c r="K299" s="91" t="s">
        <v>25</v>
      </c>
      <c r="L299" s="90">
        <v>50500</v>
      </c>
      <c r="M299" s="90">
        <v>50800</v>
      </c>
      <c r="N299" s="90">
        <v>48000</v>
      </c>
      <c r="O299" s="91" t="s">
        <v>25</v>
      </c>
      <c r="P299" s="90">
        <v>46500</v>
      </c>
      <c r="Q299" s="90">
        <v>46600</v>
      </c>
      <c r="R299" s="90">
        <v>46500</v>
      </c>
      <c r="S299" s="90">
        <v>50500</v>
      </c>
      <c r="T299" s="90">
        <v>49500</v>
      </c>
      <c r="U299" s="90">
        <v>49100</v>
      </c>
      <c r="V299" s="90">
        <v>50200</v>
      </c>
      <c r="W299" s="90">
        <v>52500</v>
      </c>
      <c r="X299" t="str">
        <f t="shared" si="12"/>
        <v>01-2022</v>
      </c>
      <c r="Y299">
        <f>_xlfn.XLOOKUP(X299,AM:AM,AO:AO,"")</f>
        <v>0</v>
      </c>
      <c r="Z299">
        <f>_xlfn.XLOOKUP(X299,AM:AM,AP:AP,"")</f>
        <v>0</v>
      </c>
      <c r="AA299">
        <f>_xlfn.XLOOKUP(X299,AM:AM,AQ:AQ,"")</f>
        <v>0</v>
      </c>
      <c r="AB299">
        <f>_xlfn.XLOOKUP(X299,AM:AM,AR:AR,"")</f>
        <v>0</v>
      </c>
    </row>
    <row r="300" spans="1:28">
      <c r="A300" s="93">
        <v>44566</v>
      </c>
      <c r="B300" s="90">
        <v>50300</v>
      </c>
      <c r="C300" s="90">
        <v>48500</v>
      </c>
      <c r="D300" s="90">
        <v>50200</v>
      </c>
      <c r="E300" s="90">
        <v>47000</v>
      </c>
      <c r="F300" s="90">
        <v>50800</v>
      </c>
      <c r="G300" s="91" t="s">
        <v>25</v>
      </c>
      <c r="H300" s="90">
        <v>49500</v>
      </c>
      <c r="I300" s="90">
        <v>49200</v>
      </c>
      <c r="J300" s="90">
        <v>50500</v>
      </c>
      <c r="K300" s="91" t="s">
        <v>25</v>
      </c>
      <c r="L300" s="90">
        <v>50300</v>
      </c>
      <c r="M300" s="90">
        <v>50800</v>
      </c>
      <c r="N300" s="90">
        <v>47500</v>
      </c>
      <c r="O300" s="91" t="s">
        <v>25</v>
      </c>
      <c r="P300" s="90">
        <v>45600</v>
      </c>
      <c r="Q300" s="90">
        <v>45800</v>
      </c>
      <c r="R300" s="90">
        <v>46200</v>
      </c>
      <c r="S300" s="90">
        <v>50000</v>
      </c>
      <c r="T300" s="90">
        <v>49500</v>
      </c>
      <c r="U300" s="90">
        <v>49100</v>
      </c>
      <c r="V300" s="90">
        <v>50200</v>
      </c>
      <c r="W300" s="90">
        <v>52500</v>
      </c>
      <c r="X300" t="str">
        <f t="shared" si="12"/>
        <v>01-2022</v>
      </c>
      <c r="Y300">
        <f>_xlfn.XLOOKUP(X300,AM:AM,AO:AO,"")</f>
        <v>0</v>
      </c>
      <c r="Z300">
        <f>_xlfn.XLOOKUP(X300,AM:AM,AP:AP,"")</f>
        <v>0</v>
      </c>
      <c r="AA300">
        <f>_xlfn.XLOOKUP(X300,AM:AM,AQ:AQ,"")</f>
        <v>0</v>
      </c>
      <c r="AB300">
        <f>_xlfn.XLOOKUP(X300,AM:AM,AR:AR,"")</f>
        <v>0</v>
      </c>
    </row>
    <row r="301" spans="1:28">
      <c r="A301" s="93">
        <v>44567</v>
      </c>
      <c r="B301" s="90">
        <v>50300</v>
      </c>
      <c r="C301" s="90">
        <v>48500</v>
      </c>
      <c r="D301" s="90">
        <v>49700</v>
      </c>
      <c r="E301" s="90">
        <v>46800</v>
      </c>
      <c r="F301" s="90">
        <v>50800</v>
      </c>
      <c r="G301" s="91" t="s">
        <v>25</v>
      </c>
      <c r="H301" s="90">
        <v>49500</v>
      </c>
      <c r="I301" s="90">
        <v>48700</v>
      </c>
      <c r="J301" s="90">
        <v>50500</v>
      </c>
      <c r="K301" s="91" t="s">
        <v>25</v>
      </c>
      <c r="L301" s="90">
        <v>49900</v>
      </c>
      <c r="M301" s="90">
        <v>50800</v>
      </c>
      <c r="N301" s="90">
        <v>47400</v>
      </c>
      <c r="O301" s="91" t="s">
        <v>25</v>
      </c>
      <c r="P301" s="90">
        <v>46000</v>
      </c>
      <c r="Q301" s="90">
        <v>46000</v>
      </c>
      <c r="R301" s="90">
        <v>46000</v>
      </c>
      <c r="S301" s="90">
        <v>49800</v>
      </c>
      <c r="T301" s="90">
        <v>49000</v>
      </c>
      <c r="U301" s="90">
        <v>48800</v>
      </c>
      <c r="V301" s="90">
        <v>50200</v>
      </c>
      <c r="W301" s="90">
        <v>52500</v>
      </c>
      <c r="X301" t="str">
        <f t="shared" si="12"/>
        <v>01-2022</v>
      </c>
      <c r="Y301">
        <f>_xlfn.XLOOKUP(X301,AM:AM,AO:AO,"")</f>
        <v>0</v>
      </c>
      <c r="Z301">
        <f>_xlfn.XLOOKUP(X301,AM:AM,AP:AP,"")</f>
        <v>0</v>
      </c>
      <c r="AA301">
        <f>_xlfn.XLOOKUP(X301,AM:AM,AQ:AQ,"")</f>
        <v>0</v>
      </c>
      <c r="AB301">
        <f>_xlfn.XLOOKUP(X301,AM:AM,AR:AR,"")</f>
        <v>0</v>
      </c>
    </row>
    <row r="302" spans="1:28">
      <c r="A302" s="93">
        <v>44568</v>
      </c>
      <c r="B302" s="90">
        <v>51000</v>
      </c>
      <c r="C302" s="90">
        <v>48700</v>
      </c>
      <c r="D302" s="90">
        <v>50200</v>
      </c>
      <c r="E302" s="90">
        <v>47300</v>
      </c>
      <c r="F302" s="90">
        <v>50800</v>
      </c>
      <c r="G302" s="91" t="s">
        <v>25</v>
      </c>
      <c r="H302" s="90">
        <v>50000</v>
      </c>
      <c r="I302" s="90">
        <v>49100</v>
      </c>
      <c r="J302" s="90">
        <v>50500</v>
      </c>
      <c r="K302" s="91" t="s">
        <v>25</v>
      </c>
      <c r="L302" s="90">
        <v>49900</v>
      </c>
      <c r="M302" s="90">
        <v>50800</v>
      </c>
      <c r="N302" s="90">
        <v>47600</v>
      </c>
      <c r="O302" s="91" t="s">
        <v>25</v>
      </c>
      <c r="P302" s="90">
        <v>46800</v>
      </c>
      <c r="Q302" s="90">
        <v>46800</v>
      </c>
      <c r="R302" s="90">
        <v>46400</v>
      </c>
      <c r="S302" s="90">
        <v>50300</v>
      </c>
      <c r="T302" s="90">
        <v>49600</v>
      </c>
      <c r="U302" s="90">
        <v>48800</v>
      </c>
      <c r="V302" s="90">
        <v>50200</v>
      </c>
      <c r="W302" s="90">
        <v>52500</v>
      </c>
      <c r="X302" t="str">
        <f t="shared" si="12"/>
        <v>01-2022</v>
      </c>
      <c r="Y302">
        <f>_xlfn.XLOOKUP(X302,AM:AM,AO:AO,"")</f>
        <v>0</v>
      </c>
      <c r="Z302">
        <f>_xlfn.XLOOKUP(X302,AM:AM,AP:AP,"")</f>
        <v>0</v>
      </c>
      <c r="AA302">
        <f>_xlfn.XLOOKUP(X302,AM:AM,AQ:AQ,"")</f>
        <v>0</v>
      </c>
      <c r="AB302">
        <f>_xlfn.XLOOKUP(X302,AM:AM,AR:AR,"")</f>
        <v>0</v>
      </c>
    </row>
    <row r="303" spans="1:28">
      <c r="A303" s="93">
        <v>44569</v>
      </c>
      <c r="B303" s="90">
        <v>51300</v>
      </c>
      <c r="C303" s="90">
        <v>49000</v>
      </c>
      <c r="D303" s="90">
        <v>50700</v>
      </c>
      <c r="E303" s="90">
        <v>48000</v>
      </c>
      <c r="F303" s="90">
        <v>51100</v>
      </c>
      <c r="G303" s="91" t="s">
        <v>25</v>
      </c>
      <c r="H303" s="90">
        <v>50000</v>
      </c>
      <c r="I303" s="90">
        <v>49500</v>
      </c>
      <c r="J303" s="90">
        <v>50900</v>
      </c>
      <c r="K303" s="91" t="s">
        <v>25</v>
      </c>
      <c r="L303" s="90">
        <v>50200</v>
      </c>
      <c r="M303" s="90">
        <v>51200</v>
      </c>
      <c r="N303" s="90">
        <v>48000</v>
      </c>
      <c r="O303" s="91" t="s">
        <v>25</v>
      </c>
      <c r="P303" s="90">
        <v>46800</v>
      </c>
      <c r="Q303" s="90">
        <v>46900</v>
      </c>
      <c r="R303" s="90">
        <v>46700</v>
      </c>
      <c r="S303" s="90">
        <v>50800</v>
      </c>
      <c r="T303" s="90">
        <v>49600</v>
      </c>
      <c r="U303" s="90">
        <v>49100</v>
      </c>
      <c r="V303" s="90">
        <v>50500</v>
      </c>
      <c r="W303" s="90">
        <v>52900</v>
      </c>
      <c r="X303" t="str">
        <f t="shared" si="12"/>
        <v>01-2022</v>
      </c>
      <c r="Y303">
        <f>_xlfn.XLOOKUP(X303,AM:AM,AO:AO,"")</f>
        <v>0</v>
      </c>
      <c r="Z303">
        <f>_xlfn.XLOOKUP(X303,AM:AM,AP:AP,"")</f>
        <v>0</v>
      </c>
      <c r="AA303">
        <f>_xlfn.XLOOKUP(X303,AM:AM,AQ:AQ,"")</f>
        <v>0</v>
      </c>
      <c r="AB303">
        <f>_xlfn.XLOOKUP(X303,AM:AM,AR:AR,"")</f>
        <v>0</v>
      </c>
    </row>
    <row r="304" spans="1:28">
      <c r="A304" s="93">
        <v>44570</v>
      </c>
      <c r="B304" s="90" t="s">
        <v>24</v>
      </c>
      <c r="C304" s="90" t="s">
        <v>24</v>
      </c>
      <c r="D304" s="90" t="s">
        <v>24</v>
      </c>
      <c r="E304" s="90" t="s">
        <v>24</v>
      </c>
      <c r="F304" s="90" t="s">
        <v>24</v>
      </c>
      <c r="G304" s="90" t="s">
        <v>24</v>
      </c>
      <c r="H304" s="90" t="s">
        <v>24</v>
      </c>
      <c r="I304" s="90" t="s">
        <v>24</v>
      </c>
      <c r="J304" s="90" t="s">
        <v>24</v>
      </c>
      <c r="K304" s="90" t="s">
        <v>24</v>
      </c>
      <c r="L304" s="90" t="s">
        <v>24</v>
      </c>
      <c r="M304" s="90" t="s">
        <v>24</v>
      </c>
      <c r="N304" s="90" t="s">
        <v>24</v>
      </c>
      <c r="O304" s="90" t="s">
        <v>24</v>
      </c>
      <c r="P304" s="90" t="s">
        <v>24</v>
      </c>
      <c r="Q304" s="90" t="s">
        <v>24</v>
      </c>
      <c r="R304" s="90" t="s">
        <v>24</v>
      </c>
      <c r="S304" s="90" t="s">
        <v>24</v>
      </c>
      <c r="T304" s="90" t="s">
        <v>24</v>
      </c>
      <c r="U304" s="90" t="s">
        <v>24</v>
      </c>
      <c r="V304" s="90" t="s">
        <v>24</v>
      </c>
      <c r="W304" s="90" t="s">
        <v>24</v>
      </c>
      <c r="X304" t="str">
        <f t="shared" si="12"/>
        <v>01-2022</v>
      </c>
      <c r="Y304">
        <f>_xlfn.XLOOKUP(X304,AM:AM,AO:AO,"")</f>
        <v>0</v>
      </c>
      <c r="Z304">
        <f>_xlfn.XLOOKUP(X304,AM:AM,AP:AP,"")</f>
        <v>0</v>
      </c>
      <c r="AA304">
        <f>_xlfn.XLOOKUP(X304,AM:AM,AQ:AQ,"")</f>
        <v>0</v>
      </c>
      <c r="AB304">
        <f>_xlfn.XLOOKUP(X304,AM:AM,AR:AR,"")</f>
        <v>0</v>
      </c>
    </row>
    <row r="305" spans="1:28">
      <c r="A305" s="93">
        <v>44571</v>
      </c>
      <c r="B305" s="90">
        <v>51300</v>
      </c>
      <c r="C305" s="90">
        <v>49000</v>
      </c>
      <c r="D305" s="90">
        <v>50700</v>
      </c>
      <c r="E305" s="90">
        <v>48000</v>
      </c>
      <c r="F305" s="90">
        <v>51300</v>
      </c>
      <c r="G305" s="91" t="s">
        <v>25</v>
      </c>
      <c r="H305" s="90">
        <v>50000</v>
      </c>
      <c r="I305" s="90">
        <v>49500</v>
      </c>
      <c r="J305" s="90">
        <v>50900</v>
      </c>
      <c r="K305" s="91" t="s">
        <v>25</v>
      </c>
      <c r="L305" s="90">
        <v>50300</v>
      </c>
      <c r="M305" s="90">
        <v>51200</v>
      </c>
      <c r="N305" s="90">
        <v>47700</v>
      </c>
      <c r="O305" s="91" t="s">
        <v>25</v>
      </c>
      <c r="P305" s="90">
        <v>46800</v>
      </c>
      <c r="Q305" s="90">
        <v>47100</v>
      </c>
      <c r="R305" s="90">
        <v>46500</v>
      </c>
      <c r="S305" s="90">
        <v>50800</v>
      </c>
      <c r="T305" s="90">
        <v>49800</v>
      </c>
      <c r="U305" s="90">
        <v>49100</v>
      </c>
      <c r="V305" s="90">
        <v>50900</v>
      </c>
      <c r="W305" s="90">
        <v>53200</v>
      </c>
      <c r="X305" t="str">
        <f t="shared" si="12"/>
        <v>01-2022</v>
      </c>
      <c r="Y305">
        <f>_xlfn.XLOOKUP(X305,AM:AM,AO:AO,"")</f>
        <v>0</v>
      </c>
      <c r="Z305">
        <f>_xlfn.XLOOKUP(X305,AM:AM,AP:AP,"")</f>
        <v>0</v>
      </c>
      <c r="AA305">
        <f>_xlfn.XLOOKUP(X305,AM:AM,AQ:AQ,"")</f>
        <v>0</v>
      </c>
      <c r="AB305">
        <f>_xlfn.XLOOKUP(X305,AM:AM,AR:AR,"")</f>
        <v>0</v>
      </c>
    </row>
    <row r="306" spans="1:28">
      <c r="A306" s="93">
        <v>44572</v>
      </c>
      <c r="B306" s="90">
        <v>51700</v>
      </c>
      <c r="C306" s="90">
        <v>49000</v>
      </c>
      <c r="D306" s="90">
        <v>50800</v>
      </c>
      <c r="E306" s="90">
        <v>48500</v>
      </c>
      <c r="F306" s="90">
        <v>51400</v>
      </c>
      <c r="G306" s="91" t="s">
        <v>25</v>
      </c>
      <c r="H306" s="90">
        <v>50500</v>
      </c>
      <c r="I306" s="90">
        <v>50200</v>
      </c>
      <c r="J306" s="90">
        <v>51300</v>
      </c>
      <c r="K306" s="91" t="s">
        <v>25</v>
      </c>
      <c r="L306" s="90">
        <v>50700</v>
      </c>
      <c r="M306" s="90">
        <v>51400</v>
      </c>
      <c r="N306" s="90">
        <v>47800</v>
      </c>
      <c r="O306" s="91" t="s">
        <v>25</v>
      </c>
      <c r="P306" s="90">
        <v>47200</v>
      </c>
      <c r="Q306" s="90">
        <v>47600</v>
      </c>
      <c r="R306" s="90">
        <v>47400</v>
      </c>
      <c r="S306" s="90">
        <v>51300</v>
      </c>
      <c r="T306" s="90">
        <v>50500</v>
      </c>
      <c r="U306" s="90">
        <v>49600</v>
      </c>
      <c r="V306" s="90">
        <v>51100</v>
      </c>
      <c r="W306" s="90">
        <v>53500</v>
      </c>
      <c r="X306" t="str">
        <f t="shared" si="12"/>
        <v>01-2022</v>
      </c>
      <c r="Y306">
        <f>_xlfn.XLOOKUP(X306,AM:AM,AO:AO,"")</f>
        <v>0</v>
      </c>
      <c r="Z306">
        <f>_xlfn.XLOOKUP(X306,AM:AM,AP:AP,"")</f>
        <v>0</v>
      </c>
      <c r="AA306">
        <f>_xlfn.XLOOKUP(X306,AM:AM,AQ:AQ,"")</f>
        <v>0</v>
      </c>
      <c r="AB306">
        <f>_xlfn.XLOOKUP(X306,AM:AM,AR:AR,"")</f>
        <v>0</v>
      </c>
    </row>
    <row r="307" spans="1:28">
      <c r="A307" s="93">
        <v>44573</v>
      </c>
      <c r="B307" s="90">
        <v>51700</v>
      </c>
      <c r="C307" s="90">
        <v>49200</v>
      </c>
      <c r="D307" s="90">
        <v>50800</v>
      </c>
      <c r="E307" s="90">
        <v>49000</v>
      </c>
      <c r="F307" s="90">
        <v>51800</v>
      </c>
      <c r="G307" s="91" t="s">
        <v>25</v>
      </c>
      <c r="H307" s="90">
        <v>50700</v>
      </c>
      <c r="I307" s="90">
        <v>50200</v>
      </c>
      <c r="J307" s="90">
        <v>51500</v>
      </c>
      <c r="K307" s="91" t="s">
        <v>25</v>
      </c>
      <c r="L307" s="90">
        <v>50700</v>
      </c>
      <c r="M307" s="90">
        <v>51600</v>
      </c>
      <c r="N307" s="90">
        <v>48000</v>
      </c>
      <c r="O307" s="91" t="s">
        <v>25</v>
      </c>
      <c r="P307" s="90">
        <v>47400</v>
      </c>
      <c r="Q307" s="90">
        <v>47700</v>
      </c>
      <c r="R307" s="90">
        <v>48000</v>
      </c>
      <c r="S307" s="90">
        <v>51800</v>
      </c>
      <c r="T307" s="90">
        <v>50700</v>
      </c>
      <c r="U307" s="90">
        <v>49600</v>
      </c>
      <c r="V307" s="90">
        <v>51200</v>
      </c>
      <c r="W307" s="90">
        <v>53600</v>
      </c>
      <c r="X307" t="str">
        <f t="shared" si="12"/>
        <v>01-2022</v>
      </c>
      <c r="Y307">
        <f>_xlfn.XLOOKUP(X307,AM:AM,AO:AO,"")</f>
        <v>0</v>
      </c>
      <c r="Z307">
        <f>_xlfn.XLOOKUP(X307,AM:AM,AP:AP,"")</f>
        <v>0</v>
      </c>
      <c r="AA307">
        <f>_xlfn.XLOOKUP(X307,AM:AM,AQ:AQ,"")</f>
        <v>0</v>
      </c>
      <c r="AB307">
        <f>_xlfn.XLOOKUP(X307,AM:AM,AR:AR,"")</f>
        <v>0</v>
      </c>
    </row>
    <row r="308" spans="1:28">
      <c r="A308" s="93">
        <v>44574</v>
      </c>
      <c r="B308" s="90">
        <v>52100</v>
      </c>
      <c r="C308" s="90">
        <v>49200</v>
      </c>
      <c r="D308" s="90">
        <v>51000</v>
      </c>
      <c r="E308" s="90">
        <v>49300</v>
      </c>
      <c r="F308" s="90">
        <v>51900</v>
      </c>
      <c r="G308" s="91" t="s">
        <v>25</v>
      </c>
      <c r="H308" s="90">
        <v>51500</v>
      </c>
      <c r="I308" s="90">
        <v>50300</v>
      </c>
      <c r="J308" s="90">
        <v>51600</v>
      </c>
      <c r="K308" s="91" t="s">
        <v>25</v>
      </c>
      <c r="L308" s="90">
        <v>51100</v>
      </c>
      <c r="M308" s="90">
        <v>51800</v>
      </c>
      <c r="N308" s="90">
        <v>48500</v>
      </c>
      <c r="O308" s="91" t="s">
        <v>25</v>
      </c>
      <c r="P308" s="90">
        <v>48000</v>
      </c>
      <c r="Q308" s="90">
        <v>48300</v>
      </c>
      <c r="R308" s="90">
        <v>48400</v>
      </c>
      <c r="S308" s="90">
        <v>52200</v>
      </c>
      <c r="T308" s="90">
        <v>51000</v>
      </c>
      <c r="U308" s="90">
        <v>50300</v>
      </c>
      <c r="V308" s="90">
        <v>51500</v>
      </c>
      <c r="W308" s="90">
        <v>53900</v>
      </c>
      <c r="X308" t="str">
        <f t="shared" si="12"/>
        <v>01-2022</v>
      </c>
      <c r="Y308">
        <f>_xlfn.XLOOKUP(X308,AM:AM,AO:AO,"")</f>
        <v>0</v>
      </c>
      <c r="Z308">
        <f>_xlfn.XLOOKUP(X308,AM:AM,AP:AP,"")</f>
        <v>0</v>
      </c>
      <c r="AA308">
        <f>_xlfn.XLOOKUP(X308,AM:AM,AQ:AQ,"")</f>
        <v>0</v>
      </c>
      <c r="AB308">
        <f>_xlfn.XLOOKUP(X308,AM:AM,AR:AR,"")</f>
        <v>0</v>
      </c>
    </row>
    <row r="309" spans="1:28">
      <c r="A309" s="93">
        <v>44575</v>
      </c>
      <c r="B309" s="91" t="s">
        <v>25</v>
      </c>
      <c r="C309" s="91" t="s">
        <v>25</v>
      </c>
      <c r="D309" s="90">
        <v>51000</v>
      </c>
      <c r="E309" s="90">
        <v>49500</v>
      </c>
      <c r="F309" s="90">
        <v>51900</v>
      </c>
      <c r="G309" s="91" t="s">
        <v>25</v>
      </c>
      <c r="H309" s="90">
        <v>51500</v>
      </c>
      <c r="I309" s="91" t="s">
        <v>25</v>
      </c>
      <c r="J309" s="90">
        <v>51800</v>
      </c>
      <c r="K309" s="91" t="s">
        <v>25</v>
      </c>
      <c r="L309" s="90">
        <v>51100</v>
      </c>
      <c r="M309" s="90">
        <v>52200</v>
      </c>
      <c r="N309" s="90">
        <v>48500</v>
      </c>
      <c r="O309" s="91" t="s">
        <v>25</v>
      </c>
      <c r="P309" s="90">
        <v>47800</v>
      </c>
      <c r="Q309" s="90">
        <v>48300</v>
      </c>
      <c r="R309" s="90">
        <v>48300</v>
      </c>
      <c r="S309" s="90">
        <v>52500</v>
      </c>
      <c r="T309" s="90">
        <v>51200</v>
      </c>
      <c r="U309" s="90">
        <v>50300</v>
      </c>
      <c r="V309" s="90">
        <v>51700</v>
      </c>
      <c r="W309" s="90">
        <v>54100</v>
      </c>
      <c r="X309" t="str">
        <f t="shared" si="12"/>
        <v>01-2022</v>
      </c>
      <c r="Y309">
        <f>_xlfn.XLOOKUP(X309,AM:AM,AO:AO,"")</f>
        <v>0</v>
      </c>
      <c r="Z309">
        <f>_xlfn.XLOOKUP(X309,AM:AM,AP:AP,"")</f>
        <v>0</v>
      </c>
      <c r="AA309">
        <f>_xlfn.XLOOKUP(X309,AM:AM,AQ:AQ,"")</f>
        <v>0</v>
      </c>
      <c r="AB309">
        <f>_xlfn.XLOOKUP(X309,AM:AM,AR:AR,"")</f>
        <v>0</v>
      </c>
    </row>
    <row r="310" spans="1:28">
      <c r="A310" s="93">
        <v>44576</v>
      </c>
      <c r="B310" s="90">
        <v>52100</v>
      </c>
      <c r="C310" s="91" t="s">
        <v>25</v>
      </c>
      <c r="D310" s="90">
        <v>51200</v>
      </c>
      <c r="E310" s="90">
        <v>49300</v>
      </c>
      <c r="F310" s="90">
        <v>51900</v>
      </c>
      <c r="G310" s="91" t="s">
        <v>25</v>
      </c>
      <c r="H310" s="90">
        <v>51500</v>
      </c>
      <c r="I310" s="90">
        <v>50300</v>
      </c>
      <c r="J310" s="90">
        <v>51800</v>
      </c>
      <c r="K310" s="91" t="s">
        <v>25</v>
      </c>
      <c r="L310" s="90">
        <v>51100</v>
      </c>
      <c r="M310" s="90">
        <v>52200</v>
      </c>
      <c r="N310" s="90">
        <v>48000</v>
      </c>
      <c r="O310" s="91" t="s">
        <v>25</v>
      </c>
      <c r="P310" s="90">
        <v>47400</v>
      </c>
      <c r="Q310" s="90">
        <v>48200</v>
      </c>
      <c r="R310" s="90">
        <v>48000</v>
      </c>
      <c r="S310" s="90">
        <v>52200</v>
      </c>
      <c r="T310" s="90">
        <v>51200</v>
      </c>
      <c r="U310" s="90">
        <v>50300</v>
      </c>
      <c r="V310" s="90">
        <v>51700</v>
      </c>
      <c r="W310" s="90">
        <v>54100</v>
      </c>
      <c r="X310" t="str">
        <f t="shared" si="12"/>
        <v>01-2022</v>
      </c>
      <c r="Y310">
        <f>_xlfn.XLOOKUP(X310,AM:AM,AO:AO,"")</f>
        <v>0</v>
      </c>
      <c r="Z310">
        <f>_xlfn.XLOOKUP(X310,AM:AM,AP:AP,"")</f>
        <v>0</v>
      </c>
      <c r="AA310">
        <f>_xlfn.XLOOKUP(X310,AM:AM,AQ:AQ,"")</f>
        <v>0</v>
      </c>
      <c r="AB310">
        <f>_xlfn.XLOOKUP(X310,AM:AM,AR:AR,"")</f>
        <v>0</v>
      </c>
    </row>
    <row r="311" spans="1:28">
      <c r="A311" s="93">
        <v>44577</v>
      </c>
      <c r="B311" s="90" t="s">
        <v>24</v>
      </c>
      <c r="C311" s="90" t="s">
        <v>24</v>
      </c>
      <c r="D311" s="90" t="s">
        <v>24</v>
      </c>
      <c r="E311" s="90" t="s">
        <v>24</v>
      </c>
      <c r="F311" s="90" t="s">
        <v>24</v>
      </c>
      <c r="G311" s="90" t="s">
        <v>24</v>
      </c>
      <c r="H311" s="90" t="s">
        <v>24</v>
      </c>
      <c r="I311" s="90" t="s">
        <v>24</v>
      </c>
      <c r="J311" s="90" t="s">
        <v>24</v>
      </c>
      <c r="K311" s="90" t="s">
        <v>24</v>
      </c>
      <c r="L311" s="90" t="s">
        <v>24</v>
      </c>
      <c r="M311" s="90" t="s">
        <v>24</v>
      </c>
      <c r="N311" s="90" t="s">
        <v>24</v>
      </c>
      <c r="O311" s="90" t="s">
        <v>24</v>
      </c>
      <c r="P311" s="90" t="s">
        <v>24</v>
      </c>
      <c r="Q311" s="90" t="s">
        <v>24</v>
      </c>
      <c r="R311" s="90" t="s">
        <v>24</v>
      </c>
      <c r="S311" s="90" t="s">
        <v>24</v>
      </c>
      <c r="T311" s="90" t="s">
        <v>24</v>
      </c>
      <c r="U311" s="90" t="s">
        <v>24</v>
      </c>
      <c r="V311" s="90" t="s">
        <v>24</v>
      </c>
      <c r="W311" s="90" t="s">
        <v>24</v>
      </c>
      <c r="X311" t="str">
        <f t="shared" si="12"/>
        <v>01-2022</v>
      </c>
      <c r="Y311">
        <f>_xlfn.XLOOKUP(X311,AM:AM,AO:AO,"")</f>
        <v>0</v>
      </c>
      <c r="Z311">
        <f>_xlfn.XLOOKUP(X311,AM:AM,AP:AP,"")</f>
        <v>0</v>
      </c>
      <c r="AA311">
        <f>_xlfn.XLOOKUP(X311,AM:AM,AQ:AQ,"")</f>
        <v>0</v>
      </c>
      <c r="AB311">
        <f>_xlfn.XLOOKUP(X311,AM:AM,AR:AR,"")</f>
        <v>0</v>
      </c>
    </row>
    <row r="312" spans="1:28">
      <c r="A312" s="93">
        <v>44578</v>
      </c>
      <c r="B312" s="90">
        <v>53100</v>
      </c>
      <c r="C312" s="90">
        <v>50000</v>
      </c>
      <c r="D312" s="90">
        <v>51200</v>
      </c>
      <c r="E312" s="90">
        <v>50500</v>
      </c>
      <c r="F312" s="90">
        <v>51900</v>
      </c>
      <c r="G312" s="91" t="s">
        <v>25</v>
      </c>
      <c r="H312" s="90">
        <v>52000</v>
      </c>
      <c r="I312" s="90">
        <v>50700</v>
      </c>
      <c r="J312" s="90">
        <v>52200</v>
      </c>
      <c r="K312" s="91" t="s">
        <v>25</v>
      </c>
      <c r="L312" s="90">
        <v>51400</v>
      </c>
      <c r="M312" s="90">
        <v>52600</v>
      </c>
      <c r="N312" s="90">
        <v>48500</v>
      </c>
      <c r="O312" s="91" t="s">
        <v>25</v>
      </c>
      <c r="P312" s="90">
        <v>48300</v>
      </c>
      <c r="Q312" s="90">
        <v>48600</v>
      </c>
      <c r="R312" s="90">
        <v>48500</v>
      </c>
      <c r="S312" s="90">
        <v>53300</v>
      </c>
      <c r="T312" s="90">
        <v>51600</v>
      </c>
      <c r="U312" s="90">
        <v>50800</v>
      </c>
      <c r="V312" s="90">
        <v>52200</v>
      </c>
      <c r="W312" s="90">
        <v>54600</v>
      </c>
      <c r="X312" t="str">
        <f t="shared" si="12"/>
        <v>01-2022</v>
      </c>
      <c r="Y312">
        <f>_xlfn.XLOOKUP(X312,AM:AM,AO:AO,"")</f>
        <v>0</v>
      </c>
      <c r="Z312">
        <f>_xlfn.XLOOKUP(X312,AM:AM,AP:AP,"")</f>
        <v>0</v>
      </c>
      <c r="AA312">
        <f>_xlfn.XLOOKUP(X312,AM:AM,AQ:AQ,"")</f>
        <v>0</v>
      </c>
      <c r="AB312">
        <f>_xlfn.XLOOKUP(X312,AM:AM,AR:AR,"")</f>
        <v>0</v>
      </c>
    </row>
    <row r="313" spans="1:28">
      <c r="A313" s="93">
        <v>44579</v>
      </c>
      <c r="B313" s="90">
        <v>53400</v>
      </c>
      <c r="C313" s="90">
        <v>50500</v>
      </c>
      <c r="D313" s="90">
        <v>51000</v>
      </c>
      <c r="E313" s="90">
        <v>50500</v>
      </c>
      <c r="F313" s="90">
        <v>52700</v>
      </c>
      <c r="G313" s="91" t="s">
        <v>25</v>
      </c>
      <c r="H313" s="90">
        <v>52000</v>
      </c>
      <c r="I313" s="90">
        <v>50600</v>
      </c>
      <c r="J313" s="90">
        <v>52400</v>
      </c>
      <c r="K313" s="91" t="s">
        <v>25</v>
      </c>
      <c r="L313" s="90">
        <v>51400</v>
      </c>
      <c r="M313" s="90">
        <v>52700</v>
      </c>
      <c r="N313" s="90">
        <v>48500</v>
      </c>
      <c r="O313" s="91" t="s">
        <v>25</v>
      </c>
      <c r="P313" s="90">
        <v>48000</v>
      </c>
      <c r="Q313" s="90">
        <v>48500</v>
      </c>
      <c r="R313" s="90">
        <v>48800</v>
      </c>
      <c r="S313" s="90">
        <v>53300</v>
      </c>
      <c r="T313" s="90">
        <v>51800</v>
      </c>
      <c r="U313" s="90">
        <v>50800</v>
      </c>
      <c r="V313" s="90">
        <v>52200</v>
      </c>
      <c r="W313" s="90">
        <v>54600</v>
      </c>
      <c r="X313" t="str">
        <f t="shared" si="12"/>
        <v>01-2022</v>
      </c>
      <c r="Y313">
        <f>_xlfn.XLOOKUP(X313,AM:AM,AO:AO,"")</f>
        <v>0</v>
      </c>
      <c r="Z313">
        <f>_xlfn.XLOOKUP(X313,AM:AM,AP:AP,"")</f>
        <v>0</v>
      </c>
      <c r="AA313">
        <f>_xlfn.XLOOKUP(X313,AM:AM,AQ:AQ,"")</f>
        <v>0</v>
      </c>
      <c r="AB313">
        <f>_xlfn.XLOOKUP(X313,AM:AM,AR:AR,"")</f>
        <v>0</v>
      </c>
    </row>
    <row r="314" spans="1:28">
      <c r="A314" s="93">
        <v>44580</v>
      </c>
      <c r="B314" s="90">
        <v>53100</v>
      </c>
      <c r="C314" s="90">
        <v>50500</v>
      </c>
      <c r="D314" s="90">
        <v>51500</v>
      </c>
      <c r="E314" s="90">
        <v>50200</v>
      </c>
      <c r="F314" s="90">
        <v>52700</v>
      </c>
      <c r="G314" s="91" t="s">
        <v>25</v>
      </c>
      <c r="H314" s="90">
        <v>51500</v>
      </c>
      <c r="I314" s="90">
        <v>50600</v>
      </c>
      <c r="J314" s="90">
        <v>52400</v>
      </c>
      <c r="K314" s="91" t="s">
        <v>25</v>
      </c>
      <c r="L314" s="90">
        <v>51600</v>
      </c>
      <c r="M314" s="90">
        <v>52700</v>
      </c>
      <c r="N314" s="90">
        <v>48300</v>
      </c>
      <c r="O314" s="91" t="s">
        <v>25</v>
      </c>
      <c r="P314" s="90">
        <v>48100</v>
      </c>
      <c r="Q314" s="90">
        <v>48200</v>
      </c>
      <c r="R314" s="90">
        <v>48500</v>
      </c>
      <c r="S314" s="90">
        <v>53000</v>
      </c>
      <c r="T314" s="90">
        <v>51800</v>
      </c>
      <c r="U314" s="90">
        <v>50800</v>
      </c>
      <c r="V314" s="90">
        <v>52200</v>
      </c>
      <c r="W314" s="90">
        <v>54600</v>
      </c>
      <c r="X314" t="str">
        <f t="shared" si="12"/>
        <v>01-2022</v>
      </c>
      <c r="Y314">
        <f>_xlfn.XLOOKUP(X314,AM:AM,AO:AO,"")</f>
        <v>0</v>
      </c>
      <c r="Z314">
        <f>_xlfn.XLOOKUP(X314,AM:AM,AP:AP,"")</f>
        <v>0</v>
      </c>
      <c r="AA314">
        <f>_xlfn.XLOOKUP(X314,AM:AM,AQ:AQ,"")</f>
        <v>0</v>
      </c>
      <c r="AB314">
        <f>_xlfn.XLOOKUP(X314,AM:AM,AR:AR,"")</f>
        <v>0</v>
      </c>
    </row>
    <row r="315" spans="1:28">
      <c r="A315" s="93">
        <v>44581</v>
      </c>
      <c r="B315" s="90">
        <v>53600</v>
      </c>
      <c r="C315" s="90">
        <v>50700</v>
      </c>
      <c r="D315" s="90">
        <v>51500</v>
      </c>
      <c r="E315" s="90">
        <v>50500</v>
      </c>
      <c r="F315" s="90">
        <v>52900</v>
      </c>
      <c r="G315" s="91" t="s">
        <v>25</v>
      </c>
      <c r="H315" s="90">
        <v>52000</v>
      </c>
      <c r="I315" s="90">
        <v>51200</v>
      </c>
      <c r="J315" s="90">
        <v>52600</v>
      </c>
      <c r="K315" s="91" t="s">
        <v>25</v>
      </c>
      <c r="L315" s="90">
        <v>51900</v>
      </c>
      <c r="M315" s="90">
        <v>52900</v>
      </c>
      <c r="N315" s="90">
        <v>48800</v>
      </c>
      <c r="O315" s="91" t="s">
        <v>25</v>
      </c>
      <c r="P315" s="90">
        <v>48400</v>
      </c>
      <c r="Q315" s="90">
        <v>48800</v>
      </c>
      <c r="R315" s="90">
        <v>49000</v>
      </c>
      <c r="S315" s="90">
        <v>53300</v>
      </c>
      <c r="T315" s="90">
        <v>51800</v>
      </c>
      <c r="U315" s="90">
        <v>50800</v>
      </c>
      <c r="V315" s="90">
        <v>52200</v>
      </c>
      <c r="W315" s="90">
        <v>54600</v>
      </c>
      <c r="X315" t="str">
        <f t="shared" si="12"/>
        <v>01-2022</v>
      </c>
      <c r="Y315">
        <f>_xlfn.XLOOKUP(X315,AM:AM,AO:AO,"")</f>
        <v>0</v>
      </c>
      <c r="Z315">
        <f>_xlfn.XLOOKUP(X315,AM:AM,AP:AP,"")</f>
        <v>0</v>
      </c>
      <c r="AA315">
        <f>_xlfn.XLOOKUP(X315,AM:AM,AQ:AQ,"")</f>
        <v>0</v>
      </c>
      <c r="AB315">
        <f>_xlfn.XLOOKUP(X315,AM:AM,AR:AR,"")</f>
        <v>0</v>
      </c>
    </row>
    <row r="316" spans="1:28">
      <c r="A316" s="93">
        <v>44582</v>
      </c>
      <c r="B316" s="90">
        <v>53600</v>
      </c>
      <c r="C316" s="90">
        <v>50700</v>
      </c>
      <c r="D316" s="90">
        <v>51500</v>
      </c>
      <c r="E316" s="90">
        <v>50500</v>
      </c>
      <c r="F316" s="90">
        <v>53000</v>
      </c>
      <c r="G316" s="91" t="s">
        <v>25</v>
      </c>
      <c r="H316" s="90">
        <v>52000</v>
      </c>
      <c r="I316" s="90">
        <v>51200</v>
      </c>
      <c r="J316" s="90">
        <v>52600</v>
      </c>
      <c r="K316" s="91" t="s">
        <v>25</v>
      </c>
      <c r="L316" s="90">
        <v>51900</v>
      </c>
      <c r="M316" s="90">
        <v>53000</v>
      </c>
      <c r="N316" s="90">
        <v>49000</v>
      </c>
      <c r="O316" s="91" t="s">
        <v>25</v>
      </c>
      <c r="P316" s="90">
        <v>48400</v>
      </c>
      <c r="Q316" s="90">
        <v>48800</v>
      </c>
      <c r="R316" s="90">
        <v>48800</v>
      </c>
      <c r="S316" s="90">
        <v>53300</v>
      </c>
      <c r="T316" s="90">
        <v>51600</v>
      </c>
      <c r="U316" s="90">
        <v>51600</v>
      </c>
      <c r="V316" s="90">
        <v>52200</v>
      </c>
      <c r="W316" s="90">
        <v>54600</v>
      </c>
      <c r="X316" t="str">
        <f t="shared" si="12"/>
        <v>01-2022</v>
      </c>
      <c r="Y316">
        <f>_xlfn.XLOOKUP(X316,AM:AM,AO:AO,"")</f>
        <v>0</v>
      </c>
      <c r="Z316">
        <f>_xlfn.XLOOKUP(X316,AM:AM,AP:AP,"")</f>
        <v>0</v>
      </c>
      <c r="AA316">
        <f>_xlfn.XLOOKUP(X316,AM:AM,AQ:AQ,"")</f>
        <v>0</v>
      </c>
      <c r="AB316">
        <f>_xlfn.XLOOKUP(X316,AM:AM,AR:AR,"")</f>
        <v>0</v>
      </c>
    </row>
    <row r="317" spans="1:28">
      <c r="A317" s="93">
        <v>44583</v>
      </c>
      <c r="B317" s="90">
        <v>53600</v>
      </c>
      <c r="C317" s="90">
        <v>50500</v>
      </c>
      <c r="D317" s="90">
        <v>51500</v>
      </c>
      <c r="E317" s="90">
        <v>50700</v>
      </c>
      <c r="F317" s="90">
        <v>53000</v>
      </c>
      <c r="G317" s="91" t="s">
        <v>25</v>
      </c>
      <c r="H317" s="90">
        <v>52000</v>
      </c>
      <c r="I317" s="90">
        <v>51100</v>
      </c>
      <c r="J317" s="90">
        <v>52600</v>
      </c>
      <c r="K317" s="91" t="s">
        <v>25</v>
      </c>
      <c r="L317" s="90">
        <v>51900</v>
      </c>
      <c r="M317" s="90">
        <v>53000</v>
      </c>
      <c r="N317" s="90">
        <v>49000</v>
      </c>
      <c r="O317" s="91" t="s">
        <v>25</v>
      </c>
      <c r="P317" s="90">
        <v>48300</v>
      </c>
      <c r="Q317" s="90">
        <v>48600</v>
      </c>
      <c r="R317" s="90">
        <v>48500</v>
      </c>
      <c r="S317" s="90">
        <v>53500</v>
      </c>
      <c r="T317" s="90">
        <v>51600</v>
      </c>
      <c r="U317" s="90">
        <v>51100</v>
      </c>
      <c r="V317" s="90">
        <v>52200</v>
      </c>
      <c r="W317" s="90">
        <v>54600</v>
      </c>
      <c r="X317" t="str">
        <f t="shared" si="12"/>
        <v>01-2022</v>
      </c>
      <c r="Y317">
        <f>_xlfn.XLOOKUP(X317,AM:AM,AO:AO,"")</f>
        <v>0</v>
      </c>
      <c r="Z317">
        <f>_xlfn.XLOOKUP(X317,AM:AM,AP:AP,"")</f>
        <v>0</v>
      </c>
      <c r="AA317">
        <f>_xlfn.XLOOKUP(X317,AM:AM,AQ:AQ,"")</f>
        <v>0</v>
      </c>
      <c r="AB317">
        <f>_xlfn.XLOOKUP(X317,AM:AM,AR:AR,"")</f>
        <v>0</v>
      </c>
    </row>
    <row r="318" spans="1:28">
      <c r="A318" s="93">
        <v>44584</v>
      </c>
      <c r="B318" s="90" t="s">
        <v>24</v>
      </c>
      <c r="C318" s="90" t="s">
        <v>24</v>
      </c>
      <c r="D318" s="90" t="s">
        <v>24</v>
      </c>
      <c r="E318" s="90" t="s">
        <v>24</v>
      </c>
      <c r="F318" s="90" t="s">
        <v>24</v>
      </c>
      <c r="G318" s="90" t="s">
        <v>24</v>
      </c>
      <c r="H318" s="90" t="s">
        <v>24</v>
      </c>
      <c r="I318" s="90" t="s">
        <v>24</v>
      </c>
      <c r="J318" s="90" t="s">
        <v>24</v>
      </c>
      <c r="K318" s="90" t="s">
        <v>24</v>
      </c>
      <c r="L318" s="90" t="s">
        <v>24</v>
      </c>
      <c r="M318" s="90" t="s">
        <v>24</v>
      </c>
      <c r="N318" s="90" t="s">
        <v>24</v>
      </c>
      <c r="O318" s="90" t="s">
        <v>24</v>
      </c>
      <c r="P318" s="90" t="s">
        <v>24</v>
      </c>
      <c r="Q318" s="90" t="s">
        <v>24</v>
      </c>
      <c r="R318" s="90" t="s">
        <v>24</v>
      </c>
      <c r="S318" s="90" t="s">
        <v>24</v>
      </c>
      <c r="T318" s="90" t="s">
        <v>24</v>
      </c>
      <c r="U318" s="90" t="s">
        <v>24</v>
      </c>
      <c r="V318" s="90" t="s">
        <v>24</v>
      </c>
      <c r="W318" s="90" t="s">
        <v>24</v>
      </c>
      <c r="X318" t="str">
        <f t="shared" si="12"/>
        <v>01-2022</v>
      </c>
      <c r="Y318">
        <f>_xlfn.XLOOKUP(X318,AM:AM,AO:AO,"")</f>
        <v>0</v>
      </c>
      <c r="Z318">
        <f>_xlfn.XLOOKUP(X318,AM:AM,AP:AP,"")</f>
        <v>0</v>
      </c>
      <c r="AA318">
        <f>_xlfn.XLOOKUP(X318,AM:AM,AQ:AQ,"")</f>
        <v>0</v>
      </c>
      <c r="AB318">
        <f>_xlfn.XLOOKUP(X318,AM:AM,AR:AR,"")</f>
        <v>0</v>
      </c>
    </row>
    <row r="319" spans="1:28">
      <c r="A319" s="93">
        <v>44585</v>
      </c>
      <c r="B319" s="90">
        <v>53900</v>
      </c>
      <c r="C319" s="90">
        <v>51000</v>
      </c>
      <c r="D319" s="90">
        <v>51700</v>
      </c>
      <c r="E319" s="90">
        <v>50700</v>
      </c>
      <c r="F319" s="90">
        <v>53100</v>
      </c>
      <c r="G319" s="91" t="s">
        <v>25</v>
      </c>
      <c r="H319" s="90">
        <v>52000</v>
      </c>
      <c r="I319" s="90">
        <v>51400</v>
      </c>
      <c r="J319" s="90">
        <v>52800</v>
      </c>
      <c r="K319" s="91" t="s">
        <v>25</v>
      </c>
      <c r="L319" s="90">
        <v>52000</v>
      </c>
      <c r="M319" s="90">
        <v>53200</v>
      </c>
      <c r="N319" s="90">
        <v>49400</v>
      </c>
      <c r="O319" s="91" t="s">
        <v>25</v>
      </c>
      <c r="P319" s="90">
        <v>49100</v>
      </c>
      <c r="Q319" s="90">
        <v>49500</v>
      </c>
      <c r="R319" s="90">
        <v>49100</v>
      </c>
      <c r="S319" s="90">
        <v>53500</v>
      </c>
      <c r="T319" s="90">
        <v>52400</v>
      </c>
      <c r="U319" s="90">
        <v>51600</v>
      </c>
      <c r="V319" s="90">
        <v>52200</v>
      </c>
      <c r="W319" s="90">
        <v>54600</v>
      </c>
      <c r="X319" t="str">
        <f t="shared" si="12"/>
        <v>01-2022</v>
      </c>
      <c r="Y319">
        <f>_xlfn.XLOOKUP(X319,AM:AM,AO:AO,"")</f>
        <v>0</v>
      </c>
      <c r="Z319">
        <f>_xlfn.XLOOKUP(X319,AM:AM,AP:AP,"")</f>
        <v>0</v>
      </c>
      <c r="AA319">
        <f>_xlfn.XLOOKUP(X319,AM:AM,AQ:AQ,"")</f>
        <v>0</v>
      </c>
      <c r="AB319">
        <f>_xlfn.XLOOKUP(X319,AM:AM,AR:AR,"")</f>
        <v>0</v>
      </c>
    </row>
    <row r="320" spans="1:28">
      <c r="A320" s="93">
        <v>44586</v>
      </c>
      <c r="B320" s="90">
        <v>54200</v>
      </c>
      <c r="C320" s="90">
        <v>51000</v>
      </c>
      <c r="D320" s="90">
        <v>52200</v>
      </c>
      <c r="E320" s="90">
        <v>51000</v>
      </c>
      <c r="F320" s="90">
        <v>53400</v>
      </c>
      <c r="G320" s="91" t="s">
        <v>25</v>
      </c>
      <c r="H320" s="90">
        <v>52500</v>
      </c>
      <c r="I320" s="90">
        <v>51900</v>
      </c>
      <c r="J320" s="90">
        <v>53200</v>
      </c>
      <c r="K320" s="91" t="s">
        <v>25</v>
      </c>
      <c r="L320" s="90">
        <v>52300</v>
      </c>
      <c r="M320" s="90">
        <v>53600</v>
      </c>
      <c r="N320" s="90">
        <v>50000</v>
      </c>
      <c r="O320" s="91" t="s">
        <v>25</v>
      </c>
      <c r="P320" s="90">
        <v>49400</v>
      </c>
      <c r="Q320" s="90">
        <v>49800</v>
      </c>
      <c r="R320" s="90">
        <v>49500</v>
      </c>
      <c r="S320" s="90">
        <v>53800</v>
      </c>
      <c r="T320" s="90">
        <v>52600</v>
      </c>
      <c r="U320" s="90">
        <v>52100</v>
      </c>
      <c r="V320" s="90">
        <v>52400</v>
      </c>
      <c r="W320" s="90">
        <v>54600</v>
      </c>
      <c r="X320" t="str">
        <f t="shared" si="12"/>
        <v>01-2022</v>
      </c>
      <c r="Y320">
        <f>_xlfn.XLOOKUP(X320,AM:AM,AO:AO,"")</f>
        <v>0</v>
      </c>
      <c r="Z320">
        <f>_xlfn.XLOOKUP(X320,AM:AM,AP:AP,"")</f>
        <v>0</v>
      </c>
      <c r="AA320">
        <f>_xlfn.XLOOKUP(X320,AM:AM,AQ:AQ,"")</f>
        <v>0</v>
      </c>
      <c r="AB320">
        <f>_xlfn.XLOOKUP(X320,AM:AM,AR:AR,"")</f>
        <v>0</v>
      </c>
    </row>
    <row r="321" spans="1:28">
      <c r="A321" s="93">
        <v>44587</v>
      </c>
      <c r="B321" s="90" t="s">
        <v>24</v>
      </c>
      <c r="C321" s="90" t="s">
        <v>24</v>
      </c>
      <c r="D321" s="90" t="s">
        <v>24</v>
      </c>
      <c r="E321" s="90" t="s">
        <v>24</v>
      </c>
      <c r="F321" s="90" t="s">
        <v>24</v>
      </c>
      <c r="G321" s="90" t="s">
        <v>24</v>
      </c>
      <c r="H321" s="90" t="s">
        <v>24</v>
      </c>
      <c r="I321" s="90" t="s">
        <v>24</v>
      </c>
      <c r="J321" s="90" t="s">
        <v>24</v>
      </c>
      <c r="K321" s="90" t="s">
        <v>24</v>
      </c>
      <c r="L321" s="90" t="s">
        <v>24</v>
      </c>
      <c r="M321" s="90" t="s">
        <v>24</v>
      </c>
      <c r="N321" s="90" t="s">
        <v>24</v>
      </c>
      <c r="O321" s="90" t="s">
        <v>24</v>
      </c>
      <c r="P321" s="90" t="s">
        <v>24</v>
      </c>
      <c r="Q321" s="90" t="s">
        <v>24</v>
      </c>
      <c r="R321" s="90" t="s">
        <v>24</v>
      </c>
      <c r="S321" s="90" t="s">
        <v>24</v>
      </c>
      <c r="T321" s="90" t="s">
        <v>24</v>
      </c>
      <c r="U321" s="90" t="s">
        <v>24</v>
      </c>
      <c r="V321" s="90" t="s">
        <v>24</v>
      </c>
      <c r="W321" s="90" t="s">
        <v>24</v>
      </c>
      <c r="X321" t="str">
        <f t="shared" si="12"/>
        <v>01-2022</v>
      </c>
      <c r="Y321">
        <f>_xlfn.XLOOKUP(X321,AM:AM,AO:AO,"")</f>
        <v>0</v>
      </c>
      <c r="Z321">
        <f>_xlfn.XLOOKUP(X321,AM:AM,AP:AP,"")</f>
        <v>0</v>
      </c>
      <c r="AA321">
        <f>_xlfn.XLOOKUP(X321,AM:AM,AQ:AQ,"")</f>
        <v>0</v>
      </c>
      <c r="AB321">
        <f>_xlfn.XLOOKUP(X321,AM:AM,AR:AR,"")</f>
        <v>0</v>
      </c>
    </row>
    <row r="322" spans="1:28">
      <c r="A322" s="93">
        <v>44588</v>
      </c>
      <c r="B322" s="90">
        <v>55200</v>
      </c>
      <c r="C322" s="90">
        <v>51700</v>
      </c>
      <c r="D322" s="90">
        <v>52600</v>
      </c>
      <c r="E322" s="90">
        <v>51500</v>
      </c>
      <c r="F322" s="90">
        <v>53700</v>
      </c>
      <c r="G322" s="91" t="s">
        <v>25</v>
      </c>
      <c r="H322" s="90">
        <v>53500</v>
      </c>
      <c r="I322" s="90">
        <v>52700</v>
      </c>
      <c r="J322" s="90">
        <v>53800</v>
      </c>
      <c r="K322" s="91" t="s">
        <v>25</v>
      </c>
      <c r="L322" s="90">
        <v>53300</v>
      </c>
      <c r="M322" s="90">
        <v>54200</v>
      </c>
      <c r="N322" s="90">
        <v>51000</v>
      </c>
      <c r="O322" s="91" t="s">
        <v>25</v>
      </c>
      <c r="P322" s="90">
        <v>50300</v>
      </c>
      <c r="Q322" s="90">
        <v>50800</v>
      </c>
      <c r="R322" s="90">
        <v>50400</v>
      </c>
      <c r="S322" s="90">
        <v>54300</v>
      </c>
      <c r="T322" s="90">
        <v>53600</v>
      </c>
      <c r="U322" s="90">
        <v>52800</v>
      </c>
      <c r="V322" s="90">
        <v>53500</v>
      </c>
      <c r="W322" s="90">
        <v>55600</v>
      </c>
      <c r="X322" t="str">
        <f t="shared" si="12"/>
        <v>01-2022</v>
      </c>
      <c r="Y322">
        <f>_xlfn.XLOOKUP(X322,AM:AM,AO:AO,"")</f>
        <v>0</v>
      </c>
      <c r="Z322">
        <f>_xlfn.XLOOKUP(X322,AM:AM,AP:AP,"")</f>
        <v>0</v>
      </c>
      <c r="AA322">
        <f>_xlfn.XLOOKUP(X322,AM:AM,AQ:AQ,"")</f>
        <v>0</v>
      </c>
      <c r="AB322">
        <f>_xlfn.XLOOKUP(X322,AM:AM,AR:AR,"")</f>
        <v>0</v>
      </c>
    </row>
    <row r="323" spans="1:28">
      <c r="A323" s="93">
        <v>44589</v>
      </c>
      <c r="B323" s="90">
        <v>55400</v>
      </c>
      <c r="C323" s="90">
        <v>52300</v>
      </c>
      <c r="D323" s="90">
        <v>52600</v>
      </c>
      <c r="E323" s="90">
        <v>51500</v>
      </c>
      <c r="F323" s="90">
        <v>53700</v>
      </c>
      <c r="G323" s="91" t="s">
        <v>25</v>
      </c>
      <c r="H323" s="90">
        <v>53500</v>
      </c>
      <c r="I323" s="90">
        <v>52700</v>
      </c>
      <c r="J323" s="90">
        <v>53800</v>
      </c>
      <c r="K323" s="91" t="s">
        <v>25</v>
      </c>
      <c r="L323" s="90">
        <v>53300</v>
      </c>
      <c r="M323" s="90">
        <v>54600</v>
      </c>
      <c r="N323" s="90">
        <v>51000</v>
      </c>
      <c r="O323" s="91" t="s">
        <v>25</v>
      </c>
      <c r="P323" s="90">
        <v>50200</v>
      </c>
      <c r="Q323" s="90">
        <v>50800</v>
      </c>
      <c r="R323" s="90">
        <v>50400</v>
      </c>
      <c r="S323" s="90">
        <v>54300</v>
      </c>
      <c r="T323" s="90">
        <v>53600</v>
      </c>
      <c r="U323" s="90">
        <v>52800</v>
      </c>
      <c r="V323" s="90">
        <v>53800</v>
      </c>
      <c r="W323" s="90">
        <v>56100</v>
      </c>
      <c r="X323" t="str">
        <f t="shared" si="12"/>
        <v>01-2022</v>
      </c>
      <c r="Y323">
        <f>_xlfn.XLOOKUP(X323,AM:AM,AO:AO,"")</f>
        <v>0</v>
      </c>
      <c r="Z323">
        <f>_xlfn.XLOOKUP(X323,AM:AM,AP:AP,"")</f>
        <v>0</v>
      </c>
      <c r="AA323">
        <f>_xlfn.XLOOKUP(X323,AM:AM,AQ:AQ,"")</f>
        <v>0</v>
      </c>
      <c r="AB323">
        <f>_xlfn.XLOOKUP(X323,AM:AM,AR:AR,"")</f>
        <v>0</v>
      </c>
    </row>
    <row r="324" spans="1:28">
      <c r="A324" s="93">
        <v>44590</v>
      </c>
      <c r="B324" s="90">
        <v>56000</v>
      </c>
      <c r="C324" s="90">
        <v>53300</v>
      </c>
      <c r="D324" s="90">
        <v>53500</v>
      </c>
      <c r="E324" s="90">
        <v>52000</v>
      </c>
      <c r="F324" s="90">
        <v>54300</v>
      </c>
      <c r="G324" s="91" t="s">
        <v>25</v>
      </c>
      <c r="H324" s="90">
        <v>54500</v>
      </c>
      <c r="I324" s="90">
        <v>53400</v>
      </c>
      <c r="J324" s="90">
        <v>55200</v>
      </c>
      <c r="K324" s="91" t="s">
        <v>25</v>
      </c>
      <c r="L324" s="90">
        <v>53900</v>
      </c>
      <c r="M324" s="90">
        <v>55300</v>
      </c>
      <c r="N324" s="90">
        <v>51500</v>
      </c>
      <c r="O324" s="91" t="s">
        <v>25</v>
      </c>
      <c r="P324" s="90">
        <v>51400</v>
      </c>
      <c r="Q324" s="90">
        <v>51900</v>
      </c>
      <c r="R324" s="90">
        <v>51700</v>
      </c>
      <c r="S324" s="90">
        <v>54800</v>
      </c>
      <c r="T324" s="90">
        <v>54800</v>
      </c>
      <c r="U324" s="90">
        <v>53300</v>
      </c>
      <c r="V324" s="90">
        <v>54700</v>
      </c>
      <c r="W324" s="90">
        <v>56800</v>
      </c>
      <c r="X324" t="str">
        <f t="shared" si="12"/>
        <v>01-2022</v>
      </c>
      <c r="Y324">
        <f>_xlfn.XLOOKUP(X324,AM:AM,AO:AO,"")</f>
        <v>0</v>
      </c>
      <c r="Z324">
        <f>_xlfn.XLOOKUP(X324,AM:AM,AP:AP,"")</f>
        <v>0</v>
      </c>
      <c r="AA324">
        <f>_xlfn.XLOOKUP(X324,AM:AM,AQ:AQ,"")</f>
        <v>0</v>
      </c>
      <c r="AB324">
        <f>_xlfn.XLOOKUP(X324,AM:AM,AR:AR,"")</f>
        <v>0</v>
      </c>
    </row>
    <row r="325" spans="1:28">
      <c r="A325" s="93">
        <v>44591</v>
      </c>
      <c r="B325" s="90" t="s">
        <v>24</v>
      </c>
      <c r="C325" s="90" t="s">
        <v>24</v>
      </c>
      <c r="D325" s="90" t="s">
        <v>24</v>
      </c>
      <c r="E325" s="90" t="s">
        <v>24</v>
      </c>
      <c r="F325" s="90" t="s">
        <v>24</v>
      </c>
      <c r="G325" s="90" t="s">
        <v>24</v>
      </c>
      <c r="H325" s="90" t="s">
        <v>24</v>
      </c>
      <c r="I325" s="90" t="s">
        <v>24</v>
      </c>
      <c r="J325" s="90" t="s">
        <v>24</v>
      </c>
      <c r="K325" s="90" t="s">
        <v>24</v>
      </c>
      <c r="L325" s="90" t="s">
        <v>24</v>
      </c>
      <c r="M325" s="90" t="s">
        <v>24</v>
      </c>
      <c r="N325" s="90" t="s">
        <v>24</v>
      </c>
      <c r="O325" s="90" t="s">
        <v>24</v>
      </c>
      <c r="P325" s="90" t="s">
        <v>24</v>
      </c>
      <c r="Q325" s="90" t="s">
        <v>24</v>
      </c>
      <c r="R325" s="90" t="s">
        <v>24</v>
      </c>
      <c r="S325" s="90" t="s">
        <v>24</v>
      </c>
      <c r="T325" s="90" t="s">
        <v>24</v>
      </c>
      <c r="U325" s="90" t="s">
        <v>24</v>
      </c>
      <c r="V325" s="90" t="s">
        <v>24</v>
      </c>
      <c r="W325" s="90" t="s">
        <v>24</v>
      </c>
      <c r="X325" t="str">
        <f t="shared" si="12"/>
        <v>01-2022</v>
      </c>
      <c r="Y325">
        <f>_xlfn.XLOOKUP(X325,AM:AM,AO:AO,"")</f>
        <v>0</v>
      </c>
      <c r="Z325">
        <f>_xlfn.XLOOKUP(X325,AM:AM,AP:AP,"")</f>
        <v>0</v>
      </c>
      <c r="AA325">
        <f>_xlfn.XLOOKUP(X325,AM:AM,AQ:AQ,"")</f>
        <v>0</v>
      </c>
      <c r="AB325">
        <f>_xlfn.XLOOKUP(X325,AM:AM,AR:AR,"")</f>
        <v>0</v>
      </c>
    </row>
    <row r="326" spans="1:28">
      <c r="A326" s="93">
        <v>44592</v>
      </c>
      <c r="B326" s="90">
        <v>56000</v>
      </c>
      <c r="C326" s="90">
        <v>53500</v>
      </c>
      <c r="D326" s="90">
        <v>54000</v>
      </c>
      <c r="E326" s="90">
        <v>51800</v>
      </c>
      <c r="F326" s="90">
        <v>54300</v>
      </c>
      <c r="G326" s="91" t="s">
        <v>25</v>
      </c>
      <c r="H326" s="90">
        <v>55000</v>
      </c>
      <c r="I326" s="90">
        <v>53200</v>
      </c>
      <c r="J326" s="90">
        <v>55200</v>
      </c>
      <c r="K326" s="91" t="s">
        <v>25</v>
      </c>
      <c r="L326" s="90">
        <v>53800</v>
      </c>
      <c r="M326" s="90">
        <v>55800</v>
      </c>
      <c r="N326" s="90">
        <v>51800</v>
      </c>
      <c r="O326" s="91" t="s">
        <v>25</v>
      </c>
      <c r="P326" s="90">
        <v>51200</v>
      </c>
      <c r="Q326" s="90">
        <v>51800</v>
      </c>
      <c r="R326" s="90">
        <v>51700</v>
      </c>
      <c r="S326" s="90">
        <v>54600</v>
      </c>
      <c r="T326" s="90">
        <v>54800</v>
      </c>
      <c r="U326" s="90">
        <v>53300</v>
      </c>
      <c r="V326" s="90">
        <v>54900</v>
      </c>
      <c r="W326" s="90">
        <v>57100</v>
      </c>
      <c r="X326" t="str">
        <f t="shared" si="12"/>
        <v>01-2022</v>
      </c>
      <c r="Y326">
        <f>_xlfn.XLOOKUP(X326,AM:AM,AO:AO,"")</f>
        <v>0</v>
      </c>
      <c r="Z326">
        <f>_xlfn.XLOOKUP(X326,AM:AM,AP:AP,"")</f>
        <v>0</v>
      </c>
      <c r="AA326">
        <f>_xlfn.XLOOKUP(X326,AM:AM,AQ:AQ,"")</f>
        <v>0</v>
      </c>
      <c r="AB326">
        <f>_xlfn.XLOOKUP(X326,AM:AM,AR:AR,"")</f>
        <v>0</v>
      </c>
    </row>
    <row r="327" spans="1:28">
      <c r="A327" s="93">
        <v>44593</v>
      </c>
      <c r="B327" s="90">
        <v>56100</v>
      </c>
      <c r="C327" s="90">
        <v>54000</v>
      </c>
      <c r="D327" s="90">
        <v>54200</v>
      </c>
      <c r="E327" s="90">
        <v>52100</v>
      </c>
      <c r="F327" s="90">
        <v>55100</v>
      </c>
      <c r="G327" s="91" t="s">
        <v>25</v>
      </c>
      <c r="H327" s="90">
        <v>54500</v>
      </c>
      <c r="I327" s="90">
        <v>53200</v>
      </c>
      <c r="J327" s="90">
        <v>55200</v>
      </c>
      <c r="K327" s="91" t="s">
        <v>25</v>
      </c>
      <c r="L327" s="90">
        <v>53600</v>
      </c>
      <c r="M327" s="90">
        <v>55900</v>
      </c>
      <c r="N327" s="90">
        <v>52000</v>
      </c>
      <c r="O327" s="91" t="s">
        <v>25</v>
      </c>
      <c r="P327" s="90">
        <v>50800</v>
      </c>
      <c r="Q327" s="90">
        <v>51200</v>
      </c>
      <c r="R327" s="90">
        <v>51200</v>
      </c>
      <c r="S327" s="90">
        <v>54900</v>
      </c>
      <c r="T327" s="90">
        <v>54300</v>
      </c>
      <c r="U327" s="90">
        <v>53300</v>
      </c>
      <c r="V327" s="90">
        <v>54900</v>
      </c>
      <c r="W327" s="90">
        <v>57100</v>
      </c>
      <c r="X327" t="str">
        <f t="shared" si="12"/>
        <v>02-2022</v>
      </c>
      <c r="Y327">
        <f>_xlfn.XLOOKUP(X327,AM:AM,AO:AO,"")</f>
        <v>0</v>
      </c>
      <c r="Z327">
        <f>_xlfn.XLOOKUP(X327,AM:AM,AP:AP,"")</f>
        <v>0</v>
      </c>
      <c r="AA327">
        <f>_xlfn.XLOOKUP(X327,AM:AM,AQ:AQ,"")</f>
        <v>0</v>
      </c>
      <c r="AB327">
        <f>_xlfn.XLOOKUP(X327,AM:AM,AR:AR,"")</f>
        <v>0</v>
      </c>
    </row>
    <row r="328" spans="1:28">
      <c r="A328" s="93">
        <v>44594</v>
      </c>
      <c r="B328" s="90">
        <v>56600</v>
      </c>
      <c r="C328" s="90">
        <v>54000</v>
      </c>
      <c r="D328" s="90">
        <v>54500</v>
      </c>
      <c r="E328" s="90">
        <v>52500</v>
      </c>
      <c r="F328" s="90">
        <v>55100</v>
      </c>
      <c r="G328" s="91" t="s">
        <v>25</v>
      </c>
      <c r="H328" s="90">
        <v>55000</v>
      </c>
      <c r="I328" s="90">
        <v>53300</v>
      </c>
      <c r="J328" s="90">
        <v>55200</v>
      </c>
      <c r="K328" s="91" t="s">
        <v>25</v>
      </c>
      <c r="L328" s="90">
        <v>54100</v>
      </c>
      <c r="M328" s="90">
        <v>55900</v>
      </c>
      <c r="N328" s="90">
        <v>52300</v>
      </c>
      <c r="O328" s="91" t="s">
        <v>25</v>
      </c>
      <c r="P328" s="90">
        <v>51200</v>
      </c>
      <c r="Q328" s="90">
        <v>51500</v>
      </c>
      <c r="R328" s="90">
        <v>51600</v>
      </c>
      <c r="S328" s="90">
        <v>55300</v>
      </c>
      <c r="T328" s="90">
        <v>54500</v>
      </c>
      <c r="U328" s="90">
        <v>53500</v>
      </c>
      <c r="V328" s="90">
        <v>54900</v>
      </c>
      <c r="W328" s="90">
        <v>57100</v>
      </c>
      <c r="X328" t="str">
        <f t="shared" si="12"/>
        <v>02-2022</v>
      </c>
      <c r="Y328">
        <f>_xlfn.XLOOKUP(X328,AM:AM,AO:AO,"")</f>
        <v>0</v>
      </c>
      <c r="Z328">
        <f>_xlfn.XLOOKUP(X328,AM:AM,AP:AP,"")</f>
        <v>0</v>
      </c>
      <c r="AA328">
        <f>_xlfn.XLOOKUP(X328,AM:AM,AQ:AQ,"")</f>
        <v>0</v>
      </c>
      <c r="AB328">
        <f>_xlfn.XLOOKUP(X328,AM:AM,AR:AR,"")</f>
        <v>0</v>
      </c>
    </row>
    <row r="329" spans="1:28">
      <c r="A329" s="93">
        <v>44595</v>
      </c>
      <c r="B329" s="90">
        <v>56600</v>
      </c>
      <c r="C329" s="90">
        <v>54000</v>
      </c>
      <c r="D329" s="90">
        <v>54700</v>
      </c>
      <c r="E329" s="90">
        <v>52500</v>
      </c>
      <c r="F329" s="90">
        <v>55000</v>
      </c>
      <c r="G329" s="91" t="s">
        <v>25</v>
      </c>
      <c r="H329" s="90">
        <v>54500</v>
      </c>
      <c r="I329" s="90">
        <v>53300</v>
      </c>
      <c r="J329" s="90">
        <v>55400</v>
      </c>
      <c r="K329" s="91" t="s">
        <v>25</v>
      </c>
      <c r="L329" s="90">
        <v>54000</v>
      </c>
      <c r="M329" s="90">
        <v>56100</v>
      </c>
      <c r="N329" s="90">
        <v>52300</v>
      </c>
      <c r="O329" s="91" t="s">
        <v>25</v>
      </c>
      <c r="P329" s="90">
        <v>51000</v>
      </c>
      <c r="Q329" s="90">
        <v>51300</v>
      </c>
      <c r="R329" s="90">
        <v>51300</v>
      </c>
      <c r="S329" s="90">
        <v>55300</v>
      </c>
      <c r="T329" s="90">
        <v>54500</v>
      </c>
      <c r="U329" s="90">
        <v>53800</v>
      </c>
      <c r="V329" s="90">
        <v>54900</v>
      </c>
      <c r="W329" s="90">
        <v>57100</v>
      </c>
      <c r="X329" t="str">
        <f t="shared" si="12"/>
        <v>02-2022</v>
      </c>
      <c r="Y329">
        <f>_xlfn.XLOOKUP(X329,AM:AM,AO:AO,"")</f>
        <v>0</v>
      </c>
      <c r="Z329">
        <f>_xlfn.XLOOKUP(X329,AM:AM,AP:AP,"")</f>
        <v>0</v>
      </c>
      <c r="AA329">
        <f>_xlfn.XLOOKUP(X329,AM:AM,AQ:AQ,"")</f>
        <v>0</v>
      </c>
      <c r="AB329">
        <f>_xlfn.XLOOKUP(X329,AM:AM,AR:AR,"")</f>
        <v>0</v>
      </c>
    </row>
    <row r="330" spans="1:28">
      <c r="A330" s="93">
        <v>44596</v>
      </c>
      <c r="B330" s="90">
        <v>56700</v>
      </c>
      <c r="C330" s="90">
        <v>54000</v>
      </c>
      <c r="D330" s="90">
        <v>54700</v>
      </c>
      <c r="E330" s="90">
        <v>52500</v>
      </c>
      <c r="F330" s="90">
        <v>54900</v>
      </c>
      <c r="G330" s="91" t="s">
        <v>25</v>
      </c>
      <c r="H330" s="90">
        <v>54500</v>
      </c>
      <c r="I330" s="90">
        <v>53900</v>
      </c>
      <c r="J330" s="90">
        <v>55400</v>
      </c>
      <c r="K330" s="91" t="s">
        <v>25</v>
      </c>
      <c r="L330" s="90">
        <v>54400</v>
      </c>
      <c r="M330" s="90">
        <v>56400</v>
      </c>
      <c r="N330" s="90">
        <v>52500</v>
      </c>
      <c r="O330" s="91" t="s">
        <v>25</v>
      </c>
      <c r="P330" s="90">
        <v>51400</v>
      </c>
      <c r="Q330" s="90">
        <v>51800</v>
      </c>
      <c r="R330" s="90">
        <v>51700</v>
      </c>
      <c r="S330" s="90">
        <v>55300</v>
      </c>
      <c r="T330" s="90">
        <v>54700</v>
      </c>
      <c r="U330" s="90">
        <v>53800</v>
      </c>
      <c r="V330" s="90">
        <v>54900</v>
      </c>
      <c r="W330" s="90">
        <v>57100</v>
      </c>
      <c r="X330" t="str">
        <f t="shared" si="12"/>
        <v>02-2022</v>
      </c>
      <c r="Y330">
        <f>_xlfn.XLOOKUP(X330,AM:AM,AO:AO,"")</f>
        <v>0</v>
      </c>
      <c r="Z330">
        <f>_xlfn.XLOOKUP(X330,AM:AM,AP:AP,"")</f>
        <v>0</v>
      </c>
      <c r="AA330">
        <f>_xlfn.XLOOKUP(X330,AM:AM,AQ:AQ,"")</f>
        <v>0</v>
      </c>
      <c r="AB330">
        <f>_xlfn.XLOOKUP(X330,AM:AM,AR:AR,"")</f>
        <v>0</v>
      </c>
    </row>
    <row r="331" spans="1:28">
      <c r="A331" s="93">
        <v>44597</v>
      </c>
      <c r="B331" s="90">
        <v>57100</v>
      </c>
      <c r="C331" s="90">
        <v>54000</v>
      </c>
      <c r="D331" s="90">
        <v>55200</v>
      </c>
      <c r="E331" s="90">
        <v>52800</v>
      </c>
      <c r="F331" s="90">
        <v>54900</v>
      </c>
      <c r="G331" s="91" t="s">
        <v>25</v>
      </c>
      <c r="H331" s="90">
        <v>54500</v>
      </c>
      <c r="I331" s="90">
        <v>54400</v>
      </c>
      <c r="J331" s="90">
        <v>55400</v>
      </c>
      <c r="K331" s="91" t="s">
        <v>25</v>
      </c>
      <c r="L331" s="90">
        <v>54500</v>
      </c>
      <c r="M331" s="90">
        <v>56500</v>
      </c>
      <c r="N331" s="90">
        <v>52800</v>
      </c>
      <c r="O331" s="91" t="s">
        <v>25</v>
      </c>
      <c r="P331" s="90">
        <v>51200</v>
      </c>
      <c r="Q331" s="90">
        <v>51800</v>
      </c>
      <c r="R331" s="90">
        <v>51700</v>
      </c>
      <c r="S331" s="90">
        <v>55600</v>
      </c>
      <c r="T331" s="90">
        <v>54700</v>
      </c>
      <c r="U331" s="90">
        <v>53800</v>
      </c>
      <c r="V331" s="90">
        <v>54900</v>
      </c>
      <c r="W331" s="90">
        <v>57100</v>
      </c>
      <c r="X331" t="str">
        <f t="shared" si="12"/>
        <v>02-2022</v>
      </c>
      <c r="Y331">
        <f>_xlfn.XLOOKUP(X331,AM:AM,AO:AO,"")</f>
        <v>0</v>
      </c>
      <c r="Z331">
        <f>_xlfn.XLOOKUP(X331,AM:AM,AP:AP,"")</f>
        <v>0</v>
      </c>
      <c r="AA331">
        <f>_xlfn.XLOOKUP(X331,AM:AM,AQ:AQ,"")</f>
        <v>0</v>
      </c>
      <c r="AB331">
        <f>_xlfn.XLOOKUP(X331,AM:AM,AR:AR,"")</f>
        <v>0</v>
      </c>
    </row>
    <row r="332" spans="1:28">
      <c r="A332" s="93">
        <v>44598</v>
      </c>
      <c r="B332" s="90" t="s">
        <v>24</v>
      </c>
      <c r="C332" s="90" t="s">
        <v>24</v>
      </c>
      <c r="D332" s="90" t="s">
        <v>24</v>
      </c>
      <c r="E332" s="90" t="s">
        <v>24</v>
      </c>
      <c r="F332" s="90" t="s">
        <v>24</v>
      </c>
      <c r="G332" s="90" t="s">
        <v>24</v>
      </c>
      <c r="H332" s="90" t="s">
        <v>24</v>
      </c>
      <c r="I332" s="90" t="s">
        <v>24</v>
      </c>
      <c r="J332" s="90" t="s">
        <v>24</v>
      </c>
      <c r="K332" s="90" t="s">
        <v>24</v>
      </c>
      <c r="L332" s="90" t="s">
        <v>24</v>
      </c>
      <c r="M332" s="90" t="s">
        <v>24</v>
      </c>
      <c r="N332" s="90" t="s">
        <v>24</v>
      </c>
      <c r="O332" s="90" t="s">
        <v>24</v>
      </c>
      <c r="P332" s="90" t="s">
        <v>24</v>
      </c>
      <c r="Q332" s="90" t="s">
        <v>24</v>
      </c>
      <c r="R332" s="90" t="s">
        <v>24</v>
      </c>
      <c r="S332" s="90" t="s">
        <v>24</v>
      </c>
      <c r="T332" s="90" t="s">
        <v>24</v>
      </c>
      <c r="U332" s="90" t="s">
        <v>24</v>
      </c>
      <c r="V332" s="90" t="s">
        <v>24</v>
      </c>
      <c r="W332" s="90" t="s">
        <v>24</v>
      </c>
      <c r="X332" t="str">
        <f t="shared" si="12"/>
        <v>02-2022</v>
      </c>
      <c r="Y332">
        <f>_xlfn.XLOOKUP(X332,AM:AM,AO:AO,"")</f>
        <v>0</v>
      </c>
      <c r="Z332">
        <f>_xlfn.XLOOKUP(X332,AM:AM,AP:AP,"")</f>
        <v>0</v>
      </c>
      <c r="AA332">
        <f>_xlfn.XLOOKUP(X332,AM:AM,AQ:AQ,"")</f>
        <v>0</v>
      </c>
      <c r="AB332">
        <f>_xlfn.XLOOKUP(X332,AM:AM,AR:AR,"")</f>
        <v>0</v>
      </c>
    </row>
    <row r="333" spans="1:28">
      <c r="A333" s="93">
        <v>44599</v>
      </c>
      <c r="B333" s="90">
        <v>56700</v>
      </c>
      <c r="C333" s="90">
        <v>54200</v>
      </c>
      <c r="D333" s="90">
        <v>55200</v>
      </c>
      <c r="E333" s="90">
        <v>52800</v>
      </c>
      <c r="F333" s="90">
        <v>54800</v>
      </c>
      <c r="G333" s="91" t="s">
        <v>25</v>
      </c>
      <c r="H333" s="90">
        <v>54500</v>
      </c>
      <c r="I333" s="90">
        <v>54400</v>
      </c>
      <c r="J333" s="90">
        <v>55400</v>
      </c>
      <c r="K333" s="91" t="s">
        <v>25</v>
      </c>
      <c r="L333" s="90">
        <v>54900</v>
      </c>
      <c r="M333" s="90">
        <v>56500</v>
      </c>
      <c r="N333" s="90">
        <v>52600</v>
      </c>
      <c r="O333" s="91" t="s">
        <v>25</v>
      </c>
      <c r="P333" s="90">
        <v>51200</v>
      </c>
      <c r="Q333" s="90">
        <v>51700</v>
      </c>
      <c r="R333" s="90">
        <v>51400</v>
      </c>
      <c r="S333" s="90">
        <v>55600</v>
      </c>
      <c r="T333" s="90">
        <v>54700</v>
      </c>
      <c r="U333" s="90">
        <v>53600</v>
      </c>
      <c r="V333" s="90">
        <v>54900</v>
      </c>
      <c r="W333" s="90">
        <v>57100</v>
      </c>
      <c r="X333" t="str">
        <f t="shared" si="12"/>
        <v>02-2022</v>
      </c>
      <c r="Y333">
        <f>_xlfn.XLOOKUP(X333,AM:AM,AO:AO,"")</f>
        <v>0</v>
      </c>
      <c r="Z333">
        <f>_xlfn.XLOOKUP(X333,AM:AM,AP:AP,"")</f>
        <v>0</v>
      </c>
      <c r="AA333">
        <f>_xlfn.XLOOKUP(X333,AM:AM,AQ:AQ,"")</f>
        <v>0</v>
      </c>
      <c r="AB333">
        <f>_xlfn.XLOOKUP(X333,AM:AM,AR:AR,"")</f>
        <v>0</v>
      </c>
    </row>
    <row r="334" spans="1:28">
      <c r="A334" s="93">
        <v>44600</v>
      </c>
      <c r="B334" s="90">
        <v>56500</v>
      </c>
      <c r="C334" s="90">
        <v>54000</v>
      </c>
      <c r="D334" s="90">
        <v>55500</v>
      </c>
      <c r="E334" s="90">
        <v>52500</v>
      </c>
      <c r="F334" s="90">
        <v>54600</v>
      </c>
      <c r="G334" s="91" t="s">
        <v>25</v>
      </c>
      <c r="H334" s="90">
        <v>54500</v>
      </c>
      <c r="I334" s="90">
        <v>54500</v>
      </c>
      <c r="J334" s="90">
        <v>55400</v>
      </c>
      <c r="K334" s="91" t="s">
        <v>25</v>
      </c>
      <c r="L334" s="90">
        <v>55000</v>
      </c>
      <c r="M334" s="90">
        <v>56500</v>
      </c>
      <c r="N334" s="90">
        <v>52400</v>
      </c>
      <c r="O334" s="91" t="s">
        <v>25</v>
      </c>
      <c r="P334" s="90">
        <v>51400</v>
      </c>
      <c r="Q334" s="90">
        <v>52000</v>
      </c>
      <c r="R334" s="90">
        <v>51400</v>
      </c>
      <c r="S334" s="90">
        <v>55300</v>
      </c>
      <c r="T334" s="90">
        <v>54800</v>
      </c>
      <c r="U334" s="90">
        <v>53600</v>
      </c>
      <c r="V334" s="90">
        <v>54800</v>
      </c>
      <c r="W334" s="90">
        <v>56900</v>
      </c>
      <c r="X334" t="str">
        <f t="shared" si="12"/>
        <v>02-2022</v>
      </c>
      <c r="Y334">
        <f>_xlfn.XLOOKUP(X334,AM:AM,AO:AO,"")</f>
        <v>0</v>
      </c>
      <c r="Z334">
        <f>_xlfn.XLOOKUP(X334,AM:AM,AP:AP,"")</f>
        <v>0</v>
      </c>
      <c r="AA334">
        <f>_xlfn.XLOOKUP(X334,AM:AM,AQ:AQ,"")</f>
        <v>0</v>
      </c>
      <c r="AB334">
        <f>_xlfn.XLOOKUP(X334,AM:AM,AR:AR,"")</f>
        <v>0</v>
      </c>
    </row>
    <row r="335" spans="1:28">
      <c r="A335" s="93">
        <v>44601</v>
      </c>
      <c r="B335" s="90">
        <v>56500</v>
      </c>
      <c r="C335" s="90">
        <v>54000</v>
      </c>
      <c r="D335" s="90">
        <v>55200</v>
      </c>
      <c r="E335" s="90">
        <v>52200</v>
      </c>
      <c r="F335" s="90">
        <v>54400</v>
      </c>
      <c r="G335" s="91" t="s">
        <v>25</v>
      </c>
      <c r="H335" s="90">
        <v>54500</v>
      </c>
      <c r="I335" s="90">
        <v>54200</v>
      </c>
      <c r="J335" s="90">
        <v>55400</v>
      </c>
      <c r="K335" s="91" t="s">
        <v>25</v>
      </c>
      <c r="L335" s="90">
        <v>54500</v>
      </c>
      <c r="M335" s="90">
        <v>56500</v>
      </c>
      <c r="N335" s="90">
        <v>52600</v>
      </c>
      <c r="O335" s="91" t="s">
        <v>25</v>
      </c>
      <c r="P335" s="90">
        <v>50800</v>
      </c>
      <c r="Q335" s="90">
        <v>51900</v>
      </c>
      <c r="R335" s="90">
        <v>51200</v>
      </c>
      <c r="S335" s="90">
        <v>55100</v>
      </c>
      <c r="T335" s="90">
        <v>54800</v>
      </c>
      <c r="U335" s="90">
        <v>53500</v>
      </c>
      <c r="V335" s="90">
        <v>54600</v>
      </c>
      <c r="W335" s="90">
        <v>56900</v>
      </c>
      <c r="X335" t="str">
        <f t="shared" si="12"/>
        <v>02-2022</v>
      </c>
      <c r="Y335">
        <f>_xlfn.XLOOKUP(X335,AM:AM,AO:AO,"")</f>
        <v>0</v>
      </c>
      <c r="Z335">
        <f>_xlfn.XLOOKUP(X335,AM:AM,AP:AP,"")</f>
        <v>0</v>
      </c>
      <c r="AA335">
        <f>_xlfn.XLOOKUP(X335,AM:AM,AQ:AQ,"")</f>
        <v>0</v>
      </c>
      <c r="AB335">
        <f>_xlfn.XLOOKUP(X335,AM:AM,AR:AR,"")</f>
        <v>0</v>
      </c>
    </row>
    <row r="336" spans="1:28">
      <c r="A336" s="93">
        <v>44602</v>
      </c>
      <c r="B336" s="90">
        <v>56000</v>
      </c>
      <c r="C336" s="90">
        <v>54000</v>
      </c>
      <c r="D336" s="90">
        <v>55000</v>
      </c>
      <c r="E336" s="90">
        <v>51800</v>
      </c>
      <c r="F336" s="90">
        <v>54400</v>
      </c>
      <c r="G336" s="91" t="s">
        <v>25</v>
      </c>
      <c r="H336" s="90">
        <v>54000</v>
      </c>
      <c r="I336" s="90">
        <v>53900</v>
      </c>
      <c r="J336" s="90">
        <v>55300</v>
      </c>
      <c r="K336" s="91" t="s">
        <v>25</v>
      </c>
      <c r="L336" s="90">
        <v>54300</v>
      </c>
      <c r="M336" s="90">
        <v>56500</v>
      </c>
      <c r="N336" s="90">
        <v>52200</v>
      </c>
      <c r="O336" s="91" t="s">
        <v>25</v>
      </c>
      <c r="P336" s="90">
        <v>51000</v>
      </c>
      <c r="Q336" s="90">
        <v>51600</v>
      </c>
      <c r="R336" s="90">
        <v>51100</v>
      </c>
      <c r="S336" s="90">
        <v>54700</v>
      </c>
      <c r="T336" s="90">
        <v>54400</v>
      </c>
      <c r="U336" s="90">
        <v>53800</v>
      </c>
      <c r="V336" s="90">
        <v>54600</v>
      </c>
      <c r="W336" s="90">
        <v>56900</v>
      </c>
      <c r="X336" t="str">
        <f t="shared" si="12"/>
        <v>02-2022</v>
      </c>
      <c r="Y336">
        <f>_xlfn.XLOOKUP(X336,AM:AM,AO:AO,"")</f>
        <v>0</v>
      </c>
      <c r="Z336">
        <f>_xlfn.XLOOKUP(X336,AM:AM,AP:AP,"")</f>
        <v>0</v>
      </c>
      <c r="AA336">
        <f>_xlfn.XLOOKUP(X336,AM:AM,AQ:AQ,"")</f>
        <v>0</v>
      </c>
      <c r="AB336">
        <f>_xlfn.XLOOKUP(X336,AM:AM,AR:AR,"")</f>
        <v>0</v>
      </c>
    </row>
    <row r="337" spans="1:28">
      <c r="A337" s="93">
        <v>44603</v>
      </c>
      <c r="B337" s="90">
        <v>55600</v>
      </c>
      <c r="C337" s="90">
        <v>53800</v>
      </c>
      <c r="D337" s="90">
        <v>54500</v>
      </c>
      <c r="E337" s="90">
        <v>51500</v>
      </c>
      <c r="F337" s="90">
        <v>54200</v>
      </c>
      <c r="G337" s="91" t="s">
        <v>25</v>
      </c>
      <c r="H337" s="90">
        <v>54000</v>
      </c>
      <c r="I337" s="90">
        <v>53500</v>
      </c>
      <c r="J337" s="90">
        <v>55200</v>
      </c>
      <c r="K337" s="91" t="s">
        <v>25</v>
      </c>
      <c r="L337" s="90">
        <v>53900</v>
      </c>
      <c r="M337" s="90">
        <v>56400</v>
      </c>
      <c r="N337" s="90">
        <v>51700</v>
      </c>
      <c r="O337" s="91" t="s">
        <v>25</v>
      </c>
      <c r="P337" s="90">
        <v>50600</v>
      </c>
      <c r="Q337" s="90">
        <v>51300</v>
      </c>
      <c r="R337" s="90">
        <v>51000</v>
      </c>
      <c r="S337" s="90">
        <v>54400</v>
      </c>
      <c r="T337" s="90">
        <v>53800</v>
      </c>
      <c r="U337" s="90">
        <v>53800</v>
      </c>
      <c r="V337" s="90">
        <v>54100</v>
      </c>
      <c r="W337" s="90">
        <v>56500</v>
      </c>
      <c r="X337" t="str">
        <f t="shared" si="12"/>
        <v>02-2022</v>
      </c>
      <c r="Y337">
        <f>_xlfn.XLOOKUP(X337,AM:AM,AO:AO,"")</f>
        <v>0</v>
      </c>
      <c r="Z337">
        <f>_xlfn.XLOOKUP(X337,AM:AM,AP:AP,"")</f>
        <v>0</v>
      </c>
      <c r="AA337">
        <f>_xlfn.XLOOKUP(X337,AM:AM,AQ:AQ,"")</f>
        <v>0</v>
      </c>
      <c r="AB337">
        <f>_xlfn.XLOOKUP(X337,AM:AM,AR:AR,"")</f>
        <v>0</v>
      </c>
    </row>
    <row r="338" spans="1:28">
      <c r="A338" s="93">
        <v>44604</v>
      </c>
      <c r="B338" s="90">
        <v>55400</v>
      </c>
      <c r="C338" s="90">
        <v>53500</v>
      </c>
      <c r="D338" s="90">
        <v>54200</v>
      </c>
      <c r="E338" s="90">
        <v>51200</v>
      </c>
      <c r="F338" s="90">
        <v>54200</v>
      </c>
      <c r="G338" s="91" t="s">
        <v>25</v>
      </c>
      <c r="H338" s="90">
        <v>53500</v>
      </c>
      <c r="I338" s="90">
        <v>53300</v>
      </c>
      <c r="J338" s="90">
        <v>55200</v>
      </c>
      <c r="K338" s="91" t="s">
        <v>25</v>
      </c>
      <c r="L338" s="90">
        <v>53800</v>
      </c>
      <c r="M338" s="90">
        <v>56100</v>
      </c>
      <c r="N338" s="90">
        <v>51500</v>
      </c>
      <c r="O338" s="91" t="s">
        <v>25</v>
      </c>
      <c r="P338" s="90">
        <v>50300</v>
      </c>
      <c r="Q338" s="90">
        <v>51200</v>
      </c>
      <c r="R338" s="90">
        <v>50800</v>
      </c>
      <c r="S338" s="90">
        <v>54100</v>
      </c>
      <c r="T338" s="90">
        <v>53800</v>
      </c>
      <c r="U338" s="90">
        <v>53800</v>
      </c>
      <c r="V338" s="90">
        <v>53900</v>
      </c>
      <c r="W338" s="90">
        <v>56100</v>
      </c>
      <c r="X338" t="str">
        <f t="shared" si="12"/>
        <v>02-2022</v>
      </c>
      <c r="Y338">
        <f>_xlfn.XLOOKUP(X338,AM:AM,AO:AO,"")</f>
        <v>0</v>
      </c>
      <c r="Z338">
        <f>_xlfn.XLOOKUP(X338,AM:AM,AP:AP,"")</f>
        <v>0</v>
      </c>
      <c r="AA338">
        <f>_xlfn.XLOOKUP(X338,AM:AM,AQ:AQ,"")</f>
        <v>0</v>
      </c>
      <c r="AB338">
        <f>_xlfn.XLOOKUP(X338,AM:AM,AR:AR,"")</f>
        <v>0</v>
      </c>
    </row>
    <row r="339" spans="1:28">
      <c r="A339" s="93">
        <v>44605</v>
      </c>
      <c r="B339" s="90" t="s">
        <v>24</v>
      </c>
      <c r="C339" s="90" t="s">
        <v>24</v>
      </c>
      <c r="D339" s="90" t="s">
        <v>24</v>
      </c>
      <c r="E339" s="90" t="s">
        <v>24</v>
      </c>
      <c r="F339" s="90" t="s">
        <v>24</v>
      </c>
      <c r="G339" s="90" t="s">
        <v>24</v>
      </c>
      <c r="H339" s="90" t="s">
        <v>24</v>
      </c>
      <c r="I339" s="90" t="s">
        <v>24</v>
      </c>
      <c r="J339" s="90" t="s">
        <v>24</v>
      </c>
      <c r="K339" s="90" t="s">
        <v>24</v>
      </c>
      <c r="L339" s="90" t="s">
        <v>24</v>
      </c>
      <c r="M339" s="90" t="s">
        <v>24</v>
      </c>
      <c r="N339" s="90" t="s">
        <v>24</v>
      </c>
      <c r="O339" s="90" t="s">
        <v>24</v>
      </c>
      <c r="P339" s="90" t="s">
        <v>24</v>
      </c>
      <c r="Q339" s="90" t="s">
        <v>24</v>
      </c>
      <c r="R339" s="90" t="s">
        <v>24</v>
      </c>
      <c r="S339" s="90" t="s">
        <v>24</v>
      </c>
      <c r="T339" s="90" t="s">
        <v>24</v>
      </c>
      <c r="U339" s="90" t="s">
        <v>24</v>
      </c>
      <c r="V339" s="90" t="s">
        <v>24</v>
      </c>
      <c r="W339" s="90" t="s">
        <v>24</v>
      </c>
      <c r="X339" t="str">
        <f t="shared" si="12"/>
        <v>02-2022</v>
      </c>
      <c r="Y339">
        <f>_xlfn.XLOOKUP(X339,AM:AM,AO:AO,"")</f>
        <v>0</v>
      </c>
      <c r="Z339">
        <f>_xlfn.XLOOKUP(X339,AM:AM,AP:AP,"")</f>
        <v>0</v>
      </c>
      <c r="AA339">
        <f>_xlfn.XLOOKUP(X339,AM:AM,AQ:AQ,"")</f>
        <v>0</v>
      </c>
      <c r="AB339">
        <f>_xlfn.XLOOKUP(X339,AM:AM,AR:AR,"")</f>
        <v>0</v>
      </c>
    </row>
    <row r="340" spans="1:28">
      <c r="A340" s="93">
        <v>44606</v>
      </c>
      <c r="B340" s="90">
        <v>55400</v>
      </c>
      <c r="C340" s="90">
        <v>53500</v>
      </c>
      <c r="D340" s="90">
        <v>53800</v>
      </c>
      <c r="E340" s="90">
        <v>51200</v>
      </c>
      <c r="F340" s="90">
        <v>53800</v>
      </c>
      <c r="G340" s="91" t="s">
        <v>25</v>
      </c>
      <c r="H340" s="90">
        <v>54000</v>
      </c>
      <c r="I340" s="90">
        <v>53000</v>
      </c>
      <c r="J340" s="90">
        <v>55200</v>
      </c>
      <c r="K340" s="91" t="s">
        <v>25</v>
      </c>
      <c r="L340" s="90">
        <v>53800</v>
      </c>
      <c r="M340" s="90">
        <v>55900</v>
      </c>
      <c r="N340" s="90">
        <v>51700</v>
      </c>
      <c r="O340" s="91" t="s">
        <v>25</v>
      </c>
      <c r="P340" s="90">
        <v>50800</v>
      </c>
      <c r="Q340" s="90">
        <v>51300</v>
      </c>
      <c r="R340" s="90">
        <v>51000</v>
      </c>
      <c r="S340" s="90">
        <v>54100</v>
      </c>
      <c r="T340" s="90">
        <v>53900</v>
      </c>
      <c r="U340" s="90">
        <v>53800</v>
      </c>
      <c r="V340" s="90">
        <v>53400</v>
      </c>
      <c r="W340" s="90">
        <v>55600</v>
      </c>
      <c r="X340" t="str">
        <f t="shared" si="12"/>
        <v>02-2022</v>
      </c>
      <c r="Y340">
        <f>_xlfn.XLOOKUP(X340,AM:AM,AO:AO,"")</f>
        <v>0</v>
      </c>
      <c r="Z340">
        <f>_xlfn.XLOOKUP(X340,AM:AM,AP:AP,"")</f>
        <v>0</v>
      </c>
      <c r="AA340">
        <f>_xlfn.XLOOKUP(X340,AM:AM,AQ:AQ,"")</f>
        <v>0</v>
      </c>
      <c r="AB340">
        <f>_xlfn.XLOOKUP(X340,AM:AM,AR:AR,"")</f>
        <v>0</v>
      </c>
    </row>
    <row r="341" spans="1:28">
      <c r="A341" s="93">
        <v>44607</v>
      </c>
      <c r="B341" s="90">
        <v>55500</v>
      </c>
      <c r="C341" s="90">
        <v>53300</v>
      </c>
      <c r="D341" s="90">
        <v>53600</v>
      </c>
      <c r="E341" s="90">
        <v>51100</v>
      </c>
      <c r="F341" s="90">
        <v>53700</v>
      </c>
      <c r="G341" s="91" t="s">
        <v>25</v>
      </c>
      <c r="H341" s="90">
        <v>54000</v>
      </c>
      <c r="I341" s="90">
        <v>52900</v>
      </c>
      <c r="J341" s="90">
        <v>55200</v>
      </c>
      <c r="K341" s="91" t="s">
        <v>25</v>
      </c>
      <c r="L341" s="90">
        <v>53400</v>
      </c>
      <c r="M341" s="90">
        <v>55900</v>
      </c>
      <c r="N341" s="90">
        <v>51000</v>
      </c>
      <c r="O341" s="91" t="s">
        <v>25</v>
      </c>
      <c r="P341" s="90">
        <v>50800</v>
      </c>
      <c r="Q341" s="90">
        <v>51400</v>
      </c>
      <c r="R341" s="90">
        <v>50800</v>
      </c>
      <c r="S341" s="90">
        <v>54100</v>
      </c>
      <c r="T341" s="90">
        <v>53900</v>
      </c>
      <c r="U341" s="90">
        <v>53300</v>
      </c>
      <c r="V341" s="90">
        <v>53400</v>
      </c>
      <c r="W341" s="90">
        <v>55600</v>
      </c>
      <c r="X341" t="str">
        <f t="shared" si="12"/>
        <v>02-2022</v>
      </c>
      <c r="Y341">
        <f>_xlfn.XLOOKUP(X341,AM:AM,AO:AO,"")</f>
        <v>0</v>
      </c>
      <c r="Z341">
        <f>_xlfn.XLOOKUP(X341,AM:AM,AP:AP,"")</f>
        <v>0</v>
      </c>
      <c r="AA341">
        <f>_xlfn.XLOOKUP(X341,AM:AM,AQ:AQ,"")</f>
        <v>0</v>
      </c>
      <c r="AB341">
        <f>_xlfn.XLOOKUP(X341,AM:AM,AR:AR,"")</f>
        <v>0</v>
      </c>
    </row>
    <row r="342" spans="1:28">
      <c r="A342" s="93">
        <v>44608</v>
      </c>
      <c r="B342" s="90">
        <v>55900</v>
      </c>
      <c r="C342" s="90">
        <v>53200</v>
      </c>
      <c r="D342" s="90">
        <v>54000</v>
      </c>
      <c r="E342" s="90">
        <v>51300</v>
      </c>
      <c r="F342" s="90">
        <v>54200</v>
      </c>
      <c r="G342" s="91" t="s">
        <v>25</v>
      </c>
      <c r="H342" s="90">
        <v>55000</v>
      </c>
      <c r="I342" s="90">
        <v>53100</v>
      </c>
      <c r="J342" s="90">
        <v>55500</v>
      </c>
      <c r="K342" s="91" t="s">
        <v>25</v>
      </c>
      <c r="L342" s="90">
        <v>53600</v>
      </c>
      <c r="M342" s="90">
        <v>56100</v>
      </c>
      <c r="N342" s="90">
        <v>51500</v>
      </c>
      <c r="O342" s="91" t="s">
        <v>25</v>
      </c>
      <c r="P342" s="90">
        <v>51700</v>
      </c>
      <c r="Q342" s="90">
        <v>52500</v>
      </c>
      <c r="R342" s="90">
        <v>51700</v>
      </c>
      <c r="S342" s="90">
        <v>54100</v>
      </c>
      <c r="T342" s="90">
        <v>54600</v>
      </c>
      <c r="U342" s="90">
        <v>53300</v>
      </c>
      <c r="V342" s="90">
        <v>53400</v>
      </c>
      <c r="W342" s="90">
        <v>55600</v>
      </c>
      <c r="X342" t="str">
        <f t="shared" ref="X342:X405" si="13">TEXT(A342,"MM-YYYY")</f>
        <v>02-2022</v>
      </c>
      <c r="Y342">
        <f>_xlfn.XLOOKUP(X342,AM:AM,AO:AO,"")</f>
        <v>0</v>
      </c>
      <c r="Z342">
        <f>_xlfn.XLOOKUP(X342,AM:AM,AP:AP,"")</f>
        <v>0</v>
      </c>
      <c r="AA342">
        <f>_xlfn.XLOOKUP(X342,AM:AM,AQ:AQ,"")</f>
        <v>0</v>
      </c>
      <c r="AB342">
        <f>_xlfn.XLOOKUP(X342,AM:AM,AR:AR,"")</f>
        <v>0</v>
      </c>
    </row>
    <row r="343" spans="1:28">
      <c r="A343" s="93">
        <v>44609</v>
      </c>
      <c r="B343" s="90">
        <v>56200</v>
      </c>
      <c r="C343" s="90">
        <v>54000</v>
      </c>
      <c r="D343" s="90">
        <v>54500</v>
      </c>
      <c r="E343" s="90">
        <v>52000</v>
      </c>
      <c r="F343" s="90">
        <v>55000</v>
      </c>
      <c r="G343" s="91" t="s">
        <v>25</v>
      </c>
      <c r="H343" s="90">
        <v>55000</v>
      </c>
      <c r="I343" s="90">
        <v>53800</v>
      </c>
      <c r="J343" s="90">
        <v>56300</v>
      </c>
      <c r="K343" s="91" t="s">
        <v>25</v>
      </c>
      <c r="L343" s="90">
        <v>54100</v>
      </c>
      <c r="M343" s="90">
        <v>56500</v>
      </c>
      <c r="N343" s="90">
        <v>52400</v>
      </c>
      <c r="O343" s="91" t="s">
        <v>25</v>
      </c>
      <c r="P343" s="90">
        <v>52000</v>
      </c>
      <c r="Q343" s="90">
        <v>52800</v>
      </c>
      <c r="R343" s="90">
        <v>52200</v>
      </c>
      <c r="S343" s="90">
        <v>54800</v>
      </c>
      <c r="T343" s="90">
        <v>55200</v>
      </c>
      <c r="U343" s="90">
        <v>53800</v>
      </c>
      <c r="V343" s="90">
        <v>54600</v>
      </c>
      <c r="W343" s="90">
        <v>56700</v>
      </c>
      <c r="X343" t="str">
        <f t="shared" si="13"/>
        <v>02-2022</v>
      </c>
      <c r="Y343">
        <f>_xlfn.XLOOKUP(X343,AM:AM,AO:AO,"")</f>
        <v>0</v>
      </c>
      <c r="Z343">
        <f>_xlfn.XLOOKUP(X343,AM:AM,AP:AP,"")</f>
        <v>0</v>
      </c>
      <c r="AA343">
        <f>_xlfn.XLOOKUP(X343,AM:AM,AQ:AQ,"")</f>
        <v>0</v>
      </c>
      <c r="AB343">
        <f>_xlfn.XLOOKUP(X343,AM:AM,AR:AR,"")</f>
        <v>0</v>
      </c>
    </row>
    <row r="344" spans="1:28">
      <c r="A344" s="93">
        <v>44610</v>
      </c>
      <c r="B344" s="90">
        <v>56200</v>
      </c>
      <c r="C344" s="90">
        <v>54000</v>
      </c>
      <c r="D344" s="90">
        <v>54500</v>
      </c>
      <c r="E344" s="90">
        <v>52500</v>
      </c>
      <c r="F344" s="90">
        <v>55100</v>
      </c>
      <c r="G344" s="91" t="s">
        <v>25</v>
      </c>
      <c r="H344" s="90">
        <v>55000</v>
      </c>
      <c r="I344" s="90">
        <v>53700</v>
      </c>
      <c r="J344" s="90">
        <v>56300</v>
      </c>
      <c r="K344" s="91" t="s">
        <v>25</v>
      </c>
      <c r="L344" s="90">
        <v>54100</v>
      </c>
      <c r="M344" s="90">
        <v>56500</v>
      </c>
      <c r="N344" s="90">
        <v>52000</v>
      </c>
      <c r="O344" s="91" t="s">
        <v>25</v>
      </c>
      <c r="P344" s="90">
        <v>52000</v>
      </c>
      <c r="Q344" s="90">
        <v>52800</v>
      </c>
      <c r="R344" s="90">
        <v>52300</v>
      </c>
      <c r="S344" s="90">
        <v>55300</v>
      </c>
      <c r="T344" s="90">
        <v>55200</v>
      </c>
      <c r="U344" s="90">
        <v>53800</v>
      </c>
      <c r="V344" s="90">
        <v>54600</v>
      </c>
      <c r="W344" s="90">
        <v>56900</v>
      </c>
      <c r="X344" t="str">
        <f t="shared" si="13"/>
        <v>02-2022</v>
      </c>
      <c r="Y344">
        <f>_xlfn.XLOOKUP(X344,AM:AM,AO:AO,"")</f>
        <v>0</v>
      </c>
      <c r="Z344">
        <f>_xlfn.XLOOKUP(X344,AM:AM,AP:AP,"")</f>
        <v>0</v>
      </c>
      <c r="AA344">
        <f>_xlfn.XLOOKUP(X344,AM:AM,AQ:AQ,"")</f>
        <v>0</v>
      </c>
      <c r="AB344">
        <f>_xlfn.XLOOKUP(X344,AM:AM,AR:AR,"")</f>
        <v>0</v>
      </c>
    </row>
    <row r="345" spans="1:28">
      <c r="A345" s="93">
        <v>44611</v>
      </c>
      <c r="B345" s="90">
        <v>56500</v>
      </c>
      <c r="C345" s="90">
        <v>54000</v>
      </c>
      <c r="D345" s="90">
        <v>54500</v>
      </c>
      <c r="E345" s="90">
        <v>53200</v>
      </c>
      <c r="F345" s="90">
        <v>55100</v>
      </c>
      <c r="G345" s="91" t="s">
        <v>25</v>
      </c>
      <c r="H345" s="90">
        <v>55500</v>
      </c>
      <c r="I345" s="90">
        <v>54500</v>
      </c>
      <c r="J345" s="90">
        <v>56300</v>
      </c>
      <c r="K345" s="91" t="s">
        <v>25</v>
      </c>
      <c r="L345" s="90">
        <v>54700</v>
      </c>
      <c r="M345" s="90">
        <v>56500</v>
      </c>
      <c r="N345" s="90">
        <v>52400</v>
      </c>
      <c r="O345" s="91" t="s">
        <v>25</v>
      </c>
      <c r="P345" s="90">
        <v>52500</v>
      </c>
      <c r="Q345" s="90">
        <v>53100</v>
      </c>
      <c r="R345" s="90">
        <v>52700</v>
      </c>
      <c r="S345" s="90">
        <v>55500</v>
      </c>
      <c r="T345" s="90">
        <v>55400</v>
      </c>
      <c r="U345" s="90">
        <v>54100</v>
      </c>
      <c r="V345" s="90">
        <v>54700</v>
      </c>
      <c r="W345" s="90">
        <v>56900</v>
      </c>
      <c r="X345" t="str">
        <f t="shared" si="13"/>
        <v>02-2022</v>
      </c>
      <c r="Y345">
        <f>_xlfn.XLOOKUP(X345,AM:AM,AO:AO,"")</f>
        <v>0</v>
      </c>
      <c r="Z345">
        <f>_xlfn.XLOOKUP(X345,AM:AM,AP:AP,"")</f>
        <v>0</v>
      </c>
      <c r="AA345">
        <f>_xlfn.XLOOKUP(X345,AM:AM,AQ:AQ,"")</f>
        <v>0</v>
      </c>
      <c r="AB345">
        <f>_xlfn.XLOOKUP(X345,AM:AM,AR:AR,"")</f>
        <v>0</v>
      </c>
    </row>
    <row r="346" spans="1:28">
      <c r="A346" s="93">
        <v>44612</v>
      </c>
      <c r="B346" s="90" t="s">
        <v>24</v>
      </c>
      <c r="C346" s="90" t="s">
        <v>24</v>
      </c>
      <c r="D346" s="90" t="s">
        <v>24</v>
      </c>
      <c r="E346" s="90" t="s">
        <v>24</v>
      </c>
      <c r="F346" s="90" t="s">
        <v>24</v>
      </c>
      <c r="G346" s="90" t="s">
        <v>24</v>
      </c>
      <c r="H346" s="90" t="s">
        <v>24</v>
      </c>
      <c r="I346" s="90" t="s">
        <v>24</v>
      </c>
      <c r="J346" s="90" t="s">
        <v>24</v>
      </c>
      <c r="K346" s="90" t="s">
        <v>24</v>
      </c>
      <c r="L346" s="90" t="s">
        <v>24</v>
      </c>
      <c r="M346" s="90" t="s">
        <v>24</v>
      </c>
      <c r="N346" s="90" t="s">
        <v>24</v>
      </c>
      <c r="O346" s="90" t="s">
        <v>24</v>
      </c>
      <c r="P346" s="90" t="s">
        <v>24</v>
      </c>
      <c r="Q346" s="90" t="s">
        <v>24</v>
      </c>
      <c r="R346" s="90" t="s">
        <v>24</v>
      </c>
      <c r="S346" s="90" t="s">
        <v>24</v>
      </c>
      <c r="T346" s="90" t="s">
        <v>24</v>
      </c>
      <c r="U346" s="90" t="s">
        <v>24</v>
      </c>
      <c r="V346" s="90" t="s">
        <v>24</v>
      </c>
      <c r="W346" s="90" t="s">
        <v>24</v>
      </c>
      <c r="X346" t="str">
        <f t="shared" si="13"/>
        <v>02-2022</v>
      </c>
      <c r="Y346">
        <f>_xlfn.XLOOKUP(X346,AM:AM,AO:AO,"")</f>
        <v>0</v>
      </c>
      <c r="Z346">
        <f>_xlfn.XLOOKUP(X346,AM:AM,AP:AP,"")</f>
        <v>0</v>
      </c>
      <c r="AA346">
        <f>_xlfn.XLOOKUP(X346,AM:AM,AQ:AQ,"")</f>
        <v>0</v>
      </c>
      <c r="AB346">
        <f>_xlfn.XLOOKUP(X346,AM:AM,AR:AR,"")</f>
        <v>0</v>
      </c>
    </row>
    <row r="347" spans="1:28">
      <c r="A347" s="93">
        <v>44613</v>
      </c>
      <c r="B347" s="90">
        <v>56800</v>
      </c>
      <c r="C347" s="90">
        <v>54500</v>
      </c>
      <c r="D347" s="90">
        <v>54700</v>
      </c>
      <c r="E347" s="90">
        <v>53500</v>
      </c>
      <c r="F347" s="90">
        <v>55100</v>
      </c>
      <c r="G347" s="91" t="s">
        <v>25</v>
      </c>
      <c r="H347" s="90">
        <v>55500</v>
      </c>
      <c r="I347" s="90">
        <v>54500</v>
      </c>
      <c r="J347" s="90">
        <v>56300</v>
      </c>
      <c r="K347" s="91" t="s">
        <v>25</v>
      </c>
      <c r="L347" s="90">
        <v>55000</v>
      </c>
      <c r="M347" s="90">
        <v>56500</v>
      </c>
      <c r="N347" s="90">
        <v>53000</v>
      </c>
      <c r="O347" s="91" t="s">
        <v>25</v>
      </c>
      <c r="P347" s="90">
        <v>52300</v>
      </c>
      <c r="Q347" s="90">
        <v>53000</v>
      </c>
      <c r="R347" s="90">
        <v>52700</v>
      </c>
      <c r="S347" s="90">
        <v>55800</v>
      </c>
      <c r="T347" s="90">
        <v>55400</v>
      </c>
      <c r="U347" s="90">
        <v>54300</v>
      </c>
      <c r="V347" s="90">
        <v>54800</v>
      </c>
      <c r="W347" s="90">
        <v>56900</v>
      </c>
      <c r="X347" t="str">
        <f t="shared" si="13"/>
        <v>02-2022</v>
      </c>
      <c r="Y347">
        <f>_xlfn.XLOOKUP(X347,AM:AM,AO:AO,"")</f>
        <v>0</v>
      </c>
      <c r="Z347">
        <f>_xlfn.XLOOKUP(X347,AM:AM,AP:AP,"")</f>
        <v>0</v>
      </c>
      <c r="AA347">
        <f>_xlfn.XLOOKUP(X347,AM:AM,AQ:AQ,"")</f>
        <v>0</v>
      </c>
      <c r="AB347">
        <f>_xlfn.XLOOKUP(X347,AM:AM,AR:AR,"")</f>
        <v>0</v>
      </c>
    </row>
    <row r="348" spans="1:28">
      <c r="A348" s="93">
        <v>44614</v>
      </c>
      <c r="B348" s="90">
        <v>57000</v>
      </c>
      <c r="C348" s="90">
        <v>54800</v>
      </c>
      <c r="D348" s="90">
        <v>55700</v>
      </c>
      <c r="E348" s="90">
        <v>53100</v>
      </c>
      <c r="F348" s="90">
        <v>55100</v>
      </c>
      <c r="G348" s="91" t="s">
        <v>25</v>
      </c>
      <c r="H348" s="90">
        <v>55500</v>
      </c>
      <c r="I348" s="90">
        <v>54900</v>
      </c>
      <c r="J348" s="90">
        <v>56700</v>
      </c>
      <c r="K348" s="91" t="s">
        <v>25</v>
      </c>
      <c r="L348" s="90">
        <v>55200</v>
      </c>
      <c r="M348" s="90">
        <v>56900</v>
      </c>
      <c r="N348" s="90">
        <v>53500</v>
      </c>
      <c r="O348" s="91" t="s">
        <v>25</v>
      </c>
      <c r="P348" s="90">
        <v>52500</v>
      </c>
      <c r="Q348" s="90">
        <v>52900</v>
      </c>
      <c r="R348" s="90">
        <v>53000</v>
      </c>
      <c r="S348" s="90">
        <v>55800</v>
      </c>
      <c r="T348" s="90">
        <v>55400</v>
      </c>
      <c r="U348" s="90">
        <v>54300</v>
      </c>
      <c r="V348" s="90">
        <v>55100</v>
      </c>
      <c r="W348" s="90">
        <v>57200</v>
      </c>
      <c r="X348" t="str">
        <f t="shared" si="13"/>
        <v>02-2022</v>
      </c>
      <c r="Y348">
        <f>_xlfn.XLOOKUP(X348,AM:AM,AO:AO,"")</f>
        <v>0</v>
      </c>
      <c r="Z348">
        <f>_xlfn.XLOOKUP(X348,AM:AM,AP:AP,"")</f>
        <v>0</v>
      </c>
      <c r="AA348">
        <f>_xlfn.XLOOKUP(X348,AM:AM,AQ:AQ,"")</f>
        <v>0</v>
      </c>
      <c r="AB348">
        <f>_xlfn.XLOOKUP(X348,AM:AM,AR:AR,"")</f>
        <v>0</v>
      </c>
    </row>
    <row r="349" spans="1:28">
      <c r="A349" s="93">
        <v>44615</v>
      </c>
      <c r="B349" s="90">
        <v>57700</v>
      </c>
      <c r="C349" s="90">
        <v>55000</v>
      </c>
      <c r="D349" s="90">
        <v>56200</v>
      </c>
      <c r="E349" s="90">
        <v>53000</v>
      </c>
      <c r="F349" s="90">
        <v>55500</v>
      </c>
      <c r="G349" s="91" t="s">
        <v>25</v>
      </c>
      <c r="H349" s="90">
        <v>55500</v>
      </c>
      <c r="I349" s="90">
        <v>54900</v>
      </c>
      <c r="J349" s="90">
        <v>57300</v>
      </c>
      <c r="K349" s="91" t="s">
        <v>25</v>
      </c>
      <c r="L349" s="90">
        <v>55300</v>
      </c>
      <c r="M349" s="90">
        <v>57100</v>
      </c>
      <c r="N349" s="90">
        <v>54000</v>
      </c>
      <c r="O349" s="91" t="s">
        <v>25</v>
      </c>
      <c r="P349" s="90">
        <v>52500</v>
      </c>
      <c r="Q349" s="90">
        <v>53000</v>
      </c>
      <c r="R349" s="90">
        <v>53000</v>
      </c>
      <c r="S349" s="90">
        <v>55700</v>
      </c>
      <c r="T349" s="90">
        <v>55500</v>
      </c>
      <c r="U349" s="90">
        <v>54300</v>
      </c>
      <c r="V349" s="90">
        <v>55400</v>
      </c>
      <c r="W349" s="90">
        <v>57400</v>
      </c>
      <c r="X349" t="str">
        <f t="shared" si="13"/>
        <v>02-2022</v>
      </c>
      <c r="Y349">
        <f>_xlfn.XLOOKUP(X349,AM:AM,AO:AO,"")</f>
        <v>0</v>
      </c>
      <c r="Z349">
        <f>_xlfn.XLOOKUP(X349,AM:AM,AP:AP,"")</f>
        <v>0</v>
      </c>
      <c r="AA349">
        <f>_xlfn.XLOOKUP(X349,AM:AM,AQ:AQ,"")</f>
        <v>0</v>
      </c>
      <c r="AB349">
        <f>_xlfn.XLOOKUP(X349,AM:AM,AR:AR,"")</f>
        <v>0</v>
      </c>
    </row>
    <row r="350" spans="1:28">
      <c r="A350" s="93">
        <v>44616</v>
      </c>
      <c r="B350" s="90">
        <v>58200</v>
      </c>
      <c r="C350" s="90">
        <v>55500</v>
      </c>
      <c r="D350" s="90">
        <v>56400</v>
      </c>
      <c r="E350" s="90">
        <v>53500</v>
      </c>
      <c r="F350" s="90">
        <v>56300</v>
      </c>
      <c r="G350" s="91" t="s">
        <v>25</v>
      </c>
      <c r="H350" s="90">
        <v>57000</v>
      </c>
      <c r="I350" s="90">
        <v>55300</v>
      </c>
      <c r="J350" s="90">
        <v>58700</v>
      </c>
      <c r="K350" s="91" t="s">
        <v>25</v>
      </c>
      <c r="L350" s="90">
        <v>55500</v>
      </c>
      <c r="M350" s="90">
        <v>57900</v>
      </c>
      <c r="N350" s="90">
        <v>54800</v>
      </c>
      <c r="O350" s="91" t="s">
        <v>25</v>
      </c>
      <c r="P350" s="90">
        <v>53500</v>
      </c>
      <c r="Q350" s="90">
        <v>53800</v>
      </c>
      <c r="R350" s="90">
        <v>53300</v>
      </c>
      <c r="S350" s="90">
        <v>56200</v>
      </c>
      <c r="T350" s="90">
        <v>56100</v>
      </c>
      <c r="U350" s="90">
        <v>54800</v>
      </c>
      <c r="V350" s="90">
        <v>55800</v>
      </c>
      <c r="W350" s="90">
        <v>57900</v>
      </c>
      <c r="X350" t="str">
        <f t="shared" si="13"/>
        <v>02-2022</v>
      </c>
      <c r="Y350">
        <f>_xlfn.XLOOKUP(X350,AM:AM,AO:AO,"")</f>
        <v>0</v>
      </c>
      <c r="Z350">
        <f>_xlfn.XLOOKUP(X350,AM:AM,AP:AP,"")</f>
        <v>0</v>
      </c>
      <c r="AA350">
        <f>_xlfn.XLOOKUP(X350,AM:AM,AQ:AQ,"")</f>
        <v>0</v>
      </c>
      <c r="AB350">
        <f>_xlfn.XLOOKUP(X350,AM:AM,AR:AR,"")</f>
        <v>0</v>
      </c>
    </row>
    <row r="351" spans="1:28">
      <c r="A351" s="93">
        <v>44617</v>
      </c>
      <c r="B351" s="90">
        <v>58400</v>
      </c>
      <c r="C351" s="90">
        <v>56000</v>
      </c>
      <c r="D351" s="90">
        <v>56400</v>
      </c>
      <c r="E351" s="90">
        <v>53800</v>
      </c>
      <c r="F351" s="90">
        <v>57800</v>
      </c>
      <c r="G351" s="91" t="s">
        <v>25</v>
      </c>
      <c r="H351" s="90">
        <v>58000</v>
      </c>
      <c r="I351" s="90">
        <v>55800</v>
      </c>
      <c r="J351" s="90">
        <v>59300</v>
      </c>
      <c r="K351" s="91" t="s">
        <v>25</v>
      </c>
      <c r="L351" s="90">
        <v>55700</v>
      </c>
      <c r="M351" s="90">
        <v>58300</v>
      </c>
      <c r="N351" s="90">
        <v>54800</v>
      </c>
      <c r="O351" s="91" t="s">
        <v>25</v>
      </c>
      <c r="P351" s="90">
        <v>54500</v>
      </c>
      <c r="Q351" s="90">
        <v>54700</v>
      </c>
      <c r="R351" s="90">
        <v>54300</v>
      </c>
      <c r="S351" s="90">
        <v>56500</v>
      </c>
      <c r="T351" s="90">
        <v>57100</v>
      </c>
      <c r="U351" s="90">
        <v>55800</v>
      </c>
      <c r="V351" s="90">
        <v>56400</v>
      </c>
      <c r="W351" s="90">
        <v>58900</v>
      </c>
      <c r="X351" t="str">
        <f t="shared" si="13"/>
        <v>02-2022</v>
      </c>
      <c r="Y351">
        <f>_xlfn.XLOOKUP(X351,AM:AM,AO:AO,"")</f>
        <v>0</v>
      </c>
      <c r="Z351">
        <f>_xlfn.XLOOKUP(X351,AM:AM,AP:AP,"")</f>
        <v>0</v>
      </c>
      <c r="AA351">
        <f>_xlfn.XLOOKUP(X351,AM:AM,AQ:AQ,"")</f>
        <v>0</v>
      </c>
      <c r="AB351">
        <f>_xlfn.XLOOKUP(X351,AM:AM,AR:AR,"")</f>
        <v>0</v>
      </c>
    </row>
    <row r="352" spans="1:28">
      <c r="A352" s="93">
        <v>44618</v>
      </c>
      <c r="B352" s="90">
        <v>58600</v>
      </c>
      <c r="C352" s="90">
        <v>56800</v>
      </c>
      <c r="D352" s="90">
        <v>56900</v>
      </c>
      <c r="E352" s="90">
        <v>54500</v>
      </c>
      <c r="F352" s="90">
        <v>57800</v>
      </c>
      <c r="G352" s="91" t="s">
        <v>25</v>
      </c>
      <c r="H352" s="90">
        <v>57500</v>
      </c>
      <c r="I352" s="90">
        <v>55800</v>
      </c>
      <c r="J352" s="90">
        <v>59300</v>
      </c>
      <c r="K352" s="91" t="s">
        <v>25</v>
      </c>
      <c r="L352" s="90">
        <v>56100</v>
      </c>
      <c r="M352" s="90">
        <v>58600</v>
      </c>
      <c r="N352" s="90">
        <v>54600</v>
      </c>
      <c r="O352" s="91" t="s">
        <v>25</v>
      </c>
      <c r="P352" s="90">
        <v>54600</v>
      </c>
      <c r="Q352" s="90">
        <v>54700</v>
      </c>
      <c r="R352" s="90">
        <v>54800</v>
      </c>
      <c r="S352" s="90">
        <v>57300</v>
      </c>
      <c r="T352" s="90">
        <v>57100</v>
      </c>
      <c r="U352" s="90">
        <v>55800</v>
      </c>
      <c r="V352" s="90">
        <v>56400</v>
      </c>
      <c r="W352" s="90">
        <v>59100</v>
      </c>
      <c r="X352" t="str">
        <f t="shared" si="13"/>
        <v>02-2022</v>
      </c>
      <c r="Y352">
        <f>_xlfn.XLOOKUP(X352,AM:AM,AO:AO,"")</f>
        <v>0</v>
      </c>
      <c r="Z352">
        <f>_xlfn.XLOOKUP(X352,AM:AM,AP:AP,"")</f>
        <v>0</v>
      </c>
      <c r="AA352">
        <f>_xlfn.XLOOKUP(X352,AM:AM,AQ:AQ,"")</f>
        <v>0</v>
      </c>
      <c r="AB352">
        <f>_xlfn.XLOOKUP(X352,AM:AM,AR:AR,"")</f>
        <v>0</v>
      </c>
    </row>
    <row r="353" spans="1:28">
      <c r="A353" s="93">
        <v>44619</v>
      </c>
      <c r="B353" s="90" t="s">
        <v>24</v>
      </c>
      <c r="C353" s="90" t="s">
        <v>24</v>
      </c>
      <c r="D353" s="90" t="s">
        <v>24</v>
      </c>
      <c r="E353" s="90" t="s">
        <v>24</v>
      </c>
      <c r="F353" s="90" t="s">
        <v>24</v>
      </c>
      <c r="G353" s="90" t="s">
        <v>24</v>
      </c>
      <c r="H353" s="90" t="s">
        <v>24</v>
      </c>
      <c r="I353" s="90" t="s">
        <v>24</v>
      </c>
      <c r="J353" s="90" t="s">
        <v>24</v>
      </c>
      <c r="K353" s="90" t="s">
        <v>24</v>
      </c>
      <c r="L353" s="90" t="s">
        <v>24</v>
      </c>
      <c r="M353" s="90" t="s">
        <v>24</v>
      </c>
      <c r="N353" s="90" t="s">
        <v>24</v>
      </c>
      <c r="O353" s="90" t="s">
        <v>24</v>
      </c>
      <c r="P353" s="90" t="s">
        <v>24</v>
      </c>
      <c r="Q353" s="90" t="s">
        <v>24</v>
      </c>
      <c r="R353" s="90" t="s">
        <v>24</v>
      </c>
      <c r="S353" s="90" t="s">
        <v>24</v>
      </c>
      <c r="T353" s="90" t="s">
        <v>24</v>
      </c>
      <c r="U353" s="90" t="s">
        <v>24</v>
      </c>
      <c r="V353" s="90" t="s">
        <v>24</v>
      </c>
      <c r="W353" s="90" t="s">
        <v>24</v>
      </c>
      <c r="X353" t="str">
        <f t="shared" si="13"/>
        <v>02-2022</v>
      </c>
      <c r="Y353">
        <f>_xlfn.XLOOKUP(X353,AM:AM,AO:AO,"")</f>
        <v>0</v>
      </c>
      <c r="Z353">
        <f>_xlfn.XLOOKUP(X353,AM:AM,AP:AP,"")</f>
        <v>0</v>
      </c>
      <c r="AA353">
        <f>_xlfn.XLOOKUP(X353,AM:AM,AQ:AQ,"")</f>
        <v>0</v>
      </c>
      <c r="AB353">
        <f>_xlfn.XLOOKUP(X353,AM:AM,AR:AR,"")</f>
        <v>0</v>
      </c>
    </row>
    <row r="354" spans="1:28">
      <c r="A354" s="93">
        <v>44620</v>
      </c>
      <c r="B354" s="90">
        <v>59900</v>
      </c>
      <c r="C354" s="90">
        <v>57500</v>
      </c>
      <c r="D354" s="90">
        <v>58500</v>
      </c>
      <c r="E354" s="90">
        <v>56000</v>
      </c>
      <c r="F354" s="90">
        <v>59800</v>
      </c>
      <c r="G354" s="91" t="s">
        <v>25</v>
      </c>
      <c r="H354" s="90">
        <v>60000</v>
      </c>
      <c r="I354" s="90">
        <v>58000</v>
      </c>
      <c r="J354" s="90">
        <v>61500</v>
      </c>
      <c r="K354" s="91" t="s">
        <v>25</v>
      </c>
      <c r="L354" s="90">
        <v>57400</v>
      </c>
      <c r="M354" s="90">
        <v>59900</v>
      </c>
      <c r="N354" s="90">
        <v>56500</v>
      </c>
      <c r="O354" s="91" t="s">
        <v>25</v>
      </c>
      <c r="P354" s="90">
        <v>57400</v>
      </c>
      <c r="Q354" s="90">
        <v>57300</v>
      </c>
      <c r="R354" s="90">
        <v>57000</v>
      </c>
      <c r="S354" s="90">
        <v>58800</v>
      </c>
      <c r="T354" s="90">
        <v>59700</v>
      </c>
      <c r="U354" s="90">
        <v>58800</v>
      </c>
      <c r="V354" s="90">
        <v>58500</v>
      </c>
      <c r="W354" s="90">
        <v>60600</v>
      </c>
      <c r="X354" t="str">
        <f t="shared" si="13"/>
        <v>02-2022</v>
      </c>
      <c r="Y354">
        <f>_xlfn.XLOOKUP(X354,AM:AM,AO:AO,"")</f>
        <v>0</v>
      </c>
      <c r="Z354">
        <f>_xlfn.XLOOKUP(X354,AM:AM,AP:AP,"")</f>
        <v>0</v>
      </c>
      <c r="AA354">
        <f>_xlfn.XLOOKUP(X354,AM:AM,AQ:AQ,"")</f>
        <v>0</v>
      </c>
      <c r="AB354">
        <f>_xlfn.XLOOKUP(X354,AM:AM,AR:AR,"")</f>
        <v>0</v>
      </c>
    </row>
    <row r="355" spans="1:28">
      <c r="A355" s="93">
        <v>44621</v>
      </c>
      <c r="B355" s="90">
        <v>61500</v>
      </c>
      <c r="C355" s="90">
        <v>58000</v>
      </c>
      <c r="D355" s="90">
        <v>59200</v>
      </c>
      <c r="E355" s="90">
        <v>56500</v>
      </c>
      <c r="F355" s="90">
        <v>62800</v>
      </c>
      <c r="G355" s="91" t="s">
        <v>25</v>
      </c>
      <c r="H355" s="90">
        <v>60500</v>
      </c>
      <c r="I355" s="90">
        <v>58600</v>
      </c>
      <c r="J355" s="90">
        <v>63200</v>
      </c>
      <c r="K355" s="91" t="s">
        <v>25</v>
      </c>
      <c r="L355" s="90">
        <v>58300</v>
      </c>
      <c r="M355" s="90">
        <v>62500</v>
      </c>
      <c r="N355" s="90">
        <v>57000</v>
      </c>
      <c r="O355" s="91" t="s">
        <v>25</v>
      </c>
      <c r="P355" s="90">
        <v>57700</v>
      </c>
      <c r="Q355" s="90">
        <v>58000</v>
      </c>
      <c r="R355" s="90">
        <v>57800</v>
      </c>
      <c r="S355" s="90">
        <v>59300</v>
      </c>
      <c r="T355" s="90">
        <v>60300</v>
      </c>
      <c r="U355" s="90">
        <v>59300</v>
      </c>
      <c r="V355" s="90">
        <v>60000</v>
      </c>
      <c r="W355" s="90">
        <v>62100</v>
      </c>
      <c r="X355" t="str">
        <f t="shared" si="13"/>
        <v>03-2022</v>
      </c>
      <c r="Y355">
        <f>_xlfn.XLOOKUP(X355,AM:AM,AO:AO,"")</f>
        <v>0</v>
      </c>
      <c r="Z355">
        <f>_xlfn.XLOOKUP(X355,AM:AM,AP:AP,"")</f>
        <v>0</v>
      </c>
      <c r="AA355">
        <f>_xlfn.XLOOKUP(X355,AM:AM,AQ:AQ,"")</f>
        <v>0</v>
      </c>
      <c r="AB355">
        <f>_xlfn.XLOOKUP(X355,AM:AM,AR:AR,"")</f>
        <v>0</v>
      </c>
    </row>
    <row r="356" spans="1:28">
      <c r="A356" s="93">
        <v>44622</v>
      </c>
      <c r="B356" s="90">
        <v>62000</v>
      </c>
      <c r="C356" s="90">
        <v>58500</v>
      </c>
      <c r="D356" s="90">
        <v>59500</v>
      </c>
      <c r="E356" s="90">
        <v>57000</v>
      </c>
      <c r="F356" s="90">
        <v>63800</v>
      </c>
      <c r="G356" s="91" t="s">
        <v>25</v>
      </c>
      <c r="H356" s="90">
        <v>61000</v>
      </c>
      <c r="I356" s="90">
        <v>59000</v>
      </c>
      <c r="J356" s="90">
        <v>64200</v>
      </c>
      <c r="K356" s="91" t="s">
        <v>25</v>
      </c>
      <c r="L356" s="90">
        <v>59100</v>
      </c>
      <c r="M356" s="90">
        <v>62600</v>
      </c>
      <c r="N356" s="90">
        <v>57800</v>
      </c>
      <c r="O356" s="91" t="s">
        <v>25</v>
      </c>
      <c r="P356" s="90">
        <v>58000</v>
      </c>
      <c r="Q356" s="90">
        <v>58700</v>
      </c>
      <c r="R356" s="90">
        <v>58100</v>
      </c>
      <c r="S356" s="90">
        <v>59800</v>
      </c>
      <c r="T356" s="90">
        <v>60800</v>
      </c>
      <c r="U356" s="90">
        <v>60300</v>
      </c>
      <c r="V356" s="90">
        <v>60700</v>
      </c>
      <c r="W356" s="90">
        <v>63100</v>
      </c>
      <c r="X356" t="str">
        <f t="shared" si="13"/>
        <v>03-2022</v>
      </c>
      <c r="Y356">
        <f>_xlfn.XLOOKUP(X356,AM:AM,AO:AO,"")</f>
        <v>0</v>
      </c>
      <c r="Z356">
        <f>_xlfn.XLOOKUP(X356,AM:AM,AP:AP,"")</f>
        <v>0</v>
      </c>
      <c r="AA356">
        <f>_xlfn.XLOOKUP(X356,AM:AM,AQ:AQ,"")</f>
        <v>0</v>
      </c>
      <c r="AB356">
        <f>_xlfn.XLOOKUP(X356,AM:AM,AR:AR,"")</f>
        <v>0</v>
      </c>
    </row>
    <row r="357" spans="1:28">
      <c r="A357" s="93">
        <v>44623</v>
      </c>
      <c r="B357" s="90">
        <v>64600</v>
      </c>
      <c r="C357" s="90">
        <v>60500</v>
      </c>
      <c r="D357" s="90">
        <v>61500</v>
      </c>
      <c r="E357" s="90">
        <v>59000</v>
      </c>
      <c r="F357" s="90">
        <v>65500</v>
      </c>
      <c r="G357" s="91" t="s">
        <v>25</v>
      </c>
      <c r="H357" s="90">
        <v>63000</v>
      </c>
      <c r="I357" s="90">
        <v>59900</v>
      </c>
      <c r="J357" s="90">
        <v>65800</v>
      </c>
      <c r="K357" s="91" t="s">
        <v>25</v>
      </c>
      <c r="L357" s="90">
        <v>60000</v>
      </c>
      <c r="M357" s="90">
        <v>64600</v>
      </c>
      <c r="N357" s="90">
        <v>59000</v>
      </c>
      <c r="O357" s="91" t="s">
        <v>25</v>
      </c>
      <c r="P357" s="90">
        <v>60000</v>
      </c>
      <c r="Q357" s="90">
        <v>60000</v>
      </c>
      <c r="R357" s="90">
        <v>60000</v>
      </c>
      <c r="S357" s="90">
        <v>61800</v>
      </c>
      <c r="T357" s="90">
        <v>62600</v>
      </c>
      <c r="U357" s="90">
        <v>64300</v>
      </c>
      <c r="V357" s="90">
        <v>63200</v>
      </c>
      <c r="W357" s="90">
        <v>65300</v>
      </c>
      <c r="X357" t="str">
        <f t="shared" si="13"/>
        <v>03-2022</v>
      </c>
      <c r="Y357">
        <f>_xlfn.XLOOKUP(X357,AM:AM,AO:AO,"")</f>
        <v>0</v>
      </c>
      <c r="Z357">
        <f>_xlfn.XLOOKUP(X357,AM:AM,AP:AP,"")</f>
        <v>0</v>
      </c>
      <c r="AA357">
        <f>_xlfn.XLOOKUP(X357,AM:AM,AQ:AQ,"")</f>
        <v>0</v>
      </c>
      <c r="AB357">
        <f>_xlfn.XLOOKUP(X357,AM:AM,AR:AR,"")</f>
        <v>0</v>
      </c>
    </row>
    <row r="358" spans="1:28">
      <c r="A358" s="93">
        <v>44624</v>
      </c>
      <c r="B358" s="90">
        <v>66100</v>
      </c>
      <c r="C358" s="90">
        <v>61500</v>
      </c>
      <c r="D358" s="90">
        <v>62100</v>
      </c>
      <c r="E358" s="90">
        <v>60000</v>
      </c>
      <c r="F358" s="90">
        <v>66000</v>
      </c>
      <c r="G358" s="91" t="s">
        <v>25</v>
      </c>
      <c r="H358" s="90">
        <v>63000</v>
      </c>
      <c r="I358" s="90">
        <v>62400</v>
      </c>
      <c r="J358" s="90">
        <v>67300</v>
      </c>
      <c r="K358" s="91" t="s">
        <v>25</v>
      </c>
      <c r="L358" s="90">
        <v>61500</v>
      </c>
      <c r="M358" s="90">
        <v>67500</v>
      </c>
      <c r="N358" s="90">
        <v>61000</v>
      </c>
      <c r="O358" s="91" t="s">
        <v>25</v>
      </c>
      <c r="P358" s="90">
        <v>61000</v>
      </c>
      <c r="Q358" s="90">
        <v>62000</v>
      </c>
      <c r="R358" s="90">
        <v>61200</v>
      </c>
      <c r="S358" s="90">
        <v>62800</v>
      </c>
      <c r="T358" s="90">
        <v>64000</v>
      </c>
      <c r="U358" s="90">
        <v>65300</v>
      </c>
      <c r="V358" s="90">
        <v>64400</v>
      </c>
      <c r="W358" s="90">
        <v>66400</v>
      </c>
      <c r="X358" t="str">
        <f t="shared" si="13"/>
        <v>03-2022</v>
      </c>
      <c r="Y358">
        <f>_xlfn.XLOOKUP(X358,AM:AM,AO:AO,"")</f>
        <v>0</v>
      </c>
      <c r="Z358">
        <f>_xlfn.XLOOKUP(X358,AM:AM,AP:AP,"")</f>
        <v>0</v>
      </c>
      <c r="AA358">
        <f>_xlfn.XLOOKUP(X358,AM:AM,AQ:AQ,"")</f>
        <v>0</v>
      </c>
      <c r="AB358">
        <f>_xlfn.XLOOKUP(X358,AM:AM,AR:AR,"")</f>
        <v>0</v>
      </c>
    </row>
    <row r="359" spans="1:28">
      <c r="A359" s="93">
        <v>44625</v>
      </c>
      <c r="B359" s="90">
        <v>66600</v>
      </c>
      <c r="C359" s="90">
        <v>62000</v>
      </c>
      <c r="D359" s="90">
        <v>62500</v>
      </c>
      <c r="E359" s="90">
        <v>61500</v>
      </c>
      <c r="F359" s="90">
        <v>66500</v>
      </c>
      <c r="G359" s="91" t="s">
        <v>25</v>
      </c>
      <c r="H359" s="90">
        <v>64500</v>
      </c>
      <c r="I359" s="90">
        <v>64200</v>
      </c>
      <c r="J359" s="90">
        <v>70100</v>
      </c>
      <c r="K359" s="91" t="s">
        <v>25</v>
      </c>
      <c r="L359" s="90">
        <v>63800</v>
      </c>
      <c r="M359" s="91" t="s">
        <v>25</v>
      </c>
      <c r="N359" s="90">
        <v>62800</v>
      </c>
      <c r="O359" s="91" t="s">
        <v>25</v>
      </c>
      <c r="P359" s="90">
        <v>62500</v>
      </c>
      <c r="Q359" s="90">
        <v>63000</v>
      </c>
      <c r="R359" s="90">
        <v>62300</v>
      </c>
      <c r="S359" s="90">
        <v>64300</v>
      </c>
      <c r="T359" s="90">
        <v>65300</v>
      </c>
      <c r="U359" s="90">
        <v>65300</v>
      </c>
      <c r="V359" s="90">
        <v>65000</v>
      </c>
      <c r="W359" s="90">
        <v>67400</v>
      </c>
      <c r="X359" t="str">
        <f t="shared" si="13"/>
        <v>03-2022</v>
      </c>
      <c r="Y359">
        <f>_xlfn.XLOOKUP(X359,AM:AM,AO:AO,"")</f>
        <v>0</v>
      </c>
      <c r="Z359">
        <f>_xlfn.XLOOKUP(X359,AM:AM,AP:AP,"")</f>
        <v>0</v>
      </c>
      <c r="AA359">
        <f>_xlfn.XLOOKUP(X359,AM:AM,AQ:AQ,"")</f>
        <v>0</v>
      </c>
      <c r="AB359">
        <f>_xlfn.XLOOKUP(X359,AM:AM,AR:AR,"")</f>
        <v>0</v>
      </c>
    </row>
    <row r="360" spans="1:28">
      <c r="A360" s="93">
        <v>44626</v>
      </c>
      <c r="B360" s="90" t="s">
        <v>24</v>
      </c>
      <c r="C360" s="90" t="s">
        <v>24</v>
      </c>
      <c r="D360" s="90" t="s">
        <v>24</v>
      </c>
      <c r="E360" s="90" t="s">
        <v>24</v>
      </c>
      <c r="F360" s="90" t="s">
        <v>24</v>
      </c>
      <c r="G360" s="90" t="s">
        <v>24</v>
      </c>
      <c r="H360" s="90" t="s">
        <v>24</v>
      </c>
      <c r="I360" s="90" t="s">
        <v>24</v>
      </c>
      <c r="J360" s="90" t="s">
        <v>24</v>
      </c>
      <c r="K360" s="90" t="s">
        <v>24</v>
      </c>
      <c r="L360" s="90" t="s">
        <v>24</v>
      </c>
      <c r="M360" s="90" t="s">
        <v>24</v>
      </c>
      <c r="N360" s="90" t="s">
        <v>24</v>
      </c>
      <c r="O360" s="90" t="s">
        <v>24</v>
      </c>
      <c r="P360" s="90" t="s">
        <v>24</v>
      </c>
      <c r="Q360" s="90" t="s">
        <v>24</v>
      </c>
      <c r="R360" s="90" t="s">
        <v>24</v>
      </c>
      <c r="S360" s="90" t="s">
        <v>24</v>
      </c>
      <c r="T360" s="90" t="s">
        <v>24</v>
      </c>
      <c r="U360" s="90" t="s">
        <v>24</v>
      </c>
      <c r="V360" s="90" t="s">
        <v>24</v>
      </c>
      <c r="W360" s="90" t="s">
        <v>24</v>
      </c>
      <c r="X360" t="str">
        <f t="shared" si="13"/>
        <v>03-2022</v>
      </c>
      <c r="Y360">
        <f>_xlfn.XLOOKUP(X360,AM:AM,AO:AO,"")</f>
        <v>0</v>
      </c>
      <c r="Z360">
        <f>_xlfn.XLOOKUP(X360,AM:AM,AP:AP,"")</f>
        <v>0</v>
      </c>
      <c r="AA360">
        <f>_xlfn.XLOOKUP(X360,AM:AM,AQ:AQ,"")</f>
        <v>0</v>
      </c>
      <c r="AB360">
        <f>_xlfn.XLOOKUP(X360,AM:AM,AR:AR,"")</f>
        <v>0</v>
      </c>
    </row>
    <row r="361" spans="1:28">
      <c r="A361" s="93">
        <v>44627</v>
      </c>
      <c r="B361" s="90">
        <v>67900</v>
      </c>
      <c r="C361" s="90">
        <v>64500</v>
      </c>
      <c r="D361" s="90">
        <v>64000</v>
      </c>
      <c r="E361" s="90">
        <v>64000</v>
      </c>
      <c r="F361" s="90">
        <v>70500</v>
      </c>
      <c r="G361" s="91" t="s">
        <v>25</v>
      </c>
      <c r="H361" s="90">
        <v>68500</v>
      </c>
      <c r="I361" s="90">
        <v>66900</v>
      </c>
      <c r="J361" s="90">
        <v>71600</v>
      </c>
      <c r="K361" s="91" t="s">
        <v>25</v>
      </c>
      <c r="L361" s="90">
        <v>66200</v>
      </c>
      <c r="M361" s="90">
        <v>70700</v>
      </c>
      <c r="N361" s="90">
        <v>66700</v>
      </c>
      <c r="O361" s="91" t="s">
        <v>25</v>
      </c>
      <c r="P361" s="90">
        <v>64900</v>
      </c>
      <c r="Q361" s="90">
        <v>65200</v>
      </c>
      <c r="R361" s="90">
        <v>65000</v>
      </c>
      <c r="S361" s="90">
        <v>66700</v>
      </c>
      <c r="T361" s="90">
        <v>67600</v>
      </c>
      <c r="U361" s="90">
        <v>68300</v>
      </c>
      <c r="V361" s="90">
        <v>68500</v>
      </c>
      <c r="W361" s="90">
        <v>70600</v>
      </c>
      <c r="X361" t="str">
        <f t="shared" si="13"/>
        <v>03-2022</v>
      </c>
      <c r="Y361">
        <f>_xlfn.XLOOKUP(X361,AM:AM,AO:AO,"")</f>
        <v>0</v>
      </c>
      <c r="Z361">
        <f>_xlfn.XLOOKUP(X361,AM:AM,AP:AP,"")</f>
        <v>0</v>
      </c>
      <c r="AA361">
        <f>_xlfn.XLOOKUP(X361,AM:AM,AQ:AQ,"")</f>
        <v>0</v>
      </c>
      <c r="AB361">
        <f>_xlfn.XLOOKUP(X361,AM:AM,AR:AR,"")</f>
        <v>0</v>
      </c>
    </row>
    <row r="362" spans="1:28">
      <c r="A362" s="93">
        <v>44628</v>
      </c>
      <c r="B362" s="90">
        <v>68800</v>
      </c>
      <c r="C362" s="90">
        <v>65000</v>
      </c>
      <c r="D362" s="90">
        <v>68500</v>
      </c>
      <c r="E362" s="90">
        <v>64000</v>
      </c>
      <c r="F362" s="90">
        <v>72000</v>
      </c>
      <c r="G362" s="91" t="s">
        <v>25</v>
      </c>
      <c r="H362" s="90">
        <v>68500</v>
      </c>
      <c r="I362" s="90">
        <v>67900</v>
      </c>
      <c r="J362" s="90">
        <v>71700</v>
      </c>
      <c r="K362" s="91" t="s">
        <v>25</v>
      </c>
      <c r="L362" s="90">
        <v>66200</v>
      </c>
      <c r="M362" s="90">
        <v>72100</v>
      </c>
      <c r="N362" s="90">
        <v>66500</v>
      </c>
      <c r="O362" s="91" t="s">
        <v>25</v>
      </c>
      <c r="P362" s="90">
        <v>64500</v>
      </c>
      <c r="Q362" s="90">
        <v>65000</v>
      </c>
      <c r="R362" s="90">
        <v>64800</v>
      </c>
      <c r="S362" s="90">
        <v>66800</v>
      </c>
      <c r="T362" s="90">
        <v>67600</v>
      </c>
      <c r="U362" s="90">
        <v>67800</v>
      </c>
      <c r="V362" s="90">
        <v>68900</v>
      </c>
      <c r="W362" s="90">
        <v>71000</v>
      </c>
      <c r="X362" t="str">
        <f t="shared" si="13"/>
        <v>03-2022</v>
      </c>
      <c r="Y362">
        <f>_xlfn.XLOOKUP(X362,AM:AM,AO:AO,"")</f>
        <v>0</v>
      </c>
      <c r="Z362">
        <f>_xlfn.XLOOKUP(X362,AM:AM,AP:AP,"")</f>
        <v>0</v>
      </c>
      <c r="AA362">
        <f>_xlfn.XLOOKUP(X362,AM:AM,AQ:AQ,"")</f>
        <v>0</v>
      </c>
      <c r="AB362">
        <f>_xlfn.XLOOKUP(X362,AM:AM,AR:AR,"")</f>
        <v>0</v>
      </c>
    </row>
    <row r="363" spans="1:28">
      <c r="A363" s="93">
        <v>44629</v>
      </c>
      <c r="B363" s="90">
        <v>69100</v>
      </c>
      <c r="C363" s="90">
        <v>66200</v>
      </c>
      <c r="D363" s="90">
        <v>71200</v>
      </c>
      <c r="E363" s="90">
        <v>66500</v>
      </c>
      <c r="F363" s="90">
        <v>72300</v>
      </c>
      <c r="G363" s="91" t="s">
        <v>25</v>
      </c>
      <c r="H363" s="90">
        <v>69500</v>
      </c>
      <c r="I363" s="90">
        <v>69300</v>
      </c>
      <c r="J363" s="90">
        <v>71700</v>
      </c>
      <c r="K363" s="91" t="s">
        <v>25</v>
      </c>
      <c r="L363" s="90">
        <v>67900</v>
      </c>
      <c r="M363" s="90">
        <v>72100</v>
      </c>
      <c r="N363" s="90">
        <v>68000</v>
      </c>
      <c r="O363" s="91" t="s">
        <v>25</v>
      </c>
      <c r="P363" s="90">
        <v>66000</v>
      </c>
      <c r="Q363" s="90">
        <v>65800</v>
      </c>
      <c r="R363" s="90">
        <v>66500</v>
      </c>
      <c r="S363" s="90">
        <v>69300</v>
      </c>
      <c r="T363" s="90">
        <v>68600</v>
      </c>
      <c r="U363" s="90">
        <v>68800</v>
      </c>
      <c r="V363" s="90">
        <v>69300</v>
      </c>
      <c r="W363" s="90">
        <v>71400</v>
      </c>
      <c r="X363" t="str">
        <f t="shared" si="13"/>
        <v>03-2022</v>
      </c>
      <c r="Y363">
        <f>_xlfn.XLOOKUP(X363,AM:AM,AO:AO,"")</f>
        <v>0</v>
      </c>
      <c r="Z363">
        <f>_xlfn.XLOOKUP(X363,AM:AM,AP:AP,"")</f>
        <v>0</v>
      </c>
      <c r="AA363">
        <f>_xlfn.XLOOKUP(X363,AM:AM,AQ:AQ,"")</f>
        <v>0</v>
      </c>
      <c r="AB363">
        <f>_xlfn.XLOOKUP(X363,AM:AM,AR:AR,"")</f>
        <v>0</v>
      </c>
    </row>
    <row r="364" spans="1:28">
      <c r="A364" s="93">
        <v>44630</v>
      </c>
      <c r="B364" s="90">
        <v>69100</v>
      </c>
      <c r="C364" s="90">
        <v>66500</v>
      </c>
      <c r="D364" s="90">
        <v>72000</v>
      </c>
      <c r="E364" s="90">
        <v>66500</v>
      </c>
      <c r="F364" s="90">
        <v>72300</v>
      </c>
      <c r="G364" s="91" t="s">
        <v>25</v>
      </c>
      <c r="H364" s="90">
        <v>70500</v>
      </c>
      <c r="I364" s="90">
        <v>71000</v>
      </c>
      <c r="J364" s="90">
        <v>71700</v>
      </c>
      <c r="K364" s="91" t="s">
        <v>25</v>
      </c>
      <c r="L364" s="90">
        <v>68500</v>
      </c>
      <c r="M364" s="90">
        <v>72100</v>
      </c>
      <c r="N364" s="91" t="s">
        <v>25</v>
      </c>
      <c r="O364" s="91" t="s">
        <v>25</v>
      </c>
      <c r="P364" s="90">
        <v>65500</v>
      </c>
      <c r="Q364" s="90">
        <v>66100</v>
      </c>
      <c r="R364" s="90">
        <v>66100</v>
      </c>
      <c r="S364" s="90">
        <v>69300</v>
      </c>
      <c r="T364" s="90">
        <v>68600</v>
      </c>
      <c r="U364" s="90">
        <v>68800</v>
      </c>
      <c r="V364" s="90">
        <v>69400</v>
      </c>
      <c r="W364" s="90">
        <v>71500</v>
      </c>
      <c r="X364" t="str">
        <f t="shared" si="13"/>
        <v>03-2022</v>
      </c>
      <c r="Y364">
        <f>_xlfn.XLOOKUP(X364,AM:AM,AO:AO,"")</f>
        <v>0</v>
      </c>
      <c r="Z364">
        <f>_xlfn.XLOOKUP(X364,AM:AM,AP:AP,"")</f>
        <v>0</v>
      </c>
      <c r="AA364">
        <f>_xlfn.XLOOKUP(X364,AM:AM,AQ:AQ,"")</f>
        <v>0</v>
      </c>
      <c r="AB364">
        <f>_xlfn.XLOOKUP(X364,AM:AM,AR:AR,"")</f>
        <v>0</v>
      </c>
    </row>
    <row r="365" spans="1:28">
      <c r="A365" s="93">
        <v>44631</v>
      </c>
      <c r="B365" s="90">
        <v>68000</v>
      </c>
      <c r="C365" s="90">
        <v>66500</v>
      </c>
      <c r="D365" s="90">
        <v>72300</v>
      </c>
      <c r="E365" s="90">
        <v>66000</v>
      </c>
      <c r="F365" s="90">
        <v>72300</v>
      </c>
      <c r="G365" s="91" t="s">
        <v>25</v>
      </c>
      <c r="H365" s="90">
        <v>69500</v>
      </c>
      <c r="I365" s="90">
        <v>71000</v>
      </c>
      <c r="J365" s="90">
        <v>71700</v>
      </c>
      <c r="K365" s="91" t="s">
        <v>25</v>
      </c>
      <c r="L365" s="90">
        <v>68500</v>
      </c>
      <c r="M365" s="90">
        <v>72000</v>
      </c>
      <c r="N365" s="90">
        <v>69000</v>
      </c>
      <c r="O365" s="91" t="s">
        <v>25</v>
      </c>
      <c r="P365" s="90">
        <v>65300</v>
      </c>
      <c r="Q365" s="90">
        <v>66100</v>
      </c>
      <c r="R365" s="90">
        <v>65700</v>
      </c>
      <c r="S365" s="90">
        <v>68800</v>
      </c>
      <c r="T365" s="90">
        <v>68500</v>
      </c>
      <c r="U365" s="90">
        <v>68800</v>
      </c>
      <c r="V365" s="90">
        <v>69400</v>
      </c>
      <c r="W365" s="90">
        <v>71500</v>
      </c>
      <c r="X365" t="str">
        <f t="shared" si="13"/>
        <v>03-2022</v>
      </c>
      <c r="Y365">
        <f>_xlfn.XLOOKUP(X365,AM:AM,AO:AO,"")</f>
        <v>0</v>
      </c>
      <c r="Z365">
        <f>_xlfn.XLOOKUP(X365,AM:AM,AP:AP,"")</f>
        <v>0</v>
      </c>
      <c r="AA365">
        <f>_xlfn.XLOOKUP(X365,AM:AM,AQ:AQ,"")</f>
        <v>0</v>
      </c>
      <c r="AB365">
        <f>_xlfn.XLOOKUP(X365,AM:AM,AR:AR,"")</f>
        <v>0</v>
      </c>
    </row>
    <row r="366" spans="1:28">
      <c r="A366" s="93">
        <v>44632</v>
      </c>
      <c r="B366" s="90">
        <v>67100</v>
      </c>
      <c r="C366" s="90">
        <v>66300</v>
      </c>
      <c r="D366" s="90">
        <v>72000</v>
      </c>
      <c r="E366" s="90">
        <v>65000</v>
      </c>
      <c r="F366" s="90">
        <v>71600</v>
      </c>
      <c r="G366" s="91" t="s">
        <v>25</v>
      </c>
      <c r="H366" s="90">
        <v>68500</v>
      </c>
      <c r="I366" s="90">
        <v>70600</v>
      </c>
      <c r="J366" s="90">
        <v>71000</v>
      </c>
      <c r="K366" s="91" t="s">
        <v>25</v>
      </c>
      <c r="L366" s="90">
        <v>67500</v>
      </c>
      <c r="M366" s="90">
        <v>72000</v>
      </c>
      <c r="N366" s="90">
        <v>67500</v>
      </c>
      <c r="O366" s="91" t="s">
        <v>25</v>
      </c>
      <c r="P366" s="90">
        <v>63500</v>
      </c>
      <c r="Q366" s="90">
        <v>65000</v>
      </c>
      <c r="R366" s="90">
        <v>64600</v>
      </c>
      <c r="S366" s="90">
        <v>67800</v>
      </c>
      <c r="T366" s="90">
        <v>68000</v>
      </c>
      <c r="U366" s="90">
        <v>67800</v>
      </c>
      <c r="V366" s="90">
        <v>69400</v>
      </c>
      <c r="W366" s="90">
        <v>71500</v>
      </c>
      <c r="X366" t="str">
        <f t="shared" si="13"/>
        <v>03-2022</v>
      </c>
      <c r="Y366">
        <f>_xlfn.XLOOKUP(X366,AM:AM,AO:AO,"")</f>
        <v>0</v>
      </c>
      <c r="Z366">
        <f>_xlfn.XLOOKUP(X366,AM:AM,AP:AP,"")</f>
        <v>0</v>
      </c>
      <c r="AA366">
        <f>_xlfn.XLOOKUP(X366,AM:AM,AQ:AQ,"")</f>
        <v>0</v>
      </c>
      <c r="AB366">
        <f>_xlfn.XLOOKUP(X366,AM:AM,AR:AR,"")</f>
        <v>0</v>
      </c>
    </row>
    <row r="367" spans="1:28">
      <c r="A367" s="93">
        <v>44633</v>
      </c>
      <c r="B367" s="90" t="s">
        <v>24</v>
      </c>
      <c r="C367" s="90" t="s">
        <v>24</v>
      </c>
      <c r="D367" s="90" t="s">
        <v>24</v>
      </c>
      <c r="E367" s="90" t="s">
        <v>24</v>
      </c>
      <c r="F367" s="90" t="s">
        <v>24</v>
      </c>
      <c r="G367" s="90" t="s">
        <v>24</v>
      </c>
      <c r="H367" s="90" t="s">
        <v>24</v>
      </c>
      <c r="I367" s="90" t="s">
        <v>24</v>
      </c>
      <c r="J367" s="90" t="s">
        <v>24</v>
      </c>
      <c r="K367" s="90" t="s">
        <v>24</v>
      </c>
      <c r="L367" s="90" t="s">
        <v>24</v>
      </c>
      <c r="M367" s="90" t="s">
        <v>24</v>
      </c>
      <c r="N367" s="90" t="s">
        <v>24</v>
      </c>
      <c r="O367" s="90" t="s">
        <v>24</v>
      </c>
      <c r="P367" s="90" t="s">
        <v>24</v>
      </c>
      <c r="Q367" s="90" t="s">
        <v>24</v>
      </c>
      <c r="R367" s="90" t="s">
        <v>24</v>
      </c>
      <c r="S367" s="90" t="s">
        <v>24</v>
      </c>
      <c r="T367" s="90" t="s">
        <v>24</v>
      </c>
      <c r="U367" s="90" t="s">
        <v>24</v>
      </c>
      <c r="V367" s="90" t="s">
        <v>24</v>
      </c>
      <c r="W367" s="90" t="s">
        <v>24</v>
      </c>
      <c r="X367" t="str">
        <f t="shared" si="13"/>
        <v>03-2022</v>
      </c>
      <c r="Y367">
        <f>_xlfn.XLOOKUP(X367,AM:AM,AO:AO,"")</f>
        <v>0</v>
      </c>
      <c r="Z367">
        <f>_xlfn.XLOOKUP(X367,AM:AM,AP:AP,"")</f>
        <v>0</v>
      </c>
      <c r="AA367">
        <f>_xlfn.XLOOKUP(X367,AM:AM,AQ:AQ,"")</f>
        <v>0</v>
      </c>
      <c r="AB367">
        <f>_xlfn.XLOOKUP(X367,AM:AM,AR:AR,"")</f>
        <v>0</v>
      </c>
    </row>
    <row r="368" spans="1:28">
      <c r="A368" s="93">
        <v>44634</v>
      </c>
      <c r="B368" s="90">
        <v>65400</v>
      </c>
      <c r="C368" s="90">
        <v>66000</v>
      </c>
      <c r="D368" s="90">
        <v>71500</v>
      </c>
      <c r="E368" s="90">
        <v>62500</v>
      </c>
      <c r="F368" s="90">
        <v>70000</v>
      </c>
      <c r="G368" s="91" t="s">
        <v>25</v>
      </c>
      <c r="H368" s="90">
        <v>66500</v>
      </c>
      <c r="I368" s="90">
        <v>68000</v>
      </c>
      <c r="J368" s="90">
        <v>70100</v>
      </c>
      <c r="K368" s="91" t="s">
        <v>25</v>
      </c>
      <c r="L368" s="90">
        <v>65000</v>
      </c>
      <c r="M368" s="90">
        <v>69100</v>
      </c>
      <c r="N368" s="90">
        <v>66000</v>
      </c>
      <c r="O368" s="91" t="s">
        <v>25</v>
      </c>
      <c r="P368" s="90">
        <v>62000</v>
      </c>
      <c r="Q368" s="90">
        <v>64000</v>
      </c>
      <c r="R368" s="90">
        <v>64000</v>
      </c>
      <c r="S368" s="90">
        <v>65300</v>
      </c>
      <c r="T368" s="90">
        <v>66500</v>
      </c>
      <c r="U368" s="91" t="s">
        <v>25</v>
      </c>
      <c r="V368" s="90">
        <v>68000</v>
      </c>
      <c r="W368" s="90">
        <v>70200</v>
      </c>
      <c r="X368" t="str">
        <f t="shared" si="13"/>
        <v>03-2022</v>
      </c>
      <c r="Y368">
        <f>_xlfn.XLOOKUP(X368,AM:AM,AO:AO,"")</f>
        <v>0</v>
      </c>
      <c r="Z368">
        <f>_xlfn.XLOOKUP(X368,AM:AM,AP:AP,"")</f>
        <v>0</v>
      </c>
      <c r="AA368">
        <f>_xlfn.XLOOKUP(X368,AM:AM,AQ:AQ,"")</f>
        <v>0</v>
      </c>
      <c r="AB368">
        <f>_xlfn.XLOOKUP(X368,AM:AM,AR:AR,"")</f>
        <v>0</v>
      </c>
    </row>
    <row r="369" spans="1:28">
      <c r="A369" s="93">
        <v>44635</v>
      </c>
      <c r="B369" s="90">
        <v>63600</v>
      </c>
      <c r="C369" s="90">
        <v>65000</v>
      </c>
      <c r="D369" s="90">
        <v>71000</v>
      </c>
      <c r="E369" s="90">
        <v>61000</v>
      </c>
      <c r="F369" s="90">
        <v>67800</v>
      </c>
      <c r="G369" s="91" t="s">
        <v>25</v>
      </c>
      <c r="H369" s="90">
        <v>66000</v>
      </c>
      <c r="I369" s="90">
        <v>66000</v>
      </c>
      <c r="J369" s="90">
        <v>68100</v>
      </c>
      <c r="K369" s="91" t="s">
        <v>25</v>
      </c>
      <c r="L369" s="90">
        <v>61700</v>
      </c>
      <c r="M369" s="90">
        <v>67100</v>
      </c>
      <c r="N369" s="90">
        <v>62000</v>
      </c>
      <c r="O369" s="91" t="s">
        <v>25</v>
      </c>
      <c r="P369" s="90">
        <v>60500</v>
      </c>
      <c r="Q369" s="90">
        <v>62000</v>
      </c>
      <c r="R369" s="90">
        <v>62200</v>
      </c>
      <c r="S369" s="90">
        <v>63800</v>
      </c>
      <c r="T369" s="90">
        <v>65000</v>
      </c>
      <c r="U369" s="90">
        <v>65300</v>
      </c>
      <c r="V369" s="90">
        <v>66000</v>
      </c>
      <c r="W369" s="90">
        <v>68300</v>
      </c>
      <c r="X369" t="str">
        <f t="shared" si="13"/>
        <v>03-2022</v>
      </c>
      <c r="Y369">
        <f>_xlfn.XLOOKUP(X369,AM:AM,AO:AO,"")</f>
        <v>0</v>
      </c>
      <c r="Z369">
        <f>_xlfn.XLOOKUP(X369,AM:AM,AP:AP,"")</f>
        <v>0</v>
      </c>
      <c r="AA369">
        <f>_xlfn.XLOOKUP(X369,AM:AM,AQ:AQ,"")</f>
        <v>0</v>
      </c>
      <c r="AB369">
        <f>_xlfn.XLOOKUP(X369,AM:AM,AR:AR,"")</f>
        <v>0</v>
      </c>
    </row>
    <row r="370" spans="1:28">
      <c r="A370" s="93">
        <v>44636</v>
      </c>
      <c r="B370" s="90">
        <v>64600</v>
      </c>
      <c r="C370" s="90">
        <v>65000</v>
      </c>
      <c r="D370" s="91" t="s">
        <v>25</v>
      </c>
      <c r="E370" s="90">
        <v>63000</v>
      </c>
      <c r="F370" s="90">
        <v>67300</v>
      </c>
      <c r="G370" s="91" t="s">
        <v>25</v>
      </c>
      <c r="H370" s="90">
        <v>66000</v>
      </c>
      <c r="I370" s="90">
        <v>66000</v>
      </c>
      <c r="J370" s="90">
        <v>68100</v>
      </c>
      <c r="K370" s="91" t="s">
        <v>25</v>
      </c>
      <c r="L370" s="90">
        <v>62500</v>
      </c>
      <c r="M370" s="90">
        <v>67600</v>
      </c>
      <c r="N370" s="90">
        <v>63500</v>
      </c>
      <c r="O370" s="91" t="s">
        <v>25</v>
      </c>
      <c r="P370" s="90">
        <v>62500</v>
      </c>
      <c r="Q370" s="90">
        <v>62500</v>
      </c>
      <c r="R370" s="90">
        <v>62300</v>
      </c>
      <c r="S370" s="90">
        <v>65800</v>
      </c>
      <c r="T370" s="90">
        <v>65200</v>
      </c>
      <c r="U370" s="90">
        <v>65300</v>
      </c>
      <c r="V370" s="90">
        <v>66300</v>
      </c>
      <c r="W370" s="90">
        <v>68600</v>
      </c>
      <c r="X370" t="str">
        <f t="shared" si="13"/>
        <v>03-2022</v>
      </c>
      <c r="Y370">
        <f>_xlfn.XLOOKUP(X370,AM:AM,AO:AO,"")</f>
        <v>0</v>
      </c>
      <c r="Z370">
        <f>_xlfn.XLOOKUP(X370,AM:AM,AP:AP,"")</f>
        <v>0</v>
      </c>
      <c r="AA370">
        <f>_xlfn.XLOOKUP(X370,AM:AM,AQ:AQ,"")</f>
        <v>0</v>
      </c>
      <c r="AB370">
        <f>_xlfn.XLOOKUP(X370,AM:AM,AR:AR,"")</f>
        <v>0</v>
      </c>
    </row>
    <row r="371" spans="1:28">
      <c r="A371" s="93">
        <v>44637</v>
      </c>
      <c r="B371" s="90">
        <v>64600</v>
      </c>
      <c r="C371" s="90">
        <v>65000</v>
      </c>
      <c r="D371" s="90">
        <v>70000</v>
      </c>
      <c r="E371" s="90">
        <v>62500</v>
      </c>
      <c r="F371" s="90">
        <v>68200</v>
      </c>
      <c r="G371" s="91" t="s">
        <v>25</v>
      </c>
      <c r="H371" s="90">
        <v>66000</v>
      </c>
      <c r="I371" s="90">
        <v>66500</v>
      </c>
      <c r="J371" s="90">
        <v>68100</v>
      </c>
      <c r="K371" s="91" t="s">
        <v>25</v>
      </c>
      <c r="L371" s="90">
        <v>63000</v>
      </c>
      <c r="M371" s="90">
        <v>67600</v>
      </c>
      <c r="N371" s="90">
        <v>63500</v>
      </c>
      <c r="O371" s="91" t="s">
        <v>25</v>
      </c>
      <c r="P371" s="90">
        <v>61500</v>
      </c>
      <c r="Q371" s="90">
        <v>62800</v>
      </c>
      <c r="R371" s="90">
        <v>62300</v>
      </c>
      <c r="S371" s="90">
        <v>65300</v>
      </c>
      <c r="T371" s="90">
        <v>65200</v>
      </c>
      <c r="U371" s="90">
        <v>65300</v>
      </c>
      <c r="V371" s="90">
        <v>66700</v>
      </c>
      <c r="W371" s="90">
        <v>69000</v>
      </c>
      <c r="X371" t="str">
        <f t="shared" si="13"/>
        <v>03-2022</v>
      </c>
      <c r="Y371">
        <f>_xlfn.XLOOKUP(X371,AM:AM,AO:AO,"")</f>
        <v>0</v>
      </c>
      <c r="Z371">
        <f>_xlfn.XLOOKUP(X371,AM:AM,AP:AP,"")</f>
        <v>0</v>
      </c>
      <c r="AA371">
        <f>_xlfn.XLOOKUP(X371,AM:AM,AQ:AQ,"")</f>
        <v>0</v>
      </c>
      <c r="AB371">
        <f>_xlfn.XLOOKUP(X371,AM:AM,AR:AR,"")</f>
        <v>0</v>
      </c>
    </row>
    <row r="372" spans="1:28">
      <c r="A372" s="93">
        <v>44638</v>
      </c>
      <c r="B372" s="90" t="s">
        <v>24</v>
      </c>
      <c r="C372" s="90" t="s">
        <v>24</v>
      </c>
      <c r="D372" s="90" t="s">
        <v>24</v>
      </c>
      <c r="E372" s="90" t="s">
        <v>24</v>
      </c>
      <c r="F372" s="90" t="s">
        <v>24</v>
      </c>
      <c r="G372" s="90" t="s">
        <v>24</v>
      </c>
      <c r="H372" s="90" t="s">
        <v>24</v>
      </c>
      <c r="I372" s="90" t="s">
        <v>24</v>
      </c>
      <c r="J372" s="90" t="s">
        <v>24</v>
      </c>
      <c r="K372" s="90" t="s">
        <v>24</v>
      </c>
      <c r="L372" s="90" t="s">
        <v>24</v>
      </c>
      <c r="M372" s="90" t="s">
        <v>24</v>
      </c>
      <c r="N372" s="90" t="s">
        <v>24</v>
      </c>
      <c r="O372" s="90" t="s">
        <v>24</v>
      </c>
      <c r="P372" s="90" t="s">
        <v>24</v>
      </c>
      <c r="Q372" s="90" t="s">
        <v>24</v>
      </c>
      <c r="R372" s="90" t="s">
        <v>24</v>
      </c>
      <c r="S372" s="90" t="s">
        <v>24</v>
      </c>
      <c r="T372" s="90" t="s">
        <v>24</v>
      </c>
      <c r="U372" s="90" t="s">
        <v>24</v>
      </c>
      <c r="V372" s="90" t="s">
        <v>24</v>
      </c>
      <c r="W372" s="90" t="s">
        <v>24</v>
      </c>
      <c r="X372" t="str">
        <f t="shared" si="13"/>
        <v>03-2022</v>
      </c>
      <c r="Y372">
        <f>_xlfn.XLOOKUP(X372,AM:AM,AO:AO,"")</f>
        <v>0</v>
      </c>
      <c r="Z372">
        <f>_xlfn.XLOOKUP(X372,AM:AM,AP:AP,"")</f>
        <v>0</v>
      </c>
      <c r="AA372">
        <f>_xlfn.XLOOKUP(X372,AM:AM,AQ:AQ,"")</f>
        <v>0</v>
      </c>
      <c r="AB372">
        <f>_xlfn.XLOOKUP(X372,AM:AM,AR:AR,"")</f>
        <v>0</v>
      </c>
    </row>
    <row r="373" spans="1:28">
      <c r="A373" s="93">
        <v>44639</v>
      </c>
      <c r="B373" s="90" t="s">
        <v>24</v>
      </c>
      <c r="C373" s="90" t="s">
        <v>24</v>
      </c>
      <c r="D373" s="90" t="s">
        <v>24</v>
      </c>
      <c r="E373" s="90" t="s">
        <v>24</v>
      </c>
      <c r="F373" s="90" t="s">
        <v>24</v>
      </c>
      <c r="G373" s="90" t="s">
        <v>24</v>
      </c>
      <c r="H373" s="90" t="s">
        <v>24</v>
      </c>
      <c r="I373" s="90" t="s">
        <v>24</v>
      </c>
      <c r="J373" s="90" t="s">
        <v>24</v>
      </c>
      <c r="K373" s="90" t="s">
        <v>24</v>
      </c>
      <c r="L373" s="90" t="s">
        <v>24</v>
      </c>
      <c r="M373" s="90" t="s">
        <v>24</v>
      </c>
      <c r="N373" s="90" t="s">
        <v>24</v>
      </c>
      <c r="O373" s="90" t="s">
        <v>24</v>
      </c>
      <c r="P373" s="90" t="s">
        <v>24</v>
      </c>
      <c r="Q373" s="90" t="s">
        <v>24</v>
      </c>
      <c r="R373" s="90" t="s">
        <v>24</v>
      </c>
      <c r="S373" s="90" t="s">
        <v>24</v>
      </c>
      <c r="T373" s="90" t="s">
        <v>24</v>
      </c>
      <c r="U373" s="90" t="s">
        <v>24</v>
      </c>
      <c r="V373" s="90" t="s">
        <v>24</v>
      </c>
      <c r="W373" s="90" t="s">
        <v>24</v>
      </c>
      <c r="X373" t="str">
        <f t="shared" si="13"/>
        <v>03-2022</v>
      </c>
      <c r="Y373">
        <f>_xlfn.XLOOKUP(X373,AM:AM,AO:AO,"")</f>
        <v>0</v>
      </c>
      <c r="Z373">
        <f>_xlfn.XLOOKUP(X373,AM:AM,AP:AP,"")</f>
        <v>0</v>
      </c>
      <c r="AA373">
        <f>_xlfn.XLOOKUP(X373,AM:AM,AQ:AQ,"")</f>
        <v>0</v>
      </c>
      <c r="AB373">
        <f>_xlfn.XLOOKUP(X373,AM:AM,AR:AR,"")</f>
        <v>0</v>
      </c>
    </row>
    <row r="374" spans="1:28">
      <c r="A374" s="93">
        <v>44640</v>
      </c>
      <c r="B374" s="90" t="s">
        <v>24</v>
      </c>
      <c r="C374" s="90" t="s">
        <v>24</v>
      </c>
      <c r="D374" s="90" t="s">
        <v>24</v>
      </c>
      <c r="E374" s="90" t="s">
        <v>24</v>
      </c>
      <c r="F374" s="90" t="s">
        <v>24</v>
      </c>
      <c r="G374" s="90" t="s">
        <v>24</v>
      </c>
      <c r="H374" s="90" t="s">
        <v>24</v>
      </c>
      <c r="I374" s="90" t="s">
        <v>24</v>
      </c>
      <c r="J374" s="90" t="s">
        <v>24</v>
      </c>
      <c r="K374" s="90" t="s">
        <v>24</v>
      </c>
      <c r="L374" s="90" t="s">
        <v>24</v>
      </c>
      <c r="M374" s="90" t="s">
        <v>24</v>
      </c>
      <c r="N374" s="90" t="s">
        <v>24</v>
      </c>
      <c r="O374" s="90" t="s">
        <v>24</v>
      </c>
      <c r="P374" s="90" t="s">
        <v>24</v>
      </c>
      <c r="Q374" s="90" t="s">
        <v>24</v>
      </c>
      <c r="R374" s="90" t="s">
        <v>24</v>
      </c>
      <c r="S374" s="90" t="s">
        <v>24</v>
      </c>
      <c r="T374" s="90" t="s">
        <v>24</v>
      </c>
      <c r="U374" s="90" t="s">
        <v>24</v>
      </c>
      <c r="V374" s="90" t="s">
        <v>24</v>
      </c>
      <c r="W374" s="90" t="s">
        <v>24</v>
      </c>
      <c r="X374" t="str">
        <f t="shared" si="13"/>
        <v>03-2022</v>
      </c>
      <c r="Y374">
        <f>_xlfn.XLOOKUP(X374,AM:AM,AO:AO,"")</f>
        <v>0</v>
      </c>
      <c r="Z374">
        <f>_xlfn.XLOOKUP(X374,AM:AM,AP:AP,"")</f>
        <v>0</v>
      </c>
      <c r="AA374">
        <f>_xlfn.XLOOKUP(X374,AM:AM,AQ:AQ,"")</f>
        <v>0</v>
      </c>
      <c r="AB374">
        <f>_xlfn.XLOOKUP(X374,AM:AM,AR:AR,"")</f>
        <v>0</v>
      </c>
    </row>
    <row r="375" spans="1:28">
      <c r="A375" s="93">
        <v>44641</v>
      </c>
      <c r="B375" s="90">
        <v>65400</v>
      </c>
      <c r="C375" s="90">
        <v>66000</v>
      </c>
      <c r="D375" s="90">
        <v>70000</v>
      </c>
      <c r="E375" s="90">
        <v>65000</v>
      </c>
      <c r="F375" s="90">
        <v>69700</v>
      </c>
      <c r="G375" s="91" t="s">
        <v>25</v>
      </c>
      <c r="H375" s="90">
        <v>67000</v>
      </c>
      <c r="I375" s="90">
        <v>68000</v>
      </c>
      <c r="J375" s="90">
        <v>69700</v>
      </c>
      <c r="K375" s="91" t="s">
        <v>25</v>
      </c>
      <c r="L375" s="90">
        <v>65500</v>
      </c>
      <c r="M375" s="90">
        <v>69000</v>
      </c>
      <c r="N375" s="90">
        <v>66000</v>
      </c>
      <c r="O375" s="91" t="s">
        <v>25</v>
      </c>
      <c r="P375" s="90">
        <v>63700</v>
      </c>
      <c r="Q375" s="90">
        <v>64300</v>
      </c>
      <c r="R375" s="90">
        <v>64000</v>
      </c>
      <c r="S375" s="90">
        <v>67800</v>
      </c>
      <c r="T375" s="90">
        <v>66800</v>
      </c>
      <c r="U375" s="90">
        <v>68300</v>
      </c>
      <c r="V375" s="90">
        <v>67600</v>
      </c>
      <c r="W375" s="90">
        <v>70100</v>
      </c>
      <c r="X375" t="str">
        <f t="shared" si="13"/>
        <v>03-2022</v>
      </c>
      <c r="Y375">
        <f>_xlfn.XLOOKUP(X375,AM:AM,AO:AO,"")</f>
        <v>0</v>
      </c>
      <c r="Z375">
        <f>_xlfn.XLOOKUP(X375,AM:AM,AP:AP,"")</f>
        <v>0</v>
      </c>
      <c r="AA375">
        <f>_xlfn.XLOOKUP(X375,AM:AM,AQ:AQ,"")</f>
        <v>0</v>
      </c>
      <c r="AB375">
        <f>_xlfn.XLOOKUP(X375,AM:AM,AR:AR,"")</f>
        <v>0</v>
      </c>
    </row>
    <row r="376" spans="1:28">
      <c r="A376" s="93">
        <v>44642</v>
      </c>
      <c r="B376" s="90">
        <v>65400</v>
      </c>
      <c r="C376" s="90">
        <v>67000</v>
      </c>
      <c r="D376" s="90">
        <v>71000</v>
      </c>
      <c r="E376" s="90">
        <v>65200</v>
      </c>
      <c r="F376" s="90">
        <v>69700</v>
      </c>
      <c r="G376" s="91" t="s">
        <v>25</v>
      </c>
      <c r="H376" s="90">
        <v>67500</v>
      </c>
      <c r="I376" s="90">
        <v>68200</v>
      </c>
      <c r="J376" s="90">
        <v>69700</v>
      </c>
      <c r="K376" s="91" t="s">
        <v>25</v>
      </c>
      <c r="L376" s="90">
        <v>66300</v>
      </c>
      <c r="M376" s="90">
        <v>69100</v>
      </c>
      <c r="N376" s="90">
        <v>66500</v>
      </c>
      <c r="O376" s="91" t="s">
        <v>25</v>
      </c>
      <c r="P376" s="90">
        <v>64000</v>
      </c>
      <c r="Q376" s="90">
        <v>64600</v>
      </c>
      <c r="R376" s="90">
        <v>64500</v>
      </c>
      <c r="S376" s="90">
        <v>68000</v>
      </c>
      <c r="T376" s="90">
        <v>67200</v>
      </c>
      <c r="U376" s="90">
        <v>68300</v>
      </c>
      <c r="V376" s="90">
        <v>67600</v>
      </c>
      <c r="W376" s="90">
        <v>70100</v>
      </c>
      <c r="X376" t="str">
        <f t="shared" si="13"/>
        <v>03-2022</v>
      </c>
      <c r="Y376">
        <f>_xlfn.XLOOKUP(X376,AM:AM,AO:AO,"")</f>
        <v>0</v>
      </c>
      <c r="Z376">
        <f>_xlfn.XLOOKUP(X376,AM:AM,AP:AP,"")</f>
        <v>0</v>
      </c>
      <c r="AA376">
        <f>_xlfn.XLOOKUP(X376,AM:AM,AQ:AQ,"")</f>
        <v>0</v>
      </c>
      <c r="AB376">
        <f>_xlfn.XLOOKUP(X376,AM:AM,AR:AR,"")</f>
        <v>0</v>
      </c>
    </row>
    <row r="377" spans="1:28">
      <c r="A377" s="93">
        <v>44643</v>
      </c>
      <c r="B377" s="90">
        <v>65400</v>
      </c>
      <c r="C377" s="90">
        <v>66500</v>
      </c>
      <c r="D377" s="90">
        <v>71000</v>
      </c>
      <c r="E377" s="90">
        <v>64700</v>
      </c>
      <c r="F377" s="90">
        <v>69800</v>
      </c>
      <c r="G377" s="91" t="s">
        <v>25</v>
      </c>
      <c r="H377" s="90">
        <v>67000</v>
      </c>
      <c r="I377" s="90">
        <v>67800</v>
      </c>
      <c r="J377" s="90">
        <v>69300</v>
      </c>
      <c r="K377" s="91" t="s">
        <v>25</v>
      </c>
      <c r="L377" s="90">
        <v>66000</v>
      </c>
      <c r="M377" s="90">
        <v>69100</v>
      </c>
      <c r="N377" s="90">
        <v>66500</v>
      </c>
      <c r="O377" s="91" t="s">
        <v>25</v>
      </c>
      <c r="P377" s="90">
        <v>63700</v>
      </c>
      <c r="Q377" s="90">
        <v>64500</v>
      </c>
      <c r="R377" s="90">
        <v>64200</v>
      </c>
      <c r="S377" s="90">
        <v>67500</v>
      </c>
      <c r="T377" s="90">
        <v>67200</v>
      </c>
      <c r="U377" s="90">
        <v>67300</v>
      </c>
      <c r="V377" s="90">
        <v>68400</v>
      </c>
      <c r="W377" s="90">
        <v>70700</v>
      </c>
      <c r="X377" t="str">
        <f t="shared" si="13"/>
        <v>03-2022</v>
      </c>
      <c r="Y377">
        <f>_xlfn.XLOOKUP(X377,AM:AM,AO:AO,"")</f>
        <v>0</v>
      </c>
      <c r="Z377">
        <f>_xlfn.XLOOKUP(X377,AM:AM,AP:AP,"")</f>
        <v>0</v>
      </c>
      <c r="AA377">
        <f>_xlfn.XLOOKUP(X377,AM:AM,AQ:AQ,"")</f>
        <v>0</v>
      </c>
      <c r="AB377">
        <f>_xlfn.XLOOKUP(X377,AM:AM,AR:AR,"")</f>
        <v>0</v>
      </c>
    </row>
    <row r="378" spans="1:28">
      <c r="A378" s="93">
        <v>44644</v>
      </c>
      <c r="B378" s="90">
        <v>65400</v>
      </c>
      <c r="C378" s="90">
        <v>66500</v>
      </c>
      <c r="D378" s="90">
        <v>69700</v>
      </c>
      <c r="E378" s="90">
        <v>64800</v>
      </c>
      <c r="F378" s="90">
        <v>69400</v>
      </c>
      <c r="G378" s="91" t="s">
        <v>25</v>
      </c>
      <c r="H378" s="90">
        <v>66500</v>
      </c>
      <c r="I378" s="90">
        <v>67500</v>
      </c>
      <c r="J378" s="90">
        <v>69300</v>
      </c>
      <c r="K378" s="91" t="s">
        <v>25</v>
      </c>
      <c r="L378" s="90">
        <v>66300</v>
      </c>
      <c r="M378" s="90">
        <v>69100</v>
      </c>
      <c r="N378" s="90">
        <v>66500</v>
      </c>
      <c r="O378" s="91" t="s">
        <v>25</v>
      </c>
      <c r="P378" s="90">
        <v>63200</v>
      </c>
      <c r="Q378" s="90">
        <v>64500</v>
      </c>
      <c r="R378" s="90">
        <v>64000</v>
      </c>
      <c r="S378" s="90">
        <v>67600</v>
      </c>
      <c r="T378" s="90">
        <v>67200</v>
      </c>
      <c r="U378" s="90">
        <v>66800</v>
      </c>
      <c r="V378" s="90">
        <v>68400</v>
      </c>
      <c r="W378" s="90">
        <v>70700</v>
      </c>
      <c r="X378" t="str">
        <f t="shared" si="13"/>
        <v>03-2022</v>
      </c>
      <c r="Y378">
        <f>_xlfn.XLOOKUP(X378,AM:AM,AO:AO,"")</f>
        <v>0</v>
      </c>
      <c r="Z378">
        <f>_xlfn.XLOOKUP(X378,AM:AM,AP:AP,"")</f>
        <v>0</v>
      </c>
      <c r="AA378">
        <f>_xlfn.XLOOKUP(X378,AM:AM,AQ:AQ,"")</f>
        <v>0</v>
      </c>
      <c r="AB378">
        <f>_xlfn.XLOOKUP(X378,AM:AM,AR:AR,"")</f>
        <v>0</v>
      </c>
    </row>
    <row r="379" spans="1:28">
      <c r="A379" s="93">
        <v>44645</v>
      </c>
      <c r="B379" s="90">
        <v>65200</v>
      </c>
      <c r="C379" s="90">
        <v>66500</v>
      </c>
      <c r="D379" s="90">
        <v>69700</v>
      </c>
      <c r="E379" s="90">
        <v>63200</v>
      </c>
      <c r="F379" s="90">
        <v>68500</v>
      </c>
      <c r="G379" s="91" t="s">
        <v>25</v>
      </c>
      <c r="H379" s="90">
        <v>66500</v>
      </c>
      <c r="I379" s="90">
        <v>67200</v>
      </c>
      <c r="J379" s="90">
        <v>69000</v>
      </c>
      <c r="K379" s="91" t="s">
        <v>25</v>
      </c>
      <c r="L379" s="90">
        <v>65500</v>
      </c>
      <c r="M379" s="90">
        <v>68300</v>
      </c>
      <c r="N379" s="90">
        <v>65200</v>
      </c>
      <c r="O379" s="91" t="s">
        <v>25</v>
      </c>
      <c r="P379" s="90">
        <v>62500</v>
      </c>
      <c r="Q379" s="90">
        <v>63700</v>
      </c>
      <c r="R379" s="90">
        <v>63000</v>
      </c>
      <c r="S379" s="90">
        <v>66000</v>
      </c>
      <c r="T379" s="90">
        <v>66200</v>
      </c>
      <c r="U379" s="90">
        <v>66800</v>
      </c>
      <c r="V379" s="90">
        <v>67600</v>
      </c>
      <c r="W379" s="90">
        <v>69800</v>
      </c>
      <c r="X379" t="str">
        <f t="shared" si="13"/>
        <v>03-2022</v>
      </c>
      <c r="Y379">
        <f>_xlfn.XLOOKUP(X379,AM:AM,AO:AO,"")</f>
        <v>0</v>
      </c>
      <c r="Z379">
        <f>_xlfn.XLOOKUP(X379,AM:AM,AP:AP,"")</f>
        <v>0</v>
      </c>
      <c r="AA379">
        <f>_xlfn.XLOOKUP(X379,AM:AM,AQ:AQ,"")</f>
        <v>0</v>
      </c>
      <c r="AB379">
        <f>_xlfn.XLOOKUP(X379,AM:AM,AR:AR,"")</f>
        <v>0</v>
      </c>
    </row>
    <row r="380" spans="1:28">
      <c r="A380" s="93">
        <v>44646</v>
      </c>
      <c r="B380" s="90">
        <v>65200</v>
      </c>
      <c r="C380" s="90">
        <v>66500</v>
      </c>
      <c r="D380" s="90">
        <v>68200</v>
      </c>
      <c r="E380" s="90">
        <v>63200</v>
      </c>
      <c r="F380" s="90">
        <v>67400</v>
      </c>
      <c r="G380" s="91" t="s">
        <v>25</v>
      </c>
      <c r="H380" s="90">
        <v>66500</v>
      </c>
      <c r="I380" s="90">
        <v>66700</v>
      </c>
      <c r="J380" s="90">
        <v>68200</v>
      </c>
      <c r="K380" s="91" t="s">
        <v>25</v>
      </c>
      <c r="L380" s="90">
        <v>65200</v>
      </c>
      <c r="M380" s="90">
        <v>67800</v>
      </c>
      <c r="N380" s="90">
        <v>65200</v>
      </c>
      <c r="O380" s="91" t="s">
        <v>25</v>
      </c>
      <c r="P380" s="90">
        <v>61800</v>
      </c>
      <c r="Q380" s="90">
        <v>62900</v>
      </c>
      <c r="R380" s="90">
        <v>62200</v>
      </c>
      <c r="S380" s="90">
        <v>66000</v>
      </c>
      <c r="T380" s="90">
        <v>66000</v>
      </c>
      <c r="U380" s="91" t="s">
        <v>25</v>
      </c>
      <c r="V380" s="90">
        <v>67600</v>
      </c>
      <c r="W380" s="90">
        <v>69800</v>
      </c>
      <c r="X380" t="str">
        <f t="shared" si="13"/>
        <v>03-2022</v>
      </c>
      <c r="Y380">
        <f>_xlfn.XLOOKUP(X380,AM:AM,AO:AO,"")</f>
        <v>0</v>
      </c>
      <c r="Z380">
        <f>_xlfn.XLOOKUP(X380,AM:AM,AP:AP,"")</f>
        <v>0</v>
      </c>
      <c r="AA380">
        <f>_xlfn.XLOOKUP(X380,AM:AM,AQ:AQ,"")</f>
        <v>0</v>
      </c>
      <c r="AB380">
        <f>_xlfn.XLOOKUP(X380,AM:AM,AR:AR,"")</f>
        <v>0</v>
      </c>
    </row>
    <row r="381" spans="1:28">
      <c r="A381" s="93">
        <v>44647</v>
      </c>
      <c r="B381" s="90" t="s">
        <v>24</v>
      </c>
      <c r="C381" s="90" t="s">
        <v>24</v>
      </c>
      <c r="D381" s="90" t="s">
        <v>24</v>
      </c>
      <c r="E381" s="90" t="s">
        <v>24</v>
      </c>
      <c r="F381" s="90" t="s">
        <v>24</v>
      </c>
      <c r="G381" s="90" t="s">
        <v>24</v>
      </c>
      <c r="H381" s="90" t="s">
        <v>24</v>
      </c>
      <c r="I381" s="90" t="s">
        <v>24</v>
      </c>
      <c r="J381" s="90" t="s">
        <v>24</v>
      </c>
      <c r="K381" s="90" t="s">
        <v>24</v>
      </c>
      <c r="L381" s="90" t="s">
        <v>24</v>
      </c>
      <c r="M381" s="90" t="s">
        <v>24</v>
      </c>
      <c r="N381" s="90" t="s">
        <v>24</v>
      </c>
      <c r="O381" s="90" t="s">
        <v>24</v>
      </c>
      <c r="P381" s="90" t="s">
        <v>24</v>
      </c>
      <c r="Q381" s="90" t="s">
        <v>24</v>
      </c>
      <c r="R381" s="90" t="s">
        <v>24</v>
      </c>
      <c r="S381" s="90" t="s">
        <v>24</v>
      </c>
      <c r="T381" s="90" t="s">
        <v>24</v>
      </c>
      <c r="U381" s="90" t="s">
        <v>24</v>
      </c>
      <c r="V381" s="90" t="s">
        <v>24</v>
      </c>
      <c r="W381" s="90" t="s">
        <v>24</v>
      </c>
      <c r="X381" t="str">
        <f t="shared" si="13"/>
        <v>03-2022</v>
      </c>
      <c r="Y381">
        <f>_xlfn.XLOOKUP(X381,AM:AM,AO:AO,"")</f>
        <v>0</v>
      </c>
      <c r="Z381">
        <f>_xlfn.XLOOKUP(X381,AM:AM,AP:AP,"")</f>
        <v>0</v>
      </c>
      <c r="AA381">
        <f>_xlfn.XLOOKUP(X381,AM:AM,AQ:AQ,"")</f>
        <v>0</v>
      </c>
      <c r="AB381">
        <f>_xlfn.XLOOKUP(X381,AM:AM,AR:AR,"")</f>
        <v>0</v>
      </c>
    </row>
    <row r="382" spans="1:28">
      <c r="A382" s="93">
        <v>44648</v>
      </c>
      <c r="B382" s="90">
        <v>65200</v>
      </c>
      <c r="C382" s="90">
        <v>66500</v>
      </c>
      <c r="D382" s="90">
        <v>68500</v>
      </c>
      <c r="E382" s="90">
        <v>62500</v>
      </c>
      <c r="F382" s="90">
        <v>66400</v>
      </c>
      <c r="G382" s="91" t="s">
        <v>25</v>
      </c>
      <c r="H382" s="90">
        <v>66000</v>
      </c>
      <c r="I382" s="90">
        <v>66700</v>
      </c>
      <c r="J382" s="90">
        <v>68200</v>
      </c>
      <c r="K382" s="91" t="s">
        <v>25</v>
      </c>
      <c r="L382" s="90">
        <v>65200</v>
      </c>
      <c r="M382" s="90">
        <v>67800</v>
      </c>
      <c r="N382" s="90">
        <v>64500</v>
      </c>
      <c r="O382" s="91" t="s">
        <v>25</v>
      </c>
      <c r="P382" s="90">
        <v>61500</v>
      </c>
      <c r="Q382" s="90">
        <v>62000</v>
      </c>
      <c r="R382" s="90">
        <v>62000</v>
      </c>
      <c r="S382" s="90">
        <v>65300</v>
      </c>
      <c r="T382" s="90">
        <v>65800</v>
      </c>
      <c r="U382" s="90">
        <v>66800</v>
      </c>
      <c r="V382" s="90">
        <v>67600</v>
      </c>
      <c r="W382" s="90">
        <v>69800</v>
      </c>
      <c r="X382" t="str">
        <f t="shared" si="13"/>
        <v>03-2022</v>
      </c>
      <c r="Y382">
        <f>_xlfn.XLOOKUP(X382,AM:AM,AO:AO,"")</f>
        <v>0</v>
      </c>
      <c r="Z382">
        <f>_xlfn.XLOOKUP(X382,AM:AM,AP:AP,"")</f>
        <v>0</v>
      </c>
      <c r="AA382">
        <f>_xlfn.XLOOKUP(X382,AM:AM,AQ:AQ,"")</f>
        <v>0</v>
      </c>
      <c r="AB382">
        <f>_xlfn.XLOOKUP(X382,AM:AM,AR:AR,"")</f>
        <v>0</v>
      </c>
    </row>
    <row r="383" spans="1:28">
      <c r="A383" s="93">
        <v>44649</v>
      </c>
      <c r="B383" s="90">
        <v>65200</v>
      </c>
      <c r="C383" s="90">
        <v>66000</v>
      </c>
      <c r="D383" s="90">
        <v>68500</v>
      </c>
      <c r="E383" s="90">
        <v>62000</v>
      </c>
      <c r="F383" s="90">
        <v>66300</v>
      </c>
      <c r="G383" s="91" t="s">
        <v>25</v>
      </c>
      <c r="H383" s="90">
        <v>66000</v>
      </c>
      <c r="I383" s="90">
        <v>66000</v>
      </c>
      <c r="J383" s="90">
        <v>66300</v>
      </c>
      <c r="K383" s="91" t="s">
        <v>25</v>
      </c>
      <c r="L383" s="90">
        <v>64700</v>
      </c>
      <c r="M383" s="90">
        <v>67700</v>
      </c>
      <c r="N383" s="90">
        <v>64500</v>
      </c>
      <c r="O383" s="91" t="s">
        <v>25</v>
      </c>
      <c r="P383" s="90">
        <v>61000</v>
      </c>
      <c r="Q383" s="90">
        <v>61800</v>
      </c>
      <c r="R383" s="90">
        <v>62000</v>
      </c>
      <c r="S383" s="90">
        <v>64800</v>
      </c>
      <c r="T383" s="90">
        <v>64800</v>
      </c>
      <c r="U383" s="90">
        <v>66300</v>
      </c>
      <c r="V383" s="90">
        <v>67100</v>
      </c>
      <c r="W383" s="90">
        <v>69300</v>
      </c>
      <c r="X383" t="str">
        <f t="shared" si="13"/>
        <v>03-2022</v>
      </c>
      <c r="Y383">
        <f>_xlfn.XLOOKUP(X383,AM:AM,AO:AO,"")</f>
        <v>0</v>
      </c>
      <c r="Z383">
        <f>_xlfn.XLOOKUP(X383,AM:AM,AP:AP,"")</f>
        <v>0</v>
      </c>
      <c r="AA383">
        <f>_xlfn.XLOOKUP(X383,AM:AM,AQ:AQ,"")</f>
        <v>0</v>
      </c>
      <c r="AB383">
        <f>_xlfn.XLOOKUP(X383,AM:AM,AR:AR,"")</f>
        <v>0</v>
      </c>
    </row>
    <row r="384" spans="1:28">
      <c r="A384" s="93">
        <v>44650</v>
      </c>
      <c r="B384" s="90">
        <v>65100</v>
      </c>
      <c r="C384" s="90">
        <v>66000</v>
      </c>
      <c r="D384" s="90">
        <v>67700</v>
      </c>
      <c r="E384" s="90">
        <v>61500</v>
      </c>
      <c r="F384" s="90">
        <v>65900</v>
      </c>
      <c r="G384" s="91" t="s">
        <v>25</v>
      </c>
      <c r="H384" s="90">
        <v>65500</v>
      </c>
      <c r="I384" s="90">
        <v>65600</v>
      </c>
      <c r="J384" s="90">
        <v>66300</v>
      </c>
      <c r="K384" s="91" t="s">
        <v>25</v>
      </c>
      <c r="L384" s="90">
        <v>64700</v>
      </c>
      <c r="M384" s="90">
        <v>67700</v>
      </c>
      <c r="N384" s="90">
        <v>63800</v>
      </c>
      <c r="O384" s="91" t="s">
        <v>25</v>
      </c>
      <c r="P384" s="90">
        <v>61000</v>
      </c>
      <c r="Q384" s="90">
        <v>61700</v>
      </c>
      <c r="R384" s="90">
        <v>61800</v>
      </c>
      <c r="S384" s="90">
        <v>64300</v>
      </c>
      <c r="T384" s="90">
        <v>64500</v>
      </c>
      <c r="U384" s="90">
        <v>66300</v>
      </c>
      <c r="V384" s="90">
        <v>66800</v>
      </c>
      <c r="W384" s="90">
        <v>69000</v>
      </c>
      <c r="X384" t="str">
        <f t="shared" si="13"/>
        <v>03-2022</v>
      </c>
      <c r="Y384">
        <f>_xlfn.XLOOKUP(X384,AM:AM,AO:AO,"")</f>
        <v>0</v>
      </c>
      <c r="Z384">
        <f>_xlfn.XLOOKUP(X384,AM:AM,AP:AP,"")</f>
        <v>0</v>
      </c>
      <c r="AA384">
        <f>_xlfn.XLOOKUP(X384,AM:AM,AQ:AQ,"")</f>
        <v>0</v>
      </c>
      <c r="AB384">
        <f>_xlfn.XLOOKUP(X384,AM:AM,AR:AR,"")</f>
        <v>0</v>
      </c>
    </row>
    <row r="385" spans="1:28">
      <c r="A385" s="93">
        <v>44651</v>
      </c>
      <c r="B385" s="90">
        <v>65000</v>
      </c>
      <c r="C385" s="90">
        <v>65500</v>
      </c>
      <c r="D385" s="90">
        <v>66700</v>
      </c>
      <c r="E385" s="90">
        <v>61300</v>
      </c>
      <c r="F385" s="90">
        <v>65600</v>
      </c>
      <c r="G385" s="91" t="s">
        <v>25</v>
      </c>
      <c r="H385" s="90">
        <v>65000</v>
      </c>
      <c r="I385" s="90">
        <v>64600</v>
      </c>
      <c r="J385" s="90">
        <v>66000</v>
      </c>
      <c r="K385" s="91" t="s">
        <v>25</v>
      </c>
      <c r="L385" s="90">
        <v>64100</v>
      </c>
      <c r="M385" s="90">
        <v>66800</v>
      </c>
      <c r="N385" s="90">
        <v>63500</v>
      </c>
      <c r="O385" s="91" t="s">
        <v>25</v>
      </c>
      <c r="P385" s="90">
        <v>60000</v>
      </c>
      <c r="Q385" s="90">
        <v>61000</v>
      </c>
      <c r="R385" s="90">
        <v>61000</v>
      </c>
      <c r="S385" s="90">
        <v>64100</v>
      </c>
      <c r="T385" s="90">
        <v>63000</v>
      </c>
      <c r="U385" s="90">
        <v>65300</v>
      </c>
      <c r="V385" s="90">
        <v>66800</v>
      </c>
      <c r="W385" s="90">
        <v>69000</v>
      </c>
      <c r="X385" t="str">
        <f t="shared" si="13"/>
        <v>03-2022</v>
      </c>
      <c r="Y385">
        <f>_xlfn.XLOOKUP(X385,AM:AM,AO:AO,"")</f>
        <v>0</v>
      </c>
      <c r="Z385">
        <f>_xlfn.XLOOKUP(X385,AM:AM,AP:AP,"")</f>
        <v>0</v>
      </c>
      <c r="AA385">
        <f>_xlfn.XLOOKUP(X385,AM:AM,AQ:AQ,"")</f>
        <v>0</v>
      </c>
      <c r="AB385">
        <f>_xlfn.XLOOKUP(X385,AM:AM,AR:AR,"")</f>
        <v>0</v>
      </c>
    </row>
    <row r="386" spans="1:28">
      <c r="A386" s="93">
        <v>44652</v>
      </c>
      <c r="B386" s="90">
        <v>65600</v>
      </c>
      <c r="C386" s="90">
        <v>65500</v>
      </c>
      <c r="D386" s="90">
        <v>66700</v>
      </c>
      <c r="E386" s="90">
        <v>62000</v>
      </c>
      <c r="F386" s="90">
        <v>66500</v>
      </c>
      <c r="G386" s="91" t="s">
        <v>25</v>
      </c>
      <c r="H386" s="90">
        <v>65000</v>
      </c>
      <c r="I386" s="90">
        <v>64700</v>
      </c>
      <c r="J386" s="90">
        <v>66300</v>
      </c>
      <c r="K386" s="91" t="s">
        <v>25</v>
      </c>
      <c r="L386" s="90">
        <v>64100</v>
      </c>
      <c r="M386" s="90">
        <v>66800</v>
      </c>
      <c r="N386" s="90">
        <v>64000</v>
      </c>
      <c r="O386" s="91" t="s">
        <v>25</v>
      </c>
      <c r="P386" s="90">
        <v>61500</v>
      </c>
      <c r="Q386" s="90">
        <v>61200</v>
      </c>
      <c r="R386" s="90">
        <v>62000</v>
      </c>
      <c r="S386" s="90">
        <v>64800</v>
      </c>
      <c r="T386" s="90">
        <v>63500</v>
      </c>
      <c r="U386" s="90">
        <v>65800</v>
      </c>
      <c r="V386" s="90">
        <v>66800</v>
      </c>
      <c r="W386" s="90">
        <v>69000</v>
      </c>
      <c r="X386" t="str">
        <f t="shared" si="13"/>
        <v>04-2022</v>
      </c>
      <c r="Y386">
        <f>_xlfn.XLOOKUP(X386,AM:AM,AO:AO,"")</f>
        <v>0</v>
      </c>
      <c r="Z386">
        <f>_xlfn.XLOOKUP(X386,AM:AM,AP:AP,"")</f>
        <v>0</v>
      </c>
      <c r="AA386">
        <f>_xlfn.XLOOKUP(X386,AM:AM,AQ:AQ,"")</f>
        <v>0</v>
      </c>
      <c r="AB386">
        <f>_xlfn.XLOOKUP(X386,AM:AM,AR:AR,"")</f>
        <v>0</v>
      </c>
    </row>
    <row r="387" spans="1:28">
      <c r="A387" s="93">
        <v>44653</v>
      </c>
      <c r="B387" s="90">
        <v>65600</v>
      </c>
      <c r="C387" s="90">
        <v>66200</v>
      </c>
      <c r="D387" s="90">
        <v>66400</v>
      </c>
      <c r="E387" s="90">
        <v>62300</v>
      </c>
      <c r="F387" s="90">
        <v>67300</v>
      </c>
      <c r="G387" s="91" t="s">
        <v>25</v>
      </c>
      <c r="H387" s="90">
        <v>65000</v>
      </c>
      <c r="I387" s="90">
        <v>64500</v>
      </c>
      <c r="J387" s="90">
        <v>66300</v>
      </c>
      <c r="K387" s="91" t="s">
        <v>25</v>
      </c>
      <c r="L387" s="90">
        <v>63800</v>
      </c>
      <c r="M387" s="90">
        <v>66800</v>
      </c>
      <c r="N387" s="90">
        <v>63500</v>
      </c>
      <c r="O387" s="91" t="s">
        <v>25</v>
      </c>
      <c r="P387" s="90">
        <v>61000</v>
      </c>
      <c r="Q387" s="90">
        <v>61300</v>
      </c>
      <c r="R387" s="90">
        <v>61600</v>
      </c>
      <c r="S387" s="90">
        <v>65100</v>
      </c>
      <c r="T387" s="90">
        <v>63600</v>
      </c>
      <c r="U387" s="90">
        <v>65800</v>
      </c>
      <c r="V387" s="90">
        <v>66800</v>
      </c>
      <c r="W387" s="90">
        <v>69000</v>
      </c>
      <c r="X387" t="str">
        <f t="shared" si="13"/>
        <v>04-2022</v>
      </c>
      <c r="Y387">
        <f>_xlfn.XLOOKUP(X387,AM:AM,AO:AO,"")</f>
        <v>0</v>
      </c>
      <c r="Z387">
        <f>_xlfn.XLOOKUP(X387,AM:AM,AP:AP,"")</f>
        <v>0</v>
      </c>
      <c r="AA387">
        <f>_xlfn.XLOOKUP(X387,AM:AM,AQ:AQ,"")</f>
        <v>0</v>
      </c>
      <c r="AB387">
        <f>_xlfn.XLOOKUP(X387,AM:AM,AR:AR,"")</f>
        <v>0</v>
      </c>
    </row>
    <row r="388" spans="1:28">
      <c r="A388" s="93">
        <v>44654</v>
      </c>
      <c r="B388" s="90" t="s">
        <v>24</v>
      </c>
      <c r="C388" s="90" t="s">
        <v>24</v>
      </c>
      <c r="D388" s="90" t="s">
        <v>24</v>
      </c>
      <c r="E388" s="90" t="s">
        <v>24</v>
      </c>
      <c r="F388" s="90" t="s">
        <v>24</v>
      </c>
      <c r="G388" s="90" t="s">
        <v>24</v>
      </c>
      <c r="H388" s="90" t="s">
        <v>24</v>
      </c>
      <c r="I388" s="90" t="s">
        <v>24</v>
      </c>
      <c r="J388" s="90" t="s">
        <v>24</v>
      </c>
      <c r="K388" s="90" t="s">
        <v>24</v>
      </c>
      <c r="L388" s="90" t="s">
        <v>24</v>
      </c>
      <c r="M388" s="90" t="s">
        <v>24</v>
      </c>
      <c r="N388" s="90" t="s">
        <v>24</v>
      </c>
      <c r="O388" s="90" t="s">
        <v>24</v>
      </c>
      <c r="P388" s="90" t="s">
        <v>24</v>
      </c>
      <c r="Q388" s="90" t="s">
        <v>24</v>
      </c>
      <c r="R388" s="90" t="s">
        <v>24</v>
      </c>
      <c r="S388" s="90" t="s">
        <v>24</v>
      </c>
      <c r="T388" s="90" t="s">
        <v>24</v>
      </c>
      <c r="U388" s="90" t="s">
        <v>24</v>
      </c>
      <c r="V388" s="90" t="s">
        <v>24</v>
      </c>
      <c r="W388" s="90" t="s">
        <v>24</v>
      </c>
      <c r="X388" t="str">
        <f t="shared" si="13"/>
        <v>04-2022</v>
      </c>
      <c r="Y388">
        <f>_xlfn.XLOOKUP(X388,AM:AM,AO:AO,"")</f>
        <v>0</v>
      </c>
      <c r="Z388">
        <f>_xlfn.XLOOKUP(X388,AM:AM,AP:AP,"")</f>
        <v>0</v>
      </c>
      <c r="AA388">
        <f>_xlfn.XLOOKUP(X388,AM:AM,AQ:AQ,"")</f>
        <v>0</v>
      </c>
      <c r="AB388">
        <f>_xlfn.XLOOKUP(X388,AM:AM,AR:AR,"")</f>
        <v>0</v>
      </c>
    </row>
    <row r="389" spans="1:28">
      <c r="A389" s="93">
        <v>44655</v>
      </c>
      <c r="B389" s="90">
        <v>65600</v>
      </c>
      <c r="C389" s="90">
        <v>67000</v>
      </c>
      <c r="D389" s="90">
        <v>66400</v>
      </c>
      <c r="E389" s="90">
        <v>61800</v>
      </c>
      <c r="F389" s="90">
        <v>67400</v>
      </c>
      <c r="G389" s="91" t="s">
        <v>25</v>
      </c>
      <c r="H389" s="90">
        <v>64500</v>
      </c>
      <c r="I389" s="90">
        <v>63900</v>
      </c>
      <c r="J389" s="90">
        <v>66300</v>
      </c>
      <c r="K389" s="91" t="s">
        <v>25</v>
      </c>
      <c r="L389" s="90">
        <v>63600</v>
      </c>
      <c r="M389" s="90">
        <v>66800</v>
      </c>
      <c r="N389" s="90">
        <v>63500</v>
      </c>
      <c r="O389" s="91" t="s">
        <v>25</v>
      </c>
      <c r="P389" s="90">
        <v>61000</v>
      </c>
      <c r="Q389" s="90">
        <v>61300</v>
      </c>
      <c r="R389" s="90">
        <v>61200</v>
      </c>
      <c r="S389" s="90">
        <v>64600</v>
      </c>
      <c r="T389" s="90">
        <v>63700</v>
      </c>
      <c r="U389" s="90">
        <v>65800</v>
      </c>
      <c r="V389" s="90">
        <v>66800</v>
      </c>
      <c r="W389" s="90">
        <v>69000</v>
      </c>
      <c r="X389" t="str">
        <f t="shared" si="13"/>
        <v>04-2022</v>
      </c>
      <c r="Y389">
        <f>_xlfn.XLOOKUP(X389,AM:AM,AO:AO,"")</f>
        <v>0</v>
      </c>
      <c r="Z389">
        <f>_xlfn.XLOOKUP(X389,AM:AM,AP:AP,"")</f>
        <v>0</v>
      </c>
      <c r="AA389">
        <f>_xlfn.XLOOKUP(X389,AM:AM,AQ:AQ,"")</f>
        <v>0</v>
      </c>
      <c r="AB389">
        <f>_xlfn.XLOOKUP(X389,AM:AM,AR:AR,"")</f>
        <v>0</v>
      </c>
    </row>
    <row r="390" spans="1:28">
      <c r="A390" s="93">
        <v>44656</v>
      </c>
      <c r="B390" s="90">
        <v>65300</v>
      </c>
      <c r="C390" s="90">
        <v>67000</v>
      </c>
      <c r="D390" s="90">
        <v>65200</v>
      </c>
      <c r="E390" s="90">
        <v>61000</v>
      </c>
      <c r="F390" s="90">
        <v>66700</v>
      </c>
      <c r="G390" s="91" t="s">
        <v>25</v>
      </c>
      <c r="H390" s="90">
        <v>64500</v>
      </c>
      <c r="I390" s="90">
        <v>63700</v>
      </c>
      <c r="J390" s="90">
        <v>65200</v>
      </c>
      <c r="K390" s="91" t="s">
        <v>25</v>
      </c>
      <c r="L390" s="90">
        <v>63600</v>
      </c>
      <c r="M390" s="90">
        <v>66800</v>
      </c>
      <c r="N390" s="90">
        <v>62700</v>
      </c>
      <c r="O390" s="91" t="s">
        <v>25</v>
      </c>
      <c r="P390" s="90">
        <v>60000</v>
      </c>
      <c r="Q390" s="90">
        <v>60500</v>
      </c>
      <c r="R390" s="90">
        <v>60800</v>
      </c>
      <c r="S390" s="90">
        <v>63800</v>
      </c>
      <c r="T390" s="90">
        <v>63000</v>
      </c>
      <c r="U390" s="90">
        <v>65300</v>
      </c>
      <c r="V390" s="90">
        <v>66400</v>
      </c>
      <c r="W390" s="90">
        <v>68800</v>
      </c>
      <c r="X390" t="str">
        <f t="shared" si="13"/>
        <v>04-2022</v>
      </c>
      <c r="Y390">
        <f>_xlfn.XLOOKUP(X390,AM:AM,AO:AO,"")</f>
        <v>0</v>
      </c>
      <c r="Z390">
        <f>_xlfn.XLOOKUP(X390,AM:AM,AP:AP,"")</f>
        <v>0</v>
      </c>
      <c r="AA390">
        <f>_xlfn.XLOOKUP(X390,AM:AM,AQ:AQ,"")</f>
        <v>0</v>
      </c>
      <c r="AB390">
        <f>_xlfn.XLOOKUP(X390,AM:AM,AR:AR,"")</f>
        <v>0</v>
      </c>
    </row>
    <row r="391" spans="1:28">
      <c r="A391" s="93">
        <v>44657</v>
      </c>
      <c r="B391" s="90">
        <v>65200</v>
      </c>
      <c r="C391" s="90">
        <v>66500</v>
      </c>
      <c r="D391" s="90">
        <v>64200</v>
      </c>
      <c r="E391" s="90">
        <v>60000</v>
      </c>
      <c r="F391" s="90">
        <v>65400</v>
      </c>
      <c r="G391" s="91" t="s">
        <v>25</v>
      </c>
      <c r="H391" s="90">
        <v>64000</v>
      </c>
      <c r="I391" s="90">
        <v>63100</v>
      </c>
      <c r="J391" s="90">
        <v>64200</v>
      </c>
      <c r="K391" s="91" t="s">
        <v>25</v>
      </c>
      <c r="L391" s="90">
        <v>63000</v>
      </c>
      <c r="M391" s="90">
        <v>65800</v>
      </c>
      <c r="N391" s="90">
        <v>60600</v>
      </c>
      <c r="O391" s="91" t="s">
        <v>25</v>
      </c>
      <c r="P391" s="90">
        <v>59500</v>
      </c>
      <c r="Q391" s="90">
        <v>59700</v>
      </c>
      <c r="R391" s="90">
        <v>59600</v>
      </c>
      <c r="S391" s="90">
        <v>62800</v>
      </c>
      <c r="T391" s="90">
        <v>63000</v>
      </c>
      <c r="U391" s="90">
        <v>64800</v>
      </c>
      <c r="V391" s="90">
        <v>65700</v>
      </c>
      <c r="W391" s="90">
        <v>68200</v>
      </c>
      <c r="X391" t="str">
        <f t="shared" si="13"/>
        <v>04-2022</v>
      </c>
      <c r="Y391">
        <f>_xlfn.XLOOKUP(X391,AM:AM,AO:AO,"")</f>
        <v>0</v>
      </c>
      <c r="Z391">
        <f>_xlfn.XLOOKUP(X391,AM:AM,AP:AP,"")</f>
        <v>0</v>
      </c>
      <c r="AA391">
        <f>_xlfn.XLOOKUP(X391,AM:AM,AQ:AQ,"")</f>
        <v>0</v>
      </c>
      <c r="AB391">
        <f>_xlfn.XLOOKUP(X391,AM:AM,AR:AR,"")</f>
        <v>0</v>
      </c>
    </row>
    <row r="392" spans="1:28">
      <c r="A392" s="93">
        <v>44658</v>
      </c>
      <c r="B392" s="90">
        <v>64900</v>
      </c>
      <c r="C392" s="90">
        <v>66500</v>
      </c>
      <c r="D392" s="90">
        <v>64200</v>
      </c>
      <c r="E392" s="90">
        <v>60500</v>
      </c>
      <c r="F392" s="90">
        <v>64300</v>
      </c>
      <c r="G392" s="91" t="s">
        <v>25</v>
      </c>
      <c r="H392" s="90">
        <v>64000</v>
      </c>
      <c r="I392" s="90">
        <v>62700</v>
      </c>
      <c r="J392" s="90">
        <v>63300</v>
      </c>
      <c r="K392" s="91" t="s">
        <v>25</v>
      </c>
      <c r="L392" s="90">
        <v>62600</v>
      </c>
      <c r="M392" s="90">
        <v>64800</v>
      </c>
      <c r="N392" s="90">
        <v>60600</v>
      </c>
      <c r="O392" s="91" t="s">
        <v>25</v>
      </c>
      <c r="P392" s="90">
        <v>59700</v>
      </c>
      <c r="Q392" s="90">
        <v>59700</v>
      </c>
      <c r="R392" s="90">
        <v>58900</v>
      </c>
      <c r="S392" s="90">
        <v>63300</v>
      </c>
      <c r="T392" s="90">
        <v>62800</v>
      </c>
      <c r="U392" s="91" t="s">
        <v>25</v>
      </c>
      <c r="V392" s="90">
        <v>65700</v>
      </c>
      <c r="W392" s="90">
        <v>68200</v>
      </c>
      <c r="X392" t="str">
        <f t="shared" si="13"/>
        <v>04-2022</v>
      </c>
      <c r="Y392">
        <f>_xlfn.XLOOKUP(X392,AM:AM,AO:AO,"")</f>
        <v>0</v>
      </c>
      <c r="Z392">
        <f>_xlfn.XLOOKUP(X392,AM:AM,AP:AP,"")</f>
        <v>0</v>
      </c>
      <c r="AA392">
        <f>_xlfn.XLOOKUP(X392,AM:AM,AQ:AQ,"")</f>
        <v>0</v>
      </c>
      <c r="AB392">
        <f>_xlfn.XLOOKUP(X392,AM:AM,AR:AR,"")</f>
        <v>0</v>
      </c>
    </row>
    <row r="393" spans="1:28">
      <c r="A393" s="93">
        <v>44659</v>
      </c>
      <c r="B393" s="90">
        <v>64900</v>
      </c>
      <c r="C393" s="90">
        <v>66000</v>
      </c>
      <c r="D393" s="90">
        <v>63800</v>
      </c>
      <c r="E393" s="90">
        <v>60000</v>
      </c>
      <c r="F393" s="90">
        <v>64100</v>
      </c>
      <c r="G393" s="91" t="s">
        <v>25</v>
      </c>
      <c r="H393" s="90">
        <v>63500</v>
      </c>
      <c r="I393" s="90">
        <v>62100</v>
      </c>
      <c r="J393" s="90">
        <v>63300</v>
      </c>
      <c r="K393" s="91" t="s">
        <v>25</v>
      </c>
      <c r="L393" s="90">
        <v>62000</v>
      </c>
      <c r="M393" s="90">
        <v>64800</v>
      </c>
      <c r="N393" s="90">
        <v>60200</v>
      </c>
      <c r="O393" s="91" t="s">
        <v>25</v>
      </c>
      <c r="P393" s="90">
        <v>59200</v>
      </c>
      <c r="Q393" s="90">
        <v>59100</v>
      </c>
      <c r="R393" s="90">
        <v>58800</v>
      </c>
      <c r="S393" s="90">
        <v>62800</v>
      </c>
      <c r="T393" s="90">
        <v>61800</v>
      </c>
      <c r="U393" s="90">
        <v>63800</v>
      </c>
      <c r="V393" s="90">
        <v>65700</v>
      </c>
      <c r="W393" s="90">
        <v>68200</v>
      </c>
      <c r="X393" t="str">
        <f t="shared" si="13"/>
        <v>04-2022</v>
      </c>
      <c r="Y393">
        <f>_xlfn.XLOOKUP(X393,AM:AM,AO:AO,"")</f>
        <v>0</v>
      </c>
      <c r="Z393">
        <f>_xlfn.XLOOKUP(X393,AM:AM,AP:AP,"")</f>
        <v>0</v>
      </c>
      <c r="AA393">
        <f>_xlfn.XLOOKUP(X393,AM:AM,AQ:AQ,"")</f>
        <v>0</v>
      </c>
      <c r="AB393">
        <f>_xlfn.XLOOKUP(X393,AM:AM,AR:AR,"")</f>
        <v>0</v>
      </c>
    </row>
    <row r="394" spans="1:28">
      <c r="A394" s="93">
        <v>44660</v>
      </c>
      <c r="B394" s="90">
        <v>64600</v>
      </c>
      <c r="C394" s="90">
        <v>65000</v>
      </c>
      <c r="D394" s="90">
        <v>62700</v>
      </c>
      <c r="E394" s="90">
        <v>59700</v>
      </c>
      <c r="F394" s="90">
        <v>64100</v>
      </c>
      <c r="G394" s="91" t="s">
        <v>25</v>
      </c>
      <c r="H394" s="90">
        <v>63000</v>
      </c>
      <c r="I394" s="90">
        <v>61900</v>
      </c>
      <c r="J394" s="90">
        <v>63300</v>
      </c>
      <c r="K394" s="91" t="s">
        <v>25</v>
      </c>
      <c r="L394" s="90">
        <v>62000</v>
      </c>
      <c r="M394" s="90">
        <v>64800</v>
      </c>
      <c r="N394" s="90">
        <v>60400</v>
      </c>
      <c r="O394" s="91" t="s">
        <v>25</v>
      </c>
      <c r="P394" s="90">
        <v>58800</v>
      </c>
      <c r="Q394" s="90">
        <v>59100</v>
      </c>
      <c r="R394" s="90">
        <v>58600</v>
      </c>
      <c r="S394" s="90">
        <v>62500</v>
      </c>
      <c r="T394" s="90">
        <v>61800</v>
      </c>
      <c r="U394" s="90">
        <v>63800</v>
      </c>
      <c r="V394" s="90">
        <v>65700</v>
      </c>
      <c r="W394" s="90">
        <v>68200</v>
      </c>
      <c r="X394" t="str">
        <f t="shared" si="13"/>
        <v>04-2022</v>
      </c>
      <c r="Y394">
        <f>_xlfn.XLOOKUP(X394,AM:AM,AO:AO,"")</f>
        <v>0</v>
      </c>
      <c r="Z394">
        <f>_xlfn.XLOOKUP(X394,AM:AM,AP:AP,"")</f>
        <v>0</v>
      </c>
      <c r="AA394">
        <f>_xlfn.XLOOKUP(X394,AM:AM,AQ:AQ,"")</f>
        <v>0</v>
      </c>
      <c r="AB394">
        <f>_xlfn.XLOOKUP(X394,AM:AM,AR:AR,"")</f>
        <v>0</v>
      </c>
    </row>
    <row r="395" spans="1:28">
      <c r="A395" s="93">
        <v>44661</v>
      </c>
      <c r="B395" s="90" t="s">
        <v>24</v>
      </c>
      <c r="C395" s="90" t="s">
        <v>24</v>
      </c>
      <c r="D395" s="90" t="s">
        <v>24</v>
      </c>
      <c r="E395" s="90" t="s">
        <v>24</v>
      </c>
      <c r="F395" s="90" t="s">
        <v>24</v>
      </c>
      <c r="G395" s="90" t="s">
        <v>24</v>
      </c>
      <c r="H395" s="90" t="s">
        <v>24</v>
      </c>
      <c r="I395" s="90" t="s">
        <v>24</v>
      </c>
      <c r="J395" s="90" t="s">
        <v>24</v>
      </c>
      <c r="K395" s="90" t="s">
        <v>24</v>
      </c>
      <c r="L395" s="90" t="s">
        <v>24</v>
      </c>
      <c r="M395" s="90" t="s">
        <v>24</v>
      </c>
      <c r="N395" s="90" t="s">
        <v>24</v>
      </c>
      <c r="O395" s="90" t="s">
        <v>24</v>
      </c>
      <c r="P395" s="90" t="s">
        <v>24</v>
      </c>
      <c r="Q395" s="90" t="s">
        <v>24</v>
      </c>
      <c r="R395" s="90" t="s">
        <v>24</v>
      </c>
      <c r="S395" s="90" t="s">
        <v>24</v>
      </c>
      <c r="T395" s="90" t="s">
        <v>24</v>
      </c>
      <c r="U395" s="90" t="s">
        <v>24</v>
      </c>
      <c r="V395" s="90" t="s">
        <v>24</v>
      </c>
      <c r="W395" s="90" t="s">
        <v>24</v>
      </c>
      <c r="X395" t="str">
        <f t="shared" si="13"/>
        <v>04-2022</v>
      </c>
      <c r="Y395">
        <f>_xlfn.XLOOKUP(X395,AM:AM,AO:AO,"")</f>
        <v>0</v>
      </c>
      <c r="Z395">
        <f>_xlfn.XLOOKUP(X395,AM:AM,AP:AP,"")</f>
        <v>0</v>
      </c>
      <c r="AA395">
        <f>_xlfn.XLOOKUP(X395,AM:AM,AQ:AQ,"")</f>
        <v>0</v>
      </c>
      <c r="AB395">
        <f>_xlfn.XLOOKUP(X395,AM:AM,AR:AR,"")</f>
        <v>0</v>
      </c>
    </row>
    <row r="396" spans="1:28">
      <c r="A396" s="93">
        <v>44662</v>
      </c>
      <c r="B396" s="90">
        <v>64300</v>
      </c>
      <c r="C396" s="90">
        <v>64800</v>
      </c>
      <c r="D396" s="90">
        <v>61200</v>
      </c>
      <c r="E396" s="90">
        <v>58700</v>
      </c>
      <c r="F396" s="90">
        <v>63700</v>
      </c>
      <c r="G396" s="91" t="s">
        <v>25</v>
      </c>
      <c r="H396" s="90">
        <v>62000</v>
      </c>
      <c r="I396" s="90">
        <v>60800</v>
      </c>
      <c r="J396" s="90">
        <v>62200</v>
      </c>
      <c r="K396" s="91" t="s">
        <v>25</v>
      </c>
      <c r="L396" s="90">
        <v>61100</v>
      </c>
      <c r="M396" s="90">
        <v>63800</v>
      </c>
      <c r="N396" s="90">
        <v>58700</v>
      </c>
      <c r="O396" s="91" t="s">
        <v>25</v>
      </c>
      <c r="P396" s="90">
        <v>57500</v>
      </c>
      <c r="Q396" s="90">
        <v>58000</v>
      </c>
      <c r="R396" s="90">
        <v>57800</v>
      </c>
      <c r="S396" s="90">
        <v>61500</v>
      </c>
      <c r="T396" s="90">
        <v>61000</v>
      </c>
      <c r="U396" s="90">
        <v>63000</v>
      </c>
      <c r="V396" s="90">
        <v>65200</v>
      </c>
      <c r="W396" s="90">
        <v>67700</v>
      </c>
      <c r="X396" t="str">
        <f t="shared" si="13"/>
        <v>04-2022</v>
      </c>
      <c r="Y396">
        <f>_xlfn.XLOOKUP(X396,AM:AM,AO:AO,"")</f>
        <v>0</v>
      </c>
      <c r="Z396">
        <f>_xlfn.XLOOKUP(X396,AM:AM,AP:AP,"")</f>
        <v>0</v>
      </c>
      <c r="AA396">
        <f>_xlfn.XLOOKUP(X396,AM:AM,AQ:AQ,"")</f>
        <v>0</v>
      </c>
      <c r="AB396">
        <f>_xlfn.XLOOKUP(X396,AM:AM,AR:AR,"")</f>
        <v>0</v>
      </c>
    </row>
    <row r="397" spans="1:28">
      <c r="A397" s="93">
        <v>44663</v>
      </c>
      <c r="B397" s="90">
        <v>64100</v>
      </c>
      <c r="C397" s="90">
        <v>64000</v>
      </c>
      <c r="D397" s="90">
        <v>60500</v>
      </c>
      <c r="E397" s="90">
        <v>58300</v>
      </c>
      <c r="F397" s="90">
        <v>62300</v>
      </c>
      <c r="G397" s="91" t="s">
        <v>25</v>
      </c>
      <c r="H397" s="90">
        <v>61500</v>
      </c>
      <c r="I397" s="90">
        <v>59800</v>
      </c>
      <c r="J397" s="90">
        <v>60500</v>
      </c>
      <c r="K397" s="91" t="s">
        <v>25</v>
      </c>
      <c r="L397" s="90">
        <v>60000</v>
      </c>
      <c r="M397" s="90">
        <v>62300</v>
      </c>
      <c r="N397" s="90">
        <v>58000</v>
      </c>
      <c r="O397" s="91" t="s">
        <v>25</v>
      </c>
      <c r="P397" s="90">
        <v>57000</v>
      </c>
      <c r="Q397" s="90">
        <v>58400</v>
      </c>
      <c r="R397" s="90">
        <v>57300</v>
      </c>
      <c r="S397" s="90">
        <v>61100</v>
      </c>
      <c r="T397" s="90">
        <v>60800</v>
      </c>
      <c r="U397" s="90">
        <v>62300</v>
      </c>
      <c r="V397" s="90">
        <v>64800</v>
      </c>
      <c r="W397" s="90">
        <v>67200</v>
      </c>
      <c r="X397" t="str">
        <f t="shared" si="13"/>
        <v>04-2022</v>
      </c>
      <c r="Y397">
        <f>_xlfn.XLOOKUP(X397,AM:AM,AO:AO,"")</f>
        <v>0</v>
      </c>
      <c r="Z397">
        <f>_xlfn.XLOOKUP(X397,AM:AM,AP:AP,"")</f>
        <v>0</v>
      </c>
      <c r="AA397">
        <f>_xlfn.XLOOKUP(X397,AM:AM,AQ:AQ,"")</f>
        <v>0</v>
      </c>
      <c r="AB397">
        <f>_xlfn.XLOOKUP(X397,AM:AM,AR:AR,"")</f>
        <v>0</v>
      </c>
    </row>
    <row r="398" spans="1:28">
      <c r="A398" s="93">
        <v>44664</v>
      </c>
      <c r="B398" s="90">
        <v>64600</v>
      </c>
      <c r="C398" s="90">
        <v>64500</v>
      </c>
      <c r="D398" s="90">
        <v>61500</v>
      </c>
      <c r="E398" s="90">
        <v>59700</v>
      </c>
      <c r="F398" s="90">
        <v>62600</v>
      </c>
      <c r="G398" s="91" t="s">
        <v>25</v>
      </c>
      <c r="H398" s="90">
        <v>62000</v>
      </c>
      <c r="I398" s="90">
        <v>60800</v>
      </c>
      <c r="J398" s="90">
        <v>61700</v>
      </c>
      <c r="K398" s="91" t="s">
        <v>25</v>
      </c>
      <c r="L398" s="90">
        <v>61000</v>
      </c>
      <c r="M398" s="90">
        <v>63100</v>
      </c>
      <c r="N398" s="90">
        <v>60000</v>
      </c>
      <c r="O398" s="91" t="s">
        <v>25</v>
      </c>
      <c r="P398" s="90">
        <v>59000</v>
      </c>
      <c r="Q398" s="90">
        <v>59100</v>
      </c>
      <c r="R398" s="90">
        <v>58500</v>
      </c>
      <c r="S398" s="90">
        <v>62500</v>
      </c>
      <c r="T398" s="90">
        <v>61700</v>
      </c>
      <c r="U398" s="90">
        <v>62800</v>
      </c>
      <c r="V398" s="90">
        <v>64800</v>
      </c>
      <c r="W398" s="90">
        <v>67200</v>
      </c>
      <c r="X398" t="str">
        <f t="shared" si="13"/>
        <v>04-2022</v>
      </c>
      <c r="Y398">
        <f>_xlfn.XLOOKUP(X398,AM:AM,AO:AO,"")</f>
        <v>0</v>
      </c>
      <c r="Z398">
        <f>_xlfn.XLOOKUP(X398,AM:AM,AP:AP,"")</f>
        <v>0</v>
      </c>
      <c r="AA398">
        <f>_xlfn.XLOOKUP(X398,AM:AM,AQ:AQ,"")</f>
        <v>0</v>
      </c>
      <c r="AB398">
        <f>_xlfn.XLOOKUP(X398,AM:AM,AR:AR,"")</f>
        <v>0</v>
      </c>
    </row>
    <row r="399" spans="1:28">
      <c r="A399" s="93">
        <v>44665</v>
      </c>
      <c r="B399" s="90">
        <v>64900</v>
      </c>
      <c r="C399" s="90">
        <v>65000</v>
      </c>
      <c r="D399" s="90">
        <v>61500</v>
      </c>
      <c r="E399" s="90">
        <v>59700</v>
      </c>
      <c r="F399" s="90">
        <v>63000</v>
      </c>
      <c r="G399" s="91" t="s">
        <v>25</v>
      </c>
      <c r="H399" s="90">
        <v>62000</v>
      </c>
      <c r="I399" s="90">
        <v>61400</v>
      </c>
      <c r="J399" s="90">
        <v>61700</v>
      </c>
      <c r="K399" s="91" t="s">
        <v>25</v>
      </c>
      <c r="L399" s="90">
        <v>61500</v>
      </c>
      <c r="M399" s="90">
        <v>63400</v>
      </c>
      <c r="N399" s="90">
        <v>60000</v>
      </c>
      <c r="O399" s="91" t="s">
        <v>25</v>
      </c>
      <c r="P399" s="90">
        <v>59200</v>
      </c>
      <c r="Q399" s="90">
        <v>59500</v>
      </c>
      <c r="R399" s="90">
        <v>59000</v>
      </c>
      <c r="S399" s="90">
        <v>62500</v>
      </c>
      <c r="T399" s="90">
        <v>62000</v>
      </c>
      <c r="U399" s="90">
        <v>62800</v>
      </c>
      <c r="V399" s="90">
        <v>64500</v>
      </c>
      <c r="W399" s="90">
        <v>67000</v>
      </c>
      <c r="X399" t="str">
        <f t="shared" si="13"/>
        <v>04-2022</v>
      </c>
      <c r="Y399">
        <f>_xlfn.XLOOKUP(X399,AM:AM,AO:AO,"")</f>
        <v>0</v>
      </c>
      <c r="Z399">
        <f>_xlfn.XLOOKUP(X399,AM:AM,AP:AP,"")</f>
        <v>0</v>
      </c>
      <c r="AA399">
        <f>_xlfn.XLOOKUP(X399,AM:AM,AQ:AQ,"")</f>
        <v>0</v>
      </c>
      <c r="AB399">
        <f>_xlfn.XLOOKUP(X399,AM:AM,AR:AR,"")</f>
        <v>0</v>
      </c>
    </row>
    <row r="400" spans="1:28">
      <c r="A400" s="93">
        <v>44666</v>
      </c>
      <c r="B400" s="90">
        <v>65500</v>
      </c>
      <c r="C400" s="90">
        <v>66000</v>
      </c>
      <c r="D400" s="90">
        <v>62000</v>
      </c>
      <c r="E400" s="90">
        <v>61500</v>
      </c>
      <c r="F400" s="90">
        <v>63400</v>
      </c>
      <c r="G400" s="91" t="s">
        <v>25</v>
      </c>
      <c r="H400" s="90">
        <v>63500</v>
      </c>
      <c r="I400" s="90">
        <v>62500</v>
      </c>
      <c r="J400" s="90">
        <v>63200</v>
      </c>
      <c r="K400" s="91" t="s">
        <v>25</v>
      </c>
      <c r="L400" s="90">
        <v>63000</v>
      </c>
      <c r="M400" s="90">
        <v>64400</v>
      </c>
      <c r="N400" s="90">
        <v>62500</v>
      </c>
      <c r="O400" s="91" t="s">
        <v>25</v>
      </c>
      <c r="P400" s="90">
        <v>61000</v>
      </c>
      <c r="Q400" s="90">
        <v>60600</v>
      </c>
      <c r="R400" s="90">
        <v>60500</v>
      </c>
      <c r="S400" s="90">
        <v>64500</v>
      </c>
      <c r="T400" s="90">
        <v>62800</v>
      </c>
      <c r="U400" s="90">
        <v>63800</v>
      </c>
      <c r="V400" s="90">
        <v>64800</v>
      </c>
      <c r="W400" s="90">
        <v>67400</v>
      </c>
      <c r="X400" t="str">
        <f t="shared" si="13"/>
        <v>04-2022</v>
      </c>
      <c r="Y400">
        <f>_xlfn.XLOOKUP(X400,AM:AM,AO:AO,"")</f>
        <v>0</v>
      </c>
      <c r="Z400">
        <f>_xlfn.XLOOKUP(X400,AM:AM,AP:AP,"")</f>
        <v>0</v>
      </c>
      <c r="AA400">
        <f>_xlfn.XLOOKUP(X400,AM:AM,AQ:AQ,"")</f>
        <v>0</v>
      </c>
      <c r="AB400">
        <f>_xlfn.XLOOKUP(X400,AM:AM,AR:AR,"")</f>
        <v>0</v>
      </c>
    </row>
    <row r="401" spans="1:28">
      <c r="A401" s="93">
        <v>44667</v>
      </c>
      <c r="B401" s="90">
        <v>65500</v>
      </c>
      <c r="C401" s="90">
        <v>66000</v>
      </c>
      <c r="D401" s="90">
        <v>64700</v>
      </c>
      <c r="E401" s="90">
        <v>61500</v>
      </c>
      <c r="F401" s="90">
        <v>64100</v>
      </c>
      <c r="G401" s="91" t="s">
        <v>25</v>
      </c>
      <c r="H401" s="90">
        <v>64500</v>
      </c>
      <c r="I401" s="90">
        <v>64000</v>
      </c>
      <c r="J401" s="90">
        <v>63200</v>
      </c>
      <c r="K401" s="91" t="s">
        <v>25</v>
      </c>
      <c r="L401" s="90">
        <v>64500</v>
      </c>
      <c r="M401" s="90">
        <v>64400</v>
      </c>
      <c r="N401" s="90">
        <v>63000</v>
      </c>
      <c r="O401" s="91" t="s">
        <v>25</v>
      </c>
      <c r="P401" s="90">
        <v>60500</v>
      </c>
      <c r="Q401" s="90">
        <v>60800</v>
      </c>
      <c r="R401" s="90">
        <v>61500</v>
      </c>
      <c r="S401" s="90">
        <v>64500</v>
      </c>
      <c r="T401" s="90">
        <v>63400</v>
      </c>
      <c r="U401" s="90">
        <v>64800</v>
      </c>
      <c r="V401" s="90">
        <v>65200</v>
      </c>
      <c r="W401" s="90">
        <v>67800</v>
      </c>
      <c r="X401" t="str">
        <f t="shared" si="13"/>
        <v>04-2022</v>
      </c>
      <c r="Y401">
        <f>_xlfn.XLOOKUP(X401,AM:AM,AO:AO,"")</f>
        <v>0</v>
      </c>
      <c r="Z401">
        <f>_xlfn.XLOOKUP(X401,AM:AM,AP:AP,"")</f>
        <v>0</v>
      </c>
      <c r="AA401">
        <f>_xlfn.XLOOKUP(X401,AM:AM,AQ:AQ,"")</f>
        <v>0</v>
      </c>
      <c r="AB401">
        <f>_xlfn.XLOOKUP(X401,AM:AM,AR:AR,"")</f>
        <v>0</v>
      </c>
    </row>
    <row r="402" spans="1:28">
      <c r="A402" s="93">
        <v>44668</v>
      </c>
      <c r="B402" s="90" t="s">
        <v>24</v>
      </c>
      <c r="C402" s="90" t="s">
        <v>24</v>
      </c>
      <c r="D402" s="90" t="s">
        <v>24</v>
      </c>
      <c r="E402" s="90" t="s">
        <v>24</v>
      </c>
      <c r="F402" s="90" t="s">
        <v>24</v>
      </c>
      <c r="G402" s="90" t="s">
        <v>24</v>
      </c>
      <c r="H402" s="90" t="s">
        <v>24</v>
      </c>
      <c r="I402" s="90" t="s">
        <v>24</v>
      </c>
      <c r="J402" s="90" t="s">
        <v>24</v>
      </c>
      <c r="K402" s="90" t="s">
        <v>24</v>
      </c>
      <c r="L402" s="90" t="s">
        <v>24</v>
      </c>
      <c r="M402" s="90" t="s">
        <v>24</v>
      </c>
      <c r="N402" s="90" t="s">
        <v>24</v>
      </c>
      <c r="O402" s="90" t="s">
        <v>24</v>
      </c>
      <c r="P402" s="90" t="s">
        <v>24</v>
      </c>
      <c r="Q402" s="90" t="s">
        <v>24</v>
      </c>
      <c r="R402" s="90" t="s">
        <v>24</v>
      </c>
      <c r="S402" s="90" t="s">
        <v>24</v>
      </c>
      <c r="T402" s="90" t="s">
        <v>24</v>
      </c>
      <c r="U402" s="90" t="s">
        <v>24</v>
      </c>
      <c r="V402" s="90" t="s">
        <v>24</v>
      </c>
      <c r="W402" s="90" t="s">
        <v>24</v>
      </c>
      <c r="X402" t="str">
        <f t="shared" si="13"/>
        <v>04-2022</v>
      </c>
      <c r="Y402">
        <f>_xlfn.XLOOKUP(X402,AM:AM,AO:AO,"")</f>
        <v>0</v>
      </c>
      <c r="Z402">
        <f>_xlfn.XLOOKUP(X402,AM:AM,AP:AP,"")</f>
        <v>0</v>
      </c>
      <c r="AA402">
        <f>_xlfn.XLOOKUP(X402,AM:AM,AQ:AQ,"")</f>
        <v>0</v>
      </c>
      <c r="AB402">
        <f>_xlfn.XLOOKUP(X402,AM:AM,AR:AR,"")</f>
        <v>0</v>
      </c>
    </row>
    <row r="403" spans="1:28">
      <c r="A403" s="93">
        <v>44669</v>
      </c>
      <c r="B403" s="90">
        <v>66700</v>
      </c>
      <c r="C403" s="90">
        <v>67000</v>
      </c>
      <c r="D403" s="90">
        <v>66800</v>
      </c>
      <c r="E403" s="90">
        <v>63300</v>
      </c>
      <c r="F403" s="90">
        <v>66700</v>
      </c>
      <c r="G403" s="91" t="s">
        <v>25</v>
      </c>
      <c r="H403" s="90">
        <v>65000</v>
      </c>
      <c r="I403" s="90">
        <v>65900</v>
      </c>
      <c r="J403" s="90">
        <v>65200</v>
      </c>
      <c r="K403" s="91" t="s">
        <v>25</v>
      </c>
      <c r="L403" s="90">
        <v>65600</v>
      </c>
      <c r="M403" s="90">
        <v>66100</v>
      </c>
      <c r="N403" s="90">
        <v>65500</v>
      </c>
      <c r="O403" s="91" t="s">
        <v>25</v>
      </c>
      <c r="P403" s="90">
        <v>62500</v>
      </c>
      <c r="Q403" s="90">
        <v>63200</v>
      </c>
      <c r="R403" s="90">
        <v>63000</v>
      </c>
      <c r="S403" s="90">
        <v>66000</v>
      </c>
      <c r="T403" s="90">
        <v>66000</v>
      </c>
      <c r="U403" s="90">
        <v>66300</v>
      </c>
      <c r="V403" s="90">
        <v>66300</v>
      </c>
      <c r="W403" s="90">
        <v>68900</v>
      </c>
      <c r="X403" t="str">
        <f t="shared" si="13"/>
        <v>04-2022</v>
      </c>
      <c r="Y403">
        <f>_xlfn.XLOOKUP(X403,AM:AM,AO:AO,"")</f>
        <v>0</v>
      </c>
      <c r="Z403">
        <f>_xlfn.XLOOKUP(X403,AM:AM,AP:AP,"")</f>
        <v>0</v>
      </c>
      <c r="AA403">
        <f>_xlfn.XLOOKUP(X403,AM:AM,AQ:AQ,"")</f>
        <v>0</v>
      </c>
      <c r="AB403">
        <f>_xlfn.XLOOKUP(X403,AM:AM,AR:AR,"")</f>
        <v>0</v>
      </c>
    </row>
    <row r="404" spans="1:28">
      <c r="A404" s="93">
        <v>44670</v>
      </c>
      <c r="B404" s="90">
        <v>66700</v>
      </c>
      <c r="C404" s="90">
        <v>67000</v>
      </c>
      <c r="D404" s="90">
        <v>66800</v>
      </c>
      <c r="E404" s="90">
        <v>62800</v>
      </c>
      <c r="F404" s="90">
        <v>66700</v>
      </c>
      <c r="G404" s="91" t="s">
        <v>25</v>
      </c>
      <c r="H404" s="90">
        <v>64500</v>
      </c>
      <c r="I404" s="90">
        <v>66500</v>
      </c>
      <c r="J404" s="90">
        <v>65200</v>
      </c>
      <c r="K404" s="91" t="s">
        <v>25</v>
      </c>
      <c r="L404" s="90">
        <v>66400</v>
      </c>
      <c r="M404" s="90">
        <v>66300</v>
      </c>
      <c r="N404" s="90">
        <v>64800</v>
      </c>
      <c r="O404" s="91" t="s">
        <v>25</v>
      </c>
      <c r="P404" s="90">
        <v>62500</v>
      </c>
      <c r="Q404" s="90">
        <v>63200</v>
      </c>
      <c r="R404" s="90">
        <v>62900</v>
      </c>
      <c r="S404" s="90">
        <v>65600</v>
      </c>
      <c r="T404" s="90">
        <v>66000</v>
      </c>
      <c r="U404" s="90">
        <v>66300</v>
      </c>
      <c r="V404" s="90">
        <v>66300</v>
      </c>
      <c r="W404" s="90">
        <v>68900</v>
      </c>
      <c r="X404" t="str">
        <f t="shared" si="13"/>
        <v>04-2022</v>
      </c>
      <c r="Y404">
        <f>_xlfn.XLOOKUP(X404,AM:AM,AO:AO,"")</f>
        <v>0</v>
      </c>
      <c r="Z404">
        <f>_xlfn.XLOOKUP(X404,AM:AM,AP:AP,"")</f>
        <v>0</v>
      </c>
      <c r="AA404">
        <f>_xlfn.XLOOKUP(X404,AM:AM,AQ:AQ,"")</f>
        <v>0</v>
      </c>
      <c r="AB404">
        <f>_xlfn.XLOOKUP(X404,AM:AM,AR:AR,"")</f>
        <v>0</v>
      </c>
    </row>
    <row r="405" spans="1:28">
      <c r="A405" s="93">
        <v>44671</v>
      </c>
      <c r="B405" s="90">
        <v>66000</v>
      </c>
      <c r="C405" s="90">
        <v>66000</v>
      </c>
      <c r="D405" s="90">
        <v>66700</v>
      </c>
      <c r="E405" s="90">
        <v>62300</v>
      </c>
      <c r="F405" s="90">
        <v>66300</v>
      </c>
      <c r="G405" s="91" t="s">
        <v>25</v>
      </c>
      <c r="H405" s="90">
        <v>64500</v>
      </c>
      <c r="I405" s="90">
        <v>66300</v>
      </c>
      <c r="J405" s="90">
        <v>65200</v>
      </c>
      <c r="K405" s="91" t="s">
        <v>25</v>
      </c>
      <c r="L405" s="90">
        <v>66000</v>
      </c>
      <c r="M405" s="90">
        <v>66300</v>
      </c>
      <c r="N405" s="90">
        <v>64300</v>
      </c>
      <c r="O405" s="91" t="s">
        <v>25</v>
      </c>
      <c r="P405" s="90">
        <v>61500</v>
      </c>
      <c r="Q405" s="90">
        <v>63200</v>
      </c>
      <c r="R405" s="90">
        <v>62200</v>
      </c>
      <c r="S405" s="90">
        <v>65000</v>
      </c>
      <c r="T405" s="90">
        <v>66000</v>
      </c>
      <c r="U405" s="90">
        <v>65800</v>
      </c>
      <c r="V405" s="90">
        <v>66300</v>
      </c>
      <c r="W405" s="90">
        <v>68900</v>
      </c>
      <c r="X405" t="str">
        <f t="shared" si="13"/>
        <v>04-2022</v>
      </c>
      <c r="Y405">
        <f>_xlfn.XLOOKUP(X405,AM:AM,AO:AO,"")</f>
        <v>0</v>
      </c>
      <c r="Z405">
        <f>_xlfn.XLOOKUP(X405,AM:AM,AP:AP,"")</f>
        <v>0</v>
      </c>
      <c r="AA405">
        <f>_xlfn.XLOOKUP(X405,AM:AM,AQ:AQ,"")</f>
        <v>0</v>
      </c>
      <c r="AB405">
        <f>_xlfn.XLOOKUP(X405,AM:AM,AR:AR,"")</f>
        <v>0</v>
      </c>
    </row>
    <row r="406" spans="1:28">
      <c r="A406" s="93">
        <v>44672</v>
      </c>
      <c r="B406" s="90">
        <v>66000</v>
      </c>
      <c r="C406" s="90">
        <v>66000</v>
      </c>
      <c r="D406" s="90">
        <v>66700</v>
      </c>
      <c r="E406" s="90">
        <v>61800</v>
      </c>
      <c r="F406" s="90">
        <v>66300</v>
      </c>
      <c r="G406" s="91" t="s">
        <v>25</v>
      </c>
      <c r="H406" s="90">
        <v>64500</v>
      </c>
      <c r="I406" s="90">
        <v>66300</v>
      </c>
      <c r="J406" s="90">
        <v>65200</v>
      </c>
      <c r="K406" s="91" t="s">
        <v>25</v>
      </c>
      <c r="L406" s="90">
        <v>66000</v>
      </c>
      <c r="M406" s="90">
        <v>66300</v>
      </c>
      <c r="N406" s="90">
        <v>64300</v>
      </c>
      <c r="O406" s="91" t="s">
        <v>25</v>
      </c>
      <c r="P406" s="90">
        <v>61800</v>
      </c>
      <c r="Q406" s="90">
        <v>63000</v>
      </c>
      <c r="R406" s="90">
        <v>62400</v>
      </c>
      <c r="S406" s="90">
        <v>64800</v>
      </c>
      <c r="T406" s="90">
        <v>65300</v>
      </c>
      <c r="U406" s="90">
        <v>65800</v>
      </c>
      <c r="V406" s="90">
        <v>66300</v>
      </c>
      <c r="W406" s="90">
        <v>68900</v>
      </c>
      <c r="X406" t="str">
        <f t="shared" ref="X406:X469" si="14">TEXT(A406,"MM-YYYY")</f>
        <v>04-2022</v>
      </c>
      <c r="Y406">
        <f>_xlfn.XLOOKUP(X406,AM:AM,AO:AO,"")</f>
        <v>0</v>
      </c>
      <c r="Z406">
        <f>_xlfn.XLOOKUP(X406,AM:AM,AP:AP,"")</f>
        <v>0</v>
      </c>
      <c r="AA406">
        <f>_xlfn.XLOOKUP(X406,AM:AM,AQ:AQ,"")</f>
        <v>0</v>
      </c>
      <c r="AB406">
        <f>_xlfn.XLOOKUP(X406,AM:AM,AR:AR,"")</f>
        <v>0</v>
      </c>
    </row>
    <row r="407" spans="1:28">
      <c r="A407" s="93">
        <v>44673</v>
      </c>
      <c r="B407" s="90">
        <v>65300</v>
      </c>
      <c r="C407" s="90">
        <v>65500</v>
      </c>
      <c r="D407" s="90">
        <v>66700</v>
      </c>
      <c r="E407" s="90">
        <v>60500</v>
      </c>
      <c r="F407" s="90">
        <v>66200</v>
      </c>
      <c r="G407" s="91" t="s">
        <v>25</v>
      </c>
      <c r="H407" s="90">
        <v>64000</v>
      </c>
      <c r="I407" s="90">
        <v>65500</v>
      </c>
      <c r="J407" s="90">
        <v>64900</v>
      </c>
      <c r="K407" s="91" t="s">
        <v>25</v>
      </c>
      <c r="L407" s="90">
        <v>65400</v>
      </c>
      <c r="M407" s="90">
        <v>65800</v>
      </c>
      <c r="N407" s="90">
        <v>63500</v>
      </c>
      <c r="O407" s="91" t="s">
        <v>25</v>
      </c>
      <c r="P407" s="90">
        <v>60500</v>
      </c>
      <c r="Q407" s="90">
        <v>62000</v>
      </c>
      <c r="R407" s="90">
        <v>61500</v>
      </c>
      <c r="S407" s="90">
        <v>63500</v>
      </c>
      <c r="T407" s="90">
        <v>64500</v>
      </c>
      <c r="U407" s="90">
        <v>63800</v>
      </c>
      <c r="V407" s="90">
        <v>66000</v>
      </c>
      <c r="W407" s="90">
        <v>68700</v>
      </c>
      <c r="X407" t="str">
        <f t="shared" si="14"/>
        <v>04-2022</v>
      </c>
      <c r="Y407">
        <f>_xlfn.XLOOKUP(X407,AM:AM,AO:AO,"")</f>
        <v>0</v>
      </c>
      <c r="Z407">
        <f>_xlfn.XLOOKUP(X407,AM:AM,AP:AP,"")</f>
        <v>0</v>
      </c>
      <c r="AA407">
        <f>_xlfn.XLOOKUP(X407,AM:AM,AQ:AQ,"")</f>
        <v>0</v>
      </c>
      <c r="AB407">
        <f>_xlfn.XLOOKUP(X407,AM:AM,AR:AR,"")</f>
        <v>0</v>
      </c>
    </row>
    <row r="408" spans="1:28">
      <c r="A408" s="93">
        <v>44674</v>
      </c>
      <c r="B408" s="90">
        <v>64500</v>
      </c>
      <c r="C408" s="90">
        <v>65500</v>
      </c>
      <c r="D408" s="90">
        <v>65200</v>
      </c>
      <c r="E408" s="90">
        <v>60500</v>
      </c>
      <c r="F408" s="90">
        <v>66000</v>
      </c>
      <c r="G408" s="91" t="s">
        <v>25</v>
      </c>
      <c r="H408" s="90">
        <v>63500</v>
      </c>
      <c r="I408" s="90">
        <v>64300</v>
      </c>
      <c r="J408" s="90">
        <v>64100</v>
      </c>
      <c r="K408" s="91" t="s">
        <v>25</v>
      </c>
      <c r="L408" s="90">
        <v>63800</v>
      </c>
      <c r="M408" s="90">
        <v>64800</v>
      </c>
      <c r="N408" s="90">
        <v>62100</v>
      </c>
      <c r="O408" s="91" t="s">
        <v>25</v>
      </c>
      <c r="P408" s="90">
        <v>60000</v>
      </c>
      <c r="Q408" s="90">
        <v>61200</v>
      </c>
      <c r="R408" s="90">
        <v>60700</v>
      </c>
      <c r="S408" s="90">
        <v>63500</v>
      </c>
      <c r="T408" s="90">
        <v>64000</v>
      </c>
      <c r="U408" s="90">
        <v>63800</v>
      </c>
      <c r="V408" s="90">
        <v>66000</v>
      </c>
      <c r="W408" s="90">
        <v>68500</v>
      </c>
      <c r="X408" t="str">
        <f t="shared" si="14"/>
        <v>04-2022</v>
      </c>
      <c r="Y408">
        <f>_xlfn.XLOOKUP(X408,AM:AM,AO:AO,"")</f>
        <v>0</v>
      </c>
      <c r="Z408">
        <f>_xlfn.XLOOKUP(X408,AM:AM,AP:AP,"")</f>
        <v>0</v>
      </c>
      <c r="AA408">
        <f>_xlfn.XLOOKUP(X408,AM:AM,AQ:AQ,"")</f>
        <v>0</v>
      </c>
      <c r="AB408">
        <f>_xlfn.XLOOKUP(X408,AM:AM,AR:AR,"")</f>
        <v>0</v>
      </c>
    </row>
    <row r="409" spans="1:28">
      <c r="A409" s="93">
        <v>44675</v>
      </c>
      <c r="B409" s="90" t="s">
        <v>24</v>
      </c>
      <c r="C409" s="90" t="s">
        <v>24</v>
      </c>
      <c r="D409" s="90" t="s">
        <v>24</v>
      </c>
      <c r="E409" s="90" t="s">
        <v>24</v>
      </c>
      <c r="F409" s="90" t="s">
        <v>24</v>
      </c>
      <c r="G409" s="90" t="s">
        <v>24</v>
      </c>
      <c r="H409" s="90" t="s">
        <v>24</v>
      </c>
      <c r="I409" s="90" t="s">
        <v>24</v>
      </c>
      <c r="J409" s="90" t="s">
        <v>24</v>
      </c>
      <c r="K409" s="90" t="s">
        <v>24</v>
      </c>
      <c r="L409" s="90" t="s">
        <v>24</v>
      </c>
      <c r="M409" s="90" t="s">
        <v>24</v>
      </c>
      <c r="N409" s="90" t="s">
        <v>24</v>
      </c>
      <c r="O409" s="90" t="s">
        <v>24</v>
      </c>
      <c r="P409" s="90" t="s">
        <v>24</v>
      </c>
      <c r="Q409" s="90" t="s">
        <v>24</v>
      </c>
      <c r="R409" s="90" t="s">
        <v>24</v>
      </c>
      <c r="S409" s="90" t="s">
        <v>24</v>
      </c>
      <c r="T409" s="90" t="s">
        <v>24</v>
      </c>
      <c r="U409" s="90" t="s">
        <v>24</v>
      </c>
      <c r="V409" s="90" t="s">
        <v>24</v>
      </c>
      <c r="W409" s="90" t="s">
        <v>24</v>
      </c>
      <c r="X409" t="str">
        <f t="shared" si="14"/>
        <v>04-2022</v>
      </c>
      <c r="Y409">
        <f>_xlfn.XLOOKUP(X409,AM:AM,AO:AO,"")</f>
        <v>0</v>
      </c>
      <c r="Z409">
        <f>_xlfn.XLOOKUP(X409,AM:AM,AP:AP,"")</f>
        <v>0</v>
      </c>
      <c r="AA409">
        <f>_xlfn.XLOOKUP(X409,AM:AM,AQ:AQ,"")</f>
        <v>0</v>
      </c>
      <c r="AB409">
        <f>_xlfn.XLOOKUP(X409,AM:AM,AR:AR,"")</f>
        <v>0</v>
      </c>
    </row>
    <row r="410" spans="1:28">
      <c r="A410" s="93">
        <v>44676</v>
      </c>
      <c r="B410" s="90">
        <v>64300</v>
      </c>
      <c r="C410" s="90">
        <v>64800</v>
      </c>
      <c r="D410" s="90">
        <v>63700</v>
      </c>
      <c r="E410" s="90">
        <v>59500</v>
      </c>
      <c r="F410" s="90">
        <v>64800</v>
      </c>
      <c r="G410" s="91" t="s">
        <v>25</v>
      </c>
      <c r="H410" s="90">
        <v>63000</v>
      </c>
      <c r="I410" s="90">
        <v>62600</v>
      </c>
      <c r="J410" s="90">
        <v>63700</v>
      </c>
      <c r="K410" s="91" t="s">
        <v>25</v>
      </c>
      <c r="L410" s="90">
        <v>62700</v>
      </c>
      <c r="M410" s="90">
        <v>64300</v>
      </c>
      <c r="N410" s="90">
        <v>61200</v>
      </c>
      <c r="O410" s="91" t="s">
        <v>25</v>
      </c>
      <c r="P410" s="90">
        <v>58500</v>
      </c>
      <c r="Q410" s="90">
        <v>60000</v>
      </c>
      <c r="R410" s="90">
        <v>60300</v>
      </c>
      <c r="S410" s="90">
        <v>62300</v>
      </c>
      <c r="T410" s="90">
        <v>63700</v>
      </c>
      <c r="U410" s="90">
        <v>62800</v>
      </c>
      <c r="V410" s="90">
        <v>65200</v>
      </c>
      <c r="W410" s="90">
        <v>67600</v>
      </c>
      <c r="X410" t="str">
        <f t="shared" si="14"/>
        <v>04-2022</v>
      </c>
      <c r="Y410">
        <f>_xlfn.XLOOKUP(X410,AM:AM,AO:AO,"")</f>
        <v>0</v>
      </c>
      <c r="Z410">
        <f>_xlfn.XLOOKUP(X410,AM:AM,AP:AP,"")</f>
        <v>0</v>
      </c>
      <c r="AA410">
        <f>_xlfn.XLOOKUP(X410,AM:AM,AQ:AQ,"")</f>
        <v>0</v>
      </c>
      <c r="AB410">
        <f>_xlfn.XLOOKUP(X410,AM:AM,AR:AR,"")</f>
        <v>0</v>
      </c>
    </row>
    <row r="411" spans="1:28">
      <c r="A411" s="93">
        <v>44677</v>
      </c>
      <c r="B411" s="90">
        <v>63600</v>
      </c>
      <c r="C411" s="90">
        <v>64800</v>
      </c>
      <c r="D411" s="90">
        <v>62500</v>
      </c>
      <c r="E411" s="90">
        <v>59000</v>
      </c>
      <c r="F411" s="90">
        <v>63900</v>
      </c>
      <c r="G411" s="91" t="s">
        <v>25</v>
      </c>
      <c r="H411" s="90">
        <v>63000</v>
      </c>
      <c r="I411" s="90">
        <v>62200</v>
      </c>
      <c r="J411" s="90">
        <v>63100</v>
      </c>
      <c r="K411" s="91" t="s">
        <v>25</v>
      </c>
      <c r="L411" s="90">
        <v>62000</v>
      </c>
      <c r="M411" s="90">
        <v>63400</v>
      </c>
      <c r="N411" s="90">
        <v>60000</v>
      </c>
      <c r="O411" s="91" t="s">
        <v>25</v>
      </c>
      <c r="P411" s="90">
        <v>58000</v>
      </c>
      <c r="Q411" s="90">
        <v>60000</v>
      </c>
      <c r="R411" s="90">
        <v>59500</v>
      </c>
      <c r="S411" s="90">
        <v>61800</v>
      </c>
      <c r="T411" s="90">
        <v>63000</v>
      </c>
      <c r="U411" s="90">
        <v>62800</v>
      </c>
      <c r="V411" s="90">
        <v>65200</v>
      </c>
      <c r="W411" s="90">
        <v>67600</v>
      </c>
      <c r="X411" t="str">
        <f t="shared" si="14"/>
        <v>04-2022</v>
      </c>
      <c r="Y411">
        <f>_xlfn.XLOOKUP(X411,AM:AM,AO:AO,"")</f>
        <v>0</v>
      </c>
      <c r="Z411">
        <f>_xlfn.XLOOKUP(X411,AM:AM,AP:AP,"")</f>
        <v>0</v>
      </c>
      <c r="AA411">
        <f>_xlfn.XLOOKUP(X411,AM:AM,AQ:AQ,"")</f>
        <v>0</v>
      </c>
      <c r="AB411">
        <f>_xlfn.XLOOKUP(X411,AM:AM,AR:AR,"")</f>
        <v>0</v>
      </c>
    </row>
    <row r="412" spans="1:28">
      <c r="A412" s="93">
        <v>44678</v>
      </c>
      <c r="B412" s="90">
        <v>63500</v>
      </c>
      <c r="C412" s="90">
        <v>64500</v>
      </c>
      <c r="D412" s="90">
        <v>62000</v>
      </c>
      <c r="E412" s="90">
        <v>58500</v>
      </c>
      <c r="F412" s="90">
        <v>64200</v>
      </c>
      <c r="G412" s="91" t="s">
        <v>25</v>
      </c>
      <c r="H412" s="90">
        <v>62500</v>
      </c>
      <c r="I412" s="90">
        <v>61500</v>
      </c>
      <c r="J412" s="90">
        <v>62700</v>
      </c>
      <c r="K412" s="91" t="s">
        <v>25</v>
      </c>
      <c r="L412" s="90">
        <v>61000</v>
      </c>
      <c r="M412" s="90">
        <v>63400</v>
      </c>
      <c r="N412" s="90">
        <v>59000</v>
      </c>
      <c r="O412" s="91" t="s">
        <v>25</v>
      </c>
      <c r="P412" s="90">
        <v>58000</v>
      </c>
      <c r="Q412" s="90">
        <v>60200</v>
      </c>
      <c r="R412" s="90">
        <v>58700</v>
      </c>
      <c r="S412" s="90">
        <v>61300</v>
      </c>
      <c r="T412" s="90">
        <v>62500</v>
      </c>
      <c r="U412" s="90">
        <v>62800</v>
      </c>
      <c r="V412" s="90">
        <v>65200</v>
      </c>
      <c r="W412" s="90">
        <v>67600</v>
      </c>
      <c r="X412" t="str">
        <f t="shared" si="14"/>
        <v>04-2022</v>
      </c>
      <c r="Y412">
        <f>_xlfn.XLOOKUP(X412,AM:AM,AO:AO,"")</f>
        <v>0</v>
      </c>
      <c r="Z412">
        <f>_xlfn.XLOOKUP(X412,AM:AM,AP:AP,"")</f>
        <v>0</v>
      </c>
      <c r="AA412">
        <f>_xlfn.XLOOKUP(X412,AM:AM,AQ:AQ,"")</f>
        <v>0</v>
      </c>
      <c r="AB412">
        <f>_xlfn.XLOOKUP(X412,AM:AM,AR:AR,"")</f>
        <v>0</v>
      </c>
    </row>
    <row r="413" spans="1:28">
      <c r="A413" s="93">
        <v>44679</v>
      </c>
      <c r="B413" s="90">
        <v>63800</v>
      </c>
      <c r="C413" s="90">
        <v>64700</v>
      </c>
      <c r="D413" s="90">
        <v>62500</v>
      </c>
      <c r="E413" s="90">
        <v>60000</v>
      </c>
      <c r="F413" s="90">
        <v>64200</v>
      </c>
      <c r="G413" s="91" t="s">
        <v>25</v>
      </c>
      <c r="H413" s="90">
        <v>63000</v>
      </c>
      <c r="I413" s="90">
        <v>62000</v>
      </c>
      <c r="J413" s="90">
        <v>63000</v>
      </c>
      <c r="K413" s="91" t="s">
        <v>25</v>
      </c>
      <c r="L413" s="90">
        <v>62300</v>
      </c>
      <c r="M413" s="90">
        <v>63800</v>
      </c>
      <c r="N413" s="90">
        <v>60500</v>
      </c>
      <c r="O413" s="91" t="s">
        <v>25</v>
      </c>
      <c r="P413" s="90">
        <v>59500</v>
      </c>
      <c r="Q413" s="90">
        <v>60400</v>
      </c>
      <c r="R413" s="90">
        <v>59700</v>
      </c>
      <c r="S413" s="90">
        <v>62800</v>
      </c>
      <c r="T413" s="90">
        <v>62800</v>
      </c>
      <c r="U413" s="90">
        <v>63800</v>
      </c>
      <c r="V413" s="90">
        <v>65500</v>
      </c>
      <c r="W413" s="90">
        <v>67900</v>
      </c>
      <c r="X413" t="str">
        <f t="shared" si="14"/>
        <v>04-2022</v>
      </c>
      <c r="Y413">
        <f>_xlfn.XLOOKUP(X413,AM:AM,AO:AO,"")</f>
        <v>0</v>
      </c>
      <c r="Z413">
        <f>_xlfn.XLOOKUP(X413,AM:AM,AP:AP,"")</f>
        <v>0</v>
      </c>
      <c r="AA413">
        <f>_xlfn.XLOOKUP(X413,AM:AM,AQ:AQ,"")</f>
        <v>0</v>
      </c>
      <c r="AB413">
        <f>_xlfn.XLOOKUP(X413,AM:AM,AR:AR,"")</f>
        <v>0</v>
      </c>
    </row>
    <row r="414" spans="1:28">
      <c r="A414" s="93">
        <v>44680</v>
      </c>
      <c r="B414" s="90">
        <v>64500</v>
      </c>
      <c r="C414" s="90">
        <v>65200</v>
      </c>
      <c r="D414" s="90">
        <v>65000</v>
      </c>
      <c r="E414" s="90">
        <v>61000</v>
      </c>
      <c r="F414" s="90">
        <v>64800</v>
      </c>
      <c r="G414" s="91" t="s">
        <v>25</v>
      </c>
      <c r="H414" s="90">
        <v>63500</v>
      </c>
      <c r="I414" s="90">
        <v>63800</v>
      </c>
      <c r="J414" s="90">
        <v>63300</v>
      </c>
      <c r="K414" s="91" t="s">
        <v>25</v>
      </c>
      <c r="L414" s="90">
        <v>65000</v>
      </c>
      <c r="M414" s="90">
        <v>64200</v>
      </c>
      <c r="N414" s="90">
        <v>62500</v>
      </c>
      <c r="O414" s="91" t="s">
        <v>25</v>
      </c>
      <c r="P414" s="90">
        <v>60500</v>
      </c>
      <c r="Q414" s="90">
        <v>60900</v>
      </c>
      <c r="R414" s="90">
        <v>60800</v>
      </c>
      <c r="S414" s="90">
        <v>63800</v>
      </c>
      <c r="T414" s="90">
        <v>63500</v>
      </c>
      <c r="U414" s="90">
        <v>64800</v>
      </c>
      <c r="V414" s="90">
        <v>65700</v>
      </c>
      <c r="W414" s="90">
        <v>68000</v>
      </c>
      <c r="X414" t="str">
        <f t="shared" si="14"/>
        <v>04-2022</v>
      </c>
      <c r="Y414">
        <f>_xlfn.XLOOKUP(X414,AM:AM,AO:AO,"")</f>
        <v>0</v>
      </c>
      <c r="Z414">
        <f>_xlfn.XLOOKUP(X414,AM:AM,AP:AP,"")</f>
        <v>0</v>
      </c>
      <c r="AA414">
        <f>_xlfn.XLOOKUP(X414,AM:AM,AQ:AQ,"")</f>
        <v>0</v>
      </c>
      <c r="AB414">
        <f>_xlfn.XLOOKUP(X414,AM:AM,AR:AR,"")</f>
        <v>0</v>
      </c>
    </row>
    <row r="415" spans="1:28">
      <c r="A415" s="93">
        <v>44681</v>
      </c>
      <c r="B415" s="90">
        <v>64100</v>
      </c>
      <c r="C415" s="90">
        <v>65500</v>
      </c>
      <c r="D415" s="90">
        <v>65000</v>
      </c>
      <c r="E415" s="90">
        <v>60500</v>
      </c>
      <c r="F415" s="90">
        <v>64800</v>
      </c>
      <c r="G415" s="91" t="s">
        <v>25</v>
      </c>
      <c r="H415" s="90">
        <v>63500</v>
      </c>
      <c r="I415" s="90">
        <v>63500</v>
      </c>
      <c r="J415" s="90">
        <v>63300</v>
      </c>
      <c r="K415" s="91" t="s">
        <v>25</v>
      </c>
      <c r="L415" s="90">
        <v>64600</v>
      </c>
      <c r="M415" s="90">
        <v>64700</v>
      </c>
      <c r="N415" s="90">
        <v>62500</v>
      </c>
      <c r="O415" s="91" t="s">
        <v>25</v>
      </c>
      <c r="P415" s="90">
        <v>60000</v>
      </c>
      <c r="Q415" s="90">
        <v>60700</v>
      </c>
      <c r="R415" s="90">
        <v>60200</v>
      </c>
      <c r="S415" s="90">
        <v>63300</v>
      </c>
      <c r="T415" s="90">
        <v>63300</v>
      </c>
      <c r="U415" s="91" t="s">
        <v>25</v>
      </c>
      <c r="V415" s="90">
        <v>65700</v>
      </c>
      <c r="W415" s="90">
        <v>68000</v>
      </c>
      <c r="X415" t="str">
        <f t="shared" si="14"/>
        <v>04-2022</v>
      </c>
      <c r="Y415">
        <f>_xlfn.XLOOKUP(X415,AM:AM,AO:AO,"")</f>
        <v>0</v>
      </c>
      <c r="Z415">
        <f>_xlfn.XLOOKUP(X415,AM:AM,AP:AP,"")</f>
        <v>0</v>
      </c>
      <c r="AA415">
        <f>_xlfn.XLOOKUP(X415,AM:AM,AQ:AQ,"")</f>
        <v>0</v>
      </c>
      <c r="AB415">
        <f>_xlfn.XLOOKUP(X415,AM:AM,AR:AR,"")</f>
        <v>0</v>
      </c>
    </row>
    <row r="416" spans="1:28">
      <c r="A416" s="93">
        <v>44682</v>
      </c>
      <c r="B416" s="90" t="s">
        <v>24</v>
      </c>
      <c r="C416" s="90" t="s">
        <v>24</v>
      </c>
      <c r="D416" s="90" t="s">
        <v>24</v>
      </c>
      <c r="E416" s="90" t="s">
        <v>24</v>
      </c>
      <c r="F416" s="90" t="s">
        <v>24</v>
      </c>
      <c r="G416" s="90" t="s">
        <v>24</v>
      </c>
      <c r="H416" s="90" t="s">
        <v>24</v>
      </c>
      <c r="I416" s="90" t="s">
        <v>24</v>
      </c>
      <c r="J416" s="90" t="s">
        <v>24</v>
      </c>
      <c r="K416" s="90" t="s">
        <v>24</v>
      </c>
      <c r="L416" s="90" t="s">
        <v>24</v>
      </c>
      <c r="M416" s="90" t="s">
        <v>24</v>
      </c>
      <c r="N416" s="90" t="s">
        <v>24</v>
      </c>
      <c r="O416" s="90" t="s">
        <v>24</v>
      </c>
      <c r="P416" s="90" t="s">
        <v>24</v>
      </c>
      <c r="Q416" s="90" t="s">
        <v>24</v>
      </c>
      <c r="R416" s="90" t="s">
        <v>24</v>
      </c>
      <c r="S416" s="90" t="s">
        <v>24</v>
      </c>
      <c r="T416" s="90" t="s">
        <v>24</v>
      </c>
      <c r="U416" s="90" t="s">
        <v>24</v>
      </c>
      <c r="V416" s="90" t="s">
        <v>24</v>
      </c>
      <c r="W416" s="90" t="s">
        <v>24</v>
      </c>
      <c r="X416" t="str">
        <f t="shared" si="14"/>
        <v>05-2022</v>
      </c>
      <c r="Y416">
        <f>_xlfn.XLOOKUP(X416,AM:AM,AO:AO,"")</f>
        <v>0</v>
      </c>
      <c r="Z416">
        <f>_xlfn.XLOOKUP(X416,AM:AM,AP:AP,"")</f>
        <v>0</v>
      </c>
      <c r="AA416">
        <f>_xlfn.XLOOKUP(X416,AM:AM,AQ:AQ,"")</f>
        <v>0</v>
      </c>
      <c r="AB416">
        <f>_xlfn.XLOOKUP(X416,AM:AM,AR:AR,"")</f>
        <v>0</v>
      </c>
    </row>
    <row r="417" spans="1:28">
      <c r="A417" s="93">
        <v>44683</v>
      </c>
      <c r="B417" s="90">
        <v>62900</v>
      </c>
      <c r="C417" s="90">
        <v>65000</v>
      </c>
      <c r="D417" s="90">
        <v>65200</v>
      </c>
      <c r="E417" s="90">
        <v>60500</v>
      </c>
      <c r="F417" s="90">
        <v>64800</v>
      </c>
      <c r="G417" s="91" t="s">
        <v>25</v>
      </c>
      <c r="H417" s="90">
        <v>63000</v>
      </c>
      <c r="I417" s="90">
        <v>63500</v>
      </c>
      <c r="J417" s="90">
        <v>63300</v>
      </c>
      <c r="K417" s="91" t="s">
        <v>25</v>
      </c>
      <c r="L417" s="90">
        <v>64300</v>
      </c>
      <c r="M417" s="90">
        <v>64700</v>
      </c>
      <c r="N417" s="90">
        <v>62500</v>
      </c>
      <c r="O417" s="91" t="s">
        <v>25</v>
      </c>
      <c r="P417" s="90">
        <v>60000</v>
      </c>
      <c r="Q417" s="90">
        <v>60600</v>
      </c>
      <c r="R417" s="90">
        <v>60000</v>
      </c>
      <c r="S417" s="90">
        <v>63300</v>
      </c>
      <c r="T417" s="90">
        <v>63000</v>
      </c>
      <c r="U417" s="90">
        <v>64500</v>
      </c>
      <c r="V417" s="90">
        <v>65700</v>
      </c>
      <c r="W417" s="90">
        <v>68000</v>
      </c>
      <c r="X417" t="str">
        <f t="shared" si="14"/>
        <v>05-2022</v>
      </c>
      <c r="Y417">
        <f>_xlfn.XLOOKUP(X417,AM:AM,AO:AO,"")</f>
        <v>0</v>
      </c>
      <c r="Z417">
        <f>_xlfn.XLOOKUP(X417,AM:AM,AP:AP,"")</f>
        <v>0</v>
      </c>
      <c r="AA417">
        <f>_xlfn.XLOOKUP(X417,AM:AM,AQ:AQ,"")</f>
        <v>0</v>
      </c>
      <c r="AB417">
        <f>_xlfn.XLOOKUP(X417,AM:AM,AR:AR,"")</f>
        <v>0</v>
      </c>
    </row>
    <row r="418" spans="1:28">
      <c r="A418" s="93">
        <v>44684</v>
      </c>
      <c r="B418" s="90">
        <v>62900</v>
      </c>
      <c r="C418" s="90">
        <v>65000</v>
      </c>
      <c r="D418" s="90">
        <v>65000</v>
      </c>
      <c r="E418" s="90">
        <v>60000</v>
      </c>
      <c r="F418" s="90">
        <v>64600</v>
      </c>
      <c r="G418" s="91" t="s">
        <v>25</v>
      </c>
      <c r="H418" s="90">
        <v>63000</v>
      </c>
      <c r="I418" s="90">
        <v>63200</v>
      </c>
      <c r="J418" s="90">
        <v>63000</v>
      </c>
      <c r="K418" s="91" t="s">
        <v>25</v>
      </c>
      <c r="L418" s="90">
        <v>64000</v>
      </c>
      <c r="M418" s="90">
        <v>64700</v>
      </c>
      <c r="N418" s="90">
        <v>62000</v>
      </c>
      <c r="O418" s="91" t="s">
        <v>25</v>
      </c>
      <c r="P418" s="90">
        <v>59500</v>
      </c>
      <c r="Q418" s="90">
        <v>60200</v>
      </c>
      <c r="R418" s="90">
        <v>59700</v>
      </c>
      <c r="S418" s="90">
        <v>62800</v>
      </c>
      <c r="T418" s="90">
        <v>62800</v>
      </c>
      <c r="U418" s="90">
        <v>63800</v>
      </c>
      <c r="V418" s="90">
        <v>65700</v>
      </c>
      <c r="W418" s="90">
        <v>68000</v>
      </c>
      <c r="X418" t="str">
        <f t="shared" si="14"/>
        <v>05-2022</v>
      </c>
      <c r="Y418">
        <f>_xlfn.XLOOKUP(X418,AM:AM,AO:AO,"")</f>
        <v>0</v>
      </c>
      <c r="Z418">
        <f>_xlfn.XLOOKUP(X418,AM:AM,AP:AP,"")</f>
        <v>0</v>
      </c>
      <c r="AA418">
        <f>_xlfn.XLOOKUP(X418,AM:AM,AQ:AQ,"")</f>
        <v>0</v>
      </c>
      <c r="AB418">
        <f>_xlfn.XLOOKUP(X418,AM:AM,AR:AR,"")</f>
        <v>0</v>
      </c>
    </row>
    <row r="419" spans="1:28">
      <c r="A419" s="93">
        <v>44685</v>
      </c>
      <c r="B419" s="90">
        <v>62000</v>
      </c>
      <c r="C419" s="90">
        <v>64500</v>
      </c>
      <c r="D419" s="90">
        <v>64000</v>
      </c>
      <c r="E419" s="90">
        <v>59000</v>
      </c>
      <c r="F419" s="90">
        <v>64100</v>
      </c>
      <c r="G419" s="91" t="s">
        <v>25</v>
      </c>
      <c r="H419" s="90">
        <v>63000</v>
      </c>
      <c r="I419" s="90">
        <v>62500</v>
      </c>
      <c r="J419" s="90">
        <v>62900</v>
      </c>
      <c r="K419" s="91" t="s">
        <v>25</v>
      </c>
      <c r="L419" s="90">
        <v>63200</v>
      </c>
      <c r="M419" s="90">
        <v>64200</v>
      </c>
      <c r="N419" s="90">
        <v>60500</v>
      </c>
      <c r="O419" s="91" t="s">
        <v>25</v>
      </c>
      <c r="P419" s="90">
        <v>58600</v>
      </c>
      <c r="Q419" s="90">
        <v>59500</v>
      </c>
      <c r="R419" s="90">
        <v>59000</v>
      </c>
      <c r="S419" s="90">
        <v>61800</v>
      </c>
      <c r="T419" s="90">
        <v>62000</v>
      </c>
      <c r="U419" s="90">
        <v>63300</v>
      </c>
      <c r="V419" s="90">
        <v>65000</v>
      </c>
      <c r="W419" s="90">
        <v>67500</v>
      </c>
      <c r="X419" t="str">
        <f t="shared" si="14"/>
        <v>05-2022</v>
      </c>
      <c r="Y419">
        <f>_xlfn.XLOOKUP(X419,AM:AM,AO:AO,"")</f>
        <v>0</v>
      </c>
      <c r="Z419">
        <f>_xlfn.XLOOKUP(X419,AM:AM,AP:AP,"")</f>
        <v>0</v>
      </c>
      <c r="AA419">
        <f>_xlfn.XLOOKUP(X419,AM:AM,AQ:AQ,"")</f>
        <v>0</v>
      </c>
      <c r="AB419">
        <f>_xlfn.XLOOKUP(X419,AM:AM,AR:AR,"")</f>
        <v>0</v>
      </c>
    </row>
    <row r="420" spans="1:28">
      <c r="A420" s="93">
        <v>44686</v>
      </c>
      <c r="B420" s="90">
        <v>61800</v>
      </c>
      <c r="C420" s="90">
        <v>64000</v>
      </c>
      <c r="D420" s="90">
        <v>63500</v>
      </c>
      <c r="E420" s="90">
        <v>58500</v>
      </c>
      <c r="F420" s="90">
        <v>63300</v>
      </c>
      <c r="G420" s="91" t="s">
        <v>25</v>
      </c>
      <c r="H420" s="90">
        <v>62500</v>
      </c>
      <c r="I420" s="90">
        <v>62000</v>
      </c>
      <c r="J420" s="90">
        <v>62000</v>
      </c>
      <c r="K420" s="91" t="s">
        <v>25</v>
      </c>
      <c r="L420" s="90">
        <v>62200</v>
      </c>
      <c r="M420" s="90">
        <v>63000</v>
      </c>
      <c r="N420" s="90">
        <v>60200</v>
      </c>
      <c r="O420" s="91" t="s">
        <v>25</v>
      </c>
      <c r="P420" s="90">
        <v>58000</v>
      </c>
      <c r="Q420" s="90">
        <v>59000</v>
      </c>
      <c r="R420" s="90">
        <v>58300</v>
      </c>
      <c r="S420" s="90">
        <v>61300</v>
      </c>
      <c r="T420" s="90">
        <v>61500</v>
      </c>
      <c r="U420" s="90">
        <v>63000</v>
      </c>
      <c r="V420" s="90">
        <v>64400</v>
      </c>
      <c r="W420" s="90">
        <v>66900</v>
      </c>
      <c r="X420" t="str">
        <f t="shared" si="14"/>
        <v>05-2022</v>
      </c>
      <c r="Y420">
        <f>_xlfn.XLOOKUP(X420,AM:AM,AO:AO,"")</f>
        <v>0</v>
      </c>
      <c r="Z420">
        <f>_xlfn.XLOOKUP(X420,AM:AM,AP:AP,"")</f>
        <v>0</v>
      </c>
      <c r="AA420">
        <f>_xlfn.XLOOKUP(X420,AM:AM,AQ:AQ,"")</f>
        <v>0</v>
      </c>
      <c r="AB420">
        <f>_xlfn.XLOOKUP(X420,AM:AM,AR:AR,"")</f>
        <v>0</v>
      </c>
    </row>
    <row r="421" spans="1:28">
      <c r="A421" s="93">
        <v>44687</v>
      </c>
      <c r="B421" s="90">
        <v>62300</v>
      </c>
      <c r="C421" s="90">
        <v>64500</v>
      </c>
      <c r="D421" s="90">
        <v>63500</v>
      </c>
      <c r="E421" s="90">
        <v>59000</v>
      </c>
      <c r="F421" s="90">
        <v>63500</v>
      </c>
      <c r="G421" s="91" t="s">
        <v>25</v>
      </c>
      <c r="H421" s="90">
        <v>62500</v>
      </c>
      <c r="I421" s="90">
        <v>62000</v>
      </c>
      <c r="J421" s="90">
        <v>62300</v>
      </c>
      <c r="K421" s="91" t="s">
        <v>25</v>
      </c>
      <c r="L421" s="90">
        <v>62200</v>
      </c>
      <c r="M421" s="90">
        <v>63300</v>
      </c>
      <c r="N421" s="90">
        <v>61200</v>
      </c>
      <c r="O421" s="91" t="s">
        <v>25</v>
      </c>
      <c r="P421" s="90">
        <v>58500</v>
      </c>
      <c r="Q421" s="90">
        <v>59000</v>
      </c>
      <c r="R421" s="90">
        <v>58700</v>
      </c>
      <c r="S421" s="90">
        <v>61800</v>
      </c>
      <c r="T421" s="90">
        <v>61500</v>
      </c>
      <c r="U421" s="90">
        <v>62800</v>
      </c>
      <c r="V421" s="90">
        <v>64400</v>
      </c>
      <c r="W421" s="90">
        <v>66600</v>
      </c>
      <c r="X421" t="str">
        <f t="shared" si="14"/>
        <v>05-2022</v>
      </c>
      <c r="Y421">
        <f>_xlfn.XLOOKUP(X421,AM:AM,AO:AO,"")</f>
        <v>0</v>
      </c>
      <c r="Z421">
        <f>_xlfn.XLOOKUP(X421,AM:AM,AP:AP,"")</f>
        <v>0</v>
      </c>
      <c r="AA421">
        <f>_xlfn.XLOOKUP(X421,AM:AM,AQ:AQ,"")</f>
        <v>0</v>
      </c>
      <c r="AB421">
        <f>_xlfn.XLOOKUP(X421,AM:AM,AR:AR,"")</f>
        <v>0</v>
      </c>
    </row>
    <row r="422" spans="1:28">
      <c r="A422" s="93">
        <v>44688</v>
      </c>
      <c r="B422" s="90">
        <v>61500</v>
      </c>
      <c r="C422" s="90">
        <v>64300</v>
      </c>
      <c r="D422" s="90">
        <v>64200</v>
      </c>
      <c r="E422" s="90">
        <v>59700</v>
      </c>
      <c r="F422" s="90">
        <v>63700</v>
      </c>
      <c r="G422" s="91" t="s">
        <v>25</v>
      </c>
      <c r="H422" s="90">
        <v>62500</v>
      </c>
      <c r="I422" s="90">
        <v>61500</v>
      </c>
      <c r="J422" s="90">
        <v>62300</v>
      </c>
      <c r="K422" s="91" t="s">
        <v>25</v>
      </c>
      <c r="L422" s="90">
        <v>62200</v>
      </c>
      <c r="M422" s="90">
        <v>63300</v>
      </c>
      <c r="N422" s="90">
        <v>61000</v>
      </c>
      <c r="O422" s="91" t="s">
        <v>25</v>
      </c>
      <c r="P422" s="90">
        <v>58500</v>
      </c>
      <c r="Q422" s="90">
        <v>59200</v>
      </c>
      <c r="R422" s="90">
        <v>58800</v>
      </c>
      <c r="S422" s="90">
        <v>62500</v>
      </c>
      <c r="T422" s="90">
        <v>61800</v>
      </c>
      <c r="U422" s="90">
        <v>62800</v>
      </c>
      <c r="V422" s="90">
        <v>64400</v>
      </c>
      <c r="W422" s="90">
        <v>66600</v>
      </c>
      <c r="X422" t="str">
        <f t="shared" si="14"/>
        <v>05-2022</v>
      </c>
      <c r="Y422">
        <f>_xlfn.XLOOKUP(X422,AM:AM,AO:AO,"")</f>
        <v>0</v>
      </c>
      <c r="Z422">
        <f>_xlfn.XLOOKUP(X422,AM:AM,AP:AP,"")</f>
        <v>0</v>
      </c>
      <c r="AA422">
        <f>_xlfn.XLOOKUP(X422,AM:AM,AQ:AQ,"")</f>
        <v>0</v>
      </c>
      <c r="AB422">
        <f>_xlfn.XLOOKUP(X422,AM:AM,AR:AR,"")</f>
        <v>0</v>
      </c>
    </row>
    <row r="423" spans="1:28">
      <c r="A423" s="93">
        <v>44689</v>
      </c>
      <c r="B423" s="90" t="s">
        <v>24</v>
      </c>
      <c r="C423" s="90" t="s">
        <v>24</v>
      </c>
      <c r="D423" s="90" t="s">
        <v>24</v>
      </c>
      <c r="E423" s="90" t="s">
        <v>24</v>
      </c>
      <c r="F423" s="90" t="s">
        <v>24</v>
      </c>
      <c r="G423" s="90" t="s">
        <v>24</v>
      </c>
      <c r="H423" s="90" t="s">
        <v>24</v>
      </c>
      <c r="I423" s="90" t="s">
        <v>24</v>
      </c>
      <c r="J423" s="90" t="s">
        <v>24</v>
      </c>
      <c r="K423" s="90" t="s">
        <v>24</v>
      </c>
      <c r="L423" s="90" t="s">
        <v>24</v>
      </c>
      <c r="M423" s="90" t="s">
        <v>24</v>
      </c>
      <c r="N423" s="90" t="s">
        <v>24</v>
      </c>
      <c r="O423" s="90" t="s">
        <v>24</v>
      </c>
      <c r="P423" s="90" t="s">
        <v>24</v>
      </c>
      <c r="Q423" s="90" t="s">
        <v>24</v>
      </c>
      <c r="R423" s="90" t="s">
        <v>24</v>
      </c>
      <c r="S423" s="90" t="s">
        <v>24</v>
      </c>
      <c r="T423" s="90" t="s">
        <v>24</v>
      </c>
      <c r="U423" s="90" t="s">
        <v>24</v>
      </c>
      <c r="V423" s="90" t="s">
        <v>24</v>
      </c>
      <c r="W423" s="90" t="s">
        <v>24</v>
      </c>
      <c r="X423" t="str">
        <f t="shared" si="14"/>
        <v>05-2022</v>
      </c>
      <c r="Y423">
        <f>_xlfn.XLOOKUP(X423,AM:AM,AO:AO,"")</f>
        <v>0</v>
      </c>
      <c r="Z423">
        <f>_xlfn.XLOOKUP(X423,AM:AM,AP:AP,"")</f>
        <v>0</v>
      </c>
      <c r="AA423">
        <f>_xlfn.XLOOKUP(X423,AM:AM,AQ:AQ,"")</f>
        <v>0</v>
      </c>
      <c r="AB423">
        <f>_xlfn.XLOOKUP(X423,AM:AM,AR:AR,"")</f>
        <v>0</v>
      </c>
    </row>
    <row r="424" spans="1:28">
      <c r="A424" s="93">
        <v>44690</v>
      </c>
      <c r="B424" s="90">
        <v>61500</v>
      </c>
      <c r="C424" s="90">
        <v>64200</v>
      </c>
      <c r="D424" s="90">
        <v>65000</v>
      </c>
      <c r="E424" s="90">
        <v>59000</v>
      </c>
      <c r="F424" s="90">
        <v>63500</v>
      </c>
      <c r="G424" s="91" t="s">
        <v>25</v>
      </c>
      <c r="H424" s="90">
        <v>62500</v>
      </c>
      <c r="I424" s="90">
        <v>61500</v>
      </c>
      <c r="J424" s="90">
        <v>61900</v>
      </c>
      <c r="K424" s="91" t="s">
        <v>25</v>
      </c>
      <c r="L424" s="90">
        <v>62500</v>
      </c>
      <c r="M424" s="90">
        <v>62800</v>
      </c>
      <c r="N424" s="90">
        <v>60000</v>
      </c>
      <c r="O424" s="91" t="s">
        <v>25</v>
      </c>
      <c r="P424" s="90">
        <v>58000</v>
      </c>
      <c r="Q424" s="90">
        <v>59000</v>
      </c>
      <c r="R424" s="90">
        <v>58700</v>
      </c>
      <c r="S424" s="90">
        <v>61800</v>
      </c>
      <c r="T424" s="90">
        <v>61300</v>
      </c>
      <c r="U424" s="90">
        <v>62800</v>
      </c>
      <c r="V424" s="90">
        <v>64000</v>
      </c>
      <c r="W424" s="90">
        <v>66300</v>
      </c>
      <c r="X424" t="str">
        <f t="shared" si="14"/>
        <v>05-2022</v>
      </c>
      <c r="Y424">
        <f>_xlfn.XLOOKUP(X424,AM:AM,AO:AO,"")</f>
        <v>0</v>
      </c>
      <c r="Z424">
        <f>_xlfn.XLOOKUP(X424,AM:AM,AP:AP,"")</f>
        <v>0</v>
      </c>
      <c r="AA424">
        <f>_xlfn.XLOOKUP(X424,AM:AM,AQ:AQ,"")</f>
        <v>0</v>
      </c>
      <c r="AB424">
        <f>_xlfn.XLOOKUP(X424,AM:AM,AR:AR,"")</f>
        <v>0</v>
      </c>
    </row>
    <row r="425" spans="1:28">
      <c r="A425" s="93">
        <v>44691</v>
      </c>
      <c r="B425" s="90">
        <v>60700</v>
      </c>
      <c r="C425" s="90">
        <v>64000</v>
      </c>
      <c r="D425" s="90">
        <v>63500</v>
      </c>
      <c r="E425" s="90">
        <v>58000</v>
      </c>
      <c r="F425" s="90">
        <v>63200</v>
      </c>
      <c r="G425" s="91" t="s">
        <v>25</v>
      </c>
      <c r="H425" s="90">
        <v>62000</v>
      </c>
      <c r="I425" s="90">
        <v>60600</v>
      </c>
      <c r="J425" s="90">
        <v>61200</v>
      </c>
      <c r="K425" s="91" t="s">
        <v>25</v>
      </c>
      <c r="L425" s="90">
        <v>62000</v>
      </c>
      <c r="M425" s="90">
        <v>62300</v>
      </c>
      <c r="N425" s="90">
        <v>59500</v>
      </c>
      <c r="O425" s="91" t="s">
        <v>25</v>
      </c>
      <c r="P425" s="90">
        <v>56900</v>
      </c>
      <c r="Q425" s="90">
        <v>58500</v>
      </c>
      <c r="R425" s="90">
        <v>57900</v>
      </c>
      <c r="S425" s="90">
        <v>60800</v>
      </c>
      <c r="T425" s="90">
        <v>60700</v>
      </c>
      <c r="U425" s="90">
        <v>62800</v>
      </c>
      <c r="V425" s="90">
        <v>63800</v>
      </c>
      <c r="W425" s="90">
        <v>66100</v>
      </c>
      <c r="X425" t="str">
        <f t="shared" si="14"/>
        <v>05-2022</v>
      </c>
      <c r="Y425">
        <f>_xlfn.XLOOKUP(X425,AM:AM,AO:AO,"")</f>
        <v>0</v>
      </c>
      <c r="Z425">
        <f>_xlfn.XLOOKUP(X425,AM:AM,AP:AP,"")</f>
        <v>0</v>
      </c>
      <c r="AA425">
        <f>_xlfn.XLOOKUP(X425,AM:AM,AQ:AQ,"")</f>
        <v>0</v>
      </c>
      <c r="AB425">
        <f>_xlfn.XLOOKUP(X425,AM:AM,AR:AR,"")</f>
        <v>0</v>
      </c>
    </row>
    <row r="426" spans="1:28">
      <c r="A426" s="93">
        <v>44692</v>
      </c>
      <c r="B426" s="90">
        <v>60700</v>
      </c>
      <c r="C426" s="90">
        <v>63500</v>
      </c>
      <c r="D426" s="90">
        <v>61700</v>
      </c>
      <c r="E426" s="90">
        <v>57000</v>
      </c>
      <c r="F426" s="90">
        <v>63000</v>
      </c>
      <c r="G426" s="91" t="s">
        <v>25</v>
      </c>
      <c r="H426" s="90">
        <v>61500</v>
      </c>
      <c r="I426" s="90">
        <v>60300</v>
      </c>
      <c r="J426" s="90">
        <v>59900</v>
      </c>
      <c r="K426" s="91" t="s">
        <v>25</v>
      </c>
      <c r="L426" s="90">
        <v>61000</v>
      </c>
      <c r="M426" s="90">
        <v>61300</v>
      </c>
      <c r="N426" s="90">
        <v>59000</v>
      </c>
      <c r="O426" s="91" t="s">
        <v>25</v>
      </c>
      <c r="P426" s="90">
        <v>56900</v>
      </c>
      <c r="Q426" s="90">
        <v>58200</v>
      </c>
      <c r="R426" s="90">
        <v>57500</v>
      </c>
      <c r="S426" s="90">
        <v>59800</v>
      </c>
      <c r="T426" s="90">
        <v>60200</v>
      </c>
      <c r="U426" s="90">
        <v>61300</v>
      </c>
      <c r="V426" s="90">
        <v>63400</v>
      </c>
      <c r="W426" s="90">
        <v>65800</v>
      </c>
      <c r="X426" t="str">
        <f t="shared" si="14"/>
        <v>05-2022</v>
      </c>
      <c r="Y426">
        <f>_xlfn.XLOOKUP(X426,AM:AM,AO:AO,"")</f>
        <v>0</v>
      </c>
      <c r="Z426">
        <f>_xlfn.XLOOKUP(X426,AM:AM,AP:AP,"")</f>
        <v>0</v>
      </c>
      <c r="AA426">
        <f>_xlfn.XLOOKUP(X426,AM:AM,AQ:AQ,"")</f>
        <v>0</v>
      </c>
      <c r="AB426">
        <f>_xlfn.XLOOKUP(X426,AM:AM,AR:AR,"")</f>
        <v>0</v>
      </c>
    </row>
    <row r="427" spans="1:28">
      <c r="A427" s="93">
        <v>44693</v>
      </c>
      <c r="B427" s="90">
        <v>60200</v>
      </c>
      <c r="C427" s="90">
        <v>63000</v>
      </c>
      <c r="D427" s="90">
        <v>62000</v>
      </c>
      <c r="E427" s="90">
        <v>57500</v>
      </c>
      <c r="F427" s="90">
        <v>61700</v>
      </c>
      <c r="G427" s="91" t="s">
        <v>25</v>
      </c>
      <c r="H427" s="90">
        <v>61500</v>
      </c>
      <c r="I427" s="90">
        <v>59400</v>
      </c>
      <c r="J427" s="90">
        <v>59300</v>
      </c>
      <c r="K427" s="91" t="s">
        <v>25</v>
      </c>
      <c r="L427" s="90">
        <v>61000</v>
      </c>
      <c r="M427" s="90">
        <v>60600</v>
      </c>
      <c r="N427" s="90">
        <v>59000</v>
      </c>
      <c r="O427" s="91" t="s">
        <v>25</v>
      </c>
      <c r="P427" s="90">
        <v>57000</v>
      </c>
      <c r="Q427" s="90">
        <v>57700</v>
      </c>
      <c r="R427" s="90">
        <v>57500</v>
      </c>
      <c r="S427" s="90">
        <v>60300</v>
      </c>
      <c r="T427" s="90">
        <v>60000</v>
      </c>
      <c r="U427" s="90">
        <v>61300</v>
      </c>
      <c r="V427" s="90">
        <v>63300</v>
      </c>
      <c r="W427" s="90">
        <v>65800</v>
      </c>
      <c r="X427" t="str">
        <f t="shared" si="14"/>
        <v>05-2022</v>
      </c>
      <c r="Y427">
        <f>_xlfn.XLOOKUP(X427,AM:AM,AO:AO,"")</f>
        <v>0</v>
      </c>
      <c r="Z427">
        <f>_xlfn.XLOOKUP(X427,AM:AM,AP:AP,"")</f>
        <v>0</v>
      </c>
      <c r="AA427">
        <f>_xlfn.XLOOKUP(X427,AM:AM,AQ:AQ,"")</f>
        <v>0</v>
      </c>
      <c r="AB427">
        <f>_xlfn.XLOOKUP(X427,AM:AM,AR:AR,"")</f>
        <v>0</v>
      </c>
    </row>
    <row r="428" spans="1:28">
      <c r="A428" s="93">
        <v>44694</v>
      </c>
      <c r="B428" s="90">
        <v>60200</v>
      </c>
      <c r="C428" s="90">
        <v>63000</v>
      </c>
      <c r="D428" s="90">
        <v>62000</v>
      </c>
      <c r="E428" s="90">
        <v>57000</v>
      </c>
      <c r="F428" s="90">
        <v>61700</v>
      </c>
      <c r="G428" s="91" t="s">
        <v>25</v>
      </c>
      <c r="H428" s="90">
        <v>61500</v>
      </c>
      <c r="I428" s="90">
        <v>59400</v>
      </c>
      <c r="J428" s="90">
        <v>59300</v>
      </c>
      <c r="K428" s="91" t="s">
        <v>25</v>
      </c>
      <c r="L428" s="90">
        <v>61000</v>
      </c>
      <c r="M428" s="90">
        <v>60600</v>
      </c>
      <c r="N428" s="90">
        <v>59000</v>
      </c>
      <c r="O428" s="91" t="s">
        <v>25</v>
      </c>
      <c r="P428" s="90">
        <v>57000</v>
      </c>
      <c r="Q428" s="90">
        <v>57700</v>
      </c>
      <c r="R428" s="90">
        <v>57500</v>
      </c>
      <c r="S428" s="90">
        <v>59800</v>
      </c>
      <c r="T428" s="90">
        <v>60000</v>
      </c>
      <c r="U428" s="90">
        <v>61300</v>
      </c>
      <c r="V428" s="90">
        <v>62800</v>
      </c>
      <c r="W428" s="90">
        <v>65400</v>
      </c>
      <c r="X428" t="str">
        <f t="shared" si="14"/>
        <v>05-2022</v>
      </c>
      <c r="Y428">
        <f>_xlfn.XLOOKUP(X428,AM:AM,AO:AO,"")</f>
        <v>0</v>
      </c>
      <c r="Z428">
        <f>_xlfn.XLOOKUP(X428,AM:AM,AP:AP,"")</f>
        <v>0</v>
      </c>
      <c r="AA428">
        <f>_xlfn.XLOOKUP(X428,AM:AM,AQ:AQ,"")</f>
        <v>0</v>
      </c>
      <c r="AB428">
        <f>_xlfn.XLOOKUP(X428,AM:AM,AR:AR,"")</f>
        <v>0</v>
      </c>
    </row>
    <row r="429" spans="1:28">
      <c r="A429" s="93">
        <v>44695</v>
      </c>
      <c r="B429" s="90">
        <v>60200</v>
      </c>
      <c r="C429" s="90">
        <v>63000</v>
      </c>
      <c r="D429" s="90">
        <v>62000</v>
      </c>
      <c r="E429" s="90">
        <v>57000</v>
      </c>
      <c r="F429" s="90">
        <v>61700</v>
      </c>
      <c r="G429" s="91" t="s">
        <v>25</v>
      </c>
      <c r="H429" s="90">
        <v>61000</v>
      </c>
      <c r="I429" s="90">
        <v>59400</v>
      </c>
      <c r="J429" s="90">
        <v>59300</v>
      </c>
      <c r="K429" s="91" t="s">
        <v>25</v>
      </c>
      <c r="L429" s="90">
        <v>61000</v>
      </c>
      <c r="M429" s="90">
        <v>60600</v>
      </c>
      <c r="N429" s="90">
        <v>59000</v>
      </c>
      <c r="O429" s="91" t="s">
        <v>25</v>
      </c>
      <c r="P429" s="90">
        <v>56900</v>
      </c>
      <c r="Q429" s="90">
        <v>57700</v>
      </c>
      <c r="R429" s="90">
        <v>57200</v>
      </c>
      <c r="S429" s="90">
        <v>59800</v>
      </c>
      <c r="T429" s="90">
        <v>60000</v>
      </c>
      <c r="U429" s="90">
        <v>61300</v>
      </c>
      <c r="V429" s="90">
        <v>62800</v>
      </c>
      <c r="W429" s="90">
        <v>65400</v>
      </c>
      <c r="X429" t="str">
        <f t="shared" si="14"/>
        <v>05-2022</v>
      </c>
      <c r="Y429">
        <f>_xlfn.XLOOKUP(X429,AM:AM,AO:AO,"")</f>
        <v>0</v>
      </c>
      <c r="Z429">
        <f>_xlfn.XLOOKUP(X429,AM:AM,AP:AP,"")</f>
        <v>0</v>
      </c>
      <c r="AA429">
        <f>_xlfn.XLOOKUP(X429,AM:AM,AQ:AQ,"")</f>
        <v>0</v>
      </c>
      <c r="AB429">
        <f>_xlfn.XLOOKUP(X429,AM:AM,AR:AR,"")</f>
        <v>0</v>
      </c>
    </row>
    <row r="430" spans="1:28">
      <c r="A430" s="93">
        <v>44696</v>
      </c>
      <c r="B430" s="90" t="s">
        <v>24</v>
      </c>
      <c r="C430" s="90" t="s">
        <v>24</v>
      </c>
      <c r="D430" s="90" t="s">
        <v>24</v>
      </c>
      <c r="E430" s="90" t="s">
        <v>24</v>
      </c>
      <c r="F430" s="90" t="s">
        <v>24</v>
      </c>
      <c r="G430" s="90" t="s">
        <v>24</v>
      </c>
      <c r="H430" s="90" t="s">
        <v>24</v>
      </c>
      <c r="I430" s="90" t="s">
        <v>24</v>
      </c>
      <c r="J430" s="90" t="s">
        <v>24</v>
      </c>
      <c r="K430" s="90" t="s">
        <v>24</v>
      </c>
      <c r="L430" s="90" t="s">
        <v>24</v>
      </c>
      <c r="M430" s="90" t="s">
        <v>24</v>
      </c>
      <c r="N430" s="90" t="s">
        <v>24</v>
      </c>
      <c r="O430" s="90" t="s">
        <v>24</v>
      </c>
      <c r="P430" s="90" t="s">
        <v>24</v>
      </c>
      <c r="Q430" s="90" t="s">
        <v>24</v>
      </c>
      <c r="R430" s="90" t="s">
        <v>24</v>
      </c>
      <c r="S430" s="90" t="s">
        <v>24</v>
      </c>
      <c r="T430" s="90" t="s">
        <v>24</v>
      </c>
      <c r="U430" s="90" t="s">
        <v>24</v>
      </c>
      <c r="V430" s="90" t="s">
        <v>24</v>
      </c>
      <c r="W430" s="90" t="s">
        <v>24</v>
      </c>
      <c r="X430" t="str">
        <f t="shared" si="14"/>
        <v>05-2022</v>
      </c>
      <c r="Y430">
        <f>_xlfn.XLOOKUP(X430,AM:AM,AO:AO,"")</f>
        <v>0</v>
      </c>
      <c r="Z430">
        <f>_xlfn.XLOOKUP(X430,AM:AM,AP:AP,"")</f>
        <v>0</v>
      </c>
      <c r="AA430">
        <f>_xlfn.XLOOKUP(X430,AM:AM,AQ:AQ,"")</f>
        <v>0</v>
      </c>
      <c r="AB430">
        <f>_xlfn.XLOOKUP(X430,AM:AM,AR:AR,"")</f>
        <v>0</v>
      </c>
    </row>
    <row r="431" spans="1:28">
      <c r="A431" s="93">
        <v>44697</v>
      </c>
      <c r="B431" s="90">
        <v>60000</v>
      </c>
      <c r="C431" s="90">
        <v>62500</v>
      </c>
      <c r="D431" s="90">
        <v>60700</v>
      </c>
      <c r="E431" s="90">
        <v>56500</v>
      </c>
      <c r="F431" s="90">
        <v>61500</v>
      </c>
      <c r="G431" s="91" t="s">
        <v>25</v>
      </c>
      <c r="H431" s="90">
        <v>60500</v>
      </c>
      <c r="I431" s="90">
        <v>58800</v>
      </c>
      <c r="J431" s="90">
        <v>59200</v>
      </c>
      <c r="K431" s="91" t="s">
        <v>25</v>
      </c>
      <c r="L431" s="90">
        <v>60500</v>
      </c>
      <c r="M431" s="90">
        <v>60600</v>
      </c>
      <c r="N431" s="90">
        <v>57800</v>
      </c>
      <c r="O431" s="91" t="s">
        <v>25</v>
      </c>
      <c r="P431" s="90">
        <v>56000</v>
      </c>
      <c r="Q431" s="90">
        <v>57400</v>
      </c>
      <c r="R431" s="90">
        <v>56600</v>
      </c>
      <c r="S431" s="90">
        <v>59300</v>
      </c>
      <c r="T431" s="90">
        <v>59500</v>
      </c>
      <c r="U431" s="90">
        <v>60800</v>
      </c>
      <c r="V431" s="90">
        <v>62000</v>
      </c>
      <c r="W431" s="90">
        <v>64500</v>
      </c>
      <c r="X431" t="str">
        <f t="shared" si="14"/>
        <v>05-2022</v>
      </c>
      <c r="Y431">
        <f>_xlfn.XLOOKUP(X431,AM:AM,AO:AO,"")</f>
        <v>0</v>
      </c>
      <c r="Z431">
        <f>_xlfn.XLOOKUP(X431,AM:AM,AP:AP,"")</f>
        <v>0</v>
      </c>
      <c r="AA431">
        <f>_xlfn.XLOOKUP(X431,AM:AM,AQ:AQ,"")</f>
        <v>0</v>
      </c>
      <c r="AB431">
        <f>_xlfn.XLOOKUP(X431,AM:AM,AR:AR,"")</f>
        <v>0</v>
      </c>
    </row>
    <row r="432" spans="1:28">
      <c r="A432" s="93">
        <v>44698</v>
      </c>
      <c r="B432" s="90">
        <v>59700</v>
      </c>
      <c r="C432" s="90">
        <v>62000</v>
      </c>
      <c r="D432" s="90">
        <v>59600</v>
      </c>
      <c r="E432" s="90">
        <v>55500</v>
      </c>
      <c r="F432" s="90">
        <v>60200</v>
      </c>
      <c r="G432" s="91" t="s">
        <v>25</v>
      </c>
      <c r="H432" s="90">
        <v>60000</v>
      </c>
      <c r="I432" s="90">
        <v>57800</v>
      </c>
      <c r="J432" s="90">
        <v>58400</v>
      </c>
      <c r="K432" s="91" t="s">
        <v>25</v>
      </c>
      <c r="L432" s="90">
        <v>59600</v>
      </c>
      <c r="M432" s="90">
        <v>59400</v>
      </c>
      <c r="N432" s="90">
        <v>57200</v>
      </c>
      <c r="O432" s="91" t="s">
        <v>25</v>
      </c>
      <c r="P432" s="90">
        <v>55000</v>
      </c>
      <c r="Q432" s="90">
        <v>56500</v>
      </c>
      <c r="R432" s="90">
        <v>55800</v>
      </c>
      <c r="S432" s="90">
        <v>58300</v>
      </c>
      <c r="T432" s="90">
        <v>58800</v>
      </c>
      <c r="U432" s="90">
        <v>59800</v>
      </c>
      <c r="V432" s="90">
        <v>61500</v>
      </c>
      <c r="W432" s="90">
        <v>64000</v>
      </c>
      <c r="X432" t="str">
        <f t="shared" si="14"/>
        <v>05-2022</v>
      </c>
      <c r="Y432">
        <f>_xlfn.XLOOKUP(X432,AM:AM,AO:AO,"")</f>
        <v>0</v>
      </c>
      <c r="Z432">
        <f>_xlfn.XLOOKUP(X432,AM:AM,AP:AP,"")</f>
        <v>0</v>
      </c>
      <c r="AA432">
        <f>_xlfn.XLOOKUP(X432,AM:AM,AQ:AQ,"")</f>
        <v>0</v>
      </c>
      <c r="AB432">
        <f>_xlfn.XLOOKUP(X432,AM:AM,AR:AR,"")</f>
        <v>0</v>
      </c>
    </row>
    <row r="433" spans="1:28">
      <c r="A433" s="93">
        <v>44699</v>
      </c>
      <c r="B433" s="90">
        <v>59700</v>
      </c>
      <c r="C433" s="90">
        <v>61500</v>
      </c>
      <c r="D433" s="90">
        <v>59600</v>
      </c>
      <c r="E433" s="90">
        <v>55000</v>
      </c>
      <c r="F433" s="90">
        <v>60200</v>
      </c>
      <c r="G433" s="91" t="s">
        <v>25</v>
      </c>
      <c r="H433" s="90">
        <v>59300</v>
      </c>
      <c r="I433" s="90">
        <v>57500</v>
      </c>
      <c r="J433" s="90">
        <v>58100</v>
      </c>
      <c r="K433" s="91" t="s">
        <v>25</v>
      </c>
      <c r="L433" s="90">
        <v>59500</v>
      </c>
      <c r="M433" s="90">
        <v>59000</v>
      </c>
      <c r="N433" s="90">
        <v>56500</v>
      </c>
      <c r="O433" s="91" t="s">
        <v>25</v>
      </c>
      <c r="P433" s="90">
        <v>54500</v>
      </c>
      <c r="Q433" s="90">
        <v>56300</v>
      </c>
      <c r="R433" s="90">
        <v>55300</v>
      </c>
      <c r="S433" s="90">
        <v>57800</v>
      </c>
      <c r="T433" s="90">
        <v>58800</v>
      </c>
      <c r="U433" s="90">
        <v>59800</v>
      </c>
      <c r="V433" s="90">
        <v>61500</v>
      </c>
      <c r="W433" s="90">
        <v>64000</v>
      </c>
      <c r="X433" t="str">
        <f t="shared" si="14"/>
        <v>05-2022</v>
      </c>
      <c r="Y433">
        <f>_xlfn.XLOOKUP(X433,AM:AM,AO:AO,"")</f>
        <v>0</v>
      </c>
      <c r="Z433">
        <f>_xlfn.XLOOKUP(X433,AM:AM,AP:AP,"")</f>
        <v>0</v>
      </c>
      <c r="AA433">
        <f>_xlfn.XLOOKUP(X433,AM:AM,AQ:AQ,"")</f>
        <v>0</v>
      </c>
      <c r="AB433">
        <f>_xlfn.XLOOKUP(X433,AM:AM,AR:AR,"")</f>
        <v>0</v>
      </c>
    </row>
    <row r="434" spans="1:28">
      <c r="A434" s="93">
        <v>44700</v>
      </c>
      <c r="B434" s="90">
        <v>59200</v>
      </c>
      <c r="C434" s="90">
        <v>61500</v>
      </c>
      <c r="D434" s="90">
        <v>60000</v>
      </c>
      <c r="E434" s="90">
        <v>55000</v>
      </c>
      <c r="F434" s="90">
        <v>60200</v>
      </c>
      <c r="G434" s="91" t="s">
        <v>25</v>
      </c>
      <c r="H434" s="90">
        <v>59000</v>
      </c>
      <c r="I434" s="90">
        <v>57500</v>
      </c>
      <c r="J434" s="90">
        <v>57000</v>
      </c>
      <c r="K434" s="91" t="s">
        <v>25</v>
      </c>
      <c r="L434" s="90">
        <v>59500</v>
      </c>
      <c r="M434" s="90">
        <v>58700</v>
      </c>
      <c r="N434" s="90">
        <v>56700</v>
      </c>
      <c r="O434" s="91" t="s">
        <v>25</v>
      </c>
      <c r="P434" s="90">
        <v>54900</v>
      </c>
      <c r="Q434" s="90">
        <v>56000</v>
      </c>
      <c r="R434" s="90">
        <v>55000</v>
      </c>
      <c r="S434" s="90">
        <v>57800</v>
      </c>
      <c r="T434" s="90">
        <v>58000</v>
      </c>
      <c r="U434" s="90">
        <v>59800</v>
      </c>
      <c r="V434" s="90">
        <v>60600</v>
      </c>
      <c r="W434" s="90">
        <v>63100</v>
      </c>
      <c r="X434" t="str">
        <f t="shared" si="14"/>
        <v>05-2022</v>
      </c>
      <c r="Y434">
        <f>_xlfn.XLOOKUP(X434,AM:AM,AO:AO,"")</f>
        <v>0</v>
      </c>
      <c r="Z434">
        <f>_xlfn.XLOOKUP(X434,AM:AM,AP:AP,"")</f>
        <v>0</v>
      </c>
      <c r="AA434">
        <f>_xlfn.XLOOKUP(X434,AM:AM,AQ:AQ,"")</f>
        <v>0</v>
      </c>
      <c r="AB434">
        <f>_xlfn.XLOOKUP(X434,AM:AM,AR:AR,"")</f>
        <v>0</v>
      </c>
    </row>
    <row r="435" spans="1:28">
      <c r="A435" s="93">
        <v>44701</v>
      </c>
      <c r="B435" s="90">
        <v>59600</v>
      </c>
      <c r="C435" s="90">
        <v>61500</v>
      </c>
      <c r="D435" s="90">
        <v>60000</v>
      </c>
      <c r="E435" s="90">
        <v>55500</v>
      </c>
      <c r="F435" s="90">
        <v>60200</v>
      </c>
      <c r="G435" s="91" t="s">
        <v>25</v>
      </c>
      <c r="H435" s="90">
        <v>59000</v>
      </c>
      <c r="I435" s="90">
        <v>57900</v>
      </c>
      <c r="J435" s="90">
        <v>57000</v>
      </c>
      <c r="K435" s="91" t="s">
        <v>25</v>
      </c>
      <c r="L435" s="90">
        <v>60000</v>
      </c>
      <c r="M435" s="90">
        <v>58500</v>
      </c>
      <c r="N435" s="90">
        <v>57500</v>
      </c>
      <c r="O435" s="91" t="s">
        <v>25</v>
      </c>
      <c r="P435" s="90">
        <v>54900</v>
      </c>
      <c r="Q435" s="90">
        <v>56000</v>
      </c>
      <c r="R435" s="90">
        <v>55300</v>
      </c>
      <c r="S435" s="90">
        <v>58300</v>
      </c>
      <c r="T435" s="90">
        <v>58000</v>
      </c>
      <c r="U435" s="90">
        <v>59800</v>
      </c>
      <c r="V435" s="90">
        <v>60600</v>
      </c>
      <c r="W435" s="90">
        <v>63100</v>
      </c>
      <c r="X435" t="str">
        <f t="shared" si="14"/>
        <v>05-2022</v>
      </c>
      <c r="Y435">
        <f>_xlfn.XLOOKUP(X435,AM:AM,AO:AO,"")</f>
        <v>0</v>
      </c>
      <c r="Z435">
        <f>_xlfn.XLOOKUP(X435,AM:AM,AP:AP,"")</f>
        <v>0</v>
      </c>
      <c r="AA435">
        <f>_xlfn.XLOOKUP(X435,AM:AM,AQ:AQ,"")</f>
        <v>0</v>
      </c>
      <c r="AB435">
        <f>_xlfn.XLOOKUP(X435,AM:AM,AR:AR,"")</f>
        <v>0</v>
      </c>
    </row>
    <row r="436" spans="1:28">
      <c r="A436" s="93">
        <v>44702</v>
      </c>
      <c r="B436" s="90">
        <v>59600</v>
      </c>
      <c r="C436" s="90">
        <v>61500</v>
      </c>
      <c r="D436" s="90">
        <v>60200</v>
      </c>
      <c r="E436" s="90">
        <v>55500</v>
      </c>
      <c r="F436" s="90">
        <v>60000</v>
      </c>
      <c r="G436" s="91" t="s">
        <v>25</v>
      </c>
      <c r="H436" s="90">
        <v>58500</v>
      </c>
      <c r="I436" s="90">
        <v>57600</v>
      </c>
      <c r="J436" s="90">
        <v>57000</v>
      </c>
      <c r="K436" s="91" t="s">
        <v>25</v>
      </c>
      <c r="L436" s="90">
        <v>59500</v>
      </c>
      <c r="M436" s="90">
        <v>58500</v>
      </c>
      <c r="N436" s="90">
        <v>57000</v>
      </c>
      <c r="O436" s="91" t="s">
        <v>25</v>
      </c>
      <c r="P436" s="90">
        <v>54500</v>
      </c>
      <c r="Q436" s="90">
        <v>55500</v>
      </c>
      <c r="R436" s="90">
        <v>55300</v>
      </c>
      <c r="S436" s="90">
        <v>58300</v>
      </c>
      <c r="T436" s="90">
        <v>58000</v>
      </c>
      <c r="U436" s="90">
        <v>59800</v>
      </c>
      <c r="V436" s="90">
        <v>60600</v>
      </c>
      <c r="W436" s="90">
        <v>63100</v>
      </c>
      <c r="X436" t="str">
        <f t="shared" si="14"/>
        <v>05-2022</v>
      </c>
      <c r="Y436">
        <f>_xlfn.XLOOKUP(X436,AM:AM,AO:AO,"")</f>
        <v>0</v>
      </c>
      <c r="Z436">
        <f>_xlfn.XLOOKUP(X436,AM:AM,AP:AP,"")</f>
        <v>0</v>
      </c>
      <c r="AA436">
        <f>_xlfn.XLOOKUP(X436,AM:AM,AQ:AQ,"")</f>
        <v>0</v>
      </c>
      <c r="AB436">
        <f>_xlfn.XLOOKUP(X436,AM:AM,AR:AR,"")</f>
        <v>0</v>
      </c>
    </row>
    <row r="437" spans="1:28">
      <c r="A437" s="93">
        <v>44703</v>
      </c>
      <c r="B437" s="90" t="s">
        <v>24</v>
      </c>
      <c r="C437" s="90" t="s">
        <v>24</v>
      </c>
      <c r="D437" s="90" t="s">
        <v>24</v>
      </c>
      <c r="E437" s="90" t="s">
        <v>24</v>
      </c>
      <c r="F437" s="90" t="s">
        <v>24</v>
      </c>
      <c r="G437" s="90" t="s">
        <v>24</v>
      </c>
      <c r="H437" s="90" t="s">
        <v>24</v>
      </c>
      <c r="I437" s="90" t="s">
        <v>24</v>
      </c>
      <c r="J437" s="90" t="s">
        <v>24</v>
      </c>
      <c r="K437" s="90" t="s">
        <v>24</v>
      </c>
      <c r="L437" s="90" t="s">
        <v>24</v>
      </c>
      <c r="M437" s="90" t="s">
        <v>24</v>
      </c>
      <c r="N437" s="90" t="s">
        <v>24</v>
      </c>
      <c r="O437" s="90" t="s">
        <v>24</v>
      </c>
      <c r="P437" s="90" t="s">
        <v>24</v>
      </c>
      <c r="Q437" s="90" t="s">
        <v>24</v>
      </c>
      <c r="R437" s="90" t="s">
        <v>24</v>
      </c>
      <c r="S437" s="90" t="s">
        <v>24</v>
      </c>
      <c r="T437" s="90" t="s">
        <v>24</v>
      </c>
      <c r="U437" s="90" t="s">
        <v>24</v>
      </c>
      <c r="V437" s="90" t="s">
        <v>24</v>
      </c>
      <c r="W437" s="90" t="s">
        <v>24</v>
      </c>
      <c r="X437" t="str">
        <f t="shared" si="14"/>
        <v>05-2022</v>
      </c>
      <c r="Y437">
        <f>_xlfn.XLOOKUP(X437,AM:AM,AO:AO,"")</f>
        <v>0</v>
      </c>
      <c r="Z437">
        <f>_xlfn.XLOOKUP(X437,AM:AM,AP:AP,"")</f>
        <v>0</v>
      </c>
      <c r="AA437">
        <f>_xlfn.XLOOKUP(X437,AM:AM,AQ:AQ,"")</f>
        <v>0</v>
      </c>
      <c r="AB437">
        <f>_xlfn.XLOOKUP(X437,AM:AM,AR:AR,"")</f>
        <v>0</v>
      </c>
    </row>
    <row r="438" spans="1:28">
      <c r="A438" s="93">
        <v>44704</v>
      </c>
      <c r="B438" s="90">
        <v>58700</v>
      </c>
      <c r="C438" s="90">
        <v>60000</v>
      </c>
      <c r="D438" s="90">
        <v>58200</v>
      </c>
      <c r="E438" s="90">
        <v>52000</v>
      </c>
      <c r="F438" s="90">
        <v>55500</v>
      </c>
      <c r="G438" s="91" t="s">
        <v>25</v>
      </c>
      <c r="H438" s="90">
        <v>55500</v>
      </c>
      <c r="I438" s="90">
        <v>56500</v>
      </c>
      <c r="J438" s="90">
        <v>53200</v>
      </c>
      <c r="K438" s="91" t="s">
        <v>25</v>
      </c>
      <c r="L438" s="90">
        <v>57300</v>
      </c>
      <c r="M438" s="90">
        <v>55900</v>
      </c>
      <c r="N438" s="90">
        <v>55000</v>
      </c>
      <c r="O438" s="91" t="s">
        <v>25</v>
      </c>
      <c r="P438" s="90">
        <v>51500</v>
      </c>
      <c r="Q438" s="90">
        <v>53500</v>
      </c>
      <c r="R438" s="90">
        <v>51800</v>
      </c>
      <c r="S438" s="90">
        <v>54700</v>
      </c>
      <c r="T438" s="90">
        <v>56000</v>
      </c>
      <c r="U438" s="90">
        <v>57800</v>
      </c>
      <c r="V438" s="90">
        <v>59700</v>
      </c>
      <c r="W438" s="90">
        <v>61800</v>
      </c>
      <c r="X438" t="str">
        <f t="shared" si="14"/>
        <v>05-2022</v>
      </c>
      <c r="Y438">
        <f>_xlfn.XLOOKUP(X438,AM:AM,AO:AO,"")</f>
        <v>0</v>
      </c>
      <c r="Z438">
        <f>_xlfn.XLOOKUP(X438,AM:AM,AP:AP,"")</f>
        <v>0</v>
      </c>
      <c r="AA438">
        <f>_xlfn.XLOOKUP(X438,AM:AM,AQ:AQ,"")</f>
        <v>0</v>
      </c>
      <c r="AB438">
        <f>_xlfn.XLOOKUP(X438,AM:AM,AR:AR,"")</f>
        <v>0</v>
      </c>
    </row>
    <row r="439" spans="1:28">
      <c r="A439" s="93">
        <v>44705</v>
      </c>
      <c r="B439" s="90">
        <v>55500</v>
      </c>
      <c r="C439" s="90">
        <v>59500</v>
      </c>
      <c r="D439" s="90">
        <v>57000</v>
      </c>
      <c r="E439" s="90">
        <v>52000</v>
      </c>
      <c r="F439" s="90">
        <v>55400</v>
      </c>
      <c r="G439" s="91" t="s">
        <v>25</v>
      </c>
      <c r="H439" s="90">
        <v>55500</v>
      </c>
      <c r="I439" s="90">
        <v>55200</v>
      </c>
      <c r="J439" s="90">
        <v>53200</v>
      </c>
      <c r="K439" s="91" t="s">
        <v>25</v>
      </c>
      <c r="L439" s="90">
        <v>56000</v>
      </c>
      <c r="M439" s="90">
        <v>55900</v>
      </c>
      <c r="N439" s="90">
        <v>54000</v>
      </c>
      <c r="O439" s="91" t="s">
        <v>25</v>
      </c>
      <c r="P439" s="90">
        <v>51200</v>
      </c>
      <c r="Q439" s="90">
        <v>53000</v>
      </c>
      <c r="R439" s="90">
        <v>51800</v>
      </c>
      <c r="S439" s="90">
        <v>54700</v>
      </c>
      <c r="T439" s="90">
        <v>55500</v>
      </c>
      <c r="U439" s="90">
        <v>56800</v>
      </c>
      <c r="V439" s="90">
        <v>57100</v>
      </c>
      <c r="W439" s="90">
        <v>59500</v>
      </c>
      <c r="X439" t="str">
        <f t="shared" si="14"/>
        <v>05-2022</v>
      </c>
      <c r="Y439">
        <f>_xlfn.XLOOKUP(X439,AM:AM,AO:AO,"")</f>
        <v>0</v>
      </c>
      <c r="Z439">
        <f>_xlfn.XLOOKUP(X439,AM:AM,AP:AP,"")</f>
        <v>0</v>
      </c>
      <c r="AA439">
        <f>_xlfn.XLOOKUP(X439,AM:AM,AQ:AQ,"")</f>
        <v>0</v>
      </c>
      <c r="AB439">
        <f>_xlfn.XLOOKUP(X439,AM:AM,AR:AR,"")</f>
        <v>0</v>
      </c>
    </row>
    <row r="440" spans="1:28">
      <c r="A440" s="93">
        <v>44706</v>
      </c>
      <c r="B440" s="90">
        <v>53700</v>
      </c>
      <c r="C440" s="90">
        <v>59000</v>
      </c>
      <c r="D440" s="90">
        <v>54700</v>
      </c>
      <c r="E440" s="90">
        <v>51000</v>
      </c>
      <c r="F440" s="90">
        <v>55300</v>
      </c>
      <c r="G440" s="91" t="s">
        <v>25</v>
      </c>
      <c r="H440" s="90">
        <v>55000</v>
      </c>
      <c r="I440" s="90">
        <v>53200</v>
      </c>
      <c r="J440" s="90">
        <v>53000</v>
      </c>
      <c r="K440" s="91" t="s">
        <v>25</v>
      </c>
      <c r="L440" s="90">
        <v>54500</v>
      </c>
      <c r="M440" s="90">
        <v>55000</v>
      </c>
      <c r="N440" s="90">
        <v>51700</v>
      </c>
      <c r="O440" s="91" t="s">
        <v>25</v>
      </c>
      <c r="P440" s="90">
        <v>51200</v>
      </c>
      <c r="Q440" s="90">
        <v>51800</v>
      </c>
      <c r="R440" s="90">
        <v>51500</v>
      </c>
      <c r="S440" s="90">
        <v>53800</v>
      </c>
      <c r="T440" s="90">
        <v>54200</v>
      </c>
      <c r="U440" s="90">
        <v>56800</v>
      </c>
      <c r="V440" s="90">
        <v>56800</v>
      </c>
      <c r="W440" s="90">
        <v>59300</v>
      </c>
      <c r="X440" t="str">
        <f t="shared" si="14"/>
        <v>05-2022</v>
      </c>
      <c r="Y440">
        <f>_xlfn.XLOOKUP(X440,AM:AM,AO:AO,"")</f>
        <v>0</v>
      </c>
      <c r="Z440">
        <f>_xlfn.XLOOKUP(X440,AM:AM,AP:AP,"")</f>
        <v>0</v>
      </c>
      <c r="AA440">
        <f>_xlfn.XLOOKUP(X440,AM:AM,AQ:AQ,"")</f>
        <v>0</v>
      </c>
      <c r="AB440">
        <f>_xlfn.XLOOKUP(X440,AM:AM,AR:AR,"")</f>
        <v>0</v>
      </c>
    </row>
    <row r="441" spans="1:28">
      <c r="A441" s="93">
        <v>44707</v>
      </c>
      <c r="B441" s="90">
        <v>53700</v>
      </c>
      <c r="C441" s="90">
        <v>59000</v>
      </c>
      <c r="D441" s="90">
        <v>53700</v>
      </c>
      <c r="E441" s="90">
        <v>50000</v>
      </c>
      <c r="F441" s="90">
        <v>54600</v>
      </c>
      <c r="G441" s="91" t="s">
        <v>25</v>
      </c>
      <c r="H441" s="90">
        <v>54500</v>
      </c>
      <c r="I441" s="90">
        <v>52600</v>
      </c>
      <c r="J441" s="90">
        <v>53000</v>
      </c>
      <c r="K441" s="91" t="s">
        <v>25</v>
      </c>
      <c r="L441" s="90">
        <v>54000</v>
      </c>
      <c r="M441" s="90">
        <v>55000</v>
      </c>
      <c r="N441" s="90">
        <v>50600</v>
      </c>
      <c r="O441" s="91" t="s">
        <v>25</v>
      </c>
      <c r="P441" s="90">
        <v>49100</v>
      </c>
      <c r="Q441" s="90">
        <v>50800</v>
      </c>
      <c r="R441" s="90">
        <v>50000</v>
      </c>
      <c r="S441" s="90">
        <v>52800</v>
      </c>
      <c r="T441" s="90">
        <v>53400</v>
      </c>
      <c r="U441" s="90">
        <v>54800</v>
      </c>
      <c r="V441" s="90">
        <v>56300</v>
      </c>
      <c r="W441" s="90">
        <v>58800</v>
      </c>
      <c r="X441" t="str">
        <f t="shared" si="14"/>
        <v>05-2022</v>
      </c>
      <c r="Y441">
        <f>_xlfn.XLOOKUP(X441,AM:AM,AO:AO,"")</f>
        <v>0</v>
      </c>
      <c r="Z441">
        <f>_xlfn.XLOOKUP(X441,AM:AM,AP:AP,"")</f>
        <v>0</v>
      </c>
      <c r="AA441">
        <f>_xlfn.XLOOKUP(X441,AM:AM,AQ:AQ,"")</f>
        <v>0</v>
      </c>
      <c r="AB441">
        <f>_xlfn.XLOOKUP(X441,AM:AM,AR:AR,"")</f>
        <v>0</v>
      </c>
    </row>
    <row r="442" spans="1:28">
      <c r="A442" s="93">
        <v>44708</v>
      </c>
      <c r="B442" s="90">
        <v>53300</v>
      </c>
      <c r="C442" s="90">
        <v>58000</v>
      </c>
      <c r="D442" s="90">
        <v>53700</v>
      </c>
      <c r="E442" s="90">
        <v>49500</v>
      </c>
      <c r="F442" s="90">
        <v>54600</v>
      </c>
      <c r="G442" s="91" t="s">
        <v>25</v>
      </c>
      <c r="H442" s="90">
        <v>54000</v>
      </c>
      <c r="I442" s="90">
        <v>51500</v>
      </c>
      <c r="J442" s="90">
        <v>53000</v>
      </c>
      <c r="K442" s="91" t="s">
        <v>25</v>
      </c>
      <c r="L442" s="90">
        <v>53500</v>
      </c>
      <c r="M442" s="90">
        <v>55000</v>
      </c>
      <c r="N442" s="90">
        <v>50600</v>
      </c>
      <c r="O442" s="91" t="s">
        <v>25</v>
      </c>
      <c r="P442" s="90">
        <v>48500</v>
      </c>
      <c r="Q442" s="90">
        <v>49500</v>
      </c>
      <c r="R442" s="90">
        <v>49500</v>
      </c>
      <c r="S442" s="90">
        <v>52300</v>
      </c>
      <c r="T442" s="90">
        <v>52600</v>
      </c>
      <c r="U442" s="90">
        <v>54800</v>
      </c>
      <c r="V442" s="90">
        <v>56300</v>
      </c>
      <c r="W442" s="90">
        <v>58500</v>
      </c>
      <c r="X442" t="str">
        <f t="shared" si="14"/>
        <v>05-2022</v>
      </c>
      <c r="Y442">
        <f>_xlfn.XLOOKUP(X442,AM:AM,AO:AO,"")</f>
        <v>0</v>
      </c>
      <c r="Z442">
        <f>_xlfn.XLOOKUP(X442,AM:AM,AP:AP,"")</f>
        <v>0</v>
      </c>
      <c r="AA442">
        <f>_xlfn.XLOOKUP(X442,AM:AM,AQ:AQ,"")</f>
        <v>0</v>
      </c>
      <c r="AB442">
        <f>_xlfn.XLOOKUP(X442,AM:AM,AR:AR,"")</f>
        <v>0</v>
      </c>
    </row>
    <row r="443" spans="1:28">
      <c r="A443" s="93">
        <v>44709</v>
      </c>
      <c r="B443" s="90">
        <v>53500</v>
      </c>
      <c r="C443" s="90">
        <v>57000</v>
      </c>
      <c r="D443" s="90">
        <v>53700</v>
      </c>
      <c r="E443" s="90">
        <v>49500</v>
      </c>
      <c r="F443" s="90">
        <v>54600</v>
      </c>
      <c r="G443" s="91" t="s">
        <v>25</v>
      </c>
      <c r="H443" s="90">
        <v>53000</v>
      </c>
      <c r="I443" s="90">
        <v>51500</v>
      </c>
      <c r="J443" s="90">
        <v>53200</v>
      </c>
      <c r="K443" s="91" t="s">
        <v>25</v>
      </c>
      <c r="L443" s="90">
        <v>53300</v>
      </c>
      <c r="M443" s="90">
        <v>55000</v>
      </c>
      <c r="N443" s="90">
        <v>51200</v>
      </c>
      <c r="O443" s="91" t="s">
        <v>25</v>
      </c>
      <c r="P443" s="90">
        <v>49300</v>
      </c>
      <c r="Q443" s="90">
        <v>49700</v>
      </c>
      <c r="R443" s="90">
        <v>49500</v>
      </c>
      <c r="S443" s="90">
        <v>52300</v>
      </c>
      <c r="T443" s="90">
        <v>52800</v>
      </c>
      <c r="U443" s="90">
        <v>54800</v>
      </c>
      <c r="V443" s="90">
        <v>55800</v>
      </c>
      <c r="W443" s="90">
        <v>58200</v>
      </c>
      <c r="X443" t="str">
        <f t="shared" si="14"/>
        <v>05-2022</v>
      </c>
      <c r="Y443">
        <f>_xlfn.XLOOKUP(X443,AM:AM,AO:AO,"")</f>
        <v>0</v>
      </c>
      <c r="Z443">
        <f>_xlfn.XLOOKUP(X443,AM:AM,AP:AP,"")</f>
        <v>0</v>
      </c>
      <c r="AA443">
        <f>_xlfn.XLOOKUP(X443,AM:AM,AQ:AQ,"")</f>
        <v>0</v>
      </c>
      <c r="AB443">
        <f>_xlfn.XLOOKUP(X443,AM:AM,AR:AR,"")</f>
        <v>0</v>
      </c>
    </row>
    <row r="444" spans="1:28">
      <c r="A444" s="93">
        <v>44710</v>
      </c>
      <c r="B444" s="90" t="s">
        <v>24</v>
      </c>
      <c r="C444" s="90" t="s">
        <v>24</v>
      </c>
      <c r="D444" s="90" t="s">
        <v>24</v>
      </c>
      <c r="E444" s="90" t="s">
        <v>24</v>
      </c>
      <c r="F444" s="90" t="s">
        <v>24</v>
      </c>
      <c r="G444" s="90" t="s">
        <v>24</v>
      </c>
      <c r="H444" s="90" t="s">
        <v>24</v>
      </c>
      <c r="I444" s="90" t="s">
        <v>24</v>
      </c>
      <c r="J444" s="90" t="s">
        <v>24</v>
      </c>
      <c r="K444" s="90" t="s">
        <v>24</v>
      </c>
      <c r="L444" s="90" t="s">
        <v>24</v>
      </c>
      <c r="M444" s="90" t="s">
        <v>24</v>
      </c>
      <c r="N444" s="90" t="s">
        <v>24</v>
      </c>
      <c r="O444" s="90" t="s">
        <v>24</v>
      </c>
      <c r="P444" s="90" t="s">
        <v>24</v>
      </c>
      <c r="Q444" s="90" t="s">
        <v>24</v>
      </c>
      <c r="R444" s="90" t="s">
        <v>24</v>
      </c>
      <c r="S444" s="90" t="s">
        <v>24</v>
      </c>
      <c r="T444" s="90" t="s">
        <v>24</v>
      </c>
      <c r="U444" s="90" t="s">
        <v>24</v>
      </c>
      <c r="V444" s="90" t="s">
        <v>24</v>
      </c>
      <c r="W444" s="90" t="s">
        <v>24</v>
      </c>
      <c r="X444" t="str">
        <f t="shared" si="14"/>
        <v>05-2022</v>
      </c>
      <c r="Y444">
        <f>_xlfn.XLOOKUP(X444,AM:AM,AO:AO,"")</f>
        <v>0</v>
      </c>
      <c r="Z444">
        <f>_xlfn.XLOOKUP(X444,AM:AM,AP:AP,"")</f>
        <v>0</v>
      </c>
      <c r="AA444">
        <f>_xlfn.XLOOKUP(X444,AM:AM,AQ:AQ,"")</f>
        <v>0</v>
      </c>
      <c r="AB444">
        <f>_xlfn.XLOOKUP(X444,AM:AM,AR:AR,"")</f>
        <v>0</v>
      </c>
    </row>
    <row r="445" spans="1:28">
      <c r="A445" s="93">
        <v>44711</v>
      </c>
      <c r="B445" s="90">
        <v>53900</v>
      </c>
      <c r="C445" s="90">
        <v>56500</v>
      </c>
      <c r="D445" s="90">
        <v>55000</v>
      </c>
      <c r="E445" s="90">
        <v>50500</v>
      </c>
      <c r="F445" s="90">
        <v>54600</v>
      </c>
      <c r="G445" s="91" t="s">
        <v>25</v>
      </c>
      <c r="H445" s="90">
        <v>53000</v>
      </c>
      <c r="I445" s="90">
        <v>52400</v>
      </c>
      <c r="J445" s="90">
        <v>53800</v>
      </c>
      <c r="K445" s="91" t="s">
        <v>25</v>
      </c>
      <c r="L445" s="90">
        <v>54500</v>
      </c>
      <c r="M445" s="90">
        <v>55300</v>
      </c>
      <c r="N445" s="90">
        <v>52500</v>
      </c>
      <c r="O445" s="91" t="s">
        <v>25</v>
      </c>
      <c r="P445" s="90">
        <v>50500</v>
      </c>
      <c r="Q445" s="90">
        <v>50700</v>
      </c>
      <c r="R445" s="90">
        <v>50200</v>
      </c>
      <c r="S445" s="90">
        <v>53300</v>
      </c>
      <c r="T445" s="90">
        <v>53300</v>
      </c>
      <c r="U445" s="90">
        <v>54800</v>
      </c>
      <c r="V445" s="90">
        <v>55800</v>
      </c>
      <c r="W445" s="90">
        <v>58200</v>
      </c>
      <c r="X445" t="str">
        <f t="shared" si="14"/>
        <v>05-2022</v>
      </c>
      <c r="Y445">
        <f>_xlfn.XLOOKUP(X445,AM:AM,AO:AO,"")</f>
        <v>0</v>
      </c>
      <c r="Z445">
        <f>_xlfn.XLOOKUP(X445,AM:AM,AP:AP,"")</f>
        <v>0</v>
      </c>
      <c r="AA445">
        <f>_xlfn.XLOOKUP(X445,AM:AM,AQ:AQ,"")</f>
        <v>0</v>
      </c>
      <c r="AB445">
        <f>_xlfn.XLOOKUP(X445,AM:AM,AR:AR,"")</f>
        <v>0</v>
      </c>
    </row>
    <row r="446" spans="1:28">
      <c r="A446" s="93">
        <v>44712</v>
      </c>
      <c r="B446" s="90">
        <v>54000</v>
      </c>
      <c r="C446" s="90">
        <v>56000</v>
      </c>
      <c r="D446" s="90">
        <v>54500</v>
      </c>
      <c r="E446" s="90">
        <v>50000</v>
      </c>
      <c r="F446" s="90">
        <v>54800</v>
      </c>
      <c r="G446" s="91" t="s">
        <v>25</v>
      </c>
      <c r="H446" s="90">
        <v>53000</v>
      </c>
      <c r="I446" s="90">
        <v>52200</v>
      </c>
      <c r="J446" s="90">
        <v>54000</v>
      </c>
      <c r="K446" s="91" t="s">
        <v>25</v>
      </c>
      <c r="L446" s="90">
        <v>54300</v>
      </c>
      <c r="M446" s="90">
        <v>55700</v>
      </c>
      <c r="N446" s="90">
        <v>52000</v>
      </c>
      <c r="O446" s="91" t="s">
        <v>25</v>
      </c>
      <c r="P446" s="90">
        <v>49500</v>
      </c>
      <c r="Q446" s="90">
        <v>50000</v>
      </c>
      <c r="R446" s="90">
        <v>50000</v>
      </c>
      <c r="S446" s="90">
        <v>52800</v>
      </c>
      <c r="T446" s="90">
        <v>53300</v>
      </c>
      <c r="U446" s="90">
        <v>54800</v>
      </c>
      <c r="V446" s="90">
        <v>55800</v>
      </c>
      <c r="W446" s="90">
        <v>58200</v>
      </c>
      <c r="X446" t="str">
        <f t="shared" si="14"/>
        <v>05-2022</v>
      </c>
      <c r="Y446">
        <f>_xlfn.XLOOKUP(X446,AM:AM,AO:AO,"")</f>
        <v>0</v>
      </c>
      <c r="Z446">
        <f>_xlfn.XLOOKUP(X446,AM:AM,AP:AP,"")</f>
        <v>0</v>
      </c>
      <c r="AA446">
        <f>_xlfn.XLOOKUP(X446,AM:AM,AQ:AQ,"")</f>
        <v>0</v>
      </c>
      <c r="AB446">
        <f>_xlfn.XLOOKUP(X446,AM:AM,AR:AR,"")</f>
        <v>0</v>
      </c>
    </row>
    <row r="447" spans="1:28">
      <c r="A447" s="93">
        <v>44713</v>
      </c>
      <c r="B447" s="90">
        <v>54000</v>
      </c>
      <c r="C447" s="90">
        <v>55500</v>
      </c>
      <c r="D447" s="90">
        <v>54000</v>
      </c>
      <c r="E447" s="90">
        <v>48500</v>
      </c>
      <c r="F447" s="90">
        <v>54800</v>
      </c>
      <c r="G447" s="91" t="s">
        <v>25</v>
      </c>
      <c r="H447" s="90">
        <v>52500</v>
      </c>
      <c r="I447" s="90">
        <v>51200</v>
      </c>
      <c r="J447" s="90">
        <v>54000</v>
      </c>
      <c r="K447" s="91" t="s">
        <v>25</v>
      </c>
      <c r="L447" s="90">
        <v>53200</v>
      </c>
      <c r="M447" s="90">
        <v>55700</v>
      </c>
      <c r="N447" s="90">
        <v>51000</v>
      </c>
      <c r="O447" s="91" t="s">
        <v>25</v>
      </c>
      <c r="P447" s="90">
        <v>49000</v>
      </c>
      <c r="Q447" s="90">
        <v>49400</v>
      </c>
      <c r="R447" s="90">
        <v>49200</v>
      </c>
      <c r="S447" s="90">
        <v>51300</v>
      </c>
      <c r="T447" s="90">
        <v>52500</v>
      </c>
      <c r="U447" s="90">
        <v>52800</v>
      </c>
      <c r="V447" s="90">
        <v>55800</v>
      </c>
      <c r="W447" s="90">
        <v>58200</v>
      </c>
      <c r="X447" t="str">
        <f t="shared" si="14"/>
        <v>06-2022</v>
      </c>
      <c r="Y447">
        <f>_xlfn.XLOOKUP(X447,AM:AM,AO:AO,"")</f>
        <v>0</v>
      </c>
      <c r="Z447">
        <f>_xlfn.XLOOKUP(X447,AM:AM,AP:AP,"")</f>
        <v>0</v>
      </c>
      <c r="AA447">
        <f>_xlfn.XLOOKUP(X447,AM:AM,AQ:AQ,"")</f>
        <v>0</v>
      </c>
      <c r="AB447">
        <f>_xlfn.XLOOKUP(X447,AM:AM,AR:AR,"")</f>
        <v>0</v>
      </c>
    </row>
    <row r="448" spans="1:28">
      <c r="A448" s="93">
        <v>44714</v>
      </c>
      <c r="B448" s="90">
        <v>54000</v>
      </c>
      <c r="C448" s="90">
        <v>55000</v>
      </c>
      <c r="D448" s="90">
        <v>54000</v>
      </c>
      <c r="E448" s="90">
        <v>49000</v>
      </c>
      <c r="F448" s="90">
        <v>54200</v>
      </c>
      <c r="G448" s="91" t="s">
        <v>25</v>
      </c>
      <c r="H448" s="90">
        <v>52000</v>
      </c>
      <c r="I448" s="90">
        <v>51200</v>
      </c>
      <c r="J448" s="90">
        <v>54000</v>
      </c>
      <c r="K448" s="91" t="s">
        <v>25</v>
      </c>
      <c r="L448" s="90">
        <v>53200</v>
      </c>
      <c r="M448" s="90">
        <v>55700</v>
      </c>
      <c r="N448" s="90">
        <v>51000</v>
      </c>
      <c r="O448" s="91" t="s">
        <v>25</v>
      </c>
      <c r="P448" s="90">
        <v>49100</v>
      </c>
      <c r="Q448" s="90">
        <v>49400</v>
      </c>
      <c r="R448" s="90">
        <v>49200</v>
      </c>
      <c r="S448" s="90">
        <v>51800</v>
      </c>
      <c r="T448" s="90">
        <v>52500</v>
      </c>
      <c r="U448" s="90">
        <v>52800</v>
      </c>
      <c r="V448" s="90">
        <v>55000</v>
      </c>
      <c r="W448" s="90">
        <v>57400</v>
      </c>
      <c r="X448" t="str">
        <f t="shared" si="14"/>
        <v>06-2022</v>
      </c>
      <c r="Y448">
        <f>_xlfn.XLOOKUP(X448,AM:AM,AO:AO,"")</f>
        <v>0</v>
      </c>
      <c r="Z448">
        <f>_xlfn.XLOOKUP(X448,AM:AM,AP:AP,"")</f>
        <v>0</v>
      </c>
      <c r="AA448">
        <f>_xlfn.XLOOKUP(X448,AM:AM,AQ:AQ,"")</f>
        <v>0</v>
      </c>
      <c r="AB448">
        <f>_xlfn.XLOOKUP(X448,AM:AM,AR:AR,"")</f>
        <v>0</v>
      </c>
    </row>
    <row r="449" spans="1:28">
      <c r="A449" s="93">
        <v>44715</v>
      </c>
      <c r="B449" s="90">
        <v>54000</v>
      </c>
      <c r="C449" s="90">
        <v>55000</v>
      </c>
      <c r="D449" s="90">
        <v>55000</v>
      </c>
      <c r="E449" s="90">
        <v>50000</v>
      </c>
      <c r="F449" s="90">
        <v>54300</v>
      </c>
      <c r="G449" s="91" t="s">
        <v>25</v>
      </c>
      <c r="H449" s="90">
        <v>52500</v>
      </c>
      <c r="I449" s="90">
        <v>52200</v>
      </c>
      <c r="J449" s="90">
        <v>54000</v>
      </c>
      <c r="K449" s="91" t="s">
        <v>25</v>
      </c>
      <c r="L449" s="90">
        <v>54300</v>
      </c>
      <c r="M449" s="90">
        <v>55400</v>
      </c>
      <c r="N449" s="90">
        <v>53000</v>
      </c>
      <c r="O449" s="91" t="s">
        <v>25</v>
      </c>
      <c r="P449" s="90">
        <v>49200</v>
      </c>
      <c r="Q449" s="90">
        <v>49800</v>
      </c>
      <c r="R449" s="90">
        <v>49600</v>
      </c>
      <c r="S449" s="90">
        <v>52800</v>
      </c>
      <c r="T449" s="90">
        <v>52800</v>
      </c>
      <c r="U449" s="90">
        <v>52800</v>
      </c>
      <c r="V449" s="90">
        <v>55000</v>
      </c>
      <c r="W449" s="90">
        <v>57400</v>
      </c>
      <c r="X449" t="str">
        <f t="shared" si="14"/>
        <v>06-2022</v>
      </c>
      <c r="Y449">
        <f>_xlfn.XLOOKUP(X449,AM:AM,AO:AO,"")</f>
        <v>0</v>
      </c>
      <c r="Z449">
        <f>_xlfn.XLOOKUP(X449,AM:AM,AP:AP,"")</f>
        <v>0</v>
      </c>
      <c r="AA449">
        <f>_xlfn.XLOOKUP(X449,AM:AM,AQ:AQ,"")</f>
        <v>0</v>
      </c>
      <c r="AB449">
        <f>_xlfn.XLOOKUP(X449,AM:AM,AR:AR,"")</f>
        <v>0</v>
      </c>
    </row>
    <row r="450" spans="1:28">
      <c r="A450" s="93">
        <v>44716</v>
      </c>
      <c r="B450" s="90">
        <v>54000</v>
      </c>
      <c r="C450" s="90">
        <v>55000</v>
      </c>
      <c r="D450" s="90">
        <v>55000</v>
      </c>
      <c r="E450" s="90">
        <v>49500</v>
      </c>
      <c r="F450" s="90">
        <v>54300</v>
      </c>
      <c r="G450" s="91" t="s">
        <v>25</v>
      </c>
      <c r="H450" s="90">
        <v>52000</v>
      </c>
      <c r="I450" s="90">
        <v>52300</v>
      </c>
      <c r="J450" s="90">
        <v>54000</v>
      </c>
      <c r="K450" s="91" t="s">
        <v>25</v>
      </c>
      <c r="L450" s="90">
        <v>54300</v>
      </c>
      <c r="M450" s="90">
        <v>55200</v>
      </c>
      <c r="N450" s="90">
        <v>52300</v>
      </c>
      <c r="O450" s="91" t="s">
        <v>25</v>
      </c>
      <c r="P450" s="90">
        <v>49400</v>
      </c>
      <c r="Q450" s="90">
        <v>50000</v>
      </c>
      <c r="R450" s="90">
        <v>49500</v>
      </c>
      <c r="S450" s="90">
        <v>52300</v>
      </c>
      <c r="T450" s="90">
        <v>52800</v>
      </c>
      <c r="U450" s="90">
        <v>52800</v>
      </c>
      <c r="V450" s="90">
        <v>55000</v>
      </c>
      <c r="W450" s="90">
        <v>57400</v>
      </c>
      <c r="X450" t="str">
        <f t="shared" si="14"/>
        <v>06-2022</v>
      </c>
      <c r="Y450">
        <f>_xlfn.XLOOKUP(X450,AM:AM,AO:AO,"")</f>
        <v>0</v>
      </c>
      <c r="Z450">
        <f>_xlfn.XLOOKUP(X450,AM:AM,AP:AP,"")</f>
        <v>0</v>
      </c>
      <c r="AA450">
        <f>_xlfn.XLOOKUP(X450,AM:AM,AQ:AQ,"")</f>
        <v>0</v>
      </c>
      <c r="AB450">
        <f>_xlfn.XLOOKUP(X450,AM:AM,AR:AR,"")</f>
        <v>0</v>
      </c>
    </row>
    <row r="451" spans="1:28">
      <c r="A451" s="93">
        <v>44717</v>
      </c>
      <c r="B451" s="90" t="s">
        <v>24</v>
      </c>
      <c r="C451" s="90" t="s">
        <v>24</v>
      </c>
      <c r="D451" s="90" t="s">
        <v>24</v>
      </c>
      <c r="E451" s="90" t="s">
        <v>24</v>
      </c>
      <c r="F451" s="90" t="s">
        <v>24</v>
      </c>
      <c r="G451" s="90" t="s">
        <v>24</v>
      </c>
      <c r="H451" s="90" t="s">
        <v>24</v>
      </c>
      <c r="I451" s="90" t="s">
        <v>24</v>
      </c>
      <c r="J451" s="90" t="s">
        <v>24</v>
      </c>
      <c r="K451" s="90" t="s">
        <v>24</v>
      </c>
      <c r="L451" s="90" t="s">
        <v>24</v>
      </c>
      <c r="M451" s="90" t="s">
        <v>24</v>
      </c>
      <c r="N451" s="90" t="s">
        <v>24</v>
      </c>
      <c r="O451" s="90" t="s">
        <v>24</v>
      </c>
      <c r="P451" s="90" t="s">
        <v>24</v>
      </c>
      <c r="Q451" s="90" t="s">
        <v>24</v>
      </c>
      <c r="R451" s="90" t="s">
        <v>24</v>
      </c>
      <c r="S451" s="90" t="s">
        <v>24</v>
      </c>
      <c r="T451" s="90" t="s">
        <v>24</v>
      </c>
      <c r="U451" s="90" t="s">
        <v>24</v>
      </c>
      <c r="V451" s="90" t="s">
        <v>24</v>
      </c>
      <c r="W451" s="90" t="s">
        <v>24</v>
      </c>
      <c r="X451" t="str">
        <f t="shared" si="14"/>
        <v>06-2022</v>
      </c>
      <c r="Y451">
        <f>_xlfn.XLOOKUP(X451,AM:AM,AO:AO,"")</f>
        <v>0</v>
      </c>
      <c r="Z451">
        <f>_xlfn.XLOOKUP(X451,AM:AM,AP:AP,"")</f>
        <v>0</v>
      </c>
      <c r="AA451">
        <f>_xlfn.XLOOKUP(X451,AM:AM,AQ:AQ,"")</f>
        <v>0</v>
      </c>
      <c r="AB451">
        <f>_xlfn.XLOOKUP(X451,AM:AM,AR:AR,"")</f>
        <v>0</v>
      </c>
    </row>
    <row r="452" spans="1:28">
      <c r="A452" s="93">
        <v>44718</v>
      </c>
      <c r="B452" s="90">
        <v>54000</v>
      </c>
      <c r="C452" s="90">
        <v>54700</v>
      </c>
      <c r="D452" s="90">
        <v>55700</v>
      </c>
      <c r="E452" s="90">
        <v>49500</v>
      </c>
      <c r="F452" s="90">
        <v>54300</v>
      </c>
      <c r="G452" s="91" t="s">
        <v>25</v>
      </c>
      <c r="H452" s="90">
        <v>52500</v>
      </c>
      <c r="I452" s="90">
        <v>53000</v>
      </c>
      <c r="J452" s="90">
        <v>54000</v>
      </c>
      <c r="K452" s="91" t="s">
        <v>25</v>
      </c>
      <c r="L452" s="90">
        <v>54300</v>
      </c>
      <c r="M452" s="90">
        <v>54900</v>
      </c>
      <c r="N452" s="90">
        <v>52700</v>
      </c>
      <c r="O452" s="91" t="s">
        <v>25</v>
      </c>
      <c r="P452" s="90">
        <v>49200</v>
      </c>
      <c r="Q452" s="90">
        <v>50000</v>
      </c>
      <c r="R452" s="90">
        <v>49600</v>
      </c>
      <c r="S452" s="90">
        <v>52300</v>
      </c>
      <c r="T452" s="90">
        <v>52800</v>
      </c>
      <c r="U452" s="90">
        <v>52800</v>
      </c>
      <c r="V452" s="90">
        <v>55000</v>
      </c>
      <c r="W452" s="90">
        <v>57400</v>
      </c>
      <c r="X452" t="str">
        <f t="shared" si="14"/>
        <v>06-2022</v>
      </c>
      <c r="Y452">
        <f>_xlfn.XLOOKUP(X452,AM:AM,AO:AO,"")</f>
        <v>0</v>
      </c>
      <c r="Z452">
        <f>_xlfn.XLOOKUP(X452,AM:AM,AP:AP,"")</f>
        <v>0</v>
      </c>
      <c r="AA452">
        <f>_xlfn.XLOOKUP(X452,AM:AM,AQ:AQ,"")</f>
        <v>0</v>
      </c>
      <c r="AB452">
        <f>_xlfn.XLOOKUP(X452,AM:AM,AR:AR,"")</f>
        <v>0</v>
      </c>
    </row>
    <row r="453" spans="1:28">
      <c r="A453" s="93">
        <v>44719</v>
      </c>
      <c r="B453" s="90">
        <v>54000</v>
      </c>
      <c r="C453" s="90">
        <v>54500</v>
      </c>
      <c r="D453" s="90">
        <v>55700</v>
      </c>
      <c r="E453" s="90">
        <v>49500</v>
      </c>
      <c r="F453" s="90">
        <v>54300</v>
      </c>
      <c r="G453" s="91" t="s">
        <v>25</v>
      </c>
      <c r="H453" s="90">
        <v>52000</v>
      </c>
      <c r="I453" s="90">
        <v>53000</v>
      </c>
      <c r="J453" s="90">
        <v>54000</v>
      </c>
      <c r="K453" s="91" t="s">
        <v>25</v>
      </c>
      <c r="L453" s="90">
        <v>54300</v>
      </c>
      <c r="M453" s="90">
        <v>54700</v>
      </c>
      <c r="N453" s="90">
        <v>52700</v>
      </c>
      <c r="O453" s="91" t="s">
        <v>25</v>
      </c>
      <c r="P453" s="90">
        <v>48850</v>
      </c>
      <c r="Q453" s="90">
        <v>49900</v>
      </c>
      <c r="R453" s="90">
        <v>49000</v>
      </c>
      <c r="S453" s="90">
        <v>52300</v>
      </c>
      <c r="T453" s="90">
        <v>52800</v>
      </c>
      <c r="U453" s="90">
        <v>52800</v>
      </c>
      <c r="V453" s="90">
        <v>54500</v>
      </c>
      <c r="W453" s="90">
        <v>57000</v>
      </c>
      <c r="X453" t="str">
        <f t="shared" si="14"/>
        <v>06-2022</v>
      </c>
      <c r="Y453">
        <f>_xlfn.XLOOKUP(X453,AM:AM,AO:AO,"")</f>
        <v>0</v>
      </c>
      <c r="Z453">
        <f>_xlfn.XLOOKUP(X453,AM:AM,AP:AP,"")</f>
        <v>0</v>
      </c>
      <c r="AA453">
        <f>_xlfn.XLOOKUP(X453,AM:AM,AQ:AQ,"")</f>
        <v>0</v>
      </c>
      <c r="AB453">
        <f>_xlfn.XLOOKUP(X453,AM:AM,AR:AR,"")</f>
        <v>0</v>
      </c>
    </row>
    <row r="454" spans="1:28">
      <c r="A454" s="93">
        <v>44720</v>
      </c>
      <c r="B454" s="90">
        <v>53800</v>
      </c>
      <c r="C454" s="90">
        <v>54500</v>
      </c>
      <c r="D454" s="90">
        <v>55500</v>
      </c>
      <c r="E454" s="90">
        <v>49000</v>
      </c>
      <c r="F454" s="90">
        <v>54300</v>
      </c>
      <c r="G454" s="91" t="s">
        <v>25</v>
      </c>
      <c r="H454" s="90">
        <v>52000</v>
      </c>
      <c r="I454" s="90">
        <v>52700</v>
      </c>
      <c r="J454" s="90">
        <v>54000</v>
      </c>
      <c r="K454" s="91" t="s">
        <v>25</v>
      </c>
      <c r="L454" s="90">
        <v>53800</v>
      </c>
      <c r="M454" s="90">
        <v>54400</v>
      </c>
      <c r="N454" s="90">
        <v>52300</v>
      </c>
      <c r="O454" s="91" t="s">
        <v>25</v>
      </c>
      <c r="P454" s="90">
        <v>48500</v>
      </c>
      <c r="Q454" s="90">
        <v>49900</v>
      </c>
      <c r="R454" s="90">
        <v>48800</v>
      </c>
      <c r="S454" s="90">
        <v>51800</v>
      </c>
      <c r="T454" s="90">
        <v>52800</v>
      </c>
      <c r="U454" s="90">
        <v>52800</v>
      </c>
      <c r="V454" s="90">
        <v>54300</v>
      </c>
      <c r="W454" s="90">
        <v>56800</v>
      </c>
      <c r="X454" t="str">
        <f t="shared" si="14"/>
        <v>06-2022</v>
      </c>
      <c r="Y454">
        <f>_xlfn.XLOOKUP(X454,AM:AM,AO:AO,"")</f>
        <v>0</v>
      </c>
      <c r="Z454">
        <f>_xlfn.XLOOKUP(X454,AM:AM,AP:AP,"")</f>
        <v>0</v>
      </c>
      <c r="AA454">
        <f>_xlfn.XLOOKUP(X454,AM:AM,AQ:AQ,"")</f>
        <v>0</v>
      </c>
      <c r="AB454">
        <f>_xlfn.XLOOKUP(X454,AM:AM,AR:AR,"")</f>
        <v>0</v>
      </c>
    </row>
    <row r="455" spans="1:28">
      <c r="A455" s="93">
        <v>44721</v>
      </c>
      <c r="B455" s="90">
        <v>53700</v>
      </c>
      <c r="C455" s="90">
        <v>54000</v>
      </c>
      <c r="D455" s="90">
        <v>54700</v>
      </c>
      <c r="E455" s="90">
        <v>49000</v>
      </c>
      <c r="F455" s="90">
        <v>54000</v>
      </c>
      <c r="G455" s="91" t="s">
        <v>25</v>
      </c>
      <c r="H455" s="90">
        <v>52000</v>
      </c>
      <c r="I455" s="90">
        <v>52700</v>
      </c>
      <c r="J455" s="90">
        <v>53800</v>
      </c>
      <c r="K455" s="91" t="s">
        <v>25</v>
      </c>
      <c r="L455" s="90">
        <v>53800</v>
      </c>
      <c r="M455" s="90">
        <v>54100</v>
      </c>
      <c r="N455" s="90">
        <v>52000</v>
      </c>
      <c r="O455" s="91" t="s">
        <v>25</v>
      </c>
      <c r="P455" s="90">
        <v>48500</v>
      </c>
      <c r="Q455" s="90">
        <v>49500</v>
      </c>
      <c r="R455" s="90">
        <v>48600</v>
      </c>
      <c r="S455" s="90">
        <v>51800</v>
      </c>
      <c r="T455" s="90">
        <v>52300</v>
      </c>
      <c r="U455" s="90">
        <v>52300</v>
      </c>
      <c r="V455" s="90">
        <v>54300</v>
      </c>
      <c r="W455" s="90">
        <v>56800</v>
      </c>
      <c r="X455" t="str">
        <f t="shared" si="14"/>
        <v>06-2022</v>
      </c>
      <c r="Y455">
        <f>_xlfn.XLOOKUP(X455,AM:AM,AO:AO,"")</f>
        <v>0</v>
      </c>
      <c r="Z455">
        <f>_xlfn.XLOOKUP(X455,AM:AM,AP:AP,"")</f>
        <v>0</v>
      </c>
      <c r="AA455">
        <f>_xlfn.XLOOKUP(X455,AM:AM,AQ:AQ,"")</f>
        <v>0</v>
      </c>
      <c r="AB455">
        <f>_xlfn.XLOOKUP(X455,AM:AM,AR:AR,"")</f>
        <v>0</v>
      </c>
    </row>
    <row r="456" spans="1:28">
      <c r="A456" s="93">
        <v>44722</v>
      </c>
      <c r="B456" s="90">
        <v>53700</v>
      </c>
      <c r="C456" s="90">
        <v>53500</v>
      </c>
      <c r="D456" s="90">
        <v>55000</v>
      </c>
      <c r="E456" s="90">
        <v>48500</v>
      </c>
      <c r="F456" s="90">
        <v>53800</v>
      </c>
      <c r="G456" s="91" t="s">
        <v>25</v>
      </c>
      <c r="H456" s="90">
        <v>52000</v>
      </c>
      <c r="I456" s="90">
        <v>53000</v>
      </c>
      <c r="J456" s="90">
        <v>53800</v>
      </c>
      <c r="K456" s="91" t="s">
        <v>25</v>
      </c>
      <c r="L456" s="90">
        <v>53900</v>
      </c>
      <c r="M456" s="90">
        <v>53900</v>
      </c>
      <c r="N456" s="90">
        <v>52200</v>
      </c>
      <c r="O456" s="91" t="s">
        <v>25</v>
      </c>
      <c r="P456" s="90">
        <v>48700</v>
      </c>
      <c r="Q456" s="90">
        <v>49600</v>
      </c>
      <c r="R456" s="90">
        <v>48600</v>
      </c>
      <c r="S456" s="90">
        <v>51250</v>
      </c>
      <c r="T456" s="90">
        <v>52300</v>
      </c>
      <c r="U456" s="90">
        <v>52300</v>
      </c>
      <c r="V456" s="90">
        <v>54300</v>
      </c>
      <c r="W456" s="90">
        <v>56800</v>
      </c>
      <c r="X456" t="str">
        <f t="shared" si="14"/>
        <v>06-2022</v>
      </c>
      <c r="Y456">
        <f>_xlfn.XLOOKUP(X456,AM:AM,AO:AO,"")</f>
        <v>0</v>
      </c>
      <c r="Z456">
        <f>_xlfn.XLOOKUP(X456,AM:AM,AP:AP,"")</f>
        <v>0</v>
      </c>
      <c r="AA456">
        <f>_xlfn.XLOOKUP(X456,AM:AM,AQ:AQ,"")</f>
        <v>0</v>
      </c>
      <c r="AB456">
        <f>_xlfn.XLOOKUP(X456,AM:AM,AR:AR,"")</f>
        <v>0</v>
      </c>
    </row>
    <row r="457" spans="1:28">
      <c r="A457" s="93">
        <v>44723</v>
      </c>
      <c r="B457" s="90">
        <v>53700</v>
      </c>
      <c r="C457" s="90">
        <v>53000</v>
      </c>
      <c r="D457" s="90">
        <v>55000</v>
      </c>
      <c r="E457" s="90">
        <v>48700</v>
      </c>
      <c r="F457" s="90">
        <v>53800</v>
      </c>
      <c r="G457" s="91" t="s">
        <v>25</v>
      </c>
      <c r="H457" s="90">
        <v>52000</v>
      </c>
      <c r="I457" s="90">
        <v>53300</v>
      </c>
      <c r="J457" s="90">
        <v>53800</v>
      </c>
      <c r="K457" s="91" t="s">
        <v>25</v>
      </c>
      <c r="L457" s="90">
        <v>54000</v>
      </c>
      <c r="M457" s="90">
        <v>53400</v>
      </c>
      <c r="N457" s="90">
        <v>52800</v>
      </c>
      <c r="O457" s="91" t="s">
        <v>25</v>
      </c>
      <c r="P457" s="90">
        <v>48700</v>
      </c>
      <c r="Q457" s="90">
        <v>49900</v>
      </c>
      <c r="R457" s="90">
        <v>48500</v>
      </c>
      <c r="S457" s="90">
        <v>51500</v>
      </c>
      <c r="T457" s="90">
        <v>52600</v>
      </c>
      <c r="U457" s="90">
        <v>52200</v>
      </c>
      <c r="V457" s="90">
        <v>54300</v>
      </c>
      <c r="W457" s="90">
        <v>56800</v>
      </c>
      <c r="X457" t="str">
        <f t="shared" si="14"/>
        <v>06-2022</v>
      </c>
      <c r="Y457">
        <f>_xlfn.XLOOKUP(X457,AM:AM,AO:AO,"")</f>
        <v>0</v>
      </c>
      <c r="Z457">
        <f>_xlfn.XLOOKUP(X457,AM:AM,AP:AP,"")</f>
        <v>0</v>
      </c>
      <c r="AA457">
        <f>_xlfn.XLOOKUP(X457,AM:AM,AQ:AQ,"")</f>
        <v>0</v>
      </c>
      <c r="AB457">
        <f>_xlfn.XLOOKUP(X457,AM:AM,AR:AR,"")</f>
        <v>0</v>
      </c>
    </row>
    <row r="458" spans="1:28">
      <c r="A458" s="93">
        <v>44724</v>
      </c>
      <c r="B458" s="90" t="s">
        <v>24</v>
      </c>
      <c r="C458" s="90" t="s">
        <v>24</v>
      </c>
      <c r="D458" s="90" t="s">
        <v>24</v>
      </c>
      <c r="E458" s="90" t="s">
        <v>24</v>
      </c>
      <c r="F458" s="90" t="s">
        <v>24</v>
      </c>
      <c r="G458" s="90" t="s">
        <v>24</v>
      </c>
      <c r="H458" s="90" t="s">
        <v>24</v>
      </c>
      <c r="I458" s="90" t="s">
        <v>24</v>
      </c>
      <c r="J458" s="90" t="s">
        <v>24</v>
      </c>
      <c r="K458" s="90" t="s">
        <v>24</v>
      </c>
      <c r="L458" s="90" t="s">
        <v>24</v>
      </c>
      <c r="M458" s="90" t="s">
        <v>24</v>
      </c>
      <c r="N458" s="90" t="s">
        <v>24</v>
      </c>
      <c r="O458" s="90" t="s">
        <v>24</v>
      </c>
      <c r="P458" s="90" t="s">
        <v>24</v>
      </c>
      <c r="Q458" s="90" t="s">
        <v>24</v>
      </c>
      <c r="R458" s="90" t="s">
        <v>24</v>
      </c>
      <c r="S458" s="90" t="s">
        <v>24</v>
      </c>
      <c r="T458" s="90" t="s">
        <v>24</v>
      </c>
      <c r="U458" s="90" t="s">
        <v>24</v>
      </c>
      <c r="V458" s="90" t="s">
        <v>24</v>
      </c>
      <c r="W458" s="90" t="s">
        <v>24</v>
      </c>
      <c r="X458" t="str">
        <f t="shared" si="14"/>
        <v>06-2022</v>
      </c>
      <c r="Y458">
        <f>_xlfn.XLOOKUP(X458,AM:AM,AO:AO,"")</f>
        <v>0</v>
      </c>
      <c r="Z458">
        <f>_xlfn.XLOOKUP(X458,AM:AM,AP:AP,"")</f>
        <v>0</v>
      </c>
      <c r="AA458">
        <f>_xlfn.XLOOKUP(X458,AM:AM,AQ:AQ,"")</f>
        <v>0</v>
      </c>
      <c r="AB458">
        <f>_xlfn.XLOOKUP(X458,AM:AM,AR:AR,"")</f>
        <v>0</v>
      </c>
    </row>
    <row r="459" spans="1:28">
      <c r="A459" s="93">
        <v>44725</v>
      </c>
      <c r="B459" s="90">
        <v>54000</v>
      </c>
      <c r="C459" s="90">
        <v>53000</v>
      </c>
      <c r="D459" s="90">
        <v>56200</v>
      </c>
      <c r="E459" s="90">
        <v>49500</v>
      </c>
      <c r="F459" s="90">
        <v>53800</v>
      </c>
      <c r="G459" s="91" t="s">
        <v>25</v>
      </c>
      <c r="H459" s="90">
        <v>52500</v>
      </c>
      <c r="I459" s="90">
        <v>53600</v>
      </c>
      <c r="J459" s="90">
        <v>53800</v>
      </c>
      <c r="K459" s="91" t="s">
        <v>25</v>
      </c>
      <c r="L459" s="90">
        <v>54400</v>
      </c>
      <c r="M459" s="90">
        <v>52900</v>
      </c>
      <c r="N459" s="90">
        <v>54000</v>
      </c>
      <c r="O459" s="91" t="s">
        <v>25</v>
      </c>
      <c r="P459" s="90">
        <v>49500</v>
      </c>
      <c r="Q459" s="90">
        <v>50100</v>
      </c>
      <c r="R459" s="90">
        <v>49300</v>
      </c>
      <c r="S459" s="90">
        <v>52300</v>
      </c>
      <c r="T459" s="90">
        <v>52900</v>
      </c>
      <c r="U459" s="90">
        <v>52300</v>
      </c>
      <c r="V459" s="90">
        <v>54300</v>
      </c>
      <c r="W459" s="90">
        <v>56800</v>
      </c>
      <c r="X459" t="str">
        <f t="shared" si="14"/>
        <v>06-2022</v>
      </c>
      <c r="Y459">
        <f>_xlfn.XLOOKUP(X459,AM:AM,AO:AO,"")</f>
        <v>0</v>
      </c>
      <c r="Z459">
        <f>_xlfn.XLOOKUP(X459,AM:AM,AP:AP,"")</f>
        <v>0</v>
      </c>
      <c r="AA459">
        <f>_xlfn.XLOOKUP(X459,AM:AM,AQ:AQ,"")</f>
        <v>0</v>
      </c>
      <c r="AB459">
        <f>_xlfn.XLOOKUP(X459,AM:AM,AR:AR,"")</f>
        <v>0</v>
      </c>
    </row>
    <row r="460" spans="1:28">
      <c r="A460" s="93">
        <v>44726</v>
      </c>
      <c r="B460" s="90">
        <v>54000</v>
      </c>
      <c r="C460" s="90">
        <v>53000</v>
      </c>
      <c r="D460" s="90">
        <v>56200</v>
      </c>
      <c r="E460" s="90">
        <v>49500</v>
      </c>
      <c r="F460" s="90">
        <v>53700</v>
      </c>
      <c r="G460" s="91" t="s">
        <v>25</v>
      </c>
      <c r="H460" s="90">
        <v>53000</v>
      </c>
      <c r="I460" s="90">
        <v>53800</v>
      </c>
      <c r="J460" s="90">
        <v>53800</v>
      </c>
      <c r="K460" s="91" t="s">
        <v>25</v>
      </c>
      <c r="L460" s="90">
        <v>54400</v>
      </c>
      <c r="M460" s="90">
        <v>52600</v>
      </c>
      <c r="N460" s="90">
        <v>53600</v>
      </c>
      <c r="O460" s="91" t="s">
        <v>25</v>
      </c>
      <c r="P460" s="90">
        <v>49500</v>
      </c>
      <c r="Q460" s="90">
        <v>50100</v>
      </c>
      <c r="R460" s="90">
        <v>49300</v>
      </c>
      <c r="S460" s="90">
        <v>52300</v>
      </c>
      <c r="T460" s="90">
        <v>53100</v>
      </c>
      <c r="U460" s="90">
        <v>52300</v>
      </c>
      <c r="V460" s="90">
        <v>54500</v>
      </c>
      <c r="W460" s="90">
        <v>56800</v>
      </c>
      <c r="X460" t="str">
        <f t="shared" si="14"/>
        <v>06-2022</v>
      </c>
      <c r="Y460">
        <f>_xlfn.XLOOKUP(X460,AM:AM,AO:AO,"")</f>
        <v>0</v>
      </c>
      <c r="Z460">
        <f>_xlfn.XLOOKUP(X460,AM:AM,AP:AP,"")</f>
        <v>0</v>
      </c>
      <c r="AA460">
        <f>_xlfn.XLOOKUP(X460,AM:AM,AQ:AQ,"")</f>
        <v>0</v>
      </c>
      <c r="AB460">
        <f>_xlfn.XLOOKUP(X460,AM:AM,AR:AR,"")</f>
        <v>0</v>
      </c>
    </row>
    <row r="461" spans="1:28">
      <c r="A461" s="93">
        <v>44727</v>
      </c>
      <c r="B461" s="90">
        <v>54000</v>
      </c>
      <c r="C461" s="90">
        <v>53000</v>
      </c>
      <c r="D461" s="90">
        <v>56200</v>
      </c>
      <c r="E461" s="90">
        <v>49500</v>
      </c>
      <c r="F461" s="90">
        <v>54200</v>
      </c>
      <c r="G461" s="91" t="s">
        <v>25</v>
      </c>
      <c r="H461" s="90">
        <v>52500</v>
      </c>
      <c r="I461" s="90">
        <v>53800</v>
      </c>
      <c r="J461" s="90">
        <v>53800</v>
      </c>
      <c r="K461" s="91" t="s">
        <v>25</v>
      </c>
      <c r="L461" s="90">
        <v>54400</v>
      </c>
      <c r="M461" s="90">
        <v>52600</v>
      </c>
      <c r="N461" s="90">
        <v>53500</v>
      </c>
      <c r="O461" s="91" t="s">
        <v>25</v>
      </c>
      <c r="P461" s="90">
        <v>49800</v>
      </c>
      <c r="Q461" s="90">
        <v>50400</v>
      </c>
      <c r="R461" s="90">
        <v>49500</v>
      </c>
      <c r="S461" s="90">
        <v>52300</v>
      </c>
      <c r="T461" s="90">
        <v>53100</v>
      </c>
      <c r="U461" s="90">
        <v>52300</v>
      </c>
      <c r="V461" s="90">
        <v>54500</v>
      </c>
      <c r="W461" s="90">
        <v>56800</v>
      </c>
      <c r="X461" t="str">
        <f t="shared" si="14"/>
        <v>06-2022</v>
      </c>
      <c r="Y461">
        <f>_xlfn.XLOOKUP(X461,AM:AM,AO:AO,"")</f>
        <v>0</v>
      </c>
      <c r="Z461">
        <f>_xlfn.XLOOKUP(X461,AM:AM,AP:AP,"")</f>
        <v>0</v>
      </c>
      <c r="AA461">
        <f>_xlfn.XLOOKUP(X461,AM:AM,AQ:AQ,"")</f>
        <v>0</v>
      </c>
      <c r="AB461">
        <f>_xlfn.XLOOKUP(X461,AM:AM,AR:AR,"")</f>
        <v>0</v>
      </c>
    </row>
    <row r="462" spans="1:28">
      <c r="A462" s="93">
        <v>44728</v>
      </c>
      <c r="B462" s="90">
        <v>54000</v>
      </c>
      <c r="C462" s="90">
        <v>53000</v>
      </c>
      <c r="D462" s="90">
        <v>56600</v>
      </c>
      <c r="E462" s="90">
        <v>50000</v>
      </c>
      <c r="F462" s="90">
        <v>54200</v>
      </c>
      <c r="G462" s="91" t="s">
        <v>25</v>
      </c>
      <c r="H462" s="90">
        <v>53000</v>
      </c>
      <c r="I462" s="90">
        <v>54100</v>
      </c>
      <c r="J462" s="90">
        <v>53800</v>
      </c>
      <c r="K462" s="91" t="s">
        <v>25</v>
      </c>
      <c r="L462" s="90">
        <v>54600</v>
      </c>
      <c r="M462" s="90">
        <v>52400</v>
      </c>
      <c r="N462" s="90">
        <v>53800</v>
      </c>
      <c r="O462" s="91" t="s">
        <v>25</v>
      </c>
      <c r="P462" s="90">
        <v>50500</v>
      </c>
      <c r="Q462" s="90">
        <v>51000</v>
      </c>
      <c r="R462" s="90">
        <v>50200</v>
      </c>
      <c r="S462" s="90">
        <v>52800</v>
      </c>
      <c r="T462" s="90">
        <v>53700</v>
      </c>
      <c r="U462" s="90">
        <v>53800</v>
      </c>
      <c r="V462" s="90">
        <v>54500</v>
      </c>
      <c r="W462" s="90">
        <v>56800</v>
      </c>
      <c r="X462" t="str">
        <f t="shared" si="14"/>
        <v>06-2022</v>
      </c>
      <c r="Y462">
        <f>_xlfn.XLOOKUP(X462,AM:AM,AO:AO,"")</f>
        <v>0</v>
      </c>
      <c r="Z462">
        <f>_xlfn.XLOOKUP(X462,AM:AM,AP:AP,"")</f>
        <v>0</v>
      </c>
      <c r="AA462">
        <f>_xlfn.XLOOKUP(X462,AM:AM,AQ:AQ,"")</f>
        <v>0</v>
      </c>
      <c r="AB462">
        <f>_xlfn.XLOOKUP(X462,AM:AM,AR:AR,"")</f>
        <v>0</v>
      </c>
    </row>
    <row r="463" spans="1:28">
      <c r="A463" s="93">
        <v>44729</v>
      </c>
      <c r="B463" s="90">
        <v>54000</v>
      </c>
      <c r="C463" s="90">
        <v>54000</v>
      </c>
      <c r="D463" s="90">
        <v>56700</v>
      </c>
      <c r="E463" s="90">
        <v>50500</v>
      </c>
      <c r="F463" s="90">
        <v>55000</v>
      </c>
      <c r="G463" s="91" t="s">
        <v>25</v>
      </c>
      <c r="H463" s="90">
        <v>53500</v>
      </c>
      <c r="I463" s="90">
        <v>54200</v>
      </c>
      <c r="J463" s="90">
        <v>53800</v>
      </c>
      <c r="K463" s="91" t="s">
        <v>25</v>
      </c>
      <c r="L463" s="90">
        <v>55000</v>
      </c>
      <c r="M463" s="90">
        <v>52400</v>
      </c>
      <c r="N463" s="90">
        <v>54300</v>
      </c>
      <c r="O463" s="91" t="s">
        <v>25</v>
      </c>
      <c r="P463" s="90">
        <v>50600</v>
      </c>
      <c r="Q463" s="90">
        <v>51200</v>
      </c>
      <c r="R463" s="90">
        <v>50700</v>
      </c>
      <c r="S463" s="90">
        <v>53300</v>
      </c>
      <c r="T463" s="90">
        <v>53900</v>
      </c>
      <c r="U463" s="90">
        <v>54300</v>
      </c>
      <c r="V463" s="90">
        <v>54800</v>
      </c>
      <c r="W463" s="90">
        <v>57300</v>
      </c>
      <c r="X463" t="str">
        <f t="shared" si="14"/>
        <v>06-2022</v>
      </c>
      <c r="Y463">
        <f>_xlfn.XLOOKUP(X463,AM:AM,AO:AO,"")</f>
        <v>0</v>
      </c>
      <c r="Z463">
        <f>_xlfn.XLOOKUP(X463,AM:AM,AP:AP,"")</f>
        <v>0</v>
      </c>
      <c r="AA463">
        <f>_xlfn.XLOOKUP(X463,AM:AM,AQ:AQ,"")</f>
        <v>0</v>
      </c>
      <c r="AB463">
        <f>_xlfn.XLOOKUP(X463,AM:AM,AR:AR,"")</f>
        <v>0</v>
      </c>
    </row>
    <row r="464" spans="1:28">
      <c r="A464" s="93">
        <v>44730</v>
      </c>
      <c r="B464" s="90">
        <v>54000</v>
      </c>
      <c r="C464" s="90">
        <v>54500</v>
      </c>
      <c r="D464" s="90">
        <v>57000</v>
      </c>
      <c r="E464" s="90">
        <v>50500</v>
      </c>
      <c r="F464" s="90">
        <v>55700</v>
      </c>
      <c r="G464" s="91" t="s">
        <v>25</v>
      </c>
      <c r="H464" s="90">
        <v>54000</v>
      </c>
      <c r="I464" s="90">
        <v>55000</v>
      </c>
      <c r="J464" s="90">
        <v>53800</v>
      </c>
      <c r="K464" s="91" t="s">
        <v>25</v>
      </c>
      <c r="L464" s="90">
        <v>55300</v>
      </c>
      <c r="M464" s="90">
        <v>52600</v>
      </c>
      <c r="N464" s="90">
        <v>54500</v>
      </c>
      <c r="O464" s="91" t="s">
        <v>25</v>
      </c>
      <c r="P464" s="90">
        <v>50300</v>
      </c>
      <c r="Q464" s="90">
        <v>51400</v>
      </c>
      <c r="R464" s="90">
        <v>50700</v>
      </c>
      <c r="S464" s="90">
        <v>53300</v>
      </c>
      <c r="T464" s="90">
        <v>54200</v>
      </c>
      <c r="U464" s="90">
        <v>54200</v>
      </c>
      <c r="V464" s="90">
        <v>54800</v>
      </c>
      <c r="W464" s="90">
        <v>57300</v>
      </c>
      <c r="X464" t="str">
        <f t="shared" si="14"/>
        <v>06-2022</v>
      </c>
      <c r="Y464">
        <f>_xlfn.XLOOKUP(X464,AM:AM,AO:AO,"")</f>
        <v>0</v>
      </c>
      <c r="Z464">
        <f>_xlfn.XLOOKUP(X464,AM:AM,AP:AP,"")</f>
        <v>0</v>
      </c>
      <c r="AA464">
        <f>_xlfn.XLOOKUP(X464,AM:AM,AQ:AQ,"")</f>
        <v>0</v>
      </c>
      <c r="AB464">
        <f>_xlfn.XLOOKUP(X464,AM:AM,AR:AR,"")</f>
        <v>0</v>
      </c>
    </row>
    <row r="465" spans="1:28">
      <c r="A465" s="93">
        <v>44731</v>
      </c>
      <c r="B465" s="90" t="s">
        <v>24</v>
      </c>
      <c r="C465" s="90" t="s">
        <v>24</v>
      </c>
      <c r="D465" s="90" t="s">
        <v>24</v>
      </c>
      <c r="E465" s="90" t="s">
        <v>24</v>
      </c>
      <c r="F465" s="90" t="s">
        <v>24</v>
      </c>
      <c r="G465" s="90" t="s">
        <v>24</v>
      </c>
      <c r="H465" s="90" t="s">
        <v>24</v>
      </c>
      <c r="I465" s="90" t="s">
        <v>24</v>
      </c>
      <c r="J465" s="90" t="s">
        <v>24</v>
      </c>
      <c r="K465" s="90" t="s">
        <v>24</v>
      </c>
      <c r="L465" s="90" t="s">
        <v>24</v>
      </c>
      <c r="M465" s="90" t="s">
        <v>24</v>
      </c>
      <c r="N465" s="90" t="s">
        <v>24</v>
      </c>
      <c r="O465" s="90" t="s">
        <v>24</v>
      </c>
      <c r="P465" s="90" t="s">
        <v>24</v>
      </c>
      <c r="Q465" s="90" t="s">
        <v>24</v>
      </c>
      <c r="R465" s="90" t="s">
        <v>24</v>
      </c>
      <c r="S465" s="90" t="s">
        <v>24</v>
      </c>
      <c r="T465" s="90" t="s">
        <v>24</v>
      </c>
      <c r="U465" s="90" t="s">
        <v>24</v>
      </c>
      <c r="V465" s="90" t="s">
        <v>24</v>
      </c>
      <c r="W465" s="90" t="s">
        <v>24</v>
      </c>
      <c r="X465" t="str">
        <f t="shared" si="14"/>
        <v>06-2022</v>
      </c>
      <c r="Y465">
        <f>_xlfn.XLOOKUP(X465,AM:AM,AO:AO,"")</f>
        <v>0</v>
      </c>
      <c r="Z465">
        <f>_xlfn.XLOOKUP(X465,AM:AM,AP:AP,"")</f>
        <v>0</v>
      </c>
      <c r="AA465">
        <f>_xlfn.XLOOKUP(X465,AM:AM,AQ:AQ,"")</f>
        <v>0</v>
      </c>
      <c r="AB465">
        <f>_xlfn.XLOOKUP(X465,AM:AM,AR:AR,"")</f>
        <v>0</v>
      </c>
    </row>
    <row r="466" spans="1:28">
      <c r="A466" s="93">
        <v>44732</v>
      </c>
      <c r="B466" s="90">
        <v>54000</v>
      </c>
      <c r="C466" s="90">
        <v>54500</v>
      </c>
      <c r="D466" s="90">
        <v>56500</v>
      </c>
      <c r="E466" s="90">
        <v>50500</v>
      </c>
      <c r="F466" s="90">
        <v>56200</v>
      </c>
      <c r="G466" s="91" t="s">
        <v>25</v>
      </c>
      <c r="H466" s="90">
        <v>53500</v>
      </c>
      <c r="I466" s="90">
        <v>54900</v>
      </c>
      <c r="J466" s="90">
        <v>53800</v>
      </c>
      <c r="K466" s="91" t="s">
        <v>25</v>
      </c>
      <c r="L466" s="90">
        <v>55300</v>
      </c>
      <c r="M466" s="90">
        <v>52600</v>
      </c>
      <c r="N466" s="90">
        <v>54000</v>
      </c>
      <c r="O466" s="91" t="s">
        <v>25</v>
      </c>
      <c r="P466" s="90">
        <v>49900</v>
      </c>
      <c r="Q466" s="90">
        <v>51000</v>
      </c>
      <c r="R466" s="90">
        <v>50500</v>
      </c>
      <c r="S466" s="90">
        <v>53300</v>
      </c>
      <c r="T466" s="90">
        <v>53700</v>
      </c>
      <c r="U466" s="90">
        <v>54200</v>
      </c>
      <c r="V466" s="90">
        <v>54500</v>
      </c>
      <c r="W466" s="90">
        <v>57100</v>
      </c>
      <c r="X466" t="str">
        <f t="shared" si="14"/>
        <v>06-2022</v>
      </c>
      <c r="Y466">
        <f>_xlfn.XLOOKUP(X466,AM:AM,AO:AO,"")</f>
        <v>0</v>
      </c>
      <c r="Z466">
        <f>_xlfn.XLOOKUP(X466,AM:AM,AP:AP,"")</f>
        <v>0</v>
      </c>
      <c r="AA466">
        <f>_xlfn.XLOOKUP(X466,AM:AM,AQ:AQ,"")</f>
        <v>0</v>
      </c>
      <c r="AB466">
        <f>_xlfn.XLOOKUP(X466,AM:AM,AR:AR,"")</f>
        <v>0</v>
      </c>
    </row>
    <row r="467" spans="1:28">
      <c r="A467" s="93">
        <v>44733</v>
      </c>
      <c r="B467" s="90">
        <v>53700</v>
      </c>
      <c r="C467" s="90">
        <v>54500</v>
      </c>
      <c r="D467" s="90">
        <v>55200</v>
      </c>
      <c r="E467" s="90">
        <v>50000</v>
      </c>
      <c r="F467" s="90">
        <v>56200</v>
      </c>
      <c r="G467" s="91" t="s">
        <v>25</v>
      </c>
      <c r="H467" s="90">
        <v>53500</v>
      </c>
      <c r="I467" s="90">
        <v>54500</v>
      </c>
      <c r="J467" s="90">
        <v>53800</v>
      </c>
      <c r="K467" s="91" t="s">
        <v>25</v>
      </c>
      <c r="L467" s="90">
        <v>54800</v>
      </c>
      <c r="M467" s="90">
        <v>52400</v>
      </c>
      <c r="N467" s="90">
        <v>52500</v>
      </c>
      <c r="O467" s="91" t="s">
        <v>25</v>
      </c>
      <c r="P467" s="90">
        <v>49700</v>
      </c>
      <c r="Q467" s="90">
        <v>50900</v>
      </c>
      <c r="R467" s="90">
        <v>50500</v>
      </c>
      <c r="S467" s="90">
        <v>52800</v>
      </c>
      <c r="T467" s="90">
        <v>53700</v>
      </c>
      <c r="U467" s="90">
        <v>54200</v>
      </c>
      <c r="V467" s="90">
        <v>54300</v>
      </c>
      <c r="W467" s="90">
        <v>56800</v>
      </c>
      <c r="X467" t="str">
        <f t="shared" si="14"/>
        <v>06-2022</v>
      </c>
      <c r="Y467">
        <f>_xlfn.XLOOKUP(X467,AM:AM,AO:AO,"")</f>
        <v>0</v>
      </c>
      <c r="Z467">
        <f>_xlfn.XLOOKUP(X467,AM:AM,AP:AP,"")</f>
        <v>0</v>
      </c>
      <c r="AA467">
        <f>_xlfn.XLOOKUP(X467,AM:AM,AQ:AQ,"")</f>
        <v>0</v>
      </c>
      <c r="AB467">
        <f>_xlfn.XLOOKUP(X467,AM:AM,AR:AR,"")</f>
        <v>0</v>
      </c>
    </row>
    <row r="468" spans="1:28">
      <c r="A468" s="93">
        <v>44734</v>
      </c>
      <c r="B468" s="90">
        <v>53700</v>
      </c>
      <c r="C468" s="90">
        <v>54500</v>
      </c>
      <c r="D468" s="90">
        <v>55200</v>
      </c>
      <c r="E468" s="90">
        <v>50500</v>
      </c>
      <c r="F468" s="90">
        <v>56200</v>
      </c>
      <c r="G468" s="91" t="s">
        <v>25</v>
      </c>
      <c r="H468" s="90">
        <v>53500</v>
      </c>
      <c r="I468" s="90">
        <v>54500</v>
      </c>
      <c r="J468" s="90">
        <v>53800</v>
      </c>
      <c r="K468" s="91" t="s">
        <v>25</v>
      </c>
      <c r="L468" s="90">
        <v>55000</v>
      </c>
      <c r="M468" s="90">
        <v>52100</v>
      </c>
      <c r="N468" s="90">
        <v>53000</v>
      </c>
      <c r="O468" s="91" t="s">
        <v>25</v>
      </c>
      <c r="P468" s="90">
        <v>50500</v>
      </c>
      <c r="Q468" s="90">
        <v>51100</v>
      </c>
      <c r="R468" s="90">
        <v>50800</v>
      </c>
      <c r="S468" s="90">
        <v>53300</v>
      </c>
      <c r="T468" s="90">
        <v>53900</v>
      </c>
      <c r="U468" s="90">
        <v>54300</v>
      </c>
      <c r="V468" s="90">
        <v>54300</v>
      </c>
      <c r="W468" s="90">
        <v>56800</v>
      </c>
      <c r="X468" t="str">
        <f t="shared" si="14"/>
        <v>06-2022</v>
      </c>
      <c r="Y468">
        <f>_xlfn.XLOOKUP(X468,AM:AM,AO:AO,"")</f>
        <v>0</v>
      </c>
      <c r="Z468">
        <f>_xlfn.XLOOKUP(X468,AM:AM,AP:AP,"")</f>
        <v>0</v>
      </c>
      <c r="AA468">
        <f>_xlfn.XLOOKUP(X468,AM:AM,AQ:AQ,"")</f>
        <v>0</v>
      </c>
      <c r="AB468">
        <f>_xlfn.XLOOKUP(X468,AM:AM,AR:AR,"")</f>
        <v>0</v>
      </c>
    </row>
    <row r="469" spans="1:28">
      <c r="A469" s="93">
        <v>44735</v>
      </c>
      <c r="B469" s="90">
        <v>53700</v>
      </c>
      <c r="C469" s="90">
        <v>55000</v>
      </c>
      <c r="D469" s="90">
        <v>56500</v>
      </c>
      <c r="E469" s="90">
        <v>51500</v>
      </c>
      <c r="F469" s="90">
        <v>56200</v>
      </c>
      <c r="G469" s="91" t="s">
        <v>25</v>
      </c>
      <c r="H469" s="90">
        <v>54000</v>
      </c>
      <c r="I469" s="90">
        <v>55300</v>
      </c>
      <c r="J469" s="90">
        <v>53800</v>
      </c>
      <c r="K469" s="91" t="s">
        <v>25</v>
      </c>
      <c r="L469" s="90">
        <v>55500</v>
      </c>
      <c r="M469" s="90">
        <v>52100</v>
      </c>
      <c r="N469" s="90">
        <v>54000</v>
      </c>
      <c r="O469" s="91" t="s">
        <v>25</v>
      </c>
      <c r="P469" s="90">
        <v>51000</v>
      </c>
      <c r="Q469" s="90">
        <v>51400</v>
      </c>
      <c r="R469" s="90">
        <v>51500</v>
      </c>
      <c r="S469" s="90">
        <v>54300</v>
      </c>
      <c r="T469" s="90">
        <v>54200</v>
      </c>
      <c r="U469" s="90">
        <v>54500</v>
      </c>
      <c r="V469" s="90">
        <v>54300</v>
      </c>
      <c r="W469" s="90">
        <v>56800</v>
      </c>
      <c r="X469" t="str">
        <f t="shared" si="14"/>
        <v>06-2022</v>
      </c>
      <c r="Y469">
        <f>_xlfn.XLOOKUP(X469,AM:AM,AO:AO,"")</f>
        <v>0</v>
      </c>
      <c r="Z469">
        <f>_xlfn.XLOOKUP(X469,AM:AM,AP:AP,"")</f>
        <v>0</v>
      </c>
      <c r="AA469">
        <f>_xlfn.XLOOKUP(X469,AM:AM,AQ:AQ,"")</f>
        <v>0</v>
      </c>
      <c r="AB469">
        <f>_xlfn.XLOOKUP(X469,AM:AM,AR:AR,"")</f>
        <v>0</v>
      </c>
    </row>
    <row r="470" spans="1:28">
      <c r="A470" s="93">
        <v>44736</v>
      </c>
      <c r="B470" s="90">
        <v>53800</v>
      </c>
      <c r="C470" s="90">
        <v>55000</v>
      </c>
      <c r="D470" s="90">
        <v>56500</v>
      </c>
      <c r="E470" s="90">
        <v>52000</v>
      </c>
      <c r="F470" s="90">
        <v>57100</v>
      </c>
      <c r="G470" s="91" t="s">
        <v>25</v>
      </c>
      <c r="H470" s="90">
        <v>55000</v>
      </c>
      <c r="I470" s="90">
        <v>55600</v>
      </c>
      <c r="J470" s="90">
        <v>53900</v>
      </c>
      <c r="K470" s="91" t="s">
        <v>25</v>
      </c>
      <c r="L470" s="90">
        <v>56000</v>
      </c>
      <c r="M470" s="90">
        <v>52700</v>
      </c>
      <c r="N470" s="90">
        <v>54300</v>
      </c>
      <c r="O470" s="91" t="s">
        <v>25</v>
      </c>
      <c r="P470" s="90">
        <v>51300</v>
      </c>
      <c r="Q470" s="90">
        <v>51600</v>
      </c>
      <c r="R470" s="90">
        <v>51800</v>
      </c>
      <c r="S470" s="90">
        <v>54800</v>
      </c>
      <c r="T470" s="90">
        <v>54500</v>
      </c>
      <c r="U470" s="90">
        <v>54800</v>
      </c>
      <c r="V470" s="90">
        <v>55700</v>
      </c>
      <c r="W470" s="90">
        <v>58000</v>
      </c>
      <c r="X470" t="str">
        <f t="shared" ref="X470:X533" si="15">TEXT(A470,"MM-YYYY")</f>
        <v>06-2022</v>
      </c>
      <c r="Y470">
        <f>_xlfn.XLOOKUP(X470,AM:AM,AO:AO,"")</f>
        <v>0</v>
      </c>
      <c r="Z470">
        <f>_xlfn.XLOOKUP(X470,AM:AM,AP:AP,"")</f>
        <v>0</v>
      </c>
      <c r="AA470">
        <f>_xlfn.XLOOKUP(X470,AM:AM,AQ:AQ,"")</f>
        <v>0</v>
      </c>
      <c r="AB470">
        <f>_xlfn.XLOOKUP(X470,AM:AM,AR:AR,"")</f>
        <v>0</v>
      </c>
    </row>
    <row r="471" spans="1:28">
      <c r="A471" s="93">
        <v>44737</v>
      </c>
      <c r="B471" s="90">
        <v>53800</v>
      </c>
      <c r="C471" s="90">
        <v>55500</v>
      </c>
      <c r="D471" s="90">
        <v>56700</v>
      </c>
      <c r="E471" s="90">
        <v>52000</v>
      </c>
      <c r="F471" s="90">
        <v>57100</v>
      </c>
      <c r="G471" s="91" t="s">
        <v>25</v>
      </c>
      <c r="H471" s="90">
        <v>55000</v>
      </c>
      <c r="I471" s="90">
        <v>55500</v>
      </c>
      <c r="J471" s="90">
        <v>54400</v>
      </c>
      <c r="K471" s="91" t="s">
        <v>25</v>
      </c>
      <c r="L471" s="90">
        <v>56000</v>
      </c>
      <c r="M471" s="90">
        <v>53100</v>
      </c>
      <c r="N471" s="90">
        <v>54200</v>
      </c>
      <c r="O471" s="91" t="s">
        <v>25</v>
      </c>
      <c r="P471" s="90">
        <v>51300</v>
      </c>
      <c r="Q471" s="90">
        <v>51500</v>
      </c>
      <c r="R471" s="90">
        <v>51700</v>
      </c>
      <c r="S471" s="90">
        <v>54800</v>
      </c>
      <c r="T471" s="90">
        <v>54300</v>
      </c>
      <c r="U471" s="90">
        <v>54800</v>
      </c>
      <c r="V471" s="90">
        <v>56000</v>
      </c>
      <c r="W471" s="90">
        <v>58300</v>
      </c>
      <c r="X471" t="str">
        <f t="shared" si="15"/>
        <v>06-2022</v>
      </c>
      <c r="Y471">
        <f>_xlfn.XLOOKUP(X471,AM:AM,AO:AO,"")</f>
        <v>0</v>
      </c>
      <c r="Z471">
        <f>_xlfn.XLOOKUP(X471,AM:AM,AP:AP,"")</f>
        <v>0</v>
      </c>
      <c r="AA471">
        <f>_xlfn.XLOOKUP(X471,AM:AM,AQ:AQ,"")</f>
        <v>0</v>
      </c>
      <c r="AB471">
        <f>_xlfn.XLOOKUP(X471,AM:AM,AR:AR,"")</f>
        <v>0</v>
      </c>
    </row>
    <row r="472" spans="1:28">
      <c r="A472" s="93">
        <v>44738</v>
      </c>
      <c r="B472" s="90" t="s">
        <v>24</v>
      </c>
      <c r="C472" s="90" t="s">
        <v>24</v>
      </c>
      <c r="D472" s="90" t="s">
        <v>24</v>
      </c>
      <c r="E472" s="90" t="s">
        <v>24</v>
      </c>
      <c r="F472" s="90" t="s">
        <v>24</v>
      </c>
      <c r="G472" s="90" t="s">
        <v>24</v>
      </c>
      <c r="H472" s="90" t="s">
        <v>24</v>
      </c>
      <c r="I472" s="90" t="s">
        <v>24</v>
      </c>
      <c r="J472" s="90" t="s">
        <v>24</v>
      </c>
      <c r="K472" s="90" t="s">
        <v>24</v>
      </c>
      <c r="L472" s="90" t="s">
        <v>24</v>
      </c>
      <c r="M472" s="90" t="s">
        <v>24</v>
      </c>
      <c r="N472" s="90" t="s">
        <v>24</v>
      </c>
      <c r="O472" s="90" t="s">
        <v>24</v>
      </c>
      <c r="P472" s="90" t="s">
        <v>24</v>
      </c>
      <c r="Q472" s="90" t="s">
        <v>24</v>
      </c>
      <c r="R472" s="90" t="s">
        <v>24</v>
      </c>
      <c r="S472" s="90" t="s">
        <v>24</v>
      </c>
      <c r="T472" s="90" t="s">
        <v>24</v>
      </c>
      <c r="U472" s="90" t="s">
        <v>24</v>
      </c>
      <c r="V472" s="90" t="s">
        <v>24</v>
      </c>
      <c r="W472" s="90" t="s">
        <v>24</v>
      </c>
      <c r="X472" t="str">
        <f t="shared" si="15"/>
        <v>06-2022</v>
      </c>
      <c r="Y472">
        <f>_xlfn.XLOOKUP(X472,AM:AM,AO:AO,"")</f>
        <v>0</v>
      </c>
      <c r="Z472">
        <f>_xlfn.XLOOKUP(X472,AM:AM,AP:AP,"")</f>
        <v>0</v>
      </c>
      <c r="AA472">
        <f>_xlfn.XLOOKUP(X472,AM:AM,AQ:AQ,"")</f>
        <v>0</v>
      </c>
      <c r="AB472">
        <f>_xlfn.XLOOKUP(X472,AM:AM,AR:AR,"")</f>
        <v>0</v>
      </c>
    </row>
    <row r="473" spans="1:28">
      <c r="A473" s="93">
        <v>44739</v>
      </c>
      <c r="B473" s="90">
        <v>53800</v>
      </c>
      <c r="C473" s="90">
        <v>56000</v>
      </c>
      <c r="D473" s="90">
        <v>57000</v>
      </c>
      <c r="E473" s="90">
        <v>52800</v>
      </c>
      <c r="F473" s="90">
        <v>57100</v>
      </c>
      <c r="G473" s="91" t="s">
        <v>25</v>
      </c>
      <c r="H473" s="90">
        <v>55000</v>
      </c>
      <c r="I473" s="90">
        <v>55900</v>
      </c>
      <c r="J473" s="90">
        <v>54900</v>
      </c>
      <c r="K473" s="91" t="s">
        <v>25</v>
      </c>
      <c r="L473" s="90">
        <v>56500</v>
      </c>
      <c r="M473" s="90">
        <v>53700</v>
      </c>
      <c r="N473" s="90">
        <v>55000</v>
      </c>
      <c r="O473" s="91" t="s">
        <v>25</v>
      </c>
      <c r="P473" s="90">
        <v>52500</v>
      </c>
      <c r="Q473" s="90">
        <v>52600</v>
      </c>
      <c r="R473" s="90">
        <v>53000</v>
      </c>
      <c r="S473" s="90">
        <v>55500</v>
      </c>
      <c r="T473" s="90">
        <v>55000</v>
      </c>
      <c r="U473" s="90">
        <v>55000</v>
      </c>
      <c r="V473" s="90">
        <v>56000</v>
      </c>
      <c r="W473" s="90">
        <v>58300</v>
      </c>
      <c r="X473" t="str">
        <f t="shared" si="15"/>
        <v>06-2022</v>
      </c>
      <c r="Y473">
        <f>_xlfn.XLOOKUP(X473,AM:AM,AO:AO,"")</f>
        <v>0</v>
      </c>
      <c r="Z473">
        <f>_xlfn.XLOOKUP(X473,AM:AM,AP:AP,"")</f>
        <v>0</v>
      </c>
      <c r="AA473">
        <f>_xlfn.XLOOKUP(X473,AM:AM,AQ:AQ,"")</f>
        <v>0</v>
      </c>
      <c r="AB473">
        <f>_xlfn.XLOOKUP(X473,AM:AM,AR:AR,"")</f>
        <v>0</v>
      </c>
    </row>
    <row r="474" spans="1:28">
      <c r="A474" s="93">
        <v>44740</v>
      </c>
      <c r="B474" s="90">
        <v>54200</v>
      </c>
      <c r="C474" s="90">
        <v>57000</v>
      </c>
      <c r="D474" s="90">
        <v>57400</v>
      </c>
      <c r="E474" s="90">
        <v>53500</v>
      </c>
      <c r="F474" s="90">
        <v>57400</v>
      </c>
      <c r="G474" s="91" t="s">
        <v>25</v>
      </c>
      <c r="H474" s="90">
        <v>55500</v>
      </c>
      <c r="I474" s="90">
        <v>56000</v>
      </c>
      <c r="J474" s="90">
        <v>55100</v>
      </c>
      <c r="K474" s="91" t="s">
        <v>25</v>
      </c>
      <c r="L474" s="90">
        <v>56900</v>
      </c>
      <c r="M474" s="90">
        <v>54500</v>
      </c>
      <c r="N474" s="90">
        <v>55400</v>
      </c>
      <c r="O474" s="91" t="s">
        <v>25</v>
      </c>
      <c r="P474" s="90">
        <v>53000</v>
      </c>
      <c r="Q474" s="90">
        <v>52800</v>
      </c>
      <c r="R474" s="90">
        <v>53200</v>
      </c>
      <c r="S474" s="90">
        <v>56300</v>
      </c>
      <c r="T474" s="90">
        <v>55500</v>
      </c>
      <c r="U474" s="90">
        <v>55800</v>
      </c>
      <c r="V474" s="90">
        <v>56500</v>
      </c>
      <c r="W474" s="90">
        <v>58800</v>
      </c>
      <c r="X474" t="str">
        <f t="shared" si="15"/>
        <v>06-2022</v>
      </c>
      <c r="Y474">
        <f>_xlfn.XLOOKUP(X474,AM:AM,AO:AO,"")</f>
        <v>0</v>
      </c>
      <c r="Z474">
        <f>_xlfn.XLOOKUP(X474,AM:AM,AP:AP,"")</f>
        <v>0</v>
      </c>
      <c r="AA474">
        <f>_xlfn.XLOOKUP(X474,AM:AM,AQ:AQ,"")</f>
        <v>0</v>
      </c>
      <c r="AB474">
        <f>_xlfn.XLOOKUP(X474,AM:AM,AR:AR,"")</f>
        <v>0</v>
      </c>
    </row>
    <row r="475" spans="1:28">
      <c r="A475" s="93">
        <v>44741</v>
      </c>
      <c r="B475" s="90">
        <v>54600</v>
      </c>
      <c r="C475" s="90">
        <v>57000</v>
      </c>
      <c r="D475" s="90">
        <v>57400</v>
      </c>
      <c r="E475" s="90">
        <v>53500</v>
      </c>
      <c r="F475" s="90">
        <v>57500</v>
      </c>
      <c r="G475" s="91" t="s">
        <v>25</v>
      </c>
      <c r="H475" s="90">
        <v>56000</v>
      </c>
      <c r="I475" s="90">
        <v>56000</v>
      </c>
      <c r="J475" s="90">
        <v>55100</v>
      </c>
      <c r="K475" s="91" t="s">
        <v>25</v>
      </c>
      <c r="L475" s="90">
        <v>56900</v>
      </c>
      <c r="M475" s="90">
        <v>54800</v>
      </c>
      <c r="N475" s="90">
        <v>55200</v>
      </c>
      <c r="O475" s="91" t="s">
        <v>25</v>
      </c>
      <c r="P475" s="90">
        <v>52700</v>
      </c>
      <c r="Q475" s="90">
        <v>52800</v>
      </c>
      <c r="R475" s="90">
        <v>53000</v>
      </c>
      <c r="S475" s="90">
        <v>56300</v>
      </c>
      <c r="T475" s="90">
        <v>55500</v>
      </c>
      <c r="U475" s="90">
        <v>55800</v>
      </c>
      <c r="V475" s="90">
        <v>56500</v>
      </c>
      <c r="W475" s="90">
        <v>58800</v>
      </c>
      <c r="X475" t="str">
        <f t="shared" si="15"/>
        <v>06-2022</v>
      </c>
      <c r="Y475">
        <f>_xlfn.XLOOKUP(X475,AM:AM,AO:AO,"")</f>
        <v>0</v>
      </c>
      <c r="Z475">
        <f>_xlfn.XLOOKUP(X475,AM:AM,AP:AP,"")</f>
        <v>0</v>
      </c>
      <c r="AA475">
        <f>_xlfn.XLOOKUP(X475,AM:AM,AQ:AQ,"")</f>
        <v>0</v>
      </c>
      <c r="AB475">
        <f>_xlfn.XLOOKUP(X475,AM:AM,AR:AR,"")</f>
        <v>0</v>
      </c>
    </row>
    <row r="476" spans="1:28">
      <c r="A476" s="93">
        <v>44742</v>
      </c>
      <c r="B476" s="90">
        <v>54500</v>
      </c>
      <c r="C476" s="90">
        <v>57000</v>
      </c>
      <c r="D476" s="90">
        <v>56900</v>
      </c>
      <c r="E476" s="90">
        <v>53000</v>
      </c>
      <c r="F476" s="90">
        <v>57500</v>
      </c>
      <c r="G476" s="91" t="s">
        <v>25</v>
      </c>
      <c r="H476" s="90">
        <v>55500</v>
      </c>
      <c r="I476" s="90">
        <v>55700</v>
      </c>
      <c r="J476" s="90">
        <v>55100</v>
      </c>
      <c r="K476" s="91" t="s">
        <v>25</v>
      </c>
      <c r="L476" s="90">
        <v>56500</v>
      </c>
      <c r="M476" s="90">
        <v>54800</v>
      </c>
      <c r="N476" s="90">
        <v>54500</v>
      </c>
      <c r="O476" s="91" t="s">
        <v>25</v>
      </c>
      <c r="P476" s="90">
        <v>53000</v>
      </c>
      <c r="Q476" s="90">
        <v>52800</v>
      </c>
      <c r="R476" s="90">
        <v>52800</v>
      </c>
      <c r="S476" s="90">
        <v>55800</v>
      </c>
      <c r="T476" s="90">
        <v>55500</v>
      </c>
      <c r="U476" s="90">
        <v>55800</v>
      </c>
      <c r="V476" s="90">
        <v>56500</v>
      </c>
      <c r="W476" s="90">
        <v>58800</v>
      </c>
      <c r="X476" t="str">
        <f t="shared" si="15"/>
        <v>06-2022</v>
      </c>
      <c r="Y476">
        <f>_xlfn.XLOOKUP(X476,AM:AM,AO:AO,"")</f>
        <v>0</v>
      </c>
      <c r="Z476">
        <f>_xlfn.XLOOKUP(X476,AM:AM,AP:AP,"")</f>
        <v>0</v>
      </c>
      <c r="AA476">
        <f>_xlfn.XLOOKUP(X476,AM:AM,AQ:AQ,"")</f>
        <v>0</v>
      </c>
      <c r="AB476">
        <f>_xlfn.XLOOKUP(X476,AM:AM,AR:AR,"")</f>
        <v>0</v>
      </c>
    </row>
    <row r="477" spans="1:28">
      <c r="A477" s="93">
        <v>44743</v>
      </c>
      <c r="B477" s="90">
        <v>54500</v>
      </c>
      <c r="C477" s="90">
        <v>57500</v>
      </c>
      <c r="D477" s="90">
        <v>56900</v>
      </c>
      <c r="E477" s="90">
        <v>53500</v>
      </c>
      <c r="F477" s="90">
        <v>57500</v>
      </c>
      <c r="G477" s="91" t="s">
        <v>25</v>
      </c>
      <c r="H477" s="90">
        <v>56500</v>
      </c>
      <c r="I477" s="90">
        <v>55700</v>
      </c>
      <c r="J477" s="90">
        <v>55100</v>
      </c>
      <c r="K477" s="91" t="s">
        <v>25</v>
      </c>
      <c r="L477" s="90">
        <v>56800</v>
      </c>
      <c r="M477" s="90">
        <v>54800</v>
      </c>
      <c r="N477" s="90">
        <v>54800</v>
      </c>
      <c r="O477" s="91" t="s">
        <v>25</v>
      </c>
      <c r="P477" s="90">
        <v>52700</v>
      </c>
      <c r="Q477" s="90">
        <v>52600</v>
      </c>
      <c r="R477" s="90">
        <v>52800</v>
      </c>
      <c r="S477" s="90">
        <v>56300</v>
      </c>
      <c r="T477" s="90">
        <v>55500</v>
      </c>
      <c r="U477" s="90">
        <v>55800</v>
      </c>
      <c r="V477" s="90">
        <v>56500</v>
      </c>
      <c r="W477" s="90">
        <v>58800</v>
      </c>
      <c r="X477" t="str">
        <f t="shared" si="15"/>
        <v>07-2022</v>
      </c>
      <c r="Y477">
        <f>_xlfn.XLOOKUP(X477,AM:AM,AO:AO,"")</f>
        <v>0</v>
      </c>
      <c r="Z477">
        <f>_xlfn.XLOOKUP(X477,AM:AM,AP:AP,"")</f>
        <v>0</v>
      </c>
      <c r="AA477">
        <f>_xlfn.XLOOKUP(X477,AM:AM,AQ:AQ,"")</f>
        <v>0</v>
      </c>
      <c r="AB477">
        <f>_xlfn.XLOOKUP(X477,AM:AM,AR:AR,"")</f>
        <v>0</v>
      </c>
    </row>
    <row r="478" spans="1:28">
      <c r="A478" s="93">
        <v>44744</v>
      </c>
      <c r="B478" s="90">
        <v>54900</v>
      </c>
      <c r="C478" s="90">
        <v>58000</v>
      </c>
      <c r="D478" s="90">
        <v>56900</v>
      </c>
      <c r="E478" s="90">
        <v>53500</v>
      </c>
      <c r="F478" s="90">
        <v>57500</v>
      </c>
      <c r="G478" s="91" t="s">
        <v>25</v>
      </c>
      <c r="H478" s="90">
        <v>56500</v>
      </c>
      <c r="I478" s="90">
        <v>55700</v>
      </c>
      <c r="J478" s="90">
        <v>55100</v>
      </c>
      <c r="K478" s="91" t="s">
        <v>25</v>
      </c>
      <c r="L478" s="90">
        <v>57000</v>
      </c>
      <c r="M478" s="90">
        <v>54800</v>
      </c>
      <c r="N478" s="90">
        <v>55000</v>
      </c>
      <c r="O478" s="91" t="s">
        <v>25</v>
      </c>
      <c r="P478" s="90">
        <v>52400</v>
      </c>
      <c r="Q478" s="90">
        <v>52600</v>
      </c>
      <c r="R478" s="90">
        <v>53000</v>
      </c>
      <c r="S478" s="90">
        <v>56300</v>
      </c>
      <c r="T478" s="90">
        <v>55500</v>
      </c>
      <c r="U478" s="90">
        <v>55800</v>
      </c>
      <c r="V478" s="90">
        <v>57200</v>
      </c>
      <c r="W478" s="90">
        <v>59500</v>
      </c>
      <c r="X478" t="str">
        <f t="shared" si="15"/>
        <v>07-2022</v>
      </c>
      <c r="Y478">
        <f>_xlfn.XLOOKUP(X478,AM:AM,AO:AO,"")</f>
        <v>0</v>
      </c>
      <c r="Z478">
        <f>_xlfn.XLOOKUP(X478,AM:AM,AP:AP,"")</f>
        <v>0</v>
      </c>
      <c r="AA478">
        <f>_xlfn.XLOOKUP(X478,AM:AM,AQ:AQ,"")</f>
        <v>0</v>
      </c>
      <c r="AB478">
        <f>_xlfn.XLOOKUP(X478,AM:AM,AR:AR,"")</f>
        <v>0</v>
      </c>
    </row>
    <row r="479" spans="1:28">
      <c r="A479" s="93">
        <v>44745</v>
      </c>
      <c r="B479" s="90" t="s">
        <v>24</v>
      </c>
      <c r="C479" s="90" t="s">
        <v>24</v>
      </c>
      <c r="D479" s="90" t="s">
        <v>24</v>
      </c>
      <c r="E479" s="90" t="s">
        <v>24</v>
      </c>
      <c r="F479" s="90" t="s">
        <v>24</v>
      </c>
      <c r="G479" s="90" t="s">
        <v>24</v>
      </c>
      <c r="H479" s="90" t="s">
        <v>24</v>
      </c>
      <c r="I479" s="90" t="s">
        <v>24</v>
      </c>
      <c r="J479" s="90" t="s">
        <v>24</v>
      </c>
      <c r="K479" s="90" t="s">
        <v>24</v>
      </c>
      <c r="L479" s="90" t="s">
        <v>24</v>
      </c>
      <c r="M479" s="90" t="s">
        <v>24</v>
      </c>
      <c r="N479" s="90" t="s">
        <v>24</v>
      </c>
      <c r="O479" s="90" t="s">
        <v>24</v>
      </c>
      <c r="P479" s="90" t="s">
        <v>24</v>
      </c>
      <c r="Q479" s="90" t="s">
        <v>24</v>
      </c>
      <c r="R479" s="90" t="s">
        <v>24</v>
      </c>
      <c r="S479" s="90" t="s">
        <v>24</v>
      </c>
      <c r="T479" s="90" t="s">
        <v>24</v>
      </c>
      <c r="U479" s="90" t="s">
        <v>24</v>
      </c>
      <c r="V479" s="90" t="s">
        <v>24</v>
      </c>
      <c r="W479" s="90" t="s">
        <v>24</v>
      </c>
      <c r="X479" t="str">
        <f t="shared" si="15"/>
        <v>07-2022</v>
      </c>
      <c r="Y479">
        <f>_xlfn.XLOOKUP(X479,AM:AM,AO:AO,"")</f>
        <v>0</v>
      </c>
      <c r="Z479">
        <f>_xlfn.XLOOKUP(X479,AM:AM,AP:AP,"")</f>
        <v>0</v>
      </c>
      <c r="AA479">
        <f>_xlfn.XLOOKUP(X479,AM:AM,AQ:AQ,"")</f>
        <v>0</v>
      </c>
      <c r="AB479">
        <f>_xlfn.XLOOKUP(X479,AM:AM,AR:AR,"")</f>
        <v>0</v>
      </c>
    </row>
    <row r="480" spans="1:28">
      <c r="A480" s="93">
        <v>44746</v>
      </c>
      <c r="B480" s="90">
        <v>54900</v>
      </c>
      <c r="C480" s="90">
        <v>58000</v>
      </c>
      <c r="D480" s="90">
        <v>57000</v>
      </c>
      <c r="E480" s="90">
        <v>53500</v>
      </c>
      <c r="F480" s="90">
        <v>57500</v>
      </c>
      <c r="G480" s="91" t="s">
        <v>25</v>
      </c>
      <c r="H480" s="90">
        <v>56000</v>
      </c>
      <c r="I480" s="90">
        <v>55700</v>
      </c>
      <c r="J480" s="90">
        <v>55100</v>
      </c>
      <c r="K480" s="91" t="s">
        <v>25</v>
      </c>
      <c r="L480" s="90">
        <v>57000</v>
      </c>
      <c r="M480" s="90">
        <v>54400</v>
      </c>
      <c r="N480" s="90">
        <v>54300</v>
      </c>
      <c r="O480" s="91" t="s">
        <v>25</v>
      </c>
      <c r="P480" s="90">
        <v>52100</v>
      </c>
      <c r="Q480" s="90">
        <v>52300</v>
      </c>
      <c r="R480" s="90">
        <v>52800</v>
      </c>
      <c r="S480" s="90">
        <v>56300</v>
      </c>
      <c r="T480" s="90">
        <v>55000</v>
      </c>
      <c r="U480" s="90">
        <v>55800</v>
      </c>
      <c r="V480" s="90">
        <v>57500</v>
      </c>
      <c r="W480" s="90">
        <v>59700</v>
      </c>
      <c r="X480" t="str">
        <f t="shared" si="15"/>
        <v>07-2022</v>
      </c>
      <c r="Y480">
        <f>_xlfn.XLOOKUP(X480,AM:AM,AO:AO,"")</f>
        <v>0</v>
      </c>
      <c r="Z480">
        <f>_xlfn.XLOOKUP(X480,AM:AM,AP:AP,"")</f>
        <v>0</v>
      </c>
      <c r="AA480">
        <f>_xlfn.XLOOKUP(X480,AM:AM,AQ:AQ,"")</f>
        <v>0</v>
      </c>
      <c r="AB480">
        <f>_xlfn.XLOOKUP(X480,AM:AM,AR:AR,"")</f>
        <v>0</v>
      </c>
    </row>
    <row r="481" spans="1:28">
      <c r="A481" s="93">
        <v>44747</v>
      </c>
      <c r="B481" s="90">
        <v>54900</v>
      </c>
      <c r="C481" s="90">
        <v>58300</v>
      </c>
      <c r="D481" s="90">
        <v>56500</v>
      </c>
      <c r="E481" s="90">
        <v>53500</v>
      </c>
      <c r="F481" s="90">
        <v>57500</v>
      </c>
      <c r="G481" s="91" t="s">
        <v>25</v>
      </c>
      <c r="H481" s="90">
        <v>56000</v>
      </c>
      <c r="I481" s="90">
        <v>56000</v>
      </c>
      <c r="J481" s="90">
        <v>55100</v>
      </c>
      <c r="K481" s="91" t="s">
        <v>25</v>
      </c>
      <c r="L481" s="90">
        <v>57000</v>
      </c>
      <c r="M481" s="90">
        <v>54400</v>
      </c>
      <c r="N481" s="90">
        <v>54300</v>
      </c>
      <c r="O481" s="91" t="s">
        <v>25</v>
      </c>
      <c r="P481" s="90">
        <v>52600</v>
      </c>
      <c r="Q481" s="90">
        <v>52400</v>
      </c>
      <c r="R481" s="90">
        <v>53000</v>
      </c>
      <c r="S481" s="90">
        <v>56300</v>
      </c>
      <c r="T481" s="90">
        <v>55000</v>
      </c>
      <c r="U481" s="90">
        <v>55800</v>
      </c>
      <c r="V481" s="90">
        <v>57500</v>
      </c>
      <c r="W481" s="90">
        <v>59700</v>
      </c>
      <c r="X481" t="str">
        <f t="shared" si="15"/>
        <v>07-2022</v>
      </c>
      <c r="Y481">
        <f>_xlfn.XLOOKUP(X481,AM:AM,AO:AO,"")</f>
        <v>0</v>
      </c>
      <c r="Z481">
        <f>_xlfn.XLOOKUP(X481,AM:AM,AP:AP,"")</f>
        <v>0</v>
      </c>
      <c r="AA481">
        <f>_xlfn.XLOOKUP(X481,AM:AM,AQ:AQ,"")</f>
        <v>0</v>
      </c>
      <c r="AB481">
        <f>_xlfn.XLOOKUP(X481,AM:AM,AR:AR,"")</f>
        <v>0</v>
      </c>
    </row>
    <row r="482" spans="1:28">
      <c r="A482" s="93">
        <v>44748</v>
      </c>
      <c r="B482" s="90">
        <v>55400</v>
      </c>
      <c r="C482" s="90">
        <v>58300</v>
      </c>
      <c r="D482" s="90">
        <v>56700</v>
      </c>
      <c r="E482" s="90">
        <v>53500</v>
      </c>
      <c r="F482" s="90">
        <v>57500</v>
      </c>
      <c r="G482" s="91" t="s">
        <v>25</v>
      </c>
      <c r="H482" s="90">
        <v>56000</v>
      </c>
      <c r="I482" s="90">
        <v>55800</v>
      </c>
      <c r="J482" s="90">
        <v>55700</v>
      </c>
      <c r="K482" s="91" t="s">
        <v>25</v>
      </c>
      <c r="L482" s="90">
        <v>56800</v>
      </c>
      <c r="M482" s="90">
        <v>55000</v>
      </c>
      <c r="N482" s="90">
        <v>54300</v>
      </c>
      <c r="O482" s="91" t="s">
        <v>25</v>
      </c>
      <c r="P482" s="90">
        <v>52300</v>
      </c>
      <c r="Q482" s="90">
        <v>52600</v>
      </c>
      <c r="R482" s="90">
        <v>53000</v>
      </c>
      <c r="S482" s="90">
        <v>56300</v>
      </c>
      <c r="T482" s="90">
        <v>54900</v>
      </c>
      <c r="U482" s="90">
        <v>55800</v>
      </c>
      <c r="V482" s="90">
        <v>57500</v>
      </c>
      <c r="W482" s="90">
        <v>59700</v>
      </c>
      <c r="X482" t="str">
        <f t="shared" si="15"/>
        <v>07-2022</v>
      </c>
      <c r="Y482">
        <f>_xlfn.XLOOKUP(X482,AM:AM,AO:AO,"")</f>
        <v>0</v>
      </c>
      <c r="Z482">
        <f>_xlfn.XLOOKUP(X482,AM:AM,AP:AP,"")</f>
        <v>0</v>
      </c>
      <c r="AA482">
        <f>_xlfn.XLOOKUP(X482,AM:AM,AQ:AQ,"")</f>
        <v>0</v>
      </c>
      <c r="AB482">
        <f>_xlfn.XLOOKUP(X482,AM:AM,AR:AR,"")</f>
        <v>0</v>
      </c>
    </row>
    <row r="483" spans="1:28">
      <c r="A483" s="93">
        <v>44749</v>
      </c>
      <c r="B483" s="90">
        <v>55800</v>
      </c>
      <c r="C483" s="90">
        <v>58200</v>
      </c>
      <c r="D483" s="90">
        <v>57200</v>
      </c>
      <c r="E483" s="90">
        <v>54500</v>
      </c>
      <c r="F483" s="90">
        <v>57700</v>
      </c>
      <c r="G483" s="91" t="s">
        <v>25</v>
      </c>
      <c r="H483" s="90">
        <v>56500</v>
      </c>
      <c r="I483" s="90">
        <v>56400</v>
      </c>
      <c r="J483" s="90">
        <v>55700</v>
      </c>
      <c r="K483" s="91" t="s">
        <v>25</v>
      </c>
      <c r="L483" s="90">
        <v>57200</v>
      </c>
      <c r="M483" s="90">
        <v>55300</v>
      </c>
      <c r="N483" s="90">
        <v>54800</v>
      </c>
      <c r="O483" s="91" t="s">
        <v>25</v>
      </c>
      <c r="P483" s="90">
        <v>53200</v>
      </c>
      <c r="Q483" s="90">
        <v>53300</v>
      </c>
      <c r="R483" s="90">
        <v>53200</v>
      </c>
      <c r="S483" s="90">
        <v>57200</v>
      </c>
      <c r="T483" s="90">
        <v>55300</v>
      </c>
      <c r="U483" s="90">
        <v>55800</v>
      </c>
      <c r="V483" s="90">
        <v>57500</v>
      </c>
      <c r="W483" s="90">
        <v>59700</v>
      </c>
      <c r="X483" t="str">
        <f t="shared" si="15"/>
        <v>07-2022</v>
      </c>
      <c r="Y483">
        <f>_xlfn.XLOOKUP(X483,AM:AM,AO:AO,"")</f>
        <v>0</v>
      </c>
      <c r="Z483">
        <f>_xlfn.XLOOKUP(X483,AM:AM,AP:AP,"")</f>
        <v>0</v>
      </c>
      <c r="AA483">
        <f>_xlfn.XLOOKUP(X483,AM:AM,AQ:AQ,"")</f>
        <v>0</v>
      </c>
      <c r="AB483">
        <f>_xlfn.XLOOKUP(X483,AM:AM,AR:AR,"")</f>
        <v>0</v>
      </c>
    </row>
    <row r="484" spans="1:28">
      <c r="A484" s="93">
        <v>44750</v>
      </c>
      <c r="B484" s="90">
        <v>56300</v>
      </c>
      <c r="C484" s="90">
        <v>58500</v>
      </c>
      <c r="D484" s="90">
        <v>58000</v>
      </c>
      <c r="E484" s="90">
        <v>56000</v>
      </c>
      <c r="F484" s="90">
        <v>58300</v>
      </c>
      <c r="G484" s="91" t="s">
        <v>25</v>
      </c>
      <c r="H484" s="90">
        <v>57000</v>
      </c>
      <c r="I484" s="90">
        <v>57400</v>
      </c>
      <c r="J484" s="90">
        <v>56300</v>
      </c>
      <c r="K484" s="91" t="s">
        <v>25</v>
      </c>
      <c r="L484" s="90">
        <v>58400</v>
      </c>
      <c r="M484" s="90">
        <v>55500</v>
      </c>
      <c r="N484" s="90">
        <v>55800</v>
      </c>
      <c r="O484" s="91" t="s">
        <v>25</v>
      </c>
      <c r="P484" s="90">
        <v>53800</v>
      </c>
      <c r="Q484" s="90">
        <v>53900</v>
      </c>
      <c r="R484" s="90">
        <v>54200</v>
      </c>
      <c r="S484" s="90">
        <v>58800</v>
      </c>
      <c r="T484" s="90">
        <v>55800</v>
      </c>
      <c r="U484" s="90">
        <v>56800</v>
      </c>
      <c r="V484" s="90">
        <v>57800</v>
      </c>
      <c r="W484" s="90">
        <v>60100</v>
      </c>
      <c r="X484" t="str">
        <f t="shared" si="15"/>
        <v>07-2022</v>
      </c>
      <c r="Y484">
        <f>_xlfn.XLOOKUP(X484,AM:AM,AO:AO,"")</f>
        <v>0</v>
      </c>
      <c r="Z484">
        <f>_xlfn.XLOOKUP(X484,AM:AM,AP:AP,"")</f>
        <v>0</v>
      </c>
      <c r="AA484">
        <f>_xlfn.XLOOKUP(X484,AM:AM,AQ:AQ,"")</f>
        <v>0</v>
      </c>
      <c r="AB484">
        <f>_xlfn.XLOOKUP(X484,AM:AM,AR:AR,"")</f>
        <v>0</v>
      </c>
    </row>
    <row r="485" spans="1:28">
      <c r="A485" s="93">
        <v>44751</v>
      </c>
      <c r="B485" s="90">
        <v>56700</v>
      </c>
      <c r="C485" s="90">
        <v>59000</v>
      </c>
      <c r="D485" s="90">
        <v>58500</v>
      </c>
      <c r="E485" s="90">
        <v>56000</v>
      </c>
      <c r="F485" s="90">
        <v>58200</v>
      </c>
      <c r="G485" s="91" t="s">
        <v>25</v>
      </c>
      <c r="H485" s="90">
        <v>57500</v>
      </c>
      <c r="I485" s="90">
        <v>57500</v>
      </c>
      <c r="J485" s="90">
        <v>56500</v>
      </c>
      <c r="K485" s="91" t="s">
        <v>25</v>
      </c>
      <c r="L485" s="90">
        <v>58800</v>
      </c>
      <c r="M485" s="90">
        <v>55700</v>
      </c>
      <c r="N485" s="90">
        <v>56600</v>
      </c>
      <c r="O485" s="91" t="s">
        <v>25</v>
      </c>
      <c r="P485" s="90">
        <v>53800</v>
      </c>
      <c r="Q485" s="90">
        <v>54100</v>
      </c>
      <c r="R485" s="90">
        <v>54000</v>
      </c>
      <c r="S485" s="90">
        <v>58800</v>
      </c>
      <c r="T485" s="90">
        <v>56300</v>
      </c>
      <c r="U485" s="90">
        <v>56800</v>
      </c>
      <c r="V485" s="90">
        <v>57800</v>
      </c>
      <c r="W485" s="90">
        <v>60100</v>
      </c>
      <c r="X485" t="str">
        <f t="shared" si="15"/>
        <v>07-2022</v>
      </c>
      <c r="Y485">
        <f>_xlfn.XLOOKUP(X485,AM:AM,AO:AO,"")</f>
        <v>0</v>
      </c>
      <c r="Z485">
        <f>_xlfn.XLOOKUP(X485,AM:AM,AP:AP,"")</f>
        <v>0</v>
      </c>
      <c r="AA485">
        <f>_xlfn.XLOOKUP(X485,AM:AM,AQ:AQ,"")</f>
        <v>0</v>
      </c>
      <c r="AB485">
        <f>_xlfn.XLOOKUP(X485,AM:AM,AR:AR,"")</f>
        <v>0</v>
      </c>
    </row>
    <row r="486" spans="1:28">
      <c r="A486" s="93">
        <v>44752</v>
      </c>
      <c r="B486" s="90" t="s">
        <v>24</v>
      </c>
      <c r="C486" s="90" t="s">
        <v>24</v>
      </c>
      <c r="D486" s="90" t="s">
        <v>24</v>
      </c>
      <c r="E486" s="90" t="s">
        <v>24</v>
      </c>
      <c r="F486" s="90" t="s">
        <v>24</v>
      </c>
      <c r="G486" s="90" t="s">
        <v>24</v>
      </c>
      <c r="H486" s="90" t="s">
        <v>24</v>
      </c>
      <c r="I486" s="90" t="s">
        <v>24</v>
      </c>
      <c r="J486" s="90" t="s">
        <v>24</v>
      </c>
      <c r="K486" s="90" t="s">
        <v>24</v>
      </c>
      <c r="L486" s="90" t="s">
        <v>24</v>
      </c>
      <c r="M486" s="90" t="s">
        <v>24</v>
      </c>
      <c r="N486" s="90" t="s">
        <v>24</v>
      </c>
      <c r="O486" s="90" t="s">
        <v>24</v>
      </c>
      <c r="P486" s="90" t="s">
        <v>24</v>
      </c>
      <c r="Q486" s="90" t="s">
        <v>24</v>
      </c>
      <c r="R486" s="90" t="s">
        <v>24</v>
      </c>
      <c r="S486" s="90" t="s">
        <v>24</v>
      </c>
      <c r="T486" s="90" t="s">
        <v>24</v>
      </c>
      <c r="U486" s="90" t="s">
        <v>24</v>
      </c>
      <c r="V486" s="90" t="s">
        <v>24</v>
      </c>
      <c r="W486" s="90" t="s">
        <v>24</v>
      </c>
      <c r="X486" t="str">
        <f t="shared" si="15"/>
        <v>07-2022</v>
      </c>
      <c r="Y486">
        <f>_xlfn.XLOOKUP(X486,AM:AM,AO:AO,"")</f>
        <v>0</v>
      </c>
      <c r="Z486">
        <f>_xlfn.XLOOKUP(X486,AM:AM,AP:AP,"")</f>
        <v>0</v>
      </c>
      <c r="AA486">
        <f>_xlfn.XLOOKUP(X486,AM:AM,AQ:AQ,"")</f>
        <v>0</v>
      </c>
      <c r="AB486">
        <f>_xlfn.XLOOKUP(X486,AM:AM,AR:AR,"")</f>
        <v>0</v>
      </c>
    </row>
    <row r="487" spans="1:28">
      <c r="A487" s="93">
        <v>44753</v>
      </c>
      <c r="B487" s="90">
        <v>56700</v>
      </c>
      <c r="C487" s="90">
        <v>59200</v>
      </c>
      <c r="D487" s="90">
        <v>58800</v>
      </c>
      <c r="E487" s="90">
        <v>56500</v>
      </c>
      <c r="F487" s="90">
        <v>58200</v>
      </c>
      <c r="G487" s="91" t="s">
        <v>25</v>
      </c>
      <c r="H487" s="90">
        <v>57500</v>
      </c>
      <c r="I487" s="90">
        <v>57800</v>
      </c>
      <c r="J487" s="90">
        <v>56500</v>
      </c>
      <c r="K487" s="91" t="s">
        <v>25</v>
      </c>
      <c r="L487" s="90">
        <v>59400</v>
      </c>
      <c r="M487" s="90">
        <v>55700</v>
      </c>
      <c r="N487" s="90">
        <v>57000</v>
      </c>
      <c r="O487" s="91" t="s">
        <v>25</v>
      </c>
      <c r="P487" s="90">
        <v>54100</v>
      </c>
      <c r="Q487" s="90">
        <v>54600</v>
      </c>
      <c r="R487" s="90">
        <v>54300</v>
      </c>
      <c r="S487" s="90">
        <v>59200</v>
      </c>
      <c r="T487" s="90">
        <v>56500</v>
      </c>
      <c r="U487" s="90">
        <v>57300</v>
      </c>
      <c r="V487" s="90">
        <v>57800</v>
      </c>
      <c r="W487" s="90">
        <v>60100</v>
      </c>
      <c r="X487" t="str">
        <f t="shared" si="15"/>
        <v>07-2022</v>
      </c>
      <c r="Y487">
        <f>_xlfn.XLOOKUP(X487,AM:AM,AO:AO,"")</f>
        <v>0</v>
      </c>
      <c r="Z487">
        <f>_xlfn.XLOOKUP(X487,AM:AM,AP:AP,"")</f>
        <v>0</v>
      </c>
      <c r="AA487">
        <f>_xlfn.XLOOKUP(X487,AM:AM,AQ:AQ,"")</f>
        <v>0</v>
      </c>
      <c r="AB487">
        <f>_xlfn.XLOOKUP(X487,AM:AM,AR:AR,"")</f>
        <v>0</v>
      </c>
    </row>
    <row r="488" spans="1:28">
      <c r="A488" s="93">
        <v>44754</v>
      </c>
      <c r="B488" s="90">
        <v>57600</v>
      </c>
      <c r="C488" s="90">
        <v>59700</v>
      </c>
      <c r="D488" s="90">
        <v>59500</v>
      </c>
      <c r="E488" s="90">
        <v>56500</v>
      </c>
      <c r="F488" s="90">
        <v>58200</v>
      </c>
      <c r="G488" s="91" t="s">
        <v>25</v>
      </c>
      <c r="H488" s="90">
        <v>58000</v>
      </c>
      <c r="I488" s="90">
        <v>58000</v>
      </c>
      <c r="J488" s="90">
        <v>56500</v>
      </c>
      <c r="K488" s="91" t="s">
        <v>25</v>
      </c>
      <c r="L488" s="90">
        <v>59700</v>
      </c>
      <c r="M488" s="90">
        <v>55700</v>
      </c>
      <c r="N488" s="90">
        <v>57800</v>
      </c>
      <c r="O488" s="91" t="s">
        <v>25</v>
      </c>
      <c r="P488" s="90">
        <v>55200</v>
      </c>
      <c r="Q488" s="90">
        <v>55500</v>
      </c>
      <c r="R488" s="90">
        <v>55500</v>
      </c>
      <c r="S488" s="90">
        <v>59300</v>
      </c>
      <c r="T488" s="90">
        <v>57500</v>
      </c>
      <c r="U488" s="90">
        <v>57300</v>
      </c>
      <c r="V488" s="90">
        <v>58500</v>
      </c>
      <c r="W488" s="90">
        <v>60800</v>
      </c>
      <c r="X488" t="str">
        <f t="shared" si="15"/>
        <v>07-2022</v>
      </c>
      <c r="Y488">
        <f>_xlfn.XLOOKUP(X488,AM:AM,AO:AO,"")</f>
        <v>0</v>
      </c>
      <c r="Z488">
        <f>_xlfn.XLOOKUP(X488,AM:AM,AP:AP,"")</f>
        <v>0</v>
      </c>
      <c r="AA488">
        <f>_xlfn.XLOOKUP(X488,AM:AM,AQ:AQ,"")</f>
        <v>0</v>
      </c>
      <c r="AB488">
        <f>_xlfn.XLOOKUP(X488,AM:AM,AR:AR,"")</f>
        <v>0</v>
      </c>
    </row>
    <row r="489" spans="1:28">
      <c r="A489" s="93">
        <v>44755</v>
      </c>
      <c r="B489" s="90">
        <v>57600</v>
      </c>
      <c r="C489" s="90">
        <v>59700</v>
      </c>
      <c r="D489" s="90">
        <v>59500</v>
      </c>
      <c r="E489" s="90">
        <v>56000</v>
      </c>
      <c r="F489" s="90">
        <v>58200</v>
      </c>
      <c r="G489" s="91" t="s">
        <v>25</v>
      </c>
      <c r="H489" s="90">
        <v>57500</v>
      </c>
      <c r="I489" s="90">
        <v>58000</v>
      </c>
      <c r="J489" s="90">
        <v>56500</v>
      </c>
      <c r="K489" s="91" t="s">
        <v>25</v>
      </c>
      <c r="L489" s="90">
        <v>59700</v>
      </c>
      <c r="M489" s="90">
        <v>55700</v>
      </c>
      <c r="N489" s="90">
        <v>57800</v>
      </c>
      <c r="O489" s="91" t="s">
        <v>25</v>
      </c>
      <c r="P489" s="90">
        <v>55200</v>
      </c>
      <c r="Q489" s="90">
        <v>55100</v>
      </c>
      <c r="R489" s="90">
        <v>55300</v>
      </c>
      <c r="S489" s="90">
        <v>58800</v>
      </c>
      <c r="T489" s="90">
        <v>57300</v>
      </c>
      <c r="U489" s="90">
        <v>57300</v>
      </c>
      <c r="V489" s="90">
        <v>58500</v>
      </c>
      <c r="W489" s="90">
        <v>60800</v>
      </c>
      <c r="X489" t="str">
        <f t="shared" si="15"/>
        <v>07-2022</v>
      </c>
      <c r="Y489">
        <f>_xlfn.XLOOKUP(X489,AM:AM,AO:AO,"")</f>
        <v>0</v>
      </c>
      <c r="Z489">
        <f>_xlfn.XLOOKUP(X489,AM:AM,AP:AP,"")</f>
        <v>0</v>
      </c>
      <c r="AA489">
        <f>_xlfn.XLOOKUP(X489,AM:AM,AQ:AQ,"")</f>
        <v>0</v>
      </c>
      <c r="AB489">
        <f>_xlfn.XLOOKUP(X489,AM:AM,AR:AR,"")</f>
        <v>0</v>
      </c>
    </row>
    <row r="490" spans="1:28">
      <c r="A490" s="93">
        <v>44756</v>
      </c>
      <c r="B490" s="90">
        <v>57600</v>
      </c>
      <c r="C490" s="90">
        <v>59500</v>
      </c>
      <c r="D490" s="90">
        <v>59200</v>
      </c>
      <c r="E490" s="90">
        <v>55000</v>
      </c>
      <c r="F490" s="90">
        <v>58200</v>
      </c>
      <c r="G490" s="91" t="s">
        <v>25</v>
      </c>
      <c r="H490" s="90">
        <v>57000</v>
      </c>
      <c r="I490" s="90">
        <v>57800</v>
      </c>
      <c r="J490" s="90">
        <v>56500</v>
      </c>
      <c r="K490" s="91" t="s">
        <v>25</v>
      </c>
      <c r="L490" s="90">
        <v>59300</v>
      </c>
      <c r="M490" s="90">
        <v>55700</v>
      </c>
      <c r="N490" s="90">
        <v>56300</v>
      </c>
      <c r="O490" s="91" t="s">
        <v>25</v>
      </c>
      <c r="P490" s="90">
        <v>54500</v>
      </c>
      <c r="Q490" s="90">
        <v>54400</v>
      </c>
      <c r="R490" s="90">
        <v>54800</v>
      </c>
      <c r="S490" s="90">
        <v>57700</v>
      </c>
      <c r="T490" s="90">
        <v>56800</v>
      </c>
      <c r="U490" s="90">
        <v>56800</v>
      </c>
      <c r="V490" s="90">
        <v>58500</v>
      </c>
      <c r="W490" s="90">
        <v>60800</v>
      </c>
      <c r="X490" t="str">
        <f t="shared" si="15"/>
        <v>07-2022</v>
      </c>
      <c r="Y490">
        <f>_xlfn.XLOOKUP(X490,AM:AM,AO:AO,"")</f>
        <v>0</v>
      </c>
      <c r="Z490">
        <f>_xlfn.XLOOKUP(X490,AM:AM,AP:AP,"")</f>
        <v>0</v>
      </c>
      <c r="AA490">
        <f>_xlfn.XLOOKUP(X490,AM:AM,AQ:AQ,"")</f>
        <v>0</v>
      </c>
      <c r="AB490">
        <f>_xlfn.XLOOKUP(X490,AM:AM,AR:AR,"")</f>
        <v>0</v>
      </c>
    </row>
    <row r="491" spans="1:28">
      <c r="A491" s="93">
        <v>44757</v>
      </c>
      <c r="B491" s="90">
        <v>57000</v>
      </c>
      <c r="C491" s="90">
        <v>59000</v>
      </c>
      <c r="D491" s="90">
        <v>58700</v>
      </c>
      <c r="E491" s="90">
        <v>55000</v>
      </c>
      <c r="F491" s="90">
        <v>57800</v>
      </c>
      <c r="G491" s="91" t="s">
        <v>25</v>
      </c>
      <c r="H491" s="90">
        <v>57000</v>
      </c>
      <c r="I491" s="90">
        <v>57300</v>
      </c>
      <c r="J491" s="90">
        <v>56200</v>
      </c>
      <c r="K491" s="91" t="s">
        <v>25</v>
      </c>
      <c r="L491" s="90">
        <v>59200</v>
      </c>
      <c r="M491" s="90">
        <v>55700</v>
      </c>
      <c r="N491" s="90">
        <v>56300</v>
      </c>
      <c r="O491" s="91" t="s">
        <v>25</v>
      </c>
      <c r="P491" s="90">
        <v>54500</v>
      </c>
      <c r="Q491" s="90">
        <v>53900</v>
      </c>
      <c r="R491" s="90">
        <v>54000</v>
      </c>
      <c r="S491" s="90">
        <v>57700</v>
      </c>
      <c r="T491" s="90">
        <v>56300</v>
      </c>
      <c r="U491" s="90">
        <v>55800</v>
      </c>
      <c r="V491" s="90">
        <v>58200</v>
      </c>
      <c r="W491" s="90">
        <v>60500</v>
      </c>
      <c r="X491" t="str">
        <f t="shared" si="15"/>
        <v>07-2022</v>
      </c>
      <c r="Y491">
        <f>_xlfn.XLOOKUP(X491,AM:AM,AO:AO,"")</f>
        <v>0</v>
      </c>
      <c r="Z491">
        <f>_xlfn.XLOOKUP(X491,AM:AM,AP:AP,"")</f>
        <v>0</v>
      </c>
      <c r="AA491">
        <f>_xlfn.XLOOKUP(X491,AM:AM,AQ:AQ,"")</f>
        <v>0</v>
      </c>
      <c r="AB491">
        <f>_xlfn.XLOOKUP(X491,AM:AM,AR:AR,"")</f>
        <v>0</v>
      </c>
    </row>
    <row r="492" spans="1:28">
      <c r="A492" s="93">
        <v>44758</v>
      </c>
      <c r="B492" s="90">
        <v>56300</v>
      </c>
      <c r="C492" s="90">
        <v>59000</v>
      </c>
      <c r="D492" s="90">
        <v>58200</v>
      </c>
      <c r="E492" s="90">
        <v>54500</v>
      </c>
      <c r="F492" s="90">
        <v>57500</v>
      </c>
      <c r="G492" s="91" t="s">
        <v>25</v>
      </c>
      <c r="H492" s="90">
        <v>56000</v>
      </c>
      <c r="I492" s="90">
        <v>57000</v>
      </c>
      <c r="J492" s="90">
        <v>56100</v>
      </c>
      <c r="K492" s="91" t="s">
        <v>25</v>
      </c>
      <c r="L492" s="90">
        <v>58000</v>
      </c>
      <c r="M492" s="90">
        <v>55700</v>
      </c>
      <c r="N492" s="90">
        <v>56000</v>
      </c>
      <c r="O492" s="91" t="s">
        <v>25</v>
      </c>
      <c r="P492" s="90">
        <v>53500</v>
      </c>
      <c r="Q492" s="90">
        <v>53500</v>
      </c>
      <c r="R492" s="90">
        <v>53500</v>
      </c>
      <c r="S492" s="90">
        <v>57200</v>
      </c>
      <c r="T492" s="90">
        <v>55500</v>
      </c>
      <c r="U492" s="91" t="s">
        <v>25</v>
      </c>
      <c r="V492" s="90">
        <v>58000</v>
      </c>
      <c r="W492" s="90">
        <v>60300</v>
      </c>
      <c r="X492" t="str">
        <f t="shared" si="15"/>
        <v>07-2022</v>
      </c>
      <c r="Y492">
        <f>_xlfn.XLOOKUP(X492,AM:AM,AO:AO,"")</f>
        <v>0</v>
      </c>
      <c r="Z492">
        <f>_xlfn.XLOOKUP(X492,AM:AM,AP:AP,"")</f>
        <v>0</v>
      </c>
      <c r="AA492">
        <f>_xlfn.XLOOKUP(X492,AM:AM,AQ:AQ,"")</f>
        <v>0</v>
      </c>
      <c r="AB492">
        <f>_xlfn.XLOOKUP(X492,AM:AM,AR:AR,"")</f>
        <v>0</v>
      </c>
    </row>
    <row r="493" spans="1:28">
      <c r="A493" s="93">
        <v>44759</v>
      </c>
      <c r="B493" s="90" t="s">
        <v>24</v>
      </c>
      <c r="C493" s="90" t="s">
        <v>24</v>
      </c>
      <c r="D493" s="90" t="s">
        <v>24</v>
      </c>
      <c r="E493" s="90" t="s">
        <v>24</v>
      </c>
      <c r="F493" s="90" t="s">
        <v>24</v>
      </c>
      <c r="G493" s="90" t="s">
        <v>24</v>
      </c>
      <c r="H493" s="90" t="s">
        <v>24</v>
      </c>
      <c r="I493" s="90" t="s">
        <v>24</v>
      </c>
      <c r="J493" s="90" t="s">
        <v>24</v>
      </c>
      <c r="K493" s="90" t="s">
        <v>24</v>
      </c>
      <c r="L493" s="90" t="s">
        <v>24</v>
      </c>
      <c r="M493" s="90" t="s">
        <v>24</v>
      </c>
      <c r="N493" s="90" t="s">
        <v>24</v>
      </c>
      <c r="O493" s="90" t="s">
        <v>24</v>
      </c>
      <c r="P493" s="90" t="s">
        <v>24</v>
      </c>
      <c r="Q493" s="90" t="s">
        <v>24</v>
      </c>
      <c r="R493" s="90" t="s">
        <v>24</v>
      </c>
      <c r="S493" s="90" t="s">
        <v>24</v>
      </c>
      <c r="T493" s="90" t="s">
        <v>24</v>
      </c>
      <c r="U493" s="90" t="s">
        <v>24</v>
      </c>
      <c r="V493" s="90" t="s">
        <v>24</v>
      </c>
      <c r="W493" s="90" t="s">
        <v>24</v>
      </c>
      <c r="X493" t="str">
        <f t="shared" si="15"/>
        <v>07-2022</v>
      </c>
      <c r="Y493">
        <f>_xlfn.XLOOKUP(X493,AM:AM,AO:AO,"")</f>
        <v>0</v>
      </c>
      <c r="Z493">
        <f>_xlfn.XLOOKUP(X493,AM:AM,AP:AP,"")</f>
        <v>0</v>
      </c>
      <c r="AA493">
        <f>_xlfn.XLOOKUP(X493,AM:AM,AQ:AQ,"")</f>
        <v>0</v>
      </c>
      <c r="AB493">
        <f>_xlfn.XLOOKUP(X493,AM:AM,AR:AR,"")</f>
        <v>0</v>
      </c>
    </row>
    <row r="494" spans="1:28">
      <c r="A494" s="93">
        <v>44760</v>
      </c>
      <c r="B494" s="90">
        <v>56000</v>
      </c>
      <c r="C494" s="90">
        <v>58500</v>
      </c>
      <c r="D494" s="90">
        <v>58300</v>
      </c>
      <c r="E494" s="90">
        <v>54000</v>
      </c>
      <c r="F494" s="90">
        <v>56000</v>
      </c>
      <c r="G494" s="91" t="s">
        <v>25</v>
      </c>
      <c r="H494" s="90">
        <v>56000</v>
      </c>
      <c r="I494" s="90">
        <v>57000</v>
      </c>
      <c r="J494" s="90">
        <v>55100</v>
      </c>
      <c r="K494" s="91" t="s">
        <v>25</v>
      </c>
      <c r="L494" s="90">
        <v>58000</v>
      </c>
      <c r="M494" s="90">
        <v>54700</v>
      </c>
      <c r="N494" s="90">
        <v>56200</v>
      </c>
      <c r="O494" s="91" t="s">
        <v>25</v>
      </c>
      <c r="P494" s="90">
        <v>52600</v>
      </c>
      <c r="Q494" s="90">
        <v>52700</v>
      </c>
      <c r="R494" s="90">
        <v>52800</v>
      </c>
      <c r="S494" s="90">
        <v>56700</v>
      </c>
      <c r="T494" s="90">
        <v>55000</v>
      </c>
      <c r="U494" s="90">
        <v>55800</v>
      </c>
      <c r="V494" s="90">
        <v>57600</v>
      </c>
      <c r="W494" s="90">
        <v>60000</v>
      </c>
      <c r="X494" t="str">
        <f t="shared" si="15"/>
        <v>07-2022</v>
      </c>
      <c r="Y494">
        <f>_xlfn.XLOOKUP(X494,AM:AM,AO:AO,"")</f>
        <v>0</v>
      </c>
      <c r="Z494">
        <f>_xlfn.XLOOKUP(X494,AM:AM,AP:AP,"")</f>
        <v>0</v>
      </c>
      <c r="AA494">
        <f>_xlfn.XLOOKUP(X494,AM:AM,AQ:AQ,"")</f>
        <v>0</v>
      </c>
      <c r="AB494">
        <f>_xlfn.XLOOKUP(X494,AM:AM,AR:AR,"")</f>
        <v>0</v>
      </c>
    </row>
    <row r="495" spans="1:28">
      <c r="A495" s="93">
        <v>44761</v>
      </c>
      <c r="B495" s="90">
        <v>55800</v>
      </c>
      <c r="C495" s="90">
        <v>58000</v>
      </c>
      <c r="D495" s="90">
        <v>58000</v>
      </c>
      <c r="E495" s="90">
        <v>53500</v>
      </c>
      <c r="F495" s="90">
        <v>56000</v>
      </c>
      <c r="G495" s="91" t="s">
        <v>25</v>
      </c>
      <c r="H495" s="90">
        <v>55500</v>
      </c>
      <c r="I495" s="90">
        <v>56500</v>
      </c>
      <c r="J495" s="90">
        <v>55000</v>
      </c>
      <c r="K495" s="91" t="s">
        <v>25</v>
      </c>
      <c r="L495" s="90">
        <v>57500</v>
      </c>
      <c r="M495" s="90">
        <v>54400</v>
      </c>
      <c r="N495" s="90">
        <v>55200</v>
      </c>
      <c r="O495" s="91" t="s">
        <v>25</v>
      </c>
      <c r="P495" s="90">
        <v>51900</v>
      </c>
      <c r="Q495" s="90">
        <v>52100</v>
      </c>
      <c r="R495" s="90">
        <v>52300</v>
      </c>
      <c r="S495" s="90">
        <v>56200</v>
      </c>
      <c r="T495" s="90">
        <v>54800</v>
      </c>
      <c r="U495" s="90">
        <v>55300</v>
      </c>
      <c r="V495" s="90">
        <v>57300</v>
      </c>
      <c r="W495" s="90">
        <v>59700</v>
      </c>
      <c r="X495" t="str">
        <f t="shared" si="15"/>
        <v>07-2022</v>
      </c>
      <c r="Y495">
        <f>_xlfn.XLOOKUP(X495,AM:AM,AO:AO,"")</f>
        <v>0</v>
      </c>
      <c r="Z495">
        <f>_xlfn.XLOOKUP(X495,AM:AM,AP:AP,"")</f>
        <v>0</v>
      </c>
      <c r="AA495">
        <f>_xlfn.XLOOKUP(X495,AM:AM,AQ:AQ,"")</f>
        <v>0</v>
      </c>
      <c r="AB495">
        <f>_xlfn.XLOOKUP(X495,AM:AM,AR:AR,"")</f>
        <v>0</v>
      </c>
    </row>
    <row r="496" spans="1:28">
      <c r="A496" s="93">
        <v>44762</v>
      </c>
      <c r="B496" s="90">
        <v>55500</v>
      </c>
      <c r="C496" s="90">
        <v>57500</v>
      </c>
      <c r="D496" s="90">
        <v>57000</v>
      </c>
      <c r="E496" s="90">
        <v>53000</v>
      </c>
      <c r="F496" s="90">
        <v>56000</v>
      </c>
      <c r="G496" s="91" t="s">
        <v>25</v>
      </c>
      <c r="H496" s="90">
        <v>55500</v>
      </c>
      <c r="I496" s="90">
        <v>56100</v>
      </c>
      <c r="J496" s="90">
        <v>55000</v>
      </c>
      <c r="K496" s="91" t="s">
        <v>25</v>
      </c>
      <c r="L496" s="90">
        <v>57000</v>
      </c>
      <c r="M496" s="90">
        <v>54400</v>
      </c>
      <c r="N496" s="90">
        <v>55200</v>
      </c>
      <c r="O496" s="91" t="s">
        <v>25</v>
      </c>
      <c r="P496" s="90">
        <v>51800</v>
      </c>
      <c r="Q496" s="90">
        <v>51900</v>
      </c>
      <c r="R496" s="90">
        <v>52300</v>
      </c>
      <c r="S496" s="90">
        <v>55700</v>
      </c>
      <c r="T496" s="90">
        <v>53900</v>
      </c>
      <c r="U496" s="90">
        <v>54800</v>
      </c>
      <c r="V496" s="90">
        <v>56700</v>
      </c>
      <c r="W496" s="90">
        <v>59200</v>
      </c>
      <c r="X496" t="str">
        <f t="shared" si="15"/>
        <v>07-2022</v>
      </c>
      <c r="Y496">
        <f>_xlfn.XLOOKUP(X496,AM:AM,AO:AO,"")</f>
        <v>0</v>
      </c>
      <c r="Z496">
        <f>_xlfn.XLOOKUP(X496,AM:AM,AP:AP,"")</f>
        <v>0</v>
      </c>
      <c r="AA496">
        <f>_xlfn.XLOOKUP(X496,AM:AM,AQ:AQ,"")</f>
        <v>0</v>
      </c>
      <c r="AB496">
        <f>_xlfn.XLOOKUP(X496,AM:AM,AR:AR,"")</f>
        <v>0</v>
      </c>
    </row>
    <row r="497" spans="1:28">
      <c r="A497" s="93">
        <v>44763</v>
      </c>
      <c r="B497" s="90">
        <v>55000</v>
      </c>
      <c r="C497" s="90">
        <v>57500</v>
      </c>
      <c r="D497" s="90">
        <v>56800</v>
      </c>
      <c r="E497" s="90">
        <v>52500</v>
      </c>
      <c r="F497" s="90">
        <v>56000</v>
      </c>
      <c r="G497" s="91" t="s">
        <v>25</v>
      </c>
      <c r="H497" s="90">
        <v>55000</v>
      </c>
      <c r="I497" s="90">
        <v>55800</v>
      </c>
      <c r="J497" s="90">
        <v>54500</v>
      </c>
      <c r="K497" s="91" t="s">
        <v>25</v>
      </c>
      <c r="L497" s="90">
        <v>56500</v>
      </c>
      <c r="M497" s="90">
        <v>53800</v>
      </c>
      <c r="N497" s="90">
        <v>55000</v>
      </c>
      <c r="O497" s="91" t="s">
        <v>25</v>
      </c>
      <c r="P497" s="90">
        <v>51300</v>
      </c>
      <c r="Q497" s="90">
        <v>51300</v>
      </c>
      <c r="R497" s="90">
        <v>51500</v>
      </c>
      <c r="S497" s="90">
        <v>55200</v>
      </c>
      <c r="T497" s="90">
        <v>53900</v>
      </c>
      <c r="U497" s="90">
        <v>54000</v>
      </c>
      <c r="V497" s="90">
        <v>56500</v>
      </c>
      <c r="W497" s="90">
        <v>58900</v>
      </c>
      <c r="X497" t="str">
        <f t="shared" si="15"/>
        <v>07-2022</v>
      </c>
      <c r="Y497">
        <f>_xlfn.XLOOKUP(X497,AM:AM,AO:AO,"")</f>
        <v>0</v>
      </c>
      <c r="Z497">
        <f>_xlfn.XLOOKUP(X497,AM:AM,AP:AP,"")</f>
        <v>0</v>
      </c>
      <c r="AA497">
        <f>_xlfn.XLOOKUP(X497,AM:AM,AQ:AQ,"")</f>
        <v>0</v>
      </c>
      <c r="AB497">
        <f>_xlfn.XLOOKUP(X497,AM:AM,AR:AR,"")</f>
        <v>0</v>
      </c>
    </row>
    <row r="498" spans="1:28">
      <c r="A498" s="93">
        <v>44764</v>
      </c>
      <c r="B498" s="90">
        <v>54600</v>
      </c>
      <c r="C498" s="90">
        <v>57000</v>
      </c>
      <c r="D498" s="90">
        <v>56800</v>
      </c>
      <c r="E498" s="90">
        <v>52500</v>
      </c>
      <c r="F498" s="90">
        <v>55800</v>
      </c>
      <c r="G498" s="91" t="s">
        <v>25</v>
      </c>
      <c r="H498" s="90">
        <v>55000</v>
      </c>
      <c r="I498" s="90">
        <v>55800</v>
      </c>
      <c r="J498" s="90">
        <v>54000</v>
      </c>
      <c r="K498" s="91" t="s">
        <v>25</v>
      </c>
      <c r="L498" s="90">
        <v>56500</v>
      </c>
      <c r="M498" s="90">
        <v>52800</v>
      </c>
      <c r="N498" s="90">
        <v>55000</v>
      </c>
      <c r="O498" s="91" t="s">
        <v>25</v>
      </c>
      <c r="P498" s="90">
        <v>51000</v>
      </c>
      <c r="Q498" s="90">
        <v>51200</v>
      </c>
      <c r="R498" s="90">
        <v>51500</v>
      </c>
      <c r="S498" s="90">
        <v>55200</v>
      </c>
      <c r="T498" s="90">
        <v>53900</v>
      </c>
      <c r="U498" s="90">
        <v>54000</v>
      </c>
      <c r="V498" s="90">
        <v>56500</v>
      </c>
      <c r="W498" s="90">
        <v>58900</v>
      </c>
      <c r="X498" t="str">
        <f t="shared" si="15"/>
        <v>07-2022</v>
      </c>
      <c r="Y498">
        <f>_xlfn.XLOOKUP(X498,AM:AM,AO:AO,"")</f>
        <v>0</v>
      </c>
      <c r="Z498">
        <f>_xlfn.XLOOKUP(X498,AM:AM,AP:AP,"")</f>
        <v>0</v>
      </c>
      <c r="AA498">
        <f>_xlfn.XLOOKUP(X498,AM:AM,AQ:AQ,"")</f>
        <v>0</v>
      </c>
      <c r="AB498">
        <f>_xlfn.XLOOKUP(X498,AM:AM,AR:AR,"")</f>
        <v>0</v>
      </c>
    </row>
    <row r="499" spans="1:28">
      <c r="A499" s="93">
        <v>44765</v>
      </c>
      <c r="B499" s="90">
        <v>54300</v>
      </c>
      <c r="C499" s="90">
        <v>57000</v>
      </c>
      <c r="D499" s="90">
        <v>56500</v>
      </c>
      <c r="E499" s="90">
        <v>52500</v>
      </c>
      <c r="F499" s="90">
        <v>55800</v>
      </c>
      <c r="G499" s="91" t="s">
        <v>25</v>
      </c>
      <c r="H499" s="90">
        <v>54500</v>
      </c>
      <c r="I499" s="90">
        <v>55300</v>
      </c>
      <c r="J499" s="90">
        <v>54000</v>
      </c>
      <c r="K499" s="91" t="s">
        <v>25</v>
      </c>
      <c r="L499" s="90">
        <v>56000</v>
      </c>
      <c r="M499" s="90">
        <v>52600</v>
      </c>
      <c r="N499" s="90">
        <v>54700</v>
      </c>
      <c r="O499" s="91" t="s">
        <v>25</v>
      </c>
      <c r="P499" s="90">
        <v>50700</v>
      </c>
      <c r="Q499" s="90">
        <v>51000</v>
      </c>
      <c r="R499" s="90">
        <v>51500</v>
      </c>
      <c r="S499" s="90">
        <v>55200</v>
      </c>
      <c r="T499" s="90">
        <v>53500</v>
      </c>
      <c r="U499" s="90">
        <v>53800</v>
      </c>
      <c r="V499" s="90">
        <v>56500</v>
      </c>
      <c r="W499" s="90">
        <v>58900</v>
      </c>
      <c r="X499" t="str">
        <f t="shared" si="15"/>
        <v>07-2022</v>
      </c>
      <c r="Y499">
        <f>_xlfn.XLOOKUP(X499,AM:AM,AO:AO,"")</f>
        <v>0</v>
      </c>
      <c r="Z499">
        <f>_xlfn.XLOOKUP(X499,AM:AM,AP:AP,"")</f>
        <v>0</v>
      </c>
      <c r="AA499">
        <f>_xlfn.XLOOKUP(X499,AM:AM,AQ:AQ,"")</f>
        <v>0</v>
      </c>
      <c r="AB499">
        <f>_xlfn.XLOOKUP(X499,AM:AM,AR:AR,"")</f>
        <v>0</v>
      </c>
    </row>
    <row r="500" spans="1:28">
      <c r="A500" s="93">
        <v>44766</v>
      </c>
      <c r="B500" s="90" t="s">
        <v>24</v>
      </c>
      <c r="C500" s="90" t="s">
        <v>24</v>
      </c>
      <c r="D500" s="90" t="s">
        <v>24</v>
      </c>
      <c r="E500" s="90" t="s">
        <v>24</v>
      </c>
      <c r="F500" s="90" t="s">
        <v>24</v>
      </c>
      <c r="G500" s="90" t="s">
        <v>24</v>
      </c>
      <c r="H500" s="90" t="s">
        <v>24</v>
      </c>
      <c r="I500" s="90" t="s">
        <v>24</v>
      </c>
      <c r="J500" s="90" t="s">
        <v>24</v>
      </c>
      <c r="K500" s="90" t="s">
        <v>24</v>
      </c>
      <c r="L500" s="90" t="s">
        <v>24</v>
      </c>
      <c r="M500" s="90" t="s">
        <v>24</v>
      </c>
      <c r="N500" s="90" t="s">
        <v>24</v>
      </c>
      <c r="O500" s="90" t="s">
        <v>24</v>
      </c>
      <c r="P500" s="90" t="s">
        <v>24</v>
      </c>
      <c r="Q500" s="90" t="s">
        <v>24</v>
      </c>
      <c r="R500" s="90" t="s">
        <v>24</v>
      </c>
      <c r="S500" s="90" t="s">
        <v>24</v>
      </c>
      <c r="T500" s="90" t="s">
        <v>24</v>
      </c>
      <c r="U500" s="90" t="s">
        <v>24</v>
      </c>
      <c r="V500" s="90" t="s">
        <v>24</v>
      </c>
      <c r="W500" s="90" t="s">
        <v>24</v>
      </c>
      <c r="X500" t="str">
        <f t="shared" si="15"/>
        <v>07-2022</v>
      </c>
      <c r="Y500">
        <f>_xlfn.XLOOKUP(X500,AM:AM,AO:AO,"")</f>
        <v>0</v>
      </c>
      <c r="Z500">
        <f>_xlfn.XLOOKUP(X500,AM:AM,AP:AP,"")</f>
        <v>0</v>
      </c>
      <c r="AA500">
        <f>_xlfn.XLOOKUP(X500,AM:AM,AQ:AQ,"")</f>
        <v>0</v>
      </c>
      <c r="AB500">
        <f>_xlfn.XLOOKUP(X500,AM:AM,AR:AR,"")</f>
        <v>0</v>
      </c>
    </row>
    <row r="501" spans="1:28">
      <c r="A501" s="93">
        <v>44767</v>
      </c>
      <c r="B501" s="90">
        <v>54300</v>
      </c>
      <c r="C501" s="90">
        <v>56500</v>
      </c>
      <c r="D501" s="90">
        <v>56500</v>
      </c>
      <c r="E501" s="90">
        <v>51700</v>
      </c>
      <c r="F501" s="90">
        <v>55600</v>
      </c>
      <c r="G501" s="91" t="s">
        <v>25</v>
      </c>
      <c r="H501" s="90">
        <v>54500</v>
      </c>
      <c r="I501" s="90">
        <v>55000</v>
      </c>
      <c r="J501" s="90">
        <v>54300</v>
      </c>
      <c r="K501" s="91" t="s">
        <v>25</v>
      </c>
      <c r="L501" s="90">
        <v>56000</v>
      </c>
      <c r="M501" s="90">
        <v>52800</v>
      </c>
      <c r="N501" s="90">
        <v>54200</v>
      </c>
      <c r="O501" s="91" t="s">
        <v>25</v>
      </c>
      <c r="P501" s="90">
        <v>50700</v>
      </c>
      <c r="Q501" s="90">
        <v>50800</v>
      </c>
      <c r="R501" s="90">
        <v>51600</v>
      </c>
      <c r="S501" s="90">
        <v>54400</v>
      </c>
      <c r="T501" s="90">
        <v>53500</v>
      </c>
      <c r="U501" s="90">
        <v>54000</v>
      </c>
      <c r="V501" s="90">
        <v>56000</v>
      </c>
      <c r="W501" s="90">
        <v>58300</v>
      </c>
      <c r="X501" t="str">
        <f t="shared" si="15"/>
        <v>07-2022</v>
      </c>
      <c r="Y501">
        <f>_xlfn.XLOOKUP(X501,AM:AM,AO:AO,"")</f>
        <v>0</v>
      </c>
      <c r="Z501">
        <f>_xlfn.XLOOKUP(X501,AM:AM,AP:AP,"")</f>
        <v>0</v>
      </c>
      <c r="AA501">
        <f>_xlfn.XLOOKUP(X501,AM:AM,AQ:AQ,"")</f>
        <v>0</v>
      </c>
      <c r="AB501">
        <f>_xlfn.XLOOKUP(X501,AM:AM,AR:AR,"")</f>
        <v>0</v>
      </c>
    </row>
    <row r="502" spans="1:28">
      <c r="A502" s="93">
        <v>44768</v>
      </c>
      <c r="B502" s="90">
        <v>54600</v>
      </c>
      <c r="C502" s="90">
        <v>56800</v>
      </c>
      <c r="D502" s="90">
        <v>57000</v>
      </c>
      <c r="E502" s="90">
        <v>53000</v>
      </c>
      <c r="F502" s="90">
        <v>56300</v>
      </c>
      <c r="G502" s="91" t="s">
        <v>25</v>
      </c>
      <c r="H502" s="90">
        <v>54500</v>
      </c>
      <c r="I502" s="90">
        <v>55500</v>
      </c>
      <c r="J502" s="90">
        <v>54700</v>
      </c>
      <c r="K502" s="91" t="s">
        <v>25</v>
      </c>
      <c r="L502" s="90">
        <v>57000</v>
      </c>
      <c r="M502" s="90">
        <v>53200</v>
      </c>
      <c r="N502" s="90">
        <v>55200</v>
      </c>
      <c r="O502" s="91" t="s">
        <v>25</v>
      </c>
      <c r="P502" s="90">
        <v>51500</v>
      </c>
      <c r="Q502" s="90">
        <v>51500</v>
      </c>
      <c r="R502" s="90">
        <v>52100</v>
      </c>
      <c r="S502" s="90">
        <v>55700</v>
      </c>
      <c r="T502" s="90">
        <v>53900</v>
      </c>
      <c r="U502" s="90">
        <v>54000</v>
      </c>
      <c r="V502" s="90">
        <v>56000</v>
      </c>
      <c r="W502" s="90">
        <v>58300</v>
      </c>
      <c r="X502" t="str">
        <f t="shared" si="15"/>
        <v>07-2022</v>
      </c>
      <c r="Y502">
        <f>_xlfn.XLOOKUP(X502,AM:AM,AO:AO,"")</f>
        <v>0</v>
      </c>
      <c r="Z502">
        <f>_xlfn.XLOOKUP(X502,AM:AM,AP:AP,"")</f>
        <v>0</v>
      </c>
      <c r="AA502">
        <f>_xlfn.XLOOKUP(X502,AM:AM,AQ:AQ,"")</f>
        <v>0</v>
      </c>
      <c r="AB502">
        <f>_xlfn.XLOOKUP(X502,AM:AM,AR:AR,"")</f>
        <v>0</v>
      </c>
    </row>
    <row r="503" spans="1:28">
      <c r="A503" s="93">
        <v>44769</v>
      </c>
      <c r="B503" s="90">
        <v>55000</v>
      </c>
      <c r="C503" s="90">
        <v>57300</v>
      </c>
      <c r="D503" s="90">
        <v>57500</v>
      </c>
      <c r="E503" s="90">
        <v>53500</v>
      </c>
      <c r="F503" s="90">
        <v>56800</v>
      </c>
      <c r="G503" s="91" t="s">
        <v>25</v>
      </c>
      <c r="H503" s="90">
        <v>54500</v>
      </c>
      <c r="I503" s="90">
        <v>55600</v>
      </c>
      <c r="J503" s="90">
        <v>54700</v>
      </c>
      <c r="K503" s="91" t="s">
        <v>25</v>
      </c>
      <c r="L503" s="90">
        <v>57300</v>
      </c>
      <c r="M503" s="90">
        <v>53200</v>
      </c>
      <c r="N503" s="90">
        <v>55500</v>
      </c>
      <c r="O503" s="91" t="s">
        <v>25</v>
      </c>
      <c r="P503" s="90">
        <v>51700</v>
      </c>
      <c r="Q503" s="90">
        <v>51700</v>
      </c>
      <c r="R503" s="90">
        <v>52100</v>
      </c>
      <c r="S503" s="90">
        <v>56200</v>
      </c>
      <c r="T503" s="90">
        <v>54300</v>
      </c>
      <c r="U503" s="90">
        <v>55300</v>
      </c>
      <c r="V503" s="90">
        <v>56500</v>
      </c>
      <c r="W503" s="90">
        <v>58800</v>
      </c>
      <c r="X503" t="str">
        <f t="shared" si="15"/>
        <v>07-2022</v>
      </c>
      <c r="Y503">
        <f>_xlfn.XLOOKUP(X503,AM:AM,AO:AO,"")</f>
        <v>0</v>
      </c>
      <c r="Z503">
        <f>_xlfn.XLOOKUP(X503,AM:AM,AP:AP,"")</f>
        <v>0</v>
      </c>
      <c r="AA503">
        <f>_xlfn.XLOOKUP(X503,AM:AM,AQ:AQ,"")</f>
        <v>0</v>
      </c>
      <c r="AB503">
        <f>_xlfn.XLOOKUP(X503,AM:AM,AR:AR,"")</f>
        <v>0</v>
      </c>
    </row>
    <row r="504" spans="1:28">
      <c r="A504" s="93">
        <v>44770</v>
      </c>
      <c r="B504" s="90">
        <v>55000</v>
      </c>
      <c r="C504" s="90">
        <v>57500</v>
      </c>
      <c r="D504" s="90">
        <v>57500</v>
      </c>
      <c r="E504" s="90">
        <v>53500</v>
      </c>
      <c r="F504" s="90">
        <v>57100</v>
      </c>
      <c r="G504" s="91" t="s">
        <v>25</v>
      </c>
      <c r="H504" s="90">
        <v>55500</v>
      </c>
      <c r="I504" s="90">
        <v>55600</v>
      </c>
      <c r="J504" s="90">
        <v>55100</v>
      </c>
      <c r="K504" s="91" t="s">
        <v>25</v>
      </c>
      <c r="L504" s="90">
        <v>57700</v>
      </c>
      <c r="M504" s="90">
        <v>53600</v>
      </c>
      <c r="N504" s="90">
        <v>55700</v>
      </c>
      <c r="O504" s="91" t="s">
        <v>25</v>
      </c>
      <c r="P504" s="90">
        <v>51700</v>
      </c>
      <c r="Q504" s="90">
        <v>52000</v>
      </c>
      <c r="R504" s="90">
        <v>52700</v>
      </c>
      <c r="S504" s="90">
        <v>56200</v>
      </c>
      <c r="T504" s="90">
        <v>54500</v>
      </c>
      <c r="U504" s="90">
        <v>55300</v>
      </c>
      <c r="V504" s="90">
        <v>56500</v>
      </c>
      <c r="W504" s="90">
        <v>58800</v>
      </c>
      <c r="X504" t="str">
        <f t="shared" si="15"/>
        <v>07-2022</v>
      </c>
      <c r="Y504">
        <f>_xlfn.XLOOKUP(X504,AM:AM,AO:AO,"")</f>
        <v>0</v>
      </c>
      <c r="Z504">
        <f>_xlfn.XLOOKUP(X504,AM:AM,AP:AP,"")</f>
        <v>0</v>
      </c>
      <c r="AA504">
        <f>_xlfn.XLOOKUP(X504,AM:AM,AQ:AQ,"")</f>
        <v>0</v>
      </c>
      <c r="AB504">
        <f>_xlfn.XLOOKUP(X504,AM:AM,AR:AR,"")</f>
        <v>0</v>
      </c>
    </row>
    <row r="505" spans="1:28">
      <c r="A505" s="93">
        <v>44771</v>
      </c>
      <c r="B505" s="90">
        <v>55000</v>
      </c>
      <c r="C505" s="90">
        <v>57700</v>
      </c>
      <c r="D505" s="90">
        <v>57700</v>
      </c>
      <c r="E505" s="90">
        <v>53500</v>
      </c>
      <c r="F505" s="90">
        <v>57100</v>
      </c>
      <c r="G505" s="91" t="s">
        <v>25</v>
      </c>
      <c r="H505" s="90">
        <v>55500</v>
      </c>
      <c r="I505" s="90">
        <v>56000</v>
      </c>
      <c r="J505" s="90">
        <v>55100</v>
      </c>
      <c r="K505" s="91" t="s">
        <v>25</v>
      </c>
      <c r="L505" s="90">
        <v>58000</v>
      </c>
      <c r="M505" s="90">
        <v>53800</v>
      </c>
      <c r="N505" s="90">
        <v>55700</v>
      </c>
      <c r="O505" s="91" t="s">
        <v>25</v>
      </c>
      <c r="P505" s="90">
        <v>52300</v>
      </c>
      <c r="Q505" s="90">
        <v>52500</v>
      </c>
      <c r="R505" s="90">
        <v>53000</v>
      </c>
      <c r="S505" s="90">
        <v>56200</v>
      </c>
      <c r="T505" s="90">
        <v>55000</v>
      </c>
      <c r="U505" s="90">
        <v>55800</v>
      </c>
      <c r="V505" s="90">
        <v>56500</v>
      </c>
      <c r="W505" s="90">
        <v>58800</v>
      </c>
      <c r="X505" t="str">
        <f t="shared" si="15"/>
        <v>07-2022</v>
      </c>
      <c r="Y505">
        <f>_xlfn.XLOOKUP(X505,AM:AM,AO:AO,"")</f>
        <v>0</v>
      </c>
      <c r="Z505">
        <f>_xlfn.XLOOKUP(X505,AM:AM,AP:AP,"")</f>
        <v>0</v>
      </c>
      <c r="AA505">
        <f>_xlfn.XLOOKUP(X505,AM:AM,AQ:AQ,"")</f>
        <v>0</v>
      </c>
      <c r="AB505">
        <f>_xlfn.XLOOKUP(X505,AM:AM,AR:AR,"")</f>
        <v>0</v>
      </c>
    </row>
    <row r="506" spans="1:28">
      <c r="A506" s="93">
        <v>44772</v>
      </c>
      <c r="B506" s="90">
        <v>55000</v>
      </c>
      <c r="C506" s="90">
        <v>57700</v>
      </c>
      <c r="D506" s="90">
        <v>57400</v>
      </c>
      <c r="E506" s="90">
        <v>53000</v>
      </c>
      <c r="F506" s="90">
        <v>57100</v>
      </c>
      <c r="G506" s="91" t="s">
        <v>25</v>
      </c>
      <c r="H506" s="90">
        <v>55000</v>
      </c>
      <c r="I506" s="90">
        <v>55900</v>
      </c>
      <c r="J506" s="90">
        <v>55100</v>
      </c>
      <c r="K506" s="91" t="s">
        <v>25</v>
      </c>
      <c r="L506" s="90">
        <v>57500</v>
      </c>
      <c r="M506" s="90">
        <v>54000</v>
      </c>
      <c r="N506" s="90">
        <v>55100</v>
      </c>
      <c r="O506" s="91" t="s">
        <v>25</v>
      </c>
      <c r="P506" s="90">
        <v>52300</v>
      </c>
      <c r="Q506" s="90">
        <v>52400</v>
      </c>
      <c r="R506" s="90">
        <v>52500</v>
      </c>
      <c r="S506" s="90">
        <v>55700</v>
      </c>
      <c r="T506" s="90">
        <v>55000</v>
      </c>
      <c r="U506" s="90">
        <v>55800</v>
      </c>
      <c r="V506" s="90">
        <v>56500</v>
      </c>
      <c r="W506" s="90">
        <v>58800</v>
      </c>
      <c r="X506" t="str">
        <f t="shared" si="15"/>
        <v>07-2022</v>
      </c>
      <c r="Y506">
        <f>_xlfn.XLOOKUP(X506,AM:AM,AO:AO,"")</f>
        <v>0</v>
      </c>
      <c r="Z506">
        <f>_xlfn.XLOOKUP(X506,AM:AM,AP:AP,"")</f>
        <v>0</v>
      </c>
      <c r="AA506">
        <f>_xlfn.XLOOKUP(X506,AM:AM,AQ:AQ,"")</f>
        <v>0</v>
      </c>
      <c r="AB506">
        <f>_xlfn.XLOOKUP(X506,AM:AM,AR:AR,"")</f>
        <v>0</v>
      </c>
    </row>
    <row r="507" spans="1:28">
      <c r="A507" s="93">
        <v>44773</v>
      </c>
      <c r="B507" s="90" t="s">
        <v>24</v>
      </c>
      <c r="C507" s="90" t="s">
        <v>24</v>
      </c>
      <c r="D507" s="90" t="s">
        <v>24</v>
      </c>
      <c r="E507" s="90" t="s">
        <v>24</v>
      </c>
      <c r="F507" s="90" t="s">
        <v>24</v>
      </c>
      <c r="G507" s="90" t="s">
        <v>24</v>
      </c>
      <c r="H507" s="90" t="s">
        <v>24</v>
      </c>
      <c r="I507" s="90" t="s">
        <v>24</v>
      </c>
      <c r="J507" s="90" t="s">
        <v>24</v>
      </c>
      <c r="K507" s="90" t="s">
        <v>24</v>
      </c>
      <c r="L507" s="90" t="s">
        <v>24</v>
      </c>
      <c r="M507" s="90" t="s">
        <v>24</v>
      </c>
      <c r="N507" s="90" t="s">
        <v>24</v>
      </c>
      <c r="O507" s="90" t="s">
        <v>24</v>
      </c>
      <c r="P507" s="90" t="s">
        <v>24</v>
      </c>
      <c r="Q507" s="90" t="s">
        <v>24</v>
      </c>
      <c r="R507" s="90" t="s">
        <v>24</v>
      </c>
      <c r="S507" s="90" t="s">
        <v>24</v>
      </c>
      <c r="T507" s="90" t="s">
        <v>24</v>
      </c>
      <c r="U507" s="90" t="s">
        <v>24</v>
      </c>
      <c r="V507" s="90" t="s">
        <v>24</v>
      </c>
      <c r="W507" s="90" t="s">
        <v>24</v>
      </c>
      <c r="X507" t="str">
        <f t="shared" si="15"/>
        <v>07-2022</v>
      </c>
      <c r="Y507">
        <f>_xlfn.XLOOKUP(X507,AM:AM,AO:AO,"")</f>
        <v>0</v>
      </c>
      <c r="Z507">
        <f>_xlfn.XLOOKUP(X507,AM:AM,AP:AP,"")</f>
        <v>0</v>
      </c>
      <c r="AA507">
        <f>_xlfn.XLOOKUP(X507,AM:AM,AQ:AQ,"")</f>
        <v>0</v>
      </c>
      <c r="AB507">
        <f>_xlfn.XLOOKUP(X507,AM:AM,AR:AR,"")</f>
        <v>0</v>
      </c>
    </row>
    <row r="508" spans="1:28">
      <c r="A508" s="93">
        <v>44774</v>
      </c>
      <c r="B508" s="90">
        <v>55300</v>
      </c>
      <c r="C508" s="90">
        <v>57500</v>
      </c>
      <c r="D508" s="90">
        <v>57800</v>
      </c>
      <c r="E508" s="90">
        <v>53500</v>
      </c>
      <c r="F508" s="90">
        <v>56900</v>
      </c>
      <c r="G508" s="91" t="s">
        <v>25</v>
      </c>
      <c r="H508" s="90">
        <v>55000</v>
      </c>
      <c r="I508" s="90">
        <v>56200</v>
      </c>
      <c r="J508" s="90">
        <v>55800</v>
      </c>
      <c r="K508" s="91" t="s">
        <v>25</v>
      </c>
      <c r="L508" s="90">
        <v>57900</v>
      </c>
      <c r="M508" s="90">
        <v>54800</v>
      </c>
      <c r="N508" s="90">
        <v>55500</v>
      </c>
      <c r="O508" s="91" t="s">
        <v>25</v>
      </c>
      <c r="P508" s="90">
        <v>52400</v>
      </c>
      <c r="Q508" s="90">
        <v>52900</v>
      </c>
      <c r="R508" s="90">
        <v>52800</v>
      </c>
      <c r="S508" s="90">
        <v>56200</v>
      </c>
      <c r="T508" s="90">
        <v>55500</v>
      </c>
      <c r="U508" s="90">
        <v>55800</v>
      </c>
      <c r="V508" s="90">
        <v>56600</v>
      </c>
      <c r="W508" s="90">
        <v>58900</v>
      </c>
      <c r="X508" t="str">
        <f t="shared" si="15"/>
        <v>08-2022</v>
      </c>
      <c r="Y508">
        <f>_xlfn.XLOOKUP(X508,AM:AM,AO:AO,"")</f>
        <v>0</v>
      </c>
      <c r="Z508">
        <f>_xlfn.XLOOKUP(X508,AM:AM,AP:AP,"")</f>
        <v>0</v>
      </c>
      <c r="AA508">
        <f>_xlfn.XLOOKUP(X508,AM:AM,AQ:AQ,"")</f>
        <v>0</v>
      </c>
      <c r="AB508">
        <f>_xlfn.XLOOKUP(X508,AM:AM,AR:AR,"")</f>
        <v>0</v>
      </c>
    </row>
    <row r="509" spans="1:28">
      <c r="A509" s="93">
        <v>44775</v>
      </c>
      <c r="B509" s="90">
        <v>55600</v>
      </c>
      <c r="C509" s="90">
        <v>57500</v>
      </c>
      <c r="D509" s="90">
        <v>58000</v>
      </c>
      <c r="E509" s="90">
        <v>54000</v>
      </c>
      <c r="F509" s="90">
        <v>57000</v>
      </c>
      <c r="G509" s="91" t="s">
        <v>25</v>
      </c>
      <c r="H509" s="90">
        <v>55500</v>
      </c>
      <c r="I509" s="90">
        <v>56200</v>
      </c>
      <c r="J509" s="90">
        <v>56000</v>
      </c>
      <c r="K509" s="91" t="s">
        <v>25</v>
      </c>
      <c r="L509" s="90">
        <v>58100</v>
      </c>
      <c r="M509" s="90">
        <v>55600</v>
      </c>
      <c r="N509" s="90">
        <v>55900</v>
      </c>
      <c r="O509" s="91" t="s">
        <v>25</v>
      </c>
      <c r="P509" s="90">
        <v>52800</v>
      </c>
      <c r="Q509" s="90">
        <v>53000</v>
      </c>
      <c r="R509" s="90">
        <v>52900</v>
      </c>
      <c r="S509" s="90">
        <v>56700</v>
      </c>
      <c r="T509" s="90">
        <v>55500</v>
      </c>
      <c r="U509" s="90">
        <v>55800</v>
      </c>
      <c r="V509" s="90">
        <v>56600</v>
      </c>
      <c r="W509" s="90">
        <v>58900</v>
      </c>
      <c r="X509" t="str">
        <f t="shared" si="15"/>
        <v>08-2022</v>
      </c>
      <c r="Y509">
        <f>_xlfn.XLOOKUP(X509,AM:AM,AO:AO,"")</f>
        <v>0</v>
      </c>
      <c r="Z509">
        <f>_xlfn.XLOOKUP(X509,AM:AM,AP:AP,"")</f>
        <v>0</v>
      </c>
      <c r="AA509">
        <f>_xlfn.XLOOKUP(X509,AM:AM,AQ:AQ,"")</f>
        <v>0</v>
      </c>
      <c r="AB509">
        <f>_xlfn.XLOOKUP(X509,AM:AM,AR:AR,"")</f>
        <v>0</v>
      </c>
    </row>
    <row r="510" spans="1:28">
      <c r="A510" s="93">
        <v>44776</v>
      </c>
      <c r="B510" s="90">
        <v>55900</v>
      </c>
      <c r="C510" s="90">
        <v>57500</v>
      </c>
      <c r="D510" s="90">
        <v>58500</v>
      </c>
      <c r="E510" s="90">
        <v>53750</v>
      </c>
      <c r="F510" s="90">
        <v>57000</v>
      </c>
      <c r="G510" s="91" t="s">
        <v>25</v>
      </c>
      <c r="H510" s="90">
        <v>55000</v>
      </c>
      <c r="I510" s="90">
        <v>56500</v>
      </c>
      <c r="J510" s="90">
        <v>56000</v>
      </c>
      <c r="K510" s="91" t="s">
        <v>25</v>
      </c>
      <c r="L510" s="90">
        <v>58500</v>
      </c>
      <c r="M510" s="90">
        <v>56500</v>
      </c>
      <c r="N510" s="90">
        <v>56100</v>
      </c>
      <c r="O510" s="91" t="s">
        <v>25</v>
      </c>
      <c r="P510" s="90">
        <v>52800</v>
      </c>
      <c r="Q510" s="90">
        <v>52700</v>
      </c>
      <c r="R510" s="90">
        <v>53200</v>
      </c>
      <c r="S510" s="90">
        <v>56200</v>
      </c>
      <c r="T510" s="90">
        <v>55700</v>
      </c>
      <c r="U510" s="90">
        <v>55800</v>
      </c>
      <c r="V510" s="90">
        <v>56600</v>
      </c>
      <c r="W510" s="90">
        <v>58900</v>
      </c>
      <c r="X510" t="str">
        <f t="shared" si="15"/>
        <v>08-2022</v>
      </c>
      <c r="Y510">
        <f>_xlfn.XLOOKUP(X510,AM:AM,AO:AO,"")</f>
        <v>0</v>
      </c>
      <c r="Z510">
        <f>_xlfn.XLOOKUP(X510,AM:AM,AP:AP,"")</f>
        <v>0</v>
      </c>
      <c r="AA510">
        <f>_xlfn.XLOOKUP(X510,AM:AM,AQ:AQ,"")</f>
        <v>0</v>
      </c>
      <c r="AB510">
        <f>_xlfn.XLOOKUP(X510,AM:AM,AR:AR,"")</f>
        <v>0</v>
      </c>
    </row>
    <row r="511" spans="1:28">
      <c r="A511" s="93">
        <v>44777</v>
      </c>
      <c r="B511" s="90">
        <v>55900</v>
      </c>
      <c r="C511" s="90">
        <v>57500</v>
      </c>
      <c r="D511" s="90">
        <v>58200</v>
      </c>
      <c r="E511" s="90">
        <v>53300</v>
      </c>
      <c r="F511" s="90">
        <v>57100</v>
      </c>
      <c r="G511" s="91" t="s">
        <v>25</v>
      </c>
      <c r="H511" s="90">
        <v>55000</v>
      </c>
      <c r="I511" s="90">
        <v>56300</v>
      </c>
      <c r="J511" s="90">
        <v>56000</v>
      </c>
      <c r="K511" s="91" t="s">
        <v>25</v>
      </c>
      <c r="L511" s="90">
        <v>58500</v>
      </c>
      <c r="M511" s="90">
        <v>56500</v>
      </c>
      <c r="N511" s="90">
        <v>55500</v>
      </c>
      <c r="O511" s="91" t="s">
        <v>25</v>
      </c>
      <c r="P511" s="90">
        <v>52100</v>
      </c>
      <c r="Q511" s="90">
        <v>52300</v>
      </c>
      <c r="R511" s="90">
        <v>52800</v>
      </c>
      <c r="S511" s="90">
        <v>56000</v>
      </c>
      <c r="T511" s="90">
        <v>55500</v>
      </c>
      <c r="U511" s="90">
        <v>55800</v>
      </c>
      <c r="V511" s="90">
        <v>56600</v>
      </c>
      <c r="W511" s="90">
        <v>58900</v>
      </c>
      <c r="X511" t="str">
        <f t="shared" si="15"/>
        <v>08-2022</v>
      </c>
      <c r="Y511">
        <f>_xlfn.XLOOKUP(X511,AM:AM,AO:AO,"")</f>
        <v>0</v>
      </c>
      <c r="Z511">
        <f>_xlfn.XLOOKUP(X511,AM:AM,AP:AP,"")</f>
        <v>0</v>
      </c>
      <c r="AA511">
        <f>_xlfn.XLOOKUP(X511,AM:AM,AQ:AQ,"")</f>
        <v>0</v>
      </c>
      <c r="AB511">
        <f>_xlfn.XLOOKUP(X511,AM:AM,AR:AR,"")</f>
        <v>0</v>
      </c>
    </row>
    <row r="512" spans="1:28">
      <c r="A512" s="93">
        <v>44778</v>
      </c>
      <c r="B512" s="90">
        <v>55900</v>
      </c>
      <c r="C512" s="90">
        <v>57500</v>
      </c>
      <c r="D512" s="90">
        <v>57700</v>
      </c>
      <c r="E512" s="90">
        <v>52800</v>
      </c>
      <c r="F512" s="90">
        <v>57000</v>
      </c>
      <c r="G512" s="91" t="s">
        <v>25</v>
      </c>
      <c r="H512" s="90">
        <v>55000</v>
      </c>
      <c r="I512" s="90">
        <v>56000</v>
      </c>
      <c r="J512" s="90">
        <v>55800</v>
      </c>
      <c r="K512" s="91" t="s">
        <v>25</v>
      </c>
      <c r="L512" s="90">
        <v>58100</v>
      </c>
      <c r="M512" s="90">
        <v>56500</v>
      </c>
      <c r="N512" s="90">
        <v>54700</v>
      </c>
      <c r="O512" s="91" t="s">
        <v>25</v>
      </c>
      <c r="P512" s="90">
        <v>51700</v>
      </c>
      <c r="Q512" s="90">
        <v>51500</v>
      </c>
      <c r="R512" s="90">
        <v>52000</v>
      </c>
      <c r="S512" s="90">
        <v>55500</v>
      </c>
      <c r="T512" s="90">
        <v>55000</v>
      </c>
      <c r="U512" s="90">
        <v>54800</v>
      </c>
      <c r="V512" s="90">
        <v>56600</v>
      </c>
      <c r="W512" s="90">
        <v>58900</v>
      </c>
      <c r="X512" t="str">
        <f t="shared" si="15"/>
        <v>08-2022</v>
      </c>
      <c r="Y512">
        <f>_xlfn.XLOOKUP(X512,AM:AM,AO:AO,"")</f>
        <v>0</v>
      </c>
      <c r="Z512">
        <f>_xlfn.XLOOKUP(X512,AM:AM,AP:AP,"")</f>
        <v>0</v>
      </c>
      <c r="AA512">
        <f>_xlfn.XLOOKUP(X512,AM:AM,AQ:AQ,"")</f>
        <v>0</v>
      </c>
      <c r="AB512">
        <f>_xlfn.XLOOKUP(X512,AM:AM,AR:AR,"")</f>
        <v>0</v>
      </c>
    </row>
    <row r="513" spans="1:28">
      <c r="A513" s="93">
        <v>44779</v>
      </c>
      <c r="B513" s="90">
        <v>55700</v>
      </c>
      <c r="C513" s="90">
        <v>57200</v>
      </c>
      <c r="D513" s="90">
        <v>57400</v>
      </c>
      <c r="E513" s="90">
        <v>52300</v>
      </c>
      <c r="F513" s="90">
        <v>56800</v>
      </c>
      <c r="G513" s="91" t="s">
        <v>25</v>
      </c>
      <c r="H513" s="90">
        <v>55000</v>
      </c>
      <c r="I513" s="90">
        <v>55700</v>
      </c>
      <c r="J513" s="90">
        <v>55700</v>
      </c>
      <c r="K513" s="91" t="s">
        <v>25</v>
      </c>
      <c r="L513" s="90">
        <v>57500</v>
      </c>
      <c r="M513" s="90">
        <v>55400</v>
      </c>
      <c r="N513" s="90">
        <v>54400</v>
      </c>
      <c r="O513" s="91" t="s">
        <v>25</v>
      </c>
      <c r="P513" s="90">
        <v>51000</v>
      </c>
      <c r="Q513" s="90">
        <v>51400</v>
      </c>
      <c r="R513" s="90">
        <v>51800</v>
      </c>
      <c r="S513" s="90">
        <v>55000</v>
      </c>
      <c r="T513" s="90">
        <v>54200</v>
      </c>
      <c r="U513" s="90">
        <v>54800</v>
      </c>
      <c r="V513" s="90">
        <v>56500</v>
      </c>
      <c r="W513" s="90">
        <v>58800</v>
      </c>
      <c r="X513" t="str">
        <f t="shared" si="15"/>
        <v>08-2022</v>
      </c>
      <c r="Y513">
        <f>_xlfn.XLOOKUP(X513,AM:AM,AO:AO,"")</f>
        <v>0</v>
      </c>
      <c r="Z513">
        <f>_xlfn.XLOOKUP(X513,AM:AM,AP:AP,"")</f>
        <v>0</v>
      </c>
      <c r="AA513">
        <f>_xlfn.XLOOKUP(X513,AM:AM,AQ:AQ,"")</f>
        <v>0</v>
      </c>
      <c r="AB513">
        <f>_xlfn.XLOOKUP(X513,AM:AM,AR:AR,"")</f>
        <v>0</v>
      </c>
    </row>
    <row r="514" spans="1:28">
      <c r="A514" s="93">
        <v>44780</v>
      </c>
      <c r="B514" s="90" t="s">
        <v>24</v>
      </c>
      <c r="C514" s="90" t="s">
        <v>24</v>
      </c>
      <c r="D514" s="90" t="s">
        <v>24</v>
      </c>
      <c r="E514" s="90" t="s">
        <v>24</v>
      </c>
      <c r="F514" s="90" t="s">
        <v>24</v>
      </c>
      <c r="G514" s="90" t="s">
        <v>24</v>
      </c>
      <c r="H514" s="90" t="s">
        <v>24</v>
      </c>
      <c r="I514" s="90" t="s">
        <v>24</v>
      </c>
      <c r="J514" s="90" t="s">
        <v>24</v>
      </c>
      <c r="K514" s="90" t="s">
        <v>24</v>
      </c>
      <c r="L514" s="90" t="s">
        <v>24</v>
      </c>
      <c r="M514" s="90" t="s">
        <v>24</v>
      </c>
      <c r="N514" s="90" t="s">
        <v>24</v>
      </c>
      <c r="O514" s="90" t="s">
        <v>24</v>
      </c>
      <c r="P514" s="90" t="s">
        <v>24</v>
      </c>
      <c r="Q514" s="90" t="s">
        <v>24</v>
      </c>
      <c r="R514" s="90" t="s">
        <v>24</v>
      </c>
      <c r="S514" s="90" t="s">
        <v>24</v>
      </c>
      <c r="T514" s="90" t="s">
        <v>24</v>
      </c>
      <c r="U514" s="90" t="s">
        <v>24</v>
      </c>
      <c r="V514" s="90" t="s">
        <v>24</v>
      </c>
      <c r="W514" s="90" t="s">
        <v>24</v>
      </c>
      <c r="X514" t="str">
        <f t="shared" si="15"/>
        <v>08-2022</v>
      </c>
      <c r="Y514">
        <f>_xlfn.XLOOKUP(X514,AM:AM,AO:AO,"")</f>
        <v>0</v>
      </c>
      <c r="Z514">
        <f>_xlfn.XLOOKUP(X514,AM:AM,AP:AP,"")</f>
        <v>0</v>
      </c>
      <c r="AA514">
        <f>_xlfn.XLOOKUP(X514,AM:AM,AQ:AQ,"")</f>
        <v>0</v>
      </c>
      <c r="AB514">
        <f>_xlfn.XLOOKUP(X514,AM:AM,AR:AR,"")</f>
        <v>0</v>
      </c>
    </row>
    <row r="515" spans="1:28">
      <c r="A515" s="93">
        <v>44781</v>
      </c>
      <c r="B515" s="90">
        <v>55700</v>
      </c>
      <c r="C515" s="90">
        <v>57000</v>
      </c>
      <c r="D515" s="90">
        <v>56400</v>
      </c>
      <c r="E515" s="90">
        <v>52000</v>
      </c>
      <c r="F515" s="90">
        <v>56700</v>
      </c>
      <c r="G515" s="91" t="s">
        <v>25</v>
      </c>
      <c r="H515" s="90">
        <v>55000</v>
      </c>
      <c r="I515" s="90">
        <v>55300</v>
      </c>
      <c r="J515" s="90">
        <v>55500</v>
      </c>
      <c r="K515" s="91" t="s">
        <v>25</v>
      </c>
      <c r="L515" s="90">
        <v>56900</v>
      </c>
      <c r="M515" s="90">
        <v>55200</v>
      </c>
      <c r="N515" s="90">
        <v>54200</v>
      </c>
      <c r="O515" s="91" t="s">
        <v>25</v>
      </c>
      <c r="P515" s="90">
        <v>50500</v>
      </c>
      <c r="Q515" s="90">
        <v>51400</v>
      </c>
      <c r="R515" s="90">
        <v>51300</v>
      </c>
      <c r="S515" s="90">
        <v>54500</v>
      </c>
      <c r="T515" s="91" t="s">
        <v>25</v>
      </c>
      <c r="U515" s="90">
        <v>54300</v>
      </c>
      <c r="V515" s="90">
        <v>56100</v>
      </c>
      <c r="W515" s="90">
        <v>58300</v>
      </c>
      <c r="X515" t="str">
        <f t="shared" si="15"/>
        <v>08-2022</v>
      </c>
      <c r="Y515">
        <f>_xlfn.XLOOKUP(X515,AM:AM,AO:AO,"")</f>
        <v>0</v>
      </c>
      <c r="Z515">
        <f>_xlfn.XLOOKUP(X515,AM:AM,AP:AP,"")</f>
        <v>0</v>
      </c>
      <c r="AA515">
        <f>_xlfn.XLOOKUP(X515,AM:AM,AQ:AQ,"")</f>
        <v>0</v>
      </c>
      <c r="AB515">
        <f>_xlfn.XLOOKUP(X515,AM:AM,AR:AR,"")</f>
        <v>0</v>
      </c>
    </row>
    <row r="516" spans="1:28">
      <c r="A516" s="93">
        <v>44782</v>
      </c>
      <c r="B516" s="90">
        <v>55500</v>
      </c>
      <c r="C516" s="90">
        <v>56700</v>
      </c>
      <c r="D516" s="90">
        <v>56200</v>
      </c>
      <c r="E516" s="90">
        <v>51700</v>
      </c>
      <c r="F516" s="90">
        <v>56600</v>
      </c>
      <c r="G516" s="91" t="s">
        <v>25</v>
      </c>
      <c r="H516" s="90">
        <v>54500</v>
      </c>
      <c r="I516" s="90">
        <v>55300</v>
      </c>
      <c r="J516" s="90">
        <v>55500</v>
      </c>
      <c r="K516" s="91" t="s">
        <v>25</v>
      </c>
      <c r="L516" s="90">
        <v>56900</v>
      </c>
      <c r="M516" s="90">
        <v>55200</v>
      </c>
      <c r="N516" s="90">
        <v>54200</v>
      </c>
      <c r="O516" s="91" t="s">
        <v>25</v>
      </c>
      <c r="P516" s="90">
        <v>51050</v>
      </c>
      <c r="Q516" s="90">
        <v>51600</v>
      </c>
      <c r="R516" s="90">
        <v>51000</v>
      </c>
      <c r="S516" s="90">
        <v>54200</v>
      </c>
      <c r="T516" s="90">
        <v>54000</v>
      </c>
      <c r="U516" s="90">
        <v>54300</v>
      </c>
      <c r="V516" s="90">
        <v>56100</v>
      </c>
      <c r="W516" s="90">
        <v>58300</v>
      </c>
      <c r="X516" t="str">
        <f t="shared" si="15"/>
        <v>08-2022</v>
      </c>
      <c r="Y516">
        <f>_xlfn.XLOOKUP(X516,AM:AM,AO:AO,"")</f>
        <v>0</v>
      </c>
      <c r="Z516">
        <f>_xlfn.XLOOKUP(X516,AM:AM,AP:AP,"")</f>
        <v>0</v>
      </c>
      <c r="AA516">
        <f>_xlfn.XLOOKUP(X516,AM:AM,AQ:AQ,"")</f>
        <v>0</v>
      </c>
      <c r="AB516">
        <f>_xlfn.XLOOKUP(X516,AM:AM,AR:AR,"")</f>
        <v>0</v>
      </c>
    </row>
    <row r="517" spans="1:28">
      <c r="A517" s="93">
        <v>44783</v>
      </c>
      <c r="B517" s="90">
        <v>56000</v>
      </c>
      <c r="C517" s="90">
        <v>57000</v>
      </c>
      <c r="D517" s="90">
        <v>56600</v>
      </c>
      <c r="E517" s="90">
        <v>52700</v>
      </c>
      <c r="F517" s="90">
        <v>56800</v>
      </c>
      <c r="G517" s="91" t="s">
        <v>25</v>
      </c>
      <c r="H517" s="90">
        <v>55000</v>
      </c>
      <c r="I517" s="90">
        <v>55700</v>
      </c>
      <c r="J517" s="90">
        <v>56000</v>
      </c>
      <c r="K517" s="91" t="s">
        <v>25</v>
      </c>
      <c r="L517" s="90">
        <v>57500</v>
      </c>
      <c r="M517" s="90">
        <v>55900</v>
      </c>
      <c r="N517" s="90">
        <v>54400</v>
      </c>
      <c r="O517" s="91" t="s">
        <v>25</v>
      </c>
      <c r="P517" s="90">
        <v>51700</v>
      </c>
      <c r="Q517" s="90">
        <v>52000</v>
      </c>
      <c r="R517" s="90">
        <v>51800</v>
      </c>
      <c r="S517" s="90">
        <v>55200</v>
      </c>
      <c r="T517" s="90">
        <v>54500</v>
      </c>
      <c r="U517" s="90">
        <v>54800</v>
      </c>
      <c r="V517" s="90">
        <v>56100</v>
      </c>
      <c r="W517" s="90">
        <v>58300</v>
      </c>
      <c r="X517" t="str">
        <f t="shared" si="15"/>
        <v>08-2022</v>
      </c>
      <c r="Y517">
        <f>_xlfn.XLOOKUP(X517,AM:AM,AO:AO,"")</f>
        <v>0</v>
      </c>
      <c r="Z517">
        <f>_xlfn.XLOOKUP(X517,AM:AM,AP:AP,"")</f>
        <v>0</v>
      </c>
      <c r="AA517">
        <f>_xlfn.XLOOKUP(X517,AM:AM,AQ:AQ,"")</f>
        <v>0</v>
      </c>
      <c r="AB517">
        <f>_xlfn.XLOOKUP(X517,AM:AM,AR:AR,"")</f>
        <v>0</v>
      </c>
    </row>
    <row r="518" spans="1:28">
      <c r="A518" s="93">
        <v>44784</v>
      </c>
      <c r="B518" s="90" t="s">
        <v>24</v>
      </c>
      <c r="C518" s="90" t="s">
        <v>24</v>
      </c>
      <c r="D518" s="90" t="s">
        <v>24</v>
      </c>
      <c r="E518" s="90" t="s">
        <v>24</v>
      </c>
      <c r="F518" s="90" t="s">
        <v>24</v>
      </c>
      <c r="G518" s="90" t="s">
        <v>24</v>
      </c>
      <c r="H518" s="90" t="s">
        <v>24</v>
      </c>
      <c r="I518" s="90" t="s">
        <v>24</v>
      </c>
      <c r="J518" s="90" t="s">
        <v>24</v>
      </c>
      <c r="K518" s="90" t="s">
        <v>24</v>
      </c>
      <c r="L518" s="90" t="s">
        <v>24</v>
      </c>
      <c r="M518" s="90" t="s">
        <v>24</v>
      </c>
      <c r="N518" s="90" t="s">
        <v>24</v>
      </c>
      <c r="O518" s="90" t="s">
        <v>24</v>
      </c>
      <c r="P518" s="90" t="s">
        <v>24</v>
      </c>
      <c r="Q518" s="90" t="s">
        <v>24</v>
      </c>
      <c r="R518" s="90" t="s">
        <v>24</v>
      </c>
      <c r="S518" s="90" t="s">
        <v>24</v>
      </c>
      <c r="T518" s="90" t="s">
        <v>24</v>
      </c>
      <c r="U518" s="90" t="s">
        <v>24</v>
      </c>
      <c r="V518" s="90" t="s">
        <v>24</v>
      </c>
      <c r="W518" s="90" t="s">
        <v>24</v>
      </c>
      <c r="X518" t="str">
        <f t="shared" si="15"/>
        <v>08-2022</v>
      </c>
      <c r="Y518">
        <f>_xlfn.XLOOKUP(X518,AM:AM,AO:AO,"")</f>
        <v>0</v>
      </c>
      <c r="Z518">
        <f>_xlfn.XLOOKUP(X518,AM:AM,AP:AP,"")</f>
        <v>0</v>
      </c>
      <c r="AA518">
        <f>_xlfn.XLOOKUP(X518,AM:AM,AQ:AQ,"")</f>
        <v>0</v>
      </c>
      <c r="AB518">
        <f>_xlfn.XLOOKUP(X518,AM:AM,AR:AR,"")</f>
        <v>0</v>
      </c>
    </row>
    <row r="519" spans="1:28">
      <c r="A519" s="93">
        <v>44785</v>
      </c>
      <c r="B519" s="90">
        <v>56600</v>
      </c>
      <c r="C519" s="90">
        <v>57000</v>
      </c>
      <c r="D519" s="90">
        <v>57200</v>
      </c>
      <c r="E519" s="90">
        <v>53500</v>
      </c>
      <c r="F519" s="90">
        <v>56900</v>
      </c>
      <c r="G519" s="91" t="s">
        <v>25</v>
      </c>
      <c r="H519" s="90">
        <v>55000</v>
      </c>
      <c r="I519" s="90">
        <v>56200</v>
      </c>
      <c r="J519" s="90">
        <v>56000</v>
      </c>
      <c r="K519" s="91" t="s">
        <v>25</v>
      </c>
      <c r="L519" s="90">
        <v>58100</v>
      </c>
      <c r="M519" s="90">
        <v>56100</v>
      </c>
      <c r="N519" s="90">
        <v>55000</v>
      </c>
      <c r="O519" s="91" t="s">
        <v>25</v>
      </c>
      <c r="P519" s="90">
        <v>52000</v>
      </c>
      <c r="Q519" s="90">
        <v>52700</v>
      </c>
      <c r="R519" s="90">
        <v>52500</v>
      </c>
      <c r="S519" s="90">
        <v>56000</v>
      </c>
      <c r="T519" s="90">
        <v>55200</v>
      </c>
      <c r="U519" s="90">
        <v>54800</v>
      </c>
      <c r="V519" s="90">
        <v>56800</v>
      </c>
      <c r="W519" s="90">
        <v>58900</v>
      </c>
      <c r="X519" t="str">
        <f t="shared" si="15"/>
        <v>08-2022</v>
      </c>
      <c r="Y519">
        <f>_xlfn.XLOOKUP(X519,AM:AM,AO:AO,"")</f>
        <v>0</v>
      </c>
      <c r="Z519">
        <f>_xlfn.XLOOKUP(X519,AM:AM,AP:AP,"")</f>
        <v>0</v>
      </c>
      <c r="AA519">
        <f>_xlfn.XLOOKUP(X519,AM:AM,AQ:AQ,"")</f>
        <v>0</v>
      </c>
      <c r="AB519">
        <f>_xlfn.XLOOKUP(X519,AM:AM,AR:AR,"")</f>
        <v>0</v>
      </c>
    </row>
    <row r="520" spans="1:28">
      <c r="A520" s="93">
        <v>44786</v>
      </c>
      <c r="B520" s="90">
        <v>56600</v>
      </c>
      <c r="C520" s="90">
        <v>57000</v>
      </c>
      <c r="D520" s="90">
        <v>57300</v>
      </c>
      <c r="E520" s="90">
        <v>53000</v>
      </c>
      <c r="F520" s="90">
        <v>57100</v>
      </c>
      <c r="G520" s="91" t="s">
        <v>25</v>
      </c>
      <c r="H520" s="90">
        <v>55000</v>
      </c>
      <c r="I520" s="90">
        <v>56100</v>
      </c>
      <c r="J520" s="90">
        <v>56200</v>
      </c>
      <c r="K520" s="91" t="s">
        <v>25</v>
      </c>
      <c r="L520" s="90">
        <v>58100</v>
      </c>
      <c r="M520" s="90">
        <v>56600</v>
      </c>
      <c r="N520" s="90">
        <v>55200</v>
      </c>
      <c r="O520" s="91" t="s">
        <v>25</v>
      </c>
      <c r="P520" s="90">
        <v>52000</v>
      </c>
      <c r="Q520" s="90">
        <v>52400</v>
      </c>
      <c r="R520" s="90">
        <v>52500</v>
      </c>
      <c r="S520" s="90">
        <v>55700</v>
      </c>
      <c r="T520" s="90">
        <v>55200</v>
      </c>
      <c r="U520" s="90">
        <v>54800</v>
      </c>
      <c r="V520" s="90">
        <v>56800</v>
      </c>
      <c r="W520" s="90">
        <v>58900</v>
      </c>
      <c r="X520" t="str">
        <f t="shared" si="15"/>
        <v>08-2022</v>
      </c>
      <c r="Y520">
        <f>_xlfn.XLOOKUP(X520,AM:AM,AO:AO,"")</f>
        <v>0</v>
      </c>
      <c r="Z520">
        <f>_xlfn.XLOOKUP(X520,AM:AM,AP:AP,"")</f>
        <v>0</v>
      </c>
      <c r="AA520">
        <f>_xlfn.XLOOKUP(X520,AM:AM,AQ:AQ,"")</f>
        <v>0</v>
      </c>
      <c r="AB520">
        <f>_xlfn.XLOOKUP(X520,AM:AM,AR:AR,"")</f>
        <v>0</v>
      </c>
    </row>
    <row r="521" spans="1:28">
      <c r="A521" s="93">
        <v>44787</v>
      </c>
      <c r="B521" s="90" t="s">
        <v>24</v>
      </c>
      <c r="C521" s="90" t="s">
        <v>24</v>
      </c>
      <c r="D521" s="90" t="s">
        <v>24</v>
      </c>
      <c r="E521" s="90" t="s">
        <v>24</v>
      </c>
      <c r="F521" s="90" t="s">
        <v>24</v>
      </c>
      <c r="G521" s="90" t="s">
        <v>24</v>
      </c>
      <c r="H521" s="90" t="s">
        <v>24</v>
      </c>
      <c r="I521" s="90" t="s">
        <v>24</v>
      </c>
      <c r="J521" s="90" t="s">
        <v>24</v>
      </c>
      <c r="K521" s="90" t="s">
        <v>24</v>
      </c>
      <c r="L521" s="90" t="s">
        <v>24</v>
      </c>
      <c r="M521" s="90" t="s">
        <v>24</v>
      </c>
      <c r="N521" s="90" t="s">
        <v>24</v>
      </c>
      <c r="O521" s="90" t="s">
        <v>24</v>
      </c>
      <c r="P521" s="90" t="s">
        <v>24</v>
      </c>
      <c r="Q521" s="90" t="s">
        <v>24</v>
      </c>
      <c r="R521" s="90" t="s">
        <v>24</v>
      </c>
      <c r="S521" s="90" t="s">
        <v>24</v>
      </c>
      <c r="T521" s="90" t="s">
        <v>24</v>
      </c>
      <c r="U521" s="90" t="s">
        <v>24</v>
      </c>
      <c r="V521" s="90" t="s">
        <v>24</v>
      </c>
      <c r="W521" s="90" t="s">
        <v>24</v>
      </c>
      <c r="X521" t="str">
        <f t="shared" si="15"/>
        <v>08-2022</v>
      </c>
      <c r="Y521">
        <f>_xlfn.XLOOKUP(X521,AM:AM,AO:AO,"")</f>
        <v>0</v>
      </c>
      <c r="Z521">
        <f>_xlfn.XLOOKUP(X521,AM:AM,AP:AP,"")</f>
        <v>0</v>
      </c>
      <c r="AA521">
        <f>_xlfn.XLOOKUP(X521,AM:AM,AQ:AQ,"")</f>
        <v>0</v>
      </c>
      <c r="AB521">
        <f>_xlfn.XLOOKUP(X521,AM:AM,AR:AR,"")</f>
        <v>0</v>
      </c>
    </row>
    <row r="522" spans="1:28">
      <c r="A522" s="93">
        <v>44788</v>
      </c>
      <c r="B522" s="90" t="s">
        <v>24</v>
      </c>
      <c r="C522" s="90" t="s">
        <v>24</v>
      </c>
      <c r="D522" s="90" t="s">
        <v>24</v>
      </c>
      <c r="E522" s="90" t="s">
        <v>24</v>
      </c>
      <c r="F522" s="90" t="s">
        <v>24</v>
      </c>
      <c r="G522" s="90" t="s">
        <v>24</v>
      </c>
      <c r="H522" s="90" t="s">
        <v>24</v>
      </c>
      <c r="I522" s="90" t="s">
        <v>24</v>
      </c>
      <c r="J522" s="90" t="s">
        <v>24</v>
      </c>
      <c r="K522" s="90" t="s">
        <v>24</v>
      </c>
      <c r="L522" s="90" t="s">
        <v>24</v>
      </c>
      <c r="M522" s="90" t="s">
        <v>24</v>
      </c>
      <c r="N522" s="90" t="s">
        <v>24</v>
      </c>
      <c r="O522" s="90" t="s">
        <v>24</v>
      </c>
      <c r="P522" s="90" t="s">
        <v>24</v>
      </c>
      <c r="Q522" s="90" t="s">
        <v>24</v>
      </c>
      <c r="R522" s="90" t="s">
        <v>24</v>
      </c>
      <c r="S522" s="90" t="s">
        <v>24</v>
      </c>
      <c r="T522" s="90" t="s">
        <v>24</v>
      </c>
      <c r="U522" s="90" t="s">
        <v>24</v>
      </c>
      <c r="V522" s="90" t="s">
        <v>24</v>
      </c>
      <c r="W522" s="90" t="s">
        <v>24</v>
      </c>
      <c r="X522" t="str">
        <f t="shared" si="15"/>
        <v>08-2022</v>
      </c>
      <c r="Y522">
        <f>_xlfn.XLOOKUP(X522,AM:AM,AO:AO,"")</f>
        <v>0</v>
      </c>
      <c r="Z522">
        <f>_xlfn.XLOOKUP(X522,AM:AM,AP:AP,"")</f>
        <v>0</v>
      </c>
      <c r="AA522">
        <f>_xlfn.XLOOKUP(X522,AM:AM,AQ:AQ,"")</f>
        <v>0</v>
      </c>
      <c r="AB522">
        <f>_xlfn.XLOOKUP(X522,AM:AM,AR:AR,"")</f>
        <v>0</v>
      </c>
    </row>
    <row r="523" spans="1:28">
      <c r="A523" s="93">
        <v>44789</v>
      </c>
      <c r="B523" s="90">
        <v>56600</v>
      </c>
      <c r="C523" s="90">
        <v>57000</v>
      </c>
      <c r="D523" s="90">
        <v>57700</v>
      </c>
      <c r="E523" s="90">
        <v>53700</v>
      </c>
      <c r="F523" s="90">
        <v>57100</v>
      </c>
      <c r="G523" s="91" t="s">
        <v>25</v>
      </c>
      <c r="H523" s="90">
        <v>55500</v>
      </c>
      <c r="I523" s="90">
        <v>56500</v>
      </c>
      <c r="J523" s="90">
        <v>56200</v>
      </c>
      <c r="K523" s="91" t="s">
        <v>25</v>
      </c>
      <c r="L523" s="90">
        <v>58500</v>
      </c>
      <c r="M523" s="90">
        <v>56600</v>
      </c>
      <c r="N523" s="90">
        <v>55500</v>
      </c>
      <c r="O523" s="91" t="s">
        <v>25</v>
      </c>
      <c r="P523" s="90">
        <v>52500</v>
      </c>
      <c r="Q523" s="90">
        <v>52700</v>
      </c>
      <c r="R523" s="90">
        <v>52800</v>
      </c>
      <c r="S523" s="90">
        <v>56200</v>
      </c>
      <c r="T523" s="90">
        <v>55500</v>
      </c>
      <c r="U523" s="90">
        <v>55500</v>
      </c>
      <c r="V523" s="90">
        <v>56800</v>
      </c>
      <c r="W523" s="90">
        <v>58800</v>
      </c>
      <c r="X523" t="str">
        <f t="shared" si="15"/>
        <v>08-2022</v>
      </c>
      <c r="Y523">
        <f>_xlfn.XLOOKUP(X523,AM:AM,AO:AO,"")</f>
        <v>0</v>
      </c>
      <c r="Z523">
        <f>_xlfn.XLOOKUP(X523,AM:AM,AP:AP,"")</f>
        <v>0</v>
      </c>
      <c r="AA523">
        <f>_xlfn.XLOOKUP(X523,AM:AM,AQ:AQ,"")</f>
        <v>0</v>
      </c>
      <c r="AB523">
        <f>_xlfn.XLOOKUP(X523,AM:AM,AR:AR,"")</f>
        <v>0</v>
      </c>
    </row>
    <row r="524" spans="1:28">
      <c r="A524" s="93">
        <v>44790</v>
      </c>
      <c r="B524" s="90">
        <v>56600</v>
      </c>
      <c r="C524" s="90">
        <v>57000</v>
      </c>
      <c r="D524" s="90">
        <v>57400</v>
      </c>
      <c r="E524" s="90">
        <v>53000</v>
      </c>
      <c r="F524" s="90">
        <v>57300</v>
      </c>
      <c r="G524" s="91" t="s">
        <v>25</v>
      </c>
      <c r="H524" s="90">
        <v>55500</v>
      </c>
      <c r="I524" s="90">
        <v>56300</v>
      </c>
      <c r="J524" s="90">
        <v>56200</v>
      </c>
      <c r="K524" s="91" t="s">
        <v>25</v>
      </c>
      <c r="L524" s="90">
        <v>58200</v>
      </c>
      <c r="M524" s="90">
        <v>56600</v>
      </c>
      <c r="N524" s="90">
        <v>55200</v>
      </c>
      <c r="O524" s="91" t="s">
        <v>25</v>
      </c>
      <c r="P524" s="90">
        <v>52200</v>
      </c>
      <c r="Q524" s="90">
        <v>52600</v>
      </c>
      <c r="R524" s="90">
        <v>52800</v>
      </c>
      <c r="S524" s="90">
        <v>55500</v>
      </c>
      <c r="T524" s="90">
        <v>55500</v>
      </c>
      <c r="U524" s="90">
        <v>54800</v>
      </c>
      <c r="V524" s="90">
        <v>56800</v>
      </c>
      <c r="W524" s="90">
        <v>58800</v>
      </c>
      <c r="X524" t="str">
        <f t="shared" si="15"/>
        <v>08-2022</v>
      </c>
      <c r="Y524">
        <f>_xlfn.XLOOKUP(X524,AM:AM,AO:AO,"")</f>
        <v>0</v>
      </c>
      <c r="Z524">
        <f>_xlfn.XLOOKUP(X524,AM:AM,AP:AP,"")</f>
        <v>0</v>
      </c>
      <c r="AA524">
        <f>_xlfn.XLOOKUP(X524,AM:AM,AQ:AQ,"")</f>
        <v>0</v>
      </c>
      <c r="AB524">
        <f>_xlfn.XLOOKUP(X524,AM:AM,AR:AR,"")</f>
        <v>0</v>
      </c>
    </row>
    <row r="525" spans="1:28">
      <c r="A525" s="93">
        <v>44791</v>
      </c>
      <c r="B525" s="90">
        <v>56600</v>
      </c>
      <c r="C525" s="90">
        <v>56700</v>
      </c>
      <c r="D525" s="90">
        <v>57400</v>
      </c>
      <c r="E525" s="90">
        <v>52500</v>
      </c>
      <c r="F525" s="90">
        <v>57300</v>
      </c>
      <c r="G525" s="91" t="s">
        <v>25</v>
      </c>
      <c r="H525" s="90">
        <v>55000</v>
      </c>
      <c r="I525" s="90">
        <v>56000</v>
      </c>
      <c r="J525" s="90">
        <v>56000</v>
      </c>
      <c r="K525" s="91" t="s">
        <v>25</v>
      </c>
      <c r="L525" s="90">
        <v>57800</v>
      </c>
      <c r="M525" s="90">
        <v>56200</v>
      </c>
      <c r="N525" s="90">
        <v>54900</v>
      </c>
      <c r="O525" s="91" t="s">
        <v>25</v>
      </c>
      <c r="P525" s="90">
        <v>52000</v>
      </c>
      <c r="Q525" s="90">
        <v>52000</v>
      </c>
      <c r="R525" s="90">
        <v>52200</v>
      </c>
      <c r="S525" s="90">
        <v>55000</v>
      </c>
      <c r="T525" s="90">
        <v>55000</v>
      </c>
      <c r="U525" s="90">
        <v>53800</v>
      </c>
      <c r="V525" s="90">
        <v>56800</v>
      </c>
      <c r="W525" s="90">
        <v>58800</v>
      </c>
      <c r="X525" t="str">
        <f t="shared" si="15"/>
        <v>08-2022</v>
      </c>
      <c r="Y525">
        <f>_xlfn.XLOOKUP(X525,AM:AM,AO:AO,"")</f>
        <v>0</v>
      </c>
      <c r="Z525">
        <f>_xlfn.XLOOKUP(X525,AM:AM,AP:AP,"")</f>
        <v>0</v>
      </c>
      <c r="AA525">
        <f>_xlfn.XLOOKUP(X525,AM:AM,AQ:AQ,"")</f>
        <v>0</v>
      </c>
      <c r="AB525">
        <f>_xlfn.XLOOKUP(X525,AM:AM,AR:AR,"")</f>
        <v>0</v>
      </c>
    </row>
    <row r="526" spans="1:28">
      <c r="A526" s="93">
        <v>44792</v>
      </c>
      <c r="B526" s="91" t="s">
        <v>25</v>
      </c>
      <c r="C526" s="90">
        <v>56500</v>
      </c>
      <c r="D526" s="90">
        <v>57200</v>
      </c>
      <c r="E526" s="90">
        <v>52500</v>
      </c>
      <c r="F526" s="90">
        <v>57100</v>
      </c>
      <c r="G526" s="91" t="s">
        <v>25</v>
      </c>
      <c r="H526" s="90">
        <v>55000</v>
      </c>
      <c r="I526" s="90">
        <v>55600</v>
      </c>
      <c r="J526" s="90">
        <v>55600</v>
      </c>
      <c r="K526" s="91" t="s">
        <v>25</v>
      </c>
      <c r="L526" s="90">
        <v>57600</v>
      </c>
      <c r="M526" s="90">
        <v>56200</v>
      </c>
      <c r="N526" s="90">
        <v>54500</v>
      </c>
      <c r="O526" s="91" t="s">
        <v>25</v>
      </c>
      <c r="P526" s="90">
        <v>51900</v>
      </c>
      <c r="Q526" s="90">
        <v>51900</v>
      </c>
      <c r="R526" s="90">
        <v>52000</v>
      </c>
      <c r="S526" s="90">
        <v>55000</v>
      </c>
      <c r="T526" s="90">
        <v>54500</v>
      </c>
      <c r="U526" s="90">
        <v>53800</v>
      </c>
      <c r="V526" s="90">
        <v>56800</v>
      </c>
      <c r="W526" s="90">
        <v>58800</v>
      </c>
      <c r="X526" t="str">
        <f t="shared" si="15"/>
        <v>08-2022</v>
      </c>
      <c r="Y526">
        <f>_xlfn.XLOOKUP(X526,AM:AM,AO:AO,"")</f>
        <v>0</v>
      </c>
      <c r="Z526">
        <f>_xlfn.XLOOKUP(X526,AM:AM,AP:AP,"")</f>
        <v>0</v>
      </c>
      <c r="AA526">
        <f>_xlfn.XLOOKUP(X526,AM:AM,AQ:AQ,"")</f>
        <v>0</v>
      </c>
      <c r="AB526">
        <f>_xlfn.XLOOKUP(X526,AM:AM,AR:AR,"")</f>
        <v>0</v>
      </c>
    </row>
    <row r="527" spans="1:28">
      <c r="A527" s="93">
        <v>44793</v>
      </c>
      <c r="B527" s="90">
        <v>56600</v>
      </c>
      <c r="C527" s="90">
        <v>56500</v>
      </c>
      <c r="D527" s="90">
        <v>57200</v>
      </c>
      <c r="E527" s="90">
        <v>52000</v>
      </c>
      <c r="F527" s="90">
        <v>57100</v>
      </c>
      <c r="G527" s="91" t="s">
        <v>25</v>
      </c>
      <c r="H527" s="90">
        <v>54500</v>
      </c>
      <c r="I527" s="90">
        <v>55400</v>
      </c>
      <c r="J527" s="90">
        <v>55200</v>
      </c>
      <c r="K527" s="91" t="s">
        <v>25</v>
      </c>
      <c r="L527" s="90">
        <v>57400</v>
      </c>
      <c r="M527" s="90">
        <v>55800</v>
      </c>
      <c r="N527" s="90">
        <v>54200</v>
      </c>
      <c r="O527" s="91" t="s">
        <v>25</v>
      </c>
      <c r="P527" s="90">
        <v>51500</v>
      </c>
      <c r="Q527" s="90">
        <v>51700</v>
      </c>
      <c r="R527" s="90">
        <v>51700</v>
      </c>
      <c r="S527" s="90">
        <v>54500</v>
      </c>
      <c r="T527" s="90">
        <v>54300</v>
      </c>
      <c r="U527" s="90">
        <v>53800</v>
      </c>
      <c r="V527" s="90">
        <v>56800</v>
      </c>
      <c r="W527" s="90">
        <v>58800</v>
      </c>
      <c r="X527" t="str">
        <f t="shared" si="15"/>
        <v>08-2022</v>
      </c>
      <c r="Y527">
        <f>_xlfn.XLOOKUP(X527,AM:AM,AO:AO,"")</f>
        <v>0</v>
      </c>
      <c r="Z527">
        <f>_xlfn.XLOOKUP(X527,AM:AM,AP:AP,"")</f>
        <v>0</v>
      </c>
      <c r="AA527">
        <f>_xlfn.XLOOKUP(X527,AM:AM,AQ:AQ,"")</f>
        <v>0</v>
      </c>
      <c r="AB527">
        <f>_xlfn.XLOOKUP(X527,AM:AM,AR:AR,"")</f>
        <v>0</v>
      </c>
    </row>
    <row r="528" spans="1:28">
      <c r="A528" s="93">
        <v>44794</v>
      </c>
      <c r="B528" s="90" t="s">
        <v>24</v>
      </c>
      <c r="C528" s="90" t="s">
        <v>24</v>
      </c>
      <c r="D528" s="90" t="s">
        <v>24</v>
      </c>
      <c r="E528" s="90" t="s">
        <v>24</v>
      </c>
      <c r="F528" s="90" t="s">
        <v>24</v>
      </c>
      <c r="G528" s="90" t="s">
        <v>24</v>
      </c>
      <c r="H528" s="90" t="s">
        <v>24</v>
      </c>
      <c r="I528" s="90" t="s">
        <v>24</v>
      </c>
      <c r="J528" s="90" t="s">
        <v>24</v>
      </c>
      <c r="K528" s="90" t="s">
        <v>24</v>
      </c>
      <c r="L528" s="90" t="s">
        <v>24</v>
      </c>
      <c r="M528" s="90" t="s">
        <v>24</v>
      </c>
      <c r="N528" s="90" t="s">
        <v>24</v>
      </c>
      <c r="O528" s="90" t="s">
        <v>24</v>
      </c>
      <c r="P528" s="90" t="s">
        <v>24</v>
      </c>
      <c r="Q528" s="90" t="s">
        <v>24</v>
      </c>
      <c r="R528" s="90" t="s">
        <v>24</v>
      </c>
      <c r="S528" s="90" t="s">
        <v>24</v>
      </c>
      <c r="T528" s="90" t="s">
        <v>24</v>
      </c>
      <c r="U528" s="90" t="s">
        <v>24</v>
      </c>
      <c r="V528" s="90" t="s">
        <v>24</v>
      </c>
      <c r="W528" s="90" t="s">
        <v>24</v>
      </c>
      <c r="X528" t="str">
        <f t="shared" si="15"/>
        <v>08-2022</v>
      </c>
      <c r="Y528">
        <f>_xlfn.XLOOKUP(X528,AM:AM,AO:AO,"")</f>
        <v>0</v>
      </c>
      <c r="Z528">
        <f>_xlfn.XLOOKUP(X528,AM:AM,AP:AP,"")</f>
        <v>0</v>
      </c>
      <c r="AA528">
        <f>_xlfn.XLOOKUP(X528,AM:AM,AQ:AQ,"")</f>
        <v>0</v>
      </c>
      <c r="AB528">
        <f>_xlfn.XLOOKUP(X528,AM:AM,AR:AR,"")</f>
        <v>0</v>
      </c>
    </row>
    <row r="529" spans="1:28">
      <c r="A529" s="93">
        <v>44795</v>
      </c>
      <c r="B529" s="90">
        <v>56800</v>
      </c>
      <c r="C529" s="90">
        <v>56500</v>
      </c>
      <c r="D529" s="90">
        <v>56900</v>
      </c>
      <c r="E529" s="90">
        <v>52000</v>
      </c>
      <c r="F529" s="90">
        <v>56800</v>
      </c>
      <c r="G529" s="91" t="s">
        <v>25</v>
      </c>
      <c r="H529" s="90">
        <v>54500</v>
      </c>
      <c r="I529" s="90">
        <v>55100</v>
      </c>
      <c r="J529" s="90">
        <v>55000</v>
      </c>
      <c r="K529" s="91" t="s">
        <v>25</v>
      </c>
      <c r="L529" s="90">
        <v>57000</v>
      </c>
      <c r="M529" s="90">
        <v>55500</v>
      </c>
      <c r="N529" s="90">
        <v>54200</v>
      </c>
      <c r="O529" s="91" t="s">
        <v>25</v>
      </c>
      <c r="P529" s="90">
        <v>51300</v>
      </c>
      <c r="Q529" s="90">
        <v>51500</v>
      </c>
      <c r="R529" s="90">
        <v>51500</v>
      </c>
      <c r="S529" s="90">
        <v>54500</v>
      </c>
      <c r="T529" s="90">
        <v>54200</v>
      </c>
      <c r="U529" s="90">
        <v>53800</v>
      </c>
      <c r="V529" s="90">
        <v>56400</v>
      </c>
      <c r="W529" s="90">
        <v>58500</v>
      </c>
      <c r="X529" t="str">
        <f t="shared" si="15"/>
        <v>08-2022</v>
      </c>
      <c r="Y529">
        <f>_xlfn.XLOOKUP(X529,AM:AM,AO:AO,"")</f>
        <v>0</v>
      </c>
      <c r="Z529">
        <f>_xlfn.XLOOKUP(X529,AM:AM,AP:AP,"")</f>
        <v>0</v>
      </c>
      <c r="AA529">
        <f>_xlfn.XLOOKUP(X529,AM:AM,AQ:AQ,"")</f>
        <v>0</v>
      </c>
      <c r="AB529">
        <f>_xlfn.XLOOKUP(X529,AM:AM,AR:AR,"")</f>
        <v>0</v>
      </c>
    </row>
    <row r="530" spans="1:28">
      <c r="A530" s="93">
        <v>44796</v>
      </c>
      <c r="B530" s="90">
        <v>56600</v>
      </c>
      <c r="C530" s="90">
        <v>56500</v>
      </c>
      <c r="D530" s="90">
        <v>56400</v>
      </c>
      <c r="E530" s="90">
        <v>51500</v>
      </c>
      <c r="F530" s="90">
        <v>56800</v>
      </c>
      <c r="G530" s="91" t="s">
        <v>25</v>
      </c>
      <c r="H530" s="90">
        <v>54000</v>
      </c>
      <c r="I530" s="90">
        <v>54400</v>
      </c>
      <c r="J530" s="90">
        <v>54700</v>
      </c>
      <c r="K530" s="91" t="s">
        <v>25</v>
      </c>
      <c r="L530" s="90">
        <v>56300</v>
      </c>
      <c r="M530" s="90">
        <v>55400</v>
      </c>
      <c r="N530" s="90">
        <v>53500</v>
      </c>
      <c r="O530" s="90">
        <v>52000</v>
      </c>
      <c r="P530" s="90">
        <v>50900</v>
      </c>
      <c r="Q530" s="90">
        <v>51200</v>
      </c>
      <c r="R530" s="90">
        <v>51000</v>
      </c>
      <c r="S530" s="90">
        <v>54000</v>
      </c>
      <c r="T530" s="90">
        <v>53700</v>
      </c>
      <c r="U530" s="90">
        <v>52800</v>
      </c>
      <c r="V530" s="90">
        <v>56200</v>
      </c>
      <c r="W530" s="90">
        <v>58300</v>
      </c>
      <c r="X530" t="str">
        <f t="shared" si="15"/>
        <v>08-2022</v>
      </c>
      <c r="Y530">
        <f>_xlfn.XLOOKUP(X530,AM:AM,AO:AO,"")</f>
        <v>0</v>
      </c>
      <c r="Z530">
        <f>_xlfn.XLOOKUP(X530,AM:AM,AP:AP,"")</f>
        <v>0</v>
      </c>
      <c r="AA530">
        <f>_xlfn.XLOOKUP(X530,AM:AM,AQ:AQ,"")</f>
        <v>0</v>
      </c>
      <c r="AB530">
        <f>_xlfn.XLOOKUP(X530,AM:AM,AR:AR,"")</f>
        <v>0</v>
      </c>
    </row>
    <row r="531" spans="1:28">
      <c r="A531" s="93">
        <v>44797</v>
      </c>
      <c r="B531" s="90">
        <v>56600</v>
      </c>
      <c r="C531" s="90">
        <v>56500</v>
      </c>
      <c r="D531" s="90">
        <v>56400</v>
      </c>
      <c r="E531" s="90">
        <v>51800</v>
      </c>
      <c r="F531" s="90">
        <v>56800</v>
      </c>
      <c r="G531" s="91" t="s">
        <v>25</v>
      </c>
      <c r="H531" s="90">
        <v>54000</v>
      </c>
      <c r="I531" s="90">
        <v>54700</v>
      </c>
      <c r="J531" s="90">
        <v>55200</v>
      </c>
      <c r="K531" s="91" t="s">
        <v>25</v>
      </c>
      <c r="L531" s="90">
        <v>56300</v>
      </c>
      <c r="M531" s="90">
        <v>55800</v>
      </c>
      <c r="N531" s="90">
        <v>53700</v>
      </c>
      <c r="O531" s="90">
        <v>52250</v>
      </c>
      <c r="P531" s="90">
        <v>51200</v>
      </c>
      <c r="Q531" s="90">
        <v>51500</v>
      </c>
      <c r="R531" s="90">
        <v>51200</v>
      </c>
      <c r="S531" s="90">
        <v>54300</v>
      </c>
      <c r="T531" s="90">
        <v>54000</v>
      </c>
      <c r="U531" s="90">
        <v>52800</v>
      </c>
      <c r="V531" s="90">
        <v>56000</v>
      </c>
      <c r="W531" s="90">
        <v>58100</v>
      </c>
      <c r="X531" t="str">
        <f t="shared" si="15"/>
        <v>08-2022</v>
      </c>
      <c r="Y531">
        <f>_xlfn.XLOOKUP(X531,AM:AM,AO:AO,"")</f>
        <v>0</v>
      </c>
      <c r="Z531">
        <f>_xlfn.XLOOKUP(X531,AM:AM,AP:AP,"")</f>
        <v>0</v>
      </c>
      <c r="AA531">
        <f>_xlfn.XLOOKUP(X531,AM:AM,AQ:AQ,"")</f>
        <v>0</v>
      </c>
      <c r="AB531">
        <f>_xlfn.XLOOKUP(X531,AM:AM,AR:AR,"")</f>
        <v>0</v>
      </c>
    </row>
    <row r="532" spans="1:28">
      <c r="A532" s="93">
        <v>44798</v>
      </c>
      <c r="B532" s="90">
        <v>56000</v>
      </c>
      <c r="C532" s="90">
        <v>56200</v>
      </c>
      <c r="D532" s="90">
        <v>56100</v>
      </c>
      <c r="E532" s="90">
        <v>51200</v>
      </c>
      <c r="F532" s="90">
        <v>56800</v>
      </c>
      <c r="G532" s="91" t="s">
        <v>25</v>
      </c>
      <c r="H532" s="90">
        <v>54000</v>
      </c>
      <c r="I532" s="90">
        <v>54200</v>
      </c>
      <c r="J532" s="90">
        <v>55200</v>
      </c>
      <c r="K532" s="91" t="s">
        <v>25</v>
      </c>
      <c r="L532" s="90">
        <v>55500</v>
      </c>
      <c r="M532" s="90">
        <v>55800</v>
      </c>
      <c r="N532" s="90">
        <v>53000</v>
      </c>
      <c r="O532" s="90">
        <v>51900</v>
      </c>
      <c r="P532" s="90">
        <v>51000</v>
      </c>
      <c r="Q532" s="90">
        <v>51300</v>
      </c>
      <c r="R532" s="90">
        <v>50800</v>
      </c>
      <c r="S532" s="90">
        <v>53700</v>
      </c>
      <c r="T532" s="90">
        <v>53800</v>
      </c>
      <c r="U532" s="90">
        <v>52800</v>
      </c>
      <c r="V532" s="90">
        <v>56000</v>
      </c>
      <c r="W532" s="90">
        <v>58100</v>
      </c>
      <c r="X532" t="str">
        <f t="shared" si="15"/>
        <v>08-2022</v>
      </c>
      <c r="Y532">
        <f>_xlfn.XLOOKUP(X532,AM:AM,AO:AO,"")</f>
        <v>0</v>
      </c>
      <c r="Z532">
        <f>_xlfn.XLOOKUP(X532,AM:AM,AP:AP,"")</f>
        <v>0</v>
      </c>
      <c r="AA532">
        <f>_xlfn.XLOOKUP(X532,AM:AM,AQ:AQ,"")</f>
        <v>0</v>
      </c>
      <c r="AB532">
        <f>_xlfn.XLOOKUP(X532,AM:AM,AR:AR,"")</f>
        <v>0</v>
      </c>
    </row>
    <row r="533" spans="1:28">
      <c r="A533" s="93">
        <v>44799</v>
      </c>
      <c r="B533" s="90">
        <v>55700</v>
      </c>
      <c r="C533" s="90">
        <v>56200</v>
      </c>
      <c r="D533" s="90">
        <v>56100</v>
      </c>
      <c r="E533" s="90">
        <v>51200</v>
      </c>
      <c r="F533" s="90">
        <v>56600</v>
      </c>
      <c r="G533" s="91" t="s">
        <v>25</v>
      </c>
      <c r="H533" s="90">
        <v>54000</v>
      </c>
      <c r="I533" s="90">
        <v>54200</v>
      </c>
      <c r="J533" s="90">
        <v>55200</v>
      </c>
      <c r="K533" s="91" t="s">
        <v>25</v>
      </c>
      <c r="L533" s="90">
        <v>55500</v>
      </c>
      <c r="M533" s="90">
        <v>55500</v>
      </c>
      <c r="N533" s="90">
        <v>53500</v>
      </c>
      <c r="O533" s="90">
        <v>52200</v>
      </c>
      <c r="P533" s="90">
        <v>51000</v>
      </c>
      <c r="Q533" s="90">
        <v>50900</v>
      </c>
      <c r="R533" s="90">
        <v>51100</v>
      </c>
      <c r="S533" s="90">
        <v>53700</v>
      </c>
      <c r="T533" s="90">
        <v>53800</v>
      </c>
      <c r="U533" s="90">
        <v>52800</v>
      </c>
      <c r="V533" s="90">
        <v>56000</v>
      </c>
      <c r="W533" s="90">
        <v>58100</v>
      </c>
      <c r="X533" t="str">
        <f t="shared" si="15"/>
        <v>08-2022</v>
      </c>
      <c r="Y533">
        <f>_xlfn.XLOOKUP(X533,AM:AM,AO:AO,"")</f>
        <v>0</v>
      </c>
      <c r="Z533">
        <f>_xlfn.XLOOKUP(X533,AM:AM,AP:AP,"")</f>
        <v>0</v>
      </c>
      <c r="AA533">
        <f>_xlfn.XLOOKUP(X533,AM:AM,AQ:AQ,"")</f>
        <v>0</v>
      </c>
      <c r="AB533">
        <f>_xlfn.XLOOKUP(X533,AM:AM,AR:AR,"")</f>
        <v>0</v>
      </c>
    </row>
    <row r="534" spans="1:28">
      <c r="A534" s="93">
        <v>44800</v>
      </c>
      <c r="B534" s="90">
        <v>55200</v>
      </c>
      <c r="C534" s="90">
        <v>56000</v>
      </c>
      <c r="D534" s="90">
        <v>56100</v>
      </c>
      <c r="E534" s="90">
        <v>51000</v>
      </c>
      <c r="F534" s="90">
        <v>56600</v>
      </c>
      <c r="G534" s="91" t="s">
        <v>25</v>
      </c>
      <c r="H534" s="90">
        <v>54000</v>
      </c>
      <c r="I534" s="90">
        <v>54200</v>
      </c>
      <c r="J534" s="90">
        <v>55000</v>
      </c>
      <c r="K534" s="91" t="s">
        <v>25</v>
      </c>
      <c r="L534" s="90">
        <v>55600</v>
      </c>
      <c r="M534" s="90">
        <v>55500</v>
      </c>
      <c r="N534" s="90">
        <v>53500</v>
      </c>
      <c r="O534" s="90">
        <v>52000</v>
      </c>
      <c r="P534" s="90">
        <v>51000</v>
      </c>
      <c r="Q534" s="90">
        <v>50900</v>
      </c>
      <c r="R534" s="90">
        <v>51100</v>
      </c>
      <c r="S534" s="90">
        <v>53500</v>
      </c>
      <c r="T534" s="90">
        <v>53800</v>
      </c>
      <c r="U534" s="90">
        <v>52800</v>
      </c>
      <c r="V534" s="90">
        <v>56000</v>
      </c>
      <c r="W534" s="90">
        <v>58100</v>
      </c>
      <c r="X534" t="str">
        <f t="shared" ref="X534:X597" si="16">TEXT(A534,"MM-YYYY")</f>
        <v>08-2022</v>
      </c>
      <c r="Y534">
        <f>_xlfn.XLOOKUP(X534,AM:AM,AO:AO,"")</f>
        <v>0</v>
      </c>
      <c r="Z534">
        <f>_xlfn.XLOOKUP(X534,AM:AM,AP:AP,"")</f>
        <v>0</v>
      </c>
      <c r="AA534">
        <f>_xlfn.XLOOKUP(X534,AM:AM,AQ:AQ,"")</f>
        <v>0</v>
      </c>
      <c r="AB534">
        <f>_xlfn.XLOOKUP(X534,AM:AM,AR:AR,"")</f>
        <v>0</v>
      </c>
    </row>
    <row r="535" spans="1:28">
      <c r="A535" s="93">
        <v>44801</v>
      </c>
      <c r="B535" s="90" t="s">
        <v>24</v>
      </c>
      <c r="C535" s="90" t="s">
        <v>24</v>
      </c>
      <c r="D535" s="90" t="s">
        <v>24</v>
      </c>
      <c r="E535" s="90" t="s">
        <v>24</v>
      </c>
      <c r="F535" s="90" t="s">
        <v>24</v>
      </c>
      <c r="G535" s="90" t="s">
        <v>24</v>
      </c>
      <c r="H535" s="90" t="s">
        <v>24</v>
      </c>
      <c r="I535" s="90" t="s">
        <v>24</v>
      </c>
      <c r="J535" s="90" t="s">
        <v>24</v>
      </c>
      <c r="K535" s="90" t="s">
        <v>24</v>
      </c>
      <c r="L535" s="90" t="s">
        <v>24</v>
      </c>
      <c r="M535" s="90" t="s">
        <v>24</v>
      </c>
      <c r="N535" s="90" t="s">
        <v>24</v>
      </c>
      <c r="O535" s="90" t="s">
        <v>24</v>
      </c>
      <c r="P535" s="90" t="s">
        <v>24</v>
      </c>
      <c r="Q535" s="90" t="s">
        <v>24</v>
      </c>
      <c r="R535" s="90" t="s">
        <v>24</v>
      </c>
      <c r="S535" s="90" t="s">
        <v>24</v>
      </c>
      <c r="T535" s="90" t="s">
        <v>24</v>
      </c>
      <c r="U535" s="90" t="s">
        <v>24</v>
      </c>
      <c r="V535" s="90" t="s">
        <v>24</v>
      </c>
      <c r="W535" s="90" t="s">
        <v>24</v>
      </c>
      <c r="X535" t="str">
        <f t="shared" si="16"/>
        <v>08-2022</v>
      </c>
      <c r="Y535">
        <f>_xlfn.XLOOKUP(X535,AM:AM,AO:AO,"")</f>
        <v>0</v>
      </c>
      <c r="Z535">
        <f>_xlfn.XLOOKUP(X535,AM:AM,AP:AP,"")</f>
        <v>0</v>
      </c>
      <c r="AA535">
        <f>_xlfn.XLOOKUP(X535,AM:AM,AQ:AQ,"")</f>
        <v>0</v>
      </c>
      <c r="AB535">
        <f>_xlfn.XLOOKUP(X535,AM:AM,AR:AR,"")</f>
        <v>0</v>
      </c>
    </row>
    <row r="536" spans="1:28">
      <c r="A536" s="93">
        <v>44802</v>
      </c>
      <c r="B536" s="90">
        <v>55000</v>
      </c>
      <c r="C536" s="90">
        <v>56000</v>
      </c>
      <c r="D536" s="90">
        <v>55500</v>
      </c>
      <c r="E536" s="90">
        <v>51000</v>
      </c>
      <c r="F536" s="90">
        <v>55900</v>
      </c>
      <c r="G536" s="91" t="s">
        <v>25</v>
      </c>
      <c r="H536" s="90">
        <v>53500</v>
      </c>
      <c r="I536" s="90">
        <v>53700</v>
      </c>
      <c r="J536" s="90">
        <v>54500</v>
      </c>
      <c r="K536" s="91" t="s">
        <v>25</v>
      </c>
      <c r="L536" s="90">
        <v>55200</v>
      </c>
      <c r="M536" s="90">
        <v>55500</v>
      </c>
      <c r="N536" s="90">
        <v>52500</v>
      </c>
      <c r="O536" s="90">
        <v>51800</v>
      </c>
      <c r="P536" s="90">
        <v>50500</v>
      </c>
      <c r="Q536" s="90">
        <v>50500</v>
      </c>
      <c r="R536" s="90">
        <v>50700</v>
      </c>
      <c r="S536" s="90">
        <v>53500</v>
      </c>
      <c r="T536" s="90">
        <v>53500</v>
      </c>
      <c r="U536" s="90">
        <v>52800</v>
      </c>
      <c r="V536" s="90">
        <v>55700</v>
      </c>
      <c r="W536" s="90">
        <v>57800</v>
      </c>
      <c r="X536" t="str">
        <f t="shared" si="16"/>
        <v>08-2022</v>
      </c>
      <c r="Y536">
        <f>_xlfn.XLOOKUP(X536,AM:AM,AO:AO,"")</f>
        <v>0</v>
      </c>
      <c r="Z536">
        <f>_xlfn.XLOOKUP(X536,AM:AM,AP:AP,"")</f>
        <v>0</v>
      </c>
      <c r="AA536">
        <f>_xlfn.XLOOKUP(X536,AM:AM,AQ:AQ,"")</f>
        <v>0</v>
      </c>
      <c r="AB536">
        <f>_xlfn.XLOOKUP(X536,AM:AM,AR:AR,"")</f>
        <v>0</v>
      </c>
    </row>
    <row r="537" spans="1:28">
      <c r="A537" s="93">
        <v>44803</v>
      </c>
      <c r="B537" s="90">
        <v>54800</v>
      </c>
      <c r="C537" s="90">
        <v>55700</v>
      </c>
      <c r="D537" s="90">
        <v>54600</v>
      </c>
      <c r="E537" s="90">
        <v>50500</v>
      </c>
      <c r="F537" s="90">
        <v>55800</v>
      </c>
      <c r="G537" s="91" t="s">
        <v>25</v>
      </c>
      <c r="H537" s="90">
        <v>53500</v>
      </c>
      <c r="I537" s="90">
        <v>53400</v>
      </c>
      <c r="J537" s="90">
        <v>54500</v>
      </c>
      <c r="K537" s="91" t="s">
        <v>25</v>
      </c>
      <c r="L537" s="90">
        <v>54100</v>
      </c>
      <c r="M537" s="90">
        <v>55500</v>
      </c>
      <c r="N537" s="90">
        <v>52000</v>
      </c>
      <c r="O537" s="90">
        <v>51800</v>
      </c>
      <c r="P537" s="90">
        <v>50100</v>
      </c>
      <c r="Q537" s="90">
        <v>50400</v>
      </c>
      <c r="R537" s="90">
        <v>50500</v>
      </c>
      <c r="S537" s="90">
        <v>53000</v>
      </c>
      <c r="T537" s="90">
        <v>53400</v>
      </c>
      <c r="U537" s="90">
        <v>52500</v>
      </c>
      <c r="V537" s="90">
        <v>55600</v>
      </c>
      <c r="W537" s="90">
        <v>57800</v>
      </c>
      <c r="X537" t="str">
        <f t="shared" si="16"/>
        <v>08-2022</v>
      </c>
      <c r="Y537">
        <f>_xlfn.XLOOKUP(X537,AM:AM,AO:AO,"")</f>
        <v>0</v>
      </c>
      <c r="Z537">
        <f>_xlfn.XLOOKUP(X537,AM:AM,AP:AP,"")</f>
        <v>0</v>
      </c>
      <c r="AA537">
        <f>_xlfn.XLOOKUP(X537,AM:AM,AQ:AQ,"")</f>
        <v>0</v>
      </c>
      <c r="AB537">
        <f>_xlfn.XLOOKUP(X537,AM:AM,AR:AR,"")</f>
        <v>0</v>
      </c>
    </row>
    <row r="538" spans="1:28">
      <c r="A538" s="93">
        <v>44804</v>
      </c>
      <c r="B538" s="90">
        <v>54800</v>
      </c>
      <c r="C538" s="91" t="s">
        <v>25</v>
      </c>
      <c r="D538" s="90">
        <v>54600</v>
      </c>
      <c r="E538" s="90">
        <v>50500</v>
      </c>
      <c r="F538" s="90">
        <v>55800</v>
      </c>
      <c r="G538" s="91" t="s">
        <v>25</v>
      </c>
      <c r="H538" s="90">
        <v>53500</v>
      </c>
      <c r="I538" s="90">
        <v>53400</v>
      </c>
      <c r="J538" s="90">
        <v>54500</v>
      </c>
      <c r="K538" s="91" t="s">
        <v>25</v>
      </c>
      <c r="L538" s="90">
        <v>54000</v>
      </c>
      <c r="M538" s="91" t="s">
        <v>25</v>
      </c>
      <c r="N538" s="90">
        <v>52000</v>
      </c>
      <c r="O538" s="90">
        <v>51800</v>
      </c>
      <c r="P538" s="90">
        <v>50500</v>
      </c>
      <c r="Q538" s="90">
        <v>50600</v>
      </c>
      <c r="R538" s="90">
        <v>50500</v>
      </c>
      <c r="S538" s="90">
        <v>53000</v>
      </c>
      <c r="T538" s="90">
        <v>53500</v>
      </c>
      <c r="U538" s="90">
        <v>52300</v>
      </c>
      <c r="V538" s="90">
        <v>55400</v>
      </c>
      <c r="W538" s="90">
        <v>57800</v>
      </c>
      <c r="X538" t="str">
        <f t="shared" si="16"/>
        <v>08-2022</v>
      </c>
      <c r="Y538">
        <f>_xlfn.XLOOKUP(X538,AM:AM,AO:AO,"")</f>
        <v>0</v>
      </c>
      <c r="Z538">
        <f>_xlfn.XLOOKUP(X538,AM:AM,AP:AP,"")</f>
        <v>0</v>
      </c>
      <c r="AA538">
        <f>_xlfn.XLOOKUP(X538,AM:AM,AQ:AQ,"")</f>
        <v>0</v>
      </c>
      <c r="AB538">
        <f>_xlfn.XLOOKUP(X538,AM:AM,AR:AR,"")</f>
        <v>0</v>
      </c>
    </row>
    <row r="539" spans="1:28">
      <c r="A539" s="93">
        <v>44805</v>
      </c>
      <c r="B539" s="90">
        <v>54800</v>
      </c>
      <c r="C539" s="90">
        <v>55700</v>
      </c>
      <c r="D539" s="90">
        <v>55300</v>
      </c>
      <c r="E539" s="90">
        <v>50700</v>
      </c>
      <c r="F539" s="90">
        <v>55300</v>
      </c>
      <c r="G539" s="91" t="s">
        <v>25</v>
      </c>
      <c r="H539" s="90">
        <v>53500</v>
      </c>
      <c r="I539" s="90">
        <v>53700</v>
      </c>
      <c r="J539" s="90">
        <v>54500</v>
      </c>
      <c r="K539" s="91" t="s">
        <v>25</v>
      </c>
      <c r="L539" s="90">
        <v>54500</v>
      </c>
      <c r="M539" s="90">
        <v>55500</v>
      </c>
      <c r="N539" s="90">
        <v>52200</v>
      </c>
      <c r="O539" s="90">
        <v>52000</v>
      </c>
      <c r="P539" s="90">
        <v>50500</v>
      </c>
      <c r="Q539" s="90">
        <v>50800</v>
      </c>
      <c r="R539" s="90">
        <v>50750</v>
      </c>
      <c r="S539" s="90">
        <v>53200</v>
      </c>
      <c r="T539" s="90">
        <v>53700</v>
      </c>
      <c r="U539" s="90">
        <v>52300</v>
      </c>
      <c r="V539" s="90">
        <v>55200</v>
      </c>
      <c r="W539" s="90">
        <v>57300</v>
      </c>
      <c r="X539" t="str">
        <f t="shared" si="16"/>
        <v>09-2022</v>
      </c>
      <c r="Y539">
        <f>_xlfn.XLOOKUP(X539,AM:AM,AO:AO,"")</f>
        <v>0</v>
      </c>
      <c r="Z539">
        <f>_xlfn.XLOOKUP(X539,AM:AM,AP:AP,"")</f>
        <v>0</v>
      </c>
      <c r="AA539">
        <f>_xlfn.XLOOKUP(X539,AM:AM,AQ:AQ,"")</f>
        <v>0</v>
      </c>
      <c r="AB539">
        <f>_xlfn.XLOOKUP(X539,AM:AM,AR:AR,"")</f>
        <v>0</v>
      </c>
    </row>
    <row r="540" spans="1:28">
      <c r="A540" s="93">
        <v>44806</v>
      </c>
      <c r="B540" s="90">
        <v>55000</v>
      </c>
      <c r="C540" s="90">
        <v>55700</v>
      </c>
      <c r="D540" s="90">
        <v>55300</v>
      </c>
      <c r="E540" s="90">
        <v>51000</v>
      </c>
      <c r="F540" s="90">
        <v>55300</v>
      </c>
      <c r="G540" s="91" t="s">
        <v>25</v>
      </c>
      <c r="H540" s="90">
        <v>53500</v>
      </c>
      <c r="I540" s="90">
        <v>53700</v>
      </c>
      <c r="J540" s="90">
        <v>54500</v>
      </c>
      <c r="K540" s="91" t="s">
        <v>25</v>
      </c>
      <c r="L540" s="90">
        <v>54300</v>
      </c>
      <c r="M540" s="90">
        <v>55500</v>
      </c>
      <c r="N540" s="90">
        <v>52200</v>
      </c>
      <c r="O540" s="90">
        <v>52500</v>
      </c>
      <c r="P540" s="90">
        <v>50600</v>
      </c>
      <c r="Q540" s="90">
        <v>50800</v>
      </c>
      <c r="R540" s="90">
        <v>50750</v>
      </c>
      <c r="S540" s="90">
        <v>53500</v>
      </c>
      <c r="T540" s="90">
        <v>53700</v>
      </c>
      <c r="U540" s="90">
        <v>52300</v>
      </c>
      <c r="V540" s="90">
        <v>55200</v>
      </c>
      <c r="W540" s="90">
        <v>57300</v>
      </c>
      <c r="X540" t="str">
        <f t="shared" si="16"/>
        <v>09-2022</v>
      </c>
      <c r="Y540">
        <f>_xlfn.XLOOKUP(X540,AM:AM,AO:AO,"")</f>
        <v>0</v>
      </c>
      <c r="Z540">
        <f>_xlfn.XLOOKUP(X540,AM:AM,AP:AP,"")</f>
        <v>0</v>
      </c>
      <c r="AA540">
        <f>_xlfn.XLOOKUP(X540,AM:AM,AQ:AQ,"")</f>
        <v>0</v>
      </c>
      <c r="AB540">
        <f>_xlfn.XLOOKUP(X540,AM:AM,AR:AR,"")</f>
        <v>0</v>
      </c>
    </row>
    <row r="541" spans="1:28">
      <c r="A541" s="93">
        <v>44807</v>
      </c>
      <c r="B541" s="90">
        <v>55200</v>
      </c>
      <c r="C541" s="90">
        <v>55700</v>
      </c>
      <c r="D541" s="90">
        <v>55500</v>
      </c>
      <c r="E541" s="90">
        <v>51200</v>
      </c>
      <c r="F541" s="90">
        <v>55300</v>
      </c>
      <c r="G541" s="91" t="s">
        <v>25</v>
      </c>
      <c r="H541" s="90">
        <v>54000</v>
      </c>
      <c r="I541" s="90">
        <v>54000</v>
      </c>
      <c r="J541" s="90">
        <v>54500</v>
      </c>
      <c r="K541" s="91" t="s">
        <v>25</v>
      </c>
      <c r="L541" s="90">
        <v>54800</v>
      </c>
      <c r="M541" s="90">
        <v>55500</v>
      </c>
      <c r="N541" s="90">
        <v>52700</v>
      </c>
      <c r="O541" s="90">
        <v>52500</v>
      </c>
      <c r="P541" s="90">
        <v>50700</v>
      </c>
      <c r="Q541" s="90">
        <v>50900</v>
      </c>
      <c r="R541" s="90">
        <v>51000</v>
      </c>
      <c r="S541" s="90">
        <v>53700</v>
      </c>
      <c r="T541" s="90">
        <v>53900</v>
      </c>
      <c r="U541" s="90">
        <v>52800</v>
      </c>
      <c r="V541" s="90">
        <v>54900</v>
      </c>
      <c r="W541" s="90">
        <v>57100</v>
      </c>
      <c r="X541" t="str">
        <f t="shared" si="16"/>
        <v>09-2022</v>
      </c>
      <c r="Y541">
        <f>_xlfn.XLOOKUP(X541,AM:AM,AO:AO,"")</f>
        <v>0</v>
      </c>
      <c r="Z541">
        <f>_xlfn.XLOOKUP(X541,AM:AM,AP:AP,"")</f>
        <v>0</v>
      </c>
      <c r="AA541">
        <f>_xlfn.XLOOKUP(X541,AM:AM,AQ:AQ,"")</f>
        <v>0</v>
      </c>
      <c r="AB541">
        <f>_xlfn.XLOOKUP(X541,AM:AM,AR:AR,"")</f>
        <v>0</v>
      </c>
    </row>
    <row r="542" spans="1:28">
      <c r="A542" s="93">
        <v>44808</v>
      </c>
      <c r="B542" s="90" t="s">
        <v>24</v>
      </c>
      <c r="C542" s="90" t="s">
        <v>24</v>
      </c>
      <c r="D542" s="90" t="s">
        <v>24</v>
      </c>
      <c r="E542" s="90" t="s">
        <v>24</v>
      </c>
      <c r="F542" s="90" t="s">
        <v>24</v>
      </c>
      <c r="G542" s="90" t="s">
        <v>24</v>
      </c>
      <c r="H542" s="90" t="s">
        <v>24</v>
      </c>
      <c r="I542" s="90" t="s">
        <v>24</v>
      </c>
      <c r="J542" s="90" t="s">
        <v>24</v>
      </c>
      <c r="K542" s="90" t="s">
        <v>24</v>
      </c>
      <c r="L542" s="90" t="s">
        <v>24</v>
      </c>
      <c r="M542" s="90" t="s">
        <v>24</v>
      </c>
      <c r="N542" s="90" t="s">
        <v>24</v>
      </c>
      <c r="O542" s="90" t="s">
        <v>24</v>
      </c>
      <c r="P542" s="90" t="s">
        <v>24</v>
      </c>
      <c r="Q542" s="90" t="s">
        <v>24</v>
      </c>
      <c r="R542" s="90" t="s">
        <v>24</v>
      </c>
      <c r="S542" s="90" t="s">
        <v>24</v>
      </c>
      <c r="T542" s="90" t="s">
        <v>24</v>
      </c>
      <c r="U542" s="90" t="s">
        <v>24</v>
      </c>
      <c r="V542" s="90" t="s">
        <v>24</v>
      </c>
      <c r="W542" s="90" t="s">
        <v>24</v>
      </c>
      <c r="X542" t="str">
        <f t="shared" si="16"/>
        <v>09-2022</v>
      </c>
      <c r="Y542">
        <f>_xlfn.XLOOKUP(X542,AM:AM,AO:AO,"")</f>
        <v>0</v>
      </c>
      <c r="Z542">
        <f>_xlfn.XLOOKUP(X542,AM:AM,AP:AP,"")</f>
        <v>0</v>
      </c>
      <c r="AA542">
        <f>_xlfn.XLOOKUP(X542,AM:AM,AQ:AQ,"")</f>
        <v>0</v>
      </c>
      <c r="AB542">
        <f>_xlfn.XLOOKUP(X542,AM:AM,AR:AR,"")</f>
        <v>0</v>
      </c>
    </row>
    <row r="543" spans="1:28">
      <c r="A543" s="93">
        <v>44809</v>
      </c>
      <c r="B543" s="90">
        <v>55200</v>
      </c>
      <c r="C543" s="90">
        <v>55500</v>
      </c>
      <c r="D543" s="90">
        <v>55200</v>
      </c>
      <c r="E543" s="90">
        <v>51000</v>
      </c>
      <c r="F543" s="90">
        <v>55300</v>
      </c>
      <c r="G543" s="91" t="s">
        <v>25</v>
      </c>
      <c r="H543" s="90">
        <v>53500</v>
      </c>
      <c r="I543" s="90">
        <v>53700</v>
      </c>
      <c r="J543" s="90">
        <v>54500</v>
      </c>
      <c r="K543" s="91" t="s">
        <v>25</v>
      </c>
      <c r="L543" s="90">
        <v>54300</v>
      </c>
      <c r="M543" s="90">
        <v>55500</v>
      </c>
      <c r="N543" s="90">
        <v>51800</v>
      </c>
      <c r="O543" s="90">
        <v>52300</v>
      </c>
      <c r="P543" s="90">
        <v>50400</v>
      </c>
      <c r="Q543" s="90">
        <v>50700</v>
      </c>
      <c r="R543" s="90">
        <v>50500</v>
      </c>
      <c r="S543" s="90">
        <v>53500</v>
      </c>
      <c r="T543" s="90">
        <v>53900</v>
      </c>
      <c r="U543" s="90">
        <v>52300</v>
      </c>
      <c r="V543" s="90">
        <v>54900</v>
      </c>
      <c r="W543" s="90">
        <v>57100</v>
      </c>
      <c r="X543" t="str">
        <f t="shared" si="16"/>
        <v>09-2022</v>
      </c>
      <c r="Y543">
        <f>_xlfn.XLOOKUP(X543,AM:AM,AO:AO,"")</f>
        <v>0</v>
      </c>
      <c r="Z543">
        <f>_xlfn.XLOOKUP(X543,AM:AM,AP:AP,"")</f>
        <v>0</v>
      </c>
      <c r="AA543">
        <f>_xlfn.XLOOKUP(X543,AM:AM,AQ:AQ,"")</f>
        <v>0</v>
      </c>
      <c r="AB543">
        <f>_xlfn.XLOOKUP(X543,AM:AM,AR:AR,"")</f>
        <v>0</v>
      </c>
    </row>
    <row r="544" spans="1:28">
      <c r="A544" s="93">
        <v>44810</v>
      </c>
      <c r="B544" s="90">
        <v>54700</v>
      </c>
      <c r="C544" s="90">
        <v>55500</v>
      </c>
      <c r="D544" s="90">
        <v>55000</v>
      </c>
      <c r="E544" s="90">
        <v>51000</v>
      </c>
      <c r="F544" s="90">
        <v>55300</v>
      </c>
      <c r="G544" s="91" t="s">
        <v>25</v>
      </c>
      <c r="H544" s="90">
        <v>53500</v>
      </c>
      <c r="I544" s="90">
        <v>53800</v>
      </c>
      <c r="J544" s="90">
        <v>54500</v>
      </c>
      <c r="K544" s="91" t="s">
        <v>25</v>
      </c>
      <c r="L544" s="90">
        <v>54700</v>
      </c>
      <c r="M544" s="90">
        <v>55100</v>
      </c>
      <c r="N544" s="90">
        <v>52200</v>
      </c>
      <c r="O544" s="90">
        <v>52500</v>
      </c>
      <c r="P544" s="90">
        <v>50500</v>
      </c>
      <c r="Q544" s="90">
        <v>50800</v>
      </c>
      <c r="R544" s="90">
        <v>50800</v>
      </c>
      <c r="S544" s="90">
        <v>53500</v>
      </c>
      <c r="T544" s="90">
        <v>53700</v>
      </c>
      <c r="U544" s="90">
        <v>52300</v>
      </c>
      <c r="V544" s="90">
        <v>54900</v>
      </c>
      <c r="W544" s="90">
        <v>57100</v>
      </c>
      <c r="X544" t="str">
        <f t="shared" si="16"/>
        <v>09-2022</v>
      </c>
      <c r="Y544">
        <f>_xlfn.XLOOKUP(X544,AM:AM,AO:AO,"")</f>
        <v>0</v>
      </c>
      <c r="Z544">
        <f>_xlfn.XLOOKUP(X544,AM:AM,AP:AP,"")</f>
        <v>0</v>
      </c>
      <c r="AA544">
        <f>_xlfn.XLOOKUP(X544,AM:AM,AQ:AQ,"")</f>
        <v>0</v>
      </c>
      <c r="AB544">
        <f>_xlfn.XLOOKUP(X544,AM:AM,AR:AR,"")</f>
        <v>0</v>
      </c>
    </row>
    <row r="545" spans="1:28">
      <c r="A545" s="93">
        <v>44811</v>
      </c>
      <c r="B545" s="90">
        <v>54700</v>
      </c>
      <c r="C545" s="90">
        <v>55300</v>
      </c>
      <c r="D545" s="90">
        <v>54700</v>
      </c>
      <c r="E545" s="90">
        <v>50800</v>
      </c>
      <c r="F545" s="90">
        <v>55100</v>
      </c>
      <c r="G545" s="91" t="s">
        <v>25</v>
      </c>
      <c r="H545" s="90">
        <v>53500</v>
      </c>
      <c r="I545" s="90">
        <v>53800</v>
      </c>
      <c r="J545" s="90">
        <v>54300</v>
      </c>
      <c r="K545" s="91" t="s">
        <v>25</v>
      </c>
      <c r="L545" s="90">
        <v>54700</v>
      </c>
      <c r="M545" s="90">
        <v>54800</v>
      </c>
      <c r="N545" s="90">
        <v>52200</v>
      </c>
      <c r="O545" s="90">
        <v>52500</v>
      </c>
      <c r="P545" s="90">
        <v>50400</v>
      </c>
      <c r="Q545" s="90">
        <v>50900</v>
      </c>
      <c r="R545" s="90">
        <v>50700</v>
      </c>
      <c r="S545" s="90">
        <v>53300</v>
      </c>
      <c r="T545" s="90">
        <v>53600</v>
      </c>
      <c r="U545" s="90">
        <v>52300</v>
      </c>
      <c r="V545" s="90">
        <v>54500</v>
      </c>
      <c r="W545" s="90">
        <v>56700</v>
      </c>
      <c r="X545" t="str">
        <f t="shared" si="16"/>
        <v>09-2022</v>
      </c>
      <c r="Y545">
        <f>_xlfn.XLOOKUP(X545,AM:AM,AO:AO,"")</f>
        <v>0</v>
      </c>
      <c r="Z545">
        <f>_xlfn.XLOOKUP(X545,AM:AM,AP:AP,"")</f>
        <v>0</v>
      </c>
      <c r="AA545">
        <f>_xlfn.XLOOKUP(X545,AM:AM,AQ:AQ,"")</f>
        <v>0</v>
      </c>
      <c r="AB545">
        <f>_xlfn.XLOOKUP(X545,AM:AM,AR:AR,"")</f>
        <v>0</v>
      </c>
    </row>
    <row r="546" spans="1:28">
      <c r="A546" s="93">
        <v>44812</v>
      </c>
      <c r="B546" s="90">
        <v>54700</v>
      </c>
      <c r="C546" s="90">
        <v>55000</v>
      </c>
      <c r="D546" s="90">
        <v>55000</v>
      </c>
      <c r="E546" s="90">
        <v>50800</v>
      </c>
      <c r="F546" s="90">
        <v>55000</v>
      </c>
      <c r="G546" s="91" t="s">
        <v>25</v>
      </c>
      <c r="H546" s="90">
        <v>53500</v>
      </c>
      <c r="I546" s="90">
        <v>54200</v>
      </c>
      <c r="J546" s="90">
        <v>54300</v>
      </c>
      <c r="K546" s="91" t="s">
        <v>25</v>
      </c>
      <c r="L546" s="90">
        <v>55100</v>
      </c>
      <c r="M546" s="90">
        <v>54500</v>
      </c>
      <c r="N546" s="90">
        <v>52500</v>
      </c>
      <c r="O546" s="90">
        <v>52500</v>
      </c>
      <c r="P546" s="90">
        <v>50900</v>
      </c>
      <c r="Q546" s="90">
        <v>51200</v>
      </c>
      <c r="R546" s="90">
        <v>51000</v>
      </c>
      <c r="S546" s="90">
        <v>53300</v>
      </c>
      <c r="T546" s="90">
        <v>53800</v>
      </c>
      <c r="U546" s="90">
        <v>52300</v>
      </c>
      <c r="V546" s="90">
        <v>54500</v>
      </c>
      <c r="W546" s="90">
        <v>56700</v>
      </c>
      <c r="X546" t="str">
        <f t="shared" si="16"/>
        <v>09-2022</v>
      </c>
      <c r="Y546">
        <f>_xlfn.XLOOKUP(X546,AM:AM,AO:AO,"")</f>
        <v>0</v>
      </c>
      <c r="Z546">
        <f>_xlfn.XLOOKUP(X546,AM:AM,AP:AP,"")</f>
        <v>0</v>
      </c>
      <c r="AA546">
        <f>_xlfn.XLOOKUP(X546,AM:AM,AQ:AQ,"")</f>
        <v>0</v>
      </c>
      <c r="AB546">
        <f>_xlfn.XLOOKUP(X546,AM:AM,AR:AR,"")</f>
        <v>0</v>
      </c>
    </row>
    <row r="547" spans="1:28">
      <c r="A547" s="93">
        <v>44813</v>
      </c>
      <c r="B547" s="90">
        <v>54500</v>
      </c>
      <c r="C547" s="90">
        <v>55000</v>
      </c>
      <c r="D547" s="90">
        <v>55000</v>
      </c>
      <c r="E547" s="90">
        <v>50200</v>
      </c>
      <c r="F547" s="90">
        <v>55000</v>
      </c>
      <c r="G547" s="91" t="s">
        <v>25</v>
      </c>
      <c r="H547" s="90">
        <v>53500</v>
      </c>
      <c r="I547" s="90">
        <v>54100</v>
      </c>
      <c r="J547" s="90">
        <v>54300</v>
      </c>
      <c r="K547" s="91" t="s">
        <v>25</v>
      </c>
      <c r="L547" s="90">
        <v>55100</v>
      </c>
      <c r="M547" s="90">
        <v>54500</v>
      </c>
      <c r="N547" s="90">
        <v>52500</v>
      </c>
      <c r="O547" s="90">
        <v>52300</v>
      </c>
      <c r="P547" s="90">
        <v>50700</v>
      </c>
      <c r="Q547" s="90">
        <v>51200</v>
      </c>
      <c r="R547" s="90">
        <v>51000</v>
      </c>
      <c r="S547" s="90">
        <v>52700</v>
      </c>
      <c r="T547" s="90">
        <v>53800</v>
      </c>
      <c r="U547" s="90">
        <v>52300</v>
      </c>
      <c r="V547" s="90">
        <v>54300</v>
      </c>
      <c r="W547" s="90">
        <v>56700</v>
      </c>
      <c r="X547" t="str">
        <f t="shared" si="16"/>
        <v>09-2022</v>
      </c>
      <c r="Y547">
        <f>_xlfn.XLOOKUP(X547,AM:AM,AO:AO,"")</f>
        <v>0</v>
      </c>
      <c r="Z547">
        <f>_xlfn.XLOOKUP(X547,AM:AM,AP:AP,"")</f>
        <v>0</v>
      </c>
      <c r="AA547">
        <f>_xlfn.XLOOKUP(X547,AM:AM,AQ:AQ,"")</f>
        <v>0</v>
      </c>
      <c r="AB547">
        <f>_xlfn.XLOOKUP(X547,AM:AM,AR:AR,"")</f>
        <v>0</v>
      </c>
    </row>
    <row r="548" spans="1:28">
      <c r="A548" s="93">
        <v>44814</v>
      </c>
      <c r="B548" s="90">
        <v>54300</v>
      </c>
      <c r="C548" s="90">
        <v>55000</v>
      </c>
      <c r="D548" s="90">
        <v>55600</v>
      </c>
      <c r="E548" s="90">
        <v>50500</v>
      </c>
      <c r="F548" s="90">
        <v>55000</v>
      </c>
      <c r="G548" s="91" t="s">
        <v>25</v>
      </c>
      <c r="H548" s="90">
        <v>53500</v>
      </c>
      <c r="I548" s="90">
        <v>54200</v>
      </c>
      <c r="J548" s="90">
        <v>54300</v>
      </c>
      <c r="K548" s="91" t="s">
        <v>25</v>
      </c>
      <c r="L548" s="90">
        <v>55300</v>
      </c>
      <c r="M548" s="90">
        <v>54500</v>
      </c>
      <c r="N548" s="90">
        <v>53000</v>
      </c>
      <c r="O548" s="90">
        <v>52000</v>
      </c>
      <c r="P548" s="90">
        <v>51000</v>
      </c>
      <c r="Q548" s="90">
        <v>51500</v>
      </c>
      <c r="R548" s="90">
        <v>51100</v>
      </c>
      <c r="S548" s="90">
        <v>53000</v>
      </c>
      <c r="T548" s="90">
        <v>54000</v>
      </c>
      <c r="U548" s="90">
        <v>52300</v>
      </c>
      <c r="V548" s="90">
        <v>54200</v>
      </c>
      <c r="W548" s="90">
        <v>56700</v>
      </c>
      <c r="X548" t="str">
        <f t="shared" si="16"/>
        <v>09-2022</v>
      </c>
      <c r="Y548">
        <f>_xlfn.XLOOKUP(X548,AM:AM,AO:AO,"")</f>
        <v>0</v>
      </c>
      <c r="Z548">
        <f>_xlfn.XLOOKUP(X548,AM:AM,AP:AP,"")</f>
        <v>0</v>
      </c>
      <c r="AA548">
        <f>_xlfn.XLOOKUP(X548,AM:AM,AQ:AQ,"")</f>
        <v>0</v>
      </c>
      <c r="AB548">
        <f>_xlfn.XLOOKUP(X548,AM:AM,AR:AR,"")</f>
        <v>0</v>
      </c>
    </row>
    <row r="549" spans="1:28">
      <c r="A549" s="93">
        <v>44815</v>
      </c>
      <c r="B549" s="90" t="s">
        <v>24</v>
      </c>
      <c r="C549" s="90" t="s">
        <v>24</v>
      </c>
      <c r="D549" s="90" t="s">
        <v>24</v>
      </c>
      <c r="E549" s="90" t="s">
        <v>24</v>
      </c>
      <c r="F549" s="90" t="s">
        <v>24</v>
      </c>
      <c r="G549" s="90" t="s">
        <v>24</v>
      </c>
      <c r="H549" s="90" t="s">
        <v>24</v>
      </c>
      <c r="I549" s="90" t="s">
        <v>24</v>
      </c>
      <c r="J549" s="90" t="s">
        <v>24</v>
      </c>
      <c r="K549" s="90" t="s">
        <v>24</v>
      </c>
      <c r="L549" s="90" t="s">
        <v>24</v>
      </c>
      <c r="M549" s="90" t="s">
        <v>24</v>
      </c>
      <c r="N549" s="90" t="s">
        <v>24</v>
      </c>
      <c r="O549" s="90" t="s">
        <v>24</v>
      </c>
      <c r="P549" s="90" t="s">
        <v>24</v>
      </c>
      <c r="Q549" s="90" t="s">
        <v>24</v>
      </c>
      <c r="R549" s="90" t="s">
        <v>24</v>
      </c>
      <c r="S549" s="90" t="s">
        <v>24</v>
      </c>
      <c r="T549" s="90" t="s">
        <v>24</v>
      </c>
      <c r="U549" s="90" t="s">
        <v>24</v>
      </c>
      <c r="V549" s="90" t="s">
        <v>24</v>
      </c>
      <c r="W549" s="90" t="s">
        <v>24</v>
      </c>
      <c r="X549" t="str">
        <f t="shared" si="16"/>
        <v>09-2022</v>
      </c>
      <c r="Y549">
        <f>_xlfn.XLOOKUP(X549,AM:AM,AO:AO,"")</f>
        <v>0</v>
      </c>
      <c r="Z549">
        <f>_xlfn.XLOOKUP(X549,AM:AM,AP:AP,"")</f>
        <v>0</v>
      </c>
      <c r="AA549">
        <f>_xlfn.XLOOKUP(X549,AM:AM,AQ:AQ,"")</f>
        <v>0</v>
      </c>
      <c r="AB549">
        <f>_xlfn.XLOOKUP(X549,AM:AM,AR:AR,"")</f>
        <v>0</v>
      </c>
    </row>
    <row r="550" spans="1:28">
      <c r="A550" s="93">
        <v>44816</v>
      </c>
      <c r="B550" s="90">
        <v>54300</v>
      </c>
      <c r="C550" s="90">
        <v>55300</v>
      </c>
      <c r="D550" s="90">
        <v>55700</v>
      </c>
      <c r="E550" s="90">
        <v>50500</v>
      </c>
      <c r="F550" s="90">
        <v>54800</v>
      </c>
      <c r="G550" s="91" t="s">
        <v>25</v>
      </c>
      <c r="H550" s="90">
        <v>53500</v>
      </c>
      <c r="I550" s="90">
        <v>53800</v>
      </c>
      <c r="J550" s="90">
        <v>54300</v>
      </c>
      <c r="K550" s="91" t="s">
        <v>25</v>
      </c>
      <c r="L550" s="90">
        <v>55100</v>
      </c>
      <c r="M550" s="90">
        <v>54500</v>
      </c>
      <c r="N550" s="90">
        <v>52800</v>
      </c>
      <c r="O550" s="90">
        <v>52000</v>
      </c>
      <c r="P550" s="90">
        <v>51000</v>
      </c>
      <c r="Q550" s="90">
        <v>51400</v>
      </c>
      <c r="R550" s="90">
        <v>50700</v>
      </c>
      <c r="S550" s="90">
        <v>53000</v>
      </c>
      <c r="T550" s="90">
        <v>54000</v>
      </c>
      <c r="U550" s="90">
        <v>52300</v>
      </c>
      <c r="V550" s="90">
        <v>54100</v>
      </c>
      <c r="W550" s="90">
        <v>56500</v>
      </c>
      <c r="X550" t="str">
        <f t="shared" si="16"/>
        <v>09-2022</v>
      </c>
      <c r="Y550">
        <f>_xlfn.XLOOKUP(X550,AM:AM,AO:AO,"")</f>
        <v>0</v>
      </c>
      <c r="Z550">
        <f>_xlfn.XLOOKUP(X550,AM:AM,AP:AP,"")</f>
        <v>0</v>
      </c>
      <c r="AA550">
        <f>_xlfn.XLOOKUP(X550,AM:AM,AQ:AQ,"")</f>
        <v>0</v>
      </c>
      <c r="AB550">
        <f>_xlfn.XLOOKUP(X550,AM:AM,AR:AR,"")</f>
        <v>0</v>
      </c>
    </row>
    <row r="551" spans="1:28">
      <c r="A551" s="93">
        <v>44817</v>
      </c>
      <c r="B551" s="90">
        <v>54600</v>
      </c>
      <c r="C551" s="90">
        <v>55300</v>
      </c>
      <c r="D551" s="90">
        <v>55900</v>
      </c>
      <c r="E551" s="90">
        <v>50600</v>
      </c>
      <c r="F551" s="90">
        <v>54800</v>
      </c>
      <c r="G551" s="91" t="s">
        <v>25</v>
      </c>
      <c r="H551" s="90">
        <v>53000</v>
      </c>
      <c r="I551" s="90">
        <v>54000</v>
      </c>
      <c r="J551" s="90">
        <v>54300</v>
      </c>
      <c r="K551" s="91" t="s">
        <v>25</v>
      </c>
      <c r="L551" s="90">
        <v>55400</v>
      </c>
      <c r="M551" s="90">
        <v>54300</v>
      </c>
      <c r="N551" s="90">
        <v>53200</v>
      </c>
      <c r="O551" s="90">
        <v>52100</v>
      </c>
      <c r="P551" s="90">
        <v>51350</v>
      </c>
      <c r="Q551" s="90">
        <v>51800</v>
      </c>
      <c r="R551" s="90">
        <v>51000</v>
      </c>
      <c r="S551" s="90">
        <v>53100</v>
      </c>
      <c r="T551" s="90">
        <v>54100</v>
      </c>
      <c r="U551" s="90">
        <v>52300</v>
      </c>
      <c r="V551" s="90">
        <v>54100</v>
      </c>
      <c r="W551" s="90">
        <v>56500</v>
      </c>
      <c r="X551" t="str">
        <f t="shared" si="16"/>
        <v>09-2022</v>
      </c>
      <c r="Y551">
        <f>_xlfn.XLOOKUP(X551,AM:AM,AO:AO,"")</f>
        <v>0</v>
      </c>
      <c r="Z551">
        <f>_xlfn.XLOOKUP(X551,AM:AM,AP:AP,"")</f>
        <v>0</v>
      </c>
      <c r="AA551">
        <f>_xlfn.XLOOKUP(X551,AM:AM,AQ:AQ,"")</f>
        <v>0</v>
      </c>
      <c r="AB551">
        <f>_xlfn.XLOOKUP(X551,AM:AM,AR:AR,"")</f>
        <v>0</v>
      </c>
    </row>
    <row r="552" spans="1:28">
      <c r="A552" s="93">
        <v>44818</v>
      </c>
      <c r="B552" s="90">
        <v>54600</v>
      </c>
      <c r="C552" s="90">
        <v>55200</v>
      </c>
      <c r="D552" s="90">
        <v>55900</v>
      </c>
      <c r="E552" s="90">
        <v>51100</v>
      </c>
      <c r="F552" s="90">
        <v>55200</v>
      </c>
      <c r="G552" s="91" t="s">
        <v>25</v>
      </c>
      <c r="H552" s="90">
        <v>53500</v>
      </c>
      <c r="I552" s="90">
        <v>54400</v>
      </c>
      <c r="J552" s="90">
        <v>54700</v>
      </c>
      <c r="K552" s="91" t="s">
        <v>25</v>
      </c>
      <c r="L552" s="90">
        <v>55700</v>
      </c>
      <c r="M552" s="90">
        <v>54500</v>
      </c>
      <c r="N552" s="90">
        <v>53500</v>
      </c>
      <c r="O552" s="90">
        <v>52400</v>
      </c>
      <c r="P552" s="90">
        <v>51700</v>
      </c>
      <c r="Q552" s="90">
        <v>52000</v>
      </c>
      <c r="R552" s="90">
        <v>51500</v>
      </c>
      <c r="S552" s="90">
        <v>53600</v>
      </c>
      <c r="T552" s="90">
        <v>54500</v>
      </c>
      <c r="U552" s="90">
        <v>52500</v>
      </c>
      <c r="V552" s="90">
        <v>54100</v>
      </c>
      <c r="W552" s="90">
        <v>56500</v>
      </c>
      <c r="X552" t="str">
        <f t="shared" si="16"/>
        <v>09-2022</v>
      </c>
      <c r="Y552">
        <f>_xlfn.XLOOKUP(X552,AM:AM,AO:AO,"")</f>
        <v>0</v>
      </c>
      <c r="Z552">
        <f>_xlfn.XLOOKUP(X552,AM:AM,AP:AP,"")</f>
        <v>0</v>
      </c>
      <c r="AA552">
        <f>_xlfn.XLOOKUP(X552,AM:AM,AQ:AQ,"")</f>
        <v>0</v>
      </c>
      <c r="AB552">
        <f>_xlfn.XLOOKUP(X552,AM:AM,AR:AR,"")</f>
        <v>0</v>
      </c>
    </row>
    <row r="553" spans="1:28">
      <c r="A553" s="93">
        <v>44819</v>
      </c>
      <c r="B553" s="90">
        <v>54600</v>
      </c>
      <c r="C553" s="90">
        <v>55200</v>
      </c>
      <c r="D553" s="90">
        <v>55900</v>
      </c>
      <c r="E553" s="90">
        <v>51300</v>
      </c>
      <c r="F553" s="90">
        <v>55300</v>
      </c>
      <c r="G553" s="91" t="s">
        <v>25</v>
      </c>
      <c r="H553" s="90">
        <v>53500</v>
      </c>
      <c r="I553" s="90">
        <v>54500</v>
      </c>
      <c r="J553" s="90">
        <v>54900</v>
      </c>
      <c r="K553" s="91" t="s">
        <v>25</v>
      </c>
      <c r="L553" s="90">
        <v>55700</v>
      </c>
      <c r="M553" s="90">
        <v>54800</v>
      </c>
      <c r="N553" s="90">
        <v>53500</v>
      </c>
      <c r="O553" s="90">
        <v>52700</v>
      </c>
      <c r="P553" s="90">
        <v>51500</v>
      </c>
      <c r="Q553" s="90">
        <v>52000</v>
      </c>
      <c r="R553" s="90">
        <v>51700</v>
      </c>
      <c r="S553" s="90">
        <v>53600</v>
      </c>
      <c r="T553" s="90">
        <v>54500</v>
      </c>
      <c r="U553" s="90">
        <v>52500</v>
      </c>
      <c r="V553" s="90">
        <v>54400</v>
      </c>
      <c r="W553" s="90">
        <v>56500</v>
      </c>
      <c r="X553" t="str">
        <f t="shared" si="16"/>
        <v>09-2022</v>
      </c>
      <c r="Y553">
        <f>_xlfn.XLOOKUP(X553,AM:AM,AO:AO,"")</f>
        <v>0</v>
      </c>
      <c r="Z553">
        <f>_xlfn.XLOOKUP(X553,AM:AM,AP:AP,"")</f>
        <v>0</v>
      </c>
      <c r="AA553">
        <f>_xlfn.XLOOKUP(X553,AM:AM,AQ:AQ,"")</f>
        <v>0</v>
      </c>
      <c r="AB553">
        <f>_xlfn.XLOOKUP(X553,AM:AM,AR:AR,"")</f>
        <v>0</v>
      </c>
    </row>
    <row r="554" spans="1:28">
      <c r="A554" s="93">
        <v>44820</v>
      </c>
      <c r="B554" s="90">
        <v>54600</v>
      </c>
      <c r="C554" s="90">
        <v>55200</v>
      </c>
      <c r="D554" s="90">
        <v>55750</v>
      </c>
      <c r="E554" s="90">
        <v>51000</v>
      </c>
      <c r="F554" s="90">
        <v>55300</v>
      </c>
      <c r="G554" s="91" t="s">
        <v>25</v>
      </c>
      <c r="H554" s="90">
        <v>53500</v>
      </c>
      <c r="I554" s="90">
        <v>54600</v>
      </c>
      <c r="J554" s="90">
        <v>54900</v>
      </c>
      <c r="K554" s="91" t="s">
        <v>25</v>
      </c>
      <c r="L554" s="90">
        <v>55800</v>
      </c>
      <c r="M554" s="90">
        <v>54800</v>
      </c>
      <c r="N554" s="90">
        <v>53500</v>
      </c>
      <c r="O554" s="90">
        <v>52500</v>
      </c>
      <c r="P554" s="90">
        <v>51800</v>
      </c>
      <c r="Q554" s="90">
        <v>51800</v>
      </c>
      <c r="R554" s="90">
        <v>51700</v>
      </c>
      <c r="S554" s="90">
        <v>53500</v>
      </c>
      <c r="T554" s="90">
        <v>54400</v>
      </c>
      <c r="U554" s="90">
        <v>52300</v>
      </c>
      <c r="V554" s="90">
        <v>54400</v>
      </c>
      <c r="W554" s="90">
        <v>56500</v>
      </c>
      <c r="X554" t="str">
        <f t="shared" si="16"/>
        <v>09-2022</v>
      </c>
      <c r="Y554">
        <f>_xlfn.XLOOKUP(X554,AM:AM,AO:AO,"")</f>
        <v>0</v>
      </c>
      <c r="Z554">
        <f>_xlfn.XLOOKUP(X554,AM:AM,AP:AP,"")</f>
        <v>0</v>
      </c>
      <c r="AA554">
        <f>_xlfn.XLOOKUP(X554,AM:AM,AQ:AQ,"")</f>
        <v>0</v>
      </c>
      <c r="AB554">
        <f>_xlfn.XLOOKUP(X554,AM:AM,AR:AR,"")</f>
        <v>0</v>
      </c>
    </row>
    <row r="555" spans="1:28">
      <c r="A555" s="93">
        <v>44821</v>
      </c>
      <c r="B555" s="90">
        <v>54400</v>
      </c>
      <c r="C555" s="90">
        <v>55000</v>
      </c>
      <c r="D555" s="90">
        <v>55600</v>
      </c>
      <c r="E555" s="90">
        <v>51000</v>
      </c>
      <c r="F555" s="90">
        <v>55300</v>
      </c>
      <c r="G555" s="91" t="s">
        <v>25</v>
      </c>
      <c r="H555" s="90">
        <v>53500</v>
      </c>
      <c r="I555" s="90">
        <v>54400</v>
      </c>
      <c r="J555" s="90">
        <v>54900</v>
      </c>
      <c r="K555" s="91" t="s">
        <v>25</v>
      </c>
      <c r="L555" s="90">
        <v>55400</v>
      </c>
      <c r="M555" s="90">
        <v>54800</v>
      </c>
      <c r="N555" s="90">
        <v>53000</v>
      </c>
      <c r="O555" s="90">
        <v>52100</v>
      </c>
      <c r="P555" s="90">
        <v>51500</v>
      </c>
      <c r="Q555" s="90">
        <v>51800</v>
      </c>
      <c r="R555" s="91" t="s">
        <v>25</v>
      </c>
      <c r="S555" s="90">
        <v>53500</v>
      </c>
      <c r="T555" s="90">
        <v>54400</v>
      </c>
      <c r="U555" s="91" t="s">
        <v>25</v>
      </c>
      <c r="V555" s="90">
        <v>54300</v>
      </c>
      <c r="W555" s="90">
        <v>56300</v>
      </c>
      <c r="X555" t="str">
        <f t="shared" si="16"/>
        <v>09-2022</v>
      </c>
      <c r="Y555">
        <f>_xlfn.XLOOKUP(X555,AM:AM,AO:AO,"")</f>
        <v>0</v>
      </c>
      <c r="Z555">
        <f>_xlfn.XLOOKUP(X555,AM:AM,AP:AP,"")</f>
        <v>0</v>
      </c>
      <c r="AA555">
        <f>_xlfn.XLOOKUP(X555,AM:AM,AQ:AQ,"")</f>
        <v>0</v>
      </c>
      <c r="AB555">
        <f>_xlfn.XLOOKUP(X555,AM:AM,AR:AR,"")</f>
        <v>0</v>
      </c>
    </row>
    <row r="556" spans="1:28">
      <c r="A556" s="93">
        <v>44822</v>
      </c>
      <c r="B556" s="90" t="s">
        <v>24</v>
      </c>
      <c r="C556" s="90" t="s">
        <v>24</v>
      </c>
      <c r="D556" s="90" t="s">
        <v>24</v>
      </c>
      <c r="E556" s="90" t="s">
        <v>24</v>
      </c>
      <c r="F556" s="90" t="s">
        <v>24</v>
      </c>
      <c r="G556" s="90" t="s">
        <v>24</v>
      </c>
      <c r="H556" s="90" t="s">
        <v>24</v>
      </c>
      <c r="I556" s="90" t="s">
        <v>24</v>
      </c>
      <c r="J556" s="90" t="s">
        <v>24</v>
      </c>
      <c r="K556" s="90" t="s">
        <v>24</v>
      </c>
      <c r="L556" s="90" t="s">
        <v>24</v>
      </c>
      <c r="M556" s="90" t="s">
        <v>24</v>
      </c>
      <c r="N556" s="90" t="s">
        <v>24</v>
      </c>
      <c r="O556" s="90" t="s">
        <v>24</v>
      </c>
      <c r="P556" s="90" t="s">
        <v>24</v>
      </c>
      <c r="Q556" s="90" t="s">
        <v>24</v>
      </c>
      <c r="R556" s="90" t="s">
        <v>24</v>
      </c>
      <c r="S556" s="90" t="s">
        <v>24</v>
      </c>
      <c r="T556" s="90" t="s">
        <v>24</v>
      </c>
      <c r="U556" s="90" t="s">
        <v>24</v>
      </c>
      <c r="V556" s="90" t="s">
        <v>24</v>
      </c>
      <c r="W556" s="90" t="s">
        <v>24</v>
      </c>
      <c r="X556" t="str">
        <f t="shared" si="16"/>
        <v>09-2022</v>
      </c>
      <c r="Y556">
        <f>_xlfn.XLOOKUP(X556,AM:AM,AO:AO,"")</f>
        <v>0</v>
      </c>
      <c r="Z556">
        <f>_xlfn.XLOOKUP(X556,AM:AM,AP:AP,"")</f>
        <v>0</v>
      </c>
      <c r="AA556">
        <f>_xlfn.XLOOKUP(X556,AM:AM,AQ:AQ,"")</f>
        <v>0</v>
      </c>
      <c r="AB556">
        <f>_xlfn.XLOOKUP(X556,AM:AM,AR:AR,"")</f>
        <v>0</v>
      </c>
    </row>
    <row r="557" spans="1:28">
      <c r="A557" s="93">
        <v>44823</v>
      </c>
      <c r="B557" s="90">
        <v>54400</v>
      </c>
      <c r="C557" s="90">
        <v>55000</v>
      </c>
      <c r="D557" s="90">
        <v>55600</v>
      </c>
      <c r="E557" s="90">
        <v>50800</v>
      </c>
      <c r="F557" s="90">
        <v>55300</v>
      </c>
      <c r="G557" s="91" t="s">
        <v>25</v>
      </c>
      <c r="H557" s="90">
        <v>53000</v>
      </c>
      <c r="I557" s="90">
        <v>54300</v>
      </c>
      <c r="J557" s="90">
        <v>54900</v>
      </c>
      <c r="K557" s="91" t="s">
        <v>25</v>
      </c>
      <c r="L557" s="90">
        <v>55400</v>
      </c>
      <c r="M557" s="90">
        <v>54800</v>
      </c>
      <c r="N557" s="90">
        <v>52800</v>
      </c>
      <c r="O557" s="90">
        <v>51900</v>
      </c>
      <c r="P557" s="90">
        <v>51400</v>
      </c>
      <c r="Q557" s="90">
        <v>51500</v>
      </c>
      <c r="R557" s="90">
        <v>51500</v>
      </c>
      <c r="S557" s="90">
        <v>53300</v>
      </c>
      <c r="T557" s="90">
        <v>54200</v>
      </c>
      <c r="U557" s="90">
        <v>52300</v>
      </c>
      <c r="V557" s="90">
        <v>54300</v>
      </c>
      <c r="W557" s="90">
        <v>56000</v>
      </c>
      <c r="X557" t="str">
        <f t="shared" si="16"/>
        <v>09-2022</v>
      </c>
      <c r="Y557">
        <f>_xlfn.XLOOKUP(X557,AM:AM,AO:AO,"")</f>
        <v>0</v>
      </c>
      <c r="Z557">
        <f>_xlfn.XLOOKUP(X557,AM:AM,AP:AP,"")</f>
        <v>0</v>
      </c>
      <c r="AA557">
        <f>_xlfn.XLOOKUP(X557,AM:AM,AQ:AQ,"")</f>
        <v>0</v>
      </c>
      <c r="AB557">
        <f>_xlfn.XLOOKUP(X557,AM:AM,AR:AR,"")</f>
        <v>0</v>
      </c>
    </row>
    <row r="558" spans="1:28">
      <c r="A558" s="93">
        <v>44824</v>
      </c>
      <c r="B558" s="90">
        <v>54100</v>
      </c>
      <c r="C558" s="90">
        <v>55000</v>
      </c>
      <c r="D558" s="90">
        <v>54600</v>
      </c>
      <c r="E558" s="90">
        <v>50500</v>
      </c>
      <c r="F558" s="90">
        <v>55100</v>
      </c>
      <c r="G558" s="91" t="s">
        <v>25</v>
      </c>
      <c r="H558" s="90">
        <v>53000</v>
      </c>
      <c r="I558" s="90">
        <v>54000</v>
      </c>
      <c r="J558" s="90">
        <v>54900</v>
      </c>
      <c r="K558" s="91" t="s">
        <v>25</v>
      </c>
      <c r="L558" s="90">
        <v>55000</v>
      </c>
      <c r="M558" s="90">
        <v>54800</v>
      </c>
      <c r="N558" s="90">
        <v>52200</v>
      </c>
      <c r="O558" s="90">
        <v>51500</v>
      </c>
      <c r="P558" s="90">
        <v>51000</v>
      </c>
      <c r="Q558" s="90">
        <v>51300</v>
      </c>
      <c r="R558" s="90">
        <v>51000</v>
      </c>
      <c r="S558" s="90">
        <v>53000</v>
      </c>
      <c r="T558" s="90">
        <v>54000</v>
      </c>
      <c r="U558" s="90">
        <v>52300</v>
      </c>
      <c r="V558" s="90">
        <v>54200</v>
      </c>
      <c r="W558" s="90">
        <v>56000</v>
      </c>
      <c r="X558" t="str">
        <f t="shared" si="16"/>
        <v>09-2022</v>
      </c>
      <c r="Y558">
        <f>_xlfn.XLOOKUP(X558,AM:AM,AO:AO,"")</f>
        <v>0</v>
      </c>
      <c r="Z558">
        <f>_xlfn.XLOOKUP(X558,AM:AM,AP:AP,"")</f>
        <v>0</v>
      </c>
      <c r="AA558">
        <f>_xlfn.XLOOKUP(X558,AM:AM,AQ:AQ,"")</f>
        <v>0</v>
      </c>
      <c r="AB558">
        <f>_xlfn.XLOOKUP(X558,AM:AM,AR:AR,"")</f>
        <v>0</v>
      </c>
    </row>
    <row r="559" spans="1:28">
      <c r="A559" s="93">
        <v>44825</v>
      </c>
      <c r="B559" s="90">
        <v>54100</v>
      </c>
      <c r="C559" s="90">
        <v>55000</v>
      </c>
      <c r="D559" s="90">
        <v>54200</v>
      </c>
      <c r="E559" s="90">
        <v>50500</v>
      </c>
      <c r="F559" s="90">
        <v>55100</v>
      </c>
      <c r="G559" s="91" t="s">
        <v>25</v>
      </c>
      <c r="H559" s="90">
        <v>52500</v>
      </c>
      <c r="I559" s="90">
        <v>53800</v>
      </c>
      <c r="J559" s="90">
        <v>54800</v>
      </c>
      <c r="K559" s="91" t="s">
        <v>25</v>
      </c>
      <c r="L559" s="90">
        <v>55000</v>
      </c>
      <c r="M559" s="90">
        <v>54500</v>
      </c>
      <c r="N559" s="90">
        <v>52000</v>
      </c>
      <c r="O559" s="90">
        <v>51500</v>
      </c>
      <c r="P559" s="90">
        <v>51000</v>
      </c>
      <c r="Q559" s="90">
        <v>51300</v>
      </c>
      <c r="R559" s="90">
        <v>51000</v>
      </c>
      <c r="S559" s="90">
        <v>53000</v>
      </c>
      <c r="T559" s="90">
        <v>53900</v>
      </c>
      <c r="U559" s="90">
        <v>52300</v>
      </c>
      <c r="V559" s="90">
        <v>54200</v>
      </c>
      <c r="W559" s="90">
        <v>56000</v>
      </c>
      <c r="X559" t="str">
        <f t="shared" si="16"/>
        <v>09-2022</v>
      </c>
      <c r="Y559">
        <f>_xlfn.XLOOKUP(X559,AM:AM,AO:AO,"")</f>
        <v>0</v>
      </c>
      <c r="Z559">
        <f>_xlfn.XLOOKUP(X559,AM:AM,AP:AP,"")</f>
        <v>0</v>
      </c>
      <c r="AA559">
        <f>_xlfn.XLOOKUP(X559,AM:AM,AQ:AQ,"")</f>
        <v>0</v>
      </c>
      <c r="AB559">
        <f>_xlfn.XLOOKUP(X559,AM:AM,AR:AR,"")</f>
        <v>0</v>
      </c>
    </row>
    <row r="560" spans="1:28">
      <c r="A560" s="93">
        <v>44826</v>
      </c>
      <c r="B560" s="90">
        <v>53800</v>
      </c>
      <c r="C560" s="90">
        <v>55000</v>
      </c>
      <c r="D560" s="90">
        <v>54000</v>
      </c>
      <c r="E560" s="90">
        <v>50000</v>
      </c>
      <c r="F560" s="90">
        <v>54900</v>
      </c>
      <c r="G560" s="91" t="s">
        <v>25</v>
      </c>
      <c r="H560" s="90">
        <v>52500</v>
      </c>
      <c r="I560" s="90">
        <v>53300</v>
      </c>
      <c r="J560" s="90">
        <v>54800</v>
      </c>
      <c r="K560" s="91" t="s">
        <v>25</v>
      </c>
      <c r="L560" s="90">
        <v>54500</v>
      </c>
      <c r="M560" s="90">
        <v>54000</v>
      </c>
      <c r="N560" s="90">
        <v>51400</v>
      </c>
      <c r="O560" s="90">
        <v>51300</v>
      </c>
      <c r="P560" s="90">
        <v>51100</v>
      </c>
      <c r="Q560" s="90">
        <v>51300</v>
      </c>
      <c r="R560" s="90">
        <v>50800</v>
      </c>
      <c r="S560" s="90">
        <v>52500</v>
      </c>
      <c r="T560" s="90">
        <v>53700</v>
      </c>
      <c r="U560" s="90">
        <v>52300</v>
      </c>
      <c r="V560" s="90">
        <v>54200</v>
      </c>
      <c r="W560" s="90">
        <v>56000</v>
      </c>
      <c r="X560" t="str">
        <f t="shared" si="16"/>
        <v>09-2022</v>
      </c>
      <c r="Y560">
        <f>_xlfn.XLOOKUP(X560,AM:AM,AO:AO,"")</f>
        <v>0</v>
      </c>
      <c r="Z560">
        <f>_xlfn.XLOOKUP(X560,AM:AM,AP:AP,"")</f>
        <v>0</v>
      </c>
      <c r="AA560">
        <f>_xlfn.XLOOKUP(X560,AM:AM,AQ:AQ,"")</f>
        <v>0</v>
      </c>
      <c r="AB560">
        <f>_xlfn.XLOOKUP(X560,AM:AM,AR:AR,"")</f>
        <v>0</v>
      </c>
    </row>
    <row r="561" spans="1:28">
      <c r="A561" s="93">
        <v>44827</v>
      </c>
      <c r="B561" s="90">
        <v>53800</v>
      </c>
      <c r="C561" s="90">
        <v>55000</v>
      </c>
      <c r="D561" s="90">
        <v>53700</v>
      </c>
      <c r="E561" s="90">
        <v>50000</v>
      </c>
      <c r="F561" s="90">
        <v>55000</v>
      </c>
      <c r="G561" s="91" t="s">
        <v>25</v>
      </c>
      <c r="H561" s="90">
        <v>52000</v>
      </c>
      <c r="I561" s="90">
        <v>53200</v>
      </c>
      <c r="J561" s="90">
        <v>54500</v>
      </c>
      <c r="K561" s="91" t="s">
        <v>25</v>
      </c>
      <c r="L561" s="90">
        <v>54300</v>
      </c>
      <c r="M561" s="90">
        <v>53800</v>
      </c>
      <c r="N561" s="90">
        <v>51600</v>
      </c>
      <c r="O561" s="90">
        <v>51200</v>
      </c>
      <c r="P561" s="90">
        <v>51300</v>
      </c>
      <c r="Q561" s="90">
        <v>51400</v>
      </c>
      <c r="R561" s="90">
        <v>50700</v>
      </c>
      <c r="S561" s="90">
        <v>52500</v>
      </c>
      <c r="T561" s="90">
        <v>53700</v>
      </c>
      <c r="U561" s="90">
        <v>52300</v>
      </c>
      <c r="V561" s="90">
        <v>54100</v>
      </c>
      <c r="W561" s="90">
        <v>55900</v>
      </c>
      <c r="X561" t="str">
        <f t="shared" si="16"/>
        <v>09-2022</v>
      </c>
      <c r="Y561">
        <f>_xlfn.XLOOKUP(X561,AM:AM,AO:AO,"")</f>
        <v>0</v>
      </c>
      <c r="Z561">
        <f>_xlfn.XLOOKUP(X561,AM:AM,AP:AP,"")</f>
        <v>0</v>
      </c>
      <c r="AA561">
        <f>_xlfn.XLOOKUP(X561,AM:AM,AQ:AQ,"")</f>
        <v>0</v>
      </c>
      <c r="AB561">
        <f>_xlfn.XLOOKUP(X561,AM:AM,AR:AR,"")</f>
        <v>0</v>
      </c>
    </row>
    <row r="562" spans="1:28">
      <c r="A562" s="93">
        <v>44828</v>
      </c>
      <c r="B562" s="90">
        <v>54300</v>
      </c>
      <c r="C562" s="90">
        <v>55000</v>
      </c>
      <c r="D562" s="90">
        <v>54000</v>
      </c>
      <c r="E562" s="90">
        <v>50500</v>
      </c>
      <c r="F562" s="90">
        <v>55000</v>
      </c>
      <c r="G562" s="91" t="s">
        <v>25</v>
      </c>
      <c r="H562" s="90">
        <v>52500</v>
      </c>
      <c r="I562" s="90">
        <v>53800</v>
      </c>
      <c r="J562" s="90">
        <v>54500</v>
      </c>
      <c r="K562" s="91" t="s">
        <v>25</v>
      </c>
      <c r="L562" s="90">
        <v>54800</v>
      </c>
      <c r="M562" s="90">
        <v>54000</v>
      </c>
      <c r="N562" s="90">
        <v>51900</v>
      </c>
      <c r="O562" s="90">
        <v>51500</v>
      </c>
      <c r="P562" s="90">
        <v>51600</v>
      </c>
      <c r="Q562" s="90">
        <v>51800</v>
      </c>
      <c r="R562" s="90">
        <v>51500</v>
      </c>
      <c r="S562" s="90">
        <v>53000</v>
      </c>
      <c r="T562" s="90">
        <v>54100</v>
      </c>
      <c r="U562" s="90">
        <v>52300</v>
      </c>
      <c r="V562" s="90">
        <v>54100</v>
      </c>
      <c r="W562" s="90">
        <v>55900</v>
      </c>
      <c r="X562" t="str">
        <f t="shared" si="16"/>
        <v>09-2022</v>
      </c>
      <c r="Y562">
        <f>_xlfn.XLOOKUP(X562,AM:AM,AO:AO,"")</f>
        <v>0</v>
      </c>
      <c r="Z562">
        <f>_xlfn.XLOOKUP(X562,AM:AM,AP:AP,"")</f>
        <v>0</v>
      </c>
      <c r="AA562">
        <f>_xlfn.XLOOKUP(X562,AM:AM,AQ:AQ,"")</f>
        <v>0</v>
      </c>
      <c r="AB562">
        <f>_xlfn.XLOOKUP(X562,AM:AM,AR:AR,"")</f>
        <v>0</v>
      </c>
    </row>
    <row r="563" spans="1:28">
      <c r="A563" s="93">
        <v>44829</v>
      </c>
      <c r="B563" s="90" t="s">
        <v>24</v>
      </c>
      <c r="C563" s="90" t="s">
        <v>24</v>
      </c>
      <c r="D563" s="90" t="s">
        <v>24</v>
      </c>
      <c r="E563" s="90" t="s">
        <v>24</v>
      </c>
      <c r="F563" s="90" t="s">
        <v>24</v>
      </c>
      <c r="G563" s="90" t="s">
        <v>24</v>
      </c>
      <c r="H563" s="90" t="s">
        <v>24</v>
      </c>
      <c r="I563" s="90" t="s">
        <v>24</v>
      </c>
      <c r="J563" s="90" t="s">
        <v>24</v>
      </c>
      <c r="K563" s="90" t="s">
        <v>24</v>
      </c>
      <c r="L563" s="90" t="s">
        <v>24</v>
      </c>
      <c r="M563" s="90" t="s">
        <v>24</v>
      </c>
      <c r="N563" s="90" t="s">
        <v>24</v>
      </c>
      <c r="O563" s="90" t="s">
        <v>24</v>
      </c>
      <c r="P563" s="90" t="s">
        <v>24</v>
      </c>
      <c r="Q563" s="90" t="s">
        <v>24</v>
      </c>
      <c r="R563" s="90" t="s">
        <v>24</v>
      </c>
      <c r="S563" s="90" t="s">
        <v>24</v>
      </c>
      <c r="T563" s="90" t="s">
        <v>24</v>
      </c>
      <c r="U563" s="90" t="s">
        <v>24</v>
      </c>
      <c r="V563" s="90" t="s">
        <v>24</v>
      </c>
      <c r="W563" s="90" t="s">
        <v>24</v>
      </c>
      <c r="X563" t="str">
        <f t="shared" si="16"/>
        <v>09-2022</v>
      </c>
      <c r="Y563">
        <f>_xlfn.XLOOKUP(X563,AM:AM,AO:AO,"")</f>
        <v>0</v>
      </c>
      <c r="Z563">
        <f>_xlfn.XLOOKUP(X563,AM:AM,AP:AP,"")</f>
        <v>0</v>
      </c>
      <c r="AA563">
        <f>_xlfn.XLOOKUP(X563,AM:AM,AQ:AQ,"")</f>
        <v>0</v>
      </c>
      <c r="AB563">
        <f>_xlfn.XLOOKUP(X563,AM:AM,AR:AR,"")</f>
        <v>0</v>
      </c>
    </row>
    <row r="564" spans="1:28">
      <c r="A564" s="93">
        <v>44830</v>
      </c>
      <c r="B564" s="90">
        <v>54500</v>
      </c>
      <c r="C564" s="90">
        <v>55000</v>
      </c>
      <c r="D564" s="90">
        <v>54000</v>
      </c>
      <c r="E564" s="90">
        <v>50500</v>
      </c>
      <c r="F564" s="90">
        <v>55000</v>
      </c>
      <c r="G564" s="91" t="s">
        <v>25</v>
      </c>
      <c r="H564" s="90">
        <v>52500</v>
      </c>
      <c r="I564" s="90">
        <v>53800</v>
      </c>
      <c r="J564" s="90">
        <v>54800</v>
      </c>
      <c r="K564" s="91" t="s">
        <v>25</v>
      </c>
      <c r="L564" s="90">
        <v>55000</v>
      </c>
      <c r="M564" s="90">
        <v>54200</v>
      </c>
      <c r="N564" s="90">
        <v>52000</v>
      </c>
      <c r="O564" s="90">
        <v>51500</v>
      </c>
      <c r="P564" s="90">
        <v>51700</v>
      </c>
      <c r="Q564" s="90">
        <v>51800</v>
      </c>
      <c r="R564" s="90">
        <v>51500</v>
      </c>
      <c r="S564" s="90">
        <v>53000</v>
      </c>
      <c r="T564" s="90">
        <v>54100</v>
      </c>
      <c r="U564" s="90">
        <v>52300</v>
      </c>
      <c r="V564" s="90">
        <v>54300</v>
      </c>
      <c r="W564" s="90">
        <v>56100</v>
      </c>
      <c r="X564" t="str">
        <f t="shared" si="16"/>
        <v>09-2022</v>
      </c>
      <c r="Y564">
        <f>_xlfn.XLOOKUP(X564,AM:AM,AO:AO,"")</f>
        <v>0</v>
      </c>
      <c r="Z564">
        <f>_xlfn.XLOOKUP(X564,AM:AM,AP:AP,"")</f>
        <v>0</v>
      </c>
      <c r="AA564">
        <f>_xlfn.XLOOKUP(X564,AM:AM,AQ:AQ,"")</f>
        <v>0</v>
      </c>
      <c r="AB564">
        <f>_xlfn.XLOOKUP(X564,AM:AM,AR:AR,"")</f>
        <v>0</v>
      </c>
    </row>
    <row r="565" spans="1:28">
      <c r="A565" s="93">
        <v>44831</v>
      </c>
      <c r="B565" s="90">
        <v>55300</v>
      </c>
      <c r="C565" s="90">
        <v>54800</v>
      </c>
      <c r="D565" s="90">
        <v>54700</v>
      </c>
      <c r="E565" s="90">
        <v>51000</v>
      </c>
      <c r="F565" s="90">
        <v>55000</v>
      </c>
      <c r="G565" s="91" t="s">
        <v>25</v>
      </c>
      <c r="H565" s="90">
        <v>52500</v>
      </c>
      <c r="I565" s="90">
        <v>54100</v>
      </c>
      <c r="J565" s="90">
        <v>54900</v>
      </c>
      <c r="K565" s="91" t="s">
        <v>25</v>
      </c>
      <c r="L565" s="90">
        <v>55400</v>
      </c>
      <c r="M565" s="90">
        <v>54900</v>
      </c>
      <c r="N565" s="90">
        <v>52400</v>
      </c>
      <c r="O565" s="90">
        <v>51700</v>
      </c>
      <c r="P565" s="90">
        <v>51700</v>
      </c>
      <c r="Q565" s="90">
        <v>52000</v>
      </c>
      <c r="R565" s="90">
        <v>51700</v>
      </c>
      <c r="S565" s="90">
        <v>53500</v>
      </c>
      <c r="T565" s="90">
        <v>54200</v>
      </c>
      <c r="U565" s="90">
        <v>52800</v>
      </c>
      <c r="V565" s="90">
        <v>54300</v>
      </c>
      <c r="W565" s="90">
        <v>56100</v>
      </c>
      <c r="X565" t="str">
        <f t="shared" si="16"/>
        <v>09-2022</v>
      </c>
      <c r="Y565">
        <f>_xlfn.XLOOKUP(X565,AM:AM,AO:AO,"")</f>
        <v>0</v>
      </c>
      <c r="Z565">
        <f>_xlfn.XLOOKUP(X565,AM:AM,AP:AP,"")</f>
        <v>0</v>
      </c>
      <c r="AA565">
        <f>_xlfn.XLOOKUP(X565,AM:AM,AQ:AQ,"")</f>
        <v>0</v>
      </c>
      <c r="AB565">
        <f>_xlfn.XLOOKUP(X565,AM:AM,AR:AR,"")</f>
        <v>0</v>
      </c>
    </row>
    <row r="566" spans="1:28">
      <c r="A566" s="93">
        <v>44832</v>
      </c>
      <c r="B566" s="90">
        <v>55300</v>
      </c>
      <c r="C566" s="90">
        <v>54500</v>
      </c>
      <c r="D566" s="90">
        <v>55000</v>
      </c>
      <c r="E566" s="90">
        <v>51100</v>
      </c>
      <c r="F566" s="90">
        <v>55300</v>
      </c>
      <c r="G566" s="91" t="s">
        <v>25</v>
      </c>
      <c r="H566" s="90">
        <v>52500</v>
      </c>
      <c r="I566" s="90">
        <v>54100</v>
      </c>
      <c r="J566" s="90">
        <v>55200</v>
      </c>
      <c r="K566" s="91" t="s">
        <v>25</v>
      </c>
      <c r="L566" s="90">
        <v>55400</v>
      </c>
      <c r="M566" s="90">
        <v>55300</v>
      </c>
      <c r="N566" s="90">
        <v>52600</v>
      </c>
      <c r="O566" s="90">
        <v>51800</v>
      </c>
      <c r="P566" s="90">
        <v>51900</v>
      </c>
      <c r="Q566" s="90">
        <v>52000</v>
      </c>
      <c r="R566" s="90">
        <v>52000</v>
      </c>
      <c r="S566" s="90">
        <v>53500</v>
      </c>
      <c r="T566" s="90">
        <v>54500</v>
      </c>
      <c r="U566" s="90">
        <v>52800</v>
      </c>
      <c r="V566" s="90">
        <v>54500</v>
      </c>
      <c r="W566" s="90">
        <v>56200</v>
      </c>
      <c r="X566" t="str">
        <f t="shared" si="16"/>
        <v>09-2022</v>
      </c>
      <c r="Y566">
        <f>_xlfn.XLOOKUP(X566,AM:AM,AO:AO,"")</f>
        <v>0</v>
      </c>
      <c r="Z566">
        <f>_xlfn.XLOOKUP(X566,AM:AM,AP:AP,"")</f>
        <v>0</v>
      </c>
      <c r="AA566">
        <f>_xlfn.XLOOKUP(X566,AM:AM,AQ:AQ,"")</f>
        <v>0</v>
      </c>
      <c r="AB566">
        <f>_xlfn.XLOOKUP(X566,AM:AM,AR:AR,"")</f>
        <v>0</v>
      </c>
    </row>
    <row r="567" spans="1:28">
      <c r="A567" s="93">
        <v>44833</v>
      </c>
      <c r="B567" s="90">
        <v>55300</v>
      </c>
      <c r="C567" s="90">
        <v>54500</v>
      </c>
      <c r="D567" s="90">
        <v>55000</v>
      </c>
      <c r="E567" s="90">
        <v>50900</v>
      </c>
      <c r="F567" s="90">
        <v>55700</v>
      </c>
      <c r="G567" s="91" t="s">
        <v>25</v>
      </c>
      <c r="H567" s="90">
        <v>52500</v>
      </c>
      <c r="I567" s="90">
        <v>54100</v>
      </c>
      <c r="J567" s="90">
        <v>55700</v>
      </c>
      <c r="K567" s="91" t="s">
        <v>25</v>
      </c>
      <c r="L567" s="90">
        <v>55200</v>
      </c>
      <c r="M567" s="90">
        <v>55300</v>
      </c>
      <c r="N567" s="90">
        <v>52500</v>
      </c>
      <c r="O567" s="90">
        <v>51600</v>
      </c>
      <c r="P567" s="90">
        <v>51700</v>
      </c>
      <c r="Q567" s="90">
        <v>51900</v>
      </c>
      <c r="R567" s="90">
        <v>51700</v>
      </c>
      <c r="S567" s="90">
        <v>53400</v>
      </c>
      <c r="T567" s="90">
        <v>54500</v>
      </c>
      <c r="U567" s="90">
        <v>52800</v>
      </c>
      <c r="V567" s="90">
        <v>54500</v>
      </c>
      <c r="W567" s="90">
        <v>56400</v>
      </c>
      <c r="X567" t="str">
        <f t="shared" si="16"/>
        <v>09-2022</v>
      </c>
      <c r="Y567">
        <f>_xlfn.XLOOKUP(X567,AM:AM,AO:AO,"")</f>
        <v>0</v>
      </c>
      <c r="Z567">
        <f>_xlfn.XLOOKUP(X567,AM:AM,AP:AP,"")</f>
        <v>0</v>
      </c>
      <c r="AA567">
        <f>_xlfn.XLOOKUP(X567,AM:AM,AQ:AQ,"")</f>
        <v>0</v>
      </c>
      <c r="AB567">
        <f>_xlfn.XLOOKUP(X567,AM:AM,AR:AR,"")</f>
        <v>0</v>
      </c>
    </row>
    <row r="568" spans="1:28">
      <c r="A568" s="93">
        <v>44834</v>
      </c>
      <c r="B568" s="90">
        <v>55500</v>
      </c>
      <c r="C568" s="90">
        <v>54500</v>
      </c>
      <c r="D568" s="90">
        <v>55200</v>
      </c>
      <c r="E568" s="90">
        <v>51400</v>
      </c>
      <c r="F568" s="90">
        <v>55700</v>
      </c>
      <c r="G568" s="91" t="s">
        <v>25</v>
      </c>
      <c r="H568" s="90">
        <v>52500</v>
      </c>
      <c r="I568" s="90">
        <v>54300</v>
      </c>
      <c r="J568" s="90">
        <v>55700</v>
      </c>
      <c r="K568" s="91" t="s">
        <v>25</v>
      </c>
      <c r="L568" s="90">
        <v>55600</v>
      </c>
      <c r="M568" s="90">
        <v>55500</v>
      </c>
      <c r="N568" s="90">
        <v>53000</v>
      </c>
      <c r="O568" s="90">
        <v>51800</v>
      </c>
      <c r="P568" s="90">
        <v>51900</v>
      </c>
      <c r="Q568" s="90">
        <v>52000</v>
      </c>
      <c r="R568" s="90">
        <v>52000</v>
      </c>
      <c r="S568" s="90">
        <v>53900</v>
      </c>
      <c r="T568" s="90">
        <v>54800</v>
      </c>
      <c r="U568" s="90">
        <v>52800</v>
      </c>
      <c r="V568" s="90">
        <v>54700</v>
      </c>
      <c r="W568" s="90">
        <v>56800</v>
      </c>
      <c r="X568" t="str">
        <f t="shared" si="16"/>
        <v>09-2022</v>
      </c>
      <c r="Y568">
        <f>_xlfn.XLOOKUP(X568,AM:AM,AO:AO,"")</f>
        <v>0</v>
      </c>
      <c r="Z568">
        <f>_xlfn.XLOOKUP(X568,AM:AM,AP:AP,"")</f>
        <v>0</v>
      </c>
      <c r="AA568">
        <f>_xlfn.XLOOKUP(X568,AM:AM,AQ:AQ,"")</f>
        <v>0</v>
      </c>
      <c r="AB568">
        <f>_xlfn.XLOOKUP(X568,AM:AM,AR:AR,"")</f>
        <v>0</v>
      </c>
    </row>
    <row r="569" spans="1:28">
      <c r="A569" s="93">
        <v>44835</v>
      </c>
      <c r="B569" s="90">
        <v>55500</v>
      </c>
      <c r="C569" s="90">
        <v>54500</v>
      </c>
      <c r="D569" s="90">
        <v>55200</v>
      </c>
      <c r="E569" s="90">
        <v>51400</v>
      </c>
      <c r="F569" s="90">
        <v>55700</v>
      </c>
      <c r="G569" s="91" t="s">
        <v>25</v>
      </c>
      <c r="H569" s="90">
        <v>52500</v>
      </c>
      <c r="I569" s="90">
        <v>54400</v>
      </c>
      <c r="J569" s="90">
        <v>55500</v>
      </c>
      <c r="K569" s="91" t="s">
        <v>25</v>
      </c>
      <c r="L569" s="90">
        <v>55600</v>
      </c>
      <c r="M569" s="90">
        <v>55500</v>
      </c>
      <c r="N569" s="90">
        <v>53100</v>
      </c>
      <c r="O569" s="90">
        <v>51800</v>
      </c>
      <c r="P569" s="90">
        <v>52000</v>
      </c>
      <c r="Q569" s="90">
        <v>52100</v>
      </c>
      <c r="R569" s="90">
        <v>52000</v>
      </c>
      <c r="S569" s="90">
        <v>53900</v>
      </c>
      <c r="T569" s="90">
        <v>55000</v>
      </c>
      <c r="U569" s="90">
        <v>52800</v>
      </c>
      <c r="V569" s="90">
        <v>54700</v>
      </c>
      <c r="W569" s="90">
        <v>56700</v>
      </c>
      <c r="X569" t="str">
        <f t="shared" si="16"/>
        <v>10-2022</v>
      </c>
      <c r="Y569">
        <f>_xlfn.XLOOKUP(X569,AM:AM,AO:AO,"")</f>
        <v>0</v>
      </c>
      <c r="Z569">
        <f>_xlfn.XLOOKUP(X569,AM:AM,AP:AP,"")</f>
        <v>0</v>
      </c>
      <c r="AA569">
        <f>_xlfn.XLOOKUP(X569,AM:AM,AQ:AQ,"")</f>
        <v>0</v>
      </c>
      <c r="AB569" t="str">
        <f>_xlfn.XLOOKUP(X569,AM:AM,AR:AR,"")</f>
        <v>L36</v>
      </c>
    </row>
    <row r="570" spans="1:28">
      <c r="A570" s="93">
        <v>44836</v>
      </c>
      <c r="B570" s="90" t="s">
        <v>24</v>
      </c>
      <c r="C570" s="90" t="s">
        <v>24</v>
      </c>
      <c r="D570" s="90" t="s">
        <v>24</v>
      </c>
      <c r="E570" s="90" t="s">
        <v>24</v>
      </c>
      <c r="F570" s="90" t="s">
        <v>24</v>
      </c>
      <c r="G570" s="90" t="s">
        <v>24</v>
      </c>
      <c r="H570" s="90" t="s">
        <v>24</v>
      </c>
      <c r="I570" s="90" t="s">
        <v>24</v>
      </c>
      <c r="J570" s="90" t="s">
        <v>24</v>
      </c>
      <c r="K570" s="90" t="s">
        <v>24</v>
      </c>
      <c r="L570" s="90" t="s">
        <v>24</v>
      </c>
      <c r="M570" s="90" t="s">
        <v>24</v>
      </c>
      <c r="N570" s="90" t="s">
        <v>24</v>
      </c>
      <c r="O570" s="90" t="s">
        <v>24</v>
      </c>
      <c r="P570" s="90" t="s">
        <v>24</v>
      </c>
      <c r="Q570" s="90" t="s">
        <v>24</v>
      </c>
      <c r="R570" s="90" t="s">
        <v>24</v>
      </c>
      <c r="S570" s="90" t="s">
        <v>24</v>
      </c>
      <c r="T570" s="90" t="s">
        <v>24</v>
      </c>
      <c r="U570" s="90" t="s">
        <v>24</v>
      </c>
      <c r="V570" s="90" t="s">
        <v>24</v>
      </c>
      <c r="W570" s="90" t="s">
        <v>24</v>
      </c>
      <c r="X570" t="str">
        <f t="shared" si="16"/>
        <v>10-2022</v>
      </c>
      <c r="Y570">
        <f>_xlfn.XLOOKUP(X570,AM:AM,AO:AO,"")</f>
        <v>0</v>
      </c>
      <c r="Z570">
        <f>_xlfn.XLOOKUP(X570,AM:AM,AP:AP,"")</f>
        <v>0</v>
      </c>
      <c r="AA570">
        <f>_xlfn.XLOOKUP(X570,AM:AM,AQ:AQ,"")</f>
        <v>0</v>
      </c>
      <c r="AB570" t="str">
        <f>_xlfn.XLOOKUP(X570,AM:AM,AR:AR,"")</f>
        <v>L36</v>
      </c>
    </row>
    <row r="571" spans="1:28">
      <c r="A571" s="93">
        <v>44837</v>
      </c>
      <c r="B571" s="90">
        <v>55500</v>
      </c>
      <c r="C571" s="90">
        <v>54500</v>
      </c>
      <c r="D571" s="90">
        <v>55200</v>
      </c>
      <c r="E571" s="91" t="s">
        <v>25</v>
      </c>
      <c r="F571" s="90">
        <v>55800</v>
      </c>
      <c r="G571" s="91" t="s">
        <v>25</v>
      </c>
      <c r="H571" s="90">
        <v>53000</v>
      </c>
      <c r="I571" s="90">
        <v>54300</v>
      </c>
      <c r="J571" s="90">
        <v>55500</v>
      </c>
      <c r="K571" s="91" t="s">
        <v>25</v>
      </c>
      <c r="L571" s="90">
        <v>55400</v>
      </c>
      <c r="M571" s="90">
        <v>55500</v>
      </c>
      <c r="N571" s="90">
        <v>52700</v>
      </c>
      <c r="O571" s="90">
        <v>51500</v>
      </c>
      <c r="P571" s="90">
        <v>52000</v>
      </c>
      <c r="Q571" s="90">
        <v>51900</v>
      </c>
      <c r="R571" s="90">
        <v>52000</v>
      </c>
      <c r="S571" s="91" t="s">
        <v>25</v>
      </c>
      <c r="T571" s="90">
        <v>55000</v>
      </c>
      <c r="U571" s="90">
        <v>52800</v>
      </c>
      <c r="V571" s="90">
        <v>54900</v>
      </c>
      <c r="W571" s="90">
        <v>57000</v>
      </c>
      <c r="X571" t="str">
        <f t="shared" si="16"/>
        <v>10-2022</v>
      </c>
      <c r="Y571">
        <f>_xlfn.XLOOKUP(X571,AM:AM,AO:AO,"")</f>
        <v>0</v>
      </c>
      <c r="Z571">
        <f>_xlfn.XLOOKUP(X571,AM:AM,AP:AP,"")</f>
        <v>0</v>
      </c>
      <c r="AA571">
        <f>_xlfn.XLOOKUP(X571,AM:AM,AQ:AQ,"")</f>
        <v>0</v>
      </c>
      <c r="AB571" t="str">
        <f>_xlfn.XLOOKUP(X571,AM:AM,AR:AR,"")</f>
        <v>L36</v>
      </c>
    </row>
    <row r="572" spans="1:28">
      <c r="A572" s="93">
        <v>44838</v>
      </c>
      <c r="B572" s="90">
        <v>55600</v>
      </c>
      <c r="C572" s="90">
        <v>54500</v>
      </c>
      <c r="D572" s="90">
        <v>54900</v>
      </c>
      <c r="E572" s="91" t="s">
        <v>25</v>
      </c>
      <c r="F572" s="90">
        <v>55800</v>
      </c>
      <c r="G572" s="91" t="s">
        <v>25</v>
      </c>
      <c r="H572" s="90">
        <v>53000</v>
      </c>
      <c r="I572" s="90">
        <v>54100</v>
      </c>
      <c r="J572" s="90">
        <v>55500</v>
      </c>
      <c r="K572" s="91" t="s">
        <v>25</v>
      </c>
      <c r="L572" s="90">
        <v>55400</v>
      </c>
      <c r="M572" s="90">
        <v>55500</v>
      </c>
      <c r="N572" s="90">
        <v>52300</v>
      </c>
      <c r="O572" s="90">
        <v>51500</v>
      </c>
      <c r="P572" s="90">
        <v>52000</v>
      </c>
      <c r="Q572" s="90">
        <v>52000</v>
      </c>
      <c r="R572" s="91" t="s">
        <v>25</v>
      </c>
      <c r="S572" s="91" t="s">
        <v>25</v>
      </c>
      <c r="T572" s="90">
        <v>55000</v>
      </c>
      <c r="U572" s="91" t="s">
        <v>25</v>
      </c>
      <c r="V572" s="90">
        <v>54900</v>
      </c>
      <c r="W572" s="90">
        <v>57000</v>
      </c>
      <c r="X572" t="str">
        <f t="shared" si="16"/>
        <v>10-2022</v>
      </c>
      <c r="Y572">
        <f>_xlfn.XLOOKUP(X572,AM:AM,AO:AO,"")</f>
        <v>0</v>
      </c>
      <c r="Z572">
        <f>_xlfn.XLOOKUP(X572,AM:AM,AP:AP,"")</f>
        <v>0</v>
      </c>
      <c r="AA572">
        <f>_xlfn.XLOOKUP(X572,AM:AM,AQ:AQ,"")</f>
        <v>0</v>
      </c>
      <c r="AB572" t="str">
        <f>_xlfn.XLOOKUP(X572,AM:AM,AR:AR,"")</f>
        <v>L36</v>
      </c>
    </row>
    <row r="573" spans="1:28">
      <c r="A573" s="93">
        <v>44839</v>
      </c>
      <c r="B573" s="90" t="s">
        <v>24</v>
      </c>
      <c r="C573" s="90" t="s">
        <v>24</v>
      </c>
      <c r="D573" s="90" t="s">
        <v>24</v>
      </c>
      <c r="E573" s="90" t="s">
        <v>24</v>
      </c>
      <c r="F573" s="90" t="s">
        <v>24</v>
      </c>
      <c r="G573" s="90" t="s">
        <v>24</v>
      </c>
      <c r="H573" s="90" t="s">
        <v>24</v>
      </c>
      <c r="I573" s="90" t="s">
        <v>24</v>
      </c>
      <c r="J573" s="90" t="s">
        <v>24</v>
      </c>
      <c r="K573" s="90" t="s">
        <v>24</v>
      </c>
      <c r="L573" s="90" t="s">
        <v>24</v>
      </c>
      <c r="M573" s="90" t="s">
        <v>24</v>
      </c>
      <c r="N573" s="90" t="s">
        <v>24</v>
      </c>
      <c r="O573" s="90" t="s">
        <v>24</v>
      </c>
      <c r="P573" s="90" t="s">
        <v>24</v>
      </c>
      <c r="Q573" s="90" t="s">
        <v>24</v>
      </c>
      <c r="R573" s="90" t="s">
        <v>24</v>
      </c>
      <c r="S573" s="90" t="s">
        <v>24</v>
      </c>
      <c r="T573" s="90" t="s">
        <v>24</v>
      </c>
      <c r="U573" s="90" t="s">
        <v>24</v>
      </c>
      <c r="V573" s="90" t="s">
        <v>24</v>
      </c>
      <c r="W573" s="90" t="s">
        <v>24</v>
      </c>
      <c r="X573" t="str">
        <f t="shared" si="16"/>
        <v>10-2022</v>
      </c>
      <c r="Y573">
        <f>_xlfn.XLOOKUP(X573,AM:AM,AO:AO,"")</f>
        <v>0</v>
      </c>
      <c r="Z573">
        <f>_xlfn.XLOOKUP(X573,AM:AM,AP:AP,"")</f>
        <v>0</v>
      </c>
      <c r="AA573">
        <f>_xlfn.XLOOKUP(X573,AM:AM,AQ:AQ,"")</f>
        <v>0</v>
      </c>
      <c r="AB573" t="str">
        <f>_xlfn.XLOOKUP(X573,AM:AM,AR:AR,"")</f>
        <v>L36</v>
      </c>
    </row>
    <row r="574" spans="1:28">
      <c r="A574" s="93">
        <v>44840</v>
      </c>
      <c r="B574" s="90">
        <v>55800</v>
      </c>
      <c r="C574" s="90">
        <v>54500</v>
      </c>
      <c r="D574" s="90">
        <v>55200</v>
      </c>
      <c r="E574" s="90">
        <v>51800</v>
      </c>
      <c r="F574" s="90">
        <v>55800</v>
      </c>
      <c r="G574" s="91" t="s">
        <v>25</v>
      </c>
      <c r="H574" s="90">
        <v>53500</v>
      </c>
      <c r="I574" s="90">
        <v>54300</v>
      </c>
      <c r="J574" s="90">
        <v>55100</v>
      </c>
      <c r="K574" s="91" t="s">
        <v>25</v>
      </c>
      <c r="L574" s="90">
        <v>55500</v>
      </c>
      <c r="M574" s="90">
        <v>55600</v>
      </c>
      <c r="N574" s="90">
        <v>52800</v>
      </c>
      <c r="O574" s="90">
        <v>52500</v>
      </c>
      <c r="P574" s="90">
        <v>52100</v>
      </c>
      <c r="Q574" s="90">
        <v>52200</v>
      </c>
      <c r="R574" s="90">
        <v>52200</v>
      </c>
      <c r="S574" s="90">
        <v>54300</v>
      </c>
      <c r="T574" s="90">
        <v>55000</v>
      </c>
      <c r="U574" s="90">
        <v>53300</v>
      </c>
      <c r="V574" s="90">
        <v>54900</v>
      </c>
      <c r="W574" s="90">
        <v>57000</v>
      </c>
      <c r="X574" t="str">
        <f t="shared" si="16"/>
        <v>10-2022</v>
      </c>
      <c r="Y574">
        <f>_xlfn.XLOOKUP(X574,AM:AM,AO:AO,"")</f>
        <v>0</v>
      </c>
      <c r="Z574">
        <f>_xlfn.XLOOKUP(X574,AM:AM,AP:AP,"")</f>
        <v>0</v>
      </c>
      <c r="AA574">
        <f>_xlfn.XLOOKUP(X574,AM:AM,AQ:AQ,"")</f>
        <v>0</v>
      </c>
      <c r="AB574" t="str">
        <f>_xlfn.XLOOKUP(X574,AM:AM,AR:AR,"")</f>
        <v>L36</v>
      </c>
    </row>
    <row r="575" spans="1:28">
      <c r="A575" s="93">
        <v>44841</v>
      </c>
      <c r="B575" s="90">
        <v>55900</v>
      </c>
      <c r="C575" s="90">
        <v>54500</v>
      </c>
      <c r="D575" s="90">
        <v>55200</v>
      </c>
      <c r="E575" s="90">
        <v>51800</v>
      </c>
      <c r="F575" s="90">
        <v>55800</v>
      </c>
      <c r="G575" s="91" t="s">
        <v>25</v>
      </c>
      <c r="H575" s="90">
        <v>53500</v>
      </c>
      <c r="I575" s="90">
        <v>54300</v>
      </c>
      <c r="J575" s="90">
        <v>55200</v>
      </c>
      <c r="K575" s="91" t="s">
        <v>25</v>
      </c>
      <c r="L575" s="90">
        <v>55500</v>
      </c>
      <c r="M575" s="90">
        <v>55700</v>
      </c>
      <c r="N575" s="90">
        <v>52700</v>
      </c>
      <c r="O575" s="90">
        <v>52500</v>
      </c>
      <c r="P575" s="90">
        <v>52000</v>
      </c>
      <c r="Q575" s="90">
        <v>52200</v>
      </c>
      <c r="R575" s="90">
        <v>52000</v>
      </c>
      <c r="S575" s="90">
        <v>54300</v>
      </c>
      <c r="T575" s="90">
        <v>55000</v>
      </c>
      <c r="U575" s="90">
        <v>53300</v>
      </c>
      <c r="V575" s="90">
        <v>54900</v>
      </c>
      <c r="W575" s="90">
        <v>57000</v>
      </c>
      <c r="X575" t="str">
        <f t="shared" si="16"/>
        <v>10-2022</v>
      </c>
      <c r="Y575">
        <f>_xlfn.XLOOKUP(X575,AM:AM,AO:AO,"")</f>
        <v>0</v>
      </c>
      <c r="Z575">
        <f>_xlfn.XLOOKUP(X575,AM:AM,AP:AP,"")</f>
        <v>0</v>
      </c>
      <c r="AA575">
        <f>_xlfn.XLOOKUP(X575,AM:AM,AQ:AQ,"")</f>
        <v>0</v>
      </c>
      <c r="AB575" t="str">
        <f>_xlfn.XLOOKUP(X575,AM:AM,AR:AR,"")</f>
        <v>L36</v>
      </c>
    </row>
    <row r="576" spans="1:28">
      <c r="A576" s="93">
        <v>44842</v>
      </c>
      <c r="B576" s="90">
        <v>56200</v>
      </c>
      <c r="C576" s="90">
        <v>54500</v>
      </c>
      <c r="D576" s="90">
        <v>55500</v>
      </c>
      <c r="E576" s="90">
        <v>51800</v>
      </c>
      <c r="F576" s="90">
        <v>55800</v>
      </c>
      <c r="G576" s="91" t="s">
        <v>25</v>
      </c>
      <c r="H576" s="90">
        <v>53500</v>
      </c>
      <c r="I576" s="90">
        <v>54300</v>
      </c>
      <c r="J576" s="90">
        <v>55300</v>
      </c>
      <c r="K576" s="91" t="s">
        <v>25</v>
      </c>
      <c r="L576" s="90">
        <v>55600</v>
      </c>
      <c r="M576" s="90">
        <v>56000</v>
      </c>
      <c r="N576" s="90">
        <v>53100</v>
      </c>
      <c r="O576" s="90">
        <v>52700</v>
      </c>
      <c r="P576" s="90">
        <v>52000</v>
      </c>
      <c r="Q576" s="90">
        <v>52200</v>
      </c>
      <c r="R576" s="90">
        <v>52000</v>
      </c>
      <c r="S576" s="90">
        <v>54300</v>
      </c>
      <c r="T576" s="90">
        <v>55200</v>
      </c>
      <c r="U576" s="90">
        <v>53300</v>
      </c>
      <c r="V576" s="90">
        <v>55300</v>
      </c>
      <c r="W576" s="90">
        <v>57400</v>
      </c>
      <c r="X576" t="str">
        <f t="shared" si="16"/>
        <v>10-2022</v>
      </c>
      <c r="Y576">
        <f>_xlfn.XLOOKUP(X576,AM:AM,AO:AO,"")</f>
        <v>0</v>
      </c>
      <c r="Z576">
        <f>_xlfn.XLOOKUP(X576,AM:AM,AP:AP,"")</f>
        <v>0</v>
      </c>
      <c r="AA576">
        <f>_xlfn.XLOOKUP(X576,AM:AM,AQ:AQ,"")</f>
        <v>0</v>
      </c>
      <c r="AB576" t="str">
        <f>_xlfn.XLOOKUP(X576,AM:AM,AR:AR,"")</f>
        <v>L36</v>
      </c>
    </row>
    <row r="577" spans="1:28">
      <c r="A577" s="93">
        <v>44843</v>
      </c>
      <c r="B577" s="90" t="s">
        <v>24</v>
      </c>
      <c r="C577" s="90" t="s">
        <v>24</v>
      </c>
      <c r="D577" s="90" t="s">
        <v>24</v>
      </c>
      <c r="E577" s="90" t="s">
        <v>24</v>
      </c>
      <c r="F577" s="90" t="s">
        <v>24</v>
      </c>
      <c r="G577" s="90" t="s">
        <v>24</v>
      </c>
      <c r="H577" s="90" t="s">
        <v>24</v>
      </c>
      <c r="I577" s="90" t="s">
        <v>24</v>
      </c>
      <c r="J577" s="90" t="s">
        <v>24</v>
      </c>
      <c r="K577" s="90" t="s">
        <v>24</v>
      </c>
      <c r="L577" s="90" t="s">
        <v>24</v>
      </c>
      <c r="M577" s="90" t="s">
        <v>24</v>
      </c>
      <c r="N577" s="90" t="s">
        <v>24</v>
      </c>
      <c r="O577" s="90" t="s">
        <v>24</v>
      </c>
      <c r="P577" s="90" t="s">
        <v>24</v>
      </c>
      <c r="Q577" s="90" t="s">
        <v>24</v>
      </c>
      <c r="R577" s="90" t="s">
        <v>24</v>
      </c>
      <c r="S577" s="90" t="s">
        <v>24</v>
      </c>
      <c r="T577" s="90" t="s">
        <v>24</v>
      </c>
      <c r="U577" s="90" t="s">
        <v>24</v>
      </c>
      <c r="V577" s="90" t="s">
        <v>24</v>
      </c>
      <c r="W577" s="90" t="s">
        <v>24</v>
      </c>
      <c r="X577" t="str">
        <f t="shared" si="16"/>
        <v>10-2022</v>
      </c>
      <c r="Y577">
        <f>_xlfn.XLOOKUP(X577,AM:AM,AO:AO,"")</f>
        <v>0</v>
      </c>
      <c r="Z577">
        <f>_xlfn.XLOOKUP(X577,AM:AM,AP:AP,"")</f>
        <v>0</v>
      </c>
      <c r="AA577">
        <f>_xlfn.XLOOKUP(X577,AM:AM,AQ:AQ,"")</f>
        <v>0</v>
      </c>
      <c r="AB577" t="str">
        <f>_xlfn.XLOOKUP(X577,AM:AM,AR:AR,"")</f>
        <v>L36</v>
      </c>
    </row>
    <row r="578" spans="1:28">
      <c r="A578" s="93">
        <v>44844</v>
      </c>
      <c r="B578" s="90">
        <v>56200</v>
      </c>
      <c r="C578" s="90">
        <v>54800</v>
      </c>
      <c r="D578" s="90">
        <v>55400</v>
      </c>
      <c r="E578" s="90">
        <v>51800</v>
      </c>
      <c r="F578" s="90">
        <v>55800</v>
      </c>
      <c r="G578" s="91" t="s">
        <v>25</v>
      </c>
      <c r="H578" s="90">
        <v>53500</v>
      </c>
      <c r="I578" s="90">
        <v>54300</v>
      </c>
      <c r="J578" s="90">
        <v>55300</v>
      </c>
      <c r="K578" s="91" t="s">
        <v>25</v>
      </c>
      <c r="L578" s="90">
        <v>55700</v>
      </c>
      <c r="M578" s="90">
        <v>56000</v>
      </c>
      <c r="N578" s="90">
        <v>52800</v>
      </c>
      <c r="O578" s="90">
        <v>52600</v>
      </c>
      <c r="P578" s="90">
        <v>52000</v>
      </c>
      <c r="Q578" s="90">
        <v>52000</v>
      </c>
      <c r="R578" s="90">
        <v>52000</v>
      </c>
      <c r="S578" s="90">
        <v>54300</v>
      </c>
      <c r="T578" s="90">
        <v>55200</v>
      </c>
      <c r="U578" s="90">
        <v>53300</v>
      </c>
      <c r="V578" s="90">
        <v>55300</v>
      </c>
      <c r="W578" s="90">
        <v>57400</v>
      </c>
      <c r="X578" t="str">
        <f t="shared" si="16"/>
        <v>10-2022</v>
      </c>
      <c r="Y578">
        <f>_xlfn.XLOOKUP(X578,AM:AM,AO:AO,"")</f>
        <v>0</v>
      </c>
      <c r="Z578">
        <f>_xlfn.XLOOKUP(X578,AM:AM,AP:AP,"")</f>
        <v>0</v>
      </c>
      <c r="AA578">
        <f>_xlfn.XLOOKUP(X578,AM:AM,AQ:AQ,"")</f>
        <v>0</v>
      </c>
      <c r="AB578" t="str">
        <f>_xlfn.XLOOKUP(X578,AM:AM,AR:AR,"")</f>
        <v>L36</v>
      </c>
    </row>
    <row r="579" spans="1:28">
      <c r="A579" s="93">
        <v>44845</v>
      </c>
      <c r="B579" s="90">
        <v>56200</v>
      </c>
      <c r="C579" s="90">
        <v>54800</v>
      </c>
      <c r="D579" s="90">
        <v>54800</v>
      </c>
      <c r="E579" s="90">
        <v>51500</v>
      </c>
      <c r="F579" s="90">
        <v>55800</v>
      </c>
      <c r="G579" s="91" t="s">
        <v>25</v>
      </c>
      <c r="H579" s="90">
        <v>53200</v>
      </c>
      <c r="I579" s="90">
        <v>54200</v>
      </c>
      <c r="J579" s="90">
        <v>55300</v>
      </c>
      <c r="K579" s="91" t="s">
        <v>25</v>
      </c>
      <c r="L579" s="90">
        <v>55600</v>
      </c>
      <c r="M579" s="90">
        <v>56000</v>
      </c>
      <c r="N579" s="90">
        <v>52800</v>
      </c>
      <c r="O579" s="90">
        <v>52300</v>
      </c>
      <c r="P579" s="90">
        <v>51700</v>
      </c>
      <c r="Q579" s="90">
        <v>51900</v>
      </c>
      <c r="R579" s="90">
        <v>51800</v>
      </c>
      <c r="S579" s="90">
        <v>54000</v>
      </c>
      <c r="T579" s="90">
        <v>55000</v>
      </c>
      <c r="U579" s="90">
        <v>53300</v>
      </c>
      <c r="V579" s="90">
        <v>55200</v>
      </c>
      <c r="W579" s="90">
        <v>57400</v>
      </c>
      <c r="X579" t="str">
        <f t="shared" si="16"/>
        <v>10-2022</v>
      </c>
      <c r="Y579">
        <f>_xlfn.XLOOKUP(X579,AM:AM,AO:AO,"")</f>
        <v>0</v>
      </c>
      <c r="Z579">
        <f>_xlfn.XLOOKUP(X579,AM:AM,AP:AP,"")</f>
        <v>0</v>
      </c>
      <c r="AA579">
        <f>_xlfn.XLOOKUP(X579,AM:AM,AQ:AQ,"")</f>
        <v>0</v>
      </c>
      <c r="AB579" t="str">
        <f>_xlfn.XLOOKUP(X579,AM:AM,AR:AR,"")</f>
        <v>L36</v>
      </c>
    </row>
    <row r="580" spans="1:28">
      <c r="A580" s="93">
        <v>44846</v>
      </c>
      <c r="B580" s="90">
        <v>55900</v>
      </c>
      <c r="C580" s="90">
        <v>54700</v>
      </c>
      <c r="D580" s="90">
        <v>54600</v>
      </c>
      <c r="E580" s="90">
        <v>51200</v>
      </c>
      <c r="F580" s="90">
        <v>55700</v>
      </c>
      <c r="G580" s="91" t="s">
        <v>25</v>
      </c>
      <c r="H580" s="90">
        <v>53000</v>
      </c>
      <c r="I580" s="90">
        <v>54000</v>
      </c>
      <c r="J580" s="90">
        <v>55200</v>
      </c>
      <c r="K580" s="91" t="s">
        <v>25</v>
      </c>
      <c r="L580" s="90">
        <v>55300</v>
      </c>
      <c r="M580" s="90">
        <v>56000</v>
      </c>
      <c r="N580" s="90">
        <v>52600</v>
      </c>
      <c r="O580" s="90">
        <v>52100</v>
      </c>
      <c r="P580" s="90">
        <v>51700</v>
      </c>
      <c r="Q580" s="90">
        <v>51600</v>
      </c>
      <c r="R580" s="90">
        <v>51800</v>
      </c>
      <c r="S580" s="90">
        <v>53700</v>
      </c>
      <c r="T580" s="90">
        <v>54500</v>
      </c>
      <c r="U580" s="90">
        <v>53300</v>
      </c>
      <c r="V580" s="90">
        <v>55000</v>
      </c>
      <c r="W580" s="90">
        <v>57400</v>
      </c>
      <c r="X580" t="str">
        <f t="shared" si="16"/>
        <v>10-2022</v>
      </c>
      <c r="Y580">
        <f>_xlfn.XLOOKUP(X580,AM:AM,AO:AO,"")</f>
        <v>0</v>
      </c>
      <c r="Z580">
        <f>_xlfn.XLOOKUP(X580,AM:AM,AP:AP,"")</f>
        <v>0</v>
      </c>
      <c r="AA580">
        <f>_xlfn.XLOOKUP(X580,AM:AM,AQ:AQ,"")</f>
        <v>0</v>
      </c>
      <c r="AB580" t="str">
        <f>_xlfn.XLOOKUP(X580,AM:AM,AR:AR,"")</f>
        <v>L36</v>
      </c>
    </row>
    <row r="581" spans="1:28">
      <c r="A581" s="93">
        <v>44847</v>
      </c>
      <c r="B581" s="90">
        <v>55500</v>
      </c>
      <c r="C581" s="90">
        <v>54500</v>
      </c>
      <c r="D581" s="90">
        <v>54100</v>
      </c>
      <c r="E581" s="90">
        <v>50800</v>
      </c>
      <c r="F581" s="90">
        <v>55700</v>
      </c>
      <c r="G581" s="91" t="s">
        <v>25</v>
      </c>
      <c r="H581" s="90">
        <v>53000</v>
      </c>
      <c r="I581" s="90">
        <v>53600</v>
      </c>
      <c r="J581" s="90">
        <v>55000</v>
      </c>
      <c r="K581" s="91" t="s">
        <v>25</v>
      </c>
      <c r="L581" s="90">
        <v>55000</v>
      </c>
      <c r="M581" s="90">
        <v>56000</v>
      </c>
      <c r="N581" s="90">
        <v>52000</v>
      </c>
      <c r="O581" s="90">
        <v>51800</v>
      </c>
      <c r="P581" s="90">
        <v>51000</v>
      </c>
      <c r="Q581" s="90">
        <v>51200</v>
      </c>
      <c r="R581" s="90">
        <v>51200</v>
      </c>
      <c r="S581" s="90">
        <v>53300</v>
      </c>
      <c r="T581" s="90">
        <v>54300</v>
      </c>
      <c r="U581" s="90">
        <v>53300</v>
      </c>
      <c r="V581" s="90">
        <v>55000</v>
      </c>
      <c r="W581" s="90">
        <v>57300</v>
      </c>
      <c r="X581" t="str">
        <f t="shared" si="16"/>
        <v>10-2022</v>
      </c>
      <c r="Y581">
        <f>_xlfn.XLOOKUP(X581,AM:AM,AO:AO,"")</f>
        <v>0</v>
      </c>
      <c r="Z581">
        <f>_xlfn.XLOOKUP(X581,AM:AM,AP:AP,"")</f>
        <v>0</v>
      </c>
      <c r="AA581">
        <f>_xlfn.XLOOKUP(X581,AM:AM,AQ:AQ,"")</f>
        <v>0</v>
      </c>
      <c r="AB581" t="str">
        <f>_xlfn.XLOOKUP(X581,AM:AM,AR:AR,"")</f>
        <v>L36</v>
      </c>
    </row>
    <row r="582" spans="1:28">
      <c r="A582" s="93">
        <v>44848</v>
      </c>
      <c r="B582" s="90">
        <v>55400</v>
      </c>
      <c r="C582" s="90">
        <v>54500</v>
      </c>
      <c r="D582" s="90">
        <v>54500</v>
      </c>
      <c r="E582" s="90">
        <v>50800</v>
      </c>
      <c r="F582" s="90">
        <v>55500</v>
      </c>
      <c r="G582" s="91" t="s">
        <v>25</v>
      </c>
      <c r="H582" s="90">
        <v>52500</v>
      </c>
      <c r="I582" s="90">
        <v>53600</v>
      </c>
      <c r="J582" s="90">
        <v>55000</v>
      </c>
      <c r="K582" s="91" t="s">
        <v>25</v>
      </c>
      <c r="L582" s="90">
        <v>55000</v>
      </c>
      <c r="M582" s="90">
        <v>56000</v>
      </c>
      <c r="N582" s="90">
        <v>52000</v>
      </c>
      <c r="O582" s="90">
        <v>51700</v>
      </c>
      <c r="P582" s="90">
        <v>50800</v>
      </c>
      <c r="Q582" s="90">
        <v>51000</v>
      </c>
      <c r="R582" s="90">
        <v>51200</v>
      </c>
      <c r="S582" s="90">
        <v>53300</v>
      </c>
      <c r="T582" s="90">
        <v>54000</v>
      </c>
      <c r="U582" s="90">
        <v>53300</v>
      </c>
      <c r="V582" s="90">
        <v>55000</v>
      </c>
      <c r="W582" s="90">
        <v>57300</v>
      </c>
      <c r="X582" t="str">
        <f t="shared" si="16"/>
        <v>10-2022</v>
      </c>
      <c r="Y582">
        <f>_xlfn.XLOOKUP(X582,AM:AM,AO:AO,"")</f>
        <v>0</v>
      </c>
      <c r="Z582">
        <f>_xlfn.XLOOKUP(X582,AM:AM,AP:AP,"")</f>
        <v>0</v>
      </c>
      <c r="AA582">
        <f>_xlfn.XLOOKUP(X582,AM:AM,AQ:AQ,"")</f>
        <v>0</v>
      </c>
      <c r="AB582" t="str">
        <f>_xlfn.XLOOKUP(X582,AM:AM,AR:AR,"")</f>
        <v>L36</v>
      </c>
    </row>
    <row r="583" spans="1:28">
      <c r="A583" s="93">
        <v>44849</v>
      </c>
      <c r="B583" s="90">
        <v>55400</v>
      </c>
      <c r="C583" s="90">
        <v>54500</v>
      </c>
      <c r="D583" s="90">
        <v>54300</v>
      </c>
      <c r="E583" s="90">
        <v>50500</v>
      </c>
      <c r="F583" s="90">
        <v>55300</v>
      </c>
      <c r="G583" s="91" t="s">
        <v>25</v>
      </c>
      <c r="H583" s="90">
        <v>52500</v>
      </c>
      <c r="I583" s="90">
        <v>53300</v>
      </c>
      <c r="J583" s="90">
        <v>54500</v>
      </c>
      <c r="K583" s="91" t="s">
        <v>25</v>
      </c>
      <c r="L583" s="90">
        <v>54800</v>
      </c>
      <c r="M583" s="90">
        <v>56000</v>
      </c>
      <c r="N583" s="90">
        <v>51600</v>
      </c>
      <c r="O583" s="90">
        <v>51500</v>
      </c>
      <c r="P583" s="90">
        <v>50300</v>
      </c>
      <c r="Q583" s="90">
        <v>50900</v>
      </c>
      <c r="R583" s="90">
        <v>50400</v>
      </c>
      <c r="S583" s="90">
        <v>53000</v>
      </c>
      <c r="T583" s="90">
        <v>53800</v>
      </c>
      <c r="U583" s="90">
        <v>52800</v>
      </c>
      <c r="V583" s="90">
        <v>54800</v>
      </c>
      <c r="W583" s="90">
        <v>57200</v>
      </c>
      <c r="X583" t="str">
        <f t="shared" si="16"/>
        <v>10-2022</v>
      </c>
      <c r="Y583">
        <f>_xlfn.XLOOKUP(X583,AM:AM,AO:AO,"")</f>
        <v>0</v>
      </c>
      <c r="Z583">
        <f>_xlfn.XLOOKUP(X583,AM:AM,AP:AP,"")</f>
        <v>0</v>
      </c>
      <c r="AA583">
        <f>_xlfn.XLOOKUP(X583,AM:AM,AQ:AQ,"")</f>
        <v>0</v>
      </c>
      <c r="AB583" t="str">
        <f>_xlfn.XLOOKUP(X583,AM:AM,AR:AR,"")</f>
        <v>L36</v>
      </c>
    </row>
    <row r="584" spans="1:28">
      <c r="A584" s="93">
        <v>44850</v>
      </c>
      <c r="B584" s="90" t="s">
        <v>24</v>
      </c>
      <c r="C584" s="90" t="s">
        <v>24</v>
      </c>
      <c r="D584" s="90" t="s">
        <v>24</v>
      </c>
      <c r="E584" s="90" t="s">
        <v>24</v>
      </c>
      <c r="F584" s="90" t="s">
        <v>24</v>
      </c>
      <c r="G584" s="90" t="s">
        <v>24</v>
      </c>
      <c r="H584" s="90" t="s">
        <v>24</v>
      </c>
      <c r="I584" s="90" t="s">
        <v>24</v>
      </c>
      <c r="J584" s="90" t="s">
        <v>24</v>
      </c>
      <c r="K584" s="90" t="s">
        <v>24</v>
      </c>
      <c r="L584" s="90" t="s">
        <v>24</v>
      </c>
      <c r="M584" s="90" t="s">
        <v>24</v>
      </c>
      <c r="N584" s="90" t="s">
        <v>24</v>
      </c>
      <c r="O584" s="90" t="s">
        <v>24</v>
      </c>
      <c r="P584" s="90" t="s">
        <v>24</v>
      </c>
      <c r="Q584" s="90" t="s">
        <v>24</v>
      </c>
      <c r="R584" s="90" t="s">
        <v>24</v>
      </c>
      <c r="S584" s="90" t="s">
        <v>24</v>
      </c>
      <c r="T584" s="90" t="s">
        <v>24</v>
      </c>
      <c r="U584" s="90" t="s">
        <v>24</v>
      </c>
      <c r="V584" s="90" t="s">
        <v>24</v>
      </c>
      <c r="W584" s="90" t="s">
        <v>24</v>
      </c>
      <c r="X584" t="str">
        <f t="shared" si="16"/>
        <v>10-2022</v>
      </c>
      <c r="Y584">
        <f>_xlfn.XLOOKUP(X584,AM:AM,AO:AO,"")</f>
        <v>0</v>
      </c>
      <c r="Z584">
        <f>_xlfn.XLOOKUP(X584,AM:AM,AP:AP,"")</f>
        <v>0</v>
      </c>
      <c r="AA584">
        <f>_xlfn.XLOOKUP(X584,AM:AM,AQ:AQ,"")</f>
        <v>0</v>
      </c>
      <c r="AB584" t="str">
        <f>_xlfn.XLOOKUP(X584,AM:AM,AR:AR,"")</f>
        <v>L36</v>
      </c>
    </row>
    <row r="585" spans="1:28">
      <c r="A585" s="93">
        <v>44851</v>
      </c>
      <c r="B585" s="90">
        <v>55200</v>
      </c>
      <c r="C585" s="90">
        <v>54500</v>
      </c>
      <c r="D585" s="90">
        <v>53800</v>
      </c>
      <c r="E585" s="90">
        <v>50200</v>
      </c>
      <c r="F585" s="90">
        <v>54700</v>
      </c>
      <c r="G585" s="91" t="s">
        <v>25</v>
      </c>
      <c r="H585" s="90">
        <v>52000</v>
      </c>
      <c r="I585" s="90">
        <v>53200</v>
      </c>
      <c r="J585" s="90">
        <v>54500</v>
      </c>
      <c r="K585" s="91" t="s">
        <v>25</v>
      </c>
      <c r="L585" s="90">
        <v>54300</v>
      </c>
      <c r="M585" s="90">
        <v>55500</v>
      </c>
      <c r="N585" s="90">
        <v>51500</v>
      </c>
      <c r="O585" s="90">
        <v>51500</v>
      </c>
      <c r="P585" s="90">
        <v>50400</v>
      </c>
      <c r="Q585" s="90">
        <v>50500</v>
      </c>
      <c r="R585" s="90">
        <v>50400</v>
      </c>
      <c r="S585" s="90">
        <v>52700</v>
      </c>
      <c r="T585" s="90">
        <v>53500</v>
      </c>
      <c r="U585" s="90">
        <v>52800</v>
      </c>
      <c r="V585" s="90">
        <v>54500</v>
      </c>
      <c r="W585" s="90">
        <v>57000</v>
      </c>
      <c r="X585" t="str">
        <f t="shared" si="16"/>
        <v>10-2022</v>
      </c>
      <c r="Y585">
        <f>_xlfn.XLOOKUP(X585,AM:AM,AO:AO,"")</f>
        <v>0</v>
      </c>
      <c r="Z585">
        <f>_xlfn.XLOOKUP(X585,AM:AM,AP:AP,"")</f>
        <v>0</v>
      </c>
      <c r="AA585">
        <f>_xlfn.XLOOKUP(X585,AM:AM,AQ:AQ,"")</f>
        <v>0</v>
      </c>
      <c r="AB585" t="str">
        <f>_xlfn.XLOOKUP(X585,AM:AM,AR:AR,"")</f>
        <v>L36</v>
      </c>
    </row>
    <row r="586" spans="1:28">
      <c r="A586" s="93">
        <v>44852</v>
      </c>
      <c r="B586" s="90">
        <v>55000</v>
      </c>
      <c r="C586" s="90">
        <v>54500</v>
      </c>
      <c r="D586" s="90">
        <v>53300</v>
      </c>
      <c r="E586" s="90">
        <v>50000</v>
      </c>
      <c r="F586" s="90">
        <v>54700</v>
      </c>
      <c r="G586" s="91" t="s">
        <v>25</v>
      </c>
      <c r="H586" s="90">
        <v>52000</v>
      </c>
      <c r="I586" s="90">
        <v>53000</v>
      </c>
      <c r="J586" s="90">
        <v>54000</v>
      </c>
      <c r="K586" s="91" t="s">
        <v>25</v>
      </c>
      <c r="L586" s="90">
        <v>54000</v>
      </c>
      <c r="M586" s="90">
        <v>55100</v>
      </c>
      <c r="N586" s="90">
        <v>51200</v>
      </c>
      <c r="O586" s="90">
        <v>51300</v>
      </c>
      <c r="P586" s="90">
        <v>50000</v>
      </c>
      <c r="Q586" s="90">
        <v>50300</v>
      </c>
      <c r="R586" s="90">
        <v>50100</v>
      </c>
      <c r="S586" s="90">
        <v>52500</v>
      </c>
      <c r="T586" s="90">
        <v>53300</v>
      </c>
      <c r="U586" s="90">
        <v>52300</v>
      </c>
      <c r="V586" s="90">
        <v>54500</v>
      </c>
      <c r="W586" s="90">
        <v>57000</v>
      </c>
      <c r="X586" t="str">
        <f t="shared" si="16"/>
        <v>10-2022</v>
      </c>
      <c r="Y586">
        <f>_xlfn.XLOOKUP(X586,AM:AM,AO:AO,"")</f>
        <v>0</v>
      </c>
      <c r="Z586">
        <f>_xlfn.XLOOKUP(X586,AM:AM,AP:AP,"")</f>
        <v>0</v>
      </c>
      <c r="AA586">
        <f>_xlfn.XLOOKUP(X586,AM:AM,AQ:AQ,"")</f>
        <v>0</v>
      </c>
      <c r="AB586" t="str">
        <f>_xlfn.XLOOKUP(X586,AM:AM,AR:AR,"")</f>
        <v>L36</v>
      </c>
    </row>
    <row r="587" spans="1:28">
      <c r="A587" s="93">
        <v>44853</v>
      </c>
      <c r="B587" s="90">
        <v>54900</v>
      </c>
      <c r="C587" s="90">
        <v>54500</v>
      </c>
      <c r="D587" s="90">
        <v>53300</v>
      </c>
      <c r="E587" s="90">
        <v>50300</v>
      </c>
      <c r="F587" s="90">
        <v>54700</v>
      </c>
      <c r="G587" s="91" t="s">
        <v>25</v>
      </c>
      <c r="H587" s="90">
        <v>52000</v>
      </c>
      <c r="I587" s="90">
        <v>53100</v>
      </c>
      <c r="J587" s="90">
        <v>54000</v>
      </c>
      <c r="K587" s="91" t="s">
        <v>25</v>
      </c>
      <c r="L587" s="90">
        <v>54200</v>
      </c>
      <c r="M587" s="90">
        <v>55100</v>
      </c>
      <c r="N587" s="90">
        <v>51500</v>
      </c>
      <c r="O587" s="90">
        <v>51300</v>
      </c>
      <c r="P587" s="90">
        <v>50000</v>
      </c>
      <c r="Q587" s="90">
        <v>50000</v>
      </c>
      <c r="R587" s="90">
        <v>50300</v>
      </c>
      <c r="S587" s="90">
        <v>52800</v>
      </c>
      <c r="T587" s="90">
        <v>53000</v>
      </c>
      <c r="U587" s="90">
        <v>52300</v>
      </c>
      <c r="V587" s="90">
        <v>54500</v>
      </c>
      <c r="W587" s="90">
        <v>56700</v>
      </c>
      <c r="X587" t="str">
        <f t="shared" si="16"/>
        <v>10-2022</v>
      </c>
      <c r="Y587">
        <f>_xlfn.XLOOKUP(X587,AM:AM,AO:AO,"")</f>
        <v>0</v>
      </c>
      <c r="Z587">
        <f>_xlfn.XLOOKUP(X587,AM:AM,AP:AP,"")</f>
        <v>0</v>
      </c>
      <c r="AA587">
        <f>_xlfn.XLOOKUP(X587,AM:AM,AQ:AQ,"")</f>
        <v>0</v>
      </c>
      <c r="AB587" t="str">
        <f>_xlfn.XLOOKUP(X587,AM:AM,AR:AR,"")</f>
        <v>L36</v>
      </c>
    </row>
    <row r="588" spans="1:28">
      <c r="A588" s="93">
        <v>44854</v>
      </c>
      <c r="B588" s="90">
        <v>54900</v>
      </c>
      <c r="C588" s="90">
        <v>54000</v>
      </c>
      <c r="D588" s="90">
        <v>53500</v>
      </c>
      <c r="E588" s="90">
        <v>50200</v>
      </c>
      <c r="F588" s="90">
        <v>54700</v>
      </c>
      <c r="G588" s="91" t="s">
        <v>25</v>
      </c>
      <c r="H588" s="90">
        <v>52000</v>
      </c>
      <c r="I588" s="90">
        <v>52700</v>
      </c>
      <c r="J588" s="90">
        <v>54500</v>
      </c>
      <c r="K588" s="91" t="s">
        <v>25</v>
      </c>
      <c r="L588" s="90">
        <v>53900</v>
      </c>
      <c r="M588" s="90">
        <v>55100</v>
      </c>
      <c r="N588" s="90">
        <v>51200</v>
      </c>
      <c r="O588" s="90">
        <v>51300</v>
      </c>
      <c r="P588" s="90">
        <v>50000</v>
      </c>
      <c r="Q588" s="90">
        <v>50000</v>
      </c>
      <c r="R588" s="90">
        <v>50000</v>
      </c>
      <c r="S588" s="90">
        <v>52700</v>
      </c>
      <c r="T588" s="90">
        <v>53000</v>
      </c>
      <c r="U588" s="90">
        <v>52300</v>
      </c>
      <c r="V588" s="90">
        <v>54500</v>
      </c>
      <c r="W588" s="90">
        <v>56700</v>
      </c>
      <c r="X588" t="str">
        <f t="shared" si="16"/>
        <v>10-2022</v>
      </c>
      <c r="Y588">
        <f>_xlfn.XLOOKUP(X588,AM:AM,AO:AO,"")</f>
        <v>0</v>
      </c>
      <c r="Z588">
        <f>_xlfn.XLOOKUP(X588,AM:AM,AP:AP,"")</f>
        <v>0</v>
      </c>
      <c r="AA588">
        <f>_xlfn.XLOOKUP(X588,AM:AM,AQ:AQ,"")</f>
        <v>0</v>
      </c>
      <c r="AB588" t="str">
        <f>_xlfn.XLOOKUP(X588,AM:AM,AR:AR,"")</f>
        <v>L36</v>
      </c>
    </row>
    <row r="589" spans="1:28">
      <c r="A589" s="93">
        <v>44855</v>
      </c>
      <c r="B589" s="90">
        <v>54900</v>
      </c>
      <c r="C589" s="90">
        <v>54000</v>
      </c>
      <c r="D589" s="90">
        <v>53800</v>
      </c>
      <c r="E589" s="90">
        <v>50500</v>
      </c>
      <c r="F589" s="90">
        <v>54900</v>
      </c>
      <c r="G589" s="91" t="s">
        <v>25</v>
      </c>
      <c r="H589" s="90">
        <v>52000</v>
      </c>
      <c r="I589" s="90">
        <v>52900</v>
      </c>
      <c r="J589" s="90">
        <v>54500</v>
      </c>
      <c r="K589" s="91" t="s">
        <v>25</v>
      </c>
      <c r="L589" s="90">
        <v>54100</v>
      </c>
      <c r="M589" s="90">
        <v>55600</v>
      </c>
      <c r="N589" s="90">
        <v>51500</v>
      </c>
      <c r="O589" s="90">
        <v>51500</v>
      </c>
      <c r="P589" s="90">
        <v>50200</v>
      </c>
      <c r="Q589" s="90">
        <v>50400</v>
      </c>
      <c r="R589" s="90">
        <v>50300</v>
      </c>
      <c r="S589" s="90">
        <v>53000</v>
      </c>
      <c r="T589" s="90">
        <v>53400</v>
      </c>
      <c r="U589" s="91" t="s">
        <v>25</v>
      </c>
      <c r="V589" s="90">
        <v>54500</v>
      </c>
      <c r="W589" s="90">
        <v>56700</v>
      </c>
      <c r="X589" t="str">
        <f t="shared" si="16"/>
        <v>10-2022</v>
      </c>
      <c r="Y589">
        <f>_xlfn.XLOOKUP(X589,AM:AM,AO:AO,"")</f>
        <v>0</v>
      </c>
      <c r="Z589">
        <f>_xlfn.XLOOKUP(X589,AM:AM,AP:AP,"")</f>
        <v>0</v>
      </c>
      <c r="AA589">
        <f>_xlfn.XLOOKUP(X589,AM:AM,AQ:AQ,"")</f>
        <v>0</v>
      </c>
      <c r="AB589" t="str">
        <f>_xlfn.XLOOKUP(X589,AM:AM,AR:AR,"")</f>
        <v>L36</v>
      </c>
    </row>
    <row r="590" spans="1:28">
      <c r="A590" s="93">
        <v>44856</v>
      </c>
      <c r="B590" s="90">
        <v>54900</v>
      </c>
      <c r="C590" s="90">
        <v>54300</v>
      </c>
      <c r="D590" s="90">
        <v>54200</v>
      </c>
      <c r="E590" s="90">
        <v>50800</v>
      </c>
      <c r="F590" s="90">
        <v>54900</v>
      </c>
      <c r="G590" s="91" t="s">
        <v>25</v>
      </c>
      <c r="H590" s="90">
        <v>52000</v>
      </c>
      <c r="I590" s="90">
        <v>53100</v>
      </c>
      <c r="J590" s="90">
        <v>54500</v>
      </c>
      <c r="K590" s="91" t="s">
        <v>25</v>
      </c>
      <c r="L590" s="90">
        <v>54500</v>
      </c>
      <c r="M590" s="90">
        <v>55600</v>
      </c>
      <c r="N590" s="90">
        <v>51800</v>
      </c>
      <c r="O590" s="90">
        <v>51800</v>
      </c>
      <c r="P590" s="90">
        <v>50700</v>
      </c>
      <c r="Q590" s="90">
        <v>50900</v>
      </c>
      <c r="R590" s="90">
        <v>50500</v>
      </c>
      <c r="S590" s="90">
        <v>53300</v>
      </c>
      <c r="T590" s="90">
        <v>53700</v>
      </c>
      <c r="U590" s="90">
        <v>52800</v>
      </c>
      <c r="V590" s="90">
        <v>54500</v>
      </c>
      <c r="W590" s="90">
        <v>56700</v>
      </c>
      <c r="X590" t="str">
        <f t="shared" si="16"/>
        <v>10-2022</v>
      </c>
      <c r="Y590">
        <f>_xlfn.XLOOKUP(X590,AM:AM,AO:AO,"")</f>
        <v>0</v>
      </c>
      <c r="Z590">
        <f>_xlfn.XLOOKUP(X590,AM:AM,AP:AP,"")</f>
        <v>0</v>
      </c>
      <c r="AA590">
        <f>_xlfn.XLOOKUP(X590,AM:AM,AQ:AQ,"")</f>
        <v>0</v>
      </c>
      <c r="AB590" t="str">
        <f>_xlfn.XLOOKUP(X590,AM:AM,AR:AR,"")</f>
        <v>L36</v>
      </c>
    </row>
    <row r="591" spans="1:28">
      <c r="A591" s="93">
        <v>44857</v>
      </c>
      <c r="B591" s="90" t="s">
        <v>24</v>
      </c>
      <c r="C591" s="90" t="s">
        <v>24</v>
      </c>
      <c r="D591" s="90" t="s">
        <v>24</v>
      </c>
      <c r="E591" s="90" t="s">
        <v>24</v>
      </c>
      <c r="F591" s="90" t="s">
        <v>24</v>
      </c>
      <c r="G591" s="90" t="s">
        <v>24</v>
      </c>
      <c r="H591" s="90" t="s">
        <v>24</v>
      </c>
      <c r="I591" s="90" t="s">
        <v>24</v>
      </c>
      <c r="J591" s="90" t="s">
        <v>24</v>
      </c>
      <c r="K591" s="90" t="s">
        <v>24</v>
      </c>
      <c r="L591" s="90" t="s">
        <v>24</v>
      </c>
      <c r="M591" s="90" t="s">
        <v>24</v>
      </c>
      <c r="N591" s="90" t="s">
        <v>24</v>
      </c>
      <c r="O591" s="90" t="s">
        <v>24</v>
      </c>
      <c r="P591" s="90" t="s">
        <v>24</v>
      </c>
      <c r="Q591" s="90" t="s">
        <v>24</v>
      </c>
      <c r="R591" s="90" t="s">
        <v>24</v>
      </c>
      <c r="S591" s="90" t="s">
        <v>24</v>
      </c>
      <c r="T591" s="90" t="s">
        <v>24</v>
      </c>
      <c r="U591" s="90" t="s">
        <v>24</v>
      </c>
      <c r="V591" s="90" t="s">
        <v>24</v>
      </c>
      <c r="W591" s="90" t="s">
        <v>24</v>
      </c>
      <c r="X591" t="str">
        <f t="shared" si="16"/>
        <v>10-2022</v>
      </c>
      <c r="Y591">
        <f>_xlfn.XLOOKUP(X591,AM:AM,AO:AO,"")</f>
        <v>0</v>
      </c>
      <c r="Z591">
        <f>_xlfn.XLOOKUP(X591,AM:AM,AP:AP,"")</f>
        <v>0</v>
      </c>
      <c r="AA591">
        <f>_xlfn.XLOOKUP(X591,AM:AM,AQ:AQ,"")</f>
        <v>0</v>
      </c>
      <c r="AB591" t="str">
        <f>_xlfn.XLOOKUP(X591,AM:AM,AR:AR,"")</f>
        <v>L36</v>
      </c>
    </row>
    <row r="592" spans="1:28">
      <c r="A592" s="93">
        <v>44858</v>
      </c>
      <c r="B592" s="90" t="s">
        <v>24</v>
      </c>
      <c r="C592" s="90" t="s">
        <v>24</v>
      </c>
      <c r="D592" s="90" t="s">
        <v>24</v>
      </c>
      <c r="E592" s="90" t="s">
        <v>24</v>
      </c>
      <c r="F592" s="90" t="s">
        <v>24</v>
      </c>
      <c r="G592" s="90" t="s">
        <v>24</v>
      </c>
      <c r="H592" s="90" t="s">
        <v>24</v>
      </c>
      <c r="I592" s="90" t="s">
        <v>24</v>
      </c>
      <c r="J592" s="90" t="s">
        <v>24</v>
      </c>
      <c r="K592" s="90" t="s">
        <v>24</v>
      </c>
      <c r="L592" s="90" t="s">
        <v>24</v>
      </c>
      <c r="M592" s="90" t="s">
        <v>24</v>
      </c>
      <c r="N592" s="90" t="s">
        <v>24</v>
      </c>
      <c r="O592" s="90" t="s">
        <v>24</v>
      </c>
      <c r="P592" s="90" t="s">
        <v>24</v>
      </c>
      <c r="Q592" s="90" t="s">
        <v>24</v>
      </c>
      <c r="R592" s="90" t="s">
        <v>24</v>
      </c>
      <c r="S592" s="90" t="s">
        <v>24</v>
      </c>
      <c r="T592" s="90" t="s">
        <v>24</v>
      </c>
      <c r="U592" s="90" t="s">
        <v>24</v>
      </c>
      <c r="V592" s="90" t="s">
        <v>24</v>
      </c>
      <c r="W592" s="90" t="s">
        <v>24</v>
      </c>
      <c r="X592" t="str">
        <f t="shared" si="16"/>
        <v>10-2022</v>
      </c>
      <c r="Y592">
        <f>_xlfn.XLOOKUP(X592,AM:AM,AO:AO,"")</f>
        <v>0</v>
      </c>
      <c r="Z592">
        <f>_xlfn.XLOOKUP(X592,AM:AM,AP:AP,"")</f>
        <v>0</v>
      </c>
      <c r="AA592">
        <f>_xlfn.XLOOKUP(X592,AM:AM,AQ:AQ,"")</f>
        <v>0</v>
      </c>
      <c r="AB592" t="str">
        <f>_xlfn.XLOOKUP(X592,AM:AM,AR:AR,"")</f>
        <v>L36</v>
      </c>
    </row>
    <row r="593" spans="1:28">
      <c r="A593" s="93">
        <v>44859</v>
      </c>
      <c r="B593" s="90" t="s">
        <v>24</v>
      </c>
      <c r="C593" s="90" t="s">
        <v>24</v>
      </c>
      <c r="D593" s="90" t="s">
        <v>24</v>
      </c>
      <c r="E593" s="90" t="s">
        <v>24</v>
      </c>
      <c r="F593" s="90" t="s">
        <v>24</v>
      </c>
      <c r="G593" s="90" t="s">
        <v>24</v>
      </c>
      <c r="H593" s="90" t="s">
        <v>24</v>
      </c>
      <c r="I593" s="90" t="s">
        <v>24</v>
      </c>
      <c r="J593" s="90" t="s">
        <v>24</v>
      </c>
      <c r="K593" s="90" t="s">
        <v>24</v>
      </c>
      <c r="L593" s="90" t="s">
        <v>24</v>
      </c>
      <c r="M593" s="90" t="s">
        <v>24</v>
      </c>
      <c r="N593" s="90" t="s">
        <v>24</v>
      </c>
      <c r="O593" s="90" t="s">
        <v>24</v>
      </c>
      <c r="P593" s="90" t="s">
        <v>24</v>
      </c>
      <c r="Q593" s="90" t="s">
        <v>24</v>
      </c>
      <c r="R593" s="90" t="s">
        <v>24</v>
      </c>
      <c r="S593" s="90" t="s">
        <v>24</v>
      </c>
      <c r="T593" s="90" t="s">
        <v>24</v>
      </c>
      <c r="U593" s="90" t="s">
        <v>24</v>
      </c>
      <c r="V593" s="90" t="s">
        <v>24</v>
      </c>
      <c r="W593" s="90" t="s">
        <v>24</v>
      </c>
      <c r="X593" t="str">
        <f t="shared" si="16"/>
        <v>10-2022</v>
      </c>
      <c r="Y593">
        <f>_xlfn.XLOOKUP(X593,AM:AM,AO:AO,"")</f>
        <v>0</v>
      </c>
      <c r="Z593">
        <f>_xlfn.XLOOKUP(X593,AM:AM,AP:AP,"")</f>
        <v>0</v>
      </c>
      <c r="AA593">
        <f>_xlfn.XLOOKUP(X593,AM:AM,AQ:AQ,"")</f>
        <v>0</v>
      </c>
      <c r="AB593" t="str">
        <f>_xlfn.XLOOKUP(X593,AM:AM,AR:AR,"")</f>
        <v>L36</v>
      </c>
    </row>
    <row r="594" spans="1:28">
      <c r="A594" s="93">
        <v>44860</v>
      </c>
      <c r="B594" s="91" t="s">
        <v>25</v>
      </c>
      <c r="C594" s="90">
        <v>54300</v>
      </c>
      <c r="D594" s="90">
        <v>53600</v>
      </c>
      <c r="E594" s="90">
        <v>50500</v>
      </c>
      <c r="F594" s="90">
        <v>55200</v>
      </c>
      <c r="G594" s="91" t="s">
        <v>25</v>
      </c>
      <c r="H594" s="90">
        <v>52500</v>
      </c>
      <c r="I594" s="90">
        <v>53100</v>
      </c>
      <c r="J594" s="90">
        <v>54500</v>
      </c>
      <c r="K594" s="91" t="s">
        <v>25</v>
      </c>
      <c r="L594" s="90">
        <v>54200</v>
      </c>
      <c r="M594" s="91" t="s">
        <v>25</v>
      </c>
      <c r="N594" s="91" t="s">
        <v>25</v>
      </c>
      <c r="O594" s="91" t="s">
        <v>25</v>
      </c>
      <c r="P594" s="90">
        <v>50700</v>
      </c>
      <c r="Q594" s="90">
        <v>50900</v>
      </c>
      <c r="R594" s="90">
        <v>51000</v>
      </c>
      <c r="S594" s="90">
        <v>53000</v>
      </c>
      <c r="T594" s="90">
        <v>53700</v>
      </c>
      <c r="U594" s="90">
        <v>52300</v>
      </c>
      <c r="V594" s="90">
        <v>54500</v>
      </c>
      <c r="W594" s="90">
        <v>56700</v>
      </c>
      <c r="X594" t="str">
        <f t="shared" si="16"/>
        <v>10-2022</v>
      </c>
      <c r="Y594">
        <f>_xlfn.XLOOKUP(X594,AM:AM,AO:AO,"")</f>
        <v>0</v>
      </c>
      <c r="Z594">
        <f>_xlfn.XLOOKUP(X594,AM:AM,AP:AP,"")</f>
        <v>0</v>
      </c>
      <c r="AA594">
        <f>_xlfn.XLOOKUP(X594,AM:AM,AQ:AQ,"")</f>
        <v>0</v>
      </c>
      <c r="AB594" t="str">
        <f>_xlfn.XLOOKUP(X594,AM:AM,AR:AR,"")</f>
        <v>L36</v>
      </c>
    </row>
    <row r="595" spans="1:28">
      <c r="A595" s="93">
        <v>44861</v>
      </c>
      <c r="B595" s="90">
        <v>54900</v>
      </c>
      <c r="C595" s="90">
        <v>54300</v>
      </c>
      <c r="D595" s="90">
        <v>53800</v>
      </c>
      <c r="E595" s="90">
        <v>50500</v>
      </c>
      <c r="F595" s="90">
        <v>55200</v>
      </c>
      <c r="G595" s="91" t="s">
        <v>25</v>
      </c>
      <c r="H595" s="90">
        <v>52000</v>
      </c>
      <c r="I595" s="90">
        <v>53100</v>
      </c>
      <c r="J595" s="90">
        <v>54500</v>
      </c>
      <c r="K595" s="91" t="s">
        <v>25</v>
      </c>
      <c r="L595" s="90">
        <v>54200</v>
      </c>
      <c r="M595" s="90">
        <v>55600</v>
      </c>
      <c r="N595" s="90">
        <v>51700</v>
      </c>
      <c r="O595" s="91" t="s">
        <v>25</v>
      </c>
      <c r="P595" s="90">
        <v>50500</v>
      </c>
      <c r="Q595" s="90">
        <v>50800</v>
      </c>
      <c r="R595" s="90">
        <v>50500</v>
      </c>
      <c r="S595" s="90">
        <v>53000</v>
      </c>
      <c r="T595" s="90">
        <v>53700</v>
      </c>
      <c r="U595" s="90">
        <v>52300</v>
      </c>
      <c r="V595" s="90">
        <v>54500</v>
      </c>
      <c r="W595" s="90">
        <v>56700</v>
      </c>
      <c r="X595" t="str">
        <f t="shared" si="16"/>
        <v>10-2022</v>
      </c>
      <c r="Y595">
        <f>_xlfn.XLOOKUP(X595,AM:AM,AO:AO,"")</f>
        <v>0</v>
      </c>
      <c r="Z595">
        <f>_xlfn.XLOOKUP(X595,AM:AM,AP:AP,"")</f>
        <v>0</v>
      </c>
      <c r="AA595">
        <f>_xlfn.XLOOKUP(X595,AM:AM,AQ:AQ,"")</f>
        <v>0</v>
      </c>
      <c r="AB595" t="str">
        <f>_xlfn.XLOOKUP(X595,AM:AM,AR:AR,"")</f>
        <v>L36</v>
      </c>
    </row>
    <row r="596" spans="1:28">
      <c r="A596" s="93">
        <v>44862</v>
      </c>
      <c r="B596" s="90">
        <v>54900</v>
      </c>
      <c r="C596" s="90">
        <v>54200</v>
      </c>
      <c r="D596" s="90">
        <v>53500</v>
      </c>
      <c r="E596" s="90">
        <v>50200</v>
      </c>
      <c r="F596" s="90">
        <v>55100</v>
      </c>
      <c r="G596" s="91" t="s">
        <v>25</v>
      </c>
      <c r="H596" s="90">
        <v>52000</v>
      </c>
      <c r="I596" s="90">
        <v>53100</v>
      </c>
      <c r="J596" s="90">
        <v>54500</v>
      </c>
      <c r="K596" s="91" t="s">
        <v>25</v>
      </c>
      <c r="L596" s="90">
        <v>53800</v>
      </c>
      <c r="M596" s="90">
        <v>55600</v>
      </c>
      <c r="N596" s="90">
        <v>51400</v>
      </c>
      <c r="O596" s="91" t="s">
        <v>25</v>
      </c>
      <c r="P596" s="90">
        <v>50400</v>
      </c>
      <c r="Q596" s="90">
        <v>50500</v>
      </c>
      <c r="R596" s="90">
        <v>50300</v>
      </c>
      <c r="S596" s="90">
        <v>52700</v>
      </c>
      <c r="T596" s="90">
        <v>53600</v>
      </c>
      <c r="U596" s="90">
        <v>52300</v>
      </c>
      <c r="V596" s="90">
        <v>54500</v>
      </c>
      <c r="W596" s="90">
        <v>56700</v>
      </c>
      <c r="X596" t="str">
        <f t="shared" si="16"/>
        <v>10-2022</v>
      </c>
      <c r="Y596">
        <f>_xlfn.XLOOKUP(X596,AM:AM,AO:AO,"")</f>
        <v>0</v>
      </c>
      <c r="Z596">
        <f>_xlfn.XLOOKUP(X596,AM:AM,AP:AP,"")</f>
        <v>0</v>
      </c>
      <c r="AA596">
        <f>_xlfn.XLOOKUP(X596,AM:AM,AQ:AQ,"")</f>
        <v>0</v>
      </c>
      <c r="AB596" t="str">
        <f>_xlfn.XLOOKUP(X596,AM:AM,AR:AR,"")</f>
        <v>L36</v>
      </c>
    </row>
    <row r="597" spans="1:28">
      <c r="A597" s="93">
        <v>44863</v>
      </c>
      <c r="B597" s="90">
        <v>54400</v>
      </c>
      <c r="C597" s="90">
        <v>54000</v>
      </c>
      <c r="D597" s="90">
        <v>53500</v>
      </c>
      <c r="E597" s="90">
        <v>49900</v>
      </c>
      <c r="F597" s="90">
        <v>55100</v>
      </c>
      <c r="G597" s="91" t="s">
        <v>25</v>
      </c>
      <c r="H597" s="90">
        <v>52000</v>
      </c>
      <c r="I597" s="90">
        <v>52500</v>
      </c>
      <c r="J597" s="90">
        <v>54500</v>
      </c>
      <c r="K597" s="91" t="s">
        <v>25</v>
      </c>
      <c r="L597" s="90">
        <v>53400</v>
      </c>
      <c r="M597" s="90">
        <v>55600</v>
      </c>
      <c r="N597" s="90">
        <v>51000</v>
      </c>
      <c r="O597" s="91" t="s">
        <v>25</v>
      </c>
      <c r="P597" s="90">
        <v>50500</v>
      </c>
      <c r="Q597" s="90">
        <v>50300</v>
      </c>
      <c r="R597" s="90">
        <v>50300</v>
      </c>
      <c r="S597" s="90">
        <v>52400</v>
      </c>
      <c r="T597" s="90">
        <v>53600</v>
      </c>
      <c r="U597" s="90">
        <v>52500</v>
      </c>
      <c r="V597" s="90">
        <v>54300</v>
      </c>
      <c r="W597" s="90">
        <v>56700</v>
      </c>
      <c r="X597" t="str">
        <f t="shared" si="16"/>
        <v>10-2022</v>
      </c>
      <c r="Y597">
        <f>_xlfn.XLOOKUP(X597,AM:AM,AO:AO,"")</f>
        <v>0</v>
      </c>
      <c r="Z597">
        <f>_xlfn.XLOOKUP(X597,AM:AM,AP:AP,"")</f>
        <v>0</v>
      </c>
      <c r="AA597">
        <f>_xlfn.XLOOKUP(X597,AM:AM,AQ:AQ,"")</f>
        <v>0</v>
      </c>
      <c r="AB597" t="str">
        <f>_xlfn.XLOOKUP(X597,AM:AM,AR:AR,"")</f>
        <v>L36</v>
      </c>
    </row>
    <row r="598" spans="1:28">
      <c r="A598" s="93">
        <v>44864</v>
      </c>
      <c r="B598" s="90" t="s">
        <v>24</v>
      </c>
      <c r="C598" s="90" t="s">
        <v>24</v>
      </c>
      <c r="D598" s="90" t="s">
        <v>24</v>
      </c>
      <c r="E598" s="90" t="s">
        <v>24</v>
      </c>
      <c r="F598" s="90" t="s">
        <v>24</v>
      </c>
      <c r="G598" s="90" t="s">
        <v>24</v>
      </c>
      <c r="H598" s="90" t="s">
        <v>24</v>
      </c>
      <c r="I598" s="90" t="s">
        <v>24</v>
      </c>
      <c r="J598" s="90" t="s">
        <v>24</v>
      </c>
      <c r="K598" s="90" t="s">
        <v>24</v>
      </c>
      <c r="L598" s="90" t="s">
        <v>24</v>
      </c>
      <c r="M598" s="90" t="s">
        <v>24</v>
      </c>
      <c r="N598" s="90" t="s">
        <v>24</v>
      </c>
      <c r="O598" s="90" t="s">
        <v>24</v>
      </c>
      <c r="P598" s="90" t="s">
        <v>24</v>
      </c>
      <c r="Q598" s="90" t="s">
        <v>24</v>
      </c>
      <c r="R598" s="90" t="s">
        <v>24</v>
      </c>
      <c r="S598" s="90" t="s">
        <v>24</v>
      </c>
      <c r="T598" s="90" t="s">
        <v>24</v>
      </c>
      <c r="U598" s="90" t="s">
        <v>24</v>
      </c>
      <c r="V598" s="90" t="s">
        <v>24</v>
      </c>
      <c r="W598" s="90" t="s">
        <v>24</v>
      </c>
      <c r="X598" t="str">
        <f t="shared" ref="X598:X661" si="17">TEXT(A598,"MM-YYYY")</f>
        <v>10-2022</v>
      </c>
      <c r="Y598">
        <f>_xlfn.XLOOKUP(X598,AM:AM,AO:AO,"")</f>
        <v>0</v>
      </c>
      <c r="Z598">
        <f>_xlfn.XLOOKUP(X598,AM:AM,AP:AP,"")</f>
        <v>0</v>
      </c>
      <c r="AA598">
        <f>_xlfn.XLOOKUP(X598,AM:AM,AQ:AQ,"")</f>
        <v>0</v>
      </c>
      <c r="AB598" t="str">
        <f>_xlfn.XLOOKUP(X598,AM:AM,AR:AR,"")</f>
        <v>L36</v>
      </c>
    </row>
    <row r="599" spans="1:28">
      <c r="A599" s="93">
        <v>44865</v>
      </c>
      <c r="B599" s="90">
        <v>54200</v>
      </c>
      <c r="C599" s="90">
        <v>54000</v>
      </c>
      <c r="D599" s="90">
        <v>53100</v>
      </c>
      <c r="E599" s="90">
        <v>49900</v>
      </c>
      <c r="F599" s="90">
        <v>54400</v>
      </c>
      <c r="G599" s="91" t="s">
        <v>25</v>
      </c>
      <c r="H599" s="90">
        <v>51500</v>
      </c>
      <c r="I599" s="90">
        <v>52200</v>
      </c>
      <c r="J599" s="90">
        <v>54400</v>
      </c>
      <c r="K599" s="91" t="s">
        <v>25</v>
      </c>
      <c r="L599" s="90">
        <v>53000</v>
      </c>
      <c r="M599" s="90">
        <v>55100</v>
      </c>
      <c r="N599" s="90">
        <v>50800</v>
      </c>
      <c r="O599" s="91" t="s">
        <v>25</v>
      </c>
      <c r="P599" s="90">
        <v>49500</v>
      </c>
      <c r="Q599" s="90">
        <v>50000</v>
      </c>
      <c r="R599" s="90">
        <v>49800</v>
      </c>
      <c r="S599" s="90">
        <v>52400</v>
      </c>
      <c r="T599" s="90">
        <v>53600</v>
      </c>
      <c r="U599" s="90">
        <v>51300</v>
      </c>
      <c r="V599" s="90">
        <v>54000</v>
      </c>
      <c r="W599" s="90">
        <v>56200</v>
      </c>
      <c r="X599" t="str">
        <f t="shared" si="17"/>
        <v>10-2022</v>
      </c>
      <c r="Y599">
        <f>_xlfn.XLOOKUP(X599,AM:AM,AO:AO,"")</f>
        <v>0</v>
      </c>
      <c r="Z599">
        <f>_xlfn.XLOOKUP(X599,AM:AM,AP:AP,"")</f>
        <v>0</v>
      </c>
      <c r="AA599">
        <f>_xlfn.XLOOKUP(X599,AM:AM,AQ:AQ,"")</f>
        <v>0</v>
      </c>
      <c r="AB599" t="str">
        <f>_xlfn.XLOOKUP(X599,AM:AM,AR:AR,"")</f>
        <v>L36</v>
      </c>
    </row>
    <row r="600" spans="1:28">
      <c r="A600" s="93">
        <v>44866</v>
      </c>
      <c r="B600" s="90">
        <v>54200</v>
      </c>
      <c r="C600" s="90">
        <v>54000</v>
      </c>
      <c r="D600" s="90">
        <v>53200</v>
      </c>
      <c r="E600" s="90">
        <v>49900</v>
      </c>
      <c r="F600" s="90">
        <v>53800</v>
      </c>
      <c r="G600" s="91" t="s">
        <v>25</v>
      </c>
      <c r="H600" s="90">
        <v>51000</v>
      </c>
      <c r="I600" s="90">
        <v>52200</v>
      </c>
      <c r="J600" s="90">
        <v>53900</v>
      </c>
      <c r="K600" s="91" t="s">
        <v>25</v>
      </c>
      <c r="L600" s="90">
        <v>53200</v>
      </c>
      <c r="M600" s="90">
        <v>54600</v>
      </c>
      <c r="N600" s="90">
        <v>50900</v>
      </c>
      <c r="O600" s="90">
        <v>51500</v>
      </c>
      <c r="P600" s="90">
        <v>49400</v>
      </c>
      <c r="Q600" s="90">
        <v>49900</v>
      </c>
      <c r="R600" s="90">
        <v>49800</v>
      </c>
      <c r="S600" s="90">
        <v>52400</v>
      </c>
      <c r="T600" s="90">
        <v>53600</v>
      </c>
      <c r="U600" s="90">
        <v>51300</v>
      </c>
      <c r="V600" s="90">
        <v>54000</v>
      </c>
      <c r="W600" s="90">
        <v>56200</v>
      </c>
      <c r="X600" t="str">
        <f t="shared" si="17"/>
        <v>11-2022</v>
      </c>
      <c r="Y600">
        <f>_xlfn.XLOOKUP(X600,AM:AM,AO:AO,"")</f>
        <v>0</v>
      </c>
      <c r="Z600">
        <f>_xlfn.XLOOKUP(X600,AM:AM,AP:AP,"")</f>
        <v>0</v>
      </c>
      <c r="AA600">
        <f>_xlfn.XLOOKUP(X600,AM:AM,AQ:AQ,"")</f>
        <v>0</v>
      </c>
      <c r="AB600" t="str">
        <f>_xlfn.XLOOKUP(X600,AM:AM,AR:AR,"")</f>
        <v>L36</v>
      </c>
    </row>
    <row r="601" spans="1:28">
      <c r="A601" s="93">
        <v>44867</v>
      </c>
      <c r="B601" s="90">
        <v>54200</v>
      </c>
      <c r="C601" s="90">
        <v>53800</v>
      </c>
      <c r="D601" s="90">
        <v>53000</v>
      </c>
      <c r="E601" s="90">
        <v>49500</v>
      </c>
      <c r="F601" s="90">
        <v>53800</v>
      </c>
      <c r="G601" s="91" t="s">
        <v>25</v>
      </c>
      <c r="H601" s="90">
        <v>51000</v>
      </c>
      <c r="I601" s="90">
        <v>51900</v>
      </c>
      <c r="J601" s="90">
        <v>54000</v>
      </c>
      <c r="K601" s="91" t="s">
        <v>25</v>
      </c>
      <c r="L601" s="90">
        <v>52900</v>
      </c>
      <c r="M601" s="90">
        <v>54600</v>
      </c>
      <c r="N601" s="90">
        <v>50700</v>
      </c>
      <c r="O601" s="90">
        <v>51000</v>
      </c>
      <c r="P601" s="90">
        <v>49300</v>
      </c>
      <c r="Q601" s="90">
        <v>49600</v>
      </c>
      <c r="R601" s="90">
        <v>49700</v>
      </c>
      <c r="S601" s="91" t="s">
        <v>25</v>
      </c>
      <c r="T601" s="90">
        <v>53500</v>
      </c>
      <c r="U601" s="90">
        <v>51300</v>
      </c>
      <c r="V601" s="90">
        <v>53500</v>
      </c>
      <c r="W601" s="90">
        <v>55700</v>
      </c>
      <c r="X601" t="str">
        <f t="shared" si="17"/>
        <v>11-2022</v>
      </c>
      <c r="Y601">
        <f>_xlfn.XLOOKUP(X601,AM:AM,AO:AO,"")</f>
        <v>0</v>
      </c>
      <c r="Z601">
        <f>_xlfn.XLOOKUP(X601,AM:AM,AP:AP,"")</f>
        <v>0</v>
      </c>
      <c r="AA601">
        <f>_xlfn.XLOOKUP(X601,AM:AM,AQ:AQ,"")</f>
        <v>0</v>
      </c>
      <c r="AB601" t="str">
        <f>_xlfn.XLOOKUP(X601,AM:AM,AR:AR,"")</f>
        <v>L36</v>
      </c>
    </row>
    <row r="602" spans="1:28">
      <c r="A602" s="93">
        <v>44868</v>
      </c>
      <c r="B602" s="90">
        <v>53800</v>
      </c>
      <c r="C602" s="90">
        <v>53800</v>
      </c>
      <c r="D602" s="90">
        <v>53000</v>
      </c>
      <c r="E602" s="90">
        <v>49300</v>
      </c>
      <c r="F602" s="90">
        <v>53700</v>
      </c>
      <c r="G602" s="91" t="s">
        <v>25</v>
      </c>
      <c r="H602" s="90">
        <v>51000</v>
      </c>
      <c r="I602" s="90">
        <v>51900</v>
      </c>
      <c r="J602" s="90">
        <v>54000</v>
      </c>
      <c r="K602" s="91" t="s">
        <v>25</v>
      </c>
      <c r="L602" s="90">
        <v>52900</v>
      </c>
      <c r="M602" s="90">
        <v>54000</v>
      </c>
      <c r="N602" s="90">
        <v>50700</v>
      </c>
      <c r="O602" s="90">
        <v>51000</v>
      </c>
      <c r="P602" s="90">
        <v>48700</v>
      </c>
      <c r="Q602" s="90">
        <v>49400</v>
      </c>
      <c r="R602" s="90">
        <v>49600</v>
      </c>
      <c r="S602" s="90">
        <v>51800</v>
      </c>
      <c r="T602" s="90">
        <v>53200</v>
      </c>
      <c r="U602" s="90">
        <v>51300</v>
      </c>
      <c r="V602" s="90">
        <v>53300</v>
      </c>
      <c r="W602" s="90">
        <v>55600</v>
      </c>
      <c r="X602" t="str">
        <f t="shared" si="17"/>
        <v>11-2022</v>
      </c>
      <c r="Y602">
        <f>_xlfn.XLOOKUP(X602,AM:AM,AO:AO,"")</f>
        <v>0</v>
      </c>
      <c r="Z602">
        <f>_xlfn.XLOOKUP(X602,AM:AM,AP:AP,"")</f>
        <v>0</v>
      </c>
      <c r="AA602">
        <f>_xlfn.XLOOKUP(X602,AM:AM,AQ:AQ,"")</f>
        <v>0</v>
      </c>
      <c r="AB602" t="str">
        <f>_xlfn.XLOOKUP(X602,AM:AM,AR:AR,"")</f>
        <v>L36</v>
      </c>
    </row>
    <row r="603" spans="1:28">
      <c r="A603" s="93">
        <v>44869</v>
      </c>
      <c r="B603" s="90">
        <v>53700</v>
      </c>
      <c r="C603" s="90">
        <v>53500</v>
      </c>
      <c r="D603" s="90">
        <v>52500</v>
      </c>
      <c r="E603" s="90">
        <v>48900</v>
      </c>
      <c r="F603" s="90">
        <v>53700</v>
      </c>
      <c r="G603" s="91" t="s">
        <v>25</v>
      </c>
      <c r="H603" s="90">
        <v>51000</v>
      </c>
      <c r="I603" s="90">
        <v>51200</v>
      </c>
      <c r="J603" s="90">
        <v>53400</v>
      </c>
      <c r="K603" s="91" t="s">
        <v>25</v>
      </c>
      <c r="L603" s="90">
        <v>52200</v>
      </c>
      <c r="M603" s="90">
        <v>53500</v>
      </c>
      <c r="N603" s="90">
        <v>50200</v>
      </c>
      <c r="O603" s="90">
        <v>50600</v>
      </c>
      <c r="P603" s="90">
        <v>48700</v>
      </c>
      <c r="Q603" s="90">
        <v>49000</v>
      </c>
      <c r="R603" s="90">
        <v>49100</v>
      </c>
      <c r="S603" s="90">
        <v>51400</v>
      </c>
      <c r="T603" s="90">
        <v>52800</v>
      </c>
      <c r="U603" s="90">
        <v>50800</v>
      </c>
      <c r="V603" s="90">
        <v>53300</v>
      </c>
      <c r="W603" s="90">
        <v>55600</v>
      </c>
      <c r="X603" t="str">
        <f t="shared" si="17"/>
        <v>11-2022</v>
      </c>
      <c r="Y603">
        <f>_xlfn.XLOOKUP(X603,AM:AM,AO:AO,"")</f>
        <v>0</v>
      </c>
      <c r="Z603">
        <f>_xlfn.XLOOKUP(X603,AM:AM,AP:AP,"")</f>
        <v>0</v>
      </c>
      <c r="AA603">
        <f>_xlfn.XLOOKUP(X603,AM:AM,AQ:AQ,"")</f>
        <v>0</v>
      </c>
      <c r="AB603" t="str">
        <f>_xlfn.XLOOKUP(X603,AM:AM,AR:AR,"")</f>
        <v>L36</v>
      </c>
    </row>
    <row r="604" spans="1:28">
      <c r="A604" s="93">
        <v>44870</v>
      </c>
      <c r="B604" s="90">
        <v>53500</v>
      </c>
      <c r="C604" s="90">
        <v>53500</v>
      </c>
      <c r="D604" s="90">
        <v>52300</v>
      </c>
      <c r="E604" s="90">
        <v>48700</v>
      </c>
      <c r="F604" s="90">
        <v>53700</v>
      </c>
      <c r="G604" s="91" t="s">
        <v>25</v>
      </c>
      <c r="H604" s="90">
        <v>51000</v>
      </c>
      <c r="I604" s="90">
        <v>51100</v>
      </c>
      <c r="J604" s="90">
        <v>53400</v>
      </c>
      <c r="K604" s="91" t="s">
        <v>25</v>
      </c>
      <c r="L604" s="90">
        <v>52000</v>
      </c>
      <c r="M604" s="90">
        <v>53500</v>
      </c>
      <c r="N604" s="90">
        <v>50000</v>
      </c>
      <c r="O604" s="90">
        <v>50000</v>
      </c>
      <c r="P604" s="90">
        <v>48300</v>
      </c>
      <c r="Q604" s="90">
        <v>48900</v>
      </c>
      <c r="R604" s="90">
        <v>48800</v>
      </c>
      <c r="S604" s="90">
        <v>51200</v>
      </c>
      <c r="T604" s="90">
        <v>52800</v>
      </c>
      <c r="U604" s="90">
        <v>50800</v>
      </c>
      <c r="V604" s="90">
        <v>53200</v>
      </c>
      <c r="W604" s="90">
        <v>55500</v>
      </c>
      <c r="X604" t="str">
        <f t="shared" si="17"/>
        <v>11-2022</v>
      </c>
      <c r="Y604">
        <f>_xlfn.XLOOKUP(X604,AM:AM,AO:AO,"")</f>
        <v>0</v>
      </c>
      <c r="Z604">
        <f>_xlfn.XLOOKUP(X604,AM:AM,AP:AP,"")</f>
        <v>0</v>
      </c>
      <c r="AA604">
        <f>_xlfn.XLOOKUP(X604,AM:AM,AQ:AQ,"")</f>
        <v>0</v>
      </c>
      <c r="AB604" t="str">
        <f>_xlfn.XLOOKUP(X604,AM:AM,AR:AR,"")</f>
        <v>L36</v>
      </c>
    </row>
    <row r="605" spans="1:28">
      <c r="A605" s="93">
        <v>44871</v>
      </c>
      <c r="B605" s="90" t="s">
        <v>24</v>
      </c>
      <c r="C605" s="90" t="s">
        <v>24</v>
      </c>
      <c r="D605" s="90" t="s">
        <v>24</v>
      </c>
      <c r="E605" s="90" t="s">
        <v>24</v>
      </c>
      <c r="F605" s="90" t="s">
        <v>24</v>
      </c>
      <c r="G605" s="90" t="s">
        <v>24</v>
      </c>
      <c r="H605" s="90" t="s">
        <v>24</v>
      </c>
      <c r="I605" s="90" t="s">
        <v>24</v>
      </c>
      <c r="J605" s="90" t="s">
        <v>24</v>
      </c>
      <c r="K605" s="90" t="s">
        <v>24</v>
      </c>
      <c r="L605" s="90" t="s">
        <v>24</v>
      </c>
      <c r="M605" s="90" t="s">
        <v>24</v>
      </c>
      <c r="N605" s="90" t="s">
        <v>24</v>
      </c>
      <c r="O605" s="90" t="s">
        <v>24</v>
      </c>
      <c r="P605" s="90" t="s">
        <v>24</v>
      </c>
      <c r="Q605" s="90" t="s">
        <v>24</v>
      </c>
      <c r="R605" s="90" t="s">
        <v>24</v>
      </c>
      <c r="S605" s="90" t="s">
        <v>24</v>
      </c>
      <c r="T605" s="90" t="s">
        <v>24</v>
      </c>
      <c r="U605" s="90" t="s">
        <v>24</v>
      </c>
      <c r="V605" s="90" t="s">
        <v>24</v>
      </c>
      <c r="W605" s="90" t="s">
        <v>24</v>
      </c>
      <c r="X605" t="str">
        <f t="shared" si="17"/>
        <v>11-2022</v>
      </c>
      <c r="Y605">
        <f>_xlfn.XLOOKUP(X605,AM:AM,AO:AO,"")</f>
        <v>0</v>
      </c>
      <c r="Z605">
        <f>_xlfn.XLOOKUP(X605,AM:AM,AP:AP,"")</f>
        <v>0</v>
      </c>
      <c r="AA605">
        <f>_xlfn.XLOOKUP(X605,AM:AM,AQ:AQ,"")</f>
        <v>0</v>
      </c>
      <c r="AB605" t="str">
        <f>_xlfn.XLOOKUP(X605,AM:AM,AR:AR,"")</f>
        <v>L36</v>
      </c>
    </row>
    <row r="606" spans="1:28">
      <c r="A606" s="93">
        <v>44872</v>
      </c>
      <c r="B606" s="90">
        <v>53200</v>
      </c>
      <c r="C606" s="90">
        <v>53500</v>
      </c>
      <c r="D606" s="90">
        <v>52000</v>
      </c>
      <c r="E606" s="90">
        <v>48500</v>
      </c>
      <c r="F606" s="90">
        <v>53700</v>
      </c>
      <c r="G606" s="91" t="s">
        <v>25</v>
      </c>
      <c r="H606" s="90">
        <v>50500</v>
      </c>
      <c r="I606" s="90">
        <v>50700</v>
      </c>
      <c r="J606" s="90">
        <v>53400</v>
      </c>
      <c r="K606" s="91" t="s">
        <v>25</v>
      </c>
      <c r="L606" s="90">
        <v>52000</v>
      </c>
      <c r="M606" s="90">
        <v>53500</v>
      </c>
      <c r="N606" s="90">
        <v>49700</v>
      </c>
      <c r="O606" s="90">
        <v>49800</v>
      </c>
      <c r="P606" s="90">
        <v>48100</v>
      </c>
      <c r="Q606" s="90">
        <v>48700</v>
      </c>
      <c r="R606" s="90">
        <v>48300</v>
      </c>
      <c r="S606" s="90">
        <v>51000</v>
      </c>
      <c r="T606" s="90">
        <v>52500</v>
      </c>
      <c r="U606" s="90">
        <v>50800</v>
      </c>
      <c r="V606" s="90">
        <v>53000</v>
      </c>
      <c r="W606" s="90">
        <v>55300</v>
      </c>
      <c r="X606" t="str">
        <f t="shared" si="17"/>
        <v>11-2022</v>
      </c>
      <c r="Y606">
        <f>_xlfn.XLOOKUP(X606,AM:AM,AO:AO,"")</f>
        <v>0</v>
      </c>
      <c r="Z606">
        <f>_xlfn.XLOOKUP(X606,AM:AM,AP:AP,"")</f>
        <v>0</v>
      </c>
      <c r="AA606">
        <f>_xlfn.XLOOKUP(X606,AM:AM,AQ:AQ,"")</f>
        <v>0</v>
      </c>
      <c r="AB606" t="str">
        <f>_xlfn.XLOOKUP(X606,AM:AM,AR:AR,"")</f>
        <v>L36</v>
      </c>
    </row>
    <row r="607" spans="1:28">
      <c r="A607" s="93">
        <v>44873</v>
      </c>
      <c r="B607" s="90">
        <v>52900</v>
      </c>
      <c r="C607" s="90">
        <v>53000</v>
      </c>
      <c r="D607" s="90">
        <v>51800</v>
      </c>
      <c r="E607" s="90">
        <v>48300</v>
      </c>
      <c r="F607" s="90">
        <v>53500</v>
      </c>
      <c r="G607" s="91" t="s">
        <v>25</v>
      </c>
      <c r="H607" s="90">
        <v>50000</v>
      </c>
      <c r="I607" s="90">
        <v>50500</v>
      </c>
      <c r="J607" s="90">
        <v>53400</v>
      </c>
      <c r="K607" s="91" t="s">
        <v>25</v>
      </c>
      <c r="L607" s="90">
        <v>51600</v>
      </c>
      <c r="M607" s="90">
        <v>53500</v>
      </c>
      <c r="N607" s="90">
        <v>49800</v>
      </c>
      <c r="O607" s="90">
        <v>49600</v>
      </c>
      <c r="P607" s="90">
        <v>48000</v>
      </c>
      <c r="Q607" s="90">
        <v>48500</v>
      </c>
      <c r="R607" s="90">
        <v>48300</v>
      </c>
      <c r="S607" s="90">
        <v>50800</v>
      </c>
      <c r="T607" s="90">
        <v>52000</v>
      </c>
      <c r="U607" s="90">
        <v>50800</v>
      </c>
      <c r="V607" s="90">
        <v>53000</v>
      </c>
      <c r="W607" s="90">
        <v>55300</v>
      </c>
      <c r="X607" t="str">
        <f t="shared" si="17"/>
        <v>11-2022</v>
      </c>
      <c r="Y607">
        <f>_xlfn.XLOOKUP(X607,AM:AM,AO:AO,"")</f>
        <v>0</v>
      </c>
      <c r="Z607">
        <f>_xlfn.XLOOKUP(X607,AM:AM,AP:AP,"")</f>
        <v>0</v>
      </c>
      <c r="AA607">
        <f>_xlfn.XLOOKUP(X607,AM:AM,AQ:AQ,"")</f>
        <v>0</v>
      </c>
      <c r="AB607" t="str">
        <f>_xlfn.XLOOKUP(X607,AM:AM,AR:AR,"")</f>
        <v>L36</v>
      </c>
    </row>
    <row r="608" spans="1:28">
      <c r="A608" s="93">
        <v>44874</v>
      </c>
      <c r="B608" s="90">
        <v>53100</v>
      </c>
      <c r="C608" s="90">
        <v>52800</v>
      </c>
      <c r="D608" s="90">
        <v>51800</v>
      </c>
      <c r="E608" s="90">
        <v>48500</v>
      </c>
      <c r="F608" s="90">
        <v>53500</v>
      </c>
      <c r="G608" s="91" t="s">
        <v>25</v>
      </c>
      <c r="H608" s="90">
        <v>50000</v>
      </c>
      <c r="I608" s="90">
        <v>50700</v>
      </c>
      <c r="J608" s="90">
        <v>53400</v>
      </c>
      <c r="K608" s="91" t="s">
        <v>25</v>
      </c>
      <c r="L608" s="90">
        <v>51900</v>
      </c>
      <c r="M608" s="90">
        <v>53500</v>
      </c>
      <c r="N608" s="90">
        <v>50200</v>
      </c>
      <c r="O608" s="90">
        <v>49700</v>
      </c>
      <c r="P608" s="90">
        <v>48300</v>
      </c>
      <c r="Q608" s="90">
        <v>48500</v>
      </c>
      <c r="R608" s="90">
        <v>48300</v>
      </c>
      <c r="S608" s="90">
        <v>51000</v>
      </c>
      <c r="T608" s="90">
        <v>52000</v>
      </c>
      <c r="U608" s="90">
        <v>50800</v>
      </c>
      <c r="V608" s="90">
        <v>53000</v>
      </c>
      <c r="W608" s="90">
        <v>55300</v>
      </c>
      <c r="X608" t="str">
        <f t="shared" si="17"/>
        <v>11-2022</v>
      </c>
      <c r="Y608">
        <f>_xlfn.XLOOKUP(X608,AM:AM,AO:AO,"")</f>
        <v>0</v>
      </c>
      <c r="Z608">
        <f>_xlfn.XLOOKUP(X608,AM:AM,AP:AP,"")</f>
        <v>0</v>
      </c>
      <c r="AA608">
        <f>_xlfn.XLOOKUP(X608,AM:AM,AQ:AQ,"")</f>
        <v>0</v>
      </c>
      <c r="AB608" t="str">
        <f>_xlfn.XLOOKUP(X608,AM:AM,AR:AR,"")</f>
        <v>L36</v>
      </c>
    </row>
    <row r="609" spans="1:28">
      <c r="A609" s="93">
        <v>44875</v>
      </c>
      <c r="B609" s="90">
        <v>52700</v>
      </c>
      <c r="C609" s="90">
        <v>52800</v>
      </c>
      <c r="D609" s="90">
        <v>51500</v>
      </c>
      <c r="E609" s="90">
        <v>48300</v>
      </c>
      <c r="F609" s="90">
        <v>53500</v>
      </c>
      <c r="G609" s="91" t="s">
        <v>25</v>
      </c>
      <c r="H609" s="90">
        <v>50000</v>
      </c>
      <c r="I609" s="90">
        <v>50700</v>
      </c>
      <c r="J609" s="90">
        <v>52800</v>
      </c>
      <c r="K609" s="91" t="s">
        <v>25</v>
      </c>
      <c r="L609" s="90">
        <v>51600</v>
      </c>
      <c r="M609" s="90">
        <v>53500</v>
      </c>
      <c r="N609" s="90">
        <v>49800</v>
      </c>
      <c r="O609" s="90">
        <v>49700</v>
      </c>
      <c r="P609" s="90">
        <v>48300</v>
      </c>
      <c r="Q609" s="90">
        <v>48300</v>
      </c>
      <c r="R609" s="90">
        <v>48300</v>
      </c>
      <c r="S609" s="90">
        <v>50800</v>
      </c>
      <c r="T609" s="90">
        <v>52000</v>
      </c>
      <c r="U609" s="90">
        <v>50800</v>
      </c>
      <c r="V609" s="90">
        <v>53000</v>
      </c>
      <c r="W609" s="90">
        <v>55300</v>
      </c>
      <c r="X609" t="str">
        <f t="shared" si="17"/>
        <v>11-2022</v>
      </c>
      <c r="Y609">
        <f>_xlfn.XLOOKUP(X609,AM:AM,AO:AO,"")</f>
        <v>0</v>
      </c>
      <c r="Z609">
        <f>_xlfn.XLOOKUP(X609,AM:AM,AP:AP,"")</f>
        <v>0</v>
      </c>
      <c r="AA609">
        <f>_xlfn.XLOOKUP(X609,AM:AM,AQ:AQ,"")</f>
        <v>0</v>
      </c>
      <c r="AB609" t="str">
        <f>_xlfn.XLOOKUP(X609,AM:AM,AR:AR,"")</f>
        <v>L36</v>
      </c>
    </row>
    <row r="610" spans="1:28">
      <c r="A610" s="93">
        <v>44876</v>
      </c>
      <c r="B610" s="90">
        <v>52700</v>
      </c>
      <c r="C610" s="90">
        <v>52700</v>
      </c>
      <c r="D610" s="90">
        <v>51300</v>
      </c>
      <c r="E610" s="90">
        <v>48000</v>
      </c>
      <c r="F610" s="90">
        <v>53200</v>
      </c>
      <c r="G610" s="91" t="s">
        <v>25</v>
      </c>
      <c r="H610" s="90">
        <v>50000</v>
      </c>
      <c r="I610" s="90">
        <v>50400</v>
      </c>
      <c r="J610" s="90">
        <v>52700</v>
      </c>
      <c r="K610" s="91" t="s">
        <v>25</v>
      </c>
      <c r="L610" s="90">
        <v>51100</v>
      </c>
      <c r="M610" s="90">
        <v>53500</v>
      </c>
      <c r="N610" s="90">
        <v>49500</v>
      </c>
      <c r="O610" s="90">
        <v>49600</v>
      </c>
      <c r="P610" s="90">
        <v>47300</v>
      </c>
      <c r="Q610" s="90">
        <v>48100</v>
      </c>
      <c r="R610" s="90">
        <v>47800</v>
      </c>
      <c r="S610" s="90">
        <v>50500</v>
      </c>
      <c r="T610" s="90">
        <v>51700</v>
      </c>
      <c r="U610" s="90">
        <v>50800</v>
      </c>
      <c r="V610" s="90">
        <v>52600</v>
      </c>
      <c r="W610" s="90">
        <v>55100</v>
      </c>
      <c r="X610" t="str">
        <f t="shared" si="17"/>
        <v>11-2022</v>
      </c>
      <c r="Y610">
        <f>_xlfn.XLOOKUP(X610,AM:AM,AO:AO,"")</f>
        <v>0</v>
      </c>
      <c r="Z610">
        <f>_xlfn.XLOOKUP(X610,AM:AM,AP:AP,"")</f>
        <v>0</v>
      </c>
      <c r="AA610">
        <f>_xlfn.XLOOKUP(X610,AM:AM,AQ:AQ,"")</f>
        <v>0</v>
      </c>
      <c r="AB610" t="str">
        <f>_xlfn.XLOOKUP(X610,AM:AM,AR:AR,"")</f>
        <v>L36</v>
      </c>
    </row>
    <row r="611" spans="1:28">
      <c r="A611" s="93">
        <v>44877</v>
      </c>
      <c r="B611" s="90">
        <v>52200</v>
      </c>
      <c r="C611" s="90">
        <v>52700</v>
      </c>
      <c r="D611" s="90">
        <v>51300</v>
      </c>
      <c r="E611" s="90">
        <v>47800</v>
      </c>
      <c r="F611" s="90">
        <v>53100</v>
      </c>
      <c r="G611" s="91" t="s">
        <v>25</v>
      </c>
      <c r="H611" s="90">
        <v>49500</v>
      </c>
      <c r="I611" s="90">
        <v>50300</v>
      </c>
      <c r="J611" s="90">
        <v>52700</v>
      </c>
      <c r="K611" s="91" t="s">
        <v>25</v>
      </c>
      <c r="L611" s="90">
        <v>51100</v>
      </c>
      <c r="M611" s="90">
        <v>53000</v>
      </c>
      <c r="N611" s="90">
        <v>49500</v>
      </c>
      <c r="O611" s="90">
        <v>49200</v>
      </c>
      <c r="P611" s="90">
        <v>47000</v>
      </c>
      <c r="Q611" s="90">
        <v>48000</v>
      </c>
      <c r="R611" s="90">
        <v>47500</v>
      </c>
      <c r="S611" s="90">
        <v>50300</v>
      </c>
      <c r="T611" s="90">
        <v>51500</v>
      </c>
      <c r="U611" s="90">
        <v>50800</v>
      </c>
      <c r="V611" s="90">
        <v>52500</v>
      </c>
      <c r="W611" s="90">
        <v>54900</v>
      </c>
      <c r="X611" t="str">
        <f t="shared" si="17"/>
        <v>11-2022</v>
      </c>
      <c r="Y611">
        <f>_xlfn.XLOOKUP(X611,AM:AM,AO:AO,"")</f>
        <v>0</v>
      </c>
      <c r="Z611">
        <f>_xlfn.XLOOKUP(X611,AM:AM,AP:AP,"")</f>
        <v>0</v>
      </c>
      <c r="AA611">
        <f>_xlfn.XLOOKUP(X611,AM:AM,AQ:AQ,"")</f>
        <v>0</v>
      </c>
      <c r="AB611" t="str">
        <f>_xlfn.XLOOKUP(X611,AM:AM,AR:AR,"")</f>
        <v>L36</v>
      </c>
    </row>
    <row r="612" spans="1:28">
      <c r="A612" s="93">
        <v>44878</v>
      </c>
      <c r="B612" s="90" t="s">
        <v>24</v>
      </c>
      <c r="C612" s="90" t="s">
        <v>24</v>
      </c>
      <c r="D612" s="90" t="s">
        <v>24</v>
      </c>
      <c r="E612" s="90" t="s">
        <v>24</v>
      </c>
      <c r="F612" s="90" t="s">
        <v>24</v>
      </c>
      <c r="G612" s="90" t="s">
        <v>24</v>
      </c>
      <c r="H612" s="90" t="s">
        <v>24</v>
      </c>
      <c r="I612" s="90" t="s">
        <v>24</v>
      </c>
      <c r="J612" s="90" t="s">
        <v>24</v>
      </c>
      <c r="K612" s="90" t="s">
        <v>24</v>
      </c>
      <c r="L612" s="90" t="s">
        <v>24</v>
      </c>
      <c r="M612" s="90" t="s">
        <v>24</v>
      </c>
      <c r="N612" s="90" t="s">
        <v>24</v>
      </c>
      <c r="O612" s="90" t="s">
        <v>24</v>
      </c>
      <c r="P612" s="90" t="s">
        <v>24</v>
      </c>
      <c r="Q612" s="90" t="s">
        <v>24</v>
      </c>
      <c r="R612" s="90" t="s">
        <v>24</v>
      </c>
      <c r="S612" s="90" t="s">
        <v>24</v>
      </c>
      <c r="T612" s="90" t="s">
        <v>24</v>
      </c>
      <c r="U612" s="90" t="s">
        <v>24</v>
      </c>
      <c r="V612" s="90" t="s">
        <v>24</v>
      </c>
      <c r="W612" s="90" t="s">
        <v>24</v>
      </c>
      <c r="X612" t="str">
        <f t="shared" si="17"/>
        <v>11-2022</v>
      </c>
      <c r="Y612">
        <f>_xlfn.XLOOKUP(X612,AM:AM,AO:AO,"")</f>
        <v>0</v>
      </c>
      <c r="Z612">
        <f>_xlfn.XLOOKUP(X612,AM:AM,AP:AP,"")</f>
        <v>0</v>
      </c>
      <c r="AA612">
        <f>_xlfn.XLOOKUP(X612,AM:AM,AQ:AQ,"")</f>
        <v>0</v>
      </c>
      <c r="AB612" t="str">
        <f>_xlfn.XLOOKUP(X612,AM:AM,AR:AR,"")</f>
        <v>L36</v>
      </c>
    </row>
    <row r="613" spans="1:28">
      <c r="A613" s="93">
        <v>44879</v>
      </c>
      <c r="B613" s="90">
        <v>51800</v>
      </c>
      <c r="C613" s="90">
        <v>52500</v>
      </c>
      <c r="D613" s="90">
        <v>51000</v>
      </c>
      <c r="E613" s="90">
        <v>47000</v>
      </c>
      <c r="F613" s="90">
        <v>52300</v>
      </c>
      <c r="G613" s="91" t="s">
        <v>25</v>
      </c>
      <c r="H613" s="90">
        <v>49000</v>
      </c>
      <c r="I613" s="90">
        <v>49500</v>
      </c>
      <c r="J613" s="90">
        <v>51500</v>
      </c>
      <c r="K613" s="91" t="s">
        <v>25</v>
      </c>
      <c r="L613" s="90">
        <v>50600</v>
      </c>
      <c r="M613" s="90">
        <v>51500</v>
      </c>
      <c r="N613" s="90">
        <v>48800</v>
      </c>
      <c r="O613" s="90">
        <v>48600</v>
      </c>
      <c r="P613" s="90">
        <v>46500</v>
      </c>
      <c r="Q613" s="90">
        <v>47000</v>
      </c>
      <c r="R613" s="90">
        <v>47000</v>
      </c>
      <c r="S613" s="90">
        <v>49500</v>
      </c>
      <c r="T613" s="90">
        <v>50700</v>
      </c>
      <c r="U613" s="90">
        <v>50300</v>
      </c>
      <c r="V613" s="90">
        <v>51700</v>
      </c>
      <c r="W613" s="90">
        <v>54200</v>
      </c>
      <c r="X613" t="str">
        <f t="shared" si="17"/>
        <v>11-2022</v>
      </c>
      <c r="Y613">
        <f>_xlfn.XLOOKUP(X613,AM:AM,AO:AO,"")</f>
        <v>0</v>
      </c>
      <c r="Z613">
        <f>_xlfn.XLOOKUP(X613,AM:AM,AP:AP,"")</f>
        <v>0</v>
      </c>
      <c r="AA613">
        <f>_xlfn.XLOOKUP(X613,AM:AM,AQ:AQ,"")</f>
        <v>0</v>
      </c>
      <c r="AB613" t="str">
        <f>_xlfn.XLOOKUP(X613,AM:AM,AR:AR,"")</f>
        <v>L36</v>
      </c>
    </row>
    <row r="614" spans="1:28">
      <c r="A614" s="93">
        <v>44880</v>
      </c>
      <c r="B614" s="90">
        <v>51300</v>
      </c>
      <c r="C614" s="90">
        <v>52500</v>
      </c>
      <c r="D614" s="90">
        <v>51000</v>
      </c>
      <c r="E614" s="90">
        <v>47000</v>
      </c>
      <c r="F614" s="90">
        <v>52000</v>
      </c>
      <c r="G614" s="91" t="s">
        <v>25</v>
      </c>
      <c r="H614" s="90">
        <v>48500</v>
      </c>
      <c r="I614" s="90">
        <v>49500</v>
      </c>
      <c r="J614" s="90">
        <v>51500</v>
      </c>
      <c r="K614" s="91" t="s">
        <v>25</v>
      </c>
      <c r="L614" s="90">
        <v>50300</v>
      </c>
      <c r="M614" s="90">
        <v>51500</v>
      </c>
      <c r="N614" s="90">
        <v>48500</v>
      </c>
      <c r="O614" s="90">
        <v>48200</v>
      </c>
      <c r="P614" s="90">
        <v>46000</v>
      </c>
      <c r="Q614" s="90">
        <v>46400</v>
      </c>
      <c r="R614" s="90">
        <v>46500</v>
      </c>
      <c r="S614" s="90">
        <v>49500</v>
      </c>
      <c r="T614" s="90">
        <v>50000</v>
      </c>
      <c r="U614" s="90">
        <v>50300</v>
      </c>
      <c r="V614" s="90">
        <v>51500</v>
      </c>
      <c r="W614" s="90">
        <v>54100</v>
      </c>
      <c r="X614" t="str">
        <f t="shared" si="17"/>
        <v>11-2022</v>
      </c>
      <c r="Y614">
        <f>_xlfn.XLOOKUP(X614,AM:AM,AO:AO,"")</f>
        <v>0</v>
      </c>
      <c r="Z614">
        <f>_xlfn.XLOOKUP(X614,AM:AM,AP:AP,"")</f>
        <v>0</v>
      </c>
      <c r="AA614">
        <f>_xlfn.XLOOKUP(X614,AM:AM,AQ:AQ,"")</f>
        <v>0</v>
      </c>
      <c r="AB614" t="str">
        <f>_xlfn.XLOOKUP(X614,AM:AM,AR:AR,"")</f>
        <v>L36</v>
      </c>
    </row>
    <row r="615" spans="1:28">
      <c r="A615" s="93">
        <v>44881</v>
      </c>
      <c r="B615" s="90">
        <v>50500</v>
      </c>
      <c r="C615" s="90">
        <v>52300</v>
      </c>
      <c r="D615" s="90">
        <v>50800</v>
      </c>
      <c r="E615" s="90">
        <v>46500</v>
      </c>
      <c r="F615" s="90">
        <v>51800</v>
      </c>
      <c r="G615" s="91" t="s">
        <v>25</v>
      </c>
      <c r="H615" s="90">
        <v>48000</v>
      </c>
      <c r="I615" s="90">
        <v>49000</v>
      </c>
      <c r="J615" s="90">
        <v>51500</v>
      </c>
      <c r="K615" s="91" t="s">
        <v>25</v>
      </c>
      <c r="L615" s="90">
        <v>49900</v>
      </c>
      <c r="M615" s="90">
        <v>51500</v>
      </c>
      <c r="N615" s="90">
        <v>48000</v>
      </c>
      <c r="O615" s="90">
        <v>48000</v>
      </c>
      <c r="P615" s="90">
        <v>45700</v>
      </c>
      <c r="Q615" s="90">
        <v>46000</v>
      </c>
      <c r="R615" s="90">
        <v>46000</v>
      </c>
      <c r="S615" s="90">
        <v>49000</v>
      </c>
      <c r="T615" s="90">
        <v>49500</v>
      </c>
      <c r="U615" s="90">
        <v>49800</v>
      </c>
      <c r="V615" s="90">
        <v>51300</v>
      </c>
      <c r="W615" s="90">
        <v>53800</v>
      </c>
      <c r="X615" t="str">
        <f t="shared" si="17"/>
        <v>11-2022</v>
      </c>
      <c r="Y615">
        <f>_xlfn.XLOOKUP(X615,AM:AM,AO:AO,"")</f>
        <v>0</v>
      </c>
      <c r="Z615">
        <f>_xlfn.XLOOKUP(X615,AM:AM,AP:AP,"")</f>
        <v>0</v>
      </c>
      <c r="AA615">
        <f>_xlfn.XLOOKUP(X615,AM:AM,AQ:AQ,"")</f>
        <v>0</v>
      </c>
      <c r="AB615" t="str">
        <f>_xlfn.XLOOKUP(X615,AM:AM,AR:AR,"")</f>
        <v>L36</v>
      </c>
    </row>
    <row r="616" spans="1:28">
      <c r="A616" s="93">
        <v>44882</v>
      </c>
      <c r="B616" s="90">
        <v>49700</v>
      </c>
      <c r="C616" s="90">
        <v>52000</v>
      </c>
      <c r="D616" s="90">
        <v>50000</v>
      </c>
      <c r="E616" s="90">
        <v>45500</v>
      </c>
      <c r="F616" s="90">
        <v>51000</v>
      </c>
      <c r="G616" s="91" t="s">
        <v>25</v>
      </c>
      <c r="H616" s="90">
        <v>47500</v>
      </c>
      <c r="I616" s="90">
        <v>48500</v>
      </c>
      <c r="J616" s="90">
        <v>50500</v>
      </c>
      <c r="K616" s="91" t="s">
        <v>25</v>
      </c>
      <c r="L616" s="90">
        <v>48700</v>
      </c>
      <c r="M616" s="90">
        <v>50500</v>
      </c>
      <c r="N616" s="90">
        <v>47500</v>
      </c>
      <c r="O616" s="90">
        <v>47500</v>
      </c>
      <c r="P616" s="90">
        <v>44500</v>
      </c>
      <c r="Q616" s="90">
        <v>45000</v>
      </c>
      <c r="R616" s="90">
        <v>45400</v>
      </c>
      <c r="S616" s="90">
        <v>48000</v>
      </c>
      <c r="T616" s="90">
        <v>48500</v>
      </c>
      <c r="U616" s="90">
        <v>48800</v>
      </c>
      <c r="V616" s="90">
        <v>50800</v>
      </c>
      <c r="W616" s="90">
        <v>53300</v>
      </c>
      <c r="X616" t="str">
        <f t="shared" si="17"/>
        <v>11-2022</v>
      </c>
      <c r="Y616">
        <f>_xlfn.XLOOKUP(X616,AM:AM,AO:AO,"")</f>
        <v>0</v>
      </c>
      <c r="Z616">
        <f>_xlfn.XLOOKUP(X616,AM:AM,AP:AP,"")</f>
        <v>0</v>
      </c>
      <c r="AA616">
        <f>_xlfn.XLOOKUP(X616,AM:AM,AQ:AQ,"")</f>
        <v>0</v>
      </c>
      <c r="AB616" t="str">
        <f>_xlfn.XLOOKUP(X616,AM:AM,AR:AR,"")</f>
        <v>L36</v>
      </c>
    </row>
    <row r="617" spans="1:28">
      <c r="A617" s="93">
        <v>44883</v>
      </c>
      <c r="B617" s="90">
        <v>48600</v>
      </c>
      <c r="C617" s="90">
        <v>51500</v>
      </c>
      <c r="D617" s="90">
        <v>49600</v>
      </c>
      <c r="E617" s="90">
        <v>45000</v>
      </c>
      <c r="F617" s="90">
        <v>50500</v>
      </c>
      <c r="G617" s="91" t="s">
        <v>25</v>
      </c>
      <c r="H617" s="90">
        <v>47000</v>
      </c>
      <c r="I617" s="90">
        <v>47900</v>
      </c>
      <c r="J617" s="90">
        <v>50300</v>
      </c>
      <c r="K617" s="91" t="s">
        <v>25</v>
      </c>
      <c r="L617" s="90">
        <v>48000</v>
      </c>
      <c r="M617" s="90">
        <v>50300</v>
      </c>
      <c r="N617" s="90">
        <v>46800</v>
      </c>
      <c r="O617" s="90">
        <v>46700</v>
      </c>
      <c r="P617" s="90">
        <v>44300</v>
      </c>
      <c r="Q617" s="90">
        <v>44600</v>
      </c>
      <c r="R617" s="90">
        <v>44800</v>
      </c>
      <c r="S617" s="90">
        <v>47500</v>
      </c>
      <c r="T617" s="90">
        <v>48000</v>
      </c>
      <c r="U617" s="90">
        <v>48800</v>
      </c>
      <c r="V617" s="90">
        <v>50500</v>
      </c>
      <c r="W617" s="90">
        <v>53100</v>
      </c>
      <c r="X617" t="str">
        <f t="shared" si="17"/>
        <v>11-2022</v>
      </c>
      <c r="Y617">
        <f>_xlfn.XLOOKUP(X617,AM:AM,AO:AO,"")</f>
        <v>0</v>
      </c>
      <c r="Z617">
        <f>_xlfn.XLOOKUP(X617,AM:AM,AP:AP,"")</f>
        <v>0</v>
      </c>
      <c r="AA617">
        <f>_xlfn.XLOOKUP(X617,AM:AM,AQ:AQ,"")</f>
        <v>0</v>
      </c>
      <c r="AB617" t="str">
        <f>_xlfn.XLOOKUP(X617,AM:AM,AR:AR,"")</f>
        <v>L36</v>
      </c>
    </row>
    <row r="618" spans="1:28">
      <c r="A618" s="93">
        <v>44884</v>
      </c>
      <c r="B618" s="90">
        <v>52500</v>
      </c>
      <c r="C618" s="90">
        <v>54000</v>
      </c>
      <c r="D618" s="90">
        <v>50400</v>
      </c>
      <c r="E618" s="90">
        <v>48000</v>
      </c>
      <c r="F618" s="90">
        <v>55400</v>
      </c>
      <c r="G618" s="91" t="s">
        <v>25</v>
      </c>
      <c r="H618" s="90">
        <v>50000</v>
      </c>
      <c r="I618" s="90">
        <v>50700</v>
      </c>
      <c r="J618" s="90">
        <v>54400</v>
      </c>
      <c r="K618" s="91" t="s">
        <v>25</v>
      </c>
      <c r="L618" s="90">
        <v>50000</v>
      </c>
      <c r="M618" s="90">
        <v>52900</v>
      </c>
      <c r="N618" s="90">
        <v>48000</v>
      </c>
      <c r="O618" s="91" t="s">
        <v>25</v>
      </c>
      <c r="P618" s="90">
        <v>48700</v>
      </c>
      <c r="Q618" s="90">
        <v>49200</v>
      </c>
      <c r="R618" s="90">
        <v>48000</v>
      </c>
      <c r="S618" s="90">
        <v>50500</v>
      </c>
      <c r="T618" s="90">
        <v>51000</v>
      </c>
      <c r="U618" s="90">
        <v>52800</v>
      </c>
      <c r="V618" s="90">
        <v>53300</v>
      </c>
      <c r="W618" s="90">
        <v>55400</v>
      </c>
      <c r="X618" t="str">
        <f t="shared" si="17"/>
        <v>11-2022</v>
      </c>
      <c r="Y618">
        <f>_xlfn.XLOOKUP(X618,AM:AM,AO:AO,"")</f>
        <v>0</v>
      </c>
      <c r="Z618">
        <f>_xlfn.XLOOKUP(X618,AM:AM,AP:AP,"")</f>
        <v>0</v>
      </c>
      <c r="AA618">
        <f>_xlfn.XLOOKUP(X618,AM:AM,AQ:AQ,"")</f>
        <v>0</v>
      </c>
      <c r="AB618" t="str">
        <f>_xlfn.XLOOKUP(X618,AM:AM,AR:AR,"")</f>
        <v>L36</v>
      </c>
    </row>
    <row r="619" spans="1:28">
      <c r="A619" s="93">
        <v>44885</v>
      </c>
      <c r="B619" s="90" t="s">
        <v>24</v>
      </c>
      <c r="C619" s="90" t="s">
        <v>24</v>
      </c>
      <c r="D619" s="90" t="s">
        <v>24</v>
      </c>
      <c r="E619" s="90" t="s">
        <v>24</v>
      </c>
      <c r="F619" s="90" t="s">
        <v>24</v>
      </c>
      <c r="G619" s="90" t="s">
        <v>24</v>
      </c>
      <c r="H619" s="90" t="s">
        <v>24</v>
      </c>
      <c r="I619" s="90" t="s">
        <v>24</v>
      </c>
      <c r="J619" s="90" t="s">
        <v>24</v>
      </c>
      <c r="K619" s="90" t="s">
        <v>24</v>
      </c>
      <c r="L619" s="90" t="s">
        <v>24</v>
      </c>
      <c r="M619" s="90" t="s">
        <v>24</v>
      </c>
      <c r="N619" s="90" t="s">
        <v>24</v>
      </c>
      <c r="O619" s="90" t="s">
        <v>24</v>
      </c>
      <c r="P619" s="90" t="s">
        <v>24</v>
      </c>
      <c r="Q619" s="90" t="s">
        <v>24</v>
      </c>
      <c r="R619" s="90" t="s">
        <v>24</v>
      </c>
      <c r="S619" s="90" t="s">
        <v>24</v>
      </c>
      <c r="T619" s="90" t="s">
        <v>24</v>
      </c>
      <c r="U619" s="90" t="s">
        <v>24</v>
      </c>
      <c r="V619" s="90" t="s">
        <v>24</v>
      </c>
      <c r="W619" s="90" t="s">
        <v>24</v>
      </c>
      <c r="X619" t="str">
        <f t="shared" si="17"/>
        <v>11-2022</v>
      </c>
      <c r="Y619">
        <f>_xlfn.XLOOKUP(X619,AM:AM,AO:AO,"")</f>
        <v>0</v>
      </c>
      <c r="Z619">
        <f>_xlfn.XLOOKUP(X619,AM:AM,AP:AP,"")</f>
        <v>0</v>
      </c>
      <c r="AA619">
        <f>_xlfn.XLOOKUP(X619,AM:AM,AQ:AQ,"")</f>
        <v>0</v>
      </c>
      <c r="AB619" t="str">
        <f>_xlfn.XLOOKUP(X619,AM:AM,AR:AR,"")</f>
        <v>L36</v>
      </c>
    </row>
    <row r="620" spans="1:28">
      <c r="A620" s="93">
        <v>44886</v>
      </c>
      <c r="B620" s="90">
        <v>53200</v>
      </c>
      <c r="C620" s="90">
        <v>53500</v>
      </c>
      <c r="D620" s="90">
        <v>51500</v>
      </c>
      <c r="E620" s="90">
        <v>48000</v>
      </c>
      <c r="F620" s="90">
        <v>55400</v>
      </c>
      <c r="G620" s="91" t="s">
        <v>25</v>
      </c>
      <c r="H620" s="90">
        <v>50000</v>
      </c>
      <c r="I620" s="90">
        <v>51400</v>
      </c>
      <c r="J620" s="90">
        <v>54500</v>
      </c>
      <c r="K620" s="91" t="s">
        <v>25</v>
      </c>
      <c r="L620" s="90">
        <v>50300</v>
      </c>
      <c r="M620" s="90">
        <v>53200</v>
      </c>
      <c r="N620" s="90">
        <v>50000</v>
      </c>
      <c r="O620" s="90">
        <v>49300</v>
      </c>
      <c r="P620" s="90">
        <v>48200</v>
      </c>
      <c r="Q620" s="90">
        <v>48600</v>
      </c>
      <c r="R620" s="90">
        <v>49000</v>
      </c>
      <c r="S620" s="90">
        <v>50500</v>
      </c>
      <c r="T620" s="90">
        <v>51600</v>
      </c>
      <c r="U620" s="90">
        <v>52300</v>
      </c>
      <c r="V620" s="90">
        <v>54000</v>
      </c>
      <c r="W620" s="90">
        <v>56000</v>
      </c>
      <c r="X620" t="str">
        <f t="shared" si="17"/>
        <v>11-2022</v>
      </c>
      <c r="Y620">
        <f>_xlfn.XLOOKUP(X620,AM:AM,AO:AO,"")</f>
        <v>0</v>
      </c>
      <c r="Z620">
        <f>_xlfn.XLOOKUP(X620,AM:AM,AP:AP,"")</f>
        <v>0</v>
      </c>
      <c r="AA620">
        <f>_xlfn.XLOOKUP(X620,AM:AM,AQ:AQ,"")</f>
        <v>0</v>
      </c>
      <c r="AB620" t="str">
        <f>_xlfn.XLOOKUP(X620,AM:AM,AR:AR,"")</f>
        <v>L36</v>
      </c>
    </row>
    <row r="621" spans="1:28">
      <c r="A621" s="93">
        <v>44887</v>
      </c>
      <c r="B621" s="90">
        <v>51400</v>
      </c>
      <c r="C621" s="90">
        <v>53000</v>
      </c>
      <c r="D621" s="90">
        <v>51200</v>
      </c>
      <c r="E621" s="90">
        <v>47500</v>
      </c>
      <c r="F621" s="90">
        <v>55200</v>
      </c>
      <c r="G621" s="91" t="s">
        <v>25</v>
      </c>
      <c r="H621" s="90">
        <v>49500</v>
      </c>
      <c r="I621" s="90">
        <v>51000</v>
      </c>
      <c r="J621" s="90">
        <v>54000</v>
      </c>
      <c r="K621" s="91" t="s">
        <v>25</v>
      </c>
      <c r="L621" s="90">
        <v>50000</v>
      </c>
      <c r="M621" s="90">
        <v>53200</v>
      </c>
      <c r="N621" s="90">
        <v>49500</v>
      </c>
      <c r="O621" s="90">
        <v>49100</v>
      </c>
      <c r="P621" s="90">
        <v>46700</v>
      </c>
      <c r="Q621" s="90">
        <v>47400</v>
      </c>
      <c r="R621" s="90">
        <v>48300</v>
      </c>
      <c r="S621" s="90">
        <v>50000</v>
      </c>
      <c r="T621" s="90">
        <v>51000</v>
      </c>
      <c r="U621" s="90">
        <v>51800</v>
      </c>
      <c r="V621" s="90">
        <v>54000</v>
      </c>
      <c r="W621" s="90">
        <v>56000</v>
      </c>
      <c r="X621" t="str">
        <f t="shared" si="17"/>
        <v>11-2022</v>
      </c>
      <c r="Y621">
        <f>_xlfn.XLOOKUP(X621,AM:AM,AO:AO,"")</f>
        <v>0</v>
      </c>
      <c r="Z621">
        <f>_xlfn.XLOOKUP(X621,AM:AM,AP:AP,"")</f>
        <v>0</v>
      </c>
      <c r="AA621">
        <f>_xlfn.XLOOKUP(X621,AM:AM,AQ:AQ,"")</f>
        <v>0</v>
      </c>
      <c r="AB621" t="str">
        <f>_xlfn.XLOOKUP(X621,AM:AM,AR:AR,"")</f>
        <v>L36</v>
      </c>
    </row>
    <row r="622" spans="1:28">
      <c r="A622" s="93">
        <v>44888</v>
      </c>
      <c r="B622" s="90">
        <v>50700</v>
      </c>
      <c r="C622" s="90">
        <v>52700</v>
      </c>
      <c r="D622" s="90">
        <v>50700</v>
      </c>
      <c r="E622" s="90">
        <v>46300</v>
      </c>
      <c r="F622" s="90">
        <v>54200</v>
      </c>
      <c r="G622" s="91" t="s">
        <v>25</v>
      </c>
      <c r="H622" s="90">
        <v>49000</v>
      </c>
      <c r="I622" s="90">
        <v>50200</v>
      </c>
      <c r="J622" s="90">
        <v>53500</v>
      </c>
      <c r="K622" s="91" t="s">
        <v>25</v>
      </c>
      <c r="L622" s="90">
        <v>49700</v>
      </c>
      <c r="M622" s="90">
        <v>53200</v>
      </c>
      <c r="N622" s="90">
        <v>48800</v>
      </c>
      <c r="O622" s="90">
        <v>48800</v>
      </c>
      <c r="P622" s="90">
        <v>46000</v>
      </c>
      <c r="Q622" s="90">
        <v>46500</v>
      </c>
      <c r="R622" s="90">
        <v>47300</v>
      </c>
      <c r="S622" s="90">
        <v>48800</v>
      </c>
      <c r="T622" s="90">
        <v>50000</v>
      </c>
      <c r="U622" s="90">
        <v>50800</v>
      </c>
      <c r="V622" s="90">
        <v>53200</v>
      </c>
      <c r="W622" s="90">
        <v>55500</v>
      </c>
      <c r="X622" t="str">
        <f t="shared" si="17"/>
        <v>11-2022</v>
      </c>
      <c r="Y622">
        <f>_xlfn.XLOOKUP(X622,AM:AM,AO:AO,"")</f>
        <v>0</v>
      </c>
      <c r="Z622">
        <f>_xlfn.XLOOKUP(X622,AM:AM,AP:AP,"")</f>
        <v>0</v>
      </c>
      <c r="AA622">
        <f>_xlfn.XLOOKUP(X622,AM:AM,AQ:AQ,"")</f>
        <v>0</v>
      </c>
      <c r="AB622" t="str">
        <f>_xlfn.XLOOKUP(X622,AM:AM,AR:AR,"")</f>
        <v>L36</v>
      </c>
    </row>
    <row r="623" spans="1:28">
      <c r="A623" s="93">
        <v>44889</v>
      </c>
      <c r="B623" s="90">
        <v>49300</v>
      </c>
      <c r="C623" s="90">
        <v>52000</v>
      </c>
      <c r="D623" s="90">
        <v>49900</v>
      </c>
      <c r="E623" s="90">
        <v>45300</v>
      </c>
      <c r="F623" s="90">
        <v>53400</v>
      </c>
      <c r="G623" s="91" t="s">
        <v>25</v>
      </c>
      <c r="H623" s="90">
        <v>48500</v>
      </c>
      <c r="I623" s="90">
        <v>49500</v>
      </c>
      <c r="J623" s="90">
        <v>52500</v>
      </c>
      <c r="K623" s="91" t="s">
        <v>25</v>
      </c>
      <c r="L623" s="90">
        <v>48900</v>
      </c>
      <c r="M623" s="90">
        <v>51900</v>
      </c>
      <c r="N623" s="90">
        <v>47900</v>
      </c>
      <c r="O623" s="90">
        <v>47800</v>
      </c>
      <c r="P623" s="90">
        <v>45000</v>
      </c>
      <c r="Q623" s="90">
        <v>44700</v>
      </c>
      <c r="R623" s="90">
        <v>46800</v>
      </c>
      <c r="S623" s="90">
        <v>47800</v>
      </c>
      <c r="T623" s="90">
        <v>49800</v>
      </c>
      <c r="U623" s="90">
        <v>50800</v>
      </c>
      <c r="V623" s="90">
        <v>52000</v>
      </c>
      <c r="W623" s="90">
        <v>54500</v>
      </c>
      <c r="X623" t="str">
        <f t="shared" si="17"/>
        <v>11-2022</v>
      </c>
      <c r="Y623">
        <f>_xlfn.XLOOKUP(X623,AM:AM,AO:AO,"")</f>
        <v>0</v>
      </c>
      <c r="Z623">
        <f>_xlfn.XLOOKUP(X623,AM:AM,AP:AP,"")</f>
        <v>0</v>
      </c>
      <c r="AA623">
        <f>_xlfn.XLOOKUP(X623,AM:AM,AQ:AQ,"")</f>
        <v>0</v>
      </c>
      <c r="AB623" t="str">
        <f>_xlfn.XLOOKUP(X623,AM:AM,AR:AR,"")</f>
        <v>L36</v>
      </c>
    </row>
    <row r="624" spans="1:28">
      <c r="A624" s="93">
        <v>44890</v>
      </c>
      <c r="B624" s="90">
        <v>49600</v>
      </c>
      <c r="C624" s="90">
        <v>51500</v>
      </c>
      <c r="D624" s="90">
        <v>49700</v>
      </c>
      <c r="E624" s="90">
        <v>45300</v>
      </c>
      <c r="F624" s="90">
        <v>52800</v>
      </c>
      <c r="G624" s="91" t="s">
        <v>25</v>
      </c>
      <c r="H624" s="90">
        <v>48000</v>
      </c>
      <c r="I624" s="90">
        <v>49000</v>
      </c>
      <c r="J624" s="90">
        <v>52000</v>
      </c>
      <c r="K624" s="91" t="s">
        <v>25</v>
      </c>
      <c r="L624" s="90">
        <v>48900</v>
      </c>
      <c r="M624" s="90">
        <v>52100</v>
      </c>
      <c r="N624" s="90">
        <v>47700</v>
      </c>
      <c r="O624" s="90">
        <v>46500</v>
      </c>
      <c r="P624" s="90">
        <v>44500</v>
      </c>
      <c r="Q624" s="90">
        <v>44800</v>
      </c>
      <c r="R624" s="90">
        <v>44800</v>
      </c>
      <c r="S624" s="90">
        <v>47800</v>
      </c>
      <c r="T624" s="90">
        <v>49500</v>
      </c>
      <c r="U624" s="90">
        <v>50800</v>
      </c>
      <c r="V624" s="90">
        <v>52000</v>
      </c>
      <c r="W624" s="90">
        <v>54500</v>
      </c>
      <c r="X624" t="str">
        <f t="shared" si="17"/>
        <v>11-2022</v>
      </c>
      <c r="Y624">
        <f>_xlfn.XLOOKUP(X624,AM:AM,AO:AO,"")</f>
        <v>0</v>
      </c>
      <c r="Z624">
        <f>_xlfn.XLOOKUP(X624,AM:AM,AP:AP,"")</f>
        <v>0</v>
      </c>
      <c r="AA624">
        <f>_xlfn.XLOOKUP(X624,AM:AM,AQ:AQ,"")</f>
        <v>0</v>
      </c>
      <c r="AB624" t="str">
        <f>_xlfn.XLOOKUP(X624,AM:AM,AR:AR,"")</f>
        <v>L36</v>
      </c>
    </row>
    <row r="625" spans="1:28">
      <c r="A625" s="93">
        <v>44891</v>
      </c>
      <c r="B625" s="90">
        <v>49800</v>
      </c>
      <c r="C625" s="90">
        <v>51500</v>
      </c>
      <c r="D625" s="90">
        <v>50200</v>
      </c>
      <c r="E625" s="90">
        <v>45800</v>
      </c>
      <c r="F625" s="90">
        <v>52800</v>
      </c>
      <c r="G625" s="91" t="s">
        <v>25</v>
      </c>
      <c r="H625" s="90">
        <v>48500</v>
      </c>
      <c r="I625" s="90">
        <v>49000</v>
      </c>
      <c r="J625" s="90">
        <v>52000</v>
      </c>
      <c r="K625" s="91" t="s">
        <v>25</v>
      </c>
      <c r="L625" s="90">
        <v>49000</v>
      </c>
      <c r="M625" s="90">
        <v>52100</v>
      </c>
      <c r="N625" s="90">
        <v>48500</v>
      </c>
      <c r="O625" s="90">
        <v>47300</v>
      </c>
      <c r="P625" s="90">
        <v>45200</v>
      </c>
      <c r="Q625" s="90">
        <v>45400</v>
      </c>
      <c r="R625" s="90">
        <v>46100</v>
      </c>
      <c r="S625" s="90">
        <v>48300</v>
      </c>
      <c r="T625" s="90">
        <v>49500</v>
      </c>
      <c r="U625" s="90">
        <v>51800</v>
      </c>
      <c r="V625" s="90">
        <v>52000</v>
      </c>
      <c r="W625" s="90">
        <v>54500</v>
      </c>
      <c r="X625" t="str">
        <f t="shared" si="17"/>
        <v>11-2022</v>
      </c>
      <c r="Y625">
        <f>_xlfn.XLOOKUP(X625,AM:AM,AO:AO,"")</f>
        <v>0</v>
      </c>
      <c r="Z625">
        <f>_xlfn.XLOOKUP(X625,AM:AM,AP:AP,"")</f>
        <v>0</v>
      </c>
      <c r="AA625">
        <f>_xlfn.XLOOKUP(X625,AM:AM,AQ:AQ,"")</f>
        <v>0</v>
      </c>
      <c r="AB625" t="str">
        <f>_xlfn.XLOOKUP(X625,AM:AM,AR:AR,"")</f>
        <v>L36</v>
      </c>
    </row>
    <row r="626" spans="1:28">
      <c r="A626" s="93">
        <v>44892</v>
      </c>
      <c r="B626" s="90" t="s">
        <v>24</v>
      </c>
      <c r="C626" s="90" t="s">
        <v>24</v>
      </c>
      <c r="D626" s="90" t="s">
        <v>24</v>
      </c>
      <c r="E626" s="90" t="s">
        <v>24</v>
      </c>
      <c r="F626" s="90" t="s">
        <v>24</v>
      </c>
      <c r="G626" s="90" t="s">
        <v>24</v>
      </c>
      <c r="H626" s="90" t="s">
        <v>24</v>
      </c>
      <c r="I626" s="90" t="s">
        <v>24</v>
      </c>
      <c r="J626" s="90" t="s">
        <v>24</v>
      </c>
      <c r="K626" s="90" t="s">
        <v>24</v>
      </c>
      <c r="L626" s="90" t="s">
        <v>24</v>
      </c>
      <c r="M626" s="90" t="s">
        <v>24</v>
      </c>
      <c r="N626" s="90" t="s">
        <v>24</v>
      </c>
      <c r="O626" s="90" t="s">
        <v>24</v>
      </c>
      <c r="P626" s="90" t="s">
        <v>24</v>
      </c>
      <c r="Q626" s="90" t="s">
        <v>24</v>
      </c>
      <c r="R626" s="90" t="s">
        <v>24</v>
      </c>
      <c r="S626" s="90" t="s">
        <v>24</v>
      </c>
      <c r="T626" s="90" t="s">
        <v>24</v>
      </c>
      <c r="U626" s="90" t="s">
        <v>24</v>
      </c>
      <c r="V626" s="90" t="s">
        <v>24</v>
      </c>
      <c r="W626" s="90" t="s">
        <v>24</v>
      </c>
      <c r="X626" t="str">
        <f t="shared" si="17"/>
        <v>11-2022</v>
      </c>
      <c r="Y626">
        <f>_xlfn.XLOOKUP(X626,AM:AM,AO:AO,"")</f>
        <v>0</v>
      </c>
      <c r="Z626">
        <f>_xlfn.XLOOKUP(X626,AM:AM,AP:AP,"")</f>
        <v>0</v>
      </c>
      <c r="AA626">
        <f>_xlfn.XLOOKUP(X626,AM:AM,AQ:AQ,"")</f>
        <v>0</v>
      </c>
      <c r="AB626" t="str">
        <f>_xlfn.XLOOKUP(X626,AM:AM,AR:AR,"")</f>
        <v>L36</v>
      </c>
    </row>
    <row r="627" spans="1:28">
      <c r="A627" s="93">
        <v>44893</v>
      </c>
      <c r="B627" s="90">
        <v>49500</v>
      </c>
      <c r="C627" s="90">
        <v>51800</v>
      </c>
      <c r="D627" s="90">
        <v>50500</v>
      </c>
      <c r="E627" s="90">
        <v>46300</v>
      </c>
      <c r="F627" s="90">
        <v>52300</v>
      </c>
      <c r="G627" s="91" t="s">
        <v>25</v>
      </c>
      <c r="H627" s="90">
        <v>48500</v>
      </c>
      <c r="I627" s="90">
        <v>48800</v>
      </c>
      <c r="J627" s="90">
        <v>49200</v>
      </c>
      <c r="K627" s="91" t="s">
        <v>25</v>
      </c>
      <c r="L627" s="90">
        <v>49200</v>
      </c>
      <c r="M627" s="90">
        <v>52000</v>
      </c>
      <c r="N627" s="90">
        <v>48500</v>
      </c>
      <c r="O627" s="90">
        <v>47300</v>
      </c>
      <c r="P627" s="90">
        <v>45200</v>
      </c>
      <c r="Q627" s="90">
        <v>45400</v>
      </c>
      <c r="R627" s="90">
        <v>45300</v>
      </c>
      <c r="S627" s="90">
        <v>48800</v>
      </c>
      <c r="T627" s="90">
        <v>48500</v>
      </c>
      <c r="U627" s="90">
        <v>49800</v>
      </c>
      <c r="V627" s="90">
        <v>51600</v>
      </c>
      <c r="W627" s="90">
        <v>54300</v>
      </c>
      <c r="X627" t="str">
        <f t="shared" si="17"/>
        <v>11-2022</v>
      </c>
      <c r="Y627">
        <f>_xlfn.XLOOKUP(X627,AM:AM,AO:AO,"")</f>
        <v>0</v>
      </c>
      <c r="Z627">
        <f>_xlfn.XLOOKUP(X627,AM:AM,AP:AP,"")</f>
        <v>0</v>
      </c>
      <c r="AA627">
        <f>_xlfn.XLOOKUP(X627,AM:AM,AQ:AQ,"")</f>
        <v>0</v>
      </c>
      <c r="AB627" t="str">
        <f>_xlfn.XLOOKUP(X627,AM:AM,AR:AR,"")</f>
        <v>L36</v>
      </c>
    </row>
    <row r="628" spans="1:28">
      <c r="A628" s="93">
        <v>44894</v>
      </c>
      <c r="B628" s="90">
        <v>49700</v>
      </c>
      <c r="C628" s="90">
        <v>52000</v>
      </c>
      <c r="D628" s="90">
        <v>50900</v>
      </c>
      <c r="E628" s="90">
        <v>46800</v>
      </c>
      <c r="F628" s="90">
        <v>52300</v>
      </c>
      <c r="G628" s="91" t="s">
        <v>25</v>
      </c>
      <c r="H628" s="90">
        <v>49000</v>
      </c>
      <c r="I628" s="90">
        <v>48800</v>
      </c>
      <c r="J628" s="90">
        <v>49500</v>
      </c>
      <c r="K628" s="91" t="s">
        <v>25</v>
      </c>
      <c r="L628" s="90">
        <v>49800</v>
      </c>
      <c r="M628" s="90">
        <v>52000</v>
      </c>
      <c r="N628" s="90">
        <v>48500</v>
      </c>
      <c r="O628" s="90">
        <v>47700</v>
      </c>
      <c r="P628" s="90">
        <v>45700</v>
      </c>
      <c r="Q628" s="90">
        <v>45900</v>
      </c>
      <c r="R628" s="90">
        <v>46000</v>
      </c>
      <c r="S628" s="90">
        <v>49300</v>
      </c>
      <c r="T628" s="90">
        <v>48900</v>
      </c>
      <c r="U628" s="90">
        <v>49800</v>
      </c>
      <c r="V628" s="90">
        <v>51600</v>
      </c>
      <c r="W628" s="90">
        <v>54300</v>
      </c>
      <c r="X628" t="str">
        <f t="shared" si="17"/>
        <v>11-2022</v>
      </c>
      <c r="Y628">
        <f>_xlfn.XLOOKUP(X628,AM:AM,AO:AO,"")</f>
        <v>0</v>
      </c>
      <c r="Z628">
        <f>_xlfn.XLOOKUP(X628,AM:AM,AP:AP,"")</f>
        <v>0</v>
      </c>
      <c r="AA628">
        <f>_xlfn.XLOOKUP(X628,AM:AM,AQ:AQ,"")</f>
        <v>0</v>
      </c>
      <c r="AB628" t="str">
        <f>_xlfn.XLOOKUP(X628,AM:AM,AR:AR,"")</f>
        <v>L36</v>
      </c>
    </row>
    <row r="629" spans="1:28">
      <c r="A629" s="93">
        <v>44895</v>
      </c>
      <c r="B629" s="90">
        <v>51200</v>
      </c>
      <c r="C629" s="90">
        <v>52200</v>
      </c>
      <c r="D629" s="90">
        <v>51400</v>
      </c>
      <c r="E629" s="90">
        <v>47900</v>
      </c>
      <c r="F629" s="90">
        <v>52400</v>
      </c>
      <c r="G629" s="91" t="s">
        <v>25</v>
      </c>
      <c r="H629" s="90">
        <v>50000</v>
      </c>
      <c r="I629" s="90">
        <v>49700</v>
      </c>
      <c r="J629" s="90">
        <v>51000</v>
      </c>
      <c r="K629" s="91" t="s">
        <v>25</v>
      </c>
      <c r="L629" s="90">
        <v>50600</v>
      </c>
      <c r="M629" s="90">
        <v>52400</v>
      </c>
      <c r="N629" s="90">
        <v>49300</v>
      </c>
      <c r="O629" s="90">
        <v>48300</v>
      </c>
      <c r="P629" s="90">
        <v>47100</v>
      </c>
      <c r="Q629" s="90">
        <v>47300</v>
      </c>
      <c r="R629" s="90">
        <v>47300</v>
      </c>
      <c r="S629" s="90">
        <v>50400</v>
      </c>
      <c r="T629" s="90">
        <v>50000</v>
      </c>
      <c r="U629" s="90">
        <v>51300</v>
      </c>
      <c r="V629" s="90">
        <v>51900</v>
      </c>
      <c r="W629" s="90">
        <v>54500</v>
      </c>
      <c r="X629" t="str">
        <f t="shared" si="17"/>
        <v>11-2022</v>
      </c>
      <c r="Y629">
        <f>_xlfn.XLOOKUP(X629,AM:AM,AO:AO,"")</f>
        <v>0</v>
      </c>
      <c r="Z629">
        <f>_xlfn.XLOOKUP(X629,AM:AM,AP:AP,"")</f>
        <v>0</v>
      </c>
      <c r="AA629">
        <f>_xlfn.XLOOKUP(X629,AM:AM,AQ:AQ,"")</f>
        <v>0</v>
      </c>
      <c r="AB629" t="str">
        <f>_xlfn.XLOOKUP(X629,AM:AM,AR:AR,"")</f>
        <v>L36</v>
      </c>
    </row>
    <row r="630" spans="1:28">
      <c r="A630" s="93">
        <v>44896</v>
      </c>
      <c r="B630" s="90">
        <v>51300</v>
      </c>
      <c r="C630" s="90">
        <v>52200</v>
      </c>
      <c r="D630" s="90">
        <v>51400</v>
      </c>
      <c r="E630" s="90">
        <v>47700</v>
      </c>
      <c r="F630" s="90">
        <v>52300</v>
      </c>
      <c r="G630" s="91" t="s">
        <v>25</v>
      </c>
      <c r="H630" s="90">
        <v>50500</v>
      </c>
      <c r="I630" s="90">
        <v>50500</v>
      </c>
      <c r="J630" s="90">
        <v>51700</v>
      </c>
      <c r="K630" s="91" t="s">
        <v>25</v>
      </c>
      <c r="L630" s="90">
        <v>51400</v>
      </c>
      <c r="M630" s="90">
        <v>52800</v>
      </c>
      <c r="N630" s="90">
        <v>49300</v>
      </c>
      <c r="O630" s="90">
        <v>49000</v>
      </c>
      <c r="P630" s="90">
        <v>47300</v>
      </c>
      <c r="Q630" s="90">
        <v>47300</v>
      </c>
      <c r="R630" s="90">
        <v>47500</v>
      </c>
      <c r="S630" s="90">
        <v>50200</v>
      </c>
      <c r="T630" s="90">
        <v>50000</v>
      </c>
      <c r="U630" s="90">
        <v>51300</v>
      </c>
      <c r="V630" s="90">
        <v>52800</v>
      </c>
      <c r="W630" s="90">
        <v>55300</v>
      </c>
      <c r="X630" t="str">
        <f t="shared" si="17"/>
        <v>12-2022</v>
      </c>
      <c r="Y630">
        <f>_xlfn.XLOOKUP(X630,AM:AM,AO:AO,"")</f>
        <v>0</v>
      </c>
      <c r="Z630">
        <f>_xlfn.XLOOKUP(X630,AM:AM,AP:AP,"")</f>
        <v>0</v>
      </c>
      <c r="AA630">
        <f>_xlfn.XLOOKUP(X630,AM:AM,AQ:AQ,"")</f>
        <v>0</v>
      </c>
      <c r="AB630" t="str">
        <f>_xlfn.XLOOKUP(X630,AM:AM,AR:AR,"")</f>
        <v>L36</v>
      </c>
    </row>
    <row r="631" spans="1:28">
      <c r="A631" s="93">
        <v>44897</v>
      </c>
      <c r="B631" s="90">
        <v>51300</v>
      </c>
      <c r="C631" s="90">
        <v>52200</v>
      </c>
      <c r="D631" s="90">
        <v>51400</v>
      </c>
      <c r="E631" s="90">
        <v>47300</v>
      </c>
      <c r="F631" s="90">
        <v>52600</v>
      </c>
      <c r="G631" s="91" t="s">
        <v>25</v>
      </c>
      <c r="H631" s="90">
        <v>50500</v>
      </c>
      <c r="I631" s="90">
        <v>50000</v>
      </c>
      <c r="J631" s="90">
        <v>51700</v>
      </c>
      <c r="K631" s="91" t="s">
        <v>25</v>
      </c>
      <c r="L631" s="90">
        <v>51600</v>
      </c>
      <c r="M631" s="90">
        <v>52800</v>
      </c>
      <c r="N631" s="90">
        <v>49200</v>
      </c>
      <c r="O631" s="90">
        <v>48700</v>
      </c>
      <c r="P631" s="90">
        <v>47000</v>
      </c>
      <c r="Q631" s="90">
        <v>46900</v>
      </c>
      <c r="R631" s="90">
        <v>47000</v>
      </c>
      <c r="S631" s="90">
        <v>49800</v>
      </c>
      <c r="T631" s="90">
        <v>50000</v>
      </c>
      <c r="U631" s="90">
        <v>51300</v>
      </c>
      <c r="V631" s="90">
        <v>52800</v>
      </c>
      <c r="W631" s="90">
        <v>55300</v>
      </c>
      <c r="X631" t="str">
        <f t="shared" si="17"/>
        <v>12-2022</v>
      </c>
      <c r="Y631">
        <f>_xlfn.XLOOKUP(X631,AM:AM,AO:AO,"")</f>
        <v>0</v>
      </c>
      <c r="Z631">
        <f>_xlfn.XLOOKUP(X631,AM:AM,AP:AP,"")</f>
        <v>0</v>
      </c>
      <c r="AA631">
        <f>_xlfn.XLOOKUP(X631,AM:AM,AQ:AQ,"")</f>
        <v>0</v>
      </c>
      <c r="AB631" t="str">
        <f>_xlfn.XLOOKUP(X631,AM:AM,AR:AR,"")</f>
        <v>L36</v>
      </c>
    </row>
    <row r="632" spans="1:28">
      <c r="A632" s="93">
        <v>44898</v>
      </c>
      <c r="B632" s="90">
        <v>51300</v>
      </c>
      <c r="C632" s="90">
        <v>52200</v>
      </c>
      <c r="D632" s="90">
        <v>51150</v>
      </c>
      <c r="E632" s="90">
        <v>47000</v>
      </c>
      <c r="F632" s="90">
        <v>52400</v>
      </c>
      <c r="G632" s="91" t="s">
        <v>25</v>
      </c>
      <c r="H632" s="90">
        <v>50000</v>
      </c>
      <c r="I632" s="90">
        <v>49700</v>
      </c>
      <c r="J632" s="90">
        <v>51500</v>
      </c>
      <c r="K632" s="91" t="s">
        <v>25</v>
      </c>
      <c r="L632" s="90">
        <v>51100</v>
      </c>
      <c r="M632" s="90">
        <v>52800</v>
      </c>
      <c r="N632" s="90">
        <v>48800</v>
      </c>
      <c r="O632" s="90">
        <v>48000</v>
      </c>
      <c r="P632" s="90">
        <v>46100</v>
      </c>
      <c r="Q632" s="90">
        <v>46800</v>
      </c>
      <c r="R632" s="90">
        <v>46500</v>
      </c>
      <c r="S632" s="90">
        <v>49500</v>
      </c>
      <c r="T632" s="90">
        <v>49800</v>
      </c>
      <c r="U632" s="90">
        <v>51300</v>
      </c>
      <c r="V632" s="90">
        <v>52700</v>
      </c>
      <c r="W632" s="90">
        <v>55200</v>
      </c>
      <c r="X632" t="str">
        <f t="shared" si="17"/>
        <v>12-2022</v>
      </c>
      <c r="Y632">
        <f>_xlfn.XLOOKUP(X632,AM:AM,AO:AO,"")</f>
        <v>0</v>
      </c>
      <c r="Z632">
        <f>_xlfn.XLOOKUP(X632,AM:AM,AP:AP,"")</f>
        <v>0</v>
      </c>
      <c r="AA632">
        <f>_xlfn.XLOOKUP(X632,AM:AM,AQ:AQ,"")</f>
        <v>0</v>
      </c>
      <c r="AB632" t="str">
        <f>_xlfn.XLOOKUP(X632,AM:AM,AR:AR,"")</f>
        <v>L36</v>
      </c>
    </row>
    <row r="633" spans="1:28">
      <c r="A633" s="93">
        <v>44899</v>
      </c>
      <c r="B633" s="90" t="s">
        <v>24</v>
      </c>
      <c r="C633" s="90" t="s">
        <v>24</v>
      </c>
      <c r="D633" s="90" t="s">
        <v>24</v>
      </c>
      <c r="E633" s="90" t="s">
        <v>24</v>
      </c>
      <c r="F633" s="90" t="s">
        <v>24</v>
      </c>
      <c r="G633" s="90" t="s">
        <v>24</v>
      </c>
      <c r="H633" s="90" t="s">
        <v>24</v>
      </c>
      <c r="I633" s="90" t="s">
        <v>24</v>
      </c>
      <c r="J633" s="90" t="s">
        <v>24</v>
      </c>
      <c r="K633" s="90" t="s">
        <v>24</v>
      </c>
      <c r="L633" s="90" t="s">
        <v>24</v>
      </c>
      <c r="M633" s="90" t="s">
        <v>24</v>
      </c>
      <c r="N633" s="90" t="s">
        <v>24</v>
      </c>
      <c r="O633" s="90" t="s">
        <v>24</v>
      </c>
      <c r="P633" s="90" t="s">
        <v>24</v>
      </c>
      <c r="Q633" s="90" t="s">
        <v>24</v>
      </c>
      <c r="R633" s="90" t="s">
        <v>24</v>
      </c>
      <c r="S633" s="90" t="s">
        <v>24</v>
      </c>
      <c r="T633" s="90" t="s">
        <v>24</v>
      </c>
      <c r="U633" s="90" t="s">
        <v>24</v>
      </c>
      <c r="V633" s="90" t="s">
        <v>24</v>
      </c>
      <c r="W633" s="90" t="s">
        <v>24</v>
      </c>
      <c r="X633" t="str">
        <f t="shared" si="17"/>
        <v>12-2022</v>
      </c>
      <c r="Y633">
        <f>_xlfn.XLOOKUP(X633,AM:AM,AO:AO,"")</f>
        <v>0</v>
      </c>
      <c r="Z633">
        <f>_xlfn.XLOOKUP(X633,AM:AM,AP:AP,"")</f>
        <v>0</v>
      </c>
      <c r="AA633">
        <f>_xlfn.XLOOKUP(X633,AM:AM,AQ:AQ,"")</f>
        <v>0</v>
      </c>
      <c r="AB633" t="str">
        <f>_xlfn.XLOOKUP(X633,AM:AM,AR:AR,"")</f>
        <v>L36</v>
      </c>
    </row>
    <row r="634" spans="1:28">
      <c r="A634" s="93">
        <v>44900</v>
      </c>
      <c r="B634" s="90">
        <v>51300</v>
      </c>
      <c r="C634" s="90">
        <v>52200</v>
      </c>
      <c r="D634" s="90">
        <v>51500</v>
      </c>
      <c r="E634" s="90">
        <v>47500</v>
      </c>
      <c r="F634" s="90">
        <v>52400</v>
      </c>
      <c r="G634" s="91" t="s">
        <v>25</v>
      </c>
      <c r="H634" s="90">
        <v>50000</v>
      </c>
      <c r="I634" s="90">
        <v>50000</v>
      </c>
      <c r="J634" s="90">
        <v>51500</v>
      </c>
      <c r="K634" s="91" t="s">
        <v>25</v>
      </c>
      <c r="L634" s="90">
        <v>51400</v>
      </c>
      <c r="M634" s="90">
        <v>52800</v>
      </c>
      <c r="N634" s="90">
        <v>49300</v>
      </c>
      <c r="O634" s="90">
        <v>48700</v>
      </c>
      <c r="P634" s="90">
        <v>46800</v>
      </c>
      <c r="Q634" s="90">
        <v>47300</v>
      </c>
      <c r="R634" s="90">
        <v>47000</v>
      </c>
      <c r="S634" s="90">
        <v>50000</v>
      </c>
      <c r="T634" s="90">
        <v>50300</v>
      </c>
      <c r="U634" s="90">
        <v>51300</v>
      </c>
      <c r="V634" s="90">
        <v>52600</v>
      </c>
      <c r="W634" s="90">
        <v>55200</v>
      </c>
      <c r="X634" t="str">
        <f t="shared" si="17"/>
        <v>12-2022</v>
      </c>
      <c r="Y634">
        <f>_xlfn.XLOOKUP(X634,AM:AM,AO:AO,"")</f>
        <v>0</v>
      </c>
      <c r="Z634">
        <f>_xlfn.XLOOKUP(X634,AM:AM,AP:AP,"")</f>
        <v>0</v>
      </c>
      <c r="AA634">
        <f>_xlfn.XLOOKUP(X634,AM:AM,AQ:AQ,"")</f>
        <v>0</v>
      </c>
      <c r="AB634" t="str">
        <f>_xlfn.XLOOKUP(X634,AM:AM,AR:AR,"")</f>
        <v>L36</v>
      </c>
    </row>
    <row r="635" spans="1:28">
      <c r="A635" s="93">
        <v>44901</v>
      </c>
      <c r="B635" s="90">
        <v>51700</v>
      </c>
      <c r="C635" s="90">
        <v>52200</v>
      </c>
      <c r="D635" s="90">
        <v>51500</v>
      </c>
      <c r="E635" s="90">
        <v>47700</v>
      </c>
      <c r="F635" s="90">
        <v>52400</v>
      </c>
      <c r="G635" s="91" t="s">
        <v>25</v>
      </c>
      <c r="H635" s="90">
        <v>50500</v>
      </c>
      <c r="I635" s="90">
        <v>50200</v>
      </c>
      <c r="J635" s="90">
        <v>52000</v>
      </c>
      <c r="K635" s="91" t="s">
        <v>25</v>
      </c>
      <c r="L635" s="90">
        <v>51500</v>
      </c>
      <c r="M635" s="90">
        <v>53100</v>
      </c>
      <c r="N635" s="90">
        <v>49300</v>
      </c>
      <c r="O635" s="90">
        <v>48700</v>
      </c>
      <c r="P635" s="90">
        <v>47000</v>
      </c>
      <c r="Q635" s="90">
        <v>47300</v>
      </c>
      <c r="R635" s="90">
        <v>47400</v>
      </c>
      <c r="S635" s="90">
        <v>50200</v>
      </c>
      <c r="T635" s="90">
        <v>50300</v>
      </c>
      <c r="U635" s="90">
        <v>51300</v>
      </c>
      <c r="V635" s="90">
        <v>52600</v>
      </c>
      <c r="W635" s="90">
        <v>55200</v>
      </c>
      <c r="X635" t="str">
        <f t="shared" si="17"/>
        <v>12-2022</v>
      </c>
      <c r="Y635">
        <f>_xlfn.XLOOKUP(X635,AM:AM,AO:AO,"")</f>
        <v>0</v>
      </c>
      <c r="Z635">
        <f>_xlfn.XLOOKUP(X635,AM:AM,AP:AP,"")</f>
        <v>0</v>
      </c>
      <c r="AA635">
        <f>_xlfn.XLOOKUP(X635,AM:AM,AQ:AQ,"")</f>
        <v>0</v>
      </c>
      <c r="AB635" t="str">
        <f>_xlfn.XLOOKUP(X635,AM:AM,AR:AR,"")</f>
        <v>L36</v>
      </c>
    </row>
    <row r="636" spans="1:28">
      <c r="A636" s="93">
        <v>44902</v>
      </c>
      <c r="B636" s="90">
        <v>51700</v>
      </c>
      <c r="C636" s="90">
        <v>52200</v>
      </c>
      <c r="D636" s="90">
        <v>51800</v>
      </c>
      <c r="E636" s="90">
        <v>48000</v>
      </c>
      <c r="F636" s="90">
        <v>52400</v>
      </c>
      <c r="G636" s="91" t="s">
        <v>25</v>
      </c>
      <c r="H636" s="90">
        <v>51000</v>
      </c>
      <c r="I636" s="90">
        <v>50800</v>
      </c>
      <c r="J636" s="90">
        <v>52500</v>
      </c>
      <c r="K636" s="91" t="s">
        <v>25</v>
      </c>
      <c r="L636" s="90">
        <v>51900</v>
      </c>
      <c r="M636" s="90">
        <v>53100</v>
      </c>
      <c r="N636" s="90">
        <v>49800</v>
      </c>
      <c r="O636" s="90">
        <v>48900</v>
      </c>
      <c r="P636" s="90">
        <v>47500</v>
      </c>
      <c r="Q636" s="90">
        <v>47800</v>
      </c>
      <c r="R636" s="90">
        <v>47500</v>
      </c>
      <c r="S636" s="90">
        <v>50500</v>
      </c>
      <c r="T636" s="90">
        <v>50800</v>
      </c>
      <c r="U636" s="90">
        <v>51800</v>
      </c>
      <c r="V636" s="90">
        <v>52600</v>
      </c>
      <c r="W636" s="90">
        <v>55200</v>
      </c>
      <c r="X636" t="str">
        <f t="shared" si="17"/>
        <v>12-2022</v>
      </c>
      <c r="Y636">
        <f>_xlfn.XLOOKUP(X636,AM:AM,AO:AO,"")</f>
        <v>0</v>
      </c>
      <c r="Z636">
        <f>_xlfn.XLOOKUP(X636,AM:AM,AP:AP,"")</f>
        <v>0</v>
      </c>
      <c r="AA636">
        <f>_xlfn.XLOOKUP(X636,AM:AM,AQ:AQ,"")</f>
        <v>0</v>
      </c>
      <c r="AB636" t="str">
        <f>_xlfn.XLOOKUP(X636,AM:AM,AR:AR,"")</f>
        <v>L36</v>
      </c>
    </row>
    <row r="637" spans="1:28">
      <c r="A637" s="93">
        <v>44903</v>
      </c>
      <c r="B637" s="90">
        <v>52200</v>
      </c>
      <c r="C637" s="90">
        <v>52500</v>
      </c>
      <c r="D637" s="90">
        <v>52100</v>
      </c>
      <c r="E637" s="90">
        <v>48700</v>
      </c>
      <c r="F637" s="90">
        <v>52700</v>
      </c>
      <c r="G637" s="91" t="s">
        <v>25</v>
      </c>
      <c r="H637" s="90">
        <v>51500</v>
      </c>
      <c r="I637" s="90">
        <v>51400</v>
      </c>
      <c r="J637" s="90">
        <v>53000</v>
      </c>
      <c r="K637" s="91" t="s">
        <v>25</v>
      </c>
      <c r="L637" s="90">
        <v>52200</v>
      </c>
      <c r="M637" s="90">
        <v>53300</v>
      </c>
      <c r="N637" s="90">
        <v>50800</v>
      </c>
      <c r="O637" s="90">
        <v>49600</v>
      </c>
      <c r="P637" s="90">
        <v>47600</v>
      </c>
      <c r="Q637" s="90">
        <v>48300</v>
      </c>
      <c r="R637" s="90">
        <v>48100</v>
      </c>
      <c r="S637" s="90">
        <v>51200</v>
      </c>
      <c r="T637" s="90">
        <v>51300</v>
      </c>
      <c r="U637" s="90">
        <v>52800</v>
      </c>
      <c r="V637" s="90">
        <v>52800</v>
      </c>
      <c r="W637" s="90">
        <v>55400</v>
      </c>
      <c r="X637" t="str">
        <f t="shared" si="17"/>
        <v>12-2022</v>
      </c>
      <c r="Y637">
        <f>_xlfn.XLOOKUP(X637,AM:AM,AO:AO,"")</f>
        <v>0</v>
      </c>
      <c r="Z637">
        <f>_xlfn.XLOOKUP(X637,AM:AM,AP:AP,"")</f>
        <v>0</v>
      </c>
      <c r="AA637">
        <f>_xlfn.XLOOKUP(X637,AM:AM,AQ:AQ,"")</f>
        <v>0</v>
      </c>
      <c r="AB637" t="str">
        <f>_xlfn.XLOOKUP(X637,AM:AM,AR:AR,"")</f>
        <v>L36</v>
      </c>
    </row>
    <row r="638" spans="1:28">
      <c r="A638" s="93">
        <v>44904</v>
      </c>
      <c r="B638" s="90">
        <v>52200</v>
      </c>
      <c r="C638" s="90">
        <v>52300</v>
      </c>
      <c r="D638" s="90">
        <v>52100</v>
      </c>
      <c r="E638" s="90">
        <v>48900</v>
      </c>
      <c r="F638" s="90">
        <v>52700</v>
      </c>
      <c r="G638" s="91" t="s">
        <v>25</v>
      </c>
      <c r="H638" s="90">
        <v>51500</v>
      </c>
      <c r="I638" s="90">
        <v>51700</v>
      </c>
      <c r="J638" s="90">
        <v>53000</v>
      </c>
      <c r="K638" s="91" t="s">
        <v>25</v>
      </c>
      <c r="L638" s="90">
        <v>52500</v>
      </c>
      <c r="M638" s="90">
        <v>53300</v>
      </c>
      <c r="N638" s="90">
        <v>50800</v>
      </c>
      <c r="O638" s="90">
        <v>49900</v>
      </c>
      <c r="P638" s="90">
        <v>48000</v>
      </c>
      <c r="Q638" s="90">
        <v>48300</v>
      </c>
      <c r="R638" s="90">
        <v>48100</v>
      </c>
      <c r="S638" s="90">
        <v>51400</v>
      </c>
      <c r="T638" s="90">
        <v>51300</v>
      </c>
      <c r="U638" s="90">
        <v>52800</v>
      </c>
      <c r="V638" s="90">
        <v>53100</v>
      </c>
      <c r="W638" s="90">
        <v>55700</v>
      </c>
      <c r="X638" t="str">
        <f t="shared" si="17"/>
        <v>12-2022</v>
      </c>
      <c r="Y638">
        <f>_xlfn.XLOOKUP(X638,AM:AM,AO:AO,"")</f>
        <v>0</v>
      </c>
      <c r="Z638">
        <f>_xlfn.XLOOKUP(X638,AM:AM,AP:AP,"")</f>
        <v>0</v>
      </c>
      <c r="AA638">
        <f>_xlfn.XLOOKUP(X638,AM:AM,AQ:AQ,"")</f>
        <v>0</v>
      </c>
      <c r="AB638" t="str">
        <f>_xlfn.XLOOKUP(X638,AM:AM,AR:AR,"")</f>
        <v>L36</v>
      </c>
    </row>
    <row r="639" spans="1:28">
      <c r="A639" s="93">
        <v>44905</v>
      </c>
      <c r="B639" s="90">
        <v>52000</v>
      </c>
      <c r="C639" s="90">
        <v>52000</v>
      </c>
      <c r="D639" s="90">
        <v>52100</v>
      </c>
      <c r="E639" s="90">
        <v>48700</v>
      </c>
      <c r="F639" s="90">
        <v>52600</v>
      </c>
      <c r="G639" s="91" t="s">
        <v>25</v>
      </c>
      <c r="H639" s="90">
        <v>51500</v>
      </c>
      <c r="I639" s="90">
        <v>51600</v>
      </c>
      <c r="J639" s="90">
        <v>52900</v>
      </c>
      <c r="K639" s="91" t="s">
        <v>25</v>
      </c>
      <c r="L639" s="90">
        <v>52400</v>
      </c>
      <c r="M639" s="90">
        <v>53200</v>
      </c>
      <c r="N639" s="90">
        <v>50500</v>
      </c>
      <c r="O639" s="90">
        <v>49700</v>
      </c>
      <c r="P639" s="90">
        <v>47700</v>
      </c>
      <c r="Q639" s="90">
        <v>48000</v>
      </c>
      <c r="R639" s="90">
        <v>47700</v>
      </c>
      <c r="S639" s="90">
        <v>51200</v>
      </c>
      <c r="T639" s="90">
        <v>51300</v>
      </c>
      <c r="U639" s="90">
        <v>52300</v>
      </c>
      <c r="V639" s="90">
        <v>53100</v>
      </c>
      <c r="W639" s="90">
        <v>55700</v>
      </c>
      <c r="X639" t="str">
        <f t="shared" si="17"/>
        <v>12-2022</v>
      </c>
      <c r="Y639">
        <f>_xlfn.XLOOKUP(X639,AM:AM,AO:AO,"")</f>
        <v>0</v>
      </c>
      <c r="Z639">
        <f>_xlfn.XLOOKUP(X639,AM:AM,AP:AP,"")</f>
        <v>0</v>
      </c>
      <c r="AA639">
        <f>_xlfn.XLOOKUP(X639,AM:AM,AQ:AQ,"")</f>
        <v>0</v>
      </c>
      <c r="AB639" t="str">
        <f>_xlfn.XLOOKUP(X639,AM:AM,AR:AR,"")</f>
        <v>L36</v>
      </c>
    </row>
    <row r="640" spans="1:28">
      <c r="A640" s="93">
        <v>44906</v>
      </c>
      <c r="B640" s="90" t="s">
        <v>24</v>
      </c>
      <c r="C640" s="90" t="s">
        <v>24</v>
      </c>
      <c r="D640" s="90" t="s">
        <v>24</v>
      </c>
      <c r="E640" s="90" t="s">
        <v>24</v>
      </c>
      <c r="F640" s="90" t="s">
        <v>24</v>
      </c>
      <c r="G640" s="90" t="s">
        <v>24</v>
      </c>
      <c r="H640" s="90" t="s">
        <v>24</v>
      </c>
      <c r="I640" s="90" t="s">
        <v>24</v>
      </c>
      <c r="J640" s="90" t="s">
        <v>24</v>
      </c>
      <c r="K640" s="90" t="s">
        <v>24</v>
      </c>
      <c r="L640" s="90" t="s">
        <v>24</v>
      </c>
      <c r="M640" s="90" t="s">
        <v>24</v>
      </c>
      <c r="N640" s="90" t="s">
        <v>24</v>
      </c>
      <c r="O640" s="90" t="s">
        <v>24</v>
      </c>
      <c r="P640" s="90" t="s">
        <v>24</v>
      </c>
      <c r="Q640" s="90" t="s">
        <v>24</v>
      </c>
      <c r="R640" s="90" t="s">
        <v>24</v>
      </c>
      <c r="S640" s="90" t="s">
        <v>24</v>
      </c>
      <c r="T640" s="90" t="s">
        <v>24</v>
      </c>
      <c r="U640" s="90" t="s">
        <v>24</v>
      </c>
      <c r="V640" s="90" t="s">
        <v>24</v>
      </c>
      <c r="W640" s="90" t="s">
        <v>24</v>
      </c>
      <c r="X640" t="str">
        <f t="shared" si="17"/>
        <v>12-2022</v>
      </c>
      <c r="Y640">
        <f>_xlfn.XLOOKUP(X640,AM:AM,AO:AO,"")</f>
        <v>0</v>
      </c>
      <c r="Z640">
        <f>_xlfn.XLOOKUP(X640,AM:AM,AP:AP,"")</f>
        <v>0</v>
      </c>
      <c r="AA640">
        <f>_xlfn.XLOOKUP(X640,AM:AM,AQ:AQ,"")</f>
        <v>0</v>
      </c>
      <c r="AB640" t="str">
        <f>_xlfn.XLOOKUP(X640,AM:AM,AR:AR,"")</f>
        <v>L36</v>
      </c>
    </row>
    <row r="641" spans="1:28">
      <c r="A641" s="93">
        <v>44907</v>
      </c>
      <c r="B641" s="90">
        <v>52000</v>
      </c>
      <c r="C641" s="90">
        <v>52000</v>
      </c>
      <c r="D641" s="90">
        <v>52300</v>
      </c>
      <c r="E641" s="90">
        <v>48500</v>
      </c>
      <c r="F641" s="90">
        <v>52600</v>
      </c>
      <c r="G641" s="91" t="s">
        <v>25</v>
      </c>
      <c r="H641" s="90">
        <v>51500</v>
      </c>
      <c r="I641" s="90">
        <v>52000</v>
      </c>
      <c r="J641" s="90">
        <v>52900</v>
      </c>
      <c r="K641" s="91" t="s">
        <v>25</v>
      </c>
      <c r="L641" s="90">
        <v>52400</v>
      </c>
      <c r="M641" s="90">
        <v>53200</v>
      </c>
      <c r="N641" s="90">
        <v>50500</v>
      </c>
      <c r="O641" s="90">
        <v>49800</v>
      </c>
      <c r="P641" s="90">
        <v>47200</v>
      </c>
      <c r="Q641" s="90">
        <v>47800</v>
      </c>
      <c r="R641" s="90">
        <v>47600</v>
      </c>
      <c r="S641" s="90">
        <v>51000</v>
      </c>
      <c r="T641" s="90">
        <v>51000</v>
      </c>
      <c r="U641" s="90">
        <v>52300</v>
      </c>
      <c r="V641" s="90">
        <v>53500</v>
      </c>
      <c r="W641" s="90">
        <v>56200</v>
      </c>
      <c r="X641" t="str">
        <f t="shared" si="17"/>
        <v>12-2022</v>
      </c>
      <c r="Y641">
        <f>_xlfn.XLOOKUP(X641,AM:AM,AO:AO,"")</f>
        <v>0</v>
      </c>
      <c r="Z641">
        <f>_xlfn.XLOOKUP(X641,AM:AM,AP:AP,"")</f>
        <v>0</v>
      </c>
      <c r="AA641">
        <f>_xlfn.XLOOKUP(X641,AM:AM,AQ:AQ,"")</f>
        <v>0</v>
      </c>
      <c r="AB641" t="str">
        <f>_xlfn.XLOOKUP(X641,AM:AM,AR:AR,"")</f>
        <v>L36</v>
      </c>
    </row>
    <row r="642" spans="1:28">
      <c r="A642" s="93">
        <v>44908</v>
      </c>
      <c r="B642" s="90">
        <v>52000</v>
      </c>
      <c r="C642" s="90">
        <v>52000</v>
      </c>
      <c r="D642" s="90">
        <v>52300</v>
      </c>
      <c r="E642" s="90">
        <v>48200</v>
      </c>
      <c r="F642" s="90">
        <v>52600</v>
      </c>
      <c r="G642" s="91" t="s">
        <v>25</v>
      </c>
      <c r="H642" s="90">
        <v>51500</v>
      </c>
      <c r="I642" s="90">
        <v>52000</v>
      </c>
      <c r="J642" s="90">
        <v>52900</v>
      </c>
      <c r="K642" s="91" t="s">
        <v>25</v>
      </c>
      <c r="L642" s="90">
        <v>52200</v>
      </c>
      <c r="M642" s="90">
        <v>53200</v>
      </c>
      <c r="N642" s="90">
        <v>50300</v>
      </c>
      <c r="O642" s="90">
        <v>49500</v>
      </c>
      <c r="P642" s="90">
        <v>47200</v>
      </c>
      <c r="Q642" s="90">
        <v>47600</v>
      </c>
      <c r="R642" s="90">
        <v>47600</v>
      </c>
      <c r="S642" s="90">
        <v>50700</v>
      </c>
      <c r="T642" s="90">
        <v>50600</v>
      </c>
      <c r="U642" s="90">
        <v>51800</v>
      </c>
      <c r="V642" s="90">
        <v>53500</v>
      </c>
      <c r="W642" s="90">
        <v>56200</v>
      </c>
      <c r="X642" t="str">
        <f t="shared" si="17"/>
        <v>12-2022</v>
      </c>
      <c r="Y642">
        <f>_xlfn.XLOOKUP(X642,AM:AM,AO:AO,"")</f>
        <v>0</v>
      </c>
      <c r="Z642">
        <f>_xlfn.XLOOKUP(X642,AM:AM,AP:AP,"")</f>
        <v>0</v>
      </c>
      <c r="AA642">
        <f>_xlfn.XLOOKUP(X642,AM:AM,AQ:AQ,"")</f>
        <v>0</v>
      </c>
      <c r="AB642" t="str">
        <f>_xlfn.XLOOKUP(X642,AM:AM,AR:AR,"")</f>
        <v>L36</v>
      </c>
    </row>
    <row r="643" spans="1:28">
      <c r="A643" s="93">
        <v>44909</v>
      </c>
      <c r="B643" s="90">
        <v>51900</v>
      </c>
      <c r="C643" s="90">
        <v>51700</v>
      </c>
      <c r="D643" s="90">
        <v>51900</v>
      </c>
      <c r="E643" s="90">
        <v>47800</v>
      </c>
      <c r="F643" s="90">
        <v>52600</v>
      </c>
      <c r="G643" s="91" t="s">
        <v>25</v>
      </c>
      <c r="H643" s="90">
        <v>51500</v>
      </c>
      <c r="I643" s="90">
        <v>51800</v>
      </c>
      <c r="J643" s="90">
        <v>52900</v>
      </c>
      <c r="K643" s="91" t="s">
        <v>25</v>
      </c>
      <c r="L643" s="90">
        <v>52100</v>
      </c>
      <c r="M643" s="90">
        <v>53200</v>
      </c>
      <c r="N643" s="90">
        <v>49800</v>
      </c>
      <c r="O643" s="90">
        <v>49200</v>
      </c>
      <c r="P643" s="90">
        <v>47200</v>
      </c>
      <c r="Q643" s="90">
        <v>47400</v>
      </c>
      <c r="R643" s="90">
        <v>47600</v>
      </c>
      <c r="S643" s="90">
        <v>50300</v>
      </c>
      <c r="T643" s="90">
        <v>50600</v>
      </c>
      <c r="U643" s="90">
        <v>51800</v>
      </c>
      <c r="V643" s="90">
        <v>53200</v>
      </c>
      <c r="W643" s="90">
        <v>56000</v>
      </c>
      <c r="X643" t="str">
        <f t="shared" si="17"/>
        <v>12-2022</v>
      </c>
      <c r="Y643">
        <f>_xlfn.XLOOKUP(X643,AM:AM,AO:AO,"")</f>
        <v>0</v>
      </c>
      <c r="Z643">
        <f>_xlfn.XLOOKUP(X643,AM:AM,AP:AP,"")</f>
        <v>0</v>
      </c>
      <c r="AA643">
        <f>_xlfn.XLOOKUP(X643,AM:AM,AQ:AQ,"")</f>
        <v>0</v>
      </c>
      <c r="AB643" t="str">
        <f>_xlfn.XLOOKUP(X643,AM:AM,AR:AR,"")</f>
        <v>L36</v>
      </c>
    </row>
    <row r="644" spans="1:28">
      <c r="A644" s="93">
        <v>44910</v>
      </c>
      <c r="B644" s="90">
        <v>51500</v>
      </c>
      <c r="C644" s="90">
        <v>51000</v>
      </c>
      <c r="D644" s="90">
        <v>51900</v>
      </c>
      <c r="E644" s="90">
        <v>47700</v>
      </c>
      <c r="F644" s="90">
        <v>52500</v>
      </c>
      <c r="G644" s="91" t="s">
        <v>25</v>
      </c>
      <c r="H644" s="90">
        <v>51000</v>
      </c>
      <c r="I644" s="90">
        <v>51600</v>
      </c>
      <c r="J644" s="90">
        <v>52500</v>
      </c>
      <c r="K644" s="91" t="s">
        <v>25</v>
      </c>
      <c r="L644" s="90">
        <v>51900</v>
      </c>
      <c r="M644" s="90">
        <v>52800</v>
      </c>
      <c r="N644" s="90">
        <v>49300</v>
      </c>
      <c r="O644" s="90">
        <v>49000</v>
      </c>
      <c r="P644" s="90">
        <v>46850</v>
      </c>
      <c r="Q644" s="90">
        <v>47300</v>
      </c>
      <c r="R644" s="90">
        <v>47400</v>
      </c>
      <c r="S644" s="90">
        <v>50200</v>
      </c>
      <c r="T644" s="90">
        <v>50300</v>
      </c>
      <c r="U644" s="91" t="s">
        <v>25</v>
      </c>
      <c r="V644" s="90">
        <v>53200</v>
      </c>
      <c r="W644" s="90">
        <v>55800</v>
      </c>
      <c r="X644" t="str">
        <f t="shared" si="17"/>
        <v>12-2022</v>
      </c>
      <c r="Y644">
        <f>_xlfn.XLOOKUP(X644,AM:AM,AO:AO,"")</f>
        <v>0</v>
      </c>
      <c r="Z644">
        <f>_xlfn.XLOOKUP(X644,AM:AM,AP:AP,"")</f>
        <v>0</v>
      </c>
      <c r="AA644">
        <f>_xlfn.XLOOKUP(X644,AM:AM,AQ:AQ,"")</f>
        <v>0</v>
      </c>
      <c r="AB644" t="str">
        <f>_xlfn.XLOOKUP(X644,AM:AM,AR:AR,"")</f>
        <v>L36</v>
      </c>
    </row>
    <row r="645" spans="1:28">
      <c r="A645" s="93">
        <v>44911</v>
      </c>
      <c r="B645" s="90">
        <v>51200</v>
      </c>
      <c r="C645" s="90">
        <v>51000</v>
      </c>
      <c r="D645" s="90">
        <v>51800</v>
      </c>
      <c r="E645" s="90">
        <v>48000</v>
      </c>
      <c r="F645" s="90">
        <v>52300</v>
      </c>
      <c r="G645" s="91" t="s">
        <v>25</v>
      </c>
      <c r="H645" s="90">
        <v>51000</v>
      </c>
      <c r="I645" s="90">
        <v>51300</v>
      </c>
      <c r="J645" s="90">
        <v>52500</v>
      </c>
      <c r="K645" s="91" t="s">
        <v>25</v>
      </c>
      <c r="L645" s="90">
        <v>51500</v>
      </c>
      <c r="M645" s="90">
        <v>52800</v>
      </c>
      <c r="N645" s="90">
        <v>49300</v>
      </c>
      <c r="O645" s="90">
        <v>49000</v>
      </c>
      <c r="P645" s="90">
        <v>47300</v>
      </c>
      <c r="Q645" s="90">
        <v>48100</v>
      </c>
      <c r="R645" s="90">
        <v>47300</v>
      </c>
      <c r="S645" s="90">
        <v>50500</v>
      </c>
      <c r="T645" s="90">
        <v>50300</v>
      </c>
      <c r="U645" s="90">
        <v>51800</v>
      </c>
      <c r="V645" s="90">
        <v>53000</v>
      </c>
      <c r="W645" s="90">
        <v>55700</v>
      </c>
      <c r="X645" t="str">
        <f t="shared" si="17"/>
        <v>12-2022</v>
      </c>
      <c r="Y645">
        <f>_xlfn.XLOOKUP(X645,AM:AM,AO:AO,"")</f>
        <v>0</v>
      </c>
      <c r="Z645">
        <f>_xlfn.XLOOKUP(X645,AM:AM,AP:AP,"")</f>
        <v>0</v>
      </c>
      <c r="AA645">
        <f>_xlfn.XLOOKUP(X645,AM:AM,AQ:AQ,"")</f>
        <v>0</v>
      </c>
      <c r="AB645" t="str">
        <f>_xlfn.XLOOKUP(X645,AM:AM,AR:AR,"")</f>
        <v>L36</v>
      </c>
    </row>
    <row r="646" spans="1:28">
      <c r="A646" s="93">
        <v>44912</v>
      </c>
      <c r="B646" s="90">
        <v>51800</v>
      </c>
      <c r="C646" s="90">
        <v>51300</v>
      </c>
      <c r="D646" s="90">
        <v>52300</v>
      </c>
      <c r="E646" s="90">
        <v>48800</v>
      </c>
      <c r="F646" s="90">
        <v>52800</v>
      </c>
      <c r="G646" s="91" t="s">
        <v>25</v>
      </c>
      <c r="H646" s="90">
        <v>51500</v>
      </c>
      <c r="I646" s="90">
        <v>51900</v>
      </c>
      <c r="J646" s="90">
        <v>53000</v>
      </c>
      <c r="K646" s="91" t="s">
        <v>25</v>
      </c>
      <c r="L646" s="90">
        <v>52300</v>
      </c>
      <c r="M646" s="90">
        <v>52800</v>
      </c>
      <c r="N646" s="90">
        <v>49800</v>
      </c>
      <c r="O646" s="90">
        <v>49500</v>
      </c>
      <c r="P646" s="90">
        <v>48000</v>
      </c>
      <c r="Q646" s="90">
        <v>48200</v>
      </c>
      <c r="R646" s="90">
        <v>48000</v>
      </c>
      <c r="S646" s="90">
        <v>51300</v>
      </c>
      <c r="T646" s="90">
        <v>50800</v>
      </c>
      <c r="U646" s="91" t="s">
        <v>25</v>
      </c>
      <c r="V646" s="90">
        <v>53000</v>
      </c>
      <c r="W646" s="90">
        <v>55700</v>
      </c>
      <c r="X646" t="str">
        <f t="shared" si="17"/>
        <v>12-2022</v>
      </c>
      <c r="Y646">
        <f>_xlfn.XLOOKUP(X646,AM:AM,AO:AO,"")</f>
        <v>0</v>
      </c>
      <c r="Z646">
        <f>_xlfn.XLOOKUP(X646,AM:AM,AP:AP,"")</f>
        <v>0</v>
      </c>
      <c r="AA646">
        <f>_xlfn.XLOOKUP(X646,AM:AM,AQ:AQ,"")</f>
        <v>0</v>
      </c>
      <c r="AB646" t="str">
        <f>_xlfn.XLOOKUP(X646,AM:AM,AR:AR,"")</f>
        <v>L36</v>
      </c>
    </row>
    <row r="647" spans="1:28">
      <c r="A647" s="93">
        <v>44913</v>
      </c>
      <c r="B647" s="90" t="s">
        <v>24</v>
      </c>
      <c r="C647" s="90" t="s">
        <v>24</v>
      </c>
      <c r="D647" s="90" t="s">
        <v>24</v>
      </c>
      <c r="E647" s="90" t="s">
        <v>24</v>
      </c>
      <c r="F647" s="90" t="s">
        <v>24</v>
      </c>
      <c r="G647" s="90" t="s">
        <v>24</v>
      </c>
      <c r="H647" s="90" t="s">
        <v>24</v>
      </c>
      <c r="I647" s="90" t="s">
        <v>24</v>
      </c>
      <c r="J647" s="90" t="s">
        <v>24</v>
      </c>
      <c r="K647" s="90" t="s">
        <v>24</v>
      </c>
      <c r="L647" s="90" t="s">
        <v>24</v>
      </c>
      <c r="M647" s="90" t="s">
        <v>24</v>
      </c>
      <c r="N647" s="90" t="s">
        <v>24</v>
      </c>
      <c r="O647" s="90" t="s">
        <v>24</v>
      </c>
      <c r="P647" s="90" t="s">
        <v>24</v>
      </c>
      <c r="Q647" s="90" t="s">
        <v>24</v>
      </c>
      <c r="R647" s="90" t="s">
        <v>24</v>
      </c>
      <c r="S647" s="90" t="s">
        <v>24</v>
      </c>
      <c r="T647" s="90" t="s">
        <v>24</v>
      </c>
      <c r="U647" s="90" t="s">
        <v>24</v>
      </c>
      <c r="V647" s="90" t="s">
        <v>24</v>
      </c>
      <c r="W647" s="90" t="s">
        <v>24</v>
      </c>
      <c r="X647" t="str">
        <f t="shared" si="17"/>
        <v>12-2022</v>
      </c>
      <c r="Y647">
        <f>_xlfn.XLOOKUP(X647,AM:AM,AO:AO,"")</f>
        <v>0</v>
      </c>
      <c r="Z647">
        <f>_xlfn.XLOOKUP(X647,AM:AM,AP:AP,"")</f>
        <v>0</v>
      </c>
      <c r="AA647">
        <f>_xlfn.XLOOKUP(X647,AM:AM,AQ:AQ,"")</f>
        <v>0</v>
      </c>
      <c r="AB647" t="str">
        <f>_xlfn.XLOOKUP(X647,AM:AM,AR:AR,"")</f>
        <v>L36</v>
      </c>
    </row>
    <row r="648" spans="1:28">
      <c r="A648" s="93">
        <v>44914</v>
      </c>
      <c r="B648" s="90">
        <v>51800</v>
      </c>
      <c r="C648" s="90">
        <v>51500</v>
      </c>
      <c r="D648" s="90">
        <v>52100</v>
      </c>
      <c r="E648" s="90">
        <v>48500</v>
      </c>
      <c r="F648" s="90">
        <v>52800</v>
      </c>
      <c r="G648" s="91" t="s">
        <v>25</v>
      </c>
      <c r="H648" s="90">
        <v>51500</v>
      </c>
      <c r="I648" s="90">
        <v>51900</v>
      </c>
      <c r="J648" s="90">
        <v>53000</v>
      </c>
      <c r="K648" s="91" t="s">
        <v>25</v>
      </c>
      <c r="L648" s="90">
        <v>52300</v>
      </c>
      <c r="M648" s="90">
        <v>52800</v>
      </c>
      <c r="N648" s="90">
        <v>49700</v>
      </c>
      <c r="O648" s="90">
        <v>49700</v>
      </c>
      <c r="P648" s="90">
        <v>47600</v>
      </c>
      <c r="Q648" s="90">
        <v>48100</v>
      </c>
      <c r="R648" s="90">
        <v>48000</v>
      </c>
      <c r="S648" s="90">
        <v>51000</v>
      </c>
      <c r="T648" s="90">
        <v>50800</v>
      </c>
      <c r="U648" s="90">
        <v>51800</v>
      </c>
      <c r="V648" s="90">
        <v>53000</v>
      </c>
      <c r="W648" s="90">
        <v>55700</v>
      </c>
      <c r="X648" t="str">
        <f t="shared" si="17"/>
        <v>12-2022</v>
      </c>
      <c r="Y648">
        <f>_xlfn.XLOOKUP(X648,AM:AM,AO:AO,"")</f>
        <v>0</v>
      </c>
      <c r="Z648">
        <f>_xlfn.XLOOKUP(X648,AM:AM,AP:AP,"")</f>
        <v>0</v>
      </c>
      <c r="AA648">
        <f>_xlfn.XLOOKUP(X648,AM:AM,AQ:AQ,"")</f>
        <v>0</v>
      </c>
      <c r="AB648" t="str">
        <f>_xlfn.XLOOKUP(X648,AM:AM,AR:AR,"")</f>
        <v>L36</v>
      </c>
    </row>
    <row r="649" spans="1:28">
      <c r="A649" s="93">
        <v>44915</v>
      </c>
      <c r="B649" s="90">
        <v>51800</v>
      </c>
      <c r="C649" s="90">
        <v>51500</v>
      </c>
      <c r="D649" s="90">
        <v>52100</v>
      </c>
      <c r="E649" s="90">
        <v>48300</v>
      </c>
      <c r="F649" s="90">
        <v>52800</v>
      </c>
      <c r="G649" s="91" t="s">
        <v>25</v>
      </c>
      <c r="H649" s="90">
        <v>51000</v>
      </c>
      <c r="I649" s="90">
        <v>51800</v>
      </c>
      <c r="J649" s="90">
        <v>52800</v>
      </c>
      <c r="K649" s="91" t="s">
        <v>25</v>
      </c>
      <c r="L649" s="90">
        <v>52200</v>
      </c>
      <c r="M649" s="90">
        <v>52800</v>
      </c>
      <c r="N649" s="90">
        <v>49700</v>
      </c>
      <c r="O649" s="90">
        <v>49200</v>
      </c>
      <c r="P649" s="90">
        <v>47500</v>
      </c>
      <c r="Q649" s="90">
        <v>48000</v>
      </c>
      <c r="R649" s="90">
        <v>47800</v>
      </c>
      <c r="S649" s="90">
        <v>50800</v>
      </c>
      <c r="T649" s="90">
        <v>50800</v>
      </c>
      <c r="U649" s="90">
        <v>51800</v>
      </c>
      <c r="V649" s="90">
        <v>52700</v>
      </c>
      <c r="W649" s="90">
        <v>55500</v>
      </c>
      <c r="X649" t="str">
        <f t="shared" si="17"/>
        <v>12-2022</v>
      </c>
      <c r="Y649">
        <f>_xlfn.XLOOKUP(X649,AM:AM,AO:AO,"")</f>
        <v>0</v>
      </c>
      <c r="Z649">
        <f>_xlfn.XLOOKUP(X649,AM:AM,AP:AP,"")</f>
        <v>0</v>
      </c>
      <c r="AA649">
        <f>_xlfn.XLOOKUP(X649,AM:AM,AQ:AQ,"")</f>
        <v>0</v>
      </c>
      <c r="AB649" t="str">
        <f>_xlfn.XLOOKUP(X649,AM:AM,AR:AR,"")</f>
        <v>L36</v>
      </c>
    </row>
    <row r="650" spans="1:28">
      <c r="A650" s="93">
        <v>44916</v>
      </c>
      <c r="B650" s="90">
        <v>51700</v>
      </c>
      <c r="C650" s="90">
        <v>51300</v>
      </c>
      <c r="D650" s="90">
        <v>51800</v>
      </c>
      <c r="E650" s="90">
        <v>47800</v>
      </c>
      <c r="F650" s="90">
        <v>52600</v>
      </c>
      <c r="G650" s="91" t="s">
        <v>25</v>
      </c>
      <c r="H650" s="90">
        <v>50500</v>
      </c>
      <c r="I650" s="90">
        <v>51700</v>
      </c>
      <c r="J650" s="90">
        <v>52800</v>
      </c>
      <c r="K650" s="91" t="s">
        <v>25</v>
      </c>
      <c r="L650" s="90">
        <v>52000</v>
      </c>
      <c r="M650" s="90">
        <v>52500</v>
      </c>
      <c r="N650" s="90">
        <v>49500</v>
      </c>
      <c r="O650" s="90">
        <v>49000</v>
      </c>
      <c r="P650" s="90">
        <v>47250</v>
      </c>
      <c r="Q650" s="90">
        <v>47700</v>
      </c>
      <c r="R650" s="90">
        <v>47500</v>
      </c>
      <c r="S650" s="90">
        <v>50300</v>
      </c>
      <c r="T650" s="90">
        <v>50600</v>
      </c>
      <c r="U650" s="90">
        <v>51300</v>
      </c>
      <c r="V650" s="90">
        <v>52500</v>
      </c>
      <c r="W650" s="90">
        <v>55200</v>
      </c>
      <c r="X650" t="str">
        <f t="shared" si="17"/>
        <v>12-2022</v>
      </c>
      <c r="Y650">
        <f>_xlfn.XLOOKUP(X650,AM:AM,AO:AO,"")</f>
        <v>0</v>
      </c>
      <c r="Z650">
        <f>_xlfn.XLOOKUP(X650,AM:AM,AP:AP,"")</f>
        <v>0</v>
      </c>
      <c r="AA650">
        <f>_xlfn.XLOOKUP(X650,AM:AM,AQ:AQ,"")</f>
        <v>0</v>
      </c>
      <c r="AB650" t="str">
        <f>_xlfn.XLOOKUP(X650,AM:AM,AR:AR,"")</f>
        <v>L36</v>
      </c>
    </row>
    <row r="651" spans="1:28">
      <c r="A651" s="93">
        <v>44917</v>
      </c>
      <c r="B651" s="90">
        <v>51700</v>
      </c>
      <c r="C651" s="90">
        <v>51300</v>
      </c>
      <c r="D651" s="90">
        <v>51800</v>
      </c>
      <c r="E651" s="90">
        <v>47800</v>
      </c>
      <c r="F651" s="90">
        <v>52600</v>
      </c>
      <c r="G651" s="91" t="s">
        <v>25</v>
      </c>
      <c r="H651" s="90">
        <v>50500</v>
      </c>
      <c r="I651" s="90">
        <v>51700</v>
      </c>
      <c r="J651" s="90">
        <v>52800</v>
      </c>
      <c r="K651" s="91" t="s">
        <v>25</v>
      </c>
      <c r="L651" s="90">
        <v>52200</v>
      </c>
      <c r="M651" s="90">
        <v>52500</v>
      </c>
      <c r="N651" s="90">
        <v>49700</v>
      </c>
      <c r="O651" s="90">
        <v>49000</v>
      </c>
      <c r="P651" s="90">
        <v>47300</v>
      </c>
      <c r="Q651" s="90">
        <v>47900</v>
      </c>
      <c r="R651" s="90">
        <v>47600</v>
      </c>
      <c r="S651" s="90">
        <v>50300</v>
      </c>
      <c r="T651" s="90">
        <v>50600</v>
      </c>
      <c r="U651" s="90">
        <v>51300</v>
      </c>
      <c r="V651" s="90">
        <v>52200</v>
      </c>
      <c r="W651" s="90">
        <v>55000</v>
      </c>
      <c r="X651" t="str">
        <f t="shared" si="17"/>
        <v>12-2022</v>
      </c>
      <c r="Y651">
        <f>_xlfn.XLOOKUP(X651,AM:AM,AO:AO,"")</f>
        <v>0</v>
      </c>
      <c r="Z651">
        <f>_xlfn.XLOOKUP(X651,AM:AM,AP:AP,"")</f>
        <v>0</v>
      </c>
      <c r="AA651">
        <f>_xlfn.XLOOKUP(X651,AM:AM,AQ:AQ,"")</f>
        <v>0</v>
      </c>
      <c r="AB651" t="str">
        <f>_xlfn.XLOOKUP(X651,AM:AM,AR:AR,"")</f>
        <v>L36</v>
      </c>
    </row>
    <row r="652" spans="1:28">
      <c r="A652" s="93">
        <v>44918</v>
      </c>
      <c r="B652" s="90">
        <v>51600</v>
      </c>
      <c r="C652" s="90">
        <v>51200</v>
      </c>
      <c r="D652" s="90">
        <v>51800</v>
      </c>
      <c r="E652" s="90">
        <v>48500</v>
      </c>
      <c r="F652" s="90">
        <v>53300</v>
      </c>
      <c r="G652" s="91" t="s">
        <v>25</v>
      </c>
      <c r="H652" s="90">
        <v>51000</v>
      </c>
      <c r="I652" s="90">
        <v>51700</v>
      </c>
      <c r="J652" s="90">
        <v>53000</v>
      </c>
      <c r="K652" s="91" t="s">
        <v>25</v>
      </c>
      <c r="L652" s="90">
        <v>52200</v>
      </c>
      <c r="M652" s="90">
        <v>52800</v>
      </c>
      <c r="N652" s="90">
        <v>49800</v>
      </c>
      <c r="O652" s="90">
        <v>48700</v>
      </c>
      <c r="P652" s="90">
        <v>47400</v>
      </c>
      <c r="Q652" s="90">
        <v>48400</v>
      </c>
      <c r="R652" s="90">
        <v>47800</v>
      </c>
      <c r="S652" s="90">
        <v>51200</v>
      </c>
      <c r="T652" s="90">
        <v>50600</v>
      </c>
      <c r="U652" s="90">
        <v>51300</v>
      </c>
      <c r="V652" s="90">
        <v>52200</v>
      </c>
      <c r="W652" s="90">
        <v>55000</v>
      </c>
      <c r="X652" t="str">
        <f t="shared" si="17"/>
        <v>12-2022</v>
      </c>
      <c r="Y652">
        <f>_xlfn.XLOOKUP(X652,AM:AM,AO:AO,"")</f>
        <v>0</v>
      </c>
      <c r="Z652">
        <f>_xlfn.XLOOKUP(X652,AM:AM,AP:AP,"")</f>
        <v>0</v>
      </c>
      <c r="AA652">
        <f>_xlfn.XLOOKUP(X652,AM:AM,AQ:AQ,"")</f>
        <v>0</v>
      </c>
      <c r="AB652" t="str">
        <f>_xlfn.XLOOKUP(X652,AM:AM,AR:AR,"")</f>
        <v>L36</v>
      </c>
    </row>
    <row r="653" spans="1:28">
      <c r="A653" s="93">
        <v>44919</v>
      </c>
      <c r="B653" s="90">
        <v>52300</v>
      </c>
      <c r="C653" s="90">
        <v>51500</v>
      </c>
      <c r="D653" s="90">
        <v>52100</v>
      </c>
      <c r="E653" s="90">
        <v>48700</v>
      </c>
      <c r="F653" s="90">
        <v>53300</v>
      </c>
      <c r="G653" s="91" t="s">
        <v>25</v>
      </c>
      <c r="H653" s="90">
        <v>51500</v>
      </c>
      <c r="I653" s="90">
        <v>52600</v>
      </c>
      <c r="J653" s="90">
        <v>53000</v>
      </c>
      <c r="K653" s="91" t="s">
        <v>25</v>
      </c>
      <c r="L653" s="90">
        <v>53000</v>
      </c>
      <c r="M653" s="90">
        <v>52800</v>
      </c>
      <c r="N653" s="90">
        <v>50800</v>
      </c>
      <c r="O653" s="90">
        <v>49600</v>
      </c>
      <c r="P653" s="90">
        <v>48700</v>
      </c>
      <c r="Q653" s="90">
        <v>49000</v>
      </c>
      <c r="R653" s="90">
        <v>48500</v>
      </c>
      <c r="S653" s="90">
        <v>51400</v>
      </c>
      <c r="T653" s="90">
        <v>51500</v>
      </c>
      <c r="U653" s="90">
        <v>52300</v>
      </c>
      <c r="V653" s="90">
        <v>52600</v>
      </c>
      <c r="W653" s="90">
        <v>55500</v>
      </c>
      <c r="X653" t="str">
        <f t="shared" si="17"/>
        <v>12-2022</v>
      </c>
      <c r="Y653">
        <f>_xlfn.XLOOKUP(X653,AM:AM,AO:AO,"")</f>
        <v>0</v>
      </c>
      <c r="Z653">
        <f>_xlfn.XLOOKUP(X653,AM:AM,AP:AP,"")</f>
        <v>0</v>
      </c>
      <c r="AA653">
        <f>_xlfn.XLOOKUP(X653,AM:AM,AQ:AQ,"")</f>
        <v>0</v>
      </c>
      <c r="AB653" t="str">
        <f>_xlfn.XLOOKUP(X653,AM:AM,AR:AR,"")</f>
        <v>L36</v>
      </c>
    </row>
    <row r="654" spans="1:28">
      <c r="A654" s="93">
        <v>44920</v>
      </c>
      <c r="B654" s="90" t="s">
        <v>24</v>
      </c>
      <c r="C654" s="90" t="s">
        <v>24</v>
      </c>
      <c r="D654" s="90" t="s">
        <v>24</v>
      </c>
      <c r="E654" s="90" t="s">
        <v>24</v>
      </c>
      <c r="F654" s="90" t="s">
        <v>24</v>
      </c>
      <c r="G654" s="90" t="s">
        <v>24</v>
      </c>
      <c r="H654" s="90" t="s">
        <v>24</v>
      </c>
      <c r="I654" s="90" t="s">
        <v>24</v>
      </c>
      <c r="J654" s="90" t="s">
        <v>24</v>
      </c>
      <c r="K654" s="90" t="s">
        <v>24</v>
      </c>
      <c r="L654" s="90" t="s">
        <v>24</v>
      </c>
      <c r="M654" s="90" t="s">
        <v>24</v>
      </c>
      <c r="N654" s="90" t="s">
        <v>24</v>
      </c>
      <c r="O654" s="90" t="s">
        <v>24</v>
      </c>
      <c r="P654" s="90" t="s">
        <v>24</v>
      </c>
      <c r="Q654" s="90" t="s">
        <v>24</v>
      </c>
      <c r="R654" s="90" t="s">
        <v>24</v>
      </c>
      <c r="S654" s="90" t="s">
        <v>24</v>
      </c>
      <c r="T654" s="90" t="s">
        <v>24</v>
      </c>
      <c r="U654" s="90" t="s">
        <v>24</v>
      </c>
      <c r="V654" s="90" t="s">
        <v>24</v>
      </c>
      <c r="W654" s="90" t="s">
        <v>24</v>
      </c>
      <c r="X654" t="str">
        <f t="shared" si="17"/>
        <v>12-2022</v>
      </c>
      <c r="Y654">
        <f>_xlfn.XLOOKUP(X654,AM:AM,AO:AO,"")</f>
        <v>0</v>
      </c>
      <c r="Z654">
        <f>_xlfn.XLOOKUP(X654,AM:AM,AP:AP,"")</f>
        <v>0</v>
      </c>
      <c r="AA654">
        <f>_xlfn.XLOOKUP(X654,AM:AM,AQ:AQ,"")</f>
        <v>0</v>
      </c>
      <c r="AB654" t="str">
        <f>_xlfn.XLOOKUP(X654,AM:AM,AR:AR,"")</f>
        <v>L36</v>
      </c>
    </row>
    <row r="655" spans="1:28">
      <c r="A655" s="93">
        <v>44921</v>
      </c>
      <c r="B655" s="90">
        <v>52700</v>
      </c>
      <c r="C655" s="90">
        <v>51800</v>
      </c>
      <c r="D655" s="90">
        <v>52400</v>
      </c>
      <c r="E655" s="90">
        <v>50000</v>
      </c>
      <c r="F655" s="90">
        <v>54300</v>
      </c>
      <c r="G655" s="91" t="s">
        <v>25</v>
      </c>
      <c r="H655" s="90">
        <v>51500</v>
      </c>
      <c r="I655" s="90">
        <v>53200</v>
      </c>
      <c r="J655" s="90">
        <v>54500</v>
      </c>
      <c r="K655" s="91" t="s">
        <v>25</v>
      </c>
      <c r="L655" s="90">
        <v>53600</v>
      </c>
      <c r="M655" s="90">
        <v>53600</v>
      </c>
      <c r="N655" s="90">
        <v>51300</v>
      </c>
      <c r="O655" s="90">
        <v>50900</v>
      </c>
      <c r="P655" s="90">
        <v>49200</v>
      </c>
      <c r="Q655" s="90">
        <v>49500</v>
      </c>
      <c r="R655" s="90">
        <v>49000</v>
      </c>
      <c r="S655" s="90">
        <v>52500</v>
      </c>
      <c r="T655" s="90">
        <v>52000</v>
      </c>
      <c r="U655" s="90">
        <v>52800</v>
      </c>
      <c r="V655" s="90">
        <v>53200</v>
      </c>
      <c r="W655" s="90">
        <v>55800</v>
      </c>
      <c r="X655" t="str">
        <f t="shared" si="17"/>
        <v>12-2022</v>
      </c>
      <c r="Y655">
        <f>_xlfn.XLOOKUP(X655,AM:AM,AO:AO,"")</f>
        <v>0</v>
      </c>
      <c r="Z655">
        <f>_xlfn.XLOOKUP(X655,AM:AM,AP:AP,"")</f>
        <v>0</v>
      </c>
      <c r="AA655">
        <f>_xlfn.XLOOKUP(X655,AM:AM,AQ:AQ,"")</f>
        <v>0</v>
      </c>
      <c r="AB655" t="str">
        <f>_xlfn.XLOOKUP(X655,AM:AM,AR:AR,"")</f>
        <v>L36</v>
      </c>
    </row>
    <row r="656" spans="1:28">
      <c r="A656" s="93">
        <v>44922</v>
      </c>
      <c r="B656" s="90">
        <v>53400</v>
      </c>
      <c r="C656" s="90">
        <v>52000</v>
      </c>
      <c r="D656" s="90">
        <v>53700</v>
      </c>
      <c r="E656" s="90">
        <v>50200</v>
      </c>
      <c r="F656" s="90">
        <v>54600</v>
      </c>
      <c r="G656" s="91" t="s">
        <v>25</v>
      </c>
      <c r="H656" s="90">
        <v>52500</v>
      </c>
      <c r="I656" s="90">
        <v>54000</v>
      </c>
      <c r="J656" s="90">
        <v>54500</v>
      </c>
      <c r="K656" s="91" t="s">
        <v>25</v>
      </c>
      <c r="L656" s="90">
        <v>54000</v>
      </c>
      <c r="M656" s="90">
        <v>54600</v>
      </c>
      <c r="N656" s="90">
        <v>52300</v>
      </c>
      <c r="O656" s="90">
        <v>51000</v>
      </c>
      <c r="P656" s="90">
        <v>50100</v>
      </c>
      <c r="Q656" s="90">
        <v>50000</v>
      </c>
      <c r="R656" s="90">
        <v>49800</v>
      </c>
      <c r="S656" s="90">
        <v>52700</v>
      </c>
      <c r="T656" s="90">
        <v>53000</v>
      </c>
      <c r="U656" s="90">
        <v>52800</v>
      </c>
      <c r="V656" s="90">
        <v>53800</v>
      </c>
      <c r="W656" s="90">
        <v>56200</v>
      </c>
      <c r="X656" t="str">
        <f t="shared" si="17"/>
        <v>12-2022</v>
      </c>
      <c r="Y656">
        <f>_xlfn.XLOOKUP(X656,AM:AM,AO:AO,"")</f>
        <v>0</v>
      </c>
      <c r="Z656">
        <f>_xlfn.XLOOKUP(X656,AM:AM,AP:AP,"")</f>
        <v>0</v>
      </c>
      <c r="AA656">
        <f>_xlfn.XLOOKUP(X656,AM:AM,AQ:AQ,"")</f>
        <v>0</v>
      </c>
      <c r="AB656" t="str">
        <f>_xlfn.XLOOKUP(X656,AM:AM,AR:AR,"")</f>
        <v>L36</v>
      </c>
    </row>
    <row r="657" spans="1:28">
      <c r="A657" s="93">
        <v>44923</v>
      </c>
      <c r="B657" s="90">
        <v>53400</v>
      </c>
      <c r="C657" s="90">
        <v>52500</v>
      </c>
      <c r="D657" s="90">
        <v>54500</v>
      </c>
      <c r="E657" s="90">
        <v>50200</v>
      </c>
      <c r="F657" s="90">
        <v>54800</v>
      </c>
      <c r="G657" s="91" t="s">
        <v>25</v>
      </c>
      <c r="H657" s="90">
        <v>52500</v>
      </c>
      <c r="I657" s="90">
        <v>54300</v>
      </c>
      <c r="J657" s="90">
        <v>54800</v>
      </c>
      <c r="K657" s="91" t="s">
        <v>25</v>
      </c>
      <c r="L657" s="90">
        <v>54400</v>
      </c>
      <c r="M657" s="90">
        <v>54600</v>
      </c>
      <c r="N657" s="90">
        <v>53100</v>
      </c>
      <c r="O657" s="90">
        <v>51000</v>
      </c>
      <c r="P657" s="90">
        <v>50000</v>
      </c>
      <c r="Q657" s="90">
        <v>50300</v>
      </c>
      <c r="R657" s="90">
        <v>50000</v>
      </c>
      <c r="S657" s="90">
        <v>52700</v>
      </c>
      <c r="T657" s="90">
        <v>53000</v>
      </c>
      <c r="U657" s="90">
        <v>52800</v>
      </c>
      <c r="V657" s="90">
        <v>53800</v>
      </c>
      <c r="W657" s="90">
        <v>56200</v>
      </c>
      <c r="X657" t="str">
        <f t="shared" si="17"/>
        <v>12-2022</v>
      </c>
      <c r="Y657">
        <f>_xlfn.XLOOKUP(X657,AM:AM,AO:AO,"")</f>
        <v>0</v>
      </c>
      <c r="Z657">
        <f>_xlfn.XLOOKUP(X657,AM:AM,AP:AP,"")</f>
        <v>0</v>
      </c>
      <c r="AA657">
        <f>_xlfn.XLOOKUP(X657,AM:AM,AQ:AQ,"")</f>
        <v>0</v>
      </c>
      <c r="AB657" t="str">
        <f>_xlfn.XLOOKUP(X657,AM:AM,AR:AR,"")</f>
        <v>L36</v>
      </c>
    </row>
    <row r="658" spans="1:28">
      <c r="A658" s="93">
        <v>44924</v>
      </c>
      <c r="B658" s="90">
        <v>53400</v>
      </c>
      <c r="C658" s="90">
        <v>52500</v>
      </c>
      <c r="D658" s="90">
        <v>54500</v>
      </c>
      <c r="E658" s="90">
        <v>50300</v>
      </c>
      <c r="F658" s="90">
        <v>55100</v>
      </c>
      <c r="G658" s="91" t="s">
        <v>25</v>
      </c>
      <c r="H658" s="90">
        <v>52500</v>
      </c>
      <c r="I658" s="90">
        <v>54300</v>
      </c>
      <c r="J658" s="90">
        <v>54800</v>
      </c>
      <c r="K658" s="91" t="s">
        <v>25</v>
      </c>
      <c r="L658" s="90">
        <v>54400</v>
      </c>
      <c r="M658" s="90">
        <v>54900</v>
      </c>
      <c r="N658" s="90">
        <v>52800</v>
      </c>
      <c r="O658" s="90">
        <v>51000</v>
      </c>
      <c r="P658" s="90">
        <v>50000</v>
      </c>
      <c r="Q658" s="90">
        <v>50700</v>
      </c>
      <c r="R658" s="90">
        <v>50000</v>
      </c>
      <c r="S658" s="90">
        <v>52800</v>
      </c>
      <c r="T658" s="90">
        <v>53500</v>
      </c>
      <c r="U658" s="90">
        <v>52800</v>
      </c>
      <c r="V658" s="90">
        <v>53800</v>
      </c>
      <c r="W658" s="90">
        <v>56200</v>
      </c>
      <c r="X658" t="str">
        <f t="shared" si="17"/>
        <v>12-2022</v>
      </c>
      <c r="Y658">
        <f>_xlfn.XLOOKUP(X658,AM:AM,AO:AO,"")</f>
        <v>0</v>
      </c>
      <c r="Z658">
        <f>_xlfn.XLOOKUP(X658,AM:AM,AP:AP,"")</f>
        <v>0</v>
      </c>
      <c r="AA658">
        <f>_xlfn.XLOOKUP(X658,AM:AM,AQ:AQ,"")</f>
        <v>0</v>
      </c>
      <c r="AB658" t="str">
        <f>_xlfn.XLOOKUP(X658,AM:AM,AR:AR,"")</f>
        <v>L36</v>
      </c>
    </row>
    <row r="659" spans="1:28">
      <c r="A659" s="93">
        <v>44925</v>
      </c>
      <c r="B659" s="90">
        <v>53600</v>
      </c>
      <c r="C659" s="90">
        <v>52500</v>
      </c>
      <c r="D659" s="90">
        <v>54800</v>
      </c>
      <c r="E659" s="90">
        <v>50500</v>
      </c>
      <c r="F659" s="90">
        <v>55100</v>
      </c>
      <c r="G659" s="91" t="s">
        <v>25</v>
      </c>
      <c r="H659" s="90">
        <v>52500</v>
      </c>
      <c r="I659" s="90">
        <v>54300</v>
      </c>
      <c r="J659" s="90">
        <v>54800</v>
      </c>
      <c r="K659" s="91" t="s">
        <v>25</v>
      </c>
      <c r="L659" s="90">
        <v>54300</v>
      </c>
      <c r="M659" s="90">
        <v>54900</v>
      </c>
      <c r="N659" s="90">
        <v>53000</v>
      </c>
      <c r="O659" s="90">
        <v>51500</v>
      </c>
      <c r="P659" s="90">
        <v>50000</v>
      </c>
      <c r="Q659" s="90">
        <v>50600</v>
      </c>
      <c r="R659" s="90">
        <v>50000</v>
      </c>
      <c r="S659" s="90">
        <v>53000</v>
      </c>
      <c r="T659" s="90">
        <v>53200</v>
      </c>
      <c r="U659" s="90">
        <v>52800</v>
      </c>
      <c r="V659" s="90">
        <v>53800</v>
      </c>
      <c r="W659" s="90">
        <v>56200</v>
      </c>
      <c r="X659" t="str">
        <f t="shared" si="17"/>
        <v>12-2022</v>
      </c>
      <c r="Y659">
        <f>_xlfn.XLOOKUP(X659,AM:AM,AO:AO,"")</f>
        <v>0</v>
      </c>
      <c r="Z659">
        <f>_xlfn.XLOOKUP(X659,AM:AM,AP:AP,"")</f>
        <v>0</v>
      </c>
      <c r="AA659">
        <f>_xlfn.XLOOKUP(X659,AM:AM,AQ:AQ,"")</f>
        <v>0</v>
      </c>
      <c r="AB659" t="str">
        <f>_xlfn.XLOOKUP(X659,AM:AM,AR:AR,"")</f>
        <v>L36</v>
      </c>
    </row>
    <row r="660" spans="1:28">
      <c r="A660" s="93">
        <v>44926</v>
      </c>
      <c r="B660" s="90">
        <v>54300</v>
      </c>
      <c r="C660" s="90">
        <v>52500</v>
      </c>
      <c r="D660" s="90">
        <v>55100</v>
      </c>
      <c r="E660" s="90">
        <v>50800</v>
      </c>
      <c r="F660" s="90">
        <v>55300</v>
      </c>
      <c r="G660" s="91" t="s">
        <v>25</v>
      </c>
      <c r="H660" s="90">
        <v>53000</v>
      </c>
      <c r="I660" s="90">
        <v>55000</v>
      </c>
      <c r="J660" s="90">
        <v>55800</v>
      </c>
      <c r="K660" s="91" t="s">
        <v>25</v>
      </c>
      <c r="L660" s="90">
        <v>54700</v>
      </c>
      <c r="M660" s="90">
        <v>55500</v>
      </c>
      <c r="N660" s="90">
        <v>53300</v>
      </c>
      <c r="O660" s="90">
        <v>51900</v>
      </c>
      <c r="P660" s="90">
        <v>51000</v>
      </c>
      <c r="Q660" s="90">
        <v>51200</v>
      </c>
      <c r="R660" s="90">
        <v>50800</v>
      </c>
      <c r="S660" s="90">
        <v>53300</v>
      </c>
      <c r="T660" s="90">
        <v>53700</v>
      </c>
      <c r="U660" s="90">
        <v>53600</v>
      </c>
      <c r="V660" s="90">
        <v>54500</v>
      </c>
      <c r="W660" s="90">
        <v>56600</v>
      </c>
      <c r="X660" t="str">
        <f t="shared" si="17"/>
        <v>12-2022</v>
      </c>
      <c r="Y660">
        <f>_xlfn.XLOOKUP(X660,AM:AM,AO:AO,"")</f>
        <v>0</v>
      </c>
      <c r="Z660">
        <f>_xlfn.XLOOKUP(X660,AM:AM,AP:AP,"")</f>
        <v>0</v>
      </c>
      <c r="AA660">
        <f>_xlfn.XLOOKUP(X660,AM:AM,AQ:AQ,"")</f>
        <v>0</v>
      </c>
      <c r="AB660" t="str">
        <f>_xlfn.XLOOKUP(X660,AM:AM,AR:AR,"")</f>
        <v>L36</v>
      </c>
    </row>
    <row r="661" spans="1:28">
      <c r="A661" s="93">
        <v>44927</v>
      </c>
      <c r="B661" s="90" t="s">
        <v>24</v>
      </c>
      <c r="C661" s="90" t="s">
        <v>24</v>
      </c>
      <c r="D661" s="90" t="s">
        <v>24</v>
      </c>
      <c r="E661" s="90" t="s">
        <v>24</v>
      </c>
      <c r="F661" s="90" t="s">
        <v>24</v>
      </c>
      <c r="G661" s="90" t="s">
        <v>24</v>
      </c>
      <c r="H661" s="90" t="s">
        <v>24</v>
      </c>
      <c r="I661" s="90" t="s">
        <v>24</v>
      </c>
      <c r="J661" s="90" t="s">
        <v>24</v>
      </c>
      <c r="K661" s="90" t="s">
        <v>24</v>
      </c>
      <c r="L661" s="90" t="s">
        <v>24</v>
      </c>
      <c r="M661" s="90" t="s">
        <v>24</v>
      </c>
      <c r="N661" s="90" t="s">
        <v>24</v>
      </c>
      <c r="O661" s="90" t="s">
        <v>24</v>
      </c>
      <c r="P661" s="90" t="s">
        <v>24</v>
      </c>
      <c r="Q661" s="90" t="s">
        <v>24</v>
      </c>
      <c r="R661" s="90" t="s">
        <v>24</v>
      </c>
      <c r="S661" s="90" t="s">
        <v>24</v>
      </c>
      <c r="T661" s="90" t="s">
        <v>24</v>
      </c>
      <c r="U661" s="90" t="s">
        <v>24</v>
      </c>
      <c r="V661" s="90" t="s">
        <v>24</v>
      </c>
      <c r="W661" s="90" t="s">
        <v>24</v>
      </c>
      <c r="X661" t="str">
        <f t="shared" si="17"/>
        <v>01-2023</v>
      </c>
      <c r="Y661">
        <f>_xlfn.XLOOKUP(X661,AM:AM,AO:AO,"")</f>
        <v>0</v>
      </c>
      <c r="Z661">
        <f>_xlfn.XLOOKUP(X661,AM:AM,AP:AP,"")</f>
        <v>0</v>
      </c>
      <c r="AA661">
        <f>_xlfn.XLOOKUP(X661,AM:AM,AQ:AQ,"")</f>
        <v>0</v>
      </c>
      <c r="AB661" t="str">
        <f>_xlfn.XLOOKUP(X661,AM:AM,AR:AR,"")</f>
        <v>L36</v>
      </c>
    </row>
    <row r="662" spans="1:28">
      <c r="A662" s="93">
        <v>44928</v>
      </c>
      <c r="B662" s="90">
        <v>55200</v>
      </c>
      <c r="C662" s="90">
        <v>52700</v>
      </c>
      <c r="D662" s="90">
        <v>55700</v>
      </c>
      <c r="E662" s="90">
        <v>51700</v>
      </c>
      <c r="F662" s="90">
        <v>56300</v>
      </c>
      <c r="G662" s="91" t="s">
        <v>25</v>
      </c>
      <c r="H662" s="90">
        <v>53500</v>
      </c>
      <c r="I662" s="90">
        <v>55000</v>
      </c>
      <c r="J662" s="90">
        <v>56500</v>
      </c>
      <c r="K662" s="91" t="s">
        <v>25</v>
      </c>
      <c r="L662" s="90">
        <v>55100</v>
      </c>
      <c r="M662" s="90">
        <v>56200</v>
      </c>
      <c r="N662" s="90">
        <v>54000</v>
      </c>
      <c r="O662" s="90">
        <v>52500</v>
      </c>
      <c r="P662" s="90">
        <v>51550</v>
      </c>
      <c r="Q662" s="90">
        <v>51700</v>
      </c>
      <c r="R662" s="90">
        <v>51500</v>
      </c>
      <c r="S662" s="90">
        <v>54500</v>
      </c>
      <c r="T662" s="90">
        <v>54300</v>
      </c>
      <c r="U662" s="90">
        <v>54300</v>
      </c>
      <c r="V662" s="90">
        <v>55100</v>
      </c>
      <c r="W662" s="90">
        <v>56800</v>
      </c>
      <c r="X662" t="str">
        <f t="shared" ref="X662:X725" si="18">TEXT(A662,"MM-YYYY")</f>
        <v>01-2023</v>
      </c>
      <c r="Y662">
        <f>_xlfn.XLOOKUP(X662,AM:AM,AO:AO,"")</f>
        <v>0</v>
      </c>
      <c r="Z662">
        <f>_xlfn.XLOOKUP(X662,AM:AM,AP:AP,"")</f>
        <v>0</v>
      </c>
      <c r="AA662">
        <f>_xlfn.XLOOKUP(X662,AM:AM,AQ:AQ,"")</f>
        <v>0</v>
      </c>
      <c r="AB662" t="str">
        <f>_xlfn.XLOOKUP(X662,AM:AM,AR:AR,"")</f>
        <v>L36</v>
      </c>
    </row>
    <row r="663" spans="1:28">
      <c r="A663" s="93">
        <v>44929</v>
      </c>
      <c r="B663" s="90">
        <v>55200</v>
      </c>
      <c r="C663" s="90">
        <v>53000</v>
      </c>
      <c r="D663" s="90">
        <v>55700</v>
      </c>
      <c r="E663" s="90">
        <v>51800</v>
      </c>
      <c r="F663" s="90">
        <v>56300</v>
      </c>
      <c r="G663" s="91" t="s">
        <v>25</v>
      </c>
      <c r="H663" s="90">
        <v>54000</v>
      </c>
      <c r="I663" s="90">
        <v>55400</v>
      </c>
      <c r="J663" s="90">
        <v>56500</v>
      </c>
      <c r="K663" s="91" t="s">
        <v>25</v>
      </c>
      <c r="L663" s="90">
        <v>55100</v>
      </c>
      <c r="M663" s="90">
        <v>56500</v>
      </c>
      <c r="N663" s="90">
        <v>54000</v>
      </c>
      <c r="O663" s="90">
        <v>52500</v>
      </c>
      <c r="P663" s="90">
        <v>51700</v>
      </c>
      <c r="Q663" s="90">
        <v>51500</v>
      </c>
      <c r="R663" s="90">
        <v>51300</v>
      </c>
      <c r="S663" s="90">
        <v>54300</v>
      </c>
      <c r="T663" s="90">
        <v>54300</v>
      </c>
      <c r="U663" s="90">
        <v>54300</v>
      </c>
      <c r="V663" s="90">
        <v>55300</v>
      </c>
      <c r="W663" s="90">
        <v>57000</v>
      </c>
      <c r="X663" t="str">
        <f t="shared" si="18"/>
        <v>01-2023</v>
      </c>
      <c r="Y663">
        <f>_xlfn.XLOOKUP(X663,AM:AM,AO:AO,"")</f>
        <v>0</v>
      </c>
      <c r="Z663">
        <f>_xlfn.XLOOKUP(X663,AM:AM,AP:AP,"")</f>
        <v>0</v>
      </c>
      <c r="AA663">
        <f>_xlfn.XLOOKUP(X663,AM:AM,AQ:AQ,"")</f>
        <v>0</v>
      </c>
      <c r="AB663" t="str">
        <f>_xlfn.XLOOKUP(X663,AM:AM,AR:AR,"")</f>
        <v>L36</v>
      </c>
    </row>
    <row r="664" spans="1:28">
      <c r="A664" s="93">
        <v>44930</v>
      </c>
      <c r="B664" s="90">
        <v>55200</v>
      </c>
      <c r="C664" s="90">
        <v>53000</v>
      </c>
      <c r="D664" s="90">
        <v>55500</v>
      </c>
      <c r="E664" s="90">
        <v>51500</v>
      </c>
      <c r="F664" s="90">
        <v>56300</v>
      </c>
      <c r="G664" s="91" t="s">
        <v>25</v>
      </c>
      <c r="H664" s="90">
        <v>53500</v>
      </c>
      <c r="I664" s="90">
        <v>55200</v>
      </c>
      <c r="J664" s="90">
        <v>56500</v>
      </c>
      <c r="K664" s="91" t="s">
        <v>25</v>
      </c>
      <c r="L664" s="90">
        <v>54700</v>
      </c>
      <c r="M664" s="90">
        <v>56500</v>
      </c>
      <c r="N664" s="90">
        <v>54000</v>
      </c>
      <c r="O664" s="90">
        <v>52500</v>
      </c>
      <c r="P664" s="90">
        <v>51200</v>
      </c>
      <c r="Q664" s="90">
        <v>51200</v>
      </c>
      <c r="R664" s="90">
        <v>51100</v>
      </c>
      <c r="S664" s="90">
        <v>54000</v>
      </c>
      <c r="T664" s="90">
        <v>54300</v>
      </c>
      <c r="U664" s="90">
        <v>54300</v>
      </c>
      <c r="V664" s="90">
        <v>55300</v>
      </c>
      <c r="W664" s="90">
        <v>57000</v>
      </c>
      <c r="X664" t="str">
        <f t="shared" si="18"/>
        <v>01-2023</v>
      </c>
      <c r="Y664">
        <f>_xlfn.XLOOKUP(X664,AM:AM,AO:AO,"")</f>
        <v>0</v>
      </c>
      <c r="Z664">
        <f>_xlfn.XLOOKUP(X664,AM:AM,AP:AP,"")</f>
        <v>0</v>
      </c>
      <c r="AA664">
        <f>_xlfn.XLOOKUP(X664,AM:AM,AQ:AQ,"")</f>
        <v>0</v>
      </c>
      <c r="AB664" t="str">
        <f>_xlfn.XLOOKUP(X664,AM:AM,AR:AR,"")</f>
        <v>L36</v>
      </c>
    </row>
    <row r="665" spans="1:28">
      <c r="A665" s="93">
        <v>44931</v>
      </c>
      <c r="B665" s="90">
        <v>55200</v>
      </c>
      <c r="C665" s="90">
        <v>53000</v>
      </c>
      <c r="D665" s="90">
        <v>55500</v>
      </c>
      <c r="E665" s="90">
        <v>51500</v>
      </c>
      <c r="F665" s="90">
        <v>55900</v>
      </c>
      <c r="G665" s="91" t="s">
        <v>25</v>
      </c>
      <c r="H665" s="90">
        <v>53500</v>
      </c>
      <c r="I665" s="90">
        <v>55500</v>
      </c>
      <c r="J665" s="90">
        <v>56500</v>
      </c>
      <c r="K665" s="91" t="s">
        <v>25</v>
      </c>
      <c r="L665" s="90">
        <v>55000</v>
      </c>
      <c r="M665" s="90">
        <v>56500</v>
      </c>
      <c r="N665" s="90">
        <v>54200</v>
      </c>
      <c r="O665" s="90">
        <v>52500</v>
      </c>
      <c r="P665" s="90">
        <v>51500</v>
      </c>
      <c r="Q665" s="90">
        <v>51500</v>
      </c>
      <c r="R665" s="90">
        <v>51500</v>
      </c>
      <c r="S665" s="90">
        <v>54000</v>
      </c>
      <c r="T665" s="90">
        <v>54700</v>
      </c>
      <c r="U665" s="90">
        <v>54300</v>
      </c>
      <c r="V665" s="90">
        <v>55300</v>
      </c>
      <c r="W665" s="90">
        <v>57000</v>
      </c>
      <c r="X665" t="str">
        <f t="shared" si="18"/>
        <v>01-2023</v>
      </c>
      <c r="Y665">
        <f>_xlfn.XLOOKUP(X665,AM:AM,AO:AO,"")</f>
        <v>0</v>
      </c>
      <c r="Z665">
        <f>_xlfn.XLOOKUP(X665,AM:AM,AP:AP,"")</f>
        <v>0</v>
      </c>
      <c r="AA665">
        <f>_xlfn.XLOOKUP(X665,AM:AM,AQ:AQ,"")</f>
        <v>0</v>
      </c>
      <c r="AB665" t="str">
        <f>_xlfn.XLOOKUP(X665,AM:AM,AR:AR,"")</f>
        <v>L36</v>
      </c>
    </row>
    <row r="666" spans="1:28">
      <c r="A666" s="93">
        <v>44932</v>
      </c>
      <c r="B666" s="90">
        <v>55200</v>
      </c>
      <c r="C666" s="90">
        <v>52800</v>
      </c>
      <c r="D666" s="90">
        <v>55500</v>
      </c>
      <c r="E666" s="90">
        <v>51500</v>
      </c>
      <c r="F666" s="90">
        <v>55800</v>
      </c>
      <c r="G666" s="91" t="s">
        <v>25</v>
      </c>
      <c r="H666" s="90">
        <v>53000</v>
      </c>
      <c r="I666" s="90">
        <v>55000</v>
      </c>
      <c r="J666" s="90">
        <v>56300</v>
      </c>
      <c r="K666" s="91" t="s">
        <v>25</v>
      </c>
      <c r="L666" s="90">
        <v>54700</v>
      </c>
      <c r="M666" s="90">
        <v>56500</v>
      </c>
      <c r="N666" s="90">
        <v>53600</v>
      </c>
      <c r="O666" s="90">
        <v>52300</v>
      </c>
      <c r="P666" s="90">
        <v>51200</v>
      </c>
      <c r="Q666" s="90">
        <v>51200</v>
      </c>
      <c r="R666" s="90">
        <v>51200</v>
      </c>
      <c r="S666" s="90">
        <v>54000</v>
      </c>
      <c r="T666" s="90">
        <v>54500</v>
      </c>
      <c r="U666" s="90">
        <v>54300</v>
      </c>
      <c r="V666" s="90">
        <v>55300</v>
      </c>
      <c r="W666" s="90">
        <v>57000</v>
      </c>
      <c r="X666" t="str">
        <f t="shared" si="18"/>
        <v>01-2023</v>
      </c>
      <c r="Y666">
        <f>_xlfn.XLOOKUP(X666,AM:AM,AO:AO,"")</f>
        <v>0</v>
      </c>
      <c r="Z666">
        <f>_xlfn.XLOOKUP(X666,AM:AM,AP:AP,"")</f>
        <v>0</v>
      </c>
      <c r="AA666">
        <f>_xlfn.XLOOKUP(X666,AM:AM,AQ:AQ,"")</f>
        <v>0</v>
      </c>
      <c r="AB666" t="str">
        <f>_xlfn.XLOOKUP(X666,AM:AM,AR:AR,"")</f>
        <v>L36</v>
      </c>
    </row>
    <row r="667" spans="1:28">
      <c r="A667" s="93">
        <v>44933</v>
      </c>
      <c r="B667" s="90">
        <v>55200</v>
      </c>
      <c r="C667" s="90">
        <v>53000</v>
      </c>
      <c r="D667" s="90">
        <v>55600</v>
      </c>
      <c r="E667" s="90">
        <v>51500</v>
      </c>
      <c r="F667" s="90">
        <v>55800</v>
      </c>
      <c r="G667" s="91" t="s">
        <v>25</v>
      </c>
      <c r="H667" s="90">
        <v>53000</v>
      </c>
      <c r="I667" s="90">
        <v>55000</v>
      </c>
      <c r="J667" s="90">
        <v>56200</v>
      </c>
      <c r="K667" s="91" t="s">
        <v>25</v>
      </c>
      <c r="L667" s="90">
        <v>54400</v>
      </c>
      <c r="M667" s="90">
        <v>56500</v>
      </c>
      <c r="N667" s="90">
        <v>53600</v>
      </c>
      <c r="O667" s="90">
        <v>52300</v>
      </c>
      <c r="P667" s="90">
        <v>51200</v>
      </c>
      <c r="Q667" s="90">
        <v>51200</v>
      </c>
      <c r="R667" s="90">
        <v>51000</v>
      </c>
      <c r="S667" s="90">
        <v>54000</v>
      </c>
      <c r="T667" s="90">
        <v>54500</v>
      </c>
      <c r="U667" s="90">
        <v>54300</v>
      </c>
      <c r="V667" s="90">
        <v>55100</v>
      </c>
      <c r="W667" s="90">
        <v>57000</v>
      </c>
      <c r="X667" t="str">
        <f t="shared" si="18"/>
        <v>01-2023</v>
      </c>
      <c r="Y667">
        <f>_xlfn.XLOOKUP(X667,AM:AM,AO:AO,"")</f>
        <v>0</v>
      </c>
      <c r="Z667">
        <f>_xlfn.XLOOKUP(X667,AM:AM,AP:AP,"")</f>
        <v>0</v>
      </c>
      <c r="AA667">
        <f>_xlfn.XLOOKUP(X667,AM:AM,AQ:AQ,"")</f>
        <v>0</v>
      </c>
      <c r="AB667" t="str">
        <f>_xlfn.XLOOKUP(X667,AM:AM,AR:AR,"")</f>
        <v>L36</v>
      </c>
    </row>
    <row r="668" spans="1:28">
      <c r="A668" s="93">
        <v>44934</v>
      </c>
      <c r="B668" s="90" t="s">
        <v>24</v>
      </c>
      <c r="C668" s="90" t="s">
        <v>24</v>
      </c>
      <c r="D668" s="90" t="s">
        <v>24</v>
      </c>
      <c r="E668" s="90" t="s">
        <v>24</v>
      </c>
      <c r="F668" s="90" t="s">
        <v>24</v>
      </c>
      <c r="G668" s="90" t="s">
        <v>24</v>
      </c>
      <c r="H668" s="90" t="s">
        <v>24</v>
      </c>
      <c r="I668" s="90" t="s">
        <v>24</v>
      </c>
      <c r="J668" s="90" t="s">
        <v>24</v>
      </c>
      <c r="K668" s="90" t="s">
        <v>24</v>
      </c>
      <c r="L668" s="90" t="s">
        <v>24</v>
      </c>
      <c r="M668" s="90" t="s">
        <v>24</v>
      </c>
      <c r="N668" s="90" t="s">
        <v>24</v>
      </c>
      <c r="O668" s="90" t="s">
        <v>24</v>
      </c>
      <c r="P668" s="90" t="s">
        <v>24</v>
      </c>
      <c r="Q668" s="90" t="s">
        <v>24</v>
      </c>
      <c r="R668" s="90" t="s">
        <v>24</v>
      </c>
      <c r="S668" s="90" t="s">
        <v>24</v>
      </c>
      <c r="T668" s="90" t="s">
        <v>24</v>
      </c>
      <c r="U668" s="90" t="s">
        <v>24</v>
      </c>
      <c r="V668" s="90" t="s">
        <v>24</v>
      </c>
      <c r="W668" s="90" t="s">
        <v>24</v>
      </c>
      <c r="X668" t="str">
        <f t="shared" si="18"/>
        <v>01-2023</v>
      </c>
      <c r="Y668">
        <f>_xlfn.XLOOKUP(X668,AM:AM,AO:AO,"")</f>
        <v>0</v>
      </c>
      <c r="Z668">
        <f>_xlfn.XLOOKUP(X668,AM:AM,AP:AP,"")</f>
        <v>0</v>
      </c>
      <c r="AA668">
        <f>_xlfn.XLOOKUP(X668,AM:AM,AQ:AQ,"")</f>
        <v>0</v>
      </c>
      <c r="AB668" t="str">
        <f>_xlfn.XLOOKUP(X668,AM:AM,AR:AR,"")</f>
        <v>L36</v>
      </c>
    </row>
    <row r="669" spans="1:28">
      <c r="A669" s="93">
        <v>44935</v>
      </c>
      <c r="B669" s="90">
        <v>55000</v>
      </c>
      <c r="C669" s="90">
        <v>53000</v>
      </c>
      <c r="D669" s="90">
        <v>55200</v>
      </c>
      <c r="E669" s="90">
        <v>51100</v>
      </c>
      <c r="F669" s="90">
        <v>54900</v>
      </c>
      <c r="G669" s="91" t="s">
        <v>25</v>
      </c>
      <c r="H669" s="90">
        <v>53000</v>
      </c>
      <c r="I669" s="90">
        <v>54600</v>
      </c>
      <c r="J669" s="90">
        <v>55900</v>
      </c>
      <c r="K669" s="91" t="s">
        <v>25</v>
      </c>
      <c r="L669" s="90">
        <v>54100</v>
      </c>
      <c r="M669" s="90">
        <v>55800</v>
      </c>
      <c r="N669" s="90">
        <v>52800</v>
      </c>
      <c r="O669" s="90">
        <v>52200</v>
      </c>
      <c r="P669" s="90">
        <v>50800</v>
      </c>
      <c r="Q669" s="90">
        <v>50900</v>
      </c>
      <c r="R669" s="90">
        <v>50800</v>
      </c>
      <c r="S669" s="90">
        <v>53600</v>
      </c>
      <c r="T669" s="90">
        <v>54000</v>
      </c>
      <c r="U669" s="90">
        <v>54300</v>
      </c>
      <c r="V669" s="90">
        <v>54900</v>
      </c>
      <c r="W669" s="90">
        <v>57000</v>
      </c>
      <c r="X669" t="str">
        <f t="shared" si="18"/>
        <v>01-2023</v>
      </c>
      <c r="Y669">
        <f>_xlfn.XLOOKUP(X669,AM:AM,AO:AO,"")</f>
        <v>0</v>
      </c>
      <c r="Z669">
        <f>_xlfn.XLOOKUP(X669,AM:AM,AP:AP,"")</f>
        <v>0</v>
      </c>
      <c r="AA669">
        <f>_xlfn.XLOOKUP(X669,AM:AM,AQ:AQ,"")</f>
        <v>0</v>
      </c>
      <c r="AB669" t="str">
        <f>_xlfn.XLOOKUP(X669,AM:AM,AR:AR,"")</f>
        <v>L36</v>
      </c>
    </row>
    <row r="670" spans="1:28">
      <c r="A670" s="93">
        <v>44936</v>
      </c>
      <c r="B670" s="90">
        <v>55000</v>
      </c>
      <c r="C670" s="90">
        <v>53300</v>
      </c>
      <c r="D670" s="90">
        <v>54800</v>
      </c>
      <c r="E670" s="90">
        <v>50700</v>
      </c>
      <c r="F670" s="90">
        <v>54800</v>
      </c>
      <c r="G670" s="91" t="s">
        <v>25</v>
      </c>
      <c r="H670" s="90">
        <v>53000</v>
      </c>
      <c r="I670" s="90">
        <v>54300</v>
      </c>
      <c r="J670" s="90">
        <v>55500</v>
      </c>
      <c r="K670" s="91" t="s">
        <v>25</v>
      </c>
      <c r="L670" s="90">
        <v>53800</v>
      </c>
      <c r="M670" s="90">
        <v>55600</v>
      </c>
      <c r="N670" s="90">
        <v>52600</v>
      </c>
      <c r="O670" s="90">
        <v>52200</v>
      </c>
      <c r="P670" s="90">
        <v>50600</v>
      </c>
      <c r="Q670" s="90">
        <v>50800</v>
      </c>
      <c r="R670" s="90">
        <v>50700</v>
      </c>
      <c r="S670" s="90">
        <v>53200</v>
      </c>
      <c r="T670" s="90">
        <v>53800</v>
      </c>
      <c r="U670" s="90">
        <v>54300</v>
      </c>
      <c r="V670" s="90">
        <v>54500</v>
      </c>
      <c r="W670" s="90">
        <v>56800</v>
      </c>
      <c r="X670" t="str">
        <f t="shared" si="18"/>
        <v>01-2023</v>
      </c>
      <c r="Y670">
        <f>_xlfn.XLOOKUP(X670,AM:AM,AO:AO,"")</f>
        <v>0</v>
      </c>
      <c r="Z670">
        <f>_xlfn.XLOOKUP(X670,AM:AM,AP:AP,"")</f>
        <v>0</v>
      </c>
      <c r="AA670">
        <f>_xlfn.XLOOKUP(X670,AM:AM,AQ:AQ,"")</f>
        <v>0</v>
      </c>
      <c r="AB670" t="str">
        <f>_xlfn.XLOOKUP(X670,AM:AM,AR:AR,"")</f>
        <v>L36</v>
      </c>
    </row>
    <row r="671" spans="1:28">
      <c r="A671" s="93">
        <v>44937</v>
      </c>
      <c r="B671" s="90">
        <v>55500</v>
      </c>
      <c r="C671" s="90">
        <v>53300</v>
      </c>
      <c r="D671" s="90">
        <v>54800</v>
      </c>
      <c r="E671" s="90">
        <v>51400</v>
      </c>
      <c r="F671" s="90">
        <v>55100</v>
      </c>
      <c r="G671" s="91" t="s">
        <v>25</v>
      </c>
      <c r="H671" s="90">
        <v>53000</v>
      </c>
      <c r="I671" s="90">
        <v>54300</v>
      </c>
      <c r="J671" s="90">
        <v>56200</v>
      </c>
      <c r="K671" s="91" t="s">
        <v>25</v>
      </c>
      <c r="L671" s="90">
        <v>53800</v>
      </c>
      <c r="M671" s="90">
        <v>55900</v>
      </c>
      <c r="N671" s="90">
        <v>53200</v>
      </c>
      <c r="O671" s="90">
        <v>52200</v>
      </c>
      <c r="P671" s="90">
        <v>50800</v>
      </c>
      <c r="Q671" s="90">
        <v>51600</v>
      </c>
      <c r="R671" s="90">
        <v>51000</v>
      </c>
      <c r="S671" s="90">
        <v>53900</v>
      </c>
      <c r="T671" s="90">
        <v>54000</v>
      </c>
      <c r="U671" s="90">
        <v>54300</v>
      </c>
      <c r="V671" s="90">
        <v>54700</v>
      </c>
      <c r="W671" s="90">
        <v>56800</v>
      </c>
      <c r="X671" t="str">
        <f t="shared" si="18"/>
        <v>01-2023</v>
      </c>
      <c r="Y671">
        <f>_xlfn.XLOOKUP(X671,AM:AM,AO:AO,"")</f>
        <v>0</v>
      </c>
      <c r="Z671">
        <f>_xlfn.XLOOKUP(X671,AM:AM,AP:AP,"")</f>
        <v>0</v>
      </c>
      <c r="AA671">
        <f>_xlfn.XLOOKUP(X671,AM:AM,AQ:AQ,"")</f>
        <v>0</v>
      </c>
      <c r="AB671" t="str">
        <f>_xlfn.XLOOKUP(X671,AM:AM,AR:AR,"")</f>
        <v>L36</v>
      </c>
    </row>
    <row r="672" spans="1:28">
      <c r="A672" s="93">
        <v>44938</v>
      </c>
      <c r="B672" s="90">
        <v>56100</v>
      </c>
      <c r="C672" s="90">
        <v>53500</v>
      </c>
      <c r="D672" s="90">
        <v>55200</v>
      </c>
      <c r="E672" s="90">
        <v>51700</v>
      </c>
      <c r="F672" s="90">
        <v>55300</v>
      </c>
      <c r="G672" s="91" t="s">
        <v>25</v>
      </c>
      <c r="H672" s="90">
        <v>53500</v>
      </c>
      <c r="I672" s="90">
        <v>55000</v>
      </c>
      <c r="J672" s="90">
        <v>56500</v>
      </c>
      <c r="K672" s="91" t="s">
        <v>25</v>
      </c>
      <c r="L672" s="90">
        <v>54500</v>
      </c>
      <c r="M672" s="90">
        <v>56300</v>
      </c>
      <c r="N672" s="90">
        <v>53500</v>
      </c>
      <c r="O672" s="90">
        <v>52700</v>
      </c>
      <c r="P672" s="90">
        <v>51350</v>
      </c>
      <c r="Q672" s="90">
        <v>51800</v>
      </c>
      <c r="R672" s="90">
        <v>51300</v>
      </c>
      <c r="S672" s="90">
        <v>54200</v>
      </c>
      <c r="T672" s="90">
        <v>54400</v>
      </c>
      <c r="U672" s="90">
        <v>54300</v>
      </c>
      <c r="V672" s="90">
        <v>55100</v>
      </c>
      <c r="W672" s="90">
        <v>57500</v>
      </c>
      <c r="X672" t="str">
        <f t="shared" si="18"/>
        <v>01-2023</v>
      </c>
      <c r="Y672">
        <f>_xlfn.XLOOKUP(X672,AM:AM,AO:AO,"")</f>
        <v>0</v>
      </c>
      <c r="Z672">
        <f>_xlfn.XLOOKUP(X672,AM:AM,AP:AP,"")</f>
        <v>0</v>
      </c>
      <c r="AA672">
        <f>_xlfn.XLOOKUP(X672,AM:AM,AQ:AQ,"")</f>
        <v>0</v>
      </c>
      <c r="AB672" t="str">
        <f>_xlfn.XLOOKUP(X672,AM:AM,AR:AR,"")</f>
        <v>L36</v>
      </c>
    </row>
    <row r="673" spans="1:28">
      <c r="A673" s="93">
        <v>44939</v>
      </c>
      <c r="B673" s="90">
        <v>56300</v>
      </c>
      <c r="C673" s="90">
        <v>53800</v>
      </c>
      <c r="D673" s="90">
        <v>55500</v>
      </c>
      <c r="E673" s="90">
        <v>52300</v>
      </c>
      <c r="F673" s="90">
        <v>55300</v>
      </c>
      <c r="G673" s="91" t="s">
        <v>25</v>
      </c>
      <c r="H673" s="90">
        <v>54000</v>
      </c>
      <c r="I673" s="90">
        <v>55500</v>
      </c>
      <c r="J673" s="90">
        <v>56800</v>
      </c>
      <c r="K673" s="91" t="s">
        <v>25</v>
      </c>
      <c r="L673" s="90">
        <v>54800</v>
      </c>
      <c r="M673" s="90">
        <v>56700</v>
      </c>
      <c r="N673" s="90">
        <v>54000</v>
      </c>
      <c r="O673" s="90">
        <v>53000</v>
      </c>
      <c r="P673" s="90">
        <v>52000</v>
      </c>
      <c r="Q673" s="90">
        <v>52300</v>
      </c>
      <c r="R673" s="90">
        <v>51800</v>
      </c>
      <c r="S673" s="90">
        <v>55000</v>
      </c>
      <c r="T673" s="90">
        <v>55000</v>
      </c>
      <c r="U673" s="90">
        <v>54800</v>
      </c>
      <c r="V673" s="90">
        <v>55300</v>
      </c>
      <c r="W673" s="90">
        <v>57800</v>
      </c>
      <c r="X673" t="str">
        <f t="shared" si="18"/>
        <v>01-2023</v>
      </c>
      <c r="Y673">
        <f>_xlfn.XLOOKUP(X673,AM:AM,AO:AO,"")</f>
        <v>0</v>
      </c>
      <c r="Z673">
        <f>_xlfn.XLOOKUP(X673,AM:AM,AP:AP,"")</f>
        <v>0</v>
      </c>
      <c r="AA673">
        <f>_xlfn.XLOOKUP(X673,AM:AM,AQ:AQ,"")</f>
        <v>0</v>
      </c>
      <c r="AB673" t="str">
        <f>_xlfn.XLOOKUP(X673,AM:AM,AR:AR,"")</f>
        <v>L36</v>
      </c>
    </row>
    <row r="674" spans="1:28">
      <c r="A674" s="93">
        <v>44940</v>
      </c>
      <c r="B674" s="91" t="s">
        <v>25</v>
      </c>
      <c r="C674" s="90">
        <v>53800</v>
      </c>
      <c r="D674" s="90">
        <v>55700</v>
      </c>
      <c r="E674" s="90">
        <v>52500</v>
      </c>
      <c r="F674" s="90">
        <v>55900</v>
      </c>
      <c r="G674" s="91" t="s">
        <v>25</v>
      </c>
      <c r="H674" s="90">
        <v>54000</v>
      </c>
      <c r="I674" s="90">
        <v>55500</v>
      </c>
      <c r="J674" s="90">
        <v>56800</v>
      </c>
      <c r="K674" s="91" t="s">
        <v>25</v>
      </c>
      <c r="L674" s="90">
        <v>55100</v>
      </c>
      <c r="M674" s="90">
        <v>57100</v>
      </c>
      <c r="N674" s="90">
        <v>54000</v>
      </c>
      <c r="O674" s="90">
        <v>53300</v>
      </c>
      <c r="P674" s="90">
        <v>52300</v>
      </c>
      <c r="Q674" s="90">
        <v>52500</v>
      </c>
      <c r="R674" s="90">
        <v>52300</v>
      </c>
      <c r="S674" s="90">
        <v>55200</v>
      </c>
      <c r="T674" s="90">
        <v>55300</v>
      </c>
      <c r="U674" s="90">
        <v>54800</v>
      </c>
      <c r="V674" s="90">
        <v>55400</v>
      </c>
      <c r="W674" s="90">
        <v>58000</v>
      </c>
      <c r="X674" t="str">
        <f t="shared" si="18"/>
        <v>01-2023</v>
      </c>
      <c r="Y674">
        <f>_xlfn.XLOOKUP(X674,AM:AM,AO:AO,"")</f>
        <v>0</v>
      </c>
      <c r="Z674">
        <f>_xlfn.XLOOKUP(X674,AM:AM,AP:AP,"")</f>
        <v>0</v>
      </c>
      <c r="AA674">
        <f>_xlfn.XLOOKUP(X674,AM:AM,AQ:AQ,"")</f>
        <v>0</v>
      </c>
      <c r="AB674" t="str">
        <f>_xlfn.XLOOKUP(X674,AM:AM,AR:AR,"")</f>
        <v>L36</v>
      </c>
    </row>
    <row r="675" spans="1:28">
      <c r="A675" s="93">
        <v>44941</v>
      </c>
      <c r="B675" s="90" t="s">
        <v>24</v>
      </c>
      <c r="C675" s="90" t="s">
        <v>24</v>
      </c>
      <c r="D675" s="90" t="s">
        <v>24</v>
      </c>
      <c r="E675" s="90" t="s">
        <v>24</v>
      </c>
      <c r="F675" s="90" t="s">
        <v>24</v>
      </c>
      <c r="G675" s="90" t="s">
        <v>24</v>
      </c>
      <c r="H675" s="90" t="s">
        <v>24</v>
      </c>
      <c r="I675" s="90" t="s">
        <v>24</v>
      </c>
      <c r="J675" s="90" t="s">
        <v>24</v>
      </c>
      <c r="K675" s="90" t="s">
        <v>24</v>
      </c>
      <c r="L675" s="90" t="s">
        <v>24</v>
      </c>
      <c r="M675" s="90" t="s">
        <v>24</v>
      </c>
      <c r="N675" s="90" t="s">
        <v>24</v>
      </c>
      <c r="O675" s="90" t="s">
        <v>24</v>
      </c>
      <c r="P675" s="90" t="s">
        <v>24</v>
      </c>
      <c r="Q675" s="90" t="s">
        <v>24</v>
      </c>
      <c r="R675" s="90" t="s">
        <v>24</v>
      </c>
      <c r="S675" s="90" t="s">
        <v>24</v>
      </c>
      <c r="T675" s="90" t="s">
        <v>24</v>
      </c>
      <c r="U675" s="90" t="s">
        <v>24</v>
      </c>
      <c r="V675" s="90" t="s">
        <v>24</v>
      </c>
      <c r="W675" s="90" t="s">
        <v>24</v>
      </c>
      <c r="X675" t="str">
        <f t="shared" si="18"/>
        <v>01-2023</v>
      </c>
      <c r="Y675">
        <f>_xlfn.XLOOKUP(X675,AM:AM,AO:AO,"")</f>
        <v>0</v>
      </c>
      <c r="Z675">
        <f>_xlfn.XLOOKUP(X675,AM:AM,AP:AP,"")</f>
        <v>0</v>
      </c>
      <c r="AA675">
        <f>_xlfn.XLOOKUP(X675,AM:AM,AQ:AQ,"")</f>
        <v>0</v>
      </c>
      <c r="AB675" t="str">
        <f>_xlfn.XLOOKUP(X675,AM:AM,AR:AR,"")</f>
        <v>L36</v>
      </c>
    </row>
    <row r="676" spans="1:28">
      <c r="A676" s="93">
        <v>44942</v>
      </c>
      <c r="B676" s="90">
        <v>56800</v>
      </c>
      <c r="C676" s="90">
        <v>54000</v>
      </c>
      <c r="D676" s="90">
        <v>56000</v>
      </c>
      <c r="E676" s="90">
        <v>53500</v>
      </c>
      <c r="F676" s="90">
        <v>56500</v>
      </c>
      <c r="G676" s="91" t="s">
        <v>25</v>
      </c>
      <c r="H676" s="90">
        <v>54500</v>
      </c>
      <c r="I676" s="90">
        <v>55900</v>
      </c>
      <c r="J676" s="90">
        <v>57500</v>
      </c>
      <c r="K676" s="91" t="s">
        <v>25</v>
      </c>
      <c r="L676" s="90">
        <v>55200</v>
      </c>
      <c r="M676" s="90">
        <v>57500</v>
      </c>
      <c r="N676" s="90">
        <v>54600</v>
      </c>
      <c r="O676" s="90">
        <v>54300</v>
      </c>
      <c r="P676" s="90">
        <v>52500</v>
      </c>
      <c r="Q676" s="90">
        <v>52700</v>
      </c>
      <c r="R676" s="90">
        <v>52500</v>
      </c>
      <c r="S676" s="90">
        <v>56200</v>
      </c>
      <c r="T676" s="90">
        <v>55500</v>
      </c>
      <c r="U676" s="90">
        <v>54800</v>
      </c>
      <c r="V676" s="90">
        <v>56300</v>
      </c>
      <c r="W676" s="90">
        <v>58400</v>
      </c>
      <c r="X676" t="str">
        <f t="shared" si="18"/>
        <v>01-2023</v>
      </c>
      <c r="Y676">
        <f>_xlfn.XLOOKUP(X676,AM:AM,AO:AO,"")</f>
        <v>0</v>
      </c>
      <c r="Z676">
        <f>_xlfn.XLOOKUP(X676,AM:AM,AP:AP,"")</f>
        <v>0</v>
      </c>
      <c r="AA676">
        <f>_xlfn.XLOOKUP(X676,AM:AM,AQ:AQ,"")</f>
        <v>0</v>
      </c>
      <c r="AB676" t="str">
        <f>_xlfn.XLOOKUP(X676,AM:AM,AR:AR,"")</f>
        <v>L36</v>
      </c>
    </row>
    <row r="677" spans="1:28">
      <c r="A677" s="93">
        <v>44943</v>
      </c>
      <c r="B677" s="90">
        <v>56800</v>
      </c>
      <c r="C677" s="90">
        <v>54000</v>
      </c>
      <c r="D677" s="90">
        <v>56000</v>
      </c>
      <c r="E677" s="90">
        <v>52500</v>
      </c>
      <c r="F677" s="90">
        <v>56500</v>
      </c>
      <c r="G677" s="91" t="s">
        <v>25</v>
      </c>
      <c r="H677" s="90">
        <v>54500</v>
      </c>
      <c r="I677" s="90">
        <v>55700</v>
      </c>
      <c r="J677" s="90">
        <v>57500</v>
      </c>
      <c r="K677" s="91" t="s">
        <v>25</v>
      </c>
      <c r="L677" s="90">
        <v>55000</v>
      </c>
      <c r="M677" s="90">
        <v>57500</v>
      </c>
      <c r="N677" s="90">
        <v>54200</v>
      </c>
      <c r="O677" s="90">
        <v>54100</v>
      </c>
      <c r="P677" s="90">
        <v>52000</v>
      </c>
      <c r="Q677" s="90">
        <v>52700</v>
      </c>
      <c r="R677" s="90">
        <v>52200</v>
      </c>
      <c r="S677" s="90">
        <v>55200</v>
      </c>
      <c r="T677" s="90">
        <v>55500</v>
      </c>
      <c r="U677" s="90">
        <v>54800</v>
      </c>
      <c r="V677" s="90">
        <v>56300</v>
      </c>
      <c r="W677" s="90">
        <v>58400</v>
      </c>
      <c r="X677" t="str">
        <f t="shared" si="18"/>
        <v>01-2023</v>
      </c>
      <c r="Y677">
        <f>_xlfn.XLOOKUP(X677,AM:AM,AO:AO,"")</f>
        <v>0</v>
      </c>
      <c r="Z677">
        <f>_xlfn.XLOOKUP(X677,AM:AM,AP:AP,"")</f>
        <v>0</v>
      </c>
      <c r="AA677">
        <f>_xlfn.XLOOKUP(X677,AM:AM,AQ:AQ,"")</f>
        <v>0</v>
      </c>
      <c r="AB677" t="str">
        <f>_xlfn.XLOOKUP(X677,AM:AM,AR:AR,"")</f>
        <v>L36</v>
      </c>
    </row>
    <row r="678" spans="1:28">
      <c r="A678" s="93">
        <v>44944</v>
      </c>
      <c r="B678" s="90">
        <v>56800</v>
      </c>
      <c r="C678" s="90">
        <v>54000</v>
      </c>
      <c r="D678" s="90">
        <v>55500</v>
      </c>
      <c r="E678" s="90">
        <v>52300</v>
      </c>
      <c r="F678" s="90">
        <v>56300</v>
      </c>
      <c r="G678" s="91" t="s">
        <v>25</v>
      </c>
      <c r="H678" s="90">
        <v>54000</v>
      </c>
      <c r="I678" s="90">
        <v>55500</v>
      </c>
      <c r="J678" s="90">
        <v>57200</v>
      </c>
      <c r="K678" s="91" t="s">
        <v>25</v>
      </c>
      <c r="L678" s="90">
        <v>54800</v>
      </c>
      <c r="M678" s="90">
        <v>57500</v>
      </c>
      <c r="N678" s="90">
        <v>54500</v>
      </c>
      <c r="O678" s="90">
        <v>53800</v>
      </c>
      <c r="P678" s="90">
        <v>51900</v>
      </c>
      <c r="Q678" s="90">
        <v>52400</v>
      </c>
      <c r="R678" s="90">
        <v>52000</v>
      </c>
      <c r="S678" s="90">
        <v>55000</v>
      </c>
      <c r="T678" s="90">
        <v>55200</v>
      </c>
      <c r="U678" s="90">
        <v>54800</v>
      </c>
      <c r="V678" s="90">
        <v>56300</v>
      </c>
      <c r="W678" s="90">
        <v>58400</v>
      </c>
      <c r="X678" t="str">
        <f t="shared" si="18"/>
        <v>01-2023</v>
      </c>
      <c r="Y678">
        <f>_xlfn.XLOOKUP(X678,AM:AM,AO:AO,"")</f>
        <v>0</v>
      </c>
      <c r="Z678">
        <f>_xlfn.XLOOKUP(X678,AM:AM,AP:AP,"")</f>
        <v>0</v>
      </c>
      <c r="AA678">
        <f>_xlfn.XLOOKUP(X678,AM:AM,AQ:AQ,"")</f>
        <v>0</v>
      </c>
      <c r="AB678" t="str">
        <f>_xlfn.XLOOKUP(X678,AM:AM,AR:AR,"")</f>
        <v>L36</v>
      </c>
    </row>
    <row r="679" spans="1:28">
      <c r="A679" s="93">
        <v>44945</v>
      </c>
      <c r="B679" s="90">
        <v>56600</v>
      </c>
      <c r="C679" s="90">
        <v>54000</v>
      </c>
      <c r="D679" s="90">
        <v>55200</v>
      </c>
      <c r="E679" s="90">
        <v>52200</v>
      </c>
      <c r="F679" s="90">
        <v>55800</v>
      </c>
      <c r="G679" s="91" t="s">
        <v>25</v>
      </c>
      <c r="H679" s="90">
        <v>53500</v>
      </c>
      <c r="I679" s="90">
        <v>55100</v>
      </c>
      <c r="J679" s="90">
        <v>57000</v>
      </c>
      <c r="K679" s="91" t="s">
        <v>25</v>
      </c>
      <c r="L679" s="90">
        <v>54400</v>
      </c>
      <c r="M679" s="90">
        <v>57000</v>
      </c>
      <c r="N679" s="90">
        <v>53800</v>
      </c>
      <c r="O679" s="90">
        <v>53600</v>
      </c>
      <c r="P679" s="90">
        <v>52000</v>
      </c>
      <c r="Q679" s="90">
        <v>52200</v>
      </c>
      <c r="R679" s="90">
        <v>51800</v>
      </c>
      <c r="S679" s="90">
        <v>54900</v>
      </c>
      <c r="T679" s="90">
        <v>55000</v>
      </c>
      <c r="U679" s="90">
        <v>54800</v>
      </c>
      <c r="V679" s="90">
        <v>56300</v>
      </c>
      <c r="W679" s="90">
        <v>58400</v>
      </c>
      <c r="X679" t="str">
        <f t="shared" si="18"/>
        <v>01-2023</v>
      </c>
      <c r="Y679">
        <f>_xlfn.XLOOKUP(X679,AM:AM,AO:AO,"")</f>
        <v>0</v>
      </c>
      <c r="Z679">
        <f>_xlfn.XLOOKUP(X679,AM:AM,AP:AP,"")</f>
        <v>0</v>
      </c>
      <c r="AA679">
        <f>_xlfn.XLOOKUP(X679,AM:AM,AQ:AQ,"")</f>
        <v>0</v>
      </c>
      <c r="AB679" t="str">
        <f>_xlfn.XLOOKUP(X679,AM:AM,AR:AR,"")</f>
        <v>L36</v>
      </c>
    </row>
    <row r="680" spans="1:28">
      <c r="A680" s="93">
        <v>44946</v>
      </c>
      <c r="B680" s="90">
        <v>56500</v>
      </c>
      <c r="C680" s="90">
        <v>54300</v>
      </c>
      <c r="D680" s="90">
        <v>55200</v>
      </c>
      <c r="E680" s="90">
        <v>52000</v>
      </c>
      <c r="F680" s="90">
        <v>55800</v>
      </c>
      <c r="G680" s="91" t="s">
        <v>25</v>
      </c>
      <c r="H680" s="90">
        <v>54000</v>
      </c>
      <c r="I680" s="90">
        <v>55500</v>
      </c>
      <c r="J680" s="90">
        <v>56900</v>
      </c>
      <c r="K680" s="91" t="s">
        <v>25</v>
      </c>
      <c r="L680" s="90">
        <v>54400</v>
      </c>
      <c r="M680" s="90">
        <v>57000</v>
      </c>
      <c r="N680" s="90">
        <v>54000</v>
      </c>
      <c r="O680" s="90">
        <v>53400</v>
      </c>
      <c r="P680" s="90">
        <v>51800</v>
      </c>
      <c r="Q680" s="90">
        <v>52200</v>
      </c>
      <c r="R680" s="90">
        <v>51700</v>
      </c>
      <c r="S680" s="90">
        <v>55000</v>
      </c>
      <c r="T680" s="90">
        <v>55000</v>
      </c>
      <c r="U680" s="90">
        <v>54800</v>
      </c>
      <c r="V680" s="90">
        <v>56300</v>
      </c>
      <c r="W680" s="90">
        <v>58400</v>
      </c>
      <c r="X680" t="str">
        <f t="shared" si="18"/>
        <v>01-2023</v>
      </c>
      <c r="Y680">
        <f>_xlfn.XLOOKUP(X680,AM:AM,AO:AO,"")</f>
        <v>0</v>
      </c>
      <c r="Z680">
        <f>_xlfn.XLOOKUP(X680,AM:AM,AP:AP,"")</f>
        <v>0</v>
      </c>
      <c r="AA680">
        <f>_xlfn.XLOOKUP(X680,AM:AM,AQ:AQ,"")</f>
        <v>0</v>
      </c>
      <c r="AB680" t="str">
        <f>_xlfn.XLOOKUP(X680,AM:AM,AR:AR,"")</f>
        <v>L36</v>
      </c>
    </row>
    <row r="681" spans="1:28">
      <c r="A681" s="93">
        <v>44947</v>
      </c>
      <c r="B681" s="90">
        <v>56500</v>
      </c>
      <c r="C681" s="90">
        <v>54300</v>
      </c>
      <c r="D681" s="90">
        <v>55000</v>
      </c>
      <c r="E681" s="90">
        <v>51800</v>
      </c>
      <c r="F681" s="90">
        <v>55800</v>
      </c>
      <c r="G681" s="91" t="s">
        <v>25</v>
      </c>
      <c r="H681" s="90">
        <v>54000</v>
      </c>
      <c r="I681" s="90">
        <v>55000</v>
      </c>
      <c r="J681" s="90">
        <v>56900</v>
      </c>
      <c r="K681" s="91" t="s">
        <v>25</v>
      </c>
      <c r="L681" s="90">
        <v>53800</v>
      </c>
      <c r="M681" s="90">
        <v>57000</v>
      </c>
      <c r="N681" s="90">
        <v>53800</v>
      </c>
      <c r="O681" s="90">
        <v>53100</v>
      </c>
      <c r="P681" s="90">
        <v>51300</v>
      </c>
      <c r="Q681" s="90">
        <v>51900</v>
      </c>
      <c r="R681" s="90">
        <v>51300</v>
      </c>
      <c r="S681" s="90">
        <v>54500</v>
      </c>
      <c r="T681" s="90">
        <v>54800</v>
      </c>
      <c r="U681" s="90">
        <v>54800</v>
      </c>
      <c r="V681" s="90">
        <v>56000</v>
      </c>
      <c r="W681" s="90">
        <v>58200</v>
      </c>
      <c r="X681" t="str">
        <f t="shared" si="18"/>
        <v>01-2023</v>
      </c>
      <c r="Y681">
        <f>_xlfn.XLOOKUP(X681,AM:AM,AO:AO,"")</f>
        <v>0</v>
      </c>
      <c r="Z681">
        <f>_xlfn.XLOOKUP(X681,AM:AM,AP:AP,"")</f>
        <v>0</v>
      </c>
      <c r="AA681">
        <f>_xlfn.XLOOKUP(X681,AM:AM,AQ:AQ,"")</f>
        <v>0</v>
      </c>
      <c r="AB681" t="str">
        <f>_xlfn.XLOOKUP(X681,AM:AM,AR:AR,"")</f>
        <v>L36</v>
      </c>
    </row>
    <row r="682" spans="1:28">
      <c r="A682" s="93">
        <v>44948</v>
      </c>
      <c r="B682" s="90" t="s">
        <v>24</v>
      </c>
      <c r="C682" s="90" t="s">
        <v>24</v>
      </c>
      <c r="D682" s="90" t="s">
        <v>24</v>
      </c>
      <c r="E682" s="90" t="s">
        <v>24</v>
      </c>
      <c r="F682" s="90" t="s">
        <v>24</v>
      </c>
      <c r="G682" s="90" t="s">
        <v>24</v>
      </c>
      <c r="H682" s="90" t="s">
        <v>24</v>
      </c>
      <c r="I682" s="90" t="s">
        <v>24</v>
      </c>
      <c r="J682" s="90" t="s">
        <v>24</v>
      </c>
      <c r="K682" s="90" t="s">
        <v>24</v>
      </c>
      <c r="L682" s="90" t="s">
        <v>24</v>
      </c>
      <c r="M682" s="90" t="s">
        <v>24</v>
      </c>
      <c r="N682" s="90" t="s">
        <v>24</v>
      </c>
      <c r="O682" s="90" t="s">
        <v>24</v>
      </c>
      <c r="P682" s="90" t="s">
        <v>24</v>
      </c>
      <c r="Q682" s="90" t="s">
        <v>24</v>
      </c>
      <c r="R682" s="90" t="s">
        <v>24</v>
      </c>
      <c r="S682" s="90" t="s">
        <v>24</v>
      </c>
      <c r="T682" s="90" t="s">
        <v>24</v>
      </c>
      <c r="U682" s="90" t="s">
        <v>24</v>
      </c>
      <c r="V682" s="90" t="s">
        <v>24</v>
      </c>
      <c r="W682" s="90" t="s">
        <v>24</v>
      </c>
      <c r="X682" t="str">
        <f t="shared" si="18"/>
        <v>01-2023</v>
      </c>
      <c r="Y682">
        <f>_xlfn.XLOOKUP(X682,AM:AM,AO:AO,"")</f>
        <v>0</v>
      </c>
      <c r="Z682">
        <f>_xlfn.XLOOKUP(X682,AM:AM,AP:AP,"")</f>
        <v>0</v>
      </c>
      <c r="AA682">
        <f>_xlfn.XLOOKUP(X682,AM:AM,AQ:AQ,"")</f>
        <v>0</v>
      </c>
      <c r="AB682" t="str">
        <f>_xlfn.XLOOKUP(X682,AM:AM,AR:AR,"")</f>
        <v>L36</v>
      </c>
    </row>
    <row r="683" spans="1:28">
      <c r="A683" s="93">
        <v>44949</v>
      </c>
      <c r="B683" s="90">
        <v>56500</v>
      </c>
      <c r="C683" s="90">
        <v>54500</v>
      </c>
      <c r="D683" s="90">
        <v>55300</v>
      </c>
      <c r="E683" s="90">
        <v>51800</v>
      </c>
      <c r="F683" s="90">
        <v>55800</v>
      </c>
      <c r="G683" s="91" t="s">
        <v>25</v>
      </c>
      <c r="H683" s="90">
        <v>54000</v>
      </c>
      <c r="I683" s="90">
        <v>55000</v>
      </c>
      <c r="J683" s="90">
        <v>56900</v>
      </c>
      <c r="K683" s="91" t="s">
        <v>25</v>
      </c>
      <c r="L683" s="90">
        <v>54200</v>
      </c>
      <c r="M683" s="90">
        <v>57300</v>
      </c>
      <c r="N683" s="90">
        <v>53800</v>
      </c>
      <c r="O683" s="90">
        <v>53300</v>
      </c>
      <c r="P683" s="90">
        <v>51400</v>
      </c>
      <c r="Q683" s="90">
        <v>51900</v>
      </c>
      <c r="R683" s="90">
        <v>51400</v>
      </c>
      <c r="S683" s="90">
        <v>54300</v>
      </c>
      <c r="T683" s="90">
        <v>54800</v>
      </c>
      <c r="U683" s="90">
        <v>54800</v>
      </c>
      <c r="V683" s="90">
        <v>56000</v>
      </c>
      <c r="W683" s="90">
        <v>58200</v>
      </c>
      <c r="X683" t="str">
        <f t="shared" si="18"/>
        <v>01-2023</v>
      </c>
      <c r="Y683">
        <f>_xlfn.XLOOKUP(X683,AM:AM,AO:AO,"")</f>
        <v>0</v>
      </c>
      <c r="Z683">
        <f>_xlfn.XLOOKUP(X683,AM:AM,AP:AP,"")</f>
        <v>0</v>
      </c>
      <c r="AA683">
        <f>_xlfn.XLOOKUP(X683,AM:AM,AQ:AQ,"")</f>
        <v>0</v>
      </c>
      <c r="AB683" t="str">
        <f>_xlfn.XLOOKUP(X683,AM:AM,AR:AR,"")</f>
        <v>L36</v>
      </c>
    </row>
    <row r="684" spans="1:28">
      <c r="A684" s="93">
        <v>44950</v>
      </c>
      <c r="B684" s="90">
        <v>56300</v>
      </c>
      <c r="C684" s="90">
        <v>54500</v>
      </c>
      <c r="D684" s="90">
        <v>55300</v>
      </c>
      <c r="E684" s="90">
        <v>51400</v>
      </c>
      <c r="F684" s="90">
        <v>55800</v>
      </c>
      <c r="G684" s="91" t="s">
        <v>25</v>
      </c>
      <c r="H684" s="90">
        <v>53500</v>
      </c>
      <c r="I684" s="90">
        <v>54700</v>
      </c>
      <c r="J684" s="90">
        <v>57000</v>
      </c>
      <c r="K684" s="91" t="s">
        <v>25</v>
      </c>
      <c r="L684" s="90">
        <v>54000</v>
      </c>
      <c r="M684" s="90">
        <v>58300</v>
      </c>
      <c r="N684" s="90">
        <v>53500</v>
      </c>
      <c r="O684" s="90">
        <v>53000</v>
      </c>
      <c r="P684" s="90">
        <v>51250</v>
      </c>
      <c r="Q684" s="90">
        <v>51700</v>
      </c>
      <c r="R684" s="90">
        <v>51300</v>
      </c>
      <c r="S684" s="90">
        <v>53900</v>
      </c>
      <c r="T684" s="90">
        <v>54800</v>
      </c>
      <c r="U684" s="90">
        <v>54800</v>
      </c>
      <c r="V684" s="90">
        <v>55800</v>
      </c>
      <c r="W684" s="90">
        <v>58000</v>
      </c>
      <c r="X684" t="str">
        <f t="shared" si="18"/>
        <v>01-2023</v>
      </c>
      <c r="Y684">
        <f>_xlfn.XLOOKUP(X684,AM:AM,AO:AO,"")</f>
        <v>0</v>
      </c>
      <c r="Z684">
        <f>_xlfn.XLOOKUP(X684,AM:AM,AP:AP,"")</f>
        <v>0</v>
      </c>
      <c r="AA684">
        <f>_xlfn.XLOOKUP(X684,AM:AM,AQ:AQ,"")</f>
        <v>0</v>
      </c>
      <c r="AB684" t="str">
        <f>_xlfn.XLOOKUP(X684,AM:AM,AR:AR,"")</f>
        <v>L36</v>
      </c>
    </row>
    <row r="685" spans="1:28">
      <c r="A685" s="93">
        <v>44951</v>
      </c>
      <c r="B685" s="90">
        <v>56000</v>
      </c>
      <c r="C685" s="90">
        <v>54300</v>
      </c>
      <c r="D685" s="90">
        <v>55300</v>
      </c>
      <c r="E685" s="90">
        <v>51200</v>
      </c>
      <c r="F685" s="90">
        <v>55800</v>
      </c>
      <c r="G685" s="91" t="s">
        <v>25</v>
      </c>
      <c r="H685" s="90">
        <v>53500</v>
      </c>
      <c r="I685" s="90">
        <v>54500</v>
      </c>
      <c r="J685" s="90">
        <v>57000</v>
      </c>
      <c r="K685" s="91" t="s">
        <v>25</v>
      </c>
      <c r="L685" s="90">
        <v>54100</v>
      </c>
      <c r="M685" s="90">
        <v>58300</v>
      </c>
      <c r="N685" s="90">
        <v>53500</v>
      </c>
      <c r="O685" s="90">
        <v>53000</v>
      </c>
      <c r="P685" s="90">
        <v>51100</v>
      </c>
      <c r="Q685" s="90">
        <v>51600</v>
      </c>
      <c r="R685" s="90">
        <v>51100</v>
      </c>
      <c r="S685" s="90">
        <v>53700</v>
      </c>
      <c r="T685" s="90">
        <v>54600</v>
      </c>
      <c r="U685" s="90">
        <v>54800</v>
      </c>
      <c r="V685" s="90">
        <v>55800</v>
      </c>
      <c r="W685" s="90">
        <v>58000</v>
      </c>
      <c r="X685" t="str">
        <f t="shared" si="18"/>
        <v>01-2023</v>
      </c>
      <c r="Y685">
        <f>_xlfn.XLOOKUP(X685,AM:AM,AO:AO,"")</f>
        <v>0</v>
      </c>
      <c r="Z685">
        <f>_xlfn.XLOOKUP(X685,AM:AM,AP:AP,"")</f>
        <v>0</v>
      </c>
      <c r="AA685">
        <f>_xlfn.XLOOKUP(X685,AM:AM,AQ:AQ,"")</f>
        <v>0</v>
      </c>
      <c r="AB685" t="str">
        <f>_xlfn.XLOOKUP(X685,AM:AM,AR:AR,"")</f>
        <v>L36</v>
      </c>
    </row>
    <row r="686" spans="1:28">
      <c r="A686" s="93">
        <v>44952</v>
      </c>
      <c r="B686" s="90" t="s">
        <v>24</v>
      </c>
      <c r="C686" s="90" t="s">
        <v>24</v>
      </c>
      <c r="D686" s="90" t="s">
        <v>24</v>
      </c>
      <c r="E686" s="90" t="s">
        <v>24</v>
      </c>
      <c r="F686" s="90" t="s">
        <v>24</v>
      </c>
      <c r="G686" s="90" t="s">
        <v>24</v>
      </c>
      <c r="H686" s="90" t="s">
        <v>24</v>
      </c>
      <c r="I686" s="90" t="s">
        <v>24</v>
      </c>
      <c r="J686" s="90" t="s">
        <v>24</v>
      </c>
      <c r="K686" s="90" t="s">
        <v>24</v>
      </c>
      <c r="L686" s="90" t="s">
        <v>24</v>
      </c>
      <c r="M686" s="90" t="s">
        <v>24</v>
      </c>
      <c r="N686" s="90" t="s">
        <v>24</v>
      </c>
      <c r="O686" s="90" t="s">
        <v>24</v>
      </c>
      <c r="P686" s="90" t="s">
        <v>24</v>
      </c>
      <c r="Q686" s="90" t="s">
        <v>24</v>
      </c>
      <c r="R686" s="90" t="s">
        <v>24</v>
      </c>
      <c r="S686" s="90" t="s">
        <v>24</v>
      </c>
      <c r="T686" s="90" t="s">
        <v>24</v>
      </c>
      <c r="U686" s="90" t="s">
        <v>24</v>
      </c>
      <c r="V686" s="90" t="s">
        <v>24</v>
      </c>
      <c r="W686" s="90" t="s">
        <v>24</v>
      </c>
      <c r="X686" t="str">
        <f t="shared" si="18"/>
        <v>01-2023</v>
      </c>
      <c r="Y686">
        <f>_xlfn.XLOOKUP(X686,AM:AM,AO:AO,"")</f>
        <v>0</v>
      </c>
      <c r="Z686">
        <f>_xlfn.XLOOKUP(X686,AM:AM,AP:AP,"")</f>
        <v>0</v>
      </c>
      <c r="AA686">
        <f>_xlfn.XLOOKUP(X686,AM:AM,AQ:AQ,"")</f>
        <v>0</v>
      </c>
      <c r="AB686" t="str">
        <f>_xlfn.XLOOKUP(X686,AM:AM,AR:AR,"")</f>
        <v>L36</v>
      </c>
    </row>
    <row r="687" spans="1:28">
      <c r="A687" s="93">
        <v>44953</v>
      </c>
      <c r="B687" s="90">
        <v>56300</v>
      </c>
      <c r="C687" s="90">
        <v>54300</v>
      </c>
      <c r="D687" s="90">
        <v>55000</v>
      </c>
      <c r="E687" s="90">
        <v>51500</v>
      </c>
      <c r="F687" s="90">
        <v>56100</v>
      </c>
      <c r="G687" s="91" t="s">
        <v>25</v>
      </c>
      <c r="H687" s="90">
        <v>53500</v>
      </c>
      <c r="I687" s="90">
        <v>54600</v>
      </c>
      <c r="J687" s="90">
        <v>57300</v>
      </c>
      <c r="K687" s="91" t="s">
        <v>25</v>
      </c>
      <c r="L687" s="90">
        <v>54100</v>
      </c>
      <c r="M687" s="90">
        <v>58600</v>
      </c>
      <c r="N687" s="90">
        <v>53800</v>
      </c>
      <c r="O687" s="90">
        <v>52500</v>
      </c>
      <c r="P687" s="90">
        <v>51450</v>
      </c>
      <c r="Q687" s="90">
        <v>51700</v>
      </c>
      <c r="R687" s="90">
        <v>51300</v>
      </c>
      <c r="S687" s="90">
        <v>54000</v>
      </c>
      <c r="T687" s="90">
        <v>54600</v>
      </c>
      <c r="U687" s="90">
        <v>54800</v>
      </c>
      <c r="V687" s="90">
        <v>55200</v>
      </c>
      <c r="W687" s="90">
        <v>57700</v>
      </c>
      <c r="X687" t="str">
        <f t="shared" si="18"/>
        <v>01-2023</v>
      </c>
      <c r="Y687">
        <f>_xlfn.XLOOKUP(X687,AM:AM,AO:AO,"")</f>
        <v>0</v>
      </c>
      <c r="Z687">
        <f>_xlfn.XLOOKUP(X687,AM:AM,AP:AP,"")</f>
        <v>0</v>
      </c>
      <c r="AA687">
        <f>_xlfn.XLOOKUP(X687,AM:AM,AQ:AQ,"")</f>
        <v>0</v>
      </c>
      <c r="AB687" t="str">
        <f>_xlfn.XLOOKUP(X687,AM:AM,AR:AR,"")</f>
        <v>L36</v>
      </c>
    </row>
    <row r="688" spans="1:28">
      <c r="A688" s="93">
        <v>44954</v>
      </c>
      <c r="B688" s="90">
        <v>56300</v>
      </c>
      <c r="C688" s="90">
        <v>54300</v>
      </c>
      <c r="D688" s="90">
        <v>55000</v>
      </c>
      <c r="E688" s="90">
        <v>51300</v>
      </c>
      <c r="F688" s="90">
        <v>55900</v>
      </c>
      <c r="G688" s="91" t="s">
        <v>25</v>
      </c>
      <c r="H688" s="90">
        <v>53500</v>
      </c>
      <c r="I688" s="90">
        <v>54600</v>
      </c>
      <c r="J688" s="90">
        <v>57300</v>
      </c>
      <c r="K688" s="91" t="s">
        <v>25</v>
      </c>
      <c r="L688" s="90">
        <v>54100</v>
      </c>
      <c r="M688" s="90">
        <v>58600</v>
      </c>
      <c r="N688" s="90">
        <v>53400</v>
      </c>
      <c r="O688" s="90">
        <v>52500</v>
      </c>
      <c r="P688" s="90">
        <v>51200</v>
      </c>
      <c r="Q688" s="90">
        <v>51700</v>
      </c>
      <c r="R688" s="90">
        <v>51300</v>
      </c>
      <c r="S688" s="90">
        <v>53800</v>
      </c>
      <c r="T688" s="90">
        <v>54500</v>
      </c>
      <c r="U688" s="90">
        <v>54800</v>
      </c>
      <c r="V688" s="90">
        <v>55200</v>
      </c>
      <c r="W688" s="90">
        <v>57700</v>
      </c>
      <c r="X688" t="str">
        <f t="shared" si="18"/>
        <v>01-2023</v>
      </c>
      <c r="Y688">
        <f>_xlfn.XLOOKUP(X688,AM:AM,AO:AO,"")</f>
        <v>0</v>
      </c>
      <c r="Z688">
        <f>_xlfn.XLOOKUP(X688,AM:AM,AP:AP,"")</f>
        <v>0</v>
      </c>
      <c r="AA688">
        <f>_xlfn.XLOOKUP(X688,AM:AM,AQ:AQ,"")</f>
        <v>0</v>
      </c>
      <c r="AB688" t="str">
        <f>_xlfn.XLOOKUP(X688,AM:AM,AR:AR,"")</f>
        <v>L36</v>
      </c>
    </row>
    <row r="689" spans="1:28">
      <c r="A689" s="93">
        <v>44955</v>
      </c>
      <c r="B689" s="90" t="s">
        <v>24</v>
      </c>
      <c r="C689" s="90" t="s">
        <v>24</v>
      </c>
      <c r="D689" s="90" t="s">
        <v>24</v>
      </c>
      <c r="E689" s="90" t="s">
        <v>24</v>
      </c>
      <c r="F689" s="90" t="s">
        <v>24</v>
      </c>
      <c r="G689" s="90" t="s">
        <v>24</v>
      </c>
      <c r="H689" s="90" t="s">
        <v>24</v>
      </c>
      <c r="I689" s="90" t="s">
        <v>24</v>
      </c>
      <c r="J689" s="90" t="s">
        <v>24</v>
      </c>
      <c r="K689" s="90" t="s">
        <v>24</v>
      </c>
      <c r="L689" s="90" t="s">
        <v>24</v>
      </c>
      <c r="M689" s="90" t="s">
        <v>24</v>
      </c>
      <c r="N689" s="90" t="s">
        <v>24</v>
      </c>
      <c r="O689" s="90" t="s">
        <v>24</v>
      </c>
      <c r="P689" s="90" t="s">
        <v>24</v>
      </c>
      <c r="Q689" s="90" t="s">
        <v>24</v>
      </c>
      <c r="R689" s="90" t="s">
        <v>24</v>
      </c>
      <c r="S689" s="90" t="s">
        <v>24</v>
      </c>
      <c r="T689" s="90" t="s">
        <v>24</v>
      </c>
      <c r="U689" s="90" t="s">
        <v>24</v>
      </c>
      <c r="V689" s="90" t="s">
        <v>24</v>
      </c>
      <c r="W689" s="90" t="s">
        <v>24</v>
      </c>
      <c r="X689" t="str">
        <f t="shared" si="18"/>
        <v>01-2023</v>
      </c>
      <c r="Y689">
        <f>_xlfn.XLOOKUP(X689,AM:AM,AO:AO,"")</f>
        <v>0</v>
      </c>
      <c r="Z689">
        <f>_xlfn.XLOOKUP(X689,AM:AM,AP:AP,"")</f>
        <v>0</v>
      </c>
      <c r="AA689">
        <f>_xlfn.XLOOKUP(X689,AM:AM,AQ:AQ,"")</f>
        <v>0</v>
      </c>
      <c r="AB689" t="str">
        <f>_xlfn.XLOOKUP(X689,AM:AM,AR:AR,"")</f>
        <v>L36</v>
      </c>
    </row>
    <row r="690" spans="1:28">
      <c r="A690" s="93">
        <v>44956</v>
      </c>
      <c r="B690" s="90">
        <v>55900</v>
      </c>
      <c r="C690" s="90">
        <v>54200</v>
      </c>
      <c r="D690" s="90">
        <v>54900</v>
      </c>
      <c r="E690" s="90">
        <v>50900</v>
      </c>
      <c r="F690" s="90">
        <v>55900</v>
      </c>
      <c r="G690" s="91" t="s">
        <v>25</v>
      </c>
      <c r="H690" s="90">
        <v>54000</v>
      </c>
      <c r="I690" s="90">
        <v>54600</v>
      </c>
      <c r="J690" s="90">
        <v>57300</v>
      </c>
      <c r="K690" s="91" t="s">
        <v>25</v>
      </c>
      <c r="L690" s="90">
        <v>54100</v>
      </c>
      <c r="M690" s="90">
        <v>58600</v>
      </c>
      <c r="N690" s="90">
        <v>53000</v>
      </c>
      <c r="O690" s="90">
        <v>52500</v>
      </c>
      <c r="P690" s="90">
        <v>50800</v>
      </c>
      <c r="Q690" s="90">
        <v>51700</v>
      </c>
      <c r="R690" s="90">
        <v>51000</v>
      </c>
      <c r="S690" s="90">
        <v>53400</v>
      </c>
      <c r="T690" s="90">
        <v>54500</v>
      </c>
      <c r="U690" s="90">
        <v>54800</v>
      </c>
      <c r="V690" s="90">
        <v>55200</v>
      </c>
      <c r="W690" s="90">
        <v>57700</v>
      </c>
      <c r="X690" t="str">
        <f t="shared" si="18"/>
        <v>01-2023</v>
      </c>
      <c r="Y690">
        <f>_xlfn.XLOOKUP(X690,AM:AM,AO:AO,"")</f>
        <v>0</v>
      </c>
      <c r="Z690">
        <f>_xlfn.XLOOKUP(X690,AM:AM,AP:AP,"")</f>
        <v>0</v>
      </c>
      <c r="AA690">
        <f>_xlfn.XLOOKUP(X690,AM:AM,AQ:AQ,"")</f>
        <v>0</v>
      </c>
      <c r="AB690" t="str">
        <f>_xlfn.XLOOKUP(X690,AM:AM,AR:AR,"")</f>
        <v>L36</v>
      </c>
    </row>
    <row r="691" spans="1:28">
      <c r="A691" s="93">
        <v>44957</v>
      </c>
      <c r="B691" s="90">
        <v>55600</v>
      </c>
      <c r="C691" s="90">
        <v>54500</v>
      </c>
      <c r="D691" s="90">
        <v>54900</v>
      </c>
      <c r="E691" s="90">
        <v>50500</v>
      </c>
      <c r="F691" s="90">
        <v>55900</v>
      </c>
      <c r="G691" s="91" t="s">
        <v>25</v>
      </c>
      <c r="H691" s="90">
        <v>53500</v>
      </c>
      <c r="I691" s="90">
        <v>54400</v>
      </c>
      <c r="J691" s="90">
        <v>56800</v>
      </c>
      <c r="K691" s="91" t="s">
        <v>25</v>
      </c>
      <c r="L691" s="90">
        <v>53800</v>
      </c>
      <c r="M691" s="90">
        <v>58600</v>
      </c>
      <c r="N691" s="90">
        <v>52800</v>
      </c>
      <c r="O691" s="90">
        <v>52300</v>
      </c>
      <c r="P691" s="90">
        <v>50500</v>
      </c>
      <c r="Q691" s="90">
        <v>51500</v>
      </c>
      <c r="R691" s="90">
        <v>51000</v>
      </c>
      <c r="S691" s="90">
        <v>53000</v>
      </c>
      <c r="T691" s="90">
        <v>54200</v>
      </c>
      <c r="U691" s="90">
        <v>54800</v>
      </c>
      <c r="V691" s="90">
        <v>55600</v>
      </c>
      <c r="W691" s="90">
        <v>58100</v>
      </c>
      <c r="X691" t="str">
        <f t="shared" si="18"/>
        <v>01-2023</v>
      </c>
      <c r="Y691">
        <f>_xlfn.XLOOKUP(X691,AM:AM,AO:AO,"")</f>
        <v>0</v>
      </c>
      <c r="Z691">
        <f>_xlfn.XLOOKUP(X691,AM:AM,AP:AP,"")</f>
        <v>0</v>
      </c>
      <c r="AA691">
        <f>_xlfn.XLOOKUP(X691,AM:AM,AQ:AQ,"")</f>
        <v>0</v>
      </c>
      <c r="AB691" t="str">
        <f>_xlfn.XLOOKUP(X691,AM:AM,AR:AR,"")</f>
        <v>L36</v>
      </c>
    </row>
    <row r="692" spans="1:28">
      <c r="A692" s="93">
        <v>44958</v>
      </c>
      <c r="B692" s="90">
        <v>55600</v>
      </c>
      <c r="C692" s="90">
        <v>54700</v>
      </c>
      <c r="D692" s="90">
        <v>55000</v>
      </c>
      <c r="E692" s="90">
        <v>50800</v>
      </c>
      <c r="F692" s="90">
        <v>56000</v>
      </c>
      <c r="G692" s="91" t="s">
        <v>25</v>
      </c>
      <c r="H692" s="90">
        <v>54000</v>
      </c>
      <c r="I692" s="90">
        <v>54400</v>
      </c>
      <c r="J692" s="90">
        <v>56800</v>
      </c>
      <c r="K692" s="91" t="s">
        <v>25</v>
      </c>
      <c r="L692" s="90">
        <v>54100</v>
      </c>
      <c r="M692" s="90">
        <v>58600</v>
      </c>
      <c r="N692" s="90">
        <v>53200</v>
      </c>
      <c r="O692" s="90">
        <v>52300</v>
      </c>
      <c r="P692" s="90">
        <v>51200</v>
      </c>
      <c r="Q692" s="90">
        <v>51600</v>
      </c>
      <c r="R692" s="90">
        <v>51200</v>
      </c>
      <c r="S692" s="90">
        <v>53300</v>
      </c>
      <c r="T692" s="90">
        <v>54400</v>
      </c>
      <c r="U692" s="90">
        <v>54800</v>
      </c>
      <c r="V692" s="90">
        <v>55800</v>
      </c>
      <c r="W692" s="90">
        <v>58400</v>
      </c>
      <c r="X692" t="str">
        <f t="shared" si="18"/>
        <v>02-2023</v>
      </c>
      <c r="Y692">
        <f>_xlfn.XLOOKUP(X692,AM:AM,AO:AO,"")</f>
        <v>0</v>
      </c>
      <c r="Z692">
        <f>_xlfn.XLOOKUP(X692,AM:AM,AP:AP,"")</f>
        <v>0</v>
      </c>
      <c r="AA692">
        <f>_xlfn.XLOOKUP(X692,AM:AM,AQ:AQ,"")</f>
        <v>0</v>
      </c>
      <c r="AB692" t="str">
        <f>_xlfn.XLOOKUP(X692,AM:AM,AR:AR,"")</f>
        <v>L36</v>
      </c>
    </row>
    <row r="693" spans="1:28">
      <c r="A693" s="93">
        <v>44959</v>
      </c>
      <c r="B693" s="90">
        <v>55600</v>
      </c>
      <c r="C693" s="90">
        <v>54500</v>
      </c>
      <c r="D693" s="90">
        <v>54300</v>
      </c>
      <c r="E693" s="90">
        <v>50500</v>
      </c>
      <c r="F693" s="90">
        <v>56000</v>
      </c>
      <c r="G693" s="91" t="s">
        <v>25</v>
      </c>
      <c r="H693" s="90">
        <v>53500</v>
      </c>
      <c r="I693" s="90">
        <v>54000</v>
      </c>
      <c r="J693" s="90">
        <v>56800</v>
      </c>
      <c r="K693" s="91" t="s">
        <v>25</v>
      </c>
      <c r="L693" s="90">
        <v>53800</v>
      </c>
      <c r="M693" s="90">
        <v>58600</v>
      </c>
      <c r="N693" s="90">
        <v>52800</v>
      </c>
      <c r="O693" s="90">
        <v>52000</v>
      </c>
      <c r="P693" s="90">
        <v>51000</v>
      </c>
      <c r="Q693" s="90">
        <v>51400</v>
      </c>
      <c r="R693" s="90">
        <v>51000</v>
      </c>
      <c r="S693" s="90">
        <v>53000</v>
      </c>
      <c r="T693" s="90">
        <v>54200</v>
      </c>
      <c r="U693" s="90">
        <v>54800</v>
      </c>
      <c r="V693" s="90">
        <v>56000</v>
      </c>
      <c r="W693" s="90">
        <v>58600</v>
      </c>
      <c r="X693" t="str">
        <f t="shared" si="18"/>
        <v>02-2023</v>
      </c>
      <c r="Y693">
        <f>_xlfn.XLOOKUP(X693,AM:AM,AO:AO,"")</f>
        <v>0</v>
      </c>
      <c r="Z693">
        <f>_xlfn.XLOOKUP(X693,AM:AM,AP:AP,"")</f>
        <v>0</v>
      </c>
      <c r="AA693">
        <f>_xlfn.XLOOKUP(X693,AM:AM,AQ:AQ,"")</f>
        <v>0</v>
      </c>
      <c r="AB693" t="str">
        <f>_xlfn.XLOOKUP(X693,AM:AM,AR:AR,"")</f>
        <v>L36</v>
      </c>
    </row>
    <row r="694" spans="1:28">
      <c r="A694" s="93">
        <v>44960</v>
      </c>
      <c r="B694" s="90">
        <v>55100</v>
      </c>
      <c r="C694" s="90">
        <v>54500</v>
      </c>
      <c r="D694" s="90">
        <v>54000</v>
      </c>
      <c r="E694" s="90">
        <v>50300</v>
      </c>
      <c r="F694" s="90">
        <v>55800</v>
      </c>
      <c r="G694" s="91" t="s">
        <v>25</v>
      </c>
      <c r="H694" s="90">
        <v>53500</v>
      </c>
      <c r="I694" s="90">
        <v>54000</v>
      </c>
      <c r="J694" s="90">
        <v>56500</v>
      </c>
      <c r="K694" s="91" t="s">
        <v>25</v>
      </c>
      <c r="L694" s="90">
        <v>53500</v>
      </c>
      <c r="M694" s="90">
        <v>58400</v>
      </c>
      <c r="N694" s="90">
        <v>52500</v>
      </c>
      <c r="O694" s="90">
        <v>52000</v>
      </c>
      <c r="P694" s="90">
        <v>50600</v>
      </c>
      <c r="Q694" s="90">
        <v>51200</v>
      </c>
      <c r="R694" s="90">
        <v>50800</v>
      </c>
      <c r="S694" s="90">
        <v>52800</v>
      </c>
      <c r="T694" s="90">
        <v>54100</v>
      </c>
      <c r="U694" s="90">
        <v>54800</v>
      </c>
      <c r="V694" s="90">
        <v>56000</v>
      </c>
      <c r="W694" s="90">
        <v>58600</v>
      </c>
      <c r="X694" t="str">
        <f t="shared" si="18"/>
        <v>02-2023</v>
      </c>
      <c r="Y694">
        <f>_xlfn.XLOOKUP(X694,AM:AM,AO:AO,"")</f>
        <v>0</v>
      </c>
      <c r="Z694">
        <f>_xlfn.XLOOKUP(X694,AM:AM,AP:AP,"")</f>
        <v>0</v>
      </c>
      <c r="AA694">
        <f>_xlfn.XLOOKUP(X694,AM:AM,AQ:AQ,"")</f>
        <v>0</v>
      </c>
      <c r="AB694" t="str">
        <f>_xlfn.XLOOKUP(X694,AM:AM,AR:AR,"")</f>
        <v>L36</v>
      </c>
    </row>
    <row r="695" spans="1:28">
      <c r="A695" s="93">
        <v>44961</v>
      </c>
      <c r="B695" s="90">
        <v>54800</v>
      </c>
      <c r="C695" s="90">
        <v>54500</v>
      </c>
      <c r="D695" s="90">
        <v>53700</v>
      </c>
      <c r="E695" s="90">
        <v>50000</v>
      </c>
      <c r="F695" s="90">
        <v>55800</v>
      </c>
      <c r="G695" s="91" t="s">
        <v>25</v>
      </c>
      <c r="H695" s="90">
        <v>53500</v>
      </c>
      <c r="I695" s="90">
        <v>53700</v>
      </c>
      <c r="J695" s="90">
        <v>56000</v>
      </c>
      <c r="K695" s="91" t="s">
        <v>25</v>
      </c>
      <c r="L695" s="90">
        <v>53400</v>
      </c>
      <c r="M695" s="90">
        <v>58400</v>
      </c>
      <c r="N695" s="90">
        <v>52000</v>
      </c>
      <c r="O695" s="90">
        <v>51700</v>
      </c>
      <c r="P695" s="90">
        <v>50500</v>
      </c>
      <c r="Q695" s="90">
        <v>51000</v>
      </c>
      <c r="R695" s="90">
        <v>50400</v>
      </c>
      <c r="S695" s="90">
        <v>52500</v>
      </c>
      <c r="T695" s="90">
        <v>54000</v>
      </c>
      <c r="U695" s="91" t="s">
        <v>25</v>
      </c>
      <c r="V695" s="90">
        <v>55800</v>
      </c>
      <c r="W695" s="90">
        <v>58400</v>
      </c>
      <c r="X695" t="str">
        <f t="shared" si="18"/>
        <v>02-2023</v>
      </c>
      <c r="Y695">
        <f>_xlfn.XLOOKUP(X695,AM:AM,AO:AO,"")</f>
        <v>0</v>
      </c>
      <c r="Z695">
        <f>_xlfn.XLOOKUP(X695,AM:AM,AP:AP,"")</f>
        <v>0</v>
      </c>
      <c r="AA695">
        <f>_xlfn.XLOOKUP(X695,AM:AM,AQ:AQ,"")</f>
        <v>0</v>
      </c>
      <c r="AB695" t="str">
        <f>_xlfn.XLOOKUP(X695,AM:AM,AR:AR,"")</f>
        <v>L36</v>
      </c>
    </row>
    <row r="696" spans="1:28">
      <c r="A696" s="93">
        <v>44962</v>
      </c>
      <c r="B696" s="90" t="s">
        <v>24</v>
      </c>
      <c r="C696" s="90" t="s">
        <v>24</v>
      </c>
      <c r="D696" s="90" t="s">
        <v>24</v>
      </c>
      <c r="E696" s="90" t="s">
        <v>24</v>
      </c>
      <c r="F696" s="90" t="s">
        <v>24</v>
      </c>
      <c r="G696" s="90" t="s">
        <v>24</v>
      </c>
      <c r="H696" s="90" t="s">
        <v>24</v>
      </c>
      <c r="I696" s="90" t="s">
        <v>24</v>
      </c>
      <c r="J696" s="90" t="s">
        <v>24</v>
      </c>
      <c r="K696" s="90" t="s">
        <v>24</v>
      </c>
      <c r="L696" s="90" t="s">
        <v>24</v>
      </c>
      <c r="M696" s="90" t="s">
        <v>24</v>
      </c>
      <c r="N696" s="90" t="s">
        <v>24</v>
      </c>
      <c r="O696" s="90" t="s">
        <v>24</v>
      </c>
      <c r="P696" s="90" t="s">
        <v>24</v>
      </c>
      <c r="Q696" s="90" t="s">
        <v>24</v>
      </c>
      <c r="R696" s="90" t="s">
        <v>24</v>
      </c>
      <c r="S696" s="90" t="s">
        <v>24</v>
      </c>
      <c r="T696" s="90" t="s">
        <v>24</v>
      </c>
      <c r="U696" s="90" t="s">
        <v>24</v>
      </c>
      <c r="V696" s="90" t="s">
        <v>24</v>
      </c>
      <c r="W696" s="90" t="s">
        <v>24</v>
      </c>
      <c r="X696" t="str">
        <f t="shared" si="18"/>
        <v>02-2023</v>
      </c>
      <c r="Y696">
        <f>_xlfn.XLOOKUP(X696,AM:AM,AO:AO,"")</f>
        <v>0</v>
      </c>
      <c r="Z696">
        <f>_xlfn.XLOOKUP(X696,AM:AM,AP:AP,"")</f>
        <v>0</v>
      </c>
      <c r="AA696">
        <f>_xlfn.XLOOKUP(X696,AM:AM,AQ:AQ,"")</f>
        <v>0</v>
      </c>
      <c r="AB696" t="str">
        <f>_xlfn.XLOOKUP(X696,AM:AM,AR:AR,"")</f>
        <v>L36</v>
      </c>
    </row>
    <row r="697" spans="1:28">
      <c r="A697" s="93">
        <v>44963</v>
      </c>
      <c r="B697" s="90">
        <v>54800</v>
      </c>
      <c r="C697" s="90">
        <v>54500</v>
      </c>
      <c r="D697" s="90">
        <v>54000</v>
      </c>
      <c r="E697" s="90">
        <v>50200</v>
      </c>
      <c r="F697" s="90">
        <v>55800</v>
      </c>
      <c r="G697" s="91" t="s">
        <v>25</v>
      </c>
      <c r="H697" s="90">
        <v>54000</v>
      </c>
      <c r="I697" s="90">
        <v>53700</v>
      </c>
      <c r="J697" s="90">
        <v>56000</v>
      </c>
      <c r="K697" s="91" t="s">
        <v>25</v>
      </c>
      <c r="L697" s="90">
        <v>53500</v>
      </c>
      <c r="M697" s="90">
        <v>58400</v>
      </c>
      <c r="N697" s="90">
        <v>52000</v>
      </c>
      <c r="O697" s="90">
        <v>51700</v>
      </c>
      <c r="P697" s="90">
        <v>50400</v>
      </c>
      <c r="Q697" s="90">
        <v>51000</v>
      </c>
      <c r="R697" s="90">
        <v>50500</v>
      </c>
      <c r="S697" s="90">
        <v>52700</v>
      </c>
      <c r="T697" s="90">
        <v>54000</v>
      </c>
      <c r="U697" s="90">
        <v>54300</v>
      </c>
      <c r="V697" s="90">
        <v>55600</v>
      </c>
      <c r="W697" s="90">
        <v>58100</v>
      </c>
      <c r="X697" t="str">
        <f t="shared" si="18"/>
        <v>02-2023</v>
      </c>
      <c r="Y697">
        <f>_xlfn.XLOOKUP(X697,AM:AM,AO:AO,"")</f>
        <v>0</v>
      </c>
      <c r="Z697">
        <f>_xlfn.XLOOKUP(X697,AM:AM,AP:AP,"")</f>
        <v>0</v>
      </c>
      <c r="AA697">
        <f>_xlfn.XLOOKUP(X697,AM:AM,AQ:AQ,"")</f>
        <v>0</v>
      </c>
      <c r="AB697" t="str">
        <f>_xlfn.XLOOKUP(X697,AM:AM,AR:AR,"")</f>
        <v>L36</v>
      </c>
    </row>
    <row r="698" spans="1:28">
      <c r="A698" s="93">
        <v>44964</v>
      </c>
      <c r="B698" s="90">
        <v>54700</v>
      </c>
      <c r="C698" s="90">
        <v>54300</v>
      </c>
      <c r="D698" s="90">
        <v>54000</v>
      </c>
      <c r="E698" s="90">
        <v>49900</v>
      </c>
      <c r="F698" s="90">
        <v>55800</v>
      </c>
      <c r="G698" s="91" t="s">
        <v>25</v>
      </c>
      <c r="H698" s="90">
        <v>53500</v>
      </c>
      <c r="I698" s="90">
        <v>53700</v>
      </c>
      <c r="J698" s="90">
        <v>56000</v>
      </c>
      <c r="K698" s="91" t="s">
        <v>25</v>
      </c>
      <c r="L698" s="90">
        <v>53300</v>
      </c>
      <c r="M698" s="90">
        <v>57800</v>
      </c>
      <c r="N698" s="90">
        <v>51600</v>
      </c>
      <c r="O698" s="90">
        <v>51500</v>
      </c>
      <c r="P698" s="90">
        <v>50000</v>
      </c>
      <c r="Q698" s="90">
        <v>50700</v>
      </c>
      <c r="R698" s="90">
        <v>50200</v>
      </c>
      <c r="S698" s="90">
        <v>52400</v>
      </c>
      <c r="T698" s="90">
        <v>53800</v>
      </c>
      <c r="U698" s="90">
        <v>53800</v>
      </c>
      <c r="V698" s="90">
        <v>55300</v>
      </c>
      <c r="W698" s="90">
        <v>57800</v>
      </c>
      <c r="X698" t="str">
        <f t="shared" si="18"/>
        <v>02-2023</v>
      </c>
      <c r="Y698">
        <f>_xlfn.XLOOKUP(X698,AM:AM,AO:AO,"")</f>
        <v>0</v>
      </c>
      <c r="Z698">
        <f>_xlfn.XLOOKUP(X698,AM:AM,AP:AP,"")</f>
        <v>0</v>
      </c>
      <c r="AA698">
        <f>_xlfn.XLOOKUP(X698,AM:AM,AQ:AQ,"")</f>
        <v>0</v>
      </c>
      <c r="AB698" t="str">
        <f>_xlfn.XLOOKUP(X698,AM:AM,AR:AR,"")</f>
        <v>L36</v>
      </c>
    </row>
    <row r="699" spans="1:28">
      <c r="A699" s="93">
        <v>44965</v>
      </c>
      <c r="B699" s="90">
        <v>54300</v>
      </c>
      <c r="C699" s="90">
        <v>54300</v>
      </c>
      <c r="D699" s="90">
        <v>53800</v>
      </c>
      <c r="E699" s="90">
        <v>49700</v>
      </c>
      <c r="F699" s="90">
        <v>55500</v>
      </c>
      <c r="G699" s="91" t="s">
        <v>25</v>
      </c>
      <c r="H699" s="90">
        <v>53300</v>
      </c>
      <c r="I699" s="90">
        <v>53300</v>
      </c>
      <c r="J699" s="90">
        <v>55500</v>
      </c>
      <c r="K699" s="91" t="s">
        <v>25</v>
      </c>
      <c r="L699" s="90">
        <v>52800</v>
      </c>
      <c r="M699" s="90">
        <v>57500</v>
      </c>
      <c r="N699" s="90">
        <v>51200</v>
      </c>
      <c r="O699" s="90">
        <v>51200</v>
      </c>
      <c r="P699" s="90">
        <v>50000</v>
      </c>
      <c r="Q699" s="90">
        <v>50100</v>
      </c>
      <c r="R699" s="90">
        <v>50100</v>
      </c>
      <c r="S699" s="90">
        <v>52200</v>
      </c>
      <c r="T699" s="90">
        <v>53800</v>
      </c>
      <c r="U699" s="90">
        <v>53800</v>
      </c>
      <c r="V699" s="90">
        <v>55300</v>
      </c>
      <c r="W699" s="90">
        <v>57800</v>
      </c>
      <c r="X699" t="str">
        <f t="shared" si="18"/>
        <v>02-2023</v>
      </c>
      <c r="Y699">
        <f>_xlfn.XLOOKUP(X699,AM:AM,AO:AO,"")</f>
        <v>0</v>
      </c>
      <c r="Z699">
        <f>_xlfn.XLOOKUP(X699,AM:AM,AP:AP,"")</f>
        <v>0</v>
      </c>
      <c r="AA699">
        <f>_xlfn.XLOOKUP(X699,AM:AM,AQ:AQ,"")</f>
        <v>0</v>
      </c>
      <c r="AB699" t="str">
        <f>_xlfn.XLOOKUP(X699,AM:AM,AR:AR,"")</f>
        <v>L36</v>
      </c>
    </row>
    <row r="700" spans="1:28">
      <c r="A700" s="93">
        <v>44966</v>
      </c>
      <c r="B700" s="90">
        <v>54200</v>
      </c>
      <c r="C700" s="90">
        <v>54300</v>
      </c>
      <c r="D700" s="90">
        <v>53800</v>
      </c>
      <c r="E700" s="90">
        <v>49400</v>
      </c>
      <c r="F700" s="90">
        <v>55500</v>
      </c>
      <c r="G700" s="91" t="s">
        <v>25</v>
      </c>
      <c r="H700" s="90">
        <v>53300</v>
      </c>
      <c r="I700" s="90">
        <v>53300</v>
      </c>
      <c r="J700" s="90">
        <v>55500</v>
      </c>
      <c r="K700" s="91" t="s">
        <v>25</v>
      </c>
      <c r="L700" s="90">
        <v>52800</v>
      </c>
      <c r="M700" s="90">
        <v>57000</v>
      </c>
      <c r="N700" s="90">
        <v>51200</v>
      </c>
      <c r="O700" s="90">
        <v>51200</v>
      </c>
      <c r="P700" s="90">
        <v>49500</v>
      </c>
      <c r="Q700" s="90">
        <v>49700</v>
      </c>
      <c r="R700" s="90">
        <v>49600</v>
      </c>
      <c r="S700" s="90">
        <v>51900</v>
      </c>
      <c r="T700" s="90">
        <v>53200</v>
      </c>
      <c r="U700" s="90">
        <v>53800</v>
      </c>
      <c r="V700" s="90">
        <v>55300</v>
      </c>
      <c r="W700" s="90">
        <v>57600</v>
      </c>
      <c r="X700" t="str">
        <f t="shared" si="18"/>
        <v>02-2023</v>
      </c>
      <c r="Y700">
        <f>_xlfn.XLOOKUP(X700,AM:AM,AO:AO,"")</f>
        <v>0</v>
      </c>
      <c r="Z700">
        <f>_xlfn.XLOOKUP(X700,AM:AM,AP:AP,"")</f>
        <v>0</v>
      </c>
      <c r="AA700">
        <f>_xlfn.XLOOKUP(X700,AM:AM,AQ:AQ,"")</f>
        <v>0</v>
      </c>
      <c r="AB700" t="str">
        <f>_xlfn.XLOOKUP(X700,AM:AM,AR:AR,"")</f>
        <v>L36</v>
      </c>
    </row>
    <row r="701" spans="1:28">
      <c r="A701" s="93">
        <v>44967</v>
      </c>
      <c r="B701" s="90">
        <v>54200</v>
      </c>
      <c r="C701" s="90">
        <v>54200</v>
      </c>
      <c r="D701" s="90">
        <v>53500</v>
      </c>
      <c r="E701" s="90">
        <v>49200</v>
      </c>
      <c r="F701" s="90">
        <v>54800</v>
      </c>
      <c r="G701" s="91" t="s">
        <v>25</v>
      </c>
      <c r="H701" s="90">
        <v>53000</v>
      </c>
      <c r="I701" s="90">
        <v>52700</v>
      </c>
      <c r="J701" s="90">
        <v>55000</v>
      </c>
      <c r="K701" s="91" t="s">
        <v>25</v>
      </c>
      <c r="L701" s="90">
        <v>52600</v>
      </c>
      <c r="M701" s="90">
        <v>56500</v>
      </c>
      <c r="N701" s="90">
        <v>50500</v>
      </c>
      <c r="O701" s="90">
        <v>50800</v>
      </c>
      <c r="P701" s="90">
        <v>49200</v>
      </c>
      <c r="Q701" s="90">
        <v>49600</v>
      </c>
      <c r="R701" s="90">
        <v>49500</v>
      </c>
      <c r="S701" s="90">
        <v>51700</v>
      </c>
      <c r="T701" s="90">
        <v>53000</v>
      </c>
      <c r="U701" s="90">
        <v>53800</v>
      </c>
      <c r="V701" s="90">
        <v>54800</v>
      </c>
      <c r="W701" s="90">
        <v>57300</v>
      </c>
      <c r="X701" t="str">
        <f t="shared" si="18"/>
        <v>02-2023</v>
      </c>
      <c r="Y701">
        <f>_xlfn.XLOOKUP(X701,AM:AM,AO:AO,"")</f>
        <v>0</v>
      </c>
      <c r="Z701">
        <f>_xlfn.XLOOKUP(X701,AM:AM,AP:AP,"")</f>
        <v>0</v>
      </c>
      <c r="AA701">
        <f>_xlfn.XLOOKUP(X701,AM:AM,AQ:AQ,"")</f>
        <v>0</v>
      </c>
      <c r="AB701" t="str">
        <f>_xlfn.XLOOKUP(X701,AM:AM,AR:AR,"")</f>
        <v>L36</v>
      </c>
    </row>
    <row r="702" spans="1:28">
      <c r="A702" s="93">
        <v>44968</v>
      </c>
      <c r="B702" s="90">
        <v>53600</v>
      </c>
      <c r="C702" s="90">
        <v>54000</v>
      </c>
      <c r="D702" s="90">
        <v>53500</v>
      </c>
      <c r="E702" s="90">
        <v>49000</v>
      </c>
      <c r="F702" s="90">
        <v>54800</v>
      </c>
      <c r="G702" s="91" t="s">
        <v>25</v>
      </c>
      <c r="H702" s="90">
        <v>53000</v>
      </c>
      <c r="I702" s="90">
        <v>52400</v>
      </c>
      <c r="J702" s="90">
        <v>55000</v>
      </c>
      <c r="K702" s="91" t="s">
        <v>25</v>
      </c>
      <c r="L702" s="90">
        <v>52500</v>
      </c>
      <c r="M702" s="90">
        <v>56100</v>
      </c>
      <c r="N702" s="90">
        <v>50500</v>
      </c>
      <c r="O702" s="90">
        <v>50800</v>
      </c>
      <c r="P702" s="90">
        <v>49000</v>
      </c>
      <c r="Q702" s="90">
        <v>49500</v>
      </c>
      <c r="R702" s="90">
        <v>49200</v>
      </c>
      <c r="S702" s="90">
        <v>51500</v>
      </c>
      <c r="T702" s="90">
        <v>52800</v>
      </c>
      <c r="U702" s="90">
        <v>53800</v>
      </c>
      <c r="V702" s="90">
        <v>54800</v>
      </c>
      <c r="W702" s="90">
        <v>57300</v>
      </c>
      <c r="X702" t="str">
        <f t="shared" si="18"/>
        <v>02-2023</v>
      </c>
      <c r="Y702">
        <f>_xlfn.XLOOKUP(X702,AM:AM,AO:AO,"")</f>
        <v>0</v>
      </c>
      <c r="Z702">
        <f>_xlfn.XLOOKUP(X702,AM:AM,AP:AP,"")</f>
        <v>0</v>
      </c>
      <c r="AA702">
        <f>_xlfn.XLOOKUP(X702,AM:AM,AQ:AQ,"")</f>
        <v>0</v>
      </c>
      <c r="AB702" t="str">
        <f>_xlfn.XLOOKUP(X702,AM:AM,AR:AR,"")</f>
        <v>L36</v>
      </c>
    </row>
    <row r="703" spans="1:28">
      <c r="A703" s="93">
        <v>44969</v>
      </c>
      <c r="B703" s="90" t="s">
        <v>24</v>
      </c>
      <c r="C703" s="90" t="s">
        <v>24</v>
      </c>
      <c r="D703" s="90" t="s">
        <v>24</v>
      </c>
      <c r="E703" s="90" t="s">
        <v>24</v>
      </c>
      <c r="F703" s="90" t="s">
        <v>24</v>
      </c>
      <c r="G703" s="90" t="s">
        <v>24</v>
      </c>
      <c r="H703" s="90" t="s">
        <v>24</v>
      </c>
      <c r="I703" s="90" t="s">
        <v>24</v>
      </c>
      <c r="J703" s="90" t="s">
        <v>24</v>
      </c>
      <c r="K703" s="90" t="s">
        <v>24</v>
      </c>
      <c r="L703" s="90" t="s">
        <v>24</v>
      </c>
      <c r="M703" s="90" t="s">
        <v>24</v>
      </c>
      <c r="N703" s="90" t="s">
        <v>24</v>
      </c>
      <c r="O703" s="90" t="s">
        <v>24</v>
      </c>
      <c r="P703" s="90" t="s">
        <v>24</v>
      </c>
      <c r="Q703" s="90" t="s">
        <v>24</v>
      </c>
      <c r="R703" s="90" t="s">
        <v>24</v>
      </c>
      <c r="S703" s="90" t="s">
        <v>24</v>
      </c>
      <c r="T703" s="90" t="s">
        <v>24</v>
      </c>
      <c r="U703" s="90" t="s">
        <v>24</v>
      </c>
      <c r="V703" s="90" t="s">
        <v>24</v>
      </c>
      <c r="W703" s="90" t="s">
        <v>24</v>
      </c>
      <c r="X703" t="str">
        <f t="shared" si="18"/>
        <v>02-2023</v>
      </c>
      <c r="Y703">
        <f>_xlfn.XLOOKUP(X703,AM:AM,AO:AO,"")</f>
        <v>0</v>
      </c>
      <c r="Z703">
        <f>_xlfn.XLOOKUP(X703,AM:AM,AP:AP,"")</f>
        <v>0</v>
      </c>
      <c r="AA703">
        <f>_xlfn.XLOOKUP(X703,AM:AM,AQ:AQ,"")</f>
        <v>0</v>
      </c>
      <c r="AB703" t="str">
        <f>_xlfn.XLOOKUP(X703,AM:AM,AR:AR,"")</f>
        <v>L36</v>
      </c>
    </row>
    <row r="704" spans="1:28">
      <c r="A704" s="93">
        <v>44970</v>
      </c>
      <c r="B704" s="90">
        <v>53300</v>
      </c>
      <c r="C704" s="90">
        <v>53800</v>
      </c>
      <c r="D704" s="90">
        <v>52200</v>
      </c>
      <c r="E704" s="90">
        <v>48800</v>
      </c>
      <c r="F704" s="90">
        <v>54700</v>
      </c>
      <c r="G704" s="91" t="s">
        <v>25</v>
      </c>
      <c r="H704" s="90">
        <v>52500</v>
      </c>
      <c r="I704" s="90">
        <v>52000</v>
      </c>
      <c r="J704" s="90">
        <v>55000</v>
      </c>
      <c r="K704" s="91" t="s">
        <v>25</v>
      </c>
      <c r="L704" s="90">
        <v>52100</v>
      </c>
      <c r="M704" s="90">
        <v>56100</v>
      </c>
      <c r="N704" s="90">
        <v>50000</v>
      </c>
      <c r="O704" s="90">
        <v>50600</v>
      </c>
      <c r="P704" s="90">
        <v>49300</v>
      </c>
      <c r="Q704" s="90">
        <v>49500</v>
      </c>
      <c r="R704" s="90">
        <v>49100</v>
      </c>
      <c r="S704" s="90">
        <v>51300</v>
      </c>
      <c r="T704" s="90">
        <v>52700</v>
      </c>
      <c r="U704" s="90">
        <v>53300</v>
      </c>
      <c r="V704" s="90">
        <v>54500</v>
      </c>
      <c r="W704" s="90">
        <v>57100</v>
      </c>
      <c r="X704" t="str">
        <f t="shared" si="18"/>
        <v>02-2023</v>
      </c>
      <c r="Y704">
        <f>_xlfn.XLOOKUP(X704,AM:AM,AO:AO,"")</f>
        <v>0</v>
      </c>
      <c r="Z704">
        <f>_xlfn.XLOOKUP(X704,AM:AM,AP:AP,"")</f>
        <v>0</v>
      </c>
      <c r="AA704">
        <f>_xlfn.XLOOKUP(X704,AM:AM,AQ:AQ,"")</f>
        <v>0</v>
      </c>
      <c r="AB704" t="str">
        <f>_xlfn.XLOOKUP(X704,AM:AM,AR:AR,"")</f>
        <v>L36</v>
      </c>
    </row>
    <row r="705" spans="1:28">
      <c r="A705" s="93">
        <v>44971</v>
      </c>
      <c r="B705" s="90">
        <v>53700</v>
      </c>
      <c r="C705" s="90">
        <v>53800</v>
      </c>
      <c r="D705" s="90">
        <v>52600</v>
      </c>
      <c r="E705" s="90">
        <v>49700</v>
      </c>
      <c r="F705" s="90">
        <v>55100</v>
      </c>
      <c r="G705" s="91" t="s">
        <v>25</v>
      </c>
      <c r="H705" s="90">
        <v>53000</v>
      </c>
      <c r="I705" s="90">
        <v>52400</v>
      </c>
      <c r="J705" s="90">
        <v>55200</v>
      </c>
      <c r="K705" s="91" t="s">
        <v>25</v>
      </c>
      <c r="L705" s="90">
        <v>52500</v>
      </c>
      <c r="M705" s="90">
        <v>56100</v>
      </c>
      <c r="N705" s="90">
        <v>50800</v>
      </c>
      <c r="O705" s="90">
        <v>51000</v>
      </c>
      <c r="P705" s="90">
        <v>50000</v>
      </c>
      <c r="Q705" s="90">
        <v>50500</v>
      </c>
      <c r="R705" s="90">
        <v>49800</v>
      </c>
      <c r="S705" s="90">
        <v>52200</v>
      </c>
      <c r="T705" s="90">
        <v>53200</v>
      </c>
      <c r="U705" s="90">
        <v>53300</v>
      </c>
      <c r="V705" s="90">
        <v>55000</v>
      </c>
      <c r="W705" s="90">
        <v>57500</v>
      </c>
      <c r="X705" t="str">
        <f t="shared" si="18"/>
        <v>02-2023</v>
      </c>
      <c r="Y705">
        <f>_xlfn.XLOOKUP(X705,AM:AM,AO:AO,"")</f>
        <v>0</v>
      </c>
      <c r="Z705">
        <f>_xlfn.XLOOKUP(X705,AM:AM,AP:AP,"")</f>
        <v>0</v>
      </c>
      <c r="AA705">
        <f>_xlfn.XLOOKUP(X705,AM:AM,AQ:AQ,"")</f>
        <v>0</v>
      </c>
      <c r="AB705" t="str">
        <f>_xlfn.XLOOKUP(X705,AM:AM,AR:AR,"")</f>
        <v>L36</v>
      </c>
    </row>
    <row r="706" spans="1:28">
      <c r="A706" s="93">
        <v>44972</v>
      </c>
      <c r="B706" s="90">
        <v>53700</v>
      </c>
      <c r="C706" s="90">
        <v>54000</v>
      </c>
      <c r="D706" s="90">
        <v>52600</v>
      </c>
      <c r="E706" s="90">
        <v>50100</v>
      </c>
      <c r="F706" s="90">
        <v>55100</v>
      </c>
      <c r="G706" s="91" t="s">
        <v>25</v>
      </c>
      <c r="H706" s="90">
        <v>53000</v>
      </c>
      <c r="I706" s="90">
        <v>52400</v>
      </c>
      <c r="J706" s="90">
        <v>55700</v>
      </c>
      <c r="K706" s="91" t="s">
        <v>25</v>
      </c>
      <c r="L706" s="90">
        <v>52800</v>
      </c>
      <c r="M706" s="90">
        <v>56400</v>
      </c>
      <c r="N706" s="90">
        <v>50800</v>
      </c>
      <c r="O706" s="90">
        <v>51300</v>
      </c>
      <c r="P706" s="90">
        <v>49800</v>
      </c>
      <c r="Q706" s="90">
        <v>50500</v>
      </c>
      <c r="R706" s="90">
        <v>50000</v>
      </c>
      <c r="S706" s="90">
        <v>52600</v>
      </c>
      <c r="T706" s="90">
        <v>53200</v>
      </c>
      <c r="U706" s="90">
        <v>53800</v>
      </c>
      <c r="V706" s="90">
        <v>55000</v>
      </c>
      <c r="W706" s="90">
        <v>57500</v>
      </c>
      <c r="X706" t="str">
        <f t="shared" si="18"/>
        <v>02-2023</v>
      </c>
      <c r="Y706">
        <f>_xlfn.XLOOKUP(X706,AM:AM,AO:AO,"")</f>
        <v>0</v>
      </c>
      <c r="Z706">
        <f>_xlfn.XLOOKUP(X706,AM:AM,AP:AP,"")</f>
        <v>0</v>
      </c>
      <c r="AA706">
        <f>_xlfn.XLOOKUP(X706,AM:AM,AQ:AQ,"")</f>
        <v>0</v>
      </c>
      <c r="AB706" t="str">
        <f>_xlfn.XLOOKUP(X706,AM:AM,AR:AR,"")</f>
        <v>L36</v>
      </c>
    </row>
    <row r="707" spans="1:28">
      <c r="A707" s="93">
        <v>44973</v>
      </c>
      <c r="B707" s="90">
        <v>54300</v>
      </c>
      <c r="C707" s="90">
        <v>54000</v>
      </c>
      <c r="D707" s="90">
        <v>53500</v>
      </c>
      <c r="E707" s="90">
        <v>50500</v>
      </c>
      <c r="F707" s="90">
        <v>55500</v>
      </c>
      <c r="G707" s="91" t="s">
        <v>25</v>
      </c>
      <c r="H707" s="90">
        <v>53500</v>
      </c>
      <c r="I707" s="90">
        <v>53500</v>
      </c>
      <c r="J707" s="90">
        <v>56000</v>
      </c>
      <c r="K707" s="91" t="s">
        <v>25</v>
      </c>
      <c r="L707" s="90">
        <v>53200</v>
      </c>
      <c r="M707" s="90">
        <v>56600</v>
      </c>
      <c r="N707" s="90">
        <v>51700</v>
      </c>
      <c r="O707" s="90">
        <v>52000</v>
      </c>
      <c r="P707" s="90">
        <v>50500</v>
      </c>
      <c r="Q707" s="90">
        <v>51100</v>
      </c>
      <c r="R707" s="90">
        <v>50600</v>
      </c>
      <c r="S707" s="90">
        <v>53000</v>
      </c>
      <c r="T707" s="90">
        <v>53800</v>
      </c>
      <c r="U707" s="90">
        <v>54300</v>
      </c>
      <c r="V707" s="90">
        <v>55700</v>
      </c>
      <c r="W707" s="90">
        <v>58100</v>
      </c>
      <c r="X707" t="str">
        <f t="shared" si="18"/>
        <v>02-2023</v>
      </c>
      <c r="Y707">
        <f>_xlfn.XLOOKUP(X707,AM:AM,AO:AO,"")</f>
        <v>0</v>
      </c>
      <c r="Z707">
        <f>_xlfn.XLOOKUP(X707,AM:AM,AP:AP,"")</f>
        <v>0</v>
      </c>
      <c r="AA707">
        <f>_xlfn.XLOOKUP(X707,AM:AM,AQ:AQ,"")</f>
        <v>0</v>
      </c>
      <c r="AB707" t="str">
        <f>_xlfn.XLOOKUP(X707,AM:AM,AR:AR,"")</f>
        <v>L36</v>
      </c>
    </row>
    <row r="708" spans="1:28">
      <c r="A708" s="93">
        <v>44974</v>
      </c>
      <c r="B708" s="90">
        <v>54600</v>
      </c>
      <c r="C708" s="90">
        <v>54000</v>
      </c>
      <c r="D708" s="90">
        <v>54100</v>
      </c>
      <c r="E708" s="90">
        <v>51200</v>
      </c>
      <c r="F708" s="90">
        <v>55500</v>
      </c>
      <c r="G708" s="91" t="s">
        <v>25</v>
      </c>
      <c r="H708" s="90">
        <v>54000</v>
      </c>
      <c r="I708" s="90">
        <v>54000</v>
      </c>
      <c r="J708" s="90">
        <v>56000</v>
      </c>
      <c r="K708" s="91" t="s">
        <v>25</v>
      </c>
      <c r="L708" s="90">
        <v>53700</v>
      </c>
      <c r="M708" s="90">
        <v>56600</v>
      </c>
      <c r="N708" s="90">
        <v>52000</v>
      </c>
      <c r="O708" s="90">
        <v>52600</v>
      </c>
      <c r="P708" s="90">
        <v>50800</v>
      </c>
      <c r="Q708" s="90">
        <v>51200</v>
      </c>
      <c r="R708" s="90">
        <v>50900</v>
      </c>
      <c r="S708" s="90">
        <v>53700</v>
      </c>
      <c r="T708" s="90">
        <v>53800</v>
      </c>
      <c r="U708" s="90">
        <v>54300</v>
      </c>
      <c r="V708" s="90">
        <v>55800</v>
      </c>
      <c r="W708" s="90">
        <v>58100</v>
      </c>
      <c r="X708" t="str">
        <f t="shared" si="18"/>
        <v>02-2023</v>
      </c>
      <c r="Y708">
        <f>_xlfn.XLOOKUP(X708,AM:AM,AO:AO,"")</f>
        <v>0</v>
      </c>
      <c r="Z708">
        <f>_xlfn.XLOOKUP(X708,AM:AM,AP:AP,"")</f>
        <v>0</v>
      </c>
      <c r="AA708">
        <f>_xlfn.XLOOKUP(X708,AM:AM,AQ:AQ,"")</f>
        <v>0</v>
      </c>
      <c r="AB708" t="str">
        <f>_xlfn.XLOOKUP(X708,AM:AM,AR:AR,"")</f>
        <v>L36</v>
      </c>
    </row>
    <row r="709" spans="1:28">
      <c r="A709" s="93">
        <v>44975</v>
      </c>
      <c r="B709" s="90">
        <v>54800</v>
      </c>
      <c r="C709" s="90">
        <v>54300</v>
      </c>
      <c r="D709" s="90">
        <v>54100</v>
      </c>
      <c r="E709" s="90">
        <v>51400</v>
      </c>
      <c r="F709" s="90">
        <v>55700</v>
      </c>
      <c r="G709" s="91" t="s">
        <v>25</v>
      </c>
      <c r="H709" s="90">
        <v>54500</v>
      </c>
      <c r="I709" s="90">
        <v>54600</v>
      </c>
      <c r="J709" s="90">
        <v>56000</v>
      </c>
      <c r="K709" s="91" t="s">
        <v>25</v>
      </c>
      <c r="L709" s="90">
        <v>54100</v>
      </c>
      <c r="M709" s="90">
        <v>56600</v>
      </c>
      <c r="N709" s="90">
        <v>52200</v>
      </c>
      <c r="O709" s="90">
        <v>52600</v>
      </c>
      <c r="P709" s="90">
        <v>51000</v>
      </c>
      <c r="Q709" s="90">
        <v>51400</v>
      </c>
      <c r="R709" s="90">
        <v>51100</v>
      </c>
      <c r="S709" s="90">
        <v>53900</v>
      </c>
      <c r="T709" s="90">
        <v>54000</v>
      </c>
      <c r="U709" s="90">
        <v>54300</v>
      </c>
      <c r="V709" s="90">
        <v>55800</v>
      </c>
      <c r="W709" s="90">
        <v>58100</v>
      </c>
      <c r="X709" t="str">
        <f t="shared" si="18"/>
        <v>02-2023</v>
      </c>
      <c r="Y709">
        <f>_xlfn.XLOOKUP(X709,AM:AM,AO:AO,"")</f>
        <v>0</v>
      </c>
      <c r="Z709">
        <f>_xlfn.XLOOKUP(X709,AM:AM,AP:AP,"")</f>
        <v>0</v>
      </c>
      <c r="AA709">
        <f>_xlfn.XLOOKUP(X709,AM:AM,AQ:AQ,"")</f>
        <v>0</v>
      </c>
      <c r="AB709" t="str">
        <f>_xlfn.XLOOKUP(X709,AM:AM,AR:AR,"")</f>
        <v>L36</v>
      </c>
    </row>
    <row r="710" spans="1:28">
      <c r="A710" s="93">
        <v>44976</v>
      </c>
      <c r="B710" s="90" t="s">
        <v>24</v>
      </c>
      <c r="C710" s="90" t="s">
        <v>24</v>
      </c>
      <c r="D710" s="90" t="s">
        <v>24</v>
      </c>
      <c r="E710" s="90" t="s">
        <v>24</v>
      </c>
      <c r="F710" s="90" t="s">
        <v>24</v>
      </c>
      <c r="G710" s="90" t="s">
        <v>24</v>
      </c>
      <c r="H710" s="90" t="s">
        <v>24</v>
      </c>
      <c r="I710" s="90" t="s">
        <v>24</v>
      </c>
      <c r="J710" s="90" t="s">
        <v>24</v>
      </c>
      <c r="K710" s="90" t="s">
        <v>24</v>
      </c>
      <c r="L710" s="90" t="s">
        <v>24</v>
      </c>
      <c r="M710" s="90" t="s">
        <v>24</v>
      </c>
      <c r="N710" s="90" t="s">
        <v>24</v>
      </c>
      <c r="O710" s="90" t="s">
        <v>24</v>
      </c>
      <c r="P710" s="90" t="s">
        <v>24</v>
      </c>
      <c r="Q710" s="90" t="s">
        <v>24</v>
      </c>
      <c r="R710" s="90" t="s">
        <v>24</v>
      </c>
      <c r="S710" s="90" t="s">
        <v>24</v>
      </c>
      <c r="T710" s="90" t="s">
        <v>24</v>
      </c>
      <c r="U710" s="90" t="s">
        <v>24</v>
      </c>
      <c r="V710" s="90" t="s">
        <v>24</v>
      </c>
      <c r="W710" s="90" t="s">
        <v>24</v>
      </c>
      <c r="X710" t="str">
        <f t="shared" si="18"/>
        <v>02-2023</v>
      </c>
      <c r="Y710">
        <f>_xlfn.XLOOKUP(X710,AM:AM,AO:AO,"")</f>
        <v>0</v>
      </c>
      <c r="Z710">
        <f>_xlfn.XLOOKUP(X710,AM:AM,AP:AP,"")</f>
        <v>0</v>
      </c>
      <c r="AA710">
        <f>_xlfn.XLOOKUP(X710,AM:AM,AQ:AQ,"")</f>
        <v>0</v>
      </c>
      <c r="AB710" t="str">
        <f>_xlfn.XLOOKUP(X710,AM:AM,AR:AR,"")</f>
        <v>L36</v>
      </c>
    </row>
    <row r="711" spans="1:28">
      <c r="A711" s="93">
        <v>44977</v>
      </c>
      <c r="B711" s="90">
        <v>54800</v>
      </c>
      <c r="C711" s="90">
        <v>54500</v>
      </c>
      <c r="D711" s="90">
        <v>53400</v>
      </c>
      <c r="E711" s="90">
        <v>51000</v>
      </c>
      <c r="F711" s="90">
        <v>55700</v>
      </c>
      <c r="G711" s="91" t="s">
        <v>25</v>
      </c>
      <c r="H711" s="90">
        <v>54000</v>
      </c>
      <c r="I711" s="90">
        <v>54500</v>
      </c>
      <c r="J711" s="90">
        <v>56000</v>
      </c>
      <c r="K711" s="91" t="s">
        <v>25</v>
      </c>
      <c r="L711" s="90">
        <v>54000</v>
      </c>
      <c r="M711" s="90">
        <v>56600</v>
      </c>
      <c r="N711" s="90">
        <v>52000</v>
      </c>
      <c r="O711" s="90">
        <v>52300</v>
      </c>
      <c r="P711" s="90">
        <v>50700</v>
      </c>
      <c r="Q711" s="90">
        <v>51100</v>
      </c>
      <c r="R711" s="90">
        <v>50800</v>
      </c>
      <c r="S711" s="90">
        <v>53500</v>
      </c>
      <c r="T711" s="90">
        <v>54000</v>
      </c>
      <c r="U711" s="90">
        <v>53800</v>
      </c>
      <c r="V711" s="90">
        <v>55800</v>
      </c>
      <c r="W711" s="90">
        <v>58100</v>
      </c>
      <c r="X711" t="str">
        <f t="shared" si="18"/>
        <v>02-2023</v>
      </c>
      <c r="Y711">
        <f>_xlfn.XLOOKUP(X711,AM:AM,AO:AO,"")</f>
        <v>0</v>
      </c>
      <c r="Z711">
        <f>_xlfn.XLOOKUP(X711,AM:AM,AP:AP,"")</f>
        <v>0</v>
      </c>
      <c r="AA711">
        <f>_xlfn.XLOOKUP(X711,AM:AM,AQ:AQ,"")</f>
        <v>0</v>
      </c>
      <c r="AB711" t="str">
        <f>_xlfn.XLOOKUP(X711,AM:AM,AR:AR,"")</f>
        <v>L36</v>
      </c>
    </row>
    <row r="712" spans="1:28">
      <c r="A712" s="93">
        <v>44978</v>
      </c>
      <c r="B712" s="90">
        <v>54800</v>
      </c>
      <c r="C712" s="90">
        <v>54500</v>
      </c>
      <c r="D712" s="90">
        <v>53400</v>
      </c>
      <c r="E712" s="90">
        <v>51000</v>
      </c>
      <c r="F712" s="90">
        <v>55700</v>
      </c>
      <c r="G712" s="91" t="s">
        <v>25</v>
      </c>
      <c r="H712" s="90">
        <v>54000</v>
      </c>
      <c r="I712" s="90">
        <v>54500</v>
      </c>
      <c r="J712" s="90">
        <v>56000</v>
      </c>
      <c r="K712" s="91" t="s">
        <v>25</v>
      </c>
      <c r="L712" s="90">
        <v>54400</v>
      </c>
      <c r="M712" s="90">
        <v>56600</v>
      </c>
      <c r="N712" s="90">
        <v>52200</v>
      </c>
      <c r="O712" s="90">
        <v>52600</v>
      </c>
      <c r="P712" s="90">
        <v>50800</v>
      </c>
      <c r="Q712" s="90">
        <v>51000</v>
      </c>
      <c r="R712" s="90">
        <v>51000</v>
      </c>
      <c r="S712" s="90">
        <v>53500</v>
      </c>
      <c r="T712" s="90">
        <v>54200</v>
      </c>
      <c r="U712" s="90">
        <v>53800</v>
      </c>
      <c r="V712" s="90">
        <v>56000</v>
      </c>
      <c r="W712" s="90">
        <v>58400</v>
      </c>
      <c r="X712" t="str">
        <f t="shared" si="18"/>
        <v>02-2023</v>
      </c>
      <c r="Y712">
        <f>_xlfn.XLOOKUP(X712,AM:AM,AO:AO,"")</f>
        <v>0</v>
      </c>
      <c r="Z712">
        <f>_xlfn.XLOOKUP(X712,AM:AM,AP:AP,"")</f>
        <v>0</v>
      </c>
      <c r="AA712">
        <f>_xlfn.XLOOKUP(X712,AM:AM,AQ:AQ,"")</f>
        <v>0</v>
      </c>
      <c r="AB712" t="str">
        <f>_xlfn.XLOOKUP(X712,AM:AM,AR:AR,"")</f>
        <v>L36</v>
      </c>
    </row>
    <row r="713" spans="1:28">
      <c r="A713" s="93">
        <v>44979</v>
      </c>
      <c r="B713" s="90">
        <v>54700</v>
      </c>
      <c r="C713" s="90">
        <v>54200</v>
      </c>
      <c r="D713" s="90">
        <v>53100</v>
      </c>
      <c r="E713" s="90">
        <v>50800</v>
      </c>
      <c r="F713" s="90">
        <v>55700</v>
      </c>
      <c r="G713" s="91" t="s">
        <v>25</v>
      </c>
      <c r="H713" s="90">
        <v>54000</v>
      </c>
      <c r="I713" s="90">
        <v>54300</v>
      </c>
      <c r="J713" s="90">
        <v>56000</v>
      </c>
      <c r="K713" s="91" t="s">
        <v>25</v>
      </c>
      <c r="L713" s="90">
        <v>54100</v>
      </c>
      <c r="M713" s="90">
        <v>56600</v>
      </c>
      <c r="N713" s="90">
        <v>52000</v>
      </c>
      <c r="O713" s="90">
        <v>52500</v>
      </c>
      <c r="P713" s="90">
        <v>50500</v>
      </c>
      <c r="Q713" s="90">
        <v>50800</v>
      </c>
      <c r="R713" s="90">
        <v>50800</v>
      </c>
      <c r="S713" s="90">
        <v>53300</v>
      </c>
      <c r="T713" s="90">
        <v>54000</v>
      </c>
      <c r="U713" s="90">
        <v>53800</v>
      </c>
      <c r="V713" s="90">
        <v>56000</v>
      </c>
      <c r="W713" s="90">
        <v>58400</v>
      </c>
      <c r="X713" t="str">
        <f t="shared" si="18"/>
        <v>02-2023</v>
      </c>
      <c r="Y713">
        <f>_xlfn.XLOOKUP(X713,AM:AM,AO:AO,"")</f>
        <v>0</v>
      </c>
      <c r="Z713">
        <f>_xlfn.XLOOKUP(X713,AM:AM,AP:AP,"")</f>
        <v>0</v>
      </c>
      <c r="AA713">
        <f>_xlfn.XLOOKUP(X713,AM:AM,AQ:AQ,"")</f>
        <v>0</v>
      </c>
      <c r="AB713" t="str">
        <f>_xlfn.XLOOKUP(X713,AM:AM,AR:AR,"")</f>
        <v>L36</v>
      </c>
    </row>
    <row r="714" spans="1:28">
      <c r="A714" s="93">
        <v>44980</v>
      </c>
      <c r="B714" s="90">
        <v>54500</v>
      </c>
      <c r="C714" s="90">
        <v>54000</v>
      </c>
      <c r="D714" s="90">
        <v>53000</v>
      </c>
      <c r="E714" s="90">
        <v>50500</v>
      </c>
      <c r="F714" s="90">
        <v>55600</v>
      </c>
      <c r="G714" s="91" t="s">
        <v>25</v>
      </c>
      <c r="H714" s="90">
        <v>54000</v>
      </c>
      <c r="I714" s="90">
        <v>54200</v>
      </c>
      <c r="J714" s="90">
        <v>55800</v>
      </c>
      <c r="K714" s="91" t="s">
        <v>25</v>
      </c>
      <c r="L714" s="90">
        <v>54100</v>
      </c>
      <c r="M714" s="90">
        <v>56500</v>
      </c>
      <c r="N714" s="90">
        <v>51800</v>
      </c>
      <c r="O714" s="90">
        <v>52300</v>
      </c>
      <c r="P714" s="90">
        <v>50400</v>
      </c>
      <c r="Q714" s="90">
        <v>50800</v>
      </c>
      <c r="R714" s="90">
        <v>50600</v>
      </c>
      <c r="S714" s="90">
        <v>53000</v>
      </c>
      <c r="T714" s="90">
        <v>54000</v>
      </c>
      <c r="U714" s="90">
        <v>53800</v>
      </c>
      <c r="V714" s="90">
        <v>56000</v>
      </c>
      <c r="W714" s="90">
        <v>58400</v>
      </c>
      <c r="X714" t="str">
        <f t="shared" si="18"/>
        <v>02-2023</v>
      </c>
      <c r="Y714">
        <f>_xlfn.XLOOKUP(X714,AM:AM,AO:AO,"")</f>
        <v>0</v>
      </c>
      <c r="Z714">
        <f>_xlfn.XLOOKUP(X714,AM:AM,AP:AP,"")</f>
        <v>0</v>
      </c>
      <c r="AA714">
        <f>_xlfn.XLOOKUP(X714,AM:AM,AQ:AQ,"")</f>
        <v>0</v>
      </c>
      <c r="AB714" t="str">
        <f>_xlfn.XLOOKUP(X714,AM:AM,AR:AR,"")</f>
        <v>L36</v>
      </c>
    </row>
    <row r="715" spans="1:28">
      <c r="A715" s="93">
        <v>44981</v>
      </c>
      <c r="B715" s="90">
        <v>54000</v>
      </c>
      <c r="C715" s="90">
        <v>54000</v>
      </c>
      <c r="D715" s="90">
        <v>52500</v>
      </c>
      <c r="E715" s="90">
        <v>50000</v>
      </c>
      <c r="F715" s="90">
        <v>55200</v>
      </c>
      <c r="G715" s="91" t="s">
        <v>25</v>
      </c>
      <c r="H715" s="90">
        <v>53500</v>
      </c>
      <c r="I715" s="90">
        <v>54000</v>
      </c>
      <c r="J715" s="90">
        <v>55300</v>
      </c>
      <c r="K715" s="91" t="s">
        <v>25</v>
      </c>
      <c r="L715" s="90">
        <v>53800</v>
      </c>
      <c r="M715" s="90">
        <v>56000</v>
      </c>
      <c r="N715" s="90">
        <v>51400</v>
      </c>
      <c r="O715" s="90">
        <v>51800</v>
      </c>
      <c r="P715" s="90">
        <v>50000</v>
      </c>
      <c r="Q715" s="90">
        <v>50300</v>
      </c>
      <c r="R715" s="90">
        <v>50500</v>
      </c>
      <c r="S715" s="90">
        <v>52500</v>
      </c>
      <c r="T715" s="90">
        <v>53700</v>
      </c>
      <c r="U715" s="90">
        <v>53300</v>
      </c>
      <c r="V715" s="90">
        <v>55800</v>
      </c>
      <c r="W715" s="90">
        <v>58200</v>
      </c>
      <c r="X715" t="str">
        <f t="shared" si="18"/>
        <v>02-2023</v>
      </c>
      <c r="Y715">
        <f>_xlfn.XLOOKUP(X715,AM:AM,AO:AO,"")</f>
        <v>0</v>
      </c>
      <c r="Z715">
        <f>_xlfn.XLOOKUP(X715,AM:AM,AP:AP,"")</f>
        <v>0</v>
      </c>
      <c r="AA715">
        <f>_xlfn.XLOOKUP(X715,AM:AM,AQ:AQ,"")</f>
        <v>0</v>
      </c>
      <c r="AB715" t="str">
        <f>_xlfn.XLOOKUP(X715,AM:AM,AR:AR,"")</f>
        <v>L36</v>
      </c>
    </row>
    <row r="716" spans="1:28">
      <c r="A716" s="93">
        <v>44982</v>
      </c>
      <c r="B716" s="90">
        <v>53600</v>
      </c>
      <c r="C716" s="90">
        <v>54000</v>
      </c>
      <c r="D716" s="90">
        <v>52500</v>
      </c>
      <c r="E716" s="90">
        <v>49800</v>
      </c>
      <c r="F716" s="90">
        <v>55300</v>
      </c>
      <c r="G716" s="91" t="s">
        <v>25</v>
      </c>
      <c r="H716" s="90">
        <v>53300</v>
      </c>
      <c r="I716" s="90">
        <v>53500</v>
      </c>
      <c r="J716" s="90">
        <v>55300</v>
      </c>
      <c r="K716" s="91" t="s">
        <v>25</v>
      </c>
      <c r="L716" s="90">
        <v>53400</v>
      </c>
      <c r="M716" s="90">
        <v>56000</v>
      </c>
      <c r="N716" s="90">
        <v>51200</v>
      </c>
      <c r="O716" s="90">
        <v>51600</v>
      </c>
      <c r="P716" s="90">
        <v>49800</v>
      </c>
      <c r="Q716" s="90">
        <v>50300</v>
      </c>
      <c r="R716" s="90">
        <v>50100</v>
      </c>
      <c r="S716" s="90">
        <v>52300</v>
      </c>
      <c r="T716" s="90">
        <v>53700</v>
      </c>
      <c r="U716" s="90">
        <v>52800</v>
      </c>
      <c r="V716" s="90">
        <v>55700</v>
      </c>
      <c r="W716" s="90">
        <v>58200</v>
      </c>
      <c r="X716" t="str">
        <f t="shared" si="18"/>
        <v>02-2023</v>
      </c>
      <c r="Y716">
        <f>_xlfn.XLOOKUP(X716,AM:AM,AO:AO,"")</f>
        <v>0</v>
      </c>
      <c r="Z716">
        <f>_xlfn.XLOOKUP(X716,AM:AM,AP:AP,"")</f>
        <v>0</v>
      </c>
      <c r="AA716">
        <f>_xlfn.XLOOKUP(X716,AM:AM,AQ:AQ,"")</f>
        <v>0</v>
      </c>
      <c r="AB716" t="str">
        <f>_xlfn.XLOOKUP(X716,AM:AM,AR:AR,"")</f>
        <v>L36</v>
      </c>
    </row>
    <row r="717" spans="1:28">
      <c r="A717" s="93">
        <v>44983</v>
      </c>
      <c r="B717" s="90" t="s">
        <v>24</v>
      </c>
      <c r="C717" s="90" t="s">
        <v>24</v>
      </c>
      <c r="D717" s="90" t="s">
        <v>24</v>
      </c>
      <c r="E717" s="90" t="s">
        <v>24</v>
      </c>
      <c r="F717" s="90" t="s">
        <v>24</v>
      </c>
      <c r="G717" s="90" t="s">
        <v>24</v>
      </c>
      <c r="H717" s="90" t="s">
        <v>24</v>
      </c>
      <c r="I717" s="90" t="s">
        <v>24</v>
      </c>
      <c r="J717" s="90" t="s">
        <v>24</v>
      </c>
      <c r="K717" s="90" t="s">
        <v>24</v>
      </c>
      <c r="L717" s="90" t="s">
        <v>24</v>
      </c>
      <c r="M717" s="90" t="s">
        <v>24</v>
      </c>
      <c r="N717" s="90" t="s">
        <v>24</v>
      </c>
      <c r="O717" s="90" t="s">
        <v>24</v>
      </c>
      <c r="P717" s="90" t="s">
        <v>24</v>
      </c>
      <c r="Q717" s="90" t="s">
        <v>24</v>
      </c>
      <c r="R717" s="90" t="s">
        <v>24</v>
      </c>
      <c r="S717" s="90" t="s">
        <v>24</v>
      </c>
      <c r="T717" s="90" t="s">
        <v>24</v>
      </c>
      <c r="U717" s="90" t="s">
        <v>24</v>
      </c>
      <c r="V717" s="90" t="s">
        <v>24</v>
      </c>
      <c r="W717" s="90" t="s">
        <v>24</v>
      </c>
      <c r="X717" t="str">
        <f t="shared" si="18"/>
        <v>02-2023</v>
      </c>
      <c r="Y717">
        <f>_xlfn.XLOOKUP(X717,AM:AM,AO:AO,"")</f>
        <v>0</v>
      </c>
      <c r="Z717">
        <f>_xlfn.XLOOKUP(X717,AM:AM,AP:AP,"")</f>
        <v>0</v>
      </c>
      <c r="AA717">
        <f>_xlfn.XLOOKUP(X717,AM:AM,AQ:AQ,"")</f>
        <v>0</v>
      </c>
      <c r="AB717" t="str">
        <f>_xlfn.XLOOKUP(X717,AM:AM,AR:AR,"")</f>
        <v>L36</v>
      </c>
    </row>
    <row r="718" spans="1:28">
      <c r="A718" s="93">
        <v>44984</v>
      </c>
      <c r="B718" s="90">
        <v>53600</v>
      </c>
      <c r="C718" s="90">
        <v>54000</v>
      </c>
      <c r="D718" s="90">
        <v>52500</v>
      </c>
      <c r="E718" s="90">
        <v>50000</v>
      </c>
      <c r="F718" s="90">
        <v>55300</v>
      </c>
      <c r="G718" s="91" t="s">
        <v>25</v>
      </c>
      <c r="H718" s="90">
        <v>53500</v>
      </c>
      <c r="I718" s="90">
        <v>53500</v>
      </c>
      <c r="J718" s="90">
        <v>55300</v>
      </c>
      <c r="K718" s="91" t="s">
        <v>25</v>
      </c>
      <c r="L718" s="90">
        <v>53400</v>
      </c>
      <c r="M718" s="90">
        <v>56000</v>
      </c>
      <c r="N718" s="90">
        <v>51000</v>
      </c>
      <c r="O718" s="90">
        <v>51700</v>
      </c>
      <c r="P718" s="90">
        <v>50000</v>
      </c>
      <c r="Q718" s="90">
        <v>50300</v>
      </c>
      <c r="R718" s="90">
        <v>50000</v>
      </c>
      <c r="S718" s="90">
        <v>52500</v>
      </c>
      <c r="T718" s="90">
        <v>53700</v>
      </c>
      <c r="U718" s="90">
        <v>52800</v>
      </c>
      <c r="V718" s="90">
        <v>55700</v>
      </c>
      <c r="W718" s="90">
        <v>58200</v>
      </c>
      <c r="X718" t="str">
        <f t="shared" si="18"/>
        <v>02-2023</v>
      </c>
      <c r="Y718">
        <f>_xlfn.XLOOKUP(X718,AM:AM,AO:AO,"")</f>
        <v>0</v>
      </c>
      <c r="Z718">
        <f>_xlfn.XLOOKUP(X718,AM:AM,AP:AP,"")</f>
        <v>0</v>
      </c>
      <c r="AA718">
        <f>_xlfn.XLOOKUP(X718,AM:AM,AQ:AQ,"")</f>
        <v>0</v>
      </c>
      <c r="AB718" t="str">
        <f>_xlfn.XLOOKUP(X718,AM:AM,AR:AR,"")</f>
        <v>L36</v>
      </c>
    </row>
    <row r="719" spans="1:28">
      <c r="A719" s="93">
        <v>44985</v>
      </c>
      <c r="B719" s="90">
        <v>53400</v>
      </c>
      <c r="C719" s="90">
        <v>54000</v>
      </c>
      <c r="D719" s="90">
        <v>52300</v>
      </c>
      <c r="E719" s="90">
        <v>50300</v>
      </c>
      <c r="F719" s="90">
        <v>55700</v>
      </c>
      <c r="G719" s="91" t="s">
        <v>25</v>
      </c>
      <c r="H719" s="90">
        <v>53500</v>
      </c>
      <c r="I719" s="90">
        <v>53100</v>
      </c>
      <c r="J719" s="90">
        <v>55500</v>
      </c>
      <c r="K719" s="91" t="s">
        <v>25</v>
      </c>
      <c r="L719" s="90">
        <v>53300</v>
      </c>
      <c r="M719" s="90">
        <v>56000</v>
      </c>
      <c r="N719" s="90">
        <v>51000</v>
      </c>
      <c r="O719" s="90">
        <v>51800</v>
      </c>
      <c r="P719" s="90">
        <v>49800</v>
      </c>
      <c r="Q719" s="90">
        <v>50300</v>
      </c>
      <c r="R719" s="90">
        <v>50000</v>
      </c>
      <c r="S719" s="90">
        <v>52800</v>
      </c>
      <c r="T719" s="90">
        <v>53500</v>
      </c>
      <c r="U719" s="90">
        <v>52800</v>
      </c>
      <c r="V719" s="90">
        <v>56200</v>
      </c>
      <c r="W719" s="90">
        <v>58600</v>
      </c>
      <c r="X719" t="str">
        <f t="shared" si="18"/>
        <v>02-2023</v>
      </c>
      <c r="Y719">
        <f>_xlfn.XLOOKUP(X719,AM:AM,AO:AO,"")</f>
        <v>0</v>
      </c>
      <c r="Z719">
        <f>_xlfn.XLOOKUP(X719,AM:AM,AP:AP,"")</f>
        <v>0</v>
      </c>
      <c r="AA719">
        <f>_xlfn.XLOOKUP(X719,AM:AM,AQ:AQ,"")</f>
        <v>0</v>
      </c>
      <c r="AB719" t="str">
        <f>_xlfn.XLOOKUP(X719,AM:AM,AR:AR,"")</f>
        <v>L36</v>
      </c>
    </row>
    <row r="720" spans="1:28">
      <c r="A720" s="93">
        <v>44986</v>
      </c>
      <c r="B720" s="90">
        <v>53200</v>
      </c>
      <c r="C720" s="90">
        <v>54000</v>
      </c>
      <c r="D720" s="90">
        <v>52600</v>
      </c>
      <c r="E720" s="90">
        <v>50500</v>
      </c>
      <c r="F720" s="90">
        <v>55800</v>
      </c>
      <c r="G720" s="91" t="s">
        <v>25</v>
      </c>
      <c r="H720" s="90">
        <v>54000</v>
      </c>
      <c r="I720" s="90">
        <v>53400</v>
      </c>
      <c r="J720" s="90">
        <v>55500</v>
      </c>
      <c r="K720" s="91" t="s">
        <v>25</v>
      </c>
      <c r="L720" s="90">
        <v>54000</v>
      </c>
      <c r="M720" s="90">
        <v>56000</v>
      </c>
      <c r="N720" s="90">
        <v>51300</v>
      </c>
      <c r="O720" s="90">
        <v>52000</v>
      </c>
      <c r="P720" s="90">
        <v>50100</v>
      </c>
      <c r="Q720" s="90">
        <v>50300</v>
      </c>
      <c r="R720" s="90">
        <v>50500</v>
      </c>
      <c r="S720" s="90">
        <v>53000</v>
      </c>
      <c r="T720" s="90">
        <v>53600</v>
      </c>
      <c r="U720" s="90">
        <v>52800</v>
      </c>
      <c r="V720" s="90">
        <v>56400</v>
      </c>
      <c r="W720" s="90">
        <v>58800</v>
      </c>
      <c r="X720" t="str">
        <f t="shared" si="18"/>
        <v>03-2023</v>
      </c>
      <c r="Y720">
        <f>_xlfn.XLOOKUP(X720,AM:AM,AO:AO,"")</f>
        <v>0</v>
      </c>
      <c r="Z720">
        <f>_xlfn.XLOOKUP(X720,AM:AM,AP:AP,"")</f>
        <v>0</v>
      </c>
      <c r="AA720">
        <f>_xlfn.XLOOKUP(X720,AM:AM,AQ:AQ,"")</f>
        <v>0</v>
      </c>
      <c r="AB720" t="str">
        <f>_xlfn.XLOOKUP(X720,AM:AM,AR:AR,"")</f>
        <v>L36</v>
      </c>
    </row>
    <row r="721" spans="1:28">
      <c r="A721" s="93">
        <v>44987</v>
      </c>
      <c r="B721" s="90">
        <v>53300</v>
      </c>
      <c r="C721" s="90">
        <v>53800</v>
      </c>
      <c r="D721" s="90">
        <v>52600</v>
      </c>
      <c r="E721" s="90">
        <v>50500</v>
      </c>
      <c r="F721" s="90">
        <v>55300</v>
      </c>
      <c r="G721" s="91" t="s">
        <v>25</v>
      </c>
      <c r="H721" s="90">
        <v>54000</v>
      </c>
      <c r="I721" s="90">
        <v>53800</v>
      </c>
      <c r="J721" s="90">
        <v>55500</v>
      </c>
      <c r="K721" s="91" t="s">
        <v>25</v>
      </c>
      <c r="L721" s="90">
        <v>54200</v>
      </c>
      <c r="M721" s="90">
        <v>56000</v>
      </c>
      <c r="N721" s="90">
        <v>51500</v>
      </c>
      <c r="O721" s="90">
        <v>52000</v>
      </c>
      <c r="P721" s="90">
        <v>50000</v>
      </c>
      <c r="Q721" s="90">
        <v>50200</v>
      </c>
      <c r="R721" s="90">
        <v>50500</v>
      </c>
      <c r="S721" s="90">
        <v>53000</v>
      </c>
      <c r="T721" s="90">
        <v>53700</v>
      </c>
      <c r="U721" s="90">
        <v>52800</v>
      </c>
      <c r="V721" s="90">
        <v>56700</v>
      </c>
      <c r="W721" s="90">
        <v>58900</v>
      </c>
      <c r="X721" t="str">
        <f t="shared" si="18"/>
        <v>03-2023</v>
      </c>
      <c r="Y721">
        <f>_xlfn.XLOOKUP(X721,AM:AM,AO:AO,"")</f>
        <v>0</v>
      </c>
      <c r="Z721">
        <f>_xlfn.XLOOKUP(X721,AM:AM,AP:AP,"")</f>
        <v>0</v>
      </c>
      <c r="AA721">
        <f>_xlfn.XLOOKUP(X721,AM:AM,AQ:AQ,"")</f>
        <v>0</v>
      </c>
      <c r="AB721" t="str">
        <f>_xlfn.XLOOKUP(X721,AM:AM,AR:AR,"")</f>
        <v>L36</v>
      </c>
    </row>
    <row r="722" spans="1:28">
      <c r="A722" s="93">
        <v>44988</v>
      </c>
      <c r="B722" s="90">
        <v>53300</v>
      </c>
      <c r="C722" s="90">
        <v>53800</v>
      </c>
      <c r="D722" s="90">
        <v>52700</v>
      </c>
      <c r="E722" s="90">
        <v>50200</v>
      </c>
      <c r="F722" s="90">
        <v>55800</v>
      </c>
      <c r="G722" s="91" t="s">
        <v>25</v>
      </c>
      <c r="H722" s="90">
        <v>54000</v>
      </c>
      <c r="I722" s="90">
        <v>53600</v>
      </c>
      <c r="J722" s="90">
        <v>55300</v>
      </c>
      <c r="K722" s="91" t="s">
        <v>25</v>
      </c>
      <c r="L722" s="90">
        <v>54200</v>
      </c>
      <c r="M722" s="90">
        <v>56000</v>
      </c>
      <c r="N722" s="90">
        <v>51300</v>
      </c>
      <c r="O722" s="90">
        <v>52000</v>
      </c>
      <c r="P722" s="90">
        <v>49800</v>
      </c>
      <c r="Q722" s="90">
        <v>50200</v>
      </c>
      <c r="R722" s="90">
        <v>50300</v>
      </c>
      <c r="S722" s="90">
        <v>52700</v>
      </c>
      <c r="T722" s="90">
        <v>53700</v>
      </c>
      <c r="U722" s="90">
        <v>52800</v>
      </c>
      <c r="V722" s="90">
        <v>56500</v>
      </c>
      <c r="W722" s="90">
        <v>58700</v>
      </c>
      <c r="X722" t="str">
        <f t="shared" si="18"/>
        <v>03-2023</v>
      </c>
      <c r="Y722">
        <f>_xlfn.XLOOKUP(X722,AM:AM,AO:AO,"")</f>
        <v>0</v>
      </c>
      <c r="Z722">
        <f>_xlfn.XLOOKUP(X722,AM:AM,AP:AP,"")</f>
        <v>0</v>
      </c>
      <c r="AA722">
        <f>_xlfn.XLOOKUP(X722,AM:AM,AQ:AQ,"")</f>
        <v>0</v>
      </c>
      <c r="AB722" t="str">
        <f>_xlfn.XLOOKUP(X722,AM:AM,AR:AR,"")</f>
        <v>L36</v>
      </c>
    </row>
    <row r="723" spans="1:28">
      <c r="A723" s="93">
        <v>44989</v>
      </c>
      <c r="B723" s="90">
        <v>53300</v>
      </c>
      <c r="C723" s="90">
        <v>53800</v>
      </c>
      <c r="D723" s="90">
        <v>53100</v>
      </c>
      <c r="E723" s="90">
        <v>50400</v>
      </c>
      <c r="F723" s="90">
        <v>55800</v>
      </c>
      <c r="G723" s="91" t="s">
        <v>25</v>
      </c>
      <c r="H723" s="90">
        <v>54000</v>
      </c>
      <c r="I723" s="90">
        <v>53600</v>
      </c>
      <c r="J723" s="90">
        <v>55300</v>
      </c>
      <c r="K723" s="91" t="s">
        <v>25</v>
      </c>
      <c r="L723" s="90">
        <v>54300</v>
      </c>
      <c r="M723" s="90">
        <v>56000</v>
      </c>
      <c r="N723" s="90">
        <v>51700</v>
      </c>
      <c r="O723" s="90">
        <v>52000</v>
      </c>
      <c r="P723" s="90">
        <v>49800</v>
      </c>
      <c r="Q723" s="90">
        <v>50200</v>
      </c>
      <c r="R723" s="90">
        <v>50300</v>
      </c>
      <c r="S723" s="90">
        <v>52900</v>
      </c>
      <c r="T723" s="90">
        <v>53700</v>
      </c>
      <c r="U723" s="90">
        <v>52800</v>
      </c>
      <c r="V723" s="90">
        <v>56500</v>
      </c>
      <c r="W723" s="90">
        <v>58700</v>
      </c>
      <c r="X723" t="str">
        <f t="shared" si="18"/>
        <v>03-2023</v>
      </c>
      <c r="Y723">
        <f>_xlfn.XLOOKUP(X723,AM:AM,AO:AO,"")</f>
        <v>0</v>
      </c>
      <c r="Z723">
        <f>_xlfn.XLOOKUP(X723,AM:AM,AP:AP,"")</f>
        <v>0</v>
      </c>
      <c r="AA723">
        <f>_xlfn.XLOOKUP(X723,AM:AM,AQ:AQ,"")</f>
        <v>0</v>
      </c>
      <c r="AB723" t="str">
        <f>_xlfn.XLOOKUP(X723,AM:AM,AR:AR,"")</f>
        <v>L36</v>
      </c>
    </row>
    <row r="724" spans="1:28">
      <c r="A724" s="93">
        <v>44990</v>
      </c>
      <c r="B724" s="90" t="s">
        <v>24</v>
      </c>
      <c r="C724" s="90" t="s">
        <v>24</v>
      </c>
      <c r="D724" s="90" t="s">
        <v>24</v>
      </c>
      <c r="E724" s="90" t="s">
        <v>24</v>
      </c>
      <c r="F724" s="90" t="s">
        <v>24</v>
      </c>
      <c r="G724" s="90" t="s">
        <v>24</v>
      </c>
      <c r="H724" s="90" t="s">
        <v>24</v>
      </c>
      <c r="I724" s="90" t="s">
        <v>24</v>
      </c>
      <c r="J724" s="90" t="s">
        <v>24</v>
      </c>
      <c r="K724" s="90" t="s">
        <v>24</v>
      </c>
      <c r="L724" s="90" t="s">
        <v>24</v>
      </c>
      <c r="M724" s="90" t="s">
        <v>24</v>
      </c>
      <c r="N724" s="90" t="s">
        <v>24</v>
      </c>
      <c r="O724" s="90" t="s">
        <v>24</v>
      </c>
      <c r="P724" s="90" t="s">
        <v>24</v>
      </c>
      <c r="Q724" s="90" t="s">
        <v>24</v>
      </c>
      <c r="R724" s="90" t="s">
        <v>24</v>
      </c>
      <c r="S724" s="90" t="s">
        <v>24</v>
      </c>
      <c r="T724" s="90" t="s">
        <v>24</v>
      </c>
      <c r="U724" s="90" t="s">
        <v>24</v>
      </c>
      <c r="V724" s="90" t="s">
        <v>24</v>
      </c>
      <c r="W724" s="90" t="s">
        <v>24</v>
      </c>
      <c r="X724" t="str">
        <f t="shared" si="18"/>
        <v>03-2023</v>
      </c>
      <c r="Y724">
        <f>_xlfn.XLOOKUP(X724,AM:AM,AO:AO,"")</f>
        <v>0</v>
      </c>
      <c r="Z724">
        <f>_xlfn.XLOOKUP(X724,AM:AM,AP:AP,"")</f>
        <v>0</v>
      </c>
      <c r="AA724">
        <f>_xlfn.XLOOKUP(X724,AM:AM,AQ:AQ,"")</f>
        <v>0</v>
      </c>
      <c r="AB724" t="str">
        <f>_xlfn.XLOOKUP(X724,AM:AM,AR:AR,"")</f>
        <v>L36</v>
      </c>
    </row>
    <row r="725" spans="1:28">
      <c r="A725" s="93">
        <v>44991</v>
      </c>
      <c r="B725" s="90">
        <v>53400</v>
      </c>
      <c r="C725" s="90">
        <v>54000</v>
      </c>
      <c r="D725" s="90">
        <v>53500</v>
      </c>
      <c r="E725" s="90">
        <v>51000</v>
      </c>
      <c r="F725" s="90">
        <v>55900</v>
      </c>
      <c r="G725" s="91" t="s">
        <v>25</v>
      </c>
      <c r="H725" s="90">
        <v>54500</v>
      </c>
      <c r="I725" s="90">
        <v>54100</v>
      </c>
      <c r="J725" s="90">
        <v>55800</v>
      </c>
      <c r="K725" s="91" t="s">
        <v>25</v>
      </c>
      <c r="L725" s="90">
        <v>54600</v>
      </c>
      <c r="M725" s="90">
        <v>56000</v>
      </c>
      <c r="N725" s="90">
        <v>52900</v>
      </c>
      <c r="O725" s="90">
        <v>52500</v>
      </c>
      <c r="P725" s="90">
        <v>50700</v>
      </c>
      <c r="Q725" s="90">
        <v>50800</v>
      </c>
      <c r="R725" s="90">
        <v>50800</v>
      </c>
      <c r="S725" s="90">
        <v>53500</v>
      </c>
      <c r="T725" s="90">
        <v>54000</v>
      </c>
      <c r="U725" s="90">
        <v>53300</v>
      </c>
      <c r="V725" s="90">
        <v>57300</v>
      </c>
      <c r="W725" s="90">
        <v>59500</v>
      </c>
      <c r="X725" t="str">
        <f t="shared" si="18"/>
        <v>03-2023</v>
      </c>
      <c r="Y725">
        <f>_xlfn.XLOOKUP(X725,AM:AM,AO:AO,"")</f>
        <v>0</v>
      </c>
      <c r="Z725">
        <f>_xlfn.XLOOKUP(X725,AM:AM,AP:AP,"")</f>
        <v>0</v>
      </c>
      <c r="AA725">
        <f>_xlfn.XLOOKUP(X725,AM:AM,AQ:AQ,"")</f>
        <v>0</v>
      </c>
      <c r="AB725" t="str">
        <f>_xlfn.XLOOKUP(X725,AM:AM,AR:AR,"")</f>
        <v>L36</v>
      </c>
    </row>
    <row r="726" spans="1:28">
      <c r="A726" s="93">
        <v>44992</v>
      </c>
      <c r="B726" s="90">
        <v>53600</v>
      </c>
      <c r="C726" s="90">
        <v>54000</v>
      </c>
      <c r="D726" s="90">
        <v>53200</v>
      </c>
      <c r="E726" s="91" t="s">
        <v>25</v>
      </c>
      <c r="F726" s="90">
        <v>56200</v>
      </c>
      <c r="G726" s="91" t="s">
        <v>25</v>
      </c>
      <c r="H726" s="90">
        <v>54500</v>
      </c>
      <c r="I726" s="91" t="s">
        <v>25</v>
      </c>
      <c r="J726" s="91" t="s">
        <v>25</v>
      </c>
      <c r="K726" s="91" t="s">
        <v>25</v>
      </c>
      <c r="L726" s="90">
        <v>54600</v>
      </c>
      <c r="M726" s="91" t="s">
        <v>25</v>
      </c>
      <c r="N726" s="90">
        <v>52600</v>
      </c>
      <c r="O726" s="91" t="s">
        <v>25</v>
      </c>
      <c r="P726" s="90">
        <v>50400</v>
      </c>
      <c r="Q726" s="90">
        <v>50800</v>
      </c>
      <c r="R726" s="90">
        <v>50600</v>
      </c>
      <c r="S726" s="91" t="s">
        <v>25</v>
      </c>
      <c r="T726" s="90">
        <v>54000</v>
      </c>
      <c r="U726" s="90">
        <v>53300</v>
      </c>
      <c r="V726" s="90">
        <v>57300</v>
      </c>
      <c r="W726" s="90">
        <v>59500</v>
      </c>
      <c r="X726" t="str">
        <f t="shared" ref="X726:X789" si="19">TEXT(A726,"MM-YYYY")</f>
        <v>03-2023</v>
      </c>
      <c r="Y726">
        <f>_xlfn.XLOOKUP(X726,AM:AM,AO:AO,"")</f>
        <v>0</v>
      </c>
      <c r="Z726">
        <f>_xlfn.XLOOKUP(X726,AM:AM,AP:AP,"")</f>
        <v>0</v>
      </c>
      <c r="AA726">
        <f>_xlfn.XLOOKUP(X726,AM:AM,AQ:AQ,"")</f>
        <v>0</v>
      </c>
      <c r="AB726" t="str">
        <f>_xlfn.XLOOKUP(X726,AM:AM,AR:AR,"")</f>
        <v>L36</v>
      </c>
    </row>
    <row r="727" spans="1:28">
      <c r="A727" s="93">
        <v>44993</v>
      </c>
      <c r="B727" s="90" t="s">
        <v>24</v>
      </c>
      <c r="C727" s="90" t="s">
        <v>24</v>
      </c>
      <c r="D727" s="90" t="s">
        <v>24</v>
      </c>
      <c r="E727" s="90" t="s">
        <v>24</v>
      </c>
      <c r="F727" s="90" t="s">
        <v>24</v>
      </c>
      <c r="G727" s="90" t="s">
        <v>24</v>
      </c>
      <c r="H727" s="90" t="s">
        <v>24</v>
      </c>
      <c r="I727" s="90" t="s">
        <v>24</v>
      </c>
      <c r="J727" s="90" t="s">
        <v>24</v>
      </c>
      <c r="K727" s="90" t="s">
        <v>24</v>
      </c>
      <c r="L727" s="90" t="s">
        <v>24</v>
      </c>
      <c r="M727" s="90" t="s">
        <v>24</v>
      </c>
      <c r="N727" s="90" t="s">
        <v>24</v>
      </c>
      <c r="O727" s="90" t="s">
        <v>24</v>
      </c>
      <c r="P727" s="90" t="s">
        <v>24</v>
      </c>
      <c r="Q727" s="90" t="s">
        <v>24</v>
      </c>
      <c r="R727" s="90" t="s">
        <v>24</v>
      </c>
      <c r="S727" s="90" t="s">
        <v>24</v>
      </c>
      <c r="T727" s="90" t="s">
        <v>24</v>
      </c>
      <c r="U727" s="90" t="s">
        <v>24</v>
      </c>
      <c r="V727" s="90" t="s">
        <v>24</v>
      </c>
      <c r="W727" s="90" t="s">
        <v>24</v>
      </c>
      <c r="X727" t="str">
        <f t="shared" si="19"/>
        <v>03-2023</v>
      </c>
      <c r="Y727">
        <f>_xlfn.XLOOKUP(X727,AM:AM,AO:AO,"")</f>
        <v>0</v>
      </c>
      <c r="Z727">
        <f>_xlfn.XLOOKUP(X727,AM:AM,AP:AP,"")</f>
        <v>0</v>
      </c>
      <c r="AA727">
        <f>_xlfn.XLOOKUP(X727,AM:AM,AQ:AQ,"")</f>
        <v>0</v>
      </c>
      <c r="AB727" t="str">
        <f>_xlfn.XLOOKUP(X727,AM:AM,AR:AR,"")</f>
        <v>L36</v>
      </c>
    </row>
    <row r="728" spans="1:28">
      <c r="A728" s="93">
        <v>44994</v>
      </c>
      <c r="B728" s="90" t="s">
        <v>24</v>
      </c>
      <c r="C728" s="90" t="s">
        <v>24</v>
      </c>
      <c r="D728" s="90" t="s">
        <v>24</v>
      </c>
      <c r="E728" s="90" t="s">
        <v>24</v>
      </c>
      <c r="F728" s="90" t="s">
        <v>24</v>
      </c>
      <c r="G728" s="90" t="s">
        <v>24</v>
      </c>
      <c r="H728" s="90" t="s">
        <v>24</v>
      </c>
      <c r="I728" s="90" t="s">
        <v>24</v>
      </c>
      <c r="J728" s="90" t="s">
        <v>24</v>
      </c>
      <c r="K728" s="90" t="s">
        <v>24</v>
      </c>
      <c r="L728" s="90" t="s">
        <v>24</v>
      </c>
      <c r="M728" s="90" t="s">
        <v>24</v>
      </c>
      <c r="N728" s="90" t="s">
        <v>24</v>
      </c>
      <c r="O728" s="90" t="s">
        <v>24</v>
      </c>
      <c r="P728" s="90" t="s">
        <v>24</v>
      </c>
      <c r="Q728" s="90" t="s">
        <v>24</v>
      </c>
      <c r="R728" s="90" t="s">
        <v>24</v>
      </c>
      <c r="S728" s="90" t="s">
        <v>24</v>
      </c>
      <c r="T728" s="90" t="s">
        <v>24</v>
      </c>
      <c r="U728" s="90" t="s">
        <v>24</v>
      </c>
      <c r="V728" s="90" t="s">
        <v>24</v>
      </c>
      <c r="W728" s="90" t="s">
        <v>24</v>
      </c>
      <c r="X728" t="str">
        <f t="shared" si="19"/>
        <v>03-2023</v>
      </c>
      <c r="Y728">
        <f>_xlfn.XLOOKUP(X728,AM:AM,AO:AO,"")</f>
        <v>0</v>
      </c>
      <c r="Z728">
        <f>_xlfn.XLOOKUP(X728,AM:AM,AP:AP,"")</f>
        <v>0</v>
      </c>
      <c r="AA728">
        <f>_xlfn.XLOOKUP(X728,AM:AM,AQ:AQ,"")</f>
        <v>0</v>
      </c>
      <c r="AB728" t="str">
        <f>_xlfn.XLOOKUP(X728,AM:AM,AR:AR,"")</f>
        <v>L36</v>
      </c>
    </row>
    <row r="729" spans="1:28">
      <c r="A729" s="93">
        <v>44995</v>
      </c>
      <c r="B729" s="90">
        <v>53800</v>
      </c>
      <c r="C729" s="90">
        <v>54000</v>
      </c>
      <c r="D729" s="90">
        <v>53800</v>
      </c>
      <c r="E729" s="90">
        <v>51300</v>
      </c>
      <c r="F729" s="90">
        <v>56400</v>
      </c>
      <c r="G729" s="91" t="s">
        <v>25</v>
      </c>
      <c r="H729" s="90">
        <v>54000</v>
      </c>
      <c r="I729" s="90">
        <v>53700</v>
      </c>
      <c r="J729" s="90">
        <v>55800</v>
      </c>
      <c r="K729" s="91" t="s">
        <v>25</v>
      </c>
      <c r="L729" s="90">
        <v>54600</v>
      </c>
      <c r="M729" s="90">
        <v>56600</v>
      </c>
      <c r="N729" s="90">
        <v>52600</v>
      </c>
      <c r="O729" s="90">
        <v>52500</v>
      </c>
      <c r="P729" s="90">
        <v>50600</v>
      </c>
      <c r="Q729" s="90">
        <v>50700</v>
      </c>
      <c r="R729" s="90">
        <v>50600</v>
      </c>
      <c r="S729" s="90">
        <v>53800</v>
      </c>
      <c r="T729" s="90">
        <v>54000</v>
      </c>
      <c r="U729" s="90">
        <v>53300</v>
      </c>
      <c r="V729" s="90">
        <v>57300</v>
      </c>
      <c r="W729" s="90">
        <v>59500</v>
      </c>
      <c r="X729" t="str">
        <f t="shared" si="19"/>
        <v>03-2023</v>
      </c>
      <c r="Y729">
        <f>_xlfn.XLOOKUP(X729,AM:AM,AO:AO,"")</f>
        <v>0</v>
      </c>
      <c r="Z729">
        <f>_xlfn.XLOOKUP(X729,AM:AM,AP:AP,"")</f>
        <v>0</v>
      </c>
      <c r="AA729">
        <f>_xlfn.XLOOKUP(X729,AM:AM,AQ:AQ,"")</f>
        <v>0</v>
      </c>
      <c r="AB729" t="str">
        <f>_xlfn.XLOOKUP(X729,AM:AM,AR:AR,"")</f>
        <v>L36</v>
      </c>
    </row>
    <row r="730" spans="1:28">
      <c r="A730" s="93">
        <v>44996</v>
      </c>
      <c r="B730" s="90">
        <v>53500</v>
      </c>
      <c r="C730" s="90">
        <v>54000</v>
      </c>
      <c r="D730" s="90">
        <v>53200</v>
      </c>
      <c r="E730" s="90">
        <v>51200</v>
      </c>
      <c r="F730" s="90">
        <v>56400</v>
      </c>
      <c r="G730" s="91" t="s">
        <v>25</v>
      </c>
      <c r="H730" s="90">
        <v>54000</v>
      </c>
      <c r="I730" s="90">
        <v>53000</v>
      </c>
      <c r="J730" s="90">
        <v>55700</v>
      </c>
      <c r="K730" s="91" t="s">
        <v>25</v>
      </c>
      <c r="L730" s="90">
        <v>54300</v>
      </c>
      <c r="M730" s="90">
        <v>56600</v>
      </c>
      <c r="N730" s="90">
        <v>52500</v>
      </c>
      <c r="O730" s="90">
        <v>52500</v>
      </c>
      <c r="P730" s="90">
        <v>50300</v>
      </c>
      <c r="Q730" s="90">
        <v>50700</v>
      </c>
      <c r="R730" s="90">
        <v>50500</v>
      </c>
      <c r="S730" s="90">
        <v>53700</v>
      </c>
      <c r="T730" s="90">
        <v>54000</v>
      </c>
      <c r="U730" s="90">
        <v>53300</v>
      </c>
      <c r="V730" s="90">
        <v>56800</v>
      </c>
      <c r="W730" s="90">
        <v>59200</v>
      </c>
      <c r="X730" t="str">
        <f t="shared" si="19"/>
        <v>03-2023</v>
      </c>
      <c r="Y730">
        <f>_xlfn.XLOOKUP(X730,AM:AM,AO:AO,"")</f>
        <v>0</v>
      </c>
      <c r="Z730">
        <f>_xlfn.XLOOKUP(X730,AM:AM,AP:AP,"")</f>
        <v>0</v>
      </c>
      <c r="AA730">
        <f>_xlfn.XLOOKUP(X730,AM:AM,AQ:AQ,"")</f>
        <v>0</v>
      </c>
      <c r="AB730" t="str">
        <f>_xlfn.XLOOKUP(X730,AM:AM,AR:AR,"")</f>
        <v>L36</v>
      </c>
    </row>
    <row r="731" spans="1:28">
      <c r="A731" s="93">
        <v>44997</v>
      </c>
      <c r="B731" s="90" t="s">
        <v>24</v>
      </c>
      <c r="C731" s="90" t="s">
        <v>24</v>
      </c>
      <c r="D731" s="90" t="s">
        <v>24</v>
      </c>
      <c r="E731" s="90" t="s">
        <v>24</v>
      </c>
      <c r="F731" s="90" t="s">
        <v>24</v>
      </c>
      <c r="G731" s="90" t="s">
        <v>24</v>
      </c>
      <c r="H731" s="90" t="s">
        <v>24</v>
      </c>
      <c r="I731" s="90" t="s">
        <v>24</v>
      </c>
      <c r="J731" s="90" t="s">
        <v>24</v>
      </c>
      <c r="K731" s="90" t="s">
        <v>24</v>
      </c>
      <c r="L731" s="90" t="s">
        <v>24</v>
      </c>
      <c r="M731" s="90" t="s">
        <v>24</v>
      </c>
      <c r="N731" s="90" t="s">
        <v>24</v>
      </c>
      <c r="O731" s="90" t="s">
        <v>24</v>
      </c>
      <c r="P731" s="90" t="s">
        <v>24</v>
      </c>
      <c r="Q731" s="90" t="s">
        <v>24</v>
      </c>
      <c r="R731" s="90" t="s">
        <v>24</v>
      </c>
      <c r="S731" s="90" t="s">
        <v>24</v>
      </c>
      <c r="T731" s="90" t="s">
        <v>24</v>
      </c>
      <c r="U731" s="90" t="s">
        <v>24</v>
      </c>
      <c r="V731" s="90" t="s">
        <v>24</v>
      </c>
      <c r="W731" s="90" t="s">
        <v>24</v>
      </c>
      <c r="X731" t="str">
        <f t="shared" si="19"/>
        <v>03-2023</v>
      </c>
      <c r="Y731">
        <f>_xlfn.XLOOKUP(X731,AM:AM,AO:AO,"")</f>
        <v>0</v>
      </c>
      <c r="Z731">
        <f>_xlfn.XLOOKUP(X731,AM:AM,AP:AP,"")</f>
        <v>0</v>
      </c>
      <c r="AA731">
        <f>_xlfn.XLOOKUP(X731,AM:AM,AQ:AQ,"")</f>
        <v>0</v>
      </c>
      <c r="AB731" t="str">
        <f>_xlfn.XLOOKUP(X731,AM:AM,AR:AR,"")</f>
        <v>L36</v>
      </c>
    </row>
    <row r="732" spans="1:28">
      <c r="A732" s="93">
        <v>44998</v>
      </c>
      <c r="B732" s="90">
        <v>53500</v>
      </c>
      <c r="C732" s="90">
        <v>54000</v>
      </c>
      <c r="D732" s="90">
        <v>53200</v>
      </c>
      <c r="E732" s="90">
        <v>51400</v>
      </c>
      <c r="F732" s="90">
        <v>56400</v>
      </c>
      <c r="G732" s="91" t="s">
        <v>25</v>
      </c>
      <c r="H732" s="90">
        <v>54000</v>
      </c>
      <c r="I732" s="90">
        <v>53500</v>
      </c>
      <c r="J732" s="90">
        <v>55500</v>
      </c>
      <c r="K732" s="91" t="s">
        <v>25</v>
      </c>
      <c r="L732" s="90">
        <v>54300</v>
      </c>
      <c r="M732" s="90">
        <v>56600</v>
      </c>
      <c r="N732" s="90">
        <v>52500</v>
      </c>
      <c r="O732" s="90">
        <v>52500</v>
      </c>
      <c r="P732" s="90">
        <v>50500</v>
      </c>
      <c r="Q732" s="90">
        <v>50600</v>
      </c>
      <c r="R732" s="90">
        <v>50500</v>
      </c>
      <c r="S732" s="90">
        <v>53900</v>
      </c>
      <c r="T732" s="90">
        <v>54000</v>
      </c>
      <c r="U732" s="90">
        <v>53300</v>
      </c>
      <c r="V732" s="90">
        <v>56800</v>
      </c>
      <c r="W732" s="90">
        <v>59200</v>
      </c>
      <c r="X732" t="str">
        <f t="shared" si="19"/>
        <v>03-2023</v>
      </c>
      <c r="Y732">
        <f>_xlfn.XLOOKUP(X732,AM:AM,AO:AO,"")</f>
        <v>0</v>
      </c>
      <c r="Z732">
        <f>_xlfn.XLOOKUP(X732,AM:AM,AP:AP,"")</f>
        <v>0</v>
      </c>
      <c r="AA732">
        <f>_xlfn.XLOOKUP(X732,AM:AM,AQ:AQ,"")</f>
        <v>0</v>
      </c>
      <c r="AB732" t="str">
        <f>_xlfn.XLOOKUP(X732,AM:AM,AR:AR,"")</f>
        <v>L36</v>
      </c>
    </row>
    <row r="733" spans="1:28">
      <c r="A733" s="93">
        <v>44999</v>
      </c>
      <c r="B733" s="90">
        <v>53500</v>
      </c>
      <c r="C733" s="90">
        <v>54000</v>
      </c>
      <c r="D733" s="90">
        <v>53500</v>
      </c>
      <c r="E733" s="90">
        <v>51500</v>
      </c>
      <c r="F733" s="90">
        <v>56400</v>
      </c>
      <c r="G733" s="91" t="s">
        <v>25</v>
      </c>
      <c r="H733" s="90">
        <v>54000</v>
      </c>
      <c r="I733" s="90">
        <v>53500</v>
      </c>
      <c r="J733" s="90">
        <v>55500</v>
      </c>
      <c r="K733" s="91" t="s">
        <v>25</v>
      </c>
      <c r="L733" s="90">
        <v>54400</v>
      </c>
      <c r="M733" s="90">
        <v>56600</v>
      </c>
      <c r="N733" s="90">
        <v>52600</v>
      </c>
      <c r="O733" s="90">
        <v>52800</v>
      </c>
      <c r="P733" s="90">
        <v>50500</v>
      </c>
      <c r="Q733" s="90">
        <v>50500</v>
      </c>
      <c r="R733" s="90">
        <v>50500</v>
      </c>
      <c r="S733" s="90">
        <v>54000</v>
      </c>
      <c r="T733" s="90">
        <v>54000</v>
      </c>
      <c r="U733" s="90">
        <v>53300</v>
      </c>
      <c r="V733" s="90">
        <v>56800</v>
      </c>
      <c r="W733" s="90">
        <v>59200</v>
      </c>
      <c r="X733" t="str">
        <f t="shared" si="19"/>
        <v>03-2023</v>
      </c>
      <c r="Y733">
        <f>_xlfn.XLOOKUP(X733,AM:AM,AO:AO,"")</f>
        <v>0</v>
      </c>
      <c r="Z733">
        <f>_xlfn.XLOOKUP(X733,AM:AM,AP:AP,"")</f>
        <v>0</v>
      </c>
      <c r="AA733">
        <f>_xlfn.XLOOKUP(X733,AM:AM,AQ:AQ,"")</f>
        <v>0</v>
      </c>
      <c r="AB733" t="str">
        <f>_xlfn.XLOOKUP(X733,AM:AM,AR:AR,"")</f>
        <v>L36</v>
      </c>
    </row>
    <row r="734" spans="1:28">
      <c r="A734" s="93">
        <v>45000</v>
      </c>
      <c r="B734" s="90">
        <v>53100</v>
      </c>
      <c r="C734" s="90">
        <v>54000</v>
      </c>
      <c r="D734" s="90">
        <v>53100</v>
      </c>
      <c r="E734" s="90">
        <v>51000</v>
      </c>
      <c r="F734" s="90">
        <v>56200</v>
      </c>
      <c r="G734" s="91" t="s">
        <v>25</v>
      </c>
      <c r="H734" s="90">
        <v>53800</v>
      </c>
      <c r="I734" s="90">
        <v>53300</v>
      </c>
      <c r="J734" s="90">
        <v>55400</v>
      </c>
      <c r="K734" s="91" t="s">
        <v>25</v>
      </c>
      <c r="L734" s="90">
        <v>54100</v>
      </c>
      <c r="M734" s="90">
        <v>56600</v>
      </c>
      <c r="N734" s="90">
        <v>52300</v>
      </c>
      <c r="O734" s="90">
        <v>52500</v>
      </c>
      <c r="P734" s="90">
        <v>50000</v>
      </c>
      <c r="Q734" s="90">
        <v>50300</v>
      </c>
      <c r="R734" s="90">
        <v>50100</v>
      </c>
      <c r="S734" s="90">
        <v>53500</v>
      </c>
      <c r="T734" s="90">
        <v>53800</v>
      </c>
      <c r="U734" s="90">
        <v>53300</v>
      </c>
      <c r="V734" s="90">
        <v>56400</v>
      </c>
      <c r="W734" s="90">
        <v>58900</v>
      </c>
      <c r="X734" t="str">
        <f t="shared" si="19"/>
        <v>03-2023</v>
      </c>
      <c r="Y734">
        <f>_xlfn.XLOOKUP(X734,AM:AM,AO:AO,"")</f>
        <v>0</v>
      </c>
      <c r="Z734">
        <f>_xlfn.XLOOKUP(X734,AM:AM,AP:AP,"")</f>
        <v>0</v>
      </c>
      <c r="AA734">
        <f>_xlfn.XLOOKUP(X734,AM:AM,AQ:AQ,"")</f>
        <v>0</v>
      </c>
      <c r="AB734" t="str">
        <f>_xlfn.XLOOKUP(X734,AM:AM,AR:AR,"")</f>
        <v>L36</v>
      </c>
    </row>
    <row r="735" spans="1:28">
      <c r="A735" s="93">
        <v>45001</v>
      </c>
      <c r="B735" s="90">
        <v>52900</v>
      </c>
      <c r="C735" s="90">
        <v>54000</v>
      </c>
      <c r="D735" s="90">
        <v>52900</v>
      </c>
      <c r="E735" s="90">
        <v>50500</v>
      </c>
      <c r="F735" s="90">
        <v>56200</v>
      </c>
      <c r="G735" s="91" t="s">
        <v>25</v>
      </c>
      <c r="H735" s="90">
        <v>53500</v>
      </c>
      <c r="I735" s="90">
        <v>53100</v>
      </c>
      <c r="J735" s="90">
        <v>55300</v>
      </c>
      <c r="K735" s="91" t="s">
        <v>25</v>
      </c>
      <c r="L735" s="90">
        <v>53800</v>
      </c>
      <c r="M735" s="90">
        <v>56400</v>
      </c>
      <c r="N735" s="90">
        <v>51900</v>
      </c>
      <c r="O735" s="90">
        <v>52100</v>
      </c>
      <c r="P735" s="90">
        <v>49700</v>
      </c>
      <c r="Q735" s="90">
        <v>50000</v>
      </c>
      <c r="R735" s="90">
        <v>49900</v>
      </c>
      <c r="S735" s="90">
        <v>53000</v>
      </c>
      <c r="T735" s="90">
        <v>53400</v>
      </c>
      <c r="U735" s="90">
        <v>53300</v>
      </c>
      <c r="V735" s="90">
        <v>56000</v>
      </c>
      <c r="W735" s="90">
        <v>58600</v>
      </c>
      <c r="X735" t="str">
        <f t="shared" si="19"/>
        <v>03-2023</v>
      </c>
      <c r="Y735">
        <f>_xlfn.XLOOKUP(X735,AM:AM,AO:AO,"")</f>
        <v>0</v>
      </c>
      <c r="Z735">
        <f>_xlfn.XLOOKUP(X735,AM:AM,AP:AP,"")</f>
        <v>0</v>
      </c>
      <c r="AA735">
        <f>_xlfn.XLOOKUP(X735,AM:AM,AQ:AQ,"")</f>
        <v>0</v>
      </c>
      <c r="AB735" t="str">
        <f>_xlfn.XLOOKUP(X735,AM:AM,AR:AR,"")</f>
        <v>L36</v>
      </c>
    </row>
    <row r="736" spans="1:28">
      <c r="A736" s="93">
        <v>45002</v>
      </c>
      <c r="B736" s="90">
        <v>52900</v>
      </c>
      <c r="C736" s="90">
        <v>54000</v>
      </c>
      <c r="D736" s="90">
        <v>52900</v>
      </c>
      <c r="E736" s="90">
        <v>50500</v>
      </c>
      <c r="F736" s="90">
        <v>56100</v>
      </c>
      <c r="G736" s="91" t="s">
        <v>25</v>
      </c>
      <c r="H736" s="90">
        <v>53500</v>
      </c>
      <c r="I736" s="90">
        <v>53200</v>
      </c>
      <c r="J736" s="90">
        <v>55300</v>
      </c>
      <c r="K736" s="91" t="s">
        <v>25</v>
      </c>
      <c r="L736" s="90">
        <v>53800</v>
      </c>
      <c r="M736" s="90">
        <v>56400</v>
      </c>
      <c r="N736" s="90">
        <v>52000</v>
      </c>
      <c r="O736" s="90">
        <v>52300</v>
      </c>
      <c r="P736" s="90">
        <v>50000</v>
      </c>
      <c r="Q736" s="90">
        <v>50200</v>
      </c>
      <c r="R736" s="90">
        <v>50100</v>
      </c>
      <c r="S736" s="90">
        <v>53000</v>
      </c>
      <c r="T736" s="90">
        <v>53600</v>
      </c>
      <c r="U736" s="90">
        <v>53300</v>
      </c>
      <c r="V736" s="90">
        <v>56000</v>
      </c>
      <c r="W736" s="90">
        <v>58600</v>
      </c>
      <c r="X736" t="str">
        <f t="shared" si="19"/>
        <v>03-2023</v>
      </c>
      <c r="Y736">
        <f>_xlfn.XLOOKUP(X736,AM:AM,AO:AO,"")</f>
        <v>0</v>
      </c>
      <c r="Z736">
        <f>_xlfn.XLOOKUP(X736,AM:AM,AP:AP,"")</f>
        <v>0</v>
      </c>
      <c r="AA736">
        <f>_xlfn.XLOOKUP(X736,AM:AM,AQ:AQ,"")</f>
        <v>0</v>
      </c>
      <c r="AB736" t="str">
        <f>_xlfn.XLOOKUP(X736,AM:AM,AR:AR,"")</f>
        <v>L36</v>
      </c>
    </row>
    <row r="737" spans="1:28">
      <c r="A737" s="93">
        <v>45003</v>
      </c>
      <c r="B737" s="90">
        <v>52700</v>
      </c>
      <c r="C737" s="90">
        <v>53800</v>
      </c>
      <c r="D737" s="90">
        <v>52500</v>
      </c>
      <c r="E737" s="90">
        <v>50200</v>
      </c>
      <c r="F737" s="90">
        <v>55900</v>
      </c>
      <c r="G737" s="91" t="s">
        <v>25</v>
      </c>
      <c r="H737" s="90">
        <v>53500</v>
      </c>
      <c r="I737" s="90">
        <v>52700</v>
      </c>
      <c r="J737" s="90">
        <v>55200</v>
      </c>
      <c r="K737" s="91" t="s">
        <v>25</v>
      </c>
      <c r="L737" s="90">
        <v>53500</v>
      </c>
      <c r="M737" s="90">
        <v>56100</v>
      </c>
      <c r="N737" s="90">
        <v>51500</v>
      </c>
      <c r="O737" s="90">
        <v>52000</v>
      </c>
      <c r="P737" s="90">
        <v>50000</v>
      </c>
      <c r="Q737" s="90">
        <v>50000</v>
      </c>
      <c r="R737" s="90">
        <v>50000</v>
      </c>
      <c r="S737" s="90">
        <v>52700</v>
      </c>
      <c r="T737" s="90">
        <v>53500</v>
      </c>
      <c r="U737" s="90">
        <v>53300</v>
      </c>
      <c r="V737" s="90">
        <v>55900</v>
      </c>
      <c r="W737" s="90">
        <v>58600</v>
      </c>
      <c r="X737" t="str">
        <f t="shared" si="19"/>
        <v>03-2023</v>
      </c>
      <c r="Y737">
        <f>_xlfn.XLOOKUP(X737,AM:AM,AO:AO,"")</f>
        <v>0</v>
      </c>
      <c r="Z737">
        <f>_xlfn.XLOOKUP(X737,AM:AM,AP:AP,"")</f>
        <v>0</v>
      </c>
      <c r="AA737">
        <f>_xlfn.XLOOKUP(X737,AM:AM,AQ:AQ,"")</f>
        <v>0</v>
      </c>
      <c r="AB737" t="str">
        <f>_xlfn.XLOOKUP(X737,AM:AM,AR:AR,"")</f>
        <v>L36</v>
      </c>
    </row>
    <row r="738" spans="1:28">
      <c r="A738" s="93">
        <v>45004</v>
      </c>
      <c r="B738" s="90" t="s">
        <v>24</v>
      </c>
      <c r="C738" s="90" t="s">
        <v>24</v>
      </c>
      <c r="D738" s="90" t="s">
        <v>24</v>
      </c>
      <c r="E738" s="90" t="s">
        <v>24</v>
      </c>
      <c r="F738" s="90" t="s">
        <v>24</v>
      </c>
      <c r="G738" s="90" t="s">
        <v>24</v>
      </c>
      <c r="H738" s="90" t="s">
        <v>24</v>
      </c>
      <c r="I738" s="90" t="s">
        <v>24</v>
      </c>
      <c r="J738" s="90" t="s">
        <v>24</v>
      </c>
      <c r="K738" s="90" t="s">
        <v>24</v>
      </c>
      <c r="L738" s="90" t="s">
        <v>24</v>
      </c>
      <c r="M738" s="90" t="s">
        <v>24</v>
      </c>
      <c r="N738" s="90" t="s">
        <v>24</v>
      </c>
      <c r="O738" s="90" t="s">
        <v>24</v>
      </c>
      <c r="P738" s="90" t="s">
        <v>24</v>
      </c>
      <c r="Q738" s="90" t="s">
        <v>24</v>
      </c>
      <c r="R738" s="90" t="s">
        <v>24</v>
      </c>
      <c r="S738" s="90" t="s">
        <v>24</v>
      </c>
      <c r="T738" s="90" t="s">
        <v>24</v>
      </c>
      <c r="U738" s="90" t="s">
        <v>24</v>
      </c>
      <c r="V738" s="90" t="s">
        <v>24</v>
      </c>
      <c r="W738" s="90" t="s">
        <v>24</v>
      </c>
      <c r="X738" t="str">
        <f t="shared" si="19"/>
        <v>03-2023</v>
      </c>
      <c r="Y738">
        <f>_xlfn.XLOOKUP(X738,AM:AM,AO:AO,"")</f>
        <v>0</v>
      </c>
      <c r="Z738">
        <f>_xlfn.XLOOKUP(X738,AM:AM,AP:AP,"")</f>
        <v>0</v>
      </c>
      <c r="AA738">
        <f>_xlfn.XLOOKUP(X738,AM:AM,AQ:AQ,"")</f>
        <v>0</v>
      </c>
      <c r="AB738" t="str">
        <f>_xlfn.XLOOKUP(X738,AM:AM,AR:AR,"")</f>
        <v>L36</v>
      </c>
    </row>
    <row r="739" spans="1:28">
      <c r="A739" s="93">
        <v>45005</v>
      </c>
      <c r="B739" s="90">
        <v>52400</v>
      </c>
      <c r="C739" s="90">
        <v>53700</v>
      </c>
      <c r="D739" s="90">
        <v>52100</v>
      </c>
      <c r="E739" s="90">
        <v>50200</v>
      </c>
      <c r="F739" s="90">
        <v>55500</v>
      </c>
      <c r="G739" s="91" t="s">
        <v>25</v>
      </c>
      <c r="H739" s="90">
        <v>53000</v>
      </c>
      <c r="I739" s="90">
        <v>52300</v>
      </c>
      <c r="J739" s="90">
        <v>54900</v>
      </c>
      <c r="K739" s="91" t="s">
        <v>25</v>
      </c>
      <c r="L739" s="90">
        <v>53400</v>
      </c>
      <c r="M739" s="90">
        <v>55500</v>
      </c>
      <c r="N739" s="90">
        <v>51200</v>
      </c>
      <c r="O739" s="90">
        <v>51700</v>
      </c>
      <c r="P739" s="90">
        <v>49400</v>
      </c>
      <c r="Q739" s="90">
        <v>50000</v>
      </c>
      <c r="R739" s="90">
        <v>49900</v>
      </c>
      <c r="S739" s="90">
        <v>52700</v>
      </c>
      <c r="T739" s="90">
        <v>53300</v>
      </c>
      <c r="U739" s="90">
        <v>53300</v>
      </c>
      <c r="V739" s="90">
        <v>55700</v>
      </c>
      <c r="W739" s="90">
        <v>58200</v>
      </c>
      <c r="X739" t="str">
        <f t="shared" si="19"/>
        <v>03-2023</v>
      </c>
      <c r="Y739">
        <f>_xlfn.XLOOKUP(X739,AM:AM,AO:AO,"")</f>
        <v>0</v>
      </c>
      <c r="Z739">
        <f>_xlfn.XLOOKUP(X739,AM:AM,AP:AP,"")</f>
        <v>0</v>
      </c>
      <c r="AA739">
        <f>_xlfn.XLOOKUP(X739,AM:AM,AQ:AQ,"")</f>
        <v>0</v>
      </c>
      <c r="AB739" t="str">
        <f>_xlfn.XLOOKUP(X739,AM:AM,AR:AR,"")</f>
        <v>L36</v>
      </c>
    </row>
    <row r="740" spans="1:28">
      <c r="A740" s="93">
        <v>45006</v>
      </c>
      <c r="B740" s="90">
        <v>52000</v>
      </c>
      <c r="C740" s="90">
        <v>53700</v>
      </c>
      <c r="D740" s="90">
        <v>51700</v>
      </c>
      <c r="E740" s="90">
        <v>50200</v>
      </c>
      <c r="F740" s="90">
        <v>54900</v>
      </c>
      <c r="G740" s="91" t="s">
        <v>25</v>
      </c>
      <c r="H740" s="90">
        <v>52500</v>
      </c>
      <c r="I740" s="90">
        <v>52200</v>
      </c>
      <c r="J740" s="90">
        <v>54900</v>
      </c>
      <c r="K740" s="91" t="s">
        <v>25</v>
      </c>
      <c r="L740" s="90">
        <v>52900</v>
      </c>
      <c r="M740" s="90">
        <v>55500</v>
      </c>
      <c r="N740" s="90">
        <v>51000</v>
      </c>
      <c r="O740" s="90">
        <v>51700</v>
      </c>
      <c r="P740" s="90">
        <v>49200</v>
      </c>
      <c r="Q740" s="90">
        <v>50000</v>
      </c>
      <c r="R740" s="90">
        <v>49700</v>
      </c>
      <c r="S740" s="90">
        <v>52700</v>
      </c>
      <c r="T740" s="90">
        <v>53300</v>
      </c>
      <c r="U740" s="90">
        <v>52800</v>
      </c>
      <c r="V740" s="90">
        <v>55200</v>
      </c>
      <c r="W740" s="90">
        <v>57800</v>
      </c>
      <c r="X740" t="str">
        <f t="shared" si="19"/>
        <v>03-2023</v>
      </c>
      <c r="Y740">
        <f>_xlfn.XLOOKUP(X740,AM:AM,AO:AO,"")</f>
        <v>0</v>
      </c>
      <c r="Z740">
        <f>_xlfn.XLOOKUP(X740,AM:AM,AP:AP,"")</f>
        <v>0</v>
      </c>
      <c r="AA740">
        <f>_xlfn.XLOOKUP(X740,AM:AM,AQ:AQ,"")</f>
        <v>0</v>
      </c>
      <c r="AB740" t="str">
        <f>_xlfn.XLOOKUP(X740,AM:AM,AR:AR,"")</f>
        <v>L36</v>
      </c>
    </row>
    <row r="741" spans="1:28">
      <c r="A741" s="93">
        <v>45007</v>
      </c>
      <c r="B741" s="90">
        <v>52400</v>
      </c>
      <c r="C741" s="90">
        <v>53500</v>
      </c>
      <c r="D741" s="90">
        <v>51900</v>
      </c>
      <c r="E741" s="90">
        <v>50400</v>
      </c>
      <c r="F741" s="90">
        <v>55200</v>
      </c>
      <c r="G741" s="91" t="s">
        <v>25</v>
      </c>
      <c r="H741" s="90">
        <v>53000</v>
      </c>
      <c r="I741" s="90">
        <v>52200</v>
      </c>
      <c r="J741" s="90">
        <v>54900</v>
      </c>
      <c r="K741" s="91" t="s">
        <v>25</v>
      </c>
      <c r="L741" s="90">
        <v>53000</v>
      </c>
      <c r="M741" s="90">
        <v>55500</v>
      </c>
      <c r="N741" s="90">
        <v>51500</v>
      </c>
      <c r="O741" s="90">
        <v>52000</v>
      </c>
      <c r="P741" s="90">
        <v>49800</v>
      </c>
      <c r="Q741" s="90">
        <v>50100</v>
      </c>
      <c r="R741" s="90">
        <v>50000</v>
      </c>
      <c r="S741" s="90">
        <v>52900</v>
      </c>
      <c r="T741" s="90">
        <v>53100</v>
      </c>
      <c r="U741" s="90">
        <v>52800</v>
      </c>
      <c r="V741" s="90">
        <v>55200</v>
      </c>
      <c r="W741" s="90">
        <v>57800</v>
      </c>
      <c r="X741" t="str">
        <f t="shared" si="19"/>
        <v>03-2023</v>
      </c>
      <c r="Y741">
        <f>_xlfn.XLOOKUP(X741,AM:AM,AO:AO,"")</f>
        <v>0</v>
      </c>
      <c r="Z741">
        <f>_xlfn.XLOOKUP(X741,AM:AM,AP:AP,"")</f>
        <v>0</v>
      </c>
      <c r="AA741">
        <f>_xlfn.XLOOKUP(X741,AM:AM,AQ:AQ,"")</f>
        <v>0</v>
      </c>
      <c r="AB741" t="str">
        <f>_xlfn.XLOOKUP(X741,AM:AM,AR:AR,"")</f>
        <v>L36</v>
      </c>
    </row>
    <row r="742" spans="1:28">
      <c r="A742" s="93">
        <v>45008</v>
      </c>
      <c r="B742" s="90">
        <v>52400</v>
      </c>
      <c r="C742" s="90">
        <v>54000</v>
      </c>
      <c r="D742" s="90">
        <v>51900</v>
      </c>
      <c r="E742" s="90">
        <v>50300</v>
      </c>
      <c r="F742" s="90">
        <v>55200</v>
      </c>
      <c r="G742" s="91" t="s">
        <v>25</v>
      </c>
      <c r="H742" s="90">
        <v>52800</v>
      </c>
      <c r="I742" s="90">
        <v>52000</v>
      </c>
      <c r="J742" s="90">
        <v>54900</v>
      </c>
      <c r="K742" s="91" t="s">
        <v>25</v>
      </c>
      <c r="L742" s="90">
        <v>53000</v>
      </c>
      <c r="M742" s="90">
        <v>55500</v>
      </c>
      <c r="N742" s="90">
        <v>51200</v>
      </c>
      <c r="O742" s="90">
        <v>51500</v>
      </c>
      <c r="P742" s="90">
        <v>49400</v>
      </c>
      <c r="Q742" s="90">
        <v>50000</v>
      </c>
      <c r="R742" s="90">
        <v>49800</v>
      </c>
      <c r="S742" s="90">
        <v>52800</v>
      </c>
      <c r="T742" s="90">
        <v>52900</v>
      </c>
      <c r="U742" s="90">
        <v>52800</v>
      </c>
      <c r="V742" s="90">
        <v>55200</v>
      </c>
      <c r="W742" s="90">
        <v>57800</v>
      </c>
      <c r="X742" t="str">
        <f t="shared" si="19"/>
        <v>03-2023</v>
      </c>
      <c r="Y742">
        <f>_xlfn.XLOOKUP(X742,AM:AM,AO:AO,"")</f>
        <v>0</v>
      </c>
      <c r="Z742">
        <f>_xlfn.XLOOKUP(X742,AM:AM,AP:AP,"")</f>
        <v>0</v>
      </c>
      <c r="AA742">
        <f>_xlfn.XLOOKUP(X742,AM:AM,AQ:AQ,"")</f>
        <v>0</v>
      </c>
      <c r="AB742" t="str">
        <f>_xlfn.XLOOKUP(X742,AM:AM,AR:AR,"")</f>
        <v>L36</v>
      </c>
    </row>
    <row r="743" spans="1:28">
      <c r="A743" s="93">
        <v>45009</v>
      </c>
      <c r="B743" s="90">
        <v>52400</v>
      </c>
      <c r="C743" s="90">
        <v>54500</v>
      </c>
      <c r="D743" s="90">
        <v>52000</v>
      </c>
      <c r="E743" s="90">
        <v>50700</v>
      </c>
      <c r="F743" s="90">
        <v>55200</v>
      </c>
      <c r="G743" s="91" t="s">
        <v>25</v>
      </c>
      <c r="H743" s="90">
        <v>52500</v>
      </c>
      <c r="I743" s="90">
        <v>52200</v>
      </c>
      <c r="J743" s="90">
        <v>54900</v>
      </c>
      <c r="K743" s="91" t="s">
        <v>25</v>
      </c>
      <c r="L743" s="90">
        <v>53200</v>
      </c>
      <c r="M743" s="90">
        <v>55500</v>
      </c>
      <c r="N743" s="90">
        <v>51200</v>
      </c>
      <c r="O743" s="91" t="s">
        <v>25</v>
      </c>
      <c r="P743" s="90">
        <v>49850</v>
      </c>
      <c r="Q743" s="90">
        <v>50100</v>
      </c>
      <c r="R743" s="90">
        <v>50000</v>
      </c>
      <c r="S743" s="90">
        <v>53200</v>
      </c>
      <c r="T743" s="90">
        <v>53000</v>
      </c>
      <c r="U743" s="90">
        <v>52800</v>
      </c>
      <c r="V743" s="90">
        <v>55200</v>
      </c>
      <c r="W743" s="90">
        <v>57800</v>
      </c>
      <c r="X743" t="str">
        <f t="shared" si="19"/>
        <v>03-2023</v>
      </c>
      <c r="Y743">
        <f>_xlfn.XLOOKUP(X743,AM:AM,AO:AO,"")</f>
        <v>0</v>
      </c>
      <c r="Z743">
        <f>_xlfn.XLOOKUP(X743,AM:AM,AP:AP,"")</f>
        <v>0</v>
      </c>
      <c r="AA743">
        <f>_xlfn.XLOOKUP(X743,AM:AM,AQ:AQ,"")</f>
        <v>0</v>
      </c>
      <c r="AB743" t="str">
        <f>_xlfn.XLOOKUP(X743,AM:AM,AR:AR,"")</f>
        <v>L36</v>
      </c>
    </row>
    <row r="744" spans="1:28">
      <c r="A744" s="93">
        <v>45010</v>
      </c>
      <c r="B744" s="90">
        <v>52400</v>
      </c>
      <c r="C744" s="90">
        <v>54500</v>
      </c>
      <c r="D744" s="90">
        <v>52000</v>
      </c>
      <c r="E744" s="90">
        <v>50500</v>
      </c>
      <c r="F744" s="90">
        <v>55300</v>
      </c>
      <c r="G744" s="91" t="s">
        <v>25</v>
      </c>
      <c r="H744" s="90">
        <v>52500</v>
      </c>
      <c r="I744" s="90">
        <v>52200</v>
      </c>
      <c r="J744" s="90">
        <v>54900</v>
      </c>
      <c r="K744" s="91" t="s">
        <v>25</v>
      </c>
      <c r="L744" s="90">
        <v>53200</v>
      </c>
      <c r="M744" s="90">
        <v>55500</v>
      </c>
      <c r="N744" s="90">
        <v>51200</v>
      </c>
      <c r="O744" s="90">
        <v>51200</v>
      </c>
      <c r="P744" s="90">
        <v>49600</v>
      </c>
      <c r="Q744" s="90">
        <v>50200</v>
      </c>
      <c r="R744" s="90">
        <v>50000</v>
      </c>
      <c r="S744" s="90">
        <v>53000</v>
      </c>
      <c r="T744" s="90">
        <v>53000</v>
      </c>
      <c r="U744" s="90">
        <v>52800</v>
      </c>
      <c r="V744" s="90">
        <v>55200</v>
      </c>
      <c r="W744" s="90">
        <v>57800</v>
      </c>
      <c r="X744" t="str">
        <f t="shared" si="19"/>
        <v>03-2023</v>
      </c>
      <c r="Y744">
        <f>_xlfn.XLOOKUP(X744,AM:AM,AO:AO,"")</f>
        <v>0</v>
      </c>
      <c r="Z744">
        <f>_xlfn.XLOOKUP(X744,AM:AM,AP:AP,"")</f>
        <v>0</v>
      </c>
      <c r="AA744">
        <f>_xlfn.XLOOKUP(X744,AM:AM,AQ:AQ,"")</f>
        <v>0</v>
      </c>
      <c r="AB744" t="str">
        <f>_xlfn.XLOOKUP(X744,AM:AM,AR:AR,"")</f>
        <v>L36</v>
      </c>
    </row>
    <row r="745" spans="1:28">
      <c r="A745" s="93">
        <v>45011</v>
      </c>
      <c r="B745" s="90" t="s">
        <v>24</v>
      </c>
      <c r="C745" s="90" t="s">
        <v>24</v>
      </c>
      <c r="D745" s="90" t="s">
        <v>24</v>
      </c>
      <c r="E745" s="90" t="s">
        <v>24</v>
      </c>
      <c r="F745" s="90" t="s">
        <v>24</v>
      </c>
      <c r="G745" s="90" t="s">
        <v>24</v>
      </c>
      <c r="H745" s="90" t="s">
        <v>24</v>
      </c>
      <c r="I745" s="90" t="s">
        <v>24</v>
      </c>
      <c r="J745" s="90" t="s">
        <v>24</v>
      </c>
      <c r="K745" s="90" t="s">
        <v>24</v>
      </c>
      <c r="L745" s="90" t="s">
        <v>24</v>
      </c>
      <c r="M745" s="90" t="s">
        <v>24</v>
      </c>
      <c r="N745" s="90" t="s">
        <v>24</v>
      </c>
      <c r="O745" s="90" t="s">
        <v>24</v>
      </c>
      <c r="P745" s="90" t="s">
        <v>24</v>
      </c>
      <c r="Q745" s="90" t="s">
        <v>24</v>
      </c>
      <c r="R745" s="90" t="s">
        <v>24</v>
      </c>
      <c r="S745" s="90" t="s">
        <v>24</v>
      </c>
      <c r="T745" s="90" t="s">
        <v>24</v>
      </c>
      <c r="U745" s="90" t="s">
        <v>24</v>
      </c>
      <c r="V745" s="90" t="s">
        <v>24</v>
      </c>
      <c r="W745" s="90" t="s">
        <v>24</v>
      </c>
      <c r="X745" t="str">
        <f t="shared" si="19"/>
        <v>03-2023</v>
      </c>
      <c r="Y745">
        <f>_xlfn.XLOOKUP(X745,AM:AM,AO:AO,"")</f>
        <v>0</v>
      </c>
      <c r="Z745">
        <f>_xlfn.XLOOKUP(X745,AM:AM,AP:AP,"")</f>
        <v>0</v>
      </c>
      <c r="AA745">
        <f>_xlfn.XLOOKUP(X745,AM:AM,AQ:AQ,"")</f>
        <v>0</v>
      </c>
      <c r="AB745" t="str">
        <f>_xlfn.XLOOKUP(X745,AM:AM,AR:AR,"")</f>
        <v>L36</v>
      </c>
    </row>
    <row r="746" spans="1:28">
      <c r="A746" s="93">
        <v>45012</v>
      </c>
      <c r="B746" s="90">
        <v>53200</v>
      </c>
      <c r="C746" s="90">
        <v>54500</v>
      </c>
      <c r="D746" s="90">
        <v>52500</v>
      </c>
      <c r="E746" s="90">
        <v>50800</v>
      </c>
      <c r="F746" s="90">
        <v>55300</v>
      </c>
      <c r="G746" s="91" t="s">
        <v>25</v>
      </c>
      <c r="H746" s="90">
        <v>52500</v>
      </c>
      <c r="I746" s="90">
        <v>52300</v>
      </c>
      <c r="J746" s="90">
        <v>54900</v>
      </c>
      <c r="K746" s="91" t="s">
        <v>25</v>
      </c>
      <c r="L746" s="90">
        <v>53300</v>
      </c>
      <c r="M746" s="90">
        <v>55500</v>
      </c>
      <c r="N746" s="90">
        <v>51500</v>
      </c>
      <c r="O746" s="90">
        <v>51700</v>
      </c>
      <c r="P746" s="90">
        <v>50000</v>
      </c>
      <c r="Q746" s="90">
        <v>50200</v>
      </c>
      <c r="R746" s="90">
        <v>50100</v>
      </c>
      <c r="S746" s="90">
        <v>53300</v>
      </c>
      <c r="T746" s="90">
        <v>53100</v>
      </c>
      <c r="U746" s="90">
        <v>52800</v>
      </c>
      <c r="V746" s="90">
        <v>55600</v>
      </c>
      <c r="W746" s="90">
        <v>57800</v>
      </c>
      <c r="X746" t="str">
        <f t="shared" si="19"/>
        <v>03-2023</v>
      </c>
      <c r="Y746">
        <f>_xlfn.XLOOKUP(X746,AM:AM,AO:AO,"")</f>
        <v>0</v>
      </c>
      <c r="Z746">
        <f>_xlfn.XLOOKUP(X746,AM:AM,AP:AP,"")</f>
        <v>0</v>
      </c>
      <c r="AA746">
        <f>_xlfn.XLOOKUP(X746,AM:AM,AQ:AQ,"")</f>
        <v>0</v>
      </c>
      <c r="AB746" t="str">
        <f>_xlfn.XLOOKUP(X746,AM:AM,AR:AR,"")</f>
        <v>L36</v>
      </c>
    </row>
    <row r="747" spans="1:28">
      <c r="A747" s="93">
        <v>45013</v>
      </c>
      <c r="B747" s="90">
        <v>53500</v>
      </c>
      <c r="C747" s="90">
        <v>54500</v>
      </c>
      <c r="D747" s="90">
        <v>52500</v>
      </c>
      <c r="E747" s="90">
        <v>50500</v>
      </c>
      <c r="F747" s="90">
        <v>55600</v>
      </c>
      <c r="G747" s="91" t="s">
        <v>25</v>
      </c>
      <c r="H747" s="90">
        <v>53000</v>
      </c>
      <c r="I747" s="90">
        <v>52300</v>
      </c>
      <c r="J747" s="90">
        <v>55200</v>
      </c>
      <c r="K747" s="91" t="s">
        <v>25</v>
      </c>
      <c r="L747" s="90">
        <v>53200</v>
      </c>
      <c r="M747" s="90">
        <v>55500</v>
      </c>
      <c r="N747" s="90">
        <v>51300</v>
      </c>
      <c r="O747" s="90">
        <v>51700</v>
      </c>
      <c r="P747" s="90">
        <v>49700</v>
      </c>
      <c r="Q747" s="90">
        <v>50200</v>
      </c>
      <c r="R747" s="90">
        <v>50000</v>
      </c>
      <c r="S747" s="90">
        <v>53100</v>
      </c>
      <c r="T747" s="90">
        <v>53100</v>
      </c>
      <c r="U747" s="90">
        <v>52800</v>
      </c>
      <c r="V747" s="90">
        <v>55600</v>
      </c>
      <c r="W747" s="90">
        <v>57800</v>
      </c>
      <c r="X747" t="str">
        <f t="shared" si="19"/>
        <v>03-2023</v>
      </c>
      <c r="Y747">
        <f>_xlfn.XLOOKUP(X747,AM:AM,AO:AO,"")</f>
        <v>0</v>
      </c>
      <c r="Z747">
        <f>_xlfn.XLOOKUP(X747,AM:AM,AP:AP,"")</f>
        <v>0</v>
      </c>
      <c r="AA747">
        <f>_xlfn.XLOOKUP(X747,AM:AM,AQ:AQ,"")</f>
        <v>0</v>
      </c>
      <c r="AB747" t="str">
        <f>_xlfn.XLOOKUP(X747,AM:AM,AR:AR,"")</f>
        <v>L36</v>
      </c>
    </row>
    <row r="748" spans="1:28">
      <c r="A748" s="93">
        <v>45014</v>
      </c>
      <c r="B748" s="90">
        <v>53500</v>
      </c>
      <c r="C748" s="90">
        <v>54500</v>
      </c>
      <c r="D748" s="90">
        <v>52700</v>
      </c>
      <c r="E748" s="90">
        <v>50700</v>
      </c>
      <c r="F748" s="90">
        <v>55600</v>
      </c>
      <c r="G748" s="91" t="s">
        <v>25</v>
      </c>
      <c r="H748" s="90">
        <v>53000</v>
      </c>
      <c r="I748" s="90">
        <v>52500</v>
      </c>
      <c r="J748" s="90">
        <v>55200</v>
      </c>
      <c r="K748" s="91" t="s">
        <v>25</v>
      </c>
      <c r="L748" s="90">
        <v>53300</v>
      </c>
      <c r="M748" s="90">
        <v>55500</v>
      </c>
      <c r="N748" s="90">
        <v>51500</v>
      </c>
      <c r="O748" s="90">
        <v>52300</v>
      </c>
      <c r="P748" s="90">
        <v>50000</v>
      </c>
      <c r="Q748" s="90">
        <v>50200</v>
      </c>
      <c r="R748" s="90">
        <v>50100</v>
      </c>
      <c r="S748" s="90">
        <v>53200</v>
      </c>
      <c r="T748" s="90">
        <v>53100</v>
      </c>
      <c r="U748" s="90">
        <v>52800</v>
      </c>
      <c r="V748" s="90">
        <v>55600</v>
      </c>
      <c r="W748" s="90">
        <v>57800</v>
      </c>
      <c r="X748" t="str">
        <f t="shared" si="19"/>
        <v>03-2023</v>
      </c>
      <c r="Y748">
        <f>_xlfn.XLOOKUP(X748,AM:AM,AO:AO,"")</f>
        <v>0</v>
      </c>
      <c r="Z748">
        <f>_xlfn.XLOOKUP(X748,AM:AM,AP:AP,"")</f>
        <v>0</v>
      </c>
      <c r="AA748">
        <f>_xlfn.XLOOKUP(X748,AM:AM,AQ:AQ,"")</f>
        <v>0</v>
      </c>
      <c r="AB748" t="str">
        <f>_xlfn.XLOOKUP(X748,AM:AM,AR:AR,"")</f>
        <v>L36</v>
      </c>
    </row>
    <row r="749" spans="1:28">
      <c r="A749" s="93">
        <v>45015</v>
      </c>
      <c r="B749" s="90">
        <v>53500</v>
      </c>
      <c r="C749" s="90">
        <v>54500</v>
      </c>
      <c r="D749" s="90">
        <v>52400</v>
      </c>
      <c r="E749" s="90">
        <v>50500</v>
      </c>
      <c r="F749" s="90">
        <v>55800</v>
      </c>
      <c r="G749" s="91" t="s">
        <v>25</v>
      </c>
      <c r="H749" s="90">
        <v>52500</v>
      </c>
      <c r="I749" s="90">
        <v>52400</v>
      </c>
      <c r="J749" s="90">
        <v>55200</v>
      </c>
      <c r="K749" s="91" t="s">
        <v>25</v>
      </c>
      <c r="L749" s="90">
        <v>53100</v>
      </c>
      <c r="M749" s="90">
        <v>55500</v>
      </c>
      <c r="N749" s="90">
        <v>51200</v>
      </c>
      <c r="O749" s="90">
        <v>51700</v>
      </c>
      <c r="P749" s="90">
        <v>50000</v>
      </c>
      <c r="Q749" s="90">
        <v>50200</v>
      </c>
      <c r="R749" s="90">
        <v>49900</v>
      </c>
      <c r="S749" s="90">
        <v>53000</v>
      </c>
      <c r="T749" s="90">
        <v>53000</v>
      </c>
      <c r="U749" s="90">
        <v>52800</v>
      </c>
      <c r="V749" s="90">
        <v>55600</v>
      </c>
      <c r="W749" s="90">
        <v>57800</v>
      </c>
      <c r="X749" t="str">
        <f t="shared" si="19"/>
        <v>03-2023</v>
      </c>
      <c r="Y749">
        <f>_xlfn.XLOOKUP(X749,AM:AM,AO:AO,"")</f>
        <v>0</v>
      </c>
      <c r="Z749">
        <f>_xlfn.XLOOKUP(X749,AM:AM,AP:AP,"")</f>
        <v>0</v>
      </c>
      <c r="AA749">
        <f>_xlfn.XLOOKUP(X749,AM:AM,AQ:AQ,"")</f>
        <v>0</v>
      </c>
      <c r="AB749" t="str">
        <f>_xlfn.XLOOKUP(X749,AM:AM,AR:AR,"")</f>
        <v>L36</v>
      </c>
    </row>
    <row r="750" spans="1:28">
      <c r="A750" s="93">
        <v>45016</v>
      </c>
      <c r="B750" s="90">
        <v>53500</v>
      </c>
      <c r="C750" s="90">
        <v>54500</v>
      </c>
      <c r="D750" s="90">
        <v>52200</v>
      </c>
      <c r="E750" s="90">
        <v>50800</v>
      </c>
      <c r="F750" s="90">
        <v>56200</v>
      </c>
      <c r="G750" s="91" t="s">
        <v>25</v>
      </c>
      <c r="H750" s="90">
        <v>53000</v>
      </c>
      <c r="I750" s="90">
        <v>52500</v>
      </c>
      <c r="J750" s="90">
        <v>55500</v>
      </c>
      <c r="K750" s="91" t="s">
        <v>25</v>
      </c>
      <c r="L750" s="90">
        <v>53300</v>
      </c>
      <c r="M750" s="90">
        <v>55500</v>
      </c>
      <c r="N750" s="90">
        <v>51400</v>
      </c>
      <c r="O750" s="90">
        <v>51900</v>
      </c>
      <c r="P750" s="90">
        <v>50000</v>
      </c>
      <c r="Q750" s="90">
        <v>50300</v>
      </c>
      <c r="R750" s="90">
        <v>50100</v>
      </c>
      <c r="S750" s="90">
        <v>53300</v>
      </c>
      <c r="T750" s="90">
        <v>53000</v>
      </c>
      <c r="U750" s="90">
        <v>52800</v>
      </c>
      <c r="V750" s="90">
        <v>55600</v>
      </c>
      <c r="W750" s="90">
        <v>57800</v>
      </c>
      <c r="X750" t="str">
        <f t="shared" si="19"/>
        <v>03-2023</v>
      </c>
      <c r="Y750">
        <f>_xlfn.XLOOKUP(X750,AM:AM,AO:AO,"")</f>
        <v>0</v>
      </c>
      <c r="Z750">
        <f>_xlfn.XLOOKUP(X750,AM:AM,AP:AP,"")</f>
        <v>0</v>
      </c>
      <c r="AA750">
        <f>_xlfn.XLOOKUP(X750,AM:AM,AQ:AQ,"")</f>
        <v>0</v>
      </c>
      <c r="AB750" t="str">
        <f>_xlfn.XLOOKUP(X750,AM:AM,AR:AR,"")</f>
        <v>L36</v>
      </c>
    </row>
    <row r="751" spans="1:28">
      <c r="A751" s="93">
        <v>45017</v>
      </c>
      <c r="B751" s="90">
        <v>53900</v>
      </c>
      <c r="C751" s="90">
        <v>54500</v>
      </c>
      <c r="D751" s="90">
        <v>52600</v>
      </c>
      <c r="E751" s="90">
        <v>51200</v>
      </c>
      <c r="F751" s="90">
        <v>56300</v>
      </c>
      <c r="G751" s="91" t="s">
        <v>25</v>
      </c>
      <c r="H751" s="90">
        <v>53500</v>
      </c>
      <c r="I751" s="90">
        <v>53100</v>
      </c>
      <c r="J751" s="90">
        <v>55500</v>
      </c>
      <c r="K751" s="91" t="s">
        <v>25</v>
      </c>
      <c r="L751" s="90">
        <v>53400</v>
      </c>
      <c r="M751" s="90">
        <v>55500</v>
      </c>
      <c r="N751" s="90">
        <v>51700</v>
      </c>
      <c r="O751" s="90">
        <v>52300</v>
      </c>
      <c r="P751" s="90">
        <v>50300</v>
      </c>
      <c r="Q751" s="90">
        <v>50400</v>
      </c>
      <c r="R751" s="90">
        <v>50400</v>
      </c>
      <c r="S751" s="90">
        <v>53700</v>
      </c>
      <c r="T751" s="90">
        <v>53300</v>
      </c>
      <c r="U751" s="90">
        <v>52800</v>
      </c>
      <c r="V751" s="90">
        <v>55600</v>
      </c>
      <c r="W751" s="90">
        <v>57900</v>
      </c>
      <c r="X751" t="str">
        <f t="shared" si="19"/>
        <v>04-2023</v>
      </c>
      <c r="Y751">
        <f>_xlfn.XLOOKUP(X751,AM:AM,AO:AO,"")</f>
        <v>0</v>
      </c>
      <c r="Z751">
        <f>_xlfn.XLOOKUP(X751,AM:AM,AP:AP,"")</f>
        <v>0</v>
      </c>
      <c r="AA751">
        <f>_xlfn.XLOOKUP(X751,AM:AM,AQ:AQ,"")</f>
        <v>0</v>
      </c>
      <c r="AB751" t="str">
        <f>_xlfn.XLOOKUP(X751,AM:AM,AR:AR,"")</f>
        <v>L36</v>
      </c>
    </row>
    <row r="752" spans="1:28">
      <c r="A752" s="93">
        <v>45018</v>
      </c>
      <c r="B752" s="90" t="s">
        <v>24</v>
      </c>
      <c r="C752" s="90" t="s">
        <v>24</v>
      </c>
      <c r="D752" s="90" t="s">
        <v>24</v>
      </c>
      <c r="E752" s="90" t="s">
        <v>24</v>
      </c>
      <c r="F752" s="90" t="s">
        <v>24</v>
      </c>
      <c r="G752" s="90" t="s">
        <v>24</v>
      </c>
      <c r="H752" s="90" t="s">
        <v>24</v>
      </c>
      <c r="I752" s="90" t="s">
        <v>24</v>
      </c>
      <c r="J752" s="90" t="s">
        <v>24</v>
      </c>
      <c r="K752" s="90" t="s">
        <v>24</v>
      </c>
      <c r="L752" s="90" t="s">
        <v>24</v>
      </c>
      <c r="M752" s="90" t="s">
        <v>24</v>
      </c>
      <c r="N752" s="90" t="s">
        <v>24</v>
      </c>
      <c r="O752" s="90" t="s">
        <v>24</v>
      </c>
      <c r="P752" s="90" t="s">
        <v>24</v>
      </c>
      <c r="Q752" s="90" t="s">
        <v>24</v>
      </c>
      <c r="R752" s="90" t="s">
        <v>24</v>
      </c>
      <c r="S752" s="90" t="s">
        <v>24</v>
      </c>
      <c r="T752" s="90" t="s">
        <v>24</v>
      </c>
      <c r="U752" s="90" t="s">
        <v>24</v>
      </c>
      <c r="V752" s="90" t="s">
        <v>24</v>
      </c>
      <c r="W752" s="90" t="s">
        <v>24</v>
      </c>
      <c r="X752" t="str">
        <f t="shared" si="19"/>
        <v>04-2023</v>
      </c>
      <c r="Y752">
        <f>_xlfn.XLOOKUP(X752,AM:AM,AO:AO,"")</f>
        <v>0</v>
      </c>
      <c r="Z752">
        <f>_xlfn.XLOOKUP(X752,AM:AM,AP:AP,"")</f>
        <v>0</v>
      </c>
      <c r="AA752">
        <f>_xlfn.XLOOKUP(X752,AM:AM,AQ:AQ,"")</f>
        <v>0</v>
      </c>
      <c r="AB752" t="str">
        <f>_xlfn.XLOOKUP(X752,AM:AM,AR:AR,"")</f>
        <v>L36</v>
      </c>
    </row>
    <row r="753" spans="1:28">
      <c r="A753" s="93">
        <v>45019</v>
      </c>
      <c r="B753" s="90">
        <v>54300</v>
      </c>
      <c r="C753" s="90">
        <v>54500</v>
      </c>
      <c r="D753" s="90">
        <v>52500</v>
      </c>
      <c r="E753" s="90">
        <v>51000</v>
      </c>
      <c r="F753" s="90">
        <v>56300</v>
      </c>
      <c r="G753" s="91" t="s">
        <v>25</v>
      </c>
      <c r="H753" s="90">
        <v>53500</v>
      </c>
      <c r="I753" s="90">
        <v>53100</v>
      </c>
      <c r="J753" s="90">
        <v>55500</v>
      </c>
      <c r="K753" s="91" t="s">
        <v>25</v>
      </c>
      <c r="L753" s="90">
        <v>53400</v>
      </c>
      <c r="M753" s="90">
        <v>55500</v>
      </c>
      <c r="N753" s="90">
        <v>51500</v>
      </c>
      <c r="O753" s="90">
        <v>52300</v>
      </c>
      <c r="P753" s="90">
        <v>50000</v>
      </c>
      <c r="Q753" s="90">
        <v>50300</v>
      </c>
      <c r="R753" s="90">
        <v>50300</v>
      </c>
      <c r="S753" s="90">
        <v>53500</v>
      </c>
      <c r="T753" s="90">
        <v>53300</v>
      </c>
      <c r="U753" s="90">
        <v>52800</v>
      </c>
      <c r="V753" s="90">
        <v>55800</v>
      </c>
      <c r="W753" s="90">
        <v>58300</v>
      </c>
      <c r="X753" t="str">
        <f t="shared" si="19"/>
        <v>04-2023</v>
      </c>
      <c r="Y753">
        <f>_xlfn.XLOOKUP(X753,AM:AM,AO:AO,"")</f>
        <v>0</v>
      </c>
      <c r="Z753">
        <f>_xlfn.XLOOKUP(X753,AM:AM,AP:AP,"")</f>
        <v>0</v>
      </c>
      <c r="AA753">
        <f>_xlfn.XLOOKUP(X753,AM:AM,AQ:AQ,"")</f>
        <v>0</v>
      </c>
      <c r="AB753" t="str">
        <f>_xlfn.XLOOKUP(X753,AM:AM,AR:AR,"")</f>
        <v>L36</v>
      </c>
    </row>
    <row r="754" spans="1:28">
      <c r="A754" s="93">
        <v>45020</v>
      </c>
      <c r="B754" s="90">
        <v>54300</v>
      </c>
      <c r="C754" s="90">
        <v>54500</v>
      </c>
      <c r="D754" s="90">
        <v>52500</v>
      </c>
      <c r="E754" s="90">
        <v>51300</v>
      </c>
      <c r="F754" s="90">
        <v>56300</v>
      </c>
      <c r="G754" s="91" t="s">
        <v>25</v>
      </c>
      <c r="H754" s="90">
        <v>53500</v>
      </c>
      <c r="I754" s="90">
        <v>53200</v>
      </c>
      <c r="J754" s="90">
        <v>55500</v>
      </c>
      <c r="K754" s="91" t="s">
        <v>25</v>
      </c>
      <c r="L754" s="90">
        <v>53600</v>
      </c>
      <c r="M754" s="90">
        <v>55500</v>
      </c>
      <c r="N754" s="90">
        <v>51700</v>
      </c>
      <c r="O754" s="90">
        <v>52300</v>
      </c>
      <c r="P754" s="90">
        <v>50200</v>
      </c>
      <c r="Q754" s="90">
        <v>50300</v>
      </c>
      <c r="R754" s="90">
        <v>50500</v>
      </c>
      <c r="S754" s="90">
        <v>53800</v>
      </c>
      <c r="T754" s="90">
        <v>53300</v>
      </c>
      <c r="U754" s="90">
        <v>52800</v>
      </c>
      <c r="V754" s="90">
        <v>55800</v>
      </c>
      <c r="W754" s="90">
        <v>58300</v>
      </c>
      <c r="X754" t="str">
        <f t="shared" si="19"/>
        <v>04-2023</v>
      </c>
      <c r="Y754">
        <f>_xlfn.XLOOKUP(X754,AM:AM,AO:AO,"")</f>
        <v>0</v>
      </c>
      <c r="Z754">
        <f>_xlfn.XLOOKUP(X754,AM:AM,AP:AP,"")</f>
        <v>0</v>
      </c>
      <c r="AA754">
        <f>_xlfn.XLOOKUP(X754,AM:AM,AQ:AQ,"")</f>
        <v>0</v>
      </c>
      <c r="AB754" t="str">
        <f>_xlfn.XLOOKUP(X754,AM:AM,AR:AR,"")</f>
        <v>L36</v>
      </c>
    </row>
    <row r="755" spans="1:28">
      <c r="A755" s="93">
        <v>45021</v>
      </c>
      <c r="B755" s="90">
        <v>54500</v>
      </c>
      <c r="C755" s="90">
        <v>54500</v>
      </c>
      <c r="D755" s="90">
        <v>52800</v>
      </c>
      <c r="E755" s="90">
        <v>51500</v>
      </c>
      <c r="F755" s="90">
        <v>56300</v>
      </c>
      <c r="G755" s="91" t="s">
        <v>25</v>
      </c>
      <c r="H755" s="90">
        <v>54000</v>
      </c>
      <c r="I755" s="90">
        <v>53500</v>
      </c>
      <c r="J755" s="90">
        <v>55500</v>
      </c>
      <c r="K755" s="91" t="s">
        <v>25</v>
      </c>
      <c r="L755" s="90">
        <v>54000</v>
      </c>
      <c r="M755" s="90">
        <v>55500</v>
      </c>
      <c r="N755" s="90">
        <v>51800</v>
      </c>
      <c r="O755" s="90">
        <v>52500</v>
      </c>
      <c r="P755" s="90">
        <v>50400</v>
      </c>
      <c r="Q755" s="90">
        <v>50600</v>
      </c>
      <c r="R755" s="90">
        <v>50700</v>
      </c>
      <c r="S755" s="90">
        <v>54000</v>
      </c>
      <c r="T755" s="90">
        <v>53700</v>
      </c>
      <c r="U755" s="90">
        <v>53500</v>
      </c>
      <c r="V755" s="90">
        <v>56200</v>
      </c>
      <c r="W755" s="90">
        <v>58400</v>
      </c>
      <c r="X755" t="str">
        <f t="shared" si="19"/>
        <v>04-2023</v>
      </c>
      <c r="Y755">
        <f>_xlfn.XLOOKUP(X755,AM:AM,AO:AO,"")</f>
        <v>0</v>
      </c>
      <c r="Z755">
        <f>_xlfn.XLOOKUP(X755,AM:AM,AP:AP,"")</f>
        <v>0</v>
      </c>
      <c r="AA755">
        <f>_xlfn.XLOOKUP(X755,AM:AM,AQ:AQ,"")</f>
        <v>0</v>
      </c>
      <c r="AB755" t="str">
        <f>_xlfn.XLOOKUP(X755,AM:AM,AR:AR,"")</f>
        <v>L36</v>
      </c>
    </row>
    <row r="756" spans="1:28">
      <c r="A756" s="93">
        <v>45022</v>
      </c>
      <c r="B756" s="90">
        <v>54500</v>
      </c>
      <c r="C756" s="90">
        <v>54500</v>
      </c>
      <c r="D756" s="90">
        <v>52700</v>
      </c>
      <c r="E756" s="90">
        <v>51500</v>
      </c>
      <c r="F756" s="90">
        <v>56800</v>
      </c>
      <c r="G756" s="91" t="s">
        <v>25</v>
      </c>
      <c r="H756" s="90">
        <v>54000</v>
      </c>
      <c r="I756" s="90">
        <v>53500</v>
      </c>
      <c r="J756" s="90">
        <v>55800</v>
      </c>
      <c r="K756" s="91" t="s">
        <v>25</v>
      </c>
      <c r="L756" s="90">
        <v>54000</v>
      </c>
      <c r="M756" s="90">
        <v>55500</v>
      </c>
      <c r="N756" s="90">
        <v>51600</v>
      </c>
      <c r="O756" s="90">
        <v>52500</v>
      </c>
      <c r="P756" s="90">
        <v>50200</v>
      </c>
      <c r="Q756" s="90">
        <v>50500</v>
      </c>
      <c r="R756" s="90">
        <v>50700</v>
      </c>
      <c r="S756" s="90">
        <v>54000</v>
      </c>
      <c r="T756" s="90">
        <v>53700</v>
      </c>
      <c r="U756" s="90">
        <v>53500</v>
      </c>
      <c r="V756" s="90">
        <v>56300</v>
      </c>
      <c r="W756" s="90">
        <v>58800</v>
      </c>
      <c r="X756" t="str">
        <f t="shared" si="19"/>
        <v>04-2023</v>
      </c>
      <c r="Y756">
        <f>_xlfn.XLOOKUP(X756,AM:AM,AO:AO,"")</f>
        <v>0</v>
      </c>
      <c r="Z756">
        <f>_xlfn.XLOOKUP(X756,AM:AM,AP:AP,"")</f>
        <v>0</v>
      </c>
      <c r="AA756">
        <f>_xlfn.XLOOKUP(X756,AM:AM,AQ:AQ,"")</f>
        <v>0</v>
      </c>
      <c r="AB756" t="str">
        <f>_xlfn.XLOOKUP(X756,AM:AM,AR:AR,"")</f>
        <v>L36</v>
      </c>
    </row>
    <row r="757" spans="1:28">
      <c r="A757" s="93">
        <v>45023</v>
      </c>
      <c r="B757" s="90">
        <v>54200</v>
      </c>
      <c r="C757" s="90">
        <v>54500</v>
      </c>
      <c r="D757" s="90">
        <v>52700</v>
      </c>
      <c r="E757" s="90">
        <v>51300</v>
      </c>
      <c r="F757" s="90">
        <v>56800</v>
      </c>
      <c r="G757" s="91" t="s">
        <v>25</v>
      </c>
      <c r="H757" s="90">
        <v>53500</v>
      </c>
      <c r="I757" s="90">
        <v>53200</v>
      </c>
      <c r="J757" s="90">
        <v>55800</v>
      </c>
      <c r="K757" s="91" t="s">
        <v>25</v>
      </c>
      <c r="L757" s="90">
        <v>53700</v>
      </c>
      <c r="M757" s="90">
        <v>55500</v>
      </c>
      <c r="N757" s="90">
        <v>51500</v>
      </c>
      <c r="O757" s="90">
        <v>52500</v>
      </c>
      <c r="P757" s="90">
        <v>50000</v>
      </c>
      <c r="Q757" s="90">
        <v>50300</v>
      </c>
      <c r="R757" s="90">
        <v>50500</v>
      </c>
      <c r="S757" s="90">
        <v>53800</v>
      </c>
      <c r="T757" s="90">
        <v>53600</v>
      </c>
      <c r="U757" s="90">
        <v>53500</v>
      </c>
      <c r="V757" s="90">
        <v>56400</v>
      </c>
      <c r="W757" s="90">
        <v>58800</v>
      </c>
      <c r="X757" t="str">
        <f t="shared" si="19"/>
        <v>04-2023</v>
      </c>
      <c r="Y757">
        <f>_xlfn.XLOOKUP(X757,AM:AM,AO:AO,"")</f>
        <v>0</v>
      </c>
      <c r="Z757">
        <f>_xlfn.XLOOKUP(X757,AM:AM,AP:AP,"")</f>
        <v>0</v>
      </c>
      <c r="AA757">
        <f>_xlfn.XLOOKUP(X757,AM:AM,AQ:AQ,"")</f>
        <v>0</v>
      </c>
      <c r="AB757" t="str">
        <f>_xlfn.XLOOKUP(X757,AM:AM,AR:AR,"")</f>
        <v>L36</v>
      </c>
    </row>
    <row r="758" spans="1:28">
      <c r="A758" s="93">
        <v>45024</v>
      </c>
      <c r="B758" s="90">
        <v>53800</v>
      </c>
      <c r="C758" s="90">
        <v>54500</v>
      </c>
      <c r="D758" s="90">
        <v>52700</v>
      </c>
      <c r="E758" s="90">
        <v>51200</v>
      </c>
      <c r="F758" s="90">
        <v>56800</v>
      </c>
      <c r="G758" s="91" t="s">
        <v>25</v>
      </c>
      <c r="H758" s="90">
        <v>53500</v>
      </c>
      <c r="I758" s="90">
        <v>53200</v>
      </c>
      <c r="J758" s="90">
        <v>55700</v>
      </c>
      <c r="K758" s="91" t="s">
        <v>25</v>
      </c>
      <c r="L758" s="90">
        <v>53700</v>
      </c>
      <c r="M758" s="90">
        <v>55400</v>
      </c>
      <c r="N758" s="90">
        <v>51000</v>
      </c>
      <c r="O758" s="90">
        <v>52500</v>
      </c>
      <c r="P758" s="90">
        <v>50200</v>
      </c>
      <c r="Q758" s="90">
        <v>50300</v>
      </c>
      <c r="R758" s="90">
        <v>50500</v>
      </c>
      <c r="S758" s="90">
        <v>53700</v>
      </c>
      <c r="T758" s="90">
        <v>53300</v>
      </c>
      <c r="U758" s="90">
        <v>53500</v>
      </c>
      <c r="V758" s="90">
        <v>56400</v>
      </c>
      <c r="W758" s="90">
        <v>58800</v>
      </c>
      <c r="X758" t="str">
        <f t="shared" si="19"/>
        <v>04-2023</v>
      </c>
      <c r="Y758">
        <f>_xlfn.XLOOKUP(X758,AM:AM,AO:AO,"")</f>
        <v>0</v>
      </c>
      <c r="Z758">
        <f>_xlfn.XLOOKUP(X758,AM:AM,AP:AP,"")</f>
        <v>0</v>
      </c>
      <c r="AA758">
        <f>_xlfn.XLOOKUP(X758,AM:AM,AQ:AQ,"")</f>
        <v>0</v>
      </c>
      <c r="AB758" t="str">
        <f>_xlfn.XLOOKUP(X758,AM:AM,AR:AR,"")</f>
        <v>L36</v>
      </c>
    </row>
    <row r="759" spans="1:28">
      <c r="A759" s="93">
        <v>45025</v>
      </c>
      <c r="B759" s="90" t="s">
        <v>24</v>
      </c>
      <c r="C759" s="90" t="s">
        <v>24</v>
      </c>
      <c r="D759" s="90" t="s">
        <v>24</v>
      </c>
      <c r="E759" s="90" t="s">
        <v>24</v>
      </c>
      <c r="F759" s="90" t="s">
        <v>24</v>
      </c>
      <c r="G759" s="90" t="s">
        <v>24</v>
      </c>
      <c r="H759" s="90" t="s">
        <v>24</v>
      </c>
      <c r="I759" s="90" t="s">
        <v>24</v>
      </c>
      <c r="J759" s="90" t="s">
        <v>24</v>
      </c>
      <c r="K759" s="90" t="s">
        <v>24</v>
      </c>
      <c r="L759" s="90" t="s">
        <v>24</v>
      </c>
      <c r="M759" s="90" t="s">
        <v>24</v>
      </c>
      <c r="N759" s="90" t="s">
        <v>24</v>
      </c>
      <c r="O759" s="90" t="s">
        <v>24</v>
      </c>
      <c r="P759" s="90" t="s">
        <v>24</v>
      </c>
      <c r="Q759" s="90" t="s">
        <v>24</v>
      </c>
      <c r="R759" s="90" t="s">
        <v>24</v>
      </c>
      <c r="S759" s="90" t="s">
        <v>24</v>
      </c>
      <c r="T759" s="90" t="s">
        <v>24</v>
      </c>
      <c r="U759" s="90" t="s">
        <v>24</v>
      </c>
      <c r="V759" s="90" t="s">
        <v>24</v>
      </c>
      <c r="W759" s="90" t="s">
        <v>24</v>
      </c>
      <c r="X759" t="str">
        <f t="shared" si="19"/>
        <v>04-2023</v>
      </c>
      <c r="Y759">
        <f>_xlfn.XLOOKUP(X759,AM:AM,AO:AO,"")</f>
        <v>0</v>
      </c>
      <c r="Z759">
        <f>_xlfn.XLOOKUP(X759,AM:AM,AP:AP,"")</f>
        <v>0</v>
      </c>
      <c r="AA759">
        <f>_xlfn.XLOOKUP(X759,AM:AM,AQ:AQ,"")</f>
        <v>0</v>
      </c>
      <c r="AB759" t="str">
        <f>_xlfn.XLOOKUP(X759,AM:AM,AR:AR,"")</f>
        <v>L36</v>
      </c>
    </row>
    <row r="760" spans="1:28">
      <c r="A760" s="93">
        <v>45026</v>
      </c>
      <c r="B760" s="90">
        <v>53800</v>
      </c>
      <c r="C760" s="90">
        <v>54300</v>
      </c>
      <c r="D760" s="90">
        <v>52500</v>
      </c>
      <c r="E760" s="90">
        <v>51200</v>
      </c>
      <c r="F760" s="90">
        <v>56800</v>
      </c>
      <c r="G760" s="91" t="s">
        <v>25</v>
      </c>
      <c r="H760" s="90">
        <v>53500</v>
      </c>
      <c r="I760" s="90">
        <v>53000</v>
      </c>
      <c r="J760" s="90">
        <v>55500</v>
      </c>
      <c r="K760" s="91" t="s">
        <v>25</v>
      </c>
      <c r="L760" s="90">
        <v>53300</v>
      </c>
      <c r="M760" s="90">
        <v>55000</v>
      </c>
      <c r="N760" s="90">
        <v>50800</v>
      </c>
      <c r="O760" s="90">
        <v>52100</v>
      </c>
      <c r="P760" s="90">
        <v>49700</v>
      </c>
      <c r="Q760" s="90">
        <v>50100</v>
      </c>
      <c r="R760" s="90">
        <v>50200</v>
      </c>
      <c r="S760" s="90">
        <v>53700</v>
      </c>
      <c r="T760" s="90">
        <v>53000</v>
      </c>
      <c r="U760" s="90">
        <v>53500</v>
      </c>
      <c r="V760" s="90">
        <v>56400</v>
      </c>
      <c r="W760" s="90">
        <v>58800</v>
      </c>
      <c r="X760" t="str">
        <f t="shared" si="19"/>
        <v>04-2023</v>
      </c>
      <c r="Y760">
        <f>_xlfn.XLOOKUP(X760,AM:AM,AO:AO,"")</f>
        <v>0</v>
      </c>
      <c r="Z760">
        <f>_xlfn.XLOOKUP(X760,AM:AM,AP:AP,"")</f>
        <v>0</v>
      </c>
      <c r="AA760">
        <f>_xlfn.XLOOKUP(X760,AM:AM,AQ:AQ,"")</f>
        <v>0</v>
      </c>
      <c r="AB760" t="str">
        <f>_xlfn.XLOOKUP(X760,AM:AM,AR:AR,"")</f>
        <v>L36</v>
      </c>
    </row>
    <row r="761" spans="1:28">
      <c r="A761" s="93">
        <v>45027</v>
      </c>
      <c r="B761" s="90">
        <v>53600</v>
      </c>
      <c r="C761" s="90">
        <v>54300</v>
      </c>
      <c r="D761" s="90">
        <v>52400</v>
      </c>
      <c r="E761" s="90">
        <v>51000</v>
      </c>
      <c r="F761" s="90">
        <v>56800</v>
      </c>
      <c r="G761" s="91" t="s">
        <v>25</v>
      </c>
      <c r="H761" s="90">
        <v>53500</v>
      </c>
      <c r="I761" s="90">
        <v>52800</v>
      </c>
      <c r="J761" s="90">
        <v>55500</v>
      </c>
      <c r="K761" s="91" t="s">
        <v>25</v>
      </c>
      <c r="L761" s="90">
        <v>53200</v>
      </c>
      <c r="M761" s="90">
        <v>54600</v>
      </c>
      <c r="N761" s="90">
        <v>50500</v>
      </c>
      <c r="O761" s="90">
        <v>52000</v>
      </c>
      <c r="P761" s="90">
        <v>49500</v>
      </c>
      <c r="Q761" s="90">
        <v>49900</v>
      </c>
      <c r="R761" s="90">
        <v>50100</v>
      </c>
      <c r="S761" s="90">
        <v>53500</v>
      </c>
      <c r="T761" s="90">
        <v>52800</v>
      </c>
      <c r="U761" s="90">
        <v>53500</v>
      </c>
      <c r="V761" s="90">
        <v>56400</v>
      </c>
      <c r="W761" s="90">
        <v>58800</v>
      </c>
      <c r="X761" t="str">
        <f t="shared" si="19"/>
        <v>04-2023</v>
      </c>
      <c r="Y761">
        <f>_xlfn.XLOOKUP(X761,AM:AM,AO:AO,"")</f>
        <v>0</v>
      </c>
      <c r="Z761">
        <f>_xlfn.XLOOKUP(X761,AM:AM,AP:AP,"")</f>
        <v>0</v>
      </c>
      <c r="AA761">
        <f>_xlfn.XLOOKUP(X761,AM:AM,AQ:AQ,"")</f>
        <v>0</v>
      </c>
      <c r="AB761" t="str">
        <f>_xlfn.XLOOKUP(X761,AM:AM,AR:AR,"")</f>
        <v>L36</v>
      </c>
    </row>
    <row r="762" spans="1:28">
      <c r="A762" s="93">
        <v>45028</v>
      </c>
      <c r="B762" s="90">
        <v>53600</v>
      </c>
      <c r="C762" s="90">
        <v>54300</v>
      </c>
      <c r="D762" s="90">
        <v>52200</v>
      </c>
      <c r="E762" s="90">
        <v>50800</v>
      </c>
      <c r="F762" s="90">
        <v>56800</v>
      </c>
      <c r="G762" s="91" t="s">
        <v>25</v>
      </c>
      <c r="H762" s="90">
        <v>53500</v>
      </c>
      <c r="I762" s="90">
        <v>52800</v>
      </c>
      <c r="J762" s="90">
        <v>55300</v>
      </c>
      <c r="K762" s="91" t="s">
        <v>25</v>
      </c>
      <c r="L762" s="90">
        <v>53400</v>
      </c>
      <c r="M762" s="90">
        <v>54600</v>
      </c>
      <c r="N762" s="90">
        <v>50600</v>
      </c>
      <c r="O762" s="90">
        <v>52000</v>
      </c>
      <c r="P762" s="90">
        <v>50000</v>
      </c>
      <c r="Q762" s="90">
        <v>50100</v>
      </c>
      <c r="R762" s="90">
        <v>50400</v>
      </c>
      <c r="S762" s="90">
        <v>53300</v>
      </c>
      <c r="T762" s="90">
        <v>52800</v>
      </c>
      <c r="U762" s="90">
        <v>53500</v>
      </c>
      <c r="V762" s="90">
        <v>56000</v>
      </c>
      <c r="W762" s="90">
        <v>58600</v>
      </c>
      <c r="X762" t="str">
        <f t="shared" si="19"/>
        <v>04-2023</v>
      </c>
      <c r="Y762">
        <f>_xlfn.XLOOKUP(X762,AM:AM,AO:AO,"")</f>
        <v>0</v>
      </c>
      <c r="Z762">
        <f>_xlfn.XLOOKUP(X762,AM:AM,AP:AP,"")</f>
        <v>0</v>
      </c>
      <c r="AA762">
        <f>_xlfn.XLOOKUP(X762,AM:AM,AQ:AQ,"")</f>
        <v>0</v>
      </c>
      <c r="AB762" t="str">
        <f>_xlfn.XLOOKUP(X762,AM:AM,AR:AR,"")</f>
        <v>L36</v>
      </c>
    </row>
    <row r="763" spans="1:28">
      <c r="A763" s="93">
        <v>45029</v>
      </c>
      <c r="B763" s="90">
        <v>53600</v>
      </c>
      <c r="C763" s="90">
        <v>54300</v>
      </c>
      <c r="D763" s="90">
        <v>52400</v>
      </c>
      <c r="E763" s="90">
        <v>51200</v>
      </c>
      <c r="F763" s="90">
        <v>56800</v>
      </c>
      <c r="G763" s="91" t="s">
        <v>25</v>
      </c>
      <c r="H763" s="90">
        <v>53500</v>
      </c>
      <c r="I763" s="90">
        <v>53000</v>
      </c>
      <c r="J763" s="90">
        <v>55000</v>
      </c>
      <c r="K763" s="91" t="s">
        <v>25</v>
      </c>
      <c r="L763" s="90">
        <v>53400</v>
      </c>
      <c r="M763" s="90">
        <v>54600</v>
      </c>
      <c r="N763" s="90">
        <v>51000</v>
      </c>
      <c r="O763" s="90">
        <v>52000</v>
      </c>
      <c r="P763" s="90">
        <v>49950</v>
      </c>
      <c r="Q763" s="90">
        <v>50200</v>
      </c>
      <c r="R763" s="90">
        <v>50500</v>
      </c>
      <c r="S763" s="90">
        <v>53700</v>
      </c>
      <c r="T763" s="90">
        <v>52900</v>
      </c>
      <c r="U763" s="90">
        <v>53500</v>
      </c>
      <c r="V763" s="90">
        <v>56000</v>
      </c>
      <c r="W763" s="90">
        <v>58600</v>
      </c>
      <c r="X763" t="str">
        <f t="shared" si="19"/>
        <v>04-2023</v>
      </c>
      <c r="Y763">
        <f>_xlfn.XLOOKUP(X763,AM:AM,AO:AO,"")</f>
        <v>0</v>
      </c>
      <c r="Z763">
        <f>_xlfn.XLOOKUP(X763,AM:AM,AP:AP,"")</f>
        <v>0</v>
      </c>
      <c r="AA763">
        <f>_xlfn.XLOOKUP(X763,AM:AM,AQ:AQ,"")</f>
        <v>0</v>
      </c>
      <c r="AB763" t="str">
        <f>_xlfn.XLOOKUP(X763,AM:AM,AR:AR,"")</f>
        <v>L36</v>
      </c>
    </row>
    <row r="764" spans="1:28">
      <c r="A764" s="93">
        <v>45030</v>
      </c>
      <c r="B764" s="90">
        <v>53800</v>
      </c>
      <c r="C764" s="91" t="s">
        <v>25</v>
      </c>
      <c r="D764" s="90">
        <v>52400</v>
      </c>
      <c r="E764" s="90">
        <v>51500</v>
      </c>
      <c r="F764" s="90">
        <v>56600</v>
      </c>
      <c r="G764" s="91" t="s">
        <v>25</v>
      </c>
      <c r="H764" s="90">
        <v>54000</v>
      </c>
      <c r="I764" s="90">
        <v>53300</v>
      </c>
      <c r="J764" s="90">
        <v>55000</v>
      </c>
      <c r="K764" s="91" t="s">
        <v>25</v>
      </c>
      <c r="L764" s="90">
        <v>53700</v>
      </c>
      <c r="M764" s="90">
        <v>54600</v>
      </c>
      <c r="N764" s="90">
        <v>51300</v>
      </c>
      <c r="O764" s="90">
        <v>52600</v>
      </c>
      <c r="P764" s="90">
        <v>50500</v>
      </c>
      <c r="Q764" s="90">
        <v>50900</v>
      </c>
      <c r="R764" s="90">
        <v>50700</v>
      </c>
      <c r="S764" s="90">
        <v>54000</v>
      </c>
      <c r="T764" s="90">
        <v>53500</v>
      </c>
      <c r="U764" s="90">
        <v>53500</v>
      </c>
      <c r="V764" s="90">
        <v>56000</v>
      </c>
      <c r="W764" s="90">
        <v>58600</v>
      </c>
      <c r="X764" t="str">
        <f t="shared" si="19"/>
        <v>04-2023</v>
      </c>
      <c r="Y764">
        <f>_xlfn.XLOOKUP(X764,AM:AM,AO:AO,"")</f>
        <v>0</v>
      </c>
      <c r="Z764">
        <f>_xlfn.XLOOKUP(X764,AM:AM,AP:AP,"")</f>
        <v>0</v>
      </c>
      <c r="AA764">
        <f>_xlfn.XLOOKUP(X764,AM:AM,AQ:AQ,"")</f>
        <v>0</v>
      </c>
      <c r="AB764" t="str">
        <f>_xlfn.XLOOKUP(X764,AM:AM,AR:AR,"")</f>
        <v>L36</v>
      </c>
    </row>
    <row r="765" spans="1:28">
      <c r="A765" s="93">
        <v>45031</v>
      </c>
      <c r="B765" s="90">
        <v>53800</v>
      </c>
      <c r="C765" s="90">
        <v>54500</v>
      </c>
      <c r="D765" s="90">
        <v>52400</v>
      </c>
      <c r="E765" s="90">
        <v>51300</v>
      </c>
      <c r="F765" s="90">
        <v>56600</v>
      </c>
      <c r="G765" s="91" t="s">
        <v>25</v>
      </c>
      <c r="H765" s="90">
        <v>54000</v>
      </c>
      <c r="I765" s="90">
        <v>53200</v>
      </c>
      <c r="J765" s="90">
        <v>55000</v>
      </c>
      <c r="K765" s="91" t="s">
        <v>25</v>
      </c>
      <c r="L765" s="90">
        <v>53700</v>
      </c>
      <c r="M765" s="90">
        <v>54600</v>
      </c>
      <c r="N765" s="90">
        <v>51300</v>
      </c>
      <c r="O765" s="90">
        <v>52600</v>
      </c>
      <c r="P765" s="90">
        <v>50550</v>
      </c>
      <c r="Q765" s="90">
        <v>50900</v>
      </c>
      <c r="R765" s="90">
        <v>50700</v>
      </c>
      <c r="S765" s="90">
        <v>53800</v>
      </c>
      <c r="T765" s="90">
        <v>53500</v>
      </c>
      <c r="U765" s="90">
        <v>53500</v>
      </c>
      <c r="V765" s="90">
        <v>56000</v>
      </c>
      <c r="W765" s="90">
        <v>58600</v>
      </c>
      <c r="X765" t="str">
        <f t="shared" si="19"/>
        <v>04-2023</v>
      </c>
      <c r="Y765">
        <f>_xlfn.XLOOKUP(X765,AM:AM,AO:AO,"")</f>
        <v>0</v>
      </c>
      <c r="Z765">
        <f>_xlfn.XLOOKUP(X765,AM:AM,AP:AP,"")</f>
        <v>0</v>
      </c>
      <c r="AA765">
        <f>_xlfn.XLOOKUP(X765,AM:AM,AQ:AQ,"")</f>
        <v>0</v>
      </c>
      <c r="AB765" t="str">
        <f>_xlfn.XLOOKUP(X765,AM:AM,AR:AR,"")</f>
        <v>L36</v>
      </c>
    </row>
    <row r="766" spans="1:28">
      <c r="A766" s="93">
        <v>45032</v>
      </c>
      <c r="B766" s="90" t="s">
        <v>24</v>
      </c>
      <c r="C766" s="90" t="s">
        <v>24</v>
      </c>
      <c r="D766" s="90" t="s">
        <v>24</v>
      </c>
      <c r="E766" s="90" t="s">
        <v>24</v>
      </c>
      <c r="F766" s="90" t="s">
        <v>24</v>
      </c>
      <c r="G766" s="90" t="s">
        <v>24</v>
      </c>
      <c r="H766" s="90" t="s">
        <v>24</v>
      </c>
      <c r="I766" s="90" t="s">
        <v>24</v>
      </c>
      <c r="J766" s="90" t="s">
        <v>24</v>
      </c>
      <c r="K766" s="90" t="s">
        <v>24</v>
      </c>
      <c r="L766" s="90" t="s">
        <v>24</v>
      </c>
      <c r="M766" s="90" t="s">
        <v>24</v>
      </c>
      <c r="N766" s="90" t="s">
        <v>24</v>
      </c>
      <c r="O766" s="90" t="s">
        <v>24</v>
      </c>
      <c r="P766" s="90" t="s">
        <v>24</v>
      </c>
      <c r="Q766" s="90" t="s">
        <v>24</v>
      </c>
      <c r="R766" s="90" t="s">
        <v>24</v>
      </c>
      <c r="S766" s="90" t="s">
        <v>24</v>
      </c>
      <c r="T766" s="90" t="s">
        <v>24</v>
      </c>
      <c r="U766" s="90" t="s">
        <v>24</v>
      </c>
      <c r="V766" s="90" t="s">
        <v>24</v>
      </c>
      <c r="W766" s="90" t="s">
        <v>24</v>
      </c>
      <c r="X766" t="str">
        <f t="shared" si="19"/>
        <v>04-2023</v>
      </c>
      <c r="Y766">
        <f>_xlfn.XLOOKUP(X766,AM:AM,AO:AO,"")</f>
        <v>0</v>
      </c>
      <c r="Z766">
        <f>_xlfn.XLOOKUP(X766,AM:AM,AP:AP,"")</f>
        <v>0</v>
      </c>
      <c r="AA766">
        <f>_xlfn.XLOOKUP(X766,AM:AM,AQ:AQ,"")</f>
        <v>0</v>
      </c>
      <c r="AB766" t="str">
        <f>_xlfn.XLOOKUP(X766,AM:AM,AR:AR,"")</f>
        <v>L36</v>
      </c>
    </row>
    <row r="767" spans="1:28">
      <c r="A767" s="93">
        <v>45033</v>
      </c>
      <c r="B767" s="90">
        <v>53800</v>
      </c>
      <c r="C767" s="90">
        <v>54300</v>
      </c>
      <c r="D767" s="90">
        <v>52900</v>
      </c>
      <c r="E767" s="90">
        <v>51700</v>
      </c>
      <c r="F767" s="90">
        <v>56600</v>
      </c>
      <c r="G767" s="91" t="s">
        <v>25</v>
      </c>
      <c r="H767" s="90">
        <v>54000</v>
      </c>
      <c r="I767" s="90">
        <v>53400</v>
      </c>
      <c r="J767" s="90">
        <v>55000</v>
      </c>
      <c r="K767" s="91" t="s">
        <v>25</v>
      </c>
      <c r="L767" s="90">
        <v>53900</v>
      </c>
      <c r="M767" s="90">
        <v>54600</v>
      </c>
      <c r="N767" s="90">
        <v>51500</v>
      </c>
      <c r="O767" s="90">
        <v>52600</v>
      </c>
      <c r="P767" s="90">
        <v>50500</v>
      </c>
      <c r="Q767" s="90">
        <v>50900</v>
      </c>
      <c r="R767" s="90">
        <v>50800</v>
      </c>
      <c r="S767" s="90">
        <v>54200</v>
      </c>
      <c r="T767" s="90">
        <v>53800</v>
      </c>
      <c r="U767" s="90">
        <v>53500</v>
      </c>
      <c r="V767" s="90">
        <v>56000</v>
      </c>
      <c r="W767" s="90">
        <v>58600</v>
      </c>
      <c r="X767" t="str">
        <f t="shared" si="19"/>
        <v>04-2023</v>
      </c>
      <c r="Y767">
        <f>_xlfn.XLOOKUP(X767,AM:AM,AO:AO,"")</f>
        <v>0</v>
      </c>
      <c r="Z767">
        <f>_xlfn.XLOOKUP(X767,AM:AM,AP:AP,"")</f>
        <v>0</v>
      </c>
      <c r="AA767">
        <f>_xlfn.XLOOKUP(X767,AM:AM,AQ:AQ,"")</f>
        <v>0</v>
      </c>
      <c r="AB767" t="str">
        <f>_xlfn.XLOOKUP(X767,AM:AM,AR:AR,"")</f>
        <v>L36</v>
      </c>
    </row>
    <row r="768" spans="1:28">
      <c r="A768" s="93">
        <v>45034</v>
      </c>
      <c r="B768" s="90">
        <v>53900</v>
      </c>
      <c r="C768" s="90">
        <v>54200</v>
      </c>
      <c r="D768" s="90">
        <v>52700</v>
      </c>
      <c r="E768" s="90">
        <v>51400</v>
      </c>
      <c r="F768" s="90">
        <v>56600</v>
      </c>
      <c r="G768" s="91" t="s">
        <v>25</v>
      </c>
      <c r="H768" s="90">
        <v>54000</v>
      </c>
      <c r="I768" s="90">
        <v>53400</v>
      </c>
      <c r="J768" s="90">
        <v>55000</v>
      </c>
      <c r="K768" s="91" t="s">
        <v>25</v>
      </c>
      <c r="L768" s="90">
        <v>53900</v>
      </c>
      <c r="M768" s="90">
        <v>55000</v>
      </c>
      <c r="N768" s="90">
        <v>51600</v>
      </c>
      <c r="O768" s="90">
        <v>52700</v>
      </c>
      <c r="P768" s="90">
        <v>50500</v>
      </c>
      <c r="Q768" s="90">
        <v>50700</v>
      </c>
      <c r="R768" s="90">
        <v>50800</v>
      </c>
      <c r="S768" s="90">
        <v>53900</v>
      </c>
      <c r="T768" s="90">
        <v>53800</v>
      </c>
      <c r="U768" s="90">
        <v>53500</v>
      </c>
      <c r="V768" s="90">
        <v>56000</v>
      </c>
      <c r="W768" s="90">
        <v>58700</v>
      </c>
      <c r="X768" t="str">
        <f t="shared" si="19"/>
        <v>04-2023</v>
      </c>
      <c r="Y768">
        <f>_xlfn.XLOOKUP(X768,AM:AM,AO:AO,"")</f>
        <v>0</v>
      </c>
      <c r="Z768">
        <f>_xlfn.XLOOKUP(X768,AM:AM,AP:AP,"")</f>
        <v>0</v>
      </c>
      <c r="AA768">
        <f>_xlfn.XLOOKUP(X768,AM:AM,AQ:AQ,"")</f>
        <v>0</v>
      </c>
      <c r="AB768" t="str">
        <f>_xlfn.XLOOKUP(X768,AM:AM,AR:AR,"")</f>
        <v>L36</v>
      </c>
    </row>
    <row r="769" spans="1:28">
      <c r="A769" s="93">
        <v>45035</v>
      </c>
      <c r="B769" s="90">
        <v>53900</v>
      </c>
      <c r="C769" s="90">
        <v>54200</v>
      </c>
      <c r="D769" s="90">
        <v>52600</v>
      </c>
      <c r="E769" s="90">
        <v>51000</v>
      </c>
      <c r="F769" s="90">
        <v>56600</v>
      </c>
      <c r="G769" s="91" t="s">
        <v>25</v>
      </c>
      <c r="H769" s="90">
        <v>53500</v>
      </c>
      <c r="I769" s="90">
        <v>53200</v>
      </c>
      <c r="J769" s="90">
        <v>55000</v>
      </c>
      <c r="K769" s="91" t="s">
        <v>25</v>
      </c>
      <c r="L769" s="90">
        <v>53500</v>
      </c>
      <c r="M769" s="90">
        <v>55000</v>
      </c>
      <c r="N769" s="90">
        <v>51300</v>
      </c>
      <c r="O769" s="90">
        <v>52300</v>
      </c>
      <c r="P769" s="90">
        <v>50000</v>
      </c>
      <c r="Q769" s="90">
        <v>50600</v>
      </c>
      <c r="R769" s="90">
        <v>50500</v>
      </c>
      <c r="S769" s="90">
        <v>53500</v>
      </c>
      <c r="T769" s="90">
        <v>53700</v>
      </c>
      <c r="U769" s="90">
        <v>53500</v>
      </c>
      <c r="V769" s="90">
        <v>56000</v>
      </c>
      <c r="W769" s="90">
        <v>58700</v>
      </c>
      <c r="X769" t="str">
        <f t="shared" si="19"/>
        <v>04-2023</v>
      </c>
      <c r="Y769">
        <f>_xlfn.XLOOKUP(X769,AM:AM,AO:AO,"")</f>
        <v>0</v>
      </c>
      <c r="Z769">
        <f>_xlfn.XLOOKUP(X769,AM:AM,AP:AP,"")</f>
        <v>0</v>
      </c>
      <c r="AA769">
        <f>_xlfn.XLOOKUP(X769,AM:AM,AQ:AQ,"")</f>
        <v>0</v>
      </c>
      <c r="AB769" t="str">
        <f>_xlfn.XLOOKUP(X769,AM:AM,AR:AR,"")</f>
        <v>L36</v>
      </c>
    </row>
    <row r="770" spans="1:28">
      <c r="A770" s="93">
        <v>45036</v>
      </c>
      <c r="B770" s="90">
        <v>53800</v>
      </c>
      <c r="C770" s="90">
        <v>54200</v>
      </c>
      <c r="D770" s="90">
        <v>52600</v>
      </c>
      <c r="E770" s="90">
        <v>51000</v>
      </c>
      <c r="F770" s="90">
        <v>56600</v>
      </c>
      <c r="G770" s="91" t="s">
        <v>25</v>
      </c>
      <c r="H770" s="90">
        <v>53500</v>
      </c>
      <c r="I770" s="90">
        <v>53200</v>
      </c>
      <c r="J770" s="90">
        <v>55000</v>
      </c>
      <c r="K770" s="91" t="s">
        <v>25</v>
      </c>
      <c r="L770" s="90">
        <v>53300</v>
      </c>
      <c r="M770" s="90">
        <v>55000</v>
      </c>
      <c r="N770" s="90">
        <v>51600</v>
      </c>
      <c r="O770" s="90">
        <v>52300</v>
      </c>
      <c r="P770" s="90">
        <v>50100</v>
      </c>
      <c r="Q770" s="90">
        <v>50500</v>
      </c>
      <c r="R770" s="90">
        <v>50500</v>
      </c>
      <c r="S770" s="90">
        <v>53500</v>
      </c>
      <c r="T770" s="90">
        <v>53700</v>
      </c>
      <c r="U770" s="90">
        <v>53500</v>
      </c>
      <c r="V770" s="90">
        <v>56000</v>
      </c>
      <c r="W770" s="90">
        <v>58700</v>
      </c>
      <c r="X770" t="str">
        <f t="shared" si="19"/>
        <v>04-2023</v>
      </c>
      <c r="Y770">
        <f>_xlfn.XLOOKUP(X770,AM:AM,AO:AO,"")</f>
        <v>0</v>
      </c>
      <c r="Z770">
        <f>_xlfn.XLOOKUP(X770,AM:AM,AP:AP,"")</f>
        <v>0</v>
      </c>
      <c r="AA770">
        <f>_xlfn.XLOOKUP(X770,AM:AM,AQ:AQ,"")</f>
        <v>0</v>
      </c>
      <c r="AB770" t="str">
        <f>_xlfn.XLOOKUP(X770,AM:AM,AR:AR,"")</f>
        <v>L36</v>
      </c>
    </row>
    <row r="771" spans="1:28">
      <c r="A771" s="93">
        <v>45037</v>
      </c>
      <c r="B771" s="90">
        <v>53600</v>
      </c>
      <c r="C771" s="90">
        <v>54000</v>
      </c>
      <c r="D771" s="90">
        <v>52500</v>
      </c>
      <c r="E771" s="90">
        <v>50600</v>
      </c>
      <c r="F771" s="90">
        <v>56500</v>
      </c>
      <c r="G771" s="91" t="s">
        <v>25</v>
      </c>
      <c r="H771" s="90">
        <v>53500</v>
      </c>
      <c r="I771" s="90">
        <v>52800</v>
      </c>
      <c r="J771" s="90">
        <v>55000</v>
      </c>
      <c r="K771" s="91" t="s">
        <v>25</v>
      </c>
      <c r="L771" s="90">
        <v>53200</v>
      </c>
      <c r="M771" s="90">
        <v>55000</v>
      </c>
      <c r="N771" s="90">
        <v>51300</v>
      </c>
      <c r="O771" s="90">
        <v>52000</v>
      </c>
      <c r="P771" s="90">
        <v>50000</v>
      </c>
      <c r="Q771" s="90">
        <v>50300</v>
      </c>
      <c r="R771" s="90">
        <v>50100</v>
      </c>
      <c r="S771" s="90">
        <v>53200</v>
      </c>
      <c r="T771" s="90">
        <v>53000</v>
      </c>
      <c r="U771" s="90">
        <v>53500</v>
      </c>
      <c r="V771" s="90">
        <v>55800</v>
      </c>
      <c r="W771" s="90">
        <v>58500</v>
      </c>
      <c r="X771" t="str">
        <f t="shared" si="19"/>
        <v>04-2023</v>
      </c>
      <c r="Y771">
        <f>_xlfn.XLOOKUP(X771,AM:AM,AO:AO,"")</f>
        <v>0</v>
      </c>
      <c r="Z771">
        <f>_xlfn.XLOOKUP(X771,AM:AM,AP:AP,"")</f>
        <v>0</v>
      </c>
      <c r="AA771">
        <f>_xlfn.XLOOKUP(X771,AM:AM,AQ:AQ,"")</f>
        <v>0</v>
      </c>
      <c r="AB771" t="str">
        <f>_xlfn.XLOOKUP(X771,AM:AM,AR:AR,"")</f>
        <v>L36</v>
      </c>
    </row>
    <row r="772" spans="1:28">
      <c r="A772" s="93">
        <v>45038</v>
      </c>
      <c r="B772" s="90">
        <v>53500</v>
      </c>
      <c r="C772" s="90">
        <v>54000</v>
      </c>
      <c r="D772" s="90">
        <v>52500</v>
      </c>
      <c r="E772" s="90">
        <v>50500</v>
      </c>
      <c r="F772" s="90">
        <v>56500</v>
      </c>
      <c r="G772" s="91" t="s">
        <v>25</v>
      </c>
      <c r="H772" s="90">
        <v>53500</v>
      </c>
      <c r="I772" s="90">
        <v>52800</v>
      </c>
      <c r="J772" s="90">
        <v>55000</v>
      </c>
      <c r="K772" s="91" t="s">
        <v>25</v>
      </c>
      <c r="L772" s="90">
        <v>53200</v>
      </c>
      <c r="M772" s="90">
        <v>54600</v>
      </c>
      <c r="N772" s="90">
        <v>51300</v>
      </c>
      <c r="O772" s="90">
        <v>52000</v>
      </c>
      <c r="P772" s="90">
        <v>50000</v>
      </c>
      <c r="Q772" s="90">
        <v>50500</v>
      </c>
      <c r="R772" s="90">
        <v>50300</v>
      </c>
      <c r="S772" s="90">
        <v>53000</v>
      </c>
      <c r="T772" s="90">
        <v>53200</v>
      </c>
      <c r="U772" s="90">
        <v>53500</v>
      </c>
      <c r="V772" s="90">
        <v>55700</v>
      </c>
      <c r="W772" s="90">
        <v>58500</v>
      </c>
      <c r="X772" t="str">
        <f t="shared" si="19"/>
        <v>04-2023</v>
      </c>
      <c r="Y772">
        <f>_xlfn.XLOOKUP(X772,AM:AM,AO:AO,"")</f>
        <v>0</v>
      </c>
      <c r="Z772">
        <f>_xlfn.XLOOKUP(X772,AM:AM,AP:AP,"")</f>
        <v>0</v>
      </c>
      <c r="AA772">
        <f>_xlfn.XLOOKUP(X772,AM:AM,AQ:AQ,"")</f>
        <v>0</v>
      </c>
      <c r="AB772" t="str">
        <f>_xlfn.XLOOKUP(X772,AM:AM,AR:AR,"")</f>
        <v>L36</v>
      </c>
    </row>
    <row r="773" spans="1:28">
      <c r="A773" s="93">
        <v>45039</v>
      </c>
      <c r="B773" s="90" t="s">
        <v>24</v>
      </c>
      <c r="C773" s="90" t="s">
        <v>24</v>
      </c>
      <c r="D773" s="90" t="s">
        <v>24</v>
      </c>
      <c r="E773" s="90" t="s">
        <v>24</v>
      </c>
      <c r="F773" s="90" t="s">
        <v>24</v>
      </c>
      <c r="G773" s="90" t="s">
        <v>24</v>
      </c>
      <c r="H773" s="90" t="s">
        <v>24</v>
      </c>
      <c r="I773" s="90" t="s">
        <v>24</v>
      </c>
      <c r="J773" s="90" t="s">
        <v>24</v>
      </c>
      <c r="K773" s="90" t="s">
        <v>24</v>
      </c>
      <c r="L773" s="90" t="s">
        <v>24</v>
      </c>
      <c r="M773" s="90" t="s">
        <v>24</v>
      </c>
      <c r="N773" s="90" t="s">
        <v>24</v>
      </c>
      <c r="O773" s="90" t="s">
        <v>24</v>
      </c>
      <c r="P773" s="90" t="s">
        <v>24</v>
      </c>
      <c r="Q773" s="90" t="s">
        <v>24</v>
      </c>
      <c r="R773" s="90" t="s">
        <v>24</v>
      </c>
      <c r="S773" s="90" t="s">
        <v>24</v>
      </c>
      <c r="T773" s="90" t="s">
        <v>24</v>
      </c>
      <c r="U773" s="90" t="s">
        <v>24</v>
      </c>
      <c r="V773" s="90" t="s">
        <v>24</v>
      </c>
      <c r="W773" s="90" t="s">
        <v>24</v>
      </c>
      <c r="X773" t="str">
        <f t="shared" si="19"/>
        <v>04-2023</v>
      </c>
      <c r="Y773">
        <f>_xlfn.XLOOKUP(X773,AM:AM,AO:AO,"")</f>
        <v>0</v>
      </c>
      <c r="Z773">
        <f>_xlfn.XLOOKUP(X773,AM:AM,AP:AP,"")</f>
        <v>0</v>
      </c>
      <c r="AA773">
        <f>_xlfn.XLOOKUP(X773,AM:AM,AQ:AQ,"")</f>
        <v>0</v>
      </c>
      <c r="AB773" t="str">
        <f>_xlfn.XLOOKUP(X773,AM:AM,AR:AR,"")</f>
        <v>L36</v>
      </c>
    </row>
    <row r="774" spans="1:28">
      <c r="A774" s="93">
        <v>45040</v>
      </c>
      <c r="B774" s="90">
        <v>53200</v>
      </c>
      <c r="C774" s="90">
        <v>53800</v>
      </c>
      <c r="D774" s="90">
        <v>52300</v>
      </c>
      <c r="E774" s="90">
        <v>50300</v>
      </c>
      <c r="F774" s="90">
        <v>55800</v>
      </c>
      <c r="G774" s="91" t="s">
        <v>25</v>
      </c>
      <c r="H774" s="90">
        <v>53000</v>
      </c>
      <c r="I774" s="90">
        <v>52500</v>
      </c>
      <c r="J774" s="90">
        <v>54900</v>
      </c>
      <c r="K774" s="91" t="s">
        <v>25</v>
      </c>
      <c r="L774" s="90">
        <v>52900</v>
      </c>
      <c r="M774" s="90">
        <v>54400</v>
      </c>
      <c r="N774" s="90">
        <v>51000</v>
      </c>
      <c r="O774" s="90">
        <v>51800</v>
      </c>
      <c r="P774" s="90">
        <v>49650</v>
      </c>
      <c r="Q774" s="90">
        <v>49900</v>
      </c>
      <c r="R774" s="90">
        <v>50000</v>
      </c>
      <c r="S774" s="90">
        <v>52800</v>
      </c>
      <c r="T774" s="90">
        <v>53200</v>
      </c>
      <c r="U774" s="90">
        <v>53500</v>
      </c>
      <c r="V774" s="90">
        <v>55700</v>
      </c>
      <c r="W774" s="90">
        <v>58300</v>
      </c>
      <c r="X774" t="str">
        <f t="shared" si="19"/>
        <v>04-2023</v>
      </c>
      <c r="Y774">
        <f>_xlfn.XLOOKUP(X774,AM:AM,AO:AO,"")</f>
        <v>0</v>
      </c>
      <c r="Z774">
        <f>_xlfn.XLOOKUP(X774,AM:AM,AP:AP,"")</f>
        <v>0</v>
      </c>
      <c r="AA774">
        <f>_xlfn.XLOOKUP(X774,AM:AM,AQ:AQ,"")</f>
        <v>0</v>
      </c>
      <c r="AB774" t="str">
        <f>_xlfn.XLOOKUP(X774,AM:AM,AR:AR,"")</f>
        <v>L36</v>
      </c>
    </row>
    <row r="775" spans="1:28">
      <c r="A775" s="93">
        <v>45041</v>
      </c>
      <c r="B775" s="90">
        <v>52900</v>
      </c>
      <c r="C775" s="90">
        <v>53700</v>
      </c>
      <c r="D775" s="90">
        <v>52100</v>
      </c>
      <c r="E775" s="90">
        <v>50000</v>
      </c>
      <c r="F775" s="90">
        <v>55300</v>
      </c>
      <c r="G775" s="91" t="s">
        <v>25</v>
      </c>
      <c r="H775" s="90">
        <v>53000</v>
      </c>
      <c r="I775" s="90">
        <v>52200</v>
      </c>
      <c r="J775" s="90">
        <v>54500</v>
      </c>
      <c r="K775" s="91" t="s">
        <v>25</v>
      </c>
      <c r="L775" s="90">
        <v>52500</v>
      </c>
      <c r="M775" s="90">
        <v>54400</v>
      </c>
      <c r="N775" s="90">
        <v>50800</v>
      </c>
      <c r="O775" s="90">
        <v>51700</v>
      </c>
      <c r="P775" s="90">
        <v>49500</v>
      </c>
      <c r="Q775" s="90">
        <v>49800</v>
      </c>
      <c r="R775" s="90">
        <v>49800</v>
      </c>
      <c r="S775" s="90">
        <v>52500</v>
      </c>
      <c r="T775" s="90">
        <v>52400</v>
      </c>
      <c r="U775" s="90">
        <v>53300</v>
      </c>
      <c r="V775" s="90">
        <v>55500</v>
      </c>
      <c r="W775" s="90">
        <v>58100</v>
      </c>
      <c r="X775" t="str">
        <f t="shared" si="19"/>
        <v>04-2023</v>
      </c>
      <c r="Y775">
        <f>_xlfn.XLOOKUP(X775,AM:AM,AO:AO,"")</f>
        <v>0</v>
      </c>
      <c r="Z775">
        <f>_xlfn.XLOOKUP(X775,AM:AM,AP:AP,"")</f>
        <v>0</v>
      </c>
      <c r="AA775">
        <f>_xlfn.XLOOKUP(X775,AM:AM,AQ:AQ,"")</f>
        <v>0</v>
      </c>
      <c r="AB775" t="str">
        <f>_xlfn.XLOOKUP(X775,AM:AM,AR:AR,"")</f>
        <v>L36</v>
      </c>
    </row>
    <row r="776" spans="1:28">
      <c r="A776" s="93">
        <v>45042</v>
      </c>
      <c r="B776" s="90">
        <v>52900</v>
      </c>
      <c r="C776" s="90">
        <v>53700</v>
      </c>
      <c r="D776" s="90">
        <v>52100</v>
      </c>
      <c r="E776" s="90">
        <v>50000</v>
      </c>
      <c r="F776" s="90">
        <v>55100</v>
      </c>
      <c r="G776" s="91" t="s">
        <v>25</v>
      </c>
      <c r="H776" s="90">
        <v>52700</v>
      </c>
      <c r="I776" s="90">
        <v>52200</v>
      </c>
      <c r="J776" s="90">
        <v>54500</v>
      </c>
      <c r="K776" s="91" t="s">
        <v>25</v>
      </c>
      <c r="L776" s="90">
        <v>52500</v>
      </c>
      <c r="M776" s="90">
        <v>54400</v>
      </c>
      <c r="N776" s="90">
        <v>51000</v>
      </c>
      <c r="O776" s="90">
        <v>51700</v>
      </c>
      <c r="P776" s="90">
        <v>49500</v>
      </c>
      <c r="Q776" s="90">
        <v>49800</v>
      </c>
      <c r="R776" s="90">
        <v>49800</v>
      </c>
      <c r="S776" s="90">
        <v>52500</v>
      </c>
      <c r="T776" s="90">
        <v>52400</v>
      </c>
      <c r="U776" s="90">
        <v>53300</v>
      </c>
      <c r="V776" s="90">
        <v>55500</v>
      </c>
      <c r="W776" s="90">
        <v>58100</v>
      </c>
      <c r="X776" t="str">
        <f t="shared" si="19"/>
        <v>04-2023</v>
      </c>
      <c r="Y776">
        <f>_xlfn.XLOOKUP(X776,AM:AM,AO:AO,"")</f>
        <v>0</v>
      </c>
      <c r="Z776">
        <f>_xlfn.XLOOKUP(X776,AM:AM,AP:AP,"")</f>
        <v>0</v>
      </c>
      <c r="AA776">
        <f>_xlfn.XLOOKUP(X776,AM:AM,AQ:AQ,"")</f>
        <v>0</v>
      </c>
      <c r="AB776" t="str">
        <f>_xlfn.XLOOKUP(X776,AM:AM,AR:AR,"")</f>
        <v>L36</v>
      </c>
    </row>
    <row r="777" spans="1:28">
      <c r="A777" s="93">
        <v>45043</v>
      </c>
      <c r="B777" s="90">
        <v>52900</v>
      </c>
      <c r="C777" s="90">
        <v>53500</v>
      </c>
      <c r="D777" s="90">
        <v>52100</v>
      </c>
      <c r="E777" s="90">
        <v>49800</v>
      </c>
      <c r="F777" s="90">
        <v>55100</v>
      </c>
      <c r="G777" s="91" t="s">
        <v>25</v>
      </c>
      <c r="H777" s="90">
        <v>52500</v>
      </c>
      <c r="I777" s="90">
        <v>52200</v>
      </c>
      <c r="J777" s="90">
        <v>54500</v>
      </c>
      <c r="K777" s="91" t="s">
        <v>25</v>
      </c>
      <c r="L777" s="90">
        <v>52500</v>
      </c>
      <c r="M777" s="90">
        <v>54400</v>
      </c>
      <c r="N777" s="90">
        <v>50800</v>
      </c>
      <c r="O777" s="90">
        <v>51700</v>
      </c>
      <c r="P777" s="90">
        <v>49350</v>
      </c>
      <c r="Q777" s="90">
        <v>49700</v>
      </c>
      <c r="R777" s="90">
        <v>49800</v>
      </c>
      <c r="S777" s="90">
        <v>52300</v>
      </c>
      <c r="T777" s="90">
        <v>52300</v>
      </c>
      <c r="U777" s="90">
        <v>53300</v>
      </c>
      <c r="V777" s="90">
        <v>55500</v>
      </c>
      <c r="W777" s="90">
        <v>58100</v>
      </c>
      <c r="X777" t="str">
        <f t="shared" si="19"/>
        <v>04-2023</v>
      </c>
      <c r="Y777">
        <f>_xlfn.XLOOKUP(X777,AM:AM,AO:AO,"")</f>
        <v>0</v>
      </c>
      <c r="Z777">
        <f>_xlfn.XLOOKUP(X777,AM:AM,AP:AP,"")</f>
        <v>0</v>
      </c>
      <c r="AA777">
        <f>_xlfn.XLOOKUP(X777,AM:AM,AQ:AQ,"")</f>
        <v>0</v>
      </c>
      <c r="AB777" t="str">
        <f>_xlfn.XLOOKUP(X777,AM:AM,AR:AR,"")</f>
        <v>L36</v>
      </c>
    </row>
    <row r="778" spans="1:28">
      <c r="A778" s="93">
        <v>45044</v>
      </c>
      <c r="B778" s="90">
        <v>52700</v>
      </c>
      <c r="C778" s="90">
        <v>53500</v>
      </c>
      <c r="D778" s="90">
        <v>52100</v>
      </c>
      <c r="E778" s="90">
        <v>49800</v>
      </c>
      <c r="F778" s="90">
        <v>54800</v>
      </c>
      <c r="G778" s="91" t="s">
        <v>25</v>
      </c>
      <c r="H778" s="90">
        <v>52500</v>
      </c>
      <c r="I778" s="90">
        <v>52200</v>
      </c>
      <c r="J778" s="90">
        <v>54500</v>
      </c>
      <c r="K778" s="91" t="s">
        <v>25</v>
      </c>
      <c r="L778" s="90">
        <v>52500</v>
      </c>
      <c r="M778" s="90">
        <v>54400</v>
      </c>
      <c r="N778" s="90">
        <v>51000</v>
      </c>
      <c r="O778" s="90">
        <v>51800</v>
      </c>
      <c r="P778" s="90">
        <v>49450</v>
      </c>
      <c r="Q778" s="90">
        <v>49600</v>
      </c>
      <c r="R778" s="90">
        <v>49700</v>
      </c>
      <c r="S778" s="90">
        <v>52300</v>
      </c>
      <c r="T778" s="90">
        <v>52000</v>
      </c>
      <c r="U778" s="90">
        <v>53300</v>
      </c>
      <c r="V778" s="90">
        <v>55100</v>
      </c>
      <c r="W778" s="90">
        <v>57900</v>
      </c>
      <c r="X778" t="str">
        <f t="shared" si="19"/>
        <v>04-2023</v>
      </c>
      <c r="Y778">
        <f>_xlfn.XLOOKUP(X778,AM:AM,AO:AO,"")</f>
        <v>0</v>
      </c>
      <c r="Z778">
        <f>_xlfn.XLOOKUP(X778,AM:AM,AP:AP,"")</f>
        <v>0</v>
      </c>
      <c r="AA778">
        <f>_xlfn.XLOOKUP(X778,AM:AM,AQ:AQ,"")</f>
        <v>0</v>
      </c>
      <c r="AB778" t="str">
        <f>_xlfn.XLOOKUP(X778,AM:AM,AR:AR,"")</f>
        <v>L36</v>
      </c>
    </row>
    <row r="779" spans="1:28">
      <c r="A779" s="93">
        <v>45045</v>
      </c>
      <c r="B779" s="90">
        <v>52500</v>
      </c>
      <c r="C779" s="90">
        <v>53300</v>
      </c>
      <c r="D779" s="90">
        <v>52000</v>
      </c>
      <c r="E779" s="90">
        <v>49700</v>
      </c>
      <c r="F779" s="90">
        <v>54800</v>
      </c>
      <c r="G779" s="91" t="s">
        <v>25</v>
      </c>
      <c r="H779" s="90">
        <v>52500</v>
      </c>
      <c r="I779" s="90">
        <v>52100</v>
      </c>
      <c r="J779" s="90">
        <v>54500</v>
      </c>
      <c r="K779" s="91" t="s">
        <v>25</v>
      </c>
      <c r="L779" s="90">
        <v>52400</v>
      </c>
      <c r="M779" s="90">
        <v>54400</v>
      </c>
      <c r="N779" s="90">
        <v>50700</v>
      </c>
      <c r="O779" s="90">
        <v>51300</v>
      </c>
      <c r="P779" s="90">
        <v>49000</v>
      </c>
      <c r="Q779" s="90">
        <v>49500</v>
      </c>
      <c r="R779" s="90">
        <v>49700</v>
      </c>
      <c r="S779" s="90">
        <v>52200</v>
      </c>
      <c r="T779" s="90">
        <v>52000</v>
      </c>
      <c r="U779" s="90">
        <v>53300</v>
      </c>
      <c r="V779" s="90">
        <v>55000</v>
      </c>
      <c r="W779" s="90">
        <v>57700</v>
      </c>
      <c r="X779" t="str">
        <f t="shared" si="19"/>
        <v>04-2023</v>
      </c>
      <c r="Y779">
        <f>_xlfn.XLOOKUP(X779,AM:AM,AO:AO,"")</f>
        <v>0</v>
      </c>
      <c r="Z779">
        <f>_xlfn.XLOOKUP(X779,AM:AM,AP:AP,"")</f>
        <v>0</v>
      </c>
      <c r="AA779">
        <f>_xlfn.XLOOKUP(X779,AM:AM,AQ:AQ,"")</f>
        <v>0</v>
      </c>
      <c r="AB779" t="str">
        <f>_xlfn.XLOOKUP(X779,AM:AM,AR:AR,"")</f>
        <v>L36</v>
      </c>
    </row>
    <row r="780" spans="1:28">
      <c r="A780" s="93">
        <v>45046</v>
      </c>
      <c r="B780" s="90" t="s">
        <v>24</v>
      </c>
      <c r="C780" s="90" t="s">
        <v>24</v>
      </c>
      <c r="D780" s="90" t="s">
        <v>24</v>
      </c>
      <c r="E780" s="90" t="s">
        <v>24</v>
      </c>
      <c r="F780" s="90" t="s">
        <v>24</v>
      </c>
      <c r="G780" s="90" t="s">
        <v>24</v>
      </c>
      <c r="H780" s="90" t="s">
        <v>24</v>
      </c>
      <c r="I780" s="90" t="s">
        <v>24</v>
      </c>
      <c r="J780" s="90" t="s">
        <v>24</v>
      </c>
      <c r="K780" s="90" t="s">
        <v>24</v>
      </c>
      <c r="L780" s="90" t="s">
        <v>24</v>
      </c>
      <c r="M780" s="90" t="s">
        <v>24</v>
      </c>
      <c r="N780" s="90" t="s">
        <v>24</v>
      </c>
      <c r="O780" s="90" t="s">
        <v>24</v>
      </c>
      <c r="P780" s="90" t="s">
        <v>24</v>
      </c>
      <c r="Q780" s="90" t="s">
        <v>24</v>
      </c>
      <c r="R780" s="90" t="s">
        <v>24</v>
      </c>
      <c r="S780" s="90" t="s">
        <v>24</v>
      </c>
      <c r="T780" s="90" t="s">
        <v>24</v>
      </c>
      <c r="U780" s="90" t="s">
        <v>24</v>
      </c>
      <c r="V780" s="90" t="s">
        <v>24</v>
      </c>
      <c r="W780" s="90" t="s">
        <v>24</v>
      </c>
      <c r="X780" t="str">
        <f t="shared" si="19"/>
        <v>04-2023</v>
      </c>
      <c r="Y780">
        <f>_xlfn.XLOOKUP(X780,AM:AM,AO:AO,"")</f>
        <v>0</v>
      </c>
      <c r="Z780">
        <f>_xlfn.XLOOKUP(X780,AM:AM,AP:AP,"")</f>
        <v>0</v>
      </c>
      <c r="AA780">
        <f>_xlfn.XLOOKUP(X780,AM:AM,AQ:AQ,"")</f>
        <v>0</v>
      </c>
      <c r="AB780" t="str">
        <f>_xlfn.XLOOKUP(X780,AM:AM,AR:AR,"")</f>
        <v>L36</v>
      </c>
    </row>
    <row r="781" spans="1:28">
      <c r="A781" s="93">
        <v>45047</v>
      </c>
      <c r="B781" s="90">
        <v>52300</v>
      </c>
      <c r="C781" s="90">
        <v>53000</v>
      </c>
      <c r="D781" s="90">
        <v>51700</v>
      </c>
      <c r="E781" s="90">
        <v>49400</v>
      </c>
      <c r="F781" s="90">
        <v>54100</v>
      </c>
      <c r="G781" s="91" t="s">
        <v>25</v>
      </c>
      <c r="H781" s="90">
        <v>52000</v>
      </c>
      <c r="I781" s="90">
        <v>52000</v>
      </c>
      <c r="J781" s="90">
        <v>54000</v>
      </c>
      <c r="K781" s="91" t="s">
        <v>25</v>
      </c>
      <c r="L781" s="90">
        <v>52200</v>
      </c>
      <c r="M781" s="90">
        <v>54300</v>
      </c>
      <c r="N781" s="90">
        <v>50400</v>
      </c>
      <c r="O781" s="90">
        <v>51300</v>
      </c>
      <c r="P781" s="90">
        <v>48900</v>
      </c>
      <c r="Q781" s="90">
        <v>49100</v>
      </c>
      <c r="R781" s="90">
        <v>49700</v>
      </c>
      <c r="S781" s="90">
        <v>51900</v>
      </c>
      <c r="T781" s="90">
        <v>51700</v>
      </c>
      <c r="U781" s="90">
        <v>53300</v>
      </c>
      <c r="V781" s="90">
        <v>54800</v>
      </c>
      <c r="W781" s="90">
        <v>57300</v>
      </c>
      <c r="X781" t="str">
        <f t="shared" si="19"/>
        <v>05-2023</v>
      </c>
      <c r="Y781">
        <f>_xlfn.XLOOKUP(X781,AM:AM,AO:AO,"")</f>
        <v>0</v>
      </c>
      <c r="Z781">
        <f>_xlfn.XLOOKUP(X781,AM:AM,AP:AP,"")</f>
        <v>0</v>
      </c>
      <c r="AA781">
        <f>_xlfn.XLOOKUP(X781,AM:AM,AQ:AQ,"")</f>
        <v>0</v>
      </c>
      <c r="AB781" t="str">
        <f>_xlfn.XLOOKUP(X781,AM:AM,AR:AR,"")</f>
        <v>L36</v>
      </c>
    </row>
    <row r="782" spans="1:28">
      <c r="A782" s="93">
        <v>45048</v>
      </c>
      <c r="B782" s="90">
        <v>52100</v>
      </c>
      <c r="C782" s="90">
        <v>53000</v>
      </c>
      <c r="D782" s="90">
        <v>51200</v>
      </c>
      <c r="E782" s="90">
        <v>48800</v>
      </c>
      <c r="F782" s="90">
        <v>54100</v>
      </c>
      <c r="G782" s="91" t="s">
        <v>25</v>
      </c>
      <c r="H782" s="90">
        <v>52000</v>
      </c>
      <c r="I782" s="90">
        <v>51500</v>
      </c>
      <c r="J782" s="90">
        <v>53800</v>
      </c>
      <c r="K782" s="91" t="s">
        <v>25</v>
      </c>
      <c r="L782" s="90">
        <v>52000</v>
      </c>
      <c r="M782" s="90">
        <v>53600</v>
      </c>
      <c r="N782" s="90">
        <v>50000</v>
      </c>
      <c r="O782" s="90">
        <v>50400</v>
      </c>
      <c r="P782" s="90">
        <v>48600</v>
      </c>
      <c r="Q782" s="90">
        <v>48800</v>
      </c>
      <c r="R782" s="90">
        <v>49100</v>
      </c>
      <c r="S782" s="90">
        <v>51300</v>
      </c>
      <c r="T782" s="90">
        <v>51200</v>
      </c>
      <c r="U782" s="90">
        <v>52800</v>
      </c>
      <c r="V782" s="90">
        <v>54600</v>
      </c>
      <c r="W782" s="90">
        <v>57100</v>
      </c>
      <c r="X782" t="str">
        <f t="shared" si="19"/>
        <v>05-2023</v>
      </c>
      <c r="Y782">
        <f>_xlfn.XLOOKUP(X782,AM:AM,AO:AO,"")</f>
        <v>0</v>
      </c>
      <c r="Z782">
        <f>_xlfn.XLOOKUP(X782,AM:AM,AP:AP,"")</f>
        <v>0</v>
      </c>
      <c r="AA782">
        <f>_xlfn.XLOOKUP(X782,AM:AM,AQ:AQ,"")</f>
        <v>0</v>
      </c>
      <c r="AB782" t="str">
        <f>_xlfn.XLOOKUP(X782,AM:AM,AR:AR,"")</f>
        <v>L36</v>
      </c>
    </row>
    <row r="783" spans="1:28">
      <c r="A783" s="93">
        <v>45049</v>
      </c>
      <c r="B783" s="90">
        <v>51900</v>
      </c>
      <c r="C783" s="90">
        <v>53000</v>
      </c>
      <c r="D783" s="90">
        <v>51200</v>
      </c>
      <c r="E783" s="90">
        <v>49000</v>
      </c>
      <c r="F783" s="90">
        <v>54000</v>
      </c>
      <c r="G783" s="91" t="s">
        <v>25</v>
      </c>
      <c r="H783" s="90">
        <v>51500</v>
      </c>
      <c r="I783" s="90">
        <v>51500</v>
      </c>
      <c r="J783" s="90">
        <v>53500</v>
      </c>
      <c r="K783" s="91" t="s">
        <v>25</v>
      </c>
      <c r="L783" s="90">
        <v>52000</v>
      </c>
      <c r="M783" s="90">
        <v>52800</v>
      </c>
      <c r="N783" s="90">
        <v>50000</v>
      </c>
      <c r="O783" s="90">
        <v>50400</v>
      </c>
      <c r="P783" s="90">
        <v>48400</v>
      </c>
      <c r="Q783" s="90">
        <v>48500</v>
      </c>
      <c r="R783" s="90">
        <v>48900</v>
      </c>
      <c r="S783" s="90">
        <v>51500</v>
      </c>
      <c r="T783" s="90">
        <v>51200</v>
      </c>
      <c r="U783" s="90">
        <v>52800</v>
      </c>
      <c r="V783" s="90">
        <v>54300</v>
      </c>
      <c r="W783" s="90">
        <v>56800</v>
      </c>
      <c r="X783" t="str">
        <f t="shared" si="19"/>
        <v>05-2023</v>
      </c>
      <c r="Y783">
        <f>_xlfn.XLOOKUP(X783,AM:AM,AO:AO,"")</f>
        <v>0</v>
      </c>
      <c r="Z783">
        <f>_xlfn.XLOOKUP(X783,AM:AM,AP:AP,"")</f>
        <v>0</v>
      </c>
      <c r="AA783">
        <f>_xlfn.XLOOKUP(X783,AM:AM,AQ:AQ,"")</f>
        <v>0</v>
      </c>
      <c r="AB783" t="str">
        <f>_xlfn.XLOOKUP(X783,AM:AM,AR:AR,"")</f>
        <v>L36</v>
      </c>
    </row>
    <row r="784" spans="1:28">
      <c r="A784" s="93">
        <v>45050</v>
      </c>
      <c r="B784" s="90">
        <v>51700</v>
      </c>
      <c r="C784" s="90">
        <v>53000</v>
      </c>
      <c r="D784" s="90">
        <v>51000</v>
      </c>
      <c r="E784" s="90">
        <v>48500</v>
      </c>
      <c r="F784" s="90">
        <v>54000</v>
      </c>
      <c r="G784" s="91" t="s">
        <v>25</v>
      </c>
      <c r="H784" s="90">
        <v>51500</v>
      </c>
      <c r="I784" s="90">
        <v>51300</v>
      </c>
      <c r="J784" s="90">
        <v>53500</v>
      </c>
      <c r="K784" s="91" t="s">
        <v>25</v>
      </c>
      <c r="L784" s="90">
        <v>51600</v>
      </c>
      <c r="M784" s="90">
        <v>52800</v>
      </c>
      <c r="N784" s="90">
        <v>49800</v>
      </c>
      <c r="O784" s="90">
        <v>50200</v>
      </c>
      <c r="P784" s="90">
        <v>48200</v>
      </c>
      <c r="Q784" s="90">
        <v>48000</v>
      </c>
      <c r="R784" s="90">
        <v>48700</v>
      </c>
      <c r="S784" s="90">
        <v>51000</v>
      </c>
      <c r="T784" s="90">
        <v>51000</v>
      </c>
      <c r="U784" s="90">
        <v>52800</v>
      </c>
      <c r="V784" s="90">
        <v>54200</v>
      </c>
      <c r="W784" s="90">
        <v>56800</v>
      </c>
      <c r="X784" t="str">
        <f t="shared" si="19"/>
        <v>05-2023</v>
      </c>
      <c r="Y784">
        <f>_xlfn.XLOOKUP(X784,AM:AM,AO:AO,"")</f>
        <v>0</v>
      </c>
      <c r="Z784">
        <f>_xlfn.XLOOKUP(X784,AM:AM,AP:AP,"")</f>
        <v>0</v>
      </c>
      <c r="AA784">
        <f>_xlfn.XLOOKUP(X784,AM:AM,AQ:AQ,"")</f>
        <v>0</v>
      </c>
      <c r="AB784" t="str">
        <f>_xlfn.XLOOKUP(X784,AM:AM,AR:AR,"")</f>
        <v>L36</v>
      </c>
    </row>
    <row r="785" spans="1:28">
      <c r="A785" s="93">
        <v>45051</v>
      </c>
      <c r="B785" s="90">
        <v>51400</v>
      </c>
      <c r="C785" s="90">
        <v>52700</v>
      </c>
      <c r="D785" s="90">
        <v>50800</v>
      </c>
      <c r="E785" s="90">
        <v>48200</v>
      </c>
      <c r="F785" s="90">
        <v>53700</v>
      </c>
      <c r="G785" s="91" t="s">
        <v>25</v>
      </c>
      <c r="H785" s="90">
        <v>50500</v>
      </c>
      <c r="I785" s="90">
        <v>50900</v>
      </c>
      <c r="J785" s="90">
        <v>53000</v>
      </c>
      <c r="K785" s="91" t="s">
        <v>25</v>
      </c>
      <c r="L785" s="90">
        <v>51400</v>
      </c>
      <c r="M785" s="90">
        <v>52400</v>
      </c>
      <c r="N785" s="90">
        <v>49500</v>
      </c>
      <c r="O785" s="90">
        <v>50000</v>
      </c>
      <c r="P785" s="90">
        <v>47600</v>
      </c>
      <c r="Q785" s="90">
        <v>47500</v>
      </c>
      <c r="R785" s="90">
        <v>48300</v>
      </c>
      <c r="S785" s="90">
        <v>50700</v>
      </c>
      <c r="T785" s="90">
        <v>50500</v>
      </c>
      <c r="U785" s="90">
        <v>52600</v>
      </c>
      <c r="V785" s="90">
        <v>54100</v>
      </c>
      <c r="W785" s="90">
        <v>56700</v>
      </c>
      <c r="X785" t="str">
        <f t="shared" si="19"/>
        <v>05-2023</v>
      </c>
      <c r="Y785">
        <f>_xlfn.XLOOKUP(X785,AM:AM,AO:AO,"")</f>
        <v>0</v>
      </c>
      <c r="Z785">
        <f>_xlfn.XLOOKUP(X785,AM:AM,AP:AP,"")</f>
        <v>0</v>
      </c>
      <c r="AA785">
        <f>_xlfn.XLOOKUP(X785,AM:AM,AQ:AQ,"")</f>
        <v>0</v>
      </c>
      <c r="AB785" t="str">
        <f>_xlfn.XLOOKUP(X785,AM:AM,AR:AR,"")</f>
        <v>L36</v>
      </c>
    </row>
    <row r="786" spans="1:28">
      <c r="A786" s="93">
        <v>45052</v>
      </c>
      <c r="B786" s="90">
        <v>51100</v>
      </c>
      <c r="C786" s="90">
        <v>52500</v>
      </c>
      <c r="D786" s="90">
        <v>50500</v>
      </c>
      <c r="E786" s="90">
        <v>47900</v>
      </c>
      <c r="F786" s="90">
        <v>53100</v>
      </c>
      <c r="G786" s="91" t="s">
        <v>25</v>
      </c>
      <c r="H786" s="90">
        <v>50500</v>
      </c>
      <c r="I786" s="90">
        <v>50200</v>
      </c>
      <c r="J786" s="90">
        <v>52500</v>
      </c>
      <c r="K786" s="91" t="s">
        <v>25</v>
      </c>
      <c r="L786" s="90">
        <v>51100</v>
      </c>
      <c r="M786" s="90">
        <v>52400</v>
      </c>
      <c r="N786" s="90">
        <v>49100</v>
      </c>
      <c r="O786" s="90">
        <v>49600</v>
      </c>
      <c r="P786" s="90">
        <v>47600</v>
      </c>
      <c r="Q786" s="90">
        <v>47300</v>
      </c>
      <c r="R786" s="90">
        <v>47900</v>
      </c>
      <c r="S786" s="90">
        <v>50400</v>
      </c>
      <c r="T786" s="90">
        <v>50000</v>
      </c>
      <c r="U786" s="90">
        <v>52600</v>
      </c>
      <c r="V786" s="90">
        <v>53800</v>
      </c>
      <c r="W786" s="90">
        <v>56500</v>
      </c>
      <c r="X786" t="str">
        <f t="shared" si="19"/>
        <v>05-2023</v>
      </c>
      <c r="Y786">
        <f>_xlfn.XLOOKUP(X786,AM:AM,AO:AO,"")</f>
        <v>0</v>
      </c>
      <c r="Z786">
        <f>_xlfn.XLOOKUP(X786,AM:AM,AP:AP,"")</f>
        <v>0</v>
      </c>
      <c r="AA786">
        <f>_xlfn.XLOOKUP(X786,AM:AM,AQ:AQ,"")</f>
        <v>0</v>
      </c>
      <c r="AB786" t="str">
        <f>_xlfn.XLOOKUP(X786,AM:AM,AR:AR,"")</f>
        <v>L36</v>
      </c>
    </row>
    <row r="787" spans="1:28">
      <c r="A787" s="93">
        <v>45053</v>
      </c>
      <c r="B787" s="90" t="s">
        <v>24</v>
      </c>
      <c r="C787" s="90" t="s">
        <v>24</v>
      </c>
      <c r="D787" s="90" t="s">
        <v>24</v>
      </c>
      <c r="E787" s="90" t="s">
        <v>24</v>
      </c>
      <c r="F787" s="90" t="s">
        <v>24</v>
      </c>
      <c r="G787" s="90" t="s">
        <v>24</v>
      </c>
      <c r="H787" s="90" t="s">
        <v>24</v>
      </c>
      <c r="I787" s="90" t="s">
        <v>24</v>
      </c>
      <c r="J787" s="90" t="s">
        <v>24</v>
      </c>
      <c r="K787" s="90" t="s">
        <v>24</v>
      </c>
      <c r="L787" s="90" t="s">
        <v>24</v>
      </c>
      <c r="M787" s="90" t="s">
        <v>24</v>
      </c>
      <c r="N787" s="90" t="s">
        <v>24</v>
      </c>
      <c r="O787" s="90" t="s">
        <v>24</v>
      </c>
      <c r="P787" s="90" t="s">
        <v>24</v>
      </c>
      <c r="Q787" s="90" t="s">
        <v>24</v>
      </c>
      <c r="R787" s="90" t="s">
        <v>24</v>
      </c>
      <c r="S787" s="90" t="s">
        <v>24</v>
      </c>
      <c r="T787" s="90" t="s">
        <v>24</v>
      </c>
      <c r="U787" s="90" t="s">
        <v>24</v>
      </c>
      <c r="V787" s="90" t="s">
        <v>24</v>
      </c>
      <c r="W787" s="90" t="s">
        <v>24</v>
      </c>
      <c r="X787" t="str">
        <f t="shared" si="19"/>
        <v>05-2023</v>
      </c>
      <c r="Y787">
        <f>_xlfn.XLOOKUP(X787,AM:AM,AO:AO,"")</f>
        <v>0</v>
      </c>
      <c r="Z787">
        <f>_xlfn.XLOOKUP(X787,AM:AM,AP:AP,"")</f>
        <v>0</v>
      </c>
      <c r="AA787">
        <f>_xlfn.XLOOKUP(X787,AM:AM,AQ:AQ,"")</f>
        <v>0</v>
      </c>
      <c r="AB787" t="str">
        <f>_xlfn.XLOOKUP(X787,AM:AM,AR:AR,"")</f>
        <v>L36</v>
      </c>
    </row>
    <row r="788" spans="1:28">
      <c r="A788" s="93">
        <v>45054</v>
      </c>
      <c r="B788" s="90">
        <v>51500</v>
      </c>
      <c r="C788" s="90">
        <v>52500</v>
      </c>
      <c r="D788" s="90">
        <v>50700</v>
      </c>
      <c r="E788" s="90">
        <v>48200</v>
      </c>
      <c r="F788" s="90">
        <v>53100</v>
      </c>
      <c r="G788" s="91" t="s">
        <v>25</v>
      </c>
      <c r="H788" s="90">
        <v>51000</v>
      </c>
      <c r="I788" s="90">
        <v>50300</v>
      </c>
      <c r="J788" s="90">
        <v>52800</v>
      </c>
      <c r="K788" s="91" t="s">
        <v>25</v>
      </c>
      <c r="L788" s="90">
        <v>51500</v>
      </c>
      <c r="M788" s="90">
        <v>52400</v>
      </c>
      <c r="N788" s="90">
        <v>49700</v>
      </c>
      <c r="O788" s="90">
        <v>49800</v>
      </c>
      <c r="P788" s="90">
        <v>47600</v>
      </c>
      <c r="Q788" s="90">
        <v>47500</v>
      </c>
      <c r="R788" s="90">
        <v>48200</v>
      </c>
      <c r="S788" s="90">
        <v>50700</v>
      </c>
      <c r="T788" s="90">
        <v>50300</v>
      </c>
      <c r="U788" s="90">
        <v>52600</v>
      </c>
      <c r="V788" s="90">
        <v>53500</v>
      </c>
      <c r="W788" s="90">
        <v>56000</v>
      </c>
      <c r="X788" t="str">
        <f t="shared" si="19"/>
        <v>05-2023</v>
      </c>
      <c r="Y788">
        <f>_xlfn.XLOOKUP(X788,AM:AM,AO:AO,"")</f>
        <v>0</v>
      </c>
      <c r="Z788">
        <f>_xlfn.XLOOKUP(X788,AM:AM,AP:AP,"")</f>
        <v>0</v>
      </c>
      <c r="AA788">
        <f>_xlfn.XLOOKUP(X788,AM:AM,AQ:AQ,"")</f>
        <v>0</v>
      </c>
      <c r="AB788" t="str">
        <f>_xlfn.XLOOKUP(X788,AM:AM,AR:AR,"")</f>
        <v>L36</v>
      </c>
    </row>
    <row r="789" spans="1:28">
      <c r="A789" s="93">
        <v>45055</v>
      </c>
      <c r="B789" s="90">
        <v>51700</v>
      </c>
      <c r="C789" s="90">
        <v>52500</v>
      </c>
      <c r="D789" s="90">
        <v>51000</v>
      </c>
      <c r="E789" s="90">
        <v>48500</v>
      </c>
      <c r="F789" s="90">
        <v>54000</v>
      </c>
      <c r="G789" s="91" t="s">
        <v>25</v>
      </c>
      <c r="H789" s="90">
        <v>51000</v>
      </c>
      <c r="I789" s="90">
        <v>50500</v>
      </c>
      <c r="J789" s="90">
        <v>52800</v>
      </c>
      <c r="K789" s="91" t="s">
        <v>25</v>
      </c>
      <c r="L789" s="90">
        <v>51500</v>
      </c>
      <c r="M789" s="90">
        <v>52800</v>
      </c>
      <c r="N789" s="90">
        <v>49800</v>
      </c>
      <c r="O789" s="90">
        <v>50000</v>
      </c>
      <c r="P789" s="90">
        <v>47700</v>
      </c>
      <c r="Q789" s="90">
        <v>47800</v>
      </c>
      <c r="R789" s="90">
        <v>48300</v>
      </c>
      <c r="S789" s="90">
        <v>51000</v>
      </c>
      <c r="T789" s="90">
        <v>50500</v>
      </c>
      <c r="U789" s="90">
        <v>52600</v>
      </c>
      <c r="V789" s="90">
        <v>53500</v>
      </c>
      <c r="W789" s="90">
        <v>56000</v>
      </c>
      <c r="X789" t="str">
        <f t="shared" si="19"/>
        <v>05-2023</v>
      </c>
      <c r="Y789">
        <f>_xlfn.XLOOKUP(X789,AM:AM,AO:AO,"")</f>
        <v>0</v>
      </c>
      <c r="Z789">
        <f>_xlfn.XLOOKUP(X789,AM:AM,AP:AP,"")</f>
        <v>0</v>
      </c>
      <c r="AA789">
        <f>_xlfn.XLOOKUP(X789,AM:AM,AQ:AQ,"")</f>
        <v>0</v>
      </c>
      <c r="AB789" t="str">
        <f>_xlfn.XLOOKUP(X789,AM:AM,AR:AR,"")</f>
        <v>L36</v>
      </c>
    </row>
    <row r="790" spans="1:28">
      <c r="A790" s="93">
        <v>45056</v>
      </c>
      <c r="B790" s="90">
        <v>52000</v>
      </c>
      <c r="C790" s="90">
        <v>52800</v>
      </c>
      <c r="D790" s="90">
        <v>51400</v>
      </c>
      <c r="E790" s="90">
        <v>49000</v>
      </c>
      <c r="F790" s="90">
        <v>54000</v>
      </c>
      <c r="G790" s="91" t="s">
        <v>25</v>
      </c>
      <c r="H790" s="90">
        <v>51500</v>
      </c>
      <c r="I790" s="90">
        <v>51300</v>
      </c>
      <c r="J790" s="90">
        <v>53400</v>
      </c>
      <c r="K790" s="91" t="s">
        <v>25</v>
      </c>
      <c r="L790" s="90">
        <v>52000</v>
      </c>
      <c r="M790" s="90">
        <v>53300</v>
      </c>
      <c r="N790" s="90">
        <v>50300</v>
      </c>
      <c r="O790" s="90">
        <v>50300</v>
      </c>
      <c r="P790" s="90">
        <v>48200</v>
      </c>
      <c r="Q790" s="90">
        <v>48200</v>
      </c>
      <c r="R790" s="90">
        <v>48700</v>
      </c>
      <c r="S790" s="90">
        <v>51500</v>
      </c>
      <c r="T790" s="90">
        <v>51000</v>
      </c>
      <c r="U790" s="90">
        <v>52600</v>
      </c>
      <c r="V790" s="90">
        <v>53500</v>
      </c>
      <c r="W790" s="90">
        <v>56000</v>
      </c>
      <c r="X790" t="str">
        <f t="shared" ref="X790:X853" si="20">TEXT(A790,"MM-YYYY")</f>
        <v>05-2023</v>
      </c>
      <c r="Y790">
        <f>_xlfn.XLOOKUP(X790,AM:AM,AO:AO,"")</f>
        <v>0</v>
      </c>
      <c r="Z790">
        <f>_xlfn.XLOOKUP(X790,AM:AM,AP:AP,"")</f>
        <v>0</v>
      </c>
      <c r="AA790">
        <f>_xlfn.XLOOKUP(X790,AM:AM,AQ:AQ,"")</f>
        <v>0</v>
      </c>
      <c r="AB790" t="str">
        <f>_xlfn.XLOOKUP(X790,AM:AM,AR:AR,"")</f>
        <v>L36</v>
      </c>
    </row>
    <row r="791" spans="1:28">
      <c r="A791" s="93">
        <v>45057</v>
      </c>
      <c r="B791" s="90">
        <v>52000</v>
      </c>
      <c r="C791" s="90">
        <v>52800</v>
      </c>
      <c r="D791" s="90">
        <v>51400</v>
      </c>
      <c r="E791" s="90">
        <v>48600</v>
      </c>
      <c r="F791" s="90">
        <v>54300</v>
      </c>
      <c r="G791" s="91" t="s">
        <v>25</v>
      </c>
      <c r="H791" s="90">
        <v>51000</v>
      </c>
      <c r="I791" s="90">
        <v>51300</v>
      </c>
      <c r="J791" s="90">
        <v>53700</v>
      </c>
      <c r="K791" s="91" t="s">
        <v>25</v>
      </c>
      <c r="L791" s="90">
        <v>52000</v>
      </c>
      <c r="M791" s="90">
        <v>53500</v>
      </c>
      <c r="N791" s="90">
        <v>50300</v>
      </c>
      <c r="O791" s="90">
        <v>50300</v>
      </c>
      <c r="P791" s="90">
        <v>47700</v>
      </c>
      <c r="Q791" s="90">
        <v>47800</v>
      </c>
      <c r="R791" s="90">
        <v>48500</v>
      </c>
      <c r="S791" s="90">
        <v>51100</v>
      </c>
      <c r="T791" s="90">
        <v>50900</v>
      </c>
      <c r="U791" s="90">
        <v>52600</v>
      </c>
      <c r="V791" s="90">
        <v>53600</v>
      </c>
      <c r="W791" s="90">
        <v>56000</v>
      </c>
      <c r="X791" t="str">
        <f t="shared" si="20"/>
        <v>05-2023</v>
      </c>
      <c r="Y791">
        <f>_xlfn.XLOOKUP(X791,AM:AM,AO:AO,"")</f>
        <v>0</v>
      </c>
      <c r="Z791">
        <f>_xlfn.XLOOKUP(X791,AM:AM,AP:AP,"")</f>
        <v>0</v>
      </c>
      <c r="AA791">
        <f>_xlfn.XLOOKUP(X791,AM:AM,AQ:AQ,"")</f>
        <v>0</v>
      </c>
      <c r="AB791" t="str">
        <f>_xlfn.XLOOKUP(X791,AM:AM,AR:AR,"")</f>
        <v>L36</v>
      </c>
    </row>
    <row r="792" spans="1:28">
      <c r="A792" s="93">
        <v>45058</v>
      </c>
      <c r="B792" s="90">
        <v>51700</v>
      </c>
      <c r="C792" s="90">
        <v>52500</v>
      </c>
      <c r="D792" s="90">
        <v>51100</v>
      </c>
      <c r="E792" s="90">
        <v>48600</v>
      </c>
      <c r="F792" s="90">
        <v>54300</v>
      </c>
      <c r="G792" s="91" t="s">
        <v>25</v>
      </c>
      <c r="H792" s="90">
        <v>51000</v>
      </c>
      <c r="I792" s="90">
        <v>51300</v>
      </c>
      <c r="J792" s="90">
        <v>53700</v>
      </c>
      <c r="K792" s="91" t="s">
        <v>25</v>
      </c>
      <c r="L792" s="90">
        <v>51800</v>
      </c>
      <c r="M792" s="90">
        <v>53900</v>
      </c>
      <c r="N792" s="90">
        <v>50300</v>
      </c>
      <c r="O792" s="90">
        <v>50300</v>
      </c>
      <c r="P792" s="90">
        <v>48000</v>
      </c>
      <c r="Q792" s="90">
        <v>47700</v>
      </c>
      <c r="R792" s="90">
        <v>48300</v>
      </c>
      <c r="S792" s="90">
        <v>51100</v>
      </c>
      <c r="T792" s="90">
        <v>50700</v>
      </c>
      <c r="U792" s="90">
        <v>52600</v>
      </c>
      <c r="V792" s="90">
        <v>53600</v>
      </c>
      <c r="W792" s="90">
        <v>56000</v>
      </c>
      <c r="X792" t="str">
        <f t="shared" si="20"/>
        <v>05-2023</v>
      </c>
      <c r="Y792">
        <f>_xlfn.XLOOKUP(X792,AM:AM,AO:AO,"")</f>
        <v>0</v>
      </c>
      <c r="Z792">
        <f>_xlfn.XLOOKUP(X792,AM:AM,AP:AP,"")</f>
        <v>0</v>
      </c>
      <c r="AA792">
        <f>_xlfn.XLOOKUP(X792,AM:AM,AQ:AQ,"")</f>
        <v>0</v>
      </c>
      <c r="AB792" t="str">
        <f>_xlfn.XLOOKUP(X792,AM:AM,AR:AR,"")</f>
        <v>L36</v>
      </c>
    </row>
    <row r="793" spans="1:28">
      <c r="A793" s="93">
        <v>45059</v>
      </c>
      <c r="B793" s="90">
        <v>51500</v>
      </c>
      <c r="C793" s="90">
        <v>52500</v>
      </c>
      <c r="D793" s="90">
        <v>51400</v>
      </c>
      <c r="E793" s="90">
        <v>48600</v>
      </c>
      <c r="F793" s="90">
        <v>54300</v>
      </c>
      <c r="G793" s="91" t="s">
        <v>25</v>
      </c>
      <c r="H793" s="90">
        <v>51000</v>
      </c>
      <c r="I793" s="90">
        <v>51400</v>
      </c>
      <c r="J793" s="90">
        <v>53700</v>
      </c>
      <c r="K793" s="91" t="s">
        <v>25</v>
      </c>
      <c r="L793" s="90">
        <v>52000</v>
      </c>
      <c r="M793" s="90">
        <v>54100</v>
      </c>
      <c r="N793" s="90">
        <v>50200</v>
      </c>
      <c r="O793" s="90">
        <v>50300</v>
      </c>
      <c r="P793" s="90">
        <v>47950</v>
      </c>
      <c r="Q793" s="90">
        <v>47500</v>
      </c>
      <c r="R793" s="90">
        <v>48300</v>
      </c>
      <c r="S793" s="90">
        <v>51100</v>
      </c>
      <c r="T793" s="90">
        <v>50500</v>
      </c>
      <c r="U793" s="90">
        <v>52600</v>
      </c>
      <c r="V793" s="90">
        <v>53500</v>
      </c>
      <c r="W793" s="90">
        <v>56000</v>
      </c>
      <c r="X793" t="str">
        <f t="shared" si="20"/>
        <v>05-2023</v>
      </c>
      <c r="Y793">
        <f>_xlfn.XLOOKUP(X793,AM:AM,AO:AO,"")</f>
        <v>0</v>
      </c>
      <c r="Z793">
        <f>_xlfn.XLOOKUP(X793,AM:AM,AP:AP,"")</f>
        <v>0</v>
      </c>
      <c r="AA793">
        <f>_xlfn.XLOOKUP(X793,AM:AM,AQ:AQ,"")</f>
        <v>0</v>
      </c>
      <c r="AB793" t="str">
        <f>_xlfn.XLOOKUP(X793,AM:AM,AR:AR,"")</f>
        <v>L36</v>
      </c>
    </row>
    <row r="794" spans="1:28">
      <c r="A794" s="93">
        <v>45060</v>
      </c>
      <c r="B794" s="90" t="s">
        <v>24</v>
      </c>
      <c r="C794" s="90" t="s">
        <v>24</v>
      </c>
      <c r="D794" s="90" t="s">
        <v>24</v>
      </c>
      <c r="E794" s="90" t="s">
        <v>24</v>
      </c>
      <c r="F794" s="90" t="s">
        <v>24</v>
      </c>
      <c r="G794" s="90" t="s">
        <v>24</v>
      </c>
      <c r="H794" s="90" t="s">
        <v>24</v>
      </c>
      <c r="I794" s="90" t="s">
        <v>24</v>
      </c>
      <c r="J794" s="90" t="s">
        <v>24</v>
      </c>
      <c r="K794" s="90" t="s">
        <v>24</v>
      </c>
      <c r="L794" s="90" t="s">
        <v>24</v>
      </c>
      <c r="M794" s="90" t="s">
        <v>24</v>
      </c>
      <c r="N794" s="90" t="s">
        <v>24</v>
      </c>
      <c r="O794" s="90" t="s">
        <v>24</v>
      </c>
      <c r="P794" s="90" t="s">
        <v>24</v>
      </c>
      <c r="Q794" s="90" t="s">
        <v>24</v>
      </c>
      <c r="R794" s="90" t="s">
        <v>24</v>
      </c>
      <c r="S794" s="90" t="s">
        <v>24</v>
      </c>
      <c r="T794" s="90" t="s">
        <v>24</v>
      </c>
      <c r="U794" s="90" t="s">
        <v>24</v>
      </c>
      <c r="V794" s="90" t="s">
        <v>24</v>
      </c>
      <c r="W794" s="90" t="s">
        <v>24</v>
      </c>
      <c r="X794" t="str">
        <f t="shared" si="20"/>
        <v>05-2023</v>
      </c>
      <c r="Y794">
        <f>_xlfn.XLOOKUP(X794,AM:AM,AO:AO,"")</f>
        <v>0</v>
      </c>
      <c r="Z794">
        <f>_xlfn.XLOOKUP(X794,AM:AM,AP:AP,"")</f>
        <v>0</v>
      </c>
      <c r="AA794">
        <f>_xlfn.XLOOKUP(X794,AM:AM,AQ:AQ,"")</f>
        <v>0</v>
      </c>
      <c r="AB794" t="str">
        <f>_xlfn.XLOOKUP(X794,AM:AM,AR:AR,"")</f>
        <v>L36</v>
      </c>
    </row>
    <row r="795" spans="1:28">
      <c r="A795" s="93">
        <v>45061</v>
      </c>
      <c r="B795" s="90">
        <v>52000</v>
      </c>
      <c r="C795" s="90">
        <v>52500</v>
      </c>
      <c r="D795" s="90">
        <v>52000</v>
      </c>
      <c r="E795" s="90">
        <v>48600</v>
      </c>
      <c r="F795" s="90">
        <v>54300</v>
      </c>
      <c r="G795" s="91" t="s">
        <v>25</v>
      </c>
      <c r="H795" s="90">
        <v>51000</v>
      </c>
      <c r="I795" s="90">
        <v>51800</v>
      </c>
      <c r="J795" s="90">
        <v>53700</v>
      </c>
      <c r="K795" s="91" t="s">
        <v>25</v>
      </c>
      <c r="L795" s="90">
        <v>52400</v>
      </c>
      <c r="M795" s="90">
        <v>54100</v>
      </c>
      <c r="N795" s="90">
        <v>50800</v>
      </c>
      <c r="O795" s="90">
        <v>50400</v>
      </c>
      <c r="P795" s="90">
        <v>47900</v>
      </c>
      <c r="Q795" s="90">
        <v>48100</v>
      </c>
      <c r="R795" s="90">
        <v>48500</v>
      </c>
      <c r="S795" s="90">
        <v>51100</v>
      </c>
      <c r="T795" s="90">
        <v>50800</v>
      </c>
      <c r="U795" s="90">
        <v>52600</v>
      </c>
      <c r="V795" s="90">
        <v>53500</v>
      </c>
      <c r="W795" s="90">
        <v>56000</v>
      </c>
      <c r="X795" t="str">
        <f t="shared" si="20"/>
        <v>05-2023</v>
      </c>
      <c r="Y795">
        <f>_xlfn.XLOOKUP(X795,AM:AM,AO:AO,"")</f>
        <v>0</v>
      </c>
      <c r="Z795">
        <f>_xlfn.XLOOKUP(X795,AM:AM,AP:AP,"")</f>
        <v>0</v>
      </c>
      <c r="AA795">
        <f>_xlfn.XLOOKUP(X795,AM:AM,AQ:AQ,"")</f>
        <v>0</v>
      </c>
      <c r="AB795" t="str">
        <f>_xlfn.XLOOKUP(X795,AM:AM,AR:AR,"")</f>
        <v>L36</v>
      </c>
    </row>
    <row r="796" spans="1:28">
      <c r="A796" s="93">
        <v>45062</v>
      </c>
      <c r="B796" s="90">
        <v>52200</v>
      </c>
      <c r="C796" s="90">
        <v>52500</v>
      </c>
      <c r="D796" s="90">
        <v>52600</v>
      </c>
      <c r="E796" s="90">
        <v>48600</v>
      </c>
      <c r="F796" s="90">
        <v>54300</v>
      </c>
      <c r="G796" s="91" t="s">
        <v>25</v>
      </c>
      <c r="H796" s="90">
        <v>51000</v>
      </c>
      <c r="I796" s="90">
        <v>52200</v>
      </c>
      <c r="J796" s="90">
        <v>53700</v>
      </c>
      <c r="K796" s="91" t="s">
        <v>25</v>
      </c>
      <c r="L796" s="90">
        <v>52600</v>
      </c>
      <c r="M796" s="90">
        <v>54100</v>
      </c>
      <c r="N796" s="90">
        <v>51300</v>
      </c>
      <c r="O796" s="90">
        <v>50400</v>
      </c>
      <c r="P796" s="90">
        <v>48000</v>
      </c>
      <c r="Q796" s="90">
        <v>48300</v>
      </c>
      <c r="R796" s="90">
        <v>48700</v>
      </c>
      <c r="S796" s="90">
        <v>51100</v>
      </c>
      <c r="T796" s="90">
        <v>51000</v>
      </c>
      <c r="U796" s="90">
        <v>52600</v>
      </c>
      <c r="V796" s="90">
        <v>53500</v>
      </c>
      <c r="W796" s="90">
        <v>56000</v>
      </c>
      <c r="X796" t="str">
        <f t="shared" si="20"/>
        <v>05-2023</v>
      </c>
      <c r="Y796">
        <f>_xlfn.XLOOKUP(X796,AM:AM,AO:AO,"")</f>
        <v>0</v>
      </c>
      <c r="Z796">
        <f>_xlfn.XLOOKUP(X796,AM:AM,AP:AP,"")</f>
        <v>0</v>
      </c>
      <c r="AA796">
        <f>_xlfn.XLOOKUP(X796,AM:AM,AQ:AQ,"")</f>
        <v>0</v>
      </c>
      <c r="AB796" t="str">
        <f>_xlfn.XLOOKUP(X796,AM:AM,AR:AR,"")</f>
        <v>L36</v>
      </c>
    </row>
    <row r="797" spans="1:28">
      <c r="A797" s="93">
        <v>45063</v>
      </c>
      <c r="B797" s="90">
        <v>52700</v>
      </c>
      <c r="C797" s="90">
        <v>52500</v>
      </c>
      <c r="D797" s="90">
        <v>52700</v>
      </c>
      <c r="E797" s="90">
        <v>49000</v>
      </c>
      <c r="F797" s="90">
        <v>54300</v>
      </c>
      <c r="G797" s="91" t="s">
        <v>25</v>
      </c>
      <c r="H797" s="90">
        <v>51500</v>
      </c>
      <c r="I797" s="90">
        <v>52600</v>
      </c>
      <c r="J797" s="90">
        <v>53700</v>
      </c>
      <c r="K797" s="91" t="s">
        <v>25</v>
      </c>
      <c r="L797" s="90">
        <v>53200</v>
      </c>
      <c r="M797" s="90">
        <v>54100</v>
      </c>
      <c r="N797" s="90">
        <v>51500</v>
      </c>
      <c r="O797" s="90">
        <v>50700</v>
      </c>
      <c r="P797" s="90">
        <v>48500</v>
      </c>
      <c r="Q797" s="90">
        <v>48400</v>
      </c>
      <c r="R797" s="90">
        <v>48800</v>
      </c>
      <c r="S797" s="90">
        <v>51500</v>
      </c>
      <c r="T797" s="90">
        <v>51300</v>
      </c>
      <c r="U797" s="90">
        <v>52600</v>
      </c>
      <c r="V797" s="90">
        <v>53500</v>
      </c>
      <c r="W797" s="90">
        <v>56000</v>
      </c>
      <c r="X797" t="str">
        <f t="shared" si="20"/>
        <v>05-2023</v>
      </c>
      <c r="Y797">
        <f>_xlfn.XLOOKUP(X797,AM:AM,AO:AO,"")</f>
        <v>0</v>
      </c>
      <c r="Z797">
        <f>_xlfn.XLOOKUP(X797,AM:AM,AP:AP,"")</f>
        <v>0</v>
      </c>
      <c r="AA797">
        <f>_xlfn.XLOOKUP(X797,AM:AM,AQ:AQ,"")</f>
        <v>0</v>
      </c>
      <c r="AB797" t="str">
        <f>_xlfn.XLOOKUP(X797,AM:AM,AR:AR,"")</f>
        <v>L36</v>
      </c>
    </row>
    <row r="798" spans="1:28">
      <c r="A798" s="93">
        <v>45064</v>
      </c>
      <c r="B798" s="90">
        <v>52700</v>
      </c>
      <c r="C798" s="90">
        <v>52500</v>
      </c>
      <c r="D798" s="90">
        <v>52300</v>
      </c>
      <c r="E798" s="90">
        <v>48500</v>
      </c>
      <c r="F798" s="90">
        <v>54300</v>
      </c>
      <c r="G798" s="91" t="s">
        <v>25</v>
      </c>
      <c r="H798" s="90">
        <v>51500</v>
      </c>
      <c r="I798" s="90">
        <v>52600</v>
      </c>
      <c r="J798" s="90">
        <v>53400</v>
      </c>
      <c r="K798" s="91" t="s">
        <v>25</v>
      </c>
      <c r="L798" s="90">
        <v>53100</v>
      </c>
      <c r="M798" s="90">
        <v>54100</v>
      </c>
      <c r="N798" s="90">
        <v>51300</v>
      </c>
      <c r="O798" s="90">
        <v>50500</v>
      </c>
      <c r="P798" s="90">
        <v>48050</v>
      </c>
      <c r="Q798" s="90">
        <v>48300</v>
      </c>
      <c r="R798" s="90">
        <v>48600</v>
      </c>
      <c r="S798" s="90">
        <v>51000</v>
      </c>
      <c r="T798" s="90">
        <v>51300</v>
      </c>
      <c r="U798" s="90">
        <v>52600</v>
      </c>
      <c r="V798" s="90">
        <v>53400</v>
      </c>
      <c r="W798" s="90">
        <v>55800</v>
      </c>
      <c r="X798" t="str">
        <f t="shared" si="20"/>
        <v>05-2023</v>
      </c>
      <c r="Y798">
        <f>_xlfn.XLOOKUP(X798,AM:AM,AO:AO,"")</f>
        <v>0</v>
      </c>
      <c r="Z798">
        <f>_xlfn.XLOOKUP(X798,AM:AM,AP:AP,"")</f>
        <v>0</v>
      </c>
      <c r="AA798">
        <f>_xlfn.XLOOKUP(X798,AM:AM,AQ:AQ,"")</f>
        <v>0</v>
      </c>
      <c r="AB798" t="str">
        <f>_xlfn.XLOOKUP(X798,AM:AM,AR:AR,"")</f>
        <v>L36</v>
      </c>
    </row>
    <row r="799" spans="1:28">
      <c r="A799" s="93">
        <v>45065</v>
      </c>
      <c r="B799" s="90">
        <v>52500</v>
      </c>
      <c r="C799" s="90">
        <v>52300</v>
      </c>
      <c r="D799" s="90">
        <v>52300</v>
      </c>
      <c r="E799" s="90">
        <v>48300</v>
      </c>
      <c r="F799" s="90">
        <v>54200</v>
      </c>
      <c r="G799" s="91" t="s">
        <v>25</v>
      </c>
      <c r="H799" s="90">
        <v>51500</v>
      </c>
      <c r="I799" s="90">
        <v>52600</v>
      </c>
      <c r="J799" s="90">
        <v>53300</v>
      </c>
      <c r="K799" s="91" t="s">
        <v>25</v>
      </c>
      <c r="L799" s="90">
        <v>53100</v>
      </c>
      <c r="M799" s="90">
        <v>53800</v>
      </c>
      <c r="N799" s="90">
        <v>51200</v>
      </c>
      <c r="O799" s="90">
        <v>50000</v>
      </c>
      <c r="P799" s="90">
        <v>47800</v>
      </c>
      <c r="Q799" s="90">
        <v>48100</v>
      </c>
      <c r="R799" s="90">
        <v>48300</v>
      </c>
      <c r="S799" s="90">
        <v>50800</v>
      </c>
      <c r="T799" s="90">
        <v>51200</v>
      </c>
      <c r="U799" s="90">
        <v>52600</v>
      </c>
      <c r="V799" s="90">
        <v>53200</v>
      </c>
      <c r="W799" s="90">
        <v>55800</v>
      </c>
      <c r="X799" t="str">
        <f t="shared" si="20"/>
        <v>05-2023</v>
      </c>
      <c r="Y799">
        <f>_xlfn.XLOOKUP(X799,AM:AM,AO:AO,"")</f>
        <v>0</v>
      </c>
      <c r="Z799">
        <f>_xlfn.XLOOKUP(X799,AM:AM,AP:AP,"")</f>
        <v>0</v>
      </c>
      <c r="AA799">
        <f>_xlfn.XLOOKUP(X799,AM:AM,AQ:AQ,"")</f>
        <v>0</v>
      </c>
      <c r="AB799" t="str">
        <f>_xlfn.XLOOKUP(X799,AM:AM,AR:AR,"")</f>
        <v>L36</v>
      </c>
    </row>
    <row r="800" spans="1:28">
      <c r="A800" s="93">
        <v>45066</v>
      </c>
      <c r="B800" s="90">
        <v>52200</v>
      </c>
      <c r="C800" s="90">
        <v>52300</v>
      </c>
      <c r="D800" s="90">
        <v>52200</v>
      </c>
      <c r="E800" s="90">
        <v>47800</v>
      </c>
      <c r="F800" s="90">
        <v>54000</v>
      </c>
      <c r="G800" s="91" t="s">
        <v>25</v>
      </c>
      <c r="H800" s="90">
        <v>51000</v>
      </c>
      <c r="I800" s="90">
        <v>51900</v>
      </c>
      <c r="J800" s="90">
        <v>53200</v>
      </c>
      <c r="K800" s="91" t="s">
        <v>25</v>
      </c>
      <c r="L800" s="90">
        <v>52800</v>
      </c>
      <c r="M800" s="90">
        <v>53500</v>
      </c>
      <c r="N800" s="90">
        <v>51000</v>
      </c>
      <c r="O800" s="90">
        <v>49800</v>
      </c>
      <c r="P800" s="90">
        <v>47600</v>
      </c>
      <c r="Q800" s="90">
        <v>48000</v>
      </c>
      <c r="R800" s="90">
        <v>48000</v>
      </c>
      <c r="S800" s="90">
        <v>50300</v>
      </c>
      <c r="T800" s="90">
        <v>51200</v>
      </c>
      <c r="U800" s="90">
        <v>52600</v>
      </c>
      <c r="V800" s="90">
        <v>53000</v>
      </c>
      <c r="W800" s="90">
        <v>55500</v>
      </c>
      <c r="X800" t="str">
        <f t="shared" si="20"/>
        <v>05-2023</v>
      </c>
      <c r="Y800">
        <f>_xlfn.XLOOKUP(X800,AM:AM,AO:AO,"")</f>
        <v>0</v>
      </c>
      <c r="Z800">
        <f>_xlfn.XLOOKUP(X800,AM:AM,AP:AP,"")</f>
        <v>0</v>
      </c>
      <c r="AA800">
        <f>_xlfn.XLOOKUP(X800,AM:AM,AQ:AQ,"")</f>
        <v>0</v>
      </c>
      <c r="AB800" t="str">
        <f>_xlfn.XLOOKUP(X800,AM:AM,AR:AR,"")</f>
        <v>L36</v>
      </c>
    </row>
    <row r="801" spans="1:28">
      <c r="A801" s="93">
        <v>45067</v>
      </c>
      <c r="B801" s="90" t="s">
        <v>24</v>
      </c>
      <c r="C801" s="90" t="s">
        <v>24</v>
      </c>
      <c r="D801" s="90" t="s">
        <v>24</v>
      </c>
      <c r="E801" s="90" t="s">
        <v>24</v>
      </c>
      <c r="F801" s="90" t="s">
        <v>24</v>
      </c>
      <c r="G801" s="90" t="s">
        <v>24</v>
      </c>
      <c r="H801" s="90" t="s">
        <v>24</v>
      </c>
      <c r="I801" s="90" t="s">
        <v>24</v>
      </c>
      <c r="J801" s="90" t="s">
        <v>24</v>
      </c>
      <c r="K801" s="90" t="s">
        <v>24</v>
      </c>
      <c r="L801" s="90" t="s">
        <v>24</v>
      </c>
      <c r="M801" s="90" t="s">
        <v>24</v>
      </c>
      <c r="N801" s="90" t="s">
        <v>24</v>
      </c>
      <c r="O801" s="90" t="s">
        <v>24</v>
      </c>
      <c r="P801" s="90" t="s">
        <v>24</v>
      </c>
      <c r="Q801" s="90" t="s">
        <v>24</v>
      </c>
      <c r="R801" s="90" t="s">
        <v>24</v>
      </c>
      <c r="S801" s="90" t="s">
        <v>24</v>
      </c>
      <c r="T801" s="90" t="s">
        <v>24</v>
      </c>
      <c r="U801" s="90" t="s">
        <v>24</v>
      </c>
      <c r="V801" s="90" t="s">
        <v>24</v>
      </c>
      <c r="W801" s="90" t="s">
        <v>24</v>
      </c>
      <c r="X801" t="str">
        <f t="shared" si="20"/>
        <v>05-2023</v>
      </c>
      <c r="Y801">
        <f>_xlfn.XLOOKUP(X801,AM:AM,AO:AO,"")</f>
        <v>0</v>
      </c>
      <c r="Z801">
        <f>_xlfn.XLOOKUP(X801,AM:AM,AP:AP,"")</f>
        <v>0</v>
      </c>
      <c r="AA801">
        <f>_xlfn.XLOOKUP(X801,AM:AM,AQ:AQ,"")</f>
        <v>0</v>
      </c>
      <c r="AB801" t="str">
        <f>_xlfn.XLOOKUP(X801,AM:AM,AR:AR,"")</f>
        <v>L36</v>
      </c>
    </row>
    <row r="802" spans="1:28">
      <c r="A802" s="93">
        <v>45068</v>
      </c>
      <c r="B802" s="90">
        <v>51600</v>
      </c>
      <c r="C802" s="90">
        <v>52000</v>
      </c>
      <c r="D802" s="90">
        <v>51800</v>
      </c>
      <c r="E802" s="90">
        <v>47600</v>
      </c>
      <c r="F802" s="90">
        <v>53700</v>
      </c>
      <c r="G802" s="91" t="s">
        <v>25</v>
      </c>
      <c r="H802" s="90">
        <v>51000</v>
      </c>
      <c r="I802" s="90">
        <v>51300</v>
      </c>
      <c r="J802" s="90">
        <v>53200</v>
      </c>
      <c r="K802" s="91" t="s">
        <v>25</v>
      </c>
      <c r="L802" s="90">
        <v>52500</v>
      </c>
      <c r="M802" s="90">
        <v>53500</v>
      </c>
      <c r="N802" s="90">
        <v>50800</v>
      </c>
      <c r="O802" s="90">
        <v>49800</v>
      </c>
      <c r="P802" s="90">
        <v>47500</v>
      </c>
      <c r="Q802" s="90">
        <v>47700</v>
      </c>
      <c r="R802" s="90">
        <v>47800</v>
      </c>
      <c r="S802" s="90">
        <v>50100</v>
      </c>
      <c r="T802" s="90">
        <v>50600</v>
      </c>
      <c r="U802" s="90">
        <v>52600</v>
      </c>
      <c r="V802" s="90">
        <v>52800</v>
      </c>
      <c r="W802" s="90">
        <v>55300</v>
      </c>
      <c r="X802" t="str">
        <f t="shared" si="20"/>
        <v>05-2023</v>
      </c>
      <c r="Y802">
        <f>_xlfn.XLOOKUP(X802,AM:AM,AO:AO,"")</f>
        <v>0</v>
      </c>
      <c r="Z802">
        <f>_xlfn.XLOOKUP(X802,AM:AM,AP:AP,"")</f>
        <v>0</v>
      </c>
      <c r="AA802">
        <f>_xlfn.XLOOKUP(X802,AM:AM,AQ:AQ,"")</f>
        <v>0</v>
      </c>
      <c r="AB802" t="str">
        <f>_xlfn.XLOOKUP(X802,AM:AM,AR:AR,"")</f>
        <v>L36</v>
      </c>
    </row>
    <row r="803" spans="1:28">
      <c r="A803" s="93">
        <v>45069</v>
      </c>
      <c r="B803" s="90">
        <v>51300</v>
      </c>
      <c r="C803" s="90">
        <v>51800</v>
      </c>
      <c r="D803" s="90">
        <v>51800</v>
      </c>
      <c r="E803" s="90">
        <v>47200</v>
      </c>
      <c r="F803" s="90">
        <v>53700</v>
      </c>
      <c r="G803" s="91" t="s">
        <v>25</v>
      </c>
      <c r="H803" s="90">
        <v>51000</v>
      </c>
      <c r="I803" s="90">
        <v>51300</v>
      </c>
      <c r="J803" s="90">
        <v>53000</v>
      </c>
      <c r="K803" s="91" t="s">
        <v>25</v>
      </c>
      <c r="L803" s="90">
        <v>52400</v>
      </c>
      <c r="M803" s="90">
        <v>53500</v>
      </c>
      <c r="N803" s="90">
        <v>50700</v>
      </c>
      <c r="O803" s="90">
        <v>49600</v>
      </c>
      <c r="P803" s="90">
        <v>47300</v>
      </c>
      <c r="Q803" s="90">
        <v>47500</v>
      </c>
      <c r="R803" s="90">
        <v>47800</v>
      </c>
      <c r="S803" s="90">
        <v>49700</v>
      </c>
      <c r="T803" s="90">
        <v>50300</v>
      </c>
      <c r="U803" s="90">
        <v>51800</v>
      </c>
      <c r="V803" s="90">
        <v>52600</v>
      </c>
      <c r="W803" s="90">
        <v>55100</v>
      </c>
      <c r="X803" t="str">
        <f t="shared" si="20"/>
        <v>05-2023</v>
      </c>
      <c r="Y803">
        <f>_xlfn.XLOOKUP(X803,AM:AM,AO:AO,"")</f>
        <v>0</v>
      </c>
      <c r="Z803">
        <f>_xlfn.XLOOKUP(X803,AM:AM,AP:AP,"")</f>
        <v>0</v>
      </c>
      <c r="AA803">
        <f>_xlfn.XLOOKUP(X803,AM:AM,AQ:AQ,"")</f>
        <v>0</v>
      </c>
      <c r="AB803" t="str">
        <f>_xlfn.XLOOKUP(X803,AM:AM,AR:AR,"")</f>
        <v>L36</v>
      </c>
    </row>
    <row r="804" spans="1:28">
      <c r="A804" s="93">
        <v>45070</v>
      </c>
      <c r="B804" s="90">
        <v>51200</v>
      </c>
      <c r="C804" s="90">
        <v>51500</v>
      </c>
      <c r="D804" s="90">
        <v>51800</v>
      </c>
      <c r="E804" s="90">
        <v>47100</v>
      </c>
      <c r="F804" s="90">
        <v>53200</v>
      </c>
      <c r="G804" s="91" t="s">
        <v>25</v>
      </c>
      <c r="H804" s="90">
        <v>50500</v>
      </c>
      <c r="I804" s="90">
        <v>51200</v>
      </c>
      <c r="J804" s="90">
        <v>52800</v>
      </c>
      <c r="K804" s="91" t="s">
        <v>25</v>
      </c>
      <c r="L804" s="90">
        <v>52400</v>
      </c>
      <c r="M804" s="90">
        <v>53500</v>
      </c>
      <c r="N804" s="90">
        <v>50500</v>
      </c>
      <c r="O804" s="90">
        <v>49500</v>
      </c>
      <c r="P804" s="90">
        <v>47200</v>
      </c>
      <c r="Q804" s="90">
        <v>47400</v>
      </c>
      <c r="R804" s="90">
        <v>47500</v>
      </c>
      <c r="S804" s="90">
        <v>49600</v>
      </c>
      <c r="T804" s="90">
        <v>50000</v>
      </c>
      <c r="U804" s="90">
        <v>51800</v>
      </c>
      <c r="V804" s="90">
        <v>52600</v>
      </c>
      <c r="W804" s="90">
        <v>55100</v>
      </c>
      <c r="X804" t="str">
        <f t="shared" si="20"/>
        <v>05-2023</v>
      </c>
      <c r="Y804">
        <f>_xlfn.XLOOKUP(X804,AM:AM,AO:AO,"")</f>
        <v>0</v>
      </c>
      <c r="Z804">
        <f>_xlfn.XLOOKUP(X804,AM:AM,AP:AP,"")</f>
        <v>0</v>
      </c>
      <c r="AA804">
        <f>_xlfn.XLOOKUP(X804,AM:AM,AQ:AQ,"")</f>
        <v>0</v>
      </c>
      <c r="AB804" t="str">
        <f>_xlfn.XLOOKUP(X804,AM:AM,AR:AR,"")</f>
        <v>L36</v>
      </c>
    </row>
    <row r="805" spans="1:28">
      <c r="A805" s="93">
        <v>45071</v>
      </c>
      <c r="B805" s="90">
        <v>51600</v>
      </c>
      <c r="C805" s="90">
        <v>51500</v>
      </c>
      <c r="D805" s="90">
        <v>51800</v>
      </c>
      <c r="E805" s="90">
        <v>47300</v>
      </c>
      <c r="F805" s="90">
        <v>53200</v>
      </c>
      <c r="G805" s="91" t="s">
        <v>25</v>
      </c>
      <c r="H805" s="90">
        <v>50500</v>
      </c>
      <c r="I805" s="90">
        <v>51300</v>
      </c>
      <c r="J805" s="90">
        <v>52800</v>
      </c>
      <c r="K805" s="91" t="s">
        <v>25</v>
      </c>
      <c r="L805" s="90">
        <v>52600</v>
      </c>
      <c r="M805" s="90">
        <v>53500</v>
      </c>
      <c r="N805" s="90">
        <v>51000</v>
      </c>
      <c r="O805" s="90">
        <v>49500</v>
      </c>
      <c r="P805" s="90">
        <v>47500</v>
      </c>
      <c r="Q805" s="90">
        <v>47500</v>
      </c>
      <c r="R805" s="90">
        <v>47800</v>
      </c>
      <c r="S805" s="90">
        <v>49800</v>
      </c>
      <c r="T805" s="90">
        <v>50200</v>
      </c>
      <c r="U805" s="90">
        <v>51800</v>
      </c>
      <c r="V805" s="90">
        <v>52400</v>
      </c>
      <c r="W805" s="90">
        <v>55000</v>
      </c>
      <c r="X805" t="str">
        <f t="shared" si="20"/>
        <v>05-2023</v>
      </c>
      <c r="Y805">
        <f>_xlfn.XLOOKUP(X805,AM:AM,AO:AO,"")</f>
        <v>0</v>
      </c>
      <c r="Z805">
        <f>_xlfn.XLOOKUP(X805,AM:AM,AP:AP,"")</f>
        <v>0</v>
      </c>
      <c r="AA805">
        <f>_xlfn.XLOOKUP(X805,AM:AM,AQ:AQ,"")</f>
        <v>0</v>
      </c>
      <c r="AB805" t="str">
        <f>_xlfn.XLOOKUP(X805,AM:AM,AR:AR,"")</f>
        <v>L36</v>
      </c>
    </row>
    <row r="806" spans="1:28">
      <c r="A806" s="93">
        <v>45072</v>
      </c>
      <c r="B806" s="90">
        <v>51500</v>
      </c>
      <c r="C806" s="90">
        <v>51500</v>
      </c>
      <c r="D806" s="90">
        <v>51500</v>
      </c>
      <c r="E806" s="90">
        <v>46900</v>
      </c>
      <c r="F806" s="90">
        <v>52900</v>
      </c>
      <c r="G806" s="91" t="s">
        <v>25</v>
      </c>
      <c r="H806" s="90">
        <v>50000</v>
      </c>
      <c r="I806" s="90">
        <v>51200</v>
      </c>
      <c r="J806" s="90">
        <v>52700</v>
      </c>
      <c r="K806" s="91" t="s">
        <v>25</v>
      </c>
      <c r="L806" s="90">
        <v>52400</v>
      </c>
      <c r="M806" s="90">
        <v>53500</v>
      </c>
      <c r="N806" s="90">
        <v>50600</v>
      </c>
      <c r="O806" s="90">
        <v>49500</v>
      </c>
      <c r="P806" s="90">
        <v>47300</v>
      </c>
      <c r="Q806" s="90">
        <v>47400</v>
      </c>
      <c r="R806" s="90">
        <v>47600</v>
      </c>
      <c r="S806" s="90">
        <v>49400</v>
      </c>
      <c r="T806" s="90">
        <v>50200</v>
      </c>
      <c r="U806" s="90">
        <v>51800</v>
      </c>
      <c r="V806" s="90">
        <v>52400</v>
      </c>
      <c r="W806" s="90">
        <v>55000</v>
      </c>
      <c r="X806" t="str">
        <f t="shared" si="20"/>
        <v>05-2023</v>
      </c>
      <c r="Y806">
        <f>_xlfn.XLOOKUP(X806,AM:AM,AO:AO,"")</f>
        <v>0</v>
      </c>
      <c r="Z806">
        <f>_xlfn.XLOOKUP(X806,AM:AM,AP:AP,"")</f>
        <v>0</v>
      </c>
      <c r="AA806">
        <f>_xlfn.XLOOKUP(X806,AM:AM,AQ:AQ,"")</f>
        <v>0</v>
      </c>
      <c r="AB806" t="str">
        <f>_xlfn.XLOOKUP(X806,AM:AM,AR:AR,"")</f>
        <v>L36</v>
      </c>
    </row>
    <row r="807" spans="1:28">
      <c r="A807" s="93">
        <v>45073</v>
      </c>
      <c r="B807" s="90">
        <v>51500</v>
      </c>
      <c r="C807" s="90">
        <v>51500</v>
      </c>
      <c r="D807" s="90">
        <v>51500</v>
      </c>
      <c r="E807" s="90">
        <v>47000</v>
      </c>
      <c r="F807" s="90">
        <v>52800</v>
      </c>
      <c r="G807" s="91" t="s">
        <v>25</v>
      </c>
      <c r="H807" s="90">
        <v>50000</v>
      </c>
      <c r="I807" s="90">
        <v>51000</v>
      </c>
      <c r="J807" s="90">
        <v>52700</v>
      </c>
      <c r="K807" s="91" t="s">
        <v>25</v>
      </c>
      <c r="L807" s="90">
        <v>52400</v>
      </c>
      <c r="M807" s="90">
        <v>52900</v>
      </c>
      <c r="N807" s="90">
        <v>50700</v>
      </c>
      <c r="O807" s="90">
        <v>49500</v>
      </c>
      <c r="P807" s="90">
        <v>47100</v>
      </c>
      <c r="Q807" s="90">
        <v>47200</v>
      </c>
      <c r="R807" s="90">
        <v>47400</v>
      </c>
      <c r="S807" s="90">
        <v>49500</v>
      </c>
      <c r="T807" s="90">
        <v>49800</v>
      </c>
      <c r="U807" s="90">
        <v>51800</v>
      </c>
      <c r="V807" s="90">
        <v>52300</v>
      </c>
      <c r="W807" s="90">
        <v>55000</v>
      </c>
      <c r="X807" t="str">
        <f t="shared" si="20"/>
        <v>05-2023</v>
      </c>
      <c r="Y807">
        <f>_xlfn.XLOOKUP(X807,AM:AM,AO:AO,"")</f>
        <v>0</v>
      </c>
      <c r="Z807">
        <f>_xlfn.XLOOKUP(X807,AM:AM,AP:AP,"")</f>
        <v>0</v>
      </c>
      <c r="AA807">
        <f>_xlfn.XLOOKUP(X807,AM:AM,AQ:AQ,"")</f>
        <v>0</v>
      </c>
      <c r="AB807" t="str">
        <f>_xlfn.XLOOKUP(X807,AM:AM,AR:AR,"")</f>
        <v>L36</v>
      </c>
    </row>
    <row r="808" spans="1:28">
      <c r="A808" s="93">
        <v>45074</v>
      </c>
      <c r="B808" s="90" t="s">
        <v>24</v>
      </c>
      <c r="C808" s="90" t="s">
        <v>24</v>
      </c>
      <c r="D808" s="90" t="s">
        <v>24</v>
      </c>
      <c r="E808" s="90" t="s">
        <v>24</v>
      </c>
      <c r="F808" s="90" t="s">
        <v>24</v>
      </c>
      <c r="G808" s="90" t="s">
        <v>24</v>
      </c>
      <c r="H808" s="90" t="s">
        <v>24</v>
      </c>
      <c r="I808" s="90" t="s">
        <v>24</v>
      </c>
      <c r="J808" s="90" t="s">
        <v>24</v>
      </c>
      <c r="K808" s="90" t="s">
        <v>24</v>
      </c>
      <c r="L808" s="90" t="s">
        <v>24</v>
      </c>
      <c r="M808" s="90" t="s">
        <v>24</v>
      </c>
      <c r="N808" s="90" t="s">
        <v>24</v>
      </c>
      <c r="O808" s="90" t="s">
        <v>24</v>
      </c>
      <c r="P808" s="90" t="s">
        <v>24</v>
      </c>
      <c r="Q808" s="90" t="s">
        <v>24</v>
      </c>
      <c r="R808" s="90" t="s">
        <v>24</v>
      </c>
      <c r="S808" s="90" t="s">
        <v>24</v>
      </c>
      <c r="T808" s="90" t="s">
        <v>24</v>
      </c>
      <c r="U808" s="90" t="s">
        <v>24</v>
      </c>
      <c r="V808" s="90" t="s">
        <v>24</v>
      </c>
      <c r="W808" s="90" t="s">
        <v>24</v>
      </c>
      <c r="X808" t="str">
        <f t="shared" si="20"/>
        <v>05-2023</v>
      </c>
      <c r="Y808">
        <f>_xlfn.XLOOKUP(X808,AM:AM,AO:AO,"")</f>
        <v>0</v>
      </c>
      <c r="Z808">
        <f>_xlfn.XLOOKUP(X808,AM:AM,AP:AP,"")</f>
        <v>0</v>
      </c>
      <c r="AA808">
        <f>_xlfn.XLOOKUP(X808,AM:AM,AQ:AQ,"")</f>
        <v>0</v>
      </c>
      <c r="AB808" t="str">
        <f>_xlfn.XLOOKUP(X808,AM:AM,AR:AR,"")</f>
        <v>L36</v>
      </c>
    </row>
    <row r="809" spans="1:28">
      <c r="A809" s="93">
        <v>45075</v>
      </c>
      <c r="B809" s="90">
        <v>51300</v>
      </c>
      <c r="C809" s="90">
        <v>51500</v>
      </c>
      <c r="D809" s="90">
        <v>51300</v>
      </c>
      <c r="E809" s="90">
        <v>46600</v>
      </c>
      <c r="F809" s="90">
        <v>52800</v>
      </c>
      <c r="G809" s="91" t="s">
        <v>25</v>
      </c>
      <c r="H809" s="90">
        <v>50000</v>
      </c>
      <c r="I809" s="90">
        <v>50800</v>
      </c>
      <c r="J809" s="90">
        <v>52700</v>
      </c>
      <c r="K809" s="91" t="s">
        <v>25</v>
      </c>
      <c r="L809" s="90">
        <v>52300</v>
      </c>
      <c r="M809" s="90">
        <v>52900</v>
      </c>
      <c r="N809" s="90">
        <v>50300</v>
      </c>
      <c r="O809" s="90">
        <v>49100</v>
      </c>
      <c r="P809" s="90">
        <v>47000</v>
      </c>
      <c r="Q809" s="90">
        <v>47000</v>
      </c>
      <c r="R809" s="90">
        <v>47000</v>
      </c>
      <c r="S809" s="90">
        <v>49100</v>
      </c>
      <c r="T809" s="90">
        <v>49600</v>
      </c>
      <c r="U809" s="90">
        <v>51800</v>
      </c>
      <c r="V809" s="90">
        <v>52200</v>
      </c>
      <c r="W809" s="90">
        <v>54800</v>
      </c>
      <c r="X809" t="str">
        <f t="shared" si="20"/>
        <v>05-2023</v>
      </c>
      <c r="Y809">
        <f>_xlfn.XLOOKUP(X809,AM:AM,AO:AO,"")</f>
        <v>0</v>
      </c>
      <c r="Z809">
        <f>_xlfn.XLOOKUP(X809,AM:AM,AP:AP,"")</f>
        <v>0</v>
      </c>
      <c r="AA809">
        <f>_xlfn.XLOOKUP(X809,AM:AM,AQ:AQ,"")</f>
        <v>0</v>
      </c>
      <c r="AB809" t="str">
        <f>_xlfn.XLOOKUP(X809,AM:AM,AR:AR,"")</f>
        <v>L36</v>
      </c>
    </row>
    <row r="810" spans="1:28">
      <c r="A810" s="93">
        <v>45076</v>
      </c>
      <c r="B810" s="90">
        <v>51200</v>
      </c>
      <c r="C810" s="90">
        <v>51500</v>
      </c>
      <c r="D810" s="90">
        <v>51000</v>
      </c>
      <c r="E810" s="90">
        <v>46600</v>
      </c>
      <c r="F810" s="90">
        <v>52300</v>
      </c>
      <c r="G810" s="91" t="s">
        <v>25</v>
      </c>
      <c r="H810" s="90">
        <v>49500</v>
      </c>
      <c r="I810" s="90">
        <v>50700</v>
      </c>
      <c r="J810" s="90">
        <v>52200</v>
      </c>
      <c r="K810" s="91" t="s">
        <v>25</v>
      </c>
      <c r="L810" s="90">
        <v>52300</v>
      </c>
      <c r="M810" s="90">
        <v>52400</v>
      </c>
      <c r="N810" s="90">
        <v>50000</v>
      </c>
      <c r="O810" s="90">
        <v>48500</v>
      </c>
      <c r="P810" s="90">
        <v>46700</v>
      </c>
      <c r="Q810" s="90">
        <v>47000</v>
      </c>
      <c r="R810" s="90">
        <v>47200</v>
      </c>
      <c r="S810" s="90">
        <v>49100</v>
      </c>
      <c r="T810" s="90">
        <v>49600</v>
      </c>
      <c r="U810" s="90">
        <v>51800</v>
      </c>
      <c r="V810" s="90">
        <v>52000</v>
      </c>
      <c r="W810" s="90">
        <v>54700</v>
      </c>
      <c r="X810" t="str">
        <f t="shared" si="20"/>
        <v>05-2023</v>
      </c>
      <c r="Y810">
        <f>_xlfn.XLOOKUP(X810,AM:AM,AO:AO,"")</f>
        <v>0</v>
      </c>
      <c r="Z810">
        <f>_xlfn.XLOOKUP(X810,AM:AM,AP:AP,"")</f>
        <v>0</v>
      </c>
      <c r="AA810">
        <f>_xlfn.XLOOKUP(X810,AM:AM,AQ:AQ,"")</f>
        <v>0</v>
      </c>
      <c r="AB810" t="str">
        <f>_xlfn.XLOOKUP(X810,AM:AM,AR:AR,"")</f>
        <v>L36</v>
      </c>
    </row>
    <row r="811" spans="1:28">
      <c r="A811" s="93">
        <v>45077</v>
      </c>
      <c r="B811" s="90">
        <v>51200</v>
      </c>
      <c r="C811" s="90">
        <v>51500</v>
      </c>
      <c r="D811" s="90">
        <v>51000</v>
      </c>
      <c r="E811" s="90">
        <v>46500</v>
      </c>
      <c r="F811" s="90">
        <v>52200</v>
      </c>
      <c r="G811" s="91" t="s">
        <v>25</v>
      </c>
      <c r="H811" s="90">
        <v>49000</v>
      </c>
      <c r="I811" s="90">
        <v>50500</v>
      </c>
      <c r="J811" s="90">
        <v>51700</v>
      </c>
      <c r="K811" s="91" t="s">
        <v>25</v>
      </c>
      <c r="L811" s="90">
        <v>52200</v>
      </c>
      <c r="M811" s="90">
        <v>52100</v>
      </c>
      <c r="N811" s="90">
        <v>50000</v>
      </c>
      <c r="O811" s="90">
        <v>48300</v>
      </c>
      <c r="P811" s="90">
        <v>46700</v>
      </c>
      <c r="Q811" s="90">
        <v>46800</v>
      </c>
      <c r="R811" s="90">
        <v>47000</v>
      </c>
      <c r="S811" s="90">
        <v>49000</v>
      </c>
      <c r="T811" s="90">
        <v>49600</v>
      </c>
      <c r="U811" s="90">
        <v>51800</v>
      </c>
      <c r="V811" s="90">
        <v>51700</v>
      </c>
      <c r="W811" s="90">
        <v>54500</v>
      </c>
      <c r="X811" t="str">
        <f t="shared" si="20"/>
        <v>05-2023</v>
      </c>
      <c r="Y811">
        <f>_xlfn.XLOOKUP(X811,AM:AM,AO:AO,"")</f>
        <v>0</v>
      </c>
      <c r="Z811">
        <f>_xlfn.XLOOKUP(X811,AM:AM,AP:AP,"")</f>
        <v>0</v>
      </c>
      <c r="AA811">
        <f>_xlfn.XLOOKUP(X811,AM:AM,AQ:AQ,"")</f>
        <v>0</v>
      </c>
      <c r="AB811" t="str">
        <f>_xlfn.XLOOKUP(X811,AM:AM,AR:AR,"")</f>
        <v>L36</v>
      </c>
    </row>
    <row r="812" spans="1:28">
      <c r="A812" s="93">
        <v>45078</v>
      </c>
      <c r="B812" s="90">
        <v>51000</v>
      </c>
      <c r="C812" s="90">
        <v>51000</v>
      </c>
      <c r="D812" s="90">
        <v>50800</v>
      </c>
      <c r="E812" s="90">
        <v>46300</v>
      </c>
      <c r="F812" s="90">
        <v>51800</v>
      </c>
      <c r="G812" s="91" t="s">
        <v>25</v>
      </c>
      <c r="H812" s="90">
        <v>49000</v>
      </c>
      <c r="I812" s="90">
        <v>50400</v>
      </c>
      <c r="J812" s="90">
        <v>51300</v>
      </c>
      <c r="K812" s="91" t="s">
        <v>25</v>
      </c>
      <c r="L812" s="90">
        <v>52200</v>
      </c>
      <c r="M812" s="90">
        <v>52100</v>
      </c>
      <c r="N812" s="90">
        <v>50000</v>
      </c>
      <c r="O812" s="90">
        <v>48300</v>
      </c>
      <c r="P812" s="90">
        <v>46500</v>
      </c>
      <c r="Q812" s="90">
        <v>47000</v>
      </c>
      <c r="R812" s="90">
        <v>46800</v>
      </c>
      <c r="S812" s="90">
        <v>48800</v>
      </c>
      <c r="T812" s="90">
        <v>49300</v>
      </c>
      <c r="U812" s="90">
        <v>51300</v>
      </c>
      <c r="V812" s="90">
        <v>51700</v>
      </c>
      <c r="W812" s="90">
        <v>54500</v>
      </c>
      <c r="X812" t="str">
        <f t="shared" si="20"/>
        <v>06-2023</v>
      </c>
      <c r="Y812">
        <f>_xlfn.XLOOKUP(X812,AM:AM,AO:AO,"")</f>
        <v>0</v>
      </c>
      <c r="Z812">
        <f>_xlfn.XLOOKUP(X812,AM:AM,AP:AP,"")</f>
        <v>0</v>
      </c>
      <c r="AA812">
        <f>_xlfn.XLOOKUP(X812,AM:AM,AQ:AQ,"")</f>
        <v>0</v>
      </c>
      <c r="AB812" t="str">
        <f>_xlfn.XLOOKUP(X812,AM:AM,AR:AR,"")</f>
        <v>L36</v>
      </c>
    </row>
    <row r="813" spans="1:28">
      <c r="A813" s="93">
        <v>45079</v>
      </c>
      <c r="B813" s="90">
        <v>50800</v>
      </c>
      <c r="C813" s="90">
        <v>51000</v>
      </c>
      <c r="D813" s="90">
        <v>50700</v>
      </c>
      <c r="E813" s="90">
        <v>46300</v>
      </c>
      <c r="F813" s="90">
        <v>51600</v>
      </c>
      <c r="G813" s="91" t="s">
        <v>25</v>
      </c>
      <c r="H813" s="90">
        <v>48500</v>
      </c>
      <c r="I813" s="90">
        <v>50200</v>
      </c>
      <c r="J813" s="90">
        <v>51200</v>
      </c>
      <c r="K813" s="91" t="s">
        <v>25</v>
      </c>
      <c r="L813" s="90">
        <v>51800</v>
      </c>
      <c r="M813" s="90">
        <v>51800</v>
      </c>
      <c r="N813" s="90">
        <v>49700</v>
      </c>
      <c r="O813" s="90">
        <v>48100</v>
      </c>
      <c r="P813" s="90">
        <v>46500</v>
      </c>
      <c r="Q813" s="90">
        <v>46700</v>
      </c>
      <c r="R813" s="90">
        <v>46700</v>
      </c>
      <c r="S813" s="90">
        <v>48800</v>
      </c>
      <c r="T813" s="90">
        <v>49300</v>
      </c>
      <c r="U813" s="90">
        <v>51300</v>
      </c>
      <c r="V813" s="90">
        <v>51500</v>
      </c>
      <c r="W813" s="90">
        <v>54200</v>
      </c>
      <c r="X813" t="str">
        <f t="shared" si="20"/>
        <v>06-2023</v>
      </c>
      <c r="Y813">
        <f>_xlfn.XLOOKUP(X813,AM:AM,AO:AO,"")</f>
        <v>0</v>
      </c>
      <c r="Z813">
        <f>_xlfn.XLOOKUP(X813,AM:AM,AP:AP,"")</f>
        <v>0</v>
      </c>
      <c r="AA813">
        <f>_xlfn.XLOOKUP(X813,AM:AM,AQ:AQ,"")</f>
        <v>0</v>
      </c>
      <c r="AB813" t="str">
        <f>_xlfn.XLOOKUP(X813,AM:AM,AR:AR,"")</f>
        <v>L36</v>
      </c>
    </row>
    <row r="814" spans="1:28">
      <c r="A814" s="93">
        <v>45080</v>
      </c>
      <c r="B814" s="90">
        <v>50800</v>
      </c>
      <c r="C814" s="90">
        <v>50800</v>
      </c>
      <c r="D814" s="90">
        <v>50700</v>
      </c>
      <c r="E814" s="90">
        <v>46500</v>
      </c>
      <c r="F814" s="90">
        <v>51600</v>
      </c>
      <c r="G814" s="91" t="s">
        <v>25</v>
      </c>
      <c r="H814" s="90">
        <v>48500</v>
      </c>
      <c r="I814" s="90">
        <v>50200</v>
      </c>
      <c r="J814" s="90">
        <v>51200</v>
      </c>
      <c r="K814" s="91" t="s">
        <v>25</v>
      </c>
      <c r="L814" s="90">
        <v>51800</v>
      </c>
      <c r="M814" s="90">
        <v>51600</v>
      </c>
      <c r="N814" s="90">
        <v>49700</v>
      </c>
      <c r="O814" s="90">
        <v>48100</v>
      </c>
      <c r="P814" s="90">
        <v>46500</v>
      </c>
      <c r="Q814" s="90">
        <v>46800</v>
      </c>
      <c r="R814" s="90">
        <v>46700</v>
      </c>
      <c r="S814" s="90">
        <v>49000</v>
      </c>
      <c r="T814" s="90">
        <v>49400</v>
      </c>
      <c r="U814" s="90">
        <v>51300</v>
      </c>
      <c r="V814" s="90">
        <v>51300</v>
      </c>
      <c r="W814" s="90">
        <v>54100</v>
      </c>
      <c r="X814" t="str">
        <f t="shared" si="20"/>
        <v>06-2023</v>
      </c>
      <c r="Y814">
        <f>_xlfn.XLOOKUP(X814,AM:AM,AO:AO,"")</f>
        <v>0</v>
      </c>
      <c r="Z814">
        <f>_xlfn.XLOOKUP(X814,AM:AM,AP:AP,"")</f>
        <v>0</v>
      </c>
      <c r="AA814">
        <f>_xlfn.XLOOKUP(X814,AM:AM,AQ:AQ,"")</f>
        <v>0</v>
      </c>
      <c r="AB814" t="str">
        <f>_xlfn.XLOOKUP(X814,AM:AM,AR:AR,"")</f>
        <v>L36</v>
      </c>
    </row>
    <row r="815" spans="1:28">
      <c r="A815" s="93">
        <v>45081</v>
      </c>
      <c r="B815" s="90" t="s">
        <v>24</v>
      </c>
      <c r="C815" s="90" t="s">
        <v>24</v>
      </c>
      <c r="D815" s="90" t="s">
        <v>24</v>
      </c>
      <c r="E815" s="90" t="s">
        <v>24</v>
      </c>
      <c r="F815" s="90" t="s">
        <v>24</v>
      </c>
      <c r="G815" s="90" t="s">
        <v>24</v>
      </c>
      <c r="H815" s="90" t="s">
        <v>24</v>
      </c>
      <c r="I815" s="90" t="s">
        <v>24</v>
      </c>
      <c r="J815" s="90" t="s">
        <v>24</v>
      </c>
      <c r="K815" s="90" t="s">
        <v>24</v>
      </c>
      <c r="L815" s="90" t="s">
        <v>24</v>
      </c>
      <c r="M815" s="90" t="s">
        <v>24</v>
      </c>
      <c r="N815" s="90" t="s">
        <v>24</v>
      </c>
      <c r="O815" s="90" t="s">
        <v>24</v>
      </c>
      <c r="P815" s="90" t="s">
        <v>24</v>
      </c>
      <c r="Q815" s="90" t="s">
        <v>24</v>
      </c>
      <c r="R815" s="90" t="s">
        <v>24</v>
      </c>
      <c r="S815" s="90" t="s">
        <v>24</v>
      </c>
      <c r="T815" s="90" t="s">
        <v>24</v>
      </c>
      <c r="U815" s="90" t="s">
        <v>24</v>
      </c>
      <c r="V815" s="90" t="s">
        <v>24</v>
      </c>
      <c r="W815" s="90" t="s">
        <v>24</v>
      </c>
      <c r="X815" t="str">
        <f t="shared" si="20"/>
        <v>06-2023</v>
      </c>
      <c r="Y815">
        <f>_xlfn.XLOOKUP(X815,AM:AM,AO:AO,"")</f>
        <v>0</v>
      </c>
      <c r="Z815">
        <f>_xlfn.XLOOKUP(X815,AM:AM,AP:AP,"")</f>
        <v>0</v>
      </c>
      <c r="AA815">
        <f>_xlfn.XLOOKUP(X815,AM:AM,AQ:AQ,"")</f>
        <v>0</v>
      </c>
      <c r="AB815" t="str">
        <f>_xlfn.XLOOKUP(X815,AM:AM,AR:AR,"")</f>
        <v>L36</v>
      </c>
    </row>
    <row r="816" spans="1:28">
      <c r="A816" s="93">
        <v>45082</v>
      </c>
      <c r="B816" s="90">
        <v>50900</v>
      </c>
      <c r="C816" s="90">
        <v>50700</v>
      </c>
      <c r="D816" s="90">
        <v>50700</v>
      </c>
      <c r="E816" s="90">
        <v>46800</v>
      </c>
      <c r="F816" s="90">
        <v>51600</v>
      </c>
      <c r="G816" s="91" t="s">
        <v>25</v>
      </c>
      <c r="H816" s="90">
        <v>48000</v>
      </c>
      <c r="I816" s="90">
        <v>50300</v>
      </c>
      <c r="J816" s="90">
        <v>51200</v>
      </c>
      <c r="K816" s="91" t="s">
        <v>25</v>
      </c>
      <c r="L816" s="90">
        <v>51800</v>
      </c>
      <c r="M816" s="90">
        <v>51400</v>
      </c>
      <c r="N816" s="90">
        <v>49600</v>
      </c>
      <c r="O816" s="90">
        <v>47900</v>
      </c>
      <c r="P816" s="90">
        <v>46400</v>
      </c>
      <c r="Q816" s="90">
        <v>47200</v>
      </c>
      <c r="R816" s="90">
        <v>46700</v>
      </c>
      <c r="S816" s="90">
        <v>49300</v>
      </c>
      <c r="T816" s="90">
        <v>49600</v>
      </c>
      <c r="U816" s="90">
        <v>51300</v>
      </c>
      <c r="V816" s="90">
        <v>51000</v>
      </c>
      <c r="W816" s="90">
        <v>53600</v>
      </c>
      <c r="X816" t="str">
        <f t="shared" si="20"/>
        <v>06-2023</v>
      </c>
      <c r="Y816">
        <f>_xlfn.XLOOKUP(X816,AM:AM,AO:AO,"")</f>
        <v>0</v>
      </c>
      <c r="Z816">
        <f>_xlfn.XLOOKUP(X816,AM:AM,AP:AP,"")</f>
        <v>0</v>
      </c>
      <c r="AA816">
        <f>_xlfn.XLOOKUP(X816,AM:AM,AQ:AQ,"")</f>
        <v>0</v>
      </c>
      <c r="AB816" t="str">
        <f>_xlfn.XLOOKUP(X816,AM:AM,AR:AR,"")</f>
        <v>L36</v>
      </c>
    </row>
    <row r="817" spans="1:28">
      <c r="A817" s="93">
        <v>45083</v>
      </c>
      <c r="B817" s="90">
        <v>51100</v>
      </c>
      <c r="C817" s="90">
        <v>50500</v>
      </c>
      <c r="D817" s="90">
        <v>51000</v>
      </c>
      <c r="E817" s="90">
        <v>47200</v>
      </c>
      <c r="F817" s="90">
        <v>51600</v>
      </c>
      <c r="G817" s="91" t="s">
        <v>25</v>
      </c>
      <c r="H817" s="90">
        <v>48000</v>
      </c>
      <c r="I817" s="90">
        <v>50500</v>
      </c>
      <c r="J817" s="90">
        <v>52000</v>
      </c>
      <c r="K817" s="91" t="s">
        <v>25</v>
      </c>
      <c r="L817" s="90">
        <v>52000</v>
      </c>
      <c r="M817" s="90">
        <v>51400</v>
      </c>
      <c r="N817" s="90">
        <v>50000</v>
      </c>
      <c r="O817" s="90">
        <v>48000</v>
      </c>
      <c r="P817" s="90">
        <v>46700</v>
      </c>
      <c r="Q817" s="90">
        <v>47500</v>
      </c>
      <c r="R817" s="90">
        <v>46900</v>
      </c>
      <c r="S817" s="90">
        <v>49700</v>
      </c>
      <c r="T817" s="90">
        <v>50100</v>
      </c>
      <c r="U817" s="90">
        <v>51300</v>
      </c>
      <c r="V817" s="90">
        <v>51000</v>
      </c>
      <c r="W817" s="90">
        <v>53600</v>
      </c>
      <c r="X817" t="str">
        <f t="shared" si="20"/>
        <v>06-2023</v>
      </c>
      <c r="Y817">
        <f>_xlfn.XLOOKUP(X817,AM:AM,AO:AO,"")</f>
        <v>0</v>
      </c>
      <c r="Z817">
        <f>_xlfn.XLOOKUP(X817,AM:AM,AP:AP,"")</f>
        <v>0</v>
      </c>
      <c r="AA817">
        <f>_xlfn.XLOOKUP(X817,AM:AM,AQ:AQ,"")</f>
        <v>0</v>
      </c>
      <c r="AB817" t="str">
        <f>_xlfn.XLOOKUP(X817,AM:AM,AR:AR,"")</f>
        <v>L36</v>
      </c>
    </row>
    <row r="818" spans="1:28">
      <c r="A818" s="93">
        <v>45084</v>
      </c>
      <c r="B818" s="90">
        <v>51200</v>
      </c>
      <c r="C818" s="90">
        <v>50500</v>
      </c>
      <c r="D818" s="90">
        <v>51200</v>
      </c>
      <c r="E818" s="90">
        <v>47700</v>
      </c>
      <c r="F818" s="90">
        <v>51600</v>
      </c>
      <c r="G818" s="91" t="s">
        <v>25</v>
      </c>
      <c r="H818" s="90">
        <v>49000</v>
      </c>
      <c r="I818" s="90">
        <v>51000</v>
      </c>
      <c r="J818" s="90">
        <v>52000</v>
      </c>
      <c r="K818" s="91" t="s">
        <v>25</v>
      </c>
      <c r="L818" s="90">
        <v>52200</v>
      </c>
      <c r="M818" s="90">
        <v>51500</v>
      </c>
      <c r="N818" s="90">
        <v>50400</v>
      </c>
      <c r="O818" s="90">
        <v>48500</v>
      </c>
      <c r="P818" s="90">
        <v>47100</v>
      </c>
      <c r="Q818" s="90">
        <v>47700</v>
      </c>
      <c r="R818" s="90">
        <v>47300</v>
      </c>
      <c r="S818" s="90">
        <v>50200</v>
      </c>
      <c r="T818" s="90">
        <v>50300</v>
      </c>
      <c r="U818" s="90">
        <v>51800</v>
      </c>
      <c r="V818" s="90">
        <v>51200</v>
      </c>
      <c r="W818" s="90">
        <v>53600</v>
      </c>
      <c r="X818" t="str">
        <f t="shared" si="20"/>
        <v>06-2023</v>
      </c>
      <c r="Y818">
        <f>_xlfn.XLOOKUP(X818,AM:AM,AO:AO,"")</f>
        <v>0</v>
      </c>
      <c r="Z818">
        <f>_xlfn.XLOOKUP(X818,AM:AM,AP:AP,"")</f>
        <v>0</v>
      </c>
      <c r="AA818">
        <f>_xlfn.XLOOKUP(X818,AM:AM,AQ:AQ,"")</f>
        <v>0</v>
      </c>
      <c r="AB818" t="str">
        <f>_xlfn.XLOOKUP(X818,AM:AM,AR:AR,"")</f>
        <v>L36</v>
      </c>
    </row>
    <row r="819" spans="1:28">
      <c r="A819" s="93">
        <v>45085</v>
      </c>
      <c r="B819" s="90">
        <v>51400</v>
      </c>
      <c r="C819" s="90">
        <v>50500</v>
      </c>
      <c r="D819" s="90">
        <v>51400</v>
      </c>
      <c r="E819" s="90">
        <v>47500</v>
      </c>
      <c r="F819" s="90">
        <v>51600</v>
      </c>
      <c r="G819" s="91" t="s">
        <v>25</v>
      </c>
      <c r="H819" s="90">
        <v>49000</v>
      </c>
      <c r="I819" s="90">
        <v>51200</v>
      </c>
      <c r="J819" s="90">
        <v>52000</v>
      </c>
      <c r="K819" s="91" t="s">
        <v>25</v>
      </c>
      <c r="L819" s="90">
        <v>52400</v>
      </c>
      <c r="M819" s="90">
        <v>51500</v>
      </c>
      <c r="N819" s="90">
        <v>50500</v>
      </c>
      <c r="O819" s="90">
        <v>48500</v>
      </c>
      <c r="P819" s="90">
        <v>47200</v>
      </c>
      <c r="Q819" s="90">
        <v>47600</v>
      </c>
      <c r="R819" s="90">
        <v>47500</v>
      </c>
      <c r="S819" s="90">
        <v>50000</v>
      </c>
      <c r="T819" s="90">
        <v>50300</v>
      </c>
      <c r="U819" s="90">
        <v>51800</v>
      </c>
      <c r="V819" s="90">
        <v>51200</v>
      </c>
      <c r="W819" s="90">
        <v>53600</v>
      </c>
      <c r="X819" t="str">
        <f t="shared" si="20"/>
        <v>06-2023</v>
      </c>
      <c r="Y819">
        <f>_xlfn.XLOOKUP(X819,AM:AM,AO:AO,"")</f>
        <v>0</v>
      </c>
      <c r="Z819">
        <f>_xlfn.XLOOKUP(X819,AM:AM,AP:AP,"")</f>
        <v>0</v>
      </c>
      <c r="AA819">
        <f>_xlfn.XLOOKUP(X819,AM:AM,AQ:AQ,"")</f>
        <v>0</v>
      </c>
      <c r="AB819" t="str">
        <f>_xlfn.XLOOKUP(X819,AM:AM,AR:AR,"")</f>
        <v>L36</v>
      </c>
    </row>
    <row r="820" spans="1:28">
      <c r="A820" s="93">
        <v>45086</v>
      </c>
      <c r="B820" s="90">
        <v>51400</v>
      </c>
      <c r="C820" s="90">
        <v>50300</v>
      </c>
      <c r="D820" s="90">
        <v>51200</v>
      </c>
      <c r="E820" s="90">
        <v>47500</v>
      </c>
      <c r="F820" s="90">
        <v>51600</v>
      </c>
      <c r="G820" s="91" t="s">
        <v>25</v>
      </c>
      <c r="H820" s="90">
        <v>49000</v>
      </c>
      <c r="I820" s="90">
        <v>51200</v>
      </c>
      <c r="J820" s="90">
        <v>51800</v>
      </c>
      <c r="K820" s="91" t="s">
        <v>25</v>
      </c>
      <c r="L820" s="90">
        <v>52200</v>
      </c>
      <c r="M820" s="90">
        <v>51500</v>
      </c>
      <c r="N820" s="90">
        <v>50500</v>
      </c>
      <c r="O820" s="90">
        <v>48800</v>
      </c>
      <c r="P820" s="90">
        <v>47000</v>
      </c>
      <c r="Q820" s="90">
        <v>47600</v>
      </c>
      <c r="R820" s="90">
        <v>47700</v>
      </c>
      <c r="S820" s="90">
        <v>50000</v>
      </c>
      <c r="T820" s="90">
        <v>50300</v>
      </c>
      <c r="U820" s="90">
        <v>51800</v>
      </c>
      <c r="V820" s="90">
        <v>51000</v>
      </c>
      <c r="W820" s="90">
        <v>53400</v>
      </c>
      <c r="X820" t="str">
        <f t="shared" si="20"/>
        <v>06-2023</v>
      </c>
      <c r="Y820">
        <f>_xlfn.XLOOKUP(X820,AM:AM,AO:AO,"")</f>
        <v>0</v>
      </c>
      <c r="Z820">
        <f>_xlfn.XLOOKUP(X820,AM:AM,AP:AP,"")</f>
        <v>0</v>
      </c>
      <c r="AA820">
        <f>_xlfn.XLOOKUP(X820,AM:AM,AQ:AQ,"")</f>
        <v>0</v>
      </c>
      <c r="AB820" t="str">
        <f>_xlfn.XLOOKUP(X820,AM:AM,AR:AR,"")</f>
        <v>L36</v>
      </c>
    </row>
    <row r="821" spans="1:28">
      <c r="A821" s="93">
        <v>45087</v>
      </c>
      <c r="B821" s="90">
        <v>51400</v>
      </c>
      <c r="C821" s="90">
        <v>50300</v>
      </c>
      <c r="D821" s="90">
        <v>51400</v>
      </c>
      <c r="E821" s="90">
        <v>47500</v>
      </c>
      <c r="F821" s="90">
        <v>51500</v>
      </c>
      <c r="G821" s="91" t="s">
        <v>25</v>
      </c>
      <c r="H821" s="90">
        <v>49000</v>
      </c>
      <c r="I821" s="90">
        <v>51200</v>
      </c>
      <c r="J821" s="90">
        <v>51800</v>
      </c>
      <c r="K821" s="91" t="s">
        <v>25</v>
      </c>
      <c r="L821" s="90">
        <v>52400</v>
      </c>
      <c r="M821" s="90">
        <v>51200</v>
      </c>
      <c r="N821" s="90">
        <v>50500</v>
      </c>
      <c r="O821" s="90">
        <v>48800</v>
      </c>
      <c r="P821" s="90">
        <v>46900</v>
      </c>
      <c r="Q821" s="90">
        <v>47500</v>
      </c>
      <c r="R821" s="90">
        <v>47700</v>
      </c>
      <c r="S821" s="90">
        <v>50000</v>
      </c>
      <c r="T821" s="90">
        <v>50300</v>
      </c>
      <c r="U821" s="90">
        <v>51800</v>
      </c>
      <c r="V821" s="90">
        <v>51000</v>
      </c>
      <c r="W821" s="90">
        <v>53400</v>
      </c>
      <c r="X821" t="str">
        <f t="shared" si="20"/>
        <v>06-2023</v>
      </c>
      <c r="Y821">
        <f>_xlfn.XLOOKUP(X821,AM:AM,AO:AO,"")</f>
        <v>0</v>
      </c>
      <c r="Z821">
        <f>_xlfn.XLOOKUP(X821,AM:AM,AP:AP,"")</f>
        <v>0</v>
      </c>
      <c r="AA821">
        <f>_xlfn.XLOOKUP(X821,AM:AM,AQ:AQ,"")</f>
        <v>0</v>
      </c>
      <c r="AB821" t="str">
        <f>_xlfn.XLOOKUP(X821,AM:AM,AR:AR,"")</f>
        <v>L36</v>
      </c>
    </row>
    <row r="822" spans="1:28">
      <c r="A822" s="93">
        <v>45088</v>
      </c>
      <c r="B822" s="90" t="s">
        <v>24</v>
      </c>
      <c r="C822" s="90" t="s">
        <v>24</v>
      </c>
      <c r="D822" s="90" t="s">
        <v>24</v>
      </c>
      <c r="E822" s="90" t="s">
        <v>24</v>
      </c>
      <c r="F822" s="90" t="s">
        <v>24</v>
      </c>
      <c r="G822" s="90" t="s">
        <v>24</v>
      </c>
      <c r="H822" s="90" t="s">
        <v>24</v>
      </c>
      <c r="I822" s="90" t="s">
        <v>24</v>
      </c>
      <c r="J822" s="90" t="s">
        <v>24</v>
      </c>
      <c r="K822" s="90" t="s">
        <v>24</v>
      </c>
      <c r="L822" s="90" t="s">
        <v>24</v>
      </c>
      <c r="M822" s="90" t="s">
        <v>24</v>
      </c>
      <c r="N822" s="90" t="s">
        <v>24</v>
      </c>
      <c r="O822" s="90" t="s">
        <v>24</v>
      </c>
      <c r="P822" s="90" t="s">
        <v>24</v>
      </c>
      <c r="Q822" s="90" t="s">
        <v>24</v>
      </c>
      <c r="R822" s="90" t="s">
        <v>24</v>
      </c>
      <c r="S822" s="90" t="s">
        <v>24</v>
      </c>
      <c r="T822" s="90" t="s">
        <v>24</v>
      </c>
      <c r="U822" s="90" t="s">
        <v>24</v>
      </c>
      <c r="V822" s="90" t="s">
        <v>24</v>
      </c>
      <c r="W822" s="90" t="s">
        <v>24</v>
      </c>
      <c r="X822" t="str">
        <f t="shared" si="20"/>
        <v>06-2023</v>
      </c>
      <c r="Y822">
        <f>_xlfn.XLOOKUP(X822,AM:AM,AO:AO,"")</f>
        <v>0</v>
      </c>
      <c r="Z822">
        <f>_xlfn.XLOOKUP(X822,AM:AM,AP:AP,"")</f>
        <v>0</v>
      </c>
      <c r="AA822">
        <f>_xlfn.XLOOKUP(X822,AM:AM,AQ:AQ,"")</f>
        <v>0</v>
      </c>
      <c r="AB822" t="str">
        <f>_xlfn.XLOOKUP(X822,AM:AM,AR:AR,"")</f>
        <v>L36</v>
      </c>
    </row>
    <row r="823" spans="1:28">
      <c r="A823" s="93">
        <v>45089</v>
      </c>
      <c r="B823" s="90">
        <v>51400</v>
      </c>
      <c r="C823" s="90">
        <v>50200</v>
      </c>
      <c r="D823" s="90">
        <v>51500</v>
      </c>
      <c r="E823" s="90">
        <v>47800</v>
      </c>
      <c r="F823" s="90">
        <v>51500</v>
      </c>
      <c r="G823" s="91" t="s">
        <v>25</v>
      </c>
      <c r="H823" s="90">
        <v>49000</v>
      </c>
      <c r="I823" s="90">
        <v>51500</v>
      </c>
      <c r="J823" s="90">
        <v>51800</v>
      </c>
      <c r="K823" s="91" t="s">
        <v>25</v>
      </c>
      <c r="L823" s="90">
        <v>52700</v>
      </c>
      <c r="M823" s="90">
        <v>51200</v>
      </c>
      <c r="N823" s="90">
        <v>50600</v>
      </c>
      <c r="O823" s="90">
        <v>49200</v>
      </c>
      <c r="P823" s="90">
        <v>46900</v>
      </c>
      <c r="Q823" s="90">
        <v>47800</v>
      </c>
      <c r="R823" s="90">
        <v>47500</v>
      </c>
      <c r="S823" s="90">
        <v>50300</v>
      </c>
      <c r="T823" s="90">
        <v>50400</v>
      </c>
      <c r="U823" s="90">
        <v>51800</v>
      </c>
      <c r="V823" s="90">
        <v>51000</v>
      </c>
      <c r="W823" s="90">
        <v>53400</v>
      </c>
      <c r="X823" t="str">
        <f t="shared" si="20"/>
        <v>06-2023</v>
      </c>
      <c r="Y823">
        <f>_xlfn.XLOOKUP(X823,AM:AM,AO:AO,"")</f>
        <v>0</v>
      </c>
      <c r="Z823">
        <f>_xlfn.XLOOKUP(X823,AM:AM,AP:AP,"")</f>
        <v>0</v>
      </c>
      <c r="AA823">
        <f>_xlfn.XLOOKUP(X823,AM:AM,AQ:AQ,"")</f>
        <v>0</v>
      </c>
      <c r="AB823" t="str">
        <f>_xlfn.XLOOKUP(X823,AM:AM,AR:AR,"")</f>
        <v>L36</v>
      </c>
    </row>
    <row r="824" spans="1:28">
      <c r="A824" s="93">
        <v>45090</v>
      </c>
      <c r="B824" s="90">
        <v>51400</v>
      </c>
      <c r="C824" s="90">
        <v>50200</v>
      </c>
      <c r="D824" s="90">
        <v>51500</v>
      </c>
      <c r="E824" s="90">
        <v>48100</v>
      </c>
      <c r="F824" s="90">
        <v>51500</v>
      </c>
      <c r="G824" s="91" t="s">
        <v>25</v>
      </c>
      <c r="H824" s="90">
        <v>49000</v>
      </c>
      <c r="I824" s="90">
        <v>52000</v>
      </c>
      <c r="J824" s="90">
        <v>51800</v>
      </c>
      <c r="K824" s="91" t="s">
        <v>25</v>
      </c>
      <c r="L824" s="90">
        <v>52900</v>
      </c>
      <c r="M824" s="90">
        <v>51200</v>
      </c>
      <c r="N824" s="90">
        <v>50700</v>
      </c>
      <c r="O824" s="90">
        <v>49800</v>
      </c>
      <c r="P824" s="90">
        <v>47300</v>
      </c>
      <c r="Q824" s="90">
        <v>47800</v>
      </c>
      <c r="R824" s="90">
        <v>47800</v>
      </c>
      <c r="S824" s="90">
        <v>50600</v>
      </c>
      <c r="T824" s="90">
        <v>50500</v>
      </c>
      <c r="U824" s="90">
        <v>52300</v>
      </c>
      <c r="V824" s="90">
        <v>51000</v>
      </c>
      <c r="W824" s="90">
        <v>53400</v>
      </c>
      <c r="X824" t="str">
        <f t="shared" si="20"/>
        <v>06-2023</v>
      </c>
      <c r="Y824">
        <f>_xlfn.XLOOKUP(X824,AM:AM,AO:AO,"")</f>
        <v>0</v>
      </c>
      <c r="Z824">
        <f>_xlfn.XLOOKUP(X824,AM:AM,AP:AP,"")</f>
        <v>0</v>
      </c>
      <c r="AA824">
        <f>_xlfn.XLOOKUP(X824,AM:AM,AQ:AQ,"")</f>
        <v>0</v>
      </c>
      <c r="AB824" t="str">
        <f>_xlfn.XLOOKUP(X824,AM:AM,AR:AR,"")</f>
        <v>L36</v>
      </c>
    </row>
    <row r="825" spans="1:28">
      <c r="A825" s="93">
        <v>45091</v>
      </c>
      <c r="B825" s="90">
        <v>51400</v>
      </c>
      <c r="C825" s="90">
        <v>50000</v>
      </c>
      <c r="D825" s="90">
        <v>51600</v>
      </c>
      <c r="E825" s="90">
        <v>47800</v>
      </c>
      <c r="F825" s="90">
        <v>51500</v>
      </c>
      <c r="G825" s="91" t="s">
        <v>25</v>
      </c>
      <c r="H825" s="90">
        <v>49000</v>
      </c>
      <c r="I825" s="90">
        <v>52000</v>
      </c>
      <c r="J825" s="90">
        <v>51800</v>
      </c>
      <c r="K825" s="91" t="s">
        <v>25</v>
      </c>
      <c r="L825" s="90">
        <v>52800</v>
      </c>
      <c r="M825" s="90">
        <v>51200</v>
      </c>
      <c r="N825" s="90">
        <v>50600</v>
      </c>
      <c r="O825" s="90">
        <v>49500</v>
      </c>
      <c r="P825" s="90">
        <v>47200</v>
      </c>
      <c r="Q825" s="90">
        <v>47700</v>
      </c>
      <c r="R825" s="90">
        <v>47600</v>
      </c>
      <c r="S825" s="90">
        <v>50500</v>
      </c>
      <c r="T825" s="90">
        <v>50600</v>
      </c>
      <c r="U825" s="90">
        <v>52300</v>
      </c>
      <c r="V825" s="90">
        <v>51000</v>
      </c>
      <c r="W825" s="90">
        <v>53400</v>
      </c>
      <c r="X825" t="str">
        <f t="shared" si="20"/>
        <v>06-2023</v>
      </c>
      <c r="Y825">
        <f>_xlfn.XLOOKUP(X825,AM:AM,AO:AO,"")</f>
        <v>0</v>
      </c>
      <c r="Z825">
        <f>_xlfn.XLOOKUP(X825,AM:AM,AP:AP,"")</f>
        <v>0</v>
      </c>
      <c r="AA825">
        <f>_xlfn.XLOOKUP(X825,AM:AM,AQ:AQ,"")</f>
        <v>0</v>
      </c>
      <c r="AB825" t="str">
        <f>_xlfn.XLOOKUP(X825,AM:AM,AR:AR,"")</f>
        <v>L36</v>
      </c>
    </row>
    <row r="826" spans="1:28">
      <c r="A826" s="93">
        <v>45092</v>
      </c>
      <c r="B826" s="90">
        <v>51400</v>
      </c>
      <c r="C826" s="90">
        <v>50000</v>
      </c>
      <c r="D826" s="90">
        <v>51800</v>
      </c>
      <c r="E826" s="90">
        <v>47500</v>
      </c>
      <c r="F826" s="90">
        <v>51500</v>
      </c>
      <c r="G826" s="91" t="s">
        <v>25</v>
      </c>
      <c r="H826" s="90">
        <v>49000</v>
      </c>
      <c r="I826" s="90">
        <v>51600</v>
      </c>
      <c r="J826" s="90">
        <v>51700</v>
      </c>
      <c r="K826" s="91" t="s">
        <v>25</v>
      </c>
      <c r="L826" s="90">
        <v>52700</v>
      </c>
      <c r="M826" s="90">
        <v>51000</v>
      </c>
      <c r="N826" s="90">
        <v>50500</v>
      </c>
      <c r="O826" s="90">
        <v>49200</v>
      </c>
      <c r="P826" s="90">
        <v>47000</v>
      </c>
      <c r="Q826" s="90">
        <v>47500</v>
      </c>
      <c r="R826" s="90">
        <v>47500</v>
      </c>
      <c r="S826" s="90">
        <v>50000</v>
      </c>
      <c r="T826" s="90">
        <v>50300</v>
      </c>
      <c r="U826" s="90">
        <v>52300</v>
      </c>
      <c r="V826" s="90">
        <v>50800</v>
      </c>
      <c r="W826" s="90">
        <v>53400</v>
      </c>
      <c r="X826" t="str">
        <f t="shared" si="20"/>
        <v>06-2023</v>
      </c>
      <c r="Y826">
        <f>_xlfn.XLOOKUP(X826,AM:AM,AO:AO,"")</f>
        <v>0</v>
      </c>
      <c r="Z826">
        <f>_xlfn.XLOOKUP(X826,AM:AM,AP:AP,"")</f>
        <v>0</v>
      </c>
      <c r="AA826">
        <f>_xlfn.XLOOKUP(X826,AM:AM,AQ:AQ,"")</f>
        <v>0</v>
      </c>
      <c r="AB826" t="str">
        <f>_xlfn.XLOOKUP(X826,AM:AM,AR:AR,"")</f>
        <v>L36</v>
      </c>
    </row>
    <row r="827" spans="1:28">
      <c r="A827" s="93">
        <v>45093</v>
      </c>
      <c r="B827" s="90">
        <v>51400</v>
      </c>
      <c r="C827" s="90">
        <v>50000</v>
      </c>
      <c r="D827" s="90">
        <v>51800</v>
      </c>
      <c r="E827" s="90">
        <v>47600</v>
      </c>
      <c r="F827" s="90">
        <v>51500</v>
      </c>
      <c r="G827" s="91" t="s">
        <v>25</v>
      </c>
      <c r="H827" s="90">
        <v>49000</v>
      </c>
      <c r="I827" s="90">
        <v>51500</v>
      </c>
      <c r="J827" s="90">
        <v>51700</v>
      </c>
      <c r="K827" s="91" t="s">
        <v>25</v>
      </c>
      <c r="L827" s="90">
        <v>52700</v>
      </c>
      <c r="M827" s="90">
        <v>50800</v>
      </c>
      <c r="N827" s="90">
        <v>50500</v>
      </c>
      <c r="O827" s="90">
        <v>49200</v>
      </c>
      <c r="P827" s="90">
        <v>46800</v>
      </c>
      <c r="Q827" s="90">
        <v>47700</v>
      </c>
      <c r="R827" s="90">
        <v>47500</v>
      </c>
      <c r="S827" s="90">
        <v>50100</v>
      </c>
      <c r="T827" s="90">
        <v>50300</v>
      </c>
      <c r="U827" s="90">
        <v>52300</v>
      </c>
      <c r="V827" s="90">
        <v>50700</v>
      </c>
      <c r="W827" s="90">
        <v>53300</v>
      </c>
      <c r="X827" t="str">
        <f t="shared" si="20"/>
        <v>06-2023</v>
      </c>
      <c r="Y827">
        <f>_xlfn.XLOOKUP(X827,AM:AM,AO:AO,"")</f>
        <v>0</v>
      </c>
      <c r="Z827">
        <f>_xlfn.XLOOKUP(X827,AM:AM,AP:AP,"")</f>
        <v>0</v>
      </c>
      <c r="AA827">
        <f>_xlfn.XLOOKUP(X827,AM:AM,AQ:AQ,"")</f>
        <v>0</v>
      </c>
      <c r="AB827" t="str">
        <f>_xlfn.XLOOKUP(X827,AM:AM,AR:AR,"")</f>
        <v>L36</v>
      </c>
    </row>
    <row r="828" spans="1:28">
      <c r="A828" s="93">
        <v>45094</v>
      </c>
      <c r="B828" s="90">
        <v>51400</v>
      </c>
      <c r="C828" s="90">
        <v>49800</v>
      </c>
      <c r="D828" s="90">
        <v>51800</v>
      </c>
      <c r="E828" s="90">
        <v>47600</v>
      </c>
      <c r="F828" s="90">
        <v>51500</v>
      </c>
      <c r="G828" s="91" t="s">
        <v>25</v>
      </c>
      <c r="H828" s="90">
        <v>49000</v>
      </c>
      <c r="I828" s="90">
        <v>51500</v>
      </c>
      <c r="J828" s="90">
        <v>51700</v>
      </c>
      <c r="K828" s="91" t="s">
        <v>25</v>
      </c>
      <c r="L828" s="90">
        <v>52800</v>
      </c>
      <c r="M828" s="90">
        <v>50800</v>
      </c>
      <c r="N828" s="90">
        <v>50600</v>
      </c>
      <c r="O828" s="90">
        <v>49200</v>
      </c>
      <c r="P828" s="90">
        <v>47000</v>
      </c>
      <c r="Q828" s="90">
        <v>47700</v>
      </c>
      <c r="R828" s="90">
        <v>47500</v>
      </c>
      <c r="S828" s="90">
        <v>50100</v>
      </c>
      <c r="T828" s="90">
        <v>50300</v>
      </c>
      <c r="U828" s="90">
        <v>52300</v>
      </c>
      <c r="V828" s="90">
        <v>50700</v>
      </c>
      <c r="W828" s="90">
        <v>53300</v>
      </c>
      <c r="X828" t="str">
        <f t="shared" si="20"/>
        <v>06-2023</v>
      </c>
      <c r="Y828">
        <f>_xlfn.XLOOKUP(X828,AM:AM,AO:AO,"")</f>
        <v>0</v>
      </c>
      <c r="Z828">
        <f>_xlfn.XLOOKUP(X828,AM:AM,AP:AP,"")</f>
        <v>0</v>
      </c>
      <c r="AA828">
        <f>_xlfn.XLOOKUP(X828,AM:AM,AQ:AQ,"")</f>
        <v>0</v>
      </c>
      <c r="AB828" t="str">
        <f>_xlfn.XLOOKUP(X828,AM:AM,AR:AR,"")</f>
        <v>L36</v>
      </c>
    </row>
    <row r="829" spans="1:28">
      <c r="A829" s="93">
        <v>45095</v>
      </c>
      <c r="B829" s="90" t="s">
        <v>24</v>
      </c>
      <c r="C829" s="90" t="s">
        <v>24</v>
      </c>
      <c r="D829" s="90" t="s">
        <v>24</v>
      </c>
      <c r="E829" s="90" t="s">
        <v>24</v>
      </c>
      <c r="F829" s="90" t="s">
        <v>24</v>
      </c>
      <c r="G829" s="90" t="s">
        <v>24</v>
      </c>
      <c r="H829" s="90" t="s">
        <v>24</v>
      </c>
      <c r="I829" s="90" t="s">
        <v>24</v>
      </c>
      <c r="J829" s="90" t="s">
        <v>24</v>
      </c>
      <c r="K829" s="90" t="s">
        <v>24</v>
      </c>
      <c r="L829" s="90" t="s">
        <v>24</v>
      </c>
      <c r="M829" s="90" t="s">
        <v>24</v>
      </c>
      <c r="N829" s="90" t="s">
        <v>24</v>
      </c>
      <c r="O829" s="90" t="s">
        <v>24</v>
      </c>
      <c r="P829" s="90" t="s">
        <v>24</v>
      </c>
      <c r="Q829" s="90" t="s">
        <v>24</v>
      </c>
      <c r="R829" s="90" t="s">
        <v>24</v>
      </c>
      <c r="S829" s="90" t="s">
        <v>24</v>
      </c>
      <c r="T829" s="90" t="s">
        <v>24</v>
      </c>
      <c r="U829" s="90" t="s">
        <v>24</v>
      </c>
      <c r="V829" s="90" t="s">
        <v>24</v>
      </c>
      <c r="W829" s="90" t="s">
        <v>24</v>
      </c>
      <c r="X829" t="str">
        <f t="shared" si="20"/>
        <v>06-2023</v>
      </c>
      <c r="Y829">
        <f>_xlfn.XLOOKUP(X829,AM:AM,AO:AO,"")</f>
        <v>0</v>
      </c>
      <c r="Z829">
        <f>_xlfn.XLOOKUP(X829,AM:AM,AP:AP,"")</f>
        <v>0</v>
      </c>
      <c r="AA829">
        <f>_xlfn.XLOOKUP(X829,AM:AM,AQ:AQ,"")</f>
        <v>0</v>
      </c>
      <c r="AB829" t="str">
        <f>_xlfn.XLOOKUP(X829,AM:AM,AR:AR,"")</f>
        <v>L36</v>
      </c>
    </row>
    <row r="830" spans="1:28">
      <c r="A830" s="93">
        <v>45096</v>
      </c>
      <c r="B830" s="90">
        <v>51300</v>
      </c>
      <c r="C830" s="90">
        <v>49800</v>
      </c>
      <c r="D830" s="90">
        <v>51500</v>
      </c>
      <c r="E830" s="90">
        <v>47400</v>
      </c>
      <c r="F830" s="90">
        <v>51200</v>
      </c>
      <c r="G830" s="91" t="s">
        <v>25</v>
      </c>
      <c r="H830" s="90">
        <v>49000</v>
      </c>
      <c r="I830" s="90">
        <v>51300</v>
      </c>
      <c r="J830" s="90">
        <v>51500</v>
      </c>
      <c r="K830" s="91" t="s">
        <v>25</v>
      </c>
      <c r="L830" s="90">
        <v>52700</v>
      </c>
      <c r="M830" s="90">
        <v>50800</v>
      </c>
      <c r="N830" s="90">
        <v>50500</v>
      </c>
      <c r="O830" s="90">
        <v>48700</v>
      </c>
      <c r="P830" s="90">
        <v>46900</v>
      </c>
      <c r="Q830" s="90">
        <v>47600</v>
      </c>
      <c r="R830" s="90">
        <v>47400</v>
      </c>
      <c r="S830" s="90">
        <v>50000</v>
      </c>
      <c r="T830" s="90">
        <v>50300</v>
      </c>
      <c r="U830" s="90">
        <v>52300</v>
      </c>
      <c r="V830" s="90">
        <v>50500</v>
      </c>
      <c r="W830" s="90">
        <v>53200</v>
      </c>
      <c r="X830" t="str">
        <f t="shared" si="20"/>
        <v>06-2023</v>
      </c>
      <c r="Y830">
        <f>_xlfn.XLOOKUP(X830,AM:AM,AO:AO,"")</f>
        <v>0</v>
      </c>
      <c r="Z830">
        <f>_xlfn.XLOOKUP(X830,AM:AM,AP:AP,"")</f>
        <v>0</v>
      </c>
      <c r="AA830">
        <f>_xlfn.XLOOKUP(X830,AM:AM,AQ:AQ,"")</f>
        <v>0</v>
      </c>
      <c r="AB830" t="str">
        <f>_xlfn.XLOOKUP(X830,AM:AM,AR:AR,"")</f>
        <v>L36</v>
      </c>
    </row>
    <row r="831" spans="1:28">
      <c r="A831" s="93">
        <v>45097</v>
      </c>
      <c r="B831" s="90">
        <v>51200</v>
      </c>
      <c r="C831" s="90">
        <v>49500</v>
      </c>
      <c r="D831" s="90">
        <v>51100</v>
      </c>
      <c r="E831" s="90">
        <v>47100</v>
      </c>
      <c r="F831" s="90">
        <v>51000</v>
      </c>
      <c r="G831" s="91" t="s">
        <v>25</v>
      </c>
      <c r="H831" s="90">
        <v>49000</v>
      </c>
      <c r="I831" s="90">
        <v>51000</v>
      </c>
      <c r="J831" s="90">
        <v>51500</v>
      </c>
      <c r="K831" s="91" t="s">
        <v>25</v>
      </c>
      <c r="L831" s="90">
        <v>52400</v>
      </c>
      <c r="M831" s="90">
        <v>50800</v>
      </c>
      <c r="N831" s="90">
        <v>50300</v>
      </c>
      <c r="O831" s="90">
        <v>48700</v>
      </c>
      <c r="P831" s="90">
        <v>46700</v>
      </c>
      <c r="Q831" s="90">
        <v>47200</v>
      </c>
      <c r="R831" s="90">
        <v>47000</v>
      </c>
      <c r="S831" s="90">
        <v>49600</v>
      </c>
      <c r="T831" s="90">
        <v>50000</v>
      </c>
      <c r="U831" s="90">
        <v>52300</v>
      </c>
      <c r="V831" s="90">
        <v>50500</v>
      </c>
      <c r="W831" s="90">
        <v>53200</v>
      </c>
      <c r="X831" t="str">
        <f t="shared" si="20"/>
        <v>06-2023</v>
      </c>
      <c r="Y831">
        <f>_xlfn.XLOOKUP(X831,AM:AM,AO:AO,"")</f>
        <v>0</v>
      </c>
      <c r="Z831">
        <f>_xlfn.XLOOKUP(X831,AM:AM,AP:AP,"")</f>
        <v>0</v>
      </c>
      <c r="AA831">
        <f>_xlfn.XLOOKUP(X831,AM:AM,AQ:AQ,"")</f>
        <v>0</v>
      </c>
      <c r="AB831" t="str">
        <f>_xlfn.XLOOKUP(X831,AM:AM,AR:AR,"")</f>
        <v>L36</v>
      </c>
    </row>
    <row r="832" spans="1:28">
      <c r="A832" s="93">
        <v>45098</v>
      </c>
      <c r="B832" s="90">
        <v>51100</v>
      </c>
      <c r="C832" s="90">
        <v>49500</v>
      </c>
      <c r="D832" s="90">
        <v>51100</v>
      </c>
      <c r="E832" s="90">
        <v>46900</v>
      </c>
      <c r="F832" s="90">
        <v>50900</v>
      </c>
      <c r="G832" s="91" t="s">
        <v>25</v>
      </c>
      <c r="H832" s="90">
        <v>49000</v>
      </c>
      <c r="I832" s="90">
        <v>50800</v>
      </c>
      <c r="J832" s="90">
        <v>51500</v>
      </c>
      <c r="K832" s="91" t="s">
        <v>25</v>
      </c>
      <c r="L832" s="90">
        <v>52200</v>
      </c>
      <c r="M832" s="90">
        <v>50800</v>
      </c>
      <c r="N832" s="90">
        <v>50000</v>
      </c>
      <c r="O832" s="90">
        <v>48700</v>
      </c>
      <c r="P832" s="90">
        <v>46600</v>
      </c>
      <c r="Q832" s="90">
        <v>47100</v>
      </c>
      <c r="R832" s="90">
        <v>47000</v>
      </c>
      <c r="S832" s="90">
        <v>49400</v>
      </c>
      <c r="T832" s="90">
        <v>49800</v>
      </c>
      <c r="U832" s="90">
        <v>51800</v>
      </c>
      <c r="V832" s="90">
        <v>50500</v>
      </c>
      <c r="W832" s="90">
        <v>53200</v>
      </c>
      <c r="X832" t="str">
        <f t="shared" si="20"/>
        <v>06-2023</v>
      </c>
      <c r="Y832">
        <f>_xlfn.XLOOKUP(X832,AM:AM,AO:AO,"")</f>
        <v>0</v>
      </c>
      <c r="Z832">
        <f>_xlfn.XLOOKUP(X832,AM:AM,AP:AP,"")</f>
        <v>0</v>
      </c>
      <c r="AA832">
        <f>_xlfn.XLOOKUP(X832,AM:AM,AQ:AQ,"")</f>
        <v>0</v>
      </c>
      <c r="AB832" t="str">
        <f>_xlfn.XLOOKUP(X832,AM:AM,AR:AR,"")</f>
        <v>L36</v>
      </c>
    </row>
    <row r="833" spans="1:28">
      <c r="A833" s="93">
        <v>45099</v>
      </c>
      <c r="B833" s="90">
        <v>50900</v>
      </c>
      <c r="C833" s="90">
        <v>49500</v>
      </c>
      <c r="D833" s="90">
        <v>51000</v>
      </c>
      <c r="E833" s="90">
        <v>46600</v>
      </c>
      <c r="F833" s="90">
        <v>50900</v>
      </c>
      <c r="G833" s="91" t="s">
        <v>25</v>
      </c>
      <c r="H833" s="90">
        <v>48500</v>
      </c>
      <c r="I833" s="90">
        <v>50300</v>
      </c>
      <c r="J833" s="90">
        <v>51500</v>
      </c>
      <c r="K833" s="91" t="s">
        <v>25</v>
      </c>
      <c r="L833" s="90">
        <v>52100</v>
      </c>
      <c r="M833" s="90">
        <v>50800</v>
      </c>
      <c r="N833" s="90">
        <v>50000</v>
      </c>
      <c r="O833" s="90">
        <v>48500</v>
      </c>
      <c r="P833" s="90">
        <v>46500</v>
      </c>
      <c r="Q833" s="90">
        <v>47000</v>
      </c>
      <c r="R833" s="90">
        <v>46800</v>
      </c>
      <c r="S833" s="90">
        <v>49100</v>
      </c>
      <c r="T833" s="90">
        <v>49500</v>
      </c>
      <c r="U833" s="90">
        <v>51800</v>
      </c>
      <c r="V833" s="90">
        <v>50200</v>
      </c>
      <c r="W833" s="90">
        <v>53000</v>
      </c>
      <c r="X833" t="str">
        <f t="shared" si="20"/>
        <v>06-2023</v>
      </c>
      <c r="Y833">
        <f>_xlfn.XLOOKUP(X833,AM:AM,AO:AO,"")</f>
        <v>0</v>
      </c>
      <c r="Z833">
        <f>_xlfn.XLOOKUP(X833,AM:AM,AP:AP,"")</f>
        <v>0</v>
      </c>
      <c r="AA833">
        <f>_xlfn.XLOOKUP(X833,AM:AM,AQ:AQ,"")</f>
        <v>0</v>
      </c>
      <c r="AB833" t="str">
        <f>_xlfn.XLOOKUP(X833,AM:AM,AR:AR,"")</f>
        <v>L36</v>
      </c>
    </row>
    <row r="834" spans="1:28">
      <c r="A834" s="93">
        <v>45100</v>
      </c>
      <c r="B834" s="90">
        <v>50600</v>
      </c>
      <c r="C834" s="90">
        <v>49500</v>
      </c>
      <c r="D834" s="90">
        <v>50800</v>
      </c>
      <c r="E834" s="90">
        <v>46400</v>
      </c>
      <c r="F834" s="90">
        <v>50800</v>
      </c>
      <c r="G834" s="91" t="s">
        <v>25</v>
      </c>
      <c r="H834" s="90">
        <v>48500</v>
      </c>
      <c r="I834" s="90">
        <v>50300</v>
      </c>
      <c r="J834" s="90">
        <v>50900</v>
      </c>
      <c r="K834" s="91" t="s">
        <v>25</v>
      </c>
      <c r="L834" s="90">
        <v>51800</v>
      </c>
      <c r="M834" s="90">
        <v>50700</v>
      </c>
      <c r="N834" s="90">
        <v>49700</v>
      </c>
      <c r="O834" s="90">
        <v>48300</v>
      </c>
      <c r="P834" s="90">
        <v>46400</v>
      </c>
      <c r="Q834" s="90">
        <v>46900</v>
      </c>
      <c r="R834" s="90">
        <v>46700</v>
      </c>
      <c r="S834" s="90">
        <v>48900</v>
      </c>
      <c r="T834" s="90">
        <v>49500</v>
      </c>
      <c r="U834" s="90">
        <v>51800</v>
      </c>
      <c r="V834" s="90">
        <v>50000</v>
      </c>
      <c r="W834" s="90">
        <v>52700</v>
      </c>
      <c r="X834" t="str">
        <f t="shared" si="20"/>
        <v>06-2023</v>
      </c>
      <c r="Y834">
        <f>_xlfn.XLOOKUP(X834,AM:AM,AO:AO,"")</f>
        <v>0</v>
      </c>
      <c r="Z834">
        <f>_xlfn.XLOOKUP(X834,AM:AM,AP:AP,"")</f>
        <v>0</v>
      </c>
      <c r="AA834">
        <f>_xlfn.XLOOKUP(X834,AM:AM,AQ:AQ,"")</f>
        <v>0</v>
      </c>
      <c r="AB834" t="str">
        <f>_xlfn.XLOOKUP(X834,AM:AM,AR:AR,"")</f>
        <v>L36</v>
      </c>
    </row>
    <row r="835" spans="1:28">
      <c r="A835" s="93">
        <v>45101</v>
      </c>
      <c r="B835" s="90">
        <v>50600</v>
      </c>
      <c r="C835" s="90">
        <v>49500</v>
      </c>
      <c r="D835" s="90">
        <v>50900</v>
      </c>
      <c r="E835" s="90">
        <v>46500</v>
      </c>
      <c r="F835" s="90">
        <v>50800</v>
      </c>
      <c r="G835" s="91" t="s">
        <v>25</v>
      </c>
      <c r="H835" s="90">
        <v>48500</v>
      </c>
      <c r="I835" s="90">
        <v>50600</v>
      </c>
      <c r="J835" s="90">
        <v>50900</v>
      </c>
      <c r="K835" s="91" t="s">
        <v>25</v>
      </c>
      <c r="L835" s="90">
        <v>52200</v>
      </c>
      <c r="M835" s="90">
        <v>50300</v>
      </c>
      <c r="N835" s="90">
        <v>49900</v>
      </c>
      <c r="O835" s="90">
        <v>48300</v>
      </c>
      <c r="P835" s="90">
        <v>46600</v>
      </c>
      <c r="Q835" s="90">
        <v>47100</v>
      </c>
      <c r="R835" s="90">
        <v>46800</v>
      </c>
      <c r="S835" s="90">
        <v>49000</v>
      </c>
      <c r="T835" s="90">
        <v>49700</v>
      </c>
      <c r="U835" s="90">
        <v>51800</v>
      </c>
      <c r="V835" s="90">
        <v>50000</v>
      </c>
      <c r="W835" s="90">
        <v>52700</v>
      </c>
      <c r="X835" t="str">
        <f t="shared" si="20"/>
        <v>06-2023</v>
      </c>
      <c r="Y835">
        <f>_xlfn.XLOOKUP(X835,AM:AM,AO:AO,"")</f>
        <v>0</v>
      </c>
      <c r="Z835">
        <f>_xlfn.XLOOKUP(X835,AM:AM,AP:AP,"")</f>
        <v>0</v>
      </c>
      <c r="AA835">
        <f>_xlfn.XLOOKUP(X835,AM:AM,AQ:AQ,"")</f>
        <v>0</v>
      </c>
      <c r="AB835" t="str">
        <f>_xlfn.XLOOKUP(X835,AM:AM,AR:AR,"")</f>
        <v>L36</v>
      </c>
    </row>
    <row r="836" spans="1:28">
      <c r="A836" s="93">
        <v>45102</v>
      </c>
      <c r="B836" s="90" t="s">
        <v>24</v>
      </c>
      <c r="C836" s="90" t="s">
        <v>24</v>
      </c>
      <c r="D836" s="90" t="s">
        <v>24</v>
      </c>
      <c r="E836" s="90" t="s">
        <v>24</v>
      </c>
      <c r="F836" s="90" t="s">
        <v>24</v>
      </c>
      <c r="G836" s="90" t="s">
        <v>24</v>
      </c>
      <c r="H836" s="90" t="s">
        <v>24</v>
      </c>
      <c r="I836" s="90" t="s">
        <v>24</v>
      </c>
      <c r="J836" s="90" t="s">
        <v>24</v>
      </c>
      <c r="K836" s="90" t="s">
        <v>24</v>
      </c>
      <c r="L836" s="90" t="s">
        <v>24</v>
      </c>
      <c r="M836" s="90" t="s">
        <v>24</v>
      </c>
      <c r="N836" s="90" t="s">
        <v>24</v>
      </c>
      <c r="O836" s="90" t="s">
        <v>24</v>
      </c>
      <c r="P836" s="90" t="s">
        <v>24</v>
      </c>
      <c r="Q836" s="90" t="s">
        <v>24</v>
      </c>
      <c r="R836" s="90" t="s">
        <v>24</v>
      </c>
      <c r="S836" s="90" t="s">
        <v>24</v>
      </c>
      <c r="T836" s="90" t="s">
        <v>24</v>
      </c>
      <c r="U836" s="90" t="s">
        <v>24</v>
      </c>
      <c r="V836" s="90" t="s">
        <v>24</v>
      </c>
      <c r="W836" s="90" t="s">
        <v>24</v>
      </c>
      <c r="X836" t="str">
        <f t="shared" si="20"/>
        <v>06-2023</v>
      </c>
      <c r="Y836">
        <f>_xlfn.XLOOKUP(X836,AM:AM,AO:AO,"")</f>
        <v>0</v>
      </c>
      <c r="Z836">
        <f>_xlfn.XLOOKUP(X836,AM:AM,AP:AP,"")</f>
        <v>0</v>
      </c>
      <c r="AA836">
        <f>_xlfn.XLOOKUP(X836,AM:AM,AQ:AQ,"")</f>
        <v>0</v>
      </c>
      <c r="AB836" t="str">
        <f>_xlfn.XLOOKUP(X836,AM:AM,AR:AR,"")</f>
        <v>L36</v>
      </c>
    </row>
    <row r="837" spans="1:28">
      <c r="A837" s="93">
        <v>45103</v>
      </c>
      <c r="B837" s="90">
        <v>50400</v>
      </c>
      <c r="C837" s="90">
        <v>49200</v>
      </c>
      <c r="D837" s="90">
        <v>50500</v>
      </c>
      <c r="E837" s="90">
        <v>46500</v>
      </c>
      <c r="F837" s="90">
        <v>50400</v>
      </c>
      <c r="G837" s="91" t="s">
        <v>25</v>
      </c>
      <c r="H837" s="90">
        <v>48000</v>
      </c>
      <c r="I837" s="90">
        <v>50500</v>
      </c>
      <c r="J837" s="90">
        <v>50800</v>
      </c>
      <c r="K837" s="91" t="s">
        <v>25</v>
      </c>
      <c r="L837" s="90">
        <v>51900</v>
      </c>
      <c r="M837" s="90">
        <v>50000</v>
      </c>
      <c r="N837" s="90">
        <v>49500</v>
      </c>
      <c r="O837" s="90">
        <v>48100</v>
      </c>
      <c r="P837" s="90">
        <v>46500</v>
      </c>
      <c r="Q837" s="90">
        <v>46800</v>
      </c>
      <c r="R837" s="90">
        <v>46800</v>
      </c>
      <c r="S837" s="90">
        <v>49000</v>
      </c>
      <c r="T837" s="90">
        <v>49500</v>
      </c>
      <c r="U837" s="90">
        <v>51800</v>
      </c>
      <c r="V837" s="90">
        <v>49700</v>
      </c>
      <c r="W837" s="90">
        <v>52500</v>
      </c>
      <c r="X837" t="str">
        <f t="shared" si="20"/>
        <v>06-2023</v>
      </c>
      <c r="Y837">
        <f>_xlfn.XLOOKUP(X837,AM:AM,AO:AO,"")</f>
        <v>0</v>
      </c>
      <c r="Z837">
        <f>_xlfn.XLOOKUP(X837,AM:AM,AP:AP,"")</f>
        <v>0</v>
      </c>
      <c r="AA837">
        <f>_xlfn.XLOOKUP(X837,AM:AM,AQ:AQ,"")</f>
        <v>0</v>
      </c>
      <c r="AB837" t="str">
        <f>_xlfn.XLOOKUP(X837,AM:AM,AR:AR,"")</f>
        <v>L36</v>
      </c>
    </row>
    <row r="838" spans="1:28">
      <c r="A838" s="93">
        <v>45104</v>
      </c>
      <c r="B838" s="90">
        <v>50300</v>
      </c>
      <c r="C838" s="90">
        <v>49200</v>
      </c>
      <c r="D838" s="90">
        <v>50200</v>
      </c>
      <c r="E838" s="90">
        <v>46300</v>
      </c>
      <c r="F838" s="90">
        <v>50400</v>
      </c>
      <c r="G838" s="91" t="s">
        <v>25</v>
      </c>
      <c r="H838" s="90">
        <v>48000</v>
      </c>
      <c r="I838" s="90">
        <v>50100</v>
      </c>
      <c r="J838" s="90">
        <v>50800</v>
      </c>
      <c r="K838" s="91" t="s">
        <v>25</v>
      </c>
      <c r="L838" s="90">
        <v>51300</v>
      </c>
      <c r="M838" s="90">
        <v>49700</v>
      </c>
      <c r="N838" s="90">
        <v>49500</v>
      </c>
      <c r="O838" s="90">
        <v>48100</v>
      </c>
      <c r="P838" s="90">
        <v>46400</v>
      </c>
      <c r="Q838" s="90">
        <v>46600</v>
      </c>
      <c r="R838" s="90">
        <v>46500</v>
      </c>
      <c r="S838" s="90">
        <v>48800</v>
      </c>
      <c r="T838" s="90">
        <v>49300</v>
      </c>
      <c r="U838" s="90">
        <v>51800</v>
      </c>
      <c r="V838" s="90">
        <v>49700</v>
      </c>
      <c r="W838" s="90">
        <v>52500</v>
      </c>
      <c r="X838" t="str">
        <f t="shared" si="20"/>
        <v>06-2023</v>
      </c>
      <c r="Y838">
        <f>_xlfn.XLOOKUP(X838,AM:AM,AO:AO,"")</f>
        <v>0</v>
      </c>
      <c r="Z838">
        <f>_xlfn.XLOOKUP(X838,AM:AM,AP:AP,"")</f>
        <v>0</v>
      </c>
      <c r="AA838">
        <f>_xlfn.XLOOKUP(X838,AM:AM,AQ:AQ,"")</f>
        <v>0</v>
      </c>
      <c r="AB838" t="str">
        <f>_xlfn.XLOOKUP(X838,AM:AM,AR:AR,"")</f>
        <v>L36</v>
      </c>
    </row>
    <row r="839" spans="1:28">
      <c r="A839" s="93">
        <v>45105</v>
      </c>
      <c r="B839" s="90">
        <v>50000</v>
      </c>
      <c r="C839" s="90">
        <v>49000</v>
      </c>
      <c r="D839" s="90">
        <v>50200</v>
      </c>
      <c r="E839" s="90">
        <v>46100</v>
      </c>
      <c r="F839" s="90">
        <v>50300</v>
      </c>
      <c r="G839" s="91" t="s">
        <v>25</v>
      </c>
      <c r="H839" s="90">
        <v>47500</v>
      </c>
      <c r="I839" s="90">
        <v>50000</v>
      </c>
      <c r="J839" s="90">
        <v>50700</v>
      </c>
      <c r="K839" s="91" t="s">
        <v>25</v>
      </c>
      <c r="L839" s="90">
        <v>51300</v>
      </c>
      <c r="M839" s="90">
        <v>49400</v>
      </c>
      <c r="N839" s="90">
        <v>49300</v>
      </c>
      <c r="O839" s="90">
        <v>48100</v>
      </c>
      <c r="P839" s="90">
        <v>46400</v>
      </c>
      <c r="Q839" s="90">
        <v>46500</v>
      </c>
      <c r="R839" s="90">
        <v>46500</v>
      </c>
      <c r="S839" s="90">
        <v>48600</v>
      </c>
      <c r="T839" s="90">
        <v>48900</v>
      </c>
      <c r="U839" s="90">
        <v>51800</v>
      </c>
      <c r="V839" s="90">
        <v>49500</v>
      </c>
      <c r="W839" s="90">
        <v>52400</v>
      </c>
      <c r="X839" t="str">
        <f t="shared" si="20"/>
        <v>06-2023</v>
      </c>
      <c r="Y839">
        <f>_xlfn.XLOOKUP(X839,AM:AM,AO:AO,"")</f>
        <v>0</v>
      </c>
      <c r="Z839">
        <f>_xlfn.XLOOKUP(X839,AM:AM,AP:AP,"")</f>
        <v>0</v>
      </c>
      <c r="AA839">
        <f>_xlfn.XLOOKUP(X839,AM:AM,AQ:AQ,"")</f>
        <v>0</v>
      </c>
      <c r="AB839" t="str">
        <f>_xlfn.XLOOKUP(X839,AM:AM,AR:AR,"")</f>
        <v>L36</v>
      </c>
    </row>
    <row r="840" spans="1:28">
      <c r="A840" s="93">
        <v>45106</v>
      </c>
      <c r="B840" s="90">
        <v>50000</v>
      </c>
      <c r="C840" s="90">
        <v>49000</v>
      </c>
      <c r="D840" s="90">
        <v>49900</v>
      </c>
      <c r="E840" s="90">
        <v>46000</v>
      </c>
      <c r="F840" s="90">
        <v>49800</v>
      </c>
      <c r="G840" s="91" t="s">
        <v>25</v>
      </c>
      <c r="H840" s="90">
        <v>47500</v>
      </c>
      <c r="I840" s="90">
        <v>49800</v>
      </c>
      <c r="J840" s="90">
        <v>50100</v>
      </c>
      <c r="K840" s="91" t="s">
        <v>25</v>
      </c>
      <c r="L840" s="90">
        <v>51300</v>
      </c>
      <c r="M840" s="90">
        <v>48600</v>
      </c>
      <c r="N840" s="90">
        <v>49200</v>
      </c>
      <c r="O840" s="90">
        <v>47800</v>
      </c>
      <c r="P840" s="90">
        <v>46200</v>
      </c>
      <c r="Q840" s="90">
        <v>46500</v>
      </c>
      <c r="R840" s="90">
        <v>46300</v>
      </c>
      <c r="S840" s="90">
        <v>48600</v>
      </c>
      <c r="T840" s="90">
        <v>49000</v>
      </c>
      <c r="U840" s="90">
        <v>51300</v>
      </c>
      <c r="V840" s="90">
        <v>49500</v>
      </c>
      <c r="W840" s="90">
        <v>52400</v>
      </c>
      <c r="X840" t="str">
        <f t="shared" si="20"/>
        <v>06-2023</v>
      </c>
      <c r="Y840">
        <f>_xlfn.XLOOKUP(X840,AM:AM,AO:AO,"")</f>
        <v>0</v>
      </c>
      <c r="Z840">
        <f>_xlfn.XLOOKUP(X840,AM:AM,AP:AP,"")</f>
        <v>0</v>
      </c>
      <c r="AA840">
        <f>_xlfn.XLOOKUP(X840,AM:AM,AQ:AQ,"")</f>
        <v>0</v>
      </c>
      <c r="AB840" t="str">
        <f>_xlfn.XLOOKUP(X840,AM:AM,AR:AR,"")</f>
        <v>L36</v>
      </c>
    </row>
    <row r="841" spans="1:28">
      <c r="A841" s="93">
        <v>45107</v>
      </c>
      <c r="B841" s="90">
        <v>49800</v>
      </c>
      <c r="C841" s="90">
        <v>49000</v>
      </c>
      <c r="D841" s="90">
        <v>50100</v>
      </c>
      <c r="E841" s="90">
        <v>46200</v>
      </c>
      <c r="F841" s="90">
        <v>49800</v>
      </c>
      <c r="G841" s="91" t="s">
        <v>25</v>
      </c>
      <c r="H841" s="90">
        <v>47500</v>
      </c>
      <c r="I841" s="90">
        <v>49900</v>
      </c>
      <c r="J841" s="90">
        <v>50100</v>
      </c>
      <c r="K841" s="91" t="s">
        <v>25</v>
      </c>
      <c r="L841" s="90">
        <v>51500</v>
      </c>
      <c r="M841" s="90">
        <v>48600</v>
      </c>
      <c r="N841" s="90">
        <v>49500</v>
      </c>
      <c r="O841" s="90">
        <v>47800</v>
      </c>
      <c r="P841" s="90">
        <v>46200</v>
      </c>
      <c r="Q841" s="90">
        <v>46500</v>
      </c>
      <c r="R841" s="90">
        <v>46500</v>
      </c>
      <c r="S841" s="90">
        <v>48700</v>
      </c>
      <c r="T841" s="90">
        <v>49000</v>
      </c>
      <c r="U841" s="90">
        <v>51300</v>
      </c>
      <c r="V841" s="90">
        <v>49300</v>
      </c>
      <c r="W841" s="90">
        <v>52200</v>
      </c>
      <c r="X841" t="str">
        <f t="shared" si="20"/>
        <v>06-2023</v>
      </c>
      <c r="Y841">
        <f>_xlfn.XLOOKUP(X841,AM:AM,AO:AO,"")</f>
        <v>0</v>
      </c>
      <c r="Z841">
        <f>_xlfn.XLOOKUP(X841,AM:AM,AP:AP,"")</f>
        <v>0</v>
      </c>
      <c r="AA841">
        <f>_xlfn.XLOOKUP(X841,AM:AM,AQ:AQ,"")</f>
        <v>0</v>
      </c>
      <c r="AB841" t="str">
        <f>_xlfn.XLOOKUP(X841,AM:AM,AR:AR,"")</f>
        <v>L36</v>
      </c>
    </row>
    <row r="842" spans="1:28">
      <c r="A842" s="93">
        <v>45108</v>
      </c>
      <c r="B842" s="90">
        <v>49800</v>
      </c>
      <c r="C842" s="90">
        <v>49000</v>
      </c>
      <c r="D842" s="90">
        <v>50100</v>
      </c>
      <c r="E842" s="90">
        <v>46100</v>
      </c>
      <c r="F842" s="90">
        <v>49600</v>
      </c>
      <c r="G842" s="91" t="s">
        <v>25</v>
      </c>
      <c r="H842" s="90">
        <v>48000</v>
      </c>
      <c r="I842" s="90">
        <v>49800</v>
      </c>
      <c r="J842" s="90">
        <v>49700</v>
      </c>
      <c r="K842" s="91" t="s">
        <v>25</v>
      </c>
      <c r="L842" s="90">
        <v>51500</v>
      </c>
      <c r="M842" s="90">
        <v>48400</v>
      </c>
      <c r="N842" s="90">
        <v>49500</v>
      </c>
      <c r="O842" s="90">
        <v>47800</v>
      </c>
      <c r="P842" s="90">
        <v>46200</v>
      </c>
      <c r="Q842" s="90">
        <v>46000</v>
      </c>
      <c r="R842" s="90">
        <v>46500</v>
      </c>
      <c r="S842" s="90">
        <v>48600</v>
      </c>
      <c r="T842" s="90">
        <v>48700</v>
      </c>
      <c r="U842" s="90">
        <v>51300</v>
      </c>
      <c r="V842" s="90">
        <v>49300</v>
      </c>
      <c r="W842" s="90">
        <v>52200</v>
      </c>
      <c r="X842" t="str">
        <f t="shared" si="20"/>
        <v>07-2023</v>
      </c>
      <c r="Y842">
        <f>_xlfn.XLOOKUP(X842,AM:AM,AO:AO,"")</f>
        <v>0</v>
      </c>
      <c r="Z842">
        <f>_xlfn.XLOOKUP(X842,AM:AM,AP:AP,"")</f>
        <v>0</v>
      </c>
      <c r="AA842">
        <f>_xlfn.XLOOKUP(X842,AM:AM,AQ:AQ,"")</f>
        <v>0</v>
      </c>
      <c r="AB842" t="str">
        <f>_xlfn.XLOOKUP(X842,AM:AM,AR:AR,"")</f>
        <v>L36</v>
      </c>
    </row>
    <row r="843" spans="1:28">
      <c r="A843" s="93">
        <v>45109</v>
      </c>
      <c r="B843" s="90" t="s">
        <v>24</v>
      </c>
      <c r="C843" s="90" t="s">
        <v>24</v>
      </c>
      <c r="D843" s="90" t="s">
        <v>24</v>
      </c>
      <c r="E843" s="90" t="s">
        <v>24</v>
      </c>
      <c r="F843" s="90" t="s">
        <v>24</v>
      </c>
      <c r="G843" s="90" t="s">
        <v>24</v>
      </c>
      <c r="H843" s="90" t="s">
        <v>24</v>
      </c>
      <c r="I843" s="90" t="s">
        <v>24</v>
      </c>
      <c r="J843" s="90" t="s">
        <v>24</v>
      </c>
      <c r="K843" s="90" t="s">
        <v>24</v>
      </c>
      <c r="L843" s="90" t="s">
        <v>24</v>
      </c>
      <c r="M843" s="90" t="s">
        <v>24</v>
      </c>
      <c r="N843" s="90" t="s">
        <v>24</v>
      </c>
      <c r="O843" s="90" t="s">
        <v>24</v>
      </c>
      <c r="P843" s="90" t="s">
        <v>24</v>
      </c>
      <c r="Q843" s="90" t="s">
        <v>24</v>
      </c>
      <c r="R843" s="90" t="s">
        <v>24</v>
      </c>
      <c r="S843" s="90" t="s">
        <v>24</v>
      </c>
      <c r="T843" s="90" t="s">
        <v>24</v>
      </c>
      <c r="U843" s="90" t="s">
        <v>24</v>
      </c>
      <c r="V843" s="90" t="s">
        <v>24</v>
      </c>
      <c r="W843" s="90" t="s">
        <v>24</v>
      </c>
      <c r="X843" t="str">
        <f t="shared" si="20"/>
        <v>07-2023</v>
      </c>
      <c r="Y843">
        <f>_xlfn.XLOOKUP(X843,AM:AM,AO:AO,"")</f>
        <v>0</v>
      </c>
      <c r="Z843">
        <f>_xlfn.XLOOKUP(X843,AM:AM,AP:AP,"")</f>
        <v>0</v>
      </c>
      <c r="AA843">
        <f>_xlfn.XLOOKUP(X843,AM:AM,AQ:AQ,"")</f>
        <v>0</v>
      </c>
      <c r="AB843" t="str">
        <f>_xlfn.XLOOKUP(X843,AM:AM,AR:AR,"")</f>
        <v>L36</v>
      </c>
    </row>
    <row r="844" spans="1:28">
      <c r="A844" s="93">
        <v>45110</v>
      </c>
      <c r="B844" s="90">
        <v>49700</v>
      </c>
      <c r="C844" s="90">
        <v>49000</v>
      </c>
      <c r="D844" s="90">
        <v>50000</v>
      </c>
      <c r="E844" s="90">
        <v>45700</v>
      </c>
      <c r="F844" s="90">
        <v>49100</v>
      </c>
      <c r="G844" s="91" t="s">
        <v>25</v>
      </c>
      <c r="H844" s="90">
        <v>47500</v>
      </c>
      <c r="I844" s="90">
        <v>49600</v>
      </c>
      <c r="J844" s="90">
        <v>49700</v>
      </c>
      <c r="K844" s="91" t="s">
        <v>25</v>
      </c>
      <c r="L844" s="90">
        <v>51300</v>
      </c>
      <c r="M844" s="90">
        <v>48400</v>
      </c>
      <c r="N844" s="90">
        <v>49200</v>
      </c>
      <c r="O844" s="90">
        <v>47600</v>
      </c>
      <c r="P844" s="90">
        <v>45600</v>
      </c>
      <c r="Q844" s="90">
        <v>45900</v>
      </c>
      <c r="R844" s="90">
        <v>46000</v>
      </c>
      <c r="S844" s="90">
        <v>48200</v>
      </c>
      <c r="T844" s="90">
        <v>48600</v>
      </c>
      <c r="U844" s="90">
        <v>51000</v>
      </c>
      <c r="V844" s="90">
        <v>49200</v>
      </c>
      <c r="W844" s="90">
        <v>52000</v>
      </c>
      <c r="X844" t="str">
        <f t="shared" si="20"/>
        <v>07-2023</v>
      </c>
      <c r="Y844">
        <f>_xlfn.XLOOKUP(X844,AM:AM,AO:AO,"")</f>
        <v>0</v>
      </c>
      <c r="Z844">
        <f>_xlfn.XLOOKUP(X844,AM:AM,AP:AP,"")</f>
        <v>0</v>
      </c>
      <c r="AA844">
        <f>_xlfn.XLOOKUP(X844,AM:AM,AQ:AQ,"")</f>
        <v>0</v>
      </c>
      <c r="AB844" t="str">
        <f>_xlfn.XLOOKUP(X844,AM:AM,AR:AR,"")</f>
        <v>L36</v>
      </c>
    </row>
    <row r="845" spans="1:28">
      <c r="A845" s="93">
        <v>45111</v>
      </c>
      <c r="B845" s="90">
        <v>48800</v>
      </c>
      <c r="C845" s="90">
        <v>48900</v>
      </c>
      <c r="D845" s="90">
        <v>49600</v>
      </c>
      <c r="E845" s="90">
        <v>45400</v>
      </c>
      <c r="F845" s="90">
        <v>49000</v>
      </c>
      <c r="G845" s="91" t="s">
        <v>25</v>
      </c>
      <c r="H845" s="90">
        <v>47000</v>
      </c>
      <c r="I845" s="90">
        <v>49300</v>
      </c>
      <c r="J845" s="90">
        <v>49500</v>
      </c>
      <c r="K845" s="91" t="s">
        <v>25</v>
      </c>
      <c r="L845" s="90">
        <v>51200</v>
      </c>
      <c r="M845" s="90">
        <v>48400</v>
      </c>
      <c r="N845" s="90">
        <v>49000</v>
      </c>
      <c r="O845" s="90">
        <v>47400</v>
      </c>
      <c r="P845" s="90">
        <v>45000</v>
      </c>
      <c r="Q845" s="90">
        <v>45700</v>
      </c>
      <c r="R845" s="90">
        <v>45700</v>
      </c>
      <c r="S845" s="90">
        <v>47600</v>
      </c>
      <c r="T845" s="90">
        <v>48500</v>
      </c>
      <c r="U845" s="90">
        <v>51000</v>
      </c>
      <c r="V845" s="90">
        <v>49200</v>
      </c>
      <c r="W845" s="90">
        <v>52000</v>
      </c>
      <c r="X845" t="str">
        <f t="shared" si="20"/>
        <v>07-2023</v>
      </c>
      <c r="Y845">
        <f>_xlfn.XLOOKUP(X845,AM:AM,AO:AO,"")</f>
        <v>0</v>
      </c>
      <c r="Z845">
        <f>_xlfn.XLOOKUP(X845,AM:AM,AP:AP,"")</f>
        <v>0</v>
      </c>
      <c r="AA845">
        <f>_xlfn.XLOOKUP(X845,AM:AM,AQ:AQ,"")</f>
        <v>0</v>
      </c>
      <c r="AB845" t="str">
        <f>_xlfn.XLOOKUP(X845,AM:AM,AR:AR,"")</f>
        <v>L36</v>
      </c>
    </row>
    <row r="846" spans="1:28">
      <c r="A846" s="93">
        <v>45112</v>
      </c>
      <c r="B846" s="90">
        <v>48800</v>
      </c>
      <c r="C846" s="90">
        <v>48500</v>
      </c>
      <c r="D846" s="90">
        <v>49600</v>
      </c>
      <c r="E846" s="90">
        <v>45400</v>
      </c>
      <c r="F846" s="90">
        <v>48900</v>
      </c>
      <c r="G846" s="91" t="s">
        <v>25</v>
      </c>
      <c r="H846" s="90">
        <v>47000</v>
      </c>
      <c r="I846" s="90">
        <v>49300</v>
      </c>
      <c r="J846" s="90">
        <v>49500</v>
      </c>
      <c r="K846" s="91" t="s">
        <v>25</v>
      </c>
      <c r="L846" s="90">
        <v>51200</v>
      </c>
      <c r="M846" s="90">
        <v>48200</v>
      </c>
      <c r="N846" s="90">
        <v>48800</v>
      </c>
      <c r="O846" s="90">
        <v>47400</v>
      </c>
      <c r="P846" s="90">
        <v>45200</v>
      </c>
      <c r="Q846" s="90">
        <v>45300</v>
      </c>
      <c r="R846" s="90">
        <v>45700</v>
      </c>
      <c r="S846" s="90">
        <v>47600</v>
      </c>
      <c r="T846" s="90">
        <v>48000</v>
      </c>
      <c r="U846" s="90">
        <v>51000</v>
      </c>
      <c r="V846" s="90">
        <v>49000</v>
      </c>
      <c r="W846" s="90">
        <v>51900</v>
      </c>
      <c r="X846" t="str">
        <f t="shared" si="20"/>
        <v>07-2023</v>
      </c>
      <c r="Y846">
        <f>_xlfn.XLOOKUP(X846,AM:AM,AO:AO,"")</f>
        <v>0</v>
      </c>
      <c r="Z846">
        <f>_xlfn.XLOOKUP(X846,AM:AM,AP:AP,"")</f>
        <v>0</v>
      </c>
      <c r="AA846">
        <f>_xlfn.XLOOKUP(X846,AM:AM,AQ:AQ,"")</f>
        <v>0</v>
      </c>
      <c r="AB846" t="str">
        <f>_xlfn.XLOOKUP(X846,AM:AM,AR:AR,"")</f>
        <v>L36</v>
      </c>
    </row>
    <row r="847" spans="1:28">
      <c r="A847" s="93">
        <v>45113</v>
      </c>
      <c r="B847" s="90">
        <v>48900</v>
      </c>
      <c r="C847" s="90">
        <v>48500</v>
      </c>
      <c r="D847" s="90">
        <v>49800</v>
      </c>
      <c r="E847" s="90">
        <v>45500</v>
      </c>
      <c r="F847" s="90">
        <v>48900</v>
      </c>
      <c r="G847" s="91" t="s">
        <v>25</v>
      </c>
      <c r="H847" s="90">
        <v>47000</v>
      </c>
      <c r="I847" s="90">
        <v>49400</v>
      </c>
      <c r="J847" s="90">
        <v>49500</v>
      </c>
      <c r="K847" s="91" t="s">
        <v>25</v>
      </c>
      <c r="L847" s="90">
        <v>51400</v>
      </c>
      <c r="M847" s="90">
        <v>47900</v>
      </c>
      <c r="N847" s="90">
        <v>49000</v>
      </c>
      <c r="O847" s="90">
        <v>47400</v>
      </c>
      <c r="P847" s="90">
        <v>45400</v>
      </c>
      <c r="Q847" s="90">
        <v>45500</v>
      </c>
      <c r="R847" s="90">
        <v>45700</v>
      </c>
      <c r="S847" s="90">
        <v>47700</v>
      </c>
      <c r="T847" s="90">
        <v>48300</v>
      </c>
      <c r="U847" s="90">
        <v>51000</v>
      </c>
      <c r="V847" s="90">
        <v>49000</v>
      </c>
      <c r="W847" s="90">
        <v>51900</v>
      </c>
      <c r="X847" t="str">
        <f t="shared" si="20"/>
        <v>07-2023</v>
      </c>
      <c r="Y847">
        <f>_xlfn.XLOOKUP(X847,AM:AM,AO:AO,"")</f>
        <v>0</v>
      </c>
      <c r="Z847">
        <f>_xlfn.XLOOKUP(X847,AM:AM,AP:AP,"")</f>
        <v>0</v>
      </c>
      <c r="AA847">
        <f>_xlfn.XLOOKUP(X847,AM:AM,AQ:AQ,"")</f>
        <v>0</v>
      </c>
      <c r="AB847" t="str">
        <f>_xlfn.XLOOKUP(X847,AM:AM,AR:AR,"")</f>
        <v>L36</v>
      </c>
    </row>
    <row r="848" spans="1:28">
      <c r="A848" s="93">
        <v>45114</v>
      </c>
      <c r="B848" s="90">
        <v>48900</v>
      </c>
      <c r="C848" s="90">
        <v>48500</v>
      </c>
      <c r="D848" s="90">
        <v>49500</v>
      </c>
      <c r="E848" s="90">
        <v>45300</v>
      </c>
      <c r="F848" s="90">
        <v>48900</v>
      </c>
      <c r="G848" s="91" t="s">
        <v>25</v>
      </c>
      <c r="H848" s="90">
        <v>47000</v>
      </c>
      <c r="I848" s="90">
        <v>49400</v>
      </c>
      <c r="J848" s="90">
        <v>49300</v>
      </c>
      <c r="K848" s="91" t="s">
        <v>25</v>
      </c>
      <c r="L848" s="90">
        <v>51300</v>
      </c>
      <c r="M848" s="90">
        <v>47600</v>
      </c>
      <c r="N848" s="90">
        <v>49000</v>
      </c>
      <c r="O848" s="90">
        <v>47000</v>
      </c>
      <c r="P848" s="90">
        <v>45000</v>
      </c>
      <c r="Q848" s="90">
        <v>45200</v>
      </c>
      <c r="R848" s="90">
        <v>45500</v>
      </c>
      <c r="S848" s="90">
        <v>47500</v>
      </c>
      <c r="T848" s="90">
        <v>48300</v>
      </c>
      <c r="U848" s="90">
        <v>51000</v>
      </c>
      <c r="V848" s="90">
        <v>49000</v>
      </c>
      <c r="W848" s="90">
        <v>51900</v>
      </c>
      <c r="X848" t="str">
        <f t="shared" si="20"/>
        <v>07-2023</v>
      </c>
      <c r="Y848">
        <f>_xlfn.XLOOKUP(X848,AM:AM,AO:AO,"")</f>
        <v>0</v>
      </c>
      <c r="Z848">
        <f>_xlfn.XLOOKUP(X848,AM:AM,AP:AP,"")</f>
        <v>0</v>
      </c>
      <c r="AA848">
        <f>_xlfn.XLOOKUP(X848,AM:AM,AQ:AQ,"")</f>
        <v>0</v>
      </c>
      <c r="AB848" t="str">
        <f>_xlfn.XLOOKUP(X848,AM:AM,AR:AR,"")</f>
        <v>L36</v>
      </c>
    </row>
    <row r="849" spans="1:28">
      <c r="A849" s="93">
        <v>45115</v>
      </c>
      <c r="B849" s="90">
        <v>48500</v>
      </c>
      <c r="C849" s="90">
        <v>48500</v>
      </c>
      <c r="D849" s="90">
        <v>49400</v>
      </c>
      <c r="E849" s="90">
        <v>45100</v>
      </c>
      <c r="F849" s="90">
        <v>48900</v>
      </c>
      <c r="G849" s="91" t="s">
        <v>25</v>
      </c>
      <c r="H849" s="90">
        <v>47000</v>
      </c>
      <c r="I849" s="90">
        <v>49200</v>
      </c>
      <c r="J849" s="90">
        <v>49300</v>
      </c>
      <c r="K849" s="91" t="s">
        <v>25</v>
      </c>
      <c r="L849" s="90">
        <v>51000</v>
      </c>
      <c r="M849" s="90">
        <v>47600</v>
      </c>
      <c r="N849" s="90">
        <v>48800</v>
      </c>
      <c r="O849" s="90">
        <v>47000</v>
      </c>
      <c r="P849" s="90">
        <v>44600</v>
      </c>
      <c r="Q849" s="90">
        <v>45000</v>
      </c>
      <c r="R849" s="90">
        <v>45300</v>
      </c>
      <c r="S849" s="90">
        <v>47100</v>
      </c>
      <c r="T849" s="90">
        <v>48100</v>
      </c>
      <c r="U849" s="90">
        <v>51000</v>
      </c>
      <c r="V849" s="90">
        <v>48500</v>
      </c>
      <c r="W849" s="90">
        <v>51500</v>
      </c>
      <c r="X849" t="str">
        <f t="shared" si="20"/>
        <v>07-2023</v>
      </c>
      <c r="Y849">
        <f>_xlfn.XLOOKUP(X849,AM:AM,AO:AO,"")</f>
        <v>0</v>
      </c>
      <c r="Z849">
        <f>_xlfn.XLOOKUP(X849,AM:AM,AP:AP,"")</f>
        <v>0</v>
      </c>
      <c r="AA849">
        <f>_xlfn.XLOOKUP(X849,AM:AM,AQ:AQ,"")</f>
        <v>0</v>
      </c>
      <c r="AB849" t="str">
        <f>_xlfn.XLOOKUP(X849,AM:AM,AR:AR,"")</f>
        <v>L36</v>
      </c>
    </row>
    <row r="850" spans="1:28">
      <c r="A850" s="93">
        <v>45116</v>
      </c>
      <c r="B850" s="90" t="s">
        <v>24</v>
      </c>
      <c r="C850" s="90" t="s">
        <v>24</v>
      </c>
      <c r="D850" s="90" t="s">
        <v>24</v>
      </c>
      <c r="E850" s="90" t="s">
        <v>24</v>
      </c>
      <c r="F850" s="90" t="s">
        <v>24</v>
      </c>
      <c r="G850" s="90" t="s">
        <v>24</v>
      </c>
      <c r="H850" s="90" t="s">
        <v>24</v>
      </c>
      <c r="I850" s="90" t="s">
        <v>24</v>
      </c>
      <c r="J850" s="90" t="s">
        <v>24</v>
      </c>
      <c r="K850" s="90" t="s">
        <v>24</v>
      </c>
      <c r="L850" s="90" t="s">
        <v>24</v>
      </c>
      <c r="M850" s="90" t="s">
        <v>24</v>
      </c>
      <c r="N850" s="90" t="s">
        <v>24</v>
      </c>
      <c r="O850" s="90" t="s">
        <v>24</v>
      </c>
      <c r="P850" s="90" t="s">
        <v>24</v>
      </c>
      <c r="Q850" s="90" t="s">
        <v>24</v>
      </c>
      <c r="R850" s="90" t="s">
        <v>24</v>
      </c>
      <c r="S850" s="90" t="s">
        <v>24</v>
      </c>
      <c r="T850" s="90" t="s">
        <v>24</v>
      </c>
      <c r="U850" s="90" t="s">
        <v>24</v>
      </c>
      <c r="V850" s="90" t="s">
        <v>24</v>
      </c>
      <c r="W850" s="90" t="s">
        <v>24</v>
      </c>
      <c r="X850" t="str">
        <f t="shared" si="20"/>
        <v>07-2023</v>
      </c>
      <c r="Y850">
        <f>_xlfn.XLOOKUP(X850,AM:AM,AO:AO,"")</f>
        <v>0</v>
      </c>
      <c r="Z850">
        <f>_xlfn.XLOOKUP(X850,AM:AM,AP:AP,"")</f>
        <v>0</v>
      </c>
      <c r="AA850">
        <f>_xlfn.XLOOKUP(X850,AM:AM,AQ:AQ,"")</f>
        <v>0</v>
      </c>
      <c r="AB850" t="str">
        <f>_xlfn.XLOOKUP(X850,AM:AM,AR:AR,"")</f>
        <v>L36</v>
      </c>
    </row>
    <row r="851" spans="1:28">
      <c r="A851" s="93">
        <v>45117</v>
      </c>
      <c r="B851" s="90">
        <v>48100</v>
      </c>
      <c r="C851" s="90">
        <v>48300</v>
      </c>
      <c r="D851" s="90">
        <v>48900</v>
      </c>
      <c r="E851" s="90">
        <v>44900</v>
      </c>
      <c r="F851" s="90">
        <v>48900</v>
      </c>
      <c r="G851" s="91" t="s">
        <v>25</v>
      </c>
      <c r="H851" s="90">
        <v>46500</v>
      </c>
      <c r="I851" s="90">
        <v>48800</v>
      </c>
      <c r="J851" s="90">
        <v>48700</v>
      </c>
      <c r="K851" s="91" t="s">
        <v>25</v>
      </c>
      <c r="L851" s="90">
        <v>50700</v>
      </c>
      <c r="M851" s="90">
        <v>47100</v>
      </c>
      <c r="N851" s="90">
        <v>48800</v>
      </c>
      <c r="O851" s="90">
        <v>47000</v>
      </c>
      <c r="P851" s="90">
        <v>44400</v>
      </c>
      <c r="Q851" s="90">
        <v>44800</v>
      </c>
      <c r="R851" s="90">
        <v>44800</v>
      </c>
      <c r="S851" s="90">
        <v>47000</v>
      </c>
      <c r="T851" s="90">
        <v>47500</v>
      </c>
      <c r="U851" s="90">
        <v>50800</v>
      </c>
      <c r="V851" s="90">
        <v>48200</v>
      </c>
      <c r="W851" s="90">
        <v>51200</v>
      </c>
      <c r="X851" t="str">
        <f t="shared" si="20"/>
        <v>07-2023</v>
      </c>
      <c r="Y851">
        <f>_xlfn.XLOOKUP(X851,AM:AM,AO:AO,"")</f>
        <v>0</v>
      </c>
      <c r="Z851">
        <f>_xlfn.XLOOKUP(X851,AM:AM,AP:AP,"")</f>
        <v>0</v>
      </c>
      <c r="AA851">
        <f>_xlfn.XLOOKUP(X851,AM:AM,AQ:AQ,"")</f>
        <v>0</v>
      </c>
      <c r="AB851" t="str">
        <f>_xlfn.XLOOKUP(X851,AM:AM,AR:AR,"")</f>
        <v>L36</v>
      </c>
    </row>
    <row r="852" spans="1:28">
      <c r="A852" s="93">
        <v>45118</v>
      </c>
      <c r="B852" s="90">
        <v>47600</v>
      </c>
      <c r="C852" s="90">
        <v>48200</v>
      </c>
      <c r="D852" s="90">
        <v>48900</v>
      </c>
      <c r="E852" s="90">
        <v>44500</v>
      </c>
      <c r="F852" s="90">
        <v>48700</v>
      </c>
      <c r="G852" s="91" t="s">
        <v>25</v>
      </c>
      <c r="H852" s="90">
        <v>46500</v>
      </c>
      <c r="I852" s="90">
        <v>48600</v>
      </c>
      <c r="J852" s="90">
        <v>48200</v>
      </c>
      <c r="K852" s="91" t="s">
        <v>25</v>
      </c>
      <c r="L852" s="90">
        <v>50400</v>
      </c>
      <c r="M852" s="90">
        <v>47100</v>
      </c>
      <c r="N852" s="90">
        <v>48500</v>
      </c>
      <c r="O852" s="90">
        <v>46600</v>
      </c>
      <c r="P852" s="90">
        <v>44000</v>
      </c>
      <c r="Q852" s="90">
        <v>44100</v>
      </c>
      <c r="R852" s="90">
        <v>44500</v>
      </c>
      <c r="S852" s="90">
        <v>46500</v>
      </c>
      <c r="T852" s="90">
        <v>47000</v>
      </c>
      <c r="U852" s="90">
        <v>50800</v>
      </c>
      <c r="V852" s="90">
        <v>48200</v>
      </c>
      <c r="W852" s="90">
        <v>51200</v>
      </c>
      <c r="X852" t="str">
        <f t="shared" si="20"/>
        <v>07-2023</v>
      </c>
      <c r="Y852">
        <f>_xlfn.XLOOKUP(X852,AM:AM,AO:AO,"")</f>
        <v>0</v>
      </c>
      <c r="Z852">
        <f>_xlfn.XLOOKUP(X852,AM:AM,AP:AP,"")</f>
        <v>0</v>
      </c>
      <c r="AA852">
        <f>_xlfn.XLOOKUP(X852,AM:AM,AQ:AQ,"")</f>
        <v>0</v>
      </c>
      <c r="AB852" t="str">
        <f>_xlfn.XLOOKUP(X852,AM:AM,AR:AR,"")</f>
        <v>L36</v>
      </c>
    </row>
    <row r="853" spans="1:28">
      <c r="A853" s="93">
        <v>45119</v>
      </c>
      <c r="B853" s="90">
        <v>47700</v>
      </c>
      <c r="C853" s="90">
        <v>48200</v>
      </c>
      <c r="D853" s="90">
        <v>48900</v>
      </c>
      <c r="E853" s="90">
        <v>44400</v>
      </c>
      <c r="F853" s="90">
        <v>48700</v>
      </c>
      <c r="G853" s="91" t="s">
        <v>25</v>
      </c>
      <c r="H853" s="90">
        <v>46500</v>
      </c>
      <c r="I853" s="90">
        <v>48500</v>
      </c>
      <c r="J853" s="90">
        <v>48200</v>
      </c>
      <c r="K853" s="91" t="s">
        <v>25</v>
      </c>
      <c r="L853" s="90">
        <v>50400</v>
      </c>
      <c r="M853" s="90">
        <v>47100</v>
      </c>
      <c r="N853" s="90">
        <v>48500</v>
      </c>
      <c r="O853" s="90">
        <v>46600</v>
      </c>
      <c r="P853" s="90">
        <v>44100</v>
      </c>
      <c r="Q853" s="90">
        <v>44300</v>
      </c>
      <c r="R853" s="90">
        <v>44500</v>
      </c>
      <c r="S853" s="90">
        <v>46500</v>
      </c>
      <c r="T853" s="90">
        <v>47000</v>
      </c>
      <c r="U853" s="90">
        <v>50800</v>
      </c>
      <c r="V853" s="90">
        <v>48000</v>
      </c>
      <c r="W853" s="90">
        <v>50800</v>
      </c>
      <c r="X853" t="str">
        <f t="shared" si="20"/>
        <v>07-2023</v>
      </c>
      <c r="Y853">
        <f>_xlfn.XLOOKUP(X853,AM:AM,AO:AO,"")</f>
        <v>0</v>
      </c>
      <c r="Z853">
        <f>_xlfn.XLOOKUP(X853,AM:AM,AP:AP,"")</f>
        <v>0</v>
      </c>
      <c r="AA853">
        <f>_xlfn.XLOOKUP(X853,AM:AM,AQ:AQ,"")</f>
        <v>0</v>
      </c>
      <c r="AB853" t="str">
        <f>_xlfn.XLOOKUP(X853,AM:AM,AR:AR,"")</f>
        <v>L36</v>
      </c>
    </row>
    <row r="854" spans="1:28">
      <c r="A854" s="93">
        <v>45120</v>
      </c>
      <c r="B854" s="90">
        <v>47600</v>
      </c>
      <c r="C854" s="90">
        <v>48000</v>
      </c>
      <c r="D854" s="90">
        <v>48900</v>
      </c>
      <c r="E854" s="90">
        <v>44200</v>
      </c>
      <c r="F854" s="90">
        <v>48700</v>
      </c>
      <c r="G854" s="91" t="s">
        <v>25</v>
      </c>
      <c r="H854" s="90">
        <v>46500</v>
      </c>
      <c r="I854" s="90">
        <v>48300</v>
      </c>
      <c r="J854" s="90">
        <v>48200</v>
      </c>
      <c r="K854" s="91" t="s">
        <v>25</v>
      </c>
      <c r="L854" s="90">
        <v>50300</v>
      </c>
      <c r="M854" s="90">
        <v>47100</v>
      </c>
      <c r="N854" s="90">
        <v>48500</v>
      </c>
      <c r="O854" s="90">
        <v>46500</v>
      </c>
      <c r="P854" s="90">
        <v>43900</v>
      </c>
      <c r="Q854" s="90">
        <v>44000</v>
      </c>
      <c r="R854" s="90">
        <v>44500</v>
      </c>
      <c r="S854" s="90">
        <v>46300</v>
      </c>
      <c r="T854" s="90">
        <v>46800</v>
      </c>
      <c r="U854" s="90">
        <v>50800</v>
      </c>
      <c r="V854" s="90">
        <v>47900</v>
      </c>
      <c r="W854" s="90">
        <v>50700</v>
      </c>
      <c r="X854" t="str">
        <f t="shared" ref="X854:X917" si="21">TEXT(A854,"MM-YYYY")</f>
        <v>07-2023</v>
      </c>
      <c r="Y854">
        <f>_xlfn.XLOOKUP(X854,AM:AM,AO:AO,"")</f>
        <v>0</v>
      </c>
      <c r="Z854">
        <f>_xlfn.XLOOKUP(X854,AM:AM,AP:AP,"")</f>
        <v>0</v>
      </c>
      <c r="AA854">
        <f>_xlfn.XLOOKUP(X854,AM:AM,AQ:AQ,"")</f>
        <v>0</v>
      </c>
      <c r="AB854" t="str">
        <f>_xlfn.XLOOKUP(X854,AM:AM,AR:AR,"")</f>
        <v>L36</v>
      </c>
    </row>
    <row r="855" spans="1:28">
      <c r="A855" s="93">
        <v>45121</v>
      </c>
      <c r="B855" s="90">
        <v>47300</v>
      </c>
      <c r="C855" s="90">
        <v>48000</v>
      </c>
      <c r="D855" s="90">
        <v>48200</v>
      </c>
      <c r="E855" s="90">
        <v>43900</v>
      </c>
      <c r="F855" s="90">
        <v>48700</v>
      </c>
      <c r="G855" s="91" t="s">
        <v>25</v>
      </c>
      <c r="H855" s="90">
        <v>46500</v>
      </c>
      <c r="I855" s="90">
        <v>48000</v>
      </c>
      <c r="J855" s="90">
        <v>48000</v>
      </c>
      <c r="K855" s="91" t="s">
        <v>25</v>
      </c>
      <c r="L855" s="90">
        <v>50000</v>
      </c>
      <c r="M855" s="90">
        <v>47100</v>
      </c>
      <c r="N855" s="90">
        <v>48500</v>
      </c>
      <c r="O855" s="90">
        <v>46000</v>
      </c>
      <c r="P855" s="90">
        <v>43600</v>
      </c>
      <c r="Q855" s="90">
        <v>43600</v>
      </c>
      <c r="R855" s="90">
        <v>44000</v>
      </c>
      <c r="S855" s="90">
        <v>45900</v>
      </c>
      <c r="T855" s="90">
        <v>46200</v>
      </c>
      <c r="U855" s="90">
        <v>50000</v>
      </c>
      <c r="V855" s="90">
        <v>47900</v>
      </c>
      <c r="W855" s="90">
        <v>50700</v>
      </c>
      <c r="X855" t="str">
        <f t="shared" si="21"/>
        <v>07-2023</v>
      </c>
      <c r="Y855">
        <f>_xlfn.XLOOKUP(X855,AM:AM,AO:AO,"")</f>
        <v>0</v>
      </c>
      <c r="Z855">
        <f>_xlfn.XLOOKUP(X855,AM:AM,AP:AP,"")</f>
        <v>0</v>
      </c>
      <c r="AA855">
        <f>_xlfn.XLOOKUP(X855,AM:AM,AQ:AQ,"")</f>
        <v>0</v>
      </c>
      <c r="AB855" t="str">
        <f>_xlfn.XLOOKUP(X855,AM:AM,AR:AR,"")</f>
        <v>L36</v>
      </c>
    </row>
    <row r="856" spans="1:28">
      <c r="A856" s="93">
        <v>45122</v>
      </c>
      <c r="B856" s="90">
        <v>46900</v>
      </c>
      <c r="C856" s="90">
        <v>48000</v>
      </c>
      <c r="D856" s="90">
        <v>47900</v>
      </c>
      <c r="E856" s="90">
        <v>43800</v>
      </c>
      <c r="F856" s="90">
        <v>48200</v>
      </c>
      <c r="G856" s="91" t="s">
        <v>25</v>
      </c>
      <c r="H856" s="90">
        <v>46500</v>
      </c>
      <c r="I856" s="90">
        <v>47500</v>
      </c>
      <c r="J856" s="90">
        <v>47700</v>
      </c>
      <c r="K856" s="91" t="s">
        <v>25</v>
      </c>
      <c r="L856" s="90">
        <v>49600</v>
      </c>
      <c r="M856" s="90">
        <v>46800</v>
      </c>
      <c r="N856" s="90">
        <v>48200</v>
      </c>
      <c r="O856" s="90">
        <v>45700</v>
      </c>
      <c r="P856" s="90">
        <v>43500</v>
      </c>
      <c r="Q856" s="90">
        <v>43500</v>
      </c>
      <c r="R856" s="90">
        <v>44000</v>
      </c>
      <c r="S856" s="90">
        <v>45900</v>
      </c>
      <c r="T856" s="90">
        <v>46100</v>
      </c>
      <c r="U856" s="90">
        <v>50000</v>
      </c>
      <c r="V856" s="90">
        <v>47600</v>
      </c>
      <c r="W856" s="90">
        <v>50500</v>
      </c>
      <c r="X856" t="str">
        <f t="shared" si="21"/>
        <v>07-2023</v>
      </c>
      <c r="Y856">
        <f>_xlfn.XLOOKUP(X856,AM:AM,AO:AO,"")</f>
        <v>0</v>
      </c>
      <c r="Z856">
        <f>_xlfn.XLOOKUP(X856,AM:AM,AP:AP,"")</f>
        <v>0</v>
      </c>
      <c r="AA856">
        <f>_xlfn.XLOOKUP(X856,AM:AM,AQ:AQ,"")</f>
        <v>0</v>
      </c>
      <c r="AB856" t="str">
        <f>_xlfn.XLOOKUP(X856,AM:AM,AR:AR,"")</f>
        <v>L36</v>
      </c>
    </row>
    <row r="857" spans="1:28">
      <c r="A857" s="93">
        <v>45123</v>
      </c>
      <c r="B857" s="90" t="s">
        <v>24</v>
      </c>
      <c r="C857" s="90" t="s">
        <v>24</v>
      </c>
      <c r="D857" s="90" t="s">
        <v>24</v>
      </c>
      <c r="E857" s="90" t="s">
        <v>24</v>
      </c>
      <c r="F857" s="90" t="s">
        <v>24</v>
      </c>
      <c r="G857" s="90" t="s">
        <v>24</v>
      </c>
      <c r="H857" s="90" t="s">
        <v>24</v>
      </c>
      <c r="I857" s="90" t="s">
        <v>24</v>
      </c>
      <c r="J857" s="90" t="s">
        <v>24</v>
      </c>
      <c r="K857" s="90" t="s">
        <v>24</v>
      </c>
      <c r="L857" s="90" t="s">
        <v>24</v>
      </c>
      <c r="M857" s="90" t="s">
        <v>24</v>
      </c>
      <c r="N857" s="90" t="s">
        <v>24</v>
      </c>
      <c r="O857" s="90" t="s">
        <v>24</v>
      </c>
      <c r="P857" s="90" t="s">
        <v>24</v>
      </c>
      <c r="Q857" s="90" t="s">
        <v>24</v>
      </c>
      <c r="R857" s="90" t="s">
        <v>24</v>
      </c>
      <c r="S857" s="90" t="s">
        <v>24</v>
      </c>
      <c r="T857" s="90" t="s">
        <v>24</v>
      </c>
      <c r="U857" s="90" t="s">
        <v>24</v>
      </c>
      <c r="V857" s="90" t="s">
        <v>24</v>
      </c>
      <c r="W857" s="90" t="s">
        <v>24</v>
      </c>
      <c r="X857" t="str">
        <f t="shared" si="21"/>
        <v>07-2023</v>
      </c>
      <c r="Y857">
        <f>_xlfn.XLOOKUP(X857,AM:AM,AO:AO,"")</f>
        <v>0</v>
      </c>
      <c r="Z857">
        <f>_xlfn.XLOOKUP(X857,AM:AM,AP:AP,"")</f>
        <v>0</v>
      </c>
      <c r="AA857">
        <f>_xlfn.XLOOKUP(X857,AM:AM,AQ:AQ,"")</f>
        <v>0</v>
      </c>
      <c r="AB857" t="str">
        <f>_xlfn.XLOOKUP(X857,AM:AM,AR:AR,"")</f>
        <v>L36</v>
      </c>
    </row>
    <row r="858" spans="1:28">
      <c r="A858" s="93">
        <v>45124</v>
      </c>
      <c r="B858" s="90">
        <v>47600</v>
      </c>
      <c r="C858" s="90">
        <v>48000</v>
      </c>
      <c r="D858" s="90">
        <v>47900</v>
      </c>
      <c r="E858" s="90">
        <v>43700</v>
      </c>
      <c r="F858" s="90">
        <v>47700</v>
      </c>
      <c r="G858" s="91" t="s">
        <v>25</v>
      </c>
      <c r="H858" s="90">
        <v>46500</v>
      </c>
      <c r="I858" s="90">
        <v>47300</v>
      </c>
      <c r="J858" s="90">
        <v>47700</v>
      </c>
      <c r="K858" s="91" t="s">
        <v>25</v>
      </c>
      <c r="L858" s="90">
        <v>49500</v>
      </c>
      <c r="M858" s="90">
        <v>46800</v>
      </c>
      <c r="N858" s="90">
        <v>47700</v>
      </c>
      <c r="O858" s="90">
        <v>45500</v>
      </c>
      <c r="P858" s="90">
        <v>43300</v>
      </c>
      <c r="Q858" s="90">
        <v>43200</v>
      </c>
      <c r="R858" s="90">
        <v>43800</v>
      </c>
      <c r="S858" s="90">
        <v>45800</v>
      </c>
      <c r="T858" s="90">
        <v>45500</v>
      </c>
      <c r="U858" s="90">
        <v>50000</v>
      </c>
      <c r="V858" s="90">
        <v>47400</v>
      </c>
      <c r="W858" s="90">
        <v>50300</v>
      </c>
      <c r="X858" t="str">
        <f t="shared" si="21"/>
        <v>07-2023</v>
      </c>
      <c r="Y858">
        <f>_xlfn.XLOOKUP(X858,AM:AM,AO:AO,"")</f>
        <v>0</v>
      </c>
      <c r="Z858">
        <f>_xlfn.XLOOKUP(X858,AM:AM,AP:AP,"")</f>
        <v>0</v>
      </c>
      <c r="AA858">
        <f>_xlfn.XLOOKUP(X858,AM:AM,AQ:AQ,"")</f>
        <v>0</v>
      </c>
      <c r="AB858" t="str">
        <f>_xlfn.XLOOKUP(X858,AM:AM,AR:AR,"")</f>
        <v>L36</v>
      </c>
    </row>
    <row r="859" spans="1:28">
      <c r="A859" s="93">
        <v>45125</v>
      </c>
      <c r="B859" s="90">
        <v>47800</v>
      </c>
      <c r="C859" s="90">
        <v>48000</v>
      </c>
      <c r="D859" s="90">
        <v>48200</v>
      </c>
      <c r="E859" s="90">
        <v>43700</v>
      </c>
      <c r="F859" s="90">
        <v>47900</v>
      </c>
      <c r="G859" s="91" t="s">
        <v>25</v>
      </c>
      <c r="H859" s="90">
        <v>46500</v>
      </c>
      <c r="I859" s="90">
        <v>47400</v>
      </c>
      <c r="J859" s="90">
        <v>47700</v>
      </c>
      <c r="K859" s="91" t="s">
        <v>25</v>
      </c>
      <c r="L859" s="90">
        <v>49600</v>
      </c>
      <c r="M859" s="90">
        <v>46800</v>
      </c>
      <c r="N859" s="90">
        <v>47800</v>
      </c>
      <c r="O859" s="90">
        <v>45300</v>
      </c>
      <c r="P859" s="90">
        <v>43500</v>
      </c>
      <c r="Q859" s="90">
        <v>43500</v>
      </c>
      <c r="R859" s="90">
        <v>44200</v>
      </c>
      <c r="S859" s="90">
        <v>45800</v>
      </c>
      <c r="T859" s="90">
        <v>45800</v>
      </c>
      <c r="U859" s="90">
        <v>50000</v>
      </c>
      <c r="V859" s="90">
        <v>47400</v>
      </c>
      <c r="W859" s="90">
        <v>50300</v>
      </c>
      <c r="X859" t="str">
        <f t="shared" si="21"/>
        <v>07-2023</v>
      </c>
      <c r="Y859">
        <f>_xlfn.XLOOKUP(X859,AM:AM,AO:AO,"")</f>
        <v>0</v>
      </c>
      <c r="Z859">
        <f>_xlfn.XLOOKUP(X859,AM:AM,AP:AP,"")</f>
        <v>0</v>
      </c>
      <c r="AA859">
        <f>_xlfn.XLOOKUP(X859,AM:AM,AQ:AQ,"")</f>
        <v>0</v>
      </c>
      <c r="AB859" t="str">
        <f>_xlfn.XLOOKUP(X859,AM:AM,AR:AR,"")</f>
        <v>L36</v>
      </c>
    </row>
    <row r="860" spans="1:28">
      <c r="A860" s="93">
        <v>45126</v>
      </c>
      <c r="B860" s="90">
        <v>47800</v>
      </c>
      <c r="C860" s="90">
        <v>48000</v>
      </c>
      <c r="D860" s="90">
        <v>48200</v>
      </c>
      <c r="E860" s="90">
        <v>43600</v>
      </c>
      <c r="F860" s="90">
        <v>47900</v>
      </c>
      <c r="G860" s="91" t="s">
        <v>25</v>
      </c>
      <c r="H860" s="90">
        <v>46500</v>
      </c>
      <c r="I860" s="90">
        <v>47400</v>
      </c>
      <c r="J860" s="90">
        <v>47700</v>
      </c>
      <c r="K860" s="91" t="s">
        <v>25</v>
      </c>
      <c r="L860" s="90">
        <v>49500</v>
      </c>
      <c r="M860" s="90">
        <v>46800</v>
      </c>
      <c r="N860" s="90">
        <v>47700</v>
      </c>
      <c r="O860" s="90">
        <v>45300</v>
      </c>
      <c r="P860" s="90">
        <v>43200</v>
      </c>
      <c r="Q860" s="90">
        <v>43100</v>
      </c>
      <c r="R860" s="90">
        <v>44000</v>
      </c>
      <c r="S860" s="90">
        <v>45700</v>
      </c>
      <c r="T860" s="90">
        <v>45800</v>
      </c>
      <c r="U860" s="90">
        <v>50000</v>
      </c>
      <c r="V860" s="90">
        <v>47700</v>
      </c>
      <c r="W860" s="90">
        <v>50300</v>
      </c>
      <c r="X860" t="str">
        <f t="shared" si="21"/>
        <v>07-2023</v>
      </c>
      <c r="Y860">
        <f>_xlfn.XLOOKUP(X860,AM:AM,AO:AO,"")</f>
        <v>0</v>
      </c>
      <c r="Z860">
        <f>_xlfn.XLOOKUP(X860,AM:AM,AP:AP,"")</f>
        <v>0</v>
      </c>
      <c r="AA860">
        <f>_xlfn.XLOOKUP(X860,AM:AM,AQ:AQ,"")</f>
        <v>0</v>
      </c>
      <c r="AB860" t="str">
        <f>_xlfn.XLOOKUP(X860,AM:AM,AR:AR,"")</f>
        <v>L36</v>
      </c>
    </row>
    <row r="861" spans="1:28">
      <c r="A861" s="93">
        <v>45127</v>
      </c>
      <c r="B861" s="90">
        <v>47600</v>
      </c>
      <c r="C861" s="90">
        <v>48000</v>
      </c>
      <c r="D861" s="90">
        <v>47800</v>
      </c>
      <c r="E861" s="90">
        <v>43400</v>
      </c>
      <c r="F861" s="90">
        <v>47900</v>
      </c>
      <c r="G861" s="91" t="s">
        <v>25</v>
      </c>
      <c r="H861" s="90">
        <v>46000</v>
      </c>
      <c r="I861" s="90">
        <v>47000</v>
      </c>
      <c r="J861" s="90">
        <v>47500</v>
      </c>
      <c r="K861" s="91" t="s">
        <v>25</v>
      </c>
      <c r="L861" s="90">
        <v>49200</v>
      </c>
      <c r="M861" s="90">
        <v>46800</v>
      </c>
      <c r="N861" s="90">
        <v>47500</v>
      </c>
      <c r="O861" s="90">
        <v>44900</v>
      </c>
      <c r="P861" s="90">
        <v>42800</v>
      </c>
      <c r="Q861" s="90">
        <v>42800</v>
      </c>
      <c r="R861" s="90">
        <v>44000</v>
      </c>
      <c r="S861" s="90">
        <v>45400</v>
      </c>
      <c r="T861" s="90">
        <v>45700</v>
      </c>
      <c r="U861" s="90">
        <v>50000</v>
      </c>
      <c r="V861" s="90">
        <v>47700</v>
      </c>
      <c r="W861" s="90">
        <v>50300</v>
      </c>
      <c r="X861" t="str">
        <f t="shared" si="21"/>
        <v>07-2023</v>
      </c>
      <c r="Y861">
        <f>_xlfn.XLOOKUP(X861,AM:AM,AO:AO,"")</f>
        <v>0</v>
      </c>
      <c r="Z861">
        <f>_xlfn.XLOOKUP(X861,AM:AM,AP:AP,"")</f>
        <v>0</v>
      </c>
      <c r="AA861">
        <f>_xlfn.XLOOKUP(X861,AM:AM,AQ:AQ,"")</f>
        <v>0</v>
      </c>
      <c r="AB861" t="str">
        <f>_xlfn.XLOOKUP(X861,AM:AM,AR:AR,"")</f>
        <v>L36</v>
      </c>
    </row>
    <row r="862" spans="1:28">
      <c r="A862" s="93">
        <v>45128</v>
      </c>
      <c r="B862" s="90">
        <v>47000</v>
      </c>
      <c r="C862" s="90">
        <v>47800</v>
      </c>
      <c r="D862" s="90">
        <v>47800</v>
      </c>
      <c r="E862" s="90">
        <v>43400</v>
      </c>
      <c r="F862" s="90">
        <v>47800</v>
      </c>
      <c r="G862" s="91" t="s">
        <v>25</v>
      </c>
      <c r="H862" s="90">
        <v>46000</v>
      </c>
      <c r="I862" s="90">
        <v>47000</v>
      </c>
      <c r="J862" s="90">
        <v>47400</v>
      </c>
      <c r="K862" s="91" t="s">
        <v>25</v>
      </c>
      <c r="L862" s="90">
        <v>49200</v>
      </c>
      <c r="M862" s="90">
        <v>46300</v>
      </c>
      <c r="N862" s="90">
        <v>47300</v>
      </c>
      <c r="O862" s="90">
        <v>45000</v>
      </c>
      <c r="P862" s="90">
        <v>43000</v>
      </c>
      <c r="Q862" s="90">
        <v>43000</v>
      </c>
      <c r="R862" s="90">
        <v>43700</v>
      </c>
      <c r="S862" s="90">
        <v>45400</v>
      </c>
      <c r="T862" s="90">
        <v>46000</v>
      </c>
      <c r="U862" s="90">
        <v>50000</v>
      </c>
      <c r="V862" s="90">
        <v>47700</v>
      </c>
      <c r="W862" s="90">
        <v>50300</v>
      </c>
      <c r="X862" t="str">
        <f t="shared" si="21"/>
        <v>07-2023</v>
      </c>
      <c r="Y862">
        <f>_xlfn.XLOOKUP(X862,AM:AM,AO:AO,"")</f>
        <v>0</v>
      </c>
      <c r="Z862">
        <f>_xlfn.XLOOKUP(X862,AM:AM,AP:AP,"")</f>
        <v>0</v>
      </c>
      <c r="AA862">
        <f>_xlfn.XLOOKUP(X862,AM:AM,AQ:AQ,"")</f>
        <v>0</v>
      </c>
      <c r="AB862" t="str">
        <f>_xlfn.XLOOKUP(X862,AM:AM,AR:AR,"")</f>
        <v>L36</v>
      </c>
    </row>
    <row r="863" spans="1:28">
      <c r="A863" s="93">
        <v>45129</v>
      </c>
      <c r="B863" s="90">
        <v>46700</v>
      </c>
      <c r="C863" s="90">
        <v>47800</v>
      </c>
      <c r="D863" s="90">
        <v>47700</v>
      </c>
      <c r="E863" s="90">
        <v>43200</v>
      </c>
      <c r="F863" s="90">
        <v>47800</v>
      </c>
      <c r="G863" s="91" t="s">
        <v>25</v>
      </c>
      <c r="H863" s="90">
        <v>45500</v>
      </c>
      <c r="I863" s="90">
        <v>46800</v>
      </c>
      <c r="J863" s="90">
        <v>47400</v>
      </c>
      <c r="K863" s="91" t="s">
        <v>25</v>
      </c>
      <c r="L863" s="90">
        <v>49000</v>
      </c>
      <c r="M863" s="90">
        <v>46300</v>
      </c>
      <c r="N863" s="90">
        <v>47100</v>
      </c>
      <c r="O863" s="90">
        <v>45000</v>
      </c>
      <c r="P863" s="90">
        <v>42800</v>
      </c>
      <c r="Q863" s="90">
        <v>42800</v>
      </c>
      <c r="R863" s="90">
        <v>43500</v>
      </c>
      <c r="S863" s="90">
        <v>45200</v>
      </c>
      <c r="T863" s="90">
        <v>45800</v>
      </c>
      <c r="U863" s="90">
        <v>49800</v>
      </c>
      <c r="V863" s="90">
        <v>47700</v>
      </c>
      <c r="W863" s="90">
        <v>50300</v>
      </c>
      <c r="X863" t="str">
        <f t="shared" si="21"/>
        <v>07-2023</v>
      </c>
      <c r="Y863">
        <f>_xlfn.XLOOKUP(X863,AM:AM,AO:AO,"")</f>
        <v>0</v>
      </c>
      <c r="Z863">
        <f>_xlfn.XLOOKUP(X863,AM:AM,AP:AP,"")</f>
        <v>0</v>
      </c>
      <c r="AA863">
        <f>_xlfn.XLOOKUP(X863,AM:AM,AQ:AQ,"")</f>
        <v>0</v>
      </c>
      <c r="AB863" t="str">
        <f>_xlfn.XLOOKUP(X863,AM:AM,AR:AR,"")</f>
        <v>L36</v>
      </c>
    </row>
    <row r="864" spans="1:28">
      <c r="A864" s="93">
        <v>45130</v>
      </c>
      <c r="B864" s="90" t="s">
        <v>24</v>
      </c>
      <c r="C864" s="90" t="s">
        <v>24</v>
      </c>
      <c r="D864" s="90" t="s">
        <v>24</v>
      </c>
      <c r="E864" s="90" t="s">
        <v>24</v>
      </c>
      <c r="F864" s="90" t="s">
        <v>24</v>
      </c>
      <c r="G864" s="90" t="s">
        <v>24</v>
      </c>
      <c r="H864" s="90" t="s">
        <v>24</v>
      </c>
      <c r="I864" s="90" t="s">
        <v>24</v>
      </c>
      <c r="J864" s="90" t="s">
        <v>24</v>
      </c>
      <c r="K864" s="90" t="s">
        <v>24</v>
      </c>
      <c r="L864" s="90" t="s">
        <v>24</v>
      </c>
      <c r="M864" s="90" t="s">
        <v>24</v>
      </c>
      <c r="N864" s="90" t="s">
        <v>24</v>
      </c>
      <c r="O864" s="90" t="s">
        <v>24</v>
      </c>
      <c r="P864" s="90" t="s">
        <v>24</v>
      </c>
      <c r="Q864" s="90" t="s">
        <v>24</v>
      </c>
      <c r="R864" s="90" t="s">
        <v>24</v>
      </c>
      <c r="S864" s="90" t="s">
        <v>24</v>
      </c>
      <c r="T864" s="90" t="s">
        <v>24</v>
      </c>
      <c r="U864" s="90" t="s">
        <v>24</v>
      </c>
      <c r="V864" s="90" t="s">
        <v>24</v>
      </c>
      <c r="W864" s="90" t="s">
        <v>24</v>
      </c>
      <c r="X864" t="str">
        <f t="shared" si="21"/>
        <v>07-2023</v>
      </c>
      <c r="Y864">
        <f>_xlfn.XLOOKUP(X864,AM:AM,AO:AO,"")</f>
        <v>0</v>
      </c>
      <c r="Z864">
        <f>_xlfn.XLOOKUP(X864,AM:AM,AP:AP,"")</f>
        <v>0</v>
      </c>
      <c r="AA864">
        <f>_xlfn.XLOOKUP(X864,AM:AM,AQ:AQ,"")</f>
        <v>0</v>
      </c>
      <c r="AB864" t="str">
        <f>_xlfn.XLOOKUP(X864,AM:AM,AR:AR,"")</f>
        <v>L36</v>
      </c>
    </row>
    <row r="865" spans="1:28">
      <c r="A865" s="93">
        <v>45131</v>
      </c>
      <c r="B865" s="90">
        <v>46700</v>
      </c>
      <c r="C865" s="90">
        <v>47800</v>
      </c>
      <c r="D865" s="90">
        <v>47300</v>
      </c>
      <c r="E865" s="90">
        <v>43000</v>
      </c>
      <c r="F865" s="90">
        <v>47800</v>
      </c>
      <c r="G865" s="91" t="s">
        <v>25</v>
      </c>
      <c r="H865" s="90">
        <v>45500</v>
      </c>
      <c r="I865" s="90">
        <v>46400</v>
      </c>
      <c r="J865" s="90">
        <v>47300</v>
      </c>
      <c r="K865" s="91" t="s">
        <v>25</v>
      </c>
      <c r="L865" s="90">
        <v>48800</v>
      </c>
      <c r="M865" s="90">
        <v>46300</v>
      </c>
      <c r="N865" s="90">
        <v>46600</v>
      </c>
      <c r="O865" s="90">
        <v>44500</v>
      </c>
      <c r="P865" s="90">
        <v>42700</v>
      </c>
      <c r="Q865" s="90">
        <v>42700</v>
      </c>
      <c r="R865" s="90">
        <v>43300</v>
      </c>
      <c r="S865" s="90">
        <v>45000</v>
      </c>
      <c r="T865" s="90">
        <v>45500</v>
      </c>
      <c r="U865" s="90">
        <v>49800</v>
      </c>
      <c r="V865" s="90">
        <v>47500</v>
      </c>
      <c r="W865" s="90">
        <v>50300</v>
      </c>
      <c r="X865" t="str">
        <f t="shared" si="21"/>
        <v>07-2023</v>
      </c>
      <c r="Y865">
        <f>_xlfn.XLOOKUP(X865,AM:AM,AO:AO,"")</f>
        <v>0</v>
      </c>
      <c r="Z865">
        <f>_xlfn.XLOOKUP(X865,AM:AM,AP:AP,"")</f>
        <v>0</v>
      </c>
      <c r="AA865">
        <f>_xlfn.XLOOKUP(X865,AM:AM,AQ:AQ,"")</f>
        <v>0</v>
      </c>
      <c r="AB865" t="str">
        <f>_xlfn.XLOOKUP(X865,AM:AM,AR:AR,"")</f>
        <v>L36</v>
      </c>
    </row>
    <row r="866" spans="1:28">
      <c r="A866" s="93">
        <v>45132</v>
      </c>
      <c r="B866" s="90">
        <v>46700</v>
      </c>
      <c r="C866" s="90">
        <v>47500</v>
      </c>
      <c r="D866" s="90">
        <v>47300</v>
      </c>
      <c r="E866" s="90">
        <v>42700</v>
      </c>
      <c r="F866" s="90">
        <v>47800</v>
      </c>
      <c r="G866" s="91" t="s">
        <v>25</v>
      </c>
      <c r="H866" s="90">
        <v>45500</v>
      </c>
      <c r="I866" s="90">
        <v>46200</v>
      </c>
      <c r="J866" s="90">
        <v>47000</v>
      </c>
      <c r="K866" s="91" t="s">
        <v>25</v>
      </c>
      <c r="L866" s="90">
        <v>48400</v>
      </c>
      <c r="M866" s="90">
        <v>46300</v>
      </c>
      <c r="N866" s="90">
        <v>46100</v>
      </c>
      <c r="O866" s="90">
        <v>44500</v>
      </c>
      <c r="P866" s="90">
        <v>42500</v>
      </c>
      <c r="Q866" s="90">
        <v>42500</v>
      </c>
      <c r="R866" s="90">
        <v>43300</v>
      </c>
      <c r="S866" s="90">
        <v>44700</v>
      </c>
      <c r="T866" s="90">
        <v>45500</v>
      </c>
      <c r="U866" s="90">
        <v>49800</v>
      </c>
      <c r="V866" s="90">
        <v>47500</v>
      </c>
      <c r="W866" s="90">
        <v>50300</v>
      </c>
      <c r="X866" t="str">
        <f t="shared" si="21"/>
        <v>07-2023</v>
      </c>
      <c r="Y866">
        <f>_xlfn.XLOOKUP(X866,AM:AM,AO:AO,"")</f>
        <v>0</v>
      </c>
      <c r="Z866">
        <f>_xlfn.XLOOKUP(X866,AM:AM,AP:AP,"")</f>
        <v>0</v>
      </c>
      <c r="AA866">
        <f>_xlfn.XLOOKUP(X866,AM:AM,AQ:AQ,"")</f>
        <v>0</v>
      </c>
      <c r="AB866" t="str">
        <f>_xlfn.XLOOKUP(X866,AM:AM,AR:AR,"")</f>
        <v>L36</v>
      </c>
    </row>
    <row r="867" spans="1:28">
      <c r="A867" s="93">
        <v>45133</v>
      </c>
      <c r="B867" s="90">
        <v>46500</v>
      </c>
      <c r="C867" s="90">
        <v>47500</v>
      </c>
      <c r="D867" s="90">
        <v>47300</v>
      </c>
      <c r="E867" s="90">
        <v>42900</v>
      </c>
      <c r="F867" s="90">
        <v>47600</v>
      </c>
      <c r="G867" s="91" t="s">
        <v>25</v>
      </c>
      <c r="H867" s="90">
        <v>45500</v>
      </c>
      <c r="I867" s="90">
        <v>46200</v>
      </c>
      <c r="J867" s="90">
        <v>47000</v>
      </c>
      <c r="K867" s="91" t="s">
        <v>25</v>
      </c>
      <c r="L867" s="90">
        <v>48400</v>
      </c>
      <c r="M867" s="90">
        <v>46000</v>
      </c>
      <c r="N867" s="90">
        <v>46200</v>
      </c>
      <c r="O867" s="90">
        <v>44500</v>
      </c>
      <c r="P867" s="90">
        <v>42800</v>
      </c>
      <c r="Q867" s="90">
        <v>42800</v>
      </c>
      <c r="R867" s="90">
        <v>43300</v>
      </c>
      <c r="S867" s="90">
        <v>44900</v>
      </c>
      <c r="T867" s="90">
        <v>45800</v>
      </c>
      <c r="U867" s="90">
        <v>49800</v>
      </c>
      <c r="V867" s="90">
        <v>47300</v>
      </c>
      <c r="W867" s="90">
        <v>50100</v>
      </c>
      <c r="X867" t="str">
        <f t="shared" si="21"/>
        <v>07-2023</v>
      </c>
      <c r="Y867">
        <f>_xlfn.XLOOKUP(X867,AM:AM,AO:AO,"")</f>
        <v>0</v>
      </c>
      <c r="Z867">
        <f>_xlfn.XLOOKUP(X867,AM:AM,AP:AP,"")</f>
        <v>0</v>
      </c>
      <c r="AA867">
        <f>_xlfn.XLOOKUP(X867,AM:AM,AQ:AQ,"")</f>
        <v>0</v>
      </c>
      <c r="AB867" t="str">
        <f>_xlfn.XLOOKUP(X867,AM:AM,AR:AR,"")</f>
        <v>L36</v>
      </c>
    </row>
    <row r="868" spans="1:28">
      <c r="A868" s="93">
        <v>45134</v>
      </c>
      <c r="B868" s="90">
        <v>46500</v>
      </c>
      <c r="C868" s="90">
        <v>47500</v>
      </c>
      <c r="D868" s="90">
        <v>47200</v>
      </c>
      <c r="E868" s="90">
        <v>42700</v>
      </c>
      <c r="F868" s="90">
        <v>47600</v>
      </c>
      <c r="G868" s="91" t="s">
        <v>25</v>
      </c>
      <c r="H868" s="90">
        <v>45000</v>
      </c>
      <c r="I868" s="90">
        <v>46000</v>
      </c>
      <c r="J868" s="90">
        <v>47000</v>
      </c>
      <c r="K868" s="91" t="s">
        <v>25</v>
      </c>
      <c r="L868" s="90">
        <v>48200</v>
      </c>
      <c r="M868" s="90">
        <v>46000</v>
      </c>
      <c r="N868" s="90">
        <v>45800</v>
      </c>
      <c r="O868" s="90">
        <v>44500</v>
      </c>
      <c r="P868" s="90">
        <v>42700</v>
      </c>
      <c r="Q868" s="90">
        <v>42700</v>
      </c>
      <c r="R868" s="90">
        <v>43500</v>
      </c>
      <c r="S868" s="90">
        <v>44700</v>
      </c>
      <c r="T868" s="90">
        <v>45600</v>
      </c>
      <c r="U868" s="90">
        <v>49800</v>
      </c>
      <c r="V868" s="90">
        <v>47300</v>
      </c>
      <c r="W868" s="90">
        <v>49800</v>
      </c>
      <c r="X868" t="str">
        <f t="shared" si="21"/>
        <v>07-2023</v>
      </c>
      <c r="Y868">
        <f>_xlfn.XLOOKUP(X868,AM:AM,AO:AO,"")</f>
        <v>0</v>
      </c>
      <c r="Z868">
        <f>_xlfn.XLOOKUP(X868,AM:AM,AP:AP,"")</f>
        <v>0</v>
      </c>
      <c r="AA868">
        <f>_xlfn.XLOOKUP(X868,AM:AM,AQ:AQ,"")</f>
        <v>0</v>
      </c>
      <c r="AB868" t="str">
        <f>_xlfn.XLOOKUP(X868,AM:AM,AR:AR,"")</f>
        <v>L36</v>
      </c>
    </row>
    <row r="869" spans="1:28">
      <c r="A869" s="93">
        <v>45135</v>
      </c>
      <c r="B869" s="90">
        <v>46900</v>
      </c>
      <c r="C869" s="90">
        <v>47500</v>
      </c>
      <c r="D869" s="90">
        <v>47200</v>
      </c>
      <c r="E869" s="90">
        <v>43200</v>
      </c>
      <c r="F869" s="90">
        <v>47600</v>
      </c>
      <c r="G869" s="91" t="s">
        <v>25</v>
      </c>
      <c r="H869" s="90">
        <v>45000</v>
      </c>
      <c r="I869" s="90">
        <v>46400</v>
      </c>
      <c r="J869" s="90">
        <v>47000</v>
      </c>
      <c r="K869" s="91" t="s">
        <v>25</v>
      </c>
      <c r="L869" s="90">
        <v>48200</v>
      </c>
      <c r="M869" s="90">
        <v>46000</v>
      </c>
      <c r="N869" s="90">
        <v>45800</v>
      </c>
      <c r="O869" s="90">
        <v>44900</v>
      </c>
      <c r="P869" s="90">
        <v>43200</v>
      </c>
      <c r="Q869" s="90">
        <v>43400</v>
      </c>
      <c r="R869" s="90">
        <v>43500</v>
      </c>
      <c r="S869" s="90">
        <v>45100</v>
      </c>
      <c r="T869" s="90">
        <v>46000</v>
      </c>
      <c r="U869" s="90">
        <v>49800</v>
      </c>
      <c r="V869" s="90">
        <v>47200</v>
      </c>
      <c r="W869" s="90">
        <v>49800</v>
      </c>
      <c r="X869" t="str">
        <f t="shared" si="21"/>
        <v>07-2023</v>
      </c>
      <c r="Y869">
        <f>_xlfn.XLOOKUP(X869,AM:AM,AO:AO,"")</f>
        <v>0</v>
      </c>
      <c r="Z869">
        <f>_xlfn.XLOOKUP(X869,AM:AM,AP:AP,"")</f>
        <v>0</v>
      </c>
      <c r="AA869">
        <f>_xlfn.XLOOKUP(X869,AM:AM,AQ:AQ,"")</f>
        <v>0</v>
      </c>
      <c r="AB869" t="str">
        <f>_xlfn.XLOOKUP(X869,AM:AM,AR:AR,"")</f>
        <v>L36</v>
      </c>
    </row>
    <row r="870" spans="1:28">
      <c r="A870" s="93">
        <v>45136</v>
      </c>
      <c r="B870" s="90">
        <v>47000</v>
      </c>
      <c r="C870" s="90">
        <v>47500</v>
      </c>
      <c r="D870" s="90">
        <v>47400</v>
      </c>
      <c r="E870" s="90">
        <v>43800</v>
      </c>
      <c r="F870" s="90">
        <v>47800</v>
      </c>
      <c r="G870" s="91" t="s">
        <v>25</v>
      </c>
      <c r="H870" s="90">
        <v>45500</v>
      </c>
      <c r="I870" s="90">
        <v>46700</v>
      </c>
      <c r="J870" s="90">
        <v>47000</v>
      </c>
      <c r="K870" s="91" t="s">
        <v>25</v>
      </c>
      <c r="L870" s="90">
        <v>48700</v>
      </c>
      <c r="M870" s="90">
        <v>46000</v>
      </c>
      <c r="N870" s="90">
        <v>46200</v>
      </c>
      <c r="O870" s="90">
        <v>44900</v>
      </c>
      <c r="P870" s="90">
        <v>43500</v>
      </c>
      <c r="Q870" s="90">
        <v>43800</v>
      </c>
      <c r="R870" s="90">
        <v>43800</v>
      </c>
      <c r="S870" s="90">
        <v>45900</v>
      </c>
      <c r="T870" s="90">
        <v>46500</v>
      </c>
      <c r="U870" s="90">
        <v>49800</v>
      </c>
      <c r="V870" s="90">
        <v>47500</v>
      </c>
      <c r="W870" s="90">
        <v>49800</v>
      </c>
      <c r="X870" t="str">
        <f t="shared" si="21"/>
        <v>07-2023</v>
      </c>
      <c r="Y870">
        <f>_xlfn.XLOOKUP(X870,AM:AM,AO:AO,"")</f>
        <v>0</v>
      </c>
      <c r="Z870">
        <f>_xlfn.XLOOKUP(X870,AM:AM,AP:AP,"")</f>
        <v>0</v>
      </c>
      <c r="AA870">
        <f>_xlfn.XLOOKUP(X870,AM:AM,AQ:AQ,"")</f>
        <v>0</v>
      </c>
      <c r="AB870" t="str">
        <f>_xlfn.XLOOKUP(X870,AM:AM,AR:AR,"")</f>
        <v>L36</v>
      </c>
    </row>
    <row r="871" spans="1:28">
      <c r="A871" s="93">
        <v>45137</v>
      </c>
      <c r="B871" s="90" t="s">
        <v>24</v>
      </c>
      <c r="C871" s="90" t="s">
        <v>24</v>
      </c>
      <c r="D871" s="90" t="s">
        <v>24</v>
      </c>
      <c r="E871" s="90" t="s">
        <v>24</v>
      </c>
      <c r="F871" s="90" t="s">
        <v>24</v>
      </c>
      <c r="G871" s="90" t="s">
        <v>24</v>
      </c>
      <c r="H871" s="90" t="s">
        <v>24</v>
      </c>
      <c r="I871" s="90" t="s">
        <v>24</v>
      </c>
      <c r="J871" s="90" t="s">
        <v>24</v>
      </c>
      <c r="K871" s="90" t="s">
        <v>24</v>
      </c>
      <c r="L871" s="90" t="s">
        <v>24</v>
      </c>
      <c r="M871" s="90" t="s">
        <v>24</v>
      </c>
      <c r="N871" s="90" t="s">
        <v>24</v>
      </c>
      <c r="O871" s="90" t="s">
        <v>24</v>
      </c>
      <c r="P871" s="90" t="s">
        <v>24</v>
      </c>
      <c r="Q871" s="90" t="s">
        <v>24</v>
      </c>
      <c r="R871" s="90" t="s">
        <v>24</v>
      </c>
      <c r="S871" s="90" t="s">
        <v>24</v>
      </c>
      <c r="T871" s="90" t="s">
        <v>24</v>
      </c>
      <c r="U871" s="90" t="s">
        <v>24</v>
      </c>
      <c r="V871" s="90" t="s">
        <v>24</v>
      </c>
      <c r="W871" s="90" t="s">
        <v>24</v>
      </c>
      <c r="X871" t="str">
        <f t="shared" si="21"/>
        <v>07-2023</v>
      </c>
      <c r="Y871">
        <f>_xlfn.XLOOKUP(X871,AM:AM,AO:AO,"")</f>
        <v>0</v>
      </c>
      <c r="Z871">
        <f>_xlfn.XLOOKUP(X871,AM:AM,AP:AP,"")</f>
        <v>0</v>
      </c>
      <c r="AA871">
        <f>_xlfn.XLOOKUP(X871,AM:AM,AQ:AQ,"")</f>
        <v>0</v>
      </c>
      <c r="AB871" t="str">
        <f>_xlfn.XLOOKUP(X871,AM:AM,AR:AR,"")</f>
        <v>L36</v>
      </c>
    </row>
    <row r="872" spans="1:28">
      <c r="A872" s="93">
        <v>45138</v>
      </c>
      <c r="B872" s="90">
        <v>47000</v>
      </c>
      <c r="C872" s="90">
        <v>47500</v>
      </c>
      <c r="D872" s="90">
        <v>47300</v>
      </c>
      <c r="E872" s="90">
        <v>43800</v>
      </c>
      <c r="F872" s="90">
        <v>47800</v>
      </c>
      <c r="G872" s="91" t="s">
        <v>25</v>
      </c>
      <c r="H872" s="90">
        <v>45500</v>
      </c>
      <c r="I872" s="90">
        <v>46600</v>
      </c>
      <c r="J872" s="90">
        <v>47000</v>
      </c>
      <c r="K872" s="91" t="s">
        <v>25</v>
      </c>
      <c r="L872" s="90">
        <v>48700</v>
      </c>
      <c r="M872" s="90">
        <v>46000</v>
      </c>
      <c r="N872" s="90">
        <v>46100</v>
      </c>
      <c r="O872" s="90">
        <v>44900</v>
      </c>
      <c r="P872" s="90">
        <v>43700</v>
      </c>
      <c r="Q872" s="90">
        <v>44000</v>
      </c>
      <c r="R872" s="90">
        <v>44000</v>
      </c>
      <c r="S872" s="90">
        <v>45800</v>
      </c>
      <c r="T872" s="90">
        <v>46500</v>
      </c>
      <c r="U872" s="90">
        <v>49800</v>
      </c>
      <c r="V872" s="90">
        <v>47500</v>
      </c>
      <c r="W872" s="90">
        <v>49800</v>
      </c>
      <c r="X872" t="str">
        <f t="shared" si="21"/>
        <v>07-2023</v>
      </c>
      <c r="Y872">
        <f>_xlfn.XLOOKUP(X872,AM:AM,AO:AO,"")</f>
        <v>0</v>
      </c>
      <c r="Z872">
        <f>_xlfn.XLOOKUP(X872,AM:AM,AP:AP,"")</f>
        <v>0</v>
      </c>
      <c r="AA872">
        <f>_xlfn.XLOOKUP(X872,AM:AM,AQ:AQ,"")</f>
        <v>0</v>
      </c>
      <c r="AB872" t="str">
        <f>_xlfn.XLOOKUP(X872,AM:AM,AR:AR,"")</f>
        <v>L36</v>
      </c>
    </row>
    <row r="873" spans="1:28">
      <c r="A873" s="93">
        <v>45139</v>
      </c>
      <c r="B873" s="90">
        <v>47700</v>
      </c>
      <c r="C873" s="90">
        <v>48000</v>
      </c>
      <c r="D873" s="90">
        <v>47800</v>
      </c>
      <c r="E873" s="90">
        <v>44400</v>
      </c>
      <c r="F873" s="90">
        <v>48200</v>
      </c>
      <c r="G873" s="91" t="s">
        <v>25</v>
      </c>
      <c r="H873" s="90">
        <v>46000</v>
      </c>
      <c r="I873" s="90">
        <v>47400</v>
      </c>
      <c r="J873" s="90">
        <v>47500</v>
      </c>
      <c r="K873" s="91" t="s">
        <v>25</v>
      </c>
      <c r="L873" s="90">
        <v>49400</v>
      </c>
      <c r="M873" s="90">
        <v>47100</v>
      </c>
      <c r="N873" s="90">
        <v>46500</v>
      </c>
      <c r="O873" s="90">
        <v>45500</v>
      </c>
      <c r="P873" s="90">
        <v>44500</v>
      </c>
      <c r="Q873" s="90">
        <v>44700</v>
      </c>
      <c r="R873" s="90">
        <v>45000</v>
      </c>
      <c r="S873" s="90">
        <v>46600</v>
      </c>
      <c r="T873" s="90">
        <v>47000</v>
      </c>
      <c r="U873" s="90">
        <v>50300</v>
      </c>
      <c r="V873" s="90">
        <v>48400</v>
      </c>
      <c r="W873" s="90">
        <v>50200</v>
      </c>
      <c r="X873" t="str">
        <f t="shared" si="21"/>
        <v>08-2023</v>
      </c>
      <c r="Y873">
        <f>_xlfn.XLOOKUP(X873,AM:AM,AO:AO,"")</f>
        <v>0</v>
      </c>
      <c r="Z873">
        <f>_xlfn.XLOOKUP(X873,AM:AM,AP:AP,"")</f>
        <v>0</v>
      </c>
      <c r="AA873">
        <f>_xlfn.XLOOKUP(X873,AM:AM,AQ:AQ,"")</f>
        <v>0</v>
      </c>
      <c r="AB873" t="str">
        <f>_xlfn.XLOOKUP(X873,AM:AM,AR:AR,"")</f>
        <v>L36</v>
      </c>
    </row>
    <row r="874" spans="1:28">
      <c r="A874" s="93">
        <v>45140</v>
      </c>
      <c r="B874" s="90">
        <v>48000</v>
      </c>
      <c r="C874" s="90">
        <v>48000</v>
      </c>
      <c r="D874" s="90">
        <v>48000</v>
      </c>
      <c r="E874" s="90">
        <v>44700</v>
      </c>
      <c r="F874" s="90">
        <v>48300</v>
      </c>
      <c r="G874" s="91" t="s">
        <v>25</v>
      </c>
      <c r="H874" s="90">
        <v>46500</v>
      </c>
      <c r="I874" s="90">
        <v>47800</v>
      </c>
      <c r="J874" s="90">
        <v>47500</v>
      </c>
      <c r="K874" s="91" t="s">
        <v>25</v>
      </c>
      <c r="L874" s="90">
        <v>49700</v>
      </c>
      <c r="M874" s="90">
        <v>47400</v>
      </c>
      <c r="N874" s="90">
        <v>46800</v>
      </c>
      <c r="O874" s="90">
        <v>46200</v>
      </c>
      <c r="P874" s="90">
        <v>44700</v>
      </c>
      <c r="Q874" s="90">
        <v>44700</v>
      </c>
      <c r="R874" s="90">
        <v>45200</v>
      </c>
      <c r="S874" s="90">
        <v>46900</v>
      </c>
      <c r="T874" s="90">
        <v>47300</v>
      </c>
      <c r="U874" s="90">
        <v>50800</v>
      </c>
      <c r="V874" s="90">
        <v>48600</v>
      </c>
      <c r="W874" s="90">
        <v>50800</v>
      </c>
      <c r="X874" t="str">
        <f t="shared" si="21"/>
        <v>08-2023</v>
      </c>
      <c r="Y874">
        <f>_xlfn.XLOOKUP(X874,AM:AM,AO:AO,"")</f>
        <v>0</v>
      </c>
      <c r="Z874">
        <f>_xlfn.XLOOKUP(X874,AM:AM,AP:AP,"")</f>
        <v>0</v>
      </c>
      <c r="AA874">
        <f>_xlfn.XLOOKUP(X874,AM:AM,AQ:AQ,"")</f>
        <v>0</v>
      </c>
      <c r="AB874" t="str">
        <f>_xlfn.XLOOKUP(X874,AM:AM,AR:AR,"")</f>
        <v>L36</v>
      </c>
    </row>
    <row r="875" spans="1:28">
      <c r="A875" s="93">
        <v>45141</v>
      </c>
      <c r="B875" s="90">
        <v>48200</v>
      </c>
      <c r="C875" s="90">
        <v>48500</v>
      </c>
      <c r="D875" s="90">
        <v>48000</v>
      </c>
      <c r="E875" s="90">
        <v>44800</v>
      </c>
      <c r="F875" s="90">
        <v>48700</v>
      </c>
      <c r="G875" s="91" t="s">
        <v>25</v>
      </c>
      <c r="H875" s="90">
        <v>47500</v>
      </c>
      <c r="I875" s="90">
        <v>48000</v>
      </c>
      <c r="J875" s="90">
        <v>47700</v>
      </c>
      <c r="K875" s="91" t="s">
        <v>25</v>
      </c>
      <c r="L875" s="90">
        <v>49900</v>
      </c>
      <c r="M875" s="90">
        <v>47700</v>
      </c>
      <c r="N875" s="90">
        <v>47200</v>
      </c>
      <c r="O875" s="90">
        <v>46200</v>
      </c>
      <c r="P875" s="90">
        <v>44700</v>
      </c>
      <c r="Q875" s="90">
        <v>44900</v>
      </c>
      <c r="R875" s="90">
        <v>45300</v>
      </c>
      <c r="S875" s="90">
        <v>47000</v>
      </c>
      <c r="T875" s="90">
        <v>47600</v>
      </c>
      <c r="U875" s="90">
        <v>50800</v>
      </c>
      <c r="V875" s="90">
        <v>49000</v>
      </c>
      <c r="W875" s="90">
        <v>51600</v>
      </c>
      <c r="X875" t="str">
        <f t="shared" si="21"/>
        <v>08-2023</v>
      </c>
      <c r="Y875">
        <f>_xlfn.XLOOKUP(X875,AM:AM,AO:AO,"")</f>
        <v>0</v>
      </c>
      <c r="Z875">
        <f>_xlfn.XLOOKUP(X875,AM:AM,AP:AP,"")</f>
        <v>0</v>
      </c>
      <c r="AA875">
        <f>_xlfn.XLOOKUP(X875,AM:AM,AQ:AQ,"")</f>
        <v>0</v>
      </c>
      <c r="AB875" t="str">
        <f>_xlfn.XLOOKUP(X875,AM:AM,AR:AR,"")</f>
        <v>L36</v>
      </c>
    </row>
    <row r="876" spans="1:28">
      <c r="A876" s="93">
        <v>45142</v>
      </c>
      <c r="B876" s="90">
        <v>48200</v>
      </c>
      <c r="C876" s="90">
        <v>48600</v>
      </c>
      <c r="D876" s="90">
        <v>48000</v>
      </c>
      <c r="E876" s="90">
        <v>44500</v>
      </c>
      <c r="F876" s="90">
        <v>49000</v>
      </c>
      <c r="G876" s="91" t="s">
        <v>25</v>
      </c>
      <c r="H876" s="90">
        <v>47500</v>
      </c>
      <c r="I876" s="90">
        <v>48000</v>
      </c>
      <c r="J876" s="90">
        <v>47700</v>
      </c>
      <c r="K876" s="91" t="s">
        <v>25</v>
      </c>
      <c r="L876" s="90">
        <v>49800</v>
      </c>
      <c r="M876" s="90">
        <v>48000</v>
      </c>
      <c r="N876" s="90">
        <v>47100</v>
      </c>
      <c r="O876" s="90">
        <v>46200</v>
      </c>
      <c r="P876" s="90">
        <v>44500</v>
      </c>
      <c r="Q876" s="90">
        <v>44700</v>
      </c>
      <c r="R876" s="90">
        <v>45000</v>
      </c>
      <c r="S876" s="90">
        <v>46700</v>
      </c>
      <c r="T876" s="90">
        <v>47500</v>
      </c>
      <c r="U876" s="90">
        <v>50800</v>
      </c>
      <c r="V876" s="90">
        <v>49200</v>
      </c>
      <c r="W876" s="90">
        <v>52000</v>
      </c>
      <c r="X876" t="str">
        <f t="shared" si="21"/>
        <v>08-2023</v>
      </c>
      <c r="Y876">
        <f>_xlfn.XLOOKUP(X876,AM:AM,AO:AO,"")</f>
        <v>0</v>
      </c>
      <c r="Z876">
        <f>_xlfn.XLOOKUP(X876,AM:AM,AP:AP,"")</f>
        <v>0</v>
      </c>
      <c r="AA876">
        <f>_xlfn.XLOOKUP(X876,AM:AM,AQ:AQ,"")</f>
        <v>0</v>
      </c>
      <c r="AB876" t="str">
        <f>_xlfn.XLOOKUP(X876,AM:AM,AR:AR,"")</f>
        <v>L36</v>
      </c>
    </row>
    <row r="877" spans="1:28">
      <c r="A877" s="93">
        <v>45143</v>
      </c>
      <c r="B877" s="90">
        <v>48200</v>
      </c>
      <c r="C877" s="90">
        <v>48600</v>
      </c>
      <c r="D877" s="90">
        <v>47800</v>
      </c>
      <c r="E877" s="90">
        <v>44700</v>
      </c>
      <c r="F877" s="90">
        <v>49000</v>
      </c>
      <c r="G877" s="91" t="s">
        <v>25</v>
      </c>
      <c r="H877" s="90">
        <v>47000</v>
      </c>
      <c r="I877" s="90">
        <v>48200</v>
      </c>
      <c r="J877" s="90">
        <v>47700</v>
      </c>
      <c r="K877" s="91" t="s">
        <v>25</v>
      </c>
      <c r="L877" s="90">
        <v>49800</v>
      </c>
      <c r="M877" s="90">
        <v>48000</v>
      </c>
      <c r="N877" s="90">
        <v>47200</v>
      </c>
      <c r="O877" s="90">
        <v>46200</v>
      </c>
      <c r="P877" s="90">
        <v>44500</v>
      </c>
      <c r="Q877" s="90">
        <v>44600</v>
      </c>
      <c r="R877" s="90">
        <v>45000</v>
      </c>
      <c r="S877" s="90">
        <v>46900</v>
      </c>
      <c r="T877" s="90">
        <v>47500</v>
      </c>
      <c r="U877" s="90">
        <v>50800</v>
      </c>
      <c r="V877" s="90">
        <v>49200</v>
      </c>
      <c r="W877" s="90">
        <v>52000</v>
      </c>
      <c r="X877" t="str">
        <f t="shared" si="21"/>
        <v>08-2023</v>
      </c>
      <c r="Y877">
        <f>_xlfn.XLOOKUP(X877,AM:AM,AO:AO,"")</f>
        <v>0</v>
      </c>
      <c r="Z877">
        <f>_xlfn.XLOOKUP(X877,AM:AM,AP:AP,"")</f>
        <v>0</v>
      </c>
      <c r="AA877">
        <f>_xlfn.XLOOKUP(X877,AM:AM,AQ:AQ,"")</f>
        <v>0</v>
      </c>
      <c r="AB877" t="str">
        <f>_xlfn.XLOOKUP(X877,AM:AM,AR:AR,"")</f>
        <v>L36</v>
      </c>
    </row>
    <row r="878" spans="1:28">
      <c r="A878" s="93">
        <v>45144</v>
      </c>
      <c r="B878" s="90" t="s">
        <v>24</v>
      </c>
      <c r="C878" s="90" t="s">
        <v>24</v>
      </c>
      <c r="D878" s="90" t="s">
        <v>24</v>
      </c>
      <c r="E878" s="90" t="s">
        <v>24</v>
      </c>
      <c r="F878" s="90" t="s">
        <v>24</v>
      </c>
      <c r="G878" s="90" t="s">
        <v>24</v>
      </c>
      <c r="H878" s="90" t="s">
        <v>24</v>
      </c>
      <c r="I878" s="90" t="s">
        <v>24</v>
      </c>
      <c r="J878" s="90" t="s">
        <v>24</v>
      </c>
      <c r="K878" s="90" t="s">
        <v>24</v>
      </c>
      <c r="L878" s="90" t="s">
        <v>24</v>
      </c>
      <c r="M878" s="90" t="s">
        <v>24</v>
      </c>
      <c r="N878" s="90" t="s">
        <v>24</v>
      </c>
      <c r="O878" s="90" t="s">
        <v>24</v>
      </c>
      <c r="P878" s="90" t="s">
        <v>24</v>
      </c>
      <c r="Q878" s="90" t="s">
        <v>24</v>
      </c>
      <c r="R878" s="90" t="s">
        <v>24</v>
      </c>
      <c r="S878" s="90" t="s">
        <v>24</v>
      </c>
      <c r="T878" s="90" t="s">
        <v>24</v>
      </c>
      <c r="U878" s="90" t="s">
        <v>24</v>
      </c>
      <c r="V878" s="90" t="s">
        <v>24</v>
      </c>
      <c r="W878" s="90" t="s">
        <v>24</v>
      </c>
      <c r="X878" t="str">
        <f t="shared" si="21"/>
        <v>08-2023</v>
      </c>
      <c r="Y878">
        <f>_xlfn.XLOOKUP(X878,AM:AM,AO:AO,"")</f>
        <v>0</v>
      </c>
      <c r="Z878">
        <f>_xlfn.XLOOKUP(X878,AM:AM,AP:AP,"")</f>
        <v>0</v>
      </c>
      <c r="AA878">
        <f>_xlfn.XLOOKUP(X878,AM:AM,AQ:AQ,"")</f>
        <v>0</v>
      </c>
      <c r="AB878" t="str">
        <f>_xlfn.XLOOKUP(X878,AM:AM,AR:AR,"")</f>
        <v>L36</v>
      </c>
    </row>
    <row r="879" spans="1:28">
      <c r="A879" s="93">
        <v>45145</v>
      </c>
      <c r="B879" s="90">
        <v>48400</v>
      </c>
      <c r="C879" s="90">
        <v>48800</v>
      </c>
      <c r="D879" s="90">
        <v>48200</v>
      </c>
      <c r="E879" s="90">
        <v>45100</v>
      </c>
      <c r="F879" s="90">
        <v>49000</v>
      </c>
      <c r="G879" s="91" t="s">
        <v>25</v>
      </c>
      <c r="H879" s="90">
        <v>47000</v>
      </c>
      <c r="I879" s="90">
        <v>48400</v>
      </c>
      <c r="J879" s="90">
        <v>47700</v>
      </c>
      <c r="K879" s="91" t="s">
        <v>25</v>
      </c>
      <c r="L879" s="90">
        <v>50400</v>
      </c>
      <c r="M879" s="90">
        <v>48000</v>
      </c>
      <c r="N879" s="90">
        <v>47300</v>
      </c>
      <c r="O879" s="90">
        <v>46600</v>
      </c>
      <c r="P879" s="90">
        <v>44700</v>
      </c>
      <c r="Q879" s="90">
        <v>44600</v>
      </c>
      <c r="R879" s="90">
        <v>45000</v>
      </c>
      <c r="S879" s="90">
        <v>47300</v>
      </c>
      <c r="T879" s="90">
        <v>47500</v>
      </c>
      <c r="U879" s="90">
        <v>50800</v>
      </c>
      <c r="V879" s="90">
        <v>49400</v>
      </c>
      <c r="W879" s="90">
        <v>52400</v>
      </c>
      <c r="X879" t="str">
        <f t="shared" si="21"/>
        <v>08-2023</v>
      </c>
      <c r="Y879">
        <f>_xlfn.XLOOKUP(X879,AM:AM,AO:AO,"")</f>
        <v>0</v>
      </c>
      <c r="Z879">
        <f>_xlfn.XLOOKUP(X879,AM:AM,AP:AP,"")</f>
        <v>0</v>
      </c>
      <c r="AA879">
        <f>_xlfn.XLOOKUP(X879,AM:AM,AQ:AQ,"")</f>
        <v>0</v>
      </c>
      <c r="AB879" t="str">
        <f>_xlfn.XLOOKUP(X879,AM:AM,AR:AR,"")</f>
        <v>L36</v>
      </c>
    </row>
    <row r="880" spans="1:28">
      <c r="A880" s="93">
        <v>45146</v>
      </c>
      <c r="B880" s="90">
        <v>48400</v>
      </c>
      <c r="C880" s="90">
        <v>48800</v>
      </c>
      <c r="D880" s="90">
        <v>48000</v>
      </c>
      <c r="E880" s="90">
        <v>44800</v>
      </c>
      <c r="F880" s="90">
        <v>48900</v>
      </c>
      <c r="G880" s="91" t="s">
        <v>25</v>
      </c>
      <c r="H880" s="90">
        <v>47000</v>
      </c>
      <c r="I880" s="90">
        <v>48200</v>
      </c>
      <c r="J880" s="90">
        <v>47700</v>
      </c>
      <c r="K880" s="91" t="s">
        <v>25</v>
      </c>
      <c r="L880" s="90">
        <v>50300</v>
      </c>
      <c r="M880" s="90">
        <v>48000</v>
      </c>
      <c r="N880" s="90">
        <v>47100</v>
      </c>
      <c r="O880" s="90">
        <v>46600</v>
      </c>
      <c r="P880" s="90">
        <v>44400</v>
      </c>
      <c r="Q880" s="90">
        <v>44400</v>
      </c>
      <c r="R880" s="90">
        <v>45000</v>
      </c>
      <c r="S880" s="90">
        <v>47000</v>
      </c>
      <c r="T880" s="90">
        <v>47300</v>
      </c>
      <c r="U880" s="90">
        <v>50800</v>
      </c>
      <c r="V880" s="90">
        <v>49400</v>
      </c>
      <c r="W880" s="90">
        <v>52400</v>
      </c>
      <c r="X880" t="str">
        <f t="shared" si="21"/>
        <v>08-2023</v>
      </c>
      <c r="Y880">
        <f>_xlfn.XLOOKUP(X880,AM:AM,AO:AO,"")</f>
        <v>0</v>
      </c>
      <c r="Z880">
        <f>_xlfn.XLOOKUP(X880,AM:AM,AP:AP,"")</f>
        <v>0</v>
      </c>
      <c r="AA880">
        <f>_xlfn.XLOOKUP(X880,AM:AM,AQ:AQ,"")</f>
        <v>0</v>
      </c>
      <c r="AB880" t="str">
        <f>_xlfn.XLOOKUP(X880,AM:AM,AR:AR,"")</f>
        <v>L36</v>
      </c>
    </row>
    <row r="881" spans="1:28">
      <c r="A881" s="93">
        <v>45147</v>
      </c>
      <c r="B881" s="90">
        <v>48400</v>
      </c>
      <c r="C881" s="90">
        <v>48500</v>
      </c>
      <c r="D881" s="90">
        <v>48000</v>
      </c>
      <c r="E881" s="90">
        <v>44600</v>
      </c>
      <c r="F881" s="90">
        <v>48800</v>
      </c>
      <c r="G881" s="91" t="s">
        <v>25</v>
      </c>
      <c r="H881" s="90">
        <v>47000</v>
      </c>
      <c r="I881" s="90">
        <v>48400</v>
      </c>
      <c r="J881" s="90">
        <v>47700</v>
      </c>
      <c r="K881" s="91" t="s">
        <v>25</v>
      </c>
      <c r="L881" s="90">
        <v>50300</v>
      </c>
      <c r="M881" s="90">
        <v>47700</v>
      </c>
      <c r="N881" s="90">
        <v>47400</v>
      </c>
      <c r="O881" s="90">
        <v>46600</v>
      </c>
      <c r="P881" s="90">
        <v>44400</v>
      </c>
      <c r="Q881" s="90">
        <v>44200</v>
      </c>
      <c r="R881" s="90">
        <v>45000</v>
      </c>
      <c r="S881" s="90">
        <v>46800</v>
      </c>
      <c r="T881" s="90">
        <v>47300</v>
      </c>
      <c r="U881" s="90">
        <v>50800</v>
      </c>
      <c r="V881" s="90">
        <v>49400</v>
      </c>
      <c r="W881" s="90">
        <v>52400</v>
      </c>
      <c r="X881" t="str">
        <f t="shared" si="21"/>
        <v>08-2023</v>
      </c>
      <c r="Y881">
        <f>_xlfn.XLOOKUP(X881,AM:AM,AO:AO,"")</f>
        <v>0</v>
      </c>
      <c r="Z881">
        <f>_xlfn.XLOOKUP(X881,AM:AM,AP:AP,"")</f>
        <v>0</v>
      </c>
      <c r="AA881">
        <f>_xlfn.XLOOKUP(X881,AM:AM,AQ:AQ,"")</f>
        <v>0</v>
      </c>
      <c r="AB881" t="str">
        <f>_xlfn.XLOOKUP(X881,AM:AM,AR:AR,"")</f>
        <v>L36</v>
      </c>
    </row>
    <row r="882" spans="1:28">
      <c r="A882" s="93">
        <v>45148</v>
      </c>
      <c r="B882" s="90">
        <v>48300</v>
      </c>
      <c r="C882" s="90">
        <v>48500</v>
      </c>
      <c r="D882" s="90">
        <v>48000</v>
      </c>
      <c r="E882" s="90">
        <v>44300</v>
      </c>
      <c r="F882" s="90">
        <v>48800</v>
      </c>
      <c r="G882" s="91" t="s">
        <v>25</v>
      </c>
      <c r="H882" s="90">
        <v>47000</v>
      </c>
      <c r="I882" s="90">
        <v>48200</v>
      </c>
      <c r="J882" s="90">
        <v>47500</v>
      </c>
      <c r="K882" s="91" t="s">
        <v>25</v>
      </c>
      <c r="L882" s="90">
        <v>50200</v>
      </c>
      <c r="M882" s="90">
        <v>47500</v>
      </c>
      <c r="N882" s="90">
        <v>47400</v>
      </c>
      <c r="O882" s="90">
        <v>46200</v>
      </c>
      <c r="P882" s="90">
        <v>44000</v>
      </c>
      <c r="Q882" s="90">
        <v>44100</v>
      </c>
      <c r="R882" s="90">
        <v>44800</v>
      </c>
      <c r="S882" s="90">
        <v>46300</v>
      </c>
      <c r="T882" s="90">
        <v>47100</v>
      </c>
      <c r="U882" s="90">
        <v>50800</v>
      </c>
      <c r="V882" s="90">
        <v>49400</v>
      </c>
      <c r="W882" s="90">
        <v>52400</v>
      </c>
      <c r="X882" t="str">
        <f t="shared" si="21"/>
        <v>08-2023</v>
      </c>
      <c r="Y882">
        <f>_xlfn.XLOOKUP(X882,AM:AM,AO:AO,"")</f>
        <v>0</v>
      </c>
      <c r="Z882">
        <f>_xlfn.XLOOKUP(X882,AM:AM,AP:AP,"")</f>
        <v>0</v>
      </c>
      <c r="AA882">
        <f>_xlfn.XLOOKUP(X882,AM:AM,AQ:AQ,"")</f>
        <v>0</v>
      </c>
      <c r="AB882" t="str">
        <f>_xlfn.XLOOKUP(X882,AM:AM,AR:AR,"")</f>
        <v>L36</v>
      </c>
    </row>
    <row r="883" spans="1:28">
      <c r="A883" s="93">
        <v>45149</v>
      </c>
      <c r="B883" s="90">
        <v>48300</v>
      </c>
      <c r="C883" s="90">
        <v>48500</v>
      </c>
      <c r="D883" s="90">
        <v>48000</v>
      </c>
      <c r="E883" s="90">
        <v>44300</v>
      </c>
      <c r="F883" s="90">
        <v>48600</v>
      </c>
      <c r="G883" s="91" t="s">
        <v>25</v>
      </c>
      <c r="H883" s="90">
        <v>47000</v>
      </c>
      <c r="I883" s="90">
        <v>48200</v>
      </c>
      <c r="J883" s="90">
        <v>47500</v>
      </c>
      <c r="K883" s="91" t="s">
        <v>25</v>
      </c>
      <c r="L883" s="90">
        <v>50200</v>
      </c>
      <c r="M883" s="90">
        <v>47500</v>
      </c>
      <c r="N883" s="90">
        <v>47400</v>
      </c>
      <c r="O883" s="90">
        <v>46000</v>
      </c>
      <c r="P883" s="90">
        <v>44000</v>
      </c>
      <c r="Q883" s="90">
        <v>44100</v>
      </c>
      <c r="R883" s="90">
        <v>44800</v>
      </c>
      <c r="S883" s="90">
        <v>46300</v>
      </c>
      <c r="T883" s="90">
        <v>46800</v>
      </c>
      <c r="U883" s="90">
        <v>50800</v>
      </c>
      <c r="V883" s="90">
        <v>49400</v>
      </c>
      <c r="W883" s="90">
        <v>52400</v>
      </c>
      <c r="X883" t="str">
        <f t="shared" si="21"/>
        <v>08-2023</v>
      </c>
      <c r="Y883">
        <f>_xlfn.XLOOKUP(X883,AM:AM,AO:AO,"")</f>
        <v>0</v>
      </c>
      <c r="Z883">
        <f>_xlfn.XLOOKUP(X883,AM:AM,AP:AP,"")</f>
        <v>0</v>
      </c>
      <c r="AA883">
        <f>_xlfn.XLOOKUP(X883,AM:AM,AQ:AQ,"")</f>
        <v>0</v>
      </c>
      <c r="AB883" t="str">
        <f>_xlfn.XLOOKUP(X883,AM:AM,AR:AR,"")</f>
        <v>L36</v>
      </c>
    </row>
    <row r="884" spans="1:28">
      <c r="A884" s="93">
        <v>45150</v>
      </c>
      <c r="B884" s="90">
        <v>48300</v>
      </c>
      <c r="C884" s="90">
        <v>48500</v>
      </c>
      <c r="D884" s="90">
        <v>47800</v>
      </c>
      <c r="E884" s="90">
        <v>44300</v>
      </c>
      <c r="F884" s="90">
        <v>48600</v>
      </c>
      <c r="G884" s="91" t="s">
        <v>25</v>
      </c>
      <c r="H884" s="90">
        <v>47000</v>
      </c>
      <c r="I884" s="90">
        <v>48000</v>
      </c>
      <c r="J884" s="90">
        <v>47500</v>
      </c>
      <c r="K884" s="91" t="s">
        <v>25</v>
      </c>
      <c r="L884" s="90">
        <v>50000</v>
      </c>
      <c r="M884" s="90">
        <v>47500</v>
      </c>
      <c r="N884" s="90">
        <v>47200</v>
      </c>
      <c r="O884" s="90">
        <v>46000</v>
      </c>
      <c r="P884" s="90">
        <v>43700</v>
      </c>
      <c r="Q884" s="90">
        <v>44000</v>
      </c>
      <c r="R884" s="90">
        <v>44800</v>
      </c>
      <c r="S884" s="90">
        <v>46300</v>
      </c>
      <c r="T884" s="90">
        <v>46800</v>
      </c>
      <c r="U884" s="90">
        <v>50800</v>
      </c>
      <c r="V884" s="90">
        <v>49400</v>
      </c>
      <c r="W884" s="90">
        <v>52400</v>
      </c>
      <c r="X884" t="str">
        <f t="shared" si="21"/>
        <v>08-2023</v>
      </c>
      <c r="Y884">
        <f>_xlfn.XLOOKUP(X884,AM:AM,AO:AO,"")</f>
        <v>0</v>
      </c>
      <c r="Z884">
        <f>_xlfn.XLOOKUP(X884,AM:AM,AP:AP,"")</f>
        <v>0</v>
      </c>
      <c r="AA884">
        <f>_xlfn.XLOOKUP(X884,AM:AM,AQ:AQ,"")</f>
        <v>0</v>
      </c>
      <c r="AB884" t="str">
        <f>_xlfn.XLOOKUP(X884,AM:AM,AR:AR,"")</f>
        <v>L36</v>
      </c>
    </row>
    <row r="885" spans="1:28">
      <c r="A885" s="93">
        <v>45151</v>
      </c>
      <c r="B885" s="90" t="s">
        <v>24</v>
      </c>
      <c r="C885" s="90" t="s">
        <v>24</v>
      </c>
      <c r="D885" s="90" t="s">
        <v>24</v>
      </c>
      <c r="E885" s="90" t="s">
        <v>24</v>
      </c>
      <c r="F885" s="90" t="s">
        <v>24</v>
      </c>
      <c r="G885" s="90" t="s">
        <v>24</v>
      </c>
      <c r="H885" s="90" t="s">
        <v>24</v>
      </c>
      <c r="I885" s="90" t="s">
        <v>24</v>
      </c>
      <c r="J885" s="90" t="s">
        <v>24</v>
      </c>
      <c r="K885" s="90" t="s">
        <v>24</v>
      </c>
      <c r="L885" s="90" t="s">
        <v>24</v>
      </c>
      <c r="M885" s="90" t="s">
        <v>24</v>
      </c>
      <c r="N885" s="90" t="s">
        <v>24</v>
      </c>
      <c r="O885" s="90" t="s">
        <v>24</v>
      </c>
      <c r="P885" s="90" t="s">
        <v>24</v>
      </c>
      <c r="Q885" s="90" t="s">
        <v>24</v>
      </c>
      <c r="R885" s="90" t="s">
        <v>24</v>
      </c>
      <c r="S885" s="90" t="s">
        <v>24</v>
      </c>
      <c r="T885" s="90" t="s">
        <v>24</v>
      </c>
      <c r="U885" s="90" t="s">
        <v>24</v>
      </c>
      <c r="V885" s="90" t="s">
        <v>24</v>
      </c>
      <c r="W885" s="90" t="s">
        <v>24</v>
      </c>
      <c r="X885" t="str">
        <f t="shared" si="21"/>
        <v>08-2023</v>
      </c>
      <c r="Y885">
        <f>_xlfn.XLOOKUP(X885,AM:AM,AO:AO,"")</f>
        <v>0</v>
      </c>
      <c r="Z885">
        <f>_xlfn.XLOOKUP(X885,AM:AM,AP:AP,"")</f>
        <v>0</v>
      </c>
      <c r="AA885">
        <f>_xlfn.XLOOKUP(X885,AM:AM,AQ:AQ,"")</f>
        <v>0</v>
      </c>
      <c r="AB885" t="str">
        <f>_xlfn.XLOOKUP(X885,AM:AM,AR:AR,"")</f>
        <v>L36</v>
      </c>
    </row>
    <row r="886" spans="1:28">
      <c r="A886" s="93">
        <v>45152</v>
      </c>
      <c r="B886" s="90">
        <v>48300</v>
      </c>
      <c r="C886" s="90">
        <v>48500</v>
      </c>
      <c r="D886" s="90">
        <v>47900</v>
      </c>
      <c r="E886" s="90">
        <v>44200</v>
      </c>
      <c r="F886" s="90">
        <v>48500</v>
      </c>
      <c r="G886" s="91" t="s">
        <v>25</v>
      </c>
      <c r="H886" s="90">
        <v>46500</v>
      </c>
      <c r="I886" s="90">
        <v>48000</v>
      </c>
      <c r="J886" s="90">
        <v>47500</v>
      </c>
      <c r="K886" s="91" t="s">
        <v>25</v>
      </c>
      <c r="L886" s="90">
        <v>49500</v>
      </c>
      <c r="M886" s="90">
        <v>47500</v>
      </c>
      <c r="N886" s="90">
        <v>47200</v>
      </c>
      <c r="O886" s="90">
        <v>46000</v>
      </c>
      <c r="P886" s="90">
        <v>43800</v>
      </c>
      <c r="Q886" s="90">
        <v>44200</v>
      </c>
      <c r="R886" s="90">
        <v>44500</v>
      </c>
      <c r="S886" s="90">
        <v>46200</v>
      </c>
      <c r="T886" s="90">
        <v>46800</v>
      </c>
      <c r="U886" s="90">
        <v>50800</v>
      </c>
      <c r="V886" s="90">
        <v>49300</v>
      </c>
      <c r="W886" s="90">
        <v>52200</v>
      </c>
      <c r="X886" t="str">
        <f t="shared" si="21"/>
        <v>08-2023</v>
      </c>
      <c r="Y886">
        <f>_xlfn.XLOOKUP(X886,AM:AM,AO:AO,"")</f>
        <v>0</v>
      </c>
      <c r="Z886">
        <f>_xlfn.XLOOKUP(X886,AM:AM,AP:AP,"")</f>
        <v>0</v>
      </c>
      <c r="AA886">
        <f>_xlfn.XLOOKUP(X886,AM:AM,AQ:AQ,"")</f>
        <v>0</v>
      </c>
      <c r="AB886" t="str">
        <f>_xlfn.XLOOKUP(X886,AM:AM,AR:AR,"")</f>
        <v>L36</v>
      </c>
    </row>
    <row r="887" spans="1:28">
      <c r="A887" s="93">
        <v>45153</v>
      </c>
      <c r="B887" s="90" t="s">
        <v>24</v>
      </c>
      <c r="C887" s="90" t="s">
        <v>24</v>
      </c>
      <c r="D887" s="90" t="s">
        <v>24</v>
      </c>
      <c r="E887" s="90" t="s">
        <v>24</v>
      </c>
      <c r="F887" s="90" t="s">
        <v>24</v>
      </c>
      <c r="G887" s="90" t="s">
        <v>24</v>
      </c>
      <c r="H887" s="90" t="s">
        <v>24</v>
      </c>
      <c r="I887" s="90" t="s">
        <v>24</v>
      </c>
      <c r="J887" s="90" t="s">
        <v>24</v>
      </c>
      <c r="K887" s="90" t="s">
        <v>24</v>
      </c>
      <c r="L887" s="90" t="s">
        <v>24</v>
      </c>
      <c r="M887" s="90" t="s">
        <v>24</v>
      </c>
      <c r="N887" s="90" t="s">
        <v>24</v>
      </c>
      <c r="O887" s="90" t="s">
        <v>24</v>
      </c>
      <c r="P887" s="90" t="s">
        <v>24</v>
      </c>
      <c r="Q887" s="90" t="s">
        <v>24</v>
      </c>
      <c r="R887" s="90" t="s">
        <v>24</v>
      </c>
      <c r="S887" s="90" t="s">
        <v>24</v>
      </c>
      <c r="T887" s="90" t="s">
        <v>24</v>
      </c>
      <c r="U887" s="90" t="s">
        <v>24</v>
      </c>
      <c r="V887" s="90" t="s">
        <v>24</v>
      </c>
      <c r="W887" s="90" t="s">
        <v>24</v>
      </c>
      <c r="X887" t="str">
        <f t="shared" si="21"/>
        <v>08-2023</v>
      </c>
      <c r="Y887">
        <f>_xlfn.XLOOKUP(X887,AM:AM,AO:AO,"")</f>
        <v>0</v>
      </c>
      <c r="Z887">
        <f>_xlfn.XLOOKUP(X887,AM:AM,AP:AP,"")</f>
        <v>0</v>
      </c>
      <c r="AA887">
        <f>_xlfn.XLOOKUP(X887,AM:AM,AQ:AQ,"")</f>
        <v>0</v>
      </c>
      <c r="AB887" t="str">
        <f>_xlfn.XLOOKUP(X887,AM:AM,AR:AR,"")</f>
        <v>L36</v>
      </c>
    </row>
    <row r="888" spans="1:28">
      <c r="A888" s="93">
        <v>45154</v>
      </c>
      <c r="B888" s="90">
        <v>48800</v>
      </c>
      <c r="C888" s="90">
        <v>48500</v>
      </c>
      <c r="D888" s="90">
        <v>48000</v>
      </c>
      <c r="E888" s="90">
        <v>44700</v>
      </c>
      <c r="F888" s="90">
        <v>48500</v>
      </c>
      <c r="G888" s="91" t="s">
        <v>25</v>
      </c>
      <c r="H888" s="90">
        <v>46500</v>
      </c>
      <c r="I888" s="90">
        <v>48200</v>
      </c>
      <c r="J888" s="90">
        <v>48000</v>
      </c>
      <c r="K888" s="91" t="s">
        <v>25</v>
      </c>
      <c r="L888" s="90">
        <v>49800</v>
      </c>
      <c r="M888" s="90">
        <v>47700</v>
      </c>
      <c r="N888" s="90">
        <v>47200</v>
      </c>
      <c r="O888" s="90">
        <v>46000</v>
      </c>
      <c r="P888" s="90">
        <v>44700</v>
      </c>
      <c r="Q888" s="90">
        <v>44800</v>
      </c>
      <c r="R888" s="90">
        <v>45000</v>
      </c>
      <c r="S888" s="90">
        <v>46800</v>
      </c>
      <c r="T888" s="90">
        <v>46800</v>
      </c>
      <c r="U888" s="90">
        <v>50800</v>
      </c>
      <c r="V888" s="90">
        <v>49000</v>
      </c>
      <c r="W888" s="90">
        <v>52000</v>
      </c>
      <c r="X888" t="str">
        <f t="shared" si="21"/>
        <v>08-2023</v>
      </c>
      <c r="Y888">
        <f>_xlfn.XLOOKUP(X888,AM:AM,AO:AO,"")</f>
        <v>0</v>
      </c>
      <c r="Z888">
        <f>_xlfn.XLOOKUP(X888,AM:AM,AP:AP,"")</f>
        <v>0</v>
      </c>
      <c r="AA888">
        <f>_xlfn.XLOOKUP(X888,AM:AM,AQ:AQ,"")</f>
        <v>0</v>
      </c>
      <c r="AB888" t="str">
        <f>_xlfn.XLOOKUP(X888,AM:AM,AR:AR,"")</f>
        <v>L36</v>
      </c>
    </row>
    <row r="889" spans="1:28">
      <c r="A889" s="93">
        <v>45155</v>
      </c>
      <c r="B889" s="90">
        <v>49000</v>
      </c>
      <c r="C889" s="90">
        <v>48500</v>
      </c>
      <c r="D889" s="90">
        <v>49000</v>
      </c>
      <c r="E889" s="90">
        <v>45300</v>
      </c>
      <c r="F889" s="90">
        <v>49500</v>
      </c>
      <c r="G889" s="91" t="s">
        <v>25</v>
      </c>
      <c r="H889" s="90">
        <v>47000</v>
      </c>
      <c r="I889" s="90">
        <v>49000</v>
      </c>
      <c r="J889" s="90">
        <v>49300</v>
      </c>
      <c r="K889" s="91" t="s">
        <v>25</v>
      </c>
      <c r="L889" s="90">
        <v>50500</v>
      </c>
      <c r="M889" s="90">
        <v>48900</v>
      </c>
      <c r="N889" s="90">
        <v>48200</v>
      </c>
      <c r="O889" s="90">
        <v>46600</v>
      </c>
      <c r="P889" s="90">
        <v>45200</v>
      </c>
      <c r="Q889" s="90">
        <v>45600</v>
      </c>
      <c r="R889" s="90">
        <v>45800</v>
      </c>
      <c r="S889" s="90">
        <v>47400</v>
      </c>
      <c r="T889" s="90">
        <v>47800</v>
      </c>
      <c r="U889" s="90">
        <v>51300</v>
      </c>
      <c r="V889" s="90">
        <v>50000</v>
      </c>
      <c r="W889" s="90">
        <v>53000</v>
      </c>
      <c r="X889" t="str">
        <f t="shared" si="21"/>
        <v>08-2023</v>
      </c>
      <c r="Y889">
        <f>_xlfn.XLOOKUP(X889,AM:AM,AO:AO,"")</f>
        <v>0</v>
      </c>
      <c r="Z889">
        <f>_xlfn.XLOOKUP(X889,AM:AM,AP:AP,"")</f>
        <v>0</v>
      </c>
      <c r="AA889">
        <f>_xlfn.XLOOKUP(X889,AM:AM,AQ:AQ,"")</f>
        <v>0</v>
      </c>
      <c r="AB889" t="str">
        <f>_xlfn.XLOOKUP(X889,AM:AM,AR:AR,"")</f>
        <v>L36</v>
      </c>
    </row>
    <row r="890" spans="1:28">
      <c r="A890" s="93">
        <v>45156</v>
      </c>
      <c r="B890" s="90">
        <v>49200</v>
      </c>
      <c r="C890" s="90">
        <v>48500</v>
      </c>
      <c r="D890" s="90">
        <v>49200</v>
      </c>
      <c r="E890" s="90">
        <v>45500</v>
      </c>
      <c r="F890" s="90">
        <v>50200</v>
      </c>
      <c r="G890" s="91" t="s">
        <v>25</v>
      </c>
      <c r="H890" s="90">
        <v>47500</v>
      </c>
      <c r="I890" s="90">
        <v>49200</v>
      </c>
      <c r="J890" s="90">
        <v>49800</v>
      </c>
      <c r="K890" s="91" t="s">
        <v>25</v>
      </c>
      <c r="L890" s="90">
        <v>50700</v>
      </c>
      <c r="M890" s="90">
        <v>49500</v>
      </c>
      <c r="N890" s="90">
        <v>48200</v>
      </c>
      <c r="O890" s="90">
        <v>46800</v>
      </c>
      <c r="P890" s="90">
        <v>45500</v>
      </c>
      <c r="Q890" s="90">
        <v>46000</v>
      </c>
      <c r="R890" s="90">
        <v>46000</v>
      </c>
      <c r="S890" s="90">
        <v>47600</v>
      </c>
      <c r="T890" s="90">
        <v>48600</v>
      </c>
      <c r="U890" s="90">
        <v>51300</v>
      </c>
      <c r="V890" s="90">
        <v>50300</v>
      </c>
      <c r="W890" s="90">
        <v>53100</v>
      </c>
      <c r="X890" t="str">
        <f t="shared" si="21"/>
        <v>08-2023</v>
      </c>
      <c r="Y890">
        <f>_xlfn.XLOOKUP(X890,AM:AM,AO:AO,"")</f>
        <v>0</v>
      </c>
      <c r="Z890">
        <f>_xlfn.XLOOKUP(X890,AM:AM,AP:AP,"")</f>
        <v>0</v>
      </c>
      <c r="AA890">
        <f>_xlfn.XLOOKUP(X890,AM:AM,AQ:AQ,"")</f>
        <v>0</v>
      </c>
      <c r="AB890" t="str">
        <f>_xlfn.XLOOKUP(X890,AM:AM,AR:AR,"")</f>
        <v>L36</v>
      </c>
    </row>
    <row r="891" spans="1:28">
      <c r="A891" s="93">
        <v>45157</v>
      </c>
      <c r="B891" s="90">
        <v>49200</v>
      </c>
      <c r="C891" s="90">
        <v>48800</v>
      </c>
      <c r="D891" s="90">
        <v>49200</v>
      </c>
      <c r="E891" s="90">
        <v>45500</v>
      </c>
      <c r="F891" s="90">
        <v>50200</v>
      </c>
      <c r="G891" s="91" t="s">
        <v>25</v>
      </c>
      <c r="H891" s="90">
        <v>48000</v>
      </c>
      <c r="I891" s="90">
        <v>49200</v>
      </c>
      <c r="J891" s="90">
        <v>49800</v>
      </c>
      <c r="K891" s="91" t="s">
        <v>25</v>
      </c>
      <c r="L891" s="90">
        <v>50700</v>
      </c>
      <c r="M891" s="90">
        <v>49500</v>
      </c>
      <c r="N891" s="90">
        <v>48200</v>
      </c>
      <c r="O891" s="90">
        <v>47000</v>
      </c>
      <c r="P891" s="90">
        <v>45500</v>
      </c>
      <c r="Q891" s="90">
        <v>46000</v>
      </c>
      <c r="R891" s="90">
        <v>46000</v>
      </c>
      <c r="S891" s="90">
        <v>47600</v>
      </c>
      <c r="T891" s="90">
        <v>48600</v>
      </c>
      <c r="U891" s="90">
        <v>51300</v>
      </c>
      <c r="V891" s="90">
        <v>50300</v>
      </c>
      <c r="W891" s="90">
        <v>53100</v>
      </c>
      <c r="X891" t="str">
        <f t="shared" si="21"/>
        <v>08-2023</v>
      </c>
      <c r="Y891">
        <f>_xlfn.XLOOKUP(X891,AM:AM,AO:AO,"")</f>
        <v>0</v>
      </c>
      <c r="Z891">
        <f>_xlfn.XLOOKUP(X891,AM:AM,AP:AP,"")</f>
        <v>0</v>
      </c>
      <c r="AA891">
        <f>_xlfn.XLOOKUP(X891,AM:AM,AQ:AQ,"")</f>
        <v>0</v>
      </c>
      <c r="AB891" t="str">
        <f>_xlfn.XLOOKUP(X891,AM:AM,AR:AR,"")</f>
        <v>L36</v>
      </c>
    </row>
    <row r="892" spans="1:28">
      <c r="A892" s="93">
        <v>45158</v>
      </c>
      <c r="B892" s="90" t="s">
        <v>24</v>
      </c>
      <c r="C892" s="90" t="s">
        <v>24</v>
      </c>
      <c r="D892" s="90" t="s">
        <v>24</v>
      </c>
      <c r="E892" s="90" t="s">
        <v>24</v>
      </c>
      <c r="F892" s="90" t="s">
        <v>24</v>
      </c>
      <c r="G892" s="90" t="s">
        <v>24</v>
      </c>
      <c r="H892" s="90" t="s">
        <v>24</v>
      </c>
      <c r="I892" s="90" t="s">
        <v>24</v>
      </c>
      <c r="J892" s="90" t="s">
        <v>24</v>
      </c>
      <c r="K892" s="90" t="s">
        <v>24</v>
      </c>
      <c r="L892" s="90" t="s">
        <v>24</v>
      </c>
      <c r="M892" s="90" t="s">
        <v>24</v>
      </c>
      <c r="N892" s="90" t="s">
        <v>24</v>
      </c>
      <c r="O892" s="90" t="s">
        <v>24</v>
      </c>
      <c r="P892" s="90" t="s">
        <v>24</v>
      </c>
      <c r="Q892" s="90" t="s">
        <v>24</v>
      </c>
      <c r="R892" s="90" t="s">
        <v>24</v>
      </c>
      <c r="S892" s="90" t="s">
        <v>24</v>
      </c>
      <c r="T892" s="90" t="s">
        <v>24</v>
      </c>
      <c r="U892" s="90" t="s">
        <v>24</v>
      </c>
      <c r="V892" s="90" t="s">
        <v>24</v>
      </c>
      <c r="W892" s="90" t="s">
        <v>24</v>
      </c>
      <c r="X892" t="str">
        <f t="shared" si="21"/>
        <v>08-2023</v>
      </c>
      <c r="Y892">
        <f>_xlfn.XLOOKUP(X892,AM:AM,AO:AO,"")</f>
        <v>0</v>
      </c>
      <c r="Z892">
        <f>_xlfn.XLOOKUP(X892,AM:AM,AP:AP,"")</f>
        <v>0</v>
      </c>
      <c r="AA892">
        <f>_xlfn.XLOOKUP(X892,AM:AM,AQ:AQ,"")</f>
        <v>0</v>
      </c>
      <c r="AB892" t="str">
        <f>_xlfn.XLOOKUP(X892,AM:AM,AR:AR,"")</f>
        <v>L36</v>
      </c>
    </row>
    <row r="893" spans="1:28">
      <c r="A893" s="93">
        <v>45159</v>
      </c>
      <c r="B893" s="90">
        <v>48800</v>
      </c>
      <c r="C893" s="90">
        <v>49300</v>
      </c>
      <c r="D893" s="90">
        <v>48800</v>
      </c>
      <c r="E893" s="90">
        <v>45300</v>
      </c>
      <c r="F893" s="90">
        <v>50200</v>
      </c>
      <c r="G893" s="91" t="s">
        <v>25</v>
      </c>
      <c r="H893" s="90">
        <v>48000</v>
      </c>
      <c r="I893" s="90">
        <v>49000</v>
      </c>
      <c r="J893" s="90">
        <v>49800</v>
      </c>
      <c r="K893" s="91" t="s">
        <v>25</v>
      </c>
      <c r="L893" s="90">
        <v>50500</v>
      </c>
      <c r="M893" s="90">
        <v>49500</v>
      </c>
      <c r="N893" s="90">
        <v>48000</v>
      </c>
      <c r="O893" s="90">
        <v>47000</v>
      </c>
      <c r="P893" s="90">
        <v>45300</v>
      </c>
      <c r="Q893" s="90">
        <v>45900</v>
      </c>
      <c r="R893" s="90">
        <v>46000</v>
      </c>
      <c r="S893" s="90">
        <v>47400</v>
      </c>
      <c r="T893" s="90">
        <v>48500</v>
      </c>
      <c r="U893" s="90">
        <v>51300</v>
      </c>
      <c r="V893" s="90">
        <v>50100</v>
      </c>
      <c r="W893" s="90">
        <v>53000</v>
      </c>
      <c r="X893" t="str">
        <f t="shared" si="21"/>
        <v>08-2023</v>
      </c>
      <c r="Y893">
        <f>_xlfn.XLOOKUP(X893,AM:AM,AO:AO,"")</f>
        <v>0</v>
      </c>
      <c r="Z893">
        <f>_xlfn.XLOOKUP(X893,AM:AM,AP:AP,"")</f>
        <v>0</v>
      </c>
      <c r="AA893">
        <f>_xlfn.XLOOKUP(X893,AM:AM,AQ:AQ,"")</f>
        <v>0</v>
      </c>
      <c r="AB893" t="str">
        <f>_xlfn.XLOOKUP(X893,AM:AM,AR:AR,"")</f>
        <v>L36</v>
      </c>
    </row>
    <row r="894" spans="1:28">
      <c r="A894" s="93">
        <v>45160</v>
      </c>
      <c r="B894" s="90">
        <v>49000</v>
      </c>
      <c r="C894" s="90">
        <v>49200</v>
      </c>
      <c r="D894" s="90">
        <v>48400</v>
      </c>
      <c r="E894" s="90">
        <v>45500</v>
      </c>
      <c r="F894" s="90">
        <v>50200</v>
      </c>
      <c r="G894" s="91" t="s">
        <v>25</v>
      </c>
      <c r="H894" s="90">
        <v>47500</v>
      </c>
      <c r="I894" s="90">
        <v>49000</v>
      </c>
      <c r="J894" s="90">
        <v>49800</v>
      </c>
      <c r="K894" s="91" t="s">
        <v>25</v>
      </c>
      <c r="L894" s="90">
        <v>50500</v>
      </c>
      <c r="M894" s="90">
        <v>49500</v>
      </c>
      <c r="N894" s="90">
        <v>48200</v>
      </c>
      <c r="O894" s="90">
        <v>47300</v>
      </c>
      <c r="P894" s="90">
        <v>45400</v>
      </c>
      <c r="Q894" s="90">
        <v>45800</v>
      </c>
      <c r="R894" s="90">
        <v>46000</v>
      </c>
      <c r="S894" s="90">
        <v>47600</v>
      </c>
      <c r="T894" s="90">
        <v>48500</v>
      </c>
      <c r="U894" s="90">
        <v>51300</v>
      </c>
      <c r="V894" s="90">
        <v>50100</v>
      </c>
      <c r="W894" s="90">
        <v>53000</v>
      </c>
      <c r="X894" t="str">
        <f t="shared" si="21"/>
        <v>08-2023</v>
      </c>
      <c r="Y894">
        <f>_xlfn.XLOOKUP(X894,AM:AM,AO:AO,"")</f>
        <v>0</v>
      </c>
      <c r="Z894">
        <f>_xlfn.XLOOKUP(X894,AM:AM,AP:AP,"")</f>
        <v>0</v>
      </c>
      <c r="AA894">
        <f>_xlfn.XLOOKUP(X894,AM:AM,AQ:AQ,"")</f>
        <v>0</v>
      </c>
      <c r="AB894" t="str">
        <f>_xlfn.XLOOKUP(X894,AM:AM,AR:AR,"")</f>
        <v>L36</v>
      </c>
    </row>
    <row r="895" spans="1:28">
      <c r="A895" s="93">
        <v>45161</v>
      </c>
      <c r="B895" s="90">
        <v>49000</v>
      </c>
      <c r="C895" s="90">
        <v>49200</v>
      </c>
      <c r="D895" s="90">
        <v>48400</v>
      </c>
      <c r="E895" s="90">
        <v>45400</v>
      </c>
      <c r="F895" s="90">
        <v>50100</v>
      </c>
      <c r="G895" s="91" t="s">
        <v>25</v>
      </c>
      <c r="H895" s="90">
        <v>47500</v>
      </c>
      <c r="I895" s="90">
        <v>49000</v>
      </c>
      <c r="J895" s="90">
        <v>49800</v>
      </c>
      <c r="K895" s="91" t="s">
        <v>25</v>
      </c>
      <c r="L895" s="90">
        <v>50500</v>
      </c>
      <c r="M895" s="90">
        <v>49500</v>
      </c>
      <c r="N895" s="90">
        <v>48200</v>
      </c>
      <c r="O895" s="90">
        <v>47300</v>
      </c>
      <c r="P895" s="90">
        <v>45500</v>
      </c>
      <c r="Q895" s="90">
        <v>45800</v>
      </c>
      <c r="R895" s="90">
        <v>46000</v>
      </c>
      <c r="S895" s="90">
        <v>47500</v>
      </c>
      <c r="T895" s="90">
        <v>48500</v>
      </c>
      <c r="U895" s="90">
        <v>51300</v>
      </c>
      <c r="V895" s="90">
        <v>50100</v>
      </c>
      <c r="W895" s="90">
        <v>53000</v>
      </c>
      <c r="X895" t="str">
        <f t="shared" si="21"/>
        <v>08-2023</v>
      </c>
      <c r="Y895">
        <f>_xlfn.XLOOKUP(X895,AM:AM,AO:AO,"")</f>
        <v>0</v>
      </c>
      <c r="Z895">
        <f>_xlfn.XLOOKUP(X895,AM:AM,AP:AP,"")</f>
        <v>0</v>
      </c>
      <c r="AA895">
        <f>_xlfn.XLOOKUP(X895,AM:AM,AQ:AQ,"")</f>
        <v>0</v>
      </c>
      <c r="AB895" t="str">
        <f>_xlfn.XLOOKUP(X895,AM:AM,AR:AR,"")</f>
        <v>L36</v>
      </c>
    </row>
    <row r="896" spans="1:28">
      <c r="A896" s="93">
        <v>45162</v>
      </c>
      <c r="B896" s="90">
        <v>49500</v>
      </c>
      <c r="C896" s="90">
        <v>49200</v>
      </c>
      <c r="D896" s="90">
        <v>49000</v>
      </c>
      <c r="E896" s="90">
        <v>46100</v>
      </c>
      <c r="F896" s="90">
        <v>50300</v>
      </c>
      <c r="G896" s="91" t="s">
        <v>25</v>
      </c>
      <c r="H896" s="90">
        <v>48000</v>
      </c>
      <c r="I896" s="90">
        <v>49300</v>
      </c>
      <c r="J896" s="90">
        <v>49800</v>
      </c>
      <c r="K896" s="91" t="s">
        <v>25</v>
      </c>
      <c r="L896" s="90">
        <v>50700</v>
      </c>
      <c r="M896" s="90">
        <v>50100</v>
      </c>
      <c r="N896" s="90">
        <v>48300</v>
      </c>
      <c r="O896" s="90">
        <v>47900</v>
      </c>
      <c r="P896" s="90">
        <v>47000</v>
      </c>
      <c r="Q896" s="90">
        <v>46900</v>
      </c>
      <c r="R896" s="90">
        <v>47200</v>
      </c>
      <c r="S896" s="90">
        <v>48200</v>
      </c>
      <c r="T896" s="90">
        <v>49100</v>
      </c>
      <c r="U896" s="91" t="s">
        <v>25</v>
      </c>
      <c r="V896" s="90">
        <v>51000</v>
      </c>
      <c r="W896" s="90">
        <v>53900</v>
      </c>
      <c r="X896" t="str">
        <f t="shared" si="21"/>
        <v>08-2023</v>
      </c>
      <c r="Y896">
        <f>_xlfn.XLOOKUP(X896,AM:AM,AO:AO,"")</f>
        <v>0</v>
      </c>
      <c r="Z896">
        <f>_xlfn.XLOOKUP(X896,AM:AM,AP:AP,"")</f>
        <v>0</v>
      </c>
      <c r="AA896">
        <f>_xlfn.XLOOKUP(X896,AM:AM,AQ:AQ,"")</f>
        <v>0</v>
      </c>
      <c r="AB896" t="str">
        <f>_xlfn.XLOOKUP(X896,AM:AM,AR:AR,"")</f>
        <v>L36</v>
      </c>
    </row>
    <row r="897" spans="1:28">
      <c r="A897" s="93">
        <v>45163</v>
      </c>
      <c r="B897" s="90">
        <v>50000</v>
      </c>
      <c r="C897" s="90">
        <v>50000</v>
      </c>
      <c r="D897" s="90">
        <v>49200</v>
      </c>
      <c r="E897" s="90">
        <v>46800</v>
      </c>
      <c r="F897" s="90">
        <v>51300</v>
      </c>
      <c r="G897" s="91" t="s">
        <v>25</v>
      </c>
      <c r="H897" s="90">
        <v>49000</v>
      </c>
      <c r="I897" s="90">
        <v>50000</v>
      </c>
      <c r="J897" s="90">
        <v>50500</v>
      </c>
      <c r="K897" s="91" t="s">
        <v>25</v>
      </c>
      <c r="L897" s="90">
        <v>51100</v>
      </c>
      <c r="M897" s="90">
        <v>50500</v>
      </c>
      <c r="N897" s="90">
        <v>49000</v>
      </c>
      <c r="O897" s="90">
        <v>47900</v>
      </c>
      <c r="P897" s="90">
        <v>47400</v>
      </c>
      <c r="Q897" s="90">
        <v>47600</v>
      </c>
      <c r="R897" s="90">
        <v>47800</v>
      </c>
      <c r="S897" s="90">
        <v>49000</v>
      </c>
      <c r="T897" s="90">
        <v>50300</v>
      </c>
      <c r="U897" s="90">
        <v>52300</v>
      </c>
      <c r="V897" s="90">
        <v>52200</v>
      </c>
      <c r="W897" s="90">
        <v>55000</v>
      </c>
      <c r="X897" t="str">
        <f t="shared" si="21"/>
        <v>08-2023</v>
      </c>
      <c r="Y897">
        <f>_xlfn.XLOOKUP(X897,AM:AM,AO:AO,"")</f>
        <v>0</v>
      </c>
      <c r="Z897">
        <f>_xlfn.XLOOKUP(X897,AM:AM,AP:AP,"")</f>
        <v>0</v>
      </c>
      <c r="AA897">
        <f>_xlfn.XLOOKUP(X897,AM:AM,AQ:AQ,"")</f>
        <v>0</v>
      </c>
      <c r="AB897" t="str">
        <f>_xlfn.XLOOKUP(X897,AM:AM,AR:AR,"")</f>
        <v>L36</v>
      </c>
    </row>
    <row r="898" spans="1:28">
      <c r="A898" s="93">
        <v>45164</v>
      </c>
      <c r="B898" s="90">
        <v>50200</v>
      </c>
      <c r="C898" s="90">
        <v>50300</v>
      </c>
      <c r="D898" s="90">
        <v>49200</v>
      </c>
      <c r="E898" s="90">
        <v>46800</v>
      </c>
      <c r="F898" s="90">
        <v>51900</v>
      </c>
      <c r="G898" s="91" t="s">
        <v>25</v>
      </c>
      <c r="H898" s="90">
        <v>49000</v>
      </c>
      <c r="I898" s="90">
        <v>50000</v>
      </c>
      <c r="J898" s="90">
        <v>50700</v>
      </c>
      <c r="K898" s="91" t="s">
        <v>25</v>
      </c>
      <c r="L898" s="90">
        <v>51100</v>
      </c>
      <c r="M898" s="90">
        <v>50800</v>
      </c>
      <c r="N898" s="90">
        <v>48900</v>
      </c>
      <c r="O898" s="90">
        <v>47900</v>
      </c>
      <c r="P898" s="90">
        <v>47500</v>
      </c>
      <c r="Q898" s="90">
        <v>47600</v>
      </c>
      <c r="R898" s="90">
        <v>48300</v>
      </c>
      <c r="S898" s="90">
        <v>49000</v>
      </c>
      <c r="T898" s="90">
        <v>50300</v>
      </c>
      <c r="U898" s="90">
        <v>52300</v>
      </c>
      <c r="V898" s="90">
        <v>53000</v>
      </c>
      <c r="W898" s="90">
        <v>55000</v>
      </c>
      <c r="X898" t="str">
        <f t="shared" si="21"/>
        <v>08-2023</v>
      </c>
      <c r="Y898">
        <f>_xlfn.XLOOKUP(X898,AM:AM,AO:AO,"")</f>
        <v>0</v>
      </c>
      <c r="Z898">
        <f>_xlfn.XLOOKUP(X898,AM:AM,AP:AP,"")</f>
        <v>0</v>
      </c>
      <c r="AA898">
        <f>_xlfn.XLOOKUP(X898,AM:AM,AQ:AQ,"")</f>
        <v>0</v>
      </c>
      <c r="AB898" t="str">
        <f>_xlfn.XLOOKUP(X898,AM:AM,AR:AR,"")</f>
        <v>L36</v>
      </c>
    </row>
    <row r="899" spans="1:28">
      <c r="A899" s="93">
        <v>45165</v>
      </c>
      <c r="B899" s="90" t="s">
        <v>24</v>
      </c>
      <c r="C899" s="90" t="s">
        <v>24</v>
      </c>
      <c r="D899" s="90" t="s">
        <v>24</v>
      </c>
      <c r="E899" s="90" t="s">
        <v>24</v>
      </c>
      <c r="F899" s="90" t="s">
        <v>24</v>
      </c>
      <c r="G899" s="90" t="s">
        <v>24</v>
      </c>
      <c r="H899" s="90" t="s">
        <v>24</v>
      </c>
      <c r="I899" s="90" t="s">
        <v>24</v>
      </c>
      <c r="J899" s="90" t="s">
        <v>24</v>
      </c>
      <c r="K899" s="90" t="s">
        <v>24</v>
      </c>
      <c r="L899" s="90" t="s">
        <v>24</v>
      </c>
      <c r="M899" s="90" t="s">
        <v>24</v>
      </c>
      <c r="N899" s="90" t="s">
        <v>24</v>
      </c>
      <c r="O899" s="90" t="s">
        <v>24</v>
      </c>
      <c r="P899" s="90" t="s">
        <v>24</v>
      </c>
      <c r="Q899" s="90" t="s">
        <v>24</v>
      </c>
      <c r="R899" s="90" t="s">
        <v>24</v>
      </c>
      <c r="S899" s="90" t="s">
        <v>24</v>
      </c>
      <c r="T899" s="90" t="s">
        <v>24</v>
      </c>
      <c r="U899" s="90" t="s">
        <v>24</v>
      </c>
      <c r="V899" s="90" t="s">
        <v>24</v>
      </c>
      <c r="W899" s="90" t="s">
        <v>24</v>
      </c>
      <c r="X899" t="str">
        <f t="shared" si="21"/>
        <v>08-2023</v>
      </c>
      <c r="Y899">
        <f>_xlfn.XLOOKUP(X899,AM:AM,AO:AO,"")</f>
        <v>0</v>
      </c>
      <c r="Z899">
        <f>_xlfn.XLOOKUP(X899,AM:AM,AP:AP,"")</f>
        <v>0</v>
      </c>
      <c r="AA899">
        <f>_xlfn.XLOOKUP(X899,AM:AM,AQ:AQ,"")</f>
        <v>0</v>
      </c>
      <c r="AB899" t="str">
        <f>_xlfn.XLOOKUP(X899,AM:AM,AR:AR,"")</f>
        <v>L36</v>
      </c>
    </row>
    <row r="900" spans="1:28">
      <c r="A900" s="93">
        <v>45166</v>
      </c>
      <c r="B900" s="90">
        <v>50900</v>
      </c>
      <c r="C900" s="90">
        <v>50800</v>
      </c>
      <c r="D900" s="90">
        <v>50100</v>
      </c>
      <c r="E900" s="90">
        <v>47500</v>
      </c>
      <c r="F900" s="90">
        <v>52700</v>
      </c>
      <c r="G900" s="91" t="s">
        <v>25</v>
      </c>
      <c r="H900" s="90">
        <v>50500</v>
      </c>
      <c r="I900" s="90">
        <v>50300</v>
      </c>
      <c r="J900" s="90">
        <v>51500</v>
      </c>
      <c r="K900" s="91" t="s">
        <v>25</v>
      </c>
      <c r="L900" s="90">
        <v>51500</v>
      </c>
      <c r="M900" s="90">
        <v>51300</v>
      </c>
      <c r="N900" s="90">
        <v>49300</v>
      </c>
      <c r="O900" s="90">
        <v>48500</v>
      </c>
      <c r="P900" s="90">
        <v>48200</v>
      </c>
      <c r="Q900" s="90">
        <v>48200</v>
      </c>
      <c r="R900" s="90">
        <v>48500</v>
      </c>
      <c r="S900" s="90">
        <v>50000</v>
      </c>
      <c r="T900" s="90">
        <v>50700</v>
      </c>
      <c r="U900" s="90">
        <v>53800</v>
      </c>
      <c r="V900" s="90">
        <v>53100</v>
      </c>
      <c r="W900" s="90">
        <v>55300</v>
      </c>
      <c r="X900" t="str">
        <f t="shared" si="21"/>
        <v>08-2023</v>
      </c>
      <c r="Y900">
        <f>_xlfn.XLOOKUP(X900,AM:AM,AO:AO,"")</f>
        <v>0</v>
      </c>
      <c r="Z900">
        <f>_xlfn.XLOOKUP(X900,AM:AM,AP:AP,"")</f>
        <v>0</v>
      </c>
      <c r="AA900">
        <f>_xlfn.XLOOKUP(X900,AM:AM,AQ:AQ,"")</f>
        <v>0</v>
      </c>
      <c r="AB900" t="str">
        <f>_xlfn.XLOOKUP(X900,AM:AM,AR:AR,"")</f>
        <v>L36</v>
      </c>
    </row>
    <row r="901" spans="1:28">
      <c r="A901" s="93">
        <v>45167</v>
      </c>
      <c r="B901" s="90">
        <v>51500</v>
      </c>
      <c r="C901" s="90">
        <v>51500</v>
      </c>
      <c r="D901" s="90">
        <v>50200</v>
      </c>
      <c r="E901" s="90">
        <v>48000</v>
      </c>
      <c r="F901" s="90">
        <v>52800</v>
      </c>
      <c r="G901" s="91" t="s">
        <v>25</v>
      </c>
      <c r="H901" s="90">
        <v>51000</v>
      </c>
      <c r="I901" s="90">
        <v>50700</v>
      </c>
      <c r="J901" s="90">
        <v>51700</v>
      </c>
      <c r="K901" s="91" t="s">
        <v>25</v>
      </c>
      <c r="L901" s="90">
        <v>52000</v>
      </c>
      <c r="M901" s="90">
        <v>51300</v>
      </c>
      <c r="N901" s="90">
        <v>49700</v>
      </c>
      <c r="O901" s="90">
        <v>49200</v>
      </c>
      <c r="P901" s="90">
        <v>48500</v>
      </c>
      <c r="Q901" s="90">
        <v>48500</v>
      </c>
      <c r="R901" s="90">
        <v>48800</v>
      </c>
      <c r="S901" s="90">
        <v>50500</v>
      </c>
      <c r="T901" s="90">
        <v>51000</v>
      </c>
      <c r="U901" s="90">
        <v>53800</v>
      </c>
      <c r="V901" s="90">
        <v>53500</v>
      </c>
      <c r="W901" s="90">
        <v>55700</v>
      </c>
      <c r="X901" t="str">
        <f t="shared" si="21"/>
        <v>08-2023</v>
      </c>
      <c r="Y901">
        <f>_xlfn.XLOOKUP(X901,AM:AM,AO:AO,"")</f>
        <v>0</v>
      </c>
      <c r="Z901">
        <f>_xlfn.XLOOKUP(X901,AM:AM,AP:AP,"")</f>
        <v>0</v>
      </c>
      <c r="AA901">
        <f>_xlfn.XLOOKUP(X901,AM:AM,AQ:AQ,"")</f>
        <v>0</v>
      </c>
      <c r="AB901" t="str">
        <f>_xlfn.XLOOKUP(X901,AM:AM,AR:AR,"")</f>
        <v>L36</v>
      </c>
    </row>
    <row r="902" spans="1:28">
      <c r="A902" s="93">
        <v>45168</v>
      </c>
      <c r="B902" s="90" t="s">
        <v>24</v>
      </c>
      <c r="C902" s="90" t="s">
        <v>24</v>
      </c>
      <c r="D902" s="90" t="s">
        <v>24</v>
      </c>
      <c r="E902" s="90" t="s">
        <v>24</v>
      </c>
      <c r="F902" s="90" t="s">
        <v>24</v>
      </c>
      <c r="G902" s="90" t="s">
        <v>24</v>
      </c>
      <c r="H902" s="90" t="s">
        <v>24</v>
      </c>
      <c r="I902" s="90" t="s">
        <v>24</v>
      </c>
      <c r="J902" s="90" t="s">
        <v>24</v>
      </c>
      <c r="K902" s="90" t="s">
        <v>24</v>
      </c>
      <c r="L902" s="90" t="s">
        <v>24</v>
      </c>
      <c r="M902" s="90" t="s">
        <v>24</v>
      </c>
      <c r="N902" s="90" t="s">
        <v>24</v>
      </c>
      <c r="O902" s="90" t="s">
        <v>24</v>
      </c>
      <c r="P902" s="90" t="s">
        <v>24</v>
      </c>
      <c r="Q902" s="90" t="s">
        <v>24</v>
      </c>
      <c r="R902" s="90" t="s">
        <v>24</v>
      </c>
      <c r="S902" s="90" t="s">
        <v>24</v>
      </c>
      <c r="T902" s="90" t="s">
        <v>24</v>
      </c>
      <c r="U902" s="90" t="s">
        <v>24</v>
      </c>
      <c r="V902" s="90" t="s">
        <v>24</v>
      </c>
      <c r="W902" s="90" t="s">
        <v>24</v>
      </c>
      <c r="X902" t="str">
        <f t="shared" si="21"/>
        <v>08-2023</v>
      </c>
      <c r="Y902">
        <f>_xlfn.XLOOKUP(X902,AM:AM,AO:AO,"")</f>
        <v>0</v>
      </c>
      <c r="Z902">
        <f>_xlfn.XLOOKUP(X902,AM:AM,AP:AP,"")</f>
        <v>0</v>
      </c>
      <c r="AA902">
        <f>_xlfn.XLOOKUP(X902,AM:AM,AQ:AQ,"")</f>
        <v>0</v>
      </c>
      <c r="AB902" t="str">
        <f>_xlfn.XLOOKUP(X902,AM:AM,AR:AR,"")</f>
        <v>L36</v>
      </c>
    </row>
    <row r="903" spans="1:28">
      <c r="A903" s="93">
        <v>45169</v>
      </c>
      <c r="B903" s="90">
        <v>51700</v>
      </c>
      <c r="C903" s="90">
        <v>51500</v>
      </c>
      <c r="D903" s="90">
        <v>50200</v>
      </c>
      <c r="E903" s="90">
        <v>48000</v>
      </c>
      <c r="F903" s="90">
        <v>53000</v>
      </c>
      <c r="G903" s="91" t="s">
        <v>25</v>
      </c>
      <c r="H903" s="90">
        <v>50800</v>
      </c>
      <c r="I903" s="90">
        <v>50800</v>
      </c>
      <c r="J903" s="90">
        <v>51700</v>
      </c>
      <c r="K903" s="91" t="s">
        <v>25</v>
      </c>
      <c r="L903" s="90">
        <v>52000</v>
      </c>
      <c r="M903" s="90">
        <v>51500</v>
      </c>
      <c r="N903" s="90">
        <v>49700</v>
      </c>
      <c r="O903" s="90">
        <v>49200</v>
      </c>
      <c r="P903" s="90">
        <v>48500</v>
      </c>
      <c r="Q903" s="90">
        <v>48500</v>
      </c>
      <c r="R903" s="90">
        <v>48800</v>
      </c>
      <c r="S903" s="90">
        <v>50500</v>
      </c>
      <c r="T903" s="90">
        <v>51000</v>
      </c>
      <c r="U903" s="90">
        <v>53800</v>
      </c>
      <c r="V903" s="90">
        <v>53500</v>
      </c>
      <c r="W903" s="90">
        <v>55700</v>
      </c>
      <c r="X903" t="str">
        <f t="shared" si="21"/>
        <v>08-2023</v>
      </c>
      <c r="Y903">
        <f>_xlfn.XLOOKUP(X903,AM:AM,AO:AO,"")</f>
        <v>0</v>
      </c>
      <c r="Z903">
        <f>_xlfn.XLOOKUP(X903,AM:AM,AP:AP,"")</f>
        <v>0</v>
      </c>
      <c r="AA903">
        <f>_xlfn.XLOOKUP(X903,AM:AM,AQ:AQ,"")</f>
        <v>0</v>
      </c>
      <c r="AB903" t="str">
        <f>_xlfn.XLOOKUP(X903,AM:AM,AR:AR,"")</f>
        <v>L36</v>
      </c>
    </row>
    <row r="904" spans="1:28">
      <c r="A904" s="93">
        <v>45170</v>
      </c>
      <c r="B904" s="90">
        <v>51700</v>
      </c>
      <c r="C904" s="90">
        <v>51800</v>
      </c>
      <c r="D904" s="90">
        <v>51000</v>
      </c>
      <c r="E904" s="90">
        <v>47900</v>
      </c>
      <c r="F904" s="90">
        <v>53000</v>
      </c>
      <c r="G904" s="91" t="s">
        <v>25</v>
      </c>
      <c r="H904" s="90">
        <v>52000</v>
      </c>
      <c r="I904" s="90">
        <v>51000</v>
      </c>
      <c r="J904" s="90">
        <v>51700</v>
      </c>
      <c r="K904" s="91" t="s">
        <v>25</v>
      </c>
      <c r="L904" s="90">
        <v>52000</v>
      </c>
      <c r="M904" s="90">
        <v>51600</v>
      </c>
      <c r="N904" s="90">
        <v>50400</v>
      </c>
      <c r="O904" s="90">
        <v>49200</v>
      </c>
      <c r="P904" s="90">
        <v>48800</v>
      </c>
      <c r="Q904" s="90">
        <v>48300</v>
      </c>
      <c r="R904" s="90">
        <v>49000</v>
      </c>
      <c r="S904" s="90">
        <v>50400</v>
      </c>
      <c r="T904" s="90">
        <v>51000</v>
      </c>
      <c r="U904" s="90">
        <v>53800</v>
      </c>
      <c r="V904" s="90">
        <v>53500</v>
      </c>
      <c r="W904" s="90">
        <v>56200</v>
      </c>
      <c r="X904" t="str">
        <f t="shared" si="21"/>
        <v>09-2023</v>
      </c>
      <c r="Y904">
        <f>_xlfn.XLOOKUP(X904,AM:AM,AO:AO,"")</f>
        <v>0</v>
      </c>
      <c r="Z904">
        <f>_xlfn.XLOOKUP(X904,AM:AM,AP:AP,"")</f>
        <v>0</v>
      </c>
      <c r="AA904">
        <f>_xlfn.XLOOKUP(X904,AM:AM,AQ:AQ,"")</f>
        <v>0</v>
      </c>
      <c r="AB904" t="str">
        <f>_xlfn.XLOOKUP(X904,AM:AM,AR:AR,"")</f>
        <v>L36</v>
      </c>
    </row>
    <row r="905" spans="1:28">
      <c r="A905" s="93">
        <v>45171</v>
      </c>
      <c r="B905" s="90">
        <v>51700</v>
      </c>
      <c r="C905" s="90">
        <v>52000</v>
      </c>
      <c r="D905" s="90">
        <v>51300</v>
      </c>
      <c r="E905" s="90">
        <v>47800</v>
      </c>
      <c r="F905" s="90">
        <v>53800</v>
      </c>
      <c r="G905" s="91" t="s">
        <v>25</v>
      </c>
      <c r="H905" s="90">
        <v>52000</v>
      </c>
      <c r="I905" s="90">
        <v>50800</v>
      </c>
      <c r="J905" s="90">
        <v>51700</v>
      </c>
      <c r="K905" s="91" t="s">
        <v>25</v>
      </c>
      <c r="L905" s="90">
        <v>51900</v>
      </c>
      <c r="M905" s="90">
        <v>51600</v>
      </c>
      <c r="N905" s="90">
        <v>50300</v>
      </c>
      <c r="O905" s="90">
        <v>49200</v>
      </c>
      <c r="P905" s="90">
        <v>48500</v>
      </c>
      <c r="Q905" s="90">
        <v>48400</v>
      </c>
      <c r="R905" s="90">
        <v>49000</v>
      </c>
      <c r="S905" s="90">
        <v>50300</v>
      </c>
      <c r="T905" s="90">
        <v>51000</v>
      </c>
      <c r="U905" s="90">
        <v>53800</v>
      </c>
      <c r="V905" s="90">
        <v>53500</v>
      </c>
      <c r="W905" s="90">
        <v>56200</v>
      </c>
      <c r="X905" t="str">
        <f t="shared" si="21"/>
        <v>09-2023</v>
      </c>
      <c r="Y905">
        <f>_xlfn.XLOOKUP(X905,AM:AM,AO:AO,"")</f>
        <v>0</v>
      </c>
      <c r="Z905">
        <f>_xlfn.XLOOKUP(X905,AM:AM,AP:AP,"")</f>
        <v>0</v>
      </c>
      <c r="AA905">
        <f>_xlfn.XLOOKUP(X905,AM:AM,AQ:AQ,"")</f>
        <v>0</v>
      </c>
      <c r="AB905" t="str">
        <f>_xlfn.XLOOKUP(X905,AM:AM,AR:AR,"")</f>
        <v>L36</v>
      </c>
    </row>
    <row r="906" spans="1:28">
      <c r="A906" s="93">
        <v>45172</v>
      </c>
      <c r="B906" s="90" t="s">
        <v>24</v>
      </c>
      <c r="C906" s="90" t="s">
        <v>24</v>
      </c>
      <c r="D906" s="90" t="s">
        <v>24</v>
      </c>
      <c r="E906" s="90" t="s">
        <v>24</v>
      </c>
      <c r="F906" s="90" t="s">
        <v>24</v>
      </c>
      <c r="G906" s="90" t="s">
        <v>24</v>
      </c>
      <c r="H906" s="90" t="s">
        <v>24</v>
      </c>
      <c r="I906" s="90" t="s">
        <v>24</v>
      </c>
      <c r="J906" s="90" t="s">
        <v>24</v>
      </c>
      <c r="K906" s="90" t="s">
        <v>24</v>
      </c>
      <c r="L906" s="90" t="s">
        <v>24</v>
      </c>
      <c r="M906" s="90" t="s">
        <v>24</v>
      </c>
      <c r="N906" s="90" t="s">
        <v>24</v>
      </c>
      <c r="O906" s="90" t="s">
        <v>24</v>
      </c>
      <c r="P906" s="90" t="s">
        <v>24</v>
      </c>
      <c r="Q906" s="90" t="s">
        <v>24</v>
      </c>
      <c r="R906" s="90" t="s">
        <v>24</v>
      </c>
      <c r="S906" s="90" t="s">
        <v>24</v>
      </c>
      <c r="T906" s="90" t="s">
        <v>24</v>
      </c>
      <c r="U906" s="90" t="s">
        <v>24</v>
      </c>
      <c r="V906" s="90" t="s">
        <v>24</v>
      </c>
      <c r="W906" s="90" t="s">
        <v>24</v>
      </c>
      <c r="X906" t="str">
        <f t="shared" si="21"/>
        <v>09-2023</v>
      </c>
      <c r="Y906">
        <f>_xlfn.XLOOKUP(X906,AM:AM,AO:AO,"")</f>
        <v>0</v>
      </c>
      <c r="Z906">
        <f>_xlfn.XLOOKUP(X906,AM:AM,AP:AP,"")</f>
        <v>0</v>
      </c>
      <c r="AA906">
        <f>_xlfn.XLOOKUP(X906,AM:AM,AQ:AQ,"")</f>
        <v>0</v>
      </c>
      <c r="AB906" t="str">
        <f>_xlfn.XLOOKUP(X906,AM:AM,AR:AR,"")</f>
        <v>L36</v>
      </c>
    </row>
    <row r="907" spans="1:28">
      <c r="A907" s="93">
        <v>45173</v>
      </c>
      <c r="B907" s="90">
        <v>51600</v>
      </c>
      <c r="C907" s="90">
        <v>52300</v>
      </c>
      <c r="D907" s="90">
        <v>51300</v>
      </c>
      <c r="E907" s="90">
        <v>48000</v>
      </c>
      <c r="F907" s="90">
        <v>53900</v>
      </c>
      <c r="G907" s="91" t="s">
        <v>25</v>
      </c>
      <c r="H907" s="90">
        <v>52000</v>
      </c>
      <c r="I907" s="90">
        <v>50800</v>
      </c>
      <c r="J907" s="90">
        <v>51700</v>
      </c>
      <c r="K907" s="91" t="s">
        <v>25</v>
      </c>
      <c r="L907" s="90">
        <v>52000</v>
      </c>
      <c r="M907" s="90">
        <v>51600</v>
      </c>
      <c r="N907" s="90">
        <v>50700</v>
      </c>
      <c r="O907" s="90">
        <v>49200</v>
      </c>
      <c r="P907" s="90">
        <v>48700</v>
      </c>
      <c r="Q907" s="90">
        <v>48600</v>
      </c>
      <c r="R907" s="90">
        <v>49300</v>
      </c>
      <c r="S907" s="90">
        <v>50500</v>
      </c>
      <c r="T907" s="90">
        <v>51100</v>
      </c>
      <c r="U907" s="90">
        <v>53800</v>
      </c>
      <c r="V907" s="90">
        <v>53500</v>
      </c>
      <c r="W907" s="90">
        <v>56000</v>
      </c>
      <c r="X907" t="str">
        <f t="shared" si="21"/>
        <v>09-2023</v>
      </c>
      <c r="Y907">
        <f>_xlfn.XLOOKUP(X907,AM:AM,AO:AO,"")</f>
        <v>0</v>
      </c>
      <c r="Z907">
        <f>_xlfn.XLOOKUP(X907,AM:AM,AP:AP,"")</f>
        <v>0</v>
      </c>
      <c r="AA907">
        <f>_xlfn.XLOOKUP(X907,AM:AM,AQ:AQ,"")</f>
        <v>0</v>
      </c>
      <c r="AB907" t="str">
        <f>_xlfn.XLOOKUP(X907,AM:AM,AR:AR,"")</f>
        <v>L36</v>
      </c>
    </row>
    <row r="908" spans="1:28">
      <c r="A908" s="93">
        <v>45174</v>
      </c>
      <c r="B908" s="90">
        <v>51900</v>
      </c>
      <c r="C908" s="90">
        <v>52300</v>
      </c>
      <c r="D908" s="90">
        <v>51300</v>
      </c>
      <c r="E908" s="90">
        <v>48200</v>
      </c>
      <c r="F908" s="90">
        <v>53900</v>
      </c>
      <c r="G908" s="91" t="s">
        <v>25</v>
      </c>
      <c r="H908" s="90">
        <v>51500</v>
      </c>
      <c r="I908" s="90">
        <v>51000</v>
      </c>
      <c r="J908" s="90">
        <v>51700</v>
      </c>
      <c r="K908" s="91" t="s">
        <v>25</v>
      </c>
      <c r="L908" s="90">
        <v>52200</v>
      </c>
      <c r="M908" s="90">
        <v>52000</v>
      </c>
      <c r="N908" s="90">
        <v>51000</v>
      </c>
      <c r="O908" s="90">
        <v>49200</v>
      </c>
      <c r="P908" s="90">
        <v>48700</v>
      </c>
      <c r="Q908" s="90">
        <v>48700</v>
      </c>
      <c r="R908" s="90">
        <v>49300</v>
      </c>
      <c r="S908" s="90">
        <v>50700</v>
      </c>
      <c r="T908" s="90">
        <v>51100</v>
      </c>
      <c r="U908" s="90">
        <v>53800</v>
      </c>
      <c r="V908" s="90">
        <v>53500</v>
      </c>
      <c r="W908" s="90">
        <v>56000</v>
      </c>
      <c r="X908" t="str">
        <f t="shared" si="21"/>
        <v>09-2023</v>
      </c>
      <c r="Y908">
        <f>_xlfn.XLOOKUP(X908,AM:AM,AO:AO,"")</f>
        <v>0</v>
      </c>
      <c r="Z908">
        <f>_xlfn.XLOOKUP(X908,AM:AM,AP:AP,"")</f>
        <v>0</v>
      </c>
      <c r="AA908">
        <f>_xlfn.XLOOKUP(X908,AM:AM,AQ:AQ,"")</f>
        <v>0</v>
      </c>
      <c r="AB908" t="str">
        <f>_xlfn.XLOOKUP(X908,AM:AM,AR:AR,"")</f>
        <v>L36</v>
      </c>
    </row>
    <row r="909" spans="1:28">
      <c r="A909" s="93">
        <v>45175</v>
      </c>
      <c r="B909" s="90">
        <v>51700</v>
      </c>
      <c r="C909" s="90">
        <v>52300</v>
      </c>
      <c r="D909" s="90">
        <v>51300</v>
      </c>
      <c r="E909" s="90">
        <v>48000</v>
      </c>
      <c r="F909" s="90">
        <v>53900</v>
      </c>
      <c r="G909" s="91" t="s">
        <v>25</v>
      </c>
      <c r="H909" s="90">
        <v>51500</v>
      </c>
      <c r="I909" s="90">
        <v>50800</v>
      </c>
      <c r="J909" s="90">
        <v>51700</v>
      </c>
      <c r="K909" s="91" t="s">
        <v>25</v>
      </c>
      <c r="L909" s="90">
        <v>52100</v>
      </c>
      <c r="M909" s="90">
        <v>52200</v>
      </c>
      <c r="N909" s="90">
        <v>50800</v>
      </c>
      <c r="O909" s="90">
        <v>49200</v>
      </c>
      <c r="P909" s="90">
        <v>48500</v>
      </c>
      <c r="Q909" s="90">
        <v>48400</v>
      </c>
      <c r="R909" s="90">
        <v>49300</v>
      </c>
      <c r="S909" s="90">
        <v>50500</v>
      </c>
      <c r="T909" s="90">
        <v>51000</v>
      </c>
      <c r="U909" s="90">
        <v>53800</v>
      </c>
      <c r="V909" s="90">
        <v>53500</v>
      </c>
      <c r="W909" s="90">
        <v>56000</v>
      </c>
      <c r="X909" t="str">
        <f t="shared" si="21"/>
        <v>09-2023</v>
      </c>
      <c r="Y909">
        <f>_xlfn.XLOOKUP(X909,AM:AM,AO:AO,"")</f>
        <v>0</v>
      </c>
      <c r="Z909">
        <f>_xlfn.XLOOKUP(X909,AM:AM,AP:AP,"")</f>
        <v>0</v>
      </c>
      <c r="AA909">
        <f>_xlfn.XLOOKUP(X909,AM:AM,AQ:AQ,"")</f>
        <v>0</v>
      </c>
      <c r="AB909" t="str">
        <f>_xlfn.XLOOKUP(X909,AM:AM,AR:AR,"")</f>
        <v>L36</v>
      </c>
    </row>
    <row r="910" spans="1:28">
      <c r="A910" s="93">
        <v>45176</v>
      </c>
      <c r="B910" s="91" t="s">
        <v>25</v>
      </c>
      <c r="C910" s="90">
        <v>52200</v>
      </c>
      <c r="D910" s="90">
        <v>51100</v>
      </c>
      <c r="E910" s="90">
        <v>47800</v>
      </c>
      <c r="F910" s="90">
        <v>53900</v>
      </c>
      <c r="G910" s="91" t="s">
        <v>25</v>
      </c>
      <c r="H910" s="90">
        <v>51500</v>
      </c>
      <c r="I910" s="90">
        <v>50800</v>
      </c>
      <c r="J910" s="90">
        <v>51700</v>
      </c>
      <c r="K910" s="91" t="s">
        <v>25</v>
      </c>
      <c r="L910" s="90">
        <v>52000</v>
      </c>
      <c r="M910" s="90">
        <v>52200</v>
      </c>
      <c r="N910" s="90">
        <v>50600</v>
      </c>
      <c r="O910" s="90">
        <v>49200</v>
      </c>
      <c r="P910" s="90">
        <v>48500</v>
      </c>
      <c r="Q910" s="90">
        <v>48300</v>
      </c>
      <c r="R910" s="90">
        <v>49300</v>
      </c>
      <c r="S910" s="90">
        <v>50300</v>
      </c>
      <c r="T910" s="90">
        <v>50700</v>
      </c>
      <c r="U910" s="90">
        <v>53800</v>
      </c>
      <c r="V910" s="90">
        <v>53200</v>
      </c>
      <c r="W910" s="90">
        <v>55700</v>
      </c>
      <c r="X910" t="str">
        <f t="shared" si="21"/>
        <v>09-2023</v>
      </c>
      <c r="Y910">
        <f>_xlfn.XLOOKUP(X910,AM:AM,AO:AO,"")</f>
        <v>0</v>
      </c>
      <c r="Z910">
        <f>_xlfn.XLOOKUP(X910,AM:AM,AP:AP,"")</f>
        <v>0</v>
      </c>
      <c r="AA910">
        <f>_xlfn.XLOOKUP(X910,AM:AM,AQ:AQ,"")</f>
        <v>0</v>
      </c>
      <c r="AB910" t="str">
        <f>_xlfn.XLOOKUP(X910,AM:AM,AR:AR,"")</f>
        <v>L36</v>
      </c>
    </row>
    <row r="911" spans="1:28">
      <c r="A911" s="93">
        <v>45177</v>
      </c>
      <c r="B911" s="90">
        <v>51500</v>
      </c>
      <c r="C911" s="90">
        <v>52000</v>
      </c>
      <c r="D911" s="90">
        <v>51100</v>
      </c>
      <c r="E911" s="90">
        <v>47400</v>
      </c>
      <c r="F911" s="90">
        <v>53800</v>
      </c>
      <c r="G911" s="91" t="s">
        <v>25</v>
      </c>
      <c r="H911" s="90">
        <v>51000</v>
      </c>
      <c r="I911" s="90">
        <v>50500</v>
      </c>
      <c r="J911" s="90">
        <v>51700</v>
      </c>
      <c r="K911" s="91" t="s">
        <v>25</v>
      </c>
      <c r="L911" s="90">
        <v>51900</v>
      </c>
      <c r="M911" s="90">
        <v>52200</v>
      </c>
      <c r="N911" s="90">
        <v>50200</v>
      </c>
      <c r="O911" s="90">
        <v>48700</v>
      </c>
      <c r="P911" s="90">
        <v>48300</v>
      </c>
      <c r="Q911" s="90">
        <v>48200</v>
      </c>
      <c r="R911" s="90">
        <v>49000</v>
      </c>
      <c r="S911" s="90">
        <v>49900</v>
      </c>
      <c r="T911" s="90">
        <v>50600</v>
      </c>
      <c r="U911" s="90">
        <v>53800</v>
      </c>
      <c r="V911" s="90">
        <v>53200</v>
      </c>
      <c r="W911" s="90">
        <v>55700</v>
      </c>
      <c r="X911" t="str">
        <f t="shared" si="21"/>
        <v>09-2023</v>
      </c>
      <c r="Y911">
        <f>_xlfn.XLOOKUP(X911,AM:AM,AO:AO,"")</f>
        <v>0</v>
      </c>
      <c r="Z911">
        <f>_xlfn.XLOOKUP(X911,AM:AM,AP:AP,"")</f>
        <v>0</v>
      </c>
      <c r="AA911">
        <f>_xlfn.XLOOKUP(X911,AM:AM,AQ:AQ,"")</f>
        <v>0</v>
      </c>
      <c r="AB911" t="str">
        <f>_xlfn.XLOOKUP(X911,AM:AM,AR:AR,"")</f>
        <v>L36</v>
      </c>
    </row>
    <row r="912" spans="1:28">
      <c r="A912" s="93">
        <v>45178</v>
      </c>
      <c r="B912" s="90">
        <v>51500</v>
      </c>
      <c r="C912" s="90">
        <v>52000</v>
      </c>
      <c r="D912" s="90">
        <v>50800</v>
      </c>
      <c r="E912" s="90">
        <v>47200</v>
      </c>
      <c r="F912" s="90">
        <v>53700</v>
      </c>
      <c r="G912" s="91" t="s">
        <v>25</v>
      </c>
      <c r="H912" s="90">
        <v>51000</v>
      </c>
      <c r="I912" s="90">
        <v>50400</v>
      </c>
      <c r="J912" s="90">
        <v>51700</v>
      </c>
      <c r="K912" s="91" t="s">
        <v>25</v>
      </c>
      <c r="L912" s="90">
        <v>51600</v>
      </c>
      <c r="M912" s="90">
        <v>52200</v>
      </c>
      <c r="N912" s="90">
        <v>50200</v>
      </c>
      <c r="O912" s="90">
        <v>48700</v>
      </c>
      <c r="P912" s="90">
        <v>47500</v>
      </c>
      <c r="Q912" s="90">
        <v>47500</v>
      </c>
      <c r="R912" s="90">
        <v>48500</v>
      </c>
      <c r="S912" s="90">
        <v>49700</v>
      </c>
      <c r="T912" s="90">
        <v>50200</v>
      </c>
      <c r="U912" s="90">
        <v>53800</v>
      </c>
      <c r="V912" s="90">
        <v>53000</v>
      </c>
      <c r="W912" s="90">
        <v>55500</v>
      </c>
      <c r="X912" t="str">
        <f t="shared" si="21"/>
        <v>09-2023</v>
      </c>
      <c r="Y912">
        <f>_xlfn.XLOOKUP(X912,AM:AM,AO:AO,"")</f>
        <v>0</v>
      </c>
      <c r="Z912">
        <f>_xlfn.XLOOKUP(X912,AM:AM,AP:AP,"")</f>
        <v>0</v>
      </c>
      <c r="AA912">
        <f>_xlfn.XLOOKUP(X912,AM:AM,AQ:AQ,"")</f>
        <v>0</v>
      </c>
      <c r="AB912" t="str">
        <f>_xlfn.XLOOKUP(X912,AM:AM,AR:AR,"")</f>
        <v>L36</v>
      </c>
    </row>
    <row r="913" spans="1:28">
      <c r="A913" s="93">
        <v>45179</v>
      </c>
      <c r="B913" s="90" t="s">
        <v>24</v>
      </c>
      <c r="C913" s="90" t="s">
        <v>24</v>
      </c>
      <c r="D913" s="90" t="s">
        <v>24</v>
      </c>
      <c r="E913" s="90" t="s">
        <v>24</v>
      </c>
      <c r="F913" s="90" t="s">
        <v>24</v>
      </c>
      <c r="G913" s="90" t="s">
        <v>24</v>
      </c>
      <c r="H913" s="90" t="s">
        <v>24</v>
      </c>
      <c r="I913" s="90" t="s">
        <v>24</v>
      </c>
      <c r="J913" s="90" t="s">
        <v>24</v>
      </c>
      <c r="K913" s="90" t="s">
        <v>24</v>
      </c>
      <c r="L913" s="90" t="s">
        <v>24</v>
      </c>
      <c r="M913" s="90" t="s">
        <v>24</v>
      </c>
      <c r="N913" s="90" t="s">
        <v>24</v>
      </c>
      <c r="O913" s="90" t="s">
        <v>24</v>
      </c>
      <c r="P913" s="90" t="s">
        <v>24</v>
      </c>
      <c r="Q913" s="90" t="s">
        <v>24</v>
      </c>
      <c r="R913" s="90" t="s">
        <v>24</v>
      </c>
      <c r="S913" s="90" t="s">
        <v>24</v>
      </c>
      <c r="T913" s="90" t="s">
        <v>24</v>
      </c>
      <c r="U913" s="90" t="s">
        <v>24</v>
      </c>
      <c r="V913" s="90" t="s">
        <v>24</v>
      </c>
      <c r="W913" s="90" t="s">
        <v>24</v>
      </c>
      <c r="X913" t="str">
        <f t="shared" si="21"/>
        <v>09-2023</v>
      </c>
      <c r="Y913">
        <f>_xlfn.XLOOKUP(X913,AM:AM,AO:AO,"")</f>
        <v>0</v>
      </c>
      <c r="Z913">
        <f>_xlfn.XLOOKUP(X913,AM:AM,AP:AP,"")</f>
        <v>0</v>
      </c>
      <c r="AA913">
        <f>_xlfn.XLOOKUP(X913,AM:AM,AQ:AQ,"")</f>
        <v>0</v>
      </c>
      <c r="AB913" t="str">
        <f>_xlfn.XLOOKUP(X913,AM:AM,AR:AR,"")</f>
        <v>L36</v>
      </c>
    </row>
    <row r="914" spans="1:28">
      <c r="A914" s="93">
        <v>45180</v>
      </c>
      <c r="B914" s="90">
        <v>51500</v>
      </c>
      <c r="C914" s="90">
        <v>52000</v>
      </c>
      <c r="D914" s="90">
        <v>50500</v>
      </c>
      <c r="E914" s="90">
        <v>47000</v>
      </c>
      <c r="F914" s="90">
        <v>53000</v>
      </c>
      <c r="G914" s="91" t="s">
        <v>25</v>
      </c>
      <c r="H914" s="90">
        <v>50500</v>
      </c>
      <c r="I914" s="90">
        <v>50300</v>
      </c>
      <c r="J914" s="90">
        <v>51500</v>
      </c>
      <c r="K914" s="91" t="s">
        <v>25</v>
      </c>
      <c r="L914" s="90">
        <v>51500</v>
      </c>
      <c r="M914" s="90">
        <v>52200</v>
      </c>
      <c r="N914" s="90">
        <v>49900</v>
      </c>
      <c r="O914" s="90">
        <v>48500</v>
      </c>
      <c r="P914" s="90">
        <v>47400</v>
      </c>
      <c r="Q914" s="90">
        <v>47500</v>
      </c>
      <c r="R914" s="90">
        <v>48300</v>
      </c>
      <c r="S914" s="90">
        <v>49500</v>
      </c>
      <c r="T914" s="90">
        <v>50200</v>
      </c>
      <c r="U914" s="90">
        <v>53800</v>
      </c>
      <c r="V914" s="90">
        <v>53000</v>
      </c>
      <c r="W914" s="90">
        <v>55500</v>
      </c>
      <c r="X914" t="str">
        <f t="shared" si="21"/>
        <v>09-2023</v>
      </c>
      <c r="Y914">
        <f>_xlfn.XLOOKUP(X914,AM:AM,AO:AO,"")</f>
        <v>0</v>
      </c>
      <c r="Z914">
        <f>_xlfn.XLOOKUP(X914,AM:AM,AP:AP,"")</f>
        <v>0</v>
      </c>
      <c r="AA914">
        <f>_xlfn.XLOOKUP(X914,AM:AM,AQ:AQ,"")</f>
        <v>0</v>
      </c>
      <c r="AB914" t="str">
        <f>_xlfn.XLOOKUP(X914,AM:AM,AR:AR,"")</f>
        <v>L36</v>
      </c>
    </row>
    <row r="915" spans="1:28">
      <c r="A915" s="93">
        <v>45181</v>
      </c>
      <c r="B915" s="90">
        <v>51200</v>
      </c>
      <c r="C915" s="90">
        <v>51700</v>
      </c>
      <c r="D915" s="90">
        <v>50300</v>
      </c>
      <c r="E915" s="90">
        <v>46800</v>
      </c>
      <c r="F915" s="90">
        <v>52500</v>
      </c>
      <c r="G915" s="91" t="s">
        <v>25</v>
      </c>
      <c r="H915" s="90">
        <v>50500</v>
      </c>
      <c r="I915" s="90">
        <v>49800</v>
      </c>
      <c r="J915" s="90">
        <v>51800</v>
      </c>
      <c r="K915" s="91" t="s">
        <v>25</v>
      </c>
      <c r="L915" s="90">
        <v>51200</v>
      </c>
      <c r="M915" s="90">
        <v>51700</v>
      </c>
      <c r="N915" s="90">
        <v>49600</v>
      </c>
      <c r="O915" s="90">
        <v>48300</v>
      </c>
      <c r="P915" s="90">
        <v>46900</v>
      </c>
      <c r="Q915" s="90">
        <v>47000</v>
      </c>
      <c r="R915" s="90">
        <v>47800</v>
      </c>
      <c r="S915" s="90">
        <v>49300</v>
      </c>
      <c r="T915" s="90">
        <v>49700</v>
      </c>
      <c r="U915" s="90">
        <v>53300</v>
      </c>
      <c r="V915" s="90">
        <v>53000</v>
      </c>
      <c r="W915" s="90">
        <v>55500</v>
      </c>
      <c r="X915" t="str">
        <f t="shared" si="21"/>
        <v>09-2023</v>
      </c>
      <c r="Y915">
        <f>_xlfn.XLOOKUP(X915,AM:AM,AO:AO,"")</f>
        <v>0</v>
      </c>
      <c r="Z915">
        <f>_xlfn.XLOOKUP(X915,AM:AM,AP:AP,"")</f>
        <v>0</v>
      </c>
      <c r="AA915">
        <f>_xlfn.XLOOKUP(X915,AM:AM,AQ:AQ,"")</f>
        <v>0</v>
      </c>
      <c r="AB915" t="str">
        <f>_xlfn.XLOOKUP(X915,AM:AM,AR:AR,"")</f>
        <v>L36</v>
      </c>
    </row>
    <row r="916" spans="1:28">
      <c r="A916" s="93">
        <v>45182</v>
      </c>
      <c r="B916" s="90">
        <v>51200</v>
      </c>
      <c r="C916" s="90">
        <v>51500</v>
      </c>
      <c r="D916" s="90">
        <v>50500</v>
      </c>
      <c r="E916" s="90">
        <v>46800</v>
      </c>
      <c r="F916" s="90">
        <v>52800</v>
      </c>
      <c r="G916" s="91" t="s">
        <v>25</v>
      </c>
      <c r="H916" s="90">
        <v>51000</v>
      </c>
      <c r="I916" s="90">
        <v>50000</v>
      </c>
      <c r="J916" s="90">
        <v>51800</v>
      </c>
      <c r="K916" s="91" t="s">
        <v>25</v>
      </c>
      <c r="L916" s="90">
        <v>51300</v>
      </c>
      <c r="M916" s="90">
        <v>51700</v>
      </c>
      <c r="N916" s="90">
        <v>50000</v>
      </c>
      <c r="O916" s="90">
        <v>48300</v>
      </c>
      <c r="P916" s="90">
        <v>47200</v>
      </c>
      <c r="Q916" s="90">
        <v>47400</v>
      </c>
      <c r="R916" s="90">
        <v>47800</v>
      </c>
      <c r="S916" s="90">
        <v>49100</v>
      </c>
      <c r="T916" s="90">
        <v>50000</v>
      </c>
      <c r="U916" s="90">
        <v>53300</v>
      </c>
      <c r="V916" s="90">
        <v>53000</v>
      </c>
      <c r="W916" s="90">
        <v>55500</v>
      </c>
      <c r="X916" t="str">
        <f t="shared" si="21"/>
        <v>09-2023</v>
      </c>
      <c r="Y916">
        <f>_xlfn.XLOOKUP(X916,AM:AM,AO:AO,"")</f>
        <v>0</v>
      </c>
      <c r="Z916">
        <f>_xlfn.XLOOKUP(X916,AM:AM,AP:AP,"")</f>
        <v>0</v>
      </c>
      <c r="AA916">
        <f>_xlfn.XLOOKUP(X916,AM:AM,AQ:AQ,"")</f>
        <v>0</v>
      </c>
      <c r="AB916" t="str">
        <f>_xlfn.XLOOKUP(X916,AM:AM,AR:AR,"")</f>
        <v>L36</v>
      </c>
    </row>
    <row r="917" spans="1:28">
      <c r="A917" s="93">
        <v>45183</v>
      </c>
      <c r="B917" s="90">
        <v>51400</v>
      </c>
      <c r="C917" s="90">
        <v>51500</v>
      </c>
      <c r="D917" s="90">
        <v>50700</v>
      </c>
      <c r="E917" s="90">
        <v>47400</v>
      </c>
      <c r="F917" s="90">
        <v>53200</v>
      </c>
      <c r="G917" s="91" t="s">
        <v>25</v>
      </c>
      <c r="H917" s="90">
        <v>51000</v>
      </c>
      <c r="I917" s="90">
        <v>50000</v>
      </c>
      <c r="J917" s="90">
        <v>51800</v>
      </c>
      <c r="K917" s="91" t="s">
        <v>25</v>
      </c>
      <c r="L917" s="90">
        <v>51300</v>
      </c>
      <c r="M917" s="90">
        <v>51700</v>
      </c>
      <c r="N917" s="90">
        <v>50000</v>
      </c>
      <c r="O917" s="90">
        <v>48300</v>
      </c>
      <c r="P917" s="90">
        <v>47200</v>
      </c>
      <c r="Q917" s="90">
        <v>47400</v>
      </c>
      <c r="R917" s="90">
        <v>47800</v>
      </c>
      <c r="S917" s="90">
        <v>49700</v>
      </c>
      <c r="T917" s="90">
        <v>50000</v>
      </c>
      <c r="U917" s="90">
        <v>53300</v>
      </c>
      <c r="V917" s="90">
        <v>53000</v>
      </c>
      <c r="W917" s="90">
        <v>55500</v>
      </c>
      <c r="X917" t="str">
        <f t="shared" si="21"/>
        <v>09-2023</v>
      </c>
      <c r="Y917">
        <f>_xlfn.XLOOKUP(X917,AM:AM,AO:AO,"")</f>
        <v>0</v>
      </c>
      <c r="Z917">
        <f>_xlfn.XLOOKUP(X917,AM:AM,AP:AP,"")</f>
        <v>0</v>
      </c>
      <c r="AA917">
        <f>_xlfn.XLOOKUP(X917,AM:AM,AQ:AQ,"")</f>
        <v>0</v>
      </c>
      <c r="AB917" t="str">
        <f>_xlfn.XLOOKUP(X917,AM:AM,AR:AR,"")</f>
        <v>L36</v>
      </c>
    </row>
    <row r="918" spans="1:28">
      <c r="A918" s="93">
        <v>45184</v>
      </c>
      <c r="B918" s="90">
        <v>51500</v>
      </c>
      <c r="C918" s="90">
        <v>51500</v>
      </c>
      <c r="D918" s="90">
        <v>50900</v>
      </c>
      <c r="E918" s="90">
        <v>47800</v>
      </c>
      <c r="F918" s="90">
        <v>53500</v>
      </c>
      <c r="G918" s="91" t="s">
        <v>25</v>
      </c>
      <c r="H918" s="90">
        <v>51500</v>
      </c>
      <c r="I918" s="90">
        <v>50300</v>
      </c>
      <c r="J918" s="90">
        <v>51800</v>
      </c>
      <c r="K918" s="91" t="s">
        <v>25</v>
      </c>
      <c r="L918" s="90">
        <v>51700</v>
      </c>
      <c r="M918" s="90">
        <v>51700</v>
      </c>
      <c r="N918" s="90">
        <v>50300</v>
      </c>
      <c r="O918" s="90">
        <v>49200</v>
      </c>
      <c r="P918" s="90">
        <v>47500</v>
      </c>
      <c r="Q918" s="90">
        <v>47700</v>
      </c>
      <c r="R918" s="90">
        <v>48300</v>
      </c>
      <c r="S918" s="90">
        <v>50100</v>
      </c>
      <c r="T918" s="90">
        <v>50500</v>
      </c>
      <c r="U918" s="90">
        <v>53800</v>
      </c>
      <c r="V918" s="90">
        <v>53000</v>
      </c>
      <c r="W918" s="90">
        <v>55800</v>
      </c>
      <c r="X918" t="str">
        <f t="shared" ref="X918:X981" si="22">TEXT(A918,"MM-YYYY")</f>
        <v>09-2023</v>
      </c>
      <c r="Y918">
        <f>_xlfn.XLOOKUP(X918,AM:AM,AO:AO,"")</f>
        <v>0</v>
      </c>
      <c r="Z918">
        <f>_xlfn.XLOOKUP(X918,AM:AM,AP:AP,"")</f>
        <v>0</v>
      </c>
      <c r="AA918">
        <f>_xlfn.XLOOKUP(X918,AM:AM,AQ:AQ,"")</f>
        <v>0</v>
      </c>
      <c r="AB918" t="str">
        <f>_xlfn.XLOOKUP(X918,AM:AM,AR:AR,"")</f>
        <v>L36</v>
      </c>
    </row>
    <row r="919" spans="1:28">
      <c r="A919" s="93">
        <v>45185</v>
      </c>
      <c r="B919" s="90">
        <v>51500</v>
      </c>
      <c r="C919" s="90">
        <v>51800</v>
      </c>
      <c r="D919" s="90">
        <v>50700</v>
      </c>
      <c r="E919" s="90">
        <v>47800</v>
      </c>
      <c r="F919" s="90">
        <v>53500</v>
      </c>
      <c r="G919" s="91" t="s">
        <v>25</v>
      </c>
      <c r="H919" s="90">
        <v>52000</v>
      </c>
      <c r="I919" s="90">
        <v>50300</v>
      </c>
      <c r="J919" s="90">
        <v>51800</v>
      </c>
      <c r="K919" s="91" t="s">
        <v>25</v>
      </c>
      <c r="L919" s="90">
        <v>51800</v>
      </c>
      <c r="M919" s="90">
        <v>51900</v>
      </c>
      <c r="N919" s="90">
        <v>50200</v>
      </c>
      <c r="O919" s="90">
        <v>49200</v>
      </c>
      <c r="P919" s="90">
        <v>47500</v>
      </c>
      <c r="Q919" s="90">
        <v>47700</v>
      </c>
      <c r="R919" s="90">
        <v>48300</v>
      </c>
      <c r="S919" s="90">
        <v>50100</v>
      </c>
      <c r="T919" s="90">
        <v>50500</v>
      </c>
      <c r="U919" s="90">
        <v>53800</v>
      </c>
      <c r="V919" s="90">
        <v>53200</v>
      </c>
      <c r="W919" s="90">
        <v>55800</v>
      </c>
      <c r="X919" t="str">
        <f t="shared" si="22"/>
        <v>09-2023</v>
      </c>
      <c r="Y919">
        <f>_xlfn.XLOOKUP(X919,AM:AM,AO:AO,"")</f>
        <v>0</v>
      </c>
      <c r="Z919">
        <f>_xlfn.XLOOKUP(X919,AM:AM,AP:AP,"")</f>
        <v>0</v>
      </c>
      <c r="AA919">
        <f>_xlfn.XLOOKUP(X919,AM:AM,AQ:AQ,"")</f>
        <v>0</v>
      </c>
      <c r="AB919" t="str">
        <f>_xlfn.XLOOKUP(X919,AM:AM,AR:AR,"")</f>
        <v>L36</v>
      </c>
    </row>
    <row r="920" spans="1:28">
      <c r="A920" s="93">
        <v>45186</v>
      </c>
      <c r="B920" s="90" t="s">
        <v>24</v>
      </c>
      <c r="C920" s="90" t="s">
        <v>24</v>
      </c>
      <c r="D920" s="90" t="s">
        <v>24</v>
      </c>
      <c r="E920" s="90" t="s">
        <v>24</v>
      </c>
      <c r="F920" s="90" t="s">
        <v>24</v>
      </c>
      <c r="G920" s="90" t="s">
        <v>24</v>
      </c>
      <c r="H920" s="90" t="s">
        <v>24</v>
      </c>
      <c r="I920" s="90" t="s">
        <v>24</v>
      </c>
      <c r="J920" s="90" t="s">
        <v>24</v>
      </c>
      <c r="K920" s="90" t="s">
        <v>24</v>
      </c>
      <c r="L920" s="90" t="s">
        <v>24</v>
      </c>
      <c r="M920" s="90" t="s">
        <v>24</v>
      </c>
      <c r="N920" s="90" t="s">
        <v>24</v>
      </c>
      <c r="O920" s="90" t="s">
        <v>24</v>
      </c>
      <c r="P920" s="90" t="s">
        <v>24</v>
      </c>
      <c r="Q920" s="90" t="s">
        <v>24</v>
      </c>
      <c r="R920" s="90" t="s">
        <v>24</v>
      </c>
      <c r="S920" s="90" t="s">
        <v>24</v>
      </c>
      <c r="T920" s="90" t="s">
        <v>24</v>
      </c>
      <c r="U920" s="90" t="s">
        <v>24</v>
      </c>
      <c r="V920" s="90" t="s">
        <v>24</v>
      </c>
      <c r="W920" s="90" t="s">
        <v>24</v>
      </c>
      <c r="X920" t="str">
        <f t="shared" si="22"/>
        <v>09-2023</v>
      </c>
      <c r="Y920">
        <f>_xlfn.XLOOKUP(X920,AM:AM,AO:AO,"")</f>
        <v>0</v>
      </c>
      <c r="Z920">
        <f>_xlfn.XLOOKUP(X920,AM:AM,AP:AP,"")</f>
        <v>0</v>
      </c>
      <c r="AA920">
        <f>_xlfn.XLOOKUP(X920,AM:AM,AQ:AQ,"")</f>
        <v>0</v>
      </c>
      <c r="AB920" t="str">
        <f>_xlfn.XLOOKUP(X920,AM:AM,AR:AR,"")</f>
        <v>L36</v>
      </c>
    </row>
    <row r="921" spans="1:28">
      <c r="A921" s="93">
        <v>45187</v>
      </c>
      <c r="B921" s="90">
        <v>51800</v>
      </c>
      <c r="C921" s="90">
        <v>51800</v>
      </c>
      <c r="D921" s="90">
        <v>51200</v>
      </c>
      <c r="E921" s="90">
        <v>48100</v>
      </c>
      <c r="F921" s="90">
        <v>53500</v>
      </c>
      <c r="G921" s="91" t="s">
        <v>25</v>
      </c>
      <c r="H921" s="90">
        <v>52000</v>
      </c>
      <c r="I921" s="90">
        <v>50800</v>
      </c>
      <c r="J921" s="90">
        <v>51800</v>
      </c>
      <c r="K921" s="91" t="s">
        <v>25</v>
      </c>
      <c r="L921" s="90">
        <v>52100</v>
      </c>
      <c r="M921" s="90">
        <v>52100</v>
      </c>
      <c r="N921" s="90">
        <v>50200</v>
      </c>
      <c r="O921" s="90">
        <v>49200</v>
      </c>
      <c r="P921" s="90">
        <v>47500</v>
      </c>
      <c r="Q921" s="90">
        <v>47700</v>
      </c>
      <c r="R921" s="90">
        <v>48300</v>
      </c>
      <c r="S921" s="90">
        <v>50400</v>
      </c>
      <c r="T921" s="90">
        <v>50500</v>
      </c>
      <c r="U921" s="90">
        <v>53800</v>
      </c>
      <c r="V921" s="90">
        <v>53300</v>
      </c>
      <c r="W921" s="90">
        <v>56200</v>
      </c>
      <c r="X921" t="str">
        <f t="shared" si="22"/>
        <v>09-2023</v>
      </c>
      <c r="Y921">
        <f>_xlfn.XLOOKUP(X921,AM:AM,AO:AO,"")</f>
        <v>0</v>
      </c>
      <c r="Z921">
        <f>_xlfn.XLOOKUP(X921,AM:AM,AP:AP,"")</f>
        <v>0</v>
      </c>
      <c r="AA921">
        <f>_xlfn.XLOOKUP(X921,AM:AM,AQ:AQ,"")</f>
        <v>0</v>
      </c>
      <c r="AB921" t="str">
        <f>_xlfn.XLOOKUP(X921,AM:AM,AR:AR,"")</f>
        <v>L36</v>
      </c>
    </row>
    <row r="922" spans="1:28">
      <c r="A922" s="93">
        <v>45188</v>
      </c>
      <c r="B922" s="90">
        <v>51800</v>
      </c>
      <c r="C922" s="90">
        <v>51800</v>
      </c>
      <c r="D922" s="90">
        <v>51200</v>
      </c>
      <c r="E922" s="90">
        <v>48200</v>
      </c>
      <c r="F922" s="90">
        <v>53500</v>
      </c>
      <c r="G922" s="91" t="s">
        <v>25</v>
      </c>
      <c r="H922" s="90">
        <v>52000</v>
      </c>
      <c r="I922" s="90">
        <v>50800</v>
      </c>
      <c r="J922" s="90">
        <v>51800</v>
      </c>
      <c r="K922" s="91" t="s">
        <v>25</v>
      </c>
      <c r="L922" s="90">
        <v>52300</v>
      </c>
      <c r="M922" s="90">
        <v>52100</v>
      </c>
      <c r="N922" s="90">
        <v>50200</v>
      </c>
      <c r="O922" s="90">
        <v>49500</v>
      </c>
      <c r="P922" s="90">
        <v>47600</v>
      </c>
      <c r="Q922" s="90">
        <v>47900</v>
      </c>
      <c r="R922" s="90">
        <v>48500</v>
      </c>
      <c r="S922" s="90">
        <v>50500</v>
      </c>
      <c r="T922" s="90">
        <v>50800</v>
      </c>
      <c r="U922" s="90">
        <v>53800</v>
      </c>
      <c r="V922" s="90">
        <v>53500</v>
      </c>
      <c r="W922" s="90">
        <v>56300</v>
      </c>
      <c r="X922" t="str">
        <f t="shared" si="22"/>
        <v>09-2023</v>
      </c>
      <c r="Y922">
        <f>_xlfn.XLOOKUP(X922,AM:AM,AO:AO,"")</f>
        <v>0</v>
      </c>
      <c r="Z922">
        <f>_xlfn.XLOOKUP(X922,AM:AM,AP:AP,"")</f>
        <v>0</v>
      </c>
      <c r="AA922">
        <f>_xlfn.XLOOKUP(X922,AM:AM,AQ:AQ,"")</f>
        <v>0</v>
      </c>
      <c r="AB922" t="str">
        <f>_xlfn.XLOOKUP(X922,AM:AM,AR:AR,"")</f>
        <v>L36</v>
      </c>
    </row>
    <row r="923" spans="1:28">
      <c r="A923" s="93">
        <v>45189</v>
      </c>
      <c r="B923" s="90">
        <v>51600</v>
      </c>
      <c r="C923" s="90">
        <v>51700</v>
      </c>
      <c r="D923" s="90">
        <v>51000</v>
      </c>
      <c r="E923" s="90">
        <v>47800</v>
      </c>
      <c r="F923" s="90">
        <v>53500</v>
      </c>
      <c r="G923" s="91" t="s">
        <v>25</v>
      </c>
      <c r="H923" s="90">
        <v>51500</v>
      </c>
      <c r="I923" s="90">
        <v>50700</v>
      </c>
      <c r="J923" s="90">
        <v>51800</v>
      </c>
      <c r="K923" s="91" t="s">
        <v>25</v>
      </c>
      <c r="L923" s="90">
        <v>52000</v>
      </c>
      <c r="M923" s="90">
        <v>52100</v>
      </c>
      <c r="N923" s="90">
        <v>50200</v>
      </c>
      <c r="O923" s="90">
        <v>49100</v>
      </c>
      <c r="P923" s="90">
        <v>47200</v>
      </c>
      <c r="Q923" s="90">
        <v>47600</v>
      </c>
      <c r="R923" s="90">
        <v>48200</v>
      </c>
      <c r="S923" s="90">
        <v>50100</v>
      </c>
      <c r="T923" s="90">
        <v>50800</v>
      </c>
      <c r="U923" s="90">
        <v>53800</v>
      </c>
      <c r="V923" s="90">
        <v>53700</v>
      </c>
      <c r="W923" s="90">
        <v>56600</v>
      </c>
      <c r="X923" t="str">
        <f t="shared" si="22"/>
        <v>09-2023</v>
      </c>
      <c r="Y923">
        <f>_xlfn.XLOOKUP(X923,AM:AM,AO:AO,"")</f>
        <v>0</v>
      </c>
      <c r="Z923">
        <f>_xlfn.XLOOKUP(X923,AM:AM,AP:AP,"")</f>
        <v>0</v>
      </c>
      <c r="AA923">
        <f>_xlfn.XLOOKUP(X923,AM:AM,AQ:AQ,"")</f>
        <v>0</v>
      </c>
      <c r="AB923" t="str">
        <f>_xlfn.XLOOKUP(X923,AM:AM,AR:AR,"")</f>
        <v>L36</v>
      </c>
    </row>
    <row r="924" spans="1:28">
      <c r="A924" s="93">
        <v>45190</v>
      </c>
      <c r="B924" s="90">
        <v>51300</v>
      </c>
      <c r="C924" s="90">
        <v>51700</v>
      </c>
      <c r="D924" s="90">
        <v>50600</v>
      </c>
      <c r="E924" s="90">
        <v>47100</v>
      </c>
      <c r="F924" s="90">
        <v>53500</v>
      </c>
      <c r="G924" s="91" t="s">
        <v>25</v>
      </c>
      <c r="H924" s="90">
        <v>51500</v>
      </c>
      <c r="I924" s="90">
        <v>50300</v>
      </c>
      <c r="J924" s="90">
        <v>51800</v>
      </c>
      <c r="K924" s="91" t="s">
        <v>25</v>
      </c>
      <c r="L924" s="90">
        <v>51700</v>
      </c>
      <c r="M924" s="90">
        <v>52100</v>
      </c>
      <c r="N924" s="90">
        <v>49700</v>
      </c>
      <c r="O924" s="90">
        <v>48700</v>
      </c>
      <c r="P924" s="90">
        <v>46900</v>
      </c>
      <c r="Q924" s="90">
        <v>47000</v>
      </c>
      <c r="R924" s="90">
        <v>47800</v>
      </c>
      <c r="S924" s="90">
        <v>49400</v>
      </c>
      <c r="T924" s="90">
        <v>50400</v>
      </c>
      <c r="U924" s="90">
        <v>53800</v>
      </c>
      <c r="V924" s="90">
        <v>53700</v>
      </c>
      <c r="W924" s="90">
        <v>56600</v>
      </c>
      <c r="X924" t="str">
        <f t="shared" si="22"/>
        <v>09-2023</v>
      </c>
      <c r="Y924">
        <f>_xlfn.XLOOKUP(X924,AM:AM,AO:AO,"")</f>
        <v>0</v>
      </c>
      <c r="Z924">
        <f>_xlfn.XLOOKUP(X924,AM:AM,AP:AP,"")</f>
        <v>0</v>
      </c>
      <c r="AA924">
        <f>_xlfn.XLOOKUP(X924,AM:AM,AQ:AQ,"")</f>
        <v>0</v>
      </c>
      <c r="AB924" t="str">
        <f>_xlfn.XLOOKUP(X924,AM:AM,AR:AR,"")</f>
        <v>L36</v>
      </c>
    </row>
    <row r="925" spans="1:28">
      <c r="A925" s="93">
        <v>45191</v>
      </c>
      <c r="B925" s="90">
        <v>51300</v>
      </c>
      <c r="C925" s="90">
        <v>51500</v>
      </c>
      <c r="D925" s="90">
        <v>50400</v>
      </c>
      <c r="E925" s="90">
        <v>46700</v>
      </c>
      <c r="F925" s="90">
        <v>53200</v>
      </c>
      <c r="G925" s="91" t="s">
        <v>25</v>
      </c>
      <c r="H925" s="90">
        <v>51500</v>
      </c>
      <c r="I925" s="90">
        <v>50200</v>
      </c>
      <c r="J925" s="90">
        <v>51500</v>
      </c>
      <c r="K925" s="91" t="s">
        <v>25</v>
      </c>
      <c r="L925" s="90">
        <v>51500</v>
      </c>
      <c r="M925" s="90">
        <v>52100</v>
      </c>
      <c r="N925" s="90">
        <v>49400</v>
      </c>
      <c r="O925" s="90">
        <v>48300</v>
      </c>
      <c r="P925" s="90">
        <v>46600</v>
      </c>
      <c r="Q925" s="90">
        <v>46900</v>
      </c>
      <c r="R925" s="90">
        <v>47500</v>
      </c>
      <c r="S925" s="90">
        <v>49000</v>
      </c>
      <c r="T925" s="90">
        <v>50000</v>
      </c>
      <c r="U925" s="90">
        <v>53800</v>
      </c>
      <c r="V925" s="90">
        <v>53400</v>
      </c>
      <c r="W925" s="90">
        <v>56400</v>
      </c>
      <c r="X925" t="str">
        <f t="shared" si="22"/>
        <v>09-2023</v>
      </c>
      <c r="Y925">
        <f>_xlfn.XLOOKUP(X925,AM:AM,AO:AO,"")</f>
        <v>0</v>
      </c>
      <c r="Z925">
        <f>_xlfn.XLOOKUP(X925,AM:AM,AP:AP,"")</f>
        <v>0</v>
      </c>
      <c r="AA925">
        <f>_xlfn.XLOOKUP(X925,AM:AM,AQ:AQ,"")</f>
        <v>0</v>
      </c>
      <c r="AB925" t="str">
        <f>_xlfn.XLOOKUP(X925,AM:AM,AR:AR,"")</f>
        <v>L36</v>
      </c>
    </row>
    <row r="926" spans="1:28">
      <c r="A926" s="93">
        <v>45192</v>
      </c>
      <c r="B926" s="90">
        <v>51000</v>
      </c>
      <c r="C926" s="90">
        <v>51500</v>
      </c>
      <c r="D926" s="90">
        <v>49700</v>
      </c>
      <c r="E926" s="90">
        <v>46400</v>
      </c>
      <c r="F926" s="90">
        <v>53200</v>
      </c>
      <c r="G926" s="91" t="s">
        <v>25</v>
      </c>
      <c r="H926" s="90">
        <v>51000</v>
      </c>
      <c r="I926" s="90">
        <v>50000</v>
      </c>
      <c r="J926" s="90">
        <v>51500</v>
      </c>
      <c r="K926" s="91" t="s">
        <v>25</v>
      </c>
      <c r="L926" s="90">
        <v>51200</v>
      </c>
      <c r="M926" s="90">
        <v>52100</v>
      </c>
      <c r="N926" s="90">
        <v>48800</v>
      </c>
      <c r="O926" s="90">
        <v>48000</v>
      </c>
      <c r="P926" s="90">
        <v>46300</v>
      </c>
      <c r="Q926" s="90">
        <v>46700</v>
      </c>
      <c r="R926" s="90">
        <v>47200</v>
      </c>
      <c r="S926" s="90">
        <v>48700</v>
      </c>
      <c r="T926" s="90">
        <v>49800</v>
      </c>
      <c r="U926" s="90">
        <v>53300</v>
      </c>
      <c r="V926" s="90">
        <v>53400</v>
      </c>
      <c r="W926" s="90">
        <v>56400</v>
      </c>
      <c r="X926" t="str">
        <f t="shared" si="22"/>
        <v>09-2023</v>
      </c>
      <c r="Y926">
        <f>_xlfn.XLOOKUP(X926,AM:AM,AO:AO,"")</f>
        <v>0</v>
      </c>
      <c r="Z926">
        <f>_xlfn.XLOOKUP(X926,AM:AM,AP:AP,"")</f>
        <v>0</v>
      </c>
      <c r="AA926">
        <f>_xlfn.XLOOKUP(X926,AM:AM,AQ:AQ,"")</f>
        <v>0</v>
      </c>
      <c r="AB926" t="str">
        <f>_xlfn.XLOOKUP(X926,AM:AM,AR:AR,"")</f>
        <v>L36</v>
      </c>
    </row>
    <row r="927" spans="1:28">
      <c r="A927" s="93">
        <v>45193</v>
      </c>
      <c r="B927" s="90" t="s">
        <v>24</v>
      </c>
      <c r="C927" s="90" t="s">
        <v>24</v>
      </c>
      <c r="D927" s="90" t="s">
        <v>24</v>
      </c>
      <c r="E927" s="90" t="s">
        <v>24</v>
      </c>
      <c r="F927" s="90" t="s">
        <v>24</v>
      </c>
      <c r="G927" s="90" t="s">
        <v>24</v>
      </c>
      <c r="H927" s="90" t="s">
        <v>24</v>
      </c>
      <c r="I927" s="90" t="s">
        <v>24</v>
      </c>
      <c r="J927" s="90" t="s">
        <v>24</v>
      </c>
      <c r="K927" s="90" t="s">
        <v>24</v>
      </c>
      <c r="L927" s="90" t="s">
        <v>24</v>
      </c>
      <c r="M927" s="90" t="s">
        <v>24</v>
      </c>
      <c r="N927" s="90" t="s">
        <v>24</v>
      </c>
      <c r="O927" s="90" t="s">
        <v>24</v>
      </c>
      <c r="P927" s="90" t="s">
        <v>24</v>
      </c>
      <c r="Q927" s="90" t="s">
        <v>24</v>
      </c>
      <c r="R927" s="90" t="s">
        <v>24</v>
      </c>
      <c r="S927" s="90" t="s">
        <v>24</v>
      </c>
      <c r="T927" s="90" t="s">
        <v>24</v>
      </c>
      <c r="U927" s="90" t="s">
        <v>24</v>
      </c>
      <c r="V927" s="90" t="s">
        <v>24</v>
      </c>
      <c r="W927" s="90" t="s">
        <v>24</v>
      </c>
      <c r="X927" t="str">
        <f t="shared" si="22"/>
        <v>09-2023</v>
      </c>
      <c r="Y927">
        <f>_xlfn.XLOOKUP(X927,AM:AM,AO:AO,"")</f>
        <v>0</v>
      </c>
      <c r="Z927">
        <f>_xlfn.XLOOKUP(X927,AM:AM,AP:AP,"")</f>
        <v>0</v>
      </c>
      <c r="AA927">
        <f>_xlfn.XLOOKUP(X927,AM:AM,AQ:AQ,"")</f>
        <v>0</v>
      </c>
      <c r="AB927" t="str">
        <f>_xlfn.XLOOKUP(X927,AM:AM,AR:AR,"")</f>
        <v>L36</v>
      </c>
    </row>
    <row r="928" spans="1:28">
      <c r="A928" s="93">
        <v>45194</v>
      </c>
      <c r="B928" s="90">
        <v>51000</v>
      </c>
      <c r="C928" s="90">
        <v>51500</v>
      </c>
      <c r="D928" s="90">
        <v>49700</v>
      </c>
      <c r="E928" s="90">
        <v>46900</v>
      </c>
      <c r="F928" s="90">
        <v>52900</v>
      </c>
      <c r="G928" s="91" t="s">
        <v>25</v>
      </c>
      <c r="H928" s="90">
        <v>51000</v>
      </c>
      <c r="I928" s="90">
        <v>49900</v>
      </c>
      <c r="J928" s="90">
        <v>51000</v>
      </c>
      <c r="K928" s="91" t="s">
        <v>25</v>
      </c>
      <c r="L928" s="90">
        <v>51200</v>
      </c>
      <c r="M928" s="90">
        <v>52100</v>
      </c>
      <c r="N928" s="90">
        <v>49000</v>
      </c>
      <c r="O928" s="90">
        <v>48000</v>
      </c>
      <c r="P928" s="90">
        <v>46500</v>
      </c>
      <c r="Q928" s="90">
        <v>46600</v>
      </c>
      <c r="R928" s="90">
        <v>47200</v>
      </c>
      <c r="S928" s="90">
        <v>49200</v>
      </c>
      <c r="T928" s="90">
        <v>50000</v>
      </c>
      <c r="U928" s="90">
        <v>53300</v>
      </c>
      <c r="V928" s="90">
        <v>53200</v>
      </c>
      <c r="W928" s="90">
        <v>56400</v>
      </c>
      <c r="X928" t="str">
        <f t="shared" si="22"/>
        <v>09-2023</v>
      </c>
      <c r="Y928">
        <f>_xlfn.XLOOKUP(X928,AM:AM,AO:AO,"")</f>
        <v>0</v>
      </c>
      <c r="Z928">
        <f>_xlfn.XLOOKUP(X928,AM:AM,AP:AP,"")</f>
        <v>0</v>
      </c>
      <c r="AA928">
        <f>_xlfn.XLOOKUP(X928,AM:AM,AQ:AQ,"")</f>
        <v>0</v>
      </c>
      <c r="AB928" t="str">
        <f>_xlfn.XLOOKUP(X928,AM:AM,AR:AR,"")</f>
        <v>L36</v>
      </c>
    </row>
    <row r="929" spans="1:28">
      <c r="A929" s="93">
        <v>45195</v>
      </c>
      <c r="B929" s="90">
        <v>51000</v>
      </c>
      <c r="C929" s="90">
        <v>51300</v>
      </c>
      <c r="D929" s="90">
        <v>49500</v>
      </c>
      <c r="E929" s="90">
        <v>46600</v>
      </c>
      <c r="F929" s="90">
        <v>52900</v>
      </c>
      <c r="G929" s="91" t="s">
        <v>25</v>
      </c>
      <c r="H929" s="90">
        <v>51000</v>
      </c>
      <c r="I929" s="90">
        <v>49600</v>
      </c>
      <c r="J929" s="90">
        <v>51000</v>
      </c>
      <c r="K929" s="91" t="s">
        <v>25</v>
      </c>
      <c r="L929" s="90">
        <v>51000</v>
      </c>
      <c r="M929" s="90">
        <v>52100</v>
      </c>
      <c r="N929" s="90">
        <v>48800</v>
      </c>
      <c r="O929" s="90">
        <v>47900</v>
      </c>
      <c r="P929" s="90">
        <v>46300</v>
      </c>
      <c r="Q929" s="90">
        <v>46200</v>
      </c>
      <c r="R929" s="90">
        <v>47000</v>
      </c>
      <c r="S929" s="90">
        <v>48900</v>
      </c>
      <c r="T929" s="90">
        <v>49800</v>
      </c>
      <c r="U929" s="90">
        <v>53300</v>
      </c>
      <c r="V929" s="90">
        <v>53200</v>
      </c>
      <c r="W929" s="90">
        <v>56400</v>
      </c>
      <c r="X929" t="str">
        <f t="shared" si="22"/>
        <v>09-2023</v>
      </c>
      <c r="Y929">
        <f>_xlfn.XLOOKUP(X929,AM:AM,AO:AO,"")</f>
        <v>0</v>
      </c>
      <c r="Z929">
        <f>_xlfn.XLOOKUP(X929,AM:AM,AP:AP,"")</f>
        <v>0</v>
      </c>
      <c r="AA929">
        <f>_xlfn.XLOOKUP(X929,AM:AM,AQ:AQ,"")</f>
        <v>0</v>
      </c>
      <c r="AB929" t="str">
        <f>_xlfn.XLOOKUP(X929,AM:AM,AR:AR,"")</f>
        <v>L36</v>
      </c>
    </row>
    <row r="930" spans="1:28">
      <c r="A930" s="93">
        <v>45196</v>
      </c>
      <c r="B930" s="90">
        <v>50700</v>
      </c>
      <c r="C930" s="90">
        <v>51200</v>
      </c>
      <c r="D930" s="90">
        <v>49000</v>
      </c>
      <c r="E930" s="90">
        <v>46300</v>
      </c>
      <c r="F930" s="90">
        <v>52800</v>
      </c>
      <c r="G930" s="91" t="s">
        <v>25</v>
      </c>
      <c r="H930" s="90">
        <v>50750</v>
      </c>
      <c r="I930" s="90">
        <v>49200</v>
      </c>
      <c r="J930" s="90">
        <v>51000</v>
      </c>
      <c r="K930" s="91" t="s">
        <v>25</v>
      </c>
      <c r="L930" s="90">
        <v>50800</v>
      </c>
      <c r="M930" s="90">
        <v>52100</v>
      </c>
      <c r="N930" s="90">
        <v>48700</v>
      </c>
      <c r="O930" s="90">
        <v>47700</v>
      </c>
      <c r="P930" s="90">
        <v>45800</v>
      </c>
      <c r="Q930" s="90">
        <v>46000</v>
      </c>
      <c r="R930" s="90">
        <v>46800</v>
      </c>
      <c r="S930" s="90">
        <v>48600</v>
      </c>
      <c r="T930" s="90">
        <v>49500</v>
      </c>
      <c r="U930" s="90">
        <v>52800</v>
      </c>
      <c r="V930" s="90">
        <v>53200</v>
      </c>
      <c r="W930" s="90">
        <v>56400</v>
      </c>
      <c r="X930" t="str">
        <f t="shared" si="22"/>
        <v>09-2023</v>
      </c>
      <c r="Y930">
        <f>_xlfn.XLOOKUP(X930,AM:AM,AO:AO,"")</f>
        <v>0</v>
      </c>
      <c r="Z930">
        <f>_xlfn.XLOOKUP(X930,AM:AM,AP:AP,"")</f>
        <v>0</v>
      </c>
      <c r="AA930">
        <f>_xlfn.XLOOKUP(X930,AM:AM,AQ:AQ,"")</f>
        <v>0</v>
      </c>
      <c r="AB930" t="str">
        <f>_xlfn.XLOOKUP(X930,AM:AM,AR:AR,"")</f>
        <v>L36</v>
      </c>
    </row>
    <row r="931" spans="1:28">
      <c r="A931" s="93">
        <v>45197</v>
      </c>
      <c r="B931" s="90">
        <v>50600</v>
      </c>
      <c r="C931" s="90">
        <v>51200</v>
      </c>
      <c r="D931" s="90">
        <v>49000</v>
      </c>
      <c r="E931" s="90">
        <v>46500</v>
      </c>
      <c r="F931" s="90">
        <v>52500</v>
      </c>
      <c r="G931" s="91" t="s">
        <v>25</v>
      </c>
      <c r="H931" s="90">
        <v>50500</v>
      </c>
      <c r="I931" s="90">
        <v>49200</v>
      </c>
      <c r="J931" s="90">
        <v>51000</v>
      </c>
      <c r="K931" s="91" t="s">
        <v>25</v>
      </c>
      <c r="L931" s="90">
        <v>50800</v>
      </c>
      <c r="M931" s="90">
        <v>52100</v>
      </c>
      <c r="N931" s="90">
        <v>48700</v>
      </c>
      <c r="O931" s="90">
        <v>47700</v>
      </c>
      <c r="P931" s="90">
        <v>45800</v>
      </c>
      <c r="Q931" s="90">
        <v>46000</v>
      </c>
      <c r="R931" s="90">
        <v>46800</v>
      </c>
      <c r="S931" s="90">
        <v>48800</v>
      </c>
      <c r="T931" s="90">
        <v>49300</v>
      </c>
      <c r="U931" s="90">
        <v>52800</v>
      </c>
      <c r="V931" s="90">
        <v>52800</v>
      </c>
      <c r="W931" s="90">
        <v>55600</v>
      </c>
      <c r="X931" t="str">
        <f t="shared" si="22"/>
        <v>09-2023</v>
      </c>
      <c r="Y931">
        <f>_xlfn.XLOOKUP(X931,AM:AM,AO:AO,"")</f>
        <v>0</v>
      </c>
      <c r="Z931">
        <f>_xlfn.XLOOKUP(X931,AM:AM,AP:AP,"")</f>
        <v>0</v>
      </c>
      <c r="AA931">
        <f>_xlfn.XLOOKUP(X931,AM:AM,AQ:AQ,"")</f>
        <v>0</v>
      </c>
      <c r="AB931" t="str">
        <f>_xlfn.XLOOKUP(X931,AM:AM,AR:AR,"")</f>
        <v>L36</v>
      </c>
    </row>
    <row r="932" spans="1:28">
      <c r="A932" s="93">
        <v>45198</v>
      </c>
      <c r="B932" s="90">
        <v>50400</v>
      </c>
      <c r="C932" s="90">
        <v>51000</v>
      </c>
      <c r="D932" s="90">
        <v>49000</v>
      </c>
      <c r="E932" s="90">
        <v>46000</v>
      </c>
      <c r="F932" s="90">
        <v>52500</v>
      </c>
      <c r="G932" s="91" t="s">
        <v>25</v>
      </c>
      <c r="H932" s="90">
        <v>50500</v>
      </c>
      <c r="I932" s="90">
        <v>49000</v>
      </c>
      <c r="J932" s="90">
        <v>51000</v>
      </c>
      <c r="K932" s="91" t="s">
        <v>25</v>
      </c>
      <c r="L932" s="90">
        <v>50700</v>
      </c>
      <c r="M932" s="90">
        <v>52100</v>
      </c>
      <c r="N932" s="90">
        <v>48400</v>
      </c>
      <c r="O932" s="90">
        <v>47500</v>
      </c>
      <c r="P932" s="90">
        <v>45500</v>
      </c>
      <c r="Q932" s="90">
        <v>45900</v>
      </c>
      <c r="R932" s="90">
        <v>46500</v>
      </c>
      <c r="S932" s="90">
        <v>48300</v>
      </c>
      <c r="T932" s="90">
        <v>49000</v>
      </c>
      <c r="U932" s="90">
        <v>52800</v>
      </c>
      <c r="V932" s="90">
        <v>52800</v>
      </c>
      <c r="W932" s="90">
        <v>55600</v>
      </c>
      <c r="X932" t="str">
        <f t="shared" si="22"/>
        <v>09-2023</v>
      </c>
      <c r="Y932">
        <f>_xlfn.XLOOKUP(X932,AM:AM,AO:AO,"")</f>
        <v>0</v>
      </c>
      <c r="Z932">
        <f>_xlfn.XLOOKUP(X932,AM:AM,AP:AP,"")</f>
        <v>0</v>
      </c>
      <c r="AA932">
        <f>_xlfn.XLOOKUP(X932,AM:AM,AQ:AQ,"")</f>
        <v>0</v>
      </c>
      <c r="AB932" t="str">
        <f>_xlfn.XLOOKUP(X932,AM:AM,AR:AR,"")</f>
        <v>L36</v>
      </c>
    </row>
    <row r="933" spans="1:28">
      <c r="A933" s="93">
        <v>45199</v>
      </c>
      <c r="B933" s="90">
        <v>50400</v>
      </c>
      <c r="C933" s="90">
        <v>51000</v>
      </c>
      <c r="D933" s="90">
        <v>49300</v>
      </c>
      <c r="E933" s="90">
        <v>46000</v>
      </c>
      <c r="F933" s="90">
        <v>51500</v>
      </c>
      <c r="G933" s="91" t="s">
        <v>25</v>
      </c>
      <c r="H933" s="90">
        <v>50500</v>
      </c>
      <c r="I933" s="90">
        <v>48800</v>
      </c>
      <c r="J933" s="90">
        <v>51000</v>
      </c>
      <c r="K933" s="91" t="s">
        <v>25</v>
      </c>
      <c r="L933" s="90">
        <v>50700</v>
      </c>
      <c r="M933" s="90">
        <v>52100</v>
      </c>
      <c r="N933" s="90">
        <v>48200</v>
      </c>
      <c r="O933" s="90">
        <v>47500</v>
      </c>
      <c r="P933" s="90">
        <v>45500</v>
      </c>
      <c r="Q933" s="90">
        <v>45900</v>
      </c>
      <c r="R933" s="90">
        <v>46500</v>
      </c>
      <c r="S933" s="90">
        <v>48300</v>
      </c>
      <c r="T933" s="90">
        <v>49000</v>
      </c>
      <c r="U933" s="90">
        <v>52800</v>
      </c>
      <c r="V933" s="90">
        <v>52400</v>
      </c>
      <c r="W933" s="90">
        <v>54800</v>
      </c>
      <c r="X933" t="str">
        <f t="shared" si="22"/>
        <v>09-2023</v>
      </c>
      <c r="Y933">
        <f>_xlfn.XLOOKUP(X933,AM:AM,AO:AO,"")</f>
        <v>0</v>
      </c>
      <c r="Z933">
        <f>_xlfn.XLOOKUP(X933,AM:AM,AP:AP,"")</f>
        <v>0</v>
      </c>
      <c r="AA933">
        <f>_xlfn.XLOOKUP(X933,AM:AM,AQ:AQ,"")</f>
        <v>0</v>
      </c>
      <c r="AB933" t="str">
        <f>_xlfn.XLOOKUP(X933,AM:AM,AR:AR,"")</f>
        <v>L36</v>
      </c>
    </row>
    <row r="934" spans="1:28">
      <c r="A934" s="93">
        <v>45200</v>
      </c>
      <c r="B934" s="90" t="s">
        <v>24</v>
      </c>
      <c r="C934" s="90" t="s">
        <v>24</v>
      </c>
      <c r="D934" s="90" t="s">
        <v>24</v>
      </c>
      <c r="E934" s="90" t="s">
        <v>24</v>
      </c>
      <c r="F934" s="90" t="s">
        <v>24</v>
      </c>
      <c r="G934" s="90" t="s">
        <v>24</v>
      </c>
      <c r="H934" s="90" t="s">
        <v>24</v>
      </c>
      <c r="I934" s="90" t="s">
        <v>24</v>
      </c>
      <c r="J934" s="90" t="s">
        <v>24</v>
      </c>
      <c r="K934" s="90" t="s">
        <v>24</v>
      </c>
      <c r="L934" s="90" t="s">
        <v>24</v>
      </c>
      <c r="M934" s="90" t="s">
        <v>24</v>
      </c>
      <c r="N934" s="90" t="s">
        <v>24</v>
      </c>
      <c r="O934" s="90" t="s">
        <v>24</v>
      </c>
      <c r="P934" s="90" t="s">
        <v>24</v>
      </c>
      <c r="Q934" s="90" t="s">
        <v>24</v>
      </c>
      <c r="R934" s="90" t="s">
        <v>24</v>
      </c>
      <c r="S934" s="90" t="s">
        <v>24</v>
      </c>
      <c r="T934" s="90" t="s">
        <v>24</v>
      </c>
      <c r="U934" s="90" t="s">
        <v>24</v>
      </c>
      <c r="V934" s="90" t="s">
        <v>24</v>
      </c>
      <c r="W934" s="90" t="s">
        <v>24</v>
      </c>
      <c r="X934" t="str">
        <f t="shared" si="22"/>
        <v>10-2023</v>
      </c>
      <c r="Y934">
        <f>_xlfn.XLOOKUP(X934,AM:AM,AO:AO,"")</f>
        <v>0</v>
      </c>
      <c r="Z934">
        <f>_xlfn.XLOOKUP(X934,AM:AM,AP:AP,"")</f>
        <v>0</v>
      </c>
      <c r="AA934" t="str">
        <f>_xlfn.XLOOKUP(X934,AM:AM,AQ:AQ,"")</f>
        <v>L24</v>
      </c>
      <c r="AB934" t="str">
        <f>_xlfn.XLOOKUP(X934,AM:AM,AR:AR,"")</f>
        <v>L36</v>
      </c>
    </row>
    <row r="935" spans="1:28">
      <c r="A935" s="93">
        <v>45201</v>
      </c>
      <c r="B935" s="90" t="s">
        <v>24</v>
      </c>
      <c r="C935" s="90" t="s">
        <v>24</v>
      </c>
      <c r="D935" s="90" t="s">
        <v>24</v>
      </c>
      <c r="E935" s="90" t="s">
        <v>24</v>
      </c>
      <c r="F935" s="90" t="s">
        <v>24</v>
      </c>
      <c r="G935" s="90" t="s">
        <v>24</v>
      </c>
      <c r="H935" s="90" t="s">
        <v>24</v>
      </c>
      <c r="I935" s="90" t="s">
        <v>24</v>
      </c>
      <c r="J935" s="90" t="s">
        <v>24</v>
      </c>
      <c r="K935" s="90" t="s">
        <v>24</v>
      </c>
      <c r="L935" s="90" t="s">
        <v>24</v>
      </c>
      <c r="M935" s="90" t="s">
        <v>24</v>
      </c>
      <c r="N935" s="90" t="s">
        <v>24</v>
      </c>
      <c r="O935" s="90" t="s">
        <v>24</v>
      </c>
      <c r="P935" s="90" t="s">
        <v>24</v>
      </c>
      <c r="Q935" s="90" t="s">
        <v>24</v>
      </c>
      <c r="R935" s="90" t="s">
        <v>24</v>
      </c>
      <c r="S935" s="90" t="s">
        <v>24</v>
      </c>
      <c r="T935" s="90" t="s">
        <v>24</v>
      </c>
      <c r="U935" s="90" t="s">
        <v>24</v>
      </c>
      <c r="V935" s="90" t="s">
        <v>24</v>
      </c>
      <c r="W935" s="90" t="s">
        <v>24</v>
      </c>
      <c r="X935" t="str">
        <f t="shared" si="22"/>
        <v>10-2023</v>
      </c>
      <c r="Y935">
        <f>_xlfn.XLOOKUP(X935,AM:AM,AO:AO,"")</f>
        <v>0</v>
      </c>
      <c r="Z935">
        <f>_xlfn.XLOOKUP(X935,AM:AM,AP:AP,"")</f>
        <v>0</v>
      </c>
      <c r="AA935" t="str">
        <f>_xlfn.XLOOKUP(X935,AM:AM,AQ:AQ,"")</f>
        <v>L24</v>
      </c>
      <c r="AB935" t="str">
        <f>_xlfn.XLOOKUP(X935,AM:AM,AR:AR,"")</f>
        <v>L36</v>
      </c>
    </row>
    <row r="936" spans="1:28">
      <c r="A936" s="93">
        <v>45202</v>
      </c>
      <c r="B936" s="90">
        <v>50200</v>
      </c>
      <c r="C936" s="90">
        <v>51000</v>
      </c>
      <c r="D936" s="90">
        <v>49100</v>
      </c>
      <c r="E936" s="90">
        <v>45800</v>
      </c>
      <c r="F936" s="90">
        <v>51200</v>
      </c>
      <c r="G936" s="91" t="s">
        <v>25</v>
      </c>
      <c r="H936" s="90">
        <v>50500</v>
      </c>
      <c r="I936" s="90">
        <v>48300</v>
      </c>
      <c r="J936" s="90">
        <v>50700</v>
      </c>
      <c r="K936" s="91" t="s">
        <v>25</v>
      </c>
      <c r="L936" s="90">
        <v>50500</v>
      </c>
      <c r="M936" s="90">
        <v>52000</v>
      </c>
      <c r="N936" s="90">
        <v>48000</v>
      </c>
      <c r="O936" s="90">
        <v>47500</v>
      </c>
      <c r="P936" s="90">
        <v>45300</v>
      </c>
      <c r="Q936" s="90">
        <v>45700</v>
      </c>
      <c r="R936" s="90">
        <v>46100</v>
      </c>
      <c r="S936" s="90">
        <v>48100</v>
      </c>
      <c r="T936" s="90">
        <v>48700</v>
      </c>
      <c r="U936" s="90">
        <v>52800</v>
      </c>
      <c r="V936" s="90">
        <v>51700</v>
      </c>
      <c r="W936" s="90">
        <v>54500</v>
      </c>
      <c r="X936" t="str">
        <f t="shared" si="22"/>
        <v>10-2023</v>
      </c>
      <c r="Y936">
        <f>_xlfn.XLOOKUP(X936,AM:AM,AO:AO,"")</f>
        <v>0</v>
      </c>
      <c r="Z936">
        <f>_xlfn.XLOOKUP(X936,AM:AM,AP:AP,"")</f>
        <v>0</v>
      </c>
      <c r="AA936" t="str">
        <f>_xlfn.XLOOKUP(X936,AM:AM,AQ:AQ,"")</f>
        <v>L24</v>
      </c>
      <c r="AB936" t="str">
        <f>_xlfn.XLOOKUP(X936,AM:AM,AR:AR,"")</f>
        <v>L36</v>
      </c>
    </row>
    <row r="937" spans="1:28">
      <c r="A937" s="93">
        <v>45203</v>
      </c>
      <c r="B937" s="90">
        <v>50000</v>
      </c>
      <c r="C937" s="90">
        <v>51000</v>
      </c>
      <c r="D937" s="90">
        <v>49200</v>
      </c>
      <c r="E937" s="90">
        <v>46200</v>
      </c>
      <c r="F937" s="90">
        <v>51500</v>
      </c>
      <c r="G937" s="91" t="s">
        <v>25</v>
      </c>
      <c r="H937" s="90">
        <v>50500</v>
      </c>
      <c r="I937" s="90">
        <v>48400</v>
      </c>
      <c r="J937" s="90">
        <v>50700</v>
      </c>
      <c r="K937" s="91" t="s">
        <v>25</v>
      </c>
      <c r="L937" s="90">
        <v>50500</v>
      </c>
      <c r="M937" s="90">
        <v>51700</v>
      </c>
      <c r="N937" s="90">
        <v>48000</v>
      </c>
      <c r="O937" s="90">
        <v>47400</v>
      </c>
      <c r="P937" s="90">
        <v>45800</v>
      </c>
      <c r="Q937" s="90">
        <v>46300</v>
      </c>
      <c r="R937" s="90">
        <v>46300</v>
      </c>
      <c r="S937" s="90">
        <v>48500</v>
      </c>
      <c r="T937" s="90">
        <v>49200</v>
      </c>
      <c r="U937" s="90">
        <v>52800</v>
      </c>
      <c r="V937" s="90">
        <v>51700</v>
      </c>
      <c r="W937" s="90">
        <v>54500</v>
      </c>
      <c r="X937" t="str">
        <f t="shared" si="22"/>
        <v>10-2023</v>
      </c>
      <c r="Y937">
        <f>_xlfn.XLOOKUP(X937,AM:AM,AO:AO,"")</f>
        <v>0</v>
      </c>
      <c r="Z937">
        <f>_xlfn.XLOOKUP(X937,AM:AM,AP:AP,"")</f>
        <v>0</v>
      </c>
      <c r="AA937" t="str">
        <f>_xlfn.XLOOKUP(X937,AM:AM,AQ:AQ,"")</f>
        <v>L24</v>
      </c>
      <c r="AB937" t="str">
        <f>_xlfn.XLOOKUP(X937,AM:AM,AR:AR,"")</f>
        <v>L36</v>
      </c>
    </row>
    <row r="938" spans="1:28">
      <c r="A938" s="93">
        <v>45204</v>
      </c>
      <c r="B938" s="90">
        <v>50300</v>
      </c>
      <c r="C938" s="90">
        <v>51300</v>
      </c>
      <c r="D938" s="90">
        <v>49200</v>
      </c>
      <c r="E938" s="90">
        <v>46300</v>
      </c>
      <c r="F938" s="90">
        <v>51600</v>
      </c>
      <c r="G938" s="91" t="s">
        <v>25</v>
      </c>
      <c r="H938" s="90">
        <v>51000</v>
      </c>
      <c r="I938" s="90">
        <v>48700</v>
      </c>
      <c r="J938" s="90">
        <v>51200</v>
      </c>
      <c r="K938" s="91" t="s">
        <v>25</v>
      </c>
      <c r="L938" s="90">
        <v>50800</v>
      </c>
      <c r="M938" s="90">
        <v>51700</v>
      </c>
      <c r="N938" s="90">
        <v>48300</v>
      </c>
      <c r="O938" s="90">
        <v>47800</v>
      </c>
      <c r="P938" s="90">
        <v>46500</v>
      </c>
      <c r="Q938" s="90">
        <v>47200</v>
      </c>
      <c r="R938" s="90">
        <v>46800</v>
      </c>
      <c r="S938" s="90">
        <v>48600</v>
      </c>
      <c r="T938" s="90">
        <v>49500</v>
      </c>
      <c r="U938" s="90">
        <v>52800</v>
      </c>
      <c r="V938" s="90">
        <v>51700</v>
      </c>
      <c r="W938" s="90">
        <v>54700</v>
      </c>
      <c r="X938" t="str">
        <f t="shared" si="22"/>
        <v>10-2023</v>
      </c>
      <c r="Y938">
        <f>_xlfn.XLOOKUP(X938,AM:AM,AO:AO,"")</f>
        <v>0</v>
      </c>
      <c r="Z938">
        <f>_xlfn.XLOOKUP(X938,AM:AM,AP:AP,"")</f>
        <v>0</v>
      </c>
      <c r="AA938" t="str">
        <f>_xlfn.XLOOKUP(X938,AM:AM,AQ:AQ,"")</f>
        <v>L24</v>
      </c>
      <c r="AB938" t="str">
        <f>_xlfn.XLOOKUP(X938,AM:AM,AR:AR,"")</f>
        <v>L36</v>
      </c>
    </row>
    <row r="939" spans="1:28">
      <c r="A939" s="93">
        <v>45205</v>
      </c>
      <c r="B939" s="90">
        <v>50600</v>
      </c>
      <c r="C939" s="90">
        <v>51500</v>
      </c>
      <c r="D939" s="90">
        <v>49500</v>
      </c>
      <c r="E939" s="90">
        <v>47000</v>
      </c>
      <c r="F939" s="90">
        <v>52400</v>
      </c>
      <c r="G939" s="91" t="s">
        <v>25</v>
      </c>
      <c r="H939" s="90">
        <v>51000</v>
      </c>
      <c r="I939" s="90">
        <v>49200</v>
      </c>
      <c r="J939" s="90">
        <v>51700</v>
      </c>
      <c r="K939" s="91" t="s">
        <v>25</v>
      </c>
      <c r="L939" s="90">
        <v>51200</v>
      </c>
      <c r="M939" s="90">
        <v>51700</v>
      </c>
      <c r="N939" s="90">
        <v>48700</v>
      </c>
      <c r="O939" s="90">
        <v>47900</v>
      </c>
      <c r="P939" s="90">
        <v>46800</v>
      </c>
      <c r="Q939" s="90">
        <v>47300</v>
      </c>
      <c r="R939" s="90">
        <v>47300</v>
      </c>
      <c r="S939" s="90">
        <v>49300</v>
      </c>
      <c r="T939" s="90">
        <v>50000</v>
      </c>
      <c r="U939" s="90">
        <v>52800</v>
      </c>
      <c r="V939" s="90">
        <v>52300</v>
      </c>
      <c r="W939" s="90">
        <v>55600</v>
      </c>
      <c r="X939" t="str">
        <f t="shared" si="22"/>
        <v>10-2023</v>
      </c>
      <c r="Y939">
        <f>_xlfn.XLOOKUP(X939,AM:AM,AO:AO,"")</f>
        <v>0</v>
      </c>
      <c r="Z939">
        <f>_xlfn.XLOOKUP(X939,AM:AM,AP:AP,"")</f>
        <v>0</v>
      </c>
      <c r="AA939" t="str">
        <f>_xlfn.XLOOKUP(X939,AM:AM,AQ:AQ,"")</f>
        <v>L24</v>
      </c>
      <c r="AB939" t="str">
        <f>_xlfn.XLOOKUP(X939,AM:AM,AR:AR,"")</f>
        <v>L36</v>
      </c>
    </row>
    <row r="940" spans="1:28">
      <c r="A940" s="93">
        <v>45206</v>
      </c>
      <c r="B940" s="90">
        <v>50600</v>
      </c>
      <c r="C940" s="90">
        <v>51500</v>
      </c>
      <c r="D940" s="90">
        <v>49400</v>
      </c>
      <c r="E940" s="90">
        <v>46500</v>
      </c>
      <c r="F940" s="90">
        <v>52400</v>
      </c>
      <c r="G940" s="91" t="s">
        <v>25</v>
      </c>
      <c r="H940" s="90">
        <v>51000</v>
      </c>
      <c r="I940" s="90">
        <v>49200</v>
      </c>
      <c r="J940" s="90">
        <v>51700</v>
      </c>
      <c r="K940" s="91" t="s">
        <v>25</v>
      </c>
      <c r="L940" s="90">
        <v>51000</v>
      </c>
      <c r="M940" s="90">
        <v>51700</v>
      </c>
      <c r="N940" s="90">
        <v>48500</v>
      </c>
      <c r="O940" s="90">
        <v>47800</v>
      </c>
      <c r="P940" s="90">
        <v>46300</v>
      </c>
      <c r="Q940" s="90">
        <v>47200</v>
      </c>
      <c r="R940" s="90">
        <v>47000</v>
      </c>
      <c r="S940" s="90">
        <v>48800</v>
      </c>
      <c r="T940" s="90">
        <v>50000</v>
      </c>
      <c r="U940" s="90">
        <v>52800</v>
      </c>
      <c r="V940" s="90">
        <v>52300</v>
      </c>
      <c r="W940" s="90">
        <v>55600</v>
      </c>
      <c r="X940" t="str">
        <f t="shared" si="22"/>
        <v>10-2023</v>
      </c>
      <c r="Y940">
        <f>_xlfn.XLOOKUP(X940,AM:AM,AO:AO,"")</f>
        <v>0</v>
      </c>
      <c r="Z940">
        <f>_xlfn.XLOOKUP(X940,AM:AM,AP:AP,"")</f>
        <v>0</v>
      </c>
      <c r="AA940" t="str">
        <f>_xlfn.XLOOKUP(X940,AM:AM,AQ:AQ,"")</f>
        <v>L24</v>
      </c>
      <c r="AB940" t="str">
        <f>_xlfn.XLOOKUP(X940,AM:AM,AR:AR,"")</f>
        <v>L36</v>
      </c>
    </row>
    <row r="941" spans="1:28">
      <c r="A941" s="93">
        <v>45207</v>
      </c>
      <c r="B941" s="90" t="s">
        <v>24</v>
      </c>
      <c r="C941" s="90" t="s">
        <v>24</v>
      </c>
      <c r="D941" s="90" t="s">
        <v>24</v>
      </c>
      <c r="E941" s="90" t="s">
        <v>24</v>
      </c>
      <c r="F941" s="90" t="s">
        <v>24</v>
      </c>
      <c r="G941" s="90" t="s">
        <v>24</v>
      </c>
      <c r="H941" s="90" t="s">
        <v>24</v>
      </c>
      <c r="I941" s="90" t="s">
        <v>24</v>
      </c>
      <c r="J941" s="90" t="s">
        <v>24</v>
      </c>
      <c r="K941" s="90" t="s">
        <v>24</v>
      </c>
      <c r="L941" s="90" t="s">
        <v>24</v>
      </c>
      <c r="M941" s="90" t="s">
        <v>24</v>
      </c>
      <c r="N941" s="90" t="s">
        <v>24</v>
      </c>
      <c r="O941" s="90" t="s">
        <v>24</v>
      </c>
      <c r="P941" s="90" t="s">
        <v>24</v>
      </c>
      <c r="Q941" s="90" t="s">
        <v>24</v>
      </c>
      <c r="R941" s="90" t="s">
        <v>24</v>
      </c>
      <c r="S941" s="90" t="s">
        <v>24</v>
      </c>
      <c r="T941" s="90" t="s">
        <v>24</v>
      </c>
      <c r="U941" s="90" t="s">
        <v>24</v>
      </c>
      <c r="V941" s="90" t="s">
        <v>24</v>
      </c>
      <c r="W941" s="90" t="s">
        <v>24</v>
      </c>
      <c r="X941" t="str">
        <f t="shared" si="22"/>
        <v>10-2023</v>
      </c>
      <c r="Y941">
        <f>_xlfn.XLOOKUP(X941,AM:AM,AO:AO,"")</f>
        <v>0</v>
      </c>
      <c r="Z941">
        <f>_xlfn.XLOOKUP(X941,AM:AM,AP:AP,"")</f>
        <v>0</v>
      </c>
      <c r="AA941" t="str">
        <f>_xlfn.XLOOKUP(X941,AM:AM,AQ:AQ,"")</f>
        <v>L24</v>
      </c>
      <c r="AB941" t="str">
        <f>_xlfn.XLOOKUP(X941,AM:AM,AR:AR,"")</f>
        <v>L36</v>
      </c>
    </row>
    <row r="942" spans="1:28">
      <c r="A942" s="93">
        <v>45208</v>
      </c>
      <c r="B942" s="90">
        <v>50600</v>
      </c>
      <c r="C942" s="90">
        <v>51000</v>
      </c>
      <c r="D942" s="90">
        <v>48400</v>
      </c>
      <c r="E942" s="90">
        <v>46100</v>
      </c>
      <c r="F942" s="90">
        <v>52400</v>
      </c>
      <c r="G942" s="91" t="s">
        <v>25</v>
      </c>
      <c r="H942" s="90">
        <v>50500</v>
      </c>
      <c r="I942" s="90">
        <v>49200</v>
      </c>
      <c r="J942" s="90">
        <v>51700</v>
      </c>
      <c r="K942" s="91" t="s">
        <v>25</v>
      </c>
      <c r="L942" s="90">
        <v>50900</v>
      </c>
      <c r="M942" s="90">
        <v>51700</v>
      </c>
      <c r="N942" s="90">
        <v>48000</v>
      </c>
      <c r="O942" s="90">
        <v>47500</v>
      </c>
      <c r="P942" s="90">
        <v>46100</v>
      </c>
      <c r="Q942" s="90">
        <v>46800</v>
      </c>
      <c r="R942" s="90">
        <v>46800</v>
      </c>
      <c r="S942" s="90">
        <v>48800</v>
      </c>
      <c r="T942" s="90">
        <v>49800</v>
      </c>
      <c r="U942" s="90">
        <v>52800</v>
      </c>
      <c r="V942" s="90">
        <v>52300</v>
      </c>
      <c r="W942" s="90">
        <v>55500</v>
      </c>
      <c r="X942" t="str">
        <f t="shared" si="22"/>
        <v>10-2023</v>
      </c>
      <c r="Y942">
        <f>_xlfn.XLOOKUP(X942,AM:AM,AO:AO,"")</f>
        <v>0</v>
      </c>
      <c r="Z942">
        <f>_xlfn.XLOOKUP(X942,AM:AM,AP:AP,"")</f>
        <v>0</v>
      </c>
      <c r="AA942" t="str">
        <f>_xlfn.XLOOKUP(X942,AM:AM,AQ:AQ,"")</f>
        <v>L24</v>
      </c>
      <c r="AB942" t="str">
        <f>_xlfn.XLOOKUP(X942,AM:AM,AR:AR,"")</f>
        <v>L36</v>
      </c>
    </row>
    <row r="943" spans="1:28">
      <c r="A943" s="93">
        <v>45209</v>
      </c>
      <c r="B943" s="90">
        <v>50300</v>
      </c>
      <c r="C943" s="90">
        <v>51000</v>
      </c>
      <c r="D943" s="90">
        <v>48700</v>
      </c>
      <c r="E943" s="90">
        <v>45800</v>
      </c>
      <c r="F943" s="90">
        <v>52200</v>
      </c>
      <c r="G943" s="91" t="s">
        <v>25</v>
      </c>
      <c r="H943" s="90">
        <v>50500</v>
      </c>
      <c r="I943" s="90">
        <v>48800</v>
      </c>
      <c r="J943" s="90">
        <v>51300</v>
      </c>
      <c r="K943" s="91" t="s">
        <v>25</v>
      </c>
      <c r="L943" s="90">
        <v>50700</v>
      </c>
      <c r="M943" s="90">
        <v>51400</v>
      </c>
      <c r="N943" s="90">
        <v>48000</v>
      </c>
      <c r="O943" s="90">
        <v>47200</v>
      </c>
      <c r="P943" s="90">
        <v>45300</v>
      </c>
      <c r="Q943" s="90">
        <v>46500</v>
      </c>
      <c r="R943" s="90">
        <v>46300</v>
      </c>
      <c r="S943" s="90">
        <v>48100</v>
      </c>
      <c r="T943" s="90">
        <v>49500</v>
      </c>
      <c r="U943" s="90">
        <v>52800</v>
      </c>
      <c r="V943" s="90">
        <v>52300</v>
      </c>
      <c r="W943" s="90">
        <v>55500</v>
      </c>
      <c r="X943" t="str">
        <f t="shared" si="22"/>
        <v>10-2023</v>
      </c>
      <c r="Y943">
        <f>_xlfn.XLOOKUP(X943,AM:AM,AO:AO,"")</f>
        <v>0</v>
      </c>
      <c r="Z943">
        <f>_xlfn.XLOOKUP(X943,AM:AM,AP:AP,"")</f>
        <v>0</v>
      </c>
      <c r="AA943" t="str">
        <f>_xlfn.XLOOKUP(X943,AM:AM,AQ:AQ,"")</f>
        <v>L24</v>
      </c>
      <c r="AB943" t="str">
        <f>_xlfn.XLOOKUP(X943,AM:AM,AR:AR,"")</f>
        <v>L36</v>
      </c>
    </row>
    <row r="944" spans="1:28">
      <c r="A944" s="93">
        <v>45210</v>
      </c>
      <c r="B944" s="90">
        <v>50200</v>
      </c>
      <c r="C944" s="90">
        <v>51000</v>
      </c>
      <c r="D944" s="90">
        <v>48900</v>
      </c>
      <c r="E944" s="90">
        <v>45700</v>
      </c>
      <c r="F944" s="90">
        <v>52200</v>
      </c>
      <c r="G944" s="91" t="s">
        <v>25</v>
      </c>
      <c r="H944" s="90">
        <v>50250</v>
      </c>
      <c r="I944" s="90">
        <v>48700</v>
      </c>
      <c r="J944" s="90">
        <v>51300</v>
      </c>
      <c r="K944" s="91" t="s">
        <v>25</v>
      </c>
      <c r="L944" s="90">
        <v>50600</v>
      </c>
      <c r="M944" s="90">
        <v>51400</v>
      </c>
      <c r="N944" s="90">
        <v>47800</v>
      </c>
      <c r="O944" s="90">
        <v>47200</v>
      </c>
      <c r="P944" s="90">
        <v>45500</v>
      </c>
      <c r="Q944" s="90">
        <v>46300</v>
      </c>
      <c r="R944" s="90">
        <v>46100</v>
      </c>
      <c r="S944" s="90">
        <v>48000</v>
      </c>
      <c r="T944" s="90">
        <v>49300</v>
      </c>
      <c r="U944" s="90">
        <v>52800</v>
      </c>
      <c r="V944" s="90">
        <v>52300</v>
      </c>
      <c r="W944" s="90">
        <v>55500</v>
      </c>
      <c r="X944" t="str">
        <f t="shared" si="22"/>
        <v>10-2023</v>
      </c>
      <c r="Y944">
        <f>_xlfn.XLOOKUP(X944,AM:AM,AO:AO,"")</f>
        <v>0</v>
      </c>
      <c r="Z944">
        <f>_xlfn.XLOOKUP(X944,AM:AM,AP:AP,"")</f>
        <v>0</v>
      </c>
      <c r="AA944" t="str">
        <f>_xlfn.XLOOKUP(X944,AM:AM,AQ:AQ,"")</f>
        <v>L24</v>
      </c>
      <c r="AB944" t="str">
        <f>_xlfn.XLOOKUP(X944,AM:AM,AR:AR,"")</f>
        <v>L36</v>
      </c>
    </row>
    <row r="945" spans="1:28">
      <c r="A945" s="93">
        <v>45211</v>
      </c>
      <c r="B945" s="90">
        <v>50000</v>
      </c>
      <c r="C945" s="90">
        <v>50800</v>
      </c>
      <c r="D945" s="90">
        <v>48900</v>
      </c>
      <c r="E945" s="90">
        <v>45700</v>
      </c>
      <c r="F945" s="90">
        <v>51400</v>
      </c>
      <c r="G945" s="91" t="s">
        <v>25</v>
      </c>
      <c r="H945" s="90">
        <v>50000</v>
      </c>
      <c r="I945" s="90">
        <v>48200</v>
      </c>
      <c r="J945" s="90">
        <v>51000</v>
      </c>
      <c r="K945" s="91" t="s">
        <v>25</v>
      </c>
      <c r="L945" s="90">
        <v>50100</v>
      </c>
      <c r="M945" s="90">
        <v>51100</v>
      </c>
      <c r="N945" s="90">
        <v>47300</v>
      </c>
      <c r="O945" s="90">
        <v>46800</v>
      </c>
      <c r="P945" s="90">
        <v>45200</v>
      </c>
      <c r="Q945" s="90">
        <v>45800</v>
      </c>
      <c r="R945" s="90">
        <v>45900</v>
      </c>
      <c r="S945" s="90">
        <v>47900</v>
      </c>
      <c r="T945" s="90">
        <v>48800</v>
      </c>
      <c r="U945" s="90">
        <v>51800</v>
      </c>
      <c r="V945" s="90">
        <v>52000</v>
      </c>
      <c r="W945" s="90">
        <v>55400</v>
      </c>
      <c r="X945" t="str">
        <f t="shared" si="22"/>
        <v>10-2023</v>
      </c>
      <c r="Y945">
        <f>_xlfn.XLOOKUP(X945,AM:AM,AO:AO,"")</f>
        <v>0</v>
      </c>
      <c r="Z945">
        <f>_xlfn.XLOOKUP(X945,AM:AM,AP:AP,"")</f>
        <v>0</v>
      </c>
      <c r="AA945" t="str">
        <f>_xlfn.XLOOKUP(X945,AM:AM,AQ:AQ,"")</f>
        <v>L24</v>
      </c>
      <c r="AB945" t="str">
        <f>_xlfn.XLOOKUP(X945,AM:AM,AR:AR,"")</f>
        <v>L36</v>
      </c>
    </row>
    <row r="946" spans="1:28">
      <c r="A946" s="93">
        <v>45212</v>
      </c>
      <c r="B946" s="90">
        <v>49700</v>
      </c>
      <c r="C946" s="90">
        <v>50800</v>
      </c>
      <c r="D946" s="90">
        <v>48200</v>
      </c>
      <c r="E946" s="90">
        <v>45100</v>
      </c>
      <c r="F946" s="90">
        <v>51400</v>
      </c>
      <c r="G946" s="91" t="s">
        <v>25</v>
      </c>
      <c r="H946" s="90">
        <v>49500</v>
      </c>
      <c r="I946" s="90">
        <v>47800</v>
      </c>
      <c r="J946" s="90">
        <v>50800</v>
      </c>
      <c r="K946" s="91" t="s">
        <v>25</v>
      </c>
      <c r="L946" s="90">
        <v>49800</v>
      </c>
      <c r="M946" s="90">
        <v>50900</v>
      </c>
      <c r="N946" s="90">
        <v>47000</v>
      </c>
      <c r="O946" s="90">
        <v>46800</v>
      </c>
      <c r="P946" s="90">
        <v>44500</v>
      </c>
      <c r="Q946" s="90">
        <v>45700</v>
      </c>
      <c r="R946" s="90">
        <v>45600</v>
      </c>
      <c r="S946" s="90">
        <v>47400</v>
      </c>
      <c r="T946" s="90">
        <v>48500</v>
      </c>
      <c r="U946" s="90">
        <v>51800</v>
      </c>
      <c r="V946" s="90">
        <v>51900</v>
      </c>
      <c r="W946" s="90">
        <v>55200</v>
      </c>
      <c r="X946" t="str">
        <f t="shared" si="22"/>
        <v>10-2023</v>
      </c>
      <c r="Y946">
        <f>_xlfn.XLOOKUP(X946,AM:AM,AO:AO,"")</f>
        <v>0</v>
      </c>
      <c r="Z946">
        <f>_xlfn.XLOOKUP(X946,AM:AM,AP:AP,"")</f>
        <v>0</v>
      </c>
      <c r="AA946" t="str">
        <f>_xlfn.XLOOKUP(X946,AM:AM,AQ:AQ,"")</f>
        <v>L24</v>
      </c>
      <c r="AB946" t="str">
        <f>_xlfn.XLOOKUP(X946,AM:AM,AR:AR,"")</f>
        <v>L36</v>
      </c>
    </row>
    <row r="947" spans="1:28">
      <c r="A947" s="93">
        <v>45213</v>
      </c>
      <c r="B947" s="90">
        <v>49900</v>
      </c>
      <c r="C947" s="90">
        <v>51000</v>
      </c>
      <c r="D947" s="90">
        <v>48400</v>
      </c>
      <c r="E947" s="90">
        <v>45200</v>
      </c>
      <c r="F947" s="90">
        <v>51700</v>
      </c>
      <c r="G947" s="91" t="s">
        <v>25</v>
      </c>
      <c r="H947" s="90">
        <v>50500</v>
      </c>
      <c r="I947" s="90">
        <v>47800</v>
      </c>
      <c r="J947" s="90">
        <v>51000</v>
      </c>
      <c r="K947" s="91" t="s">
        <v>25</v>
      </c>
      <c r="L947" s="90">
        <v>49800</v>
      </c>
      <c r="M947" s="90">
        <v>51000</v>
      </c>
      <c r="N947" s="90">
        <v>47400</v>
      </c>
      <c r="O947" s="90">
        <v>47000</v>
      </c>
      <c r="P947" s="90">
        <v>45700</v>
      </c>
      <c r="Q947" s="90">
        <v>46500</v>
      </c>
      <c r="R947" s="90">
        <v>46800</v>
      </c>
      <c r="S947" s="90">
        <v>47500</v>
      </c>
      <c r="T947" s="90">
        <v>49000</v>
      </c>
      <c r="U947" s="90">
        <v>51800</v>
      </c>
      <c r="V947" s="90">
        <v>51800</v>
      </c>
      <c r="W947" s="90">
        <v>55000</v>
      </c>
      <c r="X947" t="str">
        <f t="shared" si="22"/>
        <v>10-2023</v>
      </c>
      <c r="Y947">
        <f>_xlfn.XLOOKUP(X947,AM:AM,AO:AO,"")</f>
        <v>0</v>
      </c>
      <c r="Z947">
        <f>_xlfn.XLOOKUP(X947,AM:AM,AP:AP,"")</f>
        <v>0</v>
      </c>
      <c r="AA947" t="str">
        <f>_xlfn.XLOOKUP(X947,AM:AM,AQ:AQ,"")</f>
        <v>L24</v>
      </c>
      <c r="AB947" t="str">
        <f>_xlfn.XLOOKUP(X947,AM:AM,AR:AR,"")</f>
        <v>L36</v>
      </c>
    </row>
    <row r="948" spans="1:28">
      <c r="A948" s="93">
        <v>45214</v>
      </c>
      <c r="B948" s="90" t="s">
        <v>24</v>
      </c>
      <c r="C948" s="90" t="s">
        <v>24</v>
      </c>
      <c r="D948" s="90" t="s">
        <v>24</v>
      </c>
      <c r="E948" s="90" t="s">
        <v>24</v>
      </c>
      <c r="F948" s="90" t="s">
        <v>24</v>
      </c>
      <c r="G948" s="90" t="s">
        <v>24</v>
      </c>
      <c r="H948" s="90" t="s">
        <v>24</v>
      </c>
      <c r="I948" s="90" t="s">
        <v>24</v>
      </c>
      <c r="J948" s="90" t="s">
        <v>24</v>
      </c>
      <c r="K948" s="90" t="s">
        <v>24</v>
      </c>
      <c r="L948" s="90" t="s">
        <v>24</v>
      </c>
      <c r="M948" s="90" t="s">
        <v>24</v>
      </c>
      <c r="N948" s="90" t="s">
        <v>24</v>
      </c>
      <c r="O948" s="90" t="s">
        <v>24</v>
      </c>
      <c r="P948" s="90" t="s">
        <v>24</v>
      </c>
      <c r="Q948" s="90" t="s">
        <v>24</v>
      </c>
      <c r="R948" s="90" t="s">
        <v>24</v>
      </c>
      <c r="S948" s="90" t="s">
        <v>24</v>
      </c>
      <c r="T948" s="90" t="s">
        <v>24</v>
      </c>
      <c r="U948" s="90" t="s">
        <v>24</v>
      </c>
      <c r="V948" s="90" t="s">
        <v>24</v>
      </c>
      <c r="W948" s="90" t="s">
        <v>24</v>
      </c>
      <c r="X948" t="str">
        <f t="shared" si="22"/>
        <v>10-2023</v>
      </c>
      <c r="Y948">
        <f>_xlfn.XLOOKUP(X948,AM:AM,AO:AO,"")</f>
        <v>0</v>
      </c>
      <c r="Z948">
        <f>_xlfn.XLOOKUP(X948,AM:AM,AP:AP,"")</f>
        <v>0</v>
      </c>
      <c r="AA948" t="str">
        <f>_xlfn.XLOOKUP(X948,AM:AM,AQ:AQ,"")</f>
        <v>L24</v>
      </c>
      <c r="AB948" t="str">
        <f>_xlfn.XLOOKUP(X948,AM:AM,AR:AR,"")</f>
        <v>L36</v>
      </c>
    </row>
    <row r="949" spans="1:28">
      <c r="A949" s="93">
        <v>45215</v>
      </c>
      <c r="B949" s="90">
        <v>49900</v>
      </c>
      <c r="C949" s="90">
        <v>50800</v>
      </c>
      <c r="D949" s="90">
        <v>48500</v>
      </c>
      <c r="E949" s="90">
        <v>45200</v>
      </c>
      <c r="F949" s="90">
        <v>51700</v>
      </c>
      <c r="G949" s="91" t="s">
        <v>25</v>
      </c>
      <c r="H949" s="90">
        <v>50000</v>
      </c>
      <c r="I949" s="90">
        <v>47700</v>
      </c>
      <c r="J949" s="90">
        <v>51000</v>
      </c>
      <c r="K949" s="91" t="s">
        <v>25</v>
      </c>
      <c r="L949" s="90">
        <v>49800</v>
      </c>
      <c r="M949" s="90">
        <v>51000</v>
      </c>
      <c r="N949" s="90">
        <v>47300</v>
      </c>
      <c r="O949" s="90">
        <v>47000</v>
      </c>
      <c r="P949" s="90">
        <v>45400</v>
      </c>
      <c r="Q949" s="90">
        <v>46200</v>
      </c>
      <c r="R949" s="90">
        <v>46300</v>
      </c>
      <c r="S949" s="90">
        <v>47500</v>
      </c>
      <c r="T949" s="90">
        <v>49000</v>
      </c>
      <c r="U949" s="90">
        <v>51800</v>
      </c>
      <c r="V949" s="90">
        <v>51700</v>
      </c>
      <c r="W949" s="90">
        <v>55000</v>
      </c>
      <c r="X949" t="str">
        <f t="shared" si="22"/>
        <v>10-2023</v>
      </c>
      <c r="Y949">
        <f>_xlfn.XLOOKUP(X949,AM:AM,AO:AO,"")</f>
        <v>0</v>
      </c>
      <c r="Z949">
        <f>_xlfn.XLOOKUP(X949,AM:AM,AP:AP,"")</f>
        <v>0</v>
      </c>
      <c r="AA949" t="str">
        <f>_xlfn.XLOOKUP(X949,AM:AM,AQ:AQ,"")</f>
        <v>L24</v>
      </c>
      <c r="AB949" t="str">
        <f>_xlfn.XLOOKUP(X949,AM:AM,AR:AR,"")</f>
        <v>L36</v>
      </c>
    </row>
    <row r="950" spans="1:28">
      <c r="A950" s="93">
        <v>45216</v>
      </c>
      <c r="B950" s="90">
        <v>49700</v>
      </c>
      <c r="C950" s="90">
        <v>50500</v>
      </c>
      <c r="D950" s="90">
        <v>47900</v>
      </c>
      <c r="E950" s="90">
        <v>45000</v>
      </c>
      <c r="F950" s="90">
        <v>51700</v>
      </c>
      <c r="G950" s="91" t="s">
        <v>25</v>
      </c>
      <c r="H950" s="90">
        <v>49500</v>
      </c>
      <c r="I950" s="90">
        <v>47500</v>
      </c>
      <c r="J950" s="90">
        <v>51000</v>
      </c>
      <c r="K950" s="91" t="s">
        <v>25</v>
      </c>
      <c r="L950" s="90">
        <v>49500</v>
      </c>
      <c r="M950" s="90">
        <v>51000</v>
      </c>
      <c r="N950" s="90">
        <v>47300</v>
      </c>
      <c r="O950" s="90">
        <v>46500</v>
      </c>
      <c r="P950" s="90">
        <v>45000</v>
      </c>
      <c r="Q950" s="90">
        <v>46000</v>
      </c>
      <c r="R950" s="90">
        <v>45700</v>
      </c>
      <c r="S950" s="90">
        <v>47300</v>
      </c>
      <c r="T950" s="90">
        <v>48700</v>
      </c>
      <c r="U950" s="90">
        <v>51800</v>
      </c>
      <c r="V950" s="90">
        <v>51700</v>
      </c>
      <c r="W950" s="90">
        <v>55000</v>
      </c>
      <c r="X950" t="str">
        <f t="shared" si="22"/>
        <v>10-2023</v>
      </c>
      <c r="Y950">
        <f>_xlfn.XLOOKUP(X950,AM:AM,AO:AO,"")</f>
        <v>0</v>
      </c>
      <c r="Z950">
        <f>_xlfn.XLOOKUP(X950,AM:AM,AP:AP,"")</f>
        <v>0</v>
      </c>
      <c r="AA950" t="str">
        <f>_xlfn.XLOOKUP(X950,AM:AM,AQ:AQ,"")</f>
        <v>L24</v>
      </c>
      <c r="AB950" t="str">
        <f>_xlfn.XLOOKUP(X950,AM:AM,AR:AR,"")</f>
        <v>L36</v>
      </c>
    </row>
    <row r="951" spans="1:28">
      <c r="A951" s="93">
        <v>45217</v>
      </c>
      <c r="B951" s="90">
        <v>49700</v>
      </c>
      <c r="C951" s="90">
        <v>50500</v>
      </c>
      <c r="D951" s="90">
        <v>47800</v>
      </c>
      <c r="E951" s="90">
        <v>44800</v>
      </c>
      <c r="F951" s="90">
        <v>51400</v>
      </c>
      <c r="G951" s="91" t="s">
        <v>25</v>
      </c>
      <c r="H951" s="90">
        <v>49500</v>
      </c>
      <c r="I951" s="90">
        <v>47400</v>
      </c>
      <c r="J951" s="90">
        <v>50800</v>
      </c>
      <c r="K951" s="91" t="s">
        <v>25</v>
      </c>
      <c r="L951" s="90">
        <v>49400</v>
      </c>
      <c r="M951" s="90">
        <v>50700</v>
      </c>
      <c r="N951" s="90">
        <v>47200</v>
      </c>
      <c r="O951" s="90">
        <v>46500</v>
      </c>
      <c r="P951" s="90">
        <v>45000</v>
      </c>
      <c r="Q951" s="90">
        <v>45700</v>
      </c>
      <c r="R951" s="90">
        <v>45400</v>
      </c>
      <c r="S951" s="90">
        <v>47100</v>
      </c>
      <c r="T951" s="90">
        <v>48700</v>
      </c>
      <c r="U951" s="90">
        <v>51800</v>
      </c>
      <c r="V951" s="90">
        <v>51700</v>
      </c>
      <c r="W951" s="90">
        <v>55000</v>
      </c>
      <c r="X951" t="str">
        <f t="shared" si="22"/>
        <v>10-2023</v>
      </c>
      <c r="Y951">
        <f>_xlfn.XLOOKUP(X951,AM:AM,AO:AO,"")</f>
        <v>0</v>
      </c>
      <c r="Z951">
        <f>_xlfn.XLOOKUP(X951,AM:AM,AP:AP,"")</f>
        <v>0</v>
      </c>
      <c r="AA951" t="str">
        <f>_xlfn.XLOOKUP(X951,AM:AM,AQ:AQ,"")</f>
        <v>L24</v>
      </c>
      <c r="AB951" t="str">
        <f>_xlfn.XLOOKUP(X951,AM:AM,AR:AR,"")</f>
        <v>L36</v>
      </c>
    </row>
    <row r="952" spans="1:28">
      <c r="A952" s="93">
        <v>45218</v>
      </c>
      <c r="B952" s="90">
        <v>49500</v>
      </c>
      <c r="C952" s="90">
        <v>50500</v>
      </c>
      <c r="D952" s="90">
        <v>47500</v>
      </c>
      <c r="E952" s="90">
        <v>44600</v>
      </c>
      <c r="F952" s="90">
        <v>51400</v>
      </c>
      <c r="G952" s="91" t="s">
        <v>25</v>
      </c>
      <c r="H952" s="90">
        <v>49500</v>
      </c>
      <c r="I952" s="90">
        <v>47000</v>
      </c>
      <c r="J952" s="90">
        <v>50500</v>
      </c>
      <c r="K952" s="91" t="s">
        <v>25</v>
      </c>
      <c r="L952" s="90">
        <v>49000</v>
      </c>
      <c r="M952" s="90">
        <v>50700</v>
      </c>
      <c r="N952" s="90">
        <v>46800</v>
      </c>
      <c r="O952" s="90">
        <v>46200</v>
      </c>
      <c r="P952" s="90">
        <v>44700</v>
      </c>
      <c r="Q952" s="90">
        <v>45500</v>
      </c>
      <c r="R952" s="90">
        <v>45000</v>
      </c>
      <c r="S952" s="90">
        <v>47100</v>
      </c>
      <c r="T952" s="90">
        <v>48100</v>
      </c>
      <c r="U952" s="90">
        <v>51800</v>
      </c>
      <c r="V952" s="90">
        <v>51700</v>
      </c>
      <c r="W952" s="90">
        <v>54800</v>
      </c>
      <c r="X952" t="str">
        <f t="shared" si="22"/>
        <v>10-2023</v>
      </c>
      <c r="Y952">
        <f>_xlfn.XLOOKUP(X952,AM:AM,AO:AO,"")</f>
        <v>0</v>
      </c>
      <c r="Z952">
        <f>_xlfn.XLOOKUP(X952,AM:AM,AP:AP,"")</f>
        <v>0</v>
      </c>
      <c r="AA952" t="str">
        <f>_xlfn.XLOOKUP(X952,AM:AM,AQ:AQ,"")</f>
        <v>L24</v>
      </c>
      <c r="AB952" t="str">
        <f>_xlfn.XLOOKUP(X952,AM:AM,AR:AR,"")</f>
        <v>L36</v>
      </c>
    </row>
    <row r="953" spans="1:28">
      <c r="A953" s="93">
        <v>45219</v>
      </c>
      <c r="B953" s="90">
        <v>49300</v>
      </c>
      <c r="C953" s="90">
        <v>50500</v>
      </c>
      <c r="D953" s="90">
        <v>47200</v>
      </c>
      <c r="E953" s="90">
        <v>44500</v>
      </c>
      <c r="F953" s="90">
        <v>51000</v>
      </c>
      <c r="G953" s="91" t="s">
        <v>25</v>
      </c>
      <c r="H953" s="90">
        <v>49000</v>
      </c>
      <c r="I953" s="90">
        <v>46700</v>
      </c>
      <c r="J953" s="90">
        <v>50200</v>
      </c>
      <c r="K953" s="91" t="s">
        <v>25</v>
      </c>
      <c r="L953" s="90">
        <v>48700</v>
      </c>
      <c r="M953" s="90">
        <v>50300</v>
      </c>
      <c r="N953" s="90">
        <v>46400</v>
      </c>
      <c r="O953" s="90">
        <v>46000</v>
      </c>
      <c r="P953" s="90">
        <v>44400</v>
      </c>
      <c r="Q953" s="90">
        <v>45300</v>
      </c>
      <c r="R953" s="90">
        <v>44700</v>
      </c>
      <c r="S953" s="90">
        <v>46800</v>
      </c>
      <c r="T953" s="90">
        <v>48000</v>
      </c>
      <c r="U953" s="90">
        <v>50300</v>
      </c>
      <c r="V953" s="90">
        <v>51500</v>
      </c>
      <c r="W953" s="90">
        <v>54700</v>
      </c>
      <c r="X953" t="str">
        <f t="shared" si="22"/>
        <v>10-2023</v>
      </c>
      <c r="Y953">
        <f>_xlfn.XLOOKUP(X953,AM:AM,AO:AO,"")</f>
        <v>0</v>
      </c>
      <c r="Z953">
        <f>_xlfn.XLOOKUP(X953,AM:AM,AP:AP,"")</f>
        <v>0</v>
      </c>
      <c r="AA953" t="str">
        <f>_xlfn.XLOOKUP(X953,AM:AM,AQ:AQ,"")</f>
        <v>L24</v>
      </c>
      <c r="AB953" t="str">
        <f>_xlfn.XLOOKUP(X953,AM:AM,AR:AR,"")</f>
        <v>L36</v>
      </c>
    </row>
    <row r="954" spans="1:28">
      <c r="A954" s="93">
        <v>45220</v>
      </c>
      <c r="B954" s="90">
        <v>49000</v>
      </c>
      <c r="C954" s="90">
        <v>50500</v>
      </c>
      <c r="D954" s="90">
        <v>47200</v>
      </c>
      <c r="E954" s="91" t="s">
        <v>25</v>
      </c>
      <c r="F954" s="90">
        <v>51000</v>
      </c>
      <c r="G954" s="91" t="s">
        <v>25</v>
      </c>
      <c r="H954" s="90">
        <v>49000</v>
      </c>
      <c r="I954" s="90">
        <v>46700</v>
      </c>
      <c r="J954" s="90">
        <v>50200</v>
      </c>
      <c r="K954" s="91" t="s">
        <v>25</v>
      </c>
      <c r="L954" s="90">
        <v>48500</v>
      </c>
      <c r="M954" s="90">
        <v>49900</v>
      </c>
      <c r="N954" s="90">
        <v>46300</v>
      </c>
      <c r="O954" s="90">
        <v>46000</v>
      </c>
      <c r="P954" s="90">
        <v>44700</v>
      </c>
      <c r="Q954" s="90">
        <v>45500</v>
      </c>
      <c r="R954" s="90">
        <v>45200</v>
      </c>
      <c r="S954" s="91" t="s">
        <v>25</v>
      </c>
      <c r="T954" s="90">
        <v>48000</v>
      </c>
      <c r="U954" s="90">
        <v>50300</v>
      </c>
      <c r="V954" s="90">
        <v>51200</v>
      </c>
      <c r="W954" s="90">
        <v>54700</v>
      </c>
      <c r="X954" t="str">
        <f t="shared" si="22"/>
        <v>10-2023</v>
      </c>
      <c r="Y954">
        <f>_xlfn.XLOOKUP(X954,AM:AM,AO:AO,"")</f>
        <v>0</v>
      </c>
      <c r="Z954">
        <f>_xlfn.XLOOKUP(X954,AM:AM,AP:AP,"")</f>
        <v>0</v>
      </c>
      <c r="AA954" t="str">
        <f>_xlfn.XLOOKUP(X954,AM:AM,AQ:AQ,"")</f>
        <v>L24</v>
      </c>
      <c r="AB954" t="str">
        <f>_xlfn.XLOOKUP(X954,AM:AM,AR:AR,"")</f>
        <v>L36</v>
      </c>
    </row>
    <row r="955" spans="1:28">
      <c r="A955" s="93">
        <v>45221</v>
      </c>
      <c r="B955" s="90" t="s">
        <v>24</v>
      </c>
      <c r="C955" s="90" t="s">
        <v>24</v>
      </c>
      <c r="D955" s="90" t="s">
        <v>24</v>
      </c>
      <c r="E955" s="90" t="s">
        <v>24</v>
      </c>
      <c r="F955" s="90" t="s">
        <v>24</v>
      </c>
      <c r="G955" s="90" t="s">
        <v>24</v>
      </c>
      <c r="H955" s="90" t="s">
        <v>24</v>
      </c>
      <c r="I955" s="90" t="s">
        <v>24</v>
      </c>
      <c r="J955" s="90" t="s">
        <v>24</v>
      </c>
      <c r="K955" s="90" t="s">
        <v>24</v>
      </c>
      <c r="L955" s="90" t="s">
        <v>24</v>
      </c>
      <c r="M955" s="90" t="s">
        <v>24</v>
      </c>
      <c r="N955" s="90" t="s">
        <v>24</v>
      </c>
      <c r="O955" s="90" t="s">
        <v>24</v>
      </c>
      <c r="P955" s="90" t="s">
        <v>24</v>
      </c>
      <c r="Q955" s="90" t="s">
        <v>24</v>
      </c>
      <c r="R955" s="90" t="s">
        <v>24</v>
      </c>
      <c r="S955" s="90" t="s">
        <v>24</v>
      </c>
      <c r="T955" s="90" t="s">
        <v>24</v>
      </c>
      <c r="U955" s="90" t="s">
        <v>24</v>
      </c>
      <c r="V955" s="90" t="s">
        <v>24</v>
      </c>
      <c r="W955" s="90" t="s">
        <v>24</v>
      </c>
      <c r="X955" t="str">
        <f t="shared" si="22"/>
        <v>10-2023</v>
      </c>
      <c r="Y955">
        <f>_xlfn.XLOOKUP(X955,AM:AM,AO:AO,"")</f>
        <v>0</v>
      </c>
      <c r="Z955">
        <f>_xlfn.XLOOKUP(X955,AM:AM,AP:AP,"")</f>
        <v>0</v>
      </c>
      <c r="AA955" t="str">
        <f>_xlfn.XLOOKUP(X955,AM:AM,AQ:AQ,"")</f>
        <v>L24</v>
      </c>
      <c r="AB955" t="str">
        <f>_xlfn.XLOOKUP(X955,AM:AM,AR:AR,"")</f>
        <v>L36</v>
      </c>
    </row>
    <row r="956" spans="1:28">
      <c r="A956" s="93">
        <v>45222</v>
      </c>
      <c r="B956" s="90">
        <v>49000</v>
      </c>
      <c r="C956" s="91" t="s">
        <v>25</v>
      </c>
      <c r="D956" s="90">
        <v>46800</v>
      </c>
      <c r="E956" s="91" t="s">
        <v>25</v>
      </c>
      <c r="F956" s="90">
        <v>51000</v>
      </c>
      <c r="G956" s="91" t="s">
        <v>25</v>
      </c>
      <c r="H956" s="90">
        <v>48500</v>
      </c>
      <c r="I956" s="90">
        <v>46500</v>
      </c>
      <c r="J956" s="90">
        <v>50200</v>
      </c>
      <c r="K956" s="91" t="s">
        <v>25</v>
      </c>
      <c r="L956" s="90">
        <v>48300</v>
      </c>
      <c r="M956" s="90">
        <v>49900</v>
      </c>
      <c r="N956" s="90">
        <v>45800</v>
      </c>
      <c r="O956" s="90">
        <v>45700</v>
      </c>
      <c r="P956" s="90">
        <v>44300</v>
      </c>
      <c r="Q956" s="90">
        <v>44800</v>
      </c>
      <c r="R956" s="91" t="s">
        <v>25</v>
      </c>
      <c r="S956" s="91" t="s">
        <v>25</v>
      </c>
      <c r="T956" s="90">
        <v>48000</v>
      </c>
      <c r="U956" s="91" t="s">
        <v>25</v>
      </c>
      <c r="V956" s="90">
        <v>51100</v>
      </c>
      <c r="W956" s="90">
        <v>54300</v>
      </c>
      <c r="X956" t="str">
        <f t="shared" si="22"/>
        <v>10-2023</v>
      </c>
      <c r="Y956">
        <f>_xlfn.XLOOKUP(X956,AM:AM,AO:AO,"")</f>
        <v>0</v>
      </c>
      <c r="Z956">
        <f>_xlfn.XLOOKUP(X956,AM:AM,AP:AP,"")</f>
        <v>0</v>
      </c>
      <c r="AA956" t="str">
        <f>_xlfn.XLOOKUP(X956,AM:AM,AQ:AQ,"")</f>
        <v>L24</v>
      </c>
      <c r="AB956" t="str">
        <f>_xlfn.XLOOKUP(X956,AM:AM,AR:AR,"")</f>
        <v>L36</v>
      </c>
    </row>
    <row r="957" spans="1:28">
      <c r="A957" s="93">
        <v>45223</v>
      </c>
      <c r="B957" s="90" t="s">
        <v>24</v>
      </c>
      <c r="C957" s="90" t="s">
        <v>24</v>
      </c>
      <c r="D957" s="90" t="s">
        <v>24</v>
      </c>
      <c r="E957" s="90" t="s">
        <v>24</v>
      </c>
      <c r="F957" s="90" t="s">
        <v>24</v>
      </c>
      <c r="G957" s="90" t="s">
        <v>24</v>
      </c>
      <c r="H957" s="90" t="s">
        <v>24</v>
      </c>
      <c r="I957" s="90" t="s">
        <v>24</v>
      </c>
      <c r="J957" s="90" t="s">
        <v>24</v>
      </c>
      <c r="K957" s="90" t="s">
        <v>24</v>
      </c>
      <c r="L957" s="90" t="s">
        <v>24</v>
      </c>
      <c r="M957" s="90" t="s">
        <v>24</v>
      </c>
      <c r="N957" s="90" t="s">
        <v>24</v>
      </c>
      <c r="O957" s="90" t="s">
        <v>24</v>
      </c>
      <c r="P957" s="90" t="s">
        <v>24</v>
      </c>
      <c r="Q957" s="90" t="s">
        <v>24</v>
      </c>
      <c r="R957" s="90" t="s">
        <v>24</v>
      </c>
      <c r="S957" s="90" t="s">
        <v>24</v>
      </c>
      <c r="T957" s="90" t="s">
        <v>24</v>
      </c>
      <c r="U957" s="90" t="s">
        <v>24</v>
      </c>
      <c r="V957" s="90" t="s">
        <v>24</v>
      </c>
      <c r="W957" s="90" t="s">
        <v>24</v>
      </c>
      <c r="X957" t="str">
        <f t="shared" si="22"/>
        <v>10-2023</v>
      </c>
      <c r="Y957">
        <f>_xlfn.XLOOKUP(X957,AM:AM,AO:AO,"")</f>
        <v>0</v>
      </c>
      <c r="Z957">
        <f>_xlfn.XLOOKUP(X957,AM:AM,AP:AP,"")</f>
        <v>0</v>
      </c>
      <c r="AA957" t="str">
        <f>_xlfn.XLOOKUP(X957,AM:AM,AQ:AQ,"")</f>
        <v>L24</v>
      </c>
      <c r="AB957" t="str">
        <f>_xlfn.XLOOKUP(X957,AM:AM,AR:AR,"")</f>
        <v>L36</v>
      </c>
    </row>
    <row r="958" spans="1:28">
      <c r="A958" s="93">
        <v>45224</v>
      </c>
      <c r="B958" s="90">
        <v>48300</v>
      </c>
      <c r="C958" s="90">
        <v>50500</v>
      </c>
      <c r="D958" s="90">
        <v>46800</v>
      </c>
      <c r="E958" s="90">
        <v>44400</v>
      </c>
      <c r="F958" s="90">
        <v>50300</v>
      </c>
      <c r="G958" s="91" t="s">
        <v>25</v>
      </c>
      <c r="H958" s="90">
        <v>48000</v>
      </c>
      <c r="I958" s="90">
        <v>46700</v>
      </c>
      <c r="J958" s="90">
        <v>50200</v>
      </c>
      <c r="K958" s="91" t="s">
        <v>25</v>
      </c>
      <c r="L958" s="90">
        <v>48000</v>
      </c>
      <c r="M958" s="90">
        <v>49900</v>
      </c>
      <c r="N958" s="90">
        <v>46000</v>
      </c>
      <c r="O958" s="90">
        <v>45600</v>
      </c>
      <c r="P958" s="90">
        <v>44550</v>
      </c>
      <c r="Q958" s="90">
        <v>44800</v>
      </c>
      <c r="R958" s="90">
        <v>45000</v>
      </c>
      <c r="S958" s="90">
        <v>46700</v>
      </c>
      <c r="T958" s="90">
        <v>47800</v>
      </c>
      <c r="U958" s="90">
        <v>50300</v>
      </c>
      <c r="V958" s="90">
        <v>51100</v>
      </c>
      <c r="W958" s="90">
        <v>54300</v>
      </c>
      <c r="X958" t="str">
        <f t="shared" si="22"/>
        <v>10-2023</v>
      </c>
      <c r="Y958">
        <f>_xlfn.XLOOKUP(X958,AM:AM,AO:AO,"")</f>
        <v>0</v>
      </c>
      <c r="Z958">
        <f>_xlfn.XLOOKUP(X958,AM:AM,AP:AP,"")</f>
        <v>0</v>
      </c>
      <c r="AA958" t="str">
        <f>_xlfn.XLOOKUP(X958,AM:AM,AQ:AQ,"")</f>
        <v>L24</v>
      </c>
      <c r="AB958" t="str">
        <f>_xlfn.XLOOKUP(X958,AM:AM,AR:AR,"")</f>
        <v>L36</v>
      </c>
    </row>
    <row r="959" spans="1:28">
      <c r="A959" s="93">
        <v>45225</v>
      </c>
      <c r="B959" s="90">
        <v>48500</v>
      </c>
      <c r="C959" s="90">
        <v>50500</v>
      </c>
      <c r="D959" s="90">
        <v>47250</v>
      </c>
      <c r="E959" s="90">
        <v>44500</v>
      </c>
      <c r="F959" s="90">
        <v>50300</v>
      </c>
      <c r="G959" s="91" t="s">
        <v>25</v>
      </c>
      <c r="H959" s="90">
        <v>48000</v>
      </c>
      <c r="I959" s="90">
        <v>47000</v>
      </c>
      <c r="J959" s="90">
        <v>50200</v>
      </c>
      <c r="K959" s="91" t="s">
        <v>25</v>
      </c>
      <c r="L959" s="90">
        <v>48100</v>
      </c>
      <c r="M959" s="90">
        <v>49900</v>
      </c>
      <c r="N959" s="90">
        <v>46200</v>
      </c>
      <c r="O959" s="90">
        <v>46200</v>
      </c>
      <c r="P959" s="90">
        <v>44600</v>
      </c>
      <c r="Q959" s="90">
        <v>45000</v>
      </c>
      <c r="R959" s="90">
        <v>45000</v>
      </c>
      <c r="S959" s="90">
        <v>46800</v>
      </c>
      <c r="T959" s="90">
        <v>48000</v>
      </c>
      <c r="U959" s="90">
        <v>50300</v>
      </c>
      <c r="V959" s="90">
        <v>51000</v>
      </c>
      <c r="W959" s="90">
        <v>54300</v>
      </c>
      <c r="X959" t="str">
        <f t="shared" si="22"/>
        <v>10-2023</v>
      </c>
      <c r="Y959">
        <f>_xlfn.XLOOKUP(X959,AM:AM,AO:AO,"")</f>
        <v>0</v>
      </c>
      <c r="Z959">
        <f>_xlfn.XLOOKUP(X959,AM:AM,AP:AP,"")</f>
        <v>0</v>
      </c>
      <c r="AA959" t="str">
        <f>_xlfn.XLOOKUP(X959,AM:AM,AQ:AQ,"")</f>
        <v>L24</v>
      </c>
      <c r="AB959" t="str">
        <f>_xlfn.XLOOKUP(X959,AM:AM,AR:AR,"")</f>
        <v>L36</v>
      </c>
    </row>
    <row r="960" spans="1:28">
      <c r="A960" s="93">
        <v>45226</v>
      </c>
      <c r="B960" s="90">
        <v>48800</v>
      </c>
      <c r="C960" s="90">
        <v>50500</v>
      </c>
      <c r="D960" s="90">
        <v>47700</v>
      </c>
      <c r="E960" s="90">
        <v>45000</v>
      </c>
      <c r="F960" s="90">
        <v>50500</v>
      </c>
      <c r="G960" s="91" t="s">
        <v>25</v>
      </c>
      <c r="H960" s="90">
        <v>48500</v>
      </c>
      <c r="I960" s="90">
        <v>47400</v>
      </c>
      <c r="J960" s="90">
        <v>50400</v>
      </c>
      <c r="K960" s="91" t="s">
        <v>25</v>
      </c>
      <c r="L960" s="90">
        <v>48500</v>
      </c>
      <c r="M960" s="90">
        <v>49900</v>
      </c>
      <c r="N960" s="90">
        <v>47000</v>
      </c>
      <c r="O960" s="90">
        <v>46200</v>
      </c>
      <c r="P960" s="90">
        <v>45000</v>
      </c>
      <c r="Q960" s="90">
        <v>45500</v>
      </c>
      <c r="R960" s="90">
        <v>45500</v>
      </c>
      <c r="S960" s="90">
        <v>47300</v>
      </c>
      <c r="T960" s="90">
        <v>48200</v>
      </c>
      <c r="U960" s="90">
        <v>50300</v>
      </c>
      <c r="V960" s="90">
        <v>51000</v>
      </c>
      <c r="W960" s="90">
        <v>54100</v>
      </c>
      <c r="X960" t="str">
        <f t="shared" si="22"/>
        <v>10-2023</v>
      </c>
      <c r="Y960">
        <f>_xlfn.XLOOKUP(X960,AM:AM,AO:AO,"")</f>
        <v>0</v>
      </c>
      <c r="Z960">
        <f>_xlfn.XLOOKUP(X960,AM:AM,AP:AP,"")</f>
        <v>0</v>
      </c>
      <c r="AA960" t="str">
        <f>_xlfn.XLOOKUP(X960,AM:AM,AQ:AQ,"")</f>
        <v>L24</v>
      </c>
      <c r="AB960" t="str">
        <f>_xlfn.XLOOKUP(X960,AM:AM,AR:AR,"")</f>
        <v>L36</v>
      </c>
    </row>
    <row r="961" spans="1:28">
      <c r="A961" s="93">
        <v>45227</v>
      </c>
      <c r="B961" s="90">
        <v>48800</v>
      </c>
      <c r="C961" s="90">
        <v>50500</v>
      </c>
      <c r="D961" s="90">
        <v>47700</v>
      </c>
      <c r="E961" s="90">
        <v>45000</v>
      </c>
      <c r="F961" s="90">
        <v>50500</v>
      </c>
      <c r="G961" s="91" t="s">
        <v>25</v>
      </c>
      <c r="H961" s="90">
        <v>49000</v>
      </c>
      <c r="I961" s="90">
        <v>47600</v>
      </c>
      <c r="J961" s="90">
        <v>50400</v>
      </c>
      <c r="K961" s="91" t="s">
        <v>25</v>
      </c>
      <c r="L961" s="90">
        <v>48800</v>
      </c>
      <c r="M961" s="90">
        <v>49900</v>
      </c>
      <c r="N961" s="90">
        <v>46800</v>
      </c>
      <c r="O961" s="90">
        <v>46200</v>
      </c>
      <c r="P961" s="90">
        <v>45000</v>
      </c>
      <c r="Q961" s="90">
        <v>45500</v>
      </c>
      <c r="R961" s="90">
        <v>45500</v>
      </c>
      <c r="S961" s="90">
        <v>47300</v>
      </c>
      <c r="T961" s="90">
        <v>48200</v>
      </c>
      <c r="U961" s="90">
        <v>50300</v>
      </c>
      <c r="V961" s="90">
        <v>51000</v>
      </c>
      <c r="W961" s="90">
        <v>54100</v>
      </c>
      <c r="X961" t="str">
        <f t="shared" si="22"/>
        <v>10-2023</v>
      </c>
      <c r="Y961">
        <f>_xlfn.XLOOKUP(X961,AM:AM,AO:AO,"")</f>
        <v>0</v>
      </c>
      <c r="Z961">
        <f>_xlfn.XLOOKUP(X961,AM:AM,AP:AP,"")</f>
        <v>0</v>
      </c>
      <c r="AA961" t="str">
        <f>_xlfn.XLOOKUP(X961,AM:AM,AQ:AQ,"")</f>
        <v>L24</v>
      </c>
      <c r="AB961" t="str">
        <f>_xlfn.XLOOKUP(X961,AM:AM,AR:AR,"")</f>
        <v>L36</v>
      </c>
    </row>
    <row r="962" spans="1:28">
      <c r="A962" s="93">
        <v>45228</v>
      </c>
      <c r="B962" s="90" t="s">
        <v>24</v>
      </c>
      <c r="C962" s="90" t="s">
        <v>24</v>
      </c>
      <c r="D962" s="90" t="s">
        <v>24</v>
      </c>
      <c r="E962" s="90" t="s">
        <v>24</v>
      </c>
      <c r="F962" s="90" t="s">
        <v>24</v>
      </c>
      <c r="G962" s="90" t="s">
        <v>24</v>
      </c>
      <c r="H962" s="90" t="s">
        <v>24</v>
      </c>
      <c r="I962" s="90" t="s">
        <v>24</v>
      </c>
      <c r="J962" s="90" t="s">
        <v>24</v>
      </c>
      <c r="K962" s="90" t="s">
        <v>24</v>
      </c>
      <c r="L962" s="90" t="s">
        <v>24</v>
      </c>
      <c r="M962" s="90" t="s">
        <v>24</v>
      </c>
      <c r="N962" s="90" t="s">
        <v>24</v>
      </c>
      <c r="O962" s="90" t="s">
        <v>24</v>
      </c>
      <c r="P962" s="90" t="s">
        <v>24</v>
      </c>
      <c r="Q962" s="90" t="s">
        <v>24</v>
      </c>
      <c r="R962" s="90" t="s">
        <v>24</v>
      </c>
      <c r="S962" s="90" t="s">
        <v>24</v>
      </c>
      <c r="T962" s="90" t="s">
        <v>24</v>
      </c>
      <c r="U962" s="90" t="s">
        <v>24</v>
      </c>
      <c r="V962" s="90" t="s">
        <v>24</v>
      </c>
      <c r="W962" s="90" t="s">
        <v>24</v>
      </c>
      <c r="X962" t="str">
        <f t="shared" si="22"/>
        <v>10-2023</v>
      </c>
      <c r="Y962">
        <f>_xlfn.XLOOKUP(X962,AM:AM,AO:AO,"")</f>
        <v>0</v>
      </c>
      <c r="Z962">
        <f>_xlfn.XLOOKUP(X962,AM:AM,AP:AP,"")</f>
        <v>0</v>
      </c>
      <c r="AA962" t="str">
        <f>_xlfn.XLOOKUP(X962,AM:AM,AQ:AQ,"")</f>
        <v>L24</v>
      </c>
      <c r="AB962" t="str">
        <f>_xlfn.XLOOKUP(X962,AM:AM,AR:AR,"")</f>
        <v>L36</v>
      </c>
    </row>
    <row r="963" spans="1:28">
      <c r="A963" s="93">
        <v>45229</v>
      </c>
      <c r="B963" s="90">
        <v>48900</v>
      </c>
      <c r="C963" s="90">
        <v>50500</v>
      </c>
      <c r="D963" s="90">
        <v>48300</v>
      </c>
      <c r="E963" s="90">
        <v>45200</v>
      </c>
      <c r="F963" s="90">
        <v>50500</v>
      </c>
      <c r="G963" s="91" t="s">
        <v>25</v>
      </c>
      <c r="H963" s="90">
        <v>49000</v>
      </c>
      <c r="I963" s="90">
        <v>48000</v>
      </c>
      <c r="J963" s="90">
        <v>50400</v>
      </c>
      <c r="K963" s="91" t="s">
        <v>25</v>
      </c>
      <c r="L963" s="90">
        <v>49400</v>
      </c>
      <c r="M963" s="90">
        <v>49900</v>
      </c>
      <c r="N963" s="90">
        <v>47500</v>
      </c>
      <c r="O963" s="90">
        <v>46600</v>
      </c>
      <c r="P963" s="90">
        <v>45000</v>
      </c>
      <c r="Q963" s="90">
        <v>45400</v>
      </c>
      <c r="R963" s="90">
        <v>45500</v>
      </c>
      <c r="S963" s="90">
        <v>47500</v>
      </c>
      <c r="T963" s="90">
        <v>48200</v>
      </c>
      <c r="U963" s="90">
        <v>50300</v>
      </c>
      <c r="V963" s="90">
        <v>50700</v>
      </c>
      <c r="W963" s="90">
        <v>53900</v>
      </c>
      <c r="X963" t="str">
        <f t="shared" si="22"/>
        <v>10-2023</v>
      </c>
      <c r="Y963">
        <f>_xlfn.XLOOKUP(X963,AM:AM,AO:AO,"")</f>
        <v>0</v>
      </c>
      <c r="Z963">
        <f>_xlfn.XLOOKUP(X963,AM:AM,AP:AP,"")</f>
        <v>0</v>
      </c>
      <c r="AA963" t="str">
        <f>_xlfn.XLOOKUP(X963,AM:AM,AQ:AQ,"")</f>
        <v>L24</v>
      </c>
      <c r="AB963" t="str">
        <f>_xlfn.XLOOKUP(X963,AM:AM,AR:AR,"")</f>
        <v>L36</v>
      </c>
    </row>
    <row r="964" spans="1:28">
      <c r="A964" s="93">
        <v>45230</v>
      </c>
      <c r="B964" s="90">
        <v>48900</v>
      </c>
      <c r="C964" s="90">
        <v>50200</v>
      </c>
      <c r="D964" s="90">
        <v>48000</v>
      </c>
      <c r="E964" s="90">
        <v>45000</v>
      </c>
      <c r="F964" s="90">
        <v>50400</v>
      </c>
      <c r="G964" s="91" t="s">
        <v>25</v>
      </c>
      <c r="H964" s="90">
        <v>49000</v>
      </c>
      <c r="I964" s="90">
        <v>48000</v>
      </c>
      <c r="J964" s="90">
        <v>49700</v>
      </c>
      <c r="K964" s="91" t="s">
        <v>25</v>
      </c>
      <c r="L964" s="90">
        <v>49400</v>
      </c>
      <c r="M964" s="90">
        <v>49900</v>
      </c>
      <c r="N964" s="90">
        <v>47500</v>
      </c>
      <c r="O964" s="90">
        <v>46600</v>
      </c>
      <c r="P964" s="90">
        <v>44800</v>
      </c>
      <c r="Q964" s="90">
        <v>45200</v>
      </c>
      <c r="R964" s="90">
        <v>45200</v>
      </c>
      <c r="S964" s="90">
        <v>47300</v>
      </c>
      <c r="T964" s="90">
        <v>48200</v>
      </c>
      <c r="U964" s="90">
        <v>50300</v>
      </c>
      <c r="V964" s="90">
        <v>50700</v>
      </c>
      <c r="W964" s="90">
        <v>53900</v>
      </c>
      <c r="X964" t="str">
        <f t="shared" si="22"/>
        <v>10-2023</v>
      </c>
      <c r="Y964">
        <f>_xlfn.XLOOKUP(X964,AM:AM,AO:AO,"")</f>
        <v>0</v>
      </c>
      <c r="Z964">
        <f>_xlfn.XLOOKUP(X964,AM:AM,AP:AP,"")</f>
        <v>0</v>
      </c>
      <c r="AA964" t="str">
        <f>_xlfn.XLOOKUP(X964,AM:AM,AQ:AQ,"")</f>
        <v>L24</v>
      </c>
      <c r="AB964" t="str">
        <f>_xlfn.XLOOKUP(X964,AM:AM,AR:AR,"")</f>
        <v>L36</v>
      </c>
    </row>
    <row r="965" spans="1:28">
      <c r="A965" s="93">
        <v>45231</v>
      </c>
      <c r="B965" s="90">
        <v>48900</v>
      </c>
      <c r="C965" s="90">
        <v>50000</v>
      </c>
      <c r="D965" s="90">
        <v>47700</v>
      </c>
      <c r="E965" s="90">
        <v>44800</v>
      </c>
      <c r="F965" s="90">
        <v>50400</v>
      </c>
      <c r="G965" s="91" t="s">
        <v>25</v>
      </c>
      <c r="H965" s="90">
        <v>48500</v>
      </c>
      <c r="I965" s="90">
        <v>47700</v>
      </c>
      <c r="J965" s="90">
        <v>49700</v>
      </c>
      <c r="K965" s="91" t="s">
        <v>25</v>
      </c>
      <c r="L965" s="90">
        <v>49200</v>
      </c>
      <c r="M965" s="90">
        <v>49800</v>
      </c>
      <c r="N965" s="90">
        <v>47200</v>
      </c>
      <c r="O965" s="90">
        <v>46200</v>
      </c>
      <c r="P965" s="90">
        <v>44200</v>
      </c>
      <c r="Q965" s="90">
        <v>44900</v>
      </c>
      <c r="R965" s="90">
        <v>45000</v>
      </c>
      <c r="S965" s="90">
        <v>47100</v>
      </c>
      <c r="T965" s="90">
        <v>48200</v>
      </c>
      <c r="U965" s="90">
        <v>50300</v>
      </c>
      <c r="V965" s="90">
        <v>50700</v>
      </c>
      <c r="W965" s="90">
        <v>53600</v>
      </c>
      <c r="X965" t="str">
        <f t="shared" si="22"/>
        <v>11-2023</v>
      </c>
      <c r="Y965">
        <f>_xlfn.XLOOKUP(X965,AM:AM,AO:AO,"")</f>
        <v>0</v>
      </c>
      <c r="Z965">
        <f>_xlfn.XLOOKUP(X965,AM:AM,AP:AP,"")</f>
        <v>0</v>
      </c>
      <c r="AA965" t="str">
        <f>_xlfn.XLOOKUP(X965,AM:AM,AQ:AQ,"")</f>
        <v>L24</v>
      </c>
      <c r="AB965" t="str">
        <f>_xlfn.XLOOKUP(X965,AM:AM,AR:AR,"")</f>
        <v>L36</v>
      </c>
    </row>
    <row r="966" spans="1:28">
      <c r="A966" s="93">
        <v>45232</v>
      </c>
      <c r="B966" s="90">
        <v>48500</v>
      </c>
      <c r="C966" s="90">
        <v>49800</v>
      </c>
      <c r="D966" s="90">
        <v>47500</v>
      </c>
      <c r="E966" s="90">
        <v>44700</v>
      </c>
      <c r="F966" s="90">
        <v>49800</v>
      </c>
      <c r="G966" s="91" t="s">
        <v>25</v>
      </c>
      <c r="H966" s="90">
        <v>48500</v>
      </c>
      <c r="I966" s="90">
        <v>47500</v>
      </c>
      <c r="J966" s="90">
        <v>49700</v>
      </c>
      <c r="K966" s="91" t="s">
        <v>25</v>
      </c>
      <c r="L966" s="90">
        <v>49000</v>
      </c>
      <c r="M966" s="90">
        <v>49800</v>
      </c>
      <c r="N966" s="90">
        <v>46700</v>
      </c>
      <c r="O966" s="90">
        <v>46200</v>
      </c>
      <c r="P966" s="90">
        <v>44000</v>
      </c>
      <c r="Q966" s="90">
        <v>44800</v>
      </c>
      <c r="R966" s="90">
        <v>44700</v>
      </c>
      <c r="S966" s="90">
        <v>47000</v>
      </c>
      <c r="T966" s="90">
        <v>47400</v>
      </c>
      <c r="U966" s="90">
        <v>50300</v>
      </c>
      <c r="V966" s="90">
        <v>50700</v>
      </c>
      <c r="W966" s="90">
        <v>53600</v>
      </c>
      <c r="X966" t="str">
        <f t="shared" si="22"/>
        <v>11-2023</v>
      </c>
      <c r="Y966">
        <f>_xlfn.XLOOKUP(X966,AM:AM,AO:AO,"")</f>
        <v>0</v>
      </c>
      <c r="Z966">
        <f>_xlfn.XLOOKUP(X966,AM:AM,AP:AP,"")</f>
        <v>0</v>
      </c>
      <c r="AA966" t="str">
        <f>_xlfn.XLOOKUP(X966,AM:AM,AQ:AQ,"")</f>
        <v>L24</v>
      </c>
      <c r="AB966" t="str">
        <f>_xlfn.XLOOKUP(X966,AM:AM,AR:AR,"")</f>
        <v>L36</v>
      </c>
    </row>
    <row r="967" spans="1:28">
      <c r="A967" s="93">
        <v>45233</v>
      </c>
      <c r="B967" s="90">
        <v>48500</v>
      </c>
      <c r="C967" s="90">
        <v>49800</v>
      </c>
      <c r="D967" s="90">
        <v>47600</v>
      </c>
      <c r="E967" s="90">
        <v>44700</v>
      </c>
      <c r="F967" s="90">
        <v>49600</v>
      </c>
      <c r="G967" s="91" t="s">
        <v>25</v>
      </c>
      <c r="H967" s="90">
        <v>48000</v>
      </c>
      <c r="I967" s="90">
        <v>47500</v>
      </c>
      <c r="J967" s="90">
        <v>49500</v>
      </c>
      <c r="K967" s="91" t="s">
        <v>25</v>
      </c>
      <c r="L967" s="90">
        <v>49200</v>
      </c>
      <c r="M967" s="90">
        <v>49800</v>
      </c>
      <c r="N967" s="90">
        <v>46600</v>
      </c>
      <c r="O967" s="90">
        <v>46200</v>
      </c>
      <c r="P967" s="90">
        <v>44000</v>
      </c>
      <c r="Q967" s="90">
        <v>44700</v>
      </c>
      <c r="R967" s="90">
        <v>44900</v>
      </c>
      <c r="S967" s="90">
        <v>47000</v>
      </c>
      <c r="T967" s="90">
        <v>47400</v>
      </c>
      <c r="U967" s="90">
        <v>50300</v>
      </c>
      <c r="V967" s="90">
        <v>50700</v>
      </c>
      <c r="W967" s="90">
        <v>53600</v>
      </c>
      <c r="X967" t="str">
        <f t="shared" si="22"/>
        <v>11-2023</v>
      </c>
      <c r="Y967">
        <f>_xlfn.XLOOKUP(X967,AM:AM,AO:AO,"")</f>
        <v>0</v>
      </c>
      <c r="Z967">
        <f>_xlfn.XLOOKUP(X967,AM:AM,AP:AP,"")</f>
        <v>0</v>
      </c>
      <c r="AA967" t="str">
        <f>_xlfn.XLOOKUP(X967,AM:AM,AQ:AQ,"")</f>
        <v>L24</v>
      </c>
      <c r="AB967" t="str">
        <f>_xlfn.XLOOKUP(X967,AM:AM,AR:AR,"")</f>
        <v>L36</v>
      </c>
    </row>
    <row r="968" spans="1:28">
      <c r="A968" s="93">
        <v>45234</v>
      </c>
      <c r="B968" s="90">
        <v>48300</v>
      </c>
      <c r="C968" s="90">
        <v>49500</v>
      </c>
      <c r="D968" s="90">
        <v>47700</v>
      </c>
      <c r="E968" s="90">
        <v>44400</v>
      </c>
      <c r="F968" s="90">
        <v>49600</v>
      </c>
      <c r="G968" s="91" t="s">
        <v>25</v>
      </c>
      <c r="H968" s="90">
        <v>48000</v>
      </c>
      <c r="I968" s="90">
        <v>47200</v>
      </c>
      <c r="J968" s="90">
        <v>49500</v>
      </c>
      <c r="K968" s="91" t="s">
        <v>25</v>
      </c>
      <c r="L968" s="90">
        <v>49000</v>
      </c>
      <c r="M968" s="90">
        <v>49300</v>
      </c>
      <c r="N968" s="90">
        <v>46500</v>
      </c>
      <c r="O968" s="90">
        <v>46200</v>
      </c>
      <c r="P968" s="90">
        <v>43800</v>
      </c>
      <c r="Q968" s="90">
        <v>44400</v>
      </c>
      <c r="R968" s="90">
        <v>44700</v>
      </c>
      <c r="S968" s="90">
        <v>46700</v>
      </c>
      <c r="T968" s="90">
        <v>47000</v>
      </c>
      <c r="U968" s="90">
        <v>50300</v>
      </c>
      <c r="V968" s="90">
        <v>50700</v>
      </c>
      <c r="W968" s="90">
        <v>53600</v>
      </c>
      <c r="X968" t="str">
        <f t="shared" si="22"/>
        <v>11-2023</v>
      </c>
      <c r="Y968">
        <f>_xlfn.XLOOKUP(X968,AM:AM,AO:AO,"")</f>
        <v>0</v>
      </c>
      <c r="Z968">
        <f>_xlfn.XLOOKUP(X968,AM:AM,AP:AP,"")</f>
        <v>0</v>
      </c>
      <c r="AA968" t="str">
        <f>_xlfn.XLOOKUP(X968,AM:AM,AQ:AQ,"")</f>
        <v>L24</v>
      </c>
      <c r="AB968" t="str">
        <f>_xlfn.XLOOKUP(X968,AM:AM,AR:AR,"")</f>
        <v>L36</v>
      </c>
    </row>
    <row r="969" spans="1:28">
      <c r="A969" s="93">
        <v>45235</v>
      </c>
      <c r="B969" s="90" t="s">
        <v>24</v>
      </c>
      <c r="C969" s="90" t="s">
        <v>24</v>
      </c>
      <c r="D969" s="90" t="s">
        <v>24</v>
      </c>
      <c r="E969" s="90" t="s">
        <v>24</v>
      </c>
      <c r="F969" s="90" t="s">
        <v>24</v>
      </c>
      <c r="G969" s="90" t="s">
        <v>24</v>
      </c>
      <c r="H969" s="90" t="s">
        <v>24</v>
      </c>
      <c r="I969" s="90" t="s">
        <v>24</v>
      </c>
      <c r="J969" s="90" t="s">
        <v>24</v>
      </c>
      <c r="K969" s="90" t="s">
        <v>24</v>
      </c>
      <c r="L969" s="90" t="s">
        <v>24</v>
      </c>
      <c r="M969" s="90" t="s">
        <v>24</v>
      </c>
      <c r="N969" s="90" t="s">
        <v>24</v>
      </c>
      <c r="O969" s="90" t="s">
        <v>24</v>
      </c>
      <c r="P969" s="90" t="s">
        <v>24</v>
      </c>
      <c r="Q969" s="90" t="s">
        <v>24</v>
      </c>
      <c r="R969" s="90" t="s">
        <v>24</v>
      </c>
      <c r="S969" s="90" t="s">
        <v>24</v>
      </c>
      <c r="T969" s="90" t="s">
        <v>24</v>
      </c>
      <c r="U969" s="90" t="s">
        <v>24</v>
      </c>
      <c r="V969" s="90" t="s">
        <v>24</v>
      </c>
      <c r="W969" s="90" t="s">
        <v>24</v>
      </c>
      <c r="X969" t="str">
        <f t="shared" si="22"/>
        <v>11-2023</v>
      </c>
      <c r="Y969">
        <f>_xlfn.XLOOKUP(X969,AM:AM,AO:AO,"")</f>
        <v>0</v>
      </c>
      <c r="Z969">
        <f>_xlfn.XLOOKUP(X969,AM:AM,AP:AP,"")</f>
        <v>0</v>
      </c>
      <c r="AA969" t="str">
        <f>_xlfn.XLOOKUP(X969,AM:AM,AQ:AQ,"")</f>
        <v>L24</v>
      </c>
      <c r="AB969" t="str">
        <f>_xlfn.XLOOKUP(X969,AM:AM,AR:AR,"")</f>
        <v>L36</v>
      </c>
    </row>
    <row r="970" spans="1:28">
      <c r="A970" s="93">
        <v>45236</v>
      </c>
      <c r="B970" s="90">
        <v>48200</v>
      </c>
      <c r="C970" s="90">
        <v>49500</v>
      </c>
      <c r="D970" s="90">
        <v>46900</v>
      </c>
      <c r="E970" s="90">
        <v>44000</v>
      </c>
      <c r="F970" s="90">
        <v>49600</v>
      </c>
      <c r="G970" s="91" t="s">
        <v>25</v>
      </c>
      <c r="H970" s="90">
        <v>48000</v>
      </c>
      <c r="I970" s="90">
        <v>46800</v>
      </c>
      <c r="J970" s="90">
        <v>49500</v>
      </c>
      <c r="K970" s="91" t="s">
        <v>25</v>
      </c>
      <c r="L970" s="90">
        <v>48600</v>
      </c>
      <c r="M970" s="90">
        <v>49300</v>
      </c>
      <c r="N970" s="90">
        <v>46200</v>
      </c>
      <c r="O970" s="90">
        <v>45700</v>
      </c>
      <c r="P970" s="90">
        <v>43300</v>
      </c>
      <c r="Q970" s="90">
        <v>44100</v>
      </c>
      <c r="R970" s="90">
        <v>44200</v>
      </c>
      <c r="S970" s="90">
        <v>46300</v>
      </c>
      <c r="T970" s="90">
        <v>47000</v>
      </c>
      <c r="U970" s="90">
        <v>49800</v>
      </c>
      <c r="V970" s="90">
        <v>50300</v>
      </c>
      <c r="W970" s="90">
        <v>53000</v>
      </c>
      <c r="X970" t="str">
        <f t="shared" si="22"/>
        <v>11-2023</v>
      </c>
      <c r="Y970">
        <f>_xlfn.XLOOKUP(X970,AM:AM,AO:AO,"")</f>
        <v>0</v>
      </c>
      <c r="Z970">
        <f>_xlfn.XLOOKUP(X970,AM:AM,AP:AP,"")</f>
        <v>0</v>
      </c>
      <c r="AA970" t="str">
        <f>_xlfn.XLOOKUP(X970,AM:AM,AQ:AQ,"")</f>
        <v>L24</v>
      </c>
      <c r="AB970" t="str">
        <f>_xlfn.XLOOKUP(X970,AM:AM,AR:AR,"")</f>
        <v>L36</v>
      </c>
    </row>
    <row r="971" spans="1:28">
      <c r="A971" s="93">
        <v>45237</v>
      </c>
      <c r="B971" s="90">
        <v>48000</v>
      </c>
      <c r="C971" s="90">
        <v>49300</v>
      </c>
      <c r="D971" s="90">
        <v>46600</v>
      </c>
      <c r="E971" s="90">
        <v>43900</v>
      </c>
      <c r="F971" s="90">
        <v>49500</v>
      </c>
      <c r="G971" s="91" t="s">
        <v>25</v>
      </c>
      <c r="H971" s="90">
        <v>47500</v>
      </c>
      <c r="I971" s="90">
        <v>46600</v>
      </c>
      <c r="J971" s="90">
        <v>49500</v>
      </c>
      <c r="K971" s="91" t="s">
        <v>25</v>
      </c>
      <c r="L971" s="90">
        <v>48300</v>
      </c>
      <c r="M971" s="90">
        <v>49000</v>
      </c>
      <c r="N971" s="90">
        <v>45700</v>
      </c>
      <c r="O971" s="90">
        <v>45700</v>
      </c>
      <c r="P971" s="90">
        <v>43300</v>
      </c>
      <c r="Q971" s="90">
        <v>43900</v>
      </c>
      <c r="R971" s="90">
        <v>44000</v>
      </c>
      <c r="S971" s="90">
        <v>46200</v>
      </c>
      <c r="T971" s="90">
        <v>46800</v>
      </c>
      <c r="U971" s="90">
        <v>49800</v>
      </c>
      <c r="V971" s="90">
        <v>50300</v>
      </c>
      <c r="W971" s="90">
        <v>53000</v>
      </c>
      <c r="X971" t="str">
        <f t="shared" si="22"/>
        <v>11-2023</v>
      </c>
      <c r="Y971">
        <f>_xlfn.XLOOKUP(X971,AM:AM,AO:AO,"")</f>
        <v>0</v>
      </c>
      <c r="Z971">
        <f>_xlfn.XLOOKUP(X971,AM:AM,AP:AP,"")</f>
        <v>0</v>
      </c>
      <c r="AA971" t="str">
        <f>_xlfn.XLOOKUP(X971,AM:AM,AQ:AQ,"")</f>
        <v>L24</v>
      </c>
      <c r="AB971" t="str">
        <f>_xlfn.XLOOKUP(X971,AM:AM,AR:AR,"")</f>
        <v>L36</v>
      </c>
    </row>
    <row r="972" spans="1:28">
      <c r="A972" s="93">
        <v>45238</v>
      </c>
      <c r="B972" s="90">
        <v>47800</v>
      </c>
      <c r="C972" s="90">
        <v>49300</v>
      </c>
      <c r="D972" s="90">
        <v>46600</v>
      </c>
      <c r="E972" s="90">
        <v>44000</v>
      </c>
      <c r="F972" s="90">
        <v>49500</v>
      </c>
      <c r="G972" s="91" t="s">
        <v>25</v>
      </c>
      <c r="H972" s="90">
        <v>47500</v>
      </c>
      <c r="I972" s="90">
        <v>46800</v>
      </c>
      <c r="J972" s="90">
        <v>48700</v>
      </c>
      <c r="K972" s="91" t="s">
        <v>25</v>
      </c>
      <c r="L972" s="90">
        <v>48300</v>
      </c>
      <c r="M972" s="90">
        <v>48700</v>
      </c>
      <c r="N972" s="90">
        <v>46000</v>
      </c>
      <c r="O972" s="90">
        <v>45800</v>
      </c>
      <c r="P972" s="90">
        <v>43500</v>
      </c>
      <c r="Q972" s="90">
        <v>44300</v>
      </c>
      <c r="R972" s="90">
        <v>44300</v>
      </c>
      <c r="S972" s="90">
        <v>46200</v>
      </c>
      <c r="T972" s="90">
        <v>47000</v>
      </c>
      <c r="U972" s="90">
        <v>49800</v>
      </c>
      <c r="V972" s="90">
        <v>50100</v>
      </c>
      <c r="W972" s="90">
        <v>53000</v>
      </c>
      <c r="X972" t="str">
        <f t="shared" si="22"/>
        <v>11-2023</v>
      </c>
      <c r="Y972">
        <f>_xlfn.XLOOKUP(X972,AM:AM,AO:AO,"")</f>
        <v>0</v>
      </c>
      <c r="Z972">
        <f>_xlfn.XLOOKUP(X972,AM:AM,AP:AP,"")</f>
        <v>0</v>
      </c>
      <c r="AA972" t="str">
        <f>_xlfn.XLOOKUP(X972,AM:AM,AQ:AQ,"")</f>
        <v>L24</v>
      </c>
      <c r="AB972" t="str">
        <f>_xlfn.XLOOKUP(X972,AM:AM,AR:AR,"")</f>
        <v>L36</v>
      </c>
    </row>
    <row r="973" spans="1:28">
      <c r="A973" s="93">
        <v>45239</v>
      </c>
      <c r="B973" s="90">
        <v>47800</v>
      </c>
      <c r="C973" s="90">
        <v>49300</v>
      </c>
      <c r="D973" s="90">
        <v>47000</v>
      </c>
      <c r="E973" s="90">
        <v>44300</v>
      </c>
      <c r="F973" s="90">
        <v>49500</v>
      </c>
      <c r="G973" s="91" t="s">
        <v>25</v>
      </c>
      <c r="H973" s="90">
        <v>47500</v>
      </c>
      <c r="I973" s="90">
        <v>46900</v>
      </c>
      <c r="J973" s="90">
        <v>48700</v>
      </c>
      <c r="K973" s="91" t="s">
        <v>25</v>
      </c>
      <c r="L973" s="90">
        <v>48300</v>
      </c>
      <c r="M973" s="90">
        <v>48700</v>
      </c>
      <c r="N973" s="90">
        <v>46000</v>
      </c>
      <c r="O973" s="90">
        <v>45700</v>
      </c>
      <c r="P973" s="90">
        <v>43500</v>
      </c>
      <c r="Q973" s="90">
        <v>44400</v>
      </c>
      <c r="R973" s="90">
        <v>44300</v>
      </c>
      <c r="S973" s="90">
        <v>46500</v>
      </c>
      <c r="T973" s="90">
        <v>47200</v>
      </c>
      <c r="U973" s="90">
        <v>49800</v>
      </c>
      <c r="V973" s="90">
        <v>49900</v>
      </c>
      <c r="W973" s="90">
        <v>53000</v>
      </c>
      <c r="X973" t="str">
        <f t="shared" si="22"/>
        <v>11-2023</v>
      </c>
      <c r="Y973">
        <f>_xlfn.XLOOKUP(X973,AM:AM,AO:AO,"")</f>
        <v>0</v>
      </c>
      <c r="Z973">
        <f>_xlfn.XLOOKUP(X973,AM:AM,AP:AP,"")</f>
        <v>0</v>
      </c>
      <c r="AA973" t="str">
        <f>_xlfn.XLOOKUP(X973,AM:AM,AQ:AQ,"")</f>
        <v>L24</v>
      </c>
      <c r="AB973" t="str">
        <f>_xlfn.XLOOKUP(X973,AM:AM,AR:AR,"")</f>
        <v>L36</v>
      </c>
    </row>
    <row r="974" spans="1:28">
      <c r="A974" s="93">
        <v>45240</v>
      </c>
      <c r="B974" s="90">
        <v>48000</v>
      </c>
      <c r="C974" s="90">
        <v>49300</v>
      </c>
      <c r="D974" s="90">
        <v>47100</v>
      </c>
      <c r="E974" s="90">
        <v>44700</v>
      </c>
      <c r="F974" s="90">
        <v>49500</v>
      </c>
      <c r="G974" s="91" t="s">
        <v>25</v>
      </c>
      <c r="H974" s="90">
        <v>48000</v>
      </c>
      <c r="I974" s="90">
        <v>47400</v>
      </c>
      <c r="J974" s="90">
        <v>49300</v>
      </c>
      <c r="K974" s="91" t="s">
        <v>25</v>
      </c>
      <c r="L974" s="90">
        <v>48500</v>
      </c>
      <c r="M974" s="90">
        <v>49000</v>
      </c>
      <c r="N974" s="90">
        <v>46200</v>
      </c>
      <c r="O974" s="90">
        <v>46200</v>
      </c>
      <c r="P974" s="90">
        <v>44200</v>
      </c>
      <c r="Q974" s="90">
        <v>44600</v>
      </c>
      <c r="R974" s="90">
        <v>44800</v>
      </c>
      <c r="S974" s="90">
        <v>47000</v>
      </c>
      <c r="T974" s="90">
        <v>46400</v>
      </c>
      <c r="U974" s="90">
        <v>49800</v>
      </c>
      <c r="V974" s="90">
        <v>49900</v>
      </c>
      <c r="W974" s="90">
        <v>52500</v>
      </c>
      <c r="X974" t="str">
        <f t="shared" si="22"/>
        <v>11-2023</v>
      </c>
      <c r="Y974">
        <f>_xlfn.XLOOKUP(X974,AM:AM,AO:AO,"")</f>
        <v>0</v>
      </c>
      <c r="Z974">
        <f>_xlfn.XLOOKUP(X974,AM:AM,AP:AP,"")</f>
        <v>0</v>
      </c>
      <c r="AA974" t="str">
        <f>_xlfn.XLOOKUP(X974,AM:AM,AQ:AQ,"")</f>
        <v>L24</v>
      </c>
      <c r="AB974" t="str">
        <f>_xlfn.XLOOKUP(X974,AM:AM,AR:AR,"")</f>
        <v>L36</v>
      </c>
    </row>
    <row r="975" spans="1:28">
      <c r="A975" s="93">
        <v>45241</v>
      </c>
      <c r="B975" s="90">
        <v>48000</v>
      </c>
      <c r="C975" s="90">
        <v>49500</v>
      </c>
      <c r="D975" s="90">
        <v>47300</v>
      </c>
      <c r="E975" s="90">
        <v>44700</v>
      </c>
      <c r="F975" s="90">
        <v>49600</v>
      </c>
      <c r="G975" s="91" t="s">
        <v>25</v>
      </c>
      <c r="H975" s="90">
        <v>47500</v>
      </c>
      <c r="I975" s="90">
        <v>47200</v>
      </c>
      <c r="J975" s="90">
        <v>49300</v>
      </c>
      <c r="K975" s="91" t="s">
        <v>25</v>
      </c>
      <c r="L975" s="90">
        <v>48500</v>
      </c>
      <c r="M975" s="90">
        <v>49200</v>
      </c>
      <c r="N975" s="90">
        <v>46200</v>
      </c>
      <c r="O975" s="90">
        <v>46200</v>
      </c>
      <c r="P975" s="90">
        <v>44000</v>
      </c>
      <c r="Q975" s="90">
        <v>44500</v>
      </c>
      <c r="R975" s="90">
        <v>44500</v>
      </c>
      <c r="S975" s="90">
        <v>47000</v>
      </c>
      <c r="T975" s="90">
        <v>47000</v>
      </c>
      <c r="U975" s="90">
        <v>49800</v>
      </c>
      <c r="V975" s="90">
        <v>49900</v>
      </c>
      <c r="W975" s="90">
        <v>52500</v>
      </c>
      <c r="X975" t="str">
        <f t="shared" si="22"/>
        <v>11-2023</v>
      </c>
      <c r="Y975">
        <f>_xlfn.XLOOKUP(X975,AM:AM,AO:AO,"")</f>
        <v>0</v>
      </c>
      <c r="Z975">
        <f>_xlfn.XLOOKUP(X975,AM:AM,AP:AP,"")</f>
        <v>0</v>
      </c>
      <c r="AA975" t="str">
        <f>_xlfn.XLOOKUP(X975,AM:AM,AQ:AQ,"")</f>
        <v>L24</v>
      </c>
      <c r="AB975" t="str">
        <f>_xlfn.XLOOKUP(X975,AM:AM,AR:AR,"")</f>
        <v>L36</v>
      </c>
    </row>
    <row r="976" spans="1:28">
      <c r="A976" s="93">
        <v>45242</v>
      </c>
      <c r="B976" s="90" t="s">
        <v>24</v>
      </c>
      <c r="C976" s="90" t="s">
        <v>24</v>
      </c>
      <c r="D976" s="90" t="s">
        <v>24</v>
      </c>
      <c r="E976" s="90" t="s">
        <v>24</v>
      </c>
      <c r="F976" s="90" t="s">
        <v>24</v>
      </c>
      <c r="G976" s="90" t="s">
        <v>24</v>
      </c>
      <c r="H976" s="90" t="s">
        <v>24</v>
      </c>
      <c r="I976" s="90" t="s">
        <v>24</v>
      </c>
      <c r="J976" s="90" t="s">
        <v>24</v>
      </c>
      <c r="K976" s="90" t="s">
        <v>24</v>
      </c>
      <c r="L976" s="90" t="s">
        <v>24</v>
      </c>
      <c r="M976" s="90" t="s">
        <v>24</v>
      </c>
      <c r="N976" s="90" t="s">
        <v>24</v>
      </c>
      <c r="O976" s="90" t="s">
        <v>24</v>
      </c>
      <c r="P976" s="90" t="s">
        <v>24</v>
      </c>
      <c r="Q976" s="90" t="s">
        <v>24</v>
      </c>
      <c r="R976" s="90" t="s">
        <v>24</v>
      </c>
      <c r="S976" s="90" t="s">
        <v>24</v>
      </c>
      <c r="T976" s="90" t="s">
        <v>24</v>
      </c>
      <c r="U976" s="90" t="s">
        <v>24</v>
      </c>
      <c r="V976" s="90" t="s">
        <v>24</v>
      </c>
      <c r="W976" s="90" t="s">
        <v>24</v>
      </c>
      <c r="X976" t="str">
        <f t="shared" si="22"/>
        <v>11-2023</v>
      </c>
      <c r="Y976">
        <f>_xlfn.XLOOKUP(X976,AM:AM,AO:AO,"")</f>
        <v>0</v>
      </c>
      <c r="Z976">
        <f>_xlfn.XLOOKUP(X976,AM:AM,AP:AP,"")</f>
        <v>0</v>
      </c>
      <c r="AA976" t="str">
        <f>_xlfn.XLOOKUP(X976,AM:AM,AQ:AQ,"")</f>
        <v>L24</v>
      </c>
      <c r="AB976" t="str">
        <f>_xlfn.XLOOKUP(X976,AM:AM,AR:AR,"")</f>
        <v>L36</v>
      </c>
    </row>
    <row r="977" spans="1:28">
      <c r="A977" s="93">
        <v>45243</v>
      </c>
      <c r="B977" s="90" t="s">
        <v>24</v>
      </c>
      <c r="C977" s="90" t="s">
        <v>24</v>
      </c>
      <c r="D977" s="90" t="s">
        <v>24</v>
      </c>
      <c r="E977" s="90" t="s">
        <v>24</v>
      </c>
      <c r="F977" s="90" t="s">
        <v>24</v>
      </c>
      <c r="G977" s="90" t="s">
        <v>24</v>
      </c>
      <c r="H977" s="90" t="s">
        <v>24</v>
      </c>
      <c r="I977" s="90" t="s">
        <v>24</v>
      </c>
      <c r="J977" s="90" t="s">
        <v>24</v>
      </c>
      <c r="K977" s="90" t="s">
        <v>24</v>
      </c>
      <c r="L977" s="90" t="s">
        <v>24</v>
      </c>
      <c r="M977" s="90" t="s">
        <v>24</v>
      </c>
      <c r="N977" s="90" t="s">
        <v>24</v>
      </c>
      <c r="O977" s="90" t="s">
        <v>24</v>
      </c>
      <c r="P977" s="90" t="s">
        <v>24</v>
      </c>
      <c r="Q977" s="90" t="s">
        <v>24</v>
      </c>
      <c r="R977" s="90" t="s">
        <v>24</v>
      </c>
      <c r="S977" s="90" t="s">
        <v>24</v>
      </c>
      <c r="T977" s="90" t="s">
        <v>24</v>
      </c>
      <c r="U977" s="90" t="s">
        <v>24</v>
      </c>
      <c r="V977" s="90" t="s">
        <v>24</v>
      </c>
      <c r="W977" s="90" t="s">
        <v>24</v>
      </c>
      <c r="X977" t="str">
        <f t="shared" si="22"/>
        <v>11-2023</v>
      </c>
      <c r="Y977">
        <f>_xlfn.XLOOKUP(X977,AM:AM,AO:AO,"")</f>
        <v>0</v>
      </c>
      <c r="Z977">
        <f>_xlfn.XLOOKUP(X977,AM:AM,AP:AP,"")</f>
        <v>0</v>
      </c>
      <c r="AA977" t="str">
        <f>_xlfn.XLOOKUP(X977,AM:AM,AQ:AQ,"")</f>
        <v>L24</v>
      </c>
      <c r="AB977" t="str">
        <f>_xlfn.XLOOKUP(X977,AM:AM,AR:AR,"")</f>
        <v>L36</v>
      </c>
    </row>
    <row r="978" spans="1:28">
      <c r="A978" s="93">
        <v>45244</v>
      </c>
      <c r="B978" s="91" t="s">
        <v>25</v>
      </c>
      <c r="C978" s="90">
        <v>49500</v>
      </c>
      <c r="D978" s="90">
        <v>47200</v>
      </c>
      <c r="E978" s="90">
        <v>44500</v>
      </c>
      <c r="F978" s="90">
        <v>49800</v>
      </c>
      <c r="G978" s="91" t="s">
        <v>25</v>
      </c>
      <c r="H978" s="90">
        <v>47500</v>
      </c>
      <c r="I978" s="90">
        <v>47000</v>
      </c>
      <c r="J978" s="90">
        <v>49300</v>
      </c>
      <c r="K978" s="91" t="s">
        <v>25</v>
      </c>
      <c r="L978" s="90">
        <v>48400</v>
      </c>
      <c r="M978" s="90">
        <v>49200</v>
      </c>
      <c r="N978" s="90">
        <v>46200</v>
      </c>
      <c r="O978" s="90">
        <v>46200</v>
      </c>
      <c r="P978" s="90">
        <v>43700</v>
      </c>
      <c r="Q978" s="90">
        <v>44500</v>
      </c>
      <c r="R978" s="90">
        <v>44200</v>
      </c>
      <c r="S978" s="90">
        <v>46800</v>
      </c>
      <c r="T978" s="90">
        <v>47100</v>
      </c>
      <c r="U978" s="90">
        <v>49800</v>
      </c>
      <c r="V978" s="90">
        <v>49900</v>
      </c>
      <c r="W978" s="90">
        <v>52500</v>
      </c>
      <c r="X978" t="str">
        <f t="shared" si="22"/>
        <v>11-2023</v>
      </c>
      <c r="Y978">
        <f>_xlfn.XLOOKUP(X978,AM:AM,AO:AO,"")</f>
        <v>0</v>
      </c>
      <c r="Z978">
        <f>_xlfn.XLOOKUP(X978,AM:AM,AP:AP,"")</f>
        <v>0</v>
      </c>
      <c r="AA978" t="str">
        <f>_xlfn.XLOOKUP(X978,AM:AM,AQ:AQ,"")</f>
        <v>L24</v>
      </c>
      <c r="AB978" t="str">
        <f>_xlfn.XLOOKUP(X978,AM:AM,AR:AR,"")</f>
        <v>L36</v>
      </c>
    </row>
    <row r="979" spans="1:28">
      <c r="A979" s="93">
        <v>45245</v>
      </c>
      <c r="B979" s="91" t="s">
        <v>25</v>
      </c>
      <c r="C979" s="90">
        <v>49500</v>
      </c>
      <c r="D979" s="90">
        <v>47300</v>
      </c>
      <c r="E979" s="90">
        <v>44300</v>
      </c>
      <c r="F979" s="90">
        <v>49800</v>
      </c>
      <c r="G979" s="91" t="s">
        <v>25</v>
      </c>
      <c r="H979" s="90">
        <v>48000</v>
      </c>
      <c r="I979" s="90">
        <v>47000</v>
      </c>
      <c r="J979" s="90">
        <v>49300</v>
      </c>
      <c r="K979" s="91" t="s">
        <v>25</v>
      </c>
      <c r="L979" s="90">
        <v>48300</v>
      </c>
      <c r="M979" s="90">
        <v>49200</v>
      </c>
      <c r="N979" s="90">
        <v>46000</v>
      </c>
      <c r="O979" s="90">
        <v>46200</v>
      </c>
      <c r="P979" s="90">
        <v>43900</v>
      </c>
      <c r="Q979" s="90">
        <v>44600</v>
      </c>
      <c r="R979" s="90">
        <v>44200</v>
      </c>
      <c r="S979" s="90">
        <v>46600</v>
      </c>
      <c r="T979" s="90">
        <v>47100</v>
      </c>
      <c r="U979" s="90">
        <v>49800</v>
      </c>
      <c r="V979" s="90">
        <v>49900</v>
      </c>
      <c r="W979" s="90">
        <v>52500</v>
      </c>
      <c r="X979" t="str">
        <f t="shared" si="22"/>
        <v>11-2023</v>
      </c>
      <c r="Y979">
        <f>_xlfn.XLOOKUP(X979,AM:AM,AO:AO,"")</f>
        <v>0</v>
      </c>
      <c r="Z979">
        <f>_xlfn.XLOOKUP(X979,AM:AM,AP:AP,"")</f>
        <v>0</v>
      </c>
      <c r="AA979" t="str">
        <f>_xlfn.XLOOKUP(X979,AM:AM,AQ:AQ,"")</f>
        <v>L24</v>
      </c>
      <c r="AB979" t="str">
        <f>_xlfn.XLOOKUP(X979,AM:AM,AR:AR,"")</f>
        <v>L36</v>
      </c>
    </row>
    <row r="980" spans="1:28">
      <c r="A980" s="93">
        <v>45246</v>
      </c>
      <c r="B980" s="90">
        <v>48700</v>
      </c>
      <c r="C980" s="90">
        <v>49000</v>
      </c>
      <c r="D980" s="90">
        <v>47400</v>
      </c>
      <c r="E980" s="90">
        <v>44300</v>
      </c>
      <c r="F980" s="90">
        <v>49800</v>
      </c>
      <c r="G980" s="91" t="s">
        <v>25</v>
      </c>
      <c r="H980" s="90">
        <v>48000</v>
      </c>
      <c r="I980" s="90">
        <v>47000</v>
      </c>
      <c r="J980" s="90">
        <v>49300</v>
      </c>
      <c r="K980" s="91" t="s">
        <v>25</v>
      </c>
      <c r="L980" s="90">
        <v>48500</v>
      </c>
      <c r="M980" s="90">
        <v>49200</v>
      </c>
      <c r="N980" s="90">
        <v>46500</v>
      </c>
      <c r="O980" s="90">
        <v>46200</v>
      </c>
      <c r="P980" s="90">
        <v>44000</v>
      </c>
      <c r="Q980" s="90">
        <v>44700</v>
      </c>
      <c r="R980" s="90">
        <v>44500</v>
      </c>
      <c r="S980" s="90">
        <v>46600</v>
      </c>
      <c r="T980" s="90">
        <v>47100</v>
      </c>
      <c r="U980" s="90">
        <v>49800</v>
      </c>
      <c r="V980" s="90">
        <v>49900</v>
      </c>
      <c r="W980" s="90">
        <v>52500</v>
      </c>
      <c r="X980" t="str">
        <f t="shared" si="22"/>
        <v>11-2023</v>
      </c>
      <c r="Y980">
        <f>_xlfn.XLOOKUP(X980,AM:AM,AO:AO,"")</f>
        <v>0</v>
      </c>
      <c r="Z980">
        <f>_xlfn.XLOOKUP(X980,AM:AM,AP:AP,"")</f>
        <v>0</v>
      </c>
      <c r="AA980" t="str">
        <f>_xlfn.XLOOKUP(X980,AM:AM,AQ:AQ,"")</f>
        <v>L24</v>
      </c>
      <c r="AB980" t="str">
        <f>_xlfn.XLOOKUP(X980,AM:AM,AR:AR,"")</f>
        <v>L36</v>
      </c>
    </row>
    <row r="981" spans="1:28">
      <c r="A981" s="93">
        <v>45247</v>
      </c>
      <c r="B981" s="90">
        <v>48700</v>
      </c>
      <c r="C981" s="90">
        <v>49000</v>
      </c>
      <c r="D981" s="90">
        <v>47300</v>
      </c>
      <c r="E981" s="90">
        <v>44200</v>
      </c>
      <c r="F981" s="90">
        <v>49800</v>
      </c>
      <c r="G981" s="91" t="s">
        <v>25</v>
      </c>
      <c r="H981" s="90">
        <v>47500</v>
      </c>
      <c r="I981" s="90">
        <v>46800</v>
      </c>
      <c r="J981" s="90">
        <v>49300</v>
      </c>
      <c r="K981" s="91" t="s">
        <v>25</v>
      </c>
      <c r="L981" s="90">
        <v>48500</v>
      </c>
      <c r="M981" s="90">
        <v>49200</v>
      </c>
      <c r="N981" s="90">
        <v>46400</v>
      </c>
      <c r="O981" s="90">
        <v>46200</v>
      </c>
      <c r="P981" s="90">
        <v>44000</v>
      </c>
      <c r="Q981" s="90">
        <v>44800</v>
      </c>
      <c r="R981" s="90">
        <v>44500</v>
      </c>
      <c r="S981" s="90">
        <v>46500</v>
      </c>
      <c r="T981" s="90">
        <v>47100</v>
      </c>
      <c r="U981" s="90">
        <v>49800</v>
      </c>
      <c r="V981" s="90">
        <v>49900</v>
      </c>
      <c r="W981" s="90">
        <v>52500</v>
      </c>
      <c r="X981" t="str">
        <f t="shared" si="22"/>
        <v>11-2023</v>
      </c>
      <c r="Y981">
        <f>_xlfn.XLOOKUP(X981,AM:AM,AO:AO,"")</f>
        <v>0</v>
      </c>
      <c r="Z981">
        <f>_xlfn.XLOOKUP(X981,AM:AM,AP:AP,"")</f>
        <v>0</v>
      </c>
      <c r="AA981" t="str">
        <f>_xlfn.XLOOKUP(X981,AM:AM,AQ:AQ,"")</f>
        <v>L24</v>
      </c>
      <c r="AB981" t="str">
        <f>_xlfn.XLOOKUP(X981,AM:AM,AR:AR,"")</f>
        <v>L36</v>
      </c>
    </row>
    <row r="982" spans="1:28">
      <c r="A982" s="93">
        <v>45248</v>
      </c>
      <c r="B982" s="90">
        <v>48700</v>
      </c>
      <c r="C982" s="90">
        <v>49000</v>
      </c>
      <c r="D982" s="90">
        <v>47300</v>
      </c>
      <c r="E982" s="90">
        <v>44200</v>
      </c>
      <c r="F982" s="90">
        <v>49800</v>
      </c>
      <c r="G982" s="91" t="s">
        <v>25</v>
      </c>
      <c r="H982" s="90">
        <v>47500</v>
      </c>
      <c r="I982" s="90">
        <v>46800</v>
      </c>
      <c r="J982" s="90">
        <v>49300</v>
      </c>
      <c r="K982" s="91" t="s">
        <v>25</v>
      </c>
      <c r="L982" s="90">
        <v>48400</v>
      </c>
      <c r="M982" s="90">
        <v>49200</v>
      </c>
      <c r="N982" s="90">
        <v>46200</v>
      </c>
      <c r="O982" s="91" t="s">
        <v>25</v>
      </c>
      <c r="P982" s="90">
        <v>44000</v>
      </c>
      <c r="Q982" s="90">
        <v>44600</v>
      </c>
      <c r="R982" s="90">
        <v>44400</v>
      </c>
      <c r="S982" s="90">
        <v>46500</v>
      </c>
      <c r="T982" s="90">
        <v>47100</v>
      </c>
      <c r="U982" s="90">
        <v>49800</v>
      </c>
      <c r="V982" s="90">
        <v>49900</v>
      </c>
      <c r="W982" s="90">
        <v>52500</v>
      </c>
      <c r="X982" t="str">
        <f t="shared" ref="X982:X1045" si="23">TEXT(A982,"MM-YYYY")</f>
        <v>11-2023</v>
      </c>
      <c r="Y982">
        <f>_xlfn.XLOOKUP(X982,AM:AM,AO:AO,"")</f>
        <v>0</v>
      </c>
      <c r="Z982">
        <f>_xlfn.XLOOKUP(X982,AM:AM,AP:AP,"")</f>
        <v>0</v>
      </c>
      <c r="AA982" t="str">
        <f>_xlfn.XLOOKUP(X982,AM:AM,AQ:AQ,"")</f>
        <v>L24</v>
      </c>
      <c r="AB982" t="str">
        <f>_xlfn.XLOOKUP(X982,AM:AM,AR:AR,"")</f>
        <v>L36</v>
      </c>
    </row>
    <row r="983" spans="1:28">
      <c r="A983" s="93">
        <v>45249</v>
      </c>
      <c r="B983" s="90" t="s">
        <v>24</v>
      </c>
      <c r="C983" s="90" t="s">
        <v>24</v>
      </c>
      <c r="D983" s="90" t="s">
        <v>24</v>
      </c>
      <c r="E983" s="90" t="s">
        <v>24</v>
      </c>
      <c r="F983" s="90" t="s">
        <v>24</v>
      </c>
      <c r="G983" s="90" t="s">
        <v>24</v>
      </c>
      <c r="H983" s="90" t="s">
        <v>24</v>
      </c>
      <c r="I983" s="90" t="s">
        <v>24</v>
      </c>
      <c r="J983" s="90" t="s">
        <v>24</v>
      </c>
      <c r="K983" s="90" t="s">
        <v>24</v>
      </c>
      <c r="L983" s="90" t="s">
        <v>24</v>
      </c>
      <c r="M983" s="90" t="s">
        <v>24</v>
      </c>
      <c r="N983" s="90" t="s">
        <v>24</v>
      </c>
      <c r="O983" s="90" t="s">
        <v>24</v>
      </c>
      <c r="P983" s="90" t="s">
        <v>24</v>
      </c>
      <c r="Q983" s="90" t="s">
        <v>24</v>
      </c>
      <c r="R983" s="90" t="s">
        <v>24</v>
      </c>
      <c r="S983" s="90" t="s">
        <v>24</v>
      </c>
      <c r="T983" s="90" t="s">
        <v>24</v>
      </c>
      <c r="U983" s="90" t="s">
        <v>24</v>
      </c>
      <c r="V983" s="90" t="s">
        <v>24</v>
      </c>
      <c r="W983" s="90" t="s">
        <v>24</v>
      </c>
      <c r="X983" t="str">
        <f t="shared" si="23"/>
        <v>11-2023</v>
      </c>
      <c r="Y983">
        <f>_xlfn.XLOOKUP(X983,AM:AM,AO:AO,"")</f>
        <v>0</v>
      </c>
      <c r="Z983">
        <f>_xlfn.XLOOKUP(X983,AM:AM,AP:AP,"")</f>
        <v>0</v>
      </c>
      <c r="AA983" t="str">
        <f>_xlfn.XLOOKUP(X983,AM:AM,AQ:AQ,"")</f>
        <v>L24</v>
      </c>
      <c r="AB983" t="str">
        <f>_xlfn.XLOOKUP(X983,AM:AM,AR:AR,"")</f>
        <v>L36</v>
      </c>
    </row>
    <row r="984" spans="1:28">
      <c r="A984" s="93">
        <v>45250</v>
      </c>
      <c r="B984" s="90">
        <v>48600</v>
      </c>
      <c r="C984" s="90">
        <v>49000</v>
      </c>
      <c r="D984" s="90">
        <v>47300</v>
      </c>
      <c r="E984" s="90">
        <v>44200</v>
      </c>
      <c r="F984" s="90">
        <v>49400</v>
      </c>
      <c r="G984" s="91" t="s">
        <v>25</v>
      </c>
      <c r="H984" s="90">
        <v>47500</v>
      </c>
      <c r="I984" s="90">
        <v>46700</v>
      </c>
      <c r="J984" s="90">
        <v>49300</v>
      </c>
      <c r="K984" s="91" t="s">
        <v>25</v>
      </c>
      <c r="L984" s="90">
        <v>48200</v>
      </c>
      <c r="M984" s="90">
        <v>49200</v>
      </c>
      <c r="N984" s="90">
        <v>45800</v>
      </c>
      <c r="O984" s="91" t="s">
        <v>25</v>
      </c>
      <c r="P984" s="90">
        <v>44000</v>
      </c>
      <c r="Q984" s="90">
        <v>44600</v>
      </c>
      <c r="R984" s="90">
        <v>44400</v>
      </c>
      <c r="S984" s="90">
        <v>46500</v>
      </c>
      <c r="T984" s="90">
        <v>47100</v>
      </c>
      <c r="U984" s="90">
        <v>49800</v>
      </c>
      <c r="V984" s="90">
        <v>49400</v>
      </c>
      <c r="W984" s="90">
        <v>51800</v>
      </c>
      <c r="X984" t="str">
        <f t="shared" si="23"/>
        <v>11-2023</v>
      </c>
      <c r="Y984">
        <f>_xlfn.XLOOKUP(X984,AM:AM,AO:AO,"")</f>
        <v>0</v>
      </c>
      <c r="Z984">
        <f>_xlfn.XLOOKUP(X984,AM:AM,AP:AP,"")</f>
        <v>0</v>
      </c>
      <c r="AA984" t="str">
        <f>_xlfn.XLOOKUP(X984,AM:AM,AQ:AQ,"")</f>
        <v>L24</v>
      </c>
      <c r="AB984" t="str">
        <f>_xlfn.XLOOKUP(X984,AM:AM,AR:AR,"")</f>
        <v>L36</v>
      </c>
    </row>
    <row r="985" spans="1:28">
      <c r="A985" s="93">
        <v>45251</v>
      </c>
      <c r="B985" s="90">
        <v>48300</v>
      </c>
      <c r="C985" s="90">
        <v>49000</v>
      </c>
      <c r="D985" s="90">
        <v>46800</v>
      </c>
      <c r="E985" s="90">
        <v>43800</v>
      </c>
      <c r="F985" s="90">
        <v>49200</v>
      </c>
      <c r="G985" s="91" t="s">
        <v>25</v>
      </c>
      <c r="H985" s="90">
        <v>47000</v>
      </c>
      <c r="I985" s="90">
        <v>46600</v>
      </c>
      <c r="J985" s="90">
        <v>49300</v>
      </c>
      <c r="K985" s="91" t="s">
        <v>25</v>
      </c>
      <c r="L985" s="90">
        <v>48200</v>
      </c>
      <c r="M985" s="90">
        <v>49200</v>
      </c>
      <c r="N985" s="90">
        <v>45800</v>
      </c>
      <c r="O985" s="90">
        <v>45800</v>
      </c>
      <c r="P985" s="90">
        <v>43800</v>
      </c>
      <c r="Q985" s="90">
        <v>44500</v>
      </c>
      <c r="R985" s="90">
        <v>44200</v>
      </c>
      <c r="S985" s="90">
        <v>46100</v>
      </c>
      <c r="T985" s="90">
        <v>47000</v>
      </c>
      <c r="U985" s="90">
        <v>49800</v>
      </c>
      <c r="V985" s="90">
        <v>49300</v>
      </c>
      <c r="W985" s="90">
        <v>51800</v>
      </c>
      <c r="X985" t="str">
        <f t="shared" si="23"/>
        <v>11-2023</v>
      </c>
      <c r="Y985">
        <f>_xlfn.XLOOKUP(X985,AM:AM,AO:AO,"")</f>
        <v>0</v>
      </c>
      <c r="Z985">
        <f>_xlfn.XLOOKUP(X985,AM:AM,AP:AP,"")</f>
        <v>0</v>
      </c>
      <c r="AA985" t="str">
        <f>_xlfn.XLOOKUP(X985,AM:AM,AQ:AQ,"")</f>
        <v>L24</v>
      </c>
      <c r="AB985" t="str">
        <f>_xlfn.XLOOKUP(X985,AM:AM,AR:AR,"")</f>
        <v>L36</v>
      </c>
    </row>
    <row r="986" spans="1:28">
      <c r="A986" s="93">
        <v>45252</v>
      </c>
      <c r="B986" s="90">
        <v>48300</v>
      </c>
      <c r="C986" s="90">
        <v>49000</v>
      </c>
      <c r="D986" s="90">
        <v>46700</v>
      </c>
      <c r="E986" s="90">
        <v>43700</v>
      </c>
      <c r="F986" s="90">
        <v>49200</v>
      </c>
      <c r="G986" s="91" t="s">
        <v>25</v>
      </c>
      <c r="H986" s="90">
        <v>47000</v>
      </c>
      <c r="I986" s="90">
        <v>46400</v>
      </c>
      <c r="J986" s="90">
        <v>48500</v>
      </c>
      <c r="K986" s="91" t="s">
        <v>25</v>
      </c>
      <c r="L986" s="90">
        <v>48100</v>
      </c>
      <c r="M986" s="90">
        <v>48700</v>
      </c>
      <c r="N986" s="90">
        <v>45800</v>
      </c>
      <c r="O986" s="90">
        <v>45700</v>
      </c>
      <c r="P986" s="90">
        <v>43600</v>
      </c>
      <c r="Q986" s="90">
        <v>44200</v>
      </c>
      <c r="R986" s="90">
        <v>44000</v>
      </c>
      <c r="S986" s="90">
        <v>46000</v>
      </c>
      <c r="T986" s="90">
        <v>47000</v>
      </c>
      <c r="U986" s="90">
        <v>49800</v>
      </c>
      <c r="V986" s="90">
        <v>49000</v>
      </c>
      <c r="W986" s="90">
        <v>51800</v>
      </c>
      <c r="X986" t="str">
        <f t="shared" si="23"/>
        <v>11-2023</v>
      </c>
      <c r="Y986">
        <f>_xlfn.XLOOKUP(X986,AM:AM,AO:AO,"")</f>
        <v>0</v>
      </c>
      <c r="Z986">
        <f>_xlfn.XLOOKUP(X986,AM:AM,AP:AP,"")</f>
        <v>0</v>
      </c>
      <c r="AA986" t="str">
        <f>_xlfn.XLOOKUP(X986,AM:AM,AQ:AQ,"")</f>
        <v>L24</v>
      </c>
      <c r="AB986" t="str">
        <f>_xlfn.XLOOKUP(X986,AM:AM,AR:AR,"")</f>
        <v>L36</v>
      </c>
    </row>
    <row r="987" spans="1:28">
      <c r="A987" s="93">
        <v>45253</v>
      </c>
      <c r="B987" s="90">
        <v>48700</v>
      </c>
      <c r="C987" s="90">
        <v>48800</v>
      </c>
      <c r="D987" s="90">
        <v>47000</v>
      </c>
      <c r="E987" s="90">
        <v>44000</v>
      </c>
      <c r="F987" s="90">
        <v>49200</v>
      </c>
      <c r="G987" s="91" t="s">
        <v>25</v>
      </c>
      <c r="H987" s="90">
        <v>47000</v>
      </c>
      <c r="I987" s="90">
        <v>46500</v>
      </c>
      <c r="J987" s="90">
        <v>49000</v>
      </c>
      <c r="K987" s="91" t="s">
        <v>25</v>
      </c>
      <c r="L987" s="90">
        <v>48400</v>
      </c>
      <c r="M987" s="90">
        <v>48700</v>
      </c>
      <c r="N987" s="90">
        <v>46300</v>
      </c>
      <c r="O987" s="90">
        <v>45800</v>
      </c>
      <c r="P987" s="90">
        <v>44000</v>
      </c>
      <c r="Q987" s="90">
        <v>44200</v>
      </c>
      <c r="R987" s="90">
        <v>44200</v>
      </c>
      <c r="S987" s="90">
        <v>46300</v>
      </c>
      <c r="T987" s="90">
        <v>47000</v>
      </c>
      <c r="U987" s="90">
        <v>49800</v>
      </c>
      <c r="V987" s="90">
        <v>49000</v>
      </c>
      <c r="W987" s="90">
        <v>51800</v>
      </c>
      <c r="X987" t="str">
        <f t="shared" si="23"/>
        <v>11-2023</v>
      </c>
      <c r="Y987">
        <f>_xlfn.XLOOKUP(X987,AM:AM,AO:AO,"")</f>
        <v>0</v>
      </c>
      <c r="Z987">
        <f>_xlfn.XLOOKUP(X987,AM:AM,AP:AP,"")</f>
        <v>0</v>
      </c>
      <c r="AA987" t="str">
        <f>_xlfn.XLOOKUP(X987,AM:AM,AQ:AQ,"")</f>
        <v>L24</v>
      </c>
      <c r="AB987" t="str">
        <f>_xlfn.XLOOKUP(X987,AM:AM,AR:AR,"")</f>
        <v>L36</v>
      </c>
    </row>
    <row r="988" spans="1:28">
      <c r="A988" s="93">
        <v>45254</v>
      </c>
      <c r="B988" s="90">
        <v>48700</v>
      </c>
      <c r="C988" s="90">
        <v>49000</v>
      </c>
      <c r="D988" s="90">
        <v>47000</v>
      </c>
      <c r="E988" s="90">
        <v>43800</v>
      </c>
      <c r="F988" s="90">
        <v>49300</v>
      </c>
      <c r="G988" s="91" t="s">
        <v>25</v>
      </c>
      <c r="H988" s="90">
        <v>47000</v>
      </c>
      <c r="I988" s="90">
        <v>46500</v>
      </c>
      <c r="J988" s="90">
        <v>49000</v>
      </c>
      <c r="K988" s="91" t="s">
        <v>25</v>
      </c>
      <c r="L988" s="90">
        <v>48400</v>
      </c>
      <c r="M988" s="90">
        <v>48700</v>
      </c>
      <c r="N988" s="90">
        <v>46000</v>
      </c>
      <c r="O988" s="90">
        <v>45600</v>
      </c>
      <c r="P988" s="90">
        <v>43700</v>
      </c>
      <c r="Q988" s="90">
        <v>44200</v>
      </c>
      <c r="R988" s="90">
        <v>44000</v>
      </c>
      <c r="S988" s="90">
        <v>46100</v>
      </c>
      <c r="T988" s="90">
        <v>47000</v>
      </c>
      <c r="U988" s="90">
        <v>49800</v>
      </c>
      <c r="V988" s="90">
        <v>49000</v>
      </c>
      <c r="W988" s="90">
        <v>51800</v>
      </c>
      <c r="X988" t="str">
        <f t="shared" si="23"/>
        <v>11-2023</v>
      </c>
      <c r="Y988">
        <f>_xlfn.XLOOKUP(X988,AM:AM,AO:AO,"")</f>
        <v>0</v>
      </c>
      <c r="Z988">
        <f>_xlfn.XLOOKUP(X988,AM:AM,AP:AP,"")</f>
        <v>0</v>
      </c>
      <c r="AA988" t="str">
        <f>_xlfn.XLOOKUP(X988,AM:AM,AQ:AQ,"")</f>
        <v>L24</v>
      </c>
      <c r="AB988" t="str">
        <f>_xlfn.XLOOKUP(X988,AM:AM,AR:AR,"")</f>
        <v>L36</v>
      </c>
    </row>
    <row r="989" spans="1:28">
      <c r="A989" s="93">
        <v>45255</v>
      </c>
      <c r="B989" s="90">
        <v>48500</v>
      </c>
      <c r="C989" s="90">
        <v>48700</v>
      </c>
      <c r="D989" s="90">
        <v>46800</v>
      </c>
      <c r="E989" s="90">
        <v>43600</v>
      </c>
      <c r="F989" s="90">
        <v>49300</v>
      </c>
      <c r="G989" s="91" t="s">
        <v>25</v>
      </c>
      <c r="H989" s="90">
        <v>47000</v>
      </c>
      <c r="I989" s="90">
        <v>46200</v>
      </c>
      <c r="J989" s="90">
        <v>49000</v>
      </c>
      <c r="K989" s="91" t="s">
        <v>25</v>
      </c>
      <c r="L989" s="90">
        <v>48200</v>
      </c>
      <c r="M989" s="90">
        <v>48700</v>
      </c>
      <c r="N989" s="90">
        <v>45600</v>
      </c>
      <c r="O989" s="90">
        <v>45300</v>
      </c>
      <c r="P989" s="90">
        <v>43300</v>
      </c>
      <c r="Q989" s="90">
        <v>44000</v>
      </c>
      <c r="R989" s="90">
        <v>43800</v>
      </c>
      <c r="S989" s="90">
        <v>45900</v>
      </c>
      <c r="T989" s="90">
        <v>46800</v>
      </c>
      <c r="U989" s="90">
        <v>49800</v>
      </c>
      <c r="V989" s="90">
        <v>49000</v>
      </c>
      <c r="W989" s="90">
        <v>51800</v>
      </c>
      <c r="X989" t="str">
        <f t="shared" si="23"/>
        <v>11-2023</v>
      </c>
      <c r="Y989">
        <f>_xlfn.XLOOKUP(X989,AM:AM,AO:AO,"")</f>
        <v>0</v>
      </c>
      <c r="Z989">
        <f>_xlfn.XLOOKUP(X989,AM:AM,AP:AP,"")</f>
        <v>0</v>
      </c>
      <c r="AA989" t="str">
        <f>_xlfn.XLOOKUP(X989,AM:AM,AQ:AQ,"")</f>
        <v>L24</v>
      </c>
      <c r="AB989" t="str">
        <f>_xlfn.XLOOKUP(X989,AM:AM,AR:AR,"")</f>
        <v>L36</v>
      </c>
    </row>
    <row r="990" spans="1:28">
      <c r="A990" s="93">
        <v>45256</v>
      </c>
      <c r="B990" s="90" t="s">
        <v>24</v>
      </c>
      <c r="C990" s="90" t="s">
        <v>24</v>
      </c>
      <c r="D990" s="90" t="s">
        <v>24</v>
      </c>
      <c r="E990" s="90" t="s">
        <v>24</v>
      </c>
      <c r="F990" s="90" t="s">
        <v>24</v>
      </c>
      <c r="G990" s="90" t="s">
        <v>24</v>
      </c>
      <c r="H990" s="90" t="s">
        <v>24</v>
      </c>
      <c r="I990" s="90" t="s">
        <v>24</v>
      </c>
      <c r="J990" s="90" t="s">
        <v>24</v>
      </c>
      <c r="K990" s="90" t="s">
        <v>24</v>
      </c>
      <c r="L990" s="90" t="s">
        <v>24</v>
      </c>
      <c r="M990" s="90" t="s">
        <v>24</v>
      </c>
      <c r="N990" s="90" t="s">
        <v>24</v>
      </c>
      <c r="O990" s="90" t="s">
        <v>24</v>
      </c>
      <c r="P990" s="90" t="s">
        <v>24</v>
      </c>
      <c r="Q990" s="90" t="s">
        <v>24</v>
      </c>
      <c r="R990" s="90" t="s">
        <v>24</v>
      </c>
      <c r="S990" s="90" t="s">
        <v>24</v>
      </c>
      <c r="T990" s="90" t="s">
        <v>24</v>
      </c>
      <c r="U990" s="90" t="s">
        <v>24</v>
      </c>
      <c r="V990" s="90" t="s">
        <v>24</v>
      </c>
      <c r="W990" s="90" t="s">
        <v>24</v>
      </c>
      <c r="X990" t="str">
        <f t="shared" si="23"/>
        <v>11-2023</v>
      </c>
      <c r="Y990">
        <f>_xlfn.XLOOKUP(X990,AM:AM,AO:AO,"")</f>
        <v>0</v>
      </c>
      <c r="Z990">
        <f>_xlfn.XLOOKUP(X990,AM:AM,AP:AP,"")</f>
        <v>0</v>
      </c>
      <c r="AA990" t="str">
        <f>_xlfn.XLOOKUP(X990,AM:AM,AQ:AQ,"")</f>
        <v>L24</v>
      </c>
      <c r="AB990" t="str">
        <f>_xlfn.XLOOKUP(X990,AM:AM,AR:AR,"")</f>
        <v>L36</v>
      </c>
    </row>
    <row r="991" spans="1:28">
      <c r="A991" s="93">
        <v>45257</v>
      </c>
      <c r="B991" s="90">
        <v>48000</v>
      </c>
      <c r="C991" s="90">
        <v>48800</v>
      </c>
      <c r="D991" s="90">
        <v>46500</v>
      </c>
      <c r="E991" s="90">
        <v>43200</v>
      </c>
      <c r="F991" s="90">
        <v>49300</v>
      </c>
      <c r="G991" s="91" t="s">
        <v>25</v>
      </c>
      <c r="H991" s="90">
        <v>47000</v>
      </c>
      <c r="I991" s="90">
        <v>45900</v>
      </c>
      <c r="J991" s="90">
        <v>49000</v>
      </c>
      <c r="K991" s="91" t="s">
        <v>25</v>
      </c>
      <c r="L991" s="90">
        <v>47800</v>
      </c>
      <c r="M991" s="90">
        <v>48700</v>
      </c>
      <c r="N991" s="90">
        <v>45600</v>
      </c>
      <c r="O991" s="90">
        <v>45100</v>
      </c>
      <c r="P991" s="90">
        <v>43000</v>
      </c>
      <c r="Q991" s="90">
        <v>43400</v>
      </c>
      <c r="R991" s="90">
        <v>43700</v>
      </c>
      <c r="S991" s="90">
        <v>45500</v>
      </c>
      <c r="T991" s="90">
        <v>46600</v>
      </c>
      <c r="U991" s="90">
        <v>48800</v>
      </c>
      <c r="V991" s="90">
        <v>48300</v>
      </c>
      <c r="W991" s="90">
        <v>51000</v>
      </c>
      <c r="X991" t="str">
        <f t="shared" si="23"/>
        <v>11-2023</v>
      </c>
      <c r="Y991">
        <f>_xlfn.XLOOKUP(X991,AM:AM,AO:AO,"")</f>
        <v>0</v>
      </c>
      <c r="Z991">
        <f>_xlfn.XLOOKUP(X991,AM:AM,AP:AP,"")</f>
        <v>0</v>
      </c>
      <c r="AA991" t="str">
        <f>_xlfn.XLOOKUP(X991,AM:AM,AQ:AQ,"")</f>
        <v>L24</v>
      </c>
      <c r="AB991" t="str">
        <f>_xlfn.XLOOKUP(X991,AM:AM,AR:AR,"")</f>
        <v>L36</v>
      </c>
    </row>
    <row r="992" spans="1:28">
      <c r="A992" s="93">
        <v>45258</v>
      </c>
      <c r="B992" s="90">
        <v>47600</v>
      </c>
      <c r="C992" s="90">
        <v>48500</v>
      </c>
      <c r="D992" s="90">
        <v>46000</v>
      </c>
      <c r="E992" s="90">
        <v>43000</v>
      </c>
      <c r="F992" s="90">
        <v>48800</v>
      </c>
      <c r="G992" s="91" t="s">
        <v>25</v>
      </c>
      <c r="H992" s="90">
        <v>46500</v>
      </c>
      <c r="I992" s="90">
        <v>45500</v>
      </c>
      <c r="J992" s="90">
        <v>48800</v>
      </c>
      <c r="K992" s="91" t="s">
        <v>25</v>
      </c>
      <c r="L992" s="90">
        <v>47500</v>
      </c>
      <c r="M992" s="90">
        <v>48700</v>
      </c>
      <c r="N992" s="90">
        <v>45300</v>
      </c>
      <c r="O992" s="90">
        <v>44800</v>
      </c>
      <c r="P992" s="90">
        <v>42800</v>
      </c>
      <c r="Q992" s="90">
        <v>43200</v>
      </c>
      <c r="R992" s="90">
        <v>43600</v>
      </c>
      <c r="S992" s="90">
        <v>45300</v>
      </c>
      <c r="T992" s="90">
        <v>46200</v>
      </c>
      <c r="U992" s="90">
        <v>48800</v>
      </c>
      <c r="V992" s="90">
        <v>48100</v>
      </c>
      <c r="W992" s="90">
        <v>51000</v>
      </c>
      <c r="X992" t="str">
        <f t="shared" si="23"/>
        <v>11-2023</v>
      </c>
      <c r="Y992">
        <f>_xlfn.XLOOKUP(X992,AM:AM,AO:AO,"")</f>
        <v>0</v>
      </c>
      <c r="Z992">
        <f>_xlfn.XLOOKUP(X992,AM:AM,AP:AP,"")</f>
        <v>0</v>
      </c>
      <c r="AA992" t="str">
        <f>_xlfn.XLOOKUP(X992,AM:AM,AQ:AQ,"")</f>
        <v>L24</v>
      </c>
      <c r="AB992" t="str">
        <f>_xlfn.XLOOKUP(X992,AM:AM,AR:AR,"")</f>
        <v>L36</v>
      </c>
    </row>
    <row r="993" spans="1:28">
      <c r="A993" s="93">
        <v>45259</v>
      </c>
      <c r="B993" s="90">
        <v>47400</v>
      </c>
      <c r="C993" s="90">
        <v>48500</v>
      </c>
      <c r="D993" s="90">
        <v>46200</v>
      </c>
      <c r="E993" s="90">
        <v>43100</v>
      </c>
      <c r="F993" s="90">
        <v>48800</v>
      </c>
      <c r="G993" s="91" t="s">
        <v>25</v>
      </c>
      <c r="H993" s="90">
        <v>47000</v>
      </c>
      <c r="I993" s="90">
        <v>45600</v>
      </c>
      <c r="J993" s="90">
        <v>48800</v>
      </c>
      <c r="K993" s="91" t="s">
        <v>25</v>
      </c>
      <c r="L993" s="90">
        <v>47500</v>
      </c>
      <c r="M993" s="90">
        <v>48700</v>
      </c>
      <c r="N993" s="90">
        <v>45500</v>
      </c>
      <c r="O993" s="90">
        <v>44900</v>
      </c>
      <c r="P993" s="90">
        <v>43200</v>
      </c>
      <c r="Q993" s="90">
        <v>43500</v>
      </c>
      <c r="R993" s="90">
        <v>43800</v>
      </c>
      <c r="S993" s="90">
        <v>45400</v>
      </c>
      <c r="T993" s="90">
        <v>46200</v>
      </c>
      <c r="U993" s="90">
        <v>48800</v>
      </c>
      <c r="V993" s="90">
        <v>48100</v>
      </c>
      <c r="W993" s="90">
        <v>51000</v>
      </c>
      <c r="X993" t="str">
        <f t="shared" si="23"/>
        <v>11-2023</v>
      </c>
      <c r="Y993">
        <f>_xlfn.XLOOKUP(X993,AM:AM,AO:AO,"")</f>
        <v>0</v>
      </c>
      <c r="Z993">
        <f>_xlfn.XLOOKUP(X993,AM:AM,AP:AP,"")</f>
        <v>0</v>
      </c>
      <c r="AA993" t="str">
        <f>_xlfn.XLOOKUP(X993,AM:AM,AQ:AQ,"")</f>
        <v>L24</v>
      </c>
      <c r="AB993" t="str">
        <f>_xlfn.XLOOKUP(X993,AM:AM,AR:AR,"")</f>
        <v>L36</v>
      </c>
    </row>
    <row r="994" spans="1:28">
      <c r="A994" s="93">
        <v>45260</v>
      </c>
      <c r="B994" s="90">
        <v>47300</v>
      </c>
      <c r="C994" s="90">
        <v>48500</v>
      </c>
      <c r="D994" s="90">
        <v>46000</v>
      </c>
      <c r="E994" s="90">
        <v>42800</v>
      </c>
      <c r="F994" s="90">
        <v>48600</v>
      </c>
      <c r="G994" s="91" t="s">
        <v>25</v>
      </c>
      <c r="H994" s="90">
        <v>47000</v>
      </c>
      <c r="I994" s="90">
        <v>45400</v>
      </c>
      <c r="J994" s="90">
        <v>48000</v>
      </c>
      <c r="K994" s="91" t="s">
        <v>25</v>
      </c>
      <c r="L994" s="90">
        <v>47200</v>
      </c>
      <c r="M994" s="90">
        <v>48200</v>
      </c>
      <c r="N994" s="90">
        <v>45200</v>
      </c>
      <c r="O994" s="90">
        <v>44500</v>
      </c>
      <c r="P994" s="90">
        <v>43000</v>
      </c>
      <c r="Q994" s="90">
        <v>43300</v>
      </c>
      <c r="R994" s="90">
        <v>43300</v>
      </c>
      <c r="S994" s="90">
        <v>45000</v>
      </c>
      <c r="T994" s="90">
        <v>46200</v>
      </c>
      <c r="U994" s="90">
        <v>48800</v>
      </c>
      <c r="V994" s="90">
        <v>48100</v>
      </c>
      <c r="W994" s="90">
        <v>51000</v>
      </c>
      <c r="X994" t="str">
        <f t="shared" si="23"/>
        <v>11-2023</v>
      </c>
      <c r="Y994">
        <f>_xlfn.XLOOKUP(X994,AM:AM,AO:AO,"")</f>
        <v>0</v>
      </c>
      <c r="Z994">
        <f>_xlfn.XLOOKUP(X994,AM:AM,AP:AP,"")</f>
        <v>0</v>
      </c>
      <c r="AA994" t="str">
        <f>_xlfn.XLOOKUP(X994,AM:AM,AQ:AQ,"")</f>
        <v>L24</v>
      </c>
      <c r="AB994" t="str">
        <f>_xlfn.XLOOKUP(X994,AM:AM,AR:AR,"")</f>
        <v>L36</v>
      </c>
    </row>
    <row r="995" spans="1:28">
      <c r="A995" s="93">
        <v>45261</v>
      </c>
      <c r="B995" s="90">
        <v>47300</v>
      </c>
      <c r="C995" s="90">
        <v>48500</v>
      </c>
      <c r="D995" s="90">
        <v>45800</v>
      </c>
      <c r="E995" s="90">
        <v>42700</v>
      </c>
      <c r="F995" s="90">
        <v>48600</v>
      </c>
      <c r="G995" s="91" t="s">
        <v>25</v>
      </c>
      <c r="H995" s="90">
        <v>46500</v>
      </c>
      <c r="I995" s="90">
        <v>45000</v>
      </c>
      <c r="J995" s="90">
        <v>48000</v>
      </c>
      <c r="K995" s="91" t="s">
        <v>25</v>
      </c>
      <c r="L995" s="90">
        <v>47000</v>
      </c>
      <c r="M995" s="90">
        <v>48200</v>
      </c>
      <c r="N995" s="90">
        <v>45000</v>
      </c>
      <c r="O995" s="90">
        <v>44500</v>
      </c>
      <c r="P995" s="90">
        <v>42500</v>
      </c>
      <c r="Q995" s="90">
        <v>43100</v>
      </c>
      <c r="R995" s="90">
        <v>43000</v>
      </c>
      <c r="S995" s="90">
        <v>45000</v>
      </c>
      <c r="T995" s="90">
        <v>46200</v>
      </c>
      <c r="U995" s="90">
        <v>48800</v>
      </c>
      <c r="V995" s="90">
        <v>48100</v>
      </c>
      <c r="W995" s="90">
        <v>51000</v>
      </c>
      <c r="X995" t="str">
        <f t="shared" si="23"/>
        <v>12-2023</v>
      </c>
      <c r="Y995">
        <f>_xlfn.XLOOKUP(X995,AM:AM,AO:AO,"")</f>
        <v>0</v>
      </c>
      <c r="Z995">
        <f>_xlfn.XLOOKUP(X995,AM:AM,AP:AP,"")</f>
        <v>0</v>
      </c>
      <c r="AA995" t="str">
        <f>_xlfn.XLOOKUP(X995,AM:AM,AQ:AQ,"")</f>
        <v>L24</v>
      </c>
      <c r="AB995" t="str">
        <f>_xlfn.XLOOKUP(X995,AM:AM,AR:AR,"")</f>
        <v>L36</v>
      </c>
    </row>
    <row r="996" spans="1:28">
      <c r="A996" s="93">
        <v>45262</v>
      </c>
      <c r="B996" s="90">
        <v>47300</v>
      </c>
      <c r="C996" s="90">
        <v>48500</v>
      </c>
      <c r="D996" s="90">
        <v>46100</v>
      </c>
      <c r="E996" s="90">
        <v>42900</v>
      </c>
      <c r="F996" s="90">
        <v>48600</v>
      </c>
      <c r="G996" s="91" t="s">
        <v>25</v>
      </c>
      <c r="H996" s="90">
        <v>46500</v>
      </c>
      <c r="I996" s="90">
        <v>45600</v>
      </c>
      <c r="J996" s="90">
        <v>48000</v>
      </c>
      <c r="K996" s="91" t="s">
        <v>25</v>
      </c>
      <c r="L996" s="90">
        <v>47200</v>
      </c>
      <c r="M996" s="90">
        <v>48200</v>
      </c>
      <c r="N996" s="90">
        <v>45400</v>
      </c>
      <c r="O996" s="90">
        <v>44500</v>
      </c>
      <c r="P996" s="90">
        <v>42800</v>
      </c>
      <c r="Q996" s="90">
        <v>43000</v>
      </c>
      <c r="R996" s="90">
        <v>43300</v>
      </c>
      <c r="S996" s="90">
        <v>45200</v>
      </c>
      <c r="T996" s="90">
        <v>46000</v>
      </c>
      <c r="U996" s="90">
        <v>48800</v>
      </c>
      <c r="V996" s="90">
        <v>48100</v>
      </c>
      <c r="W996" s="90">
        <v>51000</v>
      </c>
      <c r="X996" t="str">
        <f t="shared" si="23"/>
        <v>12-2023</v>
      </c>
      <c r="Y996">
        <f>_xlfn.XLOOKUP(X996,AM:AM,AO:AO,"")</f>
        <v>0</v>
      </c>
      <c r="Z996">
        <f>_xlfn.XLOOKUP(X996,AM:AM,AP:AP,"")</f>
        <v>0</v>
      </c>
      <c r="AA996" t="str">
        <f>_xlfn.XLOOKUP(X996,AM:AM,AQ:AQ,"")</f>
        <v>L24</v>
      </c>
      <c r="AB996" t="str">
        <f>_xlfn.XLOOKUP(X996,AM:AM,AR:AR,"")</f>
        <v>L36</v>
      </c>
    </row>
    <row r="997" spans="1:28">
      <c r="A997" s="93">
        <v>45263</v>
      </c>
      <c r="B997" s="90" t="s">
        <v>24</v>
      </c>
      <c r="C997" s="90" t="s">
        <v>24</v>
      </c>
      <c r="D997" s="90" t="s">
        <v>24</v>
      </c>
      <c r="E997" s="90" t="s">
        <v>24</v>
      </c>
      <c r="F997" s="90" t="s">
        <v>24</v>
      </c>
      <c r="G997" s="90" t="s">
        <v>24</v>
      </c>
      <c r="H997" s="90" t="s">
        <v>24</v>
      </c>
      <c r="I997" s="90" t="s">
        <v>24</v>
      </c>
      <c r="J997" s="90" t="s">
        <v>24</v>
      </c>
      <c r="K997" s="90" t="s">
        <v>24</v>
      </c>
      <c r="L997" s="90" t="s">
        <v>24</v>
      </c>
      <c r="M997" s="90" t="s">
        <v>24</v>
      </c>
      <c r="N997" s="90" t="s">
        <v>24</v>
      </c>
      <c r="O997" s="90" t="s">
        <v>24</v>
      </c>
      <c r="P997" s="90" t="s">
        <v>24</v>
      </c>
      <c r="Q997" s="90" t="s">
        <v>24</v>
      </c>
      <c r="R997" s="90" t="s">
        <v>24</v>
      </c>
      <c r="S997" s="90" t="s">
        <v>24</v>
      </c>
      <c r="T997" s="90" t="s">
        <v>24</v>
      </c>
      <c r="U997" s="90" t="s">
        <v>24</v>
      </c>
      <c r="V997" s="90" t="s">
        <v>24</v>
      </c>
      <c r="W997" s="90" t="s">
        <v>24</v>
      </c>
      <c r="X997" t="str">
        <f t="shared" si="23"/>
        <v>12-2023</v>
      </c>
      <c r="Y997">
        <f>_xlfn.XLOOKUP(X997,AM:AM,AO:AO,"")</f>
        <v>0</v>
      </c>
      <c r="Z997">
        <f>_xlfn.XLOOKUP(X997,AM:AM,AP:AP,"")</f>
        <v>0</v>
      </c>
      <c r="AA997" t="str">
        <f>_xlfn.XLOOKUP(X997,AM:AM,AQ:AQ,"")</f>
        <v>L24</v>
      </c>
      <c r="AB997" t="str">
        <f>_xlfn.XLOOKUP(X997,AM:AM,AR:AR,"")</f>
        <v>L36</v>
      </c>
    </row>
    <row r="998" spans="1:28">
      <c r="A998" s="93">
        <v>45264</v>
      </c>
      <c r="B998" s="90">
        <v>47400</v>
      </c>
      <c r="C998" s="91" t="s">
        <v>25</v>
      </c>
      <c r="D998" s="90">
        <v>46000</v>
      </c>
      <c r="E998" s="90">
        <v>43000</v>
      </c>
      <c r="F998" s="90">
        <v>48500</v>
      </c>
      <c r="G998" s="91" t="s">
        <v>25</v>
      </c>
      <c r="H998" s="90">
        <v>46500</v>
      </c>
      <c r="I998" s="90">
        <v>45300</v>
      </c>
      <c r="J998" s="90">
        <v>48000</v>
      </c>
      <c r="K998" s="91" t="s">
        <v>25</v>
      </c>
      <c r="L998" s="90">
        <v>47000</v>
      </c>
      <c r="M998" s="90">
        <v>48200</v>
      </c>
      <c r="N998" s="90">
        <v>45400</v>
      </c>
      <c r="O998" s="90">
        <v>44300</v>
      </c>
      <c r="P998" s="90">
        <v>42800</v>
      </c>
      <c r="Q998" s="90">
        <v>43200</v>
      </c>
      <c r="R998" s="90">
        <v>43000</v>
      </c>
      <c r="S998" s="90">
        <v>45300</v>
      </c>
      <c r="T998" s="90">
        <v>46200</v>
      </c>
      <c r="U998" s="90">
        <v>48800</v>
      </c>
      <c r="V998" s="90">
        <v>48100</v>
      </c>
      <c r="W998" s="90">
        <v>51000</v>
      </c>
      <c r="X998" t="str">
        <f t="shared" si="23"/>
        <v>12-2023</v>
      </c>
      <c r="Y998">
        <f>_xlfn.XLOOKUP(X998,AM:AM,AO:AO,"")</f>
        <v>0</v>
      </c>
      <c r="Z998">
        <f>_xlfn.XLOOKUP(X998,AM:AM,AP:AP,"")</f>
        <v>0</v>
      </c>
      <c r="AA998" t="str">
        <f>_xlfn.XLOOKUP(X998,AM:AM,AQ:AQ,"")</f>
        <v>L24</v>
      </c>
      <c r="AB998" t="str">
        <f>_xlfn.XLOOKUP(X998,AM:AM,AR:AR,"")</f>
        <v>L36</v>
      </c>
    </row>
    <row r="999" spans="1:28">
      <c r="A999" s="93">
        <v>45265</v>
      </c>
      <c r="B999" s="90">
        <v>47600</v>
      </c>
      <c r="C999" s="91" t="s">
        <v>25</v>
      </c>
      <c r="D999" s="90">
        <v>46200</v>
      </c>
      <c r="E999" s="90">
        <v>43200</v>
      </c>
      <c r="F999" s="90">
        <v>48700</v>
      </c>
      <c r="G999" s="91" t="s">
        <v>25</v>
      </c>
      <c r="H999" s="90">
        <v>46500</v>
      </c>
      <c r="I999" s="90">
        <v>45300</v>
      </c>
      <c r="J999" s="90">
        <v>48300</v>
      </c>
      <c r="K999" s="91" t="s">
        <v>25</v>
      </c>
      <c r="L999" s="90">
        <v>47200</v>
      </c>
      <c r="M999" s="90">
        <v>48200</v>
      </c>
      <c r="N999" s="90">
        <v>45500</v>
      </c>
      <c r="O999" s="90">
        <v>44500</v>
      </c>
      <c r="P999" s="90">
        <v>42700</v>
      </c>
      <c r="Q999" s="90">
        <v>43200</v>
      </c>
      <c r="R999" s="90">
        <v>43300</v>
      </c>
      <c r="S999" s="90">
        <v>45500</v>
      </c>
      <c r="T999" s="90">
        <v>46300</v>
      </c>
      <c r="U999" s="90">
        <v>48800</v>
      </c>
      <c r="V999" s="90">
        <v>48100</v>
      </c>
      <c r="W999" s="90">
        <v>51000</v>
      </c>
      <c r="X999" t="str">
        <f t="shared" si="23"/>
        <v>12-2023</v>
      </c>
      <c r="Y999">
        <f>_xlfn.XLOOKUP(X999,AM:AM,AO:AO,"")</f>
        <v>0</v>
      </c>
      <c r="Z999">
        <f>_xlfn.XLOOKUP(X999,AM:AM,AP:AP,"")</f>
        <v>0</v>
      </c>
      <c r="AA999" t="str">
        <f>_xlfn.XLOOKUP(X999,AM:AM,AQ:AQ,"")</f>
        <v>L24</v>
      </c>
      <c r="AB999" t="str">
        <f>_xlfn.XLOOKUP(X999,AM:AM,AR:AR,"")</f>
        <v>L36</v>
      </c>
    </row>
    <row r="1000" spans="1:28">
      <c r="A1000" s="93">
        <v>45266</v>
      </c>
      <c r="B1000" s="90">
        <v>47800</v>
      </c>
      <c r="C1000" s="91" t="s">
        <v>25</v>
      </c>
      <c r="D1000" s="90">
        <v>46400</v>
      </c>
      <c r="E1000" s="90">
        <v>43700</v>
      </c>
      <c r="F1000" s="90">
        <v>49200</v>
      </c>
      <c r="G1000" s="91" t="s">
        <v>25</v>
      </c>
      <c r="H1000" s="90">
        <v>46500</v>
      </c>
      <c r="I1000" s="90">
        <v>45800</v>
      </c>
      <c r="J1000" s="90">
        <v>48700</v>
      </c>
      <c r="K1000" s="91" t="s">
        <v>25</v>
      </c>
      <c r="L1000" s="90">
        <v>47500</v>
      </c>
      <c r="M1000" s="90">
        <v>48300</v>
      </c>
      <c r="N1000" s="90">
        <v>45600</v>
      </c>
      <c r="O1000" s="90">
        <v>44900</v>
      </c>
      <c r="P1000" s="90">
        <v>43000</v>
      </c>
      <c r="Q1000" s="90">
        <v>43400</v>
      </c>
      <c r="R1000" s="90">
        <v>43800</v>
      </c>
      <c r="S1000" s="90">
        <v>46000</v>
      </c>
      <c r="T1000" s="90">
        <v>46300</v>
      </c>
      <c r="U1000" s="90">
        <v>48800</v>
      </c>
      <c r="V1000" s="90">
        <v>48800</v>
      </c>
      <c r="W1000" s="90">
        <v>52200</v>
      </c>
      <c r="X1000" t="str">
        <f t="shared" si="23"/>
        <v>12-2023</v>
      </c>
      <c r="Y1000">
        <f>_xlfn.XLOOKUP(X1000,AM:AM,AO:AO,"")</f>
        <v>0</v>
      </c>
      <c r="Z1000">
        <f>_xlfn.XLOOKUP(X1000,AM:AM,AP:AP,"")</f>
        <v>0</v>
      </c>
      <c r="AA1000" t="str">
        <f>_xlfn.XLOOKUP(X1000,AM:AM,AQ:AQ,"")</f>
        <v>L24</v>
      </c>
      <c r="AB1000" t="str">
        <f>_xlfn.XLOOKUP(X1000,AM:AM,AR:AR,"")</f>
        <v>L36</v>
      </c>
    </row>
    <row r="1001" spans="1:28">
      <c r="A1001" s="93">
        <v>45267</v>
      </c>
      <c r="B1001" s="90">
        <v>47800</v>
      </c>
      <c r="C1001" s="90">
        <v>48500</v>
      </c>
      <c r="D1001" s="90">
        <v>46400</v>
      </c>
      <c r="E1001" s="90">
        <v>43400</v>
      </c>
      <c r="F1001" s="90">
        <v>49200</v>
      </c>
      <c r="G1001" s="91" t="s">
        <v>25</v>
      </c>
      <c r="H1001" s="90">
        <v>47000</v>
      </c>
      <c r="I1001" s="90">
        <v>45600</v>
      </c>
      <c r="J1001" s="90">
        <v>48700</v>
      </c>
      <c r="K1001" s="91" t="s">
        <v>25</v>
      </c>
      <c r="L1001" s="90">
        <v>47400</v>
      </c>
      <c r="M1001" s="90">
        <v>48300</v>
      </c>
      <c r="N1001" s="90">
        <v>45500</v>
      </c>
      <c r="O1001" s="90">
        <v>44700</v>
      </c>
      <c r="P1001" s="90">
        <v>42700</v>
      </c>
      <c r="Q1001" s="90">
        <v>43200</v>
      </c>
      <c r="R1001" s="90">
        <v>43500</v>
      </c>
      <c r="S1001" s="90">
        <v>45700</v>
      </c>
      <c r="T1001" s="90">
        <v>46300</v>
      </c>
      <c r="U1001" s="90">
        <v>48800</v>
      </c>
      <c r="V1001" s="90">
        <v>48800</v>
      </c>
      <c r="W1001" s="90">
        <v>52200</v>
      </c>
      <c r="X1001" t="str">
        <f t="shared" si="23"/>
        <v>12-2023</v>
      </c>
      <c r="Y1001">
        <f>_xlfn.XLOOKUP(X1001,AM:AM,AO:AO,"")</f>
        <v>0</v>
      </c>
      <c r="Z1001">
        <f>_xlfn.XLOOKUP(X1001,AM:AM,AP:AP,"")</f>
        <v>0</v>
      </c>
      <c r="AA1001" t="str">
        <f>_xlfn.XLOOKUP(X1001,AM:AM,AQ:AQ,"")</f>
        <v>L24</v>
      </c>
      <c r="AB1001" t="str">
        <f>_xlfn.XLOOKUP(X1001,AM:AM,AR:AR,"")</f>
        <v>L36</v>
      </c>
    </row>
    <row r="1002" spans="1:28">
      <c r="A1002" s="93">
        <v>45268</v>
      </c>
      <c r="B1002" s="90">
        <v>48200</v>
      </c>
      <c r="C1002" s="90">
        <v>48800</v>
      </c>
      <c r="D1002" s="90">
        <v>46600</v>
      </c>
      <c r="E1002" s="90">
        <v>43800</v>
      </c>
      <c r="F1002" s="90">
        <v>49800</v>
      </c>
      <c r="G1002" s="91" t="s">
        <v>25</v>
      </c>
      <c r="H1002" s="90">
        <v>47000</v>
      </c>
      <c r="I1002" s="90">
        <v>46200</v>
      </c>
      <c r="J1002" s="90">
        <v>49200</v>
      </c>
      <c r="K1002" s="91" t="s">
        <v>25</v>
      </c>
      <c r="L1002" s="90">
        <v>47800</v>
      </c>
      <c r="M1002" s="90">
        <v>48500</v>
      </c>
      <c r="N1002" s="90">
        <v>45600</v>
      </c>
      <c r="O1002" s="90">
        <v>44900</v>
      </c>
      <c r="P1002" s="90">
        <v>43200</v>
      </c>
      <c r="Q1002" s="90">
        <v>43900</v>
      </c>
      <c r="R1002" s="90">
        <v>44000</v>
      </c>
      <c r="S1002" s="90">
        <v>46100</v>
      </c>
      <c r="T1002" s="90">
        <v>47000</v>
      </c>
      <c r="U1002" s="91" t="s">
        <v>25</v>
      </c>
      <c r="V1002" s="90">
        <v>49000</v>
      </c>
      <c r="W1002" s="90">
        <v>52200</v>
      </c>
      <c r="X1002" t="str">
        <f t="shared" si="23"/>
        <v>12-2023</v>
      </c>
      <c r="Y1002">
        <f>_xlfn.XLOOKUP(X1002,AM:AM,AO:AO,"")</f>
        <v>0</v>
      </c>
      <c r="Z1002">
        <f>_xlfn.XLOOKUP(X1002,AM:AM,AP:AP,"")</f>
        <v>0</v>
      </c>
      <c r="AA1002" t="str">
        <f>_xlfn.XLOOKUP(X1002,AM:AM,AQ:AQ,"")</f>
        <v>L24</v>
      </c>
      <c r="AB1002" t="str">
        <f>_xlfn.XLOOKUP(X1002,AM:AM,AR:AR,"")</f>
        <v>L36</v>
      </c>
    </row>
    <row r="1003" spans="1:28">
      <c r="A1003" s="93">
        <v>45269</v>
      </c>
      <c r="B1003" s="90">
        <v>48500</v>
      </c>
      <c r="C1003" s="90">
        <v>48800</v>
      </c>
      <c r="D1003" s="90">
        <v>47100</v>
      </c>
      <c r="E1003" s="90">
        <v>44000</v>
      </c>
      <c r="F1003" s="90">
        <v>50000</v>
      </c>
      <c r="G1003" s="91" t="s">
        <v>25</v>
      </c>
      <c r="H1003" s="90">
        <v>47500</v>
      </c>
      <c r="I1003" s="90">
        <v>46500</v>
      </c>
      <c r="J1003" s="90">
        <v>49600</v>
      </c>
      <c r="K1003" s="91" t="s">
        <v>25</v>
      </c>
      <c r="L1003" s="90">
        <v>48200</v>
      </c>
      <c r="M1003" s="90">
        <v>48800</v>
      </c>
      <c r="N1003" s="90">
        <v>46100</v>
      </c>
      <c r="O1003" s="90">
        <v>45300</v>
      </c>
      <c r="P1003" s="90">
        <v>43500</v>
      </c>
      <c r="Q1003" s="90">
        <v>44500</v>
      </c>
      <c r="R1003" s="90">
        <v>44200</v>
      </c>
      <c r="S1003" s="90">
        <v>46300</v>
      </c>
      <c r="T1003" s="90">
        <v>47300</v>
      </c>
      <c r="U1003" s="90">
        <v>48800</v>
      </c>
      <c r="V1003" s="90">
        <v>49600</v>
      </c>
      <c r="W1003" s="90">
        <v>52200</v>
      </c>
      <c r="X1003" t="str">
        <f t="shared" si="23"/>
        <v>12-2023</v>
      </c>
      <c r="Y1003">
        <f>_xlfn.XLOOKUP(X1003,AM:AM,AO:AO,"")</f>
        <v>0</v>
      </c>
      <c r="Z1003">
        <f>_xlfn.XLOOKUP(X1003,AM:AM,AP:AP,"")</f>
        <v>0</v>
      </c>
      <c r="AA1003" t="str">
        <f>_xlfn.XLOOKUP(X1003,AM:AM,AQ:AQ,"")</f>
        <v>L24</v>
      </c>
      <c r="AB1003" t="str">
        <f>_xlfn.XLOOKUP(X1003,AM:AM,AR:AR,"")</f>
        <v>L36</v>
      </c>
    </row>
    <row r="1004" spans="1:28">
      <c r="A1004" s="93">
        <v>45270</v>
      </c>
      <c r="B1004" s="90" t="s">
        <v>24</v>
      </c>
      <c r="C1004" s="90" t="s">
        <v>24</v>
      </c>
      <c r="D1004" s="90" t="s">
        <v>24</v>
      </c>
      <c r="E1004" s="90" t="s">
        <v>24</v>
      </c>
      <c r="F1004" s="90" t="s">
        <v>24</v>
      </c>
      <c r="G1004" s="90" t="s">
        <v>24</v>
      </c>
      <c r="H1004" s="90" t="s">
        <v>24</v>
      </c>
      <c r="I1004" s="90" t="s">
        <v>24</v>
      </c>
      <c r="J1004" s="90" t="s">
        <v>24</v>
      </c>
      <c r="K1004" s="90" t="s">
        <v>24</v>
      </c>
      <c r="L1004" s="90" t="s">
        <v>24</v>
      </c>
      <c r="M1004" s="90" t="s">
        <v>24</v>
      </c>
      <c r="N1004" s="90" t="s">
        <v>24</v>
      </c>
      <c r="O1004" s="90" t="s">
        <v>24</v>
      </c>
      <c r="P1004" s="90" t="s">
        <v>24</v>
      </c>
      <c r="Q1004" s="90" t="s">
        <v>24</v>
      </c>
      <c r="R1004" s="90" t="s">
        <v>24</v>
      </c>
      <c r="S1004" s="90" t="s">
        <v>24</v>
      </c>
      <c r="T1004" s="90" t="s">
        <v>24</v>
      </c>
      <c r="U1004" s="90" t="s">
        <v>24</v>
      </c>
      <c r="V1004" s="90" t="s">
        <v>24</v>
      </c>
      <c r="W1004" s="90" t="s">
        <v>24</v>
      </c>
      <c r="X1004" t="str">
        <f t="shared" si="23"/>
        <v>12-2023</v>
      </c>
      <c r="Y1004">
        <f>_xlfn.XLOOKUP(X1004,AM:AM,AO:AO,"")</f>
        <v>0</v>
      </c>
      <c r="Z1004">
        <f>_xlfn.XLOOKUP(X1004,AM:AM,AP:AP,"")</f>
        <v>0</v>
      </c>
      <c r="AA1004" t="str">
        <f>_xlfn.XLOOKUP(X1004,AM:AM,AQ:AQ,"")</f>
        <v>L24</v>
      </c>
      <c r="AB1004" t="str">
        <f>_xlfn.XLOOKUP(X1004,AM:AM,AR:AR,"")</f>
        <v>L36</v>
      </c>
    </row>
    <row r="1005" spans="1:28">
      <c r="A1005" s="93">
        <v>45271</v>
      </c>
      <c r="B1005" s="90">
        <v>48500</v>
      </c>
      <c r="C1005" s="90">
        <v>49000</v>
      </c>
      <c r="D1005" s="90">
        <v>46600</v>
      </c>
      <c r="E1005" s="90">
        <v>44200</v>
      </c>
      <c r="F1005" s="90">
        <v>50300</v>
      </c>
      <c r="G1005" s="91" t="s">
        <v>25</v>
      </c>
      <c r="H1005" s="90">
        <v>47500</v>
      </c>
      <c r="I1005" s="90">
        <v>46600</v>
      </c>
      <c r="J1005" s="90">
        <v>49600</v>
      </c>
      <c r="K1005" s="91" t="s">
        <v>25</v>
      </c>
      <c r="L1005" s="90">
        <v>48200</v>
      </c>
      <c r="M1005" s="90">
        <v>49100</v>
      </c>
      <c r="N1005" s="90">
        <v>45700</v>
      </c>
      <c r="O1005" s="90">
        <v>45100</v>
      </c>
      <c r="P1005" s="90">
        <v>43200</v>
      </c>
      <c r="Q1005" s="90">
        <v>44200</v>
      </c>
      <c r="R1005" s="90">
        <v>44000</v>
      </c>
      <c r="S1005" s="90">
        <v>46500</v>
      </c>
      <c r="T1005" s="90">
        <v>47100</v>
      </c>
      <c r="U1005" s="90">
        <v>48800</v>
      </c>
      <c r="V1005" s="90">
        <v>49600</v>
      </c>
      <c r="W1005" s="90">
        <v>52200</v>
      </c>
      <c r="X1005" t="str">
        <f t="shared" si="23"/>
        <v>12-2023</v>
      </c>
      <c r="Y1005">
        <f>_xlfn.XLOOKUP(X1005,AM:AM,AO:AO,"")</f>
        <v>0</v>
      </c>
      <c r="Z1005">
        <f>_xlfn.XLOOKUP(X1005,AM:AM,AP:AP,"")</f>
        <v>0</v>
      </c>
      <c r="AA1005" t="str">
        <f>_xlfn.XLOOKUP(X1005,AM:AM,AQ:AQ,"")</f>
        <v>L24</v>
      </c>
      <c r="AB1005" t="str">
        <f>_xlfn.XLOOKUP(X1005,AM:AM,AR:AR,"")</f>
        <v>L36</v>
      </c>
    </row>
    <row r="1006" spans="1:28">
      <c r="A1006" s="93">
        <v>45272</v>
      </c>
      <c r="B1006" s="90">
        <v>48500</v>
      </c>
      <c r="C1006" s="90">
        <v>49000</v>
      </c>
      <c r="D1006" s="90">
        <v>47200</v>
      </c>
      <c r="E1006" s="90">
        <v>44000</v>
      </c>
      <c r="F1006" s="90">
        <v>50300</v>
      </c>
      <c r="G1006" s="91" t="s">
        <v>25</v>
      </c>
      <c r="H1006" s="90">
        <v>47500</v>
      </c>
      <c r="I1006" s="90">
        <v>46700</v>
      </c>
      <c r="J1006" s="90">
        <v>49600</v>
      </c>
      <c r="K1006" s="91" t="s">
        <v>25</v>
      </c>
      <c r="L1006" s="90">
        <v>48400</v>
      </c>
      <c r="M1006" s="90">
        <v>49200</v>
      </c>
      <c r="N1006" s="90">
        <v>45700</v>
      </c>
      <c r="O1006" s="90">
        <v>45300</v>
      </c>
      <c r="P1006" s="90">
        <v>43500</v>
      </c>
      <c r="Q1006" s="90">
        <v>44500</v>
      </c>
      <c r="R1006" s="90">
        <v>44300</v>
      </c>
      <c r="S1006" s="90">
        <v>46300</v>
      </c>
      <c r="T1006" s="90">
        <v>47300</v>
      </c>
      <c r="U1006" s="90">
        <v>48800</v>
      </c>
      <c r="V1006" s="90">
        <v>49600</v>
      </c>
      <c r="W1006" s="90">
        <v>52200</v>
      </c>
      <c r="X1006" t="str">
        <f t="shared" si="23"/>
        <v>12-2023</v>
      </c>
      <c r="Y1006">
        <f>_xlfn.XLOOKUP(X1006,AM:AM,AO:AO,"")</f>
        <v>0</v>
      </c>
      <c r="Z1006">
        <f>_xlfn.XLOOKUP(X1006,AM:AM,AP:AP,"")</f>
        <v>0</v>
      </c>
      <c r="AA1006" t="str">
        <f>_xlfn.XLOOKUP(X1006,AM:AM,AQ:AQ,"")</f>
        <v>L24</v>
      </c>
      <c r="AB1006" t="str">
        <f>_xlfn.XLOOKUP(X1006,AM:AM,AR:AR,"")</f>
        <v>L36</v>
      </c>
    </row>
    <row r="1007" spans="1:28">
      <c r="A1007" s="93">
        <v>45273</v>
      </c>
      <c r="B1007" s="90">
        <v>48500</v>
      </c>
      <c r="C1007" s="90">
        <v>49000</v>
      </c>
      <c r="D1007" s="90">
        <v>46800</v>
      </c>
      <c r="E1007" s="90">
        <v>43700</v>
      </c>
      <c r="F1007" s="90">
        <v>50300</v>
      </c>
      <c r="G1007" s="91" t="s">
        <v>25</v>
      </c>
      <c r="H1007" s="90">
        <v>47500</v>
      </c>
      <c r="I1007" s="90">
        <v>46600</v>
      </c>
      <c r="J1007" s="90">
        <v>49200</v>
      </c>
      <c r="K1007" s="91" t="s">
        <v>25</v>
      </c>
      <c r="L1007" s="90">
        <v>48400</v>
      </c>
      <c r="M1007" s="90">
        <v>49200</v>
      </c>
      <c r="N1007" s="90">
        <v>46000</v>
      </c>
      <c r="O1007" s="90">
        <v>45300</v>
      </c>
      <c r="P1007" s="90">
        <v>43200</v>
      </c>
      <c r="Q1007" s="90">
        <v>44300</v>
      </c>
      <c r="R1007" s="90">
        <v>44100</v>
      </c>
      <c r="S1007" s="90">
        <v>46200</v>
      </c>
      <c r="T1007" s="90">
        <v>47100</v>
      </c>
      <c r="U1007" s="90">
        <v>48800</v>
      </c>
      <c r="V1007" s="90">
        <v>49500</v>
      </c>
      <c r="W1007" s="90">
        <v>52200</v>
      </c>
      <c r="X1007" t="str">
        <f t="shared" si="23"/>
        <v>12-2023</v>
      </c>
      <c r="Y1007">
        <f>_xlfn.XLOOKUP(X1007,AM:AM,AO:AO,"")</f>
        <v>0</v>
      </c>
      <c r="Z1007">
        <f>_xlfn.XLOOKUP(X1007,AM:AM,AP:AP,"")</f>
        <v>0</v>
      </c>
      <c r="AA1007" t="str">
        <f>_xlfn.XLOOKUP(X1007,AM:AM,AQ:AQ,"")</f>
        <v>L24</v>
      </c>
      <c r="AB1007" t="str">
        <f>_xlfn.XLOOKUP(X1007,AM:AM,AR:AR,"")</f>
        <v>L36</v>
      </c>
    </row>
    <row r="1008" spans="1:28">
      <c r="A1008" s="93">
        <v>45274</v>
      </c>
      <c r="B1008" s="90">
        <v>48700</v>
      </c>
      <c r="C1008" s="90">
        <v>49200</v>
      </c>
      <c r="D1008" s="90">
        <v>47000</v>
      </c>
      <c r="E1008" s="90">
        <v>44000</v>
      </c>
      <c r="F1008" s="90">
        <v>50300</v>
      </c>
      <c r="G1008" s="91" t="s">
        <v>25</v>
      </c>
      <c r="H1008" s="90">
        <v>48000</v>
      </c>
      <c r="I1008" s="90">
        <v>46800</v>
      </c>
      <c r="J1008" s="90">
        <v>49200</v>
      </c>
      <c r="K1008" s="91" t="s">
        <v>25</v>
      </c>
      <c r="L1008" s="90">
        <v>48600</v>
      </c>
      <c r="M1008" s="90">
        <v>49200</v>
      </c>
      <c r="N1008" s="90">
        <v>46200</v>
      </c>
      <c r="O1008" s="90">
        <v>45300</v>
      </c>
      <c r="P1008" s="90">
        <v>43400</v>
      </c>
      <c r="Q1008" s="90">
        <v>44400</v>
      </c>
      <c r="R1008" s="90">
        <v>44300</v>
      </c>
      <c r="S1008" s="90">
        <v>46500</v>
      </c>
      <c r="T1008" s="90">
        <v>47100</v>
      </c>
      <c r="U1008" s="90">
        <v>48800</v>
      </c>
      <c r="V1008" s="90">
        <v>49500</v>
      </c>
      <c r="W1008" s="90">
        <v>52200</v>
      </c>
      <c r="X1008" t="str">
        <f t="shared" si="23"/>
        <v>12-2023</v>
      </c>
      <c r="Y1008">
        <f>_xlfn.XLOOKUP(X1008,AM:AM,AO:AO,"")</f>
        <v>0</v>
      </c>
      <c r="Z1008">
        <f>_xlfn.XLOOKUP(X1008,AM:AM,AP:AP,"")</f>
        <v>0</v>
      </c>
      <c r="AA1008" t="str">
        <f>_xlfn.XLOOKUP(X1008,AM:AM,AQ:AQ,"")</f>
        <v>L24</v>
      </c>
      <c r="AB1008" t="str">
        <f>_xlfn.XLOOKUP(X1008,AM:AM,AR:AR,"")</f>
        <v>L36</v>
      </c>
    </row>
    <row r="1009" spans="1:28">
      <c r="A1009" s="93">
        <v>45275</v>
      </c>
      <c r="B1009" s="90">
        <v>48700</v>
      </c>
      <c r="C1009" s="90">
        <v>49200</v>
      </c>
      <c r="D1009" s="90">
        <v>47100</v>
      </c>
      <c r="E1009" s="90">
        <v>43900</v>
      </c>
      <c r="F1009" s="90">
        <v>50200</v>
      </c>
      <c r="G1009" s="91" t="s">
        <v>25</v>
      </c>
      <c r="H1009" s="90">
        <v>47500</v>
      </c>
      <c r="I1009" s="90">
        <v>47000</v>
      </c>
      <c r="J1009" s="90">
        <v>49200</v>
      </c>
      <c r="K1009" s="91" t="s">
        <v>25</v>
      </c>
      <c r="L1009" s="90">
        <v>48600</v>
      </c>
      <c r="M1009" s="90">
        <v>49400</v>
      </c>
      <c r="N1009" s="90">
        <v>46300</v>
      </c>
      <c r="O1009" s="90">
        <v>45200</v>
      </c>
      <c r="P1009" s="90">
        <v>43000</v>
      </c>
      <c r="Q1009" s="90">
        <v>44200</v>
      </c>
      <c r="R1009" s="90">
        <v>44000</v>
      </c>
      <c r="S1009" s="90">
        <v>46400</v>
      </c>
      <c r="T1009" s="90">
        <v>47100</v>
      </c>
      <c r="U1009" s="90">
        <v>48800</v>
      </c>
      <c r="V1009" s="90">
        <v>49500</v>
      </c>
      <c r="W1009" s="90">
        <v>52200</v>
      </c>
      <c r="X1009" t="str">
        <f t="shared" si="23"/>
        <v>12-2023</v>
      </c>
      <c r="Y1009">
        <f>_xlfn.XLOOKUP(X1009,AM:AM,AO:AO,"")</f>
        <v>0</v>
      </c>
      <c r="Z1009">
        <f>_xlfn.XLOOKUP(X1009,AM:AM,AP:AP,"")</f>
        <v>0</v>
      </c>
      <c r="AA1009" t="str">
        <f>_xlfn.XLOOKUP(X1009,AM:AM,AQ:AQ,"")</f>
        <v>L24</v>
      </c>
      <c r="AB1009" t="str">
        <f>_xlfn.XLOOKUP(X1009,AM:AM,AR:AR,"")</f>
        <v>L36</v>
      </c>
    </row>
    <row r="1010" spans="1:28">
      <c r="A1010" s="93">
        <v>45276</v>
      </c>
      <c r="B1010" s="90">
        <v>48700</v>
      </c>
      <c r="C1010" s="90">
        <v>49200</v>
      </c>
      <c r="D1010" s="90">
        <v>47100</v>
      </c>
      <c r="E1010" s="90">
        <v>43700</v>
      </c>
      <c r="F1010" s="90">
        <v>50000</v>
      </c>
      <c r="G1010" s="91" t="s">
        <v>25</v>
      </c>
      <c r="H1010" s="90">
        <v>47500</v>
      </c>
      <c r="I1010" s="90">
        <v>47000</v>
      </c>
      <c r="J1010" s="90">
        <v>49200</v>
      </c>
      <c r="K1010" s="91" t="s">
        <v>25</v>
      </c>
      <c r="L1010" s="90">
        <v>48600</v>
      </c>
      <c r="M1010" s="90">
        <v>49400</v>
      </c>
      <c r="N1010" s="90">
        <v>46100</v>
      </c>
      <c r="O1010" s="90">
        <v>45100</v>
      </c>
      <c r="P1010" s="90">
        <v>42800</v>
      </c>
      <c r="Q1010" s="90">
        <v>43900</v>
      </c>
      <c r="R1010" s="90">
        <v>43800</v>
      </c>
      <c r="S1010" s="90">
        <v>46500</v>
      </c>
      <c r="T1010" s="90">
        <v>46900</v>
      </c>
      <c r="U1010" s="90">
        <v>48800</v>
      </c>
      <c r="V1010" s="90">
        <v>49400</v>
      </c>
      <c r="W1010" s="90">
        <v>52000</v>
      </c>
      <c r="X1010" t="str">
        <f t="shared" si="23"/>
        <v>12-2023</v>
      </c>
      <c r="Y1010">
        <f>_xlfn.XLOOKUP(X1010,AM:AM,AO:AO,"")</f>
        <v>0</v>
      </c>
      <c r="Z1010">
        <f>_xlfn.XLOOKUP(X1010,AM:AM,AP:AP,"")</f>
        <v>0</v>
      </c>
      <c r="AA1010" t="str">
        <f>_xlfn.XLOOKUP(X1010,AM:AM,AQ:AQ,"")</f>
        <v>L24</v>
      </c>
      <c r="AB1010" t="str">
        <f>_xlfn.XLOOKUP(X1010,AM:AM,AR:AR,"")</f>
        <v>L36</v>
      </c>
    </row>
    <row r="1011" spans="1:28">
      <c r="A1011" s="93">
        <v>45277</v>
      </c>
      <c r="B1011" s="90" t="s">
        <v>24</v>
      </c>
      <c r="C1011" s="90" t="s">
        <v>24</v>
      </c>
      <c r="D1011" s="90" t="s">
        <v>24</v>
      </c>
      <c r="E1011" s="90" t="s">
        <v>24</v>
      </c>
      <c r="F1011" s="90" t="s">
        <v>24</v>
      </c>
      <c r="G1011" s="90" t="s">
        <v>24</v>
      </c>
      <c r="H1011" s="90" t="s">
        <v>24</v>
      </c>
      <c r="I1011" s="90" t="s">
        <v>24</v>
      </c>
      <c r="J1011" s="90" t="s">
        <v>24</v>
      </c>
      <c r="K1011" s="90" t="s">
        <v>24</v>
      </c>
      <c r="L1011" s="90" t="s">
        <v>24</v>
      </c>
      <c r="M1011" s="90" t="s">
        <v>24</v>
      </c>
      <c r="N1011" s="90" t="s">
        <v>24</v>
      </c>
      <c r="O1011" s="90" t="s">
        <v>24</v>
      </c>
      <c r="P1011" s="90" t="s">
        <v>24</v>
      </c>
      <c r="Q1011" s="90" t="s">
        <v>24</v>
      </c>
      <c r="R1011" s="90" t="s">
        <v>24</v>
      </c>
      <c r="S1011" s="90" t="s">
        <v>24</v>
      </c>
      <c r="T1011" s="90" t="s">
        <v>24</v>
      </c>
      <c r="U1011" s="90" t="s">
        <v>24</v>
      </c>
      <c r="V1011" s="90" t="s">
        <v>24</v>
      </c>
      <c r="W1011" s="90" t="s">
        <v>24</v>
      </c>
      <c r="X1011" t="str">
        <f t="shared" si="23"/>
        <v>12-2023</v>
      </c>
      <c r="Y1011">
        <f>_xlfn.XLOOKUP(X1011,AM:AM,AO:AO,"")</f>
        <v>0</v>
      </c>
      <c r="Z1011">
        <f>_xlfn.XLOOKUP(X1011,AM:AM,AP:AP,"")</f>
        <v>0</v>
      </c>
      <c r="AA1011" t="str">
        <f>_xlfn.XLOOKUP(X1011,AM:AM,AQ:AQ,"")</f>
        <v>L24</v>
      </c>
      <c r="AB1011" t="str">
        <f>_xlfn.XLOOKUP(X1011,AM:AM,AR:AR,"")</f>
        <v>L36</v>
      </c>
    </row>
    <row r="1012" spans="1:28">
      <c r="A1012" s="93">
        <v>45278</v>
      </c>
      <c r="B1012" s="90">
        <v>48500</v>
      </c>
      <c r="C1012" s="90">
        <v>49000</v>
      </c>
      <c r="D1012" s="90">
        <v>47100</v>
      </c>
      <c r="E1012" s="90">
        <v>43800</v>
      </c>
      <c r="F1012" s="90">
        <v>49900</v>
      </c>
      <c r="G1012" s="91" t="s">
        <v>25</v>
      </c>
      <c r="H1012" s="90">
        <v>47500</v>
      </c>
      <c r="I1012" s="90">
        <v>46900</v>
      </c>
      <c r="J1012" s="90">
        <v>48800</v>
      </c>
      <c r="K1012" s="91" t="s">
        <v>25</v>
      </c>
      <c r="L1012" s="90">
        <v>48700</v>
      </c>
      <c r="M1012" s="90">
        <v>49300</v>
      </c>
      <c r="N1012" s="90">
        <v>46400</v>
      </c>
      <c r="O1012" s="90">
        <v>45300</v>
      </c>
      <c r="P1012" s="90">
        <v>43000</v>
      </c>
      <c r="Q1012" s="90">
        <v>43800</v>
      </c>
      <c r="R1012" s="90">
        <v>43800</v>
      </c>
      <c r="S1012" s="90">
        <v>46000</v>
      </c>
      <c r="T1012" s="90">
        <v>47000</v>
      </c>
      <c r="U1012" s="90">
        <v>48800</v>
      </c>
      <c r="V1012" s="90">
        <v>49400</v>
      </c>
      <c r="W1012" s="90">
        <v>52000</v>
      </c>
      <c r="X1012" t="str">
        <f t="shared" si="23"/>
        <v>12-2023</v>
      </c>
      <c r="Y1012">
        <f>_xlfn.XLOOKUP(X1012,AM:AM,AO:AO,"")</f>
        <v>0</v>
      </c>
      <c r="Z1012">
        <f>_xlfn.XLOOKUP(X1012,AM:AM,AP:AP,"")</f>
        <v>0</v>
      </c>
      <c r="AA1012" t="str">
        <f>_xlfn.XLOOKUP(X1012,AM:AM,AQ:AQ,"")</f>
        <v>L24</v>
      </c>
      <c r="AB1012" t="str">
        <f>_xlfn.XLOOKUP(X1012,AM:AM,AR:AR,"")</f>
        <v>L36</v>
      </c>
    </row>
    <row r="1013" spans="1:28">
      <c r="A1013" s="93">
        <v>45279</v>
      </c>
      <c r="B1013" s="90">
        <v>48500</v>
      </c>
      <c r="C1013" s="90">
        <v>49000</v>
      </c>
      <c r="D1013" s="90">
        <v>47200</v>
      </c>
      <c r="E1013" s="90">
        <v>43700</v>
      </c>
      <c r="F1013" s="90">
        <v>49800</v>
      </c>
      <c r="G1013" s="91" t="s">
        <v>25</v>
      </c>
      <c r="H1013" s="90">
        <v>47500</v>
      </c>
      <c r="I1013" s="90">
        <v>46700</v>
      </c>
      <c r="J1013" s="90">
        <v>48800</v>
      </c>
      <c r="K1013" s="91" t="s">
        <v>25</v>
      </c>
      <c r="L1013" s="90">
        <v>48500</v>
      </c>
      <c r="M1013" s="90">
        <v>48900</v>
      </c>
      <c r="N1013" s="90">
        <v>46300</v>
      </c>
      <c r="O1013" s="90">
        <v>45100</v>
      </c>
      <c r="P1013" s="90">
        <v>42800</v>
      </c>
      <c r="Q1013" s="90">
        <v>43500</v>
      </c>
      <c r="R1013" s="90">
        <v>43800</v>
      </c>
      <c r="S1013" s="90">
        <v>45900</v>
      </c>
      <c r="T1013" s="90">
        <v>46700</v>
      </c>
      <c r="U1013" s="90">
        <v>48800</v>
      </c>
      <c r="V1013" s="90">
        <v>49400</v>
      </c>
      <c r="W1013" s="90">
        <v>52000</v>
      </c>
      <c r="X1013" t="str">
        <f t="shared" si="23"/>
        <v>12-2023</v>
      </c>
      <c r="Y1013">
        <f>_xlfn.XLOOKUP(X1013,AM:AM,AO:AO,"")</f>
        <v>0</v>
      </c>
      <c r="Z1013">
        <f>_xlfn.XLOOKUP(X1013,AM:AM,AP:AP,"")</f>
        <v>0</v>
      </c>
      <c r="AA1013" t="str">
        <f>_xlfn.XLOOKUP(X1013,AM:AM,AQ:AQ,"")</f>
        <v>L24</v>
      </c>
      <c r="AB1013" t="str">
        <f>_xlfn.XLOOKUP(X1013,AM:AM,AR:AR,"")</f>
        <v>L36</v>
      </c>
    </row>
    <row r="1014" spans="1:28">
      <c r="A1014" s="93">
        <v>45280</v>
      </c>
      <c r="B1014" s="90">
        <v>48000</v>
      </c>
      <c r="C1014" s="90">
        <v>48800</v>
      </c>
      <c r="D1014" s="90">
        <v>46700</v>
      </c>
      <c r="E1014" s="90">
        <v>43700</v>
      </c>
      <c r="F1014" s="90">
        <v>49400</v>
      </c>
      <c r="G1014" s="91" t="s">
        <v>25</v>
      </c>
      <c r="H1014" s="90">
        <v>47000</v>
      </c>
      <c r="I1014" s="90">
        <v>46600</v>
      </c>
      <c r="J1014" s="90">
        <v>48500</v>
      </c>
      <c r="K1014" s="91" t="s">
        <v>25</v>
      </c>
      <c r="L1014" s="90">
        <v>48500</v>
      </c>
      <c r="M1014" s="90">
        <v>48500</v>
      </c>
      <c r="N1014" s="90">
        <v>46200</v>
      </c>
      <c r="O1014" s="90">
        <v>44900</v>
      </c>
      <c r="P1014" s="90">
        <v>42800</v>
      </c>
      <c r="Q1014" s="90">
        <v>43100</v>
      </c>
      <c r="R1014" s="90">
        <v>43500</v>
      </c>
      <c r="S1014" s="90">
        <v>45900</v>
      </c>
      <c r="T1014" s="90">
        <v>46400</v>
      </c>
      <c r="U1014" s="90">
        <v>48800</v>
      </c>
      <c r="V1014" s="90">
        <v>49300</v>
      </c>
      <c r="W1014" s="90">
        <v>51800</v>
      </c>
      <c r="X1014" t="str">
        <f t="shared" si="23"/>
        <v>12-2023</v>
      </c>
      <c r="Y1014">
        <f>_xlfn.XLOOKUP(X1014,AM:AM,AO:AO,"")</f>
        <v>0</v>
      </c>
      <c r="Z1014">
        <f>_xlfn.XLOOKUP(X1014,AM:AM,AP:AP,"")</f>
        <v>0</v>
      </c>
      <c r="AA1014" t="str">
        <f>_xlfn.XLOOKUP(X1014,AM:AM,AQ:AQ,"")</f>
        <v>L24</v>
      </c>
      <c r="AB1014" t="str">
        <f>_xlfn.XLOOKUP(X1014,AM:AM,AR:AR,"")</f>
        <v>L36</v>
      </c>
    </row>
    <row r="1015" spans="1:28">
      <c r="A1015" s="93">
        <v>45281</v>
      </c>
      <c r="B1015" s="90">
        <v>47600</v>
      </c>
      <c r="C1015" s="90">
        <v>48500</v>
      </c>
      <c r="D1015" s="90">
        <v>46700</v>
      </c>
      <c r="E1015" s="90">
        <v>43300</v>
      </c>
      <c r="F1015" s="90">
        <v>49000</v>
      </c>
      <c r="G1015" s="91" t="s">
        <v>25</v>
      </c>
      <c r="H1015" s="90">
        <v>46500</v>
      </c>
      <c r="I1015" s="90">
        <v>46000</v>
      </c>
      <c r="J1015" s="90">
        <v>48200</v>
      </c>
      <c r="K1015" s="91" t="s">
        <v>25</v>
      </c>
      <c r="L1015" s="90">
        <v>48400</v>
      </c>
      <c r="M1015" s="90">
        <v>48500</v>
      </c>
      <c r="N1015" s="90">
        <v>46100</v>
      </c>
      <c r="O1015" s="90">
        <v>44700</v>
      </c>
      <c r="P1015" s="90">
        <v>42500</v>
      </c>
      <c r="Q1015" s="90">
        <v>43100</v>
      </c>
      <c r="R1015" s="90">
        <v>43300</v>
      </c>
      <c r="S1015" s="90">
        <v>45500</v>
      </c>
      <c r="T1015" s="90">
        <v>46200</v>
      </c>
      <c r="U1015" s="90">
        <v>48800</v>
      </c>
      <c r="V1015" s="90">
        <v>49000</v>
      </c>
      <c r="W1015" s="90">
        <v>51800</v>
      </c>
      <c r="X1015" t="str">
        <f t="shared" si="23"/>
        <v>12-2023</v>
      </c>
      <c r="Y1015">
        <f>_xlfn.XLOOKUP(X1015,AM:AM,AO:AO,"")</f>
        <v>0</v>
      </c>
      <c r="Z1015">
        <f>_xlfn.XLOOKUP(X1015,AM:AM,AP:AP,"")</f>
        <v>0</v>
      </c>
      <c r="AA1015" t="str">
        <f>_xlfn.XLOOKUP(X1015,AM:AM,AQ:AQ,"")</f>
        <v>L24</v>
      </c>
      <c r="AB1015" t="str">
        <f>_xlfn.XLOOKUP(X1015,AM:AM,AR:AR,"")</f>
        <v>L36</v>
      </c>
    </row>
    <row r="1016" spans="1:28">
      <c r="A1016" s="93">
        <v>45282</v>
      </c>
      <c r="B1016" s="90">
        <v>47400</v>
      </c>
      <c r="C1016" s="90">
        <v>48300</v>
      </c>
      <c r="D1016" s="90">
        <v>46600</v>
      </c>
      <c r="E1016" s="90">
        <v>43000</v>
      </c>
      <c r="F1016" s="90">
        <v>49000</v>
      </c>
      <c r="G1016" s="91" t="s">
        <v>25</v>
      </c>
      <c r="H1016" s="90">
        <v>46500</v>
      </c>
      <c r="I1016" s="90">
        <v>46000</v>
      </c>
      <c r="J1016" s="90">
        <v>48200</v>
      </c>
      <c r="K1016" s="91" t="s">
        <v>25</v>
      </c>
      <c r="L1016" s="90">
        <v>48000</v>
      </c>
      <c r="M1016" s="90">
        <v>48500</v>
      </c>
      <c r="N1016" s="90">
        <v>45700</v>
      </c>
      <c r="O1016" s="90">
        <v>44700</v>
      </c>
      <c r="P1016" s="90">
        <v>42300</v>
      </c>
      <c r="Q1016" s="90">
        <v>43200</v>
      </c>
      <c r="R1016" s="90">
        <v>43000</v>
      </c>
      <c r="S1016" s="90">
        <v>45200</v>
      </c>
      <c r="T1016" s="90">
        <v>46000</v>
      </c>
      <c r="U1016" s="90">
        <v>48300</v>
      </c>
      <c r="V1016" s="90">
        <v>48700</v>
      </c>
      <c r="W1016" s="90">
        <v>51700</v>
      </c>
      <c r="X1016" t="str">
        <f t="shared" si="23"/>
        <v>12-2023</v>
      </c>
      <c r="Y1016">
        <f>_xlfn.XLOOKUP(X1016,AM:AM,AO:AO,"")</f>
        <v>0</v>
      </c>
      <c r="Z1016">
        <f>_xlfn.XLOOKUP(X1016,AM:AM,AP:AP,"")</f>
        <v>0</v>
      </c>
      <c r="AA1016" t="str">
        <f>_xlfn.XLOOKUP(X1016,AM:AM,AQ:AQ,"")</f>
        <v>L24</v>
      </c>
      <c r="AB1016" t="str">
        <f>_xlfn.XLOOKUP(X1016,AM:AM,AR:AR,"")</f>
        <v>L36</v>
      </c>
    </row>
    <row r="1017" spans="1:28">
      <c r="A1017" s="93">
        <v>45283</v>
      </c>
      <c r="B1017" s="90">
        <v>47600</v>
      </c>
      <c r="C1017" s="90">
        <v>48300</v>
      </c>
      <c r="D1017" s="90">
        <v>46700</v>
      </c>
      <c r="E1017" s="90">
        <v>43300</v>
      </c>
      <c r="F1017" s="90">
        <v>49200</v>
      </c>
      <c r="G1017" s="91" t="s">
        <v>25</v>
      </c>
      <c r="H1017" s="90">
        <v>46500</v>
      </c>
      <c r="I1017" s="90">
        <v>46000</v>
      </c>
      <c r="J1017" s="90">
        <v>48400</v>
      </c>
      <c r="K1017" s="91" t="s">
        <v>25</v>
      </c>
      <c r="L1017" s="90">
        <v>48000</v>
      </c>
      <c r="M1017" s="90">
        <v>48800</v>
      </c>
      <c r="N1017" s="90">
        <v>46300</v>
      </c>
      <c r="O1017" s="90">
        <v>44700</v>
      </c>
      <c r="P1017" s="90">
        <v>42700</v>
      </c>
      <c r="Q1017" s="90">
        <v>43400</v>
      </c>
      <c r="R1017" s="90">
        <v>43500</v>
      </c>
      <c r="S1017" s="90">
        <v>45500</v>
      </c>
      <c r="T1017" s="90">
        <v>46300</v>
      </c>
      <c r="U1017" s="90">
        <v>48300</v>
      </c>
      <c r="V1017" s="90">
        <v>48500</v>
      </c>
      <c r="W1017" s="90">
        <v>51700</v>
      </c>
      <c r="X1017" t="str">
        <f t="shared" si="23"/>
        <v>12-2023</v>
      </c>
      <c r="Y1017">
        <f>_xlfn.XLOOKUP(X1017,AM:AM,AO:AO,"")</f>
        <v>0</v>
      </c>
      <c r="Z1017">
        <f>_xlfn.XLOOKUP(X1017,AM:AM,AP:AP,"")</f>
        <v>0</v>
      </c>
      <c r="AA1017" t="str">
        <f>_xlfn.XLOOKUP(X1017,AM:AM,AQ:AQ,"")</f>
        <v>L24</v>
      </c>
      <c r="AB1017" t="str">
        <f>_xlfn.XLOOKUP(X1017,AM:AM,AR:AR,"")</f>
        <v>L36</v>
      </c>
    </row>
    <row r="1018" spans="1:28">
      <c r="A1018" s="93">
        <v>45284</v>
      </c>
      <c r="B1018" s="90" t="s">
        <v>24</v>
      </c>
      <c r="C1018" s="90" t="s">
        <v>24</v>
      </c>
      <c r="D1018" s="90" t="s">
        <v>24</v>
      </c>
      <c r="E1018" s="90" t="s">
        <v>24</v>
      </c>
      <c r="F1018" s="90" t="s">
        <v>24</v>
      </c>
      <c r="G1018" s="90" t="s">
        <v>24</v>
      </c>
      <c r="H1018" s="90" t="s">
        <v>24</v>
      </c>
      <c r="I1018" s="90" t="s">
        <v>24</v>
      </c>
      <c r="J1018" s="90" t="s">
        <v>24</v>
      </c>
      <c r="K1018" s="90" t="s">
        <v>24</v>
      </c>
      <c r="L1018" s="90" t="s">
        <v>24</v>
      </c>
      <c r="M1018" s="90" t="s">
        <v>24</v>
      </c>
      <c r="N1018" s="90" t="s">
        <v>24</v>
      </c>
      <c r="O1018" s="90" t="s">
        <v>24</v>
      </c>
      <c r="P1018" s="90" t="s">
        <v>24</v>
      </c>
      <c r="Q1018" s="90" t="s">
        <v>24</v>
      </c>
      <c r="R1018" s="90" t="s">
        <v>24</v>
      </c>
      <c r="S1018" s="90" t="s">
        <v>24</v>
      </c>
      <c r="T1018" s="90" t="s">
        <v>24</v>
      </c>
      <c r="U1018" s="90" t="s">
        <v>24</v>
      </c>
      <c r="V1018" s="90" t="s">
        <v>24</v>
      </c>
      <c r="W1018" s="90" t="s">
        <v>24</v>
      </c>
      <c r="X1018" t="str">
        <f t="shared" si="23"/>
        <v>12-2023</v>
      </c>
      <c r="Y1018">
        <f>_xlfn.XLOOKUP(X1018,AM:AM,AO:AO,"")</f>
        <v>0</v>
      </c>
      <c r="Z1018">
        <f>_xlfn.XLOOKUP(X1018,AM:AM,AP:AP,"")</f>
        <v>0</v>
      </c>
      <c r="AA1018" t="str">
        <f>_xlfn.XLOOKUP(X1018,AM:AM,AQ:AQ,"")</f>
        <v>L24</v>
      </c>
      <c r="AB1018" t="str">
        <f>_xlfn.XLOOKUP(X1018,AM:AM,AR:AR,"")</f>
        <v>L36</v>
      </c>
    </row>
    <row r="1019" spans="1:28">
      <c r="A1019" s="93">
        <v>45285</v>
      </c>
      <c r="B1019" s="90" t="s">
        <v>24</v>
      </c>
      <c r="C1019" s="90" t="s">
        <v>24</v>
      </c>
      <c r="D1019" s="90" t="s">
        <v>24</v>
      </c>
      <c r="E1019" s="90" t="s">
        <v>24</v>
      </c>
      <c r="F1019" s="90" t="s">
        <v>24</v>
      </c>
      <c r="G1019" s="90" t="s">
        <v>24</v>
      </c>
      <c r="H1019" s="90" t="s">
        <v>24</v>
      </c>
      <c r="I1019" s="90" t="s">
        <v>24</v>
      </c>
      <c r="J1019" s="90" t="s">
        <v>24</v>
      </c>
      <c r="K1019" s="90" t="s">
        <v>24</v>
      </c>
      <c r="L1019" s="90" t="s">
        <v>24</v>
      </c>
      <c r="M1019" s="90" t="s">
        <v>24</v>
      </c>
      <c r="N1019" s="90" t="s">
        <v>24</v>
      </c>
      <c r="O1019" s="90" t="s">
        <v>24</v>
      </c>
      <c r="P1019" s="90" t="s">
        <v>24</v>
      </c>
      <c r="Q1019" s="90" t="s">
        <v>24</v>
      </c>
      <c r="R1019" s="90" t="s">
        <v>24</v>
      </c>
      <c r="S1019" s="90" t="s">
        <v>24</v>
      </c>
      <c r="T1019" s="90" t="s">
        <v>24</v>
      </c>
      <c r="U1019" s="90" t="s">
        <v>24</v>
      </c>
      <c r="V1019" s="90" t="s">
        <v>24</v>
      </c>
      <c r="W1019" s="90" t="s">
        <v>24</v>
      </c>
      <c r="X1019" t="str">
        <f t="shared" si="23"/>
        <v>12-2023</v>
      </c>
      <c r="Y1019">
        <f>_xlfn.XLOOKUP(X1019,AM:AM,AO:AO,"")</f>
        <v>0</v>
      </c>
      <c r="Z1019">
        <f>_xlfn.XLOOKUP(X1019,AM:AM,AP:AP,"")</f>
        <v>0</v>
      </c>
      <c r="AA1019" t="str">
        <f>_xlfn.XLOOKUP(X1019,AM:AM,AQ:AQ,"")</f>
        <v>L24</v>
      </c>
      <c r="AB1019" t="str">
        <f>_xlfn.XLOOKUP(X1019,AM:AM,AR:AR,"")</f>
        <v>L36</v>
      </c>
    </row>
    <row r="1020" spans="1:28">
      <c r="A1020" s="93">
        <v>45286</v>
      </c>
      <c r="B1020" s="90">
        <v>47500</v>
      </c>
      <c r="C1020" s="90">
        <v>48000</v>
      </c>
      <c r="D1020" s="90">
        <v>46200</v>
      </c>
      <c r="E1020" s="90">
        <v>42600</v>
      </c>
      <c r="F1020" s="90">
        <v>49200</v>
      </c>
      <c r="G1020" s="91" t="s">
        <v>25</v>
      </c>
      <c r="H1020" s="90">
        <v>46000</v>
      </c>
      <c r="I1020" s="90">
        <v>45700</v>
      </c>
      <c r="J1020" s="90">
        <v>48000</v>
      </c>
      <c r="K1020" s="91" t="s">
        <v>25</v>
      </c>
      <c r="L1020" s="90">
        <v>47400</v>
      </c>
      <c r="M1020" s="90">
        <v>48800</v>
      </c>
      <c r="N1020" s="90">
        <v>45700</v>
      </c>
      <c r="O1020" s="90">
        <v>44500</v>
      </c>
      <c r="P1020" s="90">
        <v>42300</v>
      </c>
      <c r="Q1020" s="90">
        <v>43100</v>
      </c>
      <c r="R1020" s="90">
        <v>43200</v>
      </c>
      <c r="S1020" s="90">
        <v>44800</v>
      </c>
      <c r="T1020" s="90">
        <v>46000</v>
      </c>
      <c r="U1020" s="90">
        <v>48300</v>
      </c>
      <c r="V1020" s="90">
        <v>48500</v>
      </c>
      <c r="W1020" s="90">
        <v>51700</v>
      </c>
      <c r="X1020" t="str">
        <f t="shared" si="23"/>
        <v>12-2023</v>
      </c>
      <c r="Y1020">
        <f>_xlfn.XLOOKUP(X1020,AM:AM,AO:AO,"")</f>
        <v>0</v>
      </c>
      <c r="Z1020">
        <f>_xlfn.XLOOKUP(X1020,AM:AM,AP:AP,"")</f>
        <v>0</v>
      </c>
      <c r="AA1020" t="str">
        <f>_xlfn.XLOOKUP(X1020,AM:AM,AQ:AQ,"")</f>
        <v>L24</v>
      </c>
      <c r="AB1020" t="str">
        <f>_xlfn.XLOOKUP(X1020,AM:AM,AR:AR,"")</f>
        <v>L36</v>
      </c>
    </row>
    <row r="1021" spans="1:28">
      <c r="A1021" s="93">
        <v>45287</v>
      </c>
      <c r="B1021" s="90">
        <v>47400</v>
      </c>
      <c r="C1021" s="90">
        <v>48000</v>
      </c>
      <c r="D1021" s="90">
        <v>46500</v>
      </c>
      <c r="E1021" s="90">
        <v>42700</v>
      </c>
      <c r="F1021" s="90">
        <v>48700</v>
      </c>
      <c r="G1021" s="91" t="s">
        <v>25</v>
      </c>
      <c r="H1021" s="90">
        <v>45500</v>
      </c>
      <c r="I1021" s="90">
        <v>45700</v>
      </c>
      <c r="J1021" s="90">
        <v>48000</v>
      </c>
      <c r="K1021" s="91" t="s">
        <v>25</v>
      </c>
      <c r="L1021" s="90">
        <v>47400</v>
      </c>
      <c r="M1021" s="90">
        <v>48800</v>
      </c>
      <c r="N1021" s="90">
        <v>45900</v>
      </c>
      <c r="O1021" s="90">
        <v>44500</v>
      </c>
      <c r="P1021" s="90">
        <v>42500</v>
      </c>
      <c r="Q1021" s="90">
        <v>43100</v>
      </c>
      <c r="R1021" s="90">
        <v>43000</v>
      </c>
      <c r="S1021" s="90">
        <v>44900</v>
      </c>
      <c r="T1021" s="90">
        <v>46000</v>
      </c>
      <c r="U1021" s="90">
        <v>48300</v>
      </c>
      <c r="V1021" s="90">
        <v>48500</v>
      </c>
      <c r="W1021" s="90">
        <v>51400</v>
      </c>
      <c r="X1021" t="str">
        <f t="shared" si="23"/>
        <v>12-2023</v>
      </c>
      <c r="Y1021">
        <f>_xlfn.XLOOKUP(X1021,AM:AM,AO:AO,"")</f>
        <v>0</v>
      </c>
      <c r="Z1021">
        <f>_xlfn.XLOOKUP(X1021,AM:AM,AP:AP,"")</f>
        <v>0</v>
      </c>
      <c r="AA1021" t="str">
        <f>_xlfn.XLOOKUP(X1021,AM:AM,AQ:AQ,"")</f>
        <v>L24</v>
      </c>
      <c r="AB1021" t="str">
        <f>_xlfn.XLOOKUP(X1021,AM:AM,AR:AR,"")</f>
        <v>L36</v>
      </c>
    </row>
    <row r="1022" spans="1:28">
      <c r="A1022" s="93">
        <v>45288</v>
      </c>
      <c r="B1022" s="90">
        <v>47300</v>
      </c>
      <c r="C1022" s="90">
        <v>47800</v>
      </c>
      <c r="D1022" s="90">
        <v>46200</v>
      </c>
      <c r="E1022" s="90">
        <v>42500</v>
      </c>
      <c r="F1022" s="90">
        <v>48500</v>
      </c>
      <c r="G1022" s="91" t="s">
        <v>25</v>
      </c>
      <c r="H1022" s="90">
        <v>45500</v>
      </c>
      <c r="I1022" s="90">
        <v>45400</v>
      </c>
      <c r="J1022" s="90">
        <v>47500</v>
      </c>
      <c r="K1022" s="91" t="s">
        <v>25</v>
      </c>
      <c r="L1022" s="90">
        <v>47100</v>
      </c>
      <c r="M1022" s="90">
        <v>48800</v>
      </c>
      <c r="N1022" s="90">
        <v>45600</v>
      </c>
      <c r="O1022" s="90">
        <v>44500</v>
      </c>
      <c r="P1022" s="90">
        <v>42200</v>
      </c>
      <c r="Q1022" s="90">
        <v>42900</v>
      </c>
      <c r="R1022" s="90">
        <v>43000</v>
      </c>
      <c r="S1022" s="90">
        <v>44700</v>
      </c>
      <c r="T1022" s="90">
        <v>45800</v>
      </c>
      <c r="U1022" s="90">
        <v>48300</v>
      </c>
      <c r="V1022" s="90">
        <v>48200</v>
      </c>
      <c r="W1022" s="90">
        <v>51100</v>
      </c>
      <c r="X1022" t="str">
        <f t="shared" si="23"/>
        <v>12-2023</v>
      </c>
      <c r="Y1022">
        <f>_xlfn.XLOOKUP(X1022,AM:AM,AO:AO,"")</f>
        <v>0</v>
      </c>
      <c r="Z1022">
        <f>_xlfn.XLOOKUP(X1022,AM:AM,AP:AP,"")</f>
        <v>0</v>
      </c>
      <c r="AA1022" t="str">
        <f>_xlfn.XLOOKUP(X1022,AM:AM,AQ:AQ,"")</f>
        <v>L24</v>
      </c>
      <c r="AB1022" t="str">
        <f>_xlfn.XLOOKUP(X1022,AM:AM,AR:AR,"")</f>
        <v>L36</v>
      </c>
    </row>
    <row r="1023" spans="1:28">
      <c r="A1023" s="93">
        <v>45289</v>
      </c>
      <c r="B1023" s="90">
        <v>47100</v>
      </c>
      <c r="C1023" s="90">
        <v>47500</v>
      </c>
      <c r="D1023" s="90">
        <v>46300</v>
      </c>
      <c r="E1023" s="90">
        <v>42900</v>
      </c>
      <c r="F1023" s="90">
        <v>48400</v>
      </c>
      <c r="G1023" s="91" t="s">
        <v>25</v>
      </c>
      <c r="H1023" s="90">
        <v>45000</v>
      </c>
      <c r="I1023" s="90">
        <v>45400</v>
      </c>
      <c r="J1023" s="90">
        <v>47700</v>
      </c>
      <c r="K1023" s="91" t="s">
        <v>25</v>
      </c>
      <c r="L1023" s="90">
        <v>47100</v>
      </c>
      <c r="M1023" s="90">
        <v>48800</v>
      </c>
      <c r="N1023" s="90">
        <v>45800</v>
      </c>
      <c r="O1023" s="90">
        <v>44100</v>
      </c>
      <c r="P1023" s="90">
        <v>42200</v>
      </c>
      <c r="Q1023" s="90">
        <v>42800</v>
      </c>
      <c r="R1023" s="90">
        <v>43000</v>
      </c>
      <c r="S1023" s="90">
        <v>45100</v>
      </c>
      <c r="T1023" s="90">
        <v>45800</v>
      </c>
      <c r="U1023" s="90">
        <v>48300</v>
      </c>
      <c r="V1023" s="90">
        <v>48200</v>
      </c>
      <c r="W1023" s="90">
        <v>51100</v>
      </c>
      <c r="X1023" t="str">
        <f t="shared" si="23"/>
        <v>12-2023</v>
      </c>
      <c r="Y1023">
        <f>_xlfn.XLOOKUP(X1023,AM:AM,AO:AO,"")</f>
        <v>0</v>
      </c>
      <c r="Z1023">
        <f>_xlfn.XLOOKUP(X1023,AM:AM,AP:AP,"")</f>
        <v>0</v>
      </c>
      <c r="AA1023" t="str">
        <f>_xlfn.XLOOKUP(X1023,AM:AM,AQ:AQ,"")</f>
        <v>L24</v>
      </c>
      <c r="AB1023" t="str">
        <f>_xlfn.XLOOKUP(X1023,AM:AM,AR:AR,"")</f>
        <v>L36</v>
      </c>
    </row>
    <row r="1024" spans="1:28">
      <c r="A1024" s="93">
        <v>45290</v>
      </c>
      <c r="B1024" s="90">
        <v>47100</v>
      </c>
      <c r="C1024" s="90">
        <v>47500</v>
      </c>
      <c r="D1024" s="90">
        <v>46500</v>
      </c>
      <c r="E1024" s="90">
        <v>43000</v>
      </c>
      <c r="F1024" s="90">
        <v>48400</v>
      </c>
      <c r="G1024" s="91" t="s">
        <v>25</v>
      </c>
      <c r="H1024" s="90">
        <v>45500</v>
      </c>
      <c r="I1024" s="90">
        <v>45600</v>
      </c>
      <c r="J1024" s="90">
        <v>47700</v>
      </c>
      <c r="K1024" s="91" t="s">
        <v>25</v>
      </c>
      <c r="L1024" s="90">
        <v>47300</v>
      </c>
      <c r="M1024" s="90">
        <v>48800</v>
      </c>
      <c r="N1024" s="90">
        <v>46000</v>
      </c>
      <c r="O1024" s="90">
        <v>44100</v>
      </c>
      <c r="P1024" s="90">
        <v>42300</v>
      </c>
      <c r="Q1024" s="90">
        <v>43000</v>
      </c>
      <c r="R1024" s="90">
        <v>43000</v>
      </c>
      <c r="S1024" s="90">
        <v>45200</v>
      </c>
      <c r="T1024" s="90">
        <v>45800</v>
      </c>
      <c r="U1024" s="90">
        <v>48300</v>
      </c>
      <c r="V1024" s="90">
        <v>48200</v>
      </c>
      <c r="W1024" s="90">
        <v>51100</v>
      </c>
      <c r="X1024" t="str">
        <f t="shared" si="23"/>
        <v>12-2023</v>
      </c>
      <c r="Y1024">
        <f>_xlfn.XLOOKUP(X1024,AM:AM,AO:AO,"")</f>
        <v>0</v>
      </c>
      <c r="Z1024">
        <f>_xlfn.XLOOKUP(X1024,AM:AM,AP:AP,"")</f>
        <v>0</v>
      </c>
      <c r="AA1024" t="str">
        <f>_xlfn.XLOOKUP(X1024,AM:AM,AQ:AQ,"")</f>
        <v>L24</v>
      </c>
      <c r="AB1024" t="str">
        <f>_xlfn.XLOOKUP(X1024,AM:AM,AR:AR,"")</f>
        <v>L36</v>
      </c>
    </row>
    <row r="1025" spans="1:28">
      <c r="A1025" s="93">
        <v>45291</v>
      </c>
      <c r="B1025" s="90" t="s">
        <v>24</v>
      </c>
      <c r="C1025" s="90" t="s">
        <v>24</v>
      </c>
      <c r="D1025" s="90" t="s">
        <v>24</v>
      </c>
      <c r="E1025" s="90" t="s">
        <v>24</v>
      </c>
      <c r="F1025" s="90" t="s">
        <v>24</v>
      </c>
      <c r="G1025" s="90" t="s">
        <v>24</v>
      </c>
      <c r="H1025" s="90" t="s">
        <v>24</v>
      </c>
      <c r="I1025" s="90" t="s">
        <v>24</v>
      </c>
      <c r="J1025" s="90" t="s">
        <v>24</v>
      </c>
      <c r="K1025" s="90" t="s">
        <v>24</v>
      </c>
      <c r="L1025" s="90" t="s">
        <v>24</v>
      </c>
      <c r="M1025" s="90" t="s">
        <v>24</v>
      </c>
      <c r="N1025" s="90" t="s">
        <v>24</v>
      </c>
      <c r="O1025" s="90" t="s">
        <v>24</v>
      </c>
      <c r="P1025" s="90" t="s">
        <v>24</v>
      </c>
      <c r="Q1025" s="90" t="s">
        <v>24</v>
      </c>
      <c r="R1025" s="90" t="s">
        <v>24</v>
      </c>
      <c r="S1025" s="90" t="s">
        <v>24</v>
      </c>
      <c r="T1025" s="90" t="s">
        <v>24</v>
      </c>
      <c r="U1025" s="90" t="s">
        <v>24</v>
      </c>
      <c r="V1025" s="90" t="s">
        <v>24</v>
      </c>
      <c r="W1025" s="90" t="s">
        <v>24</v>
      </c>
      <c r="X1025" t="str">
        <f t="shared" si="23"/>
        <v>12-2023</v>
      </c>
      <c r="Y1025">
        <f>_xlfn.XLOOKUP(X1025,AM:AM,AO:AO,"")</f>
        <v>0</v>
      </c>
      <c r="Z1025">
        <f>_xlfn.XLOOKUP(X1025,AM:AM,AP:AP,"")</f>
        <v>0</v>
      </c>
      <c r="AA1025" t="str">
        <f>_xlfn.XLOOKUP(X1025,AM:AM,AQ:AQ,"")</f>
        <v>L24</v>
      </c>
      <c r="AB1025" t="str">
        <f>_xlfn.XLOOKUP(X1025,AM:AM,AR:AR,"")</f>
        <v>L36</v>
      </c>
    </row>
    <row r="1026" spans="1:28">
      <c r="A1026" s="93">
        <v>45292</v>
      </c>
      <c r="B1026" s="90">
        <v>47600</v>
      </c>
      <c r="C1026" s="90">
        <v>47500</v>
      </c>
      <c r="D1026" s="90">
        <v>46600</v>
      </c>
      <c r="E1026" s="90">
        <v>43300</v>
      </c>
      <c r="F1026" s="90">
        <v>48600</v>
      </c>
      <c r="G1026" s="91" t="s">
        <v>25</v>
      </c>
      <c r="H1026" s="90">
        <v>46000</v>
      </c>
      <c r="I1026" s="90">
        <v>46200</v>
      </c>
      <c r="J1026" s="90">
        <v>48200</v>
      </c>
      <c r="K1026" s="91" t="s">
        <v>25</v>
      </c>
      <c r="L1026" s="90">
        <v>47700</v>
      </c>
      <c r="M1026" s="90">
        <v>48900</v>
      </c>
      <c r="N1026" s="90">
        <v>46500</v>
      </c>
      <c r="O1026" s="90">
        <v>44500</v>
      </c>
      <c r="P1026" s="90">
        <v>43000</v>
      </c>
      <c r="Q1026" s="90">
        <v>43500</v>
      </c>
      <c r="R1026" s="90">
        <v>43300</v>
      </c>
      <c r="S1026" s="90">
        <v>45500</v>
      </c>
      <c r="T1026" s="90">
        <v>46500</v>
      </c>
      <c r="U1026" s="90">
        <v>48300</v>
      </c>
      <c r="V1026" s="90">
        <v>48200</v>
      </c>
      <c r="W1026" s="90">
        <v>51100</v>
      </c>
      <c r="X1026" t="str">
        <f t="shared" si="23"/>
        <v>01-2024</v>
      </c>
      <c r="Y1026">
        <f>_xlfn.XLOOKUP(X1026,AM:AM,AO:AO,"")</f>
        <v>0</v>
      </c>
      <c r="Z1026">
        <f>_xlfn.XLOOKUP(X1026,AM:AM,AP:AP,"")</f>
        <v>0</v>
      </c>
      <c r="AA1026" t="str">
        <f>_xlfn.XLOOKUP(X1026,AM:AM,AQ:AQ,"")</f>
        <v>L24</v>
      </c>
      <c r="AB1026" t="str">
        <f>_xlfn.XLOOKUP(X1026,AM:AM,AR:AR,"")</f>
        <v>L36</v>
      </c>
    </row>
    <row r="1027" spans="1:28">
      <c r="A1027" s="93">
        <v>45293</v>
      </c>
      <c r="B1027" s="90">
        <v>47600</v>
      </c>
      <c r="C1027" s="90">
        <v>48000</v>
      </c>
      <c r="D1027" s="90">
        <v>46700</v>
      </c>
      <c r="E1027" s="90">
        <v>43400</v>
      </c>
      <c r="F1027" s="90">
        <v>48600</v>
      </c>
      <c r="G1027" s="91" t="s">
        <v>25</v>
      </c>
      <c r="H1027" s="90">
        <v>46000</v>
      </c>
      <c r="I1027" s="90">
        <v>46000</v>
      </c>
      <c r="J1027" s="90">
        <v>48500</v>
      </c>
      <c r="K1027" s="91" t="s">
        <v>25</v>
      </c>
      <c r="L1027" s="90">
        <v>47500</v>
      </c>
      <c r="M1027" s="90">
        <v>48900</v>
      </c>
      <c r="N1027" s="90">
        <v>46500</v>
      </c>
      <c r="O1027" s="90">
        <v>44500</v>
      </c>
      <c r="P1027" s="90">
        <v>42800</v>
      </c>
      <c r="Q1027" s="90">
        <v>43500</v>
      </c>
      <c r="R1027" s="90">
        <v>43500</v>
      </c>
      <c r="S1027" s="90">
        <v>45600</v>
      </c>
      <c r="T1027" s="90">
        <v>46500</v>
      </c>
      <c r="U1027" s="90">
        <v>48300</v>
      </c>
      <c r="V1027" s="90">
        <v>48600</v>
      </c>
      <c r="W1027" s="90">
        <v>51100</v>
      </c>
      <c r="X1027" t="str">
        <f t="shared" si="23"/>
        <v>01-2024</v>
      </c>
      <c r="Y1027">
        <f>_xlfn.XLOOKUP(X1027,AM:AM,AO:AO,"")</f>
        <v>0</v>
      </c>
      <c r="Z1027">
        <f>_xlfn.XLOOKUP(X1027,AM:AM,AP:AP,"")</f>
        <v>0</v>
      </c>
      <c r="AA1027" t="str">
        <f>_xlfn.XLOOKUP(X1027,AM:AM,AQ:AQ,"")</f>
        <v>L24</v>
      </c>
      <c r="AB1027" t="str">
        <f>_xlfn.XLOOKUP(X1027,AM:AM,AR:AR,"")</f>
        <v>L36</v>
      </c>
    </row>
    <row r="1028" spans="1:28">
      <c r="A1028" s="93">
        <v>45294</v>
      </c>
      <c r="B1028" s="90">
        <v>47900</v>
      </c>
      <c r="C1028" s="90">
        <v>48000</v>
      </c>
      <c r="D1028" s="90">
        <v>47000</v>
      </c>
      <c r="E1028" s="90">
        <v>43600</v>
      </c>
      <c r="F1028" s="90">
        <v>48600</v>
      </c>
      <c r="G1028" s="91" t="s">
        <v>25</v>
      </c>
      <c r="H1028" s="90">
        <v>46000</v>
      </c>
      <c r="I1028" s="90">
        <v>46300</v>
      </c>
      <c r="J1028" s="90">
        <v>49000</v>
      </c>
      <c r="K1028" s="91" t="s">
        <v>25</v>
      </c>
      <c r="L1028" s="90">
        <v>47700</v>
      </c>
      <c r="M1028" s="90">
        <v>48900</v>
      </c>
      <c r="N1028" s="90">
        <v>46700</v>
      </c>
      <c r="O1028" s="90">
        <v>44500</v>
      </c>
      <c r="P1028" s="90">
        <v>43000</v>
      </c>
      <c r="Q1028" s="90">
        <v>43700</v>
      </c>
      <c r="R1028" s="90">
        <v>43500</v>
      </c>
      <c r="S1028" s="90">
        <v>45800</v>
      </c>
      <c r="T1028" s="90">
        <v>46500</v>
      </c>
      <c r="U1028" s="90">
        <v>48300</v>
      </c>
      <c r="V1028" s="90">
        <v>48800</v>
      </c>
      <c r="W1028" s="90">
        <v>51300</v>
      </c>
      <c r="X1028" t="str">
        <f t="shared" si="23"/>
        <v>01-2024</v>
      </c>
      <c r="Y1028">
        <f>_xlfn.XLOOKUP(X1028,AM:AM,AO:AO,"")</f>
        <v>0</v>
      </c>
      <c r="Z1028">
        <f>_xlfn.XLOOKUP(X1028,AM:AM,AP:AP,"")</f>
        <v>0</v>
      </c>
      <c r="AA1028" t="str">
        <f>_xlfn.XLOOKUP(X1028,AM:AM,AQ:AQ,"")</f>
        <v>L24</v>
      </c>
      <c r="AB1028" t="str">
        <f>_xlfn.XLOOKUP(X1028,AM:AM,AR:AR,"")</f>
        <v>L36</v>
      </c>
    </row>
    <row r="1029" spans="1:28">
      <c r="A1029" s="93">
        <v>45295</v>
      </c>
      <c r="B1029" s="90">
        <v>48200</v>
      </c>
      <c r="C1029" s="90">
        <v>47800</v>
      </c>
      <c r="D1029" s="90">
        <v>47300</v>
      </c>
      <c r="E1029" s="90">
        <v>44000</v>
      </c>
      <c r="F1029" s="90">
        <v>49300</v>
      </c>
      <c r="G1029" s="91" t="s">
        <v>25</v>
      </c>
      <c r="H1029" s="90">
        <v>46500</v>
      </c>
      <c r="I1029" s="90">
        <v>46600</v>
      </c>
      <c r="J1029" s="90">
        <v>49000</v>
      </c>
      <c r="K1029" s="91" t="s">
        <v>25</v>
      </c>
      <c r="L1029" s="90">
        <v>47800</v>
      </c>
      <c r="M1029" s="90">
        <v>49000</v>
      </c>
      <c r="N1029" s="90">
        <v>47000</v>
      </c>
      <c r="O1029" s="90">
        <v>44700</v>
      </c>
      <c r="P1029" s="90">
        <v>43300</v>
      </c>
      <c r="Q1029" s="90">
        <v>43800</v>
      </c>
      <c r="R1029" s="90">
        <v>43800</v>
      </c>
      <c r="S1029" s="90">
        <v>46200</v>
      </c>
      <c r="T1029" s="90">
        <v>46700</v>
      </c>
      <c r="U1029" s="90">
        <v>48300</v>
      </c>
      <c r="V1029" s="90">
        <v>49000</v>
      </c>
      <c r="W1029" s="90">
        <v>51300</v>
      </c>
      <c r="X1029" t="str">
        <f t="shared" si="23"/>
        <v>01-2024</v>
      </c>
      <c r="Y1029">
        <f>_xlfn.XLOOKUP(X1029,AM:AM,AO:AO,"")</f>
        <v>0</v>
      </c>
      <c r="Z1029">
        <f>_xlfn.XLOOKUP(X1029,AM:AM,AP:AP,"")</f>
        <v>0</v>
      </c>
      <c r="AA1029" t="str">
        <f>_xlfn.XLOOKUP(X1029,AM:AM,AQ:AQ,"")</f>
        <v>L24</v>
      </c>
      <c r="AB1029" t="str">
        <f>_xlfn.XLOOKUP(X1029,AM:AM,AR:AR,"")</f>
        <v>L36</v>
      </c>
    </row>
    <row r="1030" spans="1:28">
      <c r="A1030" s="93">
        <v>45296</v>
      </c>
      <c r="B1030" s="90">
        <v>48200</v>
      </c>
      <c r="C1030" s="90">
        <v>48000</v>
      </c>
      <c r="D1030" s="90">
        <v>47300</v>
      </c>
      <c r="E1030" s="90">
        <v>43700</v>
      </c>
      <c r="F1030" s="90">
        <v>49300</v>
      </c>
      <c r="G1030" s="91" t="s">
        <v>25</v>
      </c>
      <c r="H1030" s="90">
        <v>46500</v>
      </c>
      <c r="I1030" s="90">
        <v>46500</v>
      </c>
      <c r="J1030" s="90">
        <v>49000</v>
      </c>
      <c r="K1030" s="91" t="s">
        <v>25</v>
      </c>
      <c r="L1030" s="90">
        <v>47800</v>
      </c>
      <c r="M1030" s="90">
        <v>49000</v>
      </c>
      <c r="N1030" s="90">
        <v>46800</v>
      </c>
      <c r="O1030" s="90">
        <v>44700</v>
      </c>
      <c r="P1030" s="90">
        <v>43100</v>
      </c>
      <c r="Q1030" s="90">
        <v>43600</v>
      </c>
      <c r="R1030" s="90">
        <v>43800</v>
      </c>
      <c r="S1030" s="90">
        <v>45900</v>
      </c>
      <c r="T1030" s="90">
        <v>46500</v>
      </c>
      <c r="U1030" s="90">
        <v>48300</v>
      </c>
      <c r="V1030" s="90">
        <v>49200</v>
      </c>
      <c r="W1030" s="90">
        <v>51300</v>
      </c>
      <c r="X1030" t="str">
        <f t="shared" si="23"/>
        <v>01-2024</v>
      </c>
      <c r="Y1030">
        <f>_xlfn.XLOOKUP(X1030,AM:AM,AO:AO,"")</f>
        <v>0</v>
      </c>
      <c r="Z1030">
        <f>_xlfn.XLOOKUP(X1030,AM:AM,AP:AP,"")</f>
        <v>0</v>
      </c>
      <c r="AA1030" t="str">
        <f>_xlfn.XLOOKUP(X1030,AM:AM,AQ:AQ,"")</f>
        <v>L24</v>
      </c>
      <c r="AB1030" t="str">
        <f>_xlfn.XLOOKUP(X1030,AM:AM,AR:AR,"")</f>
        <v>L36</v>
      </c>
    </row>
    <row r="1031" spans="1:28">
      <c r="A1031" s="93">
        <v>45297</v>
      </c>
      <c r="B1031" s="90">
        <v>48200</v>
      </c>
      <c r="C1031" s="90">
        <v>48000</v>
      </c>
      <c r="D1031" s="90">
        <v>47300</v>
      </c>
      <c r="E1031" s="90">
        <v>43600</v>
      </c>
      <c r="F1031" s="90">
        <v>49300</v>
      </c>
      <c r="G1031" s="91" t="s">
        <v>25</v>
      </c>
      <c r="H1031" s="90">
        <v>46000</v>
      </c>
      <c r="I1031" s="90">
        <v>46300</v>
      </c>
      <c r="J1031" s="90">
        <v>49000</v>
      </c>
      <c r="K1031" s="91" t="s">
        <v>25</v>
      </c>
      <c r="L1031" s="90">
        <v>47600</v>
      </c>
      <c r="M1031" s="90">
        <v>48900</v>
      </c>
      <c r="N1031" s="90">
        <v>46600</v>
      </c>
      <c r="O1031" s="90">
        <v>44700</v>
      </c>
      <c r="P1031" s="90">
        <v>43000</v>
      </c>
      <c r="Q1031" s="90">
        <v>43500</v>
      </c>
      <c r="R1031" s="90">
        <v>43700</v>
      </c>
      <c r="S1031" s="90">
        <v>45800</v>
      </c>
      <c r="T1031" s="90">
        <v>46500</v>
      </c>
      <c r="U1031" s="90">
        <v>48300</v>
      </c>
      <c r="V1031" s="90">
        <v>49200</v>
      </c>
      <c r="W1031" s="90">
        <v>51300</v>
      </c>
      <c r="X1031" t="str">
        <f t="shared" si="23"/>
        <v>01-2024</v>
      </c>
      <c r="Y1031">
        <f>_xlfn.XLOOKUP(X1031,AM:AM,AO:AO,"")</f>
        <v>0</v>
      </c>
      <c r="Z1031">
        <f>_xlfn.XLOOKUP(X1031,AM:AM,AP:AP,"")</f>
        <v>0</v>
      </c>
      <c r="AA1031" t="str">
        <f>_xlfn.XLOOKUP(X1031,AM:AM,AQ:AQ,"")</f>
        <v>L24</v>
      </c>
      <c r="AB1031" t="str">
        <f>_xlfn.XLOOKUP(X1031,AM:AM,AR:AR,"")</f>
        <v>L36</v>
      </c>
    </row>
    <row r="1032" spans="1:28">
      <c r="A1032" s="93">
        <v>45298</v>
      </c>
      <c r="B1032" s="90" t="s">
        <v>24</v>
      </c>
      <c r="C1032" s="90" t="s">
        <v>24</v>
      </c>
      <c r="D1032" s="90" t="s">
        <v>24</v>
      </c>
      <c r="E1032" s="90" t="s">
        <v>24</v>
      </c>
      <c r="F1032" s="90" t="s">
        <v>24</v>
      </c>
      <c r="G1032" s="90" t="s">
        <v>24</v>
      </c>
      <c r="H1032" s="90" t="s">
        <v>24</v>
      </c>
      <c r="I1032" s="90" t="s">
        <v>24</v>
      </c>
      <c r="J1032" s="90" t="s">
        <v>24</v>
      </c>
      <c r="K1032" s="90" t="s">
        <v>24</v>
      </c>
      <c r="L1032" s="90" t="s">
        <v>24</v>
      </c>
      <c r="M1032" s="90" t="s">
        <v>24</v>
      </c>
      <c r="N1032" s="90" t="s">
        <v>24</v>
      </c>
      <c r="O1032" s="90" t="s">
        <v>24</v>
      </c>
      <c r="P1032" s="90" t="s">
        <v>24</v>
      </c>
      <c r="Q1032" s="90" t="s">
        <v>24</v>
      </c>
      <c r="R1032" s="90" t="s">
        <v>24</v>
      </c>
      <c r="S1032" s="90" t="s">
        <v>24</v>
      </c>
      <c r="T1032" s="90" t="s">
        <v>24</v>
      </c>
      <c r="U1032" s="90" t="s">
        <v>24</v>
      </c>
      <c r="V1032" s="90" t="s">
        <v>24</v>
      </c>
      <c r="W1032" s="90" t="s">
        <v>24</v>
      </c>
      <c r="X1032" t="str">
        <f t="shared" si="23"/>
        <v>01-2024</v>
      </c>
      <c r="Y1032">
        <f>_xlfn.XLOOKUP(X1032,AM:AM,AO:AO,"")</f>
        <v>0</v>
      </c>
      <c r="Z1032">
        <f>_xlfn.XLOOKUP(X1032,AM:AM,AP:AP,"")</f>
        <v>0</v>
      </c>
      <c r="AA1032" t="str">
        <f>_xlfn.XLOOKUP(X1032,AM:AM,AQ:AQ,"")</f>
        <v>L24</v>
      </c>
      <c r="AB1032" t="str">
        <f>_xlfn.XLOOKUP(X1032,AM:AM,AR:AR,"")</f>
        <v>L36</v>
      </c>
    </row>
    <row r="1033" spans="1:28">
      <c r="A1033" s="93">
        <v>45299</v>
      </c>
      <c r="B1033" s="90">
        <v>48200</v>
      </c>
      <c r="C1033" s="90">
        <v>48000</v>
      </c>
      <c r="D1033" s="90">
        <v>47300</v>
      </c>
      <c r="E1033" s="90">
        <v>43700</v>
      </c>
      <c r="F1033" s="90">
        <v>49200</v>
      </c>
      <c r="G1033" s="91" t="s">
        <v>25</v>
      </c>
      <c r="H1033" s="90">
        <v>46000</v>
      </c>
      <c r="I1033" s="90">
        <v>46400</v>
      </c>
      <c r="J1033" s="90">
        <v>49000</v>
      </c>
      <c r="K1033" s="91" t="s">
        <v>25</v>
      </c>
      <c r="L1033" s="90">
        <v>47600</v>
      </c>
      <c r="M1033" s="90">
        <v>48600</v>
      </c>
      <c r="N1033" s="90">
        <v>47000</v>
      </c>
      <c r="O1033" s="90">
        <v>44500</v>
      </c>
      <c r="P1033" s="90">
        <v>43000</v>
      </c>
      <c r="Q1033" s="90">
        <v>43500</v>
      </c>
      <c r="R1033" s="90">
        <v>43700</v>
      </c>
      <c r="S1033" s="90">
        <v>45900</v>
      </c>
      <c r="T1033" s="90">
        <v>46500</v>
      </c>
      <c r="U1033" s="90">
        <v>48300</v>
      </c>
      <c r="V1033" s="90">
        <v>49200</v>
      </c>
      <c r="W1033" s="90">
        <v>51300</v>
      </c>
      <c r="X1033" t="str">
        <f t="shared" si="23"/>
        <v>01-2024</v>
      </c>
      <c r="Y1033">
        <f>_xlfn.XLOOKUP(X1033,AM:AM,AO:AO,"")</f>
        <v>0</v>
      </c>
      <c r="Z1033">
        <f>_xlfn.XLOOKUP(X1033,AM:AM,AP:AP,"")</f>
        <v>0</v>
      </c>
      <c r="AA1033" t="str">
        <f>_xlfn.XLOOKUP(X1033,AM:AM,AQ:AQ,"")</f>
        <v>L24</v>
      </c>
      <c r="AB1033" t="str">
        <f>_xlfn.XLOOKUP(X1033,AM:AM,AR:AR,"")</f>
        <v>L36</v>
      </c>
    </row>
    <row r="1034" spans="1:28">
      <c r="A1034" s="93">
        <v>45300</v>
      </c>
      <c r="B1034" s="90">
        <v>48000</v>
      </c>
      <c r="C1034" s="90">
        <v>48000</v>
      </c>
      <c r="D1034" s="90">
        <v>47000</v>
      </c>
      <c r="E1034" s="90">
        <v>43400</v>
      </c>
      <c r="F1034" s="90">
        <v>48600</v>
      </c>
      <c r="G1034" s="91" t="s">
        <v>25</v>
      </c>
      <c r="H1034" s="90">
        <v>45750</v>
      </c>
      <c r="I1034" s="90">
        <v>46200</v>
      </c>
      <c r="J1034" s="90">
        <v>48800</v>
      </c>
      <c r="K1034" s="91" t="s">
        <v>25</v>
      </c>
      <c r="L1034" s="90">
        <v>47600</v>
      </c>
      <c r="M1034" s="90">
        <v>48600</v>
      </c>
      <c r="N1034" s="90">
        <v>46600</v>
      </c>
      <c r="O1034" s="90">
        <v>44500</v>
      </c>
      <c r="P1034" s="90">
        <v>42500</v>
      </c>
      <c r="Q1034" s="90">
        <v>43100</v>
      </c>
      <c r="R1034" s="90">
        <v>43200</v>
      </c>
      <c r="S1034" s="90">
        <v>45600</v>
      </c>
      <c r="T1034" s="90">
        <v>46000</v>
      </c>
      <c r="U1034" s="90">
        <v>48300</v>
      </c>
      <c r="V1034" s="90">
        <v>48800</v>
      </c>
      <c r="W1034" s="90">
        <v>51000</v>
      </c>
      <c r="X1034" t="str">
        <f t="shared" si="23"/>
        <v>01-2024</v>
      </c>
      <c r="Y1034">
        <f>_xlfn.XLOOKUP(X1034,AM:AM,AO:AO,"")</f>
        <v>0</v>
      </c>
      <c r="Z1034">
        <f>_xlfn.XLOOKUP(X1034,AM:AM,AP:AP,"")</f>
        <v>0</v>
      </c>
      <c r="AA1034" t="str">
        <f>_xlfn.XLOOKUP(X1034,AM:AM,AQ:AQ,"")</f>
        <v>L24</v>
      </c>
      <c r="AB1034" t="str">
        <f>_xlfn.XLOOKUP(X1034,AM:AM,AR:AR,"")</f>
        <v>L36</v>
      </c>
    </row>
    <row r="1035" spans="1:28">
      <c r="A1035" s="93">
        <v>45301</v>
      </c>
      <c r="B1035" s="90">
        <v>48200</v>
      </c>
      <c r="C1035" s="90">
        <v>47700</v>
      </c>
      <c r="D1035" s="90">
        <v>47300</v>
      </c>
      <c r="E1035" s="90">
        <v>43500</v>
      </c>
      <c r="F1035" s="90">
        <v>48600</v>
      </c>
      <c r="G1035" s="91" t="s">
        <v>25</v>
      </c>
      <c r="H1035" s="90">
        <v>45500</v>
      </c>
      <c r="I1035" s="90">
        <v>46300</v>
      </c>
      <c r="J1035" s="90">
        <v>48800</v>
      </c>
      <c r="K1035" s="91" t="s">
        <v>25</v>
      </c>
      <c r="L1035" s="90">
        <v>47700</v>
      </c>
      <c r="M1035" s="90">
        <v>48600</v>
      </c>
      <c r="N1035" s="90">
        <v>46800</v>
      </c>
      <c r="O1035" s="90">
        <v>44500</v>
      </c>
      <c r="P1035" s="90">
        <v>42700</v>
      </c>
      <c r="Q1035" s="90">
        <v>43200</v>
      </c>
      <c r="R1035" s="90">
        <v>43200</v>
      </c>
      <c r="S1035" s="90">
        <v>45700</v>
      </c>
      <c r="T1035" s="90">
        <v>46000</v>
      </c>
      <c r="U1035" s="90">
        <v>48300</v>
      </c>
      <c r="V1035" s="90">
        <v>48300</v>
      </c>
      <c r="W1035" s="90">
        <v>51000</v>
      </c>
      <c r="X1035" t="str">
        <f t="shared" si="23"/>
        <v>01-2024</v>
      </c>
      <c r="Y1035">
        <f>_xlfn.XLOOKUP(X1035,AM:AM,AO:AO,"")</f>
        <v>0</v>
      </c>
      <c r="Z1035">
        <f>_xlfn.XLOOKUP(X1035,AM:AM,AP:AP,"")</f>
        <v>0</v>
      </c>
      <c r="AA1035" t="str">
        <f>_xlfn.XLOOKUP(X1035,AM:AM,AQ:AQ,"")</f>
        <v>L24</v>
      </c>
      <c r="AB1035" t="str">
        <f>_xlfn.XLOOKUP(X1035,AM:AM,AR:AR,"")</f>
        <v>L36</v>
      </c>
    </row>
    <row r="1036" spans="1:28">
      <c r="A1036" s="93">
        <v>45302</v>
      </c>
      <c r="B1036" s="90">
        <v>48200</v>
      </c>
      <c r="C1036" s="90">
        <v>47700</v>
      </c>
      <c r="D1036" s="90">
        <v>47000</v>
      </c>
      <c r="E1036" s="90">
        <v>43300</v>
      </c>
      <c r="F1036" s="90">
        <v>48400</v>
      </c>
      <c r="G1036" s="91" t="s">
        <v>25</v>
      </c>
      <c r="H1036" s="90">
        <v>45500</v>
      </c>
      <c r="I1036" s="90">
        <v>46200</v>
      </c>
      <c r="J1036" s="90">
        <v>48500</v>
      </c>
      <c r="K1036" s="91" t="s">
        <v>25</v>
      </c>
      <c r="L1036" s="90">
        <v>47700</v>
      </c>
      <c r="M1036" s="90">
        <v>48600</v>
      </c>
      <c r="N1036" s="90">
        <v>46600</v>
      </c>
      <c r="O1036" s="90">
        <v>44500</v>
      </c>
      <c r="P1036" s="90">
        <v>42400</v>
      </c>
      <c r="Q1036" s="90">
        <v>43100</v>
      </c>
      <c r="R1036" s="90">
        <v>43300</v>
      </c>
      <c r="S1036" s="90">
        <v>45500</v>
      </c>
      <c r="T1036" s="90">
        <v>46000</v>
      </c>
      <c r="U1036" s="90">
        <v>48300</v>
      </c>
      <c r="V1036" s="90">
        <v>48300</v>
      </c>
      <c r="W1036" s="90">
        <v>50800</v>
      </c>
      <c r="X1036" t="str">
        <f t="shared" si="23"/>
        <v>01-2024</v>
      </c>
      <c r="Y1036">
        <f>_xlfn.XLOOKUP(X1036,AM:AM,AO:AO,"")</f>
        <v>0</v>
      </c>
      <c r="Z1036">
        <f>_xlfn.XLOOKUP(X1036,AM:AM,AP:AP,"")</f>
        <v>0</v>
      </c>
      <c r="AA1036" t="str">
        <f>_xlfn.XLOOKUP(X1036,AM:AM,AQ:AQ,"")</f>
        <v>L24</v>
      </c>
      <c r="AB1036" t="str">
        <f>_xlfn.XLOOKUP(X1036,AM:AM,AR:AR,"")</f>
        <v>L36</v>
      </c>
    </row>
    <row r="1037" spans="1:28">
      <c r="A1037" s="93">
        <v>45303</v>
      </c>
      <c r="B1037" s="90">
        <v>48000</v>
      </c>
      <c r="C1037" s="90">
        <v>47700</v>
      </c>
      <c r="D1037" s="90">
        <v>47000</v>
      </c>
      <c r="E1037" s="90">
        <v>43400</v>
      </c>
      <c r="F1037" s="90">
        <v>48300</v>
      </c>
      <c r="G1037" s="91" t="s">
        <v>25</v>
      </c>
      <c r="H1037" s="90">
        <v>45000</v>
      </c>
      <c r="I1037" s="90">
        <v>46200</v>
      </c>
      <c r="J1037" s="90">
        <v>48500</v>
      </c>
      <c r="K1037" s="91" t="s">
        <v>25</v>
      </c>
      <c r="L1037" s="90">
        <v>47700</v>
      </c>
      <c r="M1037" s="90">
        <v>48600</v>
      </c>
      <c r="N1037" s="90">
        <v>46800</v>
      </c>
      <c r="O1037" s="90">
        <v>44500</v>
      </c>
      <c r="P1037" s="90">
        <v>42500</v>
      </c>
      <c r="Q1037" s="90">
        <v>43100</v>
      </c>
      <c r="R1037" s="90">
        <v>43300</v>
      </c>
      <c r="S1037" s="90">
        <v>45600</v>
      </c>
      <c r="T1037" s="90">
        <v>46100</v>
      </c>
      <c r="U1037" s="90">
        <v>48300</v>
      </c>
      <c r="V1037" s="90">
        <v>48200</v>
      </c>
      <c r="W1037" s="90">
        <v>50800</v>
      </c>
      <c r="X1037" t="str">
        <f t="shared" si="23"/>
        <v>01-2024</v>
      </c>
      <c r="Y1037">
        <f>_xlfn.XLOOKUP(X1037,AM:AM,AO:AO,"")</f>
        <v>0</v>
      </c>
      <c r="Z1037">
        <f>_xlfn.XLOOKUP(X1037,AM:AM,AP:AP,"")</f>
        <v>0</v>
      </c>
      <c r="AA1037" t="str">
        <f>_xlfn.XLOOKUP(X1037,AM:AM,AQ:AQ,"")</f>
        <v>L24</v>
      </c>
      <c r="AB1037" t="str">
        <f>_xlfn.XLOOKUP(X1037,AM:AM,AR:AR,"")</f>
        <v>L36</v>
      </c>
    </row>
    <row r="1038" spans="1:28">
      <c r="A1038" s="93">
        <v>45304</v>
      </c>
      <c r="B1038" s="90">
        <v>48000</v>
      </c>
      <c r="C1038" s="90">
        <v>47700</v>
      </c>
      <c r="D1038" s="90">
        <v>46900</v>
      </c>
      <c r="E1038" s="90">
        <v>43300</v>
      </c>
      <c r="F1038" s="90">
        <v>48300</v>
      </c>
      <c r="G1038" s="91" t="s">
        <v>25</v>
      </c>
      <c r="H1038" s="90">
        <v>45250</v>
      </c>
      <c r="I1038" s="90">
        <v>46200</v>
      </c>
      <c r="J1038" s="90">
        <v>48200</v>
      </c>
      <c r="K1038" s="91" t="s">
        <v>25</v>
      </c>
      <c r="L1038" s="90">
        <v>47600</v>
      </c>
      <c r="M1038" s="90">
        <v>48600</v>
      </c>
      <c r="N1038" s="90">
        <v>46700</v>
      </c>
      <c r="O1038" s="90">
        <v>44500</v>
      </c>
      <c r="P1038" s="90">
        <v>42400</v>
      </c>
      <c r="Q1038" s="90">
        <v>43100</v>
      </c>
      <c r="R1038" s="90">
        <v>43200</v>
      </c>
      <c r="S1038" s="90">
        <v>45500</v>
      </c>
      <c r="T1038" s="90">
        <v>46000</v>
      </c>
      <c r="U1038" s="90">
        <v>48300</v>
      </c>
      <c r="V1038" s="90">
        <v>48200</v>
      </c>
      <c r="W1038" s="90">
        <v>50800</v>
      </c>
      <c r="X1038" t="str">
        <f t="shared" si="23"/>
        <v>01-2024</v>
      </c>
      <c r="Y1038">
        <f>_xlfn.XLOOKUP(X1038,AM:AM,AO:AO,"")</f>
        <v>0</v>
      </c>
      <c r="Z1038">
        <f>_xlfn.XLOOKUP(X1038,AM:AM,AP:AP,"")</f>
        <v>0</v>
      </c>
      <c r="AA1038" t="str">
        <f>_xlfn.XLOOKUP(X1038,AM:AM,AQ:AQ,"")</f>
        <v>L24</v>
      </c>
      <c r="AB1038" t="str">
        <f>_xlfn.XLOOKUP(X1038,AM:AM,AR:AR,"")</f>
        <v>L36</v>
      </c>
    </row>
    <row r="1039" spans="1:28">
      <c r="A1039" s="93">
        <v>45305</v>
      </c>
      <c r="B1039" s="90" t="s">
        <v>24</v>
      </c>
      <c r="C1039" s="90" t="s">
        <v>24</v>
      </c>
      <c r="D1039" s="90" t="s">
        <v>24</v>
      </c>
      <c r="E1039" s="90" t="s">
        <v>24</v>
      </c>
      <c r="F1039" s="90" t="s">
        <v>24</v>
      </c>
      <c r="G1039" s="90" t="s">
        <v>24</v>
      </c>
      <c r="H1039" s="90" t="s">
        <v>24</v>
      </c>
      <c r="I1039" s="90" t="s">
        <v>24</v>
      </c>
      <c r="J1039" s="90" t="s">
        <v>24</v>
      </c>
      <c r="K1039" s="90" t="s">
        <v>24</v>
      </c>
      <c r="L1039" s="90" t="s">
        <v>24</v>
      </c>
      <c r="M1039" s="90" t="s">
        <v>24</v>
      </c>
      <c r="N1039" s="90" t="s">
        <v>24</v>
      </c>
      <c r="O1039" s="90" t="s">
        <v>24</v>
      </c>
      <c r="P1039" s="90" t="s">
        <v>24</v>
      </c>
      <c r="Q1039" s="90" t="s">
        <v>24</v>
      </c>
      <c r="R1039" s="90" t="s">
        <v>24</v>
      </c>
      <c r="S1039" s="90" t="s">
        <v>24</v>
      </c>
      <c r="T1039" s="90" t="s">
        <v>24</v>
      </c>
      <c r="U1039" s="90" t="s">
        <v>24</v>
      </c>
      <c r="V1039" s="90" t="s">
        <v>24</v>
      </c>
      <c r="W1039" s="90" t="s">
        <v>24</v>
      </c>
      <c r="X1039" t="str">
        <f t="shared" si="23"/>
        <v>01-2024</v>
      </c>
      <c r="Y1039">
        <f>_xlfn.XLOOKUP(X1039,AM:AM,AO:AO,"")</f>
        <v>0</v>
      </c>
      <c r="Z1039">
        <f>_xlfn.XLOOKUP(X1039,AM:AM,AP:AP,"")</f>
        <v>0</v>
      </c>
      <c r="AA1039" t="str">
        <f>_xlfn.XLOOKUP(X1039,AM:AM,AQ:AQ,"")</f>
        <v>L24</v>
      </c>
      <c r="AB1039" t="str">
        <f>_xlfn.XLOOKUP(X1039,AM:AM,AR:AR,"")</f>
        <v>L36</v>
      </c>
    </row>
    <row r="1040" spans="1:28">
      <c r="A1040" s="93">
        <v>45306</v>
      </c>
      <c r="B1040" s="90">
        <v>48000</v>
      </c>
      <c r="C1040" s="91" t="s">
        <v>25</v>
      </c>
      <c r="D1040" s="90">
        <v>46700</v>
      </c>
      <c r="E1040" s="90">
        <v>43300</v>
      </c>
      <c r="F1040" s="90">
        <v>48300</v>
      </c>
      <c r="G1040" s="91" t="s">
        <v>25</v>
      </c>
      <c r="H1040" s="91" t="s">
        <v>25</v>
      </c>
      <c r="I1040" s="90">
        <v>46100</v>
      </c>
      <c r="J1040" s="90">
        <v>48200</v>
      </c>
      <c r="K1040" s="91" t="s">
        <v>25</v>
      </c>
      <c r="L1040" s="90">
        <v>47600</v>
      </c>
      <c r="M1040" s="90">
        <v>48600</v>
      </c>
      <c r="N1040" s="90">
        <v>46600</v>
      </c>
      <c r="O1040" s="90">
        <v>44500</v>
      </c>
      <c r="P1040" s="90">
        <v>42400</v>
      </c>
      <c r="Q1040" s="90">
        <v>43100</v>
      </c>
      <c r="R1040" s="91" t="s">
        <v>25</v>
      </c>
      <c r="S1040" s="90">
        <v>45500</v>
      </c>
      <c r="T1040" s="90">
        <v>46000</v>
      </c>
      <c r="U1040" s="91" t="s">
        <v>25</v>
      </c>
      <c r="V1040" s="90">
        <v>48200</v>
      </c>
      <c r="W1040" s="90">
        <v>50800</v>
      </c>
      <c r="X1040" t="str">
        <f t="shared" si="23"/>
        <v>01-2024</v>
      </c>
      <c r="Y1040">
        <f>_xlfn.XLOOKUP(X1040,AM:AM,AO:AO,"")</f>
        <v>0</v>
      </c>
      <c r="Z1040">
        <f>_xlfn.XLOOKUP(X1040,AM:AM,AP:AP,"")</f>
        <v>0</v>
      </c>
      <c r="AA1040" t="str">
        <f>_xlfn.XLOOKUP(X1040,AM:AM,AQ:AQ,"")</f>
        <v>L24</v>
      </c>
      <c r="AB1040" t="str">
        <f>_xlfn.XLOOKUP(X1040,AM:AM,AR:AR,"")</f>
        <v>L36</v>
      </c>
    </row>
    <row r="1041" spans="1:28">
      <c r="A1041" s="93">
        <v>45307</v>
      </c>
      <c r="B1041" s="90">
        <v>48000</v>
      </c>
      <c r="C1041" s="91" t="s">
        <v>25</v>
      </c>
      <c r="D1041" s="90">
        <v>46800</v>
      </c>
      <c r="E1041" s="90">
        <v>43100</v>
      </c>
      <c r="F1041" s="90">
        <v>48200</v>
      </c>
      <c r="G1041" s="91" t="s">
        <v>25</v>
      </c>
      <c r="H1041" s="90">
        <v>45250</v>
      </c>
      <c r="I1041" s="90">
        <v>46100</v>
      </c>
      <c r="J1041" s="90">
        <v>48000</v>
      </c>
      <c r="K1041" s="91" t="s">
        <v>25</v>
      </c>
      <c r="L1041" s="90">
        <v>47500</v>
      </c>
      <c r="M1041" s="90">
        <v>48600</v>
      </c>
      <c r="N1041" s="90">
        <v>46400</v>
      </c>
      <c r="O1041" s="90">
        <v>44500</v>
      </c>
      <c r="P1041" s="90">
        <v>42300</v>
      </c>
      <c r="Q1041" s="90">
        <v>43000</v>
      </c>
      <c r="R1041" s="90">
        <v>43000</v>
      </c>
      <c r="S1041" s="90">
        <v>45300</v>
      </c>
      <c r="T1041" s="90">
        <v>46000</v>
      </c>
      <c r="U1041" s="90">
        <v>48300</v>
      </c>
      <c r="V1041" s="90">
        <v>48100</v>
      </c>
      <c r="W1041" s="90">
        <v>50800</v>
      </c>
      <c r="X1041" t="str">
        <f t="shared" si="23"/>
        <v>01-2024</v>
      </c>
      <c r="Y1041">
        <f>_xlfn.XLOOKUP(X1041,AM:AM,AO:AO,"")</f>
        <v>0</v>
      </c>
      <c r="Z1041">
        <f>_xlfn.XLOOKUP(X1041,AM:AM,AP:AP,"")</f>
        <v>0</v>
      </c>
      <c r="AA1041" t="str">
        <f>_xlfn.XLOOKUP(X1041,AM:AM,AQ:AQ,"")</f>
        <v>L24</v>
      </c>
      <c r="AB1041" t="str">
        <f>_xlfn.XLOOKUP(X1041,AM:AM,AR:AR,"")</f>
        <v>L36</v>
      </c>
    </row>
    <row r="1042" spans="1:28">
      <c r="A1042" s="93">
        <v>45308</v>
      </c>
      <c r="B1042" s="90">
        <v>48000</v>
      </c>
      <c r="C1042" s="91" t="s">
        <v>25</v>
      </c>
      <c r="D1042" s="90">
        <v>46600</v>
      </c>
      <c r="E1042" s="90">
        <v>42900</v>
      </c>
      <c r="F1042" s="90">
        <v>48100</v>
      </c>
      <c r="G1042" s="91" t="s">
        <v>25</v>
      </c>
      <c r="H1042" s="90">
        <v>45000</v>
      </c>
      <c r="I1042" s="90">
        <v>45700</v>
      </c>
      <c r="J1042" s="90">
        <v>48000</v>
      </c>
      <c r="K1042" s="91" t="s">
        <v>25</v>
      </c>
      <c r="L1042" s="90">
        <v>47300</v>
      </c>
      <c r="M1042" s="90">
        <v>48600</v>
      </c>
      <c r="N1042" s="90">
        <v>46300</v>
      </c>
      <c r="O1042" s="90">
        <v>44200</v>
      </c>
      <c r="P1042" s="90">
        <v>42200</v>
      </c>
      <c r="Q1042" s="90">
        <v>43000</v>
      </c>
      <c r="R1042" s="90">
        <v>43000</v>
      </c>
      <c r="S1042" s="90">
        <v>45100</v>
      </c>
      <c r="T1042" s="90">
        <v>45900</v>
      </c>
      <c r="U1042" s="90">
        <v>48300</v>
      </c>
      <c r="V1042" s="90">
        <v>48000</v>
      </c>
      <c r="W1042" s="90">
        <v>50800</v>
      </c>
      <c r="X1042" t="str">
        <f t="shared" si="23"/>
        <v>01-2024</v>
      </c>
      <c r="Y1042">
        <f>_xlfn.XLOOKUP(X1042,AM:AM,AO:AO,"")</f>
        <v>0</v>
      </c>
      <c r="Z1042">
        <f>_xlfn.XLOOKUP(X1042,AM:AM,AP:AP,"")</f>
        <v>0</v>
      </c>
      <c r="AA1042" t="str">
        <f>_xlfn.XLOOKUP(X1042,AM:AM,AQ:AQ,"")</f>
        <v>L24</v>
      </c>
      <c r="AB1042" t="str">
        <f>_xlfn.XLOOKUP(X1042,AM:AM,AR:AR,"")</f>
        <v>L36</v>
      </c>
    </row>
    <row r="1043" spans="1:28">
      <c r="A1043" s="93">
        <v>45309</v>
      </c>
      <c r="B1043" s="90">
        <v>47800</v>
      </c>
      <c r="C1043" s="90">
        <v>47500</v>
      </c>
      <c r="D1043" s="90">
        <v>46700</v>
      </c>
      <c r="E1043" s="90">
        <v>43100</v>
      </c>
      <c r="F1043" s="90">
        <v>48000</v>
      </c>
      <c r="G1043" s="91" t="s">
        <v>25</v>
      </c>
      <c r="H1043" s="90">
        <v>45000</v>
      </c>
      <c r="I1043" s="90">
        <v>45700</v>
      </c>
      <c r="J1043" s="90">
        <v>47700</v>
      </c>
      <c r="K1043" s="91" t="s">
        <v>25</v>
      </c>
      <c r="L1043" s="90">
        <v>47300</v>
      </c>
      <c r="M1043" s="90">
        <v>48600</v>
      </c>
      <c r="N1043" s="90">
        <v>46000</v>
      </c>
      <c r="O1043" s="90">
        <v>44400</v>
      </c>
      <c r="P1043" s="90">
        <v>42100</v>
      </c>
      <c r="Q1043" s="90">
        <v>42900</v>
      </c>
      <c r="R1043" s="90">
        <v>43000</v>
      </c>
      <c r="S1043" s="90">
        <v>45300</v>
      </c>
      <c r="T1043" s="90">
        <v>45700</v>
      </c>
      <c r="U1043" s="90">
        <v>47800</v>
      </c>
      <c r="V1043" s="90">
        <v>48000</v>
      </c>
      <c r="W1043" s="90">
        <v>50800</v>
      </c>
      <c r="X1043" t="str">
        <f t="shared" si="23"/>
        <v>01-2024</v>
      </c>
      <c r="Y1043">
        <f>_xlfn.XLOOKUP(X1043,AM:AM,AO:AO,"")</f>
        <v>0</v>
      </c>
      <c r="Z1043">
        <f>_xlfn.XLOOKUP(X1043,AM:AM,AP:AP,"")</f>
        <v>0</v>
      </c>
      <c r="AA1043" t="str">
        <f>_xlfn.XLOOKUP(X1043,AM:AM,AQ:AQ,"")</f>
        <v>L24</v>
      </c>
      <c r="AB1043" t="str">
        <f>_xlfn.XLOOKUP(X1043,AM:AM,AR:AR,"")</f>
        <v>L36</v>
      </c>
    </row>
    <row r="1044" spans="1:28">
      <c r="A1044" s="93">
        <v>45310</v>
      </c>
      <c r="B1044" s="90">
        <v>47800</v>
      </c>
      <c r="C1044" s="90">
        <v>47500</v>
      </c>
      <c r="D1044" s="90">
        <v>46800</v>
      </c>
      <c r="E1044" s="90">
        <v>43200</v>
      </c>
      <c r="F1044" s="90">
        <v>48400</v>
      </c>
      <c r="G1044" s="91" t="s">
        <v>25</v>
      </c>
      <c r="H1044" s="90">
        <v>45500</v>
      </c>
      <c r="I1044" s="90">
        <v>46000</v>
      </c>
      <c r="J1044" s="90">
        <v>48200</v>
      </c>
      <c r="K1044" s="91" t="s">
        <v>25</v>
      </c>
      <c r="L1044" s="90">
        <v>47500</v>
      </c>
      <c r="M1044" s="90">
        <v>48700</v>
      </c>
      <c r="N1044" s="90">
        <v>46500</v>
      </c>
      <c r="O1044" s="90">
        <v>44400</v>
      </c>
      <c r="P1044" s="90">
        <v>42500</v>
      </c>
      <c r="Q1044" s="90">
        <v>43200</v>
      </c>
      <c r="R1044" s="90">
        <v>43300</v>
      </c>
      <c r="S1044" s="90">
        <v>45400</v>
      </c>
      <c r="T1044" s="90">
        <v>46000</v>
      </c>
      <c r="U1044" s="90">
        <v>47800</v>
      </c>
      <c r="V1044" s="90">
        <v>47800</v>
      </c>
      <c r="W1044" s="90">
        <v>50800</v>
      </c>
      <c r="X1044" t="str">
        <f t="shared" si="23"/>
        <v>01-2024</v>
      </c>
      <c r="Y1044">
        <f>_xlfn.XLOOKUP(X1044,AM:AM,AO:AO,"")</f>
        <v>0</v>
      </c>
      <c r="Z1044">
        <f>_xlfn.XLOOKUP(X1044,AM:AM,AP:AP,"")</f>
        <v>0</v>
      </c>
      <c r="AA1044" t="str">
        <f>_xlfn.XLOOKUP(X1044,AM:AM,AQ:AQ,"")</f>
        <v>L24</v>
      </c>
      <c r="AB1044" t="str">
        <f>_xlfn.XLOOKUP(X1044,AM:AM,AR:AR,"")</f>
        <v>L36</v>
      </c>
    </row>
    <row r="1045" spans="1:28">
      <c r="A1045" s="93">
        <v>45311</v>
      </c>
      <c r="B1045" s="90">
        <v>47800</v>
      </c>
      <c r="C1045" s="90">
        <v>47500</v>
      </c>
      <c r="D1045" s="90">
        <v>46800</v>
      </c>
      <c r="E1045" s="90">
        <v>43200</v>
      </c>
      <c r="F1045" s="90">
        <v>48400</v>
      </c>
      <c r="G1045" s="91" t="s">
        <v>25</v>
      </c>
      <c r="H1045" s="90">
        <v>45200</v>
      </c>
      <c r="I1045" s="90">
        <v>45800</v>
      </c>
      <c r="J1045" s="90">
        <v>48200</v>
      </c>
      <c r="K1045" s="91" t="s">
        <v>25</v>
      </c>
      <c r="L1045" s="90">
        <v>47400</v>
      </c>
      <c r="M1045" s="90">
        <v>48700</v>
      </c>
      <c r="N1045" s="90">
        <v>46300</v>
      </c>
      <c r="O1045" s="90">
        <v>44400</v>
      </c>
      <c r="P1045" s="90">
        <v>42500</v>
      </c>
      <c r="Q1045" s="90">
        <v>43200</v>
      </c>
      <c r="R1045" s="90">
        <v>43300</v>
      </c>
      <c r="S1045" s="90">
        <v>45400</v>
      </c>
      <c r="T1045" s="90">
        <v>46000</v>
      </c>
      <c r="U1045" s="90">
        <v>47800</v>
      </c>
      <c r="V1045" s="90">
        <v>47700</v>
      </c>
      <c r="W1045" s="90">
        <v>50800</v>
      </c>
      <c r="X1045" t="str">
        <f t="shared" si="23"/>
        <v>01-2024</v>
      </c>
      <c r="Y1045">
        <f>_xlfn.XLOOKUP(X1045,AM:AM,AO:AO,"")</f>
        <v>0</v>
      </c>
      <c r="Z1045">
        <f>_xlfn.XLOOKUP(X1045,AM:AM,AP:AP,"")</f>
        <v>0</v>
      </c>
      <c r="AA1045" t="str">
        <f>_xlfn.XLOOKUP(X1045,AM:AM,AQ:AQ,"")</f>
        <v>L24</v>
      </c>
      <c r="AB1045" t="str">
        <f>_xlfn.XLOOKUP(X1045,AM:AM,AR:AR,"")</f>
        <v>L36</v>
      </c>
    </row>
    <row r="1046" spans="1:28">
      <c r="A1046" s="93">
        <v>45312</v>
      </c>
      <c r="B1046" s="90" t="s">
        <v>24</v>
      </c>
      <c r="C1046" s="90" t="s">
        <v>24</v>
      </c>
      <c r="D1046" s="90" t="s">
        <v>24</v>
      </c>
      <c r="E1046" s="90" t="s">
        <v>24</v>
      </c>
      <c r="F1046" s="90" t="s">
        <v>24</v>
      </c>
      <c r="G1046" s="90" t="s">
        <v>24</v>
      </c>
      <c r="H1046" s="90" t="s">
        <v>24</v>
      </c>
      <c r="I1046" s="90" t="s">
        <v>24</v>
      </c>
      <c r="J1046" s="90" t="s">
        <v>24</v>
      </c>
      <c r="K1046" s="90" t="s">
        <v>24</v>
      </c>
      <c r="L1046" s="90" t="s">
        <v>24</v>
      </c>
      <c r="M1046" s="90" t="s">
        <v>24</v>
      </c>
      <c r="N1046" s="90" t="s">
        <v>24</v>
      </c>
      <c r="O1046" s="90" t="s">
        <v>24</v>
      </c>
      <c r="P1046" s="90" t="s">
        <v>24</v>
      </c>
      <c r="Q1046" s="90" t="s">
        <v>24</v>
      </c>
      <c r="R1046" s="90" t="s">
        <v>24</v>
      </c>
      <c r="S1046" s="90" t="s">
        <v>24</v>
      </c>
      <c r="T1046" s="90" t="s">
        <v>24</v>
      </c>
      <c r="U1046" s="90" t="s">
        <v>24</v>
      </c>
      <c r="V1046" s="90" t="s">
        <v>24</v>
      </c>
      <c r="W1046" s="90" t="s">
        <v>24</v>
      </c>
      <c r="X1046" t="str">
        <f t="shared" ref="X1046:X1109" si="24">TEXT(A1046,"MM-YYYY")</f>
        <v>01-2024</v>
      </c>
      <c r="Y1046">
        <f>_xlfn.XLOOKUP(X1046,AM:AM,AO:AO,"")</f>
        <v>0</v>
      </c>
      <c r="Z1046">
        <f>_xlfn.XLOOKUP(X1046,AM:AM,AP:AP,"")</f>
        <v>0</v>
      </c>
      <c r="AA1046" t="str">
        <f>_xlfn.XLOOKUP(X1046,AM:AM,AQ:AQ,"")</f>
        <v>L24</v>
      </c>
      <c r="AB1046" t="str">
        <f>_xlfn.XLOOKUP(X1046,AM:AM,AR:AR,"")</f>
        <v>L36</v>
      </c>
    </row>
    <row r="1047" spans="1:28">
      <c r="A1047" s="93">
        <v>45313</v>
      </c>
      <c r="B1047" s="90">
        <v>47800</v>
      </c>
      <c r="C1047" s="90">
        <v>47500</v>
      </c>
      <c r="D1047" s="90">
        <v>46800</v>
      </c>
      <c r="E1047" s="90">
        <v>43000</v>
      </c>
      <c r="F1047" s="90">
        <v>48400</v>
      </c>
      <c r="G1047" s="91" t="s">
        <v>25</v>
      </c>
      <c r="H1047" s="90">
        <v>45000</v>
      </c>
      <c r="I1047" s="90">
        <v>45800</v>
      </c>
      <c r="J1047" s="90">
        <v>48200</v>
      </c>
      <c r="K1047" s="91" t="s">
        <v>25</v>
      </c>
      <c r="L1047" s="90">
        <v>47400</v>
      </c>
      <c r="M1047" s="90">
        <v>48700</v>
      </c>
      <c r="N1047" s="90">
        <v>46000</v>
      </c>
      <c r="O1047" s="90">
        <v>44200</v>
      </c>
      <c r="P1047" s="90">
        <v>42500</v>
      </c>
      <c r="Q1047" s="90">
        <v>43100</v>
      </c>
      <c r="R1047" s="90">
        <v>43000</v>
      </c>
      <c r="S1047" s="90">
        <v>45200</v>
      </c>
      <c r="T1047" s="90">
        <v>46000</v>
      </c>
      <c r="U1047" s="90">
        <v>47800</v>
      </c>
      <c r="V1047" s="90">
        <v>47700</v>
      </c>
      <c r="W1047" s="90">
        <v>50700</v>
      </c>
      <c r="X1047" t="str">
        <f t="shared" si="24"/>
        <v>01-2024</v>
      </c>
      <c r="Y1047">
        <f>_xlfn.XLOOKUP(X1047,AM:AM,AO:AO,"")</f>
        <v>0</v>
      </c>
      <c r="Z1047">
        <f>_xlfn.XLOOKUP(X1047,AM:AM,AP:AP,"")</f>
        <v>0</v>
      </c>
      <c r="AA1047" t="str">
        <f>_xlfn.XLOOKUP(X1047,AM:AM,AQ:AQ,"")</f>
        <v>L24</v>
      </c>
      <c r="AB1047" t="str">
        <f>_xlfn.XLOOKUP(X1047,AM:AM,AR:AR,"")</f>
        <v>L36</v>
      </c>
    </row>
    <row r="1048" spans="1:28">
      <c r="A1048" s="93">
        <v>45314</v>
      </c>
      <c r="B1048" s="90">
        <v>47800</v>
      </c>
      <c r="C1048" s="90">
        <v>47500</v>
      </c>
      <c r="D1048" s="90">
        <v>46800</v>
      </c>
      <c r="E1048" s="90">
        <v>42800</v>
      </c>
      <c r="F1048" s="90">
        <v>48400</v>
      </c>
      <c r="G1048" s="91" t="s">
        <v>25</v>
      </c>
      <c r="H1048" s="90">
        <v>45000</v>
      </c>
      <c r="I1048" s="90">
        <v>45800</v>
      </c>
      <c r="J1048" s="90">
        <v>48200</v>
      </c>
      <c r="K1048" s="91" t="s">
        <v>25</v>
      </c>
      <c r="L1048" s="90">
        <v>47300</v>
      </c>
      <c r="M1048" s="90">
        <v>48700</v>
      </c>
      <c r="N1048" s="90">
        <v>46000</v>
      </c>
      <c r="O1048" s="90">
        <v>44200</v>
      </c>
      <c r="P1048" s="90">
        <v>42200</v>
      </c>
      <c r="Q1048" s="90">
        <v>42900</v>
      </c>
      <c r="R1048" s="90">
        <v>42800</v>
      </c>
      <c r="S1048" s="90">
        <v>45000</v>
      </c>
      <c r="T1048" s="90">
        <v>45800</v>
      </c>
      <c r="U1048" s="90">
        <v>47800</v>
      </c>
      <c r="V1048" s="90">
        <v>47700</v>
      </c>
      <c r="W1048" s="90">
        <v>50700</v>
      </c>
      <c r="X1048" t="str">
        <f t="shared" si="24"/>
        <v>01-2024</v>
      </c>
      <c r="Y1048">
        <f>_xlfn.XLOOKUP(X1048,AM:AM,AO:AO,"")</f>
        <v>0</v>
      </c>
      <c r="Z1048">
        <f>_xlfn.XLOOKUP(X1048,AM:AM,AP:AP,"")</f>
        <v>0</v>
      </c>
      <c r="AA1048" t="str">
        <f>_xlfn.XLOOKUP(X1048,AM:AM,AQ:AQ,"")</f>
        <v>L24</v>
      </c>
      <c r="AB1048" t="str">
        <f>_xlfn.XLOOKUP(X1048,AM:AM,AR:AR,"")</f>
        <v>L36</v>
      </c>
    </row>
    <row r="1049" spans="1:28">
      <c r="A1049" s="93">
        <v>45315</v>
      </c>
      <c r="B1049" s="90">
        <v>47700</v>
      </c>
      <c r="C1049" s="90">
        <v>47500</v>
      </c>
      <c r="D1049" s="90">
        <v>46700</v>
      </c>
      <c r="E1049" s="90">
        <v>42800</v>
      </c>
      <c r="F1049" s="90">
        <v>48000</v>
      </c>
      <c r="G1049" s="91" t="s">
        <v>25</v>
      </c>
      <c r="H1049" s="90">
        <v>45000</v>
      </c>
      <c r="I1049" s="90">
        <v>45700</v>
      </c>
      <c r="J1049" s="90">
        <v>48000</v>
      </c>
      <c r="K1049" s="91" t="s">
        <v>25</v>
      </c>
      <c r="L1049" s="90">
        <v>47200</v>
      </c>
      <c r="M1049" s="90">
        <v>48700</v>
      </c>
      <c r="N1049" s="90">
        <v>45800</v>
      </c>
      <c r="O1049" s="90">
        <v>44200</v>
      </c>
      <c r="P1049" s="90">
        <v>42200</v>
      </c>
      <c r="Q1049" s="90">
        <v>42700</v>
      </c>
      <c r="R1049" s="90">
        <v>43000</v>
      </c>
      <c r="S1049" s="90">
        <v>45000</v>
      </c>
      <c r="T1049" s="90">
        <v>45700</v>
      </c>
      <c r="U1049" s="90">
        <v>47800</v>
      </c>
      <c r="V1049" s="90">
        <v>47700</v>
      </c>
      <c r="W1049" s="90">
        <v>50700</v>
      </c>
      <c r="X1049" t="str">
        <f t="shared" si="24"/>
        <v>01-2024</v>
      </c>
      <c r="Y1049">
        <f>_xlfn.XLOOKUP(X1049,AM:AM,AO:AO,"")</f>
        <v>0</v>
      </c>
      <c r="Z1049">
        <f>_xlfn.XLOOKUP(X1049,AM:AM,AP:AP,"")</f>
        <v>0</v>
      </c>
      <c r="AA1049" t="str">
        <f>_xlfn.XLOOKUP(X1049,AM:AM,AQ:AQ,"")</f>
        <v>L24</v>
      </c>
      <c r="AB1049" t="str">
        <f>_xlfn.XLOOKUP(X1049,AM:AM,AR:AR,"")</f>
        <v>L36</v>
      </c>
    </row>
    <row r="1050" spans="1:28">
      <c r="A1050" s="93">
        <v>45316</v>
      </c>
      <c r="B1050" s="90">
        <v>47400</v>
      </c>
      <c r="C1050" s="90">
        <v>47500</v>
      </c>
      <c r="D1050" s="90">
        <v>46400</v>
      </c>
      <c r="E1050" s="90">
        <v>42800</v>
      </c>
      <c r="F1050" s="90">
        <v>47800</v>
      </c>
      <c r="G1050" s="91" t="s">
        <v>25</v>
      </c>
      <c r="H1050" s="90">
        <v>45000</v>
      </c>
      <c r="I1050" s="90">
        <v>45500</v>
      </c>
      <c r="J1050" s="90">
        <v>48000</v>
      </c>
      <c r="K1050" s="91" t="s">
        <v>25</v>
      </c>
      <c r="L1050" s="90">
        <v>47100</v>
      </c>
      <c r="M1050" s="90">
        <v>48700</v>
      </c>
      <c r="N1050" s="90">
        <v>45600</v>
      </c>
      <c r="O1050" s="90">
        <v>44200</v>
      </c>
      <c r="P1050" s="90">
        <v>42200</v>
      </c>
      <c r="Q1050" s="90">
        <v>42700</v>
      </c>
      <c r="R1050" s="90">
        <v>43000</v>
      </c>
      <c r="S1050" s="90">
        <v>45000</v>
      </c>
      <c r="T1050" s="90">
        <v>45700</v>
      </c>
      <c r="U1050" s="90">
        <v>47800</v>
      </c>
      <c r="V1050" s="90">
        <v>47700</v>
      </c>
      <c r="W1050" s="90">
        <v>50700</v>
      </c>
      <c r="X1050" t="str">
        <f t="shared" si="24"/>
        <v>01-2024</v>
      </c>
      <c r="Y1050">
        <f>_xlfn.XLOOKUP(X1050,AM:AM,AO:AO,"")</f>
        <v>0</v>
      </c>
      <c r="Z1050">
        <f>_xlfn.XLOOKUP(X1050,AM:AM,AP:AP,"")</f>
        <v>0</v>
      </c>
      <c r="AA1050" t="str">
        <f>_xlfn.XLOOKUP(X1050,AM:AM,AQ:AQ,"")</f>
        <v>L24</v>
      </c>
      <c r="AB1050" t="str">
        <f>_xlfn.XLOOKUP(X1050,AM:AM,AR:AR,"")</f>
        <v>L36</v>
      </c>
    </row>
    <row r="1051" spans="1:28">
      <c r="A1051" s="93">
        <v>45317</v>
      </c>
      <c r="B1051" s="90" t="s">
        <v>24</v>
      </c>
      <c r="C1051" s="90" t="s">
        <v>24</v>
      </c>
      <c r="D1051" s="90" t="s">
        <v>24</v>
      </c>
      <c r="E1051" s="90" t="s">
        <v>24</v>
      </c>
      <c r="F1051" s="90" t="s">
        <v>24</v>
      </c>
      <c r="G1051" s="90" t="s">
        <v>24</v>
      </c>
      <c r="H1051" s="90" t="s">
        <v>24</v>
      </c>
      <c r="I1051" s="90" t="s">
        <v>24</v>
      </c>
      <c r="J1051" s="90" t="s">
        <v>24</v>
      </c>
      <c r="K1051" s="90" t="s">
        <v>24</v>
      </c>
      <c r="L1051" s="90" t="s">
        <v>24</v>
      </c>
      <c r="M1051" s="90" t="s">
        <v>24</v>
      </c>
      <c r="N1051" s="90" t="s">
        <v>24</v>
      </c>
      <c r="O1051" s="90" t="s">
        <v>24</v>
      </c>
      <c r="P1051" s="90" t="s">
        <v>24</v>
      </c>
      <c r="Q1051" s="90" t="s">
        <v>24</v>
      </c>
      <c r="R1051" s="90" t="s">
        <v>24</v>
      </c>
      <c r="S1051" s="90" t="s">
        <v>24</v>
      </c>
      <c r="T1051" s="90" t="s">
        <v>24</v>
      </c>
      <c r="U1051" s="90" t="s">
        <v>24</v>
      </c>
      <c r="V1051" s="90" t="s">
        <v>24</v>
      </c>
      <c r="W1051" s="90" t="s">
        <v>24</v>
      </c>
      <c r="X1051" t="str">
        <f t="shared" si="24"/>
        <v>01-2024</v>
      </c>
      <c r="Y1051">
        <f>_xlfn.XLOOKUP(X1051,AM:AM,AO:AO,"")</f>
        <v>0</v>
      </c>
      <c r="Z1051">
        <f>_xlfn.XLOOKUP(X1051,AM:AM,AP:AP,"")</f>
        <v>0</v>
      </c>
      <c r="AA1051" t="str">
        <f>_xlfn.XLOOKUP(X1051,AM:AM,AQ:AQ,"")</f>
        <v>L24</v>
      </c>
      <c r="AB1051" t="str">
        <f>_xlfn.XLOOKUP(X1051,AM:AM,AR:AR,"")</f>
        <v>L36</v>
      </c>
    </row>
    <row r="1052" spans="1:28">
      <c r="A1052" s="93">
        <v>45318</v>
      </c>
      <c r="B1052" s="90">
        <v>47400</v>
      </c>
      <c r="C1052" s="90">
        <v>47500</v>
      </c>
      <c r="D1052" s="90">
        <v>46800</v>
      </c>
      <c r="E1052" s="90">
        <v>43000</v>
      </c>
      <c r="F1052" s="90">
        <v>47800</v>
      </c>
      <c r="G1052" s="91" t="s">
        <v>25</v>
      </c>
      <c r="H1052" s="90">
        <v>44500</v>
      </c>
      <c r="I1052" s="90">
        <v>45800</v>
      </c>
      <c r="J1052" s="90">
        <v>48000</v>
      </c>
      <c r="K1052" s="91" t="s">
        <v>25</v>
      </c>
      <c r="L1052" s="90">
        <v>47300</v>
      </c>
      <c r="M1052" s="90">
        <v>48700</v>
      </c>
      <c r="N1052" s="90">
        <v>45800</v>
      </c>
      <c r="O1052" s="90">
        <v>44200</v>
      </c>
      <c r="P1052" s="90">
        <v>42500</v>
      </c>
      <c r="Q1052" s="90">
        <v>42900</v>
      </c>
      <c r="R1052" s="90">
        <v>43000</v>
      </c>
      <c r="S1052" s="90">
        <v>45200</v>
      </c>
      <c r="T1052" s="90">
        <v>45900</v>
      </c>
      <c r="U1052" s="90">
        <v>47800</v>
      </c>
      <c r="V1052" s="90">
        <v>47700</v>
      </c>
      <c r="W1052" s="90">
        <v>50700</v>
      </c>
      <c r="X1052" t="str">
        <f t="shared" si="24"/>
        <v>01-2024</v>
      </c>
      <c r="Y1052">
        <f>_xlfn.XLOOKUP(X1052,AM:AM,AO:AO,"")</f>
        <v>0</v>
      </c>
      <c r="Z1052">
        <f>_xlfn.XLOOKUP(X1052,AM:AM,AP:AP,"")</f>
        <v>0</v>
      </c>
      <c r="AA1052" t="str">
        <f>_xlfn.XLOOKUP(X1052,AM:AM,AQ:AQ,"")</f>
        <v>L24</v>
      </c>
      <c r="AB1052" t="str">
        <f>_xlfn.XLOOKUP(X1052,AM:AM,AR:AR,"")</f>
        <v>L36</v>
      </c>
    </row>
    <row r="1053" spans="1:28">
      <c r="A1053" s="93">
        <v>45319</v>
      </c>
      <c r="B1053" s="90" t="s">
        <v>24</v>
      </c>
      <c r="C1053" s="90" t="s">
        <v>24</v>
      </c>
      <c r="D1053" s="90" t="s">
        <v>24</v>
      </c>
      <c r="E1053" s="90" t="s">
        <v>24</v>
      </c>
      <c r="F1053" s="90" t="s">
        <v>24</v>
      </c>
      <c r="G1053" s="90" t="s">
        <v>24</v>
      </c>
      <c r="H1053" s="90" t="s">
        <v>24</v>
      </c>
      <c r="I1053" s="90" t="s">
        <v>24</v>
      </c>
      <c r="J1053" s="90" t="s">
        <v>24</v>
      </c>
      <c r="K1053" s="90" t="s">
        <v>24</v>
      </c>
      <c r="L1053" s="90" t="s">
        <v>24</v>
      </c>
      <c r="M1053" s="90" t="s">
        <v>24</v>
      </c>
      <c r="N1053" s="90" t="s">
        <v>24</v>
      </c>
      <c r="O1053" s="90" t="s">
        <v>24</v>
      </c>
      <c r="P1053" s="90" t="s">
        <v>24</v>
      </c>
      <c r="Q1053" s="90" t="s">
        <v>24</v>
      </c>
      <c r="R1053" s="90" t="s">
        <v>24</v>
      </c>
      <c r="S1053" s="90" t="s">
        <v>24</v>
      </c>
      <c r="T1053" s="90" t="s">
        <v>24</v>
      </c>
      <c r="U1053" s="90" t="s">
        <v>24</v>
      </c>
      <c r="V1053" s="90" t="s">
        <v>24</v>
      </c>
      <c r="W1053" s="90" t="s">
        <v>24</v>
      </c>
      <c r="X1053" t="str">
        <f t="shared" si="24"/>
        <v>01-2024</v>
      </c>
      <c r="Y1053">
        <f>_xlfn.XLOOKUP(X1053,AM:AM,AO:AO,"")</f>
        <v>0</v>
      </c>
      <c r="Z1053">
        <f>_xlfn.XLOOKUP(X1053,AM:AM,AP:AP,"")</f>
        <v>0</v>
      </c>
      <c r="AA1053" t="str">
        <f>_xlfn.XLOOKUP(X1053,AM:AM,AQ:AQ,"")</f>
        <v>L24</v>
      </c>
      <c r="AB1053" t="str">
        <f>_xlfn.XLOOKUP(X1053,AM:AM,AR:AR,"")</f>
        <v>L36</v>
      </c>
    </row>
    <row r="1054" spans="1:28">
      <c r="A1054" s="93">
        <v>45320</v>
      </c>
      <c r="B1054" s="90">
        <v>47400</v>
      </c>
      <c r="C1054" s="90">
        <v>47500</v>
      </c>
      <c r="D1054" s="90">
        <v>46800</v>
      </c>
      <c r="E1054" s="90">
        <v>42900</v>
      </c>
      <c r="F1054" s="90">
        <v>47700</v>
      </c>
      <c r="G1054" s="91" t="s">
        <v>25</v>
      </c>
      <c r="H1054" s="90">
        <v>45000</v>
      </c>
      <c r="I1054" s="90">
        <v>45600</v>
      </c>
      <c r="J1054" s="90">
        <v>48200</v>
      </c>
      <c r="K1054" s="91" t="s">
        <v>25</v>
      </c>
      <c r="L1054" s="90">
        <v>47300</v>
      </c>
      <c r="M1054" s="90">
        <v>48700</v>
      </c>
      <c r="N1054" s="90">
        <v>45800</v>
      </c>
      <c r="O1054" s="90">
        <v>44050</v>
      </c>
      <c r="P1054" s="90">
        <v>42300</v>
      </c>
      <c r="Q1054" s="90">
        <v>42800</v>
      </c>
      <c r="R1054" s="90">
        <v>43000</v>
      </c>
      <c r="S1054" s="90">
        <v>45100</v>
      </c>
      <c r="T1054" s="90">
        <v>45900</v>
      </c>
      <c r="U1054" s="90">
        <v>47800</v>
      </c>
      <c r="V1054" s="90">
        <v>47600</v>
      </c>
      <c r="W1054" s="90">
        <v>50200</v>
      </c>
      <c r="X1054" t="str">
        <f t="shared" si="24"/>
        <v>01-2024</v>
      </c>
      <c r="Y1054">
        <f>_xlfn.XLOOKUP(X1054,AM:AM,AO:AO,"")</f>
        <v>0</v>
      </c>
      <c r="Z1054">
        <f>_xlfn.XLOOKUP(X1054,AM:AM,AP:AP,"")</f>
        <v>0</v>
      </c>
      <c r="AA1054" t="str">
        <f>_xlfn.XLOOKUP(X1054,AM:AM,AQ:AQ,"")</f>
        <v>L24</v>
      </c>
      <c r="AB1054" t="str">
        <f>_xlfn.XLOOKUP(X1054,AM:AM,AR:AR,"")</f>
        <v>L36</v>
      </c>
    </row>
    <row r="1055" spans="1:28">
      <c r="A1055" s="93">
        <v>45321</v>
      </c>
      <c r="B1055" s="90">
        <v>47600</v>
      </c>
      <c r="C1055" s="90">
        <v>47500</v>
      </c>
      <c r="D1055" s="90">
        <v>46700</v>
      </c>
      <c r="E1055" s="90">
        <v>43100</v>
      </c>
      <c r="F1055" s="90">
        <v>47700</v>
      </c>
      <c r="G1055" s="91" t="s">
        <v>25</v>
      </c>
      <c r="H1055" s="90">
        <v>45000</v>
      </c>
      <c r="I1055" s="90">
        <v>45800</v>
      </c>
      <c r="J1055" s="90">
        <v>48200</v>
      </c>
      <c r="K1055" s="91" t="s">
        <v>25</v>
      </c>
      <c r="L1055" s="90">
        <v>47400</v>
      </c>
      <c r="M1055" s="90">
        <v>48700</v>
      </c>
      <c r="N1055" s="90">
        <v>46000</v>
      </c>
      <c r="O1055" s="90">
        <v>44100</v>
      </c>
      <c r="P1055" s="90">
        <v>42500</v>
      </c>
      <c r="Q1055" s="90">
        <v>43000</v>
      </c>
      <c r="R1055" s="90">
        <v>43000</v>
      </c>
      <c r="S1055" s="90">
        <v>45300</v>
      </c>
      <c r="T1055" s="90">
        <v>46000</v>
      </c>
      <c r="U1055" s="90">
        <v>47800</v>
      </c>
      <c r="V1055" s="90">
        <v>47600</v>
      </c>
      <c r="W1055" s="90">
        <v>50200</v>
      </c>
      <c r="X1055" t="str">
        <f t="shared" si="24"/>
        <v>01-2024</v>
      </c>
      <c r="Y1055">
        <f>_xlfn.XLOOKUP(X1055,AM:AM,AO:AO,"")</f>
        <v>0</v>
      </c>
      <c r="Z1055">
        <f>_xlfn.XLOOKUP(X1055,AM:AM,AP:AP,"")</f>
        <v>0</v>
      </c>
      <c r="AA1055" t="str">
        <f>_xlfn.XLOOKUP(X1055,AM:AM,AQ:AQ,"")</f>
        <v>L24</v>
      </c>
      <c r="AB1055" t="str">
        <f>_xlfn.XLOOKUP(X1055,AM:AM,AR:AR,"")</f>
        <v>L36</v>
      </c>
    </row>
    <row r="1056" spans="1:28">
      <c r="A1056" s="93">
        <v>45322</v>
      </c>
      <c r="B1056" s="90">
        <v>47600</v>
      </c>
      <c r="C1056" s="90">
        <v>47500</v>
      </c>
      <c r="D1056" s="90">
        <v>46800</v>
      </c>
      <c r="E1056" s="90">
        <v>43000</v>
      </c>
      <c r="F1056" s="90">
        <v>48000</v>
      </c>
      <c r="G1056" s="91" t="s">
        <v>25</v>
      </c>
      <c r="H1056" s="90">
        <v>45000</v>
      </c>
      <c r="I1056" s="90">
        <v>45800</v>
      </c>
      <c r="J1056" s="90">
        <v>48200</v>
      </c>
      <c r="K1056" s="91" t="s">
        <v>25</v>
      </c>
      <c r="L1056" s="90">
        <v>47400</v>
      </c>
      <c r="M1056" s="90">
        <v>48300</v>
      </c>
      <c r="N1056" s="90">
        <v>45800</v>
      </c>
      <c r="O1056" s="90">
        <v>44100</v>
      </c>
      <c r="P1056" s="90">
        <v>42300</v>
      </c>
      <c r="Q1056" s="90">
        <v>43000</v>
      </c>
      <c r="R1056" s="90">
        <v>43000</v>
      </c>
      <c r="S1056" s="90">
        <v>45200</v>
      </c>
      <c r="T1056" s="90">
        <v>46000</v>
      </c>
      <c r="U1056" s="90">
        <v>47800</v>
      </c>
      <c r="V1056" s="90">
        <v>47600</v>
      </c>
      <c r="W1056" s="90">
        <v>50200</v>
      </c>
      <c r="X1056" t="str">
        <f t="shared" si="24"/>
        <v>01-2024</v>
      </c>
      <c r="Y1056">
        <f>_xlfn.XLOOKUP(X1056,AM:AM,AO:AO,"")</f>
        <v>0</v>
      </c>
      <c r="Z1056">
        <f>_xlfn.XLOOKUP(X1056,AM:AM,AP:AP,"")</f>
        <v>0</v>
      </c>
      <c r="AA1056" t="str">
        <f>_xlfn.XLOOKUP(X1056,AM:AM,AQ:AQ,"")</f>
        <v>L24</v>
      </c>
      <c r="AB1056" t="str">
        <f>_xlfn.XLOOKUP(X1056,AM:AM,AR:AR,"")</f>
        <v>L36</v>
      </c>
    </row>
    <row r="1057" spans="1:28">
      <c r="A1057" s="93">
        <v>45323</v>
      </c>
      <c r="B1057" s="90">
        <v>47600</v>
      </c>
      <c r="C1057" s="90">
        <v>47500</v>
      </c>
      <c r="D1057" s="90">
        <v>46700</v>
      </c>
      <c r="E1057" s="90">
        <v>42900</v>
      </c>
      <c r="F1057" s="90">
        <v>48000</v>
      </c>
      <c r="G1057" s="91" t="s">
        <v>25</v>
      </c>
      <c r="H1057" s="90">
        <v>45250</v>
      </c>
      <c r="I1057" s="90">
        <v>45600</v>
      </c>
      <c r="J1057" s="90">
        <v>48200</v>
      </c>
      <c r="K1057" s="91" t="s">
        <v>25</v>
      </c>
      <c r="L1057" s="90">
        <v>47200</v>
      </c>
      <c r="M1057" s="90">
        <v>48000</v>
      </c>
      <c r="N1057" s="90">
        <v>45800</v>
      </c>
      <c r="O1057" s="90">
        <v>44100</v>
      </c>
      <c r="P1057" s="90">
        <v>42200</v>
      </c>
      <c r="Q1057" s="90">
        <v>42800</v>
      </c>
      <c r="R1057" s="90">
        <v>43000</v>
      </c>
      <c r="S1057" s="90">
        <v>45100</v>
      </c>
      <c r="T1057" s="90">
        <v>46000</v>
      </c>
      <c r="U1057" s="90">
        <v>47800</v>
      </c>
      <c r="V1057" s="90">
        <v>47600</v>
      </c>
      <c r="W1057" s="90">
        <v>50200</v>
      </c>
      <c r="X1057" t="str">
        <f t="shared" si="24"/>
        <v>02-2024</v>
      </c>
      <c r="Y1057">
        <f>_xlfn.XLOOKUP(X1057,AM:AM,AO:AO,"")</f>
        <v>0</v>
      </c>
      <c r="Z1057">
        <f>_xlfn.XLOOKUP(X1057,AM:AM,AP:AP,"")</f>
        <v>0</v>
      </c>
      <c r="AA1057" t="str">
        <f>_xlfn.XLOOKUP(X1057,AM:AM,AQ:AQ,"")</f>
        <v>L24</v>
      </c>
      <c r="AB1057" t="str">
        <f>_xlfn.XLOOKUP(X1057,AM:AM,AR:AR,"")</f>
        <v>L36</v>
      </c>
    </row>
    <row r="1058" spans="1:28">
      <c r="A1058" s="93">
        <v>45324</v>
      </c>
      <c r="B1058" s="90">
        <v>47400</v>
      </c>
      <c r="C1058" s="90">
        <v>47500</v>
      </c>
      <c r="D1058" s="90">
        <v>46700</v>
      </c>
      <c r="E1058" s="90">
        <v>42800</v>
      </c>
      <c r="F1058" s="90">
        <v>48000</v>
      </c>
      <c r="G1058" s="91" t="s">
        <v>25</v>
      </c>
      <c r="H1058" s="90">
        <v>45250</v>
      </c>
      <c r="I1058" s="90">
        <v>45400</v>
      </c>
      <c r="J1058" s="90">
        <v>48000</v>
      </c>
      <c r="K1058" s="91" t="s">
        <v>25</v>
      </c>
      <c r="L1058" s="90">
        <v>47100</v>
      </c>
      <c r="M1058" s="90">
        <v>48000</v>
      </c>
      <c r="N1058" s="90">
        <v>45600</v>
      </c>
      <c r="O1058" s="90">
        <v>44100</v>
      </c>
      <c r="P1058" s="90">
        <v>42000</v>
      </c>
      <c r="Q1058" s="90">
        <v>42700</v>
      </c>
      <c r="R1058" s="90">
        <v>42800</v>
      </c>
      <c r="S1058" s="90">
        <v>45000</v>
      </c>
      <c r="T1058" s="90">
        <v>45800</v>
      </c>
      <c r="U1058" s="90">
        <v>47800</v>
      </c>
      <c r="V1058" s="90">
        <v>47600</v>
      </c>
      <c r="W1058" s="90">
        <v>50200</v>
      </c>
      <c r="X1058" t="str">
        <f t="shared" si="24"/>
        <v>02-2024</v>
      </c>
      <c r="Y1058">
        <f>_xlfn.XLOOKUP(X1058,AM:AM,AO:AO,"")</f>
        <v>0</v>
      </c>
      <c r="Z1058">
        <f>_xlfn.XLOOKUP(X1058,AM:AM,AP:AP,"")</f>
        <v>0</v>
      </c>
      <c r="AA1058" t="str">
        <f>_xlfn.XLOOKUP(X1058,AM:AM,AQ:AQ,"")</f>
        <v>L24</v>
      </c>
      <c r="AB1058" t="str">
        <f>_xlfn.XLOOKUP(X1058,AM:AM,AR:AR,"")</f>
        <v>L36</v>
      </c>
    </row>
    <row r="1059" spans="1:28">
      <c r="A1059" s="93">
        <v>45325</v>
      </c>
      <c r="B1059" s="90">
        <v>47400</v>
      </c>
      <c r="C1059" s="90">
        <v>47500</v>
      </c>
      <c r="D1059" s="90">
        <v>46900</v>
      </c>
      <c r="E1059" s="90">
        <v>42900</v>
      </c>
      <c r="F1059" s="90">
        <v>48000</v>
      </c>
      <c r="G1059" s="91" t="s">
        <v>25</v>
      </c>
      <c r="H1059" s="90">
        <v>44500</v>
      </c>
      <c r="I1059" s="90">
        <v>45700</v>
      </c>
      <c r="J1059" s="90">
        <v>48000</v>
      </c>
      <c r="K1059" s="91" t="s">
        <v>25</v>
      </c>
      <c r="L1059" s="90">
        <v>47100</v>
      </c>
      <c r="M1059" s="90">
        <v>48000</v>
      </c>
      <c r="N1059" s="90">
        <v>45600</v>
      </c>
      <c r="O1059" s="90">
        <v>44100</v>
      </c>
      <c r="P1059" s="90">
        <v>42100</v>
      </c>
      <c r="Q1059" s="90">
        <v>42700</v>
      </c>
      <c r="R1059" s="90">
        <v>42800</v>
      </c>
      <c r="S1059" s="90">
        <v>45100</v>
      </c>
      <c r="T1059" s="90">
        <v>45800</v>
      </c>
      <c r="U1059" s="90">
        <v>47800</v>
      </c>
      <c r="V1059" s="90">
        <v>47600</v>
      </c>
      <c r="W1059" s="90">
        <v>50200</v>
      </c>
      <c r="X1059" t="str">
        <f t="shared" si="24"/>
        <v>02-2024</v>
      </c>
      <c r="Y1059">
        <f>_xlfn.XLOOKUP(X1059,AM:AM,AO:AO,"")</f>
        <v>0</v>
      </c>
      <c r="Z1059">
        <f>_xlfn.XLOOKUP(X1059,AM:AM,AP:AP,"")</f>
        <v>0</v>
      </c>
      <c r="AA1059" t="str">
        <f>_xlfn.XLOOKUP(X1059,AM:AM,AQ:AQ,"")</f>
        <v>L24</v>
      </c>
      <c r="AB1059" t="str">
        <f>_xlfn.XLOOKUP(X1059,AM:AM,AR:AR,"")</f>
        <v>L36</v>
      </c>
    </row>
    <row r="1060" spans="1:28">
      <c r="A1060" s="93">
        <v>45326</v>
      </c>
      <c r="B1060" s="90" t="s">
        <v>24</v>
      </c>
      <c r="C1060" s="90" t="s">
        <v>24</v>
      </c>
      <c r="D1060" s="90" t="s">
        <v>24</v>
      </c>
      <c r="E1060" s="90" t="s">
        <v>24</v>
      </c>
      <c r="F1060" s="90" t="s">
        <v>24</v>
      </c>
      <c r="G1060" s="90" t="s">
        <v>24</v>
      </c>
      <c r="H1060" s="90" t="s">
        <v>24</v>
      </c>
      <c r="I1060" s="90" t="s">
        <v>24</v>
      </c>
      <c r="J1060" s="90" t="s">
        <v>24</v>
      </c>
      <c r="K1060" s="90" t="s">
        <v>24</v>
      </c>
      <c r="L1060" s="90" t="s">
        <v>24</v>
      </c>
      <c r="M1060" s="90" t="s">
        <v>24</v>
      </c>
      <c r="N1060" s="90" t="s">
        <v>24</v>
      </c>
      <c r="O1060" s="90" t="s">
        <v>24</v>
      </c>
      <c r="P1060" s="90" t="s">
        <v>24</v>
      </c>
      <c r="Q1060" s="90" t="s">
        <v>24</v>
      </c>
      <c r="R1060" s="90" t="s">
        <v>24</v>
      </c>
      <c r="S1060" s="90" t="s">
        <v>24</v>
      </c>
      <c r="T1060" s="90" t="s">
        <v>24</v>
      </c>
      <c r="U1060" s="90" t="s">
        <v>24</v>
      </c>
      <c r="V1060" s="90" t="s">
        <v>24</v>
      </c>
      <c r="W1060" s="90" t="s">
        <v>24</v>
      </c>
      <c r="X1060" t="str">
        <f t="shared" si="24"/>
        <v>02-2024</v>
      </c>
      <c r="Y1060">
        <f>_xlfn.XLOOKUP(X1060,AM:AM,AO:AO,"")</f>
        <v>0</v>
      </c>
      <c r="Z1060">
        <f>_xlfn.XLOOKUP(X1060,AM:AM,AP:AP,"")</f>
        <v>0</v>
      </c>
      <c r="AA1060" t="str">
        <f>_xlfn.XLOOKUP(X1060,AM:AM,AQ:AQ,"")</f>
        <v>L24</v>
      </c>
      <c r="AB1060" t="str">
        <f>_xlfn.XLOOKUP(X1060,AM:AM,AR:AR,"")</f>
        <v>L36</v>
      </c>
    </row>
    <row r="1061" spans="1:28">
      <c r="A1061" s="93">
        <v>45327</v>
      </c>
      <c r="B1061" s="90">
        <v>47200</v>
      </c>
      <c r="C1061" s="90">
        <v>47500</v>
      </c>
      <c r="D1061" s="90">
        <v>46700</v>
      </c>
      <c r="E1061" s="90">
        <v>42700</v>
      </c>
      <c r="F1061" s="90">
        <v>47900</v>
      </c>
      <c r="G1061" s="91" t="s">
        <v>25</v>
      </c>
      <c r="H1061" s="90">
        <v>44500</v>
      </c>
      <c r="I1061" s="90">
        <v>45500</v>
      </c>
      <c r="J1061" s="90">
        <v>48000</v>
      </c>
      <c r="K1061" s="91" t="s">
        <v>25</v>
      </c>
      <c r="L1061" s="90">
        <v>47100</v>
      </c>
      <c r="M1061" s="90">
        <v>48000</v>
      </c>
      <c r="N1061" s="90">
        <v>45400</v>
      </c>
      <c r="O1061" s="90">
        <v>44000</v>
      </c>
      <c r="P1061" s="90">
        <v>42100</v>
      </c>
      <c r="Q1061" s="90">
        <v>42700</v>
      </c>
      <c r="R1061" s="90">
        <v>42800</v>
      </c>
      <c r="S1061" s="90">
        <v>44900</v>
      </c>
      <c r="T1061" s="90">
        <v>45800</v>
      </c>
      <c r="U1061" s="90">
        <v>47800</v>
      </c>
      <c r="V1061" s="90">
        <v>47600</v>
      </c>
      <c r="W1061" s="90">
        <v>50200</v>
      </c>
      <c r="X1061" t="str">
        <f t="shared" si="24"/>
        <v>02-2024</v>
      </c>
      <c r="Y1061">
        <f>_xlfn.XLOOKUP(X1061,AM:AM,AO:AO,"")</f>
        <v>0</v>
      </c>
      <c r="Z1061">
        <f>_xlfn.XLOOKUP(X1061,AM:AM,AP:AP,"")</f>
        <v>0</v>
      </c>
      <c r="AA1061" t="str">
        <f>_xlfn.XLOOKUP(X1061,AM:AM,AQ:AQ,"")</f>
        <v>L24</v>
      </c>
      <c r="AB1061" t="str">
        <f>_xlfn.XLOOKUP(X1061,AM:AM,AR:AR,"")</f>
        <v>L36</v>
      </c>
    </row>
    <row r="1062" spans="1:28">
      <c r="A1062" s="93">
        <v>45328</v>
      </c>
      <c r="B1062" s="90">
        <v>47200</v>
      </c>
      <c r="C1062" s="90">
        <v>47300</v>
      </c>
      <c r="D1062" s="90">
        <v>46400</v>
      </c>
      <c r="E1062" s="90">
        <v>42500</v>
      </c>
      <c r="F1062" s="90">
        <v>47900</v>
      </c>
      <c r="G1062" s="91" t="s">
        <v>25</v>
      </c>
      <c r="H1062" s="90">
        <v>44500</v>
      </c>
      <c r="I1062" s="90">
        <v>45400</v>
      </c>
      <c r="J1062" s="90">
        <v>48000</v>
      </c>
      <c r="K1062" s="91" t="s">
        <v>25</v>
      </c>
      <c r="L1062" s="90">
        <v>46800</v>
      </c>
      <c r="M1062" s="90">
        <v>48000</v>
      </c>
      <c r="N1062" s="90">
        <v>45300</v>
      </c>
      <c r="O1062" s="90">
        <v>44000</v>
      </c>
      <c r="P1062" s="90">
        <v>42000</v>
      </c>
      <c r="Q1062" s="90">
        <v>42600</v>
      </c>
      <c r="R1062" s="90">
        <v>42800</v>
      </c>
      <c r="S1062" s="90">
        <v>44600</v>
      </c>
      <c r="T1062" s="90">
        <v>45500</v>
      </c>
      <c r="U1062" s="90">
        <v>47800</v>
      </c>
      <c r="V1062" s="90">
        <v>47500</v>
      </c>
      <c r="W1062" s="90">
        <v>50200</v>
      </c>
      <c r="X1062" t="str">
        <f t="shared" si="24"/>
        <v>02-2024</v>
      </c>
      <c r="Y1062">
        <f>_xlfn.XLOOKUP(X1062,AM:AM,AO:AO,"")</f>
        <v>0</v>
      </c>
      <c r="Z1062">
        <f>_xlfn.XLOOKUP(X1062,AM:AM,AP:AP,"")</f>
        <v>0</v>
      </c>
      <c r="AA1062" t="str">
        <f>_xlfn.XLOOKUP(X1062,AM:AM,AQ:AQ,"")</f>
        <v>L24</v>
      </c>
      <c r="AB1062" t="str">
        <f>_xlfn.XLOOKUP(X1062,AM:AM,AR:AR,"")</f>
        <v>L36</v>
      </c>
    </row>
    <row r="1063" spans="1:28">
      <c r="A1063" s="93">
        <v>45329</v>
      </c>
      <c r="B1063" s="90">
        <v>47200</v>
      </c>
      <c r="C1063" s="90">
        <v>47300</v>
      </c>
      <c r="D1063" s="90">
        <v>46500</v>
      </c>
      <c r="E1063" s="90">
        <v>42600</v>
      </c>
      <c r="F1063" s="90">
        <v>47800</v>
      </c>
      <c r="G1063" s="91" t="s">
        <v>25</v>
      </c>
      <c r="H1063" s="90">
        <v>44500</v>
      </c>
      <c r="I1063" s="90">
        <v>45400</v>
      </c>
      <c r="J1063" s="90">
        <v>48000</v>
      </c>
      <c r="K1063" s="91" t="s">
        <v>25</v>
      </c>
      <c r="L1063" s="90">
        <v>46700</v>
      </c>
      <c r="M1063" s="90">
        <v>48000</v>
      </c>
      <c r="N1063" s="90">
        <v>45300</v>
      </c>
      <c r="O1063" s="90">
        <v>43800</v>
      </c>
      <c r="P1063" s="90">
        <v>42000</v>
      </c>
      <c r="Q1063" s="90">
        <v>42600</v>
      </c>
      <c r="R1063" s="90">
        <v>42500</v>
      </c>
      <c r="S1063" s="90">
        <v>44700</v>
      </c>
      <c r="T1063" s="90">
        <v>45500</v>
      </c>
      <c r="U1063" s="90">
        <v>47800</v>
      </c>
      <c r="V1063" s="90">
        <v>47500</v>
      </c>
      <c r="W1063" s="90">
        <v>50200</v>
      </c>
      <c r="X1063" t="str">
        <f t="shared" si="24"/>
        <v>02-2024</v>
      </c>
      <c r="Y1063">
        <f>_xlfn.XLOOKUP(X1063,AM:AM,AO:AO,"")</f>
        <v>0</v>
      </c>
      <c r="Z1063">
        <f>_xlfn.XLOOKUP(X1063,AM:AM,AP:AP,"")</f>
        <v>0</v>
      </c>
      <c r="AA1063" t="str">
        <f>_xlfn.XLOOKUP(X1063,AM:AM,AQ:AQ,"")</f>
        <v>L24</v>
      </c>
      <c r="AB1063" t="str">
        <f>_xlfn.XLOOKUP(X1063,AM:AM,AR:AR,"")</f>
        <v>L36</v>
      </c>
    </row>
    <row r="1064" spans="1:28">
      <c r="A1064" s="93">
        <v>45330</v>
      </c>
      <c r="B1064" s="90">
        <v>47200</v>
      </c>
      <c r="C1064" s="90">
        <v>47300</v>
      </c>
      <c r="D1064" s="90">
        <v>46500</v>
      </c>
      <c r="E1064" s="90">
        <v>42800</v>
      </c>
      <c r="F1064" s="90">
        <v>47800</v>
      </c>
      <c r="G1064" s="91" t="s">
        <v>25</v>
      </c>
      <c r="H1064" s="90">
        <v>44500</v>
      </c>
      <c r="I1064" s="90">
        <v>45500</v>
      </c>
      <c r="J1064" s="90">
        <v>48300</v>
      </c>
      <c r="K1064" s="91" t="s">
        <v>25</v>
      </c>
      <c r="L1064" s="90">
        <v>46800</v>
      </c>
      <c r="M1064" s="90">
        <v>48100</v>
      </c>
      <c r="N1064" s="90">
        <v>45400</v>
      </c>
      <c r="O1064" s="90">
        <v>44000</v>
      </c>
      <c r="P1064" s="90">
        <v>42300</v>
      </c>
      <c r="Q1064" s="90">
        <v>42700</v>
      </c>
      <c r="R1064" s="90">
        <v>42500</v>
      </c>
      <c r="S1064" s="90">
        <v>44900</v>
      </c>
      <c r="T1064" s="90">
        <v>45600</v>
      </c>
      <c r="U1064" s="90">
        <v>47800</v>
      </c>
      <c r="V1064" s="90">
        <v>47400</v>
      </c>
      <c r="W1064" s="90">
        <v>50200</v>
      </c>
      <c r="X1064" t="str">
        <f t="shared" si="24"/>
        <v>02-2024</v>
      </c>
      <c r="Y1064">
        <f>_xlfn.XLOOKUP(X1064,AM:AM,AO:AO,"")</f>
        <v>0</v>
      </c>
      <c r="Z1064">
        <f>_xlfn.XLOOKUP(X1064,AM:AM,AP:AP,"")</f>
        <v>0</v>
      </c>
      <c r="AA1064" t="str">
        <f>_xlfn.XLOOKUP(X1064,AM:AM,AQ:AQ,"")</f>
        <v>L24</v>
      </c>
      <c r="AB1064" t="str">
        <f>_xlfn.XLOOKUP(X1064,AM:AM,AR:AR,"")</f>
        <v>L36</v>
      </c>
    </row>
    <row r="1065" spans="1:28">
      <c r="A1065" s="93">
        <v>45331</v>
      </c>
      <c r="B1065" s="90">
        <v>47200</v>
      </c>
      <c r="C1065" s="90">
        <v>47300</v>
      </c>
      <c r="D1065" s="90">
        <v>46500</v>
      </c>
      <c r="E1065" s="90">
        <v>42800</v>
      </c>
      <c r="F1065" s="90">
        <v>47800</v>
      </c>
      <c r="G1065" s="91" t="s">
        <v>25</v>
      </c>
      <c r="H1065" s="90">
        <v>44500</v>
      </c>
      <c r="I1065" s="90">
        <v>45500</v>
      </c>
      <c r="J1065" s="90">
        <v>48300</v>
      </c>
      <c r="K1065" s="91" t="s">
        <v>25</v>
      </c>
      <c r="L1065" s="90">
        <v>46800</v>
      </c>
      <c r="M1065" s="90">
        <v>48100</v>
      </c>
      <c r="N1065" s="90">
        <v>45300</v>
      </c>
      <c r="O1065" s="90">
        <v>44000</v>
      </c>
      <c r="P1065" s="90">
        <v>42300</v>
      </c>
      <c r="Q1065" s="90">
        <v>42700</v>
      </c>
      <c r="R1065" s="90">
        <v>42700</v>
      </c>
      <c r="S1065" s="90">
        <v>44900</v>
      </c>
      <c r="T1065" s="90">
        <v>45600</v>
      </c>
      <c r="U1065" s="90">
        <v>47800</v>
      </c>
      <c r="V1065" s="90">
        <v>47400</v>
      </c>
      <c r="W1065" s="90">
        <v>50200</v>
      </c>
      <c r="X1065" t="str">
        <f t="shared" si="24"/>
        <v>02-2024</v>
      </c>
      <c r="Y1065">
        <f>_xlfn.XLOOKUP(X1065,AM:AM,AO:AO,"")</f>
        <v>0</v>
      </c>
      <c r="Z1065">
        <f>_xlfn.XLOOKUP(X1065,AM:AM,AP:AP,"")</f>
        <v>0</v>
      </c>
      <c r="AA1065" t="str">
        <f>_xlfn.XLOOKUP(X1065,AM:AM,AQ:AQ,"")</f>
        <v>L24</v>
      </c>
      <c r="AB1065" t="str">
        <f>_xlfn.XLOOKUP(X1065,AM:AM,AR:AR,"")</f>
        <v>L36</v>
      </c>
    </row>
    <row r="1066" spans="1:28">
      <c r="A1066" s="93">
        <v>45332</v>
      </c>
      <c r="B1066" s="90">
        <v>47300</v>
      </c>
      <c r="C1066" s="90">
        <v>47300</v>
      </c>
      <c r="D1066" s="90">
        <v>46300</v>
      </c>
      <c r="E1066" s="90">
        <v>42600</v>
      </c>
      <c r="F1066" s="90">
        <v>47800</v>
      </c>
      <c r="G1066" s="91" t="s">
        <v>25</v>
      </c>
      <c r="H1066" s="90">
        <v>44500</v>
      </c>
      <c r="I1066" s="90">
        <v>45400</v>
      </c>
      <c r="J1066" s="90">
        <v>48300</v>
      </c>
      <c r="K1066" s="91" t="s">
        <v>25</v>
      </c>
      <c r="L1066" s="90">
        <v>46700</v>
      </c>
      <c r="M1066" s="90">
        <v>48100</v>
      </c>
      <c r="N1066" s="90">
        <v>45300</v>
      </c>
      <c r="O1066" s="90">
        <v>44000</v>
      </c>
      <c r="P1066" s="90">
        <v>42200</v>
      </c>
      <c r="Q1066" s="90">
        <v>42500</v>
      </c>
      <c r="R1066" s="90">
        <v>42700</v>
      </c>
      <c r="S1066" s="90">
        <v>44700</v>
      </c>
      <c r="T1066" s="90">
        <v>45600</v>
      </c>
      <c r="U1066" s="90">
        <v>47800</v>
      </c>
      <c r="V1066" s="90">
        <v>47400</v>
      </c>
      <c r="W1066" s="90">
        <v>50200</v>
      </c>
      <c r="X1066" t="str">
        <f t="shared" si="24"/>
        <v>02-2024</v>
      </c>
      <c r="Y1066">
        <f>_xlfn.XLOOKUP(X1066,AM:AM,AO:AO,"")</f>
        <v>0</v>
      </c>
      <c r="Z1066">
        <f>_xlfn.XLOOKUP(X1066,AM:AM,AP:AP,"")</f>
        <v>0</v>
      </c>
      <c r="AA1066" t="str">
        <f>_xlfn.XLOOKUP(X1066,AM:AM,AQ:AQ,"")</f>
        <v>L24</v>
      </c>
      <c r="AB1066" t="str">
        <f>_xlfn.XLOOKUP(X1066,AM:AM,AR:AR,"")</f>
        <v>L36</v>
      </c>
    </row>
    <row r="1067" spans="1:28">
      <c r="A1067" s="93">
        <v>45333</v>
      </c>
      <c r="B1067" s="90" t="s">
        <v>24</v>
      </c>
      <c r="C1067" s="90" t="s">
        <v>24</v>
      </c>
      <c r="D1067" s="90" t="s">
        <v>24</v>
      </c>
      <c r="E1067" s="90" t="s">
        <v>24</v>
      </c>
      <c r="F1067" s="90" t="s">
        <v>24</v>
      </c>
      <c r="G1067" s="90" t="s">
        <v>24</v>
      </c>
      <c r="H1067" s="90" t="s">
        <v>24</v>
      </c>
      <c r="I1067" s="90" t="s">
        <v>24</v>
      </c>
      <c r="J1067" s="90" t="s">
        <v>24</v>
      </c>
      <c r="K1067" s="90" t="s">
        <v>24</v>
      </c>
      <c r="L1067" s="90" t="s">
        <v>24</v>
      </c>
      <c r="M1067" s="90" t="s">
        <v>24</v>
      </c>
      <c r="N1067" s="90" t="s">
        <v>24</v>
      </c>
      <c r="O1067" s="90" t="s">
        <v>24</v>
      </c>
      <c r="P1067" s="90" t="s">
        <v>24</v>
      </c>
      <c r="Q1067" s="90" t="s">
        <v>24</v>
      </c>
      <c r="R1067" s="90" t="s">
        <v>24</v>
      </c>
      <c r="S1067" s="90" t="s">
        <v>24</v>
      </c>
      <c r="T1067" s="90" t="s">
        <v>24</v>
      </c>
      <c r="U1067" s="90" t="s">
        <v>24</v>
      </c>
      <c r="V1067" s="90" t="s">
        <v>24</v>
      </c>
      <c r="W1067" s="90" t="s">
        <v>24</v>
      </c>
      <c r="X1067" t="str">
        <f t="shared" si="24"/>
        <v>02-2024</v>
      </c>
      <c r="Y1067">
        <f>_xlfn.XLOOKUP(X1067,AM:AM,AO:AO,"")</f>
        <v>0</v>
      </c>
      <c r="Z1067">
        <f>_xlfn.XLOOKUP(X1067,AM:AM,AP:AP,"")</f>
        <v>0</v>
      </c>
      <c r="AA1067" t="str">
        <f>_xlfn.XLOOKUP(X1067,AM:AM,AQ:AQ,"")</f>
        <v>L24</v>
      </c>
      <c r="AB1067" t="str">
        <f>_xlfn.XLOOKUP(X1067,AM:AM,AR:AR,"")</f>
        <v>L36</v>
      </c>
    </row>
    <row r="1068" spans="1:28">
      <c r="A1068" s="93">
        <v>45334</v>
      </c>
      <c r="B1068" s="90">
        <v>47300</v>
      </c>
      <c r="C1068" s="90">
        <v>47300</v>
      </c>
      <c r="D1068" s="90">
        <v>46100</v>
      </c>
      <c r="E1068" s="90">
        <v>42500</v>
      </c>
      <c r="F1068" s="90">
        <v>47700</v>
      </c>
      <c r="G1068" s="91" t="s">
        <v>25</v>
      </c>
      <c r="H1068" s="90">
        <v>44500</v>
      </c>
      <c r="I1068" s="90">
        <v>45400</v>
      </c>
      <c r="J1068" s="90">
        <v>48200</v>
      </c>
      <c r="K1068" s="91" t="s">
        <v>25</v>
      </c>
      <c r="L1068" s="90">
        <v>46500</v>
      </c>
      <c r="M1068" s="90">
        <v>48100</v>
      </c>
      <c r="N1068" s="90">
        <v>45000</v>
      </c>
      <c r="O1068" s="90">
        <v>43800</v>
      </c>
      <c r="P1068" s="90">
        <v>42000</v>
      </c>
      <c r="Q1068" s="90">
        <v>42500</v>
      </c>
      <c r="R1068" s="90">
        <v>42500</v>
      </c>
      <c r="S1068" s="90">
        <v>44600</v>
      </c>
      <c r="T1068" s="90">
        <v>45500</v>
      </c>
      <c r="U1068" s="90">
        <v>46800</v>
      </c>
      <c r="V1068" s="90">
        <v>47400</v>
      </c>
      <c r="W1068" s="90">
        <v>50200</v>
      </c>
      <c r="X1068" t="str">
        <f t="shared" si="24"/>
        <v>02-2024</v>
      </c>
      <c r="Y1068">
        <f>_xlfn.XLOOKUP(X1068,AM:AM,AO:AO,"")</f>
        <v>0</v>
      </c>
      <c r="Z1068">
        <f>_xlfn.XLOOKUP(X1068,AM:AM,AP:AP,"")</f>
        <v>0</v>
      </c>
      <c r="AA1068" t="str">
        <f>_xlfn.XLOOKUP(X1068,AM:AM,AQ:AQ,"")</f>
        <v>L24</v>
      </c>
      <c r="AB1068" t="str">
        <f>_xlfn.XLOOKUP(X1068,AM:AM,AR:AR,"")</f>
        <v>L36</v>
      </c>
    </row>
    <row r="1069" spans="1:28">
      <c r="A1069" s="93">
        <v>45335</v>
      </c>
      <c r="B1069" s="90">
        <v>47300</v>
      </c>
      <c r="C1069" s="90">
        <v>47300</v>
      </c>
      <c r="D1069" s="91" t="s">
        <v>25</v>
      </c>
      <c r="E1069" s="90">
        <v>42300</v>
      </c>
      <c r="F1069" s="90">
        <v>47600</v>
      </c>
      <c r="G1069" s="91" t="s">
        <v>25</v>
      </c>
      <c r="H1069" s="90">
        <v>44400</v>
      </c>
      <c r="I1069" s="90">
        <v>45000</v>
      </c>
      <c r="J1069" s="90">
        <v>48000</v>
      </c>
      <c r="K1069" s="91" t="s">
        <v>25</v>
      </c>
      <c r="L1069" s="90">
        <v>46300</v>
      </c>
      <c r="M1069" s="90">
        <v>48000</v>
      </c>
      <c r="N1069" s="90">
        <v>44700</v>
      </c>
      <c r="O1069" s="90">
        <v>43800</v>
      </c>
      <c r="P1069" s="90">
        <v>41800</v>
      </c>
      <c r="Q1069" s="90">
        <v>42100</v>
      </c>
      <c r="R1069" s="90">
        <v>42500</v>
      </c>
      <c r="S1069" s="90">
        <v>44400</v>
      </c>
      <c r="T1069" s="90">
        <v>45500</v>
      </c>
      <c r="U1069" s="90">
        <v>46800</v>
      </c>
      <c r="V1069" s="90">
        <v>47200</v>
      </c>
      <c r="W1069" s="90">
        <v>50200</v>
      </c>
      <c r="X1069" t="str">
        <f t="shared" si="24"/>
        <v>02-2024</v>
      </c>
      <c r="Y1069">
        <f>_xlfn.XLOOKUP(X1069,AM:AM,AO:AO,"")</f>
        <v>0</v>
      </c>
      <c r="Z1069">
        <f>_xlfn.XLOOKUP(X1069,AM:AM,AP:AP,"")</f>
        <v>0</v>
      </c>
      <c r="AA1069" t="str">
        <f>_xlfn.XLOOKUP(X1069,AM:AM,AQ:AQ,"")</f>
        <v>L24</v>
      </c>
      <c r="AB1069" t="str">
        <f>_xlfn.XLOOKUP(X1069,AM:AM,AR:AR,"")</f>
        <v>L36</v>
      </c>
    </row>
    <row r="1070" spans="1:28">
      <c r="A1070" s="93">
        <v>45336</v>
      </c>
      <c r="B1070" s="90">
        <v>47300</v>
      </c>
      <c r="C1070" s="90">
        <v>47300</v>
      </c>
      <c r="D1070" s="90">
        <v>46000</v>
      </c>
      <c r="E1070" s="90">
        <v>42400</v>
      </c>
      <c r="F1070" s="90">
        <v>47400</v>
      </c>
      <c r="G1070" s="91" t="s">
        <v>25</v>
      </c>
      <c r="H1070" s="90">
        <v>44300</v>
      </c>
      <c r="I1070" s="90">
        <v>45400</v>
      </c>
      <c r="J1070" s="90">
        <v>48200</v>
      </c>
      <c r="K1070" s="91" t="s">
        <v>25</v>
      </c>
      <c r="L1070" s="90">
        <v>46500</v>
      </c>
      <c r="M1070" s="90">
        <v>48100</v>
      </c>
      <c r="N1070" s="90">
        <v>44900</v>
      </c>
      <c r="O1070" s="90">
        <v>43700</v>
      </c>
      <c r="P1070" s="90">
        <v>41800</v>
      </c>
      <c r="Q1070" s="90">
        <v>42100</v>
      </c>
      <c r="R1070" s="90">
        <v>42500</v>
      </c>
      <c r="S1070" s="90">
        <v>44500</v>
      </c>
      <c r="T1070" s="90">
        <v>45500</v>
      </c>
      <c r="U1070" s="90">
        <v>46800</v>
      </c>
      <c r="V1070" s="90">
        <v>47200</v>
      </c>
      <c r="W1070" s="90">
        <v>50200</v>
      </c>
      <c r="X1070" t="str">
        <f t="shared" si="24"/>
        <v>02-2024</v>
      </c>
      <c r="Y1070">
        <f>_xlfn.XLOOKUP(X1070,AM:AM,AO:AO,"")</f>
        <v>0</v>
      </c>
      <c r="Z1070">
        <f>_xlfn.XLOOKUP(X1070,AM:AM,AP:AP,"")</f>
        <v>0</v>
      </c>
      <c r="AA1070" t="str">
        <f>_xlfn.XLOOKUP(X1070,AM:AM,AQ:AQ,"")</f>
        <v>L24</v>
      </c>
      <c r="AB1070" t="str">
        <f>_xlfn.XLOOKUP(X1070,AM:AM,AR:AR,"")</f>
        <v>L36</v>
      </c>
    </row>
    <row r="1071" spans="1:28">
      <c r="A1071" s="93">
        <v>45337</v>
      </c>
      <c r="B1071" s="90">
        <v>47500</v>
      </c>
      <c r="C1071" s="90">
        <v>47300</v>
      </c>
      <c r="D1071" s="90">
        <v>46100</v>
      </c>
      <c r="E1071" s="90">
        <v>42800</v>
      </c>
      <c r="F1071" s="90">
        <v>47700</v>
      </c>
      <c r="G1071" s="91" t="s">
        <v>25</v>
      </c>
      <c r="H1071" s="90">
        <v>44300</v>
      </c>
      <c r="I1071" s="90">
        <v>45400</v>
      </c>
      <c r="J1071" s="90">
        <v>48200</v>
      </c>
      <c r="K1071" s="91" t="s">
        <v>25</v>
      </c>
      <c r="L1071" s="90">
        <v>46700</v>
      </c>
      <c r="M1071" s="90">
        <v>48100</v>
      </c>
      <c r="N1071" s="90">
        <v>45000</v>
      </c>
      <c r="O1071" s="90">
        <v>43700</v>
      </c>
      <c r="P1071" s="90">
        <v>42200</v>
      </c>
      <c r="Q1071" s="90">
        <v>42400</v>
      </c>
      <c r="R1071" s="90">
        <v>42500</v>
      </c>
      <c r="S1071" s="90">
        <v>44900</v>
      </c>
      <c r="T1071" s="90">
        <v>45700</v>
      </c>
      <c r="U1071" s="90">
        <v>46800</v>
      </c>
      <c r="V1071" s="90">
        <v>47200</v>
      </c>
      <c r="W1071" s="90">
        <v>50200</v>
      </c>
      <c r="X1071" t="str">
        <f t="shared" si="24"/>
        <v>02-2024</v>
      </c>
      <c r="Y1071">
        <f>_xlfn.XLOOKUP(X1071,AM:AM,AO:AO,"")</f>
        <v>0</v>
      </c>
      <c r="Z1071">
        <f>_xlfn.XLOOKUP(X1071,AM:AM,AP:AP,"")</f>
        <v>0</v>
      </c>
      <c r="AA1071" t="str">
        <f>_xlfn.XLOOKUP(X1071,AM:AM,AQ:AQ,"")</f>
        <v>L24</v>
      </c>
      <c r="AB1071" t="str">
        <f>_xlfn.XLOOKUP(X1071,AM:AM,AR:AR,"")</f>
        <v>L36</v>
      </c>
    </row>
    <row r="1072" spans="1:28">
      <c r="A1072" s="93">
        <v>45338</v>
      </c>
      <c r="B1072" s="90">
        <v>47500</v>
      </c>
      <c r="C1072" s="90">
        <v>47300</v>
      </c>
      <c r="D1072" s="90">
        <v>46000</v>
      </c>
      <c r="E1072" s="90">
        <v>42500</v>
      </c>
      <c r="F1072" s="90">
        <v>47700</v>
      </c>
      <c r="G1072" s="91" t="s">
        <v>25</v>
      </c>
      <c r="H1072" s="90">
        <v>44300</v>
      </c>
      <c r="I1072" s="90">
        <v>45200</v>
      </c>
      <c r="J1072" s="90">
        <v>48200</v>
      </c>
      <c r="K1072" s="91" t="s">
        <v>25</v>
      </c>
      <c r="L1072" s="90">
        <v>46700</v>
      </c>
      <c r="M1072" s="90">
        <v>48100</v>
      </c>
      <c r="N1072" s="90">
        <v>44900</v>
      </c>
      <c r="O1072" s="90">
        <v>43400</v>
      </c>
      <c r="P1072" s="90">
        <v>42000</v>
      </c>
      <c r="Q1072" s="90">
        <v>42400</v>
      </c>
      <c r="R1072" s="90">
        <v>42500</v>
      </c>
      <c r="S1072" s="90">
        <v>44600</v>
      </c>
      <c r="T1072" s="90">
        <v>45700</v>
      </c>
      <c r="U1072" s="90">
        <v>46800</v>
      </c>
      <c r="V1072" s="90">
        <v>47000</v>
      </c>
      <c r="W1072" s="90">
        <v>50200</v>
      </c>
      <c r="X1072" t="str">
        <f t="shared" si="24"/>
        <v>02-2024</v>
      </c>
      <c r="Y1072">
        <f>_xlfn.XLOOKUP(X1072,AM:AM,AO:AO,"")</f>
        <v>0</v>
      </c>
      <c r="Z1072">
        <f>_xlfn.XLOOKUP(X1072,AM:AM,AP:AP,"")</f>
        <v>0</v>
      </c>
      <c r="AA1072" t="str">
        <f>_xlfn.XLOOKUP(X1072,AM:AM,AQ:AQ,"")</f>
        <v>L24</v>
      </c>
      <c r="AB1072" t="str">
        <f>_xlfn.XLOOKUP(X1072,AM:AM,AR:AR,"")</f>
        <v>L36</v>
      </c>
    </row>
    <row r="1073" spans="1:28">
      <c r="A1073" s="93">
        <v>45339</v>
      </c>
      <c r="B1073" s="90">
        <v>47700</v>
      </c>
      <c r="C1073" s="90">
        <v>47300</v>
      </c>
      <c r="D1073" s="90">
        <v>46200</v>
      </c>
      <c r="E1073" s="90">
        <v>42800</v>
      </c>
      <c r="F1073" s="90">
        <v>47700</v>
      </c>
      <c r="G1073" s="91" t="s">
        <v>25</v>
      </c>
      <c r="H1073" s="90">
        <v>44500</v>
      </c>
      <c r="I1073" s="90">
        <v>45300</v>
      </c>
      <c r="J1073" s="90">
        <v>48300</v>
      </c>
      <c r="K1073" s="91" t="s">
        <v>25</v>
      </c>
      <c r="L1073" s="90">
        <v>46900</v>
      </c>
      <c r="M1073" s="90">
        <v>48100</v>
      </c>
      <c r="N1073" s="90">
        <v>45100</v>
      </c>
      <c r="O1073" s="90">
        <v>43400</v>
      </c>
      <c r="P1073" s="90">
        <v>42200</v>
      </c>
      <c r="Q1073" s="90">
        <v>42700</v>
      </c>
      <c r="R1073" s="90">
        <v>42800</v>
      </c>
      <c r="S1073" s="90">
        <v>44900</v>
      </c>
      <c r="T1073" s="90">
        <v>46000</v>
      </c>
      <c r="U1073" s="90">
        <v>46800</v>
      </c>
      <c r="V1073" s="90">
        <v>47000</v>
      </c>
      <c r="W1073" s="90">
        <v>50200</v>
      </c>
      <c r="X1073" t="str">
        <f t="shared" si="24"/>
        <v>02-2024</v>
      </c>
      <c r="Y1073">
        <f>_xlfn.XLOOKUP(X1073,AM:AM,AO:AO,"")</f>
        <v>0</v>
      </c>
      <c r="Z1073">
        <f>_xlfn.XLOOKUP(X1073,AM:AM,AP:AP,"")</f>
        <v>0</v>
      </c>
      <c r="AA1073" t="str">
        <f>_xlfn.XLOOKUP(X1073,AM:AM,AQ:AQ,"")</f>
        <v>L24</v>
      </c>
      <c r="AB1073" t="str">
        <f>_xlfn.XLOOKUP(X1073,AM:AM,AR:AR,"")</f>
        <v>L36</v>
      </c>
    </row>
    <row r="1074" spans="1:28">
      <c r="A1074" s="93">
        <v>45340</v>
      </c>
      <c r="B1074" s="90" t="s">
        <v>24</v>
      </c>
      <c r="C1074" s="90" t="s">
        <v>24</v>
      </c>
      <c r="D1074" s="90" t="s">
        <v>24</v>
      </c>
      <c r="E1074" s="90" t="s">
        <v>24</v>
      </c>
      <c r="F1074" s="90" t="s">
        <v>24</v>
      </c>
      <c r="G1074" s="90" t="s">
        <v>24</v>
      </c>
      <c r="H1074" s="90" t="s">
        <v>24</v>
      </c>
      <c r="I1074" s="90" t="s">
        <v>24</v>
      </c>
      <c r="J1074" s="90" t="s">
        <v>24</v>
      </c>
      <c r="K1074" s="90" t="s">
        <v>24</v>
      </c>
      <c r="L1074" s="90" t="s">
        <v>24</v>
      </c>
      <c r="M1074" s="90" t="s">
        <v>24</v>
      </c>
      <c r="N1074" s="90" t="s">
        <v>24</v>
      </c>
      <c r="O1074" s="90" t="s">
        <v>24</v>
      </c>
      <c r="P1074" s="90" t="s">
        <v>24</v>
      </c>
      <c r="Q1074" s="90" t="s">
        <v>24</v>
      </c>
      <c r="R1074" s="90" t="s">
        <v>24</v>
      </c>
      <c r="S1074" s="90" t="s">
        <v>24</v>
      </c>
      <c r="T1074" s="90" t="s">
        <v>24</v>
      </c>
      <c r="U1074" s="90" t="s">
        <v>24</v>
      </c>
      <c r="V1074" s="90" t="s">
        <v>24</v>
      </c>
      <c r="W1074" s="90" t="s">
        <v>24</v>
      </c>
      <c r="X1074" t="str">
        <f t="shared" si="24"/>
        <v>02-2024</v>
      </c>
      <c r="Y1074">
        <f>_xlfn.XLOOKUP(X1074,AM:AM,AO:AO,"")</f>
        <v>0</v>
      </c>
      <c r="Z1074">
        <f>_xlfn.XLOOKUP(X1074,AM:AM,AP:AP,"")</f>
        <v>0</v>
      </c>
      <c r="AA1074" t="str">
        <f>_xlfn.XLOOKUP(X1074,AM:AM,AQ:AQ,"")</f>
        <v>L24</v>
      </c>
      <c r="AB1074" t="str">
        <f>_xlfn.XLOOKUP(X1074,AM:AM,AR:AR,"")</f>
        <v>L36</v>
      </c>
    </row>
    <row r="1075" spans="1:28">
      <c r="A1075" s="93">
        <v>45341</v>
      </c>
      <c r="B1075" s="90">
        <v>47700</v>
      </c>
      <c r="C1075" s="90">
        <v>47300</v>
      </c>
      <c r="D1075" s="90">
        <v>46000</v>
      </c>
      <c r="E1075" s="90">
        <v>42800</v>
      </c>
      <c r="F1075" s="90">
        <v>48000</v>
      </c>
      <c r="G1075" s="91" t="s">
        <v>25</v>
      </c>
      <c r="H1075" s="90">
        <v>44500</v>
      </c>
      <c r="I1075" s="90">
        <v>45300</v>
      </c>
      <c r="J1075" s="90">
        <v>48300</v>
      </c>
      <c r="K1075" s="91" t="s">
        <v>25</v>
      </c>
      <c r="L1075" s="90">
        <v>47000</v>
      </c>
      <c r="M1075" s="90">
        <v>48200</v>
      </c>
      <c r="N1075" s="90">
        <v>45100</v>
      </c>
      <c r="O1075" s="90">
        <v>43400</v>
      </c>
      <c r="P1075" s="90">
        <v>42200</v>
      </c>
      <c r="Q1075" s="90">
        <v>42800</v>
      </c>
      <c r="R1075" s="90">
        <v>42700</v>
      </c>
      <c r="S1075" s="90">
        <v>44800</v>
      </c>
      <c r="T1075" s="90">
        <v>46000</v>
      </c>
      <c r="U1075" s="90">
        <v>46800</v>
      </c>
      <c r="V1075" s="90">
        <v>47000</v>
      </c>
      <c r="W1075" s="90">
        <v>49600</v>
      </c>
      <c r="X1075" t="str">
        <f t="shared" si="24"/>
        <v>02-2024</v>
      </c>
      <c r="Y1075">
        <f>_xlfn.XLOOKUP(X1075,AM:AM,AO:AO,"")</f>
        <v>0</v>
      </c>
      <c r="Z1075">
        <f>_xlfn.XLOOKUP(X1075,AM:AM,AP:AP,"")</f>
        <v>0</v>
      </c>
      <c r="AA1075" t="str">
        <f>_xlfn.XLOOKUP(X1075,AM:AM,AQ:AQ,"")</f>
        <v>L24</v>
      </c>
      <c r="AB1075" t="str">
        <f>_xlfn.XLOOKUP(X1075,AM:AM,AR:AR,"")</f>
        <v>L36</v>
      </c>
    </row>
    <row r="1076" spans="1:28">
      <c r="A1076" s="93">
        <v>45342</v>
      </c>
      <c r="B1076" s="90">
        <v>47900</v>
      </c>
      <c r="C1076" s="90">
        <v>47200</v>
      </c>
      <c r="D1076" s="90">
        <v>46300</v>
      </c>
      <c r="E1076" s="90">
        <v>43100</v>
      </c>
      <c r="F1076" s="90">
        <v>48000</v>
      </c>
      <c r="G1076" s="91" t="s">
        <v>25</v>
      </c>
      <c r="H1076" s="90">
        <v>45000</v>
      </c>
      <c r="I1076" s="90">
        <v>45500</v>
      </c>
      <c r="J1076" s="90">
        <v>48300</v>
      </c>
      <c r="K1076" s="91" t="s">
        <v>25</v>
      </c>
      <c r="L1076" s="90">
        <v>47300</v>
      </c>
      <c r="M1076" s="90">
        <v>48200</v>
      </c>
      <c r="N1076" s="90">
        <v>45500</v>
      </c>
      <c r="O1076" s="90">
        <v>43700</v>
      </c>
      <c r="P1076" s="90">
        <v>42500</v>
      </c>
      <c r="Q1076" s="90">
        <v>43000</v>
      </c>
      <c r="R1076" s="90">
        <v>43000</v>
      </c>
      <c r="S1076" s="90">
        <v>45100</v>
      </c>
      <c r="T1076" s="90">
        <v>46200</v>
      </c>
      <c r="U1076" s="90">
        <v>46800</v>
      </c>
      <c r="V1076" s="90">
        <v>47000</v>
      </c>
      <c r="W1076" s="90">
        <v>49600</v>
      </c>
      <c r="X1076" t="str">
        <f t="shared" si="24"/>
        <v>02-2024</v>
      </c>
      <c r="Y1076">
        <f>_xlfn.XLOOKUP(X1076,AM:AM,AO:AO,"")</f>
        <v>0</v>
      </c>
      <c r="Z1076">
        <f>_xlfn.XLOOKUP(X1076,AM:AM,AP:AP,"")</f>
        <v>0</v>
      </c>
      <c r="AA1076" t="str">
        <f>_xlfn.XLOOKUP(X1076,AM:AM,AQ:AQ,"")</f>
        <v>L24</v>
      </c>
      <c r="AB1076" t="str">
        <f>_xlfn.XLOOKUP(X1076,AM:AM,AR:AR,"")</f>
        <v>L36</v>
      </c>
    </row>
    <row r="1077" spans="1:28">
      <c r="A1077" s="93">
        <v>45343</v>
      </c>
      <c r="B1077" s="90">
        <v>47900</v>
      </c>
      <c r="C1077" s="90">
        <v>47200</v>
      </c>
      <c r="D1077" s="90">
        <v>46100</v>
      </c>
      <c r="E1077" s="90">
        <v>42900</v>
      </c>
      <c r="F1077" s="90">
        <v>48300</v>
      </c>
      <c r="G1077" s="91" t="s">
        <v>25</v>
      </c>
      <c r="H1077" s="90">
        <v>45000</v>
      </c>
      <c r="I1077" s="90">
        <v>45300</v>
      </c>
      <c r="J1077" s="90">
        <v>48300</v>
      </c>
      <c r="K1077" s="91" t="s">
        <v>25</v>
      </c>
      <c r="L1077" s="90">
        <v>47300</v>
      </c>
      <c r="M1077" s="90">
        <v>48200</v>
      </c>
      <c r="N1077" s="90">
        <v>45200</v>
      </c>
      <c r="O1077" s="90">
        <v>43600</v>
      </c>
      <c r="P1077" s="90">
        <v>42300</v>
      </c>
      <c r="Q1077" s="90">
        <v>42800</v>
      </c>
      <c r="R1077" s="90">
        <v>42800</v>
      </c>
      <c r="S1077" s="90">
        <v>45000</v>
      </c>
      <c r="T1077" s="90">
        <v>46200</v>
      </c>
      <c r="U1077" s="90">
        <v>46800</v>
      </c>
      <c r="V1077" s="90">
        <v>47000</v>
      </c>
      <c r="W1077" s="90">
        <v>49600</v>
      </c>
      <c r="X1077" t="str">
        <f t="shared" si="24"/>
        <v>02-2024</v>
      </c>
      <c r="Y1077">
        <f>_xlfn.XLOOKUP(X1077,AM:AM,AO:AO,"")</f>
        <v>0</v>
      </c>
      <c r="Z1077">
        <f>_xlfn.XLOOKUP(X1077,AM:AM,AP:AP,"")</f>
        <v>0</v>
      </c>
      <c r="AA1077" t="str">
        <f>_xlfn.XLOOKUP(X1077,AM:AM,AQ:AQ,"")</f>
        <v>L24</v>
      </c>
      <c r="AB1077" t="str">
        <f>_xlfn.XLOOKUP(X1077,AM:AM,AR:AR,"")</f>
        <v>L36</v>
      </c>
    </row>
    <row r="1078" spans="1:28">
      <c r="A1078" s="93">
        <v>45344</v>
      </c>
      <c r="B1078" s="90">
        <v>48000</v>
      </c>
      <c r="C1078" s="90">
        <v>47200</v>
      </c>
      <c r="D1078" s="90">
        <v>46100</v>
      </c>
      <c r="E1078" s="90">
        <v>42800</v>
      </c>
      <c r="F1078" s="90">
        <v>48300</v>
      </c>
      <c r="G1078" s="91" t="s">
        <v>25</v>
      </c>
      <c r="H1078" s="90">
        <v>45000</v>
      </c>
      <c r="I1078" s="90">
        <v>45200</v>
      </c>
      <c r="J1078" s="90">
        <v>48300</v>
      </c>
      <c r="K1078" s="91" t="s">
        <v>25</v>
      </c>
      <c r="L1078" s="90">
        <v>47300</v>
      </c>
      <c r="M1078" s="90">
        <v>48400</v>
      </c>
      <c r="N1078" s="90">
        <v>45000</v>
      </c>
      <c r="O1078" s="90">
        <v>43600</v>
      </c>
      <c r="P1078" s="90">
        <v>42200</v>
      </c>
      <c r="Q1078" s="90">
        <v>42700</v>
      </c>
      <c r="R1078" s="90">
        <v>42800</v>
      </c>
      <c r="S1078" s="90">
        <v>44900</v>
      </c>
      <c r="T1078" s="90">
        <v>46200</v>
      </c>
      <c r="U1078" s="90">
        <v>46800</v>
      </c>
      <c r="V1078" s="90">
        <v>47300</v>
      </c>
      <c r="W1078" s="90">
        <v>49300</v>
      </c>
      <c r="X1078" t="str">
        <f t="shared" si="24"/>
        <v>02-2024</v>
      </c>
      <c r="Y1078">
        <f>_xlfn.XLOOKUP(X1078,AM:AM,AO:AO,"")</f>
        <v>0</v>
      </c>
      <c r="Z1078">
        <f>_xlfn.XLOOKUP(X1078,AM:AM,AP:AP,"")</f>
        <v>0</v>
      </c>
      <c r="AA1078" t="str">
        <f>_xlfn.XLOOKUP(X1078,AM:AM,AQ:AQ,"")</f>
        <v>L24</v>
      </c>
      <c r="AB1078" t="str">
        <f>_xlfn.XLOOKUP(X1078,AM:AM,AR:AR,"")</f>
        <v>L36</v>
      </c>
    </row>
    <row r="1079" spans="1:28">
      <c r="A1079" s="93">
        <v>45345</v>
      </c>
      <c r="B1079" s="90">
        <v>48300</v>
      </c>
      <c r="C1079" s="90">
        <v>47500</v>
      </c>
      <c r="D1079" s="90">
        <v>46200</v>
      </c>
      <c r="E1079" s="90">
        <v>43100</v>
      </c>
      <c r="F1079" s="90">
        <v>48300</v>
      </c>
      <c r="G1079" s="91" t="s">
        <v>25</v>
      </c>
      <c r="H1079" s="90">
        <v>45000</v>
      </c>
      <c r="I1079" s="90">
        <v>45400</v>
      </c>
      <c r="J1079" s="90">
        <v>48700</v>
      </c>
      <c r="K1079" s="91" t="s">
        <v>25</v>
      </c>
      <c r="L1079" s="90">
        <v>47600</v>
      </c>
      <c r="M1079" s="90">
        <v>48700</v>
      </c>
      <c r="N1079" s="90">
        <v>45200</v>
      </c>
      <c r="O1079" s="90">
        <v>43700</v>
      </c>
      <c r="P1079" s="90">
        <v>42500</v>
      </c>
      <c r="Q1079" s="90">
        <v>43100</v>
      </c>
      <c r="R1079" s="90">
        <v>43000</v>
      </c>
      <c r="S1079" s="90">
        <v>45200</v>
      </c>
      <c r="T1079" s="90">
        <v>46200</v>
      </c>
      <c r="U1079" s="90">
        <v>46800</v>
      </c>
      <c r="V1079" s="90">
        <v>47900</v>
      </c>
      <c r="W1079" s="90">
        <v>49600</v>
      </c>
      <c r="X1079" t="str">
        <f t="shared" si="24"/>
        <v>02-2024</v>
      </c>
      <c r="Y1079">
        <f>_xlfn.XLOOKUP(X1079,AM:AM,AO:AO,"")</f>
        <v>0</v>
      </c>
      <c r="Z1079">
        <f>_xlfn.XLOOKUP(X1079,AM:AM,AP:AP,"")</f>
        <v>0</v>
      </c>
      <c r="AA1079" t="str">
        <f>_xlfn.XLOOKUP(X1079,AM:AM,AQ:AQ,"")</f>
        <v>L24</v>
      </c>
      <c r="AB1079" t="str">
        <f>_xlfn.XLOOKUP(X1079,AM:AM,AR:AR,"")</f>
        <v>L36</v>
      </c>
    </row>
    <row r="1080" spans="1:28">
      <c r="A1080" s="93">
        <v>45346</v>
      </c>
      <c r="B1080" s="90">
        <v>48300</v>
      </c>
      <c r="C1080" s="90">
        <v>47500</v>
      </c>
      <c r="D1080" s="90">
        <v>46100</v>
      </c>
      <c r="E1080" s="90">
        <v>42900</v>
      </c>
      <c r="F1080" s="90">
        <v>48300</v>
      </c>
      <c r="G1080" s="91" t="s">
        <v>25</v>
      </c>
      <c r="H1080" s="90">
        <v>45500</v>
      </c>
      <c r="I1080" s="90">
        <v>45200</v>
      </c>
      <c r="J1080" s="90">
        <v>48800</v>
      </c>
      <c r="K1080" s="91" t="s">
        <v>25</v>
      </c>
      <c r="L1080" s="90">
        <v>47500</v>
      </c>
      <c r="M1080" s="90">
        <v>48700</v>
      </c>
      <c r="N1080" s="90">
        <v>45200</v>
      </c>
      <c r="O1080" s="90">
        <v>43700</v>
      </c>
      <c r="P1080" s="90">
        <v>42400</v>
      </c>
      <c r="Q1080" s="90">
        <v>42900</v>
      </c>
      <c r="R1080" s="90">
        <v>43000</v>
      </c>
      <c r="S1080" s="90">
        <v>45000</v>
      </c>
      <c r="T1080" s="90">
        <v>46000</v>
      </c>
      <c r="U1080" s="90">
        <v>46800</v>
      </c>
      <c r="V1080" s="90">
        <v>47900</v>
      </c>
      <c r="W1080" s="90">
        <v>49600</v>
      </c>
      <c r="X1080" t="str">
        <f t="shared" si="24"/>
        <v>02-2024</v>
      </c>
      <c r="Y1080">
        <f>_xlfn.XLOOKUP(X1080,AM:AM,AO:AO,"")</f>
        <v>0</v>
      </c>
      <c r="Z1080">
        <f>_xlfn.XLOOKUP(X1080,AM:AM,AP:AP,"")</f>
        <v>0</v>
      </c>
      <c r="AA1080" t="str">
        <f>_xlfn.XLOOKUP(X1080,AM:AM,AQ:AQ,"")</f>
        <v>L24</v>
      </c>
      <c r="AB1080" t="str">
        <f>_xlfn.XLOOKUP(X1080,AM:AM,AR:AR,"")</f>
        <v>L36</v>
      </c>
    </row>
    <row r="1081" spans="1:28">
      <c r="A1081" s="93">
        <v>45347</v>
      </c>
      <c r="B1081" s="90" t="s">
        <v>24</v>
      </c>
      <c r="C1081" s="90" t="s">
        <v>24</v>
      </c>
      <c r="D1081" s="90" t="s">
        <v>24</v>
      </c>
      <c r="E1081" s="90" t="s">
        <v>24</v>
      </c>
      <c r="F1081" s="90" t="s">
        <v>24</v>
      </c>
      <c r="G1081" s="90" t="s">
        <v>24</v>
      </c>
      <c r="H1081" s="90" t="s">
        <v>24</v>
      </c>
      <c r="I1081" s="90" t="s">
        <v>24</v>
      </c>
      <c r="J1081" s="90" t="s">
        <v>24</v>
      </c>
      <c r="K1081" s="90" t="s">
        <v>24</v>
      </c>
      <c r="L1081" s="90" t="s">
        <v>24</v>
      </c>
      <c r="M1081" s="90" t="s">
        <v>24</v>
      </c>
      <c r="N1081" s="90" t="s">
        <v>24</v>
      </c>
      <c r="O1081" s="90" t="s">
        <v>24</v>
      </c>
      <c r="P1081" s="90" t="s">
        <v>24</v>
      </c>
      <c r="Q1081" s="90" t="s">
        <v>24</v>
      </c>
      <c r="R1081" s="90" t="s">
        <v>24</v>
      </c>
      <c r="S1081" s="90" t="s">
        <v>24</v>
      </c>
      <c r="T1081" s="90" t="s">
        <v>24</v>
      </c>
      <c r="U1081" s="90" t="s">
        <v>24</v>
      </c>
      <c r="V1081" s="90" t="s">
        <v>24</v>
      </c>
      <c r="W1081" s="90" t="s">
        <v>24</v>
      </c>
      <c r="X1081" t="str">
        <f t="shared" si="24"/>
        <v>02-2024</v>
      </c>
      <c r="Y1081">
        <f>_xlfn.XLOOKUP(X1081,AM:AM,AO:AO,"")</f>
        <v>0</v>
      </c>
      <c r="Z1081">
        <f>_xlfn.XLOOKUP(X1081,AM:AM,AP:AP,"")</f>
        <v>0</v>
      </c>
      <c r="AA1081" t="str">
        <f>_xlfn.XLOOKUP(X1081,AM:AM,AQ:AQ,"")</f>
        <v>L24</v>
      </c>
      <c r="AB1081" t="str">
        <f>_xlfn.XLOOKUP(X1081,AM:AM,AR:AR,"")</f>
        <v>L36</v>
      </c>
    </row>
    <row r="1082" spans="1:28">
      <c r="A1082" s="93">
        <v>45348</v>
      </c>
      <c r="B1082" s="90">
        <v>48300</v>
      </c>
      <c r="C1082" s="90">
        <v>47500</v>
      </c>
      <c r="D1082" s="90">
        <v>46100</v>
      </c>
      <c r="E1082" s="90">
        <v>42900</v>
      </c>
      <c r="F1082" s="90">
        <v>48500</v>
      </c>
      <c r="G1082" s="91" t="s">
        <v>25</v>
      </c>
      <c r="H1082" s="90">
        <v>45500</v>
      </c>
      <c r="I1082" s="90">
        <v>45300</v>
      </c>
      <c r="J1082" s="90">
        <v>49000</v>
      </c>
      <c r="K1082" s="91" t="s">
        <v>25</v>
      </c>
      <c r="L1082" s="90">
        <v>47700</v>
      </c>
      <c r="M1082" s="90">
        <v>48700</v>
      </c>
      <c r="N1082" s="90">
        <v>45100</v>
      </c>
      <c r="O1082" s="90">
        <v>43700</v>
      </c>
      <c r="P1082" s="90">
        <v>42500</v>
      </c>
      <c r="Q1082" s="90">
        <v>42900</v>
      </c>
      <c r="R1082" s="90">
        <v>43000</v>
      </c>
      <c r="S1082" s="90">
        <v>45000</v>
      </c>
      <c r="T1082" s="90">
        <v>46000</v>
      </c>
      <c r="U1082" s="90">
        <v>46800</v>
      </c>
      <c r="V1082" s="90">
        <v>48000</v>
      </c>
      <c r="W1082" s="90">
        <v>49800</v>
      </c>
      <c r="X1082" t="str">
        <f t="shared" si="24"/>
        <v>02-2024</v>
      </c>
      <c r="Y1082">
        <f>_xlfn.XLOOKUP(X1082,AM:AM,AO:AO,"")</f>
        <v>0</v>
      </c>
      <c r="Z1082">
        <f>_xlfn.XLOOKUP(X1082,AM:AM,AP:AP,"")</f>
        <v>0</v>
      </c>
      <c r="AA1082" t="str">
        <f>_xlfn.XLOOKUP(X1082,AM:AM,AQ:AQ,"")</f>
        <v>L24</v>
      </c>
      <c r="AB1082" t="str">
        <f>_xlfn.XLOOKUP(X1082,AM:AM,AR:AR,"")</f>
        <v>L36</v>
      </c>
    </row>
    <row r="1083" spans="1:28">
      <c r="A1083" s="93">
        <v>45349</v>
      </c>
      <c r="B1083" s="90">
        <v>48300</v>
      </c>
      <c r="C1083" s="90">
        <v>47500</v>
      </c>
      <c r="D1083" s="90">
        <v>46000</v>
      </c>
      <c r="E1083" s="90">
        <v>42700</v>
      </c>
      <c r="F1083" s="90">
        <v>48600</v>
      </c>
      <c r="G1083" s="91" t="s">
        <v>25</v>
      </c>
      <c r="H1083" s="90">
        <v>45250</v>
      </c>
      <c r="I1083" s="90">
        <v>45200</v>
      </c>
      <c r="J1083" s="90">
        <v>49000</v>
      </c>
      <c r="K1083" s="91" t="s">
        <v>25</v>
      </c>
      <c r="L1083" s="90">
        <v>47500</v>
      </c>
      <c r="M1083" s="90">
        <v>48700</v>
      </c>
      <c r="N1083" s="90">
        <v>45000</v>
      </c>
      <c r="O1083" s="90">
        <v>43700</v>
      </c>
      <c r="P1083" s="90">
        <v>42300</v>
      </c>
      <c r="Q1083" s="90">
        <v>42800</v>
      </c>
      <c r="R1083" s="90">
        <v>43000</v>
      </c>
      <c r="S1083" s="90">
        <v>44800</v>
      </c>
      <c r="T1083" s="90">
        <v>46000</v>
      </c>
      <c r="U1083" s="90">
        <v>46800</v>
      </c>
      <c r="V1083" s="90">
        <v>48000</v>
      </c>
      <c r="W1083" s="90">
        <v>49800</v>
      </c>
      <c r="X1083" t="str">
        <f t="shared" si="24"/>
        <v>02-2024</v>
      </c>
      <c r="Y1083">
        <f>_xlfn.XLOOKUP(X1083,AM:AM,AO:AO,"")</f>
        <v>0</v>
      </c>
      <c r="Z1083">
        <f>_xlfn.XLOOKUP(X1083,AM:AM,AP:AP,"")</f>
        <v>0</v>
      </c>
      <c r="AA1083" t="str">
        <f>_xlfn.XLOOKUP(X1083,AM:AM,AQ:AQ,"")</f>
        <v>L24</v>
      </c>
      <c r="AB1083" t="str">
        <f>_xlfn.XLOOKUP(X1083,AM:AM,AR:AR,"")</f>
        <v>L36</v>
      </c>
    </row>
    <row r="1084" spans="1:28">
      <c r="A1084" s="93">
        <v>45350</v>
      </c>
      <c r="B1084" s="90">
        <v>48300</v>
      </c>
      <c r="C1084" s="90">
        <v>47500</v>
      </c>
      <c r="D1084" s="90">
        <v>46000</v>
      </c>
      <c r="E1084" s="90">
        <v>42800</v>
      </c>
      <c r="F1084" s="90">
        <v>48600</v>
      </c>
      <c r="G1084" s="91" t="s">
        <v>25</v>
      </c>
      <c r="H1084" s="90">
        <v>45000</v>
      </c>
      <c r="I1084" s="90">
        <v>45100</v>
      </c>
      <c r="J1084" s="90">
        <v>49000</v>
      </c>
      <c r="K1084" s="91" t="s">
        <v>25</v>
      </c>
      <c r="L1084" s="90">
        <v>47500</v>
      </c>
      <c r="M1084" s="90">
        <v>48700</v>
      </c>
      <c r="N1084" s="90">
        <v>45000</v>
      </c>
      <c r="O1084" s="90">
        <v>43600</v>
      </c>
      <c r="P1084" s="90">
        <v>42200</v>
      </c>
      <c r="Q1084" s="90">
        <v>43000</v>
      </c>
      <c r="R1084" s="90">
        <v>42800</v>
      </c>
      <c r="S1084" s="90">
        <v>44900</v>
      </c>
      <c r="T1084" s="90">
        <v>46000</v>
      </c>
      <c r="U1084" s="90">
        <v>46800</v>
      </c>
      <c r="V1084" s="90">
        <v>48000</v>
      </c>
      <c r="W1084" s="90">
        <v>49800</v>
      </c>
      <c r="X1084" t="str">
        <f t="shared" si="24"/>
        <v>02-2024</v>
      </c>
      <c r="Y1084">
        <f>_xlfn.XLOOKUP(X1084,AM:AM,AO:AO,"")</f>
        <v>0</v>
      </c>
      <c r="Z1084">
        <f>_xlfn.XLOOKUP(X1084,AM:AM,AP:AP,"")</f>
        <v>0</v>
      </c>
      <c r="AA1084" t="str">
        <f>_xlfn.XLOOKUP(X1084,AM:AM,AQ:AQ,"")</f>
        <v>L24</v>
      </c>
      <c r="AB1084" t="str">
        <f>_xlfn.XLOOKUP(X1084,AM:AM,AR:AR,"")</f>
        <v>L36</v>
      </c>
    </row>
    <row r="1085" spans="1:28">
      <c r="A1085" s="93">
        <v>45351</v>
      </c>
      <c r="B1085" s="90">
        <v>48300</v>
      </c>
      <c r="C1085" s="90">
        <v>47500</v>
      </c>
      <c r="D1085" s="90">
        <v>46100</v>
      </c>
      <c r="E1085" s="90">
        <v>43100</v>
      </c>
      <c r="F1085" s="90">
        <v>48700</v>
      </c>
      <c r="G1085" s="91" t="s">
        <v>25</v>
      </c>
      <c r="H1085" s="90">
        <v>45250</v>
      </c>
      <c r="I1085" s="90">
        <v>45300</v>
      </c>
      <c r="J1085" s="90">
        <v>49200</v>
      </c>
      <c r="K1085" s="91" t="s">
        <v>25</v>
      </c>
      <c r="L1085" s="90">
        <v>47800</v>
      </c>
      <c r="M1085" s="90">
        <v>48700</v>
      </c>
      <c r="N1085" s="90">
        <v>45500</v>
      </c>
      <c r="O1085" s="90">
        <v>43700</v>
      </c>
      <c r="P1085" s="90">
        <v>42500</v>
      </c>
      <c r="Q1085" s="90">
        <v>43300</v>
      </c>
      <c r="R1085" s="90">
        <v>43000</v>
      </c>
      <c r="S1085" s="90">
        <v>45200</v>
      </c>
      <c r="T1085" s="90">
        <v>46200</v>
      </c>
      <c r="U1085" s="90">
        <v>46800</v>
      </c>
      <c r="V1085" s="90">
        <v>48000</v>
      </c>
      <c r="W1085" s="90">
        <v>49800</v>
      </c>
      <c r="X1085" t="str">
        <f t="shared" si="24"/>
        <v>02-2024</v>
      </c>
      <c r="Y1085">
        <f>_xlfn.XLOOKUP(X1085,AM:AM,AO:AO,"")</f>
        <v>0</v>
      </c>
      <c r="Z1085">
        <f>_xlfn.XLOOKUP(X1085,AM:AM,AP:AP,"")</f>
        <v>0</v>
      </c>
      <c r="AA1085" t="str">
        <f>_xlfn.XLOOKUP(X1085,AM:AM,AQ:AQ,"")</f>
        <v>L24</v>
      </c>
      <c r="AB1085" t="str">
        <f>_xlfn.XLOOKUP(X1085,AM:AM,AR:AR,"")</f>
        <v>L36</v>
      </c>
    </row>
    <row r="1086" spans="1:28">
      <c r="A1086" s="93">
        <v>45352</v>
      </c>
      <c r="B1086" s="90">
        <v>48300</v>
      </c>
      <c r="C1086" s="90">
        <v>47500</v>
      </c>
      <c r="D1086" s="90">
        <v>46100</v>
      </c>
      <c r="E1086" s="90">
        <v>42900</v>
      </c>
      <c r="F1086" s="90">
        <v>48700</v>
      </c>
      <c r="G1086" s="91" t="s">
        <v>25</v>
      </c>
      <c r="H1086" s="90">
        <v>45500</v>
      </c>
      <c r="I1086" s="90">
        <v>45300</v>
      </c>
      <c r="J1086" s="90">
        <v>49300</v>
      </c>
      <c r="K1086" s="91" t="s">
        <v>25</v>
      </c>
      <c r="L1086" s="90">
        <v>47700</v>
      </c>
      <c r="M1086" s="90">
        <v>48900</v>
      </c>
      <c r="N1086" s="90">
        <v>45200</v>
      </c>
      <c r="O1086" s="90">
        <v>43700</v>
      </c>
      <c r="P1086" s="90">
        <v>42500</v>
      </c>
      <c r="Q1086" s="90">
        <v>43300</v>
      </c>
      <c r="R1086" s="90">
        <v>43000</v>
      </c>
      <c r="S1086" s="90">
        <v>45000</v>
      </c>
      <c r="T1086" s="90">
        <v>46200</v>
      </c>
      <c r="U1086" s="90">
        <v>46800</v>
      </c>
      <c r="V1086" s="90">
        <v>48000</v>
      </c>
      <c r="W1086" s="90">
        <v>49800</v>
      </c>
      <c r="X1086" t="str">
        <f t="shared" si="24"/>
        <v>03-2024</v>
      </c>
      <c r="Y1086">
        <f>_xlfn.XLOOKUP(X1086,AM:AM,AO:AO,"")</f>
        <v>0</v>
      </c>
      <c r="Z1086">
        <f>_xlfn.XLOOKUP(X1086,AM:AM,AP:AP,"")</f>
        <v>0</v>
      </c>
      <c r="AA1086" t="str">
        <f>_xlfn.XLOOKUP(X1086,AM:AM,AQ:AQ,"")</f>
        <v>L24</v>
      </c>
      <c r="AB1086" t="str">
        <f>_xlfn.XLOOKUP(X1086,AM:AM,AR:AR,"")</f>
        <v>L36</v>
      </c>
    </row>
    <row r="1087" spans="1:28">
      <c r="A1087" s="93">
        <v>45353</v>
      </c>
      <c r="B1087" s="90">
        <v>48300</v>
      </c>
      <c r="C1087" s="90">
        <v>47500</v>
      </c>
      <c r="D1087" s="90">
        <v>46000</v>
      </c>
      <c r="E1087" s="90">
        <v>42800</v>
      </c>
      <c r="F1087" s="90">
        <v>48700</v>
      </c>
      <c r="G1087" s="91" t="s">
        <v>25</v>
      </c>
      <c r="H1087" s="90">
        <v>45500</v>
      </c>
      <c r="I1087" s="90">
        <v>45200</v>
      </c>
      <c r="J1087" s="90">
        <v>49300</v>
      </c>
      <c r="K1087" s="91" t="s">
        <v>25</v>
      </c>
      <c r="L1087" s="90">
        <v>47600</v>
      </c>
      <c r="M1087" s="90">
        <v>48900</v>
      </c>
      <c r="N1087" s="90">
        <v>45000</v>
      </c>
      <c r="O1087" s="90">
        <v>43700</v>
      </c>
      <c r="P1087" s="90">
        <v>42300</v>
      </c>
      <c r="Q1087" s="90">
        <v>43100</v>
      </c>
      <c r="R1087" s="90">
        <v>43000</v>
      </c>
      <c r="S1087" s="90">
        <v>44900</v>
      </c>
      <c r="T1087" s="90">
        <v>46200</v>
      </c>
      <c r="U1087" s="90">
        <v>46800</v>
      </c>
      <c r="V1087" s="90">
        <v>48000</v>
      </c>
      <c r="W1087" s="90">
        <v>49800</v>
      </c>
      <c r="X1087" t="str">
        <f t="shared" si="24"/>
        <v>03-2024</v>
      </c>
      <c r="Y1087">
        <f>_xlfn.XLOOKUP(X1087,AM:AM,AO:AO,"")</f>
        <v>0</v>
      </c>
      <c r="Z1087">
        <f>_xlfn.XLOOKUP(X1087,AM:AM,AP:AP,"")</f>
        <v>0</v>
      </c>
      <c r="AA1087" t="str">
        <f>_xlfn.XLOOKUP(X1087,AM:AM,AQ:AQ,"")</f>
        <v>L24</v>
      </c>
      <c r="AB1087" t="str">
        <f>_xlfn.XLOOKUP(X1087,AM:AM,AR:AR,"")</f>
        <v>L36</v>
      </c>
    </row>
    <row r="1088" spans="1:28">
      <c r="A1088" s="93">
        <v>45354</v>
      </c>
      <c r="B1088" s="90" t="s">
        <v>24</v>
      </c>
      <c r="C1088" s="90" t="s">
        <v>24</v>
      </c>
      <c r="D1088" s="90" t="s">
        <v>24</v>
      </c>
      <c r="E1088" s="90" t="s">
        <v>24</v>
      </c>
      <c r="F1088" s="90" t="s">
        <v>24</v>
      </c>
      <c r="G1088" s="90" t="s">
        <v>24</v>
      </c>
      <c r="H1088" s="90" t="s">
        <v>24</v>
      </c>
      <c r="I1088" s="90" t="s">
        <v>24</v>
      </c>
      <c r="J1088" s="90" t="s">
        <v>24</v>
      </c>
      <c r="K1088" s="90" t="s">
        <v>24</v>
      </c>
      <c r="L1088" s="90" t="s">
        <v>24</v>
      </c>
      <c r="M1088" s="90" t="s">
        <v>24</v>
      </c>
      <c r="N1088" s="90" t="s">
        <v>24</v>
      </c>
      <c r="O1088" s="90" t="s">
        <v>24</v>
      </c>
      <c r="P1088" s="90" t="s">
        <v>24</v>
      </c>
      <c r="Q1088" s="90" t="s">
        <v>24</v>
      </c>
      <c r="R1088" s="90" t="s">
        <v>24</v>
      </c>
      <c r="S1088" s="90" t="s">
        <v>24</v>
      </c>
      <c r="T1088" s="90" t="s">
        <v>24</v>
      </c>
      <c r="U1088" s="90" t="s">
        <v>24</v>
      </c>
      <c r="V1088" s="90" t="s">
        <v>24</v>
      </c>
      <c r="W1088" s="90" t="s">
        <v>24</v>
      </c>
      <c r="X1088" t="str">
        <f t="shared" si="24"/>
        <v>03-2024</v>
      </c>
      <c r="Y1088">
        <f>_xlfn.XLOOKUP(X1088,AM:AM,AO:AO,"")</f>
        <v>0</v>
      </c>
      <c r="Z1088">
        <f>_xlfn.XLOOKUP(X1088,AM:AM,AP:AP,"")</f>
        <v>0</v>
      </c>
      <c r="AA1088" t="str">
        <f>_xlfn.XLOOKUP(X1088,AM:AM,AQ:AQ,"")</f>
        <v>L24</v>
      </c>
      <c r="AB1088" t="str">
        <f>_xlfn.XLOOKUP(X1088,AM:AM,AR:AR,"")</f>
        <v>L36</v>
      </c>
    </row>
    <row r="1089" spans="1:28">
      <c r="A1089" s="93">
        <v>45355</v>
      </c>
      <c r="B1089" s="90">
        <v>48300</v>
      </c>
      <c r="C1089" s="90">
        <v>47500</v>
      </c>
      <c r="D1089" s="90">
        <v>46000</v>
      </c>
      <c r="E1089" s="90">
        <v>42800</v>
      </c>
      <c r="F1089" s="90">
        <v>48700</v>
      </c>
      <c r="G1089" s="91" t="s">
        <v>25</v>
      </c>
      <c r="H1089" s="90">
        <v>45750</v>
      </c>
      <c r="I1089" s="90">
        <v>45200</v>
      </c>
      <c r="J1089" s="90">
        <v>49300</v>
      </c>
      <c r="K1089" s="91" t="s">
        <v>25</v>
      </c>
      <c r="L1089" s="90">
        <v>47500</v>
      </c>
      <c r="M1089" s="90">
        <v>48900</v>
      </c>
      <c r="N1089" s="90">
        <v>45000</v>
      </c>
      <c r="O1089" s="90">
        <v>43700</v>
      </c>
      <c r="P1089" s="90">
        <v>42800</v>
      </c>
      <c r="Q1089" s="90">
        <v>43600</v>
      </c>
      <c r="R1089" s="90">
        <v>43000</v>
      </c>
      <c r="S1089" s="90">
        <v>44900</v>
      </c>
      <c r="T1089" s="90">
        <v>46400</v>
      </c>
      <c r="U1089" s="90">
        <v>46800</v>
      </c>
      <c r="V1089" s="90">
        <v>48300</v>
      </c>
      <c r="W1089" s="90">
        <v>49800</v>
      </c>
      <c r="X1089" t="str">
        <f t="shared" si="24"/>
        <v>03-2024</v>
      </c>
      <c r="Y1089">
        <f>_xlfn.XLOOKUP(X1089,AM:AM,AO:AO,"")</f>
        <v>0</v>
      </c>
      <c r="Z1089">
        <f>_xlfn.XLOOKUP(X1089,AM:AM,AP:AP,"")</f>
        <v>0</v>
      </c>
      <c r="AA1089" t="str">
        <f>_xlfn.XLOOKUP(X1089,AM:AM,AQ:AQ,"")</f>
        <v>L24</v>
      </c>
      <c r="AB1089" t="str">
        <f>_xlfn.XLOOKUP(X1089,AM:AM,AR:AR,"")</f>
        <v>L36</v>
      </c>
    </row>
    <row r="1090" spans="1:28">
      <c r="A1090" s="93">
        <v>45356</v>
      </c>
      <c r="B1090" s="90">
        <v>48600</v>
      </c>
      <c r="C1090" s="90">
        <v>47500</v>
      </c>
      <c r="D1090" s="90">
        <v>46200</v>
      </c>
      <c r="E1090" s="90">
        <v>43100</v>
      </c>
      <c r="F1090" s="90">
        <v>48900</v>
      </c>
      <c r="G1090" s="91" t="s">
        <v>25</v>
      </c>
      <c r="H1090" s="90">
        <v>46500</v>
      </c>
      <c r="I1090" s="90">
        <v>45500</v>
      </c>
      <c r="J1090" s="90">
        <v>49500</v>
      </c>
      <c r="K1090" s="91" t="s">
        <v>25</v>
      </c>
      <c r="L1090" s="90">
        <v>47600</v>
      </c>
      <c r="M1090" s="90">
        <v>49100</v>
      </c>
      <c r="N1090" s="90">
        <v>45200</v>
      </c>
      <c r="O1090" s="90">
        <v>44000</v>
      </c>
      <c r="P1090" s="90">
        <v>43300</v>
      </c>
      <c r="Q1090" s="90">
        <v>44000</v>
      </c>
      <c r="R1090" s="90">
        <v>43600</v>
      </c>
      <c r="S1090" s="90">
        <v>45000</v>
      </c>
      <c r="T1090" s="90">
        <v>46800</v>
      </c>
      <c r="U1090" s="90">
        <v>46800</v>
      </c>
      <c r="V1090" s="90">
        <v>48300</v>
      </c>
      <c r="W1090" s="90">
        <v>49800</v>
      </c>
      <c r="X1090" t="str">
        <f t="shared" si="24"/>
        <v>03-2024</v>
      </c>
      <c r="Y1090">
        <f>_xlfn.XLOOKUP(X1090,AM:AM,AO:AO,"")</f>
        <v>0</v>
      </c>
      <c r="Z1090">
        <f>_xlfn.XLOOKUP(X1090,AM:AM,AP:AP,"")</f>
        <v>0</v>
      </c>
      <c r="AA1090" t="str">
        <f>_xlfn.XLOOKUP(X1090,AM:AM,AQ:AQ,"")</f>
        <v>L24</v>
      </c>
      <c r="AB1090" t="str">
        <f>_xlfn.XLOOKUP(X1090,AM:AM,AR:AR,"")</f>
        <v>L36</v>
      </c>
    </row>
    <row r="1091" spans="1:28">
      <c r="A1091" s="93">
        <v>45357</v>
      </c>
      <c r="B1091" s="90">
        <v>48600</v>
      </c>
      <c r="C1091" s="90">
        <v>47500</v>
      </c>
      <c r="D1091" s="90">
        <v>46000</v>
      </c>
      <c r="E1091" s="90">
        <v>43000</v>
      </c>
      <c r="F1091" s="90">
        <v>49200</v>
      </c>
      <c r="G1091" s="91" t="s">
        <v>25</v>
      </c>
      <c r="H1091" s="90">
        <v>46500</v>
      </c>
      <c r="I1091" s="90">
        <v>45300</v>
      </c>
      <c r="J1091" s="90">
        <v>49500</v>
      </c>
      <c r="K1091" s="91" t="s">
        <v>25</v>
      </c>
      <c r="L1091" s="90">
        <v>47500</v>
      </c>
      <c r="M1091" s="90">
        <v>49500</v>
      </c>
      <c r="N1091" s="90">
        <v>44900</v>
      </c>
      <c r="O1091" s="90">
        <v>44000</v>
      </c>
      <c r="P1091" s="90">
        <v>43100</v>
      </c>
      <c r="Q1091" s="90">
        <v>44000</v>
      </c>
      <c r="R1091" s="90">
        <v>43400</v>
      </c>
      <c r="S1091" s="90">
        <v>45100</v>
      </c>
      <c r="T1091" s="90">
        <v>46800</v>
      </c>
      <c r="U1091" s="90">
        <v>46800</v>
      </c>
      <c r="V1091" s="90">
        <v>48700</v>
      </c>
      <c r="W1091" s="90">
        <v>50200</v>
      </c>
      <c r="X1091" t="str">
        <f t="shared" si="24"/>
        <v>03-2024</v>
      </c>
      <c r="Y1091">
        <f>_xlfn.XLOOKUP(X1091,AM:AM,AO:AO,"")</f>
        <v>0</v>
      </c>
      <c r="Z1091">
        <f>_xlfn.XLOOKUP(X1091,AM:AM,AP:AP,"")</f>
        <v>0</v>
      </c>
      <c r="AA1091" t="str">
        <f>_xlfn.XLOOKUP(X1091,AM:AM,AQ:AQ,"")</f>
        <v>L24</v>
      </c>
      <c r="AB1091" t="str">
        <f>_xlfn.XLOOKUP(X1091,AM:AM,AR:AR,"")</f>
        <v>L36</v>
      </c>
    </row>
    <row r="1092" spans="1:28">
      <c r="A1092" s="93">
        <v>45358</v>
      </c>
      <c r="B1092" s="90">
        <v>48600</v>
      </c>
      <c r="C1092" s="90">
        <v>47500</v>
      </c>
      <c r="D1092" s="90">
        <v>46000</v>
      </c>
      <c r="E1092" s="90">
        <v>43200</v>
      </c>
      <c r="F1092" s="90">
        <v>49200</v>
      </c>
      <c r="G1092" s="91" t="s">
        <v>25</v>
      </c>
      <c r="H1092" s="90">
        <v>46500</v>
      </c>
      <c r="I1092" s="90">
        <v>45500</v>
      </c>
      <c r="J1092" s="90">
        <v>49500</v>
      </c>
      <c r="K1092" s="91" t="s">
        <v>25</v>
      </c>
      <c r="L1092" s="90">
        <v>47500</v>
      </c>
      <c r="M1092" s="90">
        <v>49500</v>
      </c>
      <c r="N1092" s="90">
        <v>45000</v>
      </c>
      <c r="O1092" s="90">
        <v>44000</v>
      </c>
      <c r="P1092" s="90">
        <v>43300</v>
      </c>
      <c r="Q1092" s="90">
        <v>44000</v>
      </c>
      <c r="R1092" s="90">
        <v>43200</v>
      </c>
      <c r="S1092" s="90">
        <v>45300</v>
      </c>
      <c r="T1092" s="90">
        <v>46800</v>
      </c>
      <c r="U1092" s="90">
        <v>46800</v>
      </c>
      <c r="V1092" s="90">
        <v>48700</v>
      </c>
      <c r="W1092" s="90">
        <v>50200</v>
      </c>
      <c r="X1092" t="str">
        <f t="shared" si="24"/>
        <v>03-2024</v>
      </c>
      <c r="Y1092">
        <f>_xlfn.XLOOKUP(X1092,AM:AM,AO:AO,"")</f>
        <v>0</v>
      </c>
      <c r="Z1092">
        <f>_xlfn.XLOOKUP(X1092,AM:AM,AP:AP,"")</f>
        <v>0</v>
      </c>
      <c r="AA1092" t="str">
        <f>_xlfn.XLOOKUP(X1092,AM:AM,AQ:AQ,"")</f>
        <v>L24</v>
      </c>
      <c r="AB1092" t="str">
        <f>_xlfn.XLOOKUP(X1092,AM:AM,AR:AR,"")</f>
        <v>L36</v>
      </c>
    </row>
    <row r="1093" spans="1:28">
      <c r="A1093" s="93">
        <v>45359</v>
      </c>
      <c r="B1093" s="90">
        <v>48400</v>
      </c>
      <c r="C1093" s="90">
        <v>47500</v>
      </c>
      <c r="D1093" s="90">
        <v>46000</v>
      </c>
      <c r="E1093" s="90">
        <v>43200</v>
      </c>
      <c r="F1093" s="90">
        <v>49200</v>
      </c>
      <c r="G1093" s="91" t="s">
        <v>25</v>
      </c>
      <c r="H1093" s="90">
        <v>46500</v>
      </c>
      <c r="I1093" s="90">
        <v>45600</v>
      </c>
      <c r="J1093" s="90">
        <v>49300</v>
      </c>
      <c r="K1093" s="91" t="s">
        <v>25</v>
      </c>
      <c r="L1093" s="90">
        <v>47500</v>
      </c>
      <c r="M1093" s="90">
        <v>49500</v>
      </c>
      <c r="N1093" s="90">
        <v>45000</v>
      </c>
      <c r="O1093" s="90">
        <v>44000</v>
      </c>
      <c r="P1093" s="90">
        <v>43300</v>
      </c>
      <c r="Q1093" s="90">
        <v>43900</v>
      </c>
      <c r="R1093" s="90">
        <v>43500</v>
      </c>
      <c r="S1093" s="90">
        <v>45300</v>
      </c>
      <c r="T1093" s="90">
        <v>46800</v>
      </c>
      <c r="U1093" s="90">
        <v>46800</v>
      </c>
      <c r="V1093" s="90">
        <v>48700</v>
      </c>
      <c r="W1093" s="90">
        <v>50200</v>
      </c>
      <c r="X1093" t="str">
        <f t="shared" si="24"/>
        <v>03-2024</v>
      </c>
      <c r="Y1093">
        <f>_xlfn.XLOOKUP(X1093,AM:AM,AO:AO,"")</f>
        <v>0</v>
      </c>
      <c r="Z1093">
        <f>_xlfn.XLOOKUP(X1093,AM:AM,AP:AP,"")</f>
        <v>0</v>
      </c>
      <c r="AA1093" t="str">
        <f>_xlfn.XLOOKUP(X1093,AM:AM,AQ:AQ,"")</f>
        <v>L24</v>
      </c>
      <c r="AB1093" t="str">
        <f>_xlfn.XLOOKUP(X1093,AM:AM,AR:AR,"")</f>
        <v>L36</v>
      </c>
    </row>
    <row r="1094" spans="1:28">
      <c r="A1094" s="93">
        <v>45360</v>
      </c>
      <c r="B1094" s="90">
        <v>48400</v>
      </c>
      <c r="C1094" s="90">
        <v>47500</v>
      </c>
      <c r="D1094" s="90">
        <v>46200</v>
      </c>
      <c r="E1094" s="90">
        <v>43500</v>
      </c>
      <c r="F1094" s="90">
        <v>49200</v>
      </c>
      <c r="G1094" s="91" t="s">
        <v>25</v>
      </c>
      <c r="H1094" s="90">
        <v>46700</v>
      </c>
      <c r="I1094" s="90">
        <v>45600</v>
      </c>
      <c r="J1094" s="90">
        <v>49300</v>
      </c>
      <c r="K1094" s="91" t="s">
        <v>25</v>
      </c>
      <c r="L1094" s="90">
        <v>47700</v>
      </c>
      <c r="M1094" s="90">
        <v>49500</v>
      </c>
      <c r="N1094" s="90">
        <v>45200</v>
      </c>
      <c r="O1094" s="90">
        <v>44000</v>
      </c>
      <c r="P1094" s="90">
        <v>43300</v>
      </c>
      <c r="Q1094" s="90">
        <v>43900</v>
      </c>
      <c r="R1094" s="90">
        <v>43500</v>
      </c>
      <c r="S1094" s="90">
        <v>45600</v>
      </c>
      <c r="T1094" s="90">
        <v>46800</v>
      </c>
      <c r="U1094" s="90">
        <v>46800</v>
      </c>
      <c r="V1094" s="90">
        <v>48700</v>
      </c>
      <c r="W1094" s="90">
        <v>50200</v>
      </c>
      <c r="X1094" t="str">
        <f t="shared" si="24"/>
        <v>03-2024</v>
      </c>
      <c r="Y1094">
        <f>_xlfn.XLOOKUP(X1094,AM:AM,AO:AO,"")</f>
        <v>0</v>
      </c>
      <c r="Z1094">
        <f>_xlfn.XLOOKUP(X1094,AM:AM,AP:AP,"")</f>
        <v>0</v>
      </c>
      <c r="AA1094" t="str">
        <f>_xlfn.XLOOKUP(X1094,AM:AM,AQ:AQ,"")</f>
        <v>L24</v>
      </c>
      <c r="AB1094" t="str">
        <f>_xlfn.XLOOKUP(X1094,AM:AM,AR:AR,"")</f>
        <v>L36</v>
      </c>
    </row>
    <row r="1095" spans="1:28">
      <c r="A1095" s="93">
        <v>45361</v>
      </c>
      <c r="B1095" s="90" t="s">
        <v>24</v>
      </c>
      <c r="C1095" s="90" t="s">
        <v>24</v>
      </c>
      <c r="D1095" s="90" t="s">
        <v>24</v>
      </c>
      <c r="E1095" s="90" t="s">
        <v>24</v>
      </c>
      <c r="F1095" s="90" t="s">
        <v>24</v>
      </c>
      <c r="G1095" s="90" t="s">
        <v>24</v>
      </c>
      <c r="H1095" s="90" t="s">
        <v>24</v>
      </c>
      <c r="I1095" s="90" t="s">
        <v>24</v>
      </c>
      <c r="J1095" s="90" t="s">
        <v>24</v>
      </c>
      <c r="K1095" s="90" t="s">
        <v>24</v>
      </c>
      <c r="L1095" s="90" t="s">
        <v>24</v>
      </c>
      <c r="M1095" s="90" t="s">
        <v>24</v>
      </c>
      <c r="N1095" s="90" t="s">
        <v>24</v>
      </c>
      <c r="O1095" s="90" t="s">
        <v>24</v>
      </c>
      <c r="P1095" s="90" t="s">
        <v>24</v>
      </c>
      <c r="Q1095" s="90" t="s">
        <v>24</v>
      </c>
      <c r="R1095" s="90" t="s">
        <v>24</v>
      </c>
      <c r="S1095" s="90" t="s">
        <v>24</v>
      </c>
      <c r="T1095" s="90" t="s">
        <v>24</v>
      </c>
      <c r="U1095" s="90" t="s">
        <v>24</v>
      </c>
      <c r="V1095" s="90" t="s">
        <v>24</v>
      </c>
      <c r="W1095" s="90" t="s">
        <v>24</v>
      </c>
      <c r="X1095" t="str">
        <f t="shared" si="24"/>
        <v>03-2024</v>
      </c>
      <c r="Y1095">
        <f>_xlfn.XLOOKUP(X1095,AM:AM,AO:AO,"")</f>
        <v>0</v>
      </c>
      <c r="Z1095">
        <f>_xlfn.XLOOKUP(X1095,AM:AM,AP:AP,"")</f>
        <v>0</v>
      </c>
      <c r="AA1095" t="str">
        <f>_xlfn.XLOOKUP(X1095,AM:AM,AQ:AQ,"")</f>
        <v>L24</v>
      </c>
      <c r="AB1095" t="str">
        <f>_xlfn.XLOOKUP(X1095,AM:AM,AR:AR,"")</f>
        <v>L36</v>
      </c>
    </row>
    <row r="1096" spans="1:28">
      <c r="A1096" s="93">
        <v>45362</v>
      </c>
      <c r="B1096" s="90">
        <v>48300</v>
      </c>
      <c r="C1096" s="90">
        <v>47500</v>
      </c>
      <c r="D1096" s="90">
        <v>46200</v>
      </c>
      <c r="E1096" s="90">
        <v>43400</v>
      </c>
      <c r="F1096" s="90">
        <v>49200</v>
      </c>
      <c r="G1096" s="91" t="s">
        <v>25</v>
      </c>
      <c r="H1096" s="90">
        <v>46700</v>
      </c>
      <c r="I1096" s="90">
        <v>45600</v>
      </c>
      <c r="J1096" s="90">
        <v>49300</v>
      </c>
      <c r="K1096" s="91" t="s">
        <v>25</v>
      </c>
      <c r="L1096" s="90">
        <v>47600</v>
      </c>
      <c r="M1096" s="90">
        <v>49500</v>
      </c>
      <c r="N1096" s="90">
        <v>44800</v>
      </c>
      <c r="O1096" s="90">
        <v>44000</v>
      </c>
      <c r="P1096" s="90">
        <v>43100</v>
      </c>
      <c r="Q1096" s="90">
        <v>43800</v>
      </c>
      <c r="R1096" s="90">
        <v>43300</v>
      </c>
      <c r="S1096" s="90">
        <v>45500</v>
      </c>
      <c r="T1096" s="90">
        <v>46700</v>
      </c>
      <c r="U1096" s="90">
        <v>46800</v>
      </c>
      <c r="V1096" s="90">
        <v>48700</v>
      </c>
      <c r="W1096" s="90">
        <v>50200</v>
      </c>
      <c r="X1096" t="str">
        <f t="shared" si="24"/>
        <v>03-2024</v>
      </c>
      <c r="Y1096">
        <f>_xlfn.XLOOKUP(X1096,AM:AM,AO:AO,"")</f>
        <v>0</v>
      </c>
      <c r="Z1096">
        <f>_xlfn.XLOOKUP(X1096,AM:AM,AP:AP,"")</f>
        <v>0</v>
      </c>
      <c r="AA1096" t="str">
        <f>_xlfn.XLOOKUP(X1096,AM:AM,AQ:AQ,"")</f>
        <v>L24</v>
      </c>
      <c r="AB1096" t="str">
        <f>_xlfn.XLOOKUP(X1096,AM:AM,AR:AR,"")</f>
        <v>L36</v>
      </c>
    </row>
    <row r="1097" spans="1:28">
      <c r="A1097" s="93">
        <v>45363</v>
      </c>
      <c r="B1097" s="90">
        <v>48100</v>
      </c>
      <c r="C1097" s="90">
        <v>47500</v>
      </c>
      <c r="D1097" s="90">
        <v>46000</v>
      </c>
      <c r="E1097" s="90">
        <v>43100</v>
      </c>
      <c r="F1097" s="90">
        <v>48800</v>
      </c>
      <c r="G1097" s="91" t="s">
        <v>25</v>
      </c>
      <c r="H1097" s="90">
        <v>46500</v>
      </c>
      <c r="I1097" s="90">
        <v>45400</v>
      </c>
      <c r="J1097" s="90">
        <v>49300</v>
      </c>
      <c r="K1097" s="91" t="s">
        <v>25</v>
      </c>
      <c r="L1097" s="90">
        <v>47500</v>
      </c>
      <c r="M1097" s="90">
        <v>49500</v>
      </c>
      <c r="N1097" s="90">
        <v>44600</v>
      </c>
      <c r="O1097" s="90">
        <v>44000</v>
      </c>
      <c r="P1097" s="90">
        <v>43000</v>
      </c>
      <c r="Q1097" s="90">
        <v>43500</v>
      </c>
      <c r="R1097" s="90">
        <v>43200</v>
      </c>
      <c r="S1097" s="90">
        <v>45200</v>
      </c>
      <c r="T1097" s="90">
        <v>46500</v>
      </c>
      <c r="U1097" s="90">
        <v>46800</v>
      </c>
      <c r="V1097" s="90">
        <v>48700</v>
      </c>
      <c r="W1097" s="90">
        <v>50200</v>
      </c>
      <c r="X1097" t="str">
        <f t="shared" si="24"/>
        <v>03-2024</v>
      </c>
      <c r="Y1097">
        <f>_xlfn.XLOOKUP(X1097,AM:AM,AO:AO,"")</f>
        <v>0</v>
      </c>
      <c r="Z1097">
        <f>_xlfn.XLOOKUP(X1097,AM:AM,AP:AP,"")</f>
        <v>0</v>
      </c>
      <c r="AA1097" t="str">
        <f>_xlfn.XLOOKUP(X1097,AM:AM,AQ:AQ,"")</f>
        <v>L24</v>
      </c>
      <c r="AB1097" t="str">
        <f>_xlfn.XLOOKUP(X1097,AM:AM,AR:AR,"")</f>
        <v>L36</v>
      </c>
    </row>
    <row r="1098" spans="1:28">
      <c r="A1098" s="93">
        <v>45364</v>
      </c>
      <c r="B1098" s="90">
        <v>48100</v>
      </c>
      <c r="C1098" s="90">
        <v>47500</v>
      </c>
      <c r="D1098" s="90">
        <v>46000</v>
      </c>
      <c r="E1098" s="90">
        <v>43100</v>
      </c>
      <c r="F1098" s="90">
        <v>48800</v>
      </c>
      <c r="G1098" s="91" t="s">
        <v>25</v>
      </c>
      <c r="H1098" s="90">
        <v>46500</v>
      </c>
      <c r="I1098" s="90">
        <v>45300</v>
      </c>
      <c r="J1098" s="90">
        <v>49300</v>
      </c>
      <c r="K1098" s="91" t="s">
        <v>25</v>
      </c>
      <c r="L1098" s="90">
        <v>47500</v>
      </c>
      <c r="M1098" s="90">
        <v>49500</v>
      </c>
      <c r="N1098" s="90">
        <v>44700</v>
      </c>
      <c r="O1098" s="90">
        <v>44300</v>
      </c>
      <c r="P1098" s="90">
        <v>42600</v>
      </c>
      <c r="Q1098" s="90">
        <v>43500</v>
      </c>
      <c r="R1098" s="90">
        <v>43200</v>
      </c>
      <c r="S1098" s="90">
        <v>45200</v>
      </c>
      <c r="T1098" s="90">
        <v>46500</v>
      </c>
      <c r="U1098" s="90">
        <v>46800</v>
      </c>
      <c r="V1098" s="90">
        <v>48500</v>
      </c>
      <c r="W1098" s="90">
        <v>50200</v>
      </c>
      <c r="X1098" t="str">
        <f t="shared" si="24"/>
        <v>03-2024</v>
      </c>
      <c r="Y1098">
        <f>_xlfn.XLOOKUP(X1098,AM:AM,AO:AO,"")</f>
        <v>0</v>
      </c>
      <c r="Z1098">
        <f>_xlfn.XLOOKUP(X1098,AM:AM,AP:AP,"")</f>
        <v>0</v>
      </c>
      <c r="AA1098" t="str">
        <f>_xlfn.XLOOKUP(X1098,AM:AM,AQ:AQ,"")</f>
        <v>L24</v>
      </c>
      <c r="AB1098" t="str">
        <f>_xlfn.XLOOKUP(X1098,AM:AM,AR:AR,"")</f>
        <v>L36</v>
      </c>
    </row>
    <row r="1099" spans="1:28">
      <c r="A1099" s="93">
        <v>45365</v>
      </c>
      <c r="B1099" s="90">
        <v>48000</v>
      </c>
      <c r="C1099" s="90">
        <v>47500</v>
      </c>
      <c r="D1099" s="90">
        <v>45700</v>
      </c>
      <c r="E1099" s="90">
        <v>42800</v>
      </c>
      <c r="F1099" s="90">
        <v>48800</v>
      </c>
      <c r="G1099" s="91" t="s">
        <v>25</v>
      </c>
      <c r="H1099" s="90">
        <v>46500</v>
      </c>
      <c r="I1099" s="90">
        <v>45300</v>
      </c>
      <c r="J1099" s="90">
        <v>49300</v>
      </c>
      <c r="K1099" s="91" t="s">
        <v>25</v>
      </c>
      <c r="L1099" s="90">
        <v>47300</v>
      </c>
      <c r="M1099" s="90">
        <v>49500</v>
      </c>
      <c r="N1099" s="90">
        <v>44400</v>
      </c>
      <c r="O1099" s="90">
        <v>44000</v>
      </c>
      <c r="P1099" s="90">
        <v>42500</v>
      </c>
      <c r="Q1099" s="90">
        <v>43200</v>
      </c>
      <c r="R1099" s="90">
        <v>43000</v>
      </c>
      <c r="S1099" s="90">
        <v>44900</v>
      </c>
      <c r="T1099" s="90">
        <v>46300</v>
      </c>
      <c r="U1099" s="90">
        <v>46800</v>
      </c>
      <c r="V1099" s="90">
        <v>48500</v>
      </c>
      <c r="W1099" s="90">
        <v>50200</v>
      </c>
      <c r="X1099" t="str">
        <f t="shared" si="24"/>
        <v>03-2024</v>
      </c>
      <c r="Y1099">
        <f>_xlfn.XLOOKUP(X1099,AM:AM,AO:AO,"")</f>
        <v>0</v>
      </c>
      <c r="Z1099">
        <f>_xlfn.XLOOKUP(X1099,AM:AM,AP:AP,"")</f>
        <v>0</v>
      </c>
      <c r="AA1099" t="str">
        <f>_xlfn.XLOOKUP(X1099,AM:AM,AQ:AQ,"")</f>
        <v>L24</v>
      </c>
      <c r="AB1099" t="str">
        <f>_xlfn.XLOOKUP(X1099,AM:AM,AR:AR,"")</f>
        <v>L36</v>
      </c>
    </row>
    <row r="1100" spans="1:28">
      <c r="A1100" s="93">
        <v>45366</v>
      </c>
      <c r="B1100" s="90">
        <v>47900</v>
      </c>
      <c r="C1100" s="90">
        <v>47500</v>
      </c>
      <c r="D1100" s="90">
        <v>45500</v>
      </c>
      <c r="E1100" s="90">
        <v>42800</v>
      </c>
      <c r="F1100" s="90">
        <v>48700</v>
      </c>
      <c r="G1100" s="91" t="s">
        <v>25</v>
      </c>
      <c r="H1100" s="90">
        <v>46500</v>
      </c>
      <c r="I1100" s="90">
        <v>45200</v>
      </c>
      <c r="J1100" s="90">
        <v>49300</v>
      </c>
      <c r="K1100" s="91" t="s">
        <v>25</v>
      </c>
      <c r="L1100" s="90">
        <v>47000</v>
      </c>
      <c r="M1100" s="90">
        <v>49500</v>
      </c>
      <c r="N1100" s="90">
        <v>44200</v>
      </c>
      <c r="O1100" s="90">
        <v>43800</v>
      </c>
      <c r="P1100" s="90">
        <v>42200</v>
      </c>
      <c r="Q1100" s="90">
        <v>43000</v>
      </c>
      <c r="R1100" s="90">
        <v>42800</v>
      </c>
      <c r="S1100" s="90">
        <v>44900</v>
      </c>
      <c r="T1100" s="90">
        <v>46000</v>
      </c>
      <c r="U1100" s="90">
        <v>46800</v>
      </c>
      <c r="V1100" s="90">
        <v>48400</v>
      </c>
      <c r="W1100" s="90">
        <v>49900</v>
      </c>
      <c r="X1100" t="str">
        <f t="shared" si="24"/>
        <v>03-2024</v>
      </c>
      <c r="Y1100">
        <f>_xlfn.XLOOKUP(X1100,AM:AM,AO:AO,"")</f>
        <v>0</v>
      </c>
      <c r="Z1100">
        <f>_xlfn.XLOOKUP(X1100,AM:AM,AP:AP,"")</f>
        <v>0</v>
      </c>
      <c r="AA1100" t="str">
        <f>_xlfn.XLOOKUP(X1100,AM:AM,AQ:AQ,"")</f>
        <v>L24</v>
      </c>
      <c r="AB1100" t="str">
        <f>_xlfn.XLOOKUP(X1100,AM:AM,AR:AR,"")</f>
        <v>L36</v>
      </c>
    </row>
    <row r="1101" spans="1:28">
      <c r="A1101" s="93">
        <v>45367</v>
      </c>
      <c r="B1101" s="90">
        <v>47600</v>
      </c>
      <c r="C1101" s="90">
        <v>47500</v>
      </c>
      <c r="D1101" s="90">
        <v>45700</v>
      </c>
      <c r="E1101" s="90">
        <v>42700</v>
      </c>
      <c r="F1101" s="90">
        <v>48700</v>
      </c>
      <c r="G1101" s="91" t="s">
        <v>25</v>
      </c>
      <c r="H1101" s="90">
        <v>46500</v>
      </c>
      <c r="I1101" s="90">
        <v>45200</v>
      </c>
      <c r="J1101" s="90">
        <v>49000</v>
      </c>
      <c r="K1101" s="91" t="s">
        <v>25</v>
      </c>
      <c r="L1101" s="90">
        <v>46900</v>
      </c>
      <c r="M1101" s="90">
        <v>49400</v>
      </c>
      <c r="N1101" s="90">
        <v>44300</v>
      </c>
      <c r="O1101" s="90">
        <v>43800</v>
      </c>
      <c r="P1101" s="90">
        <v>42200</v>
      </c>
      <c r="Q1101" s="90">
        <v>43000</v>
      </c>
      <c r="R1101" s="90">
        <v>42800</v>
      </c>
      <c r="S1101" s="90">
        <v>44800</v>
      </c>
      <c r="T1101" s="90">
        <v>46000</v>
      </c>
      <c r="U1101" s="90">
        <v>46800</v>
      </c>
      <c r="V1101" s="90">
        <v>48400</v>
      </c>
      <c r="W1101" s="90">
        <v>49900</v>
      </c>
      <c r="X1101" t="str">
        <f t="shared" si="24"/>
        <v>03-2024</v>
      </c>
      <c r="Y1101">
        <f>_xlfn.XLOOKUP(X1101,AM:AM,AO:AO,"")</f>
        <v>0</v>
      </c>
      <c r="Z1101">
        <f>_xlfn.XLOOKUP(X1101,AM:AM,AP:AP,"")</f>
        <v>0</v>
      </c>
      <c r="AA1101" t="str">
        <f>_xlfn.XLOOKUP(X1101,AM:AM,AQ:AQ,"")</f>
        <v>L24</v>
      </c>
      <c r="AB1101" t="str">
        <f>_xlfn.XLOOKUP(X1101,AM:AM,AR:AR,"")</f>
        <v>L36</v>
      </c>
    </row>
    <row r="1102" spans="1:28">
      <c r="A1102" s="93">
        <v>45368</v>
      </c>
      <c r="B1102" s="90" t="s">
        <v>24</v>
      </c>
      <c r="C1102" s="90" t="s">
        <v>24</v>
      </c>
      <c r="D1102" s="90" t="s">
        <v>24</v>
      </c>
      <c r="E1102" s="90" t="s">
        <v>24</v>
      </c>
      <c r="F1102" s="90" t="s">
        <v>24</v>
      </c>
      <c r="G1102" s="90" t="s">
        <v>24</v>
      </c>
      <c r="H1102" s="90" t="s">
        <v>24</v>
      </c>
      <c r="I1102" s="90" t="s">
        <v>24</v>
      </c>
      <c r="J1102" s="90" t="s">
        <v>24</v>
      </c>
      <c r="K1102" s="90" t="s">
        <v>24</v>
      </c>
      <c r="L1102" s="90" t="s">
        <v>24</v>
      </c>
      <c r="M1102" s="90" t="s">
        <v>24</v>
      </c>
      <c r="N1102" s="90" t="s">
        <v>24</v>
      </c>
      <c r="O1102" s="90" t="s">
        <v>24</v>
      </c>
      <c r="P1102" s="90" t="s">
        <v>24</v>
      </c>
      <c r="Q1102" s="90" t="s">
        <v>24</v>
      </c>
      <c r="R1102" s="90" t="s">
        <v>24</v>
      </c>
      <c r="S1102" s="90" t="s">
        <v>24</v>
      </c>
      <c r="T1102" s="90" t="s">
        <v>24</v>
      </c>
      <c r="U1102" s="90" t="s">
        <v>24</v>
      </c>
      <c r="V1102" s="90" t="s">
        <v>24</v>
      </c>
      <c r="W1102" s="90" t="s">
        <v>24</v>
      </c>
      <c r="X1102" t="str">
        <f t="shared" si="24"/>
        <v>03-2024</v>
      </c>
      <c r="Y1102">
        <f>_xlfn.XLOOKUP(X1102,AM:AM,AO:AO,"")</f>
        <v>0</v>
      </c>
      <c r="Z1102">
        <f>_xlfn.XLOOKUP(X1102,AM:AM,AP:AP,"")</f>
        <v>0</v>
      </c>
      <c r="AA1102" t="str">
        <f>_xlfn.XLOOKUP(X1102,AM:AM,AQ:AQ,"")</f>
        <v>L24</v>
      </c>
      <c r="AB1102" t="str">
        <f>_xlfn.XLOOKUP(X1102,AM:AM,AR:AR,"")</f>
        <v>L36</v>
      </c>
    </row>
    <row r="1103" spans="1:28">
      <c r="A1103" s="93">
        <v>45369</v>
      </c>
      <c r="B1103" s="90">
        <v>47400</v>
      </c>
      <c r="C1103" s="90">
        <v>47500</v>
      </c>
      <c r="D1103" s="90">
        <v>45500</v>
      </c>
      <c r="E1103" s="90">
        <v>42900</v>
      </c>
      <c r="F1103" s="90">
        <v>48500</v>
      </c>
      <c r="G1103" s="91" t="s">
        <v>25</v>
      </c>
      <c r="H1103" s="90">
        <v>46000</v>
      </c>
      <c r="I1103" s="90">
        <v>45200</v>
      </c>
      <c r="J1103" s="90">
        <v>49000</v>
      </c>
      <c r="K1103" s="91" t="s">
        <v>25</v>
      </c>
      <c r="L1103" s="90">
        <v>46600</v>
      </c>
      <c r="M1103" s="90">
        <v>49400</v>
      </c>
      <c r="N1103" s="90">
        <v>44000</v>
      </c>
      <c r="O1103" s="90">
        <v>43800</v>
      </c>
      <c r="P1103" s="90">
        <v>42200</v>
      </c>
      <c r="Q1103" s="90">
        <v>43000</v>
      </c>
      <c r="R1103" s="90">
        <v>42800</v>
      </c>
      <c r="S1103" s="90">
        <v>45000</v>
      </c>
      <c r="T1103" s="90">
        <v>46000</v>
      </c>
      <c r="U1103" s="90">
        <v>46800</v>
      </c>
      <c r="V1103" s="90">
        <v>48200</v>
      </c>
      <c r="W1103" s="90">
        <v>49900</v>
      </c>
      <c r="X1103" t="str">
        <f t="shared" si="24"/>
        <v>03-2024</v>
      </c>
      <c r="Y1103">
        <f>_xlfn.XLOOKUP(X1103,AM:AM,AO:AO,"")</f>
        <v>0</v>
      </c>
      <c r="Z1103">
        <f>_xlfn.XLOOKUP(X1103,AM:AM,AP:AP,"")</f>
        <v>0</v>
      </c>
      <c r="AA1103" t="str">
        <f>_xlfn.XLOOKUP(X1103,AM:AM,AQ:AQ,"")</f>
        <v>L24</v>
      </c>
      <c r="AB1103" t="str">
        <f>_xlfn.XLOOKUP(X1103,AM:AM,AR:AR,"")</f>
        <v>L36</v>
      </c>
    </row>
    <row r="1104" spans="1:28">
      <c r="A1104" s="93">
        <v>45370</v>
      </c>
      <c r="B1104" s="90">
        <v>47300</v>
      </c>
      <c r="C1104" s="90">
        <v>47500</v>
      </c>
      <c r="D1104" s="90">
        <v>45500</v>
      </c>
      <c r="E1104" s="90">
        <v>43100</v>
      </c>
      <c r="F1104" s="90">
        <v>48500</v>
      </c>
      <c r="G1104" s="91" t="s">
        <v>25</v>
      </c>
      <c r="H1104" s="90">
        <v>45500</v>
      </c>
      <c r="I1104" s="90">
        <v>45000</v>
      </c>
      <c r="J1104" s="90">
        <v>48700</v>
      </c>
      <c r="K1104" s="91" t="s">
        <v>25</v>
      </c>
      <c r="L1104" s="90">
        <v>46600</v>
      </c>
      <c r="M1104" s="90">
        <v>49300</v>
      </c>
      <c r="N1104" s="90">
        <v>44000</v>
      </c>
      <c r="O1104" s="90">
        <v>43800</v>
      </c>
      <c r="P1104" s="90">
        <v>42200</v>
      </c>
      <c r="Q1104" s="90">
        <v>42900</v>
      </c>
      <c r="R1104" s="90">
        <v>42800</v>
      </c>
      <c r="S1104" s="90">
        <v>45200</v>
      </c>
      <c r="T1104" s="90">
        <v>46000</v>
      </c>
      <c r="U1104" s="90">
        <v>46800</v>
      </c>
      <c r="V1104" s="90">
        <v>48200</v>
      </c>
      <c r="W1104" s="90">
        <v>49900</v>
      </c>
      <c r="X1104" t="str">
        <f t="shared" si="24"/>
        <v>03-2024</v>
      </c>
      <c r="Y1104">
        <f>_xlfn.XLOOKUP(X1104,AM:AM,AO:AO,"")</f>
        <v>0</v>
      </c>
      <c r="Z1104">
        <f>_xlfn.XLOOKUP(X1104,AM:AM,AP:AP,"")</f>
        <v>0</v>
      </c>
      <c r="AA1104" t="str">
        <f>_xlfn.XLOOKUP(X1104,AM:AM,AQ:AQ,"")</f>
        <v>L24</v>
      </c>
      <c r="AB1104" t="str">
        <f>_xlfn.XLOOKUP(X1104,AM:AM,AR:AR,"")</f>
        <v>L36</v>
      </c>
    </row>
    <row r="1105" spans="1:28">
      <c r="A1105" s="93">
        <v>45371</v>
      </c>
      <c r="B1105" s="90">
        <v>47300</v>
      </c>
      <c r="C1105" s="90">
        <v>47500</v>
      </c>
      <c r="D1105" s="90">
        <v>45600</v>
      </c>
      <c r="E1105" s="90">
        <v>43100</v>
      </c>
      <c r="F1105" s="90">
        <v>48500</v>
      </c>
      <c r="G1105" s="91" t="s">
        <v>25</v>
      </c>
      <c r="H1105" s="90">
        <v>45500</v>
      </c>
      <c r="I1105" s="90">
        <v>45200</v>
      </c>
      <c r="J1105" s="90">
        <v>48700</v>
      </c>
      <c r="K1105" s="91" t="s">
        <v>25</v>
      </c>
      <c r="L1105" s="90">
        <v>46700</v>
      </c>
      <c r="M1105" s="90">
        <v>49300</v>
      </c>
      <c r="N1105" s="90">
        <v>44400</v>
      </c>
      <c r="O1105" s="90">
        <v>43800</v>
      </c>
      <c r="P1105" s="90">
        <v>42300</v>
      </c>
      <c r="Q1105" s="90">
        <v>42700</v>
      </c>
      <c r="R1105" s="90">
        <v>42800</v>
      </c>
      <c r="S1105" s="90">
        <v>45200</v>
      </c>
      <c r="T1105" s="90">
        <v>45800</v>
      </c>
      <c r="U1105" s="90">
        <v>46800</v>
      </c>
      <c r="V1105" s="90">
        <v>48100</v>
      </c>
      <c r="W1105" s="90">
        <v>49900</v>
      </c>
      <c r="X1105" t="str">
        <f t="shared" si="24"/>
        <v>03-2024</v>
      </c>
      <c r="Y1105">
        <f>_xlfn.XLOOKUP(X1105,AM:AM,AO:AO,"")</f>
        <v>0</v>
      </c>
      <c r="Z1105">
        <f>_xlfn.XLOOKUP(X1105,AM:AM,AP:AP,"")</f>
        <v>0</v>
      </c>
      <c r="AA1105" t="str">
        <f>_xlfn.XLOOKUP(X1105,AM:AM,AQ:AQ,"")</f>
        <v>L24</v>
      </c>
      <c r="AB1105" t="str">
        <f>_xlfn.XLOOKUP(X1105,AM:AM,AR:AR,"")</f>
        <v>L36</v>
      </c>
    </row>
    <row r="1106" spans="1:28">
      <c r="A1106" s="93">
        <v>45372</v>
      </c>
      <c r="B1106" s="90">
        <v>47100</v>
      </c>
      <c r="C1106" s="90">
        <v>47500</v>
      </c>
      <c r="D1106" s="90">
        <v>45800</v>
      </c>
      <c r="E1106" s="90">
        <v>43300</v>
      </c>
      <c r="F1106" s="90">
        <v>48500</v>
      </c>
      <c r="G1106" s="91" t="s">
        <v>25</v>
      </c>
      <c r="H1106" s="90">
        <v>45500</v>
      </c>
      <c r="I1106" s="90">
        <v>45300</v>
      </c>
      <c r="J1106" s="90">
        <v>48600</v>
      </c>
      <c r="K1106" s="91" t="s">
        <v>25</v>
      </c>
      <c r="L1106" s="90">
        <v>46900</v>
      </c>
      <c r="M1106" s="90">
        <v>49000</v>
      </c>
      <c r="N1106" s="90">
        <v>44700</v>
      </c>
      <c r="O1106" s="90">
        <v>44500</v>
      </c>
      <c r="P1106" s="90">
        <v>42500</v>
      </c>
      <c r="Q1106" s="90">
        <v>42700</v>
      </c>
      <c r="R1106" s="90">
        <v>43000</v>
      </c>
      <c r="S1106" s="90">
        <v>45300</v>
      </c>
      <c r="T1106" s="90">
        <v>45800</v>
      </c>
      <c r="U1106" s="90">
        <v>46800</v>
      </c>
      <c r="V1106" s="90">
        <v>47900</v>
      </c>
      <c r="W1106" s="90">
        <v>49900</v>
      </c>
      <c r="X1106" t="str">
        <f t="shared" si="24"/>
        <v>03-2024</v>
      </c>
      <c r="Y1106">
        <f>_xlfn.XLOOKUP(X1106,AM:AM,AO:AO,"")</f>
        <v>0</v>
      </c>
      <c r="Z1106">
        <f>_xlfn.XLOOKUP(X1106,AM:AM,AP:AP,"")</f>
        <v>0</v>
      </c>
      <c r="AA1106" t="str">
        <f>_xlfn.XLOOKUP(X1106,AM:AM,AQ:AQ,"")</f>
        <v>L24</v>
      </c>
      <c r="AB1106" t="str">
        <f>_xlfn.XLOOKUP(X1106,AM:AM,AR:AR,"")</f>
        <v>L36</v>
      </c>
    </row>
    <row r="1107" spans="1:28">
      <c r="A1107" s="93">
        <v>45373</v>
      </c>
      <c r="B1107" s="90">
        <v>47100</v>
      </c>
      <c r="C1107" s="90">
        <v>47300</v>
      </c>
      <c r="D1107" s="90">
        <v>45800</v>
      </c>
      <c r="E1107" s="90">
        <v>43400</v>
      </c>
      <c r="F1107" s="90">
        <v>48700</v>
      </c>
      <c r="G1107" s="91" t="s">
        <v>25</v>
      </c>
      <c r="H1107" s="90">
        <v>45500</v>
      </c>
      <c r="I1107" s="90">
        <v>45300</v>
      </c>
      <c r="J1107" s="90">
        <v>48700</v>
      </c>
      <c r="K1107" s="91" t="s">
        <v>25</v>
      </c>
      <c r="L1107" s="90">
        <v>46800</v>
      </c>
      <c r="M1107" s="90">
        <v>49000</v>
      </c>
      <c r="N1107" s="90">
        <v>44600</v>
      </c>
      <c r="O1107" s="90">
        <v>44300</v>
      </c>
      <c r="P1107" s="90">
        <v>42300</v>
      </c>
      <c r="Q1107" s="90">
        <v>42700</v>
      </c>
      <c r="R1107" s="90">
        <v>43000</v>
      </c>
      <c r="S1107" s="90">
        <v>45500</v>
      </c>
      <c r="T1107" s="90">
        <v>45800</v>
      </c>
      <c r="U1107" s="90">
        <v>46800</v>
      </c>
      <c r="V1107" s="90">
        <v>47900</v>
      </c>
      <c r="W1107" s="90">
        <v>49700</v>
      </c>
      <c r="X1107" t="str">
        <f t="shared" si="24"/>
        <v>03-2024</v>
      </c>
      <c r="Y1107">
        <f>_xlfn.XLOOKUP(X1107,AM:AM,AO:AO,"")</f>
        <v>0</v>
      </c>
      <c r="Z1107">
        <f>_xlfn.XLOOKUP(X1107,AM:AM,AP:AP,"")</f>
        <v>0</v>
      </c>
      <c r="AA1107" t="str">
        <f>_xlfn.XLOOKUP(X1107,AM:AM,AQ:AQ,"")</f>
        <v>L24</v>
      </c>
      <c r="AB1107" t="str">
        <f>_xlfn.XLOOKUP(X1107,AM:AM,AR:AR,"")</f>
        <v>L36</v>
      </c>
    </row>
    <row r="1108" spans="1:28">
      <c r="A1108" s="93">
        <v>45374</v>
      </c>
      <c r="B1108" s="90">
        <v>47100</v>
      </c>
      <c r="C1108" s="90">
        <v>47300</v>
      </c>
      <c r="D1108" s="90">
        <v>45900</v>
      </c>
      <c r="E1108" s="90">
        <v>43500</v>
      </c>
      <c r="F1108" s="90">
        <v>48700</v>
      </c>
      <c r="G1108" s="91" t="s">
        <v>25</v>
      </c>
      <c r="H1108" s="90">
        <v>45500</v>
      </c>
      <c r="I1108" s="90">
        <v>45500</v>
      </c>
      <c r="J1108" s="90">
        <v>48700</v>
      </c>
      <c r="K1108" s="91" t="s">
        <v>25</v>
      </c>
      <c r="L1108" s="90">
        <v>46900</v>
      </c>
      <c r="M1108" s="90">
        <v>49000</v>
      </c>
      <c r="N1108" s="90">
        <v>44600</v>
      </c>
      <c r="O1108" s="90">
        <v>44500</v>
      </c>
      <c r="P1108" s="90">
        <v>42500</v>
      </c>
      <c r="Q1108" s="90">
        <v>42900</v>
      </c>
      <c r="R1108" s="90">
        <v>43100</v>
      </c>
      <c r="S1108" s="90">
        <v>45600</v>
      </c>
      <c r="T1108" s="90">
        <v>46100</v>
      </c>
      <c r="U1108" s="90">
        <v>46800</v>
      </c>
      <c r="V1108" s="90">
        <v>47900</v>
      </c>
      <c r="W1108" s="90">
        <v>49700</v>
      </c>
      <c r="X1108" t="str">
        <f t="shared" si="24"/>
        <v>03-2024</v>
      </c>
      <c r="Y1108">
        <f>_xlfn.XLOOKUP(X1108,AM:AM,AO:AO,"")</f>
        <v>0</v>
      </c>
      <c r="Z1108">
        <f>_xlfn.XLOOKUP(X1108,AM:AM,AP:AP,"")</f>
        <v>0</v>
      </c>
      <c r="AA1108" t="str">
        <f>_xlfn.XLOOKUP(X1108,AM:AM,AQ:AQ,"")</f>
        <v>L24</v>
      </c>
      <c r="AB1108" t="str">
        <f>_xlfn.XLOOKUP(X1108,AM:AM,AR:AR,"")</f>
        <v>L36</v>
      </c>
    </row>
    <row r="1109" spans="1:28">
      <c r="A1109" s="93">
        <v>45375</v>
      </c>
      <c r="B1109" s="90" t="s">
        <v>24</v>
      </c>
      <c r="C1109" s="90" t="s">
        <v>24</v>
      </c>
      <c r="D1109" s="90" t="s">
        <v>24</v>
      </c>
      <c r="E1109" s="90" t="s">
        <v>24</v>
      </c>
      <c r="F1109" s="90" t="s">
        <v>24</v>
      </c>
      <c r="G1109" s="90" t="s">
        <v>24</v>
      </c>
      <c r="H1109" s="90" t="s">
        <v>24</v>
      </c>
      <c r="I1109" s="90" t="s">
        <v>24</v>
      </c>
      <c r="J1109" s="90" t="s">
        <v>24</v>
      </c>
      <c r="K1109" s="90" t="s">
        <v>24</v>
      </c>
      <c r="L1109" s="90" t="s">
        <v>24</v>
      </c>
      <c r="M1109" s="90" t="s">
        <v>24</v>
      </c>
      <c r="N1109" s="90" t="s">
        <v>24</v>
      </c>
      <c r="O1109" s="90" t="s">
        <v>24</v>
      </c>
      <c r="P1109" s="90" t="s">
        <v>24</v>
      </c>
      <c r="Q1109" s="90" t="s">
        <v>24</v>
      </c>
      <c r="R1109" s="90" t="s">
        <v>24</v>
      </c>
      <c r="S1109" s="90" t="s">
        <v>24</v>
      </c>
      <c r="T1109" s="90" t="s">
        <v>24</v>
      </c>
      <c r="U1109" s="90" t="s">
        <v>24</v>
      </c>
      <c r="V1109" s="90" t="s">
        <v>24</v>
      </c>
      <c r="W1109" s="90" t="s">
        <v>24</v>
      </c>
      <c r="X1109" t="str">
        <f t="shared" si="24"/>
        <v>03-2024</v>
      </c>
      <c r="Y1109">
        <f>_xlfn.XLOOKUP(X1109,AM:AM,AO:AO,"")</f>
        <v>0</v>
      </c>
      <c r="Z1109">
        <f>_xlfn.XLOOKUP(X1109,AM:AM,AP:AP,"")</f>
        <v>0</v>
      </c>
      <c r="AA1109" t="str">
        <f>_xlfn.XLOOKUP(X1109,AM:AM,AQ:AQ,"")</f>
        <v>L24</v>
      </c>
      <c r="AB1109" t="str">
        <f>_xlfn.XLOOKUP(X1109,AM:AM,AR:AR,"")</f>
        <v>L36</v>
      </c>
    </row>
    <row r="1110" spans="1:28">
      <c r="A1110" s="93">
        <v>45376</v>
      </c>
      <c r="B1110" s="90" t="s">
        <v>24</v>
      </c>
      <c r="C1110" s="90" t="s">
        <v>24</v>
      </c>
      <c r="D1110" s="90" t="s">
        <v>24</v>
      </c>
      <c r="E1110" s="90" t="s">
        <v>24</v>
      </c>
      <c r="F1110" s="90" t="s">
        <v>24</v>
      </c>
      <c r="G1110" s="90" t="s">
        <v>24</v>
      </c>
      <c r="H1110" s="90" t="s">
        <v>24</v>
      </c>
      <c r="I1110" s="90" t="s">
        <v>24</v>
      </c>
      <c r="J1110" s="90" t="s">
        <v>24</v>
      </c>
      <c r="K1110" s="90" t="s">
        <v>24</v>
      </c>
      <c r="L1110" s="90" t="s">
        <v>24</v>
      </c>
      <c r="M1110" s="90" t="s">
        <v>24</v>
      </c>
      <c r="N1110" s="90" t="s">
        <v>24</v>
      </c>
      <c r="O1110" s="90" t="s">
        <v>24</v>
      </c>
      <c r="P1110" s="90" t="s">
        <v>24</v>
      </c>
      <c r="Q1110" s="90" t="s">
        <v>24</v>
      </c>
      <c r="R1110" s="90" t="s">
        <v>24</v>
      </c>
      <c r="S1110" s="90" t="s">
        <v>24</v>
      </c>
      <c r="T1110" s="90" t="s">
        <v>24</v>
      </c>
      <c r="U1110" s="90" t="s">
        <v>24</v>
      </c>
      <c r="V1110" s="90" t="s">
        <v>24</v>
      </c>
      <c r="W1110" s="90" t="s">
        <v>24</v>
      </c>
      <c r="X1110" t="str">
        <f t="shared" ref="X1110:X1173" si="25">TEXT(A1110,"MM-YYYY")</f>
        <v>03-2024</v>
      </c>
      <c r="Y1110">
        <f>_xlfn.XLOOKUP(X1110,AM:AM,AO:AO,"")</f>
        <v>0</v>
      </c>
      <c r="Z1110">
        <f>_xlfn.XLOOKUP(X1110,AM:AM,AP:AP,"")</f>
        <v>0</v>
      </c>
      <c r="AA1110" t="str">
        <f>_xlfn.XLOOKUP(X1110,AM:AM,AQ:AQ,"")</f>
        <v>L24</v>
      </c>
      <c r="AB1110" t="str">
        <f>_xlfn.XLOOKUP(X1110,AM:AM,AR:AR,"")</f>
        <v>L36</v>
      </c>
    </row>
    <row r="1111" spans="1:28">
      <c r="A1111" s="93">
        <v>45377</v>
      </c>
      <c r="B1111" s="90" t="s">
        <v>24</v>
      </c>
      <c r="C1111" s="90" t="s">
        <v>24</v>
      </c>
      <c r="D1111" s="90" t="s">
        <v>24</v>
      </c>
      <c r="E1111" s="90" t="s">
        <v>24</v>
      </c>
      <c r="F1111" s="90" t="s">
        <v>24</v>
      </c>
      <c r="G1111" s="90" t="s">
        <v>24</v>
      </c>
      <c r="H1111" s="90" t="s">
        <v>24</v>
      </c>
      <c r="I1111" s="90" t="s">
        <v>24</v>
      </c>
      <c r="J1111" s="90" t="s">
        <v>24</v>
      </c>
      <c r="K1111" s="90" t="s">
        <v>24</v>
      </c>
      <c r="L1111" s="90" t="s">
        <v>24</v>
      </c>
      <c r="M1111" s="90" t="s">
        <v>24</v>
      </c>
      <c r="N1111" s="90" t="s">
        <v>24</v>
      </c>
      <c r="O1111" s="90" t="s">
        <v>24</v>
      </c>
      <c r="P1111" s="90" t="s">
        <v>24</v>
      </c>
      <c r="Q1111" s="90" t="s">
        <v>24</v>
      </c>
      <c r="R1111" s="90" t="s">
        <v>24</v>
      </c>
      <c r="S1111" s="90" t="s">
        <v>24</v>
      </c>
      <c r="T1111" s="90" t="s">
        <v>24</v>
      </c>
      <c r="U1111" s="90" t="s">
        <v>24</v>
      </c>
      <c r="V1111" s="90" t="s">
        <v>24</v>
      </c>
      <c r="W1111" s="90" t="s">
        <v>24</v>
      </c>
      <c r="X1111" t="str">
        <f t="shared" si="25"/>
        <v>03-2024</v>
      </c>
      <c r="Y1111">
        <f>_xlfn.XLOOKUP(X1111,AM:AM,AO:AO,"")</f>
        <v>0</v>
      </c>
      <c r="Z1111">
        <f>_xlfn.XLOOKUP(X1111,AM:AM,AP:AP,"")</f>
        <v>0</v>
      </c>
      <c r="AA1111" t="str">
        <f>_xlfn.XLOOKUP(X1111,AM:AM,AQ:AQ,"")</f>
        <v>L24</v>
      </c>
      <c r="AB1111" t="str">
        <f>_xlfn.XLOOKUP(X1111,AM:AM,AR:AR,"")</f>
        <v>L36</v>
      </c>
    </row>
    <row r="1112" spans="1:28">
      <c r="A1112" s="93">
        <v>45378</v>
      </c>
      <c r="B1112" s="90">
        <v>47100</v>
      </c>
      <c r="C1112" s="90">
        <v>47300</v>
      </c>
      <c r="D1112" s="90">
        <v>46100</v>
      </c>
      <c r="E1112" s="90">
        <v>43800</v>
      </c>
      <c r="F1112" s="90">
        <v>48700</v>
      </c>
      <c r="G1112" s="91" t="s">
        <v>25</v>
      </c>
      <c r="H1112" s="90">
        <v>46000</v>
      </c>
      <c r="I1112" s="90">
        <v>45800</v>
      </c>
      <c r="J1112" s="90">
        <v>48700</v>
      </c>
      <c r="K1112" s="91" t="s">
        <v>25</v>
      </c>
      <c r="L1112" s="90">
        <v>47100</v>
      </c>
      <c r="M1112" s="90">
        <v>49000</v>
      </c>
      <c r="N1112" s="90">
        <v>44900</v>
      </c>
      <c r="O1112" s="90">
        <v>44500</v>
      </c>
      <c r="P1112" s="90">
        <v>42800</v>
      </c>
      <c r="Q1112" s="90">
        <v>43300</v>
      </c>
      <c r="R1112" s="90">
        <v>43000</v>
      </c>
      <c r="S1112" s="90">
        <v>45800</v>
      </c>
      <c r="T1112" s="90">
        <v>46300</v>
      </c>
      <c r="U1112" s="90">
        <v>46800</v>
      </c>
      <c r="V1112" s="90">
        <v>47900</v>
      </c>
      <c r="W1112" s="90">
        <v>49700</v>
      </c>
      <c r="X1112" t="str">
        <f t="shared" si="25"/>
        <v>03-2024</v>
      </c>
      <c r="Y1112">
        <f>_xlfn.XLOOKUP(X1112,AM:AM,AO:AO,"")</f>
        <v>0</v>
      </c>
      <c r="Z1112">
        <f>_xlfn.XLOOKUP(X1112,AM:AM,AP:AP,"")</f>
        <v>0</v>
      </c>
      <c r="AA1112" t="str">
        <f>_xlfn.XLOOKUP(X1112,AM:AM,AQ:AQ,"")</f>
        <v>L24</v>
      </c>
      <c r="AB1112" t="str">
        <f>_xlfn.XLOOKUP(X1112,AM:AM,AR:AR,"")</f>
        <v>L36</v>
      </c>
    </row>
    <row r="1113" spans="1:28">
      <c r="A1113" s="93">
        <v>45379</v>
      </c>
      <c r="B1113" s="90">
        <v>47300</v>
      </c>
      <c r="C1113" s="90">
        <v>47500</v>
      </c>
      <c r="D1113" s="90">
        <v>46300</v>
      </c>
      <c r="E1113" s="90">
        <v>44000</v>
      </c>
      <c r="F1113" s="90">
        <v>48900</v>
      </c>
      <c r="G1113" s="91" t="s">
        <v>25</v>
      </c>
      <c r="H1113" s="90">
        <v>46000</v>
      </c>
      <c r="I1113" s="90">
        <v>45900</v>
      </c>
      <c r="J1113" s="90">
        <v>48900</v>
      </c>
      <c r="K1113" s="91" t="s">
        <v>25</v>
      </c>
      <c r="L1113" s="90">
        <v>47400</v>
      </c>
      <c r="M1113" s="90">
        <v>49100</v>
      </c>
      <c r="N1113" s="90">
        <v>44800</v>
      </c>
      <c r="O1113" s="90">
        <v>45100</v>
      </c>
      <c r="P1113" s="90">
        <v>43000</v>
      </c>
      <c r="Q1113" s="90">
        <v>43500</v>
      </c>
      <c r="R1113" s="90">
        <v>43300</v>
      </c>
      <c r="S1113" s="90">
        <v>45900</v>
      </c>
      <c r="T1113" s="90">
        <v>46700</v>
      </c>
      <c r="U1113" s="90">
        <v>46800</v>
      </c>
      <c r="V1113" s="90">
        <v>48000</v>
      </c>
      <c r="W1113" s="90">
        <v>49700</v>
      </c>
      <c r="X1113" t="str">
        <f t="shared" si="25"/>
        <v>03-2024</v>
      </c>
      <c r="Y1113">
        <f>_xlfn.XLOOKUP(X1113,AM:AM,AO:AO,"")</f>
        <v>0</v>
      </c>
      <c r="Z1113">
        <f>_xlfn.XLOOKUP(X1113,AM:AM,AP:AP,"")</f>
        <v>0</v>
      </c>
      <c r="AA1113" t="str">
        <f>_xlfn.XLOOKUP(X1113,AM:AM,AQ:AQ,"")</f>
        <v>L24</v>
      </c>
      <c r="AB1113" t="str">
        <f>_xlfn.XLOOKUP(X1113,AM:AM,AR:AR,"")</f>
        <v>L36</v>
      </c>
    </row>
    <row r="1114" spans="1:28">
      <c r="A1114" s="93">
        <v>45380</v>
      </c>
      <c r="B1114" s="90">
        <v>47300</v>
      </c>
      <c r="C1114" s="90">
        <v>47500</v>
      </c>
      <c r="D1114" s="90">
        <v>46200</v>
      </c>
      <c r="E1114" s="90">
        <v>43900</v>
      </c>
      <c r="F1114" s="90">
        <v>48900</v>
      </c>
      <c r="G1114" s="91" t="s">
        <v>25</v>
      </c>
      <c r="H1114" s="90">
        <v>46000</v>
      </c>
      <c r="I1114" s="90">
        <v>45900</v>
      </c>
      <c r="J1114" s="90">
        <v>48900</v>
      </c>
      <c r="K1114" s="91" t="s">
        <v>25</v>
      </c>
      <c r="L1114" s="90">
        <v>47400</v>
      </c>
      <c r="M1114" s="90">
        <v>49100</v>
      </c>
      <c r="N1114" s="90">
        <v>44900</v>
      </c>
      <c r="O1114" s="90">
        <v>45100</v>
      </c>
      <c r="P1114" s="90">
        <v>42800</v>
      </c>
      <c r="Q1114" s="90">
        <v>43400</v>
      </c>
      <c r="R1114" s="90">
        <v>43300</v>
      </c>
      <c r="S1114" s="90">
        <v>46000</v>
      </c>
      <c r="T1114" s="90">
        <v>46700</v>
      </c>
      <c r="U1114" s="90">
        <v>46800</v>
      </c>
      <c r="V1114" s="90">
        <v>48200</v>
      </c>
      <c r="W1114" s="90">
        <v>49900</v>
      </c>
      <c r="X1114" t="str">
        <f t="shared" si="25"/>
        <v>03-2024</v>
      </c>
      <c r="Y1114">
        <f>_xlfn.XLOOKUP(X1114,AM:AM,AO:AO,"")</f>
        <v>0</v>
      </c>
      <c r="Z1114">
        <f>_xlfn.XLOOKUP(X1114,AM:AM,AP:AP,"")</f>
        <v>0</v>
      </c>
      <c r="AA1114" t="str">
        <f>_xlfn.XLOOKUP(X1114,AM:AM,AQ:AQ,"")</f>
        <v>L24</v>
      </c>
      <c r="AB1114" t="str">
        <f>_xlfn.XLOOKUP(X1114,AM:AM,AR:AR,"")</f>
        <v>L36</v>
      </c>
    </row>
    <row r="1115" spans="1:28">
      <c r="A1115" s="93">
        <v>45381</v>
      </c>
      <c r="B1115" s="90">
        <v>47300</v>
      </c>
      <c r="C1115" s="90">
        <v>47500</v>
      </c>
      <c r="D1115" s="90">
        <v>46300</v>
      </c>
      <c r="E1115" s="90">
        <v>44000</v>
      </c>
      <c r="F1115" s="90">
        <v>48900</v>
      </c>
      <c r="G1115" s="91" t="s">
        <v>25</v>
      </c>
      <c r="H1115" s="90">
        <v>46000</v>
      </c>
      <c r="I1115" s="90">
        <v>46000</v>
      </c>
      <c r="J1115" s="90">
        <v>48900</v>
      </c>
      <c r="K1115" s="91" t="s">
        <v>25</v>
      </c>
      <c r="L1115" s="90">
        <v>47400</v>
      </c>
      <c r="M1115" s="90">
        <v>49100</v>
      </c>
      <c r="N1115" s="90">
        <v>44900</v>
      </c>
      <c r="O1115" s="90">
        <v>45100</v>
      </c>
      <c r="P1115" s="90">
        <v>42900</v>
      </c>
      <c r="Q1115" s="90">
        <v>43400</v>
      </c>
      <c r="R1115" s="90">
        <v>43300</v>
      </c>
      <c r="S1115" s="90">
        <v>46100</v>
      </c>
      <c r="T1115" s="90">
        <v>46700</v>
      </c>
      <c r="U1115" s="90">
        <v>46800</v>
      </c>
      <c r="V1115" s="90">
        <v>48200</v>
      </c>
      <c r="W1115" s="90">
        <v>49900</v>
      </c>
      <c r="X1115" t="str">
        <f t="shared" si="25"/>
        <v>03-2024</v>
      </c>
      <c r="Y1115">
        <f>_xlfn.XLOOKUP(X1115,AM:AM,AO:AO,"")</f>
        <v>0</v>
      </c>
      <c r="Z1115">
        <f>_xlfn.XLOOKUP(X1115,AM:AM,AP:AP,"")</f>
        <v>0</v>
      </c>
      <c r="AA1115" t="str">
        <f>_xlfn.XLOOKUP(X1115,AM:AM,AQ:AQ,"")</f>
        <v>L24</v>
      </c>
      <c r="AB1115" t="str">
        <f>_xlfn.XLOOKUP(X1115,AM:AM,AR:AR,"")</f>
        <v>L36</v>
      </c>
    </row>
    <row r="1116" spans="1:28">
      <c r="A1116" s="93">
        <v>45382</v>
      </c>
      <c r="B1116" s="90" t="s">
        <v>24</v>
      </c>
      <c r="C1116" s="90" t="s">
        <v>24</v>
      </c>
      <c r="D1116" s="90" t="s">
        <v>24</v>
      </c>
      <c r="E1116" s="90" t="s">
        <v>24</v>
      </c>
      <c r="F1116" s="90" t="s">
        <v>24</v>
      </c>
      <c r="G1116" s="90" t="s">
        <v>24</v>
      </c>
      <c r="H1116" s="90" t="s">
        <v>24</v>
      </c>
      <c r="I1116" s="90" t="s">
        <v>24</v>
      </c>
      <c r="J1116" s="90" t="s">
        <v>24</v>
      </c>
      <c r="K1116" s="90" t="s">
        <v>24</v>
      </c>
      <c r="L1116" s="90" t="s">
        <v>24</v>
      </c>
      <c r="M1116" s="90" t="s">
        <v>24</v>
      </c>
      <c r="N1116" s="90" t="s">
        <v>24</v>
      </c>
      <c r="O1116" s="90" t="s">
        <v>24</v>
      </c>
      <c r="P1116" s="90" t="s">
        <v>24</v>
      </c>
      <c r="Q1116" s="90" t="s">
        <v>24</v>
      </c>
      <c r="R1116" s="90" t="s">
        <v>24</v>
      </c>
      <c r="S1116" s="90" t="s">
        <v>24</v>
      </c>
      <c r="T1116" s="90" t="s">
        <v>24</v>
      </c>
      <c r="U1116" s="90" t="s">
        <v>24</v>
      </c>
      <c r="V1116" s="90" t="s">
        <v>24</v>
      </c>
      <c r="W1116" s="90" t="s">
        <v>24</v>
      </c>
      <c r="X1116" t="str">
        <f t="shared" si="25"/>
        <v>03-2024</v>
      </c>
      <c r="Y1116">
        <f>_xlfn.XLOOKUP(X1116,AM:AM,AO:AO,"")</f>
        <v>0</v>
      </c>
      <c r="Z1116">
        <f>_xlfn.XLOOKUP(X1116,AM:AM,AP:AP,"")</f>
        <v>0</v>
      </c>
      <c r="AA1116" t="str">
        <f>_xlfn.XLOOKUP(X1116,AM:AM,AQ:AQ,"")</f>
        <v>L24</v>
      </c>
      <c r="AB1116" t="str">
        <f>_xlfn.XLOOKUP(X1116,AM:AM,AR:AR,"")</f>
        <v>L36</v>
      </c>
    </row>
    <row r="1117" spans="1:28">
      <c r="A1117" s="93">
        <v>45383</v>
      </c>
      <c r="B1117" s="90">
        <v>47700</v>
      </c>
      <c r="C1117" s="90">
        <v>47500</v>
      </c>
      <c r="D1117" s="90">
        <v>46800</v>
      </c>
      <c r="E1117" s="90">
        <v>44400</v>
      </c>
      <c r="F1117" s="90">
        <v>48900</v>
      </c>
      <c r="G1117" s="91" t="s">
        <v>25</v>
      </c>
      <c r="H1117" s="90">
        <v>46200</v>
      </c>
      <c r="I1117" s="90">
        <v>46500</v>
      </c>
      <c r="J1117" s="90">
        <v>49000</v>
      </c>
      <c r="K1117" s="91" t="s">
        <v>25</v>
      </c>
      <c r="L1117" s="90">
        <v>47600</v>
      </c>
      <c r="M1117" s="90">
        <v>49300</v>
      </c>
      <c r="N1117" s="90">
        <v>45400</v>
      </c>
      <c r="O1117" s="90">
        <v>45700</v>
      </c>
      <c r="P1117" s="90">
        <v>43000</v>
      </c>
      <c r="Q1117" s="90">
        <v>43600</v>
      </c>
      <c r="R1117" s="90">
        <v>43500</v>
      </c>
      <c r="S1117" s="90">
        <v>46500</v>
      </c>
      <c r="T1117" s="90">
        <v>46900</v>
      </c>
      <c r="U1117" s="90">
        <v>46800</v>
      </c>
      <c r="V1117" s="90">
        <v>48200</v>
      </c>
      <c r="W1117" s="90">
        <v>50600</v>
      </c>
      <c r="X1117" t="str">
        <f t="shared" si="25"/>
        <v>04-2024</v>
      </c>
      <c r="Y1117">
        <f>_xlfn.XLOOKUP(X1117,AM:AM,AO:AO,"")</f>
        <v>0</v>
      </c>
      <c r="Z1117">
        <f>_xlfn.XLOOKUP(X1117,AM:AM,AP:AP,"")</f>
        <v>0</v>
      </c>
      <c r="AA1117" t="str">
        <f>_xlfn.XLOOKUP(X1117,AM:AM,AQ:AQ,"")</f>
        <v>L24</v>
      </c>
      <c r="AB1117" t="str">
        <f>_xlfn.XLOOKUP(X1117,AM:AM,AR:AR,"")</f>
        <v>L36</v>
      </c>
    </row>
    <row r="1118" spans="1:28">
      <c r="A1118" s="93">
        <v>45384</v>
      </c>
      <c r="B1118" s="90">
        <v>47800</v>
      </c>
      <c r="C1118" s="90">
        <v>48000</v>
      </c>
      <c r="D1118" s="90">
        <v>47500</v>
      </c>
      <c r="E1118" s="90">
        <v>45000</v>
      </c>
      <c r="F1118" s="90">
        <v>49500</v>
      </c>
      <c r="G1118" s="91" t="s">
        <v>25</v>
      </c>
      <c r="H1118" s="90">
        <v>46500</v>
      </c>
      <c r="I1118" s="90">
        <v>47000</v>
      </c>
      <c r="J1118" s="90">
        <v>49200</v>
      </c>
      <c r="K1118" s="91" t="s">
        <v>25</v>
      </c>
      <c r="L1118" s="90">
        <v>48400</v>
      </c>
      <c r="M1118" s="90">
        <v>49400</v>
      </c>
      <c r="N1118" s="90">
        <v>45900</v>
      </c>
      <c r="O1118" s="90">
        <v>45800</v>
      </c>
      <c r="P1118" s="90">
        <v>43800</v>
      </c>
      <c r="Q1118" s="90">
        <v>44200</v>
      </c>
      <c r="R1118" s="90">
        <v>44300</v>
      </c>
      <c r="S1118" s="90">
        <v>47100</v>
      </c>
      <c r="T1118" s="90">
        <v>47200</v>
      </c>
      <c r="U1118" s="90">
        <v>47800</v>
      </c>
      <c r="V1118" s="90">
        <v>48500</v>
      </c>
      <c r="W1118" s="90">
        <v>50600</v>
      </c>
      <c r="X1118" t="str">
        <f t="shared" si="25"/>
        <v>04-2024</v>
      </c>
      <c r="Y1118">
        <f>_xlfn.XLOOKUP(X1118,AM:AM,AO:AO,"")</f>
        <v>0</v>
      </c>
      <c r="Z1118">
        <f>_xlfn.XLOOKUP(X1118,AM:AM,AP:AP,"")</f>
        <v>0</v>
      </c>
      <c r="AA1118" t="str">
        <f>_xlfn.XLOOKUP(X1118,AM:AM,AQ:AQ,"")</f>
        <v>L24</v>
      </c>
      <c r="AB1118" t="str">
        <f>_xlfn.XLOOKUP(X1118,AM:AM,AR:AR,"")</f>
        <v>L36</v>
      </c>
    </row>
    <row r="1119" spans="1:28">
      <c r="A1119" s="93">
        <v>45385</v>
      </c>
      <c r="B1119" s="90">
        <v>47800</v>
      </c>
      <c r="C1119" s="90">
        <v>48300</v>
      </c>
      <c r="D1119" s="90">
        <v>47800</v>
      </c>
      <c r="E1119" s="90">
        <v>45300</v>
      </c>
      <c r="F1119" s="90">
        <v>50700</v>
      </c>
      <c r="G1119" s="91" t="s">
        <v>25</v>
      </c>
      <c r="H1119" s="90">
        <v>47000</v>
      </c>
      <c r="I1119" s="90">
        <v>47500</v>
      </c>
      <c r="J1119" s="90">
        <v>49500</v>
      </c>
      <c r="K1119" s="91" t="s">
        <v>25</v>
      </c>
      <c r="L1119" s="90">
        <v>49000</v>
      </c>
      <c r="M1119" s="90">
        <v>49400</v>
      </c>
      <c r="N1119" s="90">
        <v>47000</v>
      </c>
      <c r="O1119" s="90">
        <v>46500</v>
      </c>
      <c r="P1119" s="90">
        <v>44600</v>
      </c>
      <c r="Q1119" s="90">
        <v>44900</v>
      </c>
      <c r="R1119" s="90">
        <v>44800</v>
      </c>
      <c r="S1119" s="90">
        <v>47500</v>
      </c>
      <c r="T1119" s="90">
        <v>47500</v>
      </c>
      <c r="U1119" s="90">
        <v>47800</v>
      </c>
      <c r="V1119" s="90">
        <v>48500</v>
      </c>
      <c r="W1119" s="90">
        <v>50600</v>
      </c>
      <c r="X1119" t="str">
        <f t="shared" si="25"/>
        <v>04-2024</v>
      </c>
      <c r="Y1119">
        <f>_xlfn.XLOOKUP(X1119,AM:AM,AO:AO,"")</f>
        <v>0</v>
      </c>
      <c r="Z1119">
        <f>_xlfn.XLOOKUP(X1119,AM:AM,AP:AP,"")</f>
        <v>0</v>
      </c>
      <c r="AA1119" t="str">
        <f>_xlfn.XLOOKUP(X1119,AM:AM,AQ:AQ,"")</f>
        <v>L24</v>
      </c>
      <c r="AB1119" t="str">
        <f>_xlfn.XLOOKUP(X1119,AM:AM,AR:AR,"")</f>
        <v>L36</v>
      </c>
    </row>
    <row r="1120" spans="1:28">
      <c r="A1120" s="93">
        <v>45386</v>
      </c>
      <c r="B1120" s="90">
        <v>48000</v>
      </c>
      <c r="C1120" s="90">
        <v>48500</v>
      </c>
      <c r="D1120" s="90">
        <v>48300</v>
      </c>
      <c r="E1120" s="90">
        <v>46200</v>
      </c>
      <c r="F1120" s="90">
        <v>50700</v>
      </c>
      <c r="G1120" s="91" t="s">
        <v>25</v>
      </c>
      <c r="H1120" s="90">
        <v>47500</v>
      </c>
      <c r="I1120" s="90">
        <v>48200</v>
      </c>
      <c r="J1120" s="90">
        <v>50000</v>
      </c>
      <c r="K1120" s="91" t="s">
        <v>25</v>
      </c>
      <c r="L1120" s="90">
        <v>49600</v>
      </c>
      <c r="M1120" s="90">
        <v>49400</v>
      </c>
      <c r="N1120" s="90">
        <v>47500</v>
      </c>
      <c r="O1120" s="90">
        <v>47500</v>
      </c>
      <c r="P1120" s="90">
        <v>44900</v>
      </c>
      <c r="Q1120" s="90">
        <v>45200</v>
      </c>
      <c r="R1120" s="90">
        <v>45500</v>
      </c>
      <c r="S1120" s="90">
        <v>48300</v>
      </c>
      <c r="T1120" s="90">
        <v>47700</v>
      </c>
      <c r="U1120" s="90">
        <v>48300</v>
      </c>
      <c r="V1120" s="90">
        <v>49100</v>
      </c>
      <c r="W1120" s="90">
        <v>50700</v>
      </c>
      <c r="X1120" t="str">
        <f t="shared" si="25"/>
        <v>04-2024</v>
      </c>
      <c r="Y1120">
        <f>_xlfn.XLOOKUP(X1120,AM:AM,AO:AO,"")</f>
        <v>0</v>
      </c>
      <c r="Z1120">
        <f>_xlfn.XLOOKUP(X1120,AM:AM,AP:AP,"")</f>
        <v>0</v>
      </c>
      <c r="AA1120" t="str">
        <f>_xlfn.XLOOKUP(X1120,AM:AM,AQ:AQ,"")</f>
        <v>L24</v>
      </c>
      <c r="AB1120" t="str">
        <f>_xlfn.XLOOKUP(X1120,AM:AM,AR:AR,"")</f>
        <v>L36</v>
      </c>
    </row>
    <row r="1121" spans="1:28">
      <c r="A1121" s="93">
        <v>45387</v>
      </c>
      <c r="B1121" s="90">
        <v>48700</v>
      </c>
      <c r="C1121" s="90">
        <v>48500</v>
      </c>
      <c r="D1121" s="90">
        <v>49500</v>
      </c>
      <c r="E1121" s="90">
        <v>47000</v>
      </c>
      <c r="F1121" s="90">
        <v>51800</v>
      </c>
      <c r="G1121" s="91" t="s">
        <v>25</v>
      </c>
      <c r="H1121" s="90">
        <v>48500</v>
      </c>
      <c r="I1121" s="90">
        <v>49300</v>
      </c>
      <c r="J1121" s="90">
        <v>50600</v>
      </c>
      <c r="K1121" s="91" t="s">
        <v>25</v>
      </c>
      <c r="L1121" s="90">
        <v>51000</v>
      </c>
      <c r="M1121" s="90">
        <v>50100</v>
      </c>
      <c r="N1121" s="90">
        <v>48200</v>
      </c>
      <c r="O1121" s="90">
        <v>49100</v>
      </c>
      <c r="P1121" s="90">
        <v>46800</v>
      </c>
      <c r="Q1121" s="90">
        <v>46800</v>
      </c>
      <c r="R1121" s="90">
        <v>47000</v>
      </c>
      <c r="S1121" s="90">
        <v>49100</v>
      </c>
      <c r="T1121" s="90">
        <v>49300</v>
      </c>
      <c r="U1121" s="90">
        <v>49800</v>
      </c>
      <c r="V1121" s="90">
        <v>50100</v>
      </c>
      <c r="W1121" s="90">
        <v>51800</v>
      </c>
      <c r="X1121" t="str">
        <f t="shared" si="25"/>
        <v>04-2024</v>
      </c>
      <c r="Y1121">
        <f>_xlfn.XLOOKUP(X1121,AM:AM,AO:AO,"")</f>
        <v>0</v>
      </c>
      <c r="Z1121">
        <f>_xlfn.XLOOKUP(X1121,AM:AM,AP:AP,"")</f>
        <v>0</v>
      </c>
      <c r="AA1121" t="str">
        <f>_xlfn.XLOOKUP(X1121,AM:AM,AQ:AQ,"")</f>
        <v>L24</v>
      </c>
      <c r="AB1121" t="str">
        <f>_xlfn.XLOOKUP(X1121,AM:AM,AR:AR,"")</f>
        <v>L36</v>
      </c>
    </row>
    <row r="1122" spans="1:28">
      <c r="A1122" s="93">
        <v>45388</v>
      </c>
      <c r="B1122" s="90">
        <v>48700</v>
      </c>
      <c r="C1122" s="90">
        <v>48800</v>
      </c>
      <c r="D1122" s="90">
        <v>49700</v>
      </c>
      <c r="E1122" s="90">
        <v>46800</v>
      </c>
      <c r="F1122" s="90">
        <v>52100</v>
      </c>
      <c r="G1122" s="91" t="s">
        <v>25</v>
      </c>
      <c r="H1122" s="90">
        <v>48300</v>
      </c>
      <c r="I1122" s="90">
        <v>49200</v>
      </c>
      <c r="J1122" s="90">
        <v>50600</v>
      </c>
      <c r="K1122" s="91" t="s">
        <v>25</v>
      </c>
      <c r="L1122" s="90">
        <v>51000</v>
      </c>
      <c r="M1122" s="90">
        <v>50100</v>
      </c>
      <c r="N1122" s="90">
        <v>48800</v>
      </c>
      <c r="O1122" s="90">
        <v>48500</v>
      </c>
      <c r="P1122" s="90">
        <v>46500</v>
      </c>
      <c r="Q1122" s="90">
        <v>46600</v>
      </c>
      <c r="R1122" s="90">
        <v>47000</v>
      </c>
      <c r="S1122" s="90">
        <v>48900</v>
      </c>
      <c r="T1122" s="90">
        <v>49300</v>
      </c>
      <c r="U1122" s="90">
        <v>49800</v>
      </c>
      <c r="V1122" s="90">
        <v>50400</v>
      </c>
      <c r="W1122" s="90">
        <v>53000</v>
      </c>
      <c r="X1122" t="str">
        <f t="shared" si="25"/>
        <v>04-2024</v>
      </c>
      <c r="Y1122">
        <f>_xlfn.XLOOKUP(X1122,AM:AM,AO:AO,"")</f>
        <v>0</v>
      </c>
      <c r="Z1122">
        <f>_xlfn.XLOOKUP(X1122,AM:AM,AP:AP,"")</f>
        <v>0</v>
      </c>
      <c r="AA1122" t="str">
        <f>_xlfn.XLOOKUP(X1122,AM:AM,AQ:AQ,"")</f>
        <v>L24</v>
      </c>
      <c r="AB1122" t="str">
        <f>_xlfn.XLOOKUP(X1122,AM:AM,AR:AR,"")</f>
        <v>L36</v>
      </c>
    </row>
    <row r="1123" spans="1:28">
      <c r="A1123" s="93">
        <v>45389</v>
      </c>
      <c r="B1123" s="90" t="s">
        <v>24</v>
      </c>
      <c r="C1123" s="90" t="s">
        <v>24</v>
      </c>
      <c r="D1123" s="90" t="s">
        <v>24</v>
      </c>
      <c r="E1123" s="90" t="s">
        <v>24</v>
      </c>
      <c r="F1123" s="90" t="s">
        <v>24</v>
      </c>
      <c r="G1123" s="90" t="s">
        <v>24</v>
      </c>
      <c r="H1123" s="90" t="s">
        <v>24</v>
      </c>
      <c r="I1123" s="90" t="s">
        <v>24</v>
      </c>
      <c r="J1123" s="90" t="s">
        <v>24</v>
      </c>
      <c r="K1123" s="90" t="s">
        <v>24</v>
      </c>
      <c r="L1123" s="90" t="s">
        <v>24</v>
      </c>
      <c r="M1123" s="90" t="s">
        <v>24</v>
      </c>
      <c r="N1123" s="90" t="s">
        <v>24</v>
      </c>
      <c r="O1123" s="90" t="s">
        <v>24</v>
      </c>
      <c r="P1123" s="90" t="s">
        <v>24</v>
      </c>
      <c r="Q1123" s="90" t="s">
        <v>24</v>
      </c>
      <c r="R1123" s="90" t="s">
        <v>24</v>
      </c>
      <c r="S1123" s="90" t="s">
        <v>24</v>
      </c>
      <c r="T1123" s="90" t="s">
        <v>24</v>
      </c>
      <c r="U1123" s="90" t="s">
        <v>24</v>
      </c>
      <c r="V1123" s="90" t="s">
        <v>24</v>
      </c>
      <c r="W1123" s="90" t="s">
        <v>24</v>
      </c>
      <c r="X1123" t="str">
        <f t="shared" si="25"/>
        <v>04-2024</v>
      </c>
      <c r="Y1123">
        <f>_xlfn.XLOOKUP(X1123,AM:AM,AO:AO,"")</f>
        <v>0</v>
      </c>
      <c r="Z1123">
        <f>_xlfn.XLOOKUP(X1123,AM:AM,AP:AP,"")</f>
        <v>0</v>
      </c>
      <c r="AA1123" t="str">
        <f>_xlfn.XLOOKUP(X1123,AM:AM,AQ:AQ,"")</f>
        <v>L24</v>
      </c>
      <c r="AB1123" t="str">
        <f>_xlfn.XLOOKUP(X1123,AM:AM,AR:AR,"")</f>
        <v>L36</v>
      </c>
    </row>
    <row r="1124" spans="1:28">
      <c r="A1124" s="93">
        <v>45390</v>
      </c>
      <c r="B1124" s="90">
        <v>48300</v>
      </c>
      <c r="C1124" s="90">
        <v>48800</v>
      </c>
      <c r="D1124" s="90">
        <v>49700</v>
      </c>
      <c r="E1124" s="90">
        <v>47000</v>
      </c>
      <c r="F1124" s="90">
        <v>52100</v>
      </c>
      <c r="G1124" s="91" t="s">
        <v>25</v>
      </c>
      <c r="H1124" s="90">
        <v>48300</v>
      </c>
      <c r="I1124" s="90">
        <v>49000</v>
      </c>
      <c r="J1124" s="90">
        <v>50600</v>
      </c>
      <c r="K1124" s="91" t="s">
        <v>25</v>
      </c>
      <c r="L1124" s="90">
        <v>51000</v>
      </c>
      <c r="M1124" s="90">
        <v>49900</v>
      </c>
      <c r="N1124" s="90">
        <v>48900</v>
      </c>
      <c r="O1124" s="90">
        <v>48900</v>
      </c>
      <c r="P1124" s="90">
        <v>46300</v>
      </c>
      <c r="Q1124" s="90">
        <v>46300</v>
      </c>
      <c r="R1124" s="90">
        <v>46800</v>
      </c>
      <c r="S1124" s="90">
        <v>49100</v>
      </c>
      <c r="T1124" s="90">
        <v>49300</v>
      </c>
      <c r="U1124" s="90">
        <v>49300</v>
      </c>
      <c r="V1124" s="90">
        <v>50400</v>
      </c>
      <c r="W1124" s="90">
        <v>53300</v>
      </c>
      <c r="X1124" t="str">
        <f t="shared" si="25"/>
        <v>04-2024</v>
      </c>
      <c r="Y1124">
        <f>_xlfn.XLOOKUP(X1124,AM:AM,AO:AO,"")</f>
        <v>0</v>
      </c>
      <c r="Z1124">
        <f>_xlfn.XLOOKUP(X1124,AM:AM,AP:AP,"")</f>
        <v>0</v>
      </c>
      <c r="AA1124" t="str">
        <f>_xlfn.XLOOKUP(X1124,AM:AM,AQ:AQ,"")</f>
        <v>L24</v>
      </c>
      <c r="AB1124" t="str">
        <f>_xlfn.XLOOKUP(X1124,AM:AM,AR:AR,"")</f>
        <v>L36</v>
      </c>
    </row>
    <row r="1125" spans="1:28">
      <c r="A1125" s="93">
        <v>45391</v>
      </c>
      <c r="B1125" s="90">
        <v>48300</v>
      </c>
      <c r="C1125" s="90">
        <v>48800</v>
      </c>
      <c r="D1125" s="90">
        <v>49300</v>
      </c>
      <c r="E1125" s="90">
        <v>46800</v>
      </c>
      <c r="F1125" s="90">
        <v>52100</v>
      </c>
      <c r="G1125" s="91" t="s">
        <v>25</v>
      </c>
      <c r="H1125" s="90">
        <v>48000</v>
      </c>
      <c r="I1125" s="90">
        <v>48700</v>
      </c>
      <c r="J1125" s="90">
        <v>50600</v>
      </c>
      <c r="K1125" s="91" t="s">
        <v>25</v>
      </c>
      <c r="L1125" s="90">
        <v>50700</v>
      </c>
      <c r="M1125" s="90">
        <v>49900</v>
      </c>
      <c r="N1125" s="90">
        <v>48500</v>
      </c>
      <c r="O1125" s="90">
        <v>48700</v>
      </c>
      <c r="P1125" s="90">
        <v>46000</v>
      </c>
      <c r="Q1125" s="90">
        <v>46000</v>
      </c>
      <c r="R1125" s="90">
        <v>46700</v>
      </c>
      <c r="S1125" s="90">
        <v>48900</v>
      </c>
      <c r="T1125" s="90">
        <v>49000</v>
      </c>
      <c r="U1125" s="90">
        <v>49300</v>
      </c>
      <c r="V1125" s="90">
        <v>50400</v>
      </c>
      <c r="W1125" s="90">
        <v>53300</v>
      </c>
      <c r="X1125" t="str">
        <f t="shared" si="25"/>
        <v>04-2024</v>
      </c>
      <c r="Y1125">
        <f>_xlfn.XLOOKUP(X1125,AM:AM,AO:AO,"")</f>
        <v>0</v>
      </c>
      <c r="Z1125">
        <f>_xlfn.XLOOKUP(X1125,AM:AM,AP:AP,"")</f>
        <v>0</v>
      </c>
      <c r="AA1125" t="str">
        <f>_xlfn.XLOOKUP(X1125,AM:AM,AQ:AQ,"")</f>
        <v>L24</v>
      </c>
      <c r="AB1125" t="str">
        <f>_xlfn.XLOOKUP(X1125,AM:AM,AR:AR,"")</f>
        <v>L36</v>
      </c>
    </row>
    <row r="1126" spans="1:28">
      <c r="A1126" s="93">
        <v>45392</v>
      </c>
      <c r="B1126" s="90">
        <v>48300</v>
      </c>
      <c r="C1126" s="90">
        <v>48700</v>
      </c>
      <c r="D1126" s="90">
        <v>49100</v>
      </c>
      <c r="E1126" s="90">
        <v>46500</v>
      </c>
      <c r="F1126" s="90">
        <v>52000</v>
      </c>
      <c r="G1126" s="91" t="s">
        <v>25</v>
      </c>
      <c r="H1126" s="90">
        <v>48000</v>
      </c>
      <c r="I1126" s="90">
        <v>48500</v>
      </c>
      <c r="J1126" s="90">
        <v>50300</v>
      </c>
      <c r="K1126" s="91" t="s">
        <v>25</v>
      </c>
      <c r="L1126" s="90">
        <v>50300</v>
      </c>
      <c r="M1126" s="90">
        <v>49800</v>
      </c>
      <c r="N1126" s="90">
        <v>48000</v>
      </c>
      <c r="O1126" s="90">
        <v>48300</v>
      </c>
      <c r="P1126" s="90">
        <v>45500</v>
      </c>
      <c r="Q1126" s="90">
        <v>45700</v>
      </c>
      <c r="R1126" s="90">
        <v>46200</v>
      </c>
      <c r="S1126" s="90">
        <v>48600</v>
      </c>
      <c r="T1126" s="90">
        <v>48900</v>
      </c>
      <c r="U1126" s="90">
        <v>49300</v>
      </c>
      <c r="V1126" s="90">
        <v>50400</v>
      </c>
      <c r="W1126" s="90">
        <v>53300</v>
      </c>
      <c r="X1126" t="str">
        <f t="shared" si="25"/>
        <v>04-2024</v>
      </c>
      <c r="Y1126">
        <f>_xlfn.XLOOKUP(X1126,AM:AM,AO:AO,"")</f>
        <v>0</v>
      </c>
      <c r="Z1126">
        <f>_xlfn.XLOOKUP(X1126,AM:AM,AP:AP,"")</f>
        <v>0</v>
      </c>
      <c r="AA1126" t="str">
        <f>_xlfn.XLOOKUP(X1126,AM:AM,AQ:AQ,"")</f>
        <v>L24</v>
      </c>
      <c r="AB1126" t="str">
        <f>_xlfn.XLOOKUP(X1126,AM:AM,AR:AR,"")</f>
        <v>L36</v>
      </c>
    </row>
    <row r="1127" spans="1:28">
      <c r="A1127" s="93">
        <v>45393</v>
      </c>
      <c r="B1127" s="90">
        <v>48300</v>
      </c>
      <c r="C1127" s="90">
        <v>48700</v>
      </c>
      <c r="D1127" s="90">
        <v>49200</v>
      </c>
      <c r="E1127" s="90">
        <v>46800</v>
      </c>
      <c r="F1127" s="90">
        <v>52000</v>
      </c>
      <c r="G1127" s="91" t="s">
        <v>25</v>
      </c>
      <c r="H1127" s="90">
        <v>48000</v>
      </c>
      <c r="I1127" s="90">
        <v>48400</v>
      </c>
      <c r="J1127" s="90">
        <v>50300</v>
      </c>
      <c r="K1127" s="91" t="s">
        <v>25</v>
      </c>
      <c r="L1127" s="90">
        <v>50300</v>
      </c>
      <c r="M1127" s="90">
        <v>49800</v>
      </c>
      <c r="N1127" s="90">
        <v>48100</v>
      </c>
      <c r="O1127" s="90">
        <v>48500</v>
      </c>
      <c r="P1127" s="90">
        <v>45500</v>
      </c>
      <c r="Q1127" s="90">
        <v>46000</v>
      </c>
      <c r="R1127" s="90">
        <v>46200</v>
      </c>
      <c r="S1127" s="90">
        <v>48900</v>
      </c>
      <c r="T1127" s="90">
        <v>48900</v>
      </c>
      <c r="U1127" s="90">
        <v>49300</v>
      </c>
      <c r="V1127" s="90">
        <v>50400</v>
      </c>
      <c r="W1127" s="90">
        <v>53300</v>
      </c>
      <c r="X1127" t="str">
        <f t="shared" si="25"/>
        <v>04-2024</v>
      </c>
      <c r="Y1127">
        <f>_xlfn.XLOOKUP(X1127,AM:AM,AO:AO,"")</f>
        <v>0</v>
      </c>
      <c r="Z1127">
        <f>_xlfn.XLOOKUP(X1127,AM:AM,AP:AP,"")</f>
        <v>0</v>
      </c>
      <c r="AA1127" t="str">
        <f>_xlfn.XLOOKUP(X1127,AM:AM,AQ:AQ,"")</f>
        <v>L24</v>
      </c>
      <c r="AB1127" t="str">
        <f>_xlfn.XLOOKUP(X1127,AM:AM,AR:AR,"")</f>
        <v>L36</v>
      </c>
    </row>
    <row r="1128" spans="1:28">
      <c r="A1128" s="93">
        <v>45394</v>
      </c>
      <c r="B1128" s="90">
        <v>48100</v>
      </c>
      <c r="C1128" s="90">
        <v>48700</v>
      </c>
      <c r="D1128" s="90">
        <v>49000</v>
      </c>
      <c r="E1128" s="90">
        <v>46500</v>
      </c>
      <c r="F1128" s="90">
        <v>51600</v>
      </c>
      <c r="G1128" s="91" t="s">
        <v>25</v>
      </c>
      <c r="H1128" s="90">
        <v>47750</v>
      </c>
      <c r="I1128" s="90">
        <v>48300</v>
      </c>
      <c r="J1128" s="90">
        <v>50100</v>
      </c>
      <c r="K1128" s="91" t="s">
        <v>25</v>
      </c>
      <c r="L1128" s="90">
        <v>50100</v>
      </c>
      <c r="M1128" s="90">
        <v>49800</v>
      </c>
      <c r="N1128" s="90">
        <v>48200</v>
      </c>
      <c r="O1128" s="90">
        <v>48300</v>
      </c>
      <c r="P1128" s="90">
        <v>45400</v>
      </c>
      <c r="Q1128" s="90">
        <v>45900</v>
      </c>
      <c r="R1128" s="90">
        <v>46200</v>
      </c>
      <c r="S1128" s="90">
        <v>48600</v>
      </c>
      <c r="T1128" s="90">
        <v>48800</v>
      </c>
      <c r="U1128" s="90">
        <v>49300</v>
      </c>
      <c r="V1128" s="90">
        <v>50400</v>
      </c>
      <c r="W1128" s="90">
        <v>53300</v>
      </c>
      <c r="X1128" t="str">
        <f t="shared" si="25"/>
        <v>04-2024</v>
      </c>
      <c r="Y1128">
        <f>_xlfn.XLOOKUP(X1128,AM:AM,AO:AO,"")</f>
        <v>0</v>
      </c>
      <c r="Z1128">
        <f>_xlfn.XLOOKUP(X1128,AM:AM,AP:AP,"")</f>
        <v>0</v>
      </c>
      <c r="AA1128" t="str">
        <f>_xlfn.XLOOKUP(X1128,AM:AM,AQ:AQ,"")</f>
        <v>L24</v>
      </c>
      <c r="AB1128" t="str">
        <f>_xlfn.XLOOKUP(X1128,AM:AM,AR:AR,"")</f>
        <v>L36</v>
      </c>
    </row>
    <row r="1129" spans="1:28">
      <c r="A1129" s="93">
        <v>45395</v>
      </c>
      <c r="B1129" s="90">
        <v>48100</v>
      </c>
      <c r="C1129" s="90">
        <v>48700</v>
      </c>
      <c r="D1129" s="90">
        <v>49100</v>
      </c>
      <c r="E1129" s="90">
        <v>47000</v>
      </c>
      <c r="F1129" s="90">
        <v>51100</v>
      </c>
      <c r="G1129" s="91" t="s">
        <v>25</v>
      </c>
      <c r="H1129" s="90">
        <v>48500</v>
      </c>
      <c r="I1129" s="90">
        <v>48500</v>
      </c>
      <c r="J1129" s="90">
        <v>50100</v>
      </c>
      <c r="K1129" s="91" t="s">
        <v>25</v>
      </c>
      <c r="L1129" s="90">
        <v>50300</v>
      </c>
      <c r="M1129" s="90">
        <v>49800</v>
      </c>
      <c r="N1129" s="90">
        <v>48300</v>
      </c>
      <c r="O1129" s="90">
        <v>48700</v>
      </c>
      <c r="P1129" s="90">
        <v>45500</v>
      </c>
      <c r="Q1129" s="90">
        <v>45900</v>
      </c>
      <c r="R1129" s="90">
        <v>46500</v>
      </c>
      <c r="S1129" s="90">
        <v>49100</v>
      </c>
      <c r="T1129" s="90">
        <v>48800</v>
      </c>
      <c r="U1129" s="90">
        <v>49300</v>
      </c>
      <c r="V1129" s="90">
        <v>50400</v>
      </c>
      <c r="W1129" s="90">
        <v>53300</v>
      </c>
      <c r="X1129" t="str">
        <f t="shared" si="25"/>
        <v>04-2024</v>
      </c>
      <c r="Y1129">
        <f>_xlfn.XLOOKUP(X1129,AM:AM,AO:AO,"")</f>
        <v>0</v>
      </c>
      <c r="Z1129">
        <f>_xlfn.XLOOKUP(X1129,AM:AM,AP:AP,"")</f>
        <v>0</v>
      </c>
      <c r="AA1129" t="str">
        <f>_xlfn.XLOOKUP(X1129,AM:AM,AQ:AQ,"")</f>
        <v>L24</v>
      </c>
      <c r="AB1129" t="str">
        <f>_xlfn.XLOOKUP(X1129,AM:AM,AR:AR,"")</f>
        <v>L36</v>
      </c>
    </row>
    <row r="1130" spans="1:28">
      <c r="A1130" s="93">
        <v>45396</v>
      </c>
      <c r="B1130" s="90" t="s">
        <v>24</v>
      </c>
      <c r="C1130" s="90" t="s">
        <v>24</v>
      </c>
      <c r="D1130" s="90" t="s">
        <v>24</v>
      </c>
      <c r="E1130" s="90" t="s">
        <v>24</v>
      </c>
      <c r="F1130" s="90" t="s">
        <v>24</v>
      </c>
      <c r="G1130" s="90" t="s">
        <v>24</v>
      </c>
      <c r="H1130" s="90" t="s">
        <v>24</v>
      </c>
      <c r="I1130" s="90" t="s">
        <v>24</v>
      </c>
      <c r="J1130" s="90" t="s">
        <v>24</v>
      </c>
      <c r="K1130" s="90" t="s">
        <v>24</v>
      </c>
      <c r="L1130" s="90" t="s">
        <v>24</v>
      </c>
      <c r="M1130" s="90" t="s">
        <v>24</v>
      </c>
      <c r="N1130" s="90" t="s">
        <v>24</v>
      </c>
      <c r="O1130" s="90" t="s">
        <v>24</v>
      </c>
      <c r="P1130" s="90" t="s">
        <v>24</v>
      </c>
      <c r="Q1130" s="90" t="s">
        <v>24</v>
      </c>
      <c r="R1130" s="90" t="s">
        <v>24</v>
      </c>
      <c r="S1130" s="90" t="s">
        <v>24</v>
      </c>
      <c r="T1130" s="90" t="s">
        <v>24</v>
      </c>
      <c r="U1130" s="90" t="s">
        <v>24</v>
      </c>
      <c r="V1130" s="90" t="s">
        <v>24</v>
      </c>
      <c r="W1130" s="90" t="s">
        <v>24</v>
      </c>
      <c r="X1130" t="str">
        <f t="shared" si="25"/>
        <v>04-2024</v>
      </c>
      <c r="Y1130">
        <f>_xlfn.XLOOKUP(X1130,AM:AM,AO:AO,"")</f>
        <v>0</v>
      </c>
      <c r="Z1130">
        <f>_xlfn.XLOOKUP(X1130,AM:AM,AP:AP,"")</f>
        <v>0</v>
      </c>
      <c r="AA1130" t="str">
        <f>_xlfn.XLOOKUP(X1130,AM:AM,AQ:AQ,"")</f>
        <v>L24</v>
      </c>
      <c r="AB1130" t="str">
        <f>_xlfn.XLOOKUP(X1130,AM:AM,AR:AR,"")</f>
        <v>L36</v>
      </c>
    </row>
    <row r="1131" spans="1:28">
      <c r="A1131" s="93">
        <v>45397</v>
      </c>
      <c r="B1131" s="90">
        <v>49500</v>
      </c>
      <c r="C1131" s="90">
        <v>50000</v>
      </c>
      <c r="D1131" s="90">
        <v>51300</v>
      </c>
      <c r="E1131" s="90">
        <v>48500</v>
      </c>
      <c r="F1131" s="90">
        <v>53700</v>
      </c>
      <c r="G1131" s="91" t="s">
        <v>25</v>
      </c>
      <c r="H1131" s="90">
        <v>49500</v>
      </c>
      <c r="I1131" s="90">
        <v>50300</v>
      </c>
      <c r="J1131" s="90">
        <v>52500</v>
      </c>
      <c r="K1131" s="91" t="s">
        <v>25</v>
      </c>
      <c r="L1131" s="90">
        <v>51700</v>
      </c>
      <c r="M1131" s="90">
        <v>50800</v>
      </c>
      <c r="N1131" s="90">
        <v>51000</v>
      </c>
      <c r="O1131" s="90">
        <v>50200</v>
      </c>
      <c r="P1131" s="90">
        <v>48000</v>
      </c>
      <c r="Q1131" s="90">
        <v>48200</v>
      </c>
      <c r="R1131" s="90">
        <v>48500</v>
      </c>
      <c r="S1131" s="90">
        <v>50300</v>
      </c>
      <c r="T1131" s="90">
        <v>51000</v>
      </c>
      <c r="U1131" s="90">
        <v>51800</v>
      </c>
      <c r="V1131" s="90">
        <v>52200</v>
      </c>
      <c r="W1131" s="90">
        <v>55200</v>
      </c>
      <c r="X1131" t="str">
        <f t="shared" si="25"/>
        <v>04-2024</v>
      </c>
      <c r="Y1131">
        <f>_xlfn.XLOOKUP(X1131,AM:AM,AO:AO,"")</f>
        <v>0</v>
      </c>
      <c r="Z1131">
        <f>_xlfn.XLOOKUP(X1131,AM:AM,AP:AP,"")</f>
        <v>0</v>
      </c>
      <c r="AA1131" t="str">
        <f>_xlfn.XLOOKUP(X1131,AM:AM,AQ:AQ,"")</f>
        <v>L24</v>
      </c>
      <c r="AB1131" t="str">
        <f>_xlfn.XLOOKUP(X1131,AM:AM,AR:AR,"")</f>
        <v>L36</v>
      </c>
    </row>
    <row r="1132" spans="1:28">
      <c r="A1132" s="93">
        <v>45398</v>
      </c>
      <c r="B1132" s="90">
        <v>49500</v>
      </c>
      <c r="C1132" s="90">
        <v>50200</v>
      </c>
      <c r="D1132" s="90">
        <v>51300</v>
      </c>
      <c r="E1132" s="90">
        <v>48100</v>
      </c>
      <c r="F1132" s="90">
        <v>53300</v>
      </c>
      <c r="G1132" s="91" t="s">
        <v>25</v>
      </c>
      <c r="H1132" s="90">
        <v>49750</v>
      </c>
      <c r="I1132" s="90">
        <v>50300</v>
      </c>
      <c r="J1132" s="90">
        <v>52500</v>
      </c>
      <c r="K1132" s="91" t="s">
        <v>25</v>
      </c>
      <c r="L1132" s="90">
        <v>51700</v>
      </c>
      <c r="M1132" s="90">
        <v>51100</v>
      </c>
      <c r="N1132" s="90">
        <v>50600</v>
      </c>
      <c r="O1132" s="90">
        <v>49800</v>
      </c>
      <c r="P1132" s="90">
        <v>47400</v>
      </c>
      <c r="Q1132" s="90">
        <v>47700</v>
      </c>
      <c r="R1132" s="90">
        <v>47800</v>
      </c>
      <c r="S1132" s="90">
        <v>50200</v>
      </c>
      <c r="T1132" s="90">
        <v>51000</v>
      </c>
      <c r="U1132" s="90">
        <v>51800</v>
      </c>
      <c r="V1132" s="90">
        <v>52200</v>
      </c>
      <c r="W1132" s="90">
        <v>55200</v>
      </c>
      <c r="X1132" t="str">
        <f t="shared" si="25"/>
        <v>04-2024</v>
      </c>
      <c r="Y1132">
        <f>_xlfn.XLOOKUP(X1132,AM:AM,AO:AO,"")</f>
        <v>0</v>
      </c>
      <c r="Z1132">
        <f>_xlfn.XLOOKUP(X1132,AM:AM,AP:AP,"")</f>
        <v>0</v>
      </c>
      <c r="AA1132" t="str">
        <f>_xlfn.XLOOKUP(X1132,AM:AM,AQ:AQ,"")</f>
        <v>L24</v>
      </c>
      <c r="AB1132" t="str">
        <f>_xlfn.XLOOKUP(X1132,AM:AM,AR:AR,"")</f>
        <v>L36</v>
      </c>
    </row>
    <row r="1133" spans="1:28">
      <c r="A1133" s="93">
        <v>45399</v>
      </c>
      <c r="B1133" s="90">
        <v>49900</v>
      </c>
      <c r="C1133" s="90">
        <v>50200</v>
      </c>
      <c r="D1133" s="90">
        <v>51600</v>
      </c>
      <c r="E1133" s="90">
        <v>48400</v>
      </c>
      <c r="F1133" s="90">
        <v>53300</v>
      </c>
      <c r="G1133" s="91" t="s">
        <v>25</v>
      </c>
      <c r="H1133" s="90">
        <v>49500</v>
      </c>
      <c r="I1133" s="90">
        <v>50400</v>
      </c>
      <c r="J1133" s="90">
        <v>52500</v>
      </c>
      <c r="K1133" s="91" t="s">
        <v>25</v>
      </c>
      <c r="L1133" s="90">
        <v>51800</v>
      </c>
      <c r="M1133" s="90">
        <v>51000</v>
      </c>
      <c r="N1133" s="90">
        <v>51000</v>
      </c>
      <c r="O1133" s="90">
        <v>50000</v>
      </c>
      <c r="P1133" s="90">
        <v>47300</v>
      </c>
      <c r="Q1133" s="90">
        <v>47700</v>
      </c>
      <c r="R1133" s="90">
        <v>47800</v>
      </c>
      <c r="S1133" s="90">
        <v>50500</v>
      </c>
      <c r="T1133" s="90">
        <v>51000</v>
      </c>
      <c r="U1133" s="90">
        <v>51800</v>
      </c>
      <c r="V1133" s="90">
        <v>52300</v>
      </c>
      <c r="W1133" s="90">
        <v>55500</v>
      </c>
      <c r="X1133" t="str">
        <f t="shared" si="25"/>
        <v>04-2024</v>
      </c>
      <c r="Y1133">
        <f>_xlfn.XLOOKUP(X1133,AM:AM,AO:AO,"")</f>
        <v>0</v>
      </c>
      <c r="Z1133">
        <f>_xlfn.XLOOKUP(X1133,AM:AM,AP:AP,"")</f>
        <v>0</v>
      </c>
      <c r="AA1133" t="str">
        <f>_xlfn.XLOOKUP(X1133,AM:AM,AQ:AQ,"")</f>
        <v>L24</v>
      </c>
      <c r="AB1133" t="str">
        <f>_xlfn.XLOOKUP(X1133,AM:AM,AR:AR,"")</f>
        <v>L36</v>
      </c>
    </row>
    <row r="1134" spans="1:28">
      <c r="A1134" s="93">
        <v>45400</v>
      </c>
      <c r="B1134" s="90">
        <v>50200</v>
      </c>
      <c r="C1134" s="90">
        <v>50500</v>
      </c>
      <c r="D1134" s="90">
        <v>52000</v>
      </c>
      <c r="E1134" s="90">
        <v>48500</v>
      </c>
      <c r="F1134" s="90">
        <v>53200</v>
      </c>
      <c r="G1134" s="91" t="s">
        <v>25</v>
      </c>
      <c r="H1134" s="90">
        <v>49750</v>
      </c>
      <c r="I1134" s="90">
        <v>50600</v>
      </c>
      <c r="J1134" s="90">
        <v>52500</v>
      </c>
      <c r="K1134" s="91" t="s">
        <v>25</v>
      </c>
      <c r="L1134" s="90">
        <v>52000</v>
      </c>
      <c r="M1134" s="90">
        <v>51300</v>
      </c>
      <c r="N1134" s="90">
        <v>51600</v>
      </c>
      <c r="O1134" s="90">
        <v>50000</v>
      </c>
      <c r="P1134" s="90">
        <v>47500</v>
      </c>
      <c r="Q1134" s="90">
        <v>47700</v>
      </c>
      <c r="R1134" s="90">
        <v>48000</v>
      </c>
      <c r="S1134" s="90">
        <v>50600</v>
      </c>
      <c r="T1134" s="90">
        <v>51000</v>
      </c>
      <c r="U1134" s="90">
        <v>51800</v>
      </c>
      <c r="V1134" s="90">
        <v>52500</v>
      </c>
      <c r="W1134" s="90">
        <v>55500</v>
      </c>
      <c r="X1134" t="str">
        <f t="shared" si="25"/>
        <v>04-2024</v>
      </c>
      <c r="Y1134">
        <f>_xlfn.XLOOKUP(X1134,AM:AM,AO:AO,"")</f>
        <v>0</v>
      </c>
      <c r="Z1134">
        <f>_xlfn.XLOOKUP(X1134,AM:AM,AP:AP,"")</f>
        <v>0</v>
      </c>
      <c r="AA1134" t="str">
        <f>_xlfn.XLOOKUP(X1134,AM:AM,AQ:AQ,"")</f>
        <v>L24</v>
      </c>
      <c r="AB1134" t="str">
        <f>_xlfn.XLOOKUP(X1134,AM:AM,AR:AR,"")</f>
        <v>L36</v>
      </c>
    </row>
    <row r="1135" spans="1:28">
      <c r="A1135" s="93">
        <v>45401</v>
      </c>
      <c r="B1135" s="90">
        <v>50200</v>
      </c>
      <c r="C1135" s="91" t="s">
        <v>25</v>
      </c>
      <c r="D1135" s="90">
        <v>52000</v>
      </c>
      <c r="E1135" s="90">
        <v>48300</v>
      </c>
      <c r="F1135" s="90">
        <v>53200</v>
      </c>
      <c r="G1135" s="91" t="s">
        <v>25</v>
      </c>
      <c r="H1135" s="90">
        <v>49500</v>
      </c>
      <c r="I1135" s="90">
        <v>50300</v>
      </c>
      <c r="J1135" s="90">
        <v>52300</v>
      </c>
      <c r="K1135" s="91" t="s">
        <v>25</v>
      </c>
      <c r="L1135" s="90">
        <v>51800</v>
      </c>
      <c r="M1135" s="90">
        <v>51300</v>
      </c>
      <c r="N1135" s="90">
        <v>51300</v>
      </c>
      <c r="O1135" s="90">
        <v>50000</v>
      </c>
      <c r="P1135" s="90">
        <v>47000</v>
      </c>
      <c r="Q1135" s="90">
        <v>47500</v>
      </c>
      <c r="R1135" s="90">
        <v>47500</v>
      </c>
      <c r="S1135" s="90">
        <v>50400</v>
      </c>
      <c r="T1135" s="90">
        <v>50800</v>
      </c>
      <c r="U1135" s="90">
        <v>51800</v>
      </c>
      <c r="V1135" s="90">
        <v>52500</v>
      </c>
      <c r="W1135" s="90">
        <v>55500</v>
      </c>
      <c r="X1135" t="str">
        <f t="shared" si="25"/>
        <v>04-2024</v>
      </c>
      <c r="Y1135">
        <f>_xlfn.XLOOKUP(X1135,AM:AM,AO:AO,"")</f>
        <v>0</v>
      </c>
      <c r="Z1135">
        <f>_xlfn.XLOOKUP(X1135,AM:AM,AP:AP,"")</f>
        <v>0</v>
      </c>
      <c r="AA1135" t="str">
        <f>_xlfn.XLOOKUP(X1135,AM:AM,AQ:AQ,"")</f>
        <v>L24</v>
      </c>
      <c r="AB1135" t="str">
        <f>_xlfn.XLOOKUP(X1135,AM:AM,AR:AR,"")</f>
        <v>L36</v>
      </c>
    </row>
    <row r="1136" spans="1:28">
      <c r="A1136" s="93">
        <v>45402</v>
      </c>
      <c r="B1136" s="90">
        <v>50400</v>
      </c>
      <c r="C1136" s="90">
        <v>50500</v>
      </c>
      <c r="D1136" s="90">
        <v>52000</v>
      </c>
      <c r="E1136" s="90">
        <v>48200</v>
      </c>
      <c r="F1136" s="90">
        <v>53200</v>
      </c>
      <c r="G1136" s="91" t="s">
        <v>25</v>
      </c>
      <c r="H1136" s="90">
        <v>49500</v>
      </c>
      <c r="I1136" s="90">
        <v>50400</v>
      </c>
      <c r="J1136" s="90">
        <v>52300</v>
      </c>
      <c r="K1136" s="91" t="s">
        <v>25</v>
      </c>
      <c r="L1136" s="90">
        <v>52000</v>
      </c>
      <c r="M1136" s="90">
        <v>51300</v>
      </c>
      <c r="N1136" s="90">
        <v>51400</v>
      </c>
      <c r="O1136" s="90">
        <v>50000</v>
      </c>
      <c r="P1136" s="90">
        <v>47000</v>
      </c>
      <c r="Q1136" s="90">
        <v>47600</v>
      </c>
      <c r="R1136" s="90">
        <v>47800</v>
      </c>
      <c r="S1136" s="90">
        <v>50300</v>
      </c>
      <c r="T1136" s="90">
        <v>50800</v>
      </c>
      <c r="U1136" s="90">
        <v>51800</v>
      </c>
      <c r="V1136" s="90">
        <v>52700</v>
      </c>
      <c r="W1136" s="90">
        <v>55900</v>
      </c>
      <c r="X1136" t="str">
        <f t="shared" si="25"/>
        <v>04-2024</v>
      </c>
      <c r="Y1136">
        <f>_xlfn.XLOOKUP(X1136,AM:AM,AO:AO,"")</f>
        <v>0</v>
      </c>
      <c r="Z1136">
        <f>_xlfn.XLOOKUP(X1136,AM:AM,AP:AP,"")</f>
        <v>0</v>
      </c>
      <c r="AA1136" t="str">
        <f>_xlfn.XLOOKUP(X1136,AM:AM,AQ:AQ,"")</f>
        <v>L24</v>
      </c>
      <c r="AB1136" t="str">
        <f>_xlfn.XLOOKUP(X1136,AM:AM,AR:AR,"")</f>
        <v>L36</v>
      </c>
    </row>
    <row r="1137" spans="1:28">
      <c r="A1137" s="93">
        <v>45403</v>
      </c>
      <c r="B1137" s="90" t="s">
        <v>24</v>
      </c>
      <c r="C1137" s="90" t="s">
        <v>24</v>
      </c>
      <c r="D1137" s="90" t="s">
        <v>24</v>
      </c>
      <c r="E1137" s="90" t="s">
        <v>24</v>
      </c>
      <c r="F1137" s="90" t="s">
        <v>24</v>
      </c>
      <c r="G1137" s="90" t="s">
        <v>24</v>
      </c>
      <c r="H1137" s="90" t="s">
        <v>24</v>
      </c>
      <c r="I1137" s="90" t="s">
        <v>24</v>
      </c>
      <c r="J1137" s="90" t="s">
        <v>24</v>
      </c>
      <c r="K1137" s="90" t="s">
        <v>24</v>
      </c>
      <c r="L1137" s="90" t="s">
        <v>24</v>
      </c>
      <c r="M1137" s="90" t="s">
        <v>24</v>
      </c>
      <c r="N1137" s="90" t="s">
        <v>24</v>
      </c>
      <c r="O1137" s="90" t="s">
        <v>24</v>
      </c>
      <c r="P1137" s="90" t="s">
        <v>24</v>
      </c>
      <c r="Q1137" s="90" t="s">
        <v>24</v>
      </c>
      <c r="R1137" s="90" t="s">
        <v>24</v>
      </c>
      <c r="S1137" s="90" t="s">
        <v>24</v>
      </c>
      <c r="T1137" s="90" t="s">
        <v>24</v>
      </c>
      <c r="U1137" s="90" t="s">
        <v>24</v>
      </c>
      <c r="V1137" s="90" t="s">
        <v>24</v>
      </c>
      <c r="W1137" s="90" t="s">
        <v>24</v>
      </c>
      <c r="X1137" t="str">
        <f t="shared" si="25"/>
        <v>04-2024</v>
      </c>
      <c r="Y1137">
        <f>_xlfn.XLOOKUP(X1137,AM:AM,AO:AO,"")</f>
        <v>0</v>
      </c>
      <c r="Z1137">
        <f>_xlfn.XLOOKUP(X1137,AM:AM,AP:AP,"")</f>
        <v>0</v>
      </c>
      <c r="AA1137" t="str">
        <f>_xlfn.XLOOKUP(X1137,AM:AM,AQ:AQ,"")</f>
        <v>L24</v>
      </c>
      <c r="AB1137" t="str">
        <f>_xlfn.XLOOKUP(X1137,AM:AM,AR:AR,"")</f>
        <v>L36</v>
      </c>
    </row>
    <row r="1138" spans="1:28">
      <c r="A1138" s="93">
        <v>45404</v>
      </c>
      <c r="B1138" s="90">
        <v>49900</v>
      </c>
      <c r="C1138" s="90">
        <v>50500</v>
      </c>
      <c r="D1138" s="90">
        <v>51700</v>
      </c>
      <c r="E1138" s="90">
        <v>47700</v>
      </c>
      <c r="F1138" s="90">
        <v>52700</v>
      </c>
      <c r="G1138" s="91" t="s">
        <v>25</v>
      </c>
      <c r="H1138" s="90">
        <v>49500</v>
      </c>
      <c r="I1138" s="90">
        <v>50200</v>
      </c>
      <c r="J1138" s="90">
        <v>52000</v>
      </c>
      <c r="K1138" s="91" t="s">
        <v>25</v>
      </c>
      <c r="L1138" s="90">
        <v>51800</v>
      </c>
      <c r="M1138" s="90">
        <v>51300</v>
      </c>
      <c r="N1138" s="90">
        <v>50600</v>
      </c>
      <c r="O1138" s="90">
        <v>49800</v>
      </c>
      <c r="P1138" s="90">
        <v>46400</v>
      </c>
      <c r="Q1138" s="90">
        <v>47000</v>
      </c>
      <c r="R1138" s="90">
        <v>47500</v>
      </c>
      <c r="S1138" s="90">
        <v>49800</v>
      </c>
      <c r="T1138" s="90">
        <v>50500</v>
      </c>
      <c r="U1138" s="90">
        <v>51800</v>
      </c>
      <c r="V1138" s="90">
        <v>52700</v>
      </c>
      <c r="W1138" s="90">
        <v>55900</v>
      </c>
      <c r="X1138" t="str">
        <f t="shared" si="25"/>
        <v>04-2024</v>
      </c>
      <c r="Y1138">
        <f>_xlfn.XLOOKUP(X1138,AM:AM,AO:AO,"")</f>
        <v>0</v>
      </c>
      <c r="Z1138">
        <f>_xlfn.XLOOKUP(X1138,AM:AM,AP:AP,"")</f>
        <v>0</v>
      </c>
      <c r="AA1138" t="str">
        <f>_xlfn.XLOOKUP(X1138,AM:AM,AQ:AQ,"")</f>
        <v>L24</v>
      </c>
      <c r="AB1138" t="str">
        <f>_xlfn.XLOOKUP(X1138,AM:AM,AR:AR,"")</f>
        <v>L36</v>
      </c>
    </row>
    <row r="1139" spans="1:28">
      <c r="A1139" s="93">
        <v>45405</v>
      </c>
      <c r="B1139" s="90">
        <v>49900</v>
      </c>
      <c r="C1139" s="90">
        <v>50500</v>
      </c>
      <c r="D1139" s="90">
        <v>51500</v>
      </c>
      <c r="E1139" s="90">
        <v>47400</v>
      </c>
      <c r="F1139" s="90">
        <v>52200</v>
      </c>
      <c r="G1139" s="91" t="s">
        <v>25</v>
      </c>
      <c r="H1139" s="90">
        <v>49000</v>
      </c>
      <c r="I1139" s="90">
        <v>49800</v>
      </c>
      <c r="J1139" s="90">
        <v>52000</v>
      </c>
      <c r="K1139" s="91" t="s">
        <v>25</v>
      </c>
      <c r="L1139" s="90">
        <v>51400</v>
      </c>
      <c r="M1139" s="90">
        <v>51300</v>
      </c>
      <c r="N1139" s="90">
        <v>50100</v>
      </c>
      <c r="O1139" s="90">
        <v>49600</v>
      </c>
      <c r="P1139" s="90">
        <v>46000</v>
      </c>
      <c r="Q1139" s="90">
        <v>46500</v>
      </c>
      <c r="R1139" s="90">
        <v>47300</v>
      </c>
      <c r="S1139" s="90">
        <v>49500</v>
      </c>
      <c r="T1139" s="90">
        <v>50500</v>
      </c>
      <c r="U1139" s="90">
        <v>51800</v>
      </c>
      <c r="V1139" s="90">
        <v>52700</v>
      </c>
      <c r="W1139" s="90">
        <v>55900</v>
      </c>
      <c r="X1139" t="str">
        <f t="shared" si="25"/>
        <v>04-2024</v>
      </c>
      <c r="Y1139">
        <f>_xlfn.XLOOKUP(X1139,AM:AM,AO:AO,"")</f>
        <v>0</v>
      </c>
      <c r="Z1139">
        <f>_xlfn.XLOOKUP(X1139,AM:AM,AP:AP,"")</f>
        <v>0</v>
      </c>
      <c r="AA1139" t="str">
        <f>_xlfn.XLOOKUP(X1139,AM:AM,AQ:AQ,"")</f>
        <v>L24</v>
      </c>
      <c r="AB1139" t="str">
        <f>_xlfn.XLOOKUP(X1139,AM:AM,AR:AR,"")</f>
        <v>L36</v>
      </c>
    </row>
    <row r="1140" spans="1:28">
      <c r="A1140" s="93">
        <v>45406</v>
      </c>
      <c r="B1140" s="90">
        <v>49700</v>
      </c>
      <c r="C1140" s="90">
        <v>50500</v>
      </c>
      <c r="D1140" s="90">
        <v>51000</v>
      </c>
      <c r="E1140" s="90">
        <v>47200</v>
      </c>
      <c r="F1140" s="90">
        <v>51800</v>
      </c>
      <c r="G1140" s="91" t="s">
        <v>25</v>
      </c>
      <c r="H1140" s="90">
        <v>49000</v>
      </c>
      <c r="I1140" s="90">
        <v>49500</v>
      </c>
      <c r="J1140" s="90">
        <v>51700</v>
      </c>
      <c r="K1140" s="91" t="s">
        <v>25</v>
      </c>
      <c r="L1140" s="90">
        <v>51200</v>
      </c>
      <c r="M1140" s="90">
        <v>51300</v>
      </c>
      <c r="N1140" s="90">
        <v>49800</v>
      </c>
      <c r="O1140" s="90">
        <v>49400</v>
      </c>
      <c r="P1140" s="90">
        <v>45400</v>
      </c>
      <c r="Q1140" s="90">
        <v>46200</v>
      </c>
      <c r="R1140" s="90">
        <v>47000</v>
      </c>
      <c r="S1140" s="90">
        <v>49300</v>
      </c>
      <c r="T1140" s="90">
        <v>49800</v>
      </c>
      <c r="U1140" s="90">
        <v>51800</v>
      </c>
      <c r="V1140" s="90">
        <v>52700</v>
      </c>
      <c r="W1140" s="90">
        <v>55900</v>
      </c>
      <c r="X1140" t="str">
        <f t="shared" si="25"/>
        <v>04-2024</v>
      </c>
      <c r="Y1140">
        <f>_xlfn.XLOOKUP(X1140,AM:AM,AO:AO,"")</f>
        <v>0</v>
      </c>
      <c r="Z1140">
        <f>_xlfn.XLOOKUP(X1140,AM:AM,AP:AP,"")</f>
        <v>0</v>
      </c>
      <c r="AA1140" t="str">
        <f>_xlfn.XLOOKUP(X1140,AM:AM,AQ:AQ,"")</f>
        <v>L24</v>
      </c>
      <c r="AB1140" t="str">
        <f>_xlfn.XLOOKUP(X1140,AM:AM,AR:AR,"")</f>
        <v>L36</v>
      </c>
    </row>
    <row r="1141" spans="1:28">
      <c r="A1141" s="93">
        <v>45407</v>
      </c>
      <c r="B1141" s="90">
        <v>49700</v>
      </c>
      <c r="C1141" s="90">
        <v>50500</v>
      </c>
      <c r="D1141" s="90">
        <v>50700</v>
      </c>
      <c r="E1141" s="90">
        <v>47200</v>
      </c>
      <c r="F1141" s="90">
        <v>51800</v>
      </c>
      <c r="G1141" s="91" t="s">
        <v>25</v>
      </c>
      <c r="H1141" s="90">
        <v>49000</v>
      </c>
      <c r="I1141" s="90">
        <v>49700</v>
      </c>
      <c r="J1141" s="90">
        <v>51500</v>
      </c>
      <c r="K1141" s="91" t="s">
        <v>25</v>
      </c>
      <c r="L1141" s="90">
        <v>51200</v>
      </c>
      <c r="M1141" s="90">
        <v>51300</v>
      </c>
      <c r="N1141" s="90">
        <v>49900</v>
      </c>
      <c r="O1141" s="90">
        <v>49400</v>
      </c>
      <c r="P1141" s="90">
        <v>45700</v>
      </c>
      <c r="Q1141" s="90">
        <v>46200</v>
      </c>
      <c r="R1141" s="90">
        <v>46800</v>
      </c>
      <c r="S1141" s="90">
        <v>49300</v>
      </c>
      <c r="T1141" s="90">
        <v>49800</v>
      </c>
      <c r="U1141" s="90">
        <v>51300</v>
      </c>
      <c r="V1141" s="90">
        <v>52700</v>
      </c>
      <c r="W1141" s="90">
        <v>55900</v>
      </c>
      <c r="X1141" t="str">
        <f t="shared" si="25"/>
        <v>04-2024</v>
      </c>
      <c r="Y1141">
        <f>_xlfn.XLOOKUP(X1141,AM:AM,AO:AO,"")</f>
        <v>0</v>
      </c>
      <c r="Z1141">
        <f>_xlfn.XLOOKUP(X1141,AM:AM,AP:AP,"")</f>
        <v>0</v>
      </c>
      <c r="AA1141" t="str">
        <f>_xlfn.XLOOKUP(X1141,AM:AM,AQ:AQ,"")</f>
        <v>L24</v>
      </c>
      <c r="AB1141" t="str">
        <f>_xlfn.XLOOKUP(X1141,AM:AM,AR:AR,"")</f>
        <v>L36</v>
      </c>
    </row>
    <row r="1142" spans="1:28">
      <c r="A1142" s="93">
        <v>45408</v>
      </c>
      <c r="B1142" s="90">
        <v>49600</v>
      </c>
      <c r="C1142" s="90">
        <v>50500</v>
      </c>
      <c r="D1142" s="90">
        <v>50500</v>
      </c>
      <c r="E1142" s="90">
        <v>46800</v>
      </c>
      <c r="F1142" s="90">
        <v>51800</v>
      </c>
      <c r="G1142" s="91" t="s">
        <v>25</v>
      </c>
      <c r="H1142" s="90">
        <v>48750</v>
      </c>
      <c r="I1142" s="90">
        <v>49600</v>
      </c>
      <c r="J1142" s="90">
        <v>51500</v>
      </c>
      <c r="K1142" s="91" t="s">
        <v>25</v>
      </c>
      <c r="L1142" s="90">
        <v>51000</v>
      </c>
      <c r="M1142" s="90">
        <v>51300</v>
      </c>
      <c r="N1142" s="90">
        <v>49500</v>
      </c>
      <c r="O1142" s="90">
        <v>49000</v>
      </c>
      <c r="P1142" s="90">
        <v>45500</v>
      </c>
      <c r="Q1142" s="90">
        <v>46100</v>
      </c>
      <c r="R1142" s="90">
        <v>46700</v>
      </c>
      <c r="S1142" s="90">
        <v>48900</v>
      </c>
      <c r="T1142" s="90">
        <v>49500</v>
      </c>
      <c r="U1142" s="90">
        <v>51300</v>
      </c>
      <c r="V1142" s="90">
        <v>52700</v>
      </c>
      <c r="W1142" s="90">
        <v>55900</v>
      </c>
      <c r="X1142" t="str">
        <f t="shared" si="25"/>
        <v>04-2024</v>
      </c>
      <c r="Y1142">
        <f>_xlfn.XLOOKUP(X1142,AM:AM,AO:AO,"")</f>
        <v>0</v>
      </c>
      <c r="Z1142">
        <f>_xlfn.XLOOKUP(X1142,AM:AM,AP:AP,"")</f>
        <v>0</v>
      </c>
      <c r="AA1142" t="str">
        <f>_xlfn.XLOOKUP(X1142,AM:AM,AQ:AQ,"")</f>
        <v>L24</v>
      </c>
      <c r="AB1142" t="str">
        <f>_xlfn.XLOOKUP(X1142,AM:AM,AR:AR,"")</f>
        <v>L36</v>
      </c>
    </row>
    <row r="1143" spans="1:28">
      <c r="A1143" s="93">
        <v>45409</v>
      </c>
      <c r="B1143" s="90">
        <v>49400</v>
      </c>
      <c r="C1143" s="90">
        <v>50500</v>
      </c>
      <c r="D1143" s="90">
        <v>50500</v>
      </c>
      <c r="E1143" s="90">
        <v>47000</v>
      </c>
      <c r="F1143" s="90">
        <v>51800</v>
      </c>
      <c r="G1143" s="91" t="s">
        <v>25</v>
      </c>
      <c r="H1143" s="90">
        <v>48500</v>
      </c>
      <c r="I1143" s="90">
        <v>49700</v>
      </c>
      <c r="J1143" s="90">
        <v>51500</v>
      </c>
      <c r="K1143" s="91" t="s">
        <v>25</v>
      </c>
      <c r="L1143" s="90">
        <v>51100</v>
      </c>
      <c r="M1143" s="90">
        <v>51300</v>
      </c>
      <c r="N1143" s="90">
        <v>49500</v>
      </c>
      <c r="O1143" s="90">
        <v>49200</v>
      </c>
      <c r="P1143" s="90">
        <v>45500</v>
      </c>
      <c r="Q1143" s="90">
        <v>46000</v>
      </c>
      <c r="R1143" s="90">
        <v>46300</v>
      </c>
      <c r="S1143" s="90">
        <v>49100</v>
      </c>
      <c r="T1143" s="90">
        <v>49300</v>
      </c>
      <c r="U1143" s="90">
        <v>51300</v>
      </c>
      <c r="V1143" s="90">
        <v>52700</v>
      </c>
      <c r="W1143" s="90">
        <v>55900</v>
      </c>
      <c r="X1143" t="str">
        <f t="shared" si="25"/>
        <v>04-2024</v>
      </c>
      <c r="Y1143">
        <f>_xlfn.XLOOKUP(X1143,AM:AM,AO:AO,"")</f>
        <v>0</v>
      </c>
      <c r="Z1143">
        <f>_xlfn.XLOOKUP(X1143,AM:AM,AP:AP,"")</f>
        <v>0</v>
      </c>
      <c r="AA1143" t="str">
        <f>_xlfn.XLOOKUP(X1143,AM:AM,AQ:AQ,"")</f>
        <v>L24</v>
      </c>
      <c r="AB1143" t="str">
        <f>_xlfn.XLOOKUP(X1143,AM:AM,AR:AR,"")</f>
        <v>L36</v>
      </c>
    </row>
    <row r="1144" spans="1:28">
      <c r="A1144" s="93">
        <v>45410</v>
      </c>
      <c r="B1144" s="90" t="s">
        <v>24</v>
      </c>
      <c r="C1144" s="90" t="s">
        <v>24</v>
      </c>
      <c r="D1144" s="90" t="s">
        <v>24</v>
      </c>
      <c r="E1144" s="90" t="s">
        <v>24</v>
      </c>
      <c r="F1144" s="90" t="s">
        <v>24</v>
      </c>
      <c r="G1144" s="90" t="s">
        <v>24</v>
      </c>
      <c r="H1144" s="90" t="s">
        <v>24</v>
      </c>
      <c r="I1144" s="90" t="s">
        <v>24</v>
      </c>
      <c r="J1144" s="90" t="s">
        <v>24</v>
      </c>
      <c r="K1144" s="90" t="s">
        <v>24</v>
      </c>
      <c r="L1144" s="90" t="s">
        <v>24</v>
      </c>
      <c r="M1144" s="90" t="s">
        <v>24</v>
      </c>
      <c r="N1144" s="90" t="s">
        <v>24</v>
      </c>
      <c r="O1144" s="90" t="s">
        <v>24</v>
      </c>
      <c r="P1144" s="90" t="s">
        <v>24</v>
      </c>
      <c r="Q1144" s="90" t="s">
        <v>24</v>
      </c>
      <c r="R1144" s="90" t="s">
        <v>24</v>
      </c>
      <c r="S1144" s="90" t="s">
        <v>24</v>
      </c>
      <c r="T1144" s="90" t="s">
        <v>24</v>
      </c>
      <c r="U1144" s="90" t="s">
        <v>24</v>
      </c>
      <c r="V1144" s="90" t="s">
        <v>24</v>
      </c>
      <c r="W1144" s="90" t="s">
        <v>24</v>
      </c>
      <c r="X1144" t="str">
        <f t="shared" si="25"/>
        <v>04-2024</v>
      </c>
      <c r="Y1144">
        <f>_xlfn.XLOOKUP(X1144,AM:AM,AO:AO,"")</f>
        <v>0</v>
      </c>
      <c r="Z1144">
        <f>_xlfn.XLOOKUP(X1144,AM:AM,AP:AP,"")</f>
        <v>0</v>
      </c>
      <c r="AA1144" t="str">
        <f>_xlfn.XLOOKUP(X1144,AM:AM,AQ:AQ,"")</f>
        <v>L24</v>
      </c>
      <c r="AB1144" t="str">
        <f>_xlfn.XLOOKUP(X1144,AM:AM,AR:AR,"")</f>
        <v>L36</v>
      </c>
    </row>
    <row r="1145" spans="1:28">
      <c r="A1145" s="93">
        <v>45411</v>
      </c>
      <c r="B1145" s="90">
        <v>49400</v>
      </c>
      <c r="C1145" s="90">
        <v>50800</v>
      </c>
      <c r="D1145" s="90">
        <v>50200</v>
      </c>
      <c r="E1145" s="90">
        <v>46800</v>
      </c>
      <c r="F1145" s="90">
        <v>51500</v>
      </c>
      <c r="G1145" s="91" t="s">
        <v>25</v>
      </c>
      <c r="H1145" s="90">
        <v>48500</v>
      </c>
      <c r="I1145" s="90">
        <v>49700</v>
      </c>
      <c r="J1145" s="90">
        <v>51300</v>
      </c>
      <c r="K1145" s="91" t="s">
        <v>25</v>
      </c>
      <c r="L1145" s="90">
        <v>50900</v>
      </c>
      <c r="M1145" s="90">
        <v>51300</v>
      </c>
      <c r="N1145" s="90">
        <v>49000</v>
      </c>
      <c r="O1145" s="90">
        <v>48800</v>
      </c>
      <c r="P1145" s="90">
        <v>45500</v>
      </c>
      <c r="Q1145" s="90">
        <v>46000</v>
      </c>
      <c r="R1145" s="90">
        <v>46200</v>
      </c>
      <c r="S1145" s="90">
        <v>48900</v>
      </c>
      <c r="T1145" s="90">
        <v>49200</v>
      </c>
      <c r="U1145" s="90">
        <v>51300</v>
      </c>
      <c r="V1145" s="90">
        <v>52700</v>
      </c>
      <c r="W1145" s="90">
        <v>55900</v>
      </c>
      <c r="X1145" t="str">
        <f t="shared" si="25"/>
        <v>04-2024</v>
      </c>
      <c r="Y1145">
        <f>_xlfn.XLOOKUP(X1145,AM:AM,AO:AO,"")</f>
        <v>0</v>
      </c>
      <c r="Z1145">
        <f>_xlfn.XLOOKUP(X1145,AM:AM,AP:AP,"")</f>
        <v>0</v>
      </c>
      <c r="AA1145" t="str">
        <f>_xlfn.XLOOKUP(X1145,AM:AM,AQ:AQ,"")</f>
        <v>L24</v>
      </c>
      <c r="AB1145" t="str">
        <f>_xlfn.XLOOKUP(X1145,AM:AM,AR:AR,"")</f>
        <v>L36</v>
      </c>
    </row>
    <row r="1146" spans="1:28">
      <c r="A1146" s="93">
        <v>45412</v>
      </c>
      <c r="B1146" s="90">
        <v>49700</v>
      </c>
      <c r="C1146" s="90">
        <v>51000</v>
      </c>
      <c r="D1146" s="90">
        <v>50400</v>
      </c>
      <c r="E1146" s="90">
        <v>47200</v>
      </c>
      <c r="F1146" s="90">
        <v>51800</v>
      </c>
      <c r="G1146" s="91" t="s">
        <v>25</v>
      </c>
      <c r="H1146" s="90">
        <v>49000</v>
      </c>
      <c r="I1146" s="90">
        <v>50300</v>
      </c>
      <c r="J1146" s="90">
        <v>51800</v>
      </c>
      <c r="K1146" s="91" t="s">
        <v>25</v>
      </c>
      <c r="L1146" s="90">
        <v>51100</v>
      </c>
      <c r="M1146" s="90">
        <v>51500</v>
      </c>
      <c r="N1146" s="90">
        <v>49400</v>
      </c>
      <c r="O1146" s="90">
        <v>49200</v>
      </c>
      <c r="P1146" s="90">
        <v>46200</v>
      </c>
      <c r="Q1146" s="90">
        <v>46700</v>
      </c>
      <c r="R1146" s="90">
        <v>46800</v>
      </c>
      <c r="S1146" s="90">
        <v>49300</v>
      </c>
      <c r="T1146" s="90">
        <v>49700</v>
      </c>
      <c r="U1146" s="90">
        <v>51300</v>
      </c>
      <c r="V1146" s="90">
        <v>52700</v>
      </c>
      <c r="W1146" s="90">
        <v>55900</v>
      </c>
      <c r="X1146" t="str">
        <f t="shared" si="25"/>
        <v>04-2024</v>
      </c>
      <c r="Y1146">
        <f>_xlfn.XLOOKUP(X1146,AM:AM,AO:AO,"")</f>
        <v>0</v>
      </c>
      <c r="Z1146">
        <f>_xlfn.XLOOKUP(X1146,AM:AM,AP:AP,"")</f>
        <v>0</v>
      </c>
      <c r="AA1146" t="str">
        <f>_xlfn.XLOOKUP(X1146,AM:AM,AQ:AQ,"")</f>
        <v>L24</v>
      </c>
      <c r="AB1146" t="str">
        <f>_xlfn.XLOOKUP(X1146,AM:AM,AR:AR,"")</f>
        <v>L36</v>
      </c>
    </row>
    <row r="1147" spans="1:28">
      <c r="A1147" s="93">
        <v>45413</v>
      </c>
      <c r="B1147" s="90">
        <v>50000</v>
      </c>
      <c r="C1147" s="90">
        <v>51000</v>
      </c>
      <c r="D1147" s="90">
        <v>51000</v>
      </c>
      <c r="E1147" s="90">
        <v>47900</v>
      </c>
      <c r="F1147" s="90">
        <v>52100</v>
      </c>
      <c r="G1147" s="91" t="s">
        <v>25</v>
      </c>
      <c r="H1147" s="90">
        <v>49500</v>
      </c>
      <c r="I1147" s="90">
        <v>50700</v>
      </c>
      <c r="J1147" s="90">
        <v>52000</v>
      </c>
      <c r="K1147" s="91" t="s">
        <v>25</v>
      </c>
      <c r="L1147" s="90">
        <v>51600</v>
      </c>
      <c r="M1147" s="90">
        <v>51500</v>
      </c>
      <c r="N1147" s="90">
        <v>50300</v>
      </c>
      <c r="O1147" s="90">
        <v>49600</v>
      </c>
      <c r="P1147" s="90">
        <v>47200</v>
      </c>
      <c r="Q1147" s="90">
        <v>47500</v>
      </c>
      <c r="R1147" s="90">
        <v>47800</v>
      </c>
      <c r="S1147" s="90">
        <v>50000</v>
      </c>
      <c r="T1147" s="90">
        <v>50300</v>
      </c>
      <c r="U1147" s="90">
        <v>52300</v>
      </c>
      <c r="V1147" s="90">
        <v>53000</v>
      </c>
      <c r="W1147" s="90">
        <v>55900</v>
      </c>
      <c r="X1147" t="str">
        <f t="shared" si="25"/>
        <v>05-2024</v>
      </c>
      <c r="Y1147">
        <f>_xlfn.XLOOKUP(X1147,AM:AM,AO:AO,"")</f>
        <v>0</v>
      </c>
      <c r="Z1147">
        <f>_xlfn.XLOOKUP(X1147,AM:AM,AP:AP,"")</f>
        <v>0</v>
      </c>
      <c r="AA1147" t="str">
        <f>_xlfn.XLOOKUP(X1147,AM:AM,AQ:AQ,"")</f>
        <v>L24</v>
      </c>
      <c r="AB1147" t="str">
        <f>_xlfn.XLOOKUP(X1147,AM:AM,AR:AR,"")</f>
        <v>L36</v>
      </c>
    </row>
    <row r="1148" spans="1:28">
      <c r="A1148" s="93">
        <v>45414</v>
      </c>
      <c r="B1148" s="90">
        <v>50000</v>
      </c>
      <c r="C1148" s="90">
        <v>51500</v>
      </c>
      <c r="D1148" s="90">
        <v>51000</v>
      </c>
      <c r="E1148" s="90">
        <v>47800</v>
      </c>
      <c r="F1148" s="90">
        <v>52100</v>
      </c>
      <c r="G1148" s="91" t="s">
        <v>25</v>
      </c>
      <c r="H1148" s="90">
        <v>49750</v>
      </c>
      <c r="I1148" s="90">
        <v>51000</v>
      </c>
      <c r="J1148" s="90">
        <v>52000</v>
      </c>
      <c r="K1148" s="91" t="s">
        <v>25</v>
      </c>
      <c r="L1148" s="90">
        <v>51600</v>
      </c>
      <c r="M1148" s="90">
        <v>52100</v>
      </c>
      <c r="N1148" s="90">
        <v>50200</v>
      </c>
      <c r="O1148" s="90">
        <v>49600</v>
      </c>
      <c r="P1148" s="90">
        <v>46500</v>
      </c>
      <c r="Q1148" s="90">
        <v>47100</v>
      </c>
      <c r="R1148" s="90">
        <v>47500</v>
      </c>
      <c r="S1148" s="90">
        <v>49900</v>
      </c>
      <c r="T1148" s="90">
        <v>50300</v>
      </c>
      <c r="U1148" s="90">
        <v>52300</v>
      </c>
      <c r="V1148" s="90">
        <v>53000</v>
      </c>
      <c r="W1148" s="90">
        <v>56500</v>
      </c>
      <c r="X1148" t="str">
        <f t="shared" si="25"/>
        <v>05-2024</v>
      </c>
      <c r="Y1148">
        <f>_xlfn.XLOOKUP(X1148,AM:AM,AO:AO,"")</f>
        <v>0</v>
      </c>
      <c r="Z1148">
        <f>_xlfn.XLOOKUP(X1148,AM:AM,AP:AP,"")</f>
        <v>0</v>
      </c>
      <c r="AA1148" t="str">
        <f>_xlfn.XLOOKUP(X1148,AM:AM,AQ:AQ,"")</f>
        <v>L24</v>
      </c>
      <c r="AB1148" t="str">
        <f>_xlfn.XLOOKUP(X1148,AM:AM,AR:AR,"")</f>
        <v>L36</v>
      </c>
    </row>
    <row r="1149" spans="1:28">
      <c r="A1149" s="93">
        <v>45415</v>
      </c>
      <c r="B1149" s="90">
        <v>50200</v>
      </c>
      <c r="C1149" s="90">
        <v>51800</v>
      </c>
      <c r="D1149" s="90">
        <v>51700</v>
      </c>
      <c r="E1149" s="90">
        <v>48400</v>
      </c>
      <c r="F1149" s="90">
        <v>52100</v>
      </c>
      <c r="G1149" s="91" t="s">
        <v>25</v>
      </c>
      <c r="H1149" s="90">
        <v>50500</v>
      </c>
      <c r="I1149" s="90">
        <v>51600</v>
      </c>
      <c r="J1149" s="90">
        <v>52400</v>
      </c>
      <c r="K1149" s="91" t="s">
        <v>25</v>
      </c>
      <c r="L1149" s="90">
        <v>52000</v>
      </c>
      <c r="M1149" s="90">
        <v>52100</v>
      </c>
      <c r="N1149" s="90">
        <v>51200</v>
      </c>
      <c r="O1149" s="90">
        <v>50000</v>
      </c>
      <c r="P1149" s="90">
        <v>47200</v>
      </c>
      <c r="Q1149" s="90">
        <v>47600</v>
      </c>
      <c r="R1149" s="90">
        <v>48000</v>
      </c>
      <c r="S1149" s="90">
        <v>50500</v>
      </c>
      <c r="T1149" s="90">
        <v>50500</v>
      </c>
      <c r="U1149" s="90">
        <v>52300</v>
      </c>
      <c r="V1149" s="90">
        <v>53000</v>
      </c>
      <c r="W1149" s="90">
        <v>56600</v>
      </c>
      <c r="X1149" t="str">
        <f t="shared" si="25"/>
        <v>05-2024</v>
      </c>
      <c r="Y1149">
        <f>_xlfn.XLOOKUP(X1149,AM:AM,AO:AO,"")</f>
        <v>0</v>
      </c>
      <c r="Z1149">
        <f>_xlfn.XLOOKUP(X1149,AM:AM,AP:AP,"")</f>
        <v>0</v>
      </c>
      <c r="AA1149" t="str">
        <f>_xlfn.XLOOKUP(X1149,AM:AM,AQ:AQ,"")</f>
        <v>L24</v>
      </c>
      <c r="AB1149" t="str">
        <f>_xlfn.XLOOKUP(X1149,AM:AM,AR:AR,"")</f>
        <v>L36</v>
      </c>
    </row>
    <row r="1150" spans="1:28">
      <c r="A1150" s="93">
        <v>45416</v>
      </c>
      <c r="B1150" s="90">
        <v>50300</v>
      </c>
      <c r="C1150" s="90">
        <v>52000</v>
      </c>
      <c r="D1150" s="90">
        <v>51700</v>
      </c>
      <c r="E1150" s="90">
        <v>48200</v>
      </c>
      <c r="F1150" s="90">
        <v>52300</v>
      </c>
      <c r="G1150" s="91" t="s">
        <v>25</v>
      </c>
      <c r="H1150" s="90">
        <v>50000</v>
      </c>
      <c r="I1150" s="90">
        <v>51600</v>
      </c>
      <c r="J1150" s="90">
        <v>52400</v>
      </c>
      <c r="K1150" s="91" t="s">
        <v>25</v>
      </c>
      <c r="L1150" s="90">
        <v>52000</v>
      </c>
      <c r="M1150" s="90">
        <v>52100</v>
      </c>
      <c r="N1150" s="90">
        <v>50800</v>
      </c>
      <c r="O1150" s="90">
        <v>49800</v>
      </c>
      <c r="P1150" s="90">
        <v>46900</v>
      </c>
      <c r="Q1150" s="90">
        <v>47600</v>
      </c>
      <c r="R1150" s="90">
        <v>47800</v>
      </c>
      <c r="S1150" s="90">
        <v>50300</v>
      </c>
      <c r="T1150" s="90">
        <v>50700</v>
      </c>
      <c r="U1150" s="90">
        <v>52300</v>
      </c>
      <c r="V1150" s="90">
        <v>53000</v>
      </c>
      <c r="W1150" s="90">
        <v>56600</v>
      </c>
      <c r="X1150" t="str">
        <f t="shared" si="25"/>
        <v>05-2024</v>
      </c>
      <c r="Y1150">
        <f>_xlfn.XLOOKUP(X1150,AM:AM,AO:AO,"")</f>
        <v>0</v>
      </c>
      <c r="Z1150">
        <f>_xlfn.XLOOKUP(X1150,AM:AM,AP:AP,"")</f>
        <v>0</v>
      </c>
      <c r="AA1150" t="str">
        <f>_xlfn.XLOOKUP(X1150,AM:AM,AQ:AQ,"")</f>
        <v>L24</v>
      </c>
      <c r="AB1150" t="str">
        <f>_xlfn.XLOOKUP(X1150,AM:AM,AR:AR,"")</f>
        <v>L36</v>
      </c>
    </row>
    <row r="1151" spans="1:28">
      <c r="A1151" s="93">
        <v>45417</v>
      </c>
      <c r="B1151" s="90" t="s">
        <v>24</v>
      </c>
      <c r="C1151" s="90" t="s">
        <v>24</v>
      </c>
      <c r="D1151" s="90" t="s">
        <v>24</v>
      </c>
      <c r="E1151" s="90" t="s">
        <v>24</v>
      </c>
      <c r="F1151" s="90" t="s">
        <v>24</v>
      </c>
      <c r="G1151" s="90" t="s">
        <v>24</v>
      </c>
      <c r="H1151" s="90" t="s">
        <v>24</v>
      </c>
      <c r="I1151" s="90" t="s">
        <v>24</v>
      </c>
      <c r="J1151" s="90" t="s">
        <v>24</v>
      </c>
      <c r="K1151" s="90" t="s">
        <v>24</v>
      </c>
      <c r="L1151" s="90" t="s">
        <v>24</v>
      </c>
      <c r="M1151" s="90" t="s">
        <v>24</v>
      </c>
      <c r="N1151" s="90" t="s">
        <v>24</v>
      </c>
      <c r="O1151" s="90" t="s">
        <v>24</v>
      </c>
      <c r="P1151" s="90" t="s">
        <v>24</v>
      </c>
      <c r="Q1151" s="90" t="s">
        <v>24</v>
      </c>
      <c r="R1151" s="90" t="s">
        <v>24</v>
      </c>
      <c r="S1151" s="90" t="s">
        <v>24</v>
      </c>
      <c r="T1151" s="90" t="s">
        <v>24</v>
      </c>
      <c r="U1151" s="90" t="s">
        <v>24</v>
      </c>
      <c r="V1151" s="90" t="s">
        <v>24</v>
      </c>
      <c r="W1151" s="90" t="s">
        <v>24</v>
      </c>
      <c r="X1151" t="str">
        <f t="shared" si="25"/>
        <v>05-2024</v>
      </c>
      <c r="Y1151">
        <f>_xlfn.XLOOKUP(X1151,AM:AM,AO:AO,"")</f>
        <v>0</v>
      </c>
      <c r="Z1151">
        <f>_xlfn.XLOOKUP(X1151,AM:AM,AP:AP,"")</f>
        <v>0</v>
      </c>
      <c r="AA1151" t="str">
        <f>_xlfn.XLOOKUP(X1151,AM:AM,AQ:AQ,"")</f>
        <v>L24</v>
      </c>
      <c r="AB1151" t="str">
        <f>_xlfn.XLOOKUP(X1151,AM:AM,AR:AR,"")</f>
        <v>L36</v>
      </c>
    </row>
    <row r="1152" spans="1:28">
      <c r="A1152" s="93">
        <v>45418</v>
      </c>
      <c r="B1152" s="90">
        <v>51600</v>
      </c>
      <c r="C1152" s="90">
        <v>52300</v>
      </c>
      <c r="D1152" s="90">
        <v>52500</v>
      </c>
      <c r="E1152" s="90">
        <v>48800</v>
      </c>
      <c r="F1152" s="90">
        <v>53000</v>
      </c>
      <c r="G1152" s="91" t="s">
        <v>25</v>
      </c>
      <c r="H1152" s="90">
        <v>51000</v>
      </c>
      <c r="I1152" s="90">
        <v>52200</v>
      </c>
      <c r="J1152" s="90">
        <v>53500</v>
      </c>
      <c r="K1152" s="91" t="s">
        <v>25</v>
      </c>
      <c r="L1152" s="90">
        <v>52800</v>
      </c>
      <c r="M1152" s="90">
        <v>53300</v>
      </c>
      <c r="N1152" s="90">
        <v>51800</v>
      </c>
      <c r="O1152" s="90">
        <v>50800</v>
      </c>
      <c r="P1152" s="90">
        <v>48300</v>
      </c>
      <c r="Q1152" s="90">
        <v>48700</v>
      </c>
      <c r="R1152" s="90">
        <v>48700</v>
      </c>
      <c r="S1152" s="90">
        <v>50900</v>
      </c>
      <c r="T1152" s="90">
        <v>51800</v>
      </c>
      <c r="U1152" s="90">
        <v>53300</v>
      </c>
      <c r="V1152" s="90">
        <v>53700</v>
      </c>
      <c r="W1152" s="90">
        <v>56900</v>
      </c>
      <c r="X1152" t="str">
        <f t="shared" si="25"/>
        <v>05-2024</v>
      </c>
      <c r="Y1152">
        <f>_xlfn.XLOOKUP(X1152,AM:AM,AO:AO,"")</f>
        <v>0</v>
      </c>
      <c r="Z1152">
        <f>_xlfn.XLOOKUP(X1152,AM:AM,AP:AP,"")</f>
        <v>0</v>
      </c>
      <c r="AA1152" t="str">
        <f>_xlfn.XLOOKUP(X1152,AM:AM,AQ:AQ,"")</f>
        <v>L24</v>
      </c>
      <c r="AB1152" t="str">
        <f>_xlfn.XLOOKUP(X1152,AM:AM,AR:AR,"")</f>
        <v>L36</v>
      </c>
    </row>
    <row r="1153" spans="1:28">
      <c r="A1153" s="93">
        <v>45419</v>
      </c>
      <c r="B1153" s="90">
        <v>51600</v>
      </c>
      <c r="C1153" s="90">
        <v>52800</v>
      </c>
      <c r="D1153" s="90">
        <v>52500</v>
      </c>
      <c r="E1153" s="90">
        <v>48600</v>
      </c>
      <c r="F1153" s="90">
        <v>53300</v>
      </c>
      <c r="G1153" s="91" t="s">
        <v>25</v>
      </c>
      <c r="H1153" s="90">
        <v>51000</v>
      </c>
      <c r="I1153" s="90">
        <v>52200</v>
      </c>
      <c r="J1153" s="90">
        <v>53500</v>
      </c>
      <c r="K1153" s="91" t="s">
        <v>25</v>
      </c>
      <c r="L1153" s="90">
        <v>52800</v>
      </c>
      <c r="M1153" s="90">
        <v>53300</v>
      </c>
      <c r="N1153" s="90">
        <v>51300</v>
      </c>
      <c r="O1153" s="90">
        <v>50600</v>
      </c>
      <c r="P1153" s="90">
        <v>48000</v>
      </c>
      <c r="Q1153" s="90">
        <v>48500</v>
      </c>
      <c r="R1153" s="90">
        <v>48700</v>
      </c>
      <c r="S1153" s="90">
        <v>50700</v>
      </c>
      <c r="T1153" s="90">
        <v>51800</v>
      </c>
      <c r="U1153" s="90">
        <v>53300</v>
      </c>
      <c r="V1153" s="90">
        <v>53700</v>
      </c>
      <c r="W1153" s="90">
        <v>56900</v>
      </c>
      <c r="X1153" t="str">
        <f t="shared" si="25"/>
        <v>05-2024</v>
      </c>
      <c r="Y1153">
        <f>_xlfn.XLOOKUP(X1153,AM:AM,AO:AO,"")</f>
        <v>0</v>
      </c>
      <c r="Z1153">
        <f>_xlfn.XLOOKUP(X1153,AM:AM,AP:AP,"")</f>
        <v>0</v>
      </c>
      <c r="AA1153" t="str">
        <f>_xlfn.XLOOKUP(X1153,AM:AM,AQ:AQ,"")</f>
        <v>L24</v>
      </c>
      <c r="AB1153" t="str">
        <f>_xlfn.XLOOKUP(X1153,AM:AM,AR:AR,"")</f>
        <v>L36</v>
      </c>
    </row>
    <row r="1154" spans="1:28">
      <c r="A1154" s="93">
        <v>45420</v>
      </c>
      <c r="B1154" s="90">
        <v>51600</v>
      </c>
      <c r="C1154" s="90">
        <v>53000</v>
      </c>
      <c r="D1154" s="90">
        <v>52600</v>
      </c>
      <c r="E1154" s="90">
        <v>49000</v>
      </c>
      <c r="F1154" s="90">
        <v>53400</v>
      </c>
      <c r="G1154" s="91" t="s">
        <v>25</v>
      </c>
      <c r="H1154" s="90">
        <v>51000</v>
      </c>
      <c r="I1154" s="90">
        <v>52200</v>
      </c>
      <c r="J1154" s="90">
        <v>53500</v>
      </c>
      <c r="K1154" s="91" t="s">
        <v>25</v>
      </c>
      <c r="L1154" s="90">
        <v>53000</v>
      </c>
      <c r="M1154" s="90">
        <v>53400</v>
      </c>
      <c r="N1154" s="90">
        <v>51700</v>
      </c>
      <c r="O1154" s="90">
        <v>50600</v>
      </c>
      <c r="P1154" s="90">
        <v>48200</v>
      </c>
      <c r="Q1154" s="90">
        <v>48300</v>
      </c>
      <c r="R1154" s="90">
        <v>49000</v>
      </c>
      <c r="S1154" s="90">
        <v>51100</v>
      </c>
      <c r="T1154" s="90">
        <v>51800</v>
      </c>
      <c r="U1154" s="90">
        <v>53300</v>
      </c>
      <c r="V1154" s="90">
        <v>53700</v>
      </c>
      <c r="W1154" s="90">
        <v>56900</v>
      </c>
      <c r="X1154" t="str">
        <f t="shared" si="25"/>
        <v>05-2024</v>
      </c>
      <c r="Y1154">
        <f>_xlfn.XLOOKUP(X1154,AM:AM,AO:AO,"")</f>
        <v>0</v>
      </c>
      <c r="Z1154">
        <f>_xlfn.XLOOKUP(X1154,AM:AM,AP:AP,"")</f>
        <v>0</v>
      </c>
      <c r="AA1154" t="str">
        <f>_xlfn.XLOOKUP(X1154,AM:AM,AQ:AQ,"")</f>
        <v>L24</v>
      </c>
      <c r="AB1154" t="str">
        <f>_xlfn.XLOOKUP(X1154,AM:AM,AR:AR,"")</f>
        <v>L36</v>
      </c>
    </row>
    <row r="1155" spans="1:28">
      <c r="A1155" s="93">
        <v>45421</v>
      </c>
      <c r="B1155" s="90">
        <v>51600</v>
      </c>
      <c r="C1155" s="90">
        <v>53200</v>
      </c>
      <c r="D1155" s="90">
        <v>52000</v>
      </c>
      <c r="E1155" s="90">
        <v>48600</v>
      </c>
      <c r="F1155" s="90">
        <v>53400</v>
      </c>
      <c r="G1155" s="91" t="s">
        <v>25</v>
      </c>
      <c r="H1155" s="90">
        <v>51000</v>
      </c>
      <c r="I1155" s="90">
        <v>51400</v>
      </c>
      <c r="J1155" s="90">
        <v>53500</v>
      </c>
      <c r="K1155" s="91" t="s">
        <v>25</v>
      </c>
      <c r="L1155" s="90">
        <v>52700</v>
      </c>
      <c r="M1155" s="90">
        <v>53400</v>
      </c>
      <c r="N1155" s="90">
        <v>50800</v>
      </c>
      <c r="O1155" s="90">
        <v>50200</v>
      </c>
      <c r="P1155" s="90">
        <v>47700</v>
      </c>
      <c r="Q1155" s="90">
        <v>48000</v>
      </c>
      <c r="R1155" s="90">
        <v>48500</v>
      </c>
      <c r="S1155" s="90">
        <v>50700</v>
      </c>
      <c r="T1155" s="90">
        <v>51500</v>
      </c>
      <c r="U1155" s="90">
        <v>53300</v>
      </c>
      <c r="V1155" s="90">
        <v>53700</v>
      </c>
      <c r="W1155" s="90">
        <v>56900</v>
      </c>
      <c r="X1155" t="str">
        <f t="shared" si="25"/>
        <v>05-2024</v>
      </c>
      <c r="Y1155">
        <f>_xlfn.XLOOKUP(X1155,AM:AM,AO:AO,"")</f>
        <v>0</v>
      </c>
      <c r="Z1155">
        <f>_xlfn.XLOOKUP(X1155,AM:AM,AP:AP,"")</f>
        <v>0</v>
      </c>
      <c r="AA1155" t="str">
        <f>_xlfn.XLOOKUP(X1155,AM:AM,AQ:AQ,"")</f>
        <v>L24</v>
      </c>
      <c r="AB1155" t="str">
        <f>_xlfn.XLOOKUP(X1155,AM:AM,AR:AR,"")</f>
        <v>L36</v>
      </c>
    </row>
    <row r="1156" spans="1:28">
      <c r="A1156" s="93">
        <v>45422</v>
      </c>
      <c r="B1156" s="90">
        <v>51600</v>
      </c>
      <c r="C1156" s="90">
        <v>53200</v>
      </c>
      <c r="D1156" s="90">
        <v>51700</v>
      </c>
      <c r="E1156" s="90">
        <v>48200</v>
      </c>
      <c r="F1156" s="90">
        <v>53400</v>
      </c>
      <c r="G1156" s="91" t="s">
        <v>25</v>
      </c>
      <c r="H1156" s="90">
        <v>50500</v>
      </c>
      <c r="I1156" s="90">
        <v>51200</v>
      </c>
      <c r="J1156" s="90">
        <v>53100</v>
      </c>
      <c r="K1156" s="91" t="s">
        <v>25</v>
      </c>
      <c r="L1156" s="90">
        <v>52600</v>
      </c>
      <c r="M1156" s="90">
        <v>53300</v>
      </c>
      <c r="N1156" s="90">
        <v>50500</v>
      </c>
      <c r="O1156" s="90">
        <v>50200</v>
      </c>
      <c r="P1156" s="90">
        <v>47200</v>
      </c>
      <c r="Q1156" s="90">
        <v>47600</v>
      </c>
      <c r="R1156" s="90">
        <v>48300</v>
      </c>
      <c r="S1156" s="90">
        <v>50300</v>
      </c>
      <c r="T1156" s="90">
        <v>51300</v>
      </c>
      <c r="U1156" s="91" t="s">
        <v>25</v>
      </c>
      <c r="V1156" s="90">
        <v>53700</v>
      </c>
      <c r="W1156" s="90">
        <v>56900</v>
      </c>
      <c r="X1156" t="str">
        <f t="shared" si="25"/>
        <v>05-2024</v>
      </c>
      <c r="Y1156">
        <f>_xlfn.XLOOKUP(X1156,AM:AM,AO:AO,"")</f>
        <v>0</v>
      </c>
      <c r="Z1156">
        <f>_xlfn.XLOOKUP(X1156,AM:AM,AP:AP,"")</f>
        <v>0</v>
      </c>
      <c r="AA1156" t="str">
        <f>_xlfn.XLOOKUP(X1156,AM:AM,AQ:AQ,"")</f>
        <v>L24</v>
      </c>
      <c r="AB1156" t="str">
        <f>_xlfn.XLOOKUP(X1156,AM:AM,AR:AR,"")</f>
        <v>L36</v>
      </c>
    </row>
    <row r="1157" spans="1:28">
      <c r="A1157" s="93">
        <v>45423</v>
      </c>
      <c r="B1157" s="90">
        <v>51200</v>
      </c>
      <c r="C1157" s="90">
        <v>53200</v>
      </c>
      <c r="D1157" s="90">
        <v>51100</v>
      </c>
      <c r="E1157" s="90">
        <v>48000</v>
      </c>
      <c r="F1157" s="90">
        <v>53200</v>
      </c>
      <c r="G1157" s="91" t="s">
        <v>25</v>
      </c>
      <c r="H1157" s="90">
        <v>50000</v>
      </c>
      <c r="I1157" s="90">
        <v>50200</v>
      </c>
      <c r="J1157" s="90">
        <v>52800</v>
      </c>
      <c r="K1157" s="91" t="s">
        <v>25</v>
      </c>
      <c r="L1157" s="90">
        <v>52100</v>
      </c>
      <c r="M1157" s="90">
        <v>53300</v>
      </c>
      <c r="N1157" s="90">
        <v>50200</v>
      </c>
      <c r="O1157" s="90">
        <v>49800</v>
      </c>
      <c r="P1157" s="90">
        <v>46800</v>
      </c>
      <c r="Q1157" s="90">
        <v>47200</v>
      </c>
      <c r="R1157" s="90">
        <v>47800</v>
      </c>
      <c r="S1157" s="90">
        <v>50100</v>
      </c>
      <c r="T1157" s="90">
        <v>51000</v>
      </c>
      <c r="U1157" s="90">
        <v>52300</v>
      </c>
      <c r="V1157" s="90">
        <v>53500</v>
      </c>
      <c r="W1157" s="90">
        <v>56600</v>
      </c>
      <c r="X1157" t="str">
        <f t="shared" si="25"/>
        <v>05-2024</v>
      </c>
      <c r="Y1157">
        <f>_xlfn.XLOOKUP(X1157,AM:AM,AO:AO,"")</f>
        <v>0</v>
      </c>
      <c r="Z1157">
        <f>_xlfn.XLOOKUP(X1157,AM:AM,AP:AP,"")</f>
        <v>0</v>
      </c>
      <c r="AA1157" t="str">
        <f>_xlfn.XLOOKUP(X1157,AM:AM,AQ:AQ,"")</f>
        <v>L24</v>
      </c>
      <c r="AB1157" t="str">
        <f>_xlfn.XLOOKUP(X1157,AM:AM,AR:AR,"")</f>
        <v>L36</v>
      </c>
    </row>
    <row r="1158" spans="1:28">
      <c r="A1158" s="93">
        <v>45424</v>
      </c>
      <c r="B1158" s="90" t="s">
        <v>24</v>
      </c>
      <c r="C1158" s="90" t="s">
        <v>24</v>
      </c>
      <c r="D1158" s="90" t="s">
        <v>24</v>
      </c>
      <c r="E1158" s="90" t="s">
        <v>24</v>
      </c>
      <c r="F1158" s="90" t="s">
        <v>24</v>
      </c>
      <c r="G1158" s="90" t="s">
        <v>24</v>
      </c>
      <c r="H1158" s="90" t="s">
        <v>24</v>
      </c>
      <c r="I1158" s="90" t="s">
        <v>24</v>
      </c>
      <c r="J1158" s="90" t="s">
        <v>24</v>
      </c>
      <c r="K1158" s="90" t="s">
        <v>24</v>
      </c>
      <c r="L1158" s="90" t="s">
        <v>24</v>
      </c>
      <c r="M1158" s="90" t="s">
        <v>24</v>
      </c>
      <c r="N1158" s="90" t="s">
        <v>24</v>
      </c>
      <c r="O1158" s="90" t="s">
        <v>24</v>
      </c>
      <c r="P1158" s="90" t="s">
        <v>24</v>
      </c>
      <c r="Q1158" s="90" t="s">
        <v>24</v>
      </c>
      <c r="R1158" s="90" t="s">
        <v>24</v>
      </c>
      <c r="S1158" s="90" t="s">
        <v>24</v>
      </c>
      <c r="T1158" s="90" t="s">
        <v>24</v>
      </c>
      <c r="U1158" s="90" t="s">
        <v>24</v>
      </c>
      <c r="V1158" s="90" t="s">
        <v>24</v>
      </c>
      <c r="W1158" s="90" t="s">
        <v>24</v>
      </c>
      <c r="X1158" t="str">
        <f t="shared" si="25"/>
        <v>05-2024</v>
      </c>
      <c r="Y1158">
        <f>_xlfn.XLOOKUP(X1158,AM:AM,AO:AO,"")</f>
        <v>0</v>
      </c>
      <c r="Z1158">
        <f>_xlfn.XLOOKUP(X1158,AM:AM,AP:AP,"")</f>
        <v>0</v>
      </c>
      <c r="AA1158" t="str">
        <f>_xlfn.XLOOKUP(X1158,AM:AM,AQ:AQ,"")</f>
        <v>L24</v>
      </c>
      <c r="AB1158" t="str">
        <f>_xlfn.XLOOKUP(X1158,AM:AM,AR:AR,"")</f>
        <v>L36</v>
      </c>
    </row>
    <row r="1159" spans="1:28">
      <c r="A1159" s="93">
        <v>45425</v>
      </c>
      <c r="B1159" s="90">
        <v>50800</v>
      </c>
      <c r="C1159" s="90">
        <v>53000</v>
      </c>
      <c r="D1159" s="90">
        <v>50900</v>
      </c>
      <c r="E1159" s="90">
        <v>47400</v>
      </c>
      <c r="F1159" s="90">
        <v>52800</v>
      </c>
      <c r="G1159" s="91" t="s">
        <v>25</v>
      </c>
      <c r="H1159" s="90">
        <v>50500</v>
      </c>
      <c r="I1159" s="90">
        <v>49700</v>
      </c>
      <c r="J1159" s="90">
        <v>52800</v>
      </c>
      <c r="K1159" s="91" t="s">
        <v>25</v>
      </c>
      <c r="L1159" s="90">
        <v>51500</v>
      </c>
      <c r="M1159" s="90">
        <v>53300</v>
      </c>
      <c r="N1159" s="90">
        <v>49700</v>
      </c>
      <c r="O1159" s="90">
        <v>49200</v>
      </c>
      <c r="P1159" s="90">
        <v>46500</v>
      </c>
      <c r="Q1159" s="90">
        <v>47000</v>
      </c>
      <c r="R1159" s="90">
        <v>47500</v>
      </c>
      <c r="S1159" s="90">
        <v>49500</v>
      </c>
      <c r="T1159" s="90">
        <v>50800</v>
      </c>
      <c r="U1159" s="90">
        <v>52300</v>
      </c>
      <c r="V1159" s="90">
        <v>53200</v>
      </c>
      <c r="W1159" s="90">
        <v>55700</v>
      </c>
      <c r="X1159" t="str">
        <f t="shared" si="25"/>
        <v>05-2024</v>
      </c>
      <c r="Y1159">
        <f>_xlfn.XLOOKUP(X1159,AM:AM,AO:AO,"")</f>
        <v>0</v>
      </c>
      <c r="Z1159">
        <f>_xlfn.XLOOKUP(X1159,AM:AM,AP:AP,"")</f>
        <v>0</v>
      </c>
      <c r="AA1159" t="str">
        <f>_xlfn.XLOOKUP(X1159,AM:AM,AQ:AQ,"")</f>
        <v>L24</v>
      </c>
      <c r="AB1159" t="str">
        <f>_xlfn.XLOOKUP(X1159,AM:AM,AR:AR,"")</f>
        <v>L36</v>
      </c>
    </row>
    <row r="1160" spans="1:28">
      <c r="A1160" s="93">
        <v>45426</v>
      </c>
      <c r="B1160" s="90">
        <v>50600</v>
      </c>
      <c r="C1160" s="90">
        <v>53000</v>
      </c>
      <c r="D1160" s="90">
        <v>50600</v>
      </c>
      <c r="E1160" s="90">
        <v>47200</v>
      </c>
      <c r="F1160" s="90">
        <v>52700</v>
      </c>
      <c r="G1160" s="91" t="s">
        <v>25</v>
      </c>
      <c r="H1160" s="90">
        <v>50500</v>
      </c>
      <c r="I1160" s="90">
        <v>49700</v>
      </c>
      <c r="J1160" s="90">
        <v>52400</v>
      </c>
      <c r="K1160" s="91" t="s">
        <v>25</v>
      </c>
      <c r="L1160" s="90">
        <v>51300</v>
      </c>
      <c r="M1160" s="90">
        <v>53200</v>
      </c>
      <c r="N1160" s="90">
        <v>49400</v>
      </c>
      <c r="O1160" s="90">
        <v>49000</v>
      </c>
      <c r="P1160" s="90">
        <v>46700</v>
      </c>
      <c r="Q1160" s="90">
        <v>47200</v>
      </c>
      <c r="R1160" s="90">
        <v>47200</v>
      </c>
      <c r="S1160" s="90">
        <v>49300</v>
      </c>
      <c r="T1160" s="90">
        <v>50500</v>
      </c>
      <c r="U1160" s="90">
        <v>52300</v>
      </c>
      <c r="V1160" s="90">
        <v>52900</v>
      </c>
      <c r="W1160" s="90">
        <v>55700</v>
      </c>
      <c r="X1160" t="str">
        <f t="shared" si="25"/>
        <v>05-2024</v>
      </c>
      <c r="Y1160">
        <f>_xlfn.XLOOKUP(X1160,AM:AM,AO:AO,"")</f>
        <v>0</v>
      </c>
      <c r="Z1160">
        <f>_xlfn.XLOOKUP(X1160,AM:AM,AP:AP,"")</f>
        <v>0</v>
      </c>
      <c r="AA1160" t="str">
        <f>_xlfn.XLOOKUP(X1160,AM:AM,AQ:AQ,"")</f>
        <v>L24</v>
      </c>
      <c r="AB1160" t="str">
        <f>_xlfn.XLOOKUP(X1160,AM:AM,AR:AR,"")</f>
        <v>L36</v>
      </c>
    </row>
    <row r="1161" spans="1:28">
      <c r="A1161" s="93">
        <v>45427</v>
      </c>
      <c r="B1161" s="90">
        <v>50800</v>
      </c>
      <c r="C1161" s="90">
        <v>52800</v>
      </c>
      <c r="D1161" s="90">
        <v>50600</v>
      </c>
      <c r="E1161" s="90">
        <v>47100</v>
      </c>
      <c r="F1161" s="90">
        <v>52500</v>
      </c>
      <c r="G1161" s="91" t="s">
        <v>25</v>
      </c>
      <c r="H1161" s="90">
        <v>50000</v>
      </c>
      <c r="I1161" s="90">
        <v>49700</v>
      </c>
      <c r="J1161" s="90">
        <v>52400</v>
      </c>
      <c r="K1161" s="91" t="s">
        <v>25</v>
      </c>
      <c r="L1161" s="90">
        <v>51200</v>
      </c>
      <c r="M1161" s="90">
        <v>53200</v>
      </c>
      <c r="N1161" s="90">
        <v>49600</v>
      </c>
      <c r="O1161" s="90">
        <v>49000</v>
      </c>
      <c r="P1161" s="90">
        <v>46700</v>
      </c>
      <c r="Q1161" s="90">
        <v>47200</v>
      </c>
      <c r="R1161" s="90">
        <v>47000</v>
      </c>
      <c r="S1161" s="90">
        <v>49200</v>
      </c>
      <c r="T1161" s="90">
        <v>50500</v>
      </c>
      <c r="U1161" s="90">
        <v>52300</v>
      </c>
      <c r="V1161" s="90">
        <v>52700</v>
      </c>
      <c r="W1161" s="90">
        <v>55500</v>
      </c>
      <c r="X1161" t="str">
        <f t="shared" si="25"/>
        <v>05-2024</v>
      </c>
      <c r="Y1161">
        <f>_xlfn.XLOOKUP(X1161,AM:AM,AO:AO,"")</f>
        <v>0</v>
      </c>
      <c r="Z1161">
        <f>_xlfn.XLOOKUP(X1161,AM:AM,AP:AP,"")</f>
        <v>0</v>
      </c>
      <c r="AA1161" t="str">
        <f>_xlfn.XLOOKUP(X1161,AM:AM,AQ:AQ,"")</f>
        <v>L24</v>
      </c>
      <c r="AB1161" t="str">
        <f>_xlfn.XLOOKUP(X1161,AM:AM,AR:AR,"")</f>
        <v>L36</v>
      </c>
    </row>
    <row r="1162" spans="1:28">
      <c r="A1162" s="93">
        <v>45428</v>
      </c>
      <c r="B1162" s="90">
        <v>51000</v>
      </c>
      <c r="C1162" s="90">
        <v>52800</v>
      </c>
      <c r="D1162" s="90">
        <v>50900</v>
      </c>
      <c r="E1162" s="90">
        <v>47400</v>
      </c>
      <c r="F1162" s="90">
        <v>52500</v>
      </c>
      <c r="G1162" s="91" t="s">
        <v>25</v>
      </c>
      <c r="H1162" s="90">
        <v>50000</v>
      </c>
      <c r="I1162" s="90">
        <v>50100</v>
      </c>
      <c r="J1162" s="90">
        <v>52300</v>
      </c>
      <c r="K1162" s="91" t="s">
        <v>25</v>
      </c>
      <c r="L1162" s="90">
        <v>51500</v>
      </c>
      <c r="M1162" s="90">
        <v>53200</v>
      </c>
      <c r="N1162" s="90">
        <v>49900</v>
      </c>
      <c r="O1162" s="90">
        <v>49200</v>
      </c>
      <c r="P1162" s="90">
        <v>47000</v>
      </c>
      <c r="Q1162" s="90">
        <v>47500</v>
      </c>
      <c r="R1162" s="90">
        <v>47500</v>
      </c>
      <c r="S1162" s="90">
        <v>49500</v>
      </c>
      <c r="T1162" s="90">
        <v>50700</v>
      </c>
      <c r="U1162" s="90">
        <v>52300</v>
      </c>
      <c r="V1162" s="90">
        <v>52700</v>
      </c>
      <c r="W1162" s="90">
        <v>55500</v>
      </c>
      <c r="X1162" t="str">
        <f t="shared" si="25"/>
        <v>05-2024</v>
      </c>
      <c r="Y1162">
        <f>_xlfn.XLOOKUP(X1162,AM:AM,AO:AO,"")</f>
        <v>0</v>
      </c>
      <c r="Z1162">
        <f>_xlfn.XLOOKUP(X1162,AM:AM,AP:AP,"")</f>
        <v>0</v>
      </c>
      <c r="AA1162" t="str">
        <f>_xlfn.XLOOKUP(X1162,AM:AM,AQ:AQ,"")</f>
        <v>L24</v>
      </c>
      <c r="AB1162" t="str">
        <f>_xlfn.XLOOKUP(X1162,AM:AM,AR:AR,"")</f>
        <v>L36</v>
      </c>
    </row>
    <row r="1163" spans="1:28">
      <c r="A1163" s="93">
        <v>45429</v>
      </c>
      <c r="B1163" s="90">
        <v>51200</v>
      </c>
      <c r="C1163" s="90">
        <v>52800</v>
      </c>
      <c r="D1163" s="90">
        <v>50900</v>
      </c>
      <c r="E1163" s="90">
        <v>47900</v>
      </c>
      <c r="F1163" s="90">
        <v>52700</v>
      </c>
      <c r="G1163" s="91" t="s">
        <v>25</v>
      </c>
      <c r="H1163" s="90">
        <v>50500</v>
      </c>
      <c r="I1163" s="90">
        <v>50300</v>
      </c>
      <c r="J1163" s="90">
        <v>52300</v>
      </c>
      <c r="K1163" s="91" t="s">
        <v>25</v>
      </c>
      <c r="L1163" s="90">
        <v>51700</v>
      </c>
      <c r="M1163" s="90">
        <v>53300</v>
      </c>
      <c r="N1163" s="90">
        <v>50200</v>
      </c>
      <c r="O1163" s="90">
        <v>49200</v>
      </c>
      <c r="P1163" s="90">
        <v>47200</v>
      </c>
      <c r="Q1163" s="90">
        <v>47800</v>
      </c>
      <c r="R1163" s="90">
        <v>47800</v>
      </c>
      <c r="S1163" s="90">
        <v>50000</v>
      </c>
      <c r="T1163" s="90">
        <v>51000</v>
      </c>
      <c r="U1163" s="90">
        <v>52300</v>
      </c>
      <c r="V1163" s="90">
        <v>52700</v>
      </c>
      <c r="W1163" s="90">
        <v>55500</v>
      </c>
      <c r="X1163" t="str">
        <f t="shared" si="25"/>
        <v>05-2024</v>
      </c>
      <c r="Y1163">
        <f>_xlfn.XLOOKUP(X1163,AM:AM,AO:AO,"")</f>
        <v>0</v>
      </c>
      <c r="Z1163">
        <f>_xlfn.XLOOKUP(X1163,AM:AM,AP:AP,"")</f>
        <v>0</v>
      </c>
      <c r="AA1163" t="str">
        <f>_xlfn.XLOOKUP(X1163,AM:AM,AQ:AQ,"")</f>
        <v>L24</v>
      </c>
      <c r="AB1163" t="str">
        <f>_xlfn.XLOOKUP(X1163,AM:AM,AR:AR,"")</f>
        <v>L36</v>
      </c>
    </row>
    <row r="1164" spans="1:28">
      <c r="A1164" s="93">
        <v>45430</v>
      </c>
      <c r="B1164" s="90">
        <v>51200</v>
      </c>
      <c r="C1164" s="90">
        <v>52700</v>
      </c>
      <c r="D1164" s="90">
        <v>50700</v>
      </c>
      <c r="E1164" s="90">
        <v>47600</v>
      </c>
      <c r="F1164" s="90">
        <v>52700</v>
      </c>
      <c r="G1164" s="91" t="s">
        <v>25</v>
      </c>
      <c r="H1164" s="90">
        <v>50000</v>
      </c>
      <c r="I1164" s="90">
        <v>50000</v>
      </c>
      <c r="J1164" s="90">
        <v>52400</v>
      </c>
      <c r="K1164" s="91" t="s">
        <v>25</v>
      </c>
      <c r="L1164" s="90">
        <v>51700</v>
      </c>
      <c r="M1164" s="90">
        <v>53200</v>
      </c>
      <c r="N1164" s="90">
        <v>49900</v>
      </c>
      <c r="O1164" s="90">
        <v>49200</v>
      </c>
      <c r="P1164" s="90">
        <v>47000</v>
      </c>
      <c r="Q1164" s="90">
        <v>47800</v>
      </c>
      <c r="R1164" s="90">
        <v>47500</v>
      </c>
      <c r="S1164" s="90">
        <v>49700</v>
      </c>
      <c r="T1164" s="90">
        <v>51000</v>
      </c>
      <c r="U1164" s="90">
        <v>52300</v>
      </c>
      <c r="V1164" s="90">
        <v>52700</v>
      </c>
      <c r="W1164" s="90">
        <v>55500</v>
      </c>
      <c r="X1164" t="str">
        <f t="shared" si="25"/>
        <v>05-2024</v>
      </c>
      <c r="Y1164">
        <f>_xlfn.XLOOKUP(X1164,AM:AM,AO:AO,"")</f>
        <v>0</v>
      </c>
      <c r="Z1164">
        <f>_xlfn.XLOOKUP(X1164,AM:AM,AP:AP,"")</f>
        <v>0</v>
      </c>
      <c r="AA1164" t="str">
        <f>_xlfn.XLOOKUP(X1164,AM:AM,AQ:AQ,"")</f>
        <v>L24</v>
      </c>
      <c r="AB1164" t="str">
        <f>_xlfn.XLOOKUP(X1164,AM:AM,AR:AR,"")</f>
        <v>L36</v>
      </c>
    </row>
    <row r="1165" spans="1:28">
      <c r="A1165" s="93">
        <v>45431</v>
      </c>
      <c r="B1165" s="90" t="s">
        <v>24</v>
      </c>
      <c r="C1165" s="90" t="s">
        <v>24</v>
      </c>
      <c r="D1165" s="90" t="s">
        <v>24</v>
      </c>
      <c r="E1165" s="90" t="s">
        <v>24</v>
      </c>
      <c r="F1165" s="90" t="s">
        <v>24</v>
      </c>
      <c r="G1165" s="90" t="s">
        <v>24</v>
      </c>
      <c r="H1165" s="90" t="s">
        <v>24</v>
      </c>
      <c r="I1165" s="90" t="s">
        <v>24</v>
      </c>
      <c r="J1165" s="90" t="s">
        <v>24</v>
      </c>
      <c r="K1165" s="90" t="s">
        <v>24</v>
      </c>
      <c r="L1165" s="90" t="s">
        <v>24</v>
      </c>
      <c r="M1165" s="90" t="s">
        <v>24</v>
      </c>
      <c r="N1165" s="90" t="s">
        <v>24</v>
      </c>
      <c r="O1165" s="90" t="s">
        <v>24</v>
      </c>
      <c r="P1165" s="90" t="s">
        <v>24</v>
      </c>
      <c r="Q1165" s="90" t="s">
        <v>24</v>
      </c>
      <c r="R1165" s="90" t="s">
        <v>24</v>
      </c>
      <c r="S1165" s="90" t="s">
        <v>24</v>
      </c>
      <c r="T1165" s="90" t="s">
        <v>24</v>
      </c>
      <c r="U1165" s="90" t="s">
        <v>24</v>
      </c>
      <c r="V1165" s="90" t="s">
        <v>24</v>
      </c>
      <c r="W1165" s="90" t="s">
        <v>24</v>
      </c>
      <c r="X1165" t="str">
        <f t="shared" si="25"/>
        <v>05-2024</v>
      </c>
      <c r="Y1165">
        <f>_xlfn.XLOOKUP(X1165,AM:AM,AO:AO,"")</f>
        <v>0</v>
      </c>
      <c r="Z1165">
        <f>_xlfn.XLOOKUP(X1165,AM:AM,AP:AP,"")</f>
        <v>0</v>
      </c>
      <c r="AA1165" t="str">
        <f>_xlfn.XLOOKUP(X1165,AM:AM,AQ:AQ,"")</f>
        <v>L24</v>
      </c>
      <c r="AB1165" t="str">
        <f>_xlfn.XLOOKUP(X1165,AM:AM,AR:AR,"")</f>
        <v>L36</v>
      </c>
    </row>
    <row r="1166" spans="1:28">
      <c r="A1166" s="93">
        <v>45432</v>
      </c>
      <c r="B1166" s="90">
        <v>51000</v>
      </c>
      <c r="C1166" s="90">
        <v>52500</v>
      </c>
      <c r="D1166" s="90">
        <v>50700</v>
      </c>
      <c r="E1166" s="90">
        <v>47600</v>
      </c>
      <c r="F1166" s="90">
        <v>52700</v>
      </c>
      <c r="G1166" s="91" t="s">
        <v>25</v>
      </c>
      <c r="H1166" s="90">
        <v>50000</v>
      </c>
      <c r="I1166" s="90">
        <v>50000</v>
      </c>
      <c r="J1166" s="90">
        <v>52200</v>
      </c>
      <c r="K1166" s="91" t="s">
        <v>25</v>
      </c>
      <c r="L1166" s="90">
        <v>51700</v>
      </c>
      <c r="M1166" s="90">
        <v>53200</v>
      </c>
      <c r="N1166" s="90">
        <v>50000</v>
      </c>
      <c r="O1166" s="90">
        <v>49200</v>
      </c>
      <c r="P1166" s="90">
        <v>47000</v>
      </c>
      <c r="Q1166" s="90">
        <v>47800</v>
      </c>
      <c r="R1166" s="90">
        <v>47500</v>
      </c>
      <c r="S1166" s="90">
        <v>49700</v>
      </c>
      <c r="T1166" s="90">
        <v>51000</v>
      </c>
      <c r="U1166" s="90">
        <v>52300</v>
      </c>
      <c r="V1166" s="90">
        <v>52400</v>
      </c>
      <c r="W1166" s="90">
        <v>54700</v>
      </c>
      <c r="X1166" t="str">
        <f t="shared" si="25"/>
        <v>05-2024</v>
      </c>
      <c r="Y1166">
        <f>_xlfn.XLOOKUP(X1166,AM:AM,AO:AO,"")</f>
        <v>0</v>
      </c>
      <c r="Z1166">
        <f>_xlfn.XLOOKUP(X1166,AM:AM,AP:AP,"")</f>
        <v>0</v>
      </c>
      <c r="AA1166" t="str">
        <f>_xlfn.XLOOKUP(X1166,AM:AM,AQ:AQ,"")</f>
        <v>L24</v>
      </c>
      <c r="AB1166" t="str">
        <f>_xlfn.XLOOKUP(X1166,AM:AM,AR:AR,"")</f>
        <v>L36</v>
      </c>
    </row>
    <row r="1167" spans="1:28">
      <c r="A1167" s="93">
        <v>45433</v>
      </c>
      <c r="B1167" s="90">
        <v>51000</v>
      </c>
      <c r="C1167" s="90">
        <v>52300</v>
      </c>
      <c r="D1167" s="90">
        <v>50700</v>
      </c>
      <c r="E1167" s="90">
        <v>47500</v>
      </c>
      <c r="F1167" s="90">
        <v>52200</v>
      </c>
      <c r="G1167" s="91" t="s">
        <v>25</v>
      </c>
      <c r="H1167" s="90">
        <v>50000</v>
      </c>
      <c r="I1167" s="90">
        <v>50200</v>
      </c>
      <c r="J1167" s="90">
        <v>52200</v>
      </c>
      <c r="K1167" s="91" t="s">
        <v>25</v>
      </c>
      <c r="L1167" s="90">
        <v>51700</v>
      </c>
      <c r="M1167" s="90">
        <v>53200</v>
      </c>
      <c r="N1167" s="90">
        <v>49700</v>
      </c>
      <c r="O1167" s="90">
        <v>49500</v>
      </c>
      <c r="P1167" s="90">
        <v>47200</v>
      </c>
      <c r="Q1167" s="90">
        <v>47700</v>
      </c>
      <c r="R1167" s="90">
        <v>47700</v>
      </c>
      <c r="S1167" s="90">
        <v>49600</v>
      </c>
      <c r="T1167" s="90">
        <v>50700</v>
      </c>
      <c r="U1167" s="90">
        <v>52300</v>
      </c>
      <c r="V1167" s="90">
        <v>52300</v>
      </c>
      <c r="W1167" s="90">
        <v>54600</v>
      </c>
      <c r="X1167" t="str">
        <f t="shared" si="25"/>
        <v>05-2024</v>
      </c>
      <c r="Y1167">
        <f>_xlfn.XLOOKUP(X1167,AM:AM,AO:AO,"")</f>
        <v>0</v>
      </c>
      <c r="Z1167">
        <f>_xlfn.XLOOKUP(X1167,AM:AM,AP:AP,"")</f>
        <v>0</v>
      </c>
      <c r="AA1167" t="str">
        <f>_xlfn.XLOOKUP(X1167,AM:AM,AQ:AQ,"")</f>
        <v>L24</v>
      </c>
      <c r="AB1167" t="str">
        <f>_xlfn.XLOOKUP(X1167,AM:AM,AR:AR,"")</f>
        <v>L36</v>
      </c>
    </row>
    <row r="1168" spans="1:28">
      <c r="A1168" s="93">
        <v>45434</v>
      </c>
      <c r="B1168" s="90">
        <v>51000</v>
      </c>
      <c r="C1168" s="90">
        <v>52300</v>
      </c>
      <c r="D1168" s="90">
        <v>50800</v>
      </c>
      <c r="E1168" s="90">
        <v>47600</v>
      </c>
      <c r="F1168" s="90">
        <v>52200</v>
      </c>
      <c r="G1168" s="91" t="s">
        <v>25</v>
      </c>
      <c r="H1168" s="90">
        <v>50000</v>
      </c>
      <c r="I1168" s="90">
        <v>50300</v>
      </c>
      <c r="J1168" s="90">
        <v>52200</v>
      </c>
      <c r="K1168" s="91" t="s">
        <v>25</v>
      </c>
      <c r="L1168" s="90">
        <v>51900</v>
      </c>
      <c r="M1168" s="90">
        <v>53200</v>
      </c>
      <c r="N1168" s="90">
        <v>50000</v>
      </c>
      <c r="O1168" s="90">
        <v>49600</v>
      </c>
      <c r="P1168" s="90">
        <v>47400</v>
      </c>
      <c r="Q1168" s="90">
        <v>47900</v>
      </c>
      <c r="R1168" s="90">
        <v>47800</v>
      </c>
      <c r="S1168" s="90">
        <v>49700</v>
      </c>
      <c r="T1168" s="90">
        <v>51000</v>
      </c>
      <c r="U1168" s="90">
        <v>52300</v>
      </c>
      <c r="V1168" s="90">
        <v>52200</v>
      </c>
      <c r="W1168" s="90">
        <v>54600</v>
      </c>
      <c r="X1168" t="str">
        <f t="shared" si="25"/>
        <v>05-2024</v>
      </c>
      <c r="Y1168">
        <f>_xlfn.XLOOKUP(X1168,AM:AM,AO:AO,"")</f>
        <v>0</v>
      </c>
      <c r="Z1168">
        <f>_xlfn.XLOOKUP(X1168,AM:AM,AP:AP,"")</f>
        <v>0</v>
      </c>
      <c r="AA1168" t="str">
        <f>_xlfn.XLOOKUP(X1168,AM:AM,AQ:AQ,"")</f>
        <v>L24</v>
      </c>
      <c r="AB1168" t="str">
        <f>_xlfn.XLOOKUP(X1168,AM:AM,AR:AR,"")</f>
        <v>L36</v>
      </c>
    </row>
    <row r="1169" spans="1:28">
      <c r="A1169" s="93">
        <v>45435</v>
      </c>
      <c r="B1169" s="90">
        <v>51000</v>
      </c>
      <c r="C1169" s="90">
        <v>52200</v>
      </c>
      <c r="D1169" s="90">
        <v>50700</v>
      </c>
      <c r="E1169" s="90">
        <v>47400</v>
      </c>
      <c r="F1169" s="90">
        <v>52000</v>
      </c>
      <c r="G1169" s="91" t="s">
        <v>25</v>
      </c>
      <c r="H1169" s="90">
        <v>49500</v>
      </c>
      <c r="I1169" s="90">
        <v>50000</v>
      </c>
      <c r="J1169" s="90">
        <v>52300</v>
      </c>
      <c r="K1169" s="91" t="s">
        <v>25</v>
      </c>
      <c r="L1169" s="90">
        <v>51700</v>
      </c>
      <c r="M1169" s="90">
        <v>53100</v>
      </c>
      <c r="N1169" s="90">
        <v>49700</v>
      </c>
      <c r="O1169" s="90">
        <v>49400</v>
      </c>
      <c r="P1169" s="90">
        <v>47400</v>
      </c>
      <c r="Q1169" s="90">
        <v>47900</v>
      </c>
      <c r="R1169" s="90">
        <v>47700</v>
      </c>
      <c r="S1169" s="90">
        <v>49500</v>
      </c>
      <c r="T1169" s="90">
        <v>51000</v>
      </c>
      <c r="U1169" s="90">
        <v>52300</v>
      </c>
      <c r="V1169" s="90">
        <v>52100</v>
      </c>
      <c r="W1169" s="90">
        <v>54500</v>
      </c>
      <c r="X1169" t="str">
        <f t="shared" si="25"/>
        <v>05-2024</v>
      </c>
      <c r="Y1169">
        <f>_xlfn.XLOOKUP(X1169,AM:AM,AO:AO,"")</f>
        <v>0</v>
      </c>
      <c r="Z1169">
        <f>_xlfn.XLOOKUP(X1169,AM:AM,AP:AP,"")</f>
        <v>0</v>
      </c>
      <c r="AA1169" t="str">
        <f>_xlfn.XLOOKUP(X1169,AM:AM,AQ:AQ,"")</f>
        <v>L24</v>
      </c>
      <c r="AB1169" t="str">
        <f>_xlfn.XLOOKUP(X1169,AM:AM,AR:AR,"")</f>
        <v>L36</v>
      </c>
    </row>
    <row r="1170" spans="1:28">
      <c r="A1170" s="93">
        <v>45436</v>
      </c>
      <c r="B1170" s="90">
        <v>50800</v>
      </c>
      <c r="C1170" s="90">
        <v>52000</v>
      </c>
      <c r="D1170" s="90">
        <v>50700</v>
      </c>
      <c r="E1170" s="90">
        <v>47400</v>
      </c>
      <c r="F1170" s="90">
        <v>52000</v>
      </c>
      <c r="G1170" s="91" t="s">
        <v>25</v>
      </c>
      <c r="H1170" s="90">
        <v>49500</v>
      </c>
      <c r="I1170" s="90">
        <v>50000</v>
      </c>
      <c r="J1170" s="90">
        <v>52300</v>
      </c>
      <c r="K1170" s="91" t="s">
        <v>25</v>
      </c>
      <c r="L1170" s="90">
        <v>51700</v>
      </c>
      <c r="M1170" s="90">
        <v>53100</v>
      </c>
      <c r="N1170" s="90">
        <v>49800</v>
      </c>
      <c r="O1170" s="90">
        <v>49600</v>
      </c>
      <c r="P1170" s="90">
        <v>47400</v>
      </c>
      <c r="Q1170" s="90">
        <v>47900</v>
      </c>
      <c r="R1170" s="90">
        <v>47700</v>
      </c>
      <c r="S1170" s="90">
        <v>49500</v>
      </c>
      <c r="T1170" s="90">
        <v>51000</v>
      </c>
      <c r="U1170" s="90">
        <v>52300</v>
      </c>
      <c r="V1170" s="90">
        <v>52000</v>
      </c>
      <c r="W1170" s="90">
        <v>54500</v>
      </c>
      <c r="X1170" t="str">
        <f t="shared" si="25"/>
        <v>05-2024</v>
      </c>
      <c r="Y1170">
        <f>_xlfn.XLOOKUP(X1170,AM:AM,AO:AO,"")</f>
        <v>0</v>
      </c>
      <c r="Z1170">
        <f>_xlfn.XLOOKUP(X1170,AM:AM,AP:AP,"")</f>
        <v>0</v>
      </c>
      <c r="AA1170" t="str">
        <f>_xlfn.XLOOKUP(X1170,AM:AM,AQ:AQ,"")</f>
        <v>L24</v>
      </c>
      <c r="AB1170" t="str">
        <f>_xlfn.XLOOKUP(X1170,AM:AM,AR:AR,"")</f>
        <v>L36</v>
      </c>
    </row>
    <row r="1171" spans="1:28">
      <c r="A1171" s="93">
        <v>45437</v>
      </c>
      <c r="B1171" s="90">
        <v>50600</v>
      </c>
      <c r="C1171" s="90">
        <v>52000</v>
      </c>
      <c r="D1171" s="90">
        <v>50500</v>
      </c>
      <c r="E1171" s="90">
        <v>47200</v>
      </c>
      <c r="F1171" s="90">
        <v>51500</v>
      </c>
      <c r="G1171" s="91" t="s">
        <v>25</v>
      </c>
      <c r="H1171" s="90">
        <v>49500</v>
      </c>
      <c r="I1171" s="90">
        <v>49800</v>
      </c>
      <c r="J1171" s="90">
        <v>52100</v>
      </c>
      <c r="K1171" s="91" t="s">
        <v>25</v>
      </c>
      <c r="L1171" s="90">
        <v>51500</v>
      </c>
      <c r="M1171" s="90">
        <v>52800</v>
      </c>
      <c r="N1171" s="90">
        <v>49400</v>
      </c>
      <c r="O1171" s="90">
        <v>49200</v>
      </c>
      <c r="P1171" s="90">
        <v>47000</v>
      </c>
      <c r="Q1171" s="90">
        <v>47600</v>
      </c>
      <c r="R1171" s="90">
        <v>47500</v>
      </c>
      <c r="S1171" s="90">
        <v>49300</v>
      </c>
      <c r="T1171" s="90">
        <v>50600</v>
      </c>
      <c r="U1171" s="90">
        <v>52300</v>
      </c>
      <c r="V1171" s="90">
        <v>52000</v>
      </c>
      <c r="W1171" s="90">
        <v>54500</v>
      </c>
      <c r="X1171" t="str">
        <f t="shared" si="25"/>
        <v>05-2024</v>
      </c>
      <c r="Y1171">
        <f>_xlfn.XLOOKUP(X1171,AM:AM,AO:AO,"")</f>
        <v>0</v>
      </c>
      <c r="Z1171">
        <f>_xlfn.XLOOKUP(X1171,AM:AM,AP:AP,"")</f>
        <v>0</v>
      </c>
      <c r="AA1171" t="str">
        <f>_xlfn.XLOOKUP(X1171,AM:AM,AQ:AQ,"")</f>
        <v>L24</v>
      </c>
      <c r="AB1171" t="str">
        <f>_xlfn.XLOOKUP(X1171,AM:AM,AR:AR,"")</f>
        <v>L36</v>
      </c>
    </row>
    <row r="1172" spans="1:28">
      <c r="A1172" s="93">
        <v>45438</v>
      </c>
      <c r="B1172" s="90" t="s">
        <v>24</v>
      </c>
      <c r="C1172" s="90" t="s">
        <v>24</v>
      </c>
      <c r="D1172" s="90" t="s">
        <v>24</v>
      </c>
      <c r="E1172" s="90" t="s">
        <v>24</v>
      </c>
      <c r="F1172" s="90" t="s">
        <v>24</v>
      </c>
      <c r="G1172" s="90" t="s">
        <v>24</v>
      </c>
      <c r="H1172" s="90" t="s">
        <v>24</v>
      </c>
      <c r="I1172" s="90" t="s">
        <v>24</v>
      </c>
      <c r="J1172" s="90" t="s">
        <v>24</v>
      </c>
      <c r="K1172" s="90" t="s">
        <v>24</v>
      </c>
      <c r="L1172" s="90" t="s">
        <v>24</v>
      </c>
      <c r="M1172" s="90" t="s">
        <v>24</v>
      </c>
      <c r="N1172" s="90" t="s">
        <v>24</v>
      </c>
      <c r="O1172" s="90" t="s">
        <v>24</v>
      </c>
      <c r="P1172" s="90" t="s">
        <v>24</v>
      </c>
      <c r="Q1172" s="90" t="s">
        <v>24</v>
      </c>
      <c r="R1172" s="90" t="s">
        <v>24</v>
      </c>
      <c r="S1172" s="90" t="s">
        <v>24</v>
      </c>
      <c r="T1172" s="90" t="s">
        <v>24</v>
      </c>
      <c r="U1172" s="90" t="s">
        <v>24</v>
      </c>
      <c r="V1172" s="90" t="s">
        <v>24</v>
      </c>
      <c r="W1172" s="90" t="s">
        <v>24</v>
      </c>
      <c r="X1172" t="str">
        <f t="shared" si="25"/>
        <v>05-2024</v>
      </c>
      <c r="Y1172">
        <f>_xlfn.XLOOKUP(X1172,AM:AM,AO:AO,"")</f>
        <v>0</v>
      </c>
      <c r="Z1172">
        <f>_xlfn.XLOOKUP(X1172,AM:AM,AP:AP,"")</f>
        <v>0</v>
      </c>
      <c r="AA1172" t="str">
        <f>_xlfn.XLOOKUP(X1172,AM:AM,AQ:AQ,"")</f>
        <v>L24</v>
      </c>
      <c r="AB1172" t="str">
        <f>_xlfn.XLOOKUP(X1172,AM:AM,AR:AR,"")</f>
        <v>L36</v>
      </c>
    </row>
    <row r="1173" spans="1:28">
      <c r="A1173" s="93">
        <v>45439</v>
      </c>
      <c r="B1173" s="90">
        <v>50400</v>
      </c>
      <c r="C1173" s="90">
        <v>51800</v>
      </c>
      <c r="D1173" s="90">
        <v>50400</v>
      </c>
      <c r="E1173" s="90">
        <v>47200</v>
      </c>
      <c r="F1173" s="90">
        <v>51300</v>
      </c>
      <c r="G1173" s="91" t="s">
        <v>25</v>
      </c>
      <c r="H1173" s="90">
        <v>49500</v>
      </c>
      <c r="I1173" s="90">
        <v>49600</v>
      </c>
      <c r="J1173" s="90">
        <v>51800</v>
      </c>
      <c r="K1173" s="91" t="s">
        <v>25</v>
      </c>
      <c r="L1173" s="90">
        <v>51300</v>
      </c>
      <c r="M1173" s="90">
        <v>52700</v>
      </c>
      <c r="N1173" s="90">
        <v>49400</v>
      </c>
      <c r="O1173" s="90">
        <v>49000</v>
      </c>
      <c r="P1173" s="90">
        <v>47100</v>
      </c>
      <c r="Q1173" s="90">
        <v>47600</v>
      </c>
      <c r="R1173" s="90">
        <v>47500</v>
      </c>
      <c r="S1173" s="90">
        <v>49300</v>
      </c>
      <c r="T1173" s="90">
        <v>50600</v>
      </c>
      <c r="U1173" s="90">
        <v>52300</v>
      </c>
      <c r="V1173" s="90">
        <v>51600</v>
      </c>
      <c r="W1173" s="90">
        <v>54000</v>
      </c>
      <c r="X1173" t="str">
        <f t="shared" si="25"/>
        <v>05-2024</v>
      </c>
      <c r="Y1173">
        <f>_xlfn.XLOOKUP(X1173,AM:AM,AO:AO,"")</f>
        <v>0</v>
      </c>
      <c r="Z1173">
        <f>_xlfn.XLOOKUP(X1173,AM:AM,AP:AP,"")</f>
        <v>0</v>
      </c>
      <c r="AA1173" t="str">
        <f>_xlfn.XLOOKUP(X1173,AM:AM,AQ:AQ,"")</f>
        <v>L24</v>
      </c>
      <c r="AB1173" t="str">
        <f>_xlfn.XLOOKUP(X1173,AM:AM,AR:AR,"")</f>
        <v>L36</v>
      </c>
    </row>
    <row r="1174" spans="1:28">
      <c r="A1174" s="93">
        <v>45440</v>
      </c>
      <c r="B1174" s="90">
        <v>50300</v>
      </c>
      <c r="C1174" s="90">
        <v>51500</v>
      </c>
      <c r="D1174" s="90">
        <v>50400</v>
      </c>
      <c r="E1174" s="90">
        <v>46900</v>
      </c>
      <c r="F1174" s="90">
        <v>51100</v>
      </c>
      <c r="G1174" s="91" t="s">
        <v>25</v>
      </c>
      <c r="H1174" s="90">
        <v>49000</v>
      </c>
      <c r="I1174" s="90">
        <v>49500</v>
      </c>
      <c r="J1174" s="90">
        <v>51400</v>
      </c>
      <c r="K1174" s="91" t="s">
        <v>25</v>
      </c>
      <c r="L1174" s="90">
        <v>51300</v>
      </c>
      <c r="M1174" s="90">
        <v>52700</v>
      </c>
      <c r="N1174" s="90">
        <v>49200</v>
      </c>
      <c r="O1174" s="90">
        <v>48700</v>
      </c>
      <c r="P1174" s="90">
        <v>47200</v>
      </c>
      <c r="Q1174" s="90">
        <v>47600</v>
      </c>
      <c r="R1174" s="90">
        <v>46800</v>
      </c>
      <c r="S1174" s="90">
        <v>49000</v>
      </c>
      <c r="T1174" s="90">
        <v>50400</v>
      </c>
      <c r="U1174" s="90">
        <v>52300</v>
      </c>
      <c r="V1174" s="90">
        <v>51500</v>
      </c>
      <c r="W1174" s="90">
        <v>53700</v>
      </c>
      <c r="X1174" t="str">
        <f t="shared" ref="X1174:X1237" si="26">TEXT(A1174,"MM-YYYY")</f>
        <v>05-2024</v>
      </c>
      <c r="Y1174">
        <f>_xlfn.XLOOKUP(X1174,AM:AM,AO:AO,"")</f>
        <v>0</v>
      </c>
      <c r="Z1174">
        <f>_xlfn.XLOOKUP(X1174,AM:AM,AP:AP,"")</f>
        <v>0</v>
      </c>
      <c r="AA1174" t="str">
        <f>_xlfn.XLOOKUP(X1174,AM:AM,AQ:AQ,"")</f>
        <v>L24</v>
      </c>
      <c r="AB1174" t="str">
        <f>_xlfn.XLOOKUP(X1174,AM:AM,AR:AR,"")</f>
        <v>L36</v>
      </c>
    </row>
    <row r="1175" spans="1:28">
      <c r="A1175" s="93">
        <v>45441</v>
      </c>
      <c r="B1175" s="90">
        <v>50500</v>
      </c>
      <c r="C1175" s="90">
        <v>51200</v>
      </c>
      <c r="D1175" s="90">
        <v>50500</v>
      </c>
      <c r="E1175" s="90">
        <v>46900</v>
      </c>
      <c r="F1175" s="90">
        <v>51100</v>
      </c>
      <c r="G1175" s="91" t="s">
        <v>25</v>
      </c>
      <c r="H1175" s="90">
        <v>49000</v>
      </c>
      <c r="I1175" s="90">
        <v>49800</v>
      </c>
      <c r="J1175" s="90">
        <v>51400</v>
      </c>
      <c r="K1175" s="91" t="s">
        <v>25</v>
      </c>
      <c r="L1175" s="90">
        <v>51500</v>
      </c>
      <c r="M1175" s="90">
        <v>52500</v>
      </c>
      <c r="N1175" s="90">
        <v>49800</v>
      </c>
      <c r="O1175" s="90">
        <v>49150</v>
      </c>
      <c r="P1175" s="90">
        <v>47500</v>
      </c>
      <c r="Q1175" s="90">
        <v>47900</v>
      </c>
      <c r="R1175" s="90">
        <v>47500</v>
      </c>
      <c r="S1175" s="90">
        <v>49000</v>
      </c>
      <c r="T1175" s="90">
        <v>50600</v>
      </c>
      <c r="U1175" s="90">
        <v>52300</v>
      </c>
      <c r="V1175" s="90">
        <v>51500</v>
      </c>
      <c r="W1175" s="90">
        <v>53700</v>
      </c>
      <c r="X1175" t="str">
        <f t="shared" si="26"/>
        <v>05-2024</v>
      </c>
      <c r="Y1175">
        <f>_xlfn.XLOOKUP(X1175,AM:AM,AO:AO,"")</f>
        <v>0</v>
      </c>
      <c r="Z1175">
        <f>_xlfn.XLOOKUP(X1175,AM:AM,AP:AP,"")</f>
        <v>0</v>
      </c>
      <c r="AA1175" t="str">
        <f>_xlfn.XLOOKUP(X1175,AM:AM,AQ:AQ,"")</f>
        <v>L24</v>
      </c>
      <c r="AB1175" t="str">
        <f>_xlfn.XLOOKUP(X1175,AM:AM,AR:AR,"")</f>
        <v>L36</v>
      </c>
    </row>
    <row r="1176" spans="1:28">
      <c r="A1176" s="93">
        <v>45442</v>
      </c>
      <c r="B1176" s="90">
        <v>50500</v>
      </c>
      <c r="C1176" s="90">
        <v>51000</v>
      </c>
      <c r="D1176" s="90">
        <v>50700</v>
      </c>
      <c r="E1176" s="90">
        <v>47300</v>
      </c>
      <c r="F1176" s="90">
        <v>51300</v>
      </c>
      <c r="G1176" s="91" t="s">
        <v>25</v>
      </c>
      <c r="H1176" s="90">
        <v>49000</v>
      </c>
      <c r="I1176" s="90">
        <v>50200</v>
      </c>
      <c r="J1176" s="90">
        <v>51800</v>
      </c>
      <c r="K1176" s="91" t="s">
        <v>25</v>
      </c>
      <c r="L1176" s="90">
        <v>51600</v>
      </c>
      <c r="M1176" s="90">
        <v>52600</v>
      </c>
      <c r="N1176" s="90">
        <v>49800</v>
      </c>
      <c r="O1176" s="90">
        <v>49200</v>
      </c>
      <c r="P1176" s="90">
        <v>47400</v>
      </c>
      <c r="Q1176" s="90">
        <v>48000</v>
      </c>
      <c r="R1176" s="90">
        <v>47500</v>
      </c>
      <c r="S1176" s="90">
        <v>49400</v>
      </c>
      <c r="T1176" s="90">
        <v>50600</v>
      </c>
      <c r="U1176" s="90">
        <v>52300</v>
      </c>
      <c r="V1176" s="90">
        <v>51500</v>
      </c>
      <c r="W1176" s="90">
        <v>53700</v>
      </c>
      <c r="X1176" t="str">
        <f t="shared" si="26"/>
        <v>05-2024</v>
      </c>
      <c r="Y1176">
        <f>_xlfn.XLOOKUP(X1176,AM:AM,AO:AO,"")</f>
        <v>0</v>
      </c>
      <c r="Z1176">
        <f>_xlfn.XLOOKUP(X1176,AM:AM,AP:AP,"")</f>
        <v>0</v>
      </c>
      <c r="AA1176" t="str">
        <f>_xlfn.XLOOKUP(X1176,AM:AM,AQ:AQ,"")</f>
        <v>L24</v>
      </c>
      <c r="AB1176" t="str">
        <f>_xlfn.XLOOKUP(X1176,AM:AM,AR:AR,"")</f>
        <v>L36</v>
      </c>
    </row>
    <row r="1177" spans="1:28">
      <c r="A1177" s="93">
        <v>45443</v>
      </c>
      <c r="B1177" s="90">
        <v>50700</v>
      </c>
      <c r="C1177" s="90">
        <v>51000</v>
      </c>
      <c r="D1177" s="90">
        <v>50800</v>
      </c>
      <c r="E1177" s="90">
        <v>47500</v>
      </c>
      <c r="F1177" s="90">
        <v>51200</v>
      </c>
      <c r="G1177" s="91" t="s">
        <v>25</v>
      </c>
      <c r="H1177" s="90">
        <v>49500</v>
      </c>
      <c r="I1177" s="90">
        <v>50400</v>
      </c>
      <c r="J1177" s="90">
        <v>52000</v>
      </c>
      <c r="K1177" s="91" t="s">
        <v>25</v>
      </c>
      <c r="L1177" s="90">
        <v>51900</v>
      </c>
      <c r="M1177" s="90">
        <v>52600</v>
      </c>
      <c r="N1177" s="90">
        <v>50200</v>
      </c>
      <c r="O1177" s="90">
        <v>49500</v>
      </c>
      <c r="P1177" s="90">
        <v>48000</v>
      </c>
      <c r="Q1177" s="90">
        <v>48100</v>
      </c>
      <c r="R1177" s="90">
        <v>47800</v>
      </c>
      <c r="S1177" s="90">
        <v>49600</v>
      </c>
      <c r="T1177" s="90">
        <v>51000</v>
      </c>
      <c r="U1177" s="90">
        <v>52300</v>
      </c>
      <c r="V1177" s="90">
        <v>51400</v>
      </c>
      <c r="W1177" s="90">
        <v>53700</v>
      </c>
      <c r="X1177" t="str">
        <f t="shared" si="26"/>
        <v>05-2024</v>
      </c>
      <c r="Y1177">
        <f>_xlfn.XLOOKUP(X1177,AM:AM,AO:AO,"")</f>
        <v>0</v>
      </c>
      <c r="Z1177">
        <f>_xlfn.XLOOKUP(X1177,AM:AM,AP:AP,"")</f>
        <v>0</v>
      </c>
      <c r="AA1177" t="str">
        <f>_xlfn.XLOOKUP(X1177,AM:AM,AQ:AQ,"")</f>
        <v>L24</v>
      </c>
      <c r="AB1177" t="str">
        <f>_xlfn.XLOOKUP(X1177,AM:AM,AR:AR,"")</f>
        <v>L36</v>
      </c>
    </row>
    <row r="1178" spans="1:28">
      <c r="A1178" s="93">
        <v>45444</v>
      </c>
      <c r="B1178" s="90">
        <v>50700</v>
      </c>
      <c r="C1178" s="90">
        <v>51000</v>
      </c>
      <c r="D1178" s="90">
        <v>50900</v>
      </c>
      <c r="E1178" s="90">
        <v>47500</v>
      </c>
      <c r="F1178" s="90">
        <v>51100</v>
      </c>
      <c r="G1178" s="91" t="s">
        <v>25</v>
      </c>
      <c r="H1178" s="90">
        <v>49500</v>
      </c>
      <c r="I1178" s="90">
        <v>50400</v>
      </c>
      <c r="J1178" s="90">
        <v>52000</v>
      </c>
      <c r="K1178" s="91" t="s">
        <v>25</v>
      </c>
      <c r="L1178" s="91" t="s">
        <v>25</v>
      </c>
      <c r="M1178" s="90">
        <v>52400</v>
      </c>
      <c r="N1178" s="90">
        <v>49800</v>
      </c>
      <c r="O1178" s="90">
        <v>49400</v>
      </c>
      <c r="P1178" s="90">
        <v>47900</v>
      </c>
      <c r="Q1178" s="90">
        <v>48100</v>
      </c>
      <c r="R1178" s="90">
        <v>47800</v>
      </c>
      <c r="S1178" s="90">
        <v>49600</v>
      </c>
      <c r="T1178" s="90">
        <v>51000</v>
      </c>
      <c r="U1178" s="90">
        <v>52300</v>
      </c>
      <c r="V1178" s="90">
        <v>51100</v>
      </c>
      <c r="W1178" s="90">
        <v>53500</v>
      </c>
      <c r="X1178" t="str">
        <f t="shared" si="26"/>
        <v>06-2024</v>
      </c>
      <c r="Y1178">
        <f>_xlfn.XLOOKUP(X1178,AM:AM,AO:AO,"")</f>
        <v>0</v>
      </c>
      <c r="Z1178">
        <f>_xlfn.XLOOKUP(X1178,AM:AM,AP:AP,"")</f>
        <v>0</v>
      </c>
      <c r="AA1178" t="str">
        <f>_xlfn.XLOOKUP(X1178,AM:AM,AQ:AQ,"")</f>
        <v>L24</v>
      </c>
      <c r="AB1178" t="str">
        <f>_xlfn.XLOOKUP(X1178,AM:AM,AR:AR,"")</f>
        <v>L36</v>
      </c>
    </row>
    <row r="1179" spans="1:28">
      <c r="A1179" s="93">
        <v>45445</v>
      </c>
      <c r="B1179" s="90" t="s">
        <v>24</v>
      </c>
      <c r="C1179" s="90" t="s">
        <v>24</v>
      </c>
      <c r="D1179" s="90" t="s">
        <v>24</v>
      </c>
      <c r="E1179" s="90" t="s">
        <v>24</v>
      </c>
      <c r="F1179" s="90" t="s">
        <v>24</v>
      </c>
      <c r="G1179" s="90" t="s">
        <v>24</v>
      </c>
      <c r="H1179" s="90" t="s">
        <v>24</v>
      </c>
      <c r="I1179" s="90" t="s">
        <v>24</v>
      </c>
      <c r="J1179" s="90" t="s">
        <v>24</v>
      </c>
      <c r="K1179" s="90" t="s">
        <v>24</v>
      </c>
      <c r="L1179" s="90" t="s">
        <v>24</v>
      </c>
      <c r="M1179" s="90" t="s">
        <v>24</v>
      </c>
      <c r="N1179" s="90" t="s">
        <v>24</v>
      </c>
      <c r="O1179" s="90" t="s">
        <v>24</v>
      </c>
      <c r="P1179" s="90" t="s">
        <v>24</v>
      </c>
      <c r="Q1179" s="90" t="s">
        <v>24</v>
      </c>
      <c r="R1179" s="90" t="s">
        <v>24</v>
      </c>
      <c r="S1179" s="90" t="s">
        <v>24</v>
      </c>
      <c r="T1179" s="90" t="s">
        <v>24</v>
      </c>
      <c r="U1179" s="90" t="s">
        <v>24</v>
      </c>
      <c r="V1179" s="90" t="s">
        <v>24</v>
      </c>
      <c r="W1179" s="90" t="s">
        <v>24</v>
      </c>
      <c r="X1179" t="str">
        <f t="shared" si="26"/>
        <v>06-2024</v>
      </c>
      <c r="Y1179">
        <f>_xlfn.XLOOKUP(X1179,AM:AM,AO:AO,"")</f>
        <v>0</v>
      </c>
      <c r="Z1179">
        <f>_xlfn.XLOOKUP(X1179,AM:AM,AP:AP,"")</f>
        <v>0</v>
      </c>
      <c r="AA1179" t="str">
        <f>_xlfn.XLOOKUP(X1179,AM:AM,AQ:AQ,"")</f>
        <v>L24</v>
      </c>
      <c r="AB1179" t="str">
        <f>_xlfn.XLOOKUP(X1179,AM:AM,AR:AR,"")</f>
        <v>L36</v>
      </c>
    </row>
    <row r="1180" spans="1:28">
      <c r="A1180" s="93">
        <v>45446</v>
      </c>
      <c r="B1180" s="90">
        <v>51500</v>
      </c>
      <c r="C1180" s="90">
        <v>51800</v>
      </c>
      <c r="D1180" s="90">
        <v>51700</v>
      </c>
      <c r="E1180" s="90">
        <v>48200</v>
      </c>
      <c r="F1180" s="90">
        <v>52200</v>
      </c>
      <c r="G1180" s="91" t="s">
        <v>25</v>
      </c>
      <c r="H1180" s="90">
        <v>50500</v>
      </c>
      <c r="I1180" s="90">
        <v>51300</v>
      </c>
      <c r="J1180" s="90">
        <v>53400</v>
      </c>
      <c r="K1180" s="91" t="s">
        <v>25</v>
      </c>
      <c r="L1180" s="90">
        <v>52400</v>
      </c>
      <c r="M1180" s="90">
        <v>52700</v>
      </c>
      <c r="N1180" s="90">
        <v>51200</v>
      </c>
      <c r="O1180" s="90">
        <v>50000</v>
      </c>
      <c r="P1180" s="90">
        <v>48700</v>
      </c>
      <c r="Q1180" s="90">
        <v>49100</v>
      </c>
      <c r="R1180" s="90">
        <v>49000</v>
      </c>
      <c r="S1180" s="90">
        <v>50300</v>
      </c>
      <c r="T1180" s="90">
        <v>52000</v>
      </c>
      <c r="U1180" s="90">
        <v>53300</v>
      </c>
      <c r="V1180" s="90">
        <v>52000</v>
      </c>
      <c r="W1180" s="90">
        <v>54600</v>
      </c>
      <c r="X1180" t="str">
        <f t="shared" si="26"/>
        <v>06-2024</v>
      </c>
      <c r="Y1180">
        <f>_xlfn.XLOOKUP(X1180,AM:AM,AO:AO,"")</f>
        <v>0</v>
      </c>
      <c r="Z1180">
        <f>_xlfn.XLOOKUP(X1180,AM:AM,AP:AP,"")</f>
        <v>0</v>
      </c>
      <c r="AA1180" t="str">
        <f>_xlfn.XLOOKUP(X1180,AM:AM,AQ:AQ,"")</f>
        <v>L24</v>
      </c>
      <c r="AB1180" t="str">
        <f>_xlfn.XLOOKUP(X1180,AM:AM,AR:AR,"")</f>
        <v>L36</v>
      </c>
    </row>
    <row r="1181" spans="1:28">
      <c r="A1181" s="93">
        <v>45447</v>
      </c>
      <c r="B1181" s="90">
        <v>51500</v>
      </c>
      <c r="C1181" s="90">
        <v>51500</v>
      </c>
      <c r="D1181" s="90">
        <v>51700</v>
      </c>
      <c r="E1181" s="90">
        <v>47800</v>
      </c>
      <c r="F1181" s="90">
        <v>51900</v>
      </c>
      <c r="G1181" s="91" t="s">
        <v>25</v>
      </c>
      <c r="H1181" s="90">
        <v>50000</v>
      </c>
      <c r="I1181" s="90">
        <v>51000</v>
      </c>
      <c r="J1181" s="90">
        <v>53400</v>
      </c>
      <c r="K1181" s="91" t="s">
        <v>25</v>
      </c>
      <c r="L1181" s="90">
        <v>52400</v>
      </c>
      <c r="M1181" s="90">
        <v>52300</v>
      </c>
      <c r="N1181" s="90">
        <v>50900</v>
      </c>
      <c r="O1181" s="90">
        <v>49800</v>
      </c>
      <c r="P1181" s="90">
        <v>48200</v>
      </c>
      <c r="Q1181" s="90">
        <v>48900</v>
      </c>
      <c r="R1181" s="90">
        <v>48600</v>
      </c>
      <c r="S1181" s="90">
        <v>49900</v>
      </c>
      <c r="T1181" s="90">
        <v>52000</v>
      </c>
      <c r="U1181" s="90">
        <v>53300</v>
      </c>
      <c r="V1181" s="90">
        <v>52000</v>
      </c>
      <c r="W1181" s="90">
        <v>54700</v>
      </c>
      <c r="X1181" t="str">
        <f t="shared" si="26"/>
        <v>06-2024</v>
      </c>
      <c r="Y1181">
        <f>_xlfn.XLOOKUP(X1181,AM:AM,AO:AO,"")</f>
        <v>0</v>
      </c>
      <c r="Z1181">
        <f>_xlfn.XLOOKUP(X1181,AM:AM,AP:AP,"")</f>
        <v>0</v>
      </c>
      <c r="AA1181" t="str">
        <f>_xlfn.XLOOKUP(X1181,AM:AM,AQ:AQ,"")</f>
        <v>L24</v>
      </c>
      <c r="AB1181" t="str">
        <f>_xlfn.XLOOKUP(X1181,AM:AM,AR:AR,"")</f>
        <v>L36</v>
      </c>
    </row>
    <row r="1182" spans="1:28">
      <c r="A1182" s="93">
        <v>45448</v>
      </c>
      <c r="B1182" s="90">
        <v>51300</v>
      </c>
      <c r="C1182" s="90">
        <v>51500</v>
      </c>
      <c r="D1182" s="90">
        <v>51400</v>
      </c>
      <c r="E1182" s="90">
        <v>47200</v>
      </c>
      <c r="F1182" s="90">
        <v>51900</v>
      </c>
      <c r="G1182" s="91" t="s">
        <v>25</v>
      </c>
      <c r="H1182" s="90">
        <v>49500</v>
      </c>
      <c r="I1182" s="90">
        <v>50800</v>
      </c>
      <c r="J1182" s="90">
        <v>52600</v>
      </c>
      <c r="K1182" s="91" t="s">
        <v>25</v>
      </c>
      <c r="L1182" s="90">
        <v>52200</v>
      </c>
      <c r="M1182" s="90">
        <v>51900</v>
      </c>
      <c r="N1182" s="90">
        <v>50200</v>
      </c>
      <c r="O1182" s="90">
        <v>49500</v>
      </c>
      <c r="P1182" s="90">
        <v>47800</v>
      </c>
      <c r="Q1182" s="90">
        <v>48400</v>
      </c>
      <c r="R1182" s="90">
        <v>48300</v>
      </c>
      <c r="S1182" s="90">
        <v>49300</v>
      </c>
      <c r="T1182" s="90">
        <v>51700</v>
      </c>
      <c r="U1182" s="90">
        <v>53300</v>
      </c>
      <c r="V1182" s="90">
        <v>52000</v>
      </c>
      <c r="W1182" s="90">
        <v>54500</v>
      </c>
      <c r="X1182" t="str">
        <f t="shared" si="26"/>
        <v>06-2024</v>
      </c>
      <c r="Y1182">
        <f>_xlfn.XLOOKUP(X1182,AM:AM,AO:AO,"")</f>
        <v>0</v>
      </c>
      <c r="Z1182">
        <f>_xlfn.XLOOKUP(X1182,AM:AM,AP:AP,"")</f>
        <v>0</v>
      </c>
      <c r="AA1182" t="str">
        <f>_xlfn.XLOOKUP(X1182,AM:AM,AQ:AQ,"")</f>
        <v>L24</v>
      </c>
      <c r="AB1182" t="str">
        <f>_xlfn.XLOOKUP(X1182,AM:AM,AR:AR,"")</f>
        <v>L36</v>
      </c>
    </row>
    <row r="1183" spans="1:28">
      <c r="A1183" s="93">
        <v>45449</v>
      </c>
      <c r="B1183" s="90">
        <v>51200</v>
      </c>
      <c r="C1183" s="90">
        <v>51700</v>
      </c>
      <c r="D1183" s="90">
        <v>51200</v>
      </c>
      <c r="E1183" s="90">
        <v>46900</v>
      </c>
      <c r="F1183" s="90">
        <v>52000</v>
      </c>
      <c r="G1183" s="91" t="s">
        <v>25</v>
      </c>
      <c r="H1183" s="90">
        <v>49500</v>
      </c>
      <c r="I1183" s="90">
        <v>50400</v>
      </c>
      <c r="J1183" s="90">
        <v>52600</v>
      </c>
      <c r="K1183" s="91" t="s">
        <v>25</v>
      </c>
      <c r="L1183" s="90">
        <v>52000</v>
      </c>
      <c r="M1183" s="90">
        <v>51900</v>
      </c>
      <c r="N1183" s="90">
        <v>50200</v>
      </c>
      <c r="O1183" s="90">
        <v>49000</v>
      </c>
      <c r="P1183" s="90">
        <v>47500</v>
      </c>
      <c r="Q1183" s="90">
        <v>48100</v>
      </c>
      <c r="R1183" s="90">
        <v>47800</v>
      </c>
      <c r="S1183" s="90">
        <v>49100</v>
      </c>
      <c r="T1183" s="90">
        <v>51500</v>
      </c>
      <c r="U1183" s="90">
        <v>52800</v>
      </c>
      <c r="V1183" s="90">
        <v>51900</v>
      </c>
      <c r="W1183" s="90">
        <v>54400</v>
      </c>
      <c r="X1183" t="str">
        <f t="shared" si="26"/>
        <v>06-2024</v>
      </c>
      <c r="Y1183">
        <f>_xlfn.XLOOKUP(X1183,AM:AM,AO:AO,"")</f>
        <v>0</v>
      </c>
      <c r="Z1183">
        <f>_xlfn.XLOOKUP(X1183,AM:AM,AP:AP,"")</f>
        <v>0</v>
      </c>
      <c r="AA1183" t="str">
        <f>_xlfn.XLOOKUP(X1183,AM:AM,AQ:AQ,"")</f>
        <v>L24</v>
      </c>
      <c r="AB1183" t="str">
        <f>_xlfn.XLOOKUP(X1183,AM:AM,AR:AR,"")</f>
        <v>L36</v>
      </c>
    </row>
    <row r="1184" spans="1:28">
      <c r="A1184" s="93">
        <v>45450</v>
      </c>
      <c r="B1184" s="90">
        <v>51300</v>
      </c>
      <c r="C1184" s="90">
        <v>51000</v>
      </c>
      <c r="D1184" s="90">
        <v>51000</v>
      </c>
      <c r="E1184" s="90">
        <v>46700</v>
      </c>
      <c r="F1184" s="90">
        <v>51800</v>
      </c>
      <c r="G1184" s="91" t="s">
        <v>25</v>
      </c>
      <c r="H1184" s="90">
        <v>49000</v>
      </c>
      <c r="I1184" s="90">
        <v>50000</v>
      </c>
      <c r="J1184" s="90">
        <v>52200</v>
      </c>
      <c r="K1184" s="91" t="s">
        <v>25</v>
      </c>
      <c r="L1184" s="90">
        <v>51800</v>
      </c>
      <c r="M1184" s="90">
        <v>51700</v>
      </c>
      <c r="N1184" s="90">
        <v>49800</v>
      </c>
      <c r="O1184" s="90">
        <v>48500</v>
      </c>
      <c r="P1184" s="90">
        <v>47000</v>
      </c>
      <c r="Q1184" s="90">
        <v>47800</v>
      </c>
      <c r="R1184" s="90">
        <v>47300</v>
      </c>
      <c r="S1184" s="90">
        <v>48800</v>
      </c>
      <c r="T1184" s="90">
        <v>51000</v>
      </c>
      <c r="U1184" s="90">
        <v>52300</v>
      </c>
      <c r="V1184" s="90">
        <v>51700</v>
      </c>
      <c r="W1184" s="90">
        <v>54400</v>
      </c>
      <c r="X1184" t="str">
        <f t="shared" si="26"/>
        <v>06-2024</v>
      </c>
      <c r="Y1184">
        <f>_xlfn.XLOOKUP(X1184,AM:AM,AO:AO,"")</f>
        <v>0</v>
      </c>
      <c r="Z1184">
        <f>_xlfn.XLOOKUP(X1184,AM:AM,AP:AP,"")</f>
        <v>0</v>
      </c>
      <c r="AA1184" t="str">
        <f>_xlfn.XLOOKUP(X1184,AM:AM,AQ:AQ,"")</f>
        <v>L24</v>
      </c>
      <c r="AB1184" t="str">
        <f>_xlfn.XLOOKUP(X1184,AM:AM,AR:AR,"")</f>
        <v>L36</v>
      </c>
    </row>
    <row r="1185" spans="1:28">
      <c r="A1185" s="93">
        <v>45451</v>
      </c>
      <c r="B1185" s="90">
        <v>51300</v>
      </c>
      <c r="C1185" s="90">
        <v>51000</v>
      </c>
      <c r="D1185" s="90">
        <v>51000</v>
      </c>
      <c r="E1185" s="90">
        <v>47000</v>
      </c>
      <c r="F1185" s="90">
        <v>51800</v>
      </c>
      <c r="G1185" s="91" t="s">
        <v>25</v>
      </c>
      <c r="H1185" s="90">
        <v>49000</v>
      </c>
      <c r="I1185" s="90">
        <v>50100</v>
      </c>
      <c r="J1185" s="90">
        <v>52200</v>
      </c>
      <c r="K1185" s="91" t="s">
        <v>25</v>
      </c>
      <c r="L1185" s="90">
        <v>51900</v>
      </c>
      <c r="M1185" s="90">
        <v>51700</v>
      </c>
      <c r="N1185" s="90">
        <v>50000</v>
      </c>
      <c r="O1185" s="90">
        <v>48700</v>
      </c>
      <c r="P1185" s="90">
        <v>47300</v>
      </c>
      <c r="Q1185" s="90">
        <v>48000</v>
      </c>
      <c r="R1185" s="90">
        <v>47500</v>
      </c>
      <c r="S1185" s="90">
        <v>49000</v>
      </c>
      <c r="T1185" s="90">
        <v>51000</v>
      </c>
      <c r="U1185" s="90">
        <v>52300</v>
      </c>
      <c r="V1185" s="90">
        <v>51700</v>
      </c>
      <c r="W1185" s="90">
        <v>54400</v>
      </c>
      <c r="X1185" t="str">
        <f t="shared" si="26"/>
        <v>06-2024</v>
      </c>
      <c r="Y1185">
        <f>_xlfn.XLOOKUP(X1185,AM:AM,AO:AO,"")</f>
        <v>0</v>
      </c>
      <c r="Z1185">
        <f>_xlfn.XLOOKUP(X1185,AM:AM,AP:AP,"")</f>
        <v>0</v>
      </c>
      <c r="AA1185" t="str">
        <f>_xlfn.XLOOKUP(X1185,AM:AM,AQ:AQ,"")</f>
        <v>L24</v>
      </c>
      <c r="AB1185" t="str">
        <f>_xlfn.XLOOKUP(X1185,AM:AM,AR:AR,"")</f>
        <v>L36</v>
      </c>
    </row>
    <row r="1186" spans="1:28">
      <c r="A1186" s="93">
        <v>45452</v>
      </c>
      <c r="B1186" s="90" t="s">
        <v>24</v>
      </c>
      <c r="C1186" s="90" t="s">
        <v>24</v>
      </c>
      <c r="D1186" s="90" t="s">
        <v>24</v>
      </c>
      <c r="E1186" s="90" t="s">
        <v>24</v>
      </c>
      <c r="F1186" s="90" t="s">
        <v>24</v>
      </c>
      <c r="G1186" s="90" t="s">
        <v>24</v>
      </c>
      <c r="H1186" s="90" t="s">
        <v>24</v>
      </c>
      <c r="I1186" s="90" t="s">
        <v>24</v>
      </c>
      <c r="J1186" s="90" t="s">
        <v>24</v>
      </c>
      <c r="K1186" s="90" t="s">
        <v>24</v>
      </c>
      <c r="L1186" s="90" t="s">
        <v>24</v>
      </c>
      <c r="M1186" s="90" t="s">
        <v>24</v>
      </c>
      <c r="N1186" s="90" t="s">
        <v>24</v>
      </c>
      <c r="O1186" s="90" t="s">
        <v>24</v>
      </c>
      <c r="P1186" s="90" t="s">
        <v>24</v>
      </c>
      <c r="Q1186" s="90" t="s">
        <v>24</v>
      </c>
      <c r="R1186" s="90" t="s">
        <v>24</v>
      </c>
      <c r="S1186" s="90" t="s">
        <v>24</v>
      </c>
      <c r="T1186" s="90" t="s">
        <v>24</v>
      </c>
      <c r="U1186" s="90" t="s">
        <v>24</v>
      </c>
      <c r="V1186" s="90" t="s">
        <v>24</v>
      </c>
      <c r="W1186" s="90" t="s">
        <v>24</v>
      </c>
      <c r="X1186" t="str">
        <f t="shared" si="26"/>
        <v>06-2024</v>
      </c>
      <c r="Y1186">
        <f>_xlfn.XLOOKUP(X1186,AM:AM,AO:AO,"")</f>
        <v>0</v>
      </c>
      <c r="Z1186">
        <f>_xlfn.XLOOKUP(X1186,AM:AM,AP:AP,"")</f>
        <v>0</v>
      </c>
      <c r="AA1186" t="str">
        <f>_xlfn.XLOOKUP(X1186,AM:AM,AQ:AQ,"")</f>
        <v>L24</v>
      </c>
      <c r="AB1186" t="str">
        <f>_xlfn.XLOOKUP(X1186,AM:AM,AR:AR,"")</f>
        <v>L36</v>
      </c>
    </row>
    <row r="1187" spans="1:28">
      <c r="A1187" s="93">
        <v>45453</v>
      </c>
      <c r="B1187" s="90">
        <v>51000</v>
      </c>
      <c r="C1187" s="90">
        <v>51000</v>
      </c>
      <c r="D1187" s="90">
        <v>50700</v>
      </c>
      <c r="E1187" s="90">
        <v>46900</v>
      </c>
      <c r="F1187" s="90">
        <v>51800</v>
      </c>
      <c r="G1187" s="91" t="s">
        <v>25</v>
      </c>
      <c r="H1187" s="90">
        <v>49000</v>
      </c>
      <c r="I1187" s="90">
        <v>49800</v>
      </c>
      <c r="J1187" s="90">
        <v>52200</v>
      </c>
      <c r="K1187" s="91" t="s">
        <v>25</v>
      </c>
      <c r="L1187" s="90">
        <v>51700</v>
      </c>
      <c r="M1187" s="90">
        <v>51700</v>
      </c>
      <c r="N1187" s="90">
        <v>49600</v>
      </c>
      <c r="O1187" s="90">
        <v>48700</v>
      </c>
      <c r="P1187" s="90">
        <v>47000</v>
      </c>
      <c r="Q1187" s="90">
        <v>48000</v>
      </c>
      <c r="R1187" s="90">
        <v>47300</v>
      </c>
      <c r="S1187" s="90">
        <v>49000</v>
      </c>
      <c r="T1187" s="90">
        <v>51000</v>
      </c>
      <c r="U1187" s="90">
        <v>52300</v>
      </c>
      <c r="V1187" s="90">
        <v>51100</v>
      </c>
      <c r="W1187" s="90">
        <v>54300</v>
      </c>
      <c r="X1187" t="str">
        <f t="shared" si="26"/>
        <v>06-2024</v>
      </c>
      <c r="Y1187">
        <f>_xlfn.XLOOKUP(X1187,AM:AM,AO:AO,"")</f>
        <v>0</v>
      </c>
      <c r="Z1187">
        <f>_xlfn.XLOOKUP(X1187,AM:AM,AP:AP,"")</f>
        <v>0</v>
      </c>
      <c r="AA1187" t="str">
        <f>_xlfn.XLOOKUP(X1187,AM:AM,AQ:AQ,"")</f>
        <v>L24</v>
      </c>
      <c r="AB1187" t="str">
        <f>_xlfn.XLOOKUP(X1187,AM:AM,AR:AR,"")</f>
        <v>L36</v>
      </c>
    </row>
    <row r="1188" spans="1:28">
      <c r="A1188" s="93">
        <v>45454</v>
      </c>
      <c r="B1188" s="90">
        <v>50700</v>
      </c>
      <c r="C1188" s="90">
        <v>50500</v>
      </c>
      <c r="D1188" s="90">
        <v>50500</v>
      </c>
      <c r="E1188" s="90">
        <v>46500</v>
      </c>
      <c r="F1188" s="90">
        <v>51300</v>
      </c>
      <c r="G1188" s="91" t="s">
        <v>25</v>
      </c>
      <c r="H1188" s="90">
        <v>48500</v>
      </c>
      <c r="I1188" s="90">
        <v>49600</v>
      </c>
      <c r="J1188" s="90">
        <v>51600</v>
      </c>
      <c r="K1188" s="91" t="s">
        <v>25</v>
      </c>
      <c r="L1188" s="90">
        <v>51600</v>
      </c>
      <c r="M1188" s="90">
        <v>51300</v>
      </c>
      <c r="N1188" s="90">
        <v>49400</v>
      </c>
      <c r="O1188" s="90">
        <v>48300</v>
      </c>
      <c r="P1188" s="90">
        <v>46800</v>
      </c>
      <c r="Q1188" s="90">
        <v>47400</v>
      </c>
      <c r="R1188" s="90">
        <v>47000</v>
      </c>
      <c r="S1188" s="90">
        <v>48600</v>
      </c>
      <c r="T1188" s="90">
        <v>50500</v>
      </c>
      <c r="U1188" s="90">
        <v>51800</v>
      </c>
      <c r="V1188" s="90">
        <v>50900</v>
      </c>
      <c r="W1188" s="90">
        <v>54100</v>
      </c>
      <c r="X1188" t="str">
        <f t="shared" si="26"/>
        <v>06-2024</v>
      </c>
      <c r="Y1188">
        <f>_xlfn.XLOOKUP(X1188,AM:AM,AO:AO,"")</f>
        <v>0</v>
      </c>
      <c r="Z1188">
        <f>_xlfn.XLOOKUP(X1188,AM:AM,AP:AP,"")</f>
        <v>0</v>
      </c>
      <c r="AA1188" t="str">
        <f>_xlfn.XLOOKUP(X1188,AM:AM,AQ:AQ,"")</f>
        <v>L24</v>
      </c>
      <c r="AB1188" t="str">
        <f>_xlfn.XLOOKUP(X1188,AM:AM,AR:AR,"")</f>
        <v>L36</v>
      </c>
    </row>
    <row r="1189" spans="1:28">
      <c r="A1189" s="93">
        <v>45455</v>
      </c>
      <c r="B1189" s="90">
        <v>50400</v>
      </c>
      <c r="C1189" s="90">
        <v>50500</v>
      </c>
      <c r="D1189" s="90">
        <v>50300</v>
      </c>
      <c r="E1189" s="90">
        <v>46200</v>
      </c>
      <c r="F1189" s="90">
        <v>51200</v>
      </c>
      <c r="G1189" s="91" t="s">
        <v>25</v>
      </c>
      <c r="H1189" s="90">
        <v>48300</v>
      </c>
      <c r="I1189" s="90">
        <v>49400</v>
      </c>
      <c r="J1189" s="90">
        <v>51300</v>
      </c>
      <c r="K1189" s="91" t="s">
        <v>25</v>
      </c>
      <c r="L1189" s="90">
        <v>51500</v>
      </c>
      <c r="M1189" s="90">
        <v>51300</v>
      </c>
      <c r="N1189" s="90">
        <v>49200</v>
      </c>
      <c r="O1189" s="90">
        <v>48300</v>
      </c>
      <c r="P1189" s="90">
        <v>46700</v>
      </c>
      <c r="Q1189" s="90">
        <v>47300</v>
      </c>
      <c r="R1189" s="90">
        <v>47000</v>
      </c>
      <c r="S1189" s="90">
        <v>48300</v>
      </c>
      <c r="T1189" s="90">
        <v>50500</v>
      </c>
      <c r="U1189" s="90">
        <v>51800</v>
      </c>
      <c r="V1189" s="90">
        <v>50700</v>
      </c>
      <c r="W1189" s="90">
        <v>54000</v>
      </c>
      <c r="X1189" t="str">
        <f t="shared" si="26"/>
        <v>06-2024</v>
      </c>
      <c r="Y1189">
        <f>_xlfn.XLOOKUP(X1189,AM:AM,AO:AO,"")</f>
        <v>0</v>
      </c>
      <c r="Z1189">
        <f>_xlfn.XLOOKUP(X1189,AM:AM,AP:AP,"")</f>
        <v>0</v>
      </c>
      <c r="AA1189" t="str">
        <f>_xlfn.XLOOKUP(X1189,AM:AM,AQ:AQ,"")</f>
        <v>L24</v>
      </c>
      <c r="AB1189" t="str">
        <f>_xlfn.XLOOKUP(X1189,AM:AM,AR:AR,"")</f>
        <v>L36</v>
      </c>
    </row>
    <row r="1190" spans="1:28">
      <c r="A1190" s="93">
        <v>45456</v>
      </c>
      <c r="B1190" s="90">
        <v>50400</v>
      </c>
      <c r="C1190" s="90">
        <v>50500</v>
      </c>
      <c r="D1190" s="90">
        <v>50100</v>
      </c>
      <c r="E1190" s="90">
        <v>45900</v>
      </c>
      <c r="F1190" s="90">
        <v>51000</v>
      </c>
      <c r="G1190" s="91" t="s">
        <v>25</v>
      </c>
      <c r="H1190" s="90">
        <v>48000</v>
      </c>
      <c r="I1190" s="90">
        <v>49200</v>
      </c>
      <c r="J1190" s="90">
        <v>51300</v>
      </c>
      <c r="K1190" s="91" t="s">
        <v>25</v>
      </c>
      <c r="L1190" s="90">
        <v>51200</v>
      </c>
      <c r="M1190" s="90">
        <v>51200</v>
      </c>
      <c r="N1190" s="90">
        <v>49000</v>
      </c>
      <c r="O1190" s="90">
        <v>48000</v>
      </c>
      <c r="P1190" s="90">
        <v>46500</v>
      </c>
      <c r="Q1190" s="90">
        <v>47300</v>
      </c>
      <c r="R1190" s="90">
        <v>46800</v>
      </c>
      <c r="S1190" s="90">
        <v>48000</v>
      </c>
      <c r="T1190" s="90">
        <v>50500</v>
      </c>
      <c r="U1190" s="90">
        <v>51800</v>
      </c>
      <c r="V1190" s="90">
        <v>50700</v>
      </c>
      <c r="W1190" s="90">
        <v>54000</v>
      </c>
      <c r="X1190" t="str">
        <f t="shared" si="26"/>
        <v>06-2024</v>
      </c>
      <c r="Y1190">
        <f>_xlfn.XLOOKUP(X1190,AM:AM,AO:AO,"")</f>
        <v>0</v>
      </c>
      <c r="Z1190">
        <f>_xlfn.XLOOKUP(X1190,AM:AM,AP:AP,"")</f>
        <v>0</v>
      </c>
      <c r="AA1190" t="str">
        <f>_xlfn.XLOOKUP(X1190,AM:AM,AQ:AQ,"")</f>
        <v>L24</v>
      </c>
      <c r="AB1190" t="str">
        <f>_xlfn.XLOOKUP(X1190,AM:AM,AR:AR,"")</f>
        <v>L36</v>
      </c>
    </row>
    <row r="1191" spans="1:28">
      <c r="A1191" s="93">
        <v>45457</v>
      </c>
      <c r="B1191" s="90">
        <v>50100</v>
      </c>
      <c r="C1191" s="90">
        <v>50000</v>
      </c>
      <c r="D1191" s="90">
        <v>50100</v>
      </c>
      <c r="E1191" s="90">
        <v>45800</v>
      </c>
      <c r="F1191" s="90">
        <v>50300</v>
      </c>
      <c r="G1191" s="91" t="s">
        <v>25</v>
      </c>
      <c r="H1191" s="90">
        <v>47500</v>
      </c>
      <c r="I1191" s="90">
        <v>49000</v>
      </c>
      <c r="J1191" s="90">
        <v>51000</v>
      </c>
      <c r="K1191" s="91" t="s">
        <v>25</v>
      </c>
      <c r="L1191" s="90">
        <v>51100</v>
      </c>
      <c r="M1191" s="90">
        <v>50700</v>
      </c>
      <c r="N1191" s="90">
        <v>49000</v>
      </c>
      <c r="O1191" s="90">
        <v>47900</v>
      </c>
      <c r="P1191" s="90">
        <v>46200</v>
      </c>
      <c r="Q1191" s="90">
        <v>47000</v>
      </c>
      <c r="R1191" s="90">
        <v>46500</v>
      </c>
      <c r="S1191" s="90">
        <v>47900</v>
      </c>
      <c r="T1191" s="90">
        <v>50000</v>
      </c>
      <c r="U1191" s="90">
        <v>51800</v>
      </c>
      <c r="V1191" s="90">
        <v>50600</v>
      </c>
      <c r="W1191" s="90">
        <v>54000</v>
      </c>
      <c r="X1191" t="str">
        <f t="shared" si="26"/>
        <v>06-2024</v>
      </c>
      <c r="Y1191">
        <f>_xlfn.XLOOKUP(X1191,AM:AM,AO:AO,"")</f>
        <v>0</v>
      </c>
      <c r="Z1191">
        <f>_xlfn.XLOOKUP(X1191,AM:AM,AP:AP,"")</f>
        <v>0</v>
      </c>
      <c r="AA1191" t="str">
        <f>_xlfn.XLOOKUP(X1191,AM:AM,AQ:AQ,"")</f>
        <v>L24</v>
      </c>
      <c r="AB1191" t="str">
        <f>_xlfn.XLOOKUP(X1191,AM:AM,AR:AR,"")</f>
        <v>L36</v>
      </c>
    </row>
    <row r="1192" spans="1:28">
      <c r="A1192" s="93">
        <v>45458</v>
      </c>
      <c r="B1192" s="90">
        <v>49800</v>
      </c>
      <c r="C1192" s="90">
        <v>50000</v>
      </c>
      <c r="D1192" s="90">
        <v>49900</v>
      </c>
      <c r="E1192" s="90">
        <v>45500</v>
      </c>
      <c r="F1192" s="90">
        <v>50300</v>
      </c>
      <c r="G1192" s="91" t="s">
        <v>25</v>
      </c>
      <c r="H1192" s="90">
        <v>47500</v>
      </c>
      <c r="I1192" s="90">
        <v>48600</v>
      </c>
      <c r="J1192" s="90">
        <v>51000</v>
      </c>
      <c r="K1192" s="91" t="s">
        <v>25</v>
      </c>
      <c r="L1192" s="90">
        <v>50700</v>
      </c>
      <c r="M1192" s="90">
        <v>50500</v>
      </c>
      <c r="N1192" s="90">
        <v>48800</v>
      </c>
      <c r="O1192" s="90">
        <v>47800</v>
      </c>
      <c r="P1192" s="90">
        <v>46000</v>
      </c>
      <c r="Q1192" s="90">
        <v>46800</v>
      </c>
      <c r="R1192" s="90">
        <v>46300</v>
      </c>
      <c r="S1192" s="90">
        <v>47600</v>
      </c>
      <c r="T1192" s="90">
        <v>50000</v>
      </c>
      <c r="U1192" s="90">
        <v>51800</v>
      </c>
      <c r="V1192" s="90">
        <v>50600</v>
      </c>
      <c r="W1192" s="90">
        <v>54000</v>
      </c>
      <c r="X1192" t="str">
        <f t="shared" si="26"/>
        <v>06-2024</v>
      </c>
      <c r="Y1192">
        <f>_xlfn.XLOOKUP(X1192,AM:AM,AO:AO,"")</f>
        <v>0</v>
      </c>
      <c r="Z1192">
        <f>_xlfn.XLOOKUP(X1192,AM:AM,AP:AP,"")</f>
        <v>0</v>
      </c>
      <c r="AA1192" t="str">
        <f>_xlfn.XLOOKUP(X1192,AM:AM,AQ:AQ,"")</f>
        <v>L24</v>
      </c>
      <c r="AB1192" t="str">
        <f>_xlfn.XLOOKUP(X1192,AM:AM,AR:AR,"")</f>
        <v>L36</v>
      </c>
    </row>
    <row r="1193" spans="1:28">
      <c r="A1193" s="93">
        <v>45459</v>
      </c>
      <c r="B1193" s="90" t="s">
        <v>24</v>
      </c>
      <c r="C1193" s="90" t="s">
        <v>24</v>
      </c>
      <c r="D1193" s="90" t="s">
        <v>24</v>
      </c>
      <c r="E1193" s="90" t="s">
        <v>24</v>
      </c>
      <c r="F1193" s="90" t="s">
        <v>24</v>
      </c>
      <c r="G1193" s="90" t="s">
        <v>24</v>
      </c>
      <c r="H1193" s="90" t="s">
        <v>24</v>
      </c>
      <c r="I1193" s="90" t="s">
        <v>24</v>
      </c>
      <c r="J1193" s="90" t="s">
        <v>24</v>
      </c>
      <c r="K1193" s="90" t="s">
        <v>24</v>
      </c>
      <c r="L1193" s="90" t="s">
        <v>24</v>
      </c>
      <c r="M1193" s="90" t="s">
        <v>24</v>
      </c>
      <c r="N1193" s="90" t="s">
        <v>24</v>
      </c>
      <c r="O1193" s="90" t="s">
        <v>24</v>
      </c>
      <c r="P1193" s="90" t="s">
        <v>24</v>
      </c>
      <c r="Q1193" s="90" t="s">
        <v>24</v>
      </c>
      <c r="R1193" s="90" t="s">
        <v>24</v>
      </c>
      <c r="S1193" s="90" t="s">
        <v>24</v>
      </c>
      <c r="T1193" s="90" t="s">
        <v>24</v>
      </c>
      <c r="U1193" s="90" t="s">
        <v>24</v>
      </c>
      <c r="V1193" s="90" t="s">
        <v>24</v>
      </c>
      <c r="W1193" s="90" t="s">
        <v>24</v>
      </c>
      <c r="X1193" t="str">
        <f t="shared" si="26"/>
        <v>06-2024</v>
      </c>
      <c r="Y1193">
        <f>_xlfn.XLOOKUP(X1193,AM:AM,AO:AO,"")</f>
        <v>0</v>
      </c>
      <c r="Z1193">
        <f>_xlfn.XLOOKUP(X1193,AM:AM,AP:AP,"")</f>
        <v>0</v>
      </c>
      <c r="AA1193" t="str">
        <f>_xlfn.XLOOKUP(X1193,AM:AM,AQ:AQ,"")</f>
        <v>L24</v>
      </c>
      <c r="AB1193" t="str">
        <f>_xlfn.XLOOKUP(X1193,AM:AM,AR:AR,"")</f>
        <v>L36</v>
      </c>
    </row>
    <row r="1194" spans="1:28">
      <c r="A1194" s="93">
        <v>45460</v>
      </c>
      <c r="B1194" s="90">
        <v>49600</v>
      </c>
      <c r="C1194" s="90">
        <v>49800</v>
      </c>
      <c r="D1194" s="90">
        <v>49600</v>
      </c>
      <c r="E1194" s="90">
        <v>45500</v>
      </c>
      <c r="F1194" s="90">
        <v>50200</v>
      </c>
      <c r="G1194" s="91" t="s">
        <v>25</v>
      </c>
      <c r="H1194" s="90">
        <v>47500</v>
      </c>
      <c r="I1194" s="90">
        <v>48500</v>
      </c>
      <c r="J1194" s="90">
        <v>50500</v>
      </c>
      <c r="K1194" s="91" t="s">
        <v>25</v>
      </c>
      <c r="L1194" s="90">
        <v>50600</v>
      </c>
      <c r="M1194" s="90">
        <v>50200</v>
      </c>
      <c r="N1194" s="90">
        <v>48600</v>
      </c>
      <c r="O1194" s="90">
        <v>47500</v>
      </c>
      <c r="P1194" s="90">
        <v>45700</v>
      </c>
      <c r="Q1194" s="90">
        <v>46300</v>
      </c>
      <c r="R1194" s="90">
        <v>46000</v>
      </c>
      <c r="S1194" s="90">
        <v>47600</v>
      </c>
      <c r="T1194" s="90">
        <v>49500</v>
      </c>
      <c r="U1194" s="90">
        <v>51800</v>
      </c>
      <c r="V1194" s="90">
        <v>50300</v>
      </c>
      <c r="W1194" s="90">
        <v>53000</v>
      </c>
      <c r="X1194" t="str">
        <f t="shared" si="26"/>
        <v>06-2024</v>
      </c>
      <c r="Y1194">
        <f>_xlfn.XLOOKUP(X1194,AM:AM,AO:AO,"")</f>
        <v>0</v>
      </c>
      <c r="Z1194">
        <f>_xlfn.XLOOKUP(X1194,AM:AM,AP:AP,"")</f>
        <v>0</v>
      </c>
      <c r="AA1194" t="str">
        <f>_xlfn.XLOOKUP(X1194,AM:AM,AQ:AQ,"")</f>
        <v>L24</v>
      </c>
      <c r="AB1194" t="str">
        <f>_xlfn.XLOOKUP(X1194,AM:AM,AR:AR,"")</f>
        <v>L36</v>
      </c>
    </row>
    <row r="1195" spans="1:28">
      <c r="A1195" s="93">
        <v>45461</v>
      </c>
      <c r="B1195" s="90">
        <v>49500</v>
      </c>
      <c r="C1195" s="90">
        <v>49500</v>
      </c>
      <c r="D1195" s="90">
        <v>49600</v>
      </c>
      <c r="E1195" s="90">
        <v>45100</v>
      </c>
      <c r="F1195" s="90">
        <v>49600</v>
      </c>
      <c r="G1195" s="91" t="s">
        <v>25</v>
      </c>
      <c r="H1195" s="90">
        <v>47000</v>
      </c>
      <c r="I1195" s="90">
        <v>48400</v>
      </c>
      <c r="J1195" s="90">
        <v>49800</v>
      </c>
      <c r="K1195" s="91" t="s">
        <v>25</v>
      </c>
      <c r="L1195" s="90">
        <v>50500</v>
      </c>
      <c r="M1195" s="90">
        <v>50200</v>
      </c>
      <c r="N1195" s="90">
        <v>48300</v>
      </c>
      <c r="O1195" s="90">
        <v>47400</v>
      </c>
      <c r="P1195" s="90">
        <v>45300</v>
      </c>
      <c r="Q1195" s="90">
        <v>46000</v>
      </c>
      <c r="R1195" s="90">
        <v>45500</v>
      </c>
      <c r="S1195" s="90">
        <v>47200</v>
      </c>
      <c r="T1195" s="90">
        <v>49300</v>
      </c>
      <c r="U1195" s="90">
        <v>51300</v>
      </c>
      <c r="V1195" s="90">
        <v>50300</v>
      </c>
      <c r="W1195" s="90">
        <v>53000</v>
      </c>
      <c r="X1195" t="str">
        <f t="shared" si="26"/>
        <v>06-2024</v>
      </c>
      <c r="Y1195">
        <f>_xlfn.XLOOKUP(X1195,AM:AM,AO:AO,"")</f>
        <v>0</v>
      </c>
      <c r="Z1195">
        <f>_xlfn.XLOOKUP(X1195,AM:AM,AP:AP,"")</f>
        <v>0</v>
      </c>
      <c r="AA1195" t="str">
        <f>_xlfn.XLOOKUP(X1195,AM:AM,AQ:AQ,"")</f>
        <v>L24</v>
      </c>
      <c r="AB1195" t="str">
        <f>_xlfn.XLOOKUP(X1195,AM:AM,AR:AR,"")</f>
        <v>L36</v>
      </c>
    </row>
    <row r="1196" spans="1:28">
      <c r="A1196" s="93">
        <v>45462</v>
      </c>
      <c r="B1196" s="90">
        <v>49300</v>
      </c>
      <c r="C1196" s="90">
        <v>49500</v>
      </c>
      <c r="D1196" s="90">
        <v>49200</v>
      </c>
      <c r="E1196" s="90">
        <v>44800</v>
      </c>
      <c r="F1196" s="90">
        <v>49200</v>
      </c>
      <c r="G1196" s="91" t="s">
        <v>25</v>
      </c>
      <c r="H1196" s="90">
        <v>47000</v>
      </c>
      <c r="I1196" s="90">
        <v>47800</v>
      </c>
      <c r="J1196" s="90">
        <v>49500</v>
      </c>
      <c r="K1196" s="91" t="s">
        <v>25</v>
      </c>
      <c r="L1196" s="90">
        <v>50000</v>
      </c>
      <c r="M1196" s="90">
        <v>49900</v>
      </c>
      <c r="N1196" s="90">
        <v>48300</v>
      </c>
      <c r="O1196" s="90">
        <v>47000</v>
      </c>
      <c r="P1196" s="90">
        <v>45000</v>
      </c>
      <c r="Q1196" s="90">
        <v>45600</v>
      </c>
      <c r="R1196" s="90">
        <v>45000</v>
      </c>
      <c r="S1196" s="90">
        <v>46900</v>
      </c>
      <c r="T1196" s="90">
        <v>49000</v>
      </c>
      <c r="U1196" s="90">
        <v>50300</v>
      </c>
      <c r="V1196" s="90">
        <v>49500</v>
      </c>
      <c r="W1196" s="90">
        <v>52800</v>
      </c>
      <c r="X1196" t="str">
        <f t="shared" si="26"/>
        <v>06-2024</v>
      </c>
      <c r="Y1196">
        <f>_xlfn.XLOOKUP(X1196,AM:AM,AO:AO,"")</f>
        <v>0</v>
      </c>
      <c r="Z1196">
        <f>_xlfn.XLOOKUP(X1196,AM:AM,AP:AP,"")</f>
        <v>0</v>
      </c>
      <c r="AA1196" t="str">
        <f>_xlfn.XLOOKUP(X1196,AM:AM,AQ:AQ,"")</f>
        <v>L24</v>
      </c>
      <c r="AB1196" t="str">
        <f>_xlfn.XLOOKUP(X1196,AM:AM,AR:AR,"")</f>
        <v>L36</v>
      </c>
    </row>
    <row r="1197" spans="1:28">
      <c r="A1197" s="93">
        <v>45463</v>
      </c>
      <c r="B1197" s="90">
        <v>49000</v>
      </c>
      <c r="C1197" s="90">
        <v>49300</v>
      </c>
      <c r="D1197" s="90">
        <v>48800</v>
      </c>
      <c r="E1197" s="90">
        <v>44500</v>
      </c>
      <c r="F1197" s="90">
        <v>49200</v>
      </c>
      <c r="G1197" s="91" t="s">
        <v>25</v>
      </c>
      <c r="H1197" s="90">
        <v>46500</v>
      </c>
      <c r="I1197" s="90">
        <v>47000</v>
      </c>
      <c r="J1197" s="90">
        <v>49500</v>
      </c>
      <c r="K1197" s="91" t="s">
        <v>25</v>
      </c>
      <c r="L1197" s="90">
        <v>49600</v>
      </c>
      <c r="M1197" s="90">
        <v>49400</v>
      </c>
      <c r="N1197" s="90">
        <v>47900</v>
      </c>
      <c r="O1197" s="90">
        <v>46600</v>
      </c>
      <c r="P1197" s="90">
        <v>44500</v>
      </c>
      <c r="Q1197" s="90">
        <v>45300</v>
      </c>
      <c r="R1197" s="90">
        <v>44800</v>
      </c>
      <c r="S1197" s="90">
        <v>46600</v>
      </c>
      <c r="T1197" s="90">
        <v>48800</v>
      </c>
      <c r="U1197" s="90">
        <v>50300</v>
      </c>
      <c r="V1197" s="90">
        <v>49500</v>
      </c>
      <c r="W1197" s="90">
        <v>52700</v>
      </c>
      <c r="X1197" t="str">
        <f t="shared" si="26"/>
        <v>06-2024</v>
      </c>
      <c r="Y1197">
        <f>_xlfn.XLOOKUP(X1197,AM:AM,AO:AO,"")</f>
        <v>0</v>
      </c>
      <c r="Z1197">
        <f>_xlfn.XLOOKUP(X1197,AM:AM,AP:AP,"")</f>
        <v>0</v>
      </c>
      <c r="AA1197" t="str">
        <f>_xlfn.XLOOKUP(X1197,AM:AM,AQ:AQ,"")</f>
        <v>L24</v>
      </c>
      <c r="AB1197" t="str">
        <f>_xlfn.XLOOKUP(X1197,AM:AM,AR:AR,"")</f>
        <v>L36</v>
      </c>
    </row>
    <row r="1198" spans="1:28">
      <c r="A1198" s="93">
        <v>45464</v>
      </c>
      <c r="B1198" s="90">
        <v>49000</v>
      </c>
      <c r="C1198" s="90">
        <v>49300</v>
      </c>
      <c r="D1198" s="90">
        <v>48800</v>
      </c>
      <c r="E1198" s="90">
        <v>44300</v>
      </c>
      <c r="F1198" s="90">
        <v>48800</v>
      </c>
      <c r="G1198" s="91" t="s">
        <v>25</v>
      </c>
      <c r="H1198" s="90">
        <v>46000</v>
      </c>
      <c r="I1198" s="90">
        <v>47000</v>
      </c>
      <c r="J1198" s="90">
        <v>49000</v>
      </c>
      <c r="K1198" s="91" t="s">
        <v>25</v>
      </c>
      <c r="L1198" s="90">
        <v>49500</v>
      </c>
      <c r="M1198" s="90">
        <v>49100</v>
      </c>
      <c r="N1198" s="90">
        <v>48000</v>
      </c>
      <c r="O1198" s="90">
        <v>46500</v>
      </c>
      <c r="P1198" s="90">
        <v>44800</v>
      </c>
      <c r="Q1198" s="90">
        <v>45100</v>
      </c>
      <c r="R1198" s="90">
        <v>44800</v>
      </c>
      <c r="S1198" s="90">
        <v>46400</v>
      </c>
      <c r="T1198" s="90">
        <v>48500</v>
      </c>
      <c r="U1198" s="90">
        <v>50300</v>
      </c>
      <c r="V1198" s="90">
        <v>49500</v>
      </c>
      <c r="W1198" s="90">
        <v>52200</v>
      </c>
      <c r="X1198" t="str">
        <f t="shared" si="26"/>
        <v>06-2024</v>
      </c>
      <c r="Y1198">
        <f>_xlfn.XLOOKUP(X1198,AM:AM,AO:AO,"")</f>
        <v>0</v>
      </c>
      <c r="Z1198">
        <f>_xlfn.XLOOKUP(X1198,AM:AM,AP:AP,"")</f>
        <v>0</v>
      </c>
      <c r="AA1198" t="str">
        <f>_xlfn.XLOOKUP(X1198,AM:AM,AQ:AQ,"")</f>
        <v>L24</v>
      </c>
      <c r="AB1198" t="str">
        <f>_xlfn.XLOOKUP(X1198,AM:AM,AR:AR,"")</f>
        <v>L36</v>
      </c>
    </row>
    <row r="1199" spans="1:28">
      <c r="A1199" s="93">
        <v>45465</v>
      </c>
      <c r="B1199" s="90">
        <v>48700</v>
      </c>
      <c r="C1199" s="90">
        <v>49000</v>
      </c>
      <c r="D1199" s="90">
        <v>48600</v>
      </c>
      <c r="E1199" s="90">
        <v>44200</v>
      </c>
      <c r="F1199" s="90">
        <v>48800</v>
      </c>
      <c r="G1199" s="91" t="s">
        <v>25</v>
      </c>
      <c r="H1199" s="90">
        <v>46000</v>
      </c>
      <c r="I1199" s="90">
        <v>47000</v>
      </c>
      <c r="J1199" s="90">
        <v>49000</v>
      </c>
      <c r="K1199" s="91" t="s">
        <v>25</v>
      </c>
      <c r="L1199" s="90">
        <v>49300</v>
      </c>
      <c r="M1199" s="90">
        <v>49100</v>
      </c>
      <c r="N1199" s="90">
        <v>47800</v>
      </c>
      <c r="O1199" s="90">
        <v>46200</v>
      </c>
      <c r="P1199" s="90">
        <v>44000</v>
      </c>
      <c r="Q1199" s="90">
        <v>44800</v>
      </c>
      <c r="R1199" s="90">
        <v>44300</v>
      </c>
      <c r="S1199" s="90">
        <v>46300</v>
      </c>
      <c r="T1199" s="90">
        <v>48300</v>
      </c>
      <c r="U1199" s="90">
        <v>49300</v>
      </c>
      <c r="V1199" s="90">
        <v>49300</v>
      </c>
      <c r="W1199" s="90">
        <v>52000</v>
      </c>
      <c r="X1199" t="str">
        <f t="shared" si="26"/>
        <v>06-2024</v>
      </c>
      <c r="Y1199">
        <f>_xlfn.XLOOKUP(X1199,AM:AM,AO:AO,"")</f>
        <v>0</v>
      </c>
      <c r="Z1199">
        <f>_xlfn.XLOOKUP(X1199,AM:AM,AP:AP,"")</f>
        <v>0</v>
      </c>
      <c r="AA1199" t="str">
        <f>_xlfn.XLOOKUP(X1199,AM:AM,AQ:AQ,"")</f>
        <v>L24</v>
      </c>
      <c r="AB1199" t="str">
        <f>_xlfn.XLOOKUP(X1199,AM:AM,AR:AR,"")</f>
        <v>L36</v>
      </c>
    </row>
    <row r="1200" spans="1:28">
      <c r="A1200" s="93">
        <v>45466</v>
      </c>
      <c r="B1200" s="90" t="s">
        <v>24</v>
      </c>
      <c r="C1200" s="90" t="s">
        <v>24</v>
      </c>
      <c r="D1200" s="90" t="s">
        <v>24</v>
      </c>
      <c r="E1200" s="90" t="s">
        <v>24</v>
      </c>
      <c r="F1200" s="90" t="s">
        <v>24</v>
      </c>
      <c r="G1200" s="90" t="s">
        <v>24</v>
      </c>
      <c r="H1200" s="90" t="s">
        <v>24</v>
      </c>
      <c r="I1200" s="90" t="s">
        <v>24</v>
      </c>
      <c r="J1200" s="90" t="s">
        <v>24</v>
      </c>
      <c r="K1200" s="90" t="s">
        <v>24</v>
      </c>
      <c r="L1200" s="90" t="s">
        <v>24</v>
      </c>
      <c r="M1200" s="90" t="s">
        <v>24</v>
      </c>
      <c r="N1200" s="90" t="s">
        <v>24</v>
      </c>
      <c r="O1200" s="90" t="s">
        <v>24</v>
      </c>
      <c r="P1200" s="90" t="s">
        <v>24</v>
      </c>
      <c r="Q1200" s="90" t="s">
        <v>24</v>
      </c>
      <c r="R1200" s="90" t="s">
        <v>24</v>
      </c>
      <c r="S1200" s="90" t="s">
        <v>24</v>
      </c>
      <c r="T1200" s="90" t="s">
        <v>24</v>
      </c>
      <c r="U1200" s="90" t="s">
        <v>24</v>
      </c>
      <c r="V1200" s="90" t="s">
        <v>24</v>
      </c>
      <c r="W1200" s="90" t="s">
        <v>24</v>
      </c>
      <c r="X1200" t="str">
        <f t="shared" si="26"/>
        <v>06-2024</v>
      </c>
      <c r="Y1200">
        <f>_xlfn.XLOOKUP(X1200,AM:AM,AO:AO,"")</f>
        <v>0</v>
      </c>
      <c r="Z1200">
        <f>_xlfn.XLOOKUP(X1200,AM:AM,AP:AP,"")</f>
        <v>0</v>
      </c>
      <c r="AA1200" t="str">
        <f>_xlfn.XLOOKUP(X1200,AM:AM,AQ:AQ,"")</f>
        <v>L24</v>
      </c>
      <c r="AB1200" t="str">
        <f>_xlfn.XLOOKUP(X1200,AM:AM,AR:AR,"")</f>
        <v>L36</v>
      </c>
    </row>
    <row r="1201" spans="1:28">
      <c r="A1201" s="93">
        <v>45467</v>
      </c>
      <c r="B1201" s="90">
        <v>48300</v>
      </c>
      <c r="C1201" s="90">
        <v>49000</v>
      </c>
      <c r="D1201" s="90">
        <v>48000</v>
      </c>
      <c r="E1201" s="90">
        <v>43800</v>
      </c>
      <c r="F1201" s="90">
        <v>48300</v>
      </c>
      <c r="G1201" s="91" t="s">
        <v>25</v>
      </c>
      <c r="H1201" s="90">
        <v>45500</v>
      </c>
      <c r="I1201" s="90">
        <v>46400</v>
      </c>
      <c r="J1201" s="90">
        <v>48500</v>
      </c>
      <c r="K1201" s="91" t="s">
        <v>25</v>
      </c>
      <c r="L1201" s="90">
        <v>49000</v>
      </c>
      <c r="M1201" s="90">
        <v>49000</v>
      </c>
      <c r="N1201" s="90">
        <v>47200</v>
      </c>
      <c r="O1201" s="90">
        <v>46000</v>
      </c>
      <c r="P1201" s="90">
        <v>43800</v>
      </c>
      <c r="Q1201" s="90">
        <v>44300</v>
      </c>
      <c r="R1201" s="90">
        <v>44300</v>
      </c>
      <c r="S1201" s="90">
        <v>45900</v>
      </c>
      <c r="T1201" s="90">
        <v>47800</v>
      </c>
      <c r="U1201" s="90">
        <v>49300</v>
      </c>
      <c r="V1201" s="90">
        <v>48500</v>
      </c>
      <c r="W1201" s="90">
        <v>51600</v>
      </c>
      <c r="X1201" t="str">
        <f t="shared" si="26"/>
        <v>06-2024</v>
      </c>
      <c r="Y1201">
        <f>_xlfn.XLOOKUP(X1201,AM:AM,AO:AO,"")</f>
        <v>0</v>
      </c>
      <c r="Z1201">
        <f>_xlfn.XLOOKUP(X1201,AM:AM,AP:AP,"")</f>
        <v>0</v>
      </c>
      <c r="AA1201" t="str">
        <f>_xlfn.XLOOKUP(X1201,AM:AM,AQ:AQ,"")</f>
        <v>L24</v>
      </c>
      <c r="AB1201" t="str">
        <f>_xlfn.XLOOKUP(X1201,AM:AM,AR:AR,"")</f>
        <v>L36</v>
      </c>
    </row>
    <row r="1202" spans="1:28">
      <c r="A1202" s="93">
        <v>45468</v>
      </c>
      <c r="B1202" s="90">
        <v>48000</v>
      </c>
      <c r="C1202" s="90">
        <v>48800</v>
      </c>
      <c r="D1202" s="90">
        <v>47600</v>
      </c>
      <c r="E1202" s="90">
        <v>42800</v>
      </c>
      <c r="F1202" s="90">
        <v>48000</v>
      </c>
      <c r="G1202" s="91" t="s">
        <v>25</v>
      </c>
      <c r="H1202" s="90">
        <v>45500</v>
      </c>
      <c r="I1202" s="90">
        <v>45900</v>
      </c>
      <c r="J1202" s="90">
        <v>48000</v>
      </c>
      <c r="K1202" s="91" t="s">
        <v>25</v>
      </c>
      <c r="L1202" s="90">
        <v>48400</v>
      </c>
      <c r="M1202" s="90">
        <v>48900</v>
      </c>
      <c r="N1202" s="90">
        <v>46600</v>
      </c>
      <c r="O1202" s="90">
        <v>45200</v>
      </c>
      <c r="P1202" s="90">
        <v>43000</v>
      </c>
      <c r="Q1202" s="90">
        <v>43500</v>
      </c>
      <c r="R1202" s="90">
        <v>43800</v>
      </c>
      <c r="S1202" s="90">
        <v>44900</v>
      </c>
      <c r="T1202" s="90">
        <v>47500</v>
      </c>
      <c r="U1202" s="90">
        <v>48800</v>
      </c>
      <c r="V1202" s="90">
        <v>48500</v>
      </c>
      <c r="W1202" s="90">
        <v>51300</v>
      </c>
      <c r="X1202" t="str">
        <f t="shared" si="26"/>
        <v>06-2024</v>
      </c>
      <c r="Y1202">
        <f>_xlfn.XLOOKUP(X1202,AM:AM,AO:AO,"")</f>
        <v>0</v>
      </c>
      <c r="Z1202">
        <f>_xlfn.XLOOKUP(X1202,AM:AM,AP:AP,"")</f>
        <v>0</v>
      </c>
      <c r="AA1202" t="str">
        <f>_xlfn.XLOOKUP(X1202,AM:AM,AQ:AQ,"")</f>
        <v>L24</v>
      </c>
      <c r="AB1202" t="str">
        <f>_xlfn.XLOOKUP(X1202,AM:AM,AR:AR,"")</f>
        <v>L36</v>
      </c>
    </row>
    <row r="1203" spans="1:28">
      <c r="A1203" s="93">
        <v>45469</v>
      </c>
      <c r="B1203" s="90">
        <v>47700</v>
      </c>
      <c r="C1203" s="90">
        <v>48700</v>
      </c>
      <c r="D1203" s="90">
        <v>47200</v>
      </c>
      <c r="E1203" s="90">
        <v>42700</v>
      </c>
      <c r="F1203" s="90">
        <v>48000</v>
      </c>
      <c r="G1203" s="91" t="s">
        <v>25</v>
      </c>
      <c r="H1203" s="90">
        <v>44500</v>
      </c>
      <c r="I1203" s="90">
        <v>45600</v>
      </c>
      <c r="J1203" s="90">
        <v>48000</v>
      </c>
      <c r="K1203" s="91" t="s">
        <v>25</v>
      </c>
      <c r="L1203" s="90">
        <v>48000</v>
      </c>
      <c r="M1203" s="90">
        <v>48900</v>
      </c>
      <c r="N1203" s="90">
        <v>46200</v>
      </c>
      <c r="O1203" s="90">
        <v>44900</v>
      </c>
      <c r="P1203" s="90">
        <v>42700</v>
      </c>
      <c r="Q1203" s="90">
        <v>43300</v>
      </c>
      <c r="R1203" s="90">
        <v>43000</v>
      </c>
      <c r="S1203" s="90">
        <v>44800</v>
      </c>
      <c r="T1203" s="90">
        <v>46500</v>
      </c>
      <c r="U1203" s="90">
        <v>47800</v>
      </c>
      <c r="V1203" s="90">
        <v>48300</v>
      </c>
      <c r="W1203" s="90">
        <v>51300</v>
      </c>
      <c r="X1203" t="str">
        <f t="shared" si="26"/>
        <v>06-2024</v>
      </c>
      <c r="Y1203">
        <f>_xlfn.XLOOKUP(X1203,AM:AM,AO:AO,"")</f>
        <v>0</v>
      </c>
      <c r="Z1203">
        <f>_xlfn.XLOOKUP(X1203,AM:AM,AP:AP,"")</f>
        <v>0</v>
      </c>
      <c r="AA1203" t="str">
        <f>_xlfn.XLOOKUP(X1203,AM:AM,AQ:AQ,"")</f>
        <v>L24</v>
      </c>
      <c r="AB1203" t="str">
        <f>_xlfn.XLOOKUP(X1203,AM:AM,AR:AR,"")</f>
        <v>L36</v>
      </c>
    </row>
    <row r="1204" spans="1:28">
      <c r="A1204" s="93">
        <v>45470</v>
      </c>
      <c r="B1204" s="90">
        <v>47900</v>
      </c>
      <c r="C1204" s="90">
        <v>49000</v>
      </c>
      <c r="D1204" s="90">
        <v>47400</v>
      </c>
      <c r="E1204" s="90">
        <v>43200</v>
      </c>
      <c r="F1204" s="90">
        <v>48000</v>
      </c>
      <c r="G1204" s="91" t="s">
        <v>25</v>
      </c>
      <c r="H1204" s="90">
        <v>45500</v>
      </c>
      <c r="I1204" s="90">
        <v>46000</v>
      </c>
      <c r="J1204" s="90">
        <v>48000</v>
      </c>
      <c r="K1204" s="91" t="s">
        <v>25</v>
      </c>
      <c r="L1204" s="90">
        <v>48200</v>
      </c>
      <c r="M1204" s="90">
        <v>48900</v>
      </c>
      <c r="N1204" s="90">
        <v>46600</v>
      </c>
      <c r="O1204" s="90">
        <v>45200</v>
      </c>
      <c r="P1204" s="90">
        <v>43500</v>
      </c>
      <c r="Q1204" s="90">
        <v>43600</v>
      </c>
      <c r="R1204" s="90">
        <v>43500</v>
      </c>
      <c r="S1204" s="90">
        <v>45300</v>
      </c>
      <c r="T1204" s="90">
        <v>47000</v>
      </c>
      <c r="U1204" s="90">
        <v>47800</v>
      </c>
      <c r="V1204" s="90">
        <v>48200</v>
      </c>
      <c r="W1204" s="90">
        <v>51300</v>
      </c>
      <c r="X1204" t="str">
        <f t="shared" si="26"/>
        <v>06-2024</v>
      </c>
      <c r="Y1204">
        <f>_xlfn.XLOOKUP(X1204,AM:AM,AO:AO,"")</f>
        <v>0</v>
      </c>
      <c r="Z1204">
        <f>_xlfn.XLOOKUP(X1204,AM:AM,AP:AP,"")</f>
        <v>0</v>
      </c>
      <c r="AA1204" t="str">
        <f>_xlfn.XLOOKUP(X1204,AM:AM,AQ:AQ,"")</f>
        <v>L24</v>
      </c>
      <c r="AB1204" t="str">
        <f>_xlfn.XLOOKUP(X1204,AM:AM,AR:AR,"")</f>
        <v>L36</v>
      </c>
    </row>
    <row r="1205" spans="1:28">
      <c r="A1205" s="93">
        <v>45471</v>
      </c>
      <c r="B1205" s="90">
        <v>48300</v>
      </c>
      <c r="C1205" s="90">
        <v>49200</v>
      </c>
      <c r="D1205" s="90">
        <v>47800</v>
      </c>
      <c r="E1205" s="90">
        <v>43500</v>
      </c>
      <c r="F1205" s="90">
        <v>48000</v>
      </c>
      <c r="G1205" s="91" t="s">
        <v>25</v>
      </c>
      <c r="H1205" s="90">
        <v>45500</v>
      </c>
      <c r="I1205" s="90">
        <v>46600</v>
      </c>
      <c r="J1205" s="90">
        <v>48000</v>
      </c>
      <c r="K1205" s="91" t="s">
        <v>25</v>
      </c>
      <c r="L1205" s="90">
        <v>48600</v>
      </c>
      <c r="M1205" s="90">
        <v>48900</v>
      </c>
      <c r="N1205" s="90">
        <v>47000</v>
      </c>
      <c r="O1205" s="90">
        <v>45500</v>
      </c>
      <c r="P1205" s="90">
        <v>43800</v>
      </c>
      <c r="Q1205" s="90">
        <v>44000</v>
      </c>
      <c r="R1205" s="90">
        <v>43800</v>
      </c>
      <c r="S1205" s="90">
        <v>45500</v>
      </c>
      <c r="T1205" s="90">
        <v>47000</v>
      </c>
      <c r="U1205" s="90">
        <v>48300</v>
      </c>
      <c r="V1205" s="90">
        <v>48200</v>
      </c>
      <c r="W1205" s="90">
        <v>51300</v>
      </c>
      <c r="X1205" t="str">
        <f t="shared" si="26"/>
        <v>06-2024</v>
      </c>
      <c r="Y1205">
        <f>_xlfn.XLOOKUP(X1205,AM:AM,AO:AO,"")</f>
        <v>0</v>
      </c>
      <c r="Z1205">
        <f>_xlfn.XLOOKUP(X1205,AM:AM,AP:AP,"")</f>
        <v>0</v>
      </c>
      <c r="AA1205" t="str">
        <f>_xlfn.XLOOKUP(X1205,AM:AM,AQ:AQ,"")</f>
        <v>L24</v>
      </c>
      <c r="AB1205" t="str">
        <f>_xlfn.XLOOKUP(X1205,AM:AM,AR:AR,"")</f>
        <v>L36</v>
      </c>
    </row>
    <row r="1206" spans="1:28">
      <c r="A1206" s="93">
        <v>45472</v>
      </c>
      <c r="B1206" s="90">
        <v>48500</v>
      </c>
      <c r="C1206" s="90">
        <v>49200</v>
      </c>
      <c r="D1206" s="90">
        <v>48200</v>
      </c>
      <c r="E1206" s="90">
        <v>44000</v>
      </c>
      <c r="F1206" s="90">
        <v>48100</v>
      </c>
      <c r="G1206" s="91" t="s">
        <v>25</v>
      </c>
      <c r="H1206" s="90">
        <v>45500</v>
      </c>
      <c r="I1206" s="90">
        <v>47000</v>
      </c>
      <c r="J1206" s="90">
        <v>48300</v>
      </c>
      <c r="K1206" s="91" t="s">
        <v>25</v>
      </c>
      <c r="L1206" s="90">
        <v>49200</v>
      </c>
      <c r="M1206" s="90">
        <v>49000</v>
      </c>
      <c r="N1206" s="90">
        <v>47400</v>
      </c>
      <c r="O1206" s="90">
        <v>46000</v>
      </c>
      <c r="P1206" s="90">
        <v>44000</v>
      </c>
      <c r="Q1206" s="90">
        <v>44200</v>
      </c>
      <c r="R1206" s="90">
        <v>44000</v>
      </c>
      <c r="S1206" s="90">
        <v>46100</v>
      </c>
      <c r="T1206" s="90">
        <v>47200</v>
      </c>
      <c r="U1206" s="90">
        <v>49000</v>
      </c>
      <c r="V1206" s="90">
        <v>48500</v>
      </c>
      <c r="W1206" s="90">
        <v>51300</v>
      </c>
      <c r="X1206" t="str">
        <f t="shared" si="26"/>
        <v>06-2024</v>
      </c>
      <c r="Y1206">
        <f>_xlfn.XLOOKUP(X1206,AM:AM,AO:AO,"")</f>
        <v>0</v>
      </c>
      <c r="Z1206">
        <f>_xlfn.XLOOKUP(X1206,AM:AM,AP:AP,"")</f>
        <v>0</v>
      </c>
      <c r="AA1206" t="str">
        <f>_xlfn.XLOOKUP(X1206,AM:AM,AQ:AQ,"")</f>
        <v>L24</v>
      </c>
      <c r="AB1206" t="str">
        <f>_xlfn.XLOOKUP(X1206,AM:AM,AR:AR,"")</f>
        <v>L36</v>
      </c>
    </row>
    <row r="1207" spans="1:28">
      <c r="A1207" s="93">
        <v>45473</v>
      </c>
      <c r="B1207" s="90" t="s">
        <v>24</v>
      </c>
      <c r="C1207" s="90" t="s">
        <v>24</v>
      </c>
      <c r="D1207" s="90" t="s">
        <v>24</v>
      </c>
      <c r="E1207" s="90" t="s">
        <v>24</v>
      </c>
      <c r="F1207" s="90" t="s">
        <v>24</v>
      </c>
      <c r="G1207" s="90" t="s">
        <v>24</v>
      </c>
      <c r="H1207" s="90" t="s">
        <v>24</v>
      </c>
      <c r="I1207" s="90" t="s">
        <v>24</v>
      </c>
      <c r="J1207" s="90" t="s">
        <v>24</v>
      </c>
      <c r="K1207" s="90" t="s">
        <v>24</v>
      </c>
      <c r="L1207" s="90" t="s">
        <v>24</v>
      </c>
      <c r="M1207" s="90" t="s">
        <v>24</v>
      </c>
      <c r="N1207" s="90" t="s">
        <v>24</v>
      </c>
      <c r="O1207" s="90" t="s">
        <v>24</v>
      </c>
      <c r="P1207" s="90" t="s">
        <v>24</v>
      </c>
      <c r="Q1207" s="90" t="s">
        <v>24</v>
      </c>
      <c r="R1207" s="90" t="s">
        <v>24</v>
      </c>
      <c r="S1207" s="90" t="s">
        <v>24</v>
      </c>
      <c r="T1207" s="90" t="s">
        <v>24</v>
      </c>
      <c r="U1207" s="90" t="s">
        <v>24</v>
      </c>
      <c r="V1207" s="90" t="s">
        <v>24</v>
      </c>
      <c r="W1207" s="90" t="s">
        <v>24</v>
      </c>
      <c r="X1207" t="str">
        <f t="shared" si="26"/>
        <v>06-2024</v>
      </c>
      <c r="Y1207">
        <f>_xlfn.XLOOKUP(X1207,AM:AM,AO:AO,"")</f>
        <v>0</v>
      </c>
      <c r="Z1207">
        <f>_xlfn.XLOOKUP(X1207,AM:AM,AP:AP,"")</f>
        <v>0</v>
      </c>
      <c r="AA1207" t="str">
        <f>_xlfn.XLOOKUP(X1207,AM:AM,AQ:AQ,"")</f>
        <v>L24</v>
      </c>
      <c r="AB1207" t="str">
        <f>_xlfn.XLOOKUP(X1207,AM:AM,AR:AR,"")</f>
        <v>L36</v>
      </c>
    </row>
    <row r="1208" spans="1:28">
      <c r="A1208" s="93">
        <v>45474</v>
      </c>
      <c r="B1208" s="90">
        <v>48200</v>
      </c>
      <c r="C1208" s="90">
        <v>49000</v>
      </c>
      <c r="D1208" s="90">
        <v>47800</v>
      </c>
      <c r="E1208" s="90">
        <v>43500</v>
      </c>
      <c r="F1208" s="90">
        <v>48100</v>
      </c>
      <c r="G1208" s="91" t="s">
        <v>25</v>
      </c>
      <c r="H1208" s="90">
        <v>45000</v>
      </c>
      <c r="I1208" s="90">
        <v>46500</v>
      </c>
      <c r="J1208" s="90">
        <v>48100</v>
      </c>
      <c r="K1208" s="91" t="s">
        <v>25</v>
      </c>
      <c r="L1208" s="90">
        <v>48900</v>
      </c>
      <c r="M1208" s="90">
        <v>48600</v>
      </c>
      <c r="N1208" s="90">
        <v>46800</v>
      </c>
      <c r="O1208" s="90">
        <v>45400</v>
      </c>
      <c r="P1208" s="90">
        <v>43700</v>
      </c>
      <c r="Q1208" s="90">
        <v>43800</v>
      </c>
      <c r="R1208" s="90">
        <v>43800</v>
      </c>
      <c r="S1208" s="90">
        <v>45600</v>
      </c>
      <c r="T1208" s="90">
        <v>47200</v>
      </c>
      <c r="U1208" s="90">
        <v>49000</v>
      </c>
      <c r="V1208" s="90">
        <v>48500</v>
      </c>
      <c r="W1208" s="90">
        <v>51300</v>
      </c>
      <c r="X1208" t="str">
        <f t="shared" si="26"/>
        <v>07-2024</v>
      </c>
      <c r="Y1208">
        <f>_xlfn.XLOOKUP(X1208,AM:AM,AO:AO,"")</f>
        <v>0</v>
      </c>
      <c r="Z1208">
        <f>_xlfn.XLOOKUP(X1208,AM:AM,AP:AP,"")</f>
        <v>0</v>
      </c>
      <c r="AA1208" t="str">
        <f>_xlfn.XLOOKUP(X1208,AM:AM,AQ:AQ,"")</f>
        <v>L24</v>
      </c>
      <c r="AB1208" t="str">
        <f>_xlfn.XLOOKUP(X1208,AM:AM,AR:AR,"")</f>
        <v>L36</v>
      </c>
    </row>
    <row r="1209" spans="1:28">
      <c r="A1209" s="93">
        <v>45475</v>
      </c>
      <c r="B1209" s="90">
        <v>48000</v>
      </c>
      <c r="C1209" s="90">
        <v>49000</v>
      </c>
      <c r="D1209" s="90">
        <v>48000</v>
      </c>
      <c r="E1209" s="90">
        <v>43600</v>
      </c>
      <c r="F1209" s="90">
        <v>48100</v>
      </c>
      <c r="G1209" s="91" t="s">
        <v>25</v>
      </c>
      <c r="H1209" s="90">
        <v>45000</v>
      </c>
      <c r="I1209" s="90">
        <v>47100</v>
      </c>
      <c r="J1209" s="90">
        <v>48100</v>
      </c>
      <c r="K1209" s="91" t="s">
        <v>25</v>
      </c>
      <c r="L1209" s="90">
        <v>49200</v>
      </c>
      <c r="M1209" s="90">
        <v>48600</v>
      </c>
      <c r="N1209" s="90">
        <v>47300</v>
      </c>
      <c r="O1209" s="90">
        <v>45700</v>
      </c>
      <c r="P1209" s="90">
        <v>43800</v>
      </c>
      <c r="Q1209" s="90">
        <v>43800</v>
      </c>
      <c r="R1209" s="90">
        <v>44000</v>
      </c>
      <c r="S1209" s="90">
        <v>45700</v>
      </c>
      <c r="T1209" s="90">
        <v>47500</v>
      </c>
      <c r="U1209" s="90">
        <v>49000</v>
      </c>
      <c r="V1209" s="90">
        <v>48500</v>
      </c>
      <c r="W1209" s="90">
        <v>51300</v>
      </c>
      <c r="X1209" t="str">
        <f t="shared" si="26"/>
        <v>07-2024</v>
      </c>
      <c r="Y1209">
        <f>_xlfn.XLOOKUP(X1209,AM:AM,AO:AO,"")</f>
        <v>0</v>
      </c>
      <c r="Z1209">
        <f>_xlfn.XLOOKUP(X1209,AM:AM,AP:AP,"")</f>
        <v>0</v>
      </c>
      <c r="AA1209" t="str">
        <f>_xlfn.XLOOKUP(X1209,AM:AM,AQ:AQ,"")</f>
        <v>L24</v>
      </c>
      <c r="AB1209" t="str">
        <f>_xlfn.XLOOKUP(X1209,AM:AM,AR:AR,"")</f>
        <v>L36</v>
      </c>
    </row>
    <row r="1210" spans="1:28">
      <c r="A1210" s="93">
        <v>45476</v>
      </c>
      <c r="B1210" s="90">
        <v>47800</v>
      </c>
      <c r="C1210" s="90">
        <v>48800</v>
      </c>
      <c r="D1210" s="90">
        <v>48000</v>
      </c>
      <c r="E1210" s="90">
        <v>43400</v>
      </c>
      <c r="F1210" s="90">
        <v>48100</v>
      </c>
      <c r="G1210" s="91" t="s">
        <v>25</v>
      </c>
      <c r="H1210" s="90">
        <v>45500</v>
      </c>
      <c r="I1210" s="90">
        <v>46900</v>
      </c>
      <c r="J1210" s="90">
        <v>47600</v>
      </c>
      <c r="K1210" s="91" t="s">
        <v>25</v>
      </c>
      <c r="L1210" s="90">
        <v>49200</v>
      </c>
      <c r="M1210" s="90">
        <v>48600</v>
      </c>
      <c r="N1210" s="90">
        <v>47300</v>
      </c>
      <c r="O1210" s="90">
        <v>45700</v>
      </c>
      <c r="P1210" s="90">
        <v>43200</v>
      </c>
      <c r="Q1210" s="90">
        <v>43500</v>
      </c>
      <c r="R1210" s="90">
        <v>43700</v>
      </c>
      <c r="S1210" s="90">
        <v>45500</v>
      </c>
      <c r="T1210" s="90">
        <v>47300</v>
      </c>
      <c r="U1210" s="90">
        <v>49000</v>
      </c>
      <c r="V1210" s="90">
        <v>48300</v>
      </c>
      <c r="W1210" s="90">
        <v>51300</v>
      </c>
      <c r="X1210" t="str">
        <f t="shared" si="26"/>
        <v>07-2024</v>
      </c>
      <c r="Y1210">
        <f>_xlfn.XLOOKUP(X1210,AM:AM,AO:AO,"")</f>
        <v>0</v>
      </c>
      <c r="Z1210">
        <f>_xlfn.XLOOKUP(X1210,AM:AM,AP:AP,"")</f>
        <v>0</v>
      </c>
      <c r="AA1210" t="str">
        <f>_xlfn.XLOOKUP(X1210,AM:AM,AQ:AQ,"")</f>
        <v>L24</v>
      </c>
      <c r="AB1210" t="str">
        <f>_xlfn.XLOOKUP(X1210,AM:AM,AR:AR,"")</f>
        <v>L36</v>
      </c>
    </row>
    <row r="1211" spans="1:28">
      <c r="A1211" s="93">
        <v>45477</v>
      </c>
      <c r="B1211" s="90">
        <v>47600</v>
      </c>
      <c r="C1211" s="90">
        <v>48500</v>
      </c>
      <c r="D1211" s="90">
        <v>47700</v>
      </c>
      <c r="E1211" s="90">
        <v>43100</v>
      </c>
      <c r="F1211" s="90">
        <v>47800</v>
      </c>
      <c r="G1211" s="91" t="s">
        <v>25</v>
      </c>
      <c r="H1211" s="90">
        <v>45500</v>
      </c>
      <c r="I1211" s="90">
        <v>46800</v>
      </c>
      <c r="J1211" s="90">
        <v>47300</v>
      </c>
      <c r="K1211" s="91" t="s">
        <v>25</v>
      </c>
      <c r="L1211" s="90">
        <v>49200</v>
      </c>
      <c r="M1211" s="90">
        <v>48500</v>
      </c>
      <c r="N1211" s="90">
        <v>47200</v>
      </c>
      <c r="O1211" s="90">
        <v>45400</v>
      </c>
      <c r="P1211" s="90">
        <v>43000</v>
      </c>
      <c r="Q1211" s="90">
        <v>43100</v>
      </c>
      <c r="R1211" s="90">
        <v>43500</v>
      </c>
      <c r="S1211" s="90">
        <v>45200</v>
      </c>
      <c r="T1211" s="90">
        <v>47000</v>
      </c>
      <c r="U1211" s="90">
        <v>48800</v>
      </c>
      <c r="V1211" s="90">
        <v>48200</v>
      </c>
      <c r="W1211" s="90">
        <v>51300</v>
      </c>
      <c r="X1211" t="str">
        <f t="shared" si="26"/>
        <v>07-2024</v>
      </c>
      <c r="Y1211">
        <f>_xlfn.XLOOKUP(X1211,AM:AM,AO:AO,"")</f>
        <v>0</v>
      </c>
      <c r="Z1211">
        <f>_xlfn.XLOOKUP(X1211,AM:AM,AP:AP,"")</f>
        <v>0</v>
      </c>
      <c r="AA1211" t="str">
        <f>_xlfn.XLOOKUP(X1211,AM:AM,AQ:AQ,"")</f>
        <v>L24</v>
      </c>
      <c r="AB1211" t="str">
        <f>_xlfn.XLOOKUP(X1211,AM:AM,AR:AR,"")</f>
        <v>L36</v>
      </c>
    </row>
    <row r="1212" spans="1:28">
      <c r="A1212" s="93">
        <v>45478</v>
      </c>
      <c r="B1212" s="90">
        <v>47200</v>
      </c>
      <c r="C1212" s="90">
        <v>48500</v>
      </c>
      <c r="D1212" s="90">
        <v>47500</v>
      </c>
      <c r="E1212" s="90">
        <v>42700</v>
      </c>
      <c r="F1212" s="90">
        <v>47400</v>
      </c>
      <c r="G1212" s="91" t="s">
        <v>25</v>
      </c>
      <c r="H1212" s="90">
        <v>45000</v>
      </c>
      <c r="I1212" s="90">
        <v>46200</v>
      </c>
      <c r="J1212" s="90">
        <v>47000</v>
      </c>
      <c r="K1212" s="91" t="s">
        <v>25</v>
      </c>
      <c r="L1212" s="90">
        <v>49000</v>
      </c>
      <c r="M1212" s="90">
        <v>48100</v>
      </c>
      <c r="N1212" s="90">
        <v>46600</v>
      </c>
      <c r="O1212" s="90">
        <v>44900</v>
      </c>
      <c r="P1212" s="90">
        <v>42200</v>
      </c>
      <c r="Q1212" s="90">
        <v>42700</v>
      </c>
      <c r="R1212" s="90">
        <v>43000</v>
      </c>
      <c r="S1212" s="90">
        <v>44800</v>
      </c>
      <c r="T1212" s="90">
        <v>46400</v>
      </c>
      <c r="U1212" s="90">
        <v>48800</v>
      </c>
      <c r="V1212" s="90">
        <v>48000</v>
      </c>
      <c r="W1212" s="90">
        <v>51000</v>
      </c>
      <c r="X1212" t="str">
        <f t="shared" si="26"/>
        <v>07-2024</v>
      </c>
      <c r="Y1212">
        <f>_xlfn.XLOOKUP(X1212,AM:AM,AO:AO,"")</f>
        <v>0</v>
      </c>
      <c r="Z1212">
        <f>_xlfn.XLOOKUP(X1212,AM:AM,AP:AP,"")</f>
        <v>0</v>
      </c>
      <c r="AA1212" t="str">
        <f>_xlfn.XLOOKUP(X1212,AM:AM,AQ:AQ,"")</f>
        <v>L24</v>
      </c>
      <c r="AB1212" t="str">
        <f>_xlfn.XLOOKUP(X1212,AM:AM,AR:AR,"")</f>
        <v>L36</v>
      </c>
    </row>
    <row r="1213" spans="1:28">
      <c r="A1213" s="93">
        <v>45479</v>
      </c>
      <c r="B1213" s="90">
        <v>47000</v>
      </c>
      <c r="C1213" s="90">
        <v>48500</v>
      </c>
      <c r="D1213" s="90">
        <v>47300</v>
      </c>
      <c r="E1213" s="90">
        <v>42600</v>
      </c>
      <c r="F1213" s="90">
        <v>47400</v>
      </c>
      <c r="G1213" s="91" t="s">
        <v>25</v>
      </c>
      <c r="H1213" s="90">
        <v>44500</v>
      </c>
      <c r="I1213" s="90">
        <v>45900</v>
      </c>
      <c r="J1213" s="90">
        <v>47000</v>
      </c>
      <c r="K1213" s="91" t="s">
        <v>25</v>
      </c>
      <c r="L1213" s="90">
        <v>48700</v>
      </c>
      <c r="M1213" s="90">
        <v>48100</v>
      </c>
      <c r="N1213" s="90">
        <v>46200</v>
      </c>
      <c r="O1213" s="90">
        <v>44900</v>
      </c>
      <c r="P1213" s="90">
        <v>42400</v>
      </c>
      <c r="Q1213" s="90">
        <v>42900</v>
      </c>
      <c r="R1213" s="90">
        <v>42700</v>
      </c>
      <c r="S1213" s="90">
        <v>44700</v>
      </c>
      <c r="T1213" s="90">
        <v>46400</v>
      </c>
      <c r="U1213" s="90">
        <v>48300</v>
      </c>
      <c r="V1213" s="90">
        <v>48000</v>
      </c>
      <c r="W1213" s="90">
        <v>51000</v>
      </c>
      <c r="X1213" t="str">
        <f t="shared" si="26"/>
        <v>07-2024</v>
      </c>
      <c r="Y1213">
        <f>_xlfn.XLOOKUP(X1213,AM:AM,AO:AO,"")</f>
        <v>0</v>
      </c>
      <c r="Z1213">
        <f>_xlfn.XLOOKUP(X1213,AM:AM,AP:AP,"")</f>
        <v>0</v>
      </c>
      <c r="AA1213" t="str">
        <f>_xlfn.XLOOKUP(X1213,AM:AM,AQ:AQ,"")</f>
        <v>L24</v>
      </c>
      <c r="AB1213" t="str">
        <f>_xlfn.XLOOKUP(X1213,AM:AM,AR:AR,"")</f>
        <v>L36</v>
      </c>
    </row>
    <row r="1214" spans="1:28">
      <c r="A1214" s="93">
        <v>45480</v>
      </c>
      <c r="B1214" s="90" t="s">
        <v>24</v>
      </c>
      <c r="C1214" s="90" t="s">
        <v>24</v>
      </c>
      <c r="D1214" s="90" t="s">
        <v>24</v>
      </c>
      <c r="E1214" s="90" t="s">
        <v>24</v>
      </c>
      <c r="F1214" s="90" t="s">
        <v>24</v>
      </c>
      <c r="G1214" s="90" t="s">
        <v>24</v>
      </c>
      <c r="H1214" s="90" t="s">
        <v>24</v>
      </c>
      <c r="I1214" s="90" t="s">
        <v>24</v>
      </c>
      <c r="J1214" s="90" t="s">
        <v>24</v>
      </c>
      <c r="K1214" s="90" t="s">
        <v>24</v>
      </c>
      <c r="L1214" s="90" t="s">
        <v>24</v>
      </c>
      <c r="M1214" s="90" t="s">
        <v>24</v>
      </c>
      <c r="N1214" s="90" t="s">
        <v>24</v>
      </c>
      <c r="O1214" s="90" t="s">
        <v>24</v>
      </c>
      <c r="P1214" s="90" t="s">
        <v>24</v>
      </c>
      <c r="Q1214" s="90" t="s">
        <v>24</v>
      </c>
      <c r="R1214" s="90" t="s">
        <v>24</v>
      </c>
      <c r="S1214" s="90" t="s">
        <v>24</v>
      </c>
      <c r="T1214" s="90" t="s">
        <v>24</v>
      </c>
      <c r="U1214" s="90" t="s">
        <v>24</v>
      </c>
      <c r="V1214" s="90" t="s">
        <v>24</v>
      </c>
      <c r="W1214" s="90" t="s">
        <v>24</v>
      </c>
      <c r="X1214" t="str">
        <f t="shared" si="26"/>
        <v>07-2024</v>
      </c>
      <c r="Y1214">
        <f>_xlfn.XLOOKUP(X1214,AM:AM,AO:AO,"")</f>
        <v>0</v>
      </c>
      <c r="Z1214">
        <f>_xlfn.XLOOKUP(X1214,AM:AM,AP:AP,"")</f>
        <v>0</v>
      </c>
      <c r="AA1214" t="str">
        <f>_xlfn.XLOOKUP(X1214,AM:AM,AQ:AQ,"")</f>
        <v>L24</v>
      </c>
      <c r="AB1214" t="str">
        <f>_xlfn.XLOOKUP(X1214,AM:AM,AR:AR,"")</f>
        <v>L36</v>
      </c>
    </row>
    <row r="1215" spans="1:28">
      <c r="A1215" s="93">
        <v>45481</v>
      </c>
      <c r="B1215" s="90">
        <v>46800</v>
      </c>
      <c r="C1215" s="90">
        <v>48300</v>
      </c>
      <c r="D1215" s="90">
        <v>46900</v>
      </c>
      <c r="E1215" s="90">
        <v>42100</v>
      </c>
      <c r="F1215" s="90">
        <v>47400</v>
      </c>
      <c r="G1215" s="91" t="s">
        <v>25</v>
      </c>
      <c r="H1215" s="90">
        <v>44500</v>
      </c>
      <c r="I1215" s="90">
        <v>45500</v>
      </c>
      <c r="J1215" s="90">
        <v>46500</v>
      </c>
      <c r="K1215" s="91" t="s">
        <v>25</v>
      </c>
      <c r="L1215" s="90">
        <v>48300</v>
      </c>
      <c r="M1215" s="90">
        <v>48000</v>
      </c>
      <c r="N1215" s="90">
        <v>45700</v>
      </c>
      <c r="O1215" s="90">
        <v>44500</v>
      </c>
      <c r="P1215" s="90">
        <v>42400</v>
      </c>
      <c r="Q1215" s="90">
        <v>42800</v>
      </c>
      <c r="R1215" s="90">
        <v>42500</v>
      </c>
      <c r="S1215" s="90">
        <v>44200</v>
      </c>
      <c r="T1215" s="90">
        <v>46300</v>
      </c>
      <c r="U1215" s="90">
        <v>48300</v>
      </c>
      <c r="V1215" s="90">
        <v>47700</v>
      </c>
      <c r="W1215" s="90">
        <v>51000</v>
      </c>
      <c r="X1215" t="str">
        <f t="shared" si="26"/>
        <v>07-2024</v>
      </c>
      <c r="Y1215">
        <f>_xlfn.XLOOKUP(X1215,AM:AM,AO:AO,"")</f>
        <v>0</v>
      </c>
      <c r="Z1215">
        <f>_xlfn.XLOOKUP(X1215,AM:AM,AP:AP,"")</f>
        <v>0</v>
      </c>
      <c r="AA1215" t="str">
        <f>_xlfn.XLOOKUP(X1215,AM:AM,AQ:AQ,"")</f>
        <v>L24</v>
      </c>
      <c r="AB1215" t="str">
        <f>_xlfn.XLOOKUP(X1215,AM:AM,AR:AR,"")</f>
        <v>L36</v>
      </c>
    </row>
    <row r="1216" spans="1:28">
      <c r="A1216" s="93">
        <v>45482</v>
      </c>
      <c r="B1216" s="90">
        <v>46800</v>
      </c>
      <c r="C1216" s="90">
        <v>48000</v>
      </c>
      <c r="D1216" s="90">
        <v>46500</v>
      </c>
      <c r="E1216" s="90">
        <v>41500</v>
      </c>
      <c r="F1216" s="90">
        <v>47100</v>
      </c>
      <c r="G1216" s="91" t="s">
        <v>25</v>
      </c>
      <c r="H1216" s="90">
        <v>44500</v>
      </c>
      <c r="I1216" s="90">
        <v>45300</v>
      </c>
      <c r="J1216" s="90">
        <v>46500</v>
      </c>
      <c r="K1216" s="91" t="s">
        <v>25</v>
      </c>
      <c r="L1216" s="90">
        <v>48000</v>
      </c>
      <c r="M1216" s="90">
        <v>47600</v>
      </c>
      <c r="N1216" s="90">
        <v>45200</v>
      </c>
      <c r="O1216" s="90">
        <v>44000</v>
      </c>
      <c r="P1216" s="90">
        <v>42200</v>
      </c>
      <c r="Q1216" s="90">
        <v>42600</v>
      </c>
      <c r="R1216" s="90">
        <v>42000</v>
      </c>
      <c r="S1216" s="90">
        <v>43600</v>
      </c>
      <c r="T1216" s="90">
        <v>46300</v>
      </c>
      <c r="U1216" s="90">
        <v>48300</v>
      </c>
      <c r="V1216" s="90">
        <v>47700</v>
      </c>
      <c r="W1216" s="90">
        <v>51000</v>
      </c>
      <c r="X1216" t="str">
        <f t="shared" si="26"/>
        <v>07-2024</v>
      </c>
      <c r="Y1216">
        <f>_xlfn.XLOOKUP(X1216,AM:AM,AO:AO,"")</f>
        <v>0</v>
      </c>
      <c r="Z1216">
        <f>_xlfn.XLOOKUP(X1216,AM:AM,AP:AP,"")</f>
        <v>0</v>
      </c>
      <c r="AA1216" t="str">
        <f>_xlfn.XLOOKUP(X1216,AM:AM,AQ:AQ,"")</f>
        <v>L24</v>
      </c>
      <c r="AB1216" t="str">
        <f>_xlfn.XLOOKUP(X1216,AM:AM,AR:AR,"")</f>
        <v>L36</v>
      </c>
    </row>
    <row r="1217" spans="1:28">
      <c r="A1217" s="93">
        <v>45483</v>
      </c>
      <c r="B1217" s="90">
        <v>46800</v>
      </c>
      <c r="C1217" s="90">
        <v>48000</v>
      </c>
      <c r="D1217" s="90">
        <v>46500</v>
      </c>
      <c r="E1217" s="90">
        <v>41700</v>
      </c>
      <c r="F1217" s="90">
        <v>47100</v>
      </c>
      <c r="G1217" s="91" t="s">
        <v>25</v>
      </c>
      <c r="H1217" s="90">
        <v>44800</v>
      </c>
      <c r="I1217" s="90">
        <v>45200</v>
      </c>
      <c r="J1217" s="90">
        <v>46500</v>
      </c>
      <c r="K1217" s="91" t="s">
        <v>25</v>
      </c>
      <c r="L1217" s="90">
        <v>48100</v>
      </c>
      <c r="M1217" s="90">
        <v>47200</v>
      </c>
      <c r="N1217" s="90">
        <v>45500</v>
      </c>
      <c r="O1217" s="90">
        <v>44000</v>
      </c>
      <c r="P1217" s="90">
        <v>42000</v>
      </c>
      <c r="Q1217" s="90">
        <v>42500</v>
      </c>
      <c r="R1217" s="90">
        <v>42400</v>
      </c>
      <c r="S1217" s="90">
        <v>43800</v>
      </c>
      <c r="T1217" s="90">
        <v>46200</v>
      </c>
      <c r="U1217" s="90">
        <v>48300</v>
      </c>
      <c r="V1217" s="90">
        <v>47400</v>
      </c>
      <c r="W1217" s="90">
        <v>50700</v>
      </c>
      <c r="X1217" t="str">
        <f t="shared" si="26"/>
        <v>07-2024</v>
      </c>
      <c r="Y1217">
        <f>_xlfn.XLOOKUP(X1217,AM:AM,AO:AO,"")</f>
        <v>0</v>
      </c>
      <c r="Z1217">
        <f>_xlfn.XLOOKUP(X1217,AM:AM,AP:AP,"")</f>
        <v>0</v>
      </c>
      <c r="AA1217" t="str">
        <f>_xlfn.XLOOKUP(X1217,AM:AM,AQ:AQ,"")</f>
        <v>L24</v>
      </c>
      <c r="AB1217" t="str">
        <f>_xlfn.XLOOKUP(X1217,AM:AM,AR:AR,"")</f>
        <v>L36</v>
      </c>
    </row>
    <row r="1218" spans="1:28">
      <c r="A1218" s="93">
        <v>45484</v>
      </c>
      <c r="B1218" s="90">
        <v>46700</v>
      </c>
      <c r="C1218" s="90">
        <v>48000</v>
      </c>
      <c r="D1218" s="90">
        <v>46300</v>
      </c>
      <c r="E1218" s="90">
        <v>41500</v>
      </c>
      <c r="F1218" s="90">
        <v>47100</v>
      </c>
      <c r="G1218" s="91" t="s">
        <v>25</v>
      </c>
      <c r="H1218" s="90">
        <v>44500</v>
      </c>
      <c r="I1218" s="90">
        <v>45000</v>
      </c>
      <c r="J1218" s="90">
        <v>46500</v>
      </c>
      <c r="K1218" s="91" t="s">
        <v>25</v>
      </c>
      <c r="L1218" s="90">
        <v>47900</v>
      </c>
      <c r="M1218" s="90">
        <v>47000</v>
      </c>
      <c r="N1218" s="90">
        <v>45300</v>
      </c>
      <c r="O1218" s="90">
        <v>43400</v>
      </c>
      <c r="P1218" s="90">
        <v>41800</v>
      </c>
      <c r="Q1218" s="90">
        <v>42300</v>
      </c>
      <c r="R1218" s="90">
        <v>42000</v>
      </c>
      <c r="S1218" s="90">
        <v>43600</v>
      </c>
      <c r="T1218" s="90">
        <v>46000</v>
      </c>
      <c r="U1218" s="90">
        <v>48300</v>
      </c>
      <c r="V1218" s="90">
        <v>47400</v>
      </c>
      <c r="W1218" s="90">
        <v>50700</v>
      </c>
      <c r="X1218" t="str">
        <f t="shared" si="26"/>
        <v>07-2024</v>
      </c>
      <c r="Y1218">
        <f>_xlfn.XLOOKUP(X1218,AM:AM,AO:AO,"")</f>
        <v>0</v>
      </c>
      <c r="Z1218">
        <f>_xlfn.XLOOKUP(X1218,AM:AM,AP:AP,"")</f>
        <v>0</v>
      </c>
      <c r="AA1218" t="str">
        <f>_xlfn.XLOOKUP(X1218,AM:AM,AQ:AQ,"")</f>
        <v>L24</v>
      </c>
      <c r="AB1218" t="str">
        <f>_xlfn.XLOOKUP(X1218,AM:AM,AR:AR,"")</f>
        <v>L36</v>
      </c>
    </row>
    <row r="1219" spans="1:28">
      <c r="A1219" s="93">
        <v>45485</v>
      </c>
      <c r="B1219" s="90">
        <v>47000</v>
      </c>
      <c r="C1219" s="90">
        <v>48000</v>
      </c>
      <c r="D1219" s="90">
        <v>46500</v>
      </c>
      <c r="E1219" s="90">
        <v>41900</v>
      </c>
      <c r="F1219" s="90">
        <v>47100</v>
      </c>
      <c r="G1219" s="91" t="s">
        <v>25</v>
      </c>
      <c r="H1219" s="90">
        <v>44800</v>
      </c>
      <c r="I1219" s="90">
        <v>45300</v>
      </c>
      <c r="J1219" s="90">
        <v>46500</v>
      </c>
      <c r="K1219" s="91" t="s">
        <v>25</v>
      </c>
      <c r="L1219" s="90">
        <v>48300</v>
      </c>
      <c r="M1219" s="90">
        <v>46800</v>
      </c>
      <c r="N1219" s="90">
        <v>45500</v>
      </c>
      <c r="O1219" s="90">
        <v>44000</v>
      </c>
      <c r="P1219" s="90">
        <v>42200</v>
      </c>
      <c r="Q1219" s="90">
        <v>42400</v>
      </c>
      <c r="R1219" s="90">
        <v>42200</v>
      </c>
      <c r="S1219" s="90">
        <v>45000</v>
      </c>
      <c r="T1219" s="90">
        <v>46000</v>
      </c>
      <c r="U1219" s="90">
        <v>48300</v>
      </c>
      <c r="V1219" s="90">
        <v>46900</v>
      </c>
      <c r="W1219" s="90">
        <v>50500</v>
      </c>
      <c r="X1219" t="str">
        <f t="shared" si="26"/>
        <v>07-2024</v>
      </c>
      <c r="Y1219">
        <f>_xlfn.XLOOKUP(X1219,AM:AM,AO:AO,"")</f>
        <v>0</v>
      </c>
      <c r="Z1219">
        <f>_xlfn.XLOOKUP(X1219,AM:AM,AP:AP,"")</f>
        <v>0</v>
      </c>
      <c r="AA1219" t="str">
        <f>_xlfn.XLOOKUP(X1219,AM:AM,AQ:AQ,"")</f>
        <v>L24</v>
      </c>
      <c r="AB1219" t="str">
        <f>_xlfn.XLOOKUP(X1219,AM:AM,AR:AR,"")</f>
        <v>L36</v>
      </c>
    </row>
    <row r="1220" spans="1:28">
      <c r="A1220" s="93">
        <v>45486</v>
      </c>
      <c r="B1220" s="90">
        <v>47000</v>
      </c>
      <c r="C1220" s="90">
        <v>47800</v>
      </c>
      <c r="D1220" s="90">
        <v>46500</v>
      </c>
      <c r="E1220" s="90">
        <v>42000</v>
      </c>
      <c r="F1220" s="90">
        <v>47100</v>
      </c>
      <c r="G1220" s="91" t="s">
        <v>25</v>
      </c>
      <c r="H1220" s="90">
        <v>44500</v>
      </c>
      <c r="I1220" s="90">
        <v>45300</v>
      </c>
      <c r="J1220" s="90">
        <v>46300</v>
      </c>
      <c r="K1220" s="91" t="s">
        <v>25</v>
      </c>
      <c r="L1220" s="90">
        <v>48200</v>
      </c>
      <c r="M1220" s="90">
        <v>46800</v>
      </c>
      <c r="N1220" s="90">
        <v>45700</v>
      </c>
      <c r="O1220" s="90">
        <v>44000</v>
      </c>
      <c r="P1220" s="90">
        <v>41800</v>
      </c>
      <c r="Q1220" s="90">
        <v>42300</v>
      </c>
      <c r="R1220" s="90">
        <v>42000</v>
      </c>
      <c r="S1220" s="90">
        <v>44100</v>
      </c>
      <c r="T1220" s="90">
        <v>45800</v>
      </c>
      <c r="U1220" s="90">
        <v>48300</v>
      </c>
      <c r="V1220" s="90">
        <v>46900</v>
      </c>
      <c r="W1220" s="90">
        <v>50500</v>
      </c>
      <c r="X1220" t="str">
        <f t="shared" si="26"/>
        <v>07-2024</v>
      </c>
      <c r="Y1220">
        <f>_xlfn.XLOOKUP(X1220,AM:AM,AO:AO,"")</f>
        <v>0</v>
      </c>
      <c r="Z1220">
        <f>_xlfn.XLOOKUP(X1220,AM:AM,AP:AP,"")</f>
        <v>0</v>
      </c>
      <c r="AA1220" t="str">
        <f>_xlfn.XLOOKUP(X1220,AM:AM,AQ:AQ,"")</f>
        <v>L24</v>
      </c>
      <c r="AB1220" t="str">
        <f>_xlfn.XLOOKUP(X1220,AM:AM,AR:AR,"")</f>
        <v>L36</v>
      </c>
    </row>
    <row r="1221" spans="1:28">
      <c r="A1221" s="93">
        <v>45487</v>
      </c>
      <c r="B1221" s="90" t="s">
        <v>24</v>
      </c>
      <c r="C1221" s="90" t="s">
        <v>24</v>
      </c>
      <c r="D1221" s="90" t="s">
        <v>24</v>
      </c>
      <c r="E1221" s="90" t="s">
        <v>24</v>
      </c>
      <c r="F1221" s="90" t="s">
        <v>24</v>
      </c>
      <c r="G1221" s="90" t="s">
        <v>24</v>
      </c>
      <c r="H1221" s="90" t="s">
        <v>24</v>
      </c>
      <c r="I1221" s="90" t="s">
        <v>24</v>
      </c>
      <c r="J1221" s="90" t="s">
        <v>24</v>
      </c>
      <c r="K1221" s="90" t="s">
        <v>24</v>
      </c>
      <c r="L1221" s="90" t="s">
        <v>24</v>
      </c>
      <c r="M1221" s="90" t="s">
        <v>24</v>
      </c>
      <c r="N1221" s="90" t="s">
        <v>24</v>
      </c>
      <c r="O1221" s="90" t="s">
        <v>24</v>
      </c>
      <c r="P1221" s="90" t="s">
        <v>24</v>
      </c>
      <c r="Q1221" s="90" t="s">
        <v>24</v>
      </c>
      <c r="R1221" s="90" t="s">
        <v>24</v>
      </c>
      <c r="S1221" s="90" t="s">
        <v>24</v>
      </c>
      <c r="T1221" s="90" t="s">
        <v>24</v>
      </c>
      <c r="U1221" s="90" t="s">
        <v>24</v>
      </c>
      <c r="V1221" s="90" t="s">
        <v>24</v>
      </c>
      <c r="W1221" s="90" t="s">
        <v>24</v>
      </c>
      <c r="X1221" t="str">
        <f t="shared" si="26"/>
        <v>07-2024</v>
      </c>
      <c r="Y1221">
        <f>_xlfn.XLOOKUP(X1221,AM:AM,AO:AO,"")</f>
        <v>0</v>
      </c>
      <c r="Z1221">
        <f>_xlfn.XLOOKUP(X1221,AM:AM,AP:AP,"")</f>
        <v>0</v>
      </c>
      <c r="AA1221" t="str">
        <f>_xlfn.XLOOKUP(X1221,AM:AM,AQ:AQ,"")</f>
        <v>L24</v>
      </c>
      <c r="AB1221" t="str">
        <f>_xlfn.XLOOKUP(X1221,AM:AM,AR:AR,"")</f>
        <v>L36</v>
      </c>
    </row>
    <row r="1222" spans="1:28">
      <c r="A1222" s="93">
        <v>45488</v>
      </c>
      <c r="B1222" s="90">
        <v>47200</v>
      </c>
      <c r="C1222" s="90">
        <v>47800</v>
      </c>
      <c r="D1222" s="90">
        <v>47000</v>
      </c>
      <c r="E1222" s="90">
        <v>42500</v>
      </c>
      <c r="F1222" s="90">
        <v>47100</v>
      </c>
      <c r="G1222" s="91" t="s">
        <v>25</v>
      </c>
      <c r="H1222" s="90">
        <v>45000</v>
      </c>
      <c r="I1222" s="90">
        <v>46000</v>
      </c>
      <c r="J1222" s="90">
        <v>46900</v>
      </c>
      <c r="K1222" s="91" t="s">
        <v>25</v>
      </c>
      <c r="L1222" s="90">
        <v>48800</v>
      </c>
      <c r="M1222" s="90">
        <v>46900</v>
      </c>
      <c r="N1222" s="90">
        <v>46800</v>
      </c>
      <c r="O1222" s="90">
        <v>44500</v>
      </c>
      <c r="P1222" s="90">
        <v>42400</v>
      </c>
      <c r="Q1222" s="90">
        <v>42700</v>
      </c>
      <c r="R1222" s="90">
        <v>42700</v>
      </c>
      <c r="S1222" s="90">
        <v>44600</v>
      </c>
      <c r="T1222" s="90">
        <v>46000</v>
      </c>
      <c r="U1222" s="90">
        <v>48300</v>
      </c>
      <c r="V1222" s="90">
        <v>46900</v>
      </c>
      <c r="W1222" s="90">
        <v>50500</v>
      </c>
      <c r="X1222" t="str">
        <f t="shared" si="26"/>
        <v>07-2024</v>
      </c>
      <c r="Y1222">
        <f>_xlfn.XLOOKUP(X1222,AM:AM,AO:AO,"")</f>
        <v>0</v>
      </c>
      <c r="Z1222">
        <f>_xlfn.XLOOKUP(X1222,AM:AM,AP:AP,"")</f>
        <v>0</v>
      </c>
      <c r="AA1222" t="str">
        <f>_xlfn.XLOOKUP(X1222,AM:AM,AQ:AQ,"")</f>
        <v>L24</v>
      </c>
      <c r="AB1222" t="str">
        <f>_xlfn.XLOOKUP(X1222,AM:AM,AR:AR,"")</f>
        <v>L36</v>
      </c>
    </row>
    <row r="1223" spans="1:28">
      <c r="A1223" s="93">
        <v>45489</v>
      </c>
      <c r="B1223" s="90">
        <v>47200</v>
      </c>
      <c r="C1223" s="90">
        <v>47800</v>
      </c>
      <c r="D1223" s="90">
        <v>47100</v>
      </c>
      <c r="E1223" s="90">
        <v>42200</v>
      </c>
      <c r="F1223" s="90">
        <v>47800</v>
      </c>
      <c r="G1223" s="91" t="s">
        <v>25</v>
      </c>
      <c r="H1223" s="90">
        <v>45000</v>
      </c>
      <c r="I1223" s="90">
        <v>45900</v>
      </c>
      <c r="J1223" s="90">
        <v>46900</v>
      </c>
      <c r="K1223" s="91" t="s">
        <v>25</v>
      </c>
      <c r="L1223" s="90">
        <v>48800</v>
      </c>
      <c r="M1223" s="90">
        <v>46800</v>
      </c>
      <c r="N1223" s="90">
        <v>46400</v>
      </c>
      <c r="O1223" s="90">
        <v>44300</v>
      </c>
      <c r="P1223" s="90">
        <v>42000</v>
      </c>
      <c r="Q1223" s="90">
        <v>42700</v>
      </c>
      <c r="R1223" s="90">
        <v>42500</v>
      </c>
      <c r="S1223" s="90">
        <v>44300</v>
      </c>
      <c r="T1223" s="90">
        <v>46000</v>
      </c>
      <c r="U1223" s="90">
        <v>48300</v>
      </c>
      <c r="V1223" s="90">
        <v>46900</v>
      </c>
      <c r="W1223" s="90">
        <v>50500</v>
      </c>
      <c r="X1223" t="str">
        <f t="shared" si="26"/>
        <v>07-2024</v>
      </c>
      <c r="Y1223">
        <f>_xlfn.XLOOKUP(X1223,AM:AM,AO:AO,"")</f>
        <v>0</v>
      </c>
      <c r="Z1223">
        <f>_xlfn.XLOOKUP(X1223,AM:AM,AP:AP,"")</f>
        <v>0</v>
      </c>
      <c r="AA1223" t="str">
        <f>_xlfn.XLOOKUP(X1223,AM:AM,AQ:AQ,"")</f>
        <v>L24</v>
      </c>
      <c r="AB1223" t="str">
        <f>_xlfn.XLOOKUP(X1223,AM:AM,AR:AR,"")</f>
        <v>L36</v>
      </c>
    </row>
    <row r="1224" spans="1:28">
      <c r="A1224" s="93">
        <v>45490</v>
      </c>
      <c r="B1224" s="90">
        <v>47200</v>
      </c>
      <c r="C1224" s="90">
        <v>47800</v>
      </c>
      <c r="D1224" s="90">
        <v>47100</v>
      </c>
      <c r="E1224" s="90">
        <v>42200</v>
      </c>
      <c r="F1224" s="90">
        <v>47800</v>
      </c>
      <c r="G1224" s="91" t="s">
        <v>25</v>
      </c>
      <c r="H1224" s="90">
        <v>44500</v>
      </c>
      <c r="I1224" s="90">
        <v>45600</v>
      </c>
      <c r="J1224" s="90">
        <v>46900</v>
      </c>
      <c r="K1224" s="91" t="s">
        <v>25</v>
      </c>
      <c r="L1224" s="90">
        <v>48700</v>
      </c>
      <c r="M1224" s="90">
        <v>46800</v>
      </c>
      <c r="N1224" s="90">
        <v>46300</v>
      </c>
      <c r="O1224" s="90">
        <v>44300</v>
      </c>
      <c r="P1224" s="90">
        <v>42000</v>
      </c>
      <c r="Q1224" s="90">
        <v>42300</v>
      </c>
      <c r="R1224" s="90">
        <v>42000</v>
      </c>
      <c r="S1224" s="90">
        <v>44300</v>
      </c>
      <c r="T1224" s="90">
        <v>46000</v>
      </c>
      <c r="U1224" s="90">
        <v>48300</v>
      </c>
      <c r="V1224" s="90">
        <v>46900</v>
      </c>
      <c r="W1224" s="90">
        <v>50500</v>
      </c>
      <c r="X1224" t="str">
        <f t="shared" si="26"/>
        <v>07-2024</v>
      </c>
      <c r="Y1224">
        <f>_xlfn.XLOOKUP(X1224,AM:AM,AO:AO,"")</f>
        <v>0</v>
      </c>
      <c r="Z1224">
        <f>_xlfn.XLOOKUP(X1224,AM:AM,AP:AP,"")</f>
        <v>0</v>
      </c>
      <c r="AA1224" t="str">
        <f>_xlfn.XLOOKUP(X1224,AM:AM,AQ:AQ,"")</f>
        <v>L24</v>
      </c>
      <c r="AB1224" t="str">
        <f>_xlfn.XLOOKUP(X1224,AM:AM,AR:AR,"")</f>
        <v>L36</v>
      </c>
    </row>
    <row r="1225" spans="1:28">
      <c r="A1225" s="93">
        <v>45491</v>
      </c>
      <c r="B1225" s="90">
        <v>47200</v>
      </c>
      <c r="C1225" s="90">
        <v>47500</v>
      </c>
      <c r="D1225" s="90">
        <v>46900</v>
      </c>
      <c r="E1225" s="90">
        <v>41700</v>
      </c>
      <c r="F1225" s="90">
        <v>47800</v>
      </c>
      <c r="G1225" s="91" t="s">
        <v>25</v>
      </c>
      <c r="H1225" s="90">
        <v>44500</v>
      </c>
      <c r="I1225" s="90">
        <v>45200</v>
      </c>
      <c r="J1225" s="90">
        <v>46500</v>
      </c>
      <c r="K1225" s="91" t="s">
        <v>25</v>
      </c>
      <c r="L1225" s="90">
        <v>48400</v>
      </c>
      <c r="M1225" s="90">
        <v>46500</v>
      </c>
      <c r="N1225" s="90">
        <v>46000</v>
      </c>
      <c r="O1225" s="90">
        <v>44000</v>
      </c>
      <c r="P1225" s="90">
        <v>41800</v>
      </c>
      <c r="Q1225" s="90">
        <v>42000</v>
      </c>
      <c r="R1225" s="90">
        <v>42000</v>
      </c>
      <c r="S1225" s="90">
        <v>43800</v>
      </c>
      <c r="T1225" s="90">
        <v>45500</v>
      </c>
      <c r="U1225" s="90">
        <v>48300</v>
      </c>
      <c r="V1225" s="90">
        <v>46900</v>
      </c>
      <c r="W1225" s="90">
        <v>50500</v>
      </c>
      <c r="X1225" t="str">
        <f t="shared" si="26"/>
        <v>07-2024</v>
      </c>
      <c r="Y1225">
        <f>_xlfn.XLOOKUP(X1225,AM:AM,AO:AO,"")</f>
        <v>0</v>
      </c>
      <c r="Z1225">
        <f>_xlfn.XLOOKUP(X1225,AM:AM,AP:AP,"")</f>
        <v>0</v>
      </c>
      <c r="AA1225" t="str">
        <f>_xlfn.XLOOKUP(X1225,AM:AM,AQ:AQ,"")</f>
        <v>L24</v>
      </c>
      <c r="AB1225" t="str">
        <f>_xlfn.XLOOKUP(X1225,AM:AM,AR:AR,"")</f>
        <v>L36</v>
      </c>
    </row>
    <row r="1226" spans="1:28">
      <c r="A1226" s="93">
        <v>45492</v>
      </c>
      <c r="B1226" s="90">
        <v>46700</v>
      </c>
      <c r="C1226" s="90">
        <v>47500</v>
      </c>
      <c r="D1226" s="90">
        <v>46500</v>
      </c>
      <c r="E1226" s="90">
        <v>41500</v>
      </c>
      <c r="F1226" s="90">
        <v>47700</v>
      </c>
      <c r="G1226" s="91" t="s">
        <v>25</v>
      </c>
      <c r="H1226" s="90">
        <v>44500</v>
      </c>
      <c r="I1226" s="90">
        <v>44900</v>
      </c>
      <c r="J1226" s="90">
        <v>46200</v>
      </c>
      <c r="K1226" s="91" t="s">
        <v>25</v>
      </c>
      <c r="L1226" s="90">
        <v>48000</v>
      </c>
      <c r="M1226" s="90">
        <v>46500</v>
      </c>
      <c r="N1226" s="90">
        <v>45700</v>
      </c>
      <c r="O1226" s="90">
        <v>43400</v>
      </c>
      <c r="P1226" s="90">
        <v>41500</v>
      </c>
      <c r="Q1226" s="90">
        <v>41900</v>
      </c>
      <c r="R1226" s="90">
        <v>41500</v>
      </c>
      <c r="S1226" s="90">
        <v>43600</v>
      </c>
      <c r="T1226" s="90">
        <v>45000</v>
      </c>
      <c r="U1226" s="90">
        <v>47800</v>
      </c>
      <c r="V1226" s="90">
        <v>46900</v>
      </c>
      <c r="W1226" s="90">
        <v>50500</v>
      </c>
      <c r="X1226" t="str">
        <f t="shared" si="26"/>
        <v>07-2024</v>
      </c>
      <c r="Y1226">
        <f>_xlfn.XLOOKUP(X1226,AM:AM,AO:AO,"")</f>
        <v>0</v>
      </c>
      <c r="Z1226">
        <f>_xlfn.XLOOKUP(X1226,AM:AM,AP:AP,"")</f>
        <v>0</v>
      </c>
      <c r="AA1226" t="str">
        <f>_xlfn.XLOOKUP(X1226,AM:AM,AQ:AQ,"")</f>
        <v>L24</v>
      </c>
      <c r="AB1226" t="str">
        <f>_xlfn.XLOOKUP(X1226,AM:AM,AR:AR,"")</f>
        <v>L36</v>
      </c>
    </row>
    <row r="1227" spans="1:28">
      <c r="A1227" s="93">
        <v>45493</v>
      </c>
      <c r="B1227" s="90">
        <v>46700</v>
      </c>
      <c r="C1227" s="90">
        <v>47500</v>
      </c>
      <c r="D1227" s="90">
        <v>46600</v>
      </c>
      <c r="E1227" s="90">
        <v>41800</v>
      </c>
      <c r="F1227" s="90">
        <v>47700</v>
      </c>
      <c r="G1227" s="91" t="s">
        <v>25</v>
      </c>
      <c r="H1227" s="90">
        <v>44000</v>
      </c>
      <c r="I1227" s="90">
        <v>45000</v>
      </c>
      <c r="J1227" s="90">
        <v>46200</v>
      </c>
      <c r="K1227" s="91" t="s">
        <v>25</v>
      </c>
      <c r="L1227" s="90">
        <v>48000</v>
      </c>
      <c r="M1227" s="90">
        <v>46500</v>
      </c>
      <c r="N1227" s="90">
        <v>45600</v>
      </c>
      <c r="O1227" s="90">
        <v>43400</v>
      </c>
      <c r="P1227" s="90">
        <v>41500</v>
      </c>
      <c r="Q1227" s="90">
        <v>41900</v>
      </c>
      <c r="R1227" s="90">
        <v>41500</v>
      </c>
      <c r="S1227" s="90">
        <v>43900</v>
      </c>
      <c r="T1227" s="90">
        <v>45000</v>
      </c>
      <c r="U1227" s="90">
        <v>47800</v>
      </c>
      <c r="V1227" s="90">
        <v>46900</v>
      </c>
      <c r="W1227" s="90">
        <v>50500</v>
      </c>
      <c r="X1227" t="str">
        <f t="shared" si="26"/>
        <v>07-2024</v>
      </c>
      <c r="Y1227">
        <f>_xlfn.XLOOKUP(X1227,AM:AM,AO:AO,"")</f>
        <v>0</v>
      </c>
      <c r="Z1227">
        <f>_xlfn.XLOOKUP(X1227,AM:AM,AP:AP,"")</f>
        <v>0</v>
      </c>
      <c r="AA1227" t="str">
        <f>_xlfn.XLOOKUP(X1227,AM:AM,AQ:AQ,"")</f>
        <v>L24</v>
      </c>
      <c r="AB1227" t="str">
        <f>_xlfn.XLOOKUP(X1227,AM:AM,AR:AR,"")</f>
        <v>L36</v>
      </c>
    </row>
    <row r="1228" spans="1:28">
      <c r="A1228" s="93">
        <v>45494</v>
      </c>
      <c r="B1228" s="90" t="s">
        <v>24</v>
      </c>
      <c r="C1228" s="90" t="s">
        <v>24</v>
      </c>
      <c r="D1228" s="90" t="s">
        <v>24</v>
      </c>
      <c r="E1228" s="90" t="s">
        <v>24</v>
      </c>
      <c r="F1228" s="90" t="s">
        <v>24</v>
      </c>
      <c r="G1228" s="90" t="s">
        <v>24</v>
      </c>
      <c r="H1228" s="90" t="s">
        <v>24</v>
      </c>
      <c r="I1228" s="90" t="s">
        <v>24</v>
      </c>
      <c r="J1228" s="90" t="s">
        <v>24</v>
      </c>
      <c r="K1228" s="90" t="s">
        <v>24</v>
      </c>
      <c r="L1228" s="90" t="s">
        <v>24</v>
      </c>
      <c r="M1228" s="90" t="s">
        <v>24</v>
      </c>
      <c r="N1228" s="90" t="s">
        <v>24</v>
      </c>
      <c r="O1228" s="90" t="s">
        <v>24</v>
      </c>
      <c r="P1228" s="90" t="s">
        <v>24</v>
      </c>
      <c r="Q1228" s="90" t="s">
        <v>24</v>
      </c>
      <c r="R1228" s="90" t="s">
        <v>24</v>
      </c>
      <c r="S1228" s="90" t="s">
        <v>24</v>
      </c>
      <c r="T1228" s="90" t="s">
        <v>24</v>
      </c>
      <c r="U1228" s="90" t="s">
        <v>24</v>
      </c>
      <c r="V1228" s="90" t="s">
        <v>24</v>
      </c>
      <c r="W1228" s="90" t="s">
        <v>24</v>
      </c>
      <c r="X1228" t="str">
        <f t="shared" si="26"/>
        <v>07-2024</v>
      </c>
      <c r="Y1228">
        <f>_xlfn.XLOOKUP(X1228,AM:AM,AO:AO,"")</f>
        <v>0</v>
      </c>
      <c r="Z1228">
        <f>_xlfn.XLOOKUP(X1228,AM:AM,AP:AP,"")</f>
        <v>0</v>
      </c>
      <c r="AA1228" t="str">
        <f>_xlfn.XLOOKUP(X1228,AM:AM,AQ:AQ,"")</f>
        <v>L24</v>
      </c>
      <c r="AB1228" t="str">
        <f>_xlfn.XLOOKUP(X1228,AM:AM,AR:AR,"")</f>
        <v>L36</v>
      </c>
    </row>
    <row r="1229" spans="1:28">
      <c r="A1229" s="93">
        <v>45495</v>
      </c>
      <c r="B1229" s="90">
        <v>46200</v>
      </c>
      <c r="C1229" s="90">
        <v>47500</v>
      </c>
      <c r="D1229" s="90">
        <v>46300</v>
      </c>
      <c r="E1229" s="90">
        <v>41500</v>
      </c>
      <c r="F1229" s="90">
        <v>47600</v>
      </c>
      <c r="G1229" s="91" t="s">
        <v>25</v>
      </c>
      <c r="H1229" s="90">
        <v>43500</v>
      </c>
      <c r="I1229" s="90">
        <v>44700</v>
      </c>
      <c r="J1229" s="90">
        <v>45900</v>
      </c>
      <c r="K1229" s="91" t="s">
        <v>25</v>
      </c>
      <c r="L1229" s="90">
        <v>47600</v>
      </c>
      <c r="M1229" s="90">
        <v>46000</v>
      </c>
      <c r="N1229" s="90">
        <v>45400</v>
      </c>
      <c r="O1229" s="90">
        <v>43400</v>
      </c>
      <c r="P1229" s="90">
        <v>41000</v>
      </c>
      <c r="Q1229" s="90">
        <v>41700</v>
      </c>
      <c r="R1229" s="90">
        <v>41500</v>
      </c>
      <c r="S1229" s="90">
        <v>43600</v>
      </c>
      <c r="T1229" s="90">
        <v>45000</v>
      </c>
      <c r="U1229" s="90">
        <v>47800</v>
      </c>
      <c r="V1229" s="90">
        <v>46900</v>
      </c>
      <c r="W1229" s="90">
        <v>50100</v>
      </c>
      <c r="X1229" t="str">
        <f t="shared" si="26"/>
        <v>07-2024</v>
      </c>
      <c r="Y1229">
        <f>_xlfn.XLOOKUP(X1229,AM:AM,AO:AO,"")</f>
        <v>0</v>
      </c>
      <c r="Z1229">
        <f>_xlfn.XLOOKUP(X1229,AM:AM,AP:AP,"")</f>
        <v>0</v>
      </c>
      <c r="AA1229" t="str">
        <f>_xlfn.XLOOKUP(X1229,AM:AM,AQ:AQ,"")</f>
        <v>L24</v>
      </c>
      <c r="AB1229" t="str">
        <f>_xlfn.XLOOKUP(X1229,AM:AM,AR:AR,"")</f>
        <v>L36</v>
      </c>
    </row>
    <row r="1230" spans="1:28">
      <c r="A1230" s="93">
        <v>45496</v>
      </c>
      <c r="B1230" s="90">
        <v>46200</v>
      </c>
      <c r="C1230" s="90">
        <v>47500</v>
      </c>
      <c r="D1230" s="90">
        <v>46300</v>
      </c>
      <c r="E1230" s="90">
        <v>41500</v>
      </c>
      <c r="F1230" s="90">
        <v>47500</v>
      </c>
      <c r="G1230" s="91" t="s">
        <v>25</v>
      </c>
      <c r="H1230" s="90">
        <v>44000</v>
      </c>
      <c r="I1230" s="90">
        <v>44700</v>
      </c>
      <c r="J1230" s="90">
        <v>45800</v>
      </c>
      <c r="K1230" s="91" t="s">
        <v>25</v>
      </c>
      <c r="L1230" s="90">
        <v>47400</v>
      </c>
      <c r="M1230" s="90">
        <v>45800</v>
      </c>
      <c r="N1230" s="91" t="s">
        <v>25</v>
      </c>
      <c r="O1230" s="90">
        <v>43400</v>
      </c>
      <c r="P1230" s="90">
        <v>41400</v>
      </c>
      <c r="Q1230" s="90">
        <v>41800</v>
      </c>
      <c r="R1230" s="90">
        <v>41700</v>
      </c>
      <c r="S1230" s="90">
        <v>43600</v>
      </c>
      <c r="T1230" s="90">
        <v>45000</v>
      </c>
      <c r="U1230" s="90">
        <v>47800</v>
      </c>
      <c r="V1230" s="90">
        <v>46900</v>
      </c>
      <c r="W1230" s="90">
        <v>50100</v>
      </c>
      <c r="X1230" t="str">
        <f t="shared" si="26"/>
        <v>07-2024</v>
      </c>
      <c r="Y1230">
        <f>_xlfn.XLOOKUP(X1230,AM:AM,AO:AO,"")</f>
        <v>0</v>
      </c>
      <c r="Z1230">
        <f>_xlfn.XLOOKUP(X1230,AM:AM,AP:AP,"")</f>
        <v>0</v>
      </c>
      <c r="AA1230" t="str">
        <f>_xlfn.XLOOKUP(X1230,AM:AM,AQ:AQ,"")</f>
        <v>L24</v>
      </c>
      <c r="AB1230" t="str">
        <f>_xlfn.XLOOKUP(X1230,AM:AM,AR:AR,"")</f>
        <v>L36</v>
      </c>
    </row>
    <row r="1231" spans="1:28">
      <c r="A1231" s="93">
        <v>45497</v>
      </c>
      <c r="B1231" s="90">
        <v>46200</v>
      </c>
      <c r="C1231" s="90">
        <v>47500</v>
      </c>
      <c r="D1231" s="90">
        <v>46200</v>
      </c>
      <c r="E1231" s="90">
        <v>41000</v>
      </c>
      <c r="F1231" s="90">
        <v>47400</v>
      </c>
      <c r="G1231" s="91" t="s">
        <v>25</v>
      </c>
      <c r="H1231" s="90">
        <v>43500</v>
      </c>
      <c r="I1231" s="90">
        <v>44500</v>
      </c>
      <c r="J1231" s="90">
        <v>45500</v>
      </c>
      <c r="K1231" s="91" t="s">
        <v>25</v>
      </c>
      <c r="L1231" s="90">
        <v>47200</v>
      </c>
      <c r="M1231" s="90">
        <v>45700</v>
      </c>
      <c r="N1231" s="91" t="s">
        <v>25</v>
      </c>
      <c r="O1231" s="90">
        <v>43400</v>
      </c>
      <c r="P1231" s="90">
        <v>41300</v>
      </c>
      <c r="Q1231" s="90">
        <v>41700</v>
      </c>
      <c r="R1231" s="90">
        <v>41300</v>
      </c>
      <c r="S1231" s="90">
        <v>43100</v>
      </c>
      <c r="T1231" s="90">
        <v>45000</v>
      </c>
      <c r="U1231" s="90">
        <v>47800</v>
      </c>
      <c r="V1231" s="90">
        <v>46900</v>
      </c>
      <c r="W1231" s="90">
        <v>50100</v>
      </c>
      <c r="X1231" t="str">
        <f t="shared" si="26"/>
        <v>07-2024</v>
      </c>
      <c r="Y1231">
        <f>_xlfn.XLOOKUP(X1231,AM:AM,AO:AO,"")</f>
        <v>0</v>
      </c>
      <c r="Z1231">
        <f>_xlfn.XLOOKUP(X1231,AM:AM,AP:AP,"")</f>
        <v>0</v>
      </c>
      <c r="AA1231" t="str">
        <f>_xlfn.XLOOKUP(X1231,AM:AM,AQ:AQ,"")</f>
        <v>L24</v>
      </c>
      <c r="AB1231" t="str">
        <f>_xlfn.XLOOKUP(X1231,AM:AM,AR:AR,"")</f>
        <v>L36</v>
      </c>
    </row>
    <row r="1232" spans="1:28">
      <c r="A1232" s="93">
        <v>45498</v>
      </c>
      <c r="B1232" s="90">
        <v>46000</v>
      </c>
      <c r="C1232" s="90">
        <v>47500</v>
      </c>
      <c r="D1232" s="90">
        <v>46200</v>
      </c>
      <c r="E1232" s="90">
        <v>41300</v>
      </c>
      <c r="F1232" s="90">
        <v>47200</v>
      </c>
      <c r="G1232" s="91" t="s">
        <v>25</v>
      </c>
      <c r="H1232" s="90">
        <v>43000</v>
      </c>
      <c r="I1232" s="90">
        <v>44600</v>
      </c>
      <c r="J1232" s="90">
        <v>45500</v>
      </c>
      <c r="K1232" s="91" t="s">
        <v>25</v>
      </c>
      <c r="L1232" s="90">
        <v>47200</v>
      </c>
      <c r="M1232" s="90">
        <v>45400</v>
      </c>
      <c r="N1232" s="91" t="s">
        <v>25</v>
      </c>
      <c r="O1232" s="90">
        <v>43400</v>
      </c>
      <c r="P1232" s="90">
        <v>41500</v>
      </c>
      <c r="Q1232" s="90">
        <v>41600</v>
      </c>
      <c r="R1232" s="90">
        <v>41300</v>
      </c>
      <c r="S1232" s="90">
        <v>43600</v>
      </c>
      <c r="T1232" s="90">
        <v>44800</v>
      </c>
      <c r="U1232" s="90">
        <v>47800</v>
      </c>
      <c r="V1232" s="90">
        <v>46800</v>
      </c>
      <c r="W1232" s="90">
        <v>50100</v>
      </c>
      <c r="X1232" t="str">
        <f t="shared" si="26"/>
        <v>07-2024</v>
      </c>
      <c r="Y1232">
        <f>_xlfn.XLOOKUP(X1232,AM:AM,AO:AO,"")</f>
        <v>0</v>
      </c>
      <c r="Z1232">
        <f>_xlfn.XLOOKUP(X1232,AM:AM,AP:AP,"")</f>
        <v>0</v>
      </c>
      <c r="AA1232" t="str">
        <f>_xlfn.XLOOKUP(X1232,AM:AM,AQ:AQ,"")</f>
        <v>L24</v>
      </c>
      <c r="AB1232" t="str">
        <f>_xlfn.XLOOKUP(X1232,AM:AM,AR:AR,"")</f>
        <v>L36</v>
      </c>
    </row>
    <row r="1233" spans="1:28">
      <c r="A1233" s="93">
        <v>45499</v>
      </c>
      <c r="B1233" s="90">
        <v>46000</v>
      </c>
      <c r="C1233" s="90">
        <v>47300</v>
      </c>
      <c r="D1233" s="90">
        <v>46100</v>
      </c>
      <c r="E1233" s="90">
        <v>41300</v>
      </c>
      <c r="F1233" s="90">
        <v>47000</v>
      </c>
      <c r="G1233" s="91" t="s">
        <v>25</v>
      </c>
      <c r="H1233" s="90">
        <v>43500</v>
      </c>
      <c r="I1233" s="90">
        <v>44700</v>
      </c>
      <c r="J1233" s="90">
        <v>44700</v>
      </c>
      <c r="K1233" s="91" t="s">
        <v>25</v>
      </c>
      <c r="L1233" s="90">
        <v>47200</v>
      </c>
      <c r="M1233" s="90">
        <v>44900</v>
      </c>
      <c r="N1233" s="91" t="s">
        <v>25</v>
      </c>
      <c r="O1233" s="90">
        <v>43200</v>
      </c>
      <c r="P1233" s="90">
        <v>41300</v>
      </c>
      <c r="Q1233" s="90">
        <v>41500</v>
      </c>
      <c r="R1233" s="90">
        <v>41300</v>
      </c>
      <c r="S1233" s="90">
        <v>43400</v>
      </c>
      <c r="T1233" s="90">
        <v>44500</v>
      </c>
      <c r="U1233" s="90">
        <v>47800</v>
      </c>
      <c r="V1233" s="90">
        <v>46300</v>
      </c>
      <c r="W1233" s="90">
        <v>49700</v>
      </c>
      <c r="X1233" t="str">
        <f t="shared" si="26"/>
        <v>07-2024</v>
      </c>
      <c r="Y1233">
        <f>_xlfn.XLOOKUP(X1233,AM:AM,AO:AO,"")</f>
        <v>0</v>
      </c>
      <c r="Z1233">
        <f>_xlfn.XLOOKUP(X1233,AM:AM,AP:AP,"")</f>
        <v>0</v>
      </c>
      <c r="AA1233" t="str">
        <f>_xlfn.XLOOKUP(X1233,AM:AM,AQ:AQ,"")</f>
        <v>L24</v>
      </c>
      <c r="AB1233" t="str">
        <f>_xlfn.XLOOKUP(X1233,AM:AM,AR:AR,"")</f>
        <v>L36</v>
      </c>
    </row>
    <row r="1234" spans="1:28">
      <c r="A1234" s="93">
        <v>45500</v>
      </c>
      <c r="B1234" s="90">
        <v>46000</v>
      </c>
      <c r="C1234" s="90">
        <v>47500</v>
      </c>
      <c r="D1234" s="90">
        <v>46400</v>
      </c>
      <c r="E1234" s="90">
        <v>41700</v>
      </c>
      <c r="F1234" s="90">
        <v>46600</v>
      </c>
      <c r="G1234" s="91" t="s">
        <v>25</v>
      </c>
      <c r="H1234" s="90">
        <v>43500</v>
      </c>
      <c r="I1234" s="90">
        <v>45200</v>
      </c>
      <c r="J1234" s="90">
        <v>44800</v>
      </c>
      <c r="K1234" s="91" t="s">
        <v>25</v>
      </c>
      <c r="L1234" s="90">
        <v>47500</v>
      </c>
      <c r="M1234" s="90">
        <v>44700</v>
      </c>
      <c r="N1234" s="91" t="s">
        <v>25</v>
      </c>
      <c r="O1234" s="90">
        <v>43200</v>
      </c>
      <c r="P1234" s="90">
        <v>41400</v>
      </c>
      <c r="Q1234" s="90">
        <v>41500</v>
      </c>
      <c r="R1234" s="90">
        <v>41500</v>
      </c>
      <c r="S1234" s="90">
        <v>43800</v>
      </c>
      <c r="T1234" s="90">
        <v>44500</v>
      </c>
      <c r="U1234" s="90">
        <v>47800</v>
      </c>
      <c r="V1234" s="90">
        <v>46300</v>
      </c>
      <c r="W1234" s="90">
        <v>49700</v>
      </c>
      <c r="X1234" t="str">
        <f t="shared" si="26"/>
        <v>07-2024</v>
      </c>
      <c r="Y1234">
        <f>_xlfn.XLOOKUP(X1234,AM:AM,AO:AO,"")</f>
        <v>0</v>
      </c>
      <c r="Z1234">
        <f>_xlfn.XLOOKUP(X1234,AM:AM,AP:AP,"")</f>
        <v>0</v>
      </c>
      <c r="AA1234" t="str">
        <f>_xlfn.XLOOKUP(X1234,AM:AM,AQ:AQ,"")</f>
        <v>L24</v>
      </c>
      <c r="AB1234" t="str">
        <f>_xlfn.XLOOKUP(X1234,AM:AM,AR:AR,"")</f>
        <v>L36</v>
      </c>
    </row>
    <row r="1235" spans="1:28">
      <c r="A1235" s="93">
        <v>45501</v>
      </c>
      <c r="B1235" s="90" t="s">
        <v>24</v>
      </c>
      <c r="C1235" s="90" t="s">
        <v>24</v>
      </c>
      <c r="D1235" s="90" t="s">
        <v>24</v>
      </c>
      <c r="E1235" s="90" t="s">
        <v>24</v>
      </c>
      <c r="F1235" s="90" t="s">
        <v>24</v>
      </c>
      <c r="G1235" s="90" t="s">
        <v>24</v>
      </c>
      <c r="H1235" s="90" t="s">
        <v>24</v>
      </c>
      <c r="I1235" s="90" t="s">
        <v>24</v>
      </c>
      <c r="J1235" s="90" t="s">
        <v>24</v>
      </c>
      <c r="K1235" s="90" t="s">
        <v>24</v>
      </c>
      <c r="L1235" s="90" t="s">
        <v>24</v>
      </c>
      <c r="M1235" s="90" t="s">
        <v>24</v>
      </c>
      <c r="N1235" s="90" t="s">
        <v>24</v>
      </c>
      <c r="O1235" s="90" t="s">
        <v>24</v>
      </c>
      <c r="P1235" s="90" t="s">
        <v>24</v>
      </c>
      <c r="Q1235" s="90" t="s">
        <v>24</v>
      </c>
      <c r="R1235" s="90" t="s">
        <v>24</v>
      </c>
      <c r="S1235" s="90" t="s">
        <v>24</v>
      </c>
      <c r="T1235" s="90" t="s">
        <v>24</v>
      </c>
      <c r="U1235" s="90" t="s">
        <v>24</v>
      </c>
      <c r="V1235" s="90" t="s">
        <v>24</v>
      </c>
      <c r="W1235" s="90" t="s">
        <v>24</v>
      </c>
      <c r="X1235" t="str">
        <f t="shared" si="26"/>
        <v>07-2024</v>
      </c>
      <c r="Y1235">
        <f>_xlfn.XLOOKUP(X1235,AM:AM,AO:AO,"")</f>
        <v>0</v>
      </c>
      <c r="Z1235">
        <f>_xlfn.XLOOKUP(X1235,AM:AM,AP:AP,"")</f>
        <v>0</v>
      </c>
      <c r="AA1235" t="str">
        <f>_xlfn.XLOOKUP(X1235,AM:AM,AQ:AQ,"")</f>
        <v>L24</v>
      </c>
      <c r="AB1235" t="str">
        <f>_xlfn.XLOOKUP(X1235,AM:AM,AR:AR,"")</f>
        <v>L36</v>
      </c>
    </row>
    <row r="1236" spans="1:28">
      <c r="A1236" s="93">
        <v>45502</v>
      </c>
      <c r="B1236" s="90">
        <v>46200</v>
      </c>
      <c r="C1236" s="90">
        <v>47500</v>
      </c>
      <c r="D1236" s="90">
        <v>46700</v>
      </c>
      <c r="E1236" s="90">
        <v>42000</v>
      </c>
      <c r="F1236" s="90">
        <v>47000</v>
      </c>
      <c r="G1236" s="91" t="s">
        <v>25</v>
      </c>
      <c r="H1236" s="90">
        <v>43500</v>
      </c>
      <c r="I1236" s="90">
        <v>45400</v>
      </c>
      <c r="J1236" s="90">
        <v>44800</v>
      </c>
      <c r="K1236" s="91" t="s">
        <v>25</v>
      </c>
      <c r="L1236" s="90">
        <v>47600</v>
      </c>
      <c r="M1236" s="90">
        <v>44400</v>
      </c>
      <c r="N1236" s="91" t="s">
        <v>25</v>
      </c>
      <c r="O1236" s="90">
        <v>43600</v>
      </c>
      <c r="P1236" s="90">
        <v>41500</v>
      </c>
      <c r="Q1236" s="90">
        <v>41700</v>
      </c>
      <c r="R1236" s="90">
        <v>41500</v>
      </c>
      <c r="S1236" s="90">
        <v>44100</v>
      </c>
      <c r="T1236" s="90">
        <v>44500</v>
      </c>
      <c r="U1236" s="90">
        <v>47800</v>
      </c>
      <c r="V1236" s="90">
        <v>46100</v>
      </c>
      <c r="W1236" s="90">
        <v>49300</v>
      </c>
      <c r="X1236" t="str">
        <f t="shared" si="26"/>
        <v>07-2024</v>
      </c>
      <c r="Y1236">
        <f>_xlfn.XLOOKUP(X1236,AM:AM,AO:AO,"")</f>
        <v>0</v>
      </c>
      <c r="Z1236">
        <f>_xlfn.XLOOKUP(X1236,AM:AM,AP:AP,"")</f>
        <v>0</v>
      </c>
      <c r="AA1236" t="str">
        <f>_xlfn.XLOOKUP(X1236,AM:AM,AQ:AQ,"")</f>
        <v>L24</v>
      </c>
      <c r="AB1236" t="str">
        <f>_xlfn.XLOOKUP(X1236,AM:AM,AR:AR,"")</f>
        <v>L36</v>
      </c>
    </row>
    <row r="1237" spans="1:28">
      <c r="A1237" s="93">
        <v>45503</v>
      </c>
      <c r="B1237" s="90">
        <v>46600</v>
      </c>
      <c r="C1237" s="90">
        <v>47500</v>
      </c>
      <c r="D1237" s="90">
        <v>47200</v>
      </c>
      <c r="E1237" s="90">
        <v>42600</v>
      </c>
      <c r="F1237" s="90">
        <v>47300</v>
      </c>
      <c r="G1237" s="91" t="s">
        <v>25</v>
      </c>
      <c r="H1237" s="90">
        <v>44500</v>
      </c>
      <c r="I1237" s="90">
        <v>46100</v>
      </c>
      <c r="J1237" s="90">
        <v>45700</v>
      </c>
      <c r="K1237" s="91" t="s">
        <v>25</v>
      </c>
      <c r="L1237" s="90">
        <v>48000</v>
      </c>
      <c r="M1237" s="90">
        <v>45200</v>
      </c>
      <c r="N1237" s="91" t="s">
        <v>25</v>
      </c>
      <c r="O1237" s="90">
        <v>44000</v>
      </c>
      <c r="P1237" s="90">
        <v>42000</v>
      </c>
      <c r="Q1237" s="90">
        <v>42400</v>
      </c>
      <c r="R1237" s="90">
        <v>42200</v>
      </c>
      <c r="S1237" s="90">
        <v>44700</v>
      </c>
      <c r="T1237" s="90">
        <v>45300</v>
      </c>
      <c r="U1237" s="90">
        <v>47800</v>
      </c>
      <c r="V1237" s="90">
        <v>47500</v>
      </c>
      <c r="W1237" s="90">
        <v>50600</v>
      </c>
      <c r="X1237" t="str">
        <f t="shared" si="26"/>
        <v>07-2024</v>
      </c>
      <c r="Y1237">
        <f>_xlfn.XLOOKUP(X1237,AM:AM,AO:AO,"")</f>
        <v>0</v>
      </c>
      <c r="Z1237">
        <f>_xlfn.XLOOKUP(X1237,AM:AM,AP:AP,"")</f>
        <v>0</v>
      </c>
      <c r="AA1237" t="str">
        <f>_xlfn.XLOOKUP(X1237,AM:AM,AQ:AQ,"")</f>
        <v>L24</v>
      </c>
      <c r="AB1237" t="str">
        <f>_xlfn.XLOOKUP(X1237,AM:AM,AR:AR,"")</f>
        <v>L36</v>
      </c>
    </row>
    <row r="1238" spans="1:28">
      <c r="A1238" s="93">
        <v>45504</v>
      </c>
      <c r="B1238" s="90">
        <v>46800</v>
      </c>
      <c r="C1238" s="90">
        <v>47800</v>
      </c>
      <c r="D1238" s="90">
        <v>47200</v>
      </c>
      <c r="E1238" s="90">
        <v>42300</v>
      </c>
      <c r="F1238" s="90">
        <v>47600</v>
      </c>
      <c r="G1238" s="91" t="s">
        <v>25</v>
      </c>
      <c r="H1238" s="90">
        <v>44000</v>
      </c>
      <c r="I1238" s="90">
        <v>45700</v>
      </c>
      <c r="J1238" s="90">
        <v>46000</v>
      </c>
      <c r="K1238" s="91" t="s">
        <v>25</v>
      </c>
      <c r="L1238" s="90">
        <v>48200</v>
      </c>
      <c r="M1238" s="90">
        <v>45300</v>
      </c>
      <c r="N1238" s="91" t="s">
        <v>25</v>
      </c>
      <c r="O1238" s="90">
        <v>44000</v>
      </c>
      <c r="P1238" s="90">
        <v>41900</v>
      </c>
      <c r="Q1238" s="90">
        <v>42300</v>
      </c>
      <c r="R1238" s="90">
        <v>42200</v>
      </c>
      <c r="S1238" s="90">
        <v>44400</v>
      </c>
      <c r="T1238" s="90">
        <v>45300</v>
      </c>
      <c r="U1238" s="90">
        <v>47800</v>
      </c>
      <c r="V1238" s="90">
        <v>47500</v>
      </c>
      <c r="W1238" s="90">
        <v>50600</v>
      </c>
      <c r="X1238" t="str">
        <f t="shared" ref="X1238:X1301" si="27">TEXT(A1238,"MM-YYYY")</f>
        <v>07-2024</v>
      </c>
      <c r="Y1238">
        <f>_xlfn.XLOOKUP(X1238,AM:AM,AO:AO,"")</f>
        <v>0</v>
      </c>
      <c r="Z1238">
        <f>_xlfn.XLOOKUP(X1238,AM:AM,AP:AP,"")</f>
        <v>0</v>
      </c>
      <c r="AA1238" t="str">
        <f>_xlfn.XLOOKUP(X1238,AM:AM,AQ:AQ,"")</f>
        <v>L24</v>
      </c>
      <c r="AB1238" t="str">
        <f>_xlfn.XLOOKUP(X1238,AM:AM,AR:AR,"")</f>
        <v>L36</v>
      </c>
    </row>
    <row r="1239" spans="1:28">
      <c r="A1239" s="93">
        <v>45505</v>
      </c>
      <c r="B1239" s="90">
        <v>46500</v>
      </c>
      <c r="C1239" s="90">
        <v>47500</v>
      </c>
      <c r="D1239" s="90">
        <v>47000</v>
      </c>
      <c r="E1239" s="90">
        <v>42300</v>
      </c>
      <c r="F1239" s="90">
        <v>47300</v>
      </c>
      <c r="G1239" s="91" t="s">
        <v>25</v>
      </c>
      <c r="H1239" s="90">
        <v>44000</v>
      </c>
      <c r="I1239" s="90">
        <v>45400</v>
      </c>
      <c r="J1239" s="90">
        <v>46000</v>
      </c>
      <c r="K1239" s="91" t="s">
        <v>25</v>
      </c>
      <c r="L1239" s="90">
        <v>48000</v>
      </c>
      <c r="M1239" s="90">
        <v>45200</v>
      </c>
      <c r="N1239" s="91" t="s">
        <v>25</v>
      </c>
      <c r="O1239" s="90">
        <v>44000</v>
      </c>
      <c r="P1239" s="90">
        <v>41900</v>
      </c>
      <c r="Q1239" s="90">
        <v>42200</v>
      </c>
      <c r="R1239" s="90">
        <v>42200</v>
      </c>
      <c r="S1239" s="90">
        <v>44400</v>
      </c>
      <c r="T1239" s="90">
        <v>45300</v>
      </c>
      <c r="U1239" s="90">
        <v>47800</v>
      </c>
      <c r="V1239" s="90">
        <v>47500</v>
      </c>
      <c r="W1239" s="90">
        <v>50600</v>
      </c>
      <c r="X1239" t="str">
        <f t="shared" si="27"/>
        <v>08-2024</v>
      </c>
      <c r="Y1239">
        <f>_xlfn.XLOOKUP(X1239,AM:AM,AO:AO,"")</f>
        <v>0</v>
      </c>
      <c r="Z1239">
        <f>_xlfn.XLOOKUP(X1239,AM:AM,AP:AP,"")</f>
        <v>0</v>
      </c>
      <c r="AA1239" t="str">
        <f>_xlfn.XLOOKUP(X1239,AM:AM,AQ:AQ,"")</f>
        <v>L24</v>
      </c>
      <c r="AB1239" t="str">
        <f>_xlfn.XLOOKUP(X1239,AM:AM,AR:AR,"")</f>
        <v>L36</v>
      </c>
    </row>
    <row r="1240" spans="1:28">
      <c r="A1240" s="93">
        <v>45506</v>
      </c>
      <c r="B1240" s="90">
        <v>46200</v>
      </c>
      <c r="C1240" s="90">
        <v>47500</v>
      </c>
      <c r="D1240" s="90">
        <v>46800</v>
      </c>
      <c r="E1240" s="90">
        <v>41800</v>
      </c>
      <c r="F1240" s="90">
        <v>47300</v>
      </c>
      <c r="G1240" s="91" t="s">
        <v>25</v>
      </c>
      <c r="H1240" s="90">
        <v>43800</v>
      </c>
      <c r="I1240" s="90">
        <v>45100</v>
      </c>
      <c r="J1240" s="90">
        <v>45800</v>
      </c>
      <c r="K1240" s="91" t="s">
        <v>25</v>
      </c>
      <c r="L1240" s="90">
        <v>47800</v>
      </c>
      <c r="M1240" s="90">
        <v>44700</v>
      </c>
      <c r="N1240" s="91" t="s">
        <v>25</v>
      </c>
      <c r="O1240" s="90">
        <v>44000</v>
      </c>
      <c r="P1240" s="90">
        <v>41300</v>
      </c>
      <c r="Q1240" s="90">
        <v>41900</v>
      </c>
      <c r="R1240" s="90">
        <v>42200</v>
      </c>
      <c r="S1240" s="90">
        <v>43900</v>
      </c>
      <c r="T1240" s="90">
        <v>45300</v>
      </c>
      <c r="U1240" s="90">
        <v>47800</v>
      </c>
      <c r="V1240" s="90">
        <v>47500</v>
      </c>
      <c r="W1240" s="90">
        <v>50600</v>
      </c>
      <c r="X1240" t="str">
        <f t="shared" si="27"/>
        <v>08-2024</v>
      </c>
      <c r="Y1240">
        <f>_xlfn.XLOOKUP(X1240,AM:AM,AO:AO,"")</f>
        <v>0</v>
      </c>
      <c r="Z1240">
        <f>_xlfn.XLOOKUP(X1240,AM:AM,AP:AP,"")</f>
        <v>0</v>
      </c>
      <c r="AA1240" t="str">
        <f>_xlfn.XLOOKUP(X1240,AM:AM,AQ:AQ,"")</f>
        <v>L24</v>
      </c>
      <c r="AB1240" t="str">
        <f>_xlfn.XLOOKUP(X1240,AM:AM,AR:AR,"")</f>
        <v>L36</v>
      </c>
    </row>
    <row r="1241" spans="1:28">
      <c r="A1241" s="93">
        <v>45507</v>
      </c>
      <c r="B1241" s="90">
        <v>46000</v>
      </c>
      <c r="C1241" s="90">
        <v>47500</v>
      </c>
      <c r="D1241" s="90">
        <v>46500</v>
      </c>
      <c r="E1241" s="90">
        <v>41600</v>
      </c>
      <c r="F1241" s="90">
        <v>47300</v>
      </c>
      <c r="G1241" s="91" t="s">
        <v>25</v>
      </c>
      <c r="H1241" s="90">
        <v>43500</v>
      </c>
      <c r="I1241" s="90">
        <v>44900</v>
      </c>
      <c r="J1241" s="90">
        <v>45500</v>
      </c>
      <c r="K1241" s="91" t="s">
        <v>25</v>
      </c>
      <c r="L1241" s="90">
        <v>47400</v>
      </c>
      <c r="M1241" s="90">
        <v>44300</v>
      </c>
      <c r="N1241" s="91" t="s">
        <v>25</v>
      </c>
      <c r="O1241" s="90">
        <v>44000</v>
      </c>
      <c r="P1241" s="90">
        <v>41200</v>
      </c>
      <c r="Q1241" s="90">
        <v>41700</v>
      </c>
      <c r="R1241" s="90">
        <v>42200</v>
      </c>
      <c r="S1241" s="90">
        <v>43700</v>
      </c>
      <c r="T1241" s="90">
        <v>45000</v>
      </c>
      <c r="U1241" s="90">
        <v>47800</v>
      </c>
      <c r="V1241" s="90">
        <v>47300</v>
      </c>
      <c r="W1241" s="90">
        <v>50500</v>
      </c>
      <c r="X1241" t="str">
        <f t="shared" si="27"/>
        <v>08-2024</v>
      </c>
      <c r="Y1241">
        <f>_xlfn.XLOOKUP(X1241,AM:AM,AO:AO,"")</f>
        <v>0</v>
      </c>
      <c r="Z1241">
        <f>_xlfn.XLOOKUP(X1241,AM:AM,AP:AP,"")</f>
        <v>0</v>
      </c>
      <c r="AA1241" t="str">
        <f>_xlfn.XLOOKUP(X1241,AM:AM,AQ:AQ,"")</f>
        <v>L24</v>
      </c>
      <c r="AB1241" t="str">
        <f>_xlfn.XLOOKUP(X1241,AM:AM,AR:AR,"")</f>
        <v>L36</v>
      </c>
    </row>
    <row r="1242" spans="1:28">
      <c r="A1242" s="93">
        <v>45508</v>
      </c>
      <c r="B1242" s="90" t="s">
        <v>24</v>
      </c>
      <c r="C1242" s="90" t="s">
        <v>24</v>
      </c>
      <c r="D1242" s="90" t="s">
        <v>24</v>
      </c>
      <c r="E1242" s="90" t="s">
        <v>24</v>
      </c>
      <c r="F1242" s="90" t="s">
        <v>24</v>
      </c>
      <c r="G1242" s="90" t="s">
        <v>24</v>
      </c>
      <c r="H1242" s="90" t="s">
        <v>24</v>
      </c>
      <c r="I1242" s="90" t="s">
        <v>24</v>
      </c>
      <c r="J1242" s="90" t="s">
        <v>24</v>
      </c>
      <c r="K1242" s="90" t="s">
        <v>24</v>
      </c>
      <c r="L1242" s="90" t="s">
        <v>24</v>
      </c>
      <c r="M1242" s="90" t="s">
        <v>24</v>
      </c>
      <c r="N1242" s="90" t="s">
        <v>24</v>
      </c>
      <c r="O1242" s="90" t="s">
        <v>24</v>
      </c>
      <c r="P1242" s="90" t="s">
        <v>24</v>
      </c>
      <c r="Q1242" s="90" t="s">
        <v>24</v>
      </c>
      <c r="R1242" s="90" t="s">
        <v>24</v>
      </c>
      <c r="S1242" s="90" t="s">
        <v>24</v>
      </c>
      <c r="T1242" s="90" t="s">
        <v>24</v>
      </c>
      <c r="U1242" s="90" t="s">
        <v>24</v>
      </c>
      <c r="V1242" s="90" t="s">
        <v>24</v>
      </c>
      <c r="W1242" s="90" t="s">
        <v>24</v>
      </c>
      <c r="X1242" t="str">
        <f t="shared" si="27"/>
        <v>08-2024</v>
      </c>
      <c r="Y1242">
        <f>_xlfn.XLOOKUP(X1242,AM:AM,AO:AO,"")</f>
        <v>0</v>
      </c>
      <c r="Z1242">
        <f>_xlfn.XLOOKUP(X1242,AM:AM,AP:AP,"")</f>
        <v>0</v>
      </c>
      <c r="AA1242" t="str">
        <f>_xlfn.XLOOKUP(X1242,AM:AM,AQ:AQ,"")</f>
        <v>L24</v>
      </c>
      <c r="AB1242" t="str">
        <f>_xlfn.XLOOKUP(X1242,AM:AM,AR:AR,"")</f>
        <v>L36</v>
      </c>
    </row>
    <row r="1243" spans="1:28">
      <c r="A1243" s="93">
        <v>45509</v>
      </c>
      <c r="B1243" s="90">
        <v>45800</v>
      </c>
      <c r="C1243" s="90">
        <v>47500</v>
      </c>
      <c r="D1243" s="90">
        <v>46500</v>
      </c>
      <c r="E1243" s="90">
        <v>41500</v>
      </c>
      <c r="F1243" s="90">
        <v>46600</v>
      </c>
      <c r="G1243" s="91" t="s">
        <v>25</v>
      </c>
      <c r="H1243" s="90">
        <v>43500</v>
      </c>
      <c r="I1243" s="90">
        <v>44800</v>
      </c>
      <c r="J1243" s="90">
        <v>44800</v>
      </c>
      <c r="K1243" s="91" t="s">
        <v>25</v>
      </c>
      <c r="L1243" s="90">
        <v>47300</v>
      </c>
      <c r="M1243" s="90">
        <v>44300</v>
      </c>
      <c r="N1243" s="90">
        <v>45700</v>
      </c>
      <c r="O1243" s="90">
        <v>43200</v>
      </c>
      <c r="P1243" s="90">
        <v>41200</v>
      </c>
      <c r="Q1243" s="90">
        <v>41700</v>
      </c>
      <c r="R1243" s="90">
        <v>41400</v>
      </c>
      <c r="S1243" s="90">
        <v>43600</v>
      </c>
      <c r="T1243" s="90">
        <v>45000</v>
      </c>
      <c r="U1243" s="90">
        <v>48300</v>
      </c>
      <c r="V1243" s="90">
        <v>47100</v>
      </c>
      <c r="W1243" s="90">
        <v>50500</v>
      </c>
      <c r="X1243" t="str">
        <f t="shared" si="27"/>
        <v>08-2024</v>
      </c>
      <c r="Y1243">
        <f>_xlfn.XLOOKUP(X1243,AM:AM,AO:AO,"")</f>
        <v>0</v>
      </c>
      <c r="Z1243">
        <f>_xlfn.XLOOKUP(X1243,AM:AM,AP:AP,"")</f>
        <v>0</v>
      </c>
      <c r="AA1243" t="str">
        <f>_xlfn.XLOOKUP(X1243,AM:AM,AQ:AQ,"")</f>
        <v>L24</v>
      </c>
      <c r="AB1243" t="str">
        <f>_xlfn.XLOOKUP(X1243,AM:AM,AR:AR,"")</f>
        <v>L36</v>
      </c>
    </row>
    <row r="1244" spans="1:28">
      <c r="A1244" s="93">
        <v>45510</v>
      </c>
      <c r="B1244" s="90">
        <v>45600</v>
      </c>
      <c r="C1244" s="90">
        <v>47500</v>
      </c>
      <c r="D1244" s="90">
        <v>46200</v>
      </c>
      <c r="E1244" s="90">
        <v>41200</v>
      </c>
      <c r="F1244" s="90">
        <v>46200</v>
      </c>
      <c r="G1244" s="91" t="s">
        <v>25</v>
      </c>
      <c r="H1244" s="90">
        <v>43300</v>
      </c>
      <c r="I1244" s="90">
        <v>44500</v>
      </c>
      <c r="J1244" s="90">
        <v>44800</v>
      </c>
      <c r="K1244" s="91" t="s">
        <v>25</v>
      </c>
      <c r="L1244" s="90">
        <v>47000</v>
      </c>
      <c r="M1244" s="90">
        <v>44300</v>
      </c>
      <c r="N1244" s="90">
        <v>45400</v>
      </c>
      <c r="O1244" s="90">
        <v>42800</v>
      </c>
      <c r="P1244" s="90">
        <v>40800</v>
      </c>
      <c r="Q1244" s="90">
        <v>41300</v>
      </c>
      <c r="R1244" s="90">
        <v>41400</v>
      </c>
      <c r="S1244" s="90">
        <v>43300</v>
      </c>
      <c r="T1244" s="90">
        <v>44500</v>
      </c>
      <c r="U1244" s="90">
        <v>48300</v>
      </c>
      <c r="V1244" s="90">
        <v>46700</v>
      </c>
      <c r="W1244" s="90">
        <v>50300</v>
      </c>
      <c r="X1244" t="str">
        <f t="shared" si="27"/>
        <v>08-2024</v>
      </c>
      <c r="Y1244">
        <f>_xlfn.XLOOKUP(X1244,AM:AM,AO:AO,"")</f>
        <v>0</v>
      </c>
      <c r="Z1244">
        <f>_xlfn.XLOOKUP(X1244,AM:AM,AP:AP,"")</f>
        <v>0</v>
      </c>
      <c r="AA1244" t="str">
        <f>_xlfn.XLOOKUP(X1244,AM:AM,AQ:AQ,"")</f>
        <v>L24</v>
      </c>
      <c r="AB1244" t="str">
        <f>_xlfn.XLOOKUP(X1244,AM:AM,AR:AR,"")</f>
        <v>L36</v>
      </c>
    </row>
    <row r="1245" spans="1:28">
      <c r="A1245" s="93">
        <v>45511</v>
      </c>
      <c r="B1245" s="90">
        <v>45600</v>
      </c>
      <c r="C1245" s="90">
        <v>47500</v>
      </c>
      <c r="D1245" s="90">
        <v>46000</v>
      </c>
      <c r="E1245" s="90">
        <v>41200</v>
      </c>
      <c r="F1245" s="90">
        <v>46200</v>
      </c>
      <c r="G1245" s="91" t="s">
        <v>25</v>
      </c>
      <c r="H1245" s="90">
        <v>43000</v>
      </c>
      <c r="I1245" s="90">
        <v>44500</v>
      </c>
      <c r="J1245" s="90">
        <v>44800</v>
      </c>
      <c r="K1245" s="91" t="s">
        <v>25</v>
      </c>
      <c r="L1245" s="90">
        <v>46800</v>
      </c>
      <c r="M1245" s="90">
        <v>44700</v>
      </c>
      <c r="N1245" s="90">
        <v>45300</v>
      </c>
      <c r="O1245" s="90">
        <v>42800</v>
      </c>
      <c r="P1245" s="90">
        <v>40800</v>
      </c>
      <c r="Q1245" s="90">
        <v>41300</v>
      </c>
      <c r="R1245" s="90">
        <v>41200</v>
      </c>
      <c r="S1245" s="90">
        <v>43300</v>
      </c>
      <c r="T1245" s="90">
        <v>44500</v>
      </c>
      <c r="U1245" s="90">
        <v>48300</v>
      </c>
      <c r="V1245" s="90">
        <v>46700</v>
      </c>
      <c r="W1245" s="90">
        <v>50300</v>
      </c>
      <c r="X1245" t="str">
        <f t="shared" si="27"/>
        <v>08-2024</v>
      </c>
      <c r="Y1245">
        <f>_xlfn.XLOOKUP(X1245,AM:AM,AO:AO,"")</f>
        <v>0</v>
      </c>
      <c r="Z1245">
        <f>_xlfn.XLOOKUP(X1245,AM:AM,AP:AP,"")</f>
        <v>0</v>
      </c>
      <c r="AA1245" t="str">
        <f>_xlfn.XLOOKUP(X1245,AM:AM,AQ:AQ,"")</f>
        <v>L24</v>
      </c>
      <c r="AB1245" t="str">
        <f>_xlfn.XLOOKUP(X1245,AM:AM,AR:AR,"")</f>
        <v>L36</v>
      </c>
    </row>
    <row r="1246" spans="1:28">
      <c r="A1246" s="93">
        <v>45512</v>
      </c>
      <c r="B1246" s="90">
        <v>45600</v>
      </c>
      <c r="C1246" s="90">
        <v>47500</v>
      </c>
      <c r="D1246" s="90">
        <v>46000</v>
      </c>
      <c r="E1246" s="90">
        <v>41200</v>
      </c>
      <c r="F1246" s="90">
        <v>46200</v>
      </c>
      <c r="G1246" s="91" t="s">
        <v>25</v>
      </c>
      <c r="H1246" s="90">
        <v>43000</v>
      </c>
      <c r="I1246" s="90">
        <v>44500</v>
      </c>
      <c r="J1246" s="90">
        <v>44500</v>
      </c>
      <c r="K1246" s="91" t="s">
        <v>25</v>
      </c>
      <c r="L1246" s="90">
        <v>46900</v>
      </c>
      <c r="M1246" s="90">
        <v>44800</v>
      </c>
      <c r="N1246" s="90">
        <v>45200</v>
      </c>
      <c r="O1246" s="90">
        <v>42600</v>
      </c>
      <c r="P1246" s="90">
        <v>40800</v>
      </c>
      <c r="Q1246" s="90">
        <v>41300</v>
      </c>
      <c r="R1246" s="90">
        <v>40900</v>
      </c>
      <c r="S1246" s="90">
        <v>43300</v>
      </c>
      <c r="T1246" s="90">
        <v>44500</v>
      </c>
      <c r="U1246" s="90">
        <v>48200</v>
      </c>
      <c r="V1246" s="90">
        <v>46500</v>
      </c>
      <c r="W1246" s="90">
        <v>50300</v>
      </c>
      <c r="X1246" t="str">
        <f t="shared" si="27"/>
        <v>08-2024</v>
      </c>
      <c r="Y1246">
        <f>_xlfn.XLOOKUP(X1246,AM:AM,AO:AO,"")</f>
        <v>0</v>
      </c>
      <c r="Z1246">
        <f>_xlfn.XLOOKUP(X1246,AM:AM,AP:AP,"")</f>
        <v>0</v>
      </c>
      <c r="AA1246" t="str">
        <f>_xlfn.XLOOKUP(X1246,AM:AM,AQ:AQ,"")</f>
        <v>L24</v>
      </c>
      <c r="AB1246" t="str">
        <f>_xlfn.XLOOKUP(X1246,AM:AM,AR:AR,"")</f>
        <v>L36</v>
      </c>
    </row>
    <row r="1247" spans="1:28">
      <c r="A1247" s="93">
        <v>45513</v>
      </c>
      <c r="B1247" s="90">
        <v>45600</v>
      </c>
      <c r="C1247" s="90">
        <v>47300</v>
      </c>
      <c r="D1247" s="90">
        <v>45600</v>
      </c>
      <c r="E1247" s="90">
        <v>41000</v>
      </c>
      <c r="F1247" s="90">
        <v>46200</v>
      </c>
      <c r="G1247" s="91" t="s">
        <v>25</v>
      </c>
      <c r="H1247" s="90">
        <v>42800</v>
      </c>
      <c r="I1247" s="90">
        <v>44200</v>
      </c>
      <c r="J1247" s="90">
        <v>44500</v>
      </c>
      <c r="K1247" s="91" t="s">
        <v>25</v>
      </c>
      <c r="L1247" s="90">
        <v>46500</v>
      </c>
      <c r="M1247" s="90">
        <v>45000</v>
      </c>
      <c r="N1247" s="90">
        <v>44800</v>
      </c>
      <c r="O1247" s="90">
        <v>42500</v>
      </c>
      <c r="P1247" s="90">
        <v>40500</v>
      </c>
      <c r="Q1247" s="90">
        <v>41100</v>
      </c>
      <c r="R1247" s="90">
        <v>40900</v>
      </c>
      <c r="S1247" s="90">
        <v>43100</v>
      </c>
      <c r="T1247" s="90">
        <v>44300</v>
      </c>
      <c r="U1247" s="90">
        <v>48300</v>
      </c>
      <c r="V1247" s="90">
        <v>46500</v>
      </c>
      <c r="W1247" s="90">
        <v>50300</v>
      </c>
      <c r="X1247" t="str">
        <f t="shared" si="27"/>
        <v>08-2024</v>
      </c>
      <c r="Y1247">
        <f>_xlfn.XLOOKUP(X1247,AM:AM,AO:AO,"")</f>
        <v>0</v>
      </c>
      <c r="Z1247">
        <f>_xlfn.XLOOKUP(X1247,AM:AM,AP:AP,"")</f>
        <v>0</v>
      </c>
      <c r="AA1247" t="str">
        <f>_xlfn.XLOOKUP(X1247,AM:AM,AQ:AQ,"")</f>
        <v>L24</v>
      </c>
      <c r="AB1247" t="str">
        <f>_xlfn.XLOOKUP(X1247,AM:AM,AR:AR,"")</f>
        <v>L36</v>
      </c>
    </row>
    <row r="1248" spans="1:28">
      <c r="A1248" s="93">
        <v>45514</v>
      </c>
      <c r="B1248" s="90">
        <v>45600</v>
      </c>
      <c r="C1248" s="90">
        <v>47000</v>
      </c>
      <c r="D1248" s="90">
        <v>45500</v>
      </c>
      <c r="E1248" s="90">
        <v>40900</v>
      </c>
      <c r="F1248" s="90">
        <v>46100</v>
      </c>
      <c r="G1248" s="91" t="s">
        <v>25</v>
      </c>
      <c r="H1248" s="90">
        <v>43500</v>
      </c>
      <c r="I1248" s="90">
        <v>44100</v>
      </c>
      <c r="J1248" s="90">
        <v>44500</v>
      </c>
      <c r="K1248" s="91" t="s">
        <v>25</v>
      </c>
      <c r="L1248" s="90">
        <v>46300</v>
      </c>
      <c r="M1248" s="90">
        <v>45000</v>
      </c>
      <c r="N1248" s="90">
        <v>44600</v>
      </c>
      <c r="O1248" s="90">
        <v>42500</v>
      </c>
      <c r="P1248" s="90">
        <v>40500</v>
      </c>
      <c r="Q1248" s="90">
        <v>41100</v>
      </c>
      <c r="R1248" s="90">
        <v>40900</v>
      </c>
      <c r="S1248" s="90">
        <v>43000</v>
      </c>
      <c r="T1248" s="90">
        <v>44300</v>
      </c>
      <c r="U1248" s="90">
        <v>48300</v>
      </c>
      <c r="V1248" s="90">
        <v>46500</v>
      </c>
      <c r="W1248" s="90">
        <v>50300</v>
      </c>
      <c r="X1248" t="str">
        <f t="shared" si="27"/>
        <v>08-2024</v>
      </c>
      <c r="Y1248">
        <f>_xlfn.XLOOKUP(X1248,AM:AM,AO:AO,"")</f>
        <v>0</v>
      </c>
      <c r="Z1248">
        <f>_xlfn.XLOOKUP(X1248,AM:AM,AP:AP,"")</f>
        <v>0</v>
      </c>
      <c r="AA1248" t="str">
        <f>_xlfn.XLOOKUP(X1248,AM:AM,AQ:AQ,"")</f>
        <v>L24</v>
      </c>
      <c r="AB1248" t="str">
        <f>_xlfn.XLOOKUP(X1248,AM:AM,AR:AR,"")</f>
        <v>L36</v>
      </c>
    </row>
    <row r="1249" spans="1:28">
      <c r="A1249" s="93">
        <v>45515</v>
      </c>
      <c r="B1249" s="90" t="s">
        <v>24</v>
      </c>
      <c r="C1249" s="90" t="s">
        <v>24</v>
      </c>
      <c r="D1249" s="90" t="s">
        <v>24</v>
      </c>
      <c r="E1249" s="90" t="s">
        <v>24</v>
      </c>
      <c r="F1249" s="90" t="s">
        <v>24</v>
      </c>
      <c r="G1249" s="90" t="s">
        <v>24</v>
      </c>
      <c r="H1249" s="90" t="s">
        <v>24</v>
      </c>
      <c r="I1249" s="90" t="s">
        <v>24</v>
      </c>
      <c r="J1249" s="90" t="s">
        <v>24</v>
      </c>
      <c r="K1249" s="90" t="s">
        <v>24</v>
      </c>
      <c r="L1249" s="90" t="s">
        <v>24</v>
      </c>
      <c r="M1249" s="90" t="s">
        <v>24</v>
      </c>
      <c r="N1249" s="90" t="s">
        <v>24</v>
      </c>
      <c r="O1249" s="90" t="s">
        <v>24</v>
      </c>
      <c r="P1249" s="90" t="s">
        <v>24</v>
      </c>
      <c r="Q1249" s="90" t="s">
        <v>24</v>
      </c>
      <c r="R1249" s="90" t="s">
        <v>24</v>
      </c>
      <c r="S1249" s="90" t="s">
        <v>24</v>
      </c>
      <c r="T1249" s="90" t="s">
        <v>24</v>
      </c>
      <c r="U1249" s="90" t="s">
        <v>24</v>
      </c>
      <c r="V1249" s="90" t="s">
        <v>24</v>
      </c>
      <c r="W1249" s="90" t="s">
        <v>24</v>
      </c>
      <c r="X1249" t="str">
        <f t="shared" si="27"/>
        <v>08-2024</v>
      </c>
      <c r="Y1249">
        <f>_xlfn.XLOOKUP(X1249,AM:AM,AO:AO,"")</f>
        <v>0</v>
      </c>
      <c r="Z1249">
        <f>_xlfn.XLOOKUP(X1249,AM:AM,AP:AP,"")</f>
        <v>0</v>
      </c>
      <c r="AA1249" t="str">
        <f>_xlfn.XLOOKUP(X1249,AM:AM,AQ:AQ,"")</f>
        <v>L24</v>
      </c>
      <c r="AB1249" t="str">
        <f>_xlfn.XLOOKUP(X1249,AM:AM,AR:AR,"")</f>
        <v>L36</v>
      </c>
    </row>
    <row r="1250" spans="1:28">
      <c r="A1250" s="93">
        <v>45516</v>
      </c>
      <c r="B1250" s="90">
        <v>45600</v>
      </c>
      <c r="C1250" s="90">
        <v>47000</v>
      </c>
      <c r="D1250" s="90">
        <v>45500</v>
      </c>
      <c r="E1250" s="90">
        <v>41100</v>
      </c>
      <c r="F1250" s="90">
        <v>46500</v>
      </c>
      <c r="G1250" s="91" t="s">
        <v>25</v>
      </c>
      <c r="H1250" s="90">
        <v>43500</v>
      </c>
      <c r="I1250" s="90">
        <v>44200</v>
      </c>
      <c r="J1250" s="90">
        <v>44500</v>
      </c>
      <c r="K1250" s="91" t="s">
        <v>25</v>
      </c>
      <c r="L1250" s="90">
        <v>46300</v>
      </c>
      <c r="M1250" s="90">
        <v>45000</v>
      </c>
      <c r="N1250" s="90">
        <v>44600</v>
      </c>
      <c r="O1250" s="90">
        <v>42700</v>
      </c>
      <c r="P1250" s="90">
        <v>40500</v>
      </c>
      <c r="Q1250" s="90">
        <v>41200</v>
      </c>
      <c r="R1250" s="90">
        <v>41200</v>
      </c>
      <c r="S1250" s="90">
        <v>43100</v>
      </c>
      <c r="T1250" s="90">
        <v>44300</v>
      </c>
      <c r="U1250" s="90">
        <v>48600</v>
      </c>
      <c r="V1250" s="90">
        <v>46200</v>
      </c>
      <c r="W1250" s="90">
        <v>50000</v>
      </c>
      <c r="X1250" t="str">
        <f t="shared" si="27"/>
        <v>08-2024</v>
      </c>
      <c r="Y1250">
        <f>_xlfn.XLOOKUP(X1250,AM:AM,AO:AO,"")</f>
        <v>0</v>
      </c>
      <c r="Z1250">
        <f>_xlfn.XLOOKUP(X1250,AM:AM,AP:AP,"")</f>
        <v>0</v>
      </c>
      <c r="AA1250" t="str">
        <f>_xlfn.XLOOKUP(X1250,AM:AM,AQ:AQ,"")</f>
        <v>L24</v>
      </c>
      <c r="AB1250" t="str">
        <f>_xlfn.XLOOKUP(X1250,AM:AM,AR:AR,"")</f>
        <v>L36</v>
      </c>
    </row>
    <row r="1251" spans="1:28">
      <c r="A1251" s="93">
        <v>45517</v>
      </c>
      <c r="B1251" s="90">
        <v>45600</v>
      </c>
      <c r="C1251" s="90">
        <v>47000</v>
      </c>
      <c r="D1251" s="90">
        <v>45700</v>
      </c>
      <c r="E1251" s="90">
        <v>41200</v>
      </c>
      <c r="F1251" s="90">
        <v>46500</v>
      </c>
      <c r="G1251" s="91" t="s">
        <v>25</v>
      </c>
      <c r="H1251" s="90">
        <v>43500</v>
      </c>
      <c r="I1251" s="90">
        <v>44300</v>
      </c>
      <c r="J1251" s="90">
        <v>44600</v>
      </c>
      <c r="K1251" s="91" t="s">
        <v>25</v>
      </c>
      <c r="L1251" s="90">
        <v>46600</v>
      </c>
      <c r="M1251" s="90">
        <v>45100</v>
      </c>
      <c r="N1251" s="90">
        <v>45000</v>
      </c>
      <c r="O1251" s="90">
        <v>42700</v>
      </c>
      <c r="P1251" s="90">
        <v>40600</v>
      </c>
      <c r="Q1251" s="90">
        <v>41100</v>
      </c>
      <c r="R1251" s="90">
        <v>41200</v>
      </c>
      <c r="S1251" s="90">
        <v>43100</v>
      </c>
      <c r="T1251" s="90">
        <v>44300</v>
      </c>
      <c r="U1251" s="90">
        <v>48600</v>
      </c>
      <c r="V1251" s="90">
        <v>46200</v>
      </c>
      <c r="W1251" s="90">
        <v>50000</v>
      </c>
      <c r="X1251" t="str">
        <f t="shared" si="27"/>
        <v>08-2024</v>
      </c>
      <c r="Y1251">
        <f>_xlfn.XLOOKUP(X1251,AM:AM,AO:AO,"")</f>
        <v>0</v>
      </c>
      <c r="Z1251">
        <f>_xlfn.XLOOKUP(X1251,AM:AM,AP:AP,"")</f>
        <v>0</v>
      </c>
      <c r="AA1251" t="str">
        <f>_xlfn.XLOOKUP(X1251,AM:AM,AQ:AQ,"")</f>
        <v>L24</v>
      </c>
      <c r="AB1251" t="str">
        <f>_xlfn.XLOOKUP(X1251,AM:AM,AR:AR,"")</f>
        <v>L36</v>
      </c>
    </row>
    <row r="1252" spans="1:28">
      <c r="A1252" s="93">
        <v>45518</v>
      </c>
      <c r="B1252" s="90">
        <v>45400</v>
      </c>
      <c r="C1252" s="90">
        <v>47000</v>
      </c>
      <c r="D1252" s="90">
        <v>45600</v>
      </c>
      <c r="E1252" s="90">
        <v>41000</v>
      </c>
      <c r="F1252" s="90">
        <v>46400</v>
      </c>
      <c r="G1252" s="91" t="s">
        <v>25</v>
      </c>
      <c r="H1252" s="90">
        <v>43500</v>
      </c>
      <c r="I1252" s="90">
        <v>44200</v>
      </c>
      <c r="J1252" s="90">
        <v>44600</v>
      </c>
      <c r="K1252" s="91" t="s">
        <v>25</v>
      </c>
      <c r="L1252" s="90">
        <v>46600</v>
      </c>
      <c r="M1252" s="90">
        <v>45100</v>
      </c>
      <c r="N1252" s="90">
        <v>44700</v>
      </c>
      <c r="O1252" s="90">
        <v>42700</v>
      </c>
      <c r="P1252" s="90">
        <v>40600</v>
      </c>
      <c r="Q1252" s="90">
        <v>41200</v>
      </c>
      <c r="R1252" s="90">
        <v>41200</v>
      </c>
      <c r="S1252" s="90">
        <v>43100</v>
      </c>
      <c r="T1252" s="90">
        <v>44200</v>
      </c>
      <c r="U1252" s="90">
        <v>48600</v>
      </c>
      <c r="V1252" s="90">
        <v>46200</v>
      </c>
      <c r="W1252" s="90">
        <v>50000</v>
      </c>
      <c r="X1252" t="str">
        <f t="shared" si="27"/>
        <v>08-2024</v>
      </c>
      <c r="Y1252">
        <f>_xlfn.XLOOKUP(X1252,AM:AM,AO:AO,"")</f>
        <v>0</v>
      </c>
      <c r="Z1252">
        <f>_xlfn.XLOOKUP(X1252,AM:AM,AP:AP,"")</f>
        <v>0</v>
      </c>
      <c r="AA1252" t="str">
        <f>_xlfn.XLOOKUP(X1252,AM:AM,AQ:AQ,"")</f>
        <v>L24</v>
      </c>
      <c r="AB1252" t="str">
        <f>_xlfn.XLOOKUP(X1252,AM:AM,AR:AR,"")</f>
        <v>L36</v>
      </c>
    </row>
    <row r="1253" spans="1:28">
      <c r="A1253" s="93">
        <v>45519</v>
      </c>
      <c r="B1253" s="90" t="s">
        <v>24</v>
      </c>
      <c r="C1253" s="90" t="s">
        <v>24</v>
      </c>
      <c r="D1253" s="90" t="s">
        <v>24</v>
      </c>
      <c r="E1253" s="90" t="s">
        <v>24</v>
      </c>
      <c r="F1253" s="90" t="s">
        <v>24</v>
      </c>
      <c r="G1253" s="90" t="s">
        <v>24</v>
      </c>
      <c r="H1253" s="90" t="s">
        <v>24</v>
      </c>
      <c r="I1253" s="90" t="s">
        <v>24</v>
      </c>
      <c r="J1253" s="90" t="s">
        <v>24</v>
      </c>
      <c r="K1253" s="90" t="s">
        <v>24</v>
      </c>
      <c r="L1253" s="90" t="s">
        <v>24</v>
      </c>
      <c r="M1253" s="90" t="s">
        <v>24</v>
      </c>
      <c r="N1253" s="90" t="s">
        <v>24</v>
      </c>
      <c r="O1253" s="90" t="s">
        <v>24</v>
      </c>
      <c r="P1253" s="90" t="s">
        <v>24</v>
      </c>
      <c r="Q1253" s="90" t="s">
        <v>24</v>
      </c>
      <c r="R1253" s="90" t="s">
        <v>24</v>
      </c>
      <c r="S1253" s="90" t="s">
        <v>24</v>
      </c>
      <c r="T1253" s="90" t="s">
        <v>24</v>
      </c>
      <c r="U1253" s="90" t="s">
        <v>24</v>
      </c>
      <c r="V1253" s="90" t="s">
        <v>24</v>
      </c>
      <c r="W1253" s="90" t="s">
        <v>24</v>
      </c>
      <c r="X1253" t="str">
        <f t="shared" si="27"/>
        <v>08-2024</v>
      </c>
      <c r="Y1253">
        <f>_xlfn.XLOOKUP(X1253,AM:AM,AO:AO,"")</f>
        <v>0</v>
      </c>
      <c r="Z1253">
        <f>_xlfn.XLOOKUP(X1253,AM:AM,AP:AP,"")</f>
        <v>0</v>
      </c>
      <c r="AA1253" t="str">
        <f>_xlfn.XLOOKUP(X1253,AM:AM,AQ:AQ,"")</f>
        <v>L24</v>
      </c>
      <c r="AB1253" t="str">
        <f>_xlfn.XLOOKUP(X1253,AM:AM,AR:AR,"")</f>
        <v>L36</v>
      </c>
    </row>
    <row r="1254" spans="1:28">
      <c r="A1254" s="93">
        <v>45520</v>
      </c>
      <c r="B1254" s="90">
        <v>45200</v>
      </c>
      <c r="C1254" s="90">
        <v>47000</v>
      </c>
      <c r="D1254" s="90">
        <v>45500</v>
      </c>
      <c r="E1254" s="90">
        <v>40900</v>
      </c>
      <c r="F1254" s="90">
        <v>46400</v>
      </c>
      <c r="G1254" s="91" t="s">
        <v>25</v>
      </c>
      <c r="H1254" s="90">
        <v>43500</v>
      </c>
      <c r="I1254" s="90">
        <v>44000</v>
      </c>
      <c r="J1254" s="90">
        <v>44600</v>
      </c>
      <c r="K1254" s="91" t="s">
        <v>25</v>
      </c>
      <c r="L1254" s="90">
        <v>46500</v>
      </c>
      <c r="M1254" s="90">
        <v>45100</v>
      </c>
      <c r="N1254" s="90">
        <v>44300</v>
      </c>
      <c r="O1254" s="90">
        <v>42500</v>
      </c>
      <c r="P1254" s="90">
        <v>40400</v>
      </c>
      <c r="Q1254" s="90">
        <v>41200</v>
      </c>
      <c r="R1254" s="90">
        <v>41000</v>
      </c>
      <c r="S1254" s="90">
        <v>43000</v>
      </c>
      <c r="T1254" s="90">
        <v>44200</v>
      </c>
      <c r="U1254" s="90">
        <v>48500</v>
      </c>
      <c r="V1254" s="90">
        <v>46200</v>
      </c>
      <c r="W1254" s="90">
        <v>49800</v>
      </c>
      <c r="X1254" t="str">
        <f t="shared" si="27"/>
        <v>08-2024</v>
      </c>
      <c r="Y1254">
        <f>_xlfn.XLOOKUP(X1254,AM:AM,AO:AO,"")</f>
        <v>0</v>
      </c>
      <c r="Z1254">
        <f>_xlfn.XLOOKUP(X1254,AM:AM,AP:AP,"")</f>
        <v>0</v>
      </c>
      <c r="AA1254" t="str">
        <f>_xlfn.XLOOKUP(X1254,AM:AM,AQ:AQ,"")</f>
        <v>L24</v>
      </c>
      <c r="AB1254" t="str">
        <f>_xlfn.XLOOKUP(X1254,AM:AM,AR:AR,"")</f>
        <v>L36</v>
      </c>
    </row>
    <row r="1255" spans="1:28">
      <c r="A1255" s="93">
        <v>45521</v>
      </c>
      <c r="B1255" s="90">
        <v>45300</v>
      </c>
      <c r="C1255" s="90">
        <v>47000</v>
      </c>
      <c r="D1255" s="90">
        <v>45700</v>
      </c>
      <c r="E1255" s="90">
        <v>41200</v>
      </c>
      <c r="F1255" s="90">
        <v>46400</v>
      </c>
      <c r="G1255" s="91" t="s">
        <v>25</v>
      </c>
      <c r="H1255" s="90">
        <v>43500</v>
      </c>
      <c r="I1255" s="90">
        <v>44200</v>
      </c>
      <c r="J1255" s="90">
        <v>44700</v>
      </c>
      <c r="K1255" s="91" t="s">
        <v>25</v>
      </c>
      <c r="L1255" s="90">
        <v>46700</v>
      </c>
      <c r="M1255" s="90">
        <v>45100</v>
      </c>
      <c r="N1255" s="90">
        <v>44600</v>
      </c>
      <c r="O1255" s="90">
        <v>42600</v>
      </c>
      <c r="P1255" s="90">
        <v>40800</v>
      </c>
      <c r="Q1255" s="90">
        <v>41300</v>
      </c>
      <c r="R1255" s="90">
        <v>41000</v>
      </c>
      <c r="S1255" s="90">
        <v>43300</v>
      </c>
      <c r="T1255" s="90">
        <v>44500</v>
      </c>
      <c r="U1255" s="90">
        <v>48500</v>
      </c>
      <c r="V1255" s="90">
        <v>46200</v>
      </c>
      <c r="W1255" s="90">
        <v>49800</v>
      </c>
      <c r="X1255" t="str">
        <f t="shared" si="27"/>
        <v>08-2024</v>
      </c>
      <c r="Y1255">
        <f>_xlfn.XLOOKUP(X1255,AM:AM,AO:AO,"")</f>
        <v>0</v>
      </c>
      <c r="Z1255">
        <f>_xlfn.XLOOKUP(X1255,AM:AM,AP:AP,"")</f>
        <v>0</v>
      </c>
      <c r="AA1255" t="str">
        <f>_xlfn.XLOOKUP(X1255,AM:AM,AQ:AQ,"")</f>
        <v>L24</v>
      </c>
      <c r="AB1255" t="str">
        <f>_xlfn.XLOOKUP(X1255,AM:AM,AR:AR,"")</f>
        <v>L36</v>
      </c>
    </row>
    <row r="1256" spans="1:28">
      <c r="A1256" s="93">
        <v>45522</v>
      </c>
      <c r="B1256" s="90" t="s">
        <v>24</v>
      </c>
      <c r="C1256" s="90" t="s">
        <v>24</v>
      </c>
      <c r="D1256" s="90" t="s">
        <v>24</v>
      </c>
      <c r="E1256" s="90" t="s">
        <v>24</v>
      </c>
      <c r="F1256" s="90" t="s">
        <v>24</v>
      </c>
      <c r="G1256" s="90" t="s">
        <v>24</v>
      </c>
      <c r="H1256" s="90" t="s">
        <v>24</v>
      </c>
      <c r="I1256" s="90" t="s">
        <v>24</v>
      </c>
      <c r="J1256" s="90" t="s">
        <v>24</v>
      </c>
      <c r="K1256" s="90" t="s">
        <v>24</v>
      </c>
      <c r="L1256" s="90" t="s">
        <v>24</v>
      </c>
      <c r="M1256" s="90" t="s">
        <v>24</v>
      </c>
      <c r="N1256" s="90" t="s">
        <v>24</v>
      </c>
      <c r="O1256" s="90" t="s">
        <v>24</v>
      </c>
      <c r="P1256" s="90" t="s">
        <v>24</v>
      </c>
      <c r="Q1256" s="90" t="s">
        <v>24</v>
      </c>
      <c r="R1256" s="90" t="s">
        <v>24</v>
      </c>
      <c r="S1256" s="90" t="s">
        <v>24</v>
      </c>
      <c r="T1256" s="90" t="s">
        <v>24</v>
      </c>
      <c r="U1256" s="90" t="s">
        <v>24</v>
      </c>
      <c r="V1256" s="90" t="s">
        <v>24</v>
      </c>
      <c r="W1256" s="90" t="s">
        <v>24</v>
      </c>
      <c r="X1256" t="str">
        <f t="shared" si="27"/>
        <v>08-2024</v>
      </c>
      <c r="Y1256">
        <f>_xlfn.XLOOKUP(X1256,AM:AM,AO:AO,"")</f>
        <v>0</v>
      </c>
      <c r="Z1256">
        <f>_xlfn.XLOOKUP(X1256,AM:AM,AP:AP,"")</f>
        <v>0</v>
      </c>
      <c r="AA1256" t="str">
        <f>_xlfn.XLOOKUP(X1256,AM:AM,AQ:AQ,"")</f>
        <v>L24</v>
      </c>
      <c r="AB1256" t="str">
        <f>_xlfn.XLOOKUP(X1256,AM:AM,AR:AR,"")</f>
        <v>L36</v>
      </c>
    </row>
    <row r="1257" spans="1:28">
      <c r="A1257" s="93">
        <v>45523</v>
      </c>
      <c r="B1257" s="90" t="s">
        <v>24</v>
      </c>
      <c r="C1257" s="90" t="s">
        <v>24</v>
      </c>
      <c r="D1257" s="90" t="s">
        <v>24</v>
      </c>
      <c r="E1257" s="90" t="s">
        <v>24</v>
      </c>
      <c r="F1257" s="90" t="s">
        <v>24</v>
      </c>
      <c r="G1257" s="90" t="s">
        <v>24</v>
      </c>
      <c r="H1257" s="90" t="s">
        <v>24</v>
      </c>
      <c r="I1257" s="90" t="s">
        <v>24</v>
      </c>
      <c r="J1257" s="90" t="s">
        <v>24</v>
      </c>
      <c r="K1257" s="90" t="s">
        <v>24</v>
      </c>
      <c r="L1257" s="90" t="s">
        <v>24</v>
      </c>
      <c r="M1257" s="90" t="s">
        <v>24</v>
      </c>
      <c r="N1257" s="90" t="s">
        <v>24</v>
      </c>
      <c r="O1257" s="90" t="s">
        <v>24</v>
      </c>
      <c r="P1257" s="90" t="s">
        <v>24</v>
      </c>
      <c r="Q1257" s="90" t="s">
        <v>24</v>
      </c>
      <c r="R1257" s="90" t="s">
        <v>24</v>
      </c>
      <c r="S1257" s="90" t="s">
        <v>24</v>
      </c>
      <c r="T1257" s="90" t="s">
        <v>24</v>
      </c>
      <c r="U1257" s="90" t="s">
        <v>24</v>
      </c>
      <c r="V1257" s="90" t="s">
        <v>24</v>
      </c>
      <c r="W1257" s="90" t="s">
        <v>24</v>
      </c>
      <c r="X1257" t="str">
        <f t="shared" si="27"/>
        <v>08-2024</v>
      </c>
      <c r="Y1257">
        <f>_xlfn.XLOOKUP(X1257,AM:AM,AO:AO,"")</f>
        <v>0</v>
      </c>
      <c r="Z1257">
        <f>_xlfn.XLOOKUP(X1257,AM:AM,AP:AP,"")</f>
        <v>0</v>
      </c>
      <c r="AA1257" t="str">
        <f>_xlfn.XLOOKUP(X1257,AM:AM,AQ:AQ,"")</f>
        <v>L24</v>
      </c>
      <c r="AB1257" t="str">
        <f>_xlfn.XLOOKUP(X1257,AM:AM,AR:AR,"")</f>
        <v>L36</v>
      </c>
    </row>
    <row r="1258" spans="1:28">
      <c r="A1258" s="93">
        <v>45524</v>
      </c>
      <c r="B1258" s="90">
        <v>45500</v>
      </c>
      <c r="C1258" s="90">
        <v>47000</v>
      </c>
      <c r="D1258" s="90">
        <v>45800</v>
      </c>
      <c r="E1258" s="90">
        <v>41300</v>
      </c>
      <c r="F1258" s="90">
        <v>46400</v>
      </c>
      <c r="G1258" s="91" t="s">
        <v>25</v>
      </c>
      <c r="H1258" s="90">
        <v>43500</v>
      </c>
      <c r="I1258" s="90">
        <v>44200</v>
      </c>
      <c r="J1258" s="90">
        <v>45000</v>
      </c>
      <c r="K1258" s="91" t="s">
        <v>25</v>
      </c>
      <c r="L1258" s="90">
        <v>46800</v>
      </c>
      <c r="M1258" s="90">
        <v>45700</v>
      </c>
      <c r="N1258" s="90">
        <v>44600</v>
      </c>
      <c r="O1258" s="90">
        <v>42800</v>
      </c>
      <c r="P1258" s="90">
        <v>41500</v>
      </c>
      <c r="Q1258" s="90">
        <v>41700</v>
      </c>
      <c r="R1258" s="90">
        <v>41500</v>
      </c>
      <c r="S1258" s="90">
        <v>43400</v>
      </c>
      <c r="T1258" s="90">
        <v>44800</v>
      </c>
      <c r="U1258" s="90">
        <v>48600</v>
      </c>
      <c r="V1258" s="90">
        <v>46500</v>
      </c>
      <c r="W1258" s="90">
        <v>49800</v>
      </c>
      <c r="X1258" t="str">
        <f t="shared" si="27"/>
        <v>08-2024</v>
      </c>
      <c r="Y1258">
        <f>_xlfn.XLOOKUP(X1258,AM:AM,AO:AO,"")</f>
        <v>0</v>
      </c>
      <c r="Z1258">
        <f>_xlfn.XLOOKUP(X1258,AM:AM,AP:AP,"")</f>
        <v>0</v>
      </c>
      <c r="AA1258" t="str">
        <f>_xlfn.XLOOKUP(X1258,AM:AM,AQ:AQ,"")</f>
        <v>L24</v>
      </c>
      <c r="AB1258" t="str">
        <f>_xlfn.XLOOKUP(X1258,AM:AM,AR:AR,"")</f>
        <v>L36</v>
      </c>
    </row>
    <row r="1259" spans="1:28">
      <c r="A1259" s="93">
        <v>45525</v>
      </c>
      <c r="B1259" s="90">
        <v>45300</v>
      </c>
      <c r="C1259" s="90">
        <v>46500</v>
      </c>
      <c r="D1259" s="90">
        <v>46000</v>
      </c>
      <c r="E1259" s="90">
        <v>41400</v>
      </c>
      <c r="F1259" s="90">
        <v>46700</v>
      </c>
      <c r="G1259" s="91" t="s">
        <v>25</v>
      </c>
      <c r="H1259" s="90">
        <v>43500</v>
      </c>
      <c r="I1259" s="90">
        <v>44200</v>
      </c>
      <c r="J1259" s="90">
        <v>45000</v>
      </c>
      <c r="K1259" s="91" t="s">
        <v>25</v>
      </c>
      <c r="L1259" s="90">
        <v>46900</v>
      </c>
      <c r="M1259" s="90">
        <v>45900</v>
      </c>
      <c r="N1259" s="90">
        <v>44800</v>
      </c>
      <c r="O1259" s="90">
        <v>42800</v>
      </c>
      <c r="P1259" s="90">
        <v>41700</v>
      </c>
      <c r="Q1259" s="90">
        <v>42000</v>
      </c>
      <c r="R1259" s="90">
        <v>41800</v>
      </c>
      <c r="S1259" s="90">
        <v>43500</v>
      </c>
      <c r="T1259" s="90">
        <v>44800</v>
      </c>
      <c r="U1259" s="90">
        <v>48600</v>
      </c>
      <c r="V1259" s="90">
        <v>46500</v>
      </c>
      <c r="W1259" s="90">
        <v>49800</v>
      </c>
      <c r="X1259" t="str">
        <f t="shared" si="27"/>
        <v>08-2024</v>
      </c>
      <c r="Y1259">
        <f>_xlfn.XLOOKUP(X1259,AM:AM,AO:AO,"")</f>
        <v>0</v>
      </c>
      <c r="Z1259">
        <f>_xlfn.XLOOKUP(X1259,AM:AM,AP:AP,"")</f>
        <v>0</v>
      </c>
      <c r="AA1259" t="str">
        <f>_xlfn.XLOOKUP(X1259,AM:AM,AQ:AQ,"")</f>
        <v>L24</v>
      </c>
      <c r="AB1259" t="str">
        <f>_xlfn.XLOOKUP(X1259,AM:AM,AR:AR,"")</f>
        <v>L36</v>
      </c>
    </row>
    <row r="1260" spans="1:28">
      <c r="A1260" s="93">
        <v>45526</v>
      </c>
      <c r="B1260" s="90">
        <v>45300</v>
      </c>
      <c r="C1260" s="90">
        <v>46500</v>
      </c>
      <c r="D1260" s="90">
        <v>45800</v>
      </c>
      <c r="E1260" s="90">
        <v>41200</v>
      </c>
      <c r="F1260" s="90">
        <v>46700</v>
      </c>
      <c r="G1260" s="91" t="s">
        <v>25</v>
      </c>
      <c r="H1260" s="90">
        <v>43500</v>
      </c>
      <c r="I1260" s="90">
        <v>44200</v>
      </c>
      <c r="J1260" s="90">
        <v>45000</v>
      </c>
      <c r="K1260" s="91" t="s">
        <v>25</v>
      </c>
      <c r="L1260" s="90">
        <v>46900</v>
      </c>
      <c r="M1260" s="90">
        <v>45900</v>
      </c>
      <c r="N1260" s="90">
        <v>44600</v>
      </c>
      <c r="O1260" s="90">
        <v>42800</v>
      </c>
      <c r="P1260" s="90">
        <v>41600</v>
      </c>
      <c r="Q1260" s="90">
        <v>41800</v>
      </c>
      <c r="R1260" s="90">
        <v>41800</v>
      </c>
      <c r="S1260" s="90">
        <v>43300</v>
      </c>
      <c r="T1260" s="90">
        <v>44800</v>
      </c>
      <c r="U1260" s="90">
        <v>48600</v>
      </c>
      <c r="V1260" s="90">
        <v>46500</v>
      </c>
      <c r="W1260" s="90">
        <v>49800</v>
      </c>
      <c r="X1260" t="str">
        <f t="shared" si="27"/>
        <v>08-2024</v>
      </c>
      <c r="Y1260">
        <f>_xlfn.XLOOKUP(X1260,AM:AM,AO:AO,"")</f>
        <v>0</v>
      </c>
      <c r="Z1260">
        <f>_xlfn.XLOOKUP(X1260,AM:AM,AP:AP,"")</f>
        <v>0</v>
      </c>
      <c r="AA1260" t="str">
        <f>_xlfn.XLOOKUP(X1260,AM:AM,AQ:AQ,"")</f>
        <v>L24</v>
      </c>
      <c r="AB1260" t="str">
        <f>_xlfn.XLOOKUP(X1260,AM:AM,AR:AR,"")</f>
        <v>L36</v>
      </c>
    </row>
    <row r="1261" spans="1:28">
      <c r="A1261" s="93">
        <v>45527</v>
      </c>
      <c r="B1261" s="90">
        <v>45000</v>
      </c>
      <c r="C1261" s="90">
        <v>46200</v>
      </c>
      <c r="D1261" s="90">
        <v>45500</v>
      </c>
      <c r="E1261" s="90">
        <v>40800</v>
      </c>
      <c r="F1261" s="90">
        <v>46700</v>
      </c>
      <c r="G1261" s="91" t="s">
        <v>25</v>
      </c>
      <c r="H1261" s="90">
        <v>43500</v>
      </c>
      <c r="I1261" s="90">
        <v>44000</v>
      </c>
      <c r="J1261" s="90">
        <v>45000</v>
      </c>
      <c r="K1261" s="91" t="s">
        <v>25</v>
      </c>
      <c r="L1261" s="90">
        <v>46600</v>
      </c>
      <c r="M1261" s="90">
        <v>45900</v>
      </c>
      <c r="N1261" s="90">
        <v>44400</v>
      </c>
      <c r="O1261" s="90">
        <v>42500</v>
      </c>
      <c r="P1261" s="90">
        <v>41400</v>
      </c>
      <c r="Q1261" s="90">
        <v>41600</v>
      </c>
      <c r="R1261" s="90">
        <v>41500</v>
      </c>
      <c r="S1261" s="90">
        <v>42900</v>
      </c>
      <c r="T1261" s="90">
        <v>44600</v>
      </c>
      <c r="U1261" s="90">
        <v>48500</v>
      </c>
      <c r="V1261" s="90">
        <v>46500</v>
      </c>
      <c r="W1261" s="90">
        <v>49800</v>
      </c>
      <c r="X1261" t="str">
        <f t="shared" si="27"/>
        <v>08-2024</v>
      </c>
      <c r="Y1261">
        <f>_xlfn.XLOOKUP(X1261,AM:AM,AO:AO,"")</f>
        <v>0</v>
      </c>
      <c r="Z1261">
        <f>_xlfn.XLOOKUP(X1261,AM:AM,AP:AP,"")</f>
        <v>0</v>
      </c>
      <c r="AA1261" t="str">
        <f>_xlfn.XLOOKUP(X1261,AM:AM,AQ:AQ,"")</f>
        <v>L24</v>
      </c>
      <c r="AB1261" t="str">
        <f>_xlfn.XLOOKUP(X1261,AM:AM,AR:AR,"")</f>
        <v>L36</v>
      </c>
    </row>
    <row r="1262" spans="1:28">
      <c r="A1262" s="93">
        <v>45528</v>
      </c>
      <c r="B1262" s="90">
        <v>44900</v>
      </c>
      <c r="C1262" s="90">
        <v>46200</v>
      </c>
      <c r="D1262" s="90">
        <v>45200</v>
      </c>
      <c r="E1262" s="90">
        <v>40600</v>
      </c>
      <c r="F1262" s="90">
        <v>46400</v>
      </c>
      <c r="G1262" s="91" t="s">
        <v>25</v>
      </c>
      <c r="H1262" s="90">
        <v>43500</v>
      </c>
      <c r="I1262" s="90">
        <v>43900</v>
      </c>
      <c r="J1262" s="90">
        <v>44700</v>
      </c>
      <c r="K1262" s="91" t="s">
        <v>25</v>
      </c>
      <c r="L1262" s="90">
        <v>46400</v>
      </c>
      <c r="M1262" s="90">
        <v>45800</v>
      </c>
      <c r="N1262" s="90">
        <v>44100</v>
      </c>
      <c r="O1262" s="90">
        <v>42400</v>
      </c>
      <c r="P1262" s="90">
        <v>41000</v>
      </c>
      <c r="Q1262" s="90">
        <v>41400</v>
      </c>
      <c r="R1262" s="90">
        <v>41500</v>
      </c>
      <c r="S1262" s="90">
        <v>42700</v>
      </c>
      <c r="T1262" s="90">
        <v>44300</v>
      </c>
      <c r="U1262" s="90">
        <v>48500</v>
      </c>
      <c r="V1262" s="90">
        <v>46500</v>
      </c>
      <c r="W1262" s="90">
        <v>49800</v>
      </c>
      <c r="X1262" t="str">
        <f t="shared" si="27"/>
        <v>08-2024</v>
      </c>
      <c r="Y1262">
        <f>_xlfn.XLOOKUP(X1262,AM:AM,AO:AO,"")</f>
        <v>0</v>
      </c>
      <c r="Z1262">
        <f>_xlfn.XLOOKUP(X1262,AM:AM,AP:AP,"")</f>
        <v>0</v>
      </c>
      <c r="AA1262" t="str">
        <f>_xlfn.XLOOKUP(X1262,AM:AM,AQ:AQ,"")</f>
        <v>L24</v>
      </c>
      <c r="AB1262" t="str">
        <f>_xlfn.XLOOKUP(X1262,AM:AM,AR:AR,"")</f>
        <v>L36</v>
      </c>
    </row>
    <row r="1263" spans="1:28">
      <c r="A1263" s="93">
        <v>45529</v>
      </c>
      <c r="B1263" s="90" t="s">
        <v>24</v>
      </c>
      <c r="C1263" s="90" t="s">
        <v>24</v>
      </c>
      <c r="D1263" s="90" t="s">
        <v>24</v>
      </c>
      <c r="E1263" s="90" t="s">
        <v>24</v>
      </c>
      <c r="F1263" s="90" t="s">
        <v>24</v>
      </c>
      <c r="G1263" s="90" t="s">
        <v>24</v>
      </c>
      <c r="H1263" s="90" t="s">
        <v>24</v>
      </c>
      <c r="I1263" s="90" t="s">
        <v>24</v>
      </c>
      <c r="J1263" s="90" t="s">
        <v>24</v>
      </c>
      <c r="K1263" s="90" t="s">
        <v>24</v>
      </c>
      <c r="L1263" s="90" t="s">
        <v>24</v>
      </c>
      <c r="M1263" s="90" t="s">
        <v>24</v>
      </c>
      <c r="N1263" s="90" t="s">
        <v>24</v>
      </c>
      <c r="O1263" s="90" t="s">
        <v>24</v>
      </c>
      <c r="P1263" s="90" t="s">
        <v>24</v>
      </c>
      <c r="Q1263" s="90" t="s">
        <v>24</v>
      </c>
      <c r="R1263" s="90" t="s">
        <v>24</v>
      </c>
      <c r="S1263" s="90" t="s">
        <v>24</v>
      </c>
      <c r="T1263" s="90" t="s">
        <v>24</v>
      </c>
      <c r="U1263" s="90" t="s">
        <v>24</v>
      </c>
      <c r="V1263" s="90" t="s">
        <v>24</v>
      </c>
      <c r="W1263" s="90" t="s">
        <v>24</v>
      </c>
      <c r="X1263" t="str">
        <f t="shared" si="27"/>
        <v>08-2024</v>
      </c>
      <c r="Y1263">
        <f>_xlfn.XLOOKUP(X1263,AM:AM,AO:AO,"")</f>
        <v>0</v>
      </c>
      <c r="Z1263">
        <f>_xlfn.XLOOKUP(X1263,AM:AM,AP:AP,"")</f>
        <v>0</v>
      </c>
      <c r="AA1263" t="str">
        <f>_xlfn.XLOOKUP(X1263,AM:AM,AQ:AQ,"")</f>
        <v>L24</v>
      </c>
      <c r="AB1263" t="str">
        <f>_xlfn.XLOOKUP(X1263,AM:AM,AR:AR,"")</f>
        <v>L36</v>
      </c>
    </row>
    <row r="1264" spans="1:28">
      <c r="A1264" s="93">
        <v>45530</v>
      </c>
      <c r="B1264" s="91" t="s">
        <v>25</v>
      </c>
      <c r="C1264" s="90">
        <v>46200</v>
      </c>
      <c r="D1264" s="90">
        <v>45400</v>
      </c>
      <c r="E1264" s="90">
        <v>40900</v>
      </c>
      <c r="F1264" s="90">
        <v>46400</v>
      </c>
      <c r="G1264" s="91" t="s">
        <v>25</v>
      </c>
      <c r="H1264" s="90">
        <v>43500</v>
      </c>
      <c r="I1264" s="90">
        <v>44100</v>
      </c>
      <c r="J1264" s="90">
        <v>44700</v>
      </c>
      <c r="K1264" s="91" t="s">
        <v>25</v>
      </c>
      <c r="L1264" s="90">
        <v>46400</v>
      </c>
      <c r="M1264" s="90">
        <v>45800</v>
      </c>
      <c r="N1264" s="90">
        <v>44300</v>
      </c>
      <c r="O1264" s="90">
        <v>42400</v>
      </c>
      <c r="P1264" s="90">
        <v>41100</v>
      </c>
      <c r="Q1264" s="90">
        <v>41600</v>
      </c>
      <c r="R1264" s="90">
        <v>41500</v>
      </c>
      <c r="S1264" s="90">
        <v>43000</v>
      </c>
      <c r="T1264" s="90">
        <v>44300</v>
      </c>
      <c r="U1264" s="90">
        <v>48500</v>
      </c>
      <c r="V1264" s="90">
        <v>46500</v>
      </c>
      <c r="W1264" s="90">
        <v>49800</v>
      </c>
      <c r="X1264" t="str">
        <f t="shared" si="27"/>
        <v>08-2024</v>
      </c>
      <c r="Y1264">
        <f>_xlfn.XLOOKUP(X1264,AM:AM,AO:AO,"")</f>
        <v>0</v>
      </c>
      <c r="Z1264">
        <f>_xlfn.XLOOKUP(X1264,AM:AM,AP:AP,"")</f>
        <v>0</v>
      </c>
      <c r="AA1264" t="str">
        <f>_xlfn.XLOOKUP(X1264,AM:AM,AQ:AQ,"")</f>
        <v>L24</v>
      </c>
      <c r="AB1264" t="str">
        <f>_xlfn.XLOOKUP(X1264,AM:AM,AR:AR,"")</f>
        <v>L36</v>
      </c>
    </row>
    <row r="1265" spans="1:28">
      <c r="A1265" s="93">
        <v>45531</v>
      </c>
      <c r="B1265" s="90">
        <v>44900</v>
      </c>
      <c r="C1265" s="90">
        <v>46200</v>
      </c>
      <c r="D1265" s="90">
        <v>45700</v>
      </c>
      <c r="E1265" s="90">
        <v>41100</v>
      </c>
      <c r="F1265" s="90">
        <v>46400</v>
      </c>
      <c r="G1265" s="91" t="s">
        <v>25</v>
      </c>
      <c r="H1265" s="90">
        <v>43500</v>
      </c>
      <c r="I1265" s="90">
        <v>44400</v>
      </c>
      <c r="J1265" s="90">
        <v>44600</v>
      </c>
      <c r="K1265" s="91" t="s">
        <v>25</v>
      </c>
      <c r="L1265" s="90">
        <v>46600</v>
      </c>
      <c r="M1265" s="90">
        <v>45800</v>
      </c>
      <c r="N1265" s="90">
        <v>44400</v>
      </c>
      <c r="O1265" s="90">
        <v>42600</v>
      </c>
      <c r="P1265" s="90">
        <v>41200</v>
      </c>
      <c r="Q1265" s="90">
        <v>41600</v>
      </c>
      <c r="R1265" s="90">
        <v>41600</v>
      </c>
      <c r="S1265" s="90">
        <v>43200</v>
      </c>
      <c r="T1265" s="90">
        <v>44800</v>
      </c>
      <c r="U1265" s="90">
        <v>48500</v>
      </c>
      <c r="V1265" s="90">
        <v>46200</v>
      </c>
      <c r="W1265" s="90">
        <v>49800</v>
      </c>
      <c r="X1265" t="str">
        <f t="shared" si="27"/>
        <v>08-2024</v>
      </c>
      <c r="Y1265">
        <f>_xlfn.XLOOKUP(X1265,AM:AM,AO:AO,"")</f>
        <v>0</v>
      </c>
      <c r="Z1265">
        <f>_xlfn.XLOOKUP(X1265,AM:AM,AP:AP,"")</f>
        <v>0</v>
      </c>
      <c r="AA1265" t="str">
        <f>_xlfn.XLOOKUP(X1265,AM:AM,AQ:AQ,"")</f>
        <v>L24</v>
      </c>
      <c r="AB1265" t="str">
        <f>_xlfn.XLOOKUP(X1265,AM:AM,AR:AR,"")</f>
        <v>L36</v>
      </c>
    </row>
    <row r="1266" spans="1:28">
      <c r="A1266" s="93">
        <v>45532</v>
      </c>
      <c r="B1266" s="90">
        <v>44800</v>
      </c>
      <c r="C1266" s="90">
        <v>46200</v>
      </c>
      <c r="D1266" s="90">
        <v>45500</v>
      </c>
      <c r="E1266" s="90">
        <v>40800</v>
      </c>
      <c r="F1266" s="90">
        <v>46400</v>
      </c>
      <c r="G1266" s="91" t="s">
        <v>25</v>
      </c>
      <c r="H1266" s="90">
        <v>43500</v>
      </c>
      <c r="I1266" s="90">
        <v>44200</v>
      </c>
      <c r="J1266" s="90">
        <v>44600</v>
      </c>
      <c r="K1266" s="91" t="s">
        <v>25</v>
      </c>
      <c r="L1266" s="90">
        <v>46500</v>
      </c>
      <c r="M1266" s="90">
        <v>45800</v>
      </c>
      <c r="N1266" s="90">
        <v>44100</v>
      </c>
      <c r="O1266" s="90">
        <v>42600</v>
      </c>
      <c r="P1266" s="90">
        <v>41000</v>
      </c>
      <c r="Q1266" s="90">
        <v>41600</v>
      </c>
      <c r="R1266" s="90">
        <v>41350</v>
      </c>
      <c r="S1266" s="90">
        <v>42900</v>
      </c>
      <c r="T1266" s="90">
        <v>44800</v>
      </c>
      <c r="U1266" s="90">
        <v>48200</v>
      </c>
      <c r="V1266" s="90">
        <v>46200</v>
      </c>
      <c r="W1266" s="90">
        <v>49800</v>
      </c>
      <c r="X1266" t="str">
        <f t="shared" si="27"/>
        <v>08-2024</v>
      </c>
      <c r="Y1266">
        <f>_xlfn.XLOOKUP(X1266,AM:AM,AO:AO,"")</f>
        <v>0</v>
      </c>
      <c r="Z1266">
        <f>_xlfn.XLOOKUP(X1266,AM:AM,AP:AP,"")</f>
        <v>0</v>
      </c>
      <c r="AA1266" t="str">
        <f>_xlfn.XLOOKUP(X1266,AM:AM,AQ:AQ,"")</f>
        <v>L24</v>
      </c>
      <c r="AB1266" t="str">
        <f>_xlfn.XLOOKUP(X1266,AM:AM,AR:AR,"")</f>
        <v>L36</v>
      </c>
    </row>
    <row r="1267" spans="1:28">
      <c r="A1267" s="93">
        <v>45533</v>
      </c>
      <c r="B1267" s="90">
        <v>44800</v>
      </c>
      <c r="C1267" s="90">
        <v>46200</v>
      </c>
      <c r="D1267" s="90">
        <v>45000</v>
      </c>
      <c r="E1267" s="90">
        <v>40800</v>
      </c>
      <c r="F1267" s="90">
        <v>46400</v>
      </c>
      <c r="G1267" s="91" t="s">
        <v>25</v>
      </c>
      <c r="H1267" s="90">
        <v>43500</v>
      </c>
      <c r="I1267" s="90">
        <v>44200</v>
      </c>
      <c r="J1267" s="90">
        <v>44600</v>
      </c>
      <c r="K1267" s="91" t="s">
        <v>25</v>
      </c>
      <c r="L1267" s="90">
        <v>46400</v>
      </c>
      <c r="M1267" s="90">
        <v>45800</v>
      </c>
      <c r="N1267" s="90">
        <v>44300</v>
      </c>
      <c r="O1267" s="90">
        <v>42400</v>
      </c>
      <c r="P1267" s="90">
        <v>41000</v>
      </c>
      <c r="Q1267" s="90">
        <v>41400</v>
      </c>
      <c r="R1267" s="90">
        <v>41100</v>
      </c>
      <c r="S1267" s="90">
        <v>42900</v>
      </c>
      <c r="T1267" s="90">
        <v>44800</v>
      </c>
      <c r="U1267" s="90">
        <v>48000</v>
      </c>
      <c r="V1267" s="90">
        <v>46200</v>
      </c>
      <c r="W1267" s="90">
        <v>49800</v>
      </c>
      <c r="X1267" t="str">
        <f t="shared" si="27"/>
        <v>08-2024</v>
      </c>
      <c r="Y1267">
        <f>_xlfn.XLOOKUP(X1267,AM:AM,AO:AO,"")</f>
        <v>0</v>
      </c>
      <c r="Z1267">
        <f>_xlfn.XLOOKUP(X1267,AM:AM,AP:AP,"")</f>
        <v>0</v>
      </c>
      <c r="AA1267" t="str">
        <f>_xlfn.XLOOKUP(X1267,AM:AM,AQ:AQ,"")</f>
        <v>L24</v>
      </c>
      <c r="AB1267" t="str">
        <f>_xlfn.XLOOKUP(X1267,AM:AM,AR:AR,"")</f>
        <v>L36</v>
      </c>
    </row>
    <row r="1268" spans="1:28">
      <c r="A1268" s="93">
        <v>45534</v>
      </c>
      <c r="B1268" s="90">
        <v>44800</v>
      </c>
      <c r="C1268" s="90">
        <v>46200</v>
      </c>
      <c r="D1268" s="90">
        <v>45000</v>
      </c>
      <c r="E1268" s="90">
        <v>40900</v>
      </c>
      <c r="F1268" s="90">
        <v>46400</v>
      </c>
      <c r="G1268" s="91" t="s">
        <v>25</v>
      </c>
      <c r="H1268" s="90">
        <v>43500</v>
      </c>
      <c r="I1268" s="90">
        <v>44200</v>
      </c>
      <c r="J1268" s="90">
        <v>44600</v>
      </c>
      <c r="K1268" s="91" t="s">
        <v>25</v>
      </c>
      <c r="L1268" s="90">
        <v>46400</v>
      </c>
      <c r="M1268" s="90">
        <v>45800</v>
      </c>
      <c r="N1268" s="90">
        <v>44300</v>
      </c>
      <c r="O1268" s="90">
        <v>42400</v>
      </c>
      <c r="P1268" s="90">
        <v>41000</v>
      </c>
      <c r="Q1268" s="90">
        <v>41500</v>
      </c>
      <c r="R1268" s="90">
        <v>41200</v>
      </c>
      <c r="S1268" s="90">
        <v>43000</v>
      </c>
      <c r="T1268" s="90">
        <v>44800</v>
      </c>
      <c r="U1268" s="90">
        <v>47600</v>
      </c>
      <c r="V1268" s="90">
        <v>46200</v>
      </c>
      <c r="W1268" s="90">
        <v>49800</v>
      </c>
      <c r="X1268" t="str">
        <f t="shared" si="27"/>
        <v>08-2024</v>
      </c>
      <c r="Y1268">
        <f>_xlfn.XLOOKUP(X1268,AM:AM,AO:AO,"")</f>
        <v>0</v>
      </c>
      <c r="Z1268">
        <f>_xlfn.XLOOKUP(X1268,AM:AM,AP:AP,"")</f>
        <v>0</v>
      </c>
      <c r="AA1268" t="str">
        <f>_xlfn.XLOOKUP(X1268,AM:AM,AQ:AQ,"")</f>
        <v>L24</v>
      </c>
      <c r="AB1268" t="str">
        <f>_xlfn.XLOOKUP(X1268,AM:AM,AR:AR,"")</f>
        <v>L36</v>
      </c>
    </row>
    <row r="1269" spans="1:28">
      <c r="A1269" s="93">
        <v>45535</v>
      </c>
      <c r="B1269" s="90">
        <v>44800</v>
      </c>
      <c r="C1269" s="90">
        <v>46200</v>
      </c>
      <c r="D1269" s="90">
        <v>44800</v>
      </c>
      <c r="E1269" s="90">
        <v>40800</v>
      </c>
      <c r="F1269" s="90">
        <v>46400</v>
      </c>
      <c r="G1269" s="91" t="s">
        <v>25</v>
      </c>
      <c r="H1269" s="90">
        <v>43500</v>
      </c>
      <c r="I1269" s="90">
        <v>43900</v>
      </c>
      <c r="J1269" s="90">
        <v>44600</v>
      </c>
      <c r="K1269" s="91" t="s">
        <v>25</v>
      </c>
      <c r="L1269" s="90">
        <v>46400</v>
      </c>
      <c r="M1269" s="90">
        <v>45800</v>
      </c>
      <c r="N1269" s="90">
        <v>44100</v>
      </c>
      <c r="O1269" s="90">
        <v>42400</v>
      </c>
      <c r="P1269" s="90">
        <v>40900</v>
      </c>
      <c r="Q1269" s="90">
        <v>41500</v>
      </c>
      <c r="R1269" s="90">
        <v>41100</v>
      </c>
      <c r="S1269" s="90">
        <v>42900</v>
      </c>
      <c r="T1269" s="90">
        <v>44800</v>
      </c>
      <c r="U1269" s="90">
        <v>47400</v>
      </c>
      <c r="V1269" s="90">
        <v>46200</v>
      </c>
      <c r="W1269" s="90">
        <v>49800</v>
      </c>
      <c r="X1269" t="str">
        <f t="shared" si="27"/>
        <v>08-2024</v>
      </c>
      <c r="Y1269">
        <f>_xlfn.XLOOKUP(X1269,AM:AM,AO:AO,"")</f>
        <v>0</v>
      </c>
      <c r="Z1269">
        <f>_xlfn.XLOOKUP(X1269,AM:AM,AP:AP,"")</f>
        <v>0</v>
      </c>
      <c r="AA1269" t="str">
        <f>_xlfn.XLOOKUP(X1269,AM:AM,AQ:AQ,"")</f>
        <v>L24</v>
      </c>
      <c r="AB1269" t="str">
        <f>_xlfn.XLOOKUP(X1269,AM:AM,AR:AR,"")</f>
        <v>L36</v>
      </c>
    </row>
    <row r="1270" spans="1:28">
      <c r="A1270" s="93">
        <v>45536</v>
      </c>
      <c r="B1270" s="90" t="s">
        <v>24</v>
      </c>
      <c r="C1270" s="90" t="s">
        <v>24</v>
      </c>
      <c r="D1270" s="90" t="s">
        <v>24</v>
      </c>
      <c r="E1270" s="90" t="s">
        <v>24</v>
      </c>
      <c r="F1270" s="90" t="s">
        <v>24</v>
      </c>
      <c r="G1270" s="90" t="s">
        <v>24</v>
      </c>
      <c r="H1270" s="90" t="s">
        <v>24</v>
      </c>
      <c r="I1270" s="90" t="s">
        <v>24</v>
      </c>
      <c r="J1270" s="90" t="s">
        <v>24</v>
      </c>
      <c r="K1270" s="90" t="s">
        <v>24</v>
      </c>
      <c r="L1270" s="90" t="s">
        <v>24</v>
      </c>
      <c r="M1270" s="90" t="s">
        <v>24</v>
      </c>
      <c r="N1270" s="90" t="s">
        <v>24</v>
      </c>
      <c r="O1270" s="90" t="s">
        <v>24</v>
      </c>
      <c r="P1270" s="90" t="s">
        <v>24</v>
      </c>
      <c r="Q1270" s="90" t="s">
        <v>24</v>
      </c>
      <c r="R1270" s="90" t="s">
        <v>24</v>
      </c>
      <c r="S1270" s="90" t="s">
        <v>24</v>
      </c>
      <c r="T1270" s="90" t="s">
        <v>24</v>
      </c>
      <c r="U1270" s="90" t="s">
        <v>24</v>
      </c>
      <c r="V1270" s="90" t="s">
        <v>24</v>
      </c>
      <c r="W1270" s="90" t="s">
        <v>24</v>
      </c>
      <c r="X1270" t="str">
        <f t="shared" si="27"/>
        <v>09-2024</v>
      </c>
      <c r="Y1270">
        <f>_xlfn.XLOOKUP(X1270,AM:AM,AO:AO,"")</f>
        <v>0</v>
      </c>
      <c r="Z1270">
        <f>_xlfn.XLOOKUP(X1270,AM:AM,AP:AP,"")</f>
        <v>0</v>
      </c>
      <c r="AA1270" t="str">
        <f>_xlfn.XLOOKUP(X1270,AM:AM,AQ:AQ,"")</f>
        <v>L24</v>
      </c>
      <c r="AB1270" t="str">
        <f>_xlfn.XLOOKUP(X1270,AM:AM,AR:AR,"")</f>
        <v>L36</v>
      </c>
    </row>
    <row r="1271" spans="1:28">
      <c r="A1271" s="93">
        <v>45537</v>
      </c>
      <c r="B1271" s="90">
        <v>44800</v>
      </c>
      <c r="C1271" s="90">
        <v>46200</v>
      </c>
      <c r="D1271" s="90">
        <v>44700</v>
      </c>
      <c r="E1271" s="90">
        <v>40600</v>
      </c>
      <c r="F1271" s="90">
        <v>46000</v>
      </c>
      <c r="G1271" s="91" t="s">
        <v>25</v>
      </c>
      <c r="H1271" s="90">
        <v>43500</v>
      </c>
      <c r="I1271" s="90">
        <v>43800</v>
      </c>
      <c r="J1271" s="90">
        <v>44600</v>
      </c>
      <c r="K1271" s="91" t="s">
        <v>25</v>
      </c>
      <c r="L1271" s="90">
        <v>46300</v>
      </c>
      <c r="M1271" s="90">
        <v>45700</v>
      </c>
      <c r="N1271" s="90">
        <v>43700</v>
      </c>
      <c r="O1271" s="90">
        <v>42300</v>
      </c>
      <c r="P1271" s="90">
        <v>40800</v>
      </c>
      <c r="Q1271" s="90">
        <v>41300</v>
      </c>
      <c r="R1271" s="90">
        <v>40900</v>
      </c>
      <c r="S1271" s="90">
        <v>42700</v>
      </c>
      <c r="T1271" s="90">
        <v>44800</v>
      </c>
      <c r="U1271" s="90">
        <v>47200</v>
      </c>
      <c r="V1271" s="90">
        <v>46200</v>
      </c>
      <c r="W1271" s="90">
        <v>49500</v>
      </c>
      <c r="X1271" t="str">
        <f t="shared" si="27"/>
        <v>09-2024</v>
      </c>
      <c r="Y1271">
        <f>_xlfn.XLOOKUP(X1271,AM:AM,AO:AO,"")</f>
        <v>0</v>
      </c>
      <c r="Z1271">
        <f>_xlfn.XLOOKUP(X1271,AM:AM,AP:AP,"")</f>
        <v>0</v>
      </c>
      <c r="AA1271" t="str">
        <f>_xlfn.XLOOKUP(X1271,AM:AM,AQ:AQ,"")</f>
        <v>L24</v>
      </c>
      <c r="AB1271" t="str">
        <f>_xlfn.XLOOKUP(X1271,AM:AM,AR:AR,"")</f>
        <v>L36</v>
      </c>
    </row>
    <row r="1272" spans="1:28">
      <c r="A1272" s="93">
        <v>45538</v>
      </c>
      <c r="B1272" s="90">
        <v>44800</v>
      </c>
      <c r="C1272" s="90">
        <v>46200</v>
      </c>
      <c r="D1272" s="90">
        <v>44900</v>
      </c>
      <c r="E1272" s="90">
        <v>40600</v>
      </c>
      <c r="F1272" s="90">
        <v>46000</v>
      </c>
      <c r="G1272" s="91" t="s">
        <v>25</v>
      </c>
      <c r="H1272" s="90">
        <v>43500</v>
      </c>
      <c r="I1272" s="90">
        <v>43900</v>
      </c>
      <c r="J1272" s="90">
        <v>44300</v>
      </c>
      <c r="K1272" s="91" t="s">
        <v>25</v>
      </c>
      <c r="L1272" s="90">
        <v>46300</v>
      </c>
      <c r="M1272" s="90">
        <v>45700</v>
      </c>
      <c r="N1272" s="90">
        <v>43900</v>
      </c>
      <c r="O1272" s="90">
        <v>42300</v>
      </c>
      <c r="P1272" s="90">
        <v>40800</v>
      </c>
      <c r="Q1272" s="90">
        <v>41300</v>
      </c>
      <c r="R1272" s="90">
        <v>41000</v>
      </c>
      <c r="S1272" s="90">
        <v>42700</v>
      </c>
      <c r="T1272" s="90">
        <v>44600</v>
      </c>
      <c r="U1272" s="90">
        <v>47000</v>
      </c>
      <c r="V1272" s="90">
        <v>46200</v>
      </c>
      <c r="W1272" s="90">
        <v>49500</v>
      </c>
      <c r="X1272" t="str">
        <f t="shared" si="27"/>
        <v>09-2024</v>
      </c>
      <c r="Y1272">
        <f>_xlfn.XLOOKUP(X1272,AM:AM,AO:AO,"")</f>
        <v>0</v>
      </c>
      <c r="Z1272">
        <f>_xlfn.XLOOKUP(X1272,AM:AM,AP:AP,"")</f>
        <v>0</v>
      </c>
      <c r="AA1272" t="str">
        <f>_xlfn.XLOOKUP(X1272,AM:AM,AQ:AQ,"")</f>
        <v>L24</v>
      </c>
      <c r="AB1272" t="str">
        <f>_xlfn.XLOOKUP(X1272,AM:AM,AR:AR,"")</f>
        <v>L36</v>
      </c>
    </row>
    <row r="1273" spans="1:28">
      <c r="A1273" s="93">
        <v>45539</v>
      </c>
      <c r="B1273" s="90">
        <v>44800</v>
      </c>
      <c r="C1273" s="90">
        <v>46000</v>
      </c>
      <c r="D1273" s="90">
        <v>44900</v>
      </c>
      <c r="E1273" s="90">
        <v>40300</v>
      </c>
      <c r="F1273" s="90">
        <v>46000</v>
      </c>
      <c r="G1273" s="91" t="s">
        <v>25</v>
      </c>
      <c r="H1273" s="90">
        <v>43500</v>
      </c>
      <c r="I1273" s="90">
        <v>43900</v>
      </c>
      <c r="J1273" s="90">
        <v>44400</v>
      </c>
      <c r="K1273" s="91" t="s">
        <v>25</v>
      </c>
      <c r="L1273" s="90">
        <v>46300</v>
      </c>
      <c r="M1273" s="90">
        <v>45700</v>
      </c>
      <c r="N1273" s="90">
        <v>43900</v>
      </c>
      <c r="O1273" s="90">
        <v>42300</v>
      </c>
      <c r="P1273" s="90">
        <v>41200</v>
      </c>
      <c r="Q1273" s="90">
        <v>41300</v>
      </c>
      <c r="R1273" s="90">
        <v>41000</v>
      </c>
      <c r="S1273" s="90">
        <v>42600</v>
      </c>
      <c r="T1273" s="90">
        <v>44500</v>
      </c>
      <c r="U1273" s="90">
        <v>47000</v>
      </c>
      <c r="V1273" s="90">
        <v>46200</v>
      </c>
      <c r="W1273" s="90">
        <v>49500</v>
      </c>
      <c r="X1273" t="str">
        <f t="shared" si="27"/>
        <v>09-2024</v>
      </c>
      <c r="Y1273">
        <f>_xlfn.XLOOKUP(X1273,AM:AM,AO:AO,"")</f>
        <v>0</v>
      </c>
      <c r="Z1273">
        <f>_xlfn.XLOOKUP(X1273,AM:AM,AP:AP,"")</f>
        <v>0</v>
      </c>
      <c r="AA1273" t="str">
        <f>_xlfn.XLOOKUP(X1273,AM:AM,AQ:AQ,"")</f>
        <v>L24</v>
      </c>
      <c r="AB1273" t="str">
        <f>_xlfn.XLOOKUP(X1273,AM:AM,AR:AR,"")</f>
        <v>L36</v>
      </c>
    </row>
    <row r="1274" spans="1:28">
      <c r="A1274" s="93">
        <v>45540</v>
      </c>
      <c r="B1274" s="90">
        <v>44800</v>
      </c>
      <c r="C1274" s="90">
        <v>46000</v>
      </c>
      <c r="D1274" s="90">
        <v>45000</v>
      </c>
      <c r="E1274" s="90">
        <v>40400</v>
      </c>
      <c r="F1274" s="90">
        <v>46000</v>
      </c>
      <c r="G1274" s="91" t="s">
        <v>25</v>
      </c>
      <c r="H1274" s="90">
        <v>43500</v>
      </c>
      <c r="I1274" s="90">
        <v>44000</v>
      </c>
      <c r="J1274" s="90">
        <v>44800</v>
      </c>
      <c r="K1274" s="91" t="s">
        <v>25</v>
      </c>
      <c r="L1274" s="90">
        <v>46400</v>
      </c>
      <c r="M1274" s="90">
        <v>45700</v>
      </c>
      <c r="N1274" s="90">
        <v>44000</v>
      </c>
      <c r="O1274" s="90">
        <v>42500</v>
      </c>
      <c r="P1274" s="90">
        <v>41300</v>
      </c>
      <c r="Q1274" s="90">
        <v>41500</v>
      </c>
      <c r="R1274" s="90">
        <v>41200</v>
      </c>
      <c r="S1274" s="90">
        <v>42700</v>
      </c>
      <c r="T1274" s="90">
        <v>45000</v>
      </c>
      <c r="U1274" s="90">
        <v>47000</v>
      </c>
      <c r="V1274" s="90">
        <v>46200</v>
      </c>
      <c r="W1274" s="90">
        <v>49500</v>
      </c>
      <c r="X1274" t="str">
        <f t="shared" si="27"/>
        <v>09-2024</v>
      </c>
      <c r="Y1274">
        <f>_xlfn.XLOOKUP(X1274,AM:AM,AO:AO,"")</f>
        <v>0</v>
      </c>
      <c r="Z1274">
        <f>_xlfn.XLOOKUP(X1274,AM:AM,AP:AP,"")</f>
        <v>0</v>
      </c>
      <c r="AA1274" t="str">
        <f>_xlfn.XLOOKUP(X1274,AM:AM,AQ:AQ,"")</f>
        <v>L24</v>
      </c>
      <c r="AB1274" t="str">
        <f>_xlfn.XLOOKUP(X1274,AM:AM,AR:AR,"")</f>
        <v>L36</v>
      </c>
    </row>
    <row r="1275" spans="1:28">
      <c r="A1275" s="93">
        <v>45541</v>
      </c>
      <c r="B1275" s="90">
        <v>44800</v>
      </c>
      <c r="C1275" s="90">
        <v>46000</v>
      </c>
      <c r="D1275" s="90">
        <v>44800</v>
      </c>
      <c r="E1275" s="90">
        <v>40300</v>
      </c>
      <c r="F1275" s="90">
        <v>46000</v>
      </c>
      <c r="G1275" s="91" t="s">
        <v>25</v>
      </c>
      <c r="H1275" s="90">
        <v>43500</v>
      </c>
      <c r="I1275" s="90">
        <v>44000</v>
      </c>
      <c r="J1275" s="90">
        <v>44700</v>
      </c>
      <c r="K1275" s="91" t="s">
        <v>25</v>
      </c>
      <c r="L1275" s="90">
        <v>46400</v>
      </c>
      <c r="M1275" s="90">
        <v>45700</v>
      </c>
      <c r="N1275" s="90">
        <v>43700</v>
      </c>
      <c r="O1275" s="90">
        <v>42500</v>
      </c>
      <c r="P1275" s="90">
        <v>41100</v>
      </c>
      <c r="Q1275" s="90">
        <v>41300</v>
      </c>
      <c r="R1275" s="90">
        <v>41100</v>
      </c>
      <c r="S1275" s="90">
        <v>42400</v>
      </c>
      <c r="T1275" s="90">
        <v>44800</v>
      </c>
      <c r="U1275" s="90">
        <v>47000</v>
      </c>
      <c r="V1275" s="90">
        <v>46200</v>
      </c>
      <c r="W1275" s="90">
        <v>49500</v>
      </c>
      <c r="X1275" t="str">
        <f t="shared" si="27"/>
        <v>09-2024</v>
      </c>
      <c r="Y1275">
        <f>_xlfn.XLOOKUP(X1275,AM:AM,AO:AO,"")</f>
        <v>0</v>
      </c>
      <c r="Z1275">
        <f>_xlfn.XLOOKUP(X1275,AM:AM,AP:AP,"")</f>
        <v>0</v>
      </c>
      <c r="AA1275" t="str">
        <f>_xlfn.XLOOKUP(X1275,AM:AM,AQ:AQ,"")</f>
        <v>L24</v>
      </c>
      <c r="AB1275" t="str">
        <f>_xlfn.XLOOKUP(X1275,AM:AM,AR:AR,"")</f>
        <v>L36</v>
      </c>
    </row>
    <row r="1276" spans="1:28">
      <c r="A1276" s="93">
        <v>45542</v>
      </c>
      <c r="B1276" s="90">
        <v>44800</v>
      </c>
      <c r="C1276" s="90">
        <v>46000</v>
      </c>
      <c r="D1276" s="90">
        <v>44600</v>
      </c>
      <c r="E1276" s="90">
        <v>40300</v>
      </c>
      <c r="F1276" s="90">
        <v>46000</v>
      </c>
      <c r="G1276" s="91" t="s">
        <v>25</v>
      </c>
      <c r="H1276" s="90">
        <v>43500</v>
      </c>
      <c r="I1276" s="90">
        <v>44000</v>
      </c>
      <c r="J1276" s="90">
        <v>44700</v>
      </c>
      <c r="K1276" s="91" t="s">
        <v>25</v>
      </c>
      <c r="L1276" s="90">
        <v>46300</v>
      </c>
      <c r="M1276" s="90">
        <v>45700</v>
      </c>
      <c r="N1276" s="90">
        <v>43800</v>
      </c>
      <c r="O1276" s="90">
        <v>42500</v>
      </c>
      <c r="P1276" s="90">
        <v>41000</v>
      </c>
      <c r="Q1276" s="90">
        <v>41300</v>
      </c>
      <c r="R1276" s="90">
        <v>41000</v>
      </c>
      <c r="S1276" s="90">
        <v>42400</v>
      </c>
      <c r="T1276" s="90">
        <v>45000</v>
      </c>
      <c r="U1276" s="90">
        <v>47000</v>
      </c>
      <c r="V1276" s="90">
        <v>46200</v>
      </c>
      <c r="W1276" s="90">
        <v>49500</v>
      </c>
      <c r="X1276" t="str">
        <f t="shared" si="27"/>
        <v>09-2024</v>
      </c>
      <c r="Y1276">
        <f>_xlfn.XLOOKUP(X1276,AM:AM,AO:AO,"")</f>
        <v>0</v>
      </c>
      <c r="Z1276">
        <f>_xlfn.XLOOKUP(X1276,AM:AM,AP:AP,"")</f>
        <v>0</v>
      </c>
      <c r="AA1276" t="str">
        <f>_xlfn.XLOOKUP(X1276,AM:AM,AQ:AQ,"")</f>
        <v>L24</v>
      </c>
      <c r="AB1276" t="str">
        <f>_xlfn.XLOOKUP(X1276,AM:AM,AR:AR,"")</f>
        <v>L36</v>
      </c>
    </row>
    <row r="1277" spans="1:28">
      <c r="A1277" s="93">
        <v>45543</v>
      </c>
      <c r="B1277" s="90" t="s">
        <v>24</v>
      </c>
      <c r="C1277" s="90" t="s">
        <v>24</v>
      </c>
      <c r="D1277" s="90" t="s">
        <v>24</v>
      </c>
      <c r="E1277" s="90" t="s">
        <v>24</v>
      </c>
      <c r="F1277" s="90" t="s">
        <v>24</v>
      </c>
      <c r="G1277" s="90" t="s">
        <v>24</v>
      </c>
      <c r="H1277" s="90" t="s">
        <v>24</v>
      </c>
      <c r="I1277" s="90" t="s">
        <v>24</v>
      </c>
      <c r="J1277" s="90" t="s">
        <v>24</v>
      </c>
      <c r="K1277" s="90" t="s">
        <v>24</v>
      </c>
      <c r="L1277" s="90" t="s">
        <v>24</v>
      </c>
      <c r="M1277" s="90" t="s">
        <v>24</v>
      </c>
      <c r="N1277" s="90" t="s">
        <v>24</v>
      </c>
      <c r="O1277" s="90" t="s">
        <v>24</v>
      </c>
      <c r="P1277" s="90" t="s">
        <v>24</v>
      </c>
      <c r="Q1277" s="90" t="s">
        <v>24</v>
      </c>
      <c r="R1277" s="90" t="s">
        <v>24</v>
      </c>
      <c r="S1277" s="90" t="s">
        <v>24</v>
      </c>
      <c r="T1277" s="90" t="s">
        <v>24</v>
      </c>
      <c r="U1277" s="90" t="s">
        <v>24</v>
      </c>
      <c r="V1277" s="90" t="s">
        <v>24</v>
      </c>
      <c r="W1277" s="90" t="s">
        <v>24</v>
      </c>
      <c r="X1277" t="str">
        <f t="shared" si="27"/>
        <v>09-2024</v>
      </c>
      <c r="Y1277">
        <f>_xlfn.XLOOKUP(X1277,AM:AM,AO:AO,"")</f>
        <v>0</v>
      </c>
      <c r="Z1277">
        <f>_xlfn.XLOOKUP(X1277,AM:AM,AP:AP,"")</f>
        <v>0</v>
      </c>
      <c r="AA1277" t="str">
        <f>_xlfn.XLOOKUP(X1277,AM:AM,AQ:AQ,"")</f>
        <v>L24</v>
      </c>
      <c r="AB1277" t="str">
        <f>_xlfn.XLOOKUP(X1277,AM:AM,AR:AR,"")</f>
        <v>L36</v>
      </c>
    </row>
    <row r="1278" spans="1:28">
      <c r="A1278" s="93">
        <v>45544</v>
      </c>
      <c r="B1278" s="90">
        <v>44700</v>
      </c>
      <c r="C1278" s="90">
        <v>46000</v>
      </c>
      <c r="D1278" s="90">
        <v>44600</v>
      </c>
      <c r="E1278" s="90">
        <v>40300</v>
      </c>
      <c r="F1278" s="90">
        <v>46000</v>
      </c>
      <c r="G1278" s="91" t="s">
        <v>25</v>
      </c>
      <c r="H1278" s="90">
        <v>43500</v>
      </c>
      <c r="I1278" s="90">
        <v>43800</v>
      </c>
      <c r="J1278" s="90">
        <v>44700</v>
      </c>
      <c r="K1278" s="91" t="s">
        <v>25</v>
      </c>
      <c r="L1278" s="90">
        <v>46200</v>
      </c>
      <c r="M1278" s="90">
        <v>45700</v>
      </c>
      <c r="N1278" s="90">
        <v>43400</v>
      </c>
      <c r="O1278" s="90">
        <v>42300</v>
      </c>
      <c r="P1278" s="90">
        <v>40600</v>
      </c>
      <c r="Q1278" s="90">
        <v>41000</v>
      </c>
      <c r="R1278" s="90">
        <v>40800</v>
      </c>
      <c r="S1278" s="90">
        <v>42400</v>
      </c>
      <c r="T1278" s="90">
        <v>44500</v>
      </c>
      <c r="U1278" s="90">
        <v>46500</v>
      </c>
      <c r="V1278" s="90">
        <v>46200</v>
      </c>
      <c r="W1278" s="90">
        <v>49500</v>
      </c>
      <c r="X1278" t="str">
        <f t="shared" si="27"/>
        <v>09-2024</v>
      </c>
      <c r="Y1278">
        <f>_xlfn.XLOOKUP(X1278,AM:AM,AO:AO,"")</f>
        <v>0</v>
      </c>
      <c r="Z1278">
        <f>_xlfn.XLOOKUP(X1278,AM:AM,AP:AP,"")</f>
        <v>0</v>
      </c>
      <c r="AA1278" t="str">
        <f>_xlfn.XLOOKUP(X1278,AM:AM,AQ:AQ,"")</f>
        <v>L24</v>
      </c>
      <c r="AB1278" t="str">
        <f>_xlfn.XLOOKUP(X1278,AM:AM,AR:AR,"")</f>
        <v>L36</v>
      </c>
    </row>
    <row r="1279" spans="1:28">
      <c r="A1279" s="93">
        <v>45545</v>
      </c>
      <c r="B1279" s="90">
        <v>44700</v>
      </c>
      <c r="C1279" s="90">
        <v>46000</v>
      </c>
      <c r="D1279" s="90">
        <v>44300</v>
      </c>
      <c r="E1279" s="90">
        <v>40200</v>
      </c>
      <c r="F1279" s="90">
        <v>46000</v>
      </c>
      <c r="G1279" s="91" t="s">
        <v>25</v>
      </c>
      <c r="H1279" s="90">
        <v>43500</v>
      </c>
      <c r="I1279" s="90">
        <v>43700</v>
      </c>
      <c r="J1279" s="90">
        <v>44700</v>
      </c>
      <c r="K1279" s="91" t="s">
        <v>25</v>
      </c>
      <c r="L1279" s="90">
        <v>46200</v>
      </c>
      <c r="M1279" s="90">
        <v>45700</v>
      </c>
      <c r="N1279" s="90">
        <v>43000</v>
      </c>
      <c r="O1279" s="90">
        <v>42300</v>
      </c>
      <c r="P1279" s="90">
        <v>40500</v>
      </c>
      <c r="Q1279" s="90">
        <v>41000</v>
      </c>
      <c r="R1279" s="90">
        <v>40800</v>
      </c>
      <c r="S1279" s="90">
        <v>42300</v>
      </c>
      <c r="T1279" s="90">
        <v>44500</v>
      </c>
      <c r="U1279" s="90">
        <v>46500</v>
      </c>
      <c r="V1279" s="90">
        <v>46200</v>
      </c>
      <c r="W1279" s="90">
        <v>49500</v>
      </c>
      <c r="X1279" t="str">
        <f t="shared" si="27"/>
        <v>09-2024</v>
      </c>
      <c r="Y1279">
        <f>_xlfn.XLOOKUP(X1279,AM:AM,AO:AO,"")</f>
        <v>0</v>
      </c>
      <c r="Z1279">
        <f>_xlfn.XLOOKUP(X1279,AM:AM,AP:AP,"")</f>
        <v>0</v>
      </c>
      <c r="AA1279" t="str">
        <f>_xlfn.XLOOKUP(X1279,AM:AM,AQ:AQ,"")</f>
        <v>L24</v>
      </c>
      <c r="AB1279" t="str">
        <f>_xlfn.XLOOKUP(X1279,AM:AM,AR:AR,"")</f>
        <v>L36</v>
      </c>
    </row>
    <row r="1280" spans="1:28">
      <c r="A1280" s="93">
        <v>45546</v>
      </c>
      <c r="B1280" s="90">
        <v>44500</v>
      </c>
      <c r="C1280" s="90">
        <v>46000</v>
      </c>
      <c r="D1280" s="90">
        <v>44200</v>
      </c>
      <c r="E1280" s="90">
        <v>40100</v>
      </c>
      <c r="F1280" s="90">
        <v>46000</v>
      </c>
      <c r="G1280" s="91" t="s">
        <v>25</v>
      </c>
      <c r="H1280" s="90">
        <v>43000</v>
      </c>
      <c r="I1280" s="90">
        <v>43500</v>
      </c>
      <c r="J1280" s="90">
        <v>44700</v>
      </c>
      <c r="K1280" s="91" t="s">
        <v>25</v>
      </c>
      <c r="L1280" s="90">
        <v>46000</v>
      </c>
      <c r="M1280" s="90">
        <v>45700</v>
      </c>
      <c r="N1280" s="90">
        <v>43200</v>
      </c>
      <c r="O1280" s="90">
        <v>42300</v>
      </c>
      <c r="P1280" s="90">
        <v>40600</v>
      </c>
      <c r="Q1280" s="90">
        <v>40900</v>
      </c>
      <c r="R1280" s="90">
        <v>40600</v>
      </c>
      <c r="S1280" s="90">
        <v>42200</v>
      </c>
      <c r="T1280" s="90">
        <v>44300</v>
      </c>
      <c r="U1280" s="90">
        <v>46500</v>
      </c>
      <c r="V1280" s="90">
        <v>46200</v>
      </c>
      <c r="W1280" s="90">
        <v>49500</v>
      </c>
      <c r="X1280" t="str">
        <f t="shared" si="27"/>
        <v>09-2024</v>
      </c>
      <c r="Y1280">
        <f>_xlfn.XLOOKUP(X1280,AM:AM,AO:AO,"")</f>
        <v>0</v>
      </c>
      <c r="Z1280">
        <f>_xlfn.XLOOKUP(X1280,AM:AM,AP:AP,"")</f>
        <v>0</v>
      </c>
      <c r="AA1280" t="str">
        <f>_xlfn.XLOOKUP(X1280,AM:AM,AQ:AQ,"")</f>
        <v>L24</v>
      </c>
      <c r="AB1280" t="str">
        <f>_xlfn.XLOOKUP(X1280,AM:AM,AR:AR,"")</f>
        <v>L36</v>
      </c>
    </row>
    <row r="1281" spans="1:28">
      <c r="A1281" s="93">
        <v>45547</v>
      </c>
      <c r="B1281" s="90">
        <v>44500</v>
      </c>
      <c r="C1281" s="90">
        <v>46000</v>
      </c>
      <c r="D1281" s="90">
        <v>43800</v>
      </c>
      <c r="E1281" s="90">
        <v>40100</v>
      </c>
      <c r="F1281" s="90">
        <v>46000</v>
      </c>
      <c r="G1281" s="91" t="s">
        <v>25</v>
      </c>
      <c r="H1281" s="90">
        <v>43000</v>
      </c>
      <c r="I1281" s="90">
        <v>43100</v>
      </c>
      <c r="J1281" s="90">
        <v>44400</v>
      </c>
      <c r="K1281" s="91" t="s">
        <v>25</v>
      </c>
      <c r="L1281" s="90">
        <v>45800</v>
      </c>
      <c r="M1281" s="90">
        <v>45600</v>
      </c>
      <c r="N1281" s="90">
        <v>42800</v>
      </c>
      <c r="O1281" s="90">
        <v>42300</v>
      </c>
      <c r="P1281" s="90">
        <v>40300</v>
      </c>
      <c r="Q1281" s="90">
        <v>40700</v>
      </c>
      <c r="R1281" s="90">
        <v>40500</v>
      </c>
      <c r="S1281" s="90">
        <v>42200</v>
      </c>
      <c r="T1281" s="90">
        <v>44100</v>
      </c>
      <c r="U1281" s="90">
        <v>46500</v>
      </c>
      <c r="V1281" s="90">
        <v>46000</v>
      </c>
      <c r="W1281" s="90">
        <v>49300</v>
      </c>
      <c r="X1281" t="str">
        <f t="shared" si="27"/>
        <v>09-2024</v>
      </c>
      <c r="Y1281">
        <f>_xlfn.XLOOKUP(X1281,AM:AM,AO:AO,"")</f>
        <v>0</v>
      </c>
      <c r="Z1281">
        <f>_xlfn.XLOOKUP(X1281,AM:AM,AP:AP,"")</f>
        <v>0</v>
      </c>
      <c r="AA1281" t="str">
        <f>_xlfn.XLOOKUP(X1281,AM:AM,AQ:AQ,"")</f>
        <v>L24</v>
      </c>
      <c r="AB1281" t="str">
        <f>_xlfn.XLOOKUP(X1281,AM:AM,AR:AR,"")</f>
        <v>L36</v>
      </c>
    </row>
    <row r="1282" spans="1:28">
      <c r="A1282" s="93">
        <v>45548</v>
      </c>
      <c r="B1282" s="90">
        <v>44500</v>
      </c>
      <c r="C1282" s="90">
        <v>46000</v>
      </c>
      <c r="D1282" s="90">
        <v>43800</v>
      </c>
      <c r="E1282" s="90">
        <v>40200</v>
      </c>
      <c r="F1282" s="90">
        <v>46000</v>
      </c>
      <c r="G1282" s="91" t="s">
        <v>25</v>
      </c>
      <c r="H1282" s="90">
        <v>43000</v>
      </c>
      <c r="I1282" s="90">
        <v>43400</v>
      </c>
      <c r="J1282" s="90">
        <v>44600</v>
      </c>
      <c r="K1282" s="91" t="s">
        <v>25</v>
      </c>
      <c r="L1282" s="90">
        <v>46000</v>
      </c>
      <c r="M1282" s="90">
        <v>45600</v>
      </c>
      <c r="N1282" s="90">
        <v>42800</v>
      </c>
      <c r="O1282" s="90">
        <v>42300</v>
      </c>
      <c r="P1282" s="90">
        <v>40500</v>
      </c>
      <c r="Q1282" s="90">
        <v>40800</v>
      </c>
      <c r="R1282" s="90">
        <v>40800</v>
      </c>
      <c r="S1282" s="90">
        <v>42300</v>
      </c>
      <c r="T1282" s="90">
        <v>44000</v>
      </c>
      <c r="U1282" s="90">
        <v>46500</v>
      </c>
      <c r="V1282" s="90">
        <v>46000</v>
      </c>
      <c r="W1282" s="90">
        <v>49300</v>
      </c>
      <c r="X1282" t="str">
        <f t="shared" si="27"/>
        <v>09-2024</v>
      </c>
      <c r="Y1282">
        <f>_xlfn.XLOOKUP(X1282,AM:AM,AO:AO,"")</f>
        <v>0</v>
      </c>
      <c r="Z1282">
        <f>_xlfn.XLOOKUP(X1282,AM:AM,AP:AP,"")</f>
        <v>0</v>
      </c>
      <c r="AA1282" t="str">
        <f>_xlfn.XLOOKUP(X1282,AM:AM,AQ:AQ,"")</f>
        <v>L24</v>
      </c>
      <c r="AB1282" t="str">
        <f>_xlfn.XLOOKUP(X1282,AM:AM,AR:AR,"")</f>
        <v>L36</v>
      </c>
    </row>
    <row r="1283" spans="1:28">
      <c r="A1283" s="93">
        <v>45549</v>
      </c>
      <c r="B1283" s="90">
        <v>44500</v>
      </c>
      <c r="C1283" s="90">
        <v>46000</v>
      </c>
      <c r="D1283" s="90">
        <v>43800</v>
      </c>
      <c r="E1283" s="90">
        <v>40000</v>
      </c>
      <c r="F1283" s="90">
        <v>45900</v>
      </c>
      <c r="G1283" s="91" t="s">
        <v>25</v>
      </c>
      <c r="H1283" s="90">
        <v>43000</v>
      </c>
      <c r="I1283" s="90">
        <v>43200</v>
      </c>
      <c r="J1283" s="90">
        <v>44600</v>
      </c>
      <c r="K1283" s="91" t="s">
        <v>25</v>
      </c>
      <c r="L1283" s="90">
        <v>45900</v>
      </c>
      <c r="M1283" s="90">
        <v>45600</v>
      </c>
      <c r="N1283" s="90">
        <v>42600</v>
      </c>
      <c r="O1283" s="90">
        <v>42300</v>
      </c>
      <c r="P1283" s="90">
        <v>40300</v>
      </c>
      <c r="Q1283" s="90">
        <v>40700</v>
      </c>
      <c r="R1283" s="90">
        <v>40500</v>
      </c>
      <c r="S1283" s="90">
        <v>42100</v>
      </c>
      <c r="T1283" s="90">
        <v>44000</v>
      </c>
      <c r="U1283" s="90">
        <v>46500</v>
      </c>
      <c r="V1283" s="90">
        <v>46000</v>
      </c>
      <c r="W1283" s="90">
        <v>49300</v>
      </c>
      <c r="X1283" t="str">
        <f t="shared" si="27"/>
        <v>09-2024</v>
      </c>
      <c r="Y1283">
        <f>_xlfn.XLOOKUP(X1283,AM:AM,AO:AO,"")</f>
        <v>0</v>
      </c>
      <c r="Z1283">
        <f>_xlfn.XLOOKUP(X1283,AM:AM,AP:AP,"")</f>
        <v>0</v>
      </c>
      <c r="AA1283" t="str">
        <f>_xlfn.XLOOKUP(X1283,AM:AM,AQ:AQ,"")</f>
        <v>L24</v>
      </c>
      <c r="AB1283" t="str">
        <f>_xlfn.XLOOKUP(X1283,AM:AM,AR:AR,"")</f>
        <v>L36</v>
      </c>
    </row>
    <row r="1284" spans="1:28">
      <c r="A1284" s="93">
        <v>45550</v>
      </c>
      <c r="B1284" s="90" t="s">
        <v>24</v>
      </c>
      <c r="C1284" s="90" t="s">
        <v>24</v>
      </c>
      <c r="D1284" s="90" t="s">
        <v>24</v>
      </c>
      <c r="E1284" s="90" t="s">
        <v>24</v>
      </c>
      <c r="F1284" s="90" t="s">
        <v>24</v>
      </c>
      <c r="G1284" s="90" t="s">
        <v>24</v>
      </c>
      <c r="H1284" s="90" t="s">
        <v>24</v>
      </c>
      <c r="I1284" s="90" t="s">
        <v>24</v>
      </c>
      <c r="J1284" s="90" t="s">
        <v>24</v>
      </c>
      <c r="K1284" s="90" t="s">
        <v>24</v>
      </c>
      <c r="L1284" s="90" t="s">
        <v>24</v>
      </c>
      <c r="M1284" s="90" t="s">
        <v>24</v>
      </c>
      <c r="N1284" s="90" t="s">
        <v>24</v>
      </c>
      <c r="O1284" s="90" t="s">
        <v>24</v>
      </c>
      <c r="P1284" s="90" t="s">
        <v>24</v>
      </c>
      <c r="Q1284" s="90" t="s">
        <v>24</v>
      </c>
      <c r="R1284" s="90" t="s">
        <v>24</v>
      </c>
      <c r="S1284" s="90" t="s">
        <v>24</v>
      </c>
      <c r="T1284" s="90" t="s">
        <v>24</v>
      </c>
      <c r="U1284" s="90" t="s">
        <v>24</v>
      </c>
      <c r="V1284" s="90" t="s">
        <v>24</v>
      </c>
      <c r="W1284" s="90" t="s">
        <v>24</v>
      </c>
      <c r="X1284" t="str">
        <f t="shared" si="27"/>
        <v>09-2024</v>
      </c>
      <c r="Y1284">
        <f>_xlfn.XLOOKUP(X1284,AM:AM,AO:AO,"")</f>
        <v>0</v>
      </c>
      <c r="Z1284">
        <f>_xlfn.XLOOKUP(X1284,AM:AM,AP:AP,"")</f>
        <v>0</v>
      </c>
      <c r="AA1284" t="str">
        <f>_xlfn.XLOOKUP(X1284,AM:AM,AQ:AQ,"")</f>
        <v>L24</v>
      </c>
      <c r="AB1284" t="str">
        <f>_xlfn.XLOOKUP(X1284,AM:AM,AR:AR,"")</f>
        <v>L36</v>
      </c>
    </row>
    <row r="1285" spans="1:28">
      <c r="A1285" s="93">
        <v>45551</v>
      </c>
      <c r="B1285" s="90">
        <v>44200</v>
      </c>
      <c r="C1285" s="90">
        <v>46000</v>
      </c>
      <c r="D1285" s="90">
        <v>43600</v>
      </c>
      <c r="E1285" s="90">
        <v>39800</v>
      </c>
      <c r="F1285" s="90">
        <v>45900</v>
      </c>
      <c r="G1285" s="91" t="s">
        <v>25</v>
      </c>
      <c r="H1285" s="90">
        <v>42500</v>
      </c>
      <c r="I1285" s="90">
        <v>42900</v>
      </c>
      <c r="J1285" s="90">
        <v>44600</v>
      </c>
      <c r="K1285" s="91" t="s">
        <v>25</v>
      </c>
      <c r="L1285" s="90">
        <v>45500</v>
      </c>
      <c r="M1285" s="90">
        <v>45300</v>
      </c>
      <c r="N1285" s="90">
        <v>42500</v>
      </c>
      <c r="O1285" s="90">
        <v>42300</v>
      </c>
      <c r="P1285" s="90">
        <v>40300</v>
      </c>
      <c r="Q1285" s="90">
        <v>40700</v>
      </c>
      <c r="R1285" s="90">
        <v>40500</v>
      </c>
      <c r="S1285" s="90">
        <v>41900</v>
      </c>
      <c r="T1285" s="90">
        <v>43800</v>
      </c>
      <c r="U1285" s="90">
        <v>46500</v>
      </c>
      <c r="V1285" s="90">
        <v>46000</v>
      </c>
      <c r="W1285" s="90">
        <v>49100</v>
      </c>
      <c r="X1285" t="str">
        <f t="shared" si="27"/>
        <v>09-2024</v>
      </c>
      <c r="Y1285">
        <f>_xlfn.XLOOKUP(X1285,AM:AM,AO:AO,"")</f>
        <v>0</v>
      </c>
      <c r="Z1285">
        <f>_xlfn.XLOOKUP(X1285,AM:AM,AP:AP,"")</f>
        <v>0</v>
      </c>
      <c r="AA1285" t="str">
        <f>_xlfn.XLOOKUP(X1285,AM:AM,AQ:AQ,"")</f>
        <v>L24</v>
      </c>
      <c r="AB1285" t="str">
        <f>_xlfn.XLOOKUP(X1285,AM:AM,AR:AR,"")</f>
        <v>L36</v>
      </c>
    </row>
    <row r="1286" spans="1:28">
      <c r="A1286" s="93">
        <v>45552</v>
      </c>
      <c r="B1286" s="90">
        <v>44000</v>
      </c>
      <c r="C1286" s="90">
        <v>45800</v>
      </c>
      <c r="D1286" s="90">
        <v>43700</v>
      </c>
      <c r="E1286" s="90">
        <v>40100</v>
      </c>
      <c r="F1286" s="90">
        <v>45900</v>
      </c>
      <c r="G1286" s="91" t="s">
        <v>25</v>
      </c>
      <c r="H1286" s="90">
        <v>42500</v>
      </c>
      <c r="I1286" s="90">
        <v>43000</v>
      </c>
      <c r="J1286" s="90">
        <v>44600</v>
      </c>
      <c r="K1286" s="91" t="s">
        <v>25</v>
      </c>
      <c r="L1286" s="90">
        <v>45500</v>
      </c>
      <c r="M1286" s="90">
        <v>45100</v>
      </c>
      <c r="N1286" s="90">
        <v>42600</v>
      </c>
      <c r="O1286" s="90">
        <v>42300</v>
      </c>
      <c r="P1286" s="90">
        <v>40400</v>
      </c>
      <c r="Q1286" s="90">
        <v>40700</v>
      </c>
      <c r="R1286" s="91" t="s">
        <v>25</v>
      </c>
      <c r="S1286" s="90">
        <v>42200</v>
      </c>
      <c r="T1286" s="90">
        <v>44000</v>
      </c>
      <c r="U1286" s="91" t="s">
        <v>25</v>
      </c>
      <c r="V1286" s="90">
        <v>46000</v>
      </c>
      <c r="W1286" s="90">
        <v>49100</v>
      </c>
      <c r="X1286" t="str">
        <f t="shared" si="27"/>
        <v>09-2024</v>
      </c>
      <c r="Y1286">
        <f>_xlfn.XLOOKUP(X1286,AM:AM,AO:AO,"")</f>
        <v>0</v>
      </c>
      <c r="Z1286">
        <f>_xlfn.XLOOKUP(X1286,AM:AM,AP:AP,"")</f>
        <v>0</v>
      </c>
      <c r="AA1286" t="str">
        <f>_xlfn.XLOOKUP(X1286,AM:AM,AQ:AQ,"")</f>
        <v>L24</v>
      </c>
      <c r="AB1286" t="str">
        <f>_xlfn.XLOOKUP(X1286,AM:AM,AR:AR,"")</f>
        <v>L36</v>
      </c>
    </row>
    <row r="1287" spans="1:28">
      <c r="A1287" s="93">
        <v>45553</v>
      </c>
      <c r="B1287" s="90">
        <v>44000</v>
      </c>
      <c r="C1287" s="90">
        <v>45800</v>
      </c>
      <c r="D1287" s="90">
        <v>43600</v>
      </c>
      <c r="E1287" s="90">
        <v>40100</v>
      </c>
      <c r="F1287" s="90">
        <v>45900</v>
      </c>
      <c r="G1287" s="91" t="s">
        <v>25</v>
      </c>
      <c r="H1287" s="90">
        <v>42500</v>
      </c>
      <c r="I1287" s="90">
        <v>43000</v>
      </c>
      <c r="J1287" s="90">
        <v>44800</v>
      </c>
      <c r="K1287" s="91" t="s">
        <v>25</v>
      </c>
      <c r="L1287" s="90">
        <v>45400</v>
      </c>
      <c r="M1287" s="90">
        <v>45100</v>
      </c>
      <c r="N1287" s="90">
        <v>42600</v>
      </c>
      <c r="O1287" s="90">
        <v>42300</v>
      </c>
      <c r="P1287" s="90">
        <v>40800</v>
      </c>
      <c r="Q1287" s="90">
        <v>41000</v>
      </c>
      <c r="R1287" s="90">
        <v>40500</v>
      </c>
      <c r="S1287" s="90">
        <v>42200</v>
      </c>
      <c r="T1287" s="90">
        <v>44000</v>
      </c>
      <c r="U1287" s="90">
        <v>46500</v>
      </c>
      <c r="V1287" s="90">
        <v>45900</v>
      </c>
      <c r="W1287" s="90">
        <v>49000</v>
      </c>
      <c r="X1287" t="str">
        <f t="shared" si="27"/>
        <v>09-2024</v>
      </c>
      <c r="Y1287">
        <f>_xlfn.XLOOKUP(X1287,AM:AM,AO:AO,"")</f>
        <v>0</v>
      </c>
      <c r="Z1287">
        <f>_xlfn.XLOOKUP(X1287,AM:AM,AP:AP,"")</f>
        <v>0</v>
      </c>
      <c r="AA1287" t="str">
        <f>_xlfn.XLOOKUP(X1287,AM:AM,AQ:AQ,"")</f>
        <v>L24</v>
      </c>
      <c r="AB1287" t="str">
        <f>_xlfn.XLOOKUP(X1287,AM:AM,AR:AR,"")</f>
        <v>L36</v>
      </c>
    </row>
    <row r="1288" spans="1:28">
      <c r="A1288" s="93">
        <v>45554</v>
      </c>
      <c r="B1288" s="90">
        <v>44500</v>
      </c>
      <c r="C1288" s="90">
        <v>45800</v>
      </c>
      <c r="D1288" s="90">
        <v>44100</v>
      </c>
      <c r="E1288" s="90">
        <v>40500</v>
      </c>
      <c r="F1288" s="90">
        <v>46400</v>
      </c>
      <c r="G1288" s="91" t="s">
        <v>25</v>
      </c>
      <c r="H1288" s="90">
        <v>42500</v>
      </c>
      <c r="I1288" s="90">
        <v>43600</v>
      </c>
      <c r="J1288" s="90">
        <v>45200</v>
      </c>
      <c r="K1288" s="91" t="s">
        <v>25</v>
      </c>
      <c r="L1288" s="90">
        <v>45700</v>
      </c>
      <c r="M1288" s="90">
        <v>45200</v>
      </c>
      <c r="N1288" s="90">
        <v>43100</v>
      </c>
      <c r="O1288" s="90">
        <v>42600</v>
      </c>
      <c r="P1288" s="90">
        <v>41200</v>
      </c>
      <c r="Q1288" s="90">
        <v>41500</v>
      </c>
      <c r="R1288" s="90">
        <v>40800</v>
      </c>
      <c r="S1288" s="90">
        <v>42600</v>
      </c>
      <c r="T1288" s="90">
        <v>44500</v>
      </c>
      <c r="U1288" s="90">
        <v>46500</v>
      </c>
      <c r="V1288" s="90">
        <v>45900</v>
      </c>
      <c r="W1288" s="90">
        <v>49000</v>
      </c>
      <c r="X1288" t="str">
        <f t="shared" si="27"/>
        <v>09-2024</v>
      </c>
      <c r="Y1288">
        <f>_xlfn.XLOOKUP(X1288,AM:AM,AO:AO,"")</f>
        <v>0</v>
      </c>
      <c r="Z1288">
        <f>_xlfn.XLOOKUP(X1288,AM:AM,AP:AP,"")</f>
        <v>0</v>
      </c>
      <c r="AA1288" t="str">
        <f>_xlfn.XLOOKUP(X1288,AM:AM,AQ:AQ,"")</f>
        <v>L24</v>
      </c>
      <c r="AB1288" t="str">
        <f>_xlfn.XLOOKUP(X1288,AM:AM,AR:AR,"")</f>
        <v>L36</v>
      </c>
    </row>
    <row r="1289" spans="1:28">
      <c r="A1289" s="93">
        <v>45555</v>
      </c>
      <c r="B1289" s="90">
        <v>44700</v>
      </c>
      <c r="C1289" s="90">
        <v>46000</v>
      </c>
      <c r="D1289" s="90">
        <v>44200</v>
      </c>
      <c r="E1289" s="90">
        <v>40600</v>
      </c>
      <c r="F1289" s="90">
        <v>46700</v>
      </c>
      <c r="G1289" s="91" t="s">
        <v>25</v>
      </c>
      <c r="H1289" s="90">
        <v>42500</v>
      </c>
      <c r="I1289" s="90">
        <v>43800</v>
      </c>
      <c r="J1289" s="90">
        <v>45500</v>
      </c>
      <c r="K1289" s="91" t="s">
        <v>25</v>
      </c>
      <c r="L1289" s="90">
        <v>45800</v>
      </c>
      <c r="M1289" s="90">
        <v>45200</v>
      </c>
      <c r="N1289" s="90">
        <v>43200</v>
      </c>
      <c r="O1289" s="90">
        <v>42500</v>
      </c>
      <c r="P1289" s="90">
        <v>41200</v>
      </c>
      <c r="Q1289" s="90">
        <v>41700</v>
      </c>
      <c r="R1289" s="90">
        <v>41000</v>
      </c>
      <c r="S1289" s="90">
        <v>42700</v>
      </c>
      <c r="T1289" s="90">
        <v>44500</v>
      </c>
      <c r="U1289" s="90">
        <v>46500</v>
      </c>
      <c r="V1289" s="90">
        <v>46000</v>
      </c>
      <c r="W1289" s="90">
        <v>49000</v>
      </c>
      <c r="X1289" t="str">
        <f t="shared" si="27"/>
        <v>09-2024</v>
      </c>
      <c r="Y1289">
        <f>_xlfn.XLOOKUP(X1289,AM:AM,AO:AO,"")</f>
        <v>0</v>
      </c>
      <c r="Z1289">
        <f>_xlfn.XLOOKUP(X1289,AM:AM,AP:AP,"")</f>
        <v>0</v>
      </c>
      <c r="AA1289" t="str">
        <f>_xlfn.XLOOKUP(X1289,AM:AM,AQ:AQ,"")</f>
        <v>L24</v>
      </c>
      <c r="AB1289" t="str">
        <f>_xlfn.XLOOKUP(X1289,AM:AM,AR:AR,"")</f>
        <v>L36</v>
      </c>
    </row>
    <row r="1290" spans="1:28">
      <c r="A1290" s="93">
        <v>45556</v>
      </c>
      <c r="B1290" s="90">
        <v>45000</v>
      </c>
      <c r="C1290" s="90">
        <v>46000</v>
      </c>
      <c r="D1290" s="90">
        <v>44800</v>
      </c>
      <c r="E1290" s="90">
        <v>41000</v>
      </c>
      <c r="F1290" s="90">
        <v>47300</v>
      </c>
      <c r="G1290" s="91" t="s">
        <v>25</v>
      </c>
      <c r="H1290" s="90">
        <v>43700</v>
      </c>
      <c r="I1290" s="90">
        <v>44000</v>
      </c>
      <c r="J1290" s="90">
        <v>45700</v>
      </c>
      <c r="K1290" s="91" t="s">
        <v>25</v>
      </c>
      <c r="L1290" s="90">
        <v>46000</v>
      </c>
      <c r="M1290" s="90">
        <v>45200</v>
      </c>
      <c r="N1290" s="90">
        <v>43700</v>
      </c>
      <c r="O1290" s="90">
        <v>42500</v>
      </c>
      <c r="P1290" s="90">
        <v>41500</v>
      </c>
      <c r="Q1290" s="90">
        <v>42200</v>
      </c>
      <c r="R1290" s="90">
        <v>41100</v>
      </c>
      <c r="S1290" s="90">
        <v>43200</v>
      </c>
      <c r="T1290" s="90">
        <v>45200</v>
      </c>
      <c r="U1290" s="90">
        <v>46500</v>
      </c>
      <c r="V1290" s="90">
        <v>46200</v>
      </c>
      <c r="W1290" s="90">
        <v>49000</v>
      </c>
      <c r="X1290" t="str">
        <f t="shared" si="27"/>
        <v>09-2024</v>
      </c>
      <c r="Y1290">
        <f>_xlfn.XLOOKUP(X1290,AM:AM,AO:AO,"")</f>
        <v>0</v>
      </c>
      <c r="Z1290">
        <f>_xlfn.XLOOKUP(X1290,AM:AM,AP:AP,"")</f>
        <v>0</v>
      </c>
      <c r="AA1290" t="str">
        <f>_xlfn.XLOOKUP(X1290,AM:AM,AQ:AQ,"")</f>
        <v>L24</v>
      </c>
      <c r="AB1290" t="str">
        <f>_xlfn.XLOOKUP(X1290,AM:AM,AR:AR,"")</f>
        <v>L36</v>
      </c>
    </row>
    <row r="1291" spans="1:28">
      <c r="A1291" s="93">
        <v>45557</v>
      </c>
      <c r="B1291" s="90" t="s">
        <v>24</v>
      </c>
      <c r="C1291" s="90" t="s">
        <v>24</v>
      </c>
      <c r="D1291" s="90" t="s">
        <v>24</v>
      </c>
      <c r="E1291" s="90" t="s">
        <v>24</v>
      </c>
      <c r="F1291" s="90" t="s">
        <v>24</v>
      </c>
      <c r="G1291" s="90" t="s">
        <v>24</v>
      </c>
      <c r="H1291" s="90" t="s">
        <v>24</v>
      </c>
      <c r="I1291" s="90" t="s">
        <v>24</v>
      </c>
      <c r="J1291" s="90" t="s">
        <v>24</v>
      </c>
      <c r="K1291" s="90" t="s">
        <v>24</v>
      </c>
      <c r="L1291" s="90" t="s">
        <v>24</v>
      </c>
      <c r="M1291" s="90" t="s">
        <v>24</v>
      </c>
      <c r="N1291" s="90" t="s">
        <v>24</v>
      </c>
      <c r="O1291" s="90" t="s">
        <v>24</v>
      </c>
      <c r="P1291" s="90" t="s">
        <v>24</v>
      </c>
      <c r="Q1291" s="90" t="s">
        <v>24</v>
      </c>
      <c r="R1291" s="90" t="s">
        <v>24</v>
      </c>
      <c r="S1291" s="90" t="s">
        <v>24</v>
      </c>
      <c r="T1291" s="90" t="s">
        <v>24</v>
      </c>
      <c r="U1291" s="90" t="s">
        <v>24</v>
      </c>
      <c r="V1291" s="90" t="s">
        <v>24</v>
      </c>
      <c r="W1291" s="90" t="s">
        <v>24</v>
      </c>
      <c r="X1291" t="str">
        <f t="shared" si="27"/>
        <v>09-2024</v>
      </c>
      <c r="Y1291">
        <f>_xlfn.XLOOKUP(X1291,AM:AM,AO:AO,"")</f>
        <v>0</v>
      </c>
      <c r="Z1291">
        <f>_xlfn.XLOOKUP(X1291,AM:AM,AP:AP,"")</f>
        <v>0</v>
      </c>
      <c r="AA1291" t="str">
        <f>_xlfn.XLOOKUP(X1291,AM:AM,AQ:AQ,"")</f>
        <v>L24</v>
      </c>
      <c r="AB1291" t="str">
        <f>_xlfn.XLOOKUP(X1291,AM:AM,AR:AR,"")</f>
        <v>L36</v>
      </c>
    </row>
    <row r="1292" spans="1:28">
      <c r="A1292" s="93">
        <v>45558</v>
      </c>
      <c r="B1292" s="90">
        <v>45300</v>
      </c>
      <c r="C1292" s="90">
        <v>46200</v>
      </c>
      <c r="D1292" s="90">
        <v>45100</v>
      </c>
      <c r="E1292" s="90">
        <v>41500</v>
      </c>
      <c r="F1292" s="90">
        <v>47300</v>
      </c>
      <c r="G1292" s="91" t="s">
        <v>25</v>
      </c>
      <c r="H1292" s="90">
        <v>44300</v>
      </c>
      <c r="I1292" s="90">
        <v>44200</v>
      </c>
      <c r="J1292" s="90">
        <v>46400</v>
      </c>
      <c r="K1292" s="91" t="s">
        <v>25</v>
      </c>
      <c r="L1292" s="90">
        <v>46400</v>
      </c>
      <c r="M1292" s="90">
        <v>45700</v>
      </c>
      <c r="N1292" s="90">
        <v>43800</v>
      </c>
      <c r="O1292" s="90">
        <v>42900</v>
      </c>
      <c r="P1292" s="90">
        <v>42700</v>
      </c>
      <c r="Q1292" s="90">
        <v>42900</v>
      </c>
      <c r="R1292" s="90">
        <v>41700</v>
      </c>
      <c r="S1292" s="90">
        <v>43600</v>
      </c>
      <c r="T1292" s="90">
        <v>45500</v>
      </c>
      <c r="U1292" s="90">
        <v>47000</v>
      </c>
      <c r="V1292" s="90">
        <v>46400</v>
      </c>
      <c r="W1292" s="90">
        <v>49200</v>
      </c>
      <c r="X1292" t="str">
        <f t="shared" si="27"/>
        <v>09-2024</v>
      </c>
      <c r="Y1292">
        <f>_xlfn.XLOOKUP(X1292,AM:AM,AO:AO,"")</f>
        <v>0</v>
      </c>
      <c r="Z1292">
        <f>_xlfn.XLOOKUP(X1292,AM:AM,AP:AP,"")</f>
        <v>0</v>
      </c>
      <c r="AA1292" t="str">
        <f>_xlfn.XLOOKUP(X1292,AM:AM,AQ:AQ,"")</f>
        <v>L24</v>
      </c>
      <c r="AB1292" t="str">
        <f>_xlfn.XLOOKUP(X1292,AM:AM,AR:AR,"")</f>
        <v>L36</v>
      </c>
    </row>
    <row r="1293" spans="1:28">
      <c r="A1293" s="93">
        <v>45559</v>
      </c>
      <c r="B1293" s="90">
        <v>46000</v>
      </c>
      <c r="C1293" s="90">
        <v>46500</v>
      </c>
      <c r="D1293" s="90">
        <v>45500</v>
      </c>
      <c r="E1293" s="90">
        <v>42000</v>
      </c>
      <c r="F1293" s="90">
        <v>47300</v>
      </c>
      <c r="G1293" s="91" t="s">
        <v>25</v>
      </c>
      <c r="H1293" s="90">
        <v>44800</v>
      </c>
      <c r="I1293" s="90">
        <v>44600</v>
      </c>
      <c r="J1293" s="90">
        <v>46600</v>
      </c>
      <c r="K1293" s="91" t="s">
        <v>25</v>
      </c>
      <c r="L1293" s="90">
        <v>46900</v>
      </c>
      <c r="M1293" s="90">
        <v>46000</v>
      </c>
      <c r="N1293" s="90">
        <v>44500</v>
      </c>
      <c r="O1293" s="90">
        <v>43400</v>
      </c>
      <c r="P1293" s="90">
        <v>43000</v>
      </c>
      <c r="Q1293" s="90">
        <v>43400</v>
      </c>
      <c r="R1293" s="90">
        <v>42800</v>
      </c>
      <c r="S1293" s="90">
        <v>44100</v>
      </c>
      <c r="T1293" s="90">
        <v>46300</v>
      </c>
      <c r="U1293" s="90">
        <v>47500</v>
      </c>
      <c r="V1293" s="90">
        <v>46800</v>
      </c>
      <c r="W1293" s="90">
        <v>49500</v>
      </c>
      <c r="X1293" t="str">
        <f t="shared" si="27"/>
        <v>09-2024</v>
      </c>
      <c r="Y1293">
        <f>_xlfn.XLOOKUP(X1293,AM:AM,AO:AO,"")</f>
        <v>0</v>
      </c>
      <c r="Z1293">
        <f>_xlfn.XLOOKUP(X1293,AM:AM,AP:AP,"")</f>
        <v>0</v>
      </c>
      <c r="AA1293" t="str">
        <f>_xlfn.XLOOKUP(X1293,AM:AM,AQ:AQ,"")</f>
        <v>L24</v>
      </c>
      <c r="AB1293" t="str">
        <f>_xlfn.XLOOKUP(X1293,AM:AM,AR:AR,"")</f>
        <v>L36</v>
      </c>
    </row>
    <row r="1294" spans="1:28">
      <c r="A1294" s="93">
        <v>45560</v>
      </c>
      <c r="B1294" s="90">
        <v>46300</v>
      </c>
      <c r="C1294" s="90">
        <v>47000</v>
      </c>
      <c r="D1294" s="90">
        <v>46400</v>
      </c>
      <c r="E1294" s="90">
        <v>42500</v>
      </c>
      <c r="F1294" s="90">
        <v>47500</v>
      </c>
      <c r="G1294" s="91" t="s">
        <v>25</v>
      </c>
      <c r="H1294" s="90">
        <v>44800</v>
      </c>
      <c r="I1294" s="90">
        <v>45100</v>
      </c>
      <c r="J1294" s="90">
        <v>47200</v>
      </c>
      <c r="K1294" s="91" t="s">
        <v>25</v>
      </c>
      <c r="L1294" s="90">
        <v>47500</v>
      </c>
      <c r="M1294" s="90">
        <v>46200</v>
      </c>
      <c r="N1294" s="90">
        <v>45000</v>
      </c>
      <c r="O1294" s="90">
        <v>43600</v>
      </c>
      <c r="P1294" s="90">
        <v>43800</v>
      </c>
      <c r="Q1294" s="90">
        <v>44000</v>
      </c>
      <c r="R1294" s="90">
        <v>43000</v>
      </c>
      <c r="S1294" s="90">
        <v>44600</v>
      </c>
      <c r="T1294" s="90">
        <v>46800</v>
      </c>
      <c r="U1294" s="90">
        <v>47500</v>
      </c>
      <c r="V1294" s="90">
        <v>47500</v>
      </c>
      <c r="W1294" s="90">
        <v>50200</v>
      </c>
      <c r="X1294" t="str">
        <f t="shared" si="27"/>
        <v>09-2024</v>
      </c>
      <c r="Y1294">
        <f>_xlfn.XLOOKUP(X1294,AM:AM,AO:AO,"")</f>
        <v>0</v>
      </c>
      <c r="Z1294">
        <f>_xlfn.XLOOKUP(X1294,AM:AM,AP:AP,"")</f>
        <v>0</v>
      </c>
      <c r="AA1294" t="str">
        <f>_xlfn.XLOOKUP(X1294,AM:AM,AQ:AQ,"")</f>
        <v>L24</v>
      </c>
      <c r="AB1294" t="str">
        <f>_xlfn.XLOOKUP(X1294,AM:AM,AR:AR,"")</f>
        <v>L36</v>
      </c>
    </row>
    <row r="1295" spans="1:28">
      <c r="A1295" s="93">
        <v>45561</v>
      </c>
      <c r="B1295" s="90">
        <v>46500</v>
      </c>
      <c r="C1295" s="90">
        <v>47000</v>
      </c>
      <c r="D1295" s="90">
        <v>47000</v>
      </c>
      <c r="E1295" s="90">
        <v>42800</v>
      </c>
      <c r="F1295" s="90">
        <v>47900</v>
      </c>
      <c r="G1295" s="91" t="s">
        <v>25</v>
      </c>
      <c r="H1295" s="90">
        <v>44800</v>
      </c>
      <c r="I1295" s="90">
        <v>45600</v>
      </c>
      <c r="J1295" s="90">
        <v>47200</v>
      </c>
      <c r="K1295" s="91" t="s">
        <v>25</v>
      </c>
      <c r="L1295" s="90">
        <v>48000</v>
      </c>
      <c r="M1295" s="90">
        <v>46400</v>
      </c>
      <c r="N1295" s="90">
        <v>45700</v>
      </c>
      <c r="O1295" s="90">
        <v>44500</v>
      </c>
      <c r="P1295" s="90">
        <v>44200</v>
      </c>
      <c r="Q1295" s="90">
        <v>44200</v>
      </c>
      <c r="R1295" s="90">
        <v>43300</v>
      </c>
      <c r="S1295" s="90">
        <v>44900</v>
      </c>
      <c r="T1295" s="90">
        <v>47300</v>
      </c>
      <c r="U1295" s="90">
        <v>47500</v>
      </c>
      <c r="V1295" s="90">
        <v>47500</v>
      </c>
      <c r="W1295" s="90">
        <v>50500</v>
      </c>
      <c r="X1295" t="str">
        <f t="shared" si="27"/>
        <v>09-2024</v>
      </c>
      <c r="Y1295">
        <f>_xlfn.XLOOKUP(X1295,AM:AM,AO:AO,"")</f>
        <v>0</v>
      </c>
      <c r="Z1295">
        <f>_xlfn.XLOOKUP(X1295,AM:AM,AP:AP,"")</f>
        <v>0</v>
      </c>
      <c r="AA1295" t="str">
        <f>_xlfn.XLOOKUP(X1295,AM:AM,AQ:AQ,"")</f>
        <v>L24</v>
      </c>
      <c r="AB1295" t="str">
        <f>_xlfn.XLOOKUP(X1295,AM:AM,AR:AR,"")</f>
        <v>L36</v>
      </c>
    </row>
    <row r="1296" spans="1:28">
      <c r="A1296" s="93">
        <v>45562</v>
      </c>
      <c r="B1296" s="90">
        <v>46500</v>
      </c>
      <c r="C1296" s="90">
        <v>47000</v>
      </c>
      <c r="D1296" s="90">
        <v>46800</v>
      </c>
      <c r="E1296" s="90">
        <v>42500</v>
      </c>
      <c r="F1296" s="90">
        <v>48100</v>
      </c>
      <c r="G1296" s="91" t="s">
        <v>25</v>
      </c>
      <c r="H1296" s="90">
        <v>44800</v>
      </c>
      <c r="I1296" s="90">
        <v>45500</v>
      </c>
      <c r="J1296" s="90">
        <v>47200</v>
      </c>
      <c r="K1296" s="91" t="s">
        <v>25</v>
      </c>
      <c r="L1296" s="90">
        <v>48000</v>
      </c>
      <c r="M1296" s="90">
        <v>46400</v>
      </c>
      <c r="N1296" s="90">
        <v>45500</v>
      </c>
      <c r="O1296" s="90">
        <v>44500</v>
      </c>
      <c r="P1296" s="90">
        <v>43800</v>
      </c>
      <c r="Q1296" s="90">
        <v>44000</v>
      </c>
      <c r="R1296" s="90">
        <v>43200</v>
      </c>
      <c r="S1296" s="90">
        <v>44600</v>
      </c>
      <c r="T1296" s="90">
        <v>47300</v>
      </c>
      <c r="U1296" s="90">
        <v>47500</v>
      </c>
      <c r="V1296" s="90">
        <v>47500</v>
      </c>
      <c r="W1296" s="90">
        <v>50500</v>
      </c>
      <c r="X1296" t="str">
        <f t="shared" si="27"/>
        <v>09-2024</v>
      </c>
      <c r="Y1296">
        <f>_xlfn.XLOOKUP(X1296,AM:AM,AO:AO,"")</f>
        <v>0</v>
      </c>
      <c r="Z1296">
        <f>_xlfn.XLOOKUP(X1296,AM:AM,AP:AP,"")</f>
        <v>0</v>
      </c>
      <c r="AA1296" t="str">
        <f>_xlfn.XLOOKUP(X1296,AM:AM,AQ:AQ,"")</f>
        <v>L24</v>
      </c>
      <c r="AB1296" t="str">
        <f>_xlfn.XLOOKUP(X1296,AM:AM,AR:AR,"")</f>
        <v>L36</v>
      </c>
    </row>
    <row r="1297" spans="1:28">
      <c r="A1297" s="93">
        <v>45563</v>
      </c>
      <c r="B1297" s="90">
        <v>46500</v>
      </c>
      <c r="C1297" s="90">
        <v>47300</v>
      </c>
      <c r="D1297" s="90">
        <v>47300</v>
      </c>
      <c r="E1297" s="90">
        <v>42800</v>
      </c>
      <c r="F1297" s="90">
        <v>48100</v>
      </c>
      <c r="G1297" s="91" t="s">
        <v>25</v>
      </c>
      <c r="H1297" s="90">
        <v>44800</v>
      </c>
      <c r="I1297" s="90">
        <v>45900</v>
      </c>
      <c r="J1297" s="90">
        <v>47300</v>
      </c>
      <c r="K1297" s="91" t="s">
        <v>25</v>
      </c>
      <c r="L1297" s="90">
        <v>48100</v>
      </c>
      <c r="M1297" s="90">
        <v>46400</v>
      </c>
      <c r="N1297" s="90">
        <v>45500</v>
      </c>
      <c r="O1297" s="90">
        <v>44600</v>
      </c>
      <c r="P1297" s="90">
        <v>44000</v>
      </c>
      <c r="Q1297" s="90">
        <v>44200</v>
      </c>
      <c r="R1297" s="90">
        <v>43300</v>
      </c>
      <c r="S1297" s="90">
        <v>44900</v>
      </c>
      <c r="T1297" s="90">
        <v>47500</v>
      </c>
      <c r="U1297" s="90">
        <v>47500</v>
      </c>
      <c r="V1297" s="90">
        <v>47700</v>
      </c>
      <c r="W1297" s="90">
        <v>50900</v>
      </c>
      <c r="X1297" t="str">
        <f t="shared" si="27"/>
        <v>09-2024</v>
      </c>
      <c r="Y1297">
        <f>_xlfn.XLOOKUP(X1297,AM:AM,AO:AO,"")</f>
        <v>0</v>
      </c>
      <c r="Z1297">
        <f>_xlfn.XLOOKUP(X1297,AM:AM,AP:AP,"")</f>
        <v>0</v>
      </c>
      <c r="AA1297" t="str">
        <f>_xlfn.XLOOKUP(X1297,AM:AM,AQ:AQ,"")</f>
        <v>L24</v>
      </c>
      <c r="AB1297" t="str">
        <f>_xlfn.XLOOKUP(X1297,AM:AM,AR:AR,"")</f>
        <v>L36</v>
      </c>
    </row>
    <row r="1298" spans="1:28">
      <c r="A1298" s="93">
        <v>45564</v>
      </c>
      <c r="B1298" s="90" t="s">
        <v>24</v>
      </c>
      <c r="C1298" s="90" t="s">
        <v>24</v>
      </c>
      <c r="D1298" s="90" t="s">
        <v>24</v>
      </c>
      <c r="E1298" s="90" t="s">
        <v>24</v>
      </c>
      <c r="F1298" s="90" t="s">
        <v>24</v>
      </c>
      <c r="G1298" s="90" t="s">
        <v>24</v>
      </c>
      <c r="H1298" s="90" t="s">
        <v>24</v>
      </c>
      <c r="I1298" s="90" t="s">
        <v>24</v>
      </c>
      <c r="J1298" s="90" t="s">
        <v>24</v>
      </c>
      <c r="K1298" s="90" t="s">
        <v>24</v>
      </c>
      <c r="L1298" s="90" t="s">
        <v>24</v>
      </c>
      <c r="M1298" s="90" t="s">
        <v>24</v>
      </c>
      <c r="N1298" s="90" t="s">
        <v>24</v>
      </c>
      <c r="O1298" s="90" t="s">
        <v>24</v>
      </c>
      <c r="P1298" s="90" t="s">
        <v>24</v>
      </c>
      <c r="Q1298" s="90" t="s">
        <v>24</v>
      </c>
      <c r="R1298" s="90" t="s">
        <v>24</v>
      </c>
      <c r="S1298" s="90" t="s">
        <v>24</v>
      </c>
      <c r="T1298" s="90" t="s">
        <v>24</v>
      </c>
      <c r="U1298" s="90" t="s">
        <v>24</v>
      </c>
      <c r="V1298" s="90" t="s">
        <v>24</v>
      </c>
      <c r="W1298" s="90" t="s">
        <v>24</v>
      </c>
      <c r="X1298" t="str">
        <f t="shared" si="27"/>
        <v>09-2024</v>
      </c>
      <c r="Y1298">
        <f>_xlfn.XLOOKUP(X1298,AM:AM,AO:AO,"")</f>
        <v>0</v>
      </c>
      <c r="Z1298">
        <f>_xlfn.XLOOKUP(X1298,AM:AM,AP:AP,"")</f>
        <v>0</v>
      </c>
      <c r="AA1298" t="str">
        <f>_xlfn.XLOOKUP(X1298,AM:AM,AQ:AQ,"")</f>
        <v>L24</v>
      </c>
      <c r="AB1298" t="str">
        <f>_xlfn.XLOOKUP(X1298,AM:AM,AR:AR,"")</f>
        <v>L36</v>
      </c>
    </row>
    <row r="1299" spans="1:28">
      <c r="A1299" s="93">
        <v>45565</v>
      </c>
      <c r="B1299" s="90">
        <v>47300</v>
      </c>
      <c r="C1299" s="90">
        <v>47500</v>
      </c>
      <c r="D1299" s="90">
        <v>47700</v>
      </c>
      <c r="E1299" s="90">
        <v>43500</v>
      </c>
      <c r="F1299" s="90">
        <v>48900</v>
      </c>
      <c r="G1299" s="91" t="s">
        <v>25</v>
      </c>
      <c r="H1299" s="90">
        <v>47000</v>
      </c>
      <c r="I1299" s="90">
        <v>46800</v>
      </c>
      <c r="J1299" s="90">
        <v>48200</v>
      </c>
      <c r="K1299" s="91" t="s">
        <v>25</v>
      </c>
      <c r="L1299" s="90">
        <v>48300</v>
      </c>
      <c r="M1299" s="90">
        <v>47100</v>
      </c>
      <c r="N1299" s="90">
        <v>46200</v>
      </c>
      <c r="O1299" s="90">
        <v>44800</v>
      </c>
      <c r="P1299" s="90">
        <v>45000</v>
      </c>
      <c r="Q1299" s="90">
        <v>45000</v>
      </c>
      <c r="R1299" s="90">
        <v>43500</v>
      </c>
      <c r="S1299" s="90">
        <v>45600</v>
      </c>
      <c r="T1299" s="90">
        <v>48000</v>
      </c>
      <c r="U1299" s="90">
        <v>47500</v>
      </c>
      <c r="V1299" s="90">
        <v>49400</v>
      </c>
      <c r="W1299" s="90">
        <v>52500</v>
      </c>
      <c r="X1299" t="str">
        <f t="shared" si="27"/>
        <v>09-2024</v>
      </c>
      <c r="Y1299">
        <f>_xlfn.XLOOKUP(X1299,AM:AM,AO:AO,"")</f>
        <v>0</v>
      </c>
      <c r="Z1299">
        <f>_xlfn.XLOOKUP(X1299,AM:AM,AP:AP,"")</f>
        <v>0</v>
      </c>
      <c r="AA1299" t="str">
        <f>_xlfn.XLOOKUP(X1299,AM:AM,AQ:AQ,"")</f>
        <v>L24</v>
      </c>
      <c r="AB1299" t="str">
        <f>_xlfn.XLOOKUP(X1299,AM:AM,AR:AR,"")</f>
        <v>L36</v>
      </c>
    </row>
    <row r="1300" spans="1:28">
      <c r="A1300" s="93">
        <v>45566</v>
      </c>
      <c r="B1300" s="90">
        <v>47600</v>
      </c>
      <c r="C1300" s="90">
        <v>47800</v>
      </c>
      <c r="D1300" s="90">
        <v>47800</v>
      </c>
      <c r="E1300" s="90">
        <v>43800</v>
      </c>
      <c r="F1300" s="90">
        <v>49200</v>
      </c>
      <c r="G1300" s="91" t="s">
        <v>25</v>
      </c>
      <c r="H1300" s="90">
        <v>47000</v>
      </c>
      <c r="I1300" s="90">
        <v>47000</v>
      </c>
      <c r="J1300" s="90">
        <v>48800</v>
      </c>
      <c r="K1300" s="91" t="s">
        <v>25</v>
      </c>
      <c r="L1300" s="90">
        <v>48600</v>
      </c>
      <c r="M1300" s="90">
        <v>47600</v>
      </c>
      <c r="N1300" s="90">
        <v>47000</v>
      </c>
      <c r="O1300" s="90">
        <v>44800</v>
      </c>
      <c r="P1300" s="90">
        <v>45200</v>
      </c>
      <c r="Q1300" s="90">
        <v>45400</v>
      </c>
      <c r="R1300" s="90">
        <v>43800</v>
      </c>
      <c r="S1300" s="90">
        <v>45900</v>
      </c>
      <c r="T1300" s="90">
        <v>48600</v>
      </c>
      <c r="U1300" s="90">
        <v>47500</v>
      </c>
      <c r="V1300" s="90">
        <v>49400</v>
      </c>
      <c r="W1300" s="90">
        <v>52500</v>
      </c>
      <c r="X1300" t="str">
        <f t="shared" si="27"/>
        <v>10-2024</v>
      </c>
      <c r="Y1300">
        <f>_xlfn.XLOOKUP(X1300,AM:AM,AO:AO,"")</f>
        <v>0</v>
      </c>
      <c r="Z1300" t="str">
        <f>_xlfn.XLOOKUP(X1300,AM:AM,AP:AP,"")</f>
        <v>L12</v>
      </c>
      <c r="AA1300" t="str">
        <f>_xlfn.XLOOKUP(X1300,AM:AM,AQ:AQ,"")</f>
        <v>L24</v>
      </c>
      <c r="AB1300" t="str">
        <f>_xlfn.XLOOKUP(X1300,AM:AM,AR:AR,"")</f>
        <v>L36</v>
      </c>
    </row>
    <row r="1301" spans="1:28">
      <c r="A1301" s="93">
        <v>45567</v>
      </c>
      <c r="B1301" s="90" t="s">
        <v>24</v>
      </c>
      <c r="C1301" s="90" t="s">
        <v>24</v>
      </c>
      <c r="D1301" s="90" t="s">
        <v>24</v>
      </c>
      <c r="E1301" s="90" t="s">
        <v>24</v>
      </c>
      <c r="F1301" s="90" t="s">
        <v>24</v>
      </c>
      <c r="G1301" s="90" t="s">
        <v>24</v>
      </c>
      <c r="H1301" s="90" t="s">
        <v>24</v>
      </c>
      <c r="I1301" s="90" t="s">
        <v>24</v>
      </c>
      <c r="J1301" s="90" t="s">
        <v>24</v>
      </c>
      <c r="K1301" s="90" t="s">
        <v>24</v>
      </c>
      <c r="L1301" s="90" t="s">
        <v>24</v>
      </c>
      <c r="M1301" s="90" t="s">
        <v>24</v>
      </c>
      <c r="N1301" s="90" t="s">
        <v>24</v>
      </c>
      <c r="O1301" s="90" t="s">
        <v>24</v>
      </c>
      <c r="P1301" s="90" t="s">
        <v>24</v>
      </c>
      <c r="Q1301" s="90" t="s">
        <v>24</v>
      </c>
      <c r="R1301" s="90" t="s">
        <v>24</v>
      </c>
      <c r="S1301" s="90" t="s">
        <v>24</v>
      </c>
      <c r="T1301" s="90" t="s">
        <v>24</v>
      </c>
      <c r="U1301" s="90" t="s">
        <v>24</v>
      </c>
      <c r="V1301" s="90" t="s">
        <v>24</v>
      </c>
      <c r="W1301" s="90" t="s">
        <v>24</v>
      </c>
      <c r="X1301" t="str">
        <f t="shared" si="27"/>
        <v>10-2024</v>
      </c>
      <c r="Y1301">
        <f>_xlfn.XLOOKUP(X1301,AM:AM,AO:AO,"")</f>
        <v>0</v>
      </c>
      <c r="Z1301" t="str">
        <f>_xlfn.XLOOKUP(X1301,AM:AM,AP:AP,"")</f>
        <v>L12</v>
      </c>
      <c r="AA1301" t="str">
        <f>_xlfn.XLOOKUP(X1301,AM:AM,AQ:AQ,"")</f>
        <v>L24</v>
      </c>
      <c r="AB1301" t="str">
        <f>_xlfn.XLOOKUP(X1301,AM:AM,AR:AR,"")</f>
        <v>L36</v>
      </c>
    </row>
    <row r="1302" spans="1:28">
      <c r="A1302" s="93">
        <v>45568</v>
      </c>
      <c r="B1302" s="90">
        <v>47800</v>
      </c>
      <c r="C1302" s="90">
        <v>48200</v>
      </c>
      <c r="D1302" s="90">
        <v>48500</v>
      </c>
      <c r="E1302" s="90">
        <v>44000</v>
      </c>
      <c r="F1302" s="90">
        <v>49200</v>
      </c>
      <c r="G1302" s="91" t="s">
        <v>25</v>
      </c>
      <c r="H1302" s="90">
        <v>47000</v>
      </c>
      <c r="I1302" s="90">
        <v>47000</v>
      </c>
      <c r="J1302" s="90">
        <v>49100</v>
      </c>
      <c r="K1302" s="91" t="s">
        <v>25</v>
      </c>
      <c r="L1302" s="90">
        <v>48600</v>
      </c>
      <c r="M1302" s="90">
        <v>47800</v>
      </c>
      <c r="N1302" s="90">
        <v>47400</v>
      </c>
      <c r="O1302" s="90">
        <v>44900</v>
      </c>
      <c r="P1302" s="90">
        <v>45600</v>
      </c>
      <c r="Q1302" s="90">
        <v>45700</v>
      </c>
      <c r="R1302" s="90">
        <v>44500</v>
      </c>
      <c r="S1302" s="90">
        <v>46100</v>
      </c>
      <c r="T1302" s="90">
        <v>49000</v>
      </c>
      <c r="U1302" s="90">
        <v>47500</v>
      </c>
      <c r="V1302" s="90">
        <v>49400</v>
      </c>
      <c r="W1302" s="90">
        <v>52500</v>
      </c>
      <c r="X1302" t="str">
        <f t="shared" ref="X1302:X1365" si="28">TEXT(A1302,"MM-YYYY")</f>
        <v>10-2024</v>
      </c>
      <c r="Y1302">
        <f>_xlfn.XLOOKUP(X1302,AM:AM,AO:AO,"")</f>
        <v>0</v>
      </c>
      <c r="Z1302" t="str">
        <f>_xlfn.XLOOKUP(X1302,AM:AM,AP:AP,"")</f>
        <v>L12</v>
      </c>
      <c r="AA1302" t="str">
        <f>_xlfn.XLOOKUP(X1302,AM:AM,AQ:AQ,"")</f>
        <v>L24</v>
      </c>
      <c r="AB1302" t="str">
        <f>_xlfn.XLOOKUP(X1302,AM:AM,AR:AR,"")</f>
        <v>L36</v>
      </c>
    </row>
    <row r="1303" spans="1:28">
      <c r="A1303" s="93">
        <v>45569</v>
      </c>
      <c r="B1303" s="90">
        <v>48000</v>
      </c>
      <c r="C1303" s="90">
        <v>48200</v>
      </c>
      <c r="D1303" s="90">
        <v>48700</v>
      </c>
      <c r="E1303" s="90">
        <v>44500</v>
      </c>
      <c r="F1303" s="90">
        <v>49600</v>
      </c>
      <c r="G1303" s="91" t="s">
        <v>25</v>
      </c>
      <c r="H1303" s="90">
        <v>47000</v>
      </c>
      <c r="I1303" s="90">
        <v>47500</v>
      </c>
      <c r="J1303" s="90">
        <v>49600</v>
      </c>
      <c r="K1303" s="91" t="s">
        <v>25</v>
      </c>
      <c r="L1303" s="90">
        <v>49000</v>
      </c>
      <c r="M1303" s="90">
        <v>48600</v>
      </c>
      <c r="N1303" s="90">
        <v>48200</v>
      </c>
      <c r="O1303" s="90">
        <v>45000</v>
      </c>
      <c r="P1303" s="90">
        <v>45800</v>
      </c>
      <c r="Q1303" s="90">
        <v>46100</v>
      </c>
      <c r="R1303" s="90">
        <v>44800</v>
      </c>
      <c r="S1303" s="90">
        <v>46600</v>
      </c>
      <c r="T1303" s="90">
        <v>49300</v>
      </c>
      <c r="U1303" s="90">
        <v>47500</v>
      </c>
      <c r="V1303" s="90">
        <v>49800</v>
      </c>
      <c r="W1303" s="90">
        <v>53000</v>
      </c>
      <c r="X1303" t="str">
        <f t="shared" si="28"/>
        <v>10-2024</v>
      </c>
      <c r="Y1303">
        <f>_xlfn.XLOOKUP(X1303,AM:AM,AO:AO,"")</f>
        <v>0</v>
      </c>
      <c r="Z1303" t="str">
        <f>_xlfn.XLOOKUP(X1303,AM:AM,AP:AP,"")</f>
        <v>L12</v>
      </c>
      <c r="AA1303" t="str">
        <f>_xlfn.XLOOKUP(X1303,AM:AM,AQ:AQ,"")</f>
        <v>L24</v>
      </c>
      <c r="AB1303" t="str">
        <f>_xlfn.XLOOKUP(X1303,AM:AM,AR:AR,"")</f>
        <v>L36</v>
      </c>
    </row>
    <row r="1304" spans="1:28">
      <c r="A1304" s="93">
        <v>45570</v>
      </c>
      <c r="B1304" s="90">
        <v>48000</v>
      </c>
      <c r="C1304" s="90">
        <v>48200</v>
      </c>
      <c r="D1304" s="90">
        <v>48700</v>
      </c>
      <c r="E1304" s="90">
        <v>44800</v>
      </c>
      <c r="F1304" s="90">
        <v>49600</v>
      </c>
      <c r="G1304" s="91" t="s">
        <v>25</v>
      </c>
      <c r="H1304" s="90">
        <v>47000</v>
      </c>
      <c r="I1304" s="90">
        <v>47500</v>
      </c>
      <c r="J1304" s="90">
        <v>49600</v>
      </c>
      <c r="K1304" s="91" t="s">
        <v>25</v>
      </c>
      <c r="L1304" s="90">
        <v>49000</v>
      </c>
      <c r="M1304" s="90">
        <v>49000</v>
      </c>
      <c r="N1304" s="90">
        <v>47800</v>
      </c>
      <c r="O1304" s="90">
        <v>45200</v>
      </c>
      <c r="P1304" s="90">
        <v>45800</v>
      </c>
      <c r="Q1304" s="90">
        <v>45800</v>
      </c>
      <c r="R1304" s="90">
        <v>44900</v>
      </c>
      <c r="S1304" s="90">
        <v>46900</v>
      </c>
      <c r="T1304" s="90">
        <v>49100</v>
      </c>
      <c r="U1304" s="90">
        <v>47500</v>
      </c>
      <c r="V1304" s="90">
        <v>49800</v>
      </c>
      <c r="W1304" s="90">
        <v>53000</v>
      </c>
      <c r="X1304" t="str">
        <f t="shared" si="28"/>
        <v>10-2024</v>
      </c>
      <c r="Y1304">
        <f>_xlfn.XLOOKUP(X1304,AM:AM,AO:AO,"")</f>
        <v>0</v>
      </c>
      <c r="Z1304" t="str">
        <f>_xlfn.XLOOKUP(X1304,AM:AM,AP:AP,"")</f>
        <v>L12</v>
      </c>
      <c r="AA1304" t="str">
        <f>_xlfn.XLOOKUP(X1304,AM:AM,AQ:AQ,"")</f>
        <v>L24</v>
      </c>
      <c r="AB1304" t="str">
        <f>_xlfn.XLOOKUP(X1304,AM:AM,AR:AR,"")</f>
        <v>L36</v>
      </c>
    </row>
    <row r="1305" spans="1:28">
      <c r="A1305" s="93">
        <v>45571</v>
      </c>
      <c r="B1305" s="90" t="s">
        <v>24</v>
      </c>
      <c r="C1305" s="90" t="s">
        <v>24</v>
      </c>
      <c r="D1305" s="90" t="s">
        <v>24</v>
      </c>
      <c r="E1305" s="90" t="s">
        <v>24</v>
      </c>
      <c r="F1305" s="90" t="s">
        <v>24</v>
      </c>
      <c r="G1305" s="90" t="s">
        <v>24</v>
      </c>
      <c r="H1305" s="90" t="s">
        <v>24</v>
      </c>
      <c r="I1305" s="90" t="s">
        <v>24</v>
      </c>
      <c r="J1305" s="90" t="s">
        <v>24</v>
      </c>
      <c r="K1305" s="90" t="s">
        <v>24</v>
      </c>
      <c r="L1305" s="90" t="s">
        <v>24</v>
      </c>
      <c r="M1305" s="90" t="s">
        <v>24</v>
      </c>
      <c r="N1305" s="90" t="s">
        <v>24</v>
      </c>
      <c r="O1305" s="90" t="s">
        <v>24</v>
      </c>
      <c r="P1305" s="90" t="s">
        <v>24</v>
      </c>
      <c r="Q1305" s="90" t="s">
        <v>24</v>
      </c>
      <c r="R1305" s="90" t="s">
        <v>24</v>
      </c>
      <c r="S1305" s="90" t="s">
        <v>24</v>
      </c>
      <c r="T1305" s="90" t="s">
        <v>24</v>
      </c>
      <c r="U1305" s="90" t="s">
        <v>24</v>
      </c>
      <c r="V1305" s="90" t="s">
        <v>24</v>
      </c>
      <c r="W1305" s="90" t="s">
        <v>24</v>
      </c>
      <c r="X1305" t="str">
        <f t="shared" si="28"/>
        <v>10-2024</v>
      </c>
      <c r="Y1305">
        <f>_xlfn.XLOOKUP(X1305,AM:AM,AO:AO,"")</f>
        <v>0</v>
      </c>
      <c r="Z1305" t="str">
        <f>_xlfn.XLOOKUP(X1305,AM:AM,AP:AP,"")</f>
        <v>L12</v>
      </c>
      <c r="AA1305" t="str">
        <f>_xlfn.XLOOKUP(X1305,AM:AM,AQ:AQ,"")</f>
        <v>L24</v>
      </c>
      <c r="AB1305" t="str">
        <f>_xlfn.XLOOKUP(X1305,AM:AM,AR:AR,"")</f>
        <v>L36</v>
      </c>
    </row>
    <row r="1306" spans="1:28">
      <c r="A1306" s="93">
        <v>45572</v>
      </c>
      <c r="B1306" s="90">
        <v>48000</v>
      </c>
      <c r="C1306" s="90">
        <v>48500</v>
      </c>
      <c r="D1306" s="90">
        <v>48800</v>
      </c>
      <c r="E1306" s="90">
        <v>44700</v>
      </c>
      <c r="F1306" s="90">
        <v>49700</v>
      </c>
      <c r="G1306" s="91" t="s">
        <v>25</v>
      </c>
      <c r="H1306" s="90">
        <v>47000</v>
      </c>
      <c r="I1306" s="90">
        <v>47400</v>
      </c>
      <c r="J1306" s="90">
        <v>50000</v>
      </c>
      <c r="K1306" s="91" t="s">
        <v>25</v>
      </c>
      <c r="L1306" s="90">
        <v>48800</v>
      </c>
      <c r="M1306" s="90">
        <v>49700</v>
      </c>
      <c r="N1306" s="90">
        <v>47600</v>
      </c>
      <c r="O1306" s="90">
        <v>45600</v>
      </c>
      <c r="P1306" s="90">
        <v>45700</v>
      </c>
      <c r="Q1306" s="90">
        <v>46000</v>
      </c>
      <c r="R1306" s="90">
        <v>45000</v>
      </c>
      <c r="S1306" s="90">
        <v>46800</v>
      </c>
      <c r="T1306" s="90">
        <v>49100</v>
      </c>
      <c r="U1306" s="90">
        <v>47500</v>
      </c>
      <c r="V1306" s="90">
        <v>49800</v>
      </c>
      <c r="W1306" s="90">
        <v>53000</v>
      </c>
      <c r="X1306" t="str">
        <f t="shared" si="28"/>
        <v>10-2024</v>
      </c>
      <c r="Y1306">
        <f>_xlfn.XLOOKUP(X1306,AM:AM,AO:AO,"")</f>
        <v>0</v>
      </c>
      <c r="Z1306" t="str">
        <f>_xlfn.XLOOKUP(X1306,AM:AM,AP:AP,"")</f>
        <v>L12</v>
      </c>
      <c r="AA1306" t="str">
        <f>_xlfn.XLOOKUP(X1306,AM:AM,AQ:AQ,"")</f>
        <v>L24</v>
      </c>
      <c r="AB1306" t="str">
        <f>_xlfn.XLOOKUP(X1306,AM:AM,AR:AR,"")</f>
        <v>L36</v>
      </c>
    </row>
    <row r="1307" spans="1:28">
      <c r="A1307" s="93">
        <v>45573</v>
      </c>
      <c r="B1307" s="90">
        <v>48200</v>
      </c>
      <c r="C1307" s="90">
        <v>48500</v>
      </c>
      <c r="D1307" s="90">
        <v>49000</v>
      </c>
      <c r="E1307" s="90">
        <v>45000</v>
      </c>
      <c r="F1307" s="90">
        <v>49700</v>
      </c>
      <c r="G1307" s="91" t="s">
        <v>25</v>
      </c>
      <c r="H1307" s="90">
        <v>46800</v>
      </c>
      <c r="I1307" s="90">
        <v>47400</v>
      </c>
      <c r="J1307" s="90">
        <v>50000</v>
      </c>
      <c r="K1307" s="91" t="s">
        <v>25</v>
      </c>
      <c r="L1307" s="90">
        <v>48900</v>
      </c>
      <c r="M1307" s="90">
        <v>49700</v>
      </c>
      <c r="N1307" s="90">
        <v>48200</v>
      </c>
      <c r="O1307" s="90">
        <v>45600</v>
      </c>
      <c r="P1307" s="90">
        <v>45900</v>
      </c>
      <c r="Q1307" s="90">
        <v>46300</v>
      </c>
      <c r="R1307" s="90">
        <v>45500</v>
      </c>
      <c r="S1307" s="90">
        <v>47100</v>
      </c>
      <c r="T1307" s="90">
        <v>49300</v>
      </c>
      <c r="U1307" s="90">
        <v>47500</v>
      </c>
      <c r="V1307" s="90">
        <v>49800</v>
      </c>
      <c r="W1307" s="90">
        <v>53000</v>
      </c>
      <c r="X1307" t="str">
        <f t="shared" si="28"/>
        <v>10-2024</v>
      </c>
      <c r="Y1307">
        <f>_xlfn.XLOOKUP(X1307,AM:AM,AO:AO,"")</f>
        <v>0</v>
      </c>
      <c r="Z1307" t="str">
        <f>_xlfn.XLOOKUP(X1307,AM:AM,AP:AP,"")</f>
        <v>L12</v>
      </c>
      <c r="AA1307" t="str">
        <f>_xlfn.XLOOKUP(X1307,AM:AM,AQ:AQ,"")</f>
        <v>L24</v>
      </c>
      <c r="AB1307" t="str">
        <f>_xlfn.XLOOKUP(X1307,AM:AM,AR:AR,"")</f>
        <v>L36</v>
      </c>
    </row>
    <row r="1308" spans="1:28">
      <c r="A1308" s="93">
        <v>45574</v>
      </c>
      <c r="B1308" s="90">
        <v>48200</v>
      </c>
      <c r="C1308" s="90">
        <v>48500</v>
      </c>
      <c r="D1308" s="90">
        <v>48700</v>
      </c>
      <c r="E1308" s="90">
        <v>44700</v>
      </c>
      <c r="F1308" s="90">
        <v>49700</v>
      </c>
      <c r="G1308" s="91" t="s">
        <v>25</v>
      </c>
      <c r="H1308" s="90">
        <v>46800</v>
      </c>
      <c r="I1308" s="90">
        <v>47200</v>
      </c>
      <c r="J1308" s="90">
        <v>50000</v>
      </c>
      <c r="K1308" s="91" t="s">
        <v>25</v>
      </c>
      <c r="L1308" s="90">
        <v>48900</v>
      </c>
      <c r="M1308" s="90">
        <v>49600</v>
      </c>
      <c r="N1308" s="90">
        <v>47800</v>
      </c>
      <c r="O1308" s="90">
        <v>45600</v>
      </c>
      <c r="P1308" s="90">
        <v>45600</v>
      </c>
      <c r="Q1308" s="90">
        <v>45800</v>
      </c>
      <c r="R1308" s="90">
        <v>45500</v>
      </c>
      <c r="S1308" s="90">
        <v>46800</v>
      </c>
      <c r="T1308" s="90">
        <v>49100</v>
      </c>
      <c r="U1308" s="90">
        <v>47500</v>
      </c>
      <c r="V1308" s="90">
        <v>49800</v>
      </c>
      <c r="W1308" s="90">
        <v>53000</v>
      </c>
      <c r="X1308" t="str">
        <f t="shared" si="28"/>
        <v>10-2024</v>
      </c>
      <c r="Y1308">
        <f>_xlfn.XLOOKUP(X1308,AM:AM,AO:AO,"")</f>
        <v>0</v>
      </c>
      <c r="Z1308" t="str">
        <f>_xlfn.XLOOKUP(X1308,AM:AM,AP:AP,"")</f>
        <v>L12</v>
      </c>
      <c r="AA1308" t="str">
        <f>_xlfn.XLOOKUP(X1308,AM:AM,AQ:AQ,"")</f>
        <v>L24</v>
      </c>
      <c r="AB1308" t="str">
        <f>_xlfn.XLOOKUP(X1308,AM:AM,AR:AR,"")</f>
        <v>L36</v>
      </c>
    </row>
    <row r="1309" spans="1:28">
      <c r="A1309" s="93">
        <v>45575</v>
      </c>
      <c r="B1309" s="90">
        <v>47800</v>
      </c>
      <c r="C1309" s="90">
        <v>48500</v>
      </c>
      <c r="D1309" s="90">
        <v>48600</v>
      </c>
      <c r="E1309" s="91" t="s">
        <v>25</v>
      </c>
      <c r="F1309" s="90">
        <v>49400</v>
      </c>
      <c r="G1309" s="91" t="s">
        <v>25</v>
      </c>
      <c r="H1309" s="90">
        <v>46800</v>
      </c>
      <c r="I1309" s="90">
        <v>46900</v>
      </c>
      <c r="J1309" s="90">
        <v>49500</v>
      </c>
      <c r="K1309" s="91" t="s">
        <v>25</v>
      </c>
      <c r="L1309" s="90">
        <v>48800</v>
      </c>
      <c r="M1309" s="90">
        <v>48900</v>
      </c>
      <c r="N1309" s="90">
        <v>47600</v>
      </c>
      <c r="O1309" s="90">
        <v>45200</v>
      </c>
      <c r="P1309" s="90">
        <v>45100</v>
      </c>
      <c r="Q1309" s="90">
        <v>45300</v>
      </c>
      <c r="R1309" s="90">
        <v>45200</v>
      </c>
      <c r="S1309" s="91" t="s">
        <v>25</v>
      </c>
      <c r="T1309" s="90">
        <v>48700</v>
      </c>
      <c r="U1309" s="90">
        <v>47500</v>
      </c>
      <c r="V1309" s="90">
        <v>49800</v>
      </c>
      <c r="W1309" s="90">
        <v>53000</v>
      </c>
      <c r="X1309" t="str">
        <f t="shared" si="28"/>
        <v>10-2024</v>
      </c>
      <c r="Y1309">
        <f>_xlfn.XLOOKUP(X1309,AM:AM,AO:AO,"")</f>
        <v>0</v>
      </c>
      <c r="Z1309" t="str">
        <f>_xlfn.XLOOKUP(X1309,AM:AM,AP:AP,"")</f>
        <v>L12</v>
      </c>
      <c r="AA1309" t="str">
        <f>_xlfn.XLOOKUP(X1309,AM:AM,AQ:AQ,"")</f>
        <v>L24</v>
      </c>
      <c r="AB1309" t="str">
        <f>_xlfn.XLOOKUP(X1309,AM:AM,AR:AR,"")</f>
        <v>L36</v>
      </c>
    </row>
    <row r="1310" spans="1:28">
      <c r="A1310" s="93">
        <v>45576</v>
      </c>
      <c r="B1310" s="90">
        <v>47800</v>
      </c>
      <c r="C1310" s="90">
        <v>48300</v>
      </c>
      <c r="D1310" s="90">
        <v>48500</v>
      </c>
      <c r="E1310" s="91" t="s">
        <v>25</v>
      </c>
      <c r="F1310" s="90">
        <v>49400</v>
      </c>
      <c r="G1310" s="91" t="s">
        <v>25</v>
      </c>
      <c r="H1310" s="90">
        <v>46800</v>
      </c>
      <c r="I1310" s="90">
        <v>46800</v>
      </c>
      <c r="J1310" s="90">
        <v>49300</v>
      </c>
      <c r="K1310" s="91" t="s">
        <v>25</v>
      </c>
      <c r="L1310" s="90">
        <v>48700</v>
      </c>
      <c r="M1310" s="90">
        <v>48600</v>
      </c>
      <c r="N1310" s="90">
        <v>47300</v>
      </c>
      <c r="O1310" s="90">
        <v>45200</v>
      </c>
      <c r="P1310" s="90">
        <v>44300</v>
      </c>
      <c r="Q1310" s="90">
        <v>44500</v>
      </c>
      <c r="R1310" s="90">
        <v>45000</v>
      </c>
      <c r="S1310" s="91" t="s">
        <v>25</v>
      </c>
      <c r="T1310" s="90">
        <v>48200</v>
      </c>
      <c r="U1310" s="90">
        <v>48000</v>
      </c>
      <c r="V1310" s="90">
        <v>49800</v>
      </c>
      <c r="W1310" s="90">
        <v>53000</v>
      </c>
      <c r="X1310" t="str">
        <f t="shared" si="28"/>
        <v>10-2024</v>
      </c>
      <c r="Y1310">
        <f>_xlfn.XLOOKUP(X1310,AM:AM,AO:AO,"")</f>
        <v>0</v>
      </c>
      <c r="Z1310" t="str">
        <f>_xlfn.XLOOKUP(X1310,AM:AM,AP:AP,"")</f>
        <v>L12</v>
      </c>
      <c r="AA1310" t="str">
        <f>_xlfn.XLOOKUP(X1310,AM:AM,AQ:AQ,"")</f>
        <v>L24</v>
      </c>
      <c r="AB1310" t="str">
        <f>_xlfn.XLOOKUP(X1310,AM:AM,AR:AR,"")</f>
        <v>L36</v>
      </c>
    </row>
    <row r="1311" spans="1:28">
      <c r="A1311" s="93">
        <v>45577</v>
      </c>
      <c r="B1311" s="90" t="s">
        <v>24</v>
      </c>
      <c r="C1311" s="90" t="s">
        <v>24</v>
      </c>
      <c r="D1311" s="90" t="s">
        <v>24</v>
      </c>
      <c r="E1311" s="90" t="s">
        <v>24</v>
      </c>
      <c r="F1311" s="90" t="s">
        <v>24</v>
      </c>
      <c r="G1311" s="90" t="s">
        <v>24</v>
      </c>
      <c r="H1311" s="90" t="s">
        <v>24</v>
      </c>
      <c r="I1311" s="90" t="s">
        <v>24</v>
      </c>
      <c r="J1311" s="90" t="s">
        <v>24</v>
      </c>
      <c r="K1311" s="90" t="s">
        <v>24</v>
      </c>
      <c r="L1311" s="90" t="s">
        <v>24</v>
      </c>
      <c r="M1311" s="90" t="s">
        <v>24</v>
      </c>
      <c r="N1311" s="90" t="s">
        <v>24</v>
      </c>
      <c r="O1311" s="90" t="s">
        <v>24</v>
      </c>
      <c r="P1311" s="90" t="s">
        <v>24</v>
      </c>
      <c r="Q1311" s="90" t="s">
        <v>24</v>
      </c>
      <c r="R1311" s="90" t="s">
        <v>24</v>
      </c>
      <c r="S1311" s="90" t="s">
        <v>24</v>
      </c>
      <c r="T1311" s="90" t="s">
        <v>24</v>
      </c>
      <c r="U1311" s="90" t="s">
        <v>24</v>
      </c>
      <c r="V1311" s="90" t="s">
        <v>24</v>
      </c>
      <c r="W1311" s="90" t="s">
        <v>24</v>
      </c>
      <c r="X1311" t="str">
        <f t="shared" si="28"/>
        <v>10-2024</v>
      </c>
      <c r="Y1311">
        <f>_xlfn.XLOOKUP(X1311,AM:AM,AO:AO,"")</f>
        <v>0</v>
      </c>
      <c r="Z1311" t="str">
        <f>_xlfn.XLOOKUP(X1311,AM:AM,AP:AP,"")</f>
        <v>L12</v>
      </c>
      <c r="AA1311" t="str">
        <f>_xlfn.XLOOKUP(X1311,AM:AM,AQ:AQ,"")</f>
        <v>L24</v>
      </c>
      <c r="AB1311" t="str">
        <f>_xlfn.XLOOKUP(X1311,AM:AM,AR:AR,"")</f>
        <v>L36</v>
      </c>
    </row>
    <row r="1312" spans="1:28">
      <c r="A1312" s="93">
        <v>45578</v>
      </c>
      <c r="B1312" s="90" t="s">
        <v>24</v>
      </c>
      <c r="C1312" s="90" t="s">
        <v>24</v>
      </c>
      <c r="D1312" s="90" t="s">
        <v>24</v>
      </c>
      <c r="E1312" s="90" t="s">
        <v>24</v>
      </c>
      <c r="F1312" s="90" t="s">
        <v>24</v>
      </c>
      <c r="G1312" s="90" t="s">
        <v>24</v>
      </c>
      <c r="H1312" s="90" t="s">
        <v>24</v>
      </c>
      <c r="I1312" s="90" t="s">
        <v>24</v>
      </c>
      <c r="J1312" s="90" t="s">
        <v>24</v>
      </c>
      <c r="K1312" s="90" t="s">
        <v>24</v>
      </c>
      <c r="L1312" s="90" t="s">
        <v>24</v>
      </c>
      <c r="M1312" s="90" t="s">
        <v>24</v>
      </c>
      <c r="N1312" s="90" t="s">
        <v>24</v>
      </c>
      <c r="O1312" s="90" t="s">
        <v>24</v>
      </c>
      <c r="P1312" s="90" t="s">
        <v>24</v>
      </c>
      <c r="Q1312" s="90" t="s">
        <v>24</v>
      </c>
      <c r="R1312" s="90" t="s">
        <v>24</v>
      </c>
      <c r="S1312" s="90" t="s">
        <v>24</v>
      </c>
      <c r="T1312" s="90" t="s">
        <v>24</v>
      </c>
      <c r="U1312" s="90" t="s">
        <v>24</v>
      </c>
      <c r="V1312" s="90" t="s">
        <v>24</v>
      </c>
      <c r="W1312" s="90" t="s">
        <v>24</v>
      </c>
      <c r="X1312" t="str">
        <f t="shared" si="28"/>
        <v>10-2024</v>
      </c>
      <c r="Y1312">
        <f>_xlfn.XLOOKUP(X1312,AM:AM,AO:AO,"")</f>
        <v>0</v>
      </c>
      <c r="Z1312" t="str">
        <f>_xlfn.XLOOKUP(X1312,AM:AM,AP:AP,"")</f>
        <v>L12</v>
      </c>
      <c r="AA1312" t="str">
        <f>_xlfn.XLOOKUP(X1312,AM:AM,AQ:AQ,"")</f>
        <v>L24</v>
      </c>
      <c r="AB1312" t="str">
        <f>_xlfn.XLOOKUP(X1312,AM:AM,AR:AR,"")</f>
        <v>L36</v>
      </c>
    </row>
    <row r="1313" spans="1:28">
      <c r="A1313" s="93">
        <v>45579</v>
      </c>
      <c r="B1313" s="90">
        <v>47600</v>
      </c>
      <c r="C1313" s="90">
        <v>48300</v>
      </c>
      <c r="D1313" s="90">
        <v>49000</v>
      </c>
      <c r="E1313" s="90">
        <v>44800</v>
      </c>
      <c r="F1313" s="90">
        <v>49400</v>
      </c>
      <c r="G1313" s="91" t="s">
        <v>25</v>
      </c>
      <c r="H1313" s="90">
        <v>46500</v>
      </c>
      <c r="I1313" s="90">
        <v>47000</v>
      </c>
      <c r="J1313" s="90">
        <v>49300</v>
      </c>
      <c r="K1313" s="91" t="s">
        <v>25</v>
      </c>
      <c r="L1313" s="90">
        <v>49000</v>
      </c>
      <c r="M1313" s="90">
        <v>48800</v>
      </c>
      <c r="N1313" s="90">
        <v>47600</v>
      </c>
      <c r="O1313" s="90">
        <v>45200</v>
      </c>
      <c r="P1313" s="90">
        <v>44800</v>
      </c>
      <c r="Q1313" s="90">
        <v>44900</v>
      </c>
      <c r="R1313" s="90">
        <v>45000</v>
      </c>
      <c r="S1313" s="90">
        <v>46900</v>
      </c>
      <c r="T1313" s="90">
        <v>48200</v>
      </c>
      <c r="U1313" s="90">
        <v>48000</v>
      </c>
      <c r="V1313" s="90">
        <v>49800</v>
      </c>
      <c r="W1313" s="90">
        <v>53000</v>
      </c>
      <c r="X1313" t="str">
        <f t="shared" si="28"/>
        <v>10-2024</v>
      </c>
      <c r="Y1313">
        <f>_xlfn.XLOOKUP(X1313,AM:AM,AO:AO,"")</f>
        <v>0</v>
      </c>
      <c r="Z1313" t="str">
        <f>_xlfn.XLOOKUP(X1313,AM:AM,AP:AP,"")</f>
        <v>L12</v>
      </c>
      <c r="AA1313" t="str">
        <f>_xlfn.XLOOKUP(X1313,AM:AM,AQ:AQ,"")</f>
        <v>L24</v>
      </c>
      <c r="AB1313" t="str">
        <f>_xlfn.XLOOKUP(X1313,AM:AM,AR:AR,"")</f>
        <v>L36</v>
      </c>
    </row>
    <row r="1314" spans="1:28">
      <c r="A1314" s="93">
        <v>45580</v>
      </c>
      <c r="B1314" s="90">
        <v>47400</v>
      </c>
      <c r="C1314" s="90">
        <v>48000</v>
      </c>
      <c r="D1314" s="90">
        <v>49000</v>
      </c>
      <c r="E1314" s="90">
        <v>44500</v>
      </c>
      <c r="F1314" s="90">
        <v>49400</v>
      </c>
      <c r="G1314" s="91" t="s">
        <v>25</v>
      </c>
      <c r="H1314" s="90">
        <v>46500</v>
      </c>
      <c r="I1314" s="90">
        <v>47000</v>
      </c>
      <c r="J1314" s="90">
        <v>49300</v>
      </c>
      <c r="K1314" s="91" t="s">
        <v>25</v>
      </c>
      <c r="L1314" s="90">
        <v>49000</v>
      </c>
      <c r="M1314" s="90">
        <v>48800</v>
      </c>
      <c r="N1314" s="90">
        <v>47600</v>
      </c>
      <c r="O1314" s="90">
        <v>44600</v>
      </c>
      <c r="P1314" s="90">
        <v>44400</v>
      </c>
      <c r="Q1314" s="90">
        <v>44800</v>
      </c>
      <c r="R1314" s="90">
        <v>44800</v>
      </c>
      <c r="S1314" s="90">
        <v>46600</v>
      </c>
      <c r="T1314" s="90">
        <v>48200</v>
      </c>
      <c r="U1314" s="90">
        <v>49000</v>
      </c>
      <c r="V1314" s="90">
        <v>49800</v>
      </c>
      <c r="W1314" s="90">
        <v>53000</v>
      </c>
      <c r="X1314" t="str">
        <f t="shared" si="28"/>
        <v>10-2024</v>
      </c>
      <c r="Y1314">
        <f>_xlfn.XLOOKUP(X1314,AM:AM,AO:AO,"")</f>
        <v>0</v>
      </c>
      <c r="Z1314" t="str">
        <f>_xlfn.XLOOKUP(X1314,AM:AM,AP:AP,"")</f>
        <v>L12</v>
      </c>
      <c r="AA1314" t="str">
        <f>_xlfn.XLOOKUP(X1314,AM:AM,AQ:AQ,"")</f>
        <v>L24</v>
      </c>
      <c r="AB1314" t="str">
        <f>_xlfn.XLOOKUP(X1314,AM:AM,AR:AR,"")</f>
        <v>L36</v>
      </c>
    </row>
    <row r="1315" spans="1:28">
      <c r="A1315" s="93">
        <v>45581</v>
      </c>
      <c r="B1315" s="90">
        <v>47200</v>
      </c>
      <c r="C1315" s="90">
        <v>48000</v>
      </c>
      <c r="D1315" s="90">
        <v>48700</v>
      </c>
      <c r="E1315" s="90">
        <v>44900</v>
      </c>
      <c r="F1315" s="90">
        <v>49400</v>
      </c>
      <c r="G1315" s="91" t="s">
        <v>25</v>
      </c>
      <c r="H1315" s="90">
        <v>46500</v>
      </c>
      <c r="I1315" s="90">
        <v>46900</v>
      </c>
      <c r="J1315" s="90">
        <v>49300</v>
      </c>
      <c r="K1315" s="91" t="s">
        <v>25</v>
      </c>
      <c r="L1315" s="90">
        <v>49000</v>
      </c>
      <c r="M1315" s="90">
        <v>48800</v>
      </c>
      <c r="N1315" s="90">
        <v>47600</v>
      </c>
      <c r="O1315" s="90">
        <v>44500</v>
      </c>
      <c r="P1315" s="90">
        <v>44300</v>
      </c>
      <c r="Q1315" s="90">
        <v>44700</v>
      </c>
      <c r="R1315" s="90">
        <v>44600</v>
      </c>
      <c r="S1315" s="90">
        <v>47000</v>
      </c>
      <c r="T1315" s="90">
        <v>48000</v>
      </c>
      <c r="U1315" s="90">
        <v>49000</v>
      </c>
      <c r="V1315" s="90">
        <v>49600</v>
      </c>
      <c r="W1315" s="90">
        <v>53000</v>
      </c>
      <c r="X1315" t="str">
        <f t="shared" si="28"/>
        <v>10-2024</v>
      </c>
      <c r="Y1315">
        <f>_xlfn.XLOOKUP(X1315,AM:AM,AO:AO,"")</f>
        <v>0</v>
      </c>
      <c r="Z1315" t="str">
        <f>_xlfn.XLOOKUP(X1315,AM:AM,AP:AP,"")</f>
        <v>L12</v>
      </c>
      <c r="AA1315" t="str">
        <f>_xlfn.XLOOKUP(X1315,AM:AM,AQ:AQ,"")</f>
        <v>L24</v>
      </c>
      <c r="AB1315" t="str">
        <f>_xlfn.XLOOKUP(X1315,AM:AM,AR:AR,"")</f>
        <v>L36</v>
      </c>
    </row>
    <row r="1316" spans="1:28">
      <c r="A1316" s="93">
        <v>45582</v>
      </c>
      <c r="B1316" s="90">
        <v>47200</v>
      </c>
      <c r="C1316" s="90">
        <v>48000</v>
      </c>
      <c r="D1316" s="90">
        <v>48400</v>
      </c>
      <c r="E1316" s="90">
        <v>44500</v>
      </c>
      <c r="F1316" s="90">
        <v>49200</v>
      </c>
      <c r="G1316" s="91" t="s">
        <v>25</v>
      </c>
      <c r="H1316" s="90">
        <v>46300</v>
      </c>
      <c r="I1316" s="90">
        <v>46600</v>
      </c>
      <c r="J1316" s="90">
        <v>49300</v>
      </c>
      <c r="K1316" s="91" t="s">
        <v>25</v>
      </c>
      <c r="L1316" s="90">
        <v>48800</v>
      </c>
      <c r="M1316" s="90">
        <v>48500</v>
      </c>
      <c r="N1316" s="90">
        <v>47500</v>
      </c>
      <c r="O1316" s="90">
        <v>44500</v>
      </c>
      <c r="P1316" s="90">
        <v>44000</v>
      </c>
      <c r="Q1316" s="90">
        <v>44500</v>
      </c>
      <c r="R1316" s="90">
        <v>44600</v>
      </c>
      <c r="S1316" s="90">
        <v>46600</v>
      </c>
      <c r="T1316" s="90">
        <v>47800</v>
      </c>
      <c r="U1316" s="90">
        <v>49500</v>
      </c>
      <c r="V1316" s="90">
        <v>49600</v>
      </c>
      <c r="W1316" s="90">
        <v>53000</v>
      </c>
      <c r="X1316" t="str">
        <f t="shared" si="28"/>
        <v>10-2024</v>
      </c>
      <c r="Y1316">
        <f>_xlfn.XLOOKUP(X1316,AM:AM,AO:AO,"")</f>
        <v>0</v>
      </c>
      <c r="Z1316" t="str">
        <f>_xlfn.XLOOKUP(X1316,AM:AM,AP:AP,"")</f>
        <v>L12</v>
      </c>
      <c r="AA1316" t="str">
        <f>_xlfn.XLOOKUP(X1316,AM:AM,AQ:AQ,"")</f>
        <v>L24</v>
      </c>
      <c r="AB1316" t="str">
        <f>_xlfn.XLOOKUP(X1316,AM:AM,AR:AR,"")</f>
        <v>L36</v>
      </c>
    </row>
    <row r="1317" spans="1:28">
      <c r="A1317" s="93">
        <v>45583</v>
      </c>
      <c r="B1317" s="90">
        <v>47200</v>
      </c>
      <c r="C1317" s="90">
        <v>47800</v>
      </c>
      <c r="D1317" s="90">
        <v>48500</v>
      </c>
      <c r="E1317" s="90">
        <v>44500</v>
      </c>
      <c r="F1317" s="90">
        <v>48700</v>
      </c>
      <c r="G1317" s="91" t="s">
        <v>25</v>
      </c>
      <c r="H1317" s="90">
        <v>45800</v>
      </c>
      <c r="I1317" s="90">
        <v>46600</v>
      </c>
      <c r="J1317" s="90">
        <v>49000</v>
      </c>
      <c r="K1317" s="91" t="s">
        <v>25</v>
      </c>
      <c r="L1317" s="90">
        <v>48800</v>
      </c>
      <c r="M1317" s="90">
        <v>48000</v>
      </c>
      <c r="N1317" s="90">
        <v>47600</v>
      </c>
      <c r="O1317" s="90">
        <v>44500</v>
      </c>
      <c r="P1317" s="90">
        <v>43900</v>
      </c>
      <c r="Q1317" s="90">
        <v>44500</v>
      </c>
      <c r="R1317" s="90">
        <v>44600</v>
      </c>
      <c r="S1317" s="90">
        <v>46600</v>
      </c>
      <c r="T1317" s="90">
        <v>47800</v>
      </c>
      <c r="U1317" s="90">
        <v>49500</v>
      </c>
      <c r="V1317" s="90">
        <v>49500</v>
      </c>
      <c r="W1317" s="90">
        <v>52800</v>
      </c>
      <c r="X1317" t="str">
        <f t="shared" si="28"/>
        <v>10-2024</v>
      </c>
      <c r="Y1317">
        <f>_xlfn.XLOOKUP(X1317,AM:AM,AO:AO,"")</f>
        <v>0</v>
      </c>
      <c r="Z1317" t="str">
        <f>_xlfn.XLOOKUP(X1317,AM:AM,AP:AP,"")</f>
        <v>L12</v>
      </c>
      <c r="AA1317" t="str">
        <f>_xlfn.XLOOKUP(X1317,AM:AM,AQ:AQ,"")</f>
        <v>L24</v>
      </c>
      <c r="AB1317" t="str">
        <f>_xlfn.XLOOKUP(X1317,AM:AM,AR:AR,"")</f>
        <v>L36</v>
      </c>
    </row>
    <row r="1318" spans="1:28">
      <c r="A1318" s="93">
        <v>45584</v>
      </c>
      <c r="B1318" s="90">
        <v>47000</v>
      </c>
      <c r="C1318" s="90">
        <v>47800</v>
      </c>
      <c r="D1318" s="90">
        <v>48400</v>
      </c>
      <c r="E1318" s="90">
        <v>44200</v>
      </c>
      <c r="F1318" s="90">
        <v>48600</v>
      </c>
      <c r="G1318" s="91" t="s">
        <v>25</v>
      </c>
      <c r="H1318" s="90">
        <v>45500</v>
      </c>
      <c r="I1318" s="90">
        <v>46200</v>
      </c>
      <c r="J1318" s="90">
        <v>48900</v>
      </c>
      <c r="K1318" s="91" t="s">
        <v>25</v>
      </c>
      <c r="L1318" s="90">
        <v>48700</v>
      </c>
      <c r="M1318" s="90">
        <v>48200</v>
      </c>
      <c r="N1318" s="90">
        <v>47300</v>
      </c>
      <c r="O1318" s="90">
        <v>44300</v>
      </c>
      <c r="P1318" s="90">
        <v>43500</v>
      </c>
      <c r="Q1318" s="90">
        <v>44000</v>
      </c>
      <c r="R1318" s="90">
        <v>44500</v>
      </c>
      <c r="S1318" s="90">
        <v>46300</v>
      </c>
      <c r="T1318" s="90">
        <v>47500</v>
      </c>
      <c r="U1318" s="90">
        <v>49500</v>
      </c>
      <c r="V1318" s="90">
        <v>49300</v>
      </c>
      <c r="W1318" s="90">
        <v>52800</v>
      </c>
      <c r="X1318" t="str">
        <f t="shared" si="28"/>
        <v>10-2024</v>
      </c>
      <c r="Y1318">
        <f>_xlfn.XLOOKUP(X1318,AM:AM,AO:AO,"")</f>
        <v>0</v>
      </c>
      <c r="Z1318" t="str">
        <f>_xlfn.XLOOKUP(X1318,AM:AM,AP:AP,"")</f>
        <v>L12</v>
      </c>
      <c r="AA1318" t="str">
        <f>_xlfn.XLOOKUP(X1318,AM:AM,AQ:AQ,"")</f>
        <v>L24</v>
      </c>
      <c r="AB1318" t="str">
        <f>_xlfn.XLOOKUP(X1318,AM:AM,AR:AR,"")</f>
        <v>L36</v>
      </c>
    </row>
    <row r="1319" spans="1:28">
      <c r="A1319" s="93">
        <v>45585</v>
      </c>
      <c r="B1319" s="90" t="s">
        <v>24</v>
      </c>
      <c r="C1319" s="90" t="s">
        <v>24</v>
      </c>
      <c r="D1319" s="90" t="s">
        <v>24</v>
      </c>
      <c r="E1319" s="90" t="s">
        <v>24</v>
      </c>
      <c r="F1319" s="90" t="s">
        <v>24</v>
      </c>
      <c r="G1319" s="90" t="s">
        <v>24</v>
      </c>
      <c r="H1319" s="90" t="s">
        <v>24</v>
      </c>
      <c r="I1319" s="90" t="s">
        <v>24</v>
      </c>
      <c r="J1319" s="90" t="s">
        <v>24</v>
      </c>
      <c r="K1319" s="90" t="s">
        <v>24</v>
      </c>
      <c r="L1319" s="90" t="s">
        <v>24</v>
      </c>
      <c r="M1319" s="90" t="s">
        <v>24</v>
      </c>
      <c r="N1319" s="90" t="s">
        <v>24</v>
      </c>
      <c r="O1319" s="90" t="s">
        <v>24</v>
      </c>
      <c r="P1319" s="90" t="s">
        <v>24</v>
      </c>
      <c r="Q1319" s="90" t="s">
        <v>24</v>
      </c>
      <c r="R1319" s="90" t="s">
        <v>24</v>
      </c>
      <c r="S1319" s="90" t="s">
        <v>24</v>
      </c>
      <c r="T1319" s="90" t="s">
        <v>24</v>
      </c>
      <c r="U1319" s="90" t="s">
        <v>24</v>
      </c>
      <c r="V1319" s="90" t="s">
        <v>24</v>
      </c>
      <c r="W1319" s="90" t="s">
        <v>24</v>
      </c>
      <c r="X1319" t="str">
        <f t="shared" si="28"/>
        <v>10-2024</v>
      </c>
      <c r="Y1319">
        <f>_xlfn.XLOOKUP(X1319,AM:AM,AO:AO,"")</f>
        <v>0</v>
      </c>
      <c r="Z1319" t="str">
        <f>_xlfn.XLOOKUP(X1319,AM:AM,AP:AP,"")</f>
        <v>L12</v>
      </c>
      <c r="AA1319" t="str">
        <f>_xlfn.XLOOKUP(X1319,AM:AM,AQ:AQ,"")</f>
        <v>L24</v>
      </c>
      <c r="AB1319" t="str">
        <f>_xlfn.XLOOKUP(X1319,AM:AM,AR:AR,"")</f>
        <v>L36</v>
      </c>
    </row>
    <row r="1320" spans="1:28">
      <c r="A1320" s="93">
        <v>45586</v>
      </c>
      <c r="B1320" s="90">
        <v>46500</v>
      </c>
      <c r="C1320" s="90">
        <v>47500</v>
      </c>
      <c r="D1320" s="90">
        <v>47900</v>
      </c>
      <c r="E1320" s="90">
        <v>43900</v>
      </c>
      <c r="F1320" s="90">
        <v>48500</v>
      </c>
      <c r="G1320" s="91" t="s">
        <v>25</v>
      </c>
      <c r="H1320" s="90">
        <v>45500</v>
      </c>
      <c r="I1320" s="90">
        <v>45900</v>
      </c>
      <c r="J1320" s="90">
        <v>48500</v>
      </c>
      <c r="K1320" s="91" t="s">
        <v>25</v>
      </c>
      <c r="L1320" s="90">
        <v>48600</v>
      </c>
      <c r="M1320" s="90">
        <v>48500</v>
      </c>
      <c r="N1320" s="90">
        <v>46800</v>
      </c>
      <c r="O1320" s="90">
        <v>44000</v>
      </c>
      <c r="P1320" s="90">
        <v>43000</v>
      </c>
      <c r="Q1320" s="90">
        <v>43400</v>
      </c>
      <c r="R1320" s="90">
        <v>44200</v>
      </c>
      <c r="S1320" s="90">
        <v>46000</v>
      </c>
      <c r="T1320" s="90">
        <v>47300</v>
      </c>
      <c r="U1320" s="90">
        <v>49500</v>
      </c>
      <c r="V1320" s="90">
        <v>49000</v>
      </c>
      <c r="W1320" s="90">
        <v>52800</v>
      </c>
      <c r="X1320" t="str">
        <f t="shared" si="28"/>
        <v>10-2024</v>
      </c>
      <c r="Y1320">
        <f>_xlfn.XLOOKUP(X1320,AM:AM,AO:AO,"")</f>
        <v>0</v>
      </c>
      <c r="Z1320" t="str">
        <f>_xlfn.XLOOKUP(X1320,AM:AM,AP:AP,"")</f>
        <v>L12</v>
      </c>
      <c r="AA1320" t="str">
        <f>_xlfn.XLOOKUP(X1320,AM:AM,AQ:AQ,"")</f>
        <v>L24</v>
      </c>
      <c r="AB1320" t="str">
        <f>_xlfn.XLOOKUP(X1320,AM:AM,AR:AR,"")</f>
        <v>L36</v>
      </c>
    </row>
    <row r="1321" spans="1:28">
      <c r="A1321" s="93">
        <v>45587</v>
      </c>
      <c r="B1321" s="90">
        <v>46200</v>
      </c>
      <c r="C1321" s="90">
        <v>47200</v>
      </c>
      <c r="D1321" s="90">
        <v>47600</v>
      </c>
      <c r="E1321" s="90">
        <v>43100</v>
      </c>
      <c r="F1321" s="90">
        <v>48200</v>
      </c>
      <c r="G1321" s="91" t="s">
        <v>25</v>
      </c>
      <c r="H1321" s="90">
        <v>45000</v>
      </c>
      <c r="I1321" s="90">
        <v>45500</v>
      </c>
      <c r="J1321" s="90">
        <v>48100</v>
      </c>
      <c r="K1321" s="91" t="s">
        <v>25</v>
      </c>
      <c r="L1321" s="90">
        <v>48300</v>
      </c>
      <c r="M1321" s="90">
        <v>47800</v>
      </c>
      <c r="N1321" s="90">
        <v>46200</v>
      </c>
      <c r="O1321" s="90">
        <v>43700</v>
      </c>
      <c r="P1321" s="90">
        <v>42600</v>
      </c>
      <c r="Q1321" s="90">
        <v>42900</v>
      </c>
      <c r="R1321" s="90">
        <v>43900</v>
      </c>
      <c r="S1321" s="90">
        <v>45200</v>
      </c>
      <c r="T1321" s="90">
        <v>46800</v>
      </c>
      <c r="U1321" s="90">
        <v>49500</v>
      </c>
      <c r="V1321" s="90">
        <v>48800</v>
      </c>
      <c r="W1321" s="90">
        <v>52000</v>
      </c>
      <c r="X1321" t="str">
        <f t="shared" si="28"/>
        <v>10-2024</v>
      </c>
      <c r="Y1321">
        <f>_xlfn.XLOOKUP(X1321,AM:AM,AO:AO,"")</f>
        <v>0</v>
      </c>
      <c r="Z1321" t="str">
        <f>_xlfn.XLOOKUP(X1321,AM:AM,AP:AP,"")</f>
        <v>L12</v>
      </c>
      <c r="AA1321" t="str">
        <f>_xlfn.XLOOKUP(X1321,AM:AM,AQ:AQ,"")</f>
        <v>L24</v>
      </c>
      <c r="AB1321" t="str">
        <f>_xlfn.XLOOKUP(X1321,AM:AM,AR:AR,"")</f>
        <v>L36</v>
      </c>
    </row>
    <row r="1322" spans="1:28">
      <c r="A1322" s="93">
        <v>45588</v>
      </c>
      <c r="B1322" s="90">
        <v>46000</v>
      </c>
      <c r="C1322" s="90">
        <v>47000</v>
      </c>
      <c r="D1322" s="90">
        <v>47200</v>
      </c>
      <c r="E1322" s="90">
        <v>42800</v>
      </c>
      <c r="F1322" s="90">
        <v>47800</v>
      </c>
      <c r="G1322" s="91" t="s">
        <v>25</v>
      </c>
      <c r="H1322" s="90">
        <v>45000</v>
      </c>
      <c r="I1322" s="90">
        <v>45100</v>
      </c>
      <c r="J1322" s="90">
        <v>47600</v>
      </c>
      <c r="K1322" s="91" t="s">
        <v>25</v>
      </c>
      <c r="L1322" s="90">
        <v>47900</v>
      </c>
      <c r="M1322" s="90">
        <v>47500</v>
      </c>
      <c r="N1322" s="90">
        <v>45700</v>
      </c>
      <c r="O1322" s="90">
        <v>43400</v>
      </c>
      <c r="P1322" s="90">
        <v>42300</v>
      </c>
      <c r="Q1322" s="90">
        <v>42700</v>
      </c>
      <c r="R1322" s="90">
        <v>43500</v>
      </c>
      <c r="S1322" s="90">
        <v>44900</v>
      </c>
      <c r="T1322" s="90">
        <v>46500</v>
      </c>
      <c r="U1322" s="90">
        <v>49500</v>
      </c>
      <c r="V1322" s="90">
        <v>48800</v>
      </c>
      <c r="W1322" s="90">
        <v>51800</v>
      </c>
      <c r="X1322" t="str">
        <f t="shared" si="28"/>
        <v>10-2024</v>
      </c>
      <c r="Y1322">
        <f>_xlfn.XLOOKUP(X1322,AM:AM,AO:AO,"")</f>
        <v>0</v>
      </c>
      <c r="Z1322" t="str">
        <f>_xlfn.XLOOKUP(X1322,AM:AM,AP:AP,"")</f>
        <v>L12</v>
      </c>
      <c r="AA1322" t="str">
        <f>_xlfn.XLOOKUP(X1322,AM:AM,AQ:AQ,"")</f>
        <v>L24</v>
      </c>
      <c r="AB1322" t="str">
        <f>_xlfn.XLOOKUP(X1322,AM:AM,AR:AR,"")</f>
        <v>L36</v>
      </c>
    </row>
    <row r="1323" spans="1:28">
      <c r="A1323" s="93">
        <v>45589</v>
      </c>
      <c r="B1323" s="90">
        <v>45600</v>
      </c>
      <c r="C1323" s="90">
        <v>47000</v>
      </c>
      <c r="D1323" s="90">
        <v>46700</v>
      </c>
      <c r="E1323" s="90">
        <v>42700</v>
      </c>
      <c r="F1323" s="90">
        <v>47800</v>
      </c>
      <c r="G1323" s="91" t="s">
        <v>25</v>
      </c>
      <c r="H1323" s="90">
        <v>44800</v>
      </c>
      <c r="I1323" s="90">
        <v>44900</v>
      </c>
      <c r="J1323" s="90">
        <v>47500</v>
      </c>
      <c r="K1323" s="91" t="s">
        <v>25</v>
      </c>
      <c r="L1323" s="90">
        <v>47500</v>
      </c>
      <c r="M1323" s="90">
        <v>47500</v>
      </c>
      <c r="N1323" s="90">
        <v>45300</v>
      </c>
      <c r="O1323" s="90">
        <v>43400</v>
      </c>
      <c r="P1323" s="90">
        <v>42100</v>
      </c>
      <c r="Q1323" s="90">
        <v>42500</v>
      </c>
      <c r="R1323" s="90">
        <v>43000</v>
      </c>
      <c r="S1323" s="90">
        <v>44800</v>
      </c>
      <c r="T1323" s="90">
        <v>46300</v>
      </c>
      <c r="U1323" s="90">
        <v>49500</v>
      </c>
      <c r="V1323" s="90">
        <v>48500</v>
      </c>
      <c r="W1323" s="90">
        <v>51800</v>
      </c>
      <c r="X1323" t="str">
        <f t="shared" si="28"/>
        <v>10-2024</v>
      </c>
      <c r="Y1323">
        <f>_xlfn.XLOOKUP(X1323,AM:AM,AO:AO,"")</f>
        <v>0</v>
      </c>
      <c r="Z1323" t="str">
        <f>_xlfn.XLOOKUP(X1323,AM:AM,AP:AP,"")</f>
        <v>L12</v>
      </c>
      <c r="AA1323" t="str">
        <f>_xlfn.XLOOKUP(X1323,AM:AM,AQ:AQ,"")</f>
        <v>L24</v>
      </c>
      <c r="AB1323" t="str">
        <f>_xlfn.XLOOKUP(X1323,AM:AM,AR:AR,"")</f>
        <v>L36</v>
      </c>
    </row>
    <row r="1324" spans="1:28">
      <c r="A1324" s="93">
        <v>45590</v>
      </c>
      <c r="B1324" s="90">
        <v>45600</v>
      </c>
      <c r="C1324" s="90">
        <v>47000</v>
      </c>
      <c r="D1324" s="90">
        <v>46800</v>
      </c>
      <c r="E1324" s="90">
        <v>42800</v>
      </c>
      <c r="F1324" s="90">
        <v>47600</v>
      </c>
      <c r="G1324" s="91" t="s">
        <v>25</v>
      </c>
      <c r="H1324" s="90">
        <v>44500</v>
      </c>
      <c r="I1324" s="90">
        <v>45000</v>
      </c>
      <c r="J1324" s="90">
        <v>47300</v>
      </c>
      <c r="K1324" s="91" t="s">
        <v>25</v>
      </c>
      <c r="L1324" s="90">
        <v>47500</v>
      </c>
      <c r="M1324" s="90">
        <v>47200</v>
      </c>
      <c r="N1324" s="90">
        <v>45500</v>
      </c>
      <c r="O1324" s="90">
        <v>43400</v>
      </c>
      <c r="P1324" s="90">
        <v>42600</v>
      </c>
      <c r="Q1324" s="90">
        <v>43000</v>
      </c>
      <c r="R1324" s="90">
        <v>42800</v>
      </c>
      <c r="S1324" s="90">
        <v>44900</v>
      </c>
      <c r="T1324" s="90">
        <v>46600</v>
      </c>
      <c r="U1324" s="90">
        <v>49500</v>
      </c>
      <c r="V1324" s="90">
        <v>48200</v>
      </c>
      <c r="W1324" s="90">
        <v>51500</v>
      </c>
      <c r="X1324" t="str">
        <f t="shared" si="28"/>
        <v>10-2024</v>
      </c>
      <c r="Y1324">
        <f>_xlfn.XLOOKUP(X1324,AM:AM,AO:AO,"")</f>
        <v>0</v>
      </c>
      <c r="Z1324" t="str">
        <f>_xlfn.XLOOKUP(X1324,AM:AM,AP:AP,"")</f>
        <v>L12</v>
      </c>
      <c r="AA1324" t="str">
        <f>_xlfn.XLOOKUP(X1324,AM:AM,AQ:AQ,"")</f>
        <v>L24</v>
      </c>
      <c r="AB1324" t="str">
        <f>_xlfn.XLOOKUP(X1324,AM:AM,AR:AR,"")</f>
        <v>L36</v>
      </c>
    </row>
    <row r="1325" spans="1:28">
      <c r="A1325" s="93">
        <v>45591</v>
      </c>
      <c r="B1325" s="90">
        <v>45600</v>
      </c>
      <c r="C1325" s="90">
        <v>47000</v>
      </c>
      <c r="D1325" s="90">
        <v>46400</v>
      </c>
      <c r="E1325" s="90">
        <v>42600</v>
      </c>
      <c r="F1325" s="90">
        <v>47600</v>
      </c>
      <c r="G1325" s="91" t="s">
        <v>25</v>
      </c>
      <c r="H1325" s="90">
        <v>44500</v>
      </c>
      <c r="I1325" s="90">
        <v>44700</v>
      </c>
      <c r="J1325" s="90">
        <v>47300</v>
      </c>
      <c r="K1325" s="91" t="s">
        <v>25</v>
      </c>
      <c r="L1325" s="90">
        <v>47200</v>
      </c>
      <c r="M1325" s="90">
        <v>47200</v>
      </c>
      <c r="N1325" s="90">
        <v>45300</v>
      </c>
      <c r="O1325" s="90">
        <v>43200</v>
      </c>
      <c r="P1325" s="90">
        <v>42100</v>
      </c>
      <c r="Q1325" s="90">
        <v>42800</v>
      </c>
      <c r="R1325" s="90">
        <v>42700</v>
      </c>
      <c r="S1325" s="90">
        <v>44700</v>
      </c>
      <c r="T1325" s="90">
        <v>46500</v>
      </c>
      <c r="U1325" s="90">
        <v>49500</v>
      </c>
      <c r="V1325" s="90">
        <v>48200</v>
      </c>
      <c r="W1325" s="90">
        <v>51500</v>
      </c>
      <c r="X1325" t="str">
        <f t="shared" si="28"/>
        <v>10-2024</v>
      </c>
      <c r="Y1325">
        <f>_xlfn.XLOOKUP(X1325,AM:AM,AO:AO,"")</f>
        <v>0</v>
      </c>
      <c r="Z1325" t="str">
        <f>_xlfn.XLOOKUP(X1325,AM:AM,AP:AP,"")</f>
        <v>L12</v>
      </c>
      <c r="AA1325" t="str">
        <f>_xlfn.XLOOKUP(X1325,AM:AM,AQ:AQ,"")</f>
        <v>L24</v>
      </c>
      <c r="AB1325" t="str">
        <f>_xlfn.XLOOKUP(X1325,AM:AM,AR:AR,"")</f>
        <v>L36</v>
      </c>
    </row>
    <row r="1326" spans="1:28">
      <c r="A1326" s="93">
        <v>45592</v>
      </c>
      <c r="B1326" s="90" t="s">
        <v>24</v>
      </c>
      <c r="C1326" s="90" t="s">
        <v>24</v>
      </c>
      <c r="D1326" s="90" t="s">
        <v>24</v>
      </c>
      <c r="E1326" s="90" t="s">
        <v>24</v>
      </c>
      <c r="F1326" s="90" t="s">
        <v>24</v>
      </c>
      <c r="G1326" s="90" t="s">
        <v>24</v>
      </c>
      <c r="H1326" s="90" t="s">
        <v>24</v>
      </c>
      <c r="I1326" s="90" t="s">
        <v>24</v>
      </c>
      <c r="J1326" s="90" t="s">
        <v>24</v>
      </c>
      <c r="K1326" s="90" t="s">
        <v>24</v>
      </c>
      <c r="L1326" s="90" t="s">
        <v>24</v>
      </c>
      <c r="M1326" s="90" t="s">
        <v>24</v>
      </c>
      <c r="N1326" s="90" t="s">
        <v>24</v>
      </c>
      <c r="O1326" s="90" t="s">
        <v>24</v>
      </c>
      <c r="P1326" s="90" t="s">
        <v>24</v>
      </c>
      <c r="Q1326" s="90" t="s">
        <v>24</v>
      </c>
      <c r="R1326" s="90" t="s">
        <v>24</v>
      </c>
      <c r="S1326" s="90" t="s">
        <v>24</v>
      </c>
      <c r="T1326" s="90" t="s">
        <v>24</v>
      </c>
      <c r="U1326" s="90" t="s">
        <v>24</v>
      </c>
      <c r="V1326" s="90" t="s">
        <v>24</v>
      </c>
      <c r="W1326" s="90" t="s">
        <v>24</v>
      </c>
      <c r="X1326" t="str">
        <f t="shared" si="28"/>
        <v>10-2024</v>
      </c>
      <c r="Y1326">
        <f>_xlfn.XLOOKUP(X1326,AM:AM,AO:AO,"")</f>
        <v>0</v>
      </c>
      <c r="Z1326" t="str">
        <f>_xlfn.XLOOKUP(X1326,AM:AM,AP:AP,"")</f>
        <v>L12</v>
      </c>
      <c r="AA1326" t="str">
        <f>_xlfn.XLOOKUP(X1326,AM:AM,AQ:AQ,"")</f>
        <v>L24</v>
      </c>
      <c r="AB1326" t="str">
        <f>_xlfn.XLOOKUP(X1326,AM:AM,AR:AR,"")</f>
        <v>L36</v>
      </c>
    </row>
    <row r="1327" spans="1:28">
      <c r="A1327" s="93">
        <v>45593</v>
      </c>
      <c r="B1327" s="90">
        <v>45500</v>
      </c>
      <c r="C1327" s="90">
        <v>47000</v>
      </c>
      <c r="D1327" s="90">
        <v>46000</v>
      </c>
      <c r="E1327" s="90">
        <v>42200</v>
      </c>
      <c r="F1327" s="90">
        <v>47600</v>
      </c>
      <c r="G1327" s="91" t="s">
        <v>25</v>
      </c>
      <c r="H1327" s="90">
        <v>44500</v>
      </c>
      <c r="I1327" s="90">
        <v>44600</v>
      </c>
      <c r="J1327" s="90">
        <v>47300</v>
      </c>
      <c r="K1327" s="91" t="s">
        <v>25</v>
      </c>
      <c r="L1327" s="90">
        <v>46900</v>
      </c>
      <c r="M1327" s="90">
        <v>47200</v>
      </c>
      <c r="N1327" s="90">
        <v>45000</v>
      </c>
      <c r="O1327" s="90">
        <v>43000</v>
      </c>
      <c r="P1327" s="90">
        <v>42200</v>
      </c>
      <c r="Q1327" s="90">
        <v>42700</v>
      </c>
      <c r="R1327" s="90">
        <v>42500</v>
      </c>
      <c r="S1327" s="90">
        <v>44300</v>
      </c>
      <c r="T1327" s="90">
        <v>46500</v>
      </c>
      <c r="U1327" s="90">
        <v>49000</v>
      </c>
      <c r="V1327" s="90">
        <v>47800</v>
      </c>
      <c r="W1327" s="90">
        <v>50700</v>
      </c>
      <c r="X1327" t="str">
        <f t="shared" si="28"/>
        <v>10-2024</v>
      </c>
      <c r="Y1327">
        <f>_xlfn.XLOOKUP(X1327,AM:AM,AO:AO,"")</f>
        <v>0</v>
      </c>
      <c r="Z1327" t="str">
        <f>_xlfn.XLOOKUP(X1327,AM:AM,AP:AP,"")</f>
        <v>L12</v>
      </c>
      <c r="AA1327" t="str">
        <f>_xlfn.XLOOKUP(X1327,AM:AM,AQ:AQ,"")</f>
        <v>L24</v>
      </c>
      <c r="AB1327" t="str">
        <f>_xlfn.XLOOKUP(X1327,AM:AM,AR:AR,"")</f>
        <v>L36</v>
      </c>
    </row>
    <row r="1328" spans="1:28">
      <c r="A1328" s="93">
        <v>45594</v>
      </c>
      <c r="B1328" s="90">
        <v>45500</v>
      </c>
      <c r="C1328" s="90">
        <v>47000</v>
      </c>
      <c r="D1328" s="90">
        <v>46000</v>
      </c>
      <c r="E1328" s="90">
        <v>42000</v>
      </c>
      <c r="F1328" s="90">
        <v>47600</v>
      </c>
      <c r="G1328" s="91" t="s">
        <v>25</v>
      </c>
      <c r="H1328" s="90">
        <v>44500</v>
      </c>
      <c r="I1328" s="90">
        <v>44500</v>
      </c>
      <c r="J1328" s="90">
        <v>47300</v>
      </c>
      <c r="K1328" s="91" t="s">
        <v>25</v>
      </c>
      <c r="L1328" s="90">
        <v>46700</v>
      </c>
      <c r="M1328" s="90">
        <v>47300</v>
      </c>
      <c r="N1328" s="90">
        <v>44700</v>
      </c>
      <c r="O1328" s="90">
        <v>42900</v>
      </c>
      <c r="P1328" s="90">
        <v>41800</v>
      </c>
      <c r="Q1328" s="90">
        <v>42500</v>
      </c>
      <c r="R1328" s="90">
        <v>42400</v>
      </c>
      <c r="S1328" s="90">
        <v>44100</v>
      </c>
      <c r="T1328" s="90">
        <v>45500</v>
      </c>
      <c r="U1328" s="90">
        <v>48500</v>
      </c>
      <c r="V1328" s="90">
        <v>47800</v>
      </c>
      <c r="W1328" s="90">
        <v>50700</v>
      </c>
      <c r="X1328" t="str">
        <f t="shared" si="28"/>
        <v>10-2024</v>
      </c>
      <c r="Y1328">
        <f>_xlfn.XLOOKUP(X1328,AM:AM,AO:AO,"")</f>
        <v>0</v>
      </c>
      <c r="Z1328" t="str">
        <f>_xlfn.XLOOKUP(X1328,AM:AM,AP:AP,"")</f>
        <v>L12</v>
      </c>
      <c r="AA1328" t="str">
        <f>_xlfn.XLOOKUP(X1328,AM:AM,AQ:AQ,"")</f>
        <v>L24</v>
      </c>
      <c r="AB1328" t="str">
        <f>_xlfn.XLOOKUP(X1328,AM:AM,AR:AR,"")</f>
        <v>L36</v>
      </c>
    </row>
    <row r="1329" spans="1:28">
      <c r="A1329" s="93">
        <v>45595</v>
      </c>
      <c r="B1329" s="90">
        <v>45500</v>
      </c>
      <c r="C1329" s="90">
        <v>47000</v>
      </c>
      <c r="D1329" s="90">
        <v>45800</v>
      </c>
      <c r="E1329" s="90">
        <v>41800</v>
      </c>
      <c r="F1329" s="90">
        <v>47500</v>
      </c>
      <c r="G1329" s="91" t="s">
        <v>25</v>
      </c>
      <c r="H1329" s="90">
        <v>44500</v>
      </c>
      <c r="I1329" s="90">
        <v>44400</v>
      </c>
      <c r="J1329" s="90">
        <v>47200</v>
      </c>
      <c r="K1329" s="91" t="s">
        <v>25</v>
      </c>
      <c r="L1329" s="90">
        <v>46500</v>
      </c>
      <c r="M1329" s="90">
        <v>47300</v>
      </c>
      <c r="N1329" s="90">
        <v>44500</v>
      </c>
      <c r="O1329" s="90">
        <v>42900</v>
      </c>
      <c r="P1329" s="90">
        <v>41800</v>
      </c>
      <c r="Q1329" s="90">
        <v>42500</v>
      </c>
      <c r="R1329" s="90">
        <v>42200</v>
      </c>
      <c r="S1329" s="90">
        <v>44000</v>
      </c>
      <c r="T1329" s="90">
        <v>45500</v>
      </c>
      <c r="U1329" s="90">
        <v>48500</v>
      </c>
      <c r="V1329" s="90">
        <v>47800</v>
      </c>
      <c r="W1329" s="90">
        <v>50700</v>
      </c>
      <c r="X1329" t="str">
        <f t="shared" si="28"/>
        <v>10-2024</v>
      </c>
      <c r="Y1329">
        <f>_xlfn.XLOOKUP(X1329,AM:AM,AO:AO,"")</f>
        <v>0</v>
      </c>
      <c r="Z1329" t="str">
        <f>_xlfn.XLOOKUP(X1329,AM:AM,AP:AP,"")</f>
        <v>L12</v>
      </c>
      <c r="AA1329" t="str">
        <f>_xlfn.XLOOKUP(X1329,AM:AM,AQ:AQ,"")</f>
        <v>L24</v>
      </c>
      <c r="AB1329" t="str">
        <f>_xlfn.XLOOKUP(X1329,AM:AM,AR:AR,"")</f>
        <v>L36</v>
      </c>
    </row>
    <row r="1330" spans="1:28">
      <c r="A1330" s="93">
        <v>45596</v>
      </c>
      <c r="B1330" s="90" t="s">
        <v>24</v>
      </c>
      <c r="C1330" s="90" t="s">
        <v>24</v>
      </c>
      <c r="D1330" s="90" t="s">
        <v>24</v>
      </c>
      <c r="E1330" s="90" t="s">
        <v>24</v>
      </c>
      <c r="F1330" s="90" t="s">
        <v>24</v>
      </c>
      <c r="G1330" s="90" t="s">
        <v>24</v>
      </c>
      <c r="H1330" s="90" t="s">
        <v>24</v>
      </c>
      <c r="I1330" s="90" t="s">
        <v>24</v>
      </c>
      <c r="J1330" s="90" t="s">
        <v>24</v>
      </c>
      <c r="K1330" s="90" t="s">
        <v>24</v>
      </c>
      <c r="L1330" s="90" t="s">
        <v>24</v>
      </c>
      <c r="M1330" s="90" t="s">
        <v>24</v>
      </c>
      <c r="N1330" s="90" t="s">
        <v>24</v>
      </c>
      <c r="O1330" s="90" t="s">
        <v>24</v>
      </c>
      <c r="P1330" s="90" t="s">
        <v>24</v>
      </c>
      <c r="Q1330" s="90" t="s">
        <v>24</v>
      </c>
      <c r="R1330" s="90" t="s">
        <v>24</v>
      </c>
      <c r="S1330" s="90" t="s">
        <v>24</v>
      </c>
      <c r="T1330" s="90" t="s">
        <v>24</v>
      </c>
      <c r="U1330" s="90" t="s">
        <v>24</v>
      </c>
      <c r="V1330" s="90" t="s">
        <v>24</v>
      </c>
      <c r="W1330" s="90" t="s">
        <v>24</v>
      </c>
      <c r="X1330" t="str">
        <f t="shared" si="28"/>
        <v>10-2024</v>
      </c>
      <c r="Y1330">
        <f>_xlfn.XLOOKUP(X1330,AM:AM,AO:AO,"")</f>
        <v>0</v>
      </c>
      <c r="Z1330" t="str">
        <f>_xlfn.XLOOKUP(X1330,AM:AM,AP:AP,"")</f>
        <v>L12</v>
      </c>
      <c r="AA1330" t="str">
        <f>_xlfn.XLOOKUP(X1330,AM:AM,AQ:AQ,"")</f>
        <v>L24</v>
      </c>
      <c r="AB1330" t="str">
        <f>_xlfn.XLOOKUP(X1330,AM:AM,AR:AR,"")</f>
        <v>L36</v>
      </c>
    </row>
    <row r="1331" spans="1:28">
      <c r="A1331" s="93">
        <v>45597</v>
      </c>
      <c r="B1331" s="90" t="s">
        <v>24</v>
      </c>
      <c r="C1331" s="90" t="s">
        <v>24</v>
      </c>
      <c r="D1331" s="90" t="s">
        <v>24</v>
      </c>
      <c r="E1331" s="90" t="s">
        <v>24</v>
      </c>
      <c r="F1331" s="90" t="s">
        <v>24</v>
      </c>
      <c r="G1331" s="90" t="s">
        <v>24</v>
      </c>
      <c r="H1331" s="90" t="s">
        <v>24</v>
      </c>
      <c r="I1331" s="90" t="s">
        <v>24</v>
      </c>
      <c r="J1331" s="90" t="s">
        <v>24</v>
      </c>
      <c r="K1331" s="90" t="s">
        <v>24</v>
      </c>
      <c r="L1331" s="90" t="s">
        <v>24</v>
      </c>
      <c r="M1331" s="90" t="s">
        <v>24</v>
      </c>
      <c r="N1331" s="90" t="s">
        <v>24</v>
      </c>
      <c r="O1331" s="90" t="s">
        <v>24</v>
      </c>
      <c r="P1331" s="90" t="s">
        <v>24</v>
      </c>
      <c r="Q1331" s="90" t="s">
        <v>24</v>
      </c>
      <c r="R1331" s="90" t="s">
        <v>24</v>
      </c>
      <c r="S1331" s="90" t="s">
        <v>24</v>
      </c>
      <c r="T1331" s="90" t="s">
        <v>24</v>
      </c>
      <c r="U1331" s="90" t="s">
        <v>24</v>
      </c>
      <c r="V1331" s="90" t="s">
        <v>24</v>
      </c>
      <c r="W1331" s="90" t="s">
        <v>24</v>
      </c>
      <c r="X1331" t="str">
        <f t="shared" si="28"/>
        <v>11-2024</v>
      </c>
      <c r="Y1331">
        <f>_xlfn.XLOOKUP(X1331,AM:AM,AO:AO,"")</f>
        <v>0</v>
      </c>
      <c r="Z1331" t="str">
        <f>_xlfn.XLOOKUP(X1331,AM:AM,AP:AP,"")</f>
        <v>L12</v>
      </c>
      <c r="AA1331" t="str">
        <f>_xlfn.XLOOKUP(X1331,AM:AM,AQ:AQ,"")</f>
        <v>L24</v>
      </c>
      <c r="AB1331" t="str">
        <f>_xlfn.XLOOKUP(X1331,AM:AM,AR:AR,"")</f>
        <v>L36</v>
      </c>
    </row>
    <row r="1332" spans="1:28">
      <c r="A1332" s="93">
        <v>45598</v>
      </c>
      <c r="B1332" s="91" t="s">
        <v>25</v>
      </c>
      <c r="C1332" s="90">
        <v>47000</v>
      </c>
      <c r="D1332" s="90">
        <v>45700</v>
      </c>
      <c r="E1332" s="91" t="s">
        <v>25</v>
      </c>
      <c r="F1332" s="90">
        <v>47200</v>
      </c>
      <c r="G1332" s="91" t="s">
        <v>25</v>
      </c>
      <c r="H1332" s="90">
        <v>44500</v>
      </c>
      <c r="I1332" s="91" t="s">
        <v>25</v>
      </c>
      <c r="J1332" s="90">
        <v>47200</v>
      </c>
      <c r="K1332" s="91" t="s">
        <v>25</v>
      </c>
      <c r="L1332" s="91" t="s">
        <v>25</v>
      </c>
      <c r="M1332" s="90">
        <v>47300</v>
      </c>
      <c r="N1332" s="90">
        <v>44400</v>
      </c>
      <c r="O1332" s="90">
        <v>42900</v>
      </c>
      <c r="P1332" s="90">
        <v>41800</v>
      </c>
      <c r="Q1332" s="91" t="s">
        <v>25</v>
      </c>
      <c r="R1332" s="90">
        <v>42200</v>
      </c>
      <c r="S1332" s="91" t="s">
        <v>25</v>
      </c>
      <c r="T1332" s="91" t="s">
        <v>25</v>
      </c>
      <c r="U1332" s="90">
        <v>48500</v>
      </c>
      <c r="V1332" s="90">
        <v>47800</v>
      </c>
      <c r="W1332" s="90">
        <v>50700</v>
      </c>
      <c r="X1332" t="str">
        <f t="shared" si="28"/>
        <v>11-2024</v>
      </c>
      <c r="Y1332">
        <f>_xlfn.XLOOKUP(X1332,AM:AM,AO:AO,"")</f>
        <v>0</v>
      </c>
      <c r="Z1332" t="str">
        <f>_xlfn.XLOOKUP(X1332,AM:AM,AP:AP,"")</f>
        <v>L12</v>
      </c>
      <c r="AA1332" t="str">
        <f>_xlfn.XLOOKUP(X1332,AM:AM,AQ:AQ,"")</f>
        <v>L24</v>
      </c>
      <c r="AB1332" t="str">
        <f>_xlfn.XLOOKUP(X1332,AM:AM,AR:AR,"")</f>
        <v>L36</v>
      </c>
    </row>
    <row r="1333" spans="1:28">
      <c r="A1333" s="93">
        <v>45599</v>
      </c>
      <c r="B1333" s="90" t="s">
        <v>24</v>
      </c>
      <c r="C1333" s="90" t="s">
        <v>24</v>
      </c>
      <c r="D1333" s="90" t="s">
        <v>24</v>
      </c>
      <c r="E1333" s="90" t="s">
        <v>24</v>
      </c>
      <c r="F1333" s="90" t="s">
        <v>24</v>
      </c>
      <c r="G1333" s="90" t="s">
        <v>24</v>
      </c>
      <c r="H1333" s="90" t="s">
        <v>24</v>
      </c>
      <c r="I1333" s="90" t="s">
        <v>24</v>
      </c>
      <c r="J1333" s="90" t="s">
        <v>24</v>
      </c>
      <c r="K1333" s="90" t="s">
        <v>24</v>
      </c>
      <c r="L1333" s="90" t="s">
        <v>24</v>
      </c>
      <c r="M1333" s="90" t="s">
        <v>24</v>
      </c>
      <c r="N1333" s="90" t="s">
        <v>24</v>
      </c>
      <c r="O1333" s="90" t="s">
        <v>24</v>
      </c>
      <c r="P1333" s="90" t="s">
        <v>24</v>
      </c>
      <c r="Q1333" s="90" t="s">
        <v>24</v>
      </c>
      <c r="R1333" s="90" t="s">
        <v>24</v>
      </c>
      <c r="S1333" s="90" t="s">
        <v>24</v>
      </c>
      <c r="T1333" s="90" t="s">
        <v>24</v>
      </c>
      <c r="U1333" s="90" t="s">
        <v>24</v>
      </c>
      <c r="V1333" s="90" t="s">
        <v>24</v>
      </c>
      <c r="W1333" s="90" t="s">
        <v>24</v>
      </c>
      <c r="X1333" t="str">
        <f t="shared" si="28"/>
        <v>11-2024</v>
      </c>
      <c r="Y1333">
        <f>_xlfn.XLOOKUP(X1333,AM:AM,AO:AO,"")</f>
        <v>0</v>
      </c>
      <c r="Z1333" t="str">
        <f>_xlfn.XLOOKUP(X1333,AM:AM,AP:AP,"")</f>
        <v>L12</v>
      </c>
      <c r="AA1333" t="str">
        <f>_xlfn.XLOOKUP(X1333,AM:AM,AQ:AQ,"")</f>
        <v>L24</v>
      </c>
      <c r="AB1333" t="str">
        <f>_xlfn.XLOOKUP(X1333,AM:AM,AR:AR,"")</f>
        <v>L36</v>
      </c>
    </row>
    <row r="1334" spans="1:28">
      <c r="A1334" s="93">
        <v>45600</v>
      </c>
      <c r="B1334" s="90">
        <v>45500</v>
      </c>
      <c r="C1334" s="90">
        <v>47000</v>
      </c>
      <c r="D1334" s="90">
        <v>45500</v>
      </c>
      <c r="E1334" s="90">
        <v>41400</v>
      </c>
      <c r="F1334" s="90">
        <v>47200</v>
      </c>
      <c r="G1334" s="91" t="s">
        <v>25</v>
      </c>
      <c r="H1334" s="90">
        <v>44500</v>
      </c>
      <c r="I1334" s="90">
        <v>44300</v>
      </c>
      <c r="J1334" s="90">
        <v>46800</v>
      </c>
      <c r="K1334" s="91" t="s">
        <v>25</v>
      </c>
      <c r="L1334" s="90">
        <v>46300</v>
      </c>
      <c r="M1334" s="90">
        <v>47100</v>
      </c>
      <c r="N1334" s="90">
        <v>44400</v>
      </c>
      <c r="O1334" s="90">
        <v>42700</v>
      </c>
      <c r="P1334" s="90">
        <v>41500</v>
      </c>
      <c r="Q1334" s="90">
        <v>42300</v>
      </c>
      <c r="R1334" s="90">
        <v>41700</v>
      </c>
      <c r="S1334" s="90">
        <v>43500</v>
      </c>
      <c r="T1334" s="90">
        <v>45700</v>
      </c>
      <c r="U1334" s="90">
        <v>48500</v>
      </c>
      <c r="V1334" s="90">
        <v>47300</v>
      </c>
      <c r="W1334" s="90">
        <v>50700</v>
      </c>
      <c r="X1334" t="str">
        <f t="shared" si="28"/>
        <v>11-2024</v>
      </c>
      <c r="Y1334">
        <f>_xlfn.XLOOKUP(X1334,AM:AM,AO:AO,"")</f>
        <v>0</v>
      </c>
      <c r="Z1334" t="str">
        <f>_xlfn.XLOOKUP(X1334,AM:AM,AP:AP,"")</f>
        <v>L12</v>
      </c>
      <c r="AA1334" t="str">
        <f>_xlfn.XLOOKUP(X1334,AM:AM,AQ:AQ,"")</f>
        <v>L24</v>
      </c>
      <c r="AB1334" t="str">
        <f>_xlfn.XLOOKUP(X1334,AM:AM,AR:AR,"")</f>
        <v>L36</v>
      </c>
    </row>
    <row r="1335" spans="1:28">
      <c r="A1335" s="93">
        <v>45601</v>
      </c>
      <c r="B1335" s="90">
        <v>45500</v>
      </c>
      <c r="C1335" s="90">
        <v>47000</v>
      </c>
      <c r="D1335" s="90">
        <v>45700</v>
      </c>
      <c r="E1335" s="90">
        <v>42000</v>
      </c>
      <c r="F1335" s="90">
        <v>47200</v>
      </c>
      <c r="G1335" s="91" t="s">
        <v>25</v>
      </c>
      <c r="H1335" s="90">
        <v>44500</v>
      </c>
      <c r="I1335" s="90">
        <v>44300</v>
      </c>
      <c r="J1335" s="90">
        <v>46900</v>
      </c>
      <c r="K1335" s="91" t="s">
        <v>25</v>
      </c>
      <c r="L1335" s="90">
        <v>46300</v>
      </c>
      <c r="M1335" s="90">
        <v>47200</v>
      </c>
      <c r="N1335" s="90">
        <v>44800</v>
      </c>
      <c r="O1335" s="90">
        <v>42700</v>
      </c>
      <c r="P1335" s="90">
        <v>41900</v>
      </c>
      <c r="Q1335" s="90">
        <v>42600</v>
      </c>
      <c r="R1335" s="90">
        <v>41800</v>
      </c>
      <c r="S1335" s="90">
        <v>44100</v>
      </c>
      <c r="T1335" s="90">
        <v>46000</v>
      </c>
      <c r="U1335" s="90">
        <v>48500</v>
      </c>
      <c r="V1335" s="90">
        <v>47500</v>
      </c>
      <c r="W1335" s="90">
        <v>50900</v>
      </c>
      <c r="X1335" t="str">
        <f t="shared" si="28"/>
        <v>11-2024</v>
      </c>
      <c r="Y1335">
        <f>_xlfn.XLOOKUP(X1335,AM:AM,AO:AO,"")</f>
        <v>0</v>
      </c>
      <c r="Z1335" t="str">
        <f>_xlfn.XLOOKUP(X1335,AM:AM,AP:AP,"")</f>
        <v>L12</v>
      </c>
      <c r="AA1335" t="str">
        <f>_xlfn.XLOOKUP(X1335,AM:AM,AQ:AQ,"")</f>
        <v>L24</v>
      </c>
      <c r="AB1335" t="str">
        <f>_xlfn.XLOOKUP(X1335,AM:AM,AR:AR,"")</f>
        <v>L36</v>
      </c>
    </row>
    <row r="1336" spans="1:28">
      <c r="A1336" s="93">
        <v>45602</v>
      </c>
      <c r="B1336" s="90">
        <v>46000</v>
      </c>
      <c r="C1336" s="90">
        <v>47000</v>
      </c>
      <c r="D1336" s="90">
        <v>46000</v>
      </c>
      <c r="E1336" s="90">
        <v>42100</v>
      </c>
      <c r="F1336" s="90">
        <v>47400</v>
      </c>
      <c r="G1336" s="91" t="s">
        <v>25</v>
      </c>
      <c r="H1336" s="90">
        <v>45000</v>
      </c>
      <c r="I1336" s="90">
        <v>44600</v>
      </c>
      <c r="J1336" s="90">
        <v>47100</v>
      </c>
      <c r="K1336" s="91" t="s">
        <v>25</v>
      </c>
      <c r="L1336" s="90">
        <v>46600</v>
      </c>
      <c r="M1336" s="90">
        <v>47300</v>
      </c>
      <c r="N1336" s="90">
        <v>45300</v>
      </c>
      <c r="O1336" s="90">
        <v>42700</v>
      </c>
      <c r="P1336" s="90">
        <v>42500</v>
      </c>
      <c r="Q1336" s="90">
        <v>43100</v>
      </c>
      <c r="R1336" s="90">
        <v>41800</v>
      </c>
      <c r="S1336" s="90">
        <v>44200</v>
      </c>
      <c r="T1336" s="90">
        <v>46300</v>
      </c>
      <c r="U1336" s="90">
        <v>48500</v>
      </c>
      <c r="V1336" s="90">
        <v>47700</v>
      </c>
      <c r="W1336" s="90">
        <v>50900</v>
      </c>
      <c r="X1336" t="str">
        <f t="shared" si="28"/>
        <v>11-2024</v>
      </c>
      <c r="Y1336">
        <f>_xlfn.XLOOKUP(X1336,AM:AM,AO:AO,"")</f>
        <v>0</v>
      </c>
      <c r="Z1336" t="str">
        <f>_xlfn.XLOOKUP(X1336,AM:AM,AP:AP,"")</f>
        <v>L12</v>
      </c>
      <c r="AA1336" t="str">
        <f>_xlfn.XLOOKUP(X1336,AM:AM,AQ:AQ,"")</f>
        <v>L24</v>
      </c>
      <c r="AB1336" t="str">
        <f>_xlfn.XLOOKUP(X1336,AM:AM,AR:AR,"")</f>
        <v>L36</v>
      </c>
    </row>
    <row r="1337" spans="1:28">
      <c r="A1337" s="93">
        <v>45603</v>
      </c>
      <c r="B1337" s="90">
        <v>46200</v>
      </c>
      <c r="C1337" s="90">
        <v>47200</v>
      </c>
      <c r="D1337" s="90">
        <v>46200</v>
      </c>
      <c r="E1337" s="90">
        <v>42400</v>
      </c>
      <c r="F1337" s="90">
        <v>47400</v>
      </c>
      <c r="G1337" s="91" t="s">
        <v>25</v>
      </c>
      <c r="H1337" s="90">
        <v>45000</v>
      </c>
      <c r="I1337" s="90">
        <v>44800</v>
      </c>
      <c r="J1337" s="90">
        <v>47100</v>
      </c>
      <c r="K1337" s="91" t="s">
        <v>25</v>
      </c>
      <c r="L1337" s="90">
        <v>46900</v>
      </c>
      <c r="M1337" s="90">
        <v>47300</v>
      </c>
      <c r="N1337" s="90">
        <v>45500</v>
      </c>
      <c r="O1337" s="91" t="s">
        <v>25</v>
      </c>
      <c r="P1337" s="90">
        <v>42400</v>
      </c>
      <c r="Q1337" s="90">
        <v>43100</v>
      </c>
      <c r="R1337" s="90">
        <v>42300</v>
      </c>
      <c r="S1337" s="90">
        <v>44500</v>
      </c>
      <c r="T1337" s="90">
        <v>46300</v>
      </c>
      <c r="U1337" s="90">
        <v>48500</v>
      </c>
      <c r="V1337" s="90">
        <v>47700</v>
      </c>
      <c r="W1337" s="90">
        <v>50900</v>
      </c>
      <c r="X1337" t="str">
        <f t="shared" si="28"/>
        <v>11-2024</v>
      </c>
      <c r="Y1337">
        <f>_xlfn.XLOOKUP(X1337,AM:AM,AO:AO,"")</f>
        <v>0</v>
      </c>
      <c r="Z1337" t="str">
        <f>_xlfn.XLOOKUP(X1337,AM:AM,AP:AP,"")</f>
        <v>L12</v>
      </c>
      <c r="AA1337" t="str">
        <f>_xlfn.XLOOKUP(X1337,AM:AM,AQ:AQ,"")</f>
        <v>L24</v>
      </c>
      <c r="AB1337" t="str">
        <f>_xlfn.XLOOKUP(X1337,AM:AM,AR:AR,"")</f>
        <v>L36</v>
      </c>
    </row>
    <row r="1338" spans="1:28">
      <c r="A1338" s="93">
        <v>45604</v>
      </c>
      <c r="B1338" s="90">
        <v>46500</v>
      </c>
      <c r="C1338" s="90">
        <v>47500</v>
      </c>
      <c r="D1338" s="90">
        <v>46900</v>
      </c>
      <c r="E1338" s="90">
        <v>42800</v>
      </c>
      <c r="F1338" s="90">
        <v>48000</v>
      </c>
      <c r="G1338" s="91" t="s">
        <v>25</v>
      </c>
      <c r="H1338" s="90">
        <v>45500</v>
      </c>
      <c r="I1338" s="90">
        <v>45700</v>
      </c>
      <c r="J1338" s="90">
        <v>47700</v>
      </c>
      <c r="K1338" s="91" t="s">
        <v>25</v>
      </c>
      <c r="L1338" s="90">
        <v>47500</v>
      </c>
      <c r="M1338" s="90">
        <v>47600</v>
      </c>
      <c r="N1338" s="90">
        <v>45900</v>
      </c>
      <c r="O1338" s="91" t="s">
        <v>25</v>
      </c>
      <c r="P1338" s="90">
        <v>43000</v>
      </c>
      <c r="Q1338" s="90">
        <v>44000</v>
      </c>
      <c r="R1338" s="90">
        <v>42700</v>
      </c>
      <c r="S1338" s="90">
        <v>44900</v>
      </c>
      <c r="T1338" s="90">
        <v>47000</v>
      </c>
      <c r="U1338" s="90">
        <v>48500</v>
      </c>
      <c r="V1338" s="90">
        <v>48000</v>
      </c>
      <c r="W1338" s="90">
        <v>50900</v>
      </c>
      <c r="X1338" t="str">
        <f t="shared" si="28"/>
        <v>11-2024</v>
      </c>
      <c r="Y1338">
        <f>_xlfn.XLOOKUP(X1338,AM:AM,AO:AO,"")</f>
        <v>0</v>
      </c>
      <c r="Z1338" t="str">
        <f>_xlfn.XLOOKUP(X1338,AM:AM,AP:AP,"")</f>
        <v>L12</v>
      </c>
      <c r="AA1338" t="str">
        <f>_xlfn.XLOOKUP(X1338,AM:AM,AQ:AQ,"")</f>
        <v>L24</v>
      </c>
      <c r="AB1338" t="str">
        <f>_xlfn.XLOOKUP(X1338,AM:AM,AR:AR,"")</f>
        <v>L36</v>
      </c>
    </row>
    <row r="1339" spans="1:28">
      <c r="A1339" s="93">
        <v>45605</v>
      </c>
      <c r="B1339" s="90">
        <v>46500</v>
      </c>
      <c r="C1339" s="90">
        <v>47500</v>
      </c>
      <c r="D1339" s="90">
        <v>46900</v>
      </c>
      <c r="E1339" s="90">
        <v>43000</v>
      </c>
      <c r="F1339" s="90">
        <v>48000</v>
      </c>
      <c r="G1339" s="91" t="s">
        <v>25</v>
      </c>
      <c r="H1339" s="90">
        <v>45500</v>
      </c>
      <c r="I1339" s="90">
        <v>45500</v>
      </c>
      <c r="J1339" s="90">
        <v>47700</v>
      </c>
      <c r="K1339" s="91" t="s">
        <v>25</v>
      </c>
      <c r="L1339" s="90">
        <v>47500</v>
      </c>
      <c r="M1339" s="90">
        <v>48200</v>
      </c>
      <c r="N1339" s="90">
        <v>45800</v>
      </c>
      <c r="O1339" s="90">
        <v>43200</v>
      </c>
      <c r="P1339" s="90">
        <v>43000</v>
      </c>
      <c r="Q1339" s="90">
        <v>43800</v>
      </c>
      <c r="R1339" s="90">
        <v>42600</v>
      </c>
      <c r="S1339" s="90">
        <v>45100</v>
      </c>
      <c r="T1339" s="90">
        <v>47000</v>
      </c>
      <c r="U1339" s="90">
        <v>48500</v>
      </c>
      <c r="V1339" s="90">
        <v>48200</v>
      </c>
      <c r="W1339" s="90">
        <v>50900</v>
      </c>
      <c r="X1339" t="str">
        <f t="shared" si="28"/>
        <v>11-2024</v>
      </c>
      <c r="Y1339">
        <f>_xlfn.XLOOKUP(X1339,AM:AM,AO:AO,"")</f>
        <v>0</v>
      </c>
      <c r="Z1339" t="str">
        <f>_xlfn.XLOOKUP(X1339,AM:AM,AP:AP,"")</f>
        <v>L12</v>
      </c>
      <c r="AA1339" t="str">
        <f>_xlfn.XLOOKUP(X1339,AM:AM,AQ:AQ,"")</f>
        <v>L24</v>
      </c>
      <c r="AB1339" t="str">
        <f>_xlfn.XLOOKUP(X1339,AM:AM,AR:AR,"")</f>
        <v>L36</v>
      </c>
    </row>
    <row r="1340" spans="1:28">
      <c r="A1340" s="93">
        <v>45606</v>
      </c>
      <c r="B1340" s="90" t="s">
        <v>24</v>
      </c>
      <c r="C1340" s="90" t="s">
        <v>24</v>
      </c>
      <c r="D1340" s="90" t="s">
        <v>24</v>
      </c>
      <c r="E1340" s="90" t="s">
        <v>24</v>
      </c>
      <c r="F1340" s="90" t="s">
        <v>24</v>
      </c>
      <c r="G1340" s="90" t="s">
        <v>24</v>
      </c>
      <c r="H1340" s="90" t="s">
        <v>24</v>
      </c>
      <c r="I1340" s="90" t="s">
        <v>24</v>
      </c>
      <c r="J1340" s="90" t="s">
        <v>24</v>
      </c>
      <c r="K1340" s="90" t="s">
        <v>24</v>
      </c>
      <c r="L1340" s="90" t="s">
        <v>24</v>
      </c>
      <c r="M1340" s="90" t="s">
        <v>24</v>
      </c>
      <c r="N1340" s="90" t="s">
        <v>24</v>
      </c>
      <c r="O1340" s="90" t="s">
        <v>24</v>
      </c>
      <c r="P1340" s="90" t="s">
        <v>24</v>
      </c>
      <c r="Q1340" s="90" t="s">
        <v>24</v>
      </c>
      <c r="R1340" s="90" t="s">
        <v>24</v>
      </c>
      <c r="S1340" s="90" t="s">
        <v>24</v>
      </c>
      <c r="T1340" s="90" t="s">
        <v>24</v>
      </c>
      <c r="U1340" s="90" t="s">
        <v>24</v>
      </c>
      <c r="V1340" s="90" t="s">
        <v>24</v>
      </c>
      <c r="W1340" s="90" t="s">
        <v>24</v>
      </c>
      <c r="X1340" t="str">
        <f t="shared" si="28"/>
        <v>11-2024</v>
      </c>
      <c r="Y1340">
        <f>_xlfn.XLOOKUP(X1340,AM:AM,AO:AO,"")</f>
        <v>0</v>
      </c>
      <c r="Z1340" t="str">
        <f>_xlfn.XLOOKUP(X1340,AM:AM,AP:AP,"")</f>
        <v>L12</v>
      </c>
      <c r="AA1340" t="str">
        <f>_xlfn.XLOOKUP(X1340,AM:AM,AQ:AQ,"")</f>
        <v>L24</v>
      </c>
      <c r="AB1340" t="str">
        <f>_xlfn.XLOOKUP(X1340,AM:AM,AR:AR,"")</f>
        <v>L36</v>
      </c>
    </row>
    <row r="1341" spans="1:28">
      <c r="A1341" s="93">
        <v>45607</v>
      </c>
      <c r="B1341" s="90">
        <v>46700</v>
      </c>
      <c r="C1341" s="90">
        <v>47500</v>
      </c>
      <c r="D1341" s="90">
        <v>47400</v>
      </c>
      <c r="E1341" s="90">
        <v>43200</v>
      </c>
      <c r="F1341" s="90">
        <v>48000</v>
      </c>
      <c r="G1341" s="91" t="s">
        <v>25</v>
      </c>
      <c r="H1341" s="90">
        <v>45500</v>
      </c>
      <c r="I1341" s="90">
        <v>45600</v>
      </c>
      <c r="J1341" s="90">
        <v>47400</v>
      </c>
      <c r="K1341" s="91" t="s">
        <v>25</v>
      </c>
      <c r="L1341" s="90">
        <v>47600</v>
      </c>
      <c r="M1341" s="90">
        <v>48000</v>
      </c>
      <c r="N1341" s="90">
        <v>46000</v>
      </c>
      <c r="O1341" s="90">
        <v>42500</v>
      </c>
      <c r="P1341" s="90">
        <v>43000</v>
      </c>
      <c r="Q1341" s="90">
        <v>43800</v>
      </c>
      <c r="R1341" s="90">
        <v>43000</v>
      </c>
      <c r="S1341" s="90">
        <v>45300</v>
      </c>
      <c r="T1341" s="90">
        <v>47000</v>
      </c>
      <c r="U1341" s="90">
        <v>48500</v>
      </c>
      <c r="V1341" s="90">
        <v>48200</v>
      </c>
      <c r="W1341" s="90">
        <v>50900</v>
      </c>
      <c r="X1341" t="str">
        <f t="shared" si="28"/>
        <v>11-2024</v>
      </c>
      <c r="Y1341">
        <f>_xlfn.XLOOKUP(X1341,AM:AM,AO:AO,"")</f>
        <v>0</v>
      </c>
      <c r="Z1341" t="str">
        <f>_xlfn.XLOOKUP(X1341,AM:AM,AP:AP,"")</f>
        <v>L12</v>
      </c>
      <c r="AA1341" t="str">
        <f>_xlfn.XLOOKUP(X1341,AM:AM,AQ:AQ,"")</f>
        <v>L24</v>
      </c>
      <c r="AB1341" t="str">
        <f>_xlfn.XLOOKUP(X1341,AM:AM,AR:AR,"")</f>
        <v>L36</v>
      </c>
    </row>
    <row r="1342" spans="1:28">
      <c r="A1342" s="93">
        <v>45608</v>
      </c>
      <c r="B1342" s="90">
        <v>46500</v>
      </c>
      <c r="C1342" s="90">
        <v>47500</v>
      </c>
      <c r="D1342" s="90">
        <v>47200</v>
      </c>
      <c r="E1342" s="90">
        <v>43000</v>
      </c>
      <c r="F1342" s="90">
        <v>47900</v>
      </c>
      <c r="G1342" s="91" t="s">
        <v>25</v>
      </c>
      <c r="H1342" s="90">
        <v>45500</v>
      </c>
      <c r="I1342" s="90">
        <v>45600</v>
      </c>
      <c r="J1342" s="90">
        <v>47300</v>
      </c>
      <c r="K1342" s="91" t="s">
        <v>25</v>
      </c>
      <c r="L1342" s="90">
        <v>47600</v>
      </c>
      <c r="M1342" s="90">
        <v>48000</v>
      </c>
      <c r="N1342" s="90">
        <v>45900</v>
      </c>
      <c r="O1342" s="90">
        <v>42500</v>
      </c>
      <c r="P1342" s="90">
        <v>42800</v>
      </c>
      <c r="Q1342" s="90">
        <v>43600</v>
      </c>
      <c r="R1342" s="90">
        <v>43000</v>
      </c>
      <c r="S1342" s="90">
        <v>45300</v>
      </c>
      <c r="T1342" s="90">
        <v>47000</v>
      </c>
      <c r="U1342" s="90">
        <v>48500</v>
      </c>
      <c r="V1342" s="90">
        <v>48200</v>
      </c>
      <c r="W1342" s="90">
        <v>50900</v>
      </c>
      <c r="X1342" t="str">
        <f t="shared" si="28"/>
        <v>11-2024</v>
      </c>
      <c r="Y1342">
        <f>_xlfn.XLOOKUP(X1342,AM:AM,AO:AO,"")</f>
        <v>0</v>
      </c>
      <c r="Z1342" t="str">
        <f>_xlfn.XLOOKUP(X1342,AM:AM,AP:AP,"")</f>
        <v>L12</v>
      </c>
      <c r="AA1342" t="str">
        <f>_xlfn.XLOOKUP(X1342,AM:AM,AQ:AQ,"")</f>
        <v>L24</v>
      </c>
      <c r="AB1342" t="str">
        <f>_xlfn.XLOOKUP(X1342,AM:AM,AR:AR,"")</f>
        <v>L36</v>
      </c>
    </row>
    <row r="1343" spans="1:28">
      <c r="A1343" s="93">
        <v>45609</v>
      </c>
      <c r="B1343" s="90">
        <v>46500</v>
      </c>
      <c r="C1343" s="90">
        <v>47300</v>
      </c>
      <c r="D1343" s="90">
        <v>47000</v>
      </c>
      <c r="E1343" s="90">
        <v>42500</v>
      </c>
      <c r="F1343" s="90">
        <v>47900</v>
      </c>
      <c r="G1343" s="91" t="s">
        <v>25</v>
      </c>
      <c r="H1343" s="90">
        <v>45500</v>
      </c>
      <c r="I1343" s="90">
        <v>45300</v>
      </c>
      <c r="J1343" s="90">
        <v>47100</v>
      </c>
      <c r="K1343" s="91" t="s">
        <v>25</v>
      </c>
      <c r="L1343" s="90">
        <v>47500</v>
      </c>
      <c r="M1343" s="90">
        <v>47900</v>
      </c>
      <c r="N1343" s="90">
        <v>45400</v>
      </c>
      <c r="O1343" s="90">
        <v>42000</v>
      </c>
      <c r="P1343" s="90">
        <v>42300</v>
      </c>
      <c r="Q1343" s="90">
        <v>43300</v>
      </c>
      <c r="R1343" s="90">
        <v>42600</v>
      </c>
      <c r="S1343" s="90">
        <v>45100</v>
      </c>
      <c r="T1343" s="90">
        <v>46700</v>
      </c>
      <c r="U1343" s="90">
        <v>48500</v>
      </c>
      <c r="V1343" s="90">
        <v>48000</v>
      </c>
      <c r="W1343" s="90">
        <v>50900</v>
      </c>
      <c r="X1343" t="str">
        <f t="shared" si="28"/>
        <v>11-2024</v>
      </c>
      <c r="Y1343">
        <f>_xlfn.XLOOKUP(X1343,AM:AM,AO:AO,"")</f>
        <v>0</v>
      </c>
      <c r="Z1343" t="str">
        <f>_xlfn.XLOOKUP(X1343,AM:AM,AP:AP,"")</f>
        <v>L12</v>
      </c>
      <c r="AA1343" t="str">
        <f>_xlfn.XLOOKUP(X1343,AM:AM,AQ:AQ,"")</f>
        <v>L24</v>
      </c>
      <c r="AB1343" t="str">
        <f>_xlfn.XLOOKUP(X1343,AM:AM,AR:AR,"")</f>
        <v>L36</v>
      </c>
    </row>
    <row r="1344" spans="1:28">
      <c r="A1344" s="93">
        <v>45610</v>
      </c>
      <c r="B1344" s="90">
        <v>46300</v>
      </c>
      <c r="C1344" s="90">
        <v>47000</v>
      </c>
      <c r="D1344" s="90">
        <v>46700</v>
      </c>
      <c r="E1344" s="90">
        <v>42200</v>
      </c>
      <c r="F1344" s="90">
        <v>47700</v>
      </c>
      <c r="G1344" s="91" t="s">
        <v>25</v>
      </c>
      <c r="H1344" s="90">
        <v>45000</v>
      </c>
      <c r="I1344" s="90">
        <v>44900</v>
      </c>
      <c r="J1344" s="90">
        <v>46900</v>
      </c>
      <c r="K1344" s="91" t="s">
        <v>25</v>
      </c>
      <c r="L1344" s="90">
        <v>47200</v>
      </c>
      <c r="M1344" s="90">
        <v>47800</v>
      </c>
      <c r="N1344" s="90">
        <v>45200</v>
      </c>
      <c r="O1344" s="90">
        <v>41600</v>
      </c>
      <c r="P1344" s="90">
        <v>42000</v>
      </c>
      <c r="Q1344" s="90">
        <v>42800</v>
      </c>
      <c r="R1344" s="90">
        <v>42600</v>
      </c>
      <c r="S1344" s="90">
        <v>44800</v>
      </c>
      <c r="T1344" s="90">
        <v>46500</v>
      </c>
      <c r="U1344" s="90">
        <v>48500</v>
      </c>
      <c r="V1344" s="90">
        <v>47700</v>
      </c>
      <c r="W1344" s="90">
        <v>50900</v>
      </c>
      <c r="X1344" t="str">
        <f t="shared" si="28"/>
        <v>11-2024</v>
      </c>
      <c r="Y1344">
        <f>_xlfn.XLOOKUP(X1344,AM:AM,AO:AO,"")</f>
        <v>0</v>
      </c>
      <c r="Z1344" t="str">
        <f>_xlfn.XLOOKUP(X1344,AM:AM,AP:AP,"")</f>
        <v>L12</v>
      </c>
      <c r="AA1344" t="str">
        <f>_xlfn.XLOOKUP(X1344,AM:AM,AQ:AQ,"")</f>
        <v>L24</v>
      </c>
      <c r="AB1344" t="str">
        <f>_xlfn.XLOOKUP(X1344,AM:AM,AR:AR,"")</f>
        <v>L36</v>
      </c>
    </row>
    <row r="1345" spans="1:28">
      <c r="A1345" s="93">
        <v>45611</v>
      </c>
      <c r="B1345" s="90">
        <v>46000</v>
      </c>
      <c r="C1345" s="90">
        <v>47000</v>
      </c>
      <c r="D1345" s="90">
        <v>46300</v>
      </c>
      <c r="E1345" s="90">
        <v>41700</v>
      </c>
      <c r="F1345" s="90">
        <v>47700</v>
      </c>
      <c r="G1345" s="91" t="s">
        <v>25</v>
      </c>
      <c r="H1345" s="91" t="s">
        <v>25</v>
      </c>
      <c r="I1345" s="90">
        <v>44600</v>
      </c>
      <c r="J1345" s="90">
        <v>46800</v>
      </c>
      <c r="K1345" s="91" t="s">
        <v>25</v>
      </c>
      <c r="L1345" s="90">
        <v>47000</v>
      </c>
      <c r="M1345" s="90">
        <v>47800</v>
      </c>
      <c r="N1345" s="90">
        <v>44800</v>
      </c>
      <c r="O1345" s="90">
        <v>41600</v>
      </c>
      <c r="P1345" s="90">
        <v>41500</v>
      </c>
      <c r="Q1345" s="90">
        <v>42500</v>
      </c>
      <c r="R1345" s="90">
        <v>42200</v>
      </c>
      <c r="S1345" s="90">
        <v>44300</v>
      </c>
      <c r="T1345" s="90">
        <v>46200</v>
      </c>
      <c r="U1345" s="90">
        <v>48500</v>
      </c>
      <c r="V1345" s="90">
        <v>47700</v>
      </c>
      <c r="W1345" s="90">
        <v>50800</v>
      </c>
      <c r="X1345" t="str">
        <f t="shared" si="28"/>
        <v>11-2024</v>
      </c>
      <c r="Y1345">
        <f>_xlfn.XLOOKUP(X1345,AM:AM,AO:AO,"")</f>
        <v>0</v>
      </c>
      <c r="Z1345" t="str">
        <f>_xlfn.XLOOKUP(X1345,AM:AM,AP:AP,"")</f>
        <v>L12</v>
      </c>
      <c r="AA1345" t="str">
        <f>_xlfn.XLOOKUP(X1345,AM:AM,AQ:AQ,"")</f>
        <v>L24</v>
      </c>
      <c r="AB1345" t="str">
        <f>_xlfn.XLOOKUP(X1345,AM:AM,AR:AR,"")</f>
        <v>L36</v>
      </c>
    </row>
    <row r="1346" spans="1:28">
      <c r="A1346" s="93">
        <v>45612</v>
      </c>
      <c r="B1346" s="90">
        <v>46000</v>
      </c>
      <c r="C1346" s="90">
        <v>46500</v>
      </c>
      <c r="D1346" s="90">
        <v>46000</v>
      </c>
      <c r="E1346" s="90">
        <v>41500</v>
      </c>
      <c r="F1346" s="90">
        <v>47300</v>
      </c>
      <c r="G1346" s="91" t="s">
        <v>25</v>
      </c>
      <c r="H1346" s="90">
        <v>45000</v>
      </c>
      <c r="I1346" s="90">
        <v>44400</v>
      </c>
      <c r="J1346" s="90">
        <v>46500</v>
      </c>
      <c r="K1346" s="91" t="s">
        <v>25</v>
      </c>
      <c r="L1346" s="90">
        <v>46700</v>
      </c>
      <c r="M1346" s="90">
        <v>47500</v>
      </c>
      <c r="N1346" s="90">
        <v>44500</v>
      </c>
      <c r="O1346" s="90">
        <v>41600</v>
      </c>
      <c r="P1346" s="90">
        <v>41500</v>
      </c>
      <c r="Q1346" s="90">
        <v>42300</v>
      </c>
      <c r="R1346" s="90">
        <v>42200</v>
      </c>
      <c r="S1346" s="90">
        <v>43600</v>
      </c>
      <c r="T1346" s="90">
        <v>46000</v>
      </c>
      <c r="U1346" s="90">
        <v>48500</v>
      </c>
      <c r="V1346" s="90">
        <v>47500</v>
      </c>
      <c r="W1346" s="90">
        <v>50700</v>
      </c>
      <c r="X1346" t="str">
        <f t="shared" si="28"/>
        <v>11-2024</v>
      </c>
      <c r="Y1346">
        <f>_xlfn.XLOOKUP(X1346,AM:AM,AO:AO,"")</f>
        <v>0</v>
      </c>
      <c r="Z1346" t="str">
        <f>_xlfn.XLOOKUP(X1346,AM:AM,AP:AP,"")</f>
        <v>L12</v>
      </c>
      <c r="AA1346" t="str">
        <f>_xlfn.XLOOKUP(X1346,AM:AM,AQ:AQ,"")</f>
        <v>L24</v>
      </c>
      <c r="AB1346" t="str">
        <f>_xlfn.XLOOKUP(X1346,AM:AM,AR:AR,"")</f>
        <v>L36</v>
      </c>
    </row>
    <row r="1347" spans="1:28">
      <c r="A1347" s="93">
        <v>45613</v>
      </c>
      <c r="B1347" s="90" t="s">
        <v>24</v>
      </c>
      <c r="C1347" s="90" t="s">
        <v>24</v>
      </c>
      <c r="D1347" s="90" t="s">
        <v>24</v>
      </c>
      <c r="E1347" s="90" t="s">
        <v>24</v>
      </c>
      <c r="F1347" s="90" t="s">
        <v>24</v>
      </c>
      <c r="G1347" s="90" t="s">
        <v>24</v>
      </c>
      <c r="H1347" s="90" t="s">
        <v>24</v>
      </c>
      <c r="I1347" s="90" t="s">
        <v>24</v>
      </c>
      <c r="J1347" s="90" t="s">
        <v>24</v>
      </c>
      <c r="K1347" s="90" t="s">
        <v>24</v>
      </c>
      <c r="L1347" s="90" t="s">
        <v>24</v>
      </c>
      <c r="M1347" s="90" t="s">
        <v>24</v>
      </c>
      <c r="N1347" s="90" t="s">
        <v>24</v>
      </c>
      <c r="O1347" s="90" t="s">
        <v>24</v>
      </c>
      <c r="P1347" s="90" t="s">
        <v>24</v>
      </c>
      <c r="Q1347" s="90" t="s">
        <v>24</v>
      </c>
      <c r="R1347" s="90" t="s">
        <v>24</v>
      </c>
      <c r="S1347" s="90" t="s">
        <v>24</v>
      </c>
      <c r="T1347" s="90" t="s">
        <v>24</v>
      </c>
      <c r="U1347" s="90" t="s">
        <v>24</v>
      </c>
      <c r="V1347" s="90" t="s">
        <v>24</v>
      </c>
      <c r="W1347" s="90" t="s">
        <v>24</v>
      </c>
      <c r="X1347" t="str">
        <f t="shared" si="28"/>
        <v>11-2024</v>
      </c>
      <c r="Y1347">
        <f>_xlfn.XLOOKUP(X1347,AM:AM,AO:AO,"")</f>
        <v>0</v>
      </c>
      <c r="Z1347" t="str">
        <f>_xlfn.XLOOKUP(X1347,AM:AM,AP:AP,"")</f>
        <v>L12</v>
      </c>
      <c r="AA1347" t="str">
        <f>_xlfn.XLOOKUP(X1347,AM:AM,AQ:AQ,"")</f>
        <v>L24</v>
      </c>
      <c r="AB1347" t="str">
        <f>_xlfn.XLOOKUP(X1347,AM:AM,AR:AR,"")</f>
        <v>L36</v>
      </c>
    </row>
    <row r="1348" spans="1:28">
      <c r="A1348" s="93">
        <v>45614</v>
      </c>
      <c r="B1348" s="90">
        <v>45900</v>
      </c>
      <c r="C1348" s="90">
        <v>46500</v>
      </c>
      <c r="D1348" s="90">
        <v>45800</v>
      </c>
      <c r="E1348" s="90">
        <v>41300</v>
      </c>
      <c r="F1348" s="90">
        <v>47300</v>
      </c>
      <c r="G1348" s="91" t="s">
        <v>25</v>
      </c>
      <c r="H1348" s="90">
        <v>44500</v>
      </c>
      <c r="I1348" s="90">
        <v>44600</v>
      </c>
      <c r="J1348" s="90">
        <v>46100</v>
      </c>
      <c r="K1348" s="91" t="s">
        <v>25</v>
      </c>
      <c r="L1348" s="90">
        <v>46700</v>
      </c>
      <c r="M1348" s="90">
        <v>47500</v>
      </c>
      <c r="N1348" s="90">
        <v>44300</v>
      </c>
      <c r="O1348" s="90">
        <v>41200</v>
      </c>
      <c r="P1348" s="90">
        <v>41500</v>
      </c>
      <c r="Q1348" s="90">
        <v>42300</v>
      </c>
      <c r="R1348" s="90">
        <v>42000</v>
      </c>
      <c r="S1348" s="90">
        <v>43400</v>
      </c>
      <c r="T1348" s="90">
        <v>46000</v>
      </c>
      <c r="U1348" s="90">
        <v>48500</v>
      </c>
      <c r="V1348" s="90">
        <v>47200</v>
      </c>
      <c r="W1348" s="90">
        <v>50200</v>
      </c>
      <c r="X1348" t="str">
        <f t="shared" si="28"/>
        <v>11-2024</v>
      </c>
      <c r="Y1348">
        <f>_xlfn.XLOOKUP(X1348,AM:AM,AO:AO,"")</f>
        <v>0</v>
      </c>
      <c r="Z1348" t="str">
        <f>_xlfn.XLOOKUP(X1348,AM:AM,AP:AP,"")</f>
        <v>L12</v>
      </c>
      <c r="AA1348" t="str">
        <f>_xlfn.XLOOKUP(X1348,AM:AM,AQ:AQ,"")</f>
        <v>L24</v>
      </c>
      <c r="AB1348" t="str">
        <f>_xlfn.XLOOKUP(X1348,AM:AM,AR:AR,"")</f>
        <v>L36</v>
      </c>
    </row>
    <row r="1349" spans="1:28" s="273" customFormat="1">
      <c r="A1349" s="275">
        <v>45615</v>
      </c>
      <c r="B1349" s="276">
        <v>45800</v>
      </c>
      <c r="C1349" s="276">
        <v>46500</v>
      </c>
      <c r="D1349" s="90">
        <v>45500</v>
      </c>
      <c r="E1349" s="276">
        <v>41100</v>
      </c>
      <c r="F1349" s="276">
        <v>47200</v>
      </c>
      <c r="G1349" s="277" t="s">
        <v>25</v>
      </c>
      <c r="H1349" s="276">
        <v>44500</v>
      </c>
      <c r="I1349" s="276">
        <v>44500</v>
      </c>
      <c r="J1349" s="276">
        <v>46100</v>
      </c>
      <c r="K1349" s="277" t="s">
        <v>25</v>
      </c>
      <c r="L1349" s="276">
        <v>46500</v>
      </c>
      <c r="M1349" s="276">
        <v>47500</v>
      </c>
      <c r="N1349" s="276">
        <v>44000</v>
      </c>
      <c r="O1349" s="276">
        <v>41000</v>
      </c>
      <c r="P1349" s="276">
        <v>41500</v>
      </c>
      <c r="Q1349" s="276">
        <v>42200</v>
      </c>
      <c r="R1349" s="276">
        <v>42000</v>
      </c>
      <c r="S1349" s="276">
        <v>43200</v>
      </c>
      <c r="T1349" s="276">
        <v>45800</v>
      </c>
      <c r="U1349" s="276">
        <v>48000</v>
      </c>
      <c r="V1349" s="276">
        <v>47200</v>
      </c>
      <c r="W1349" s="276">
        <v>50200</v>
      </c>
      <c r="X1349" t="str">
        <f t="shared" si="28"/>
        <v>11-2024</v>
      </c>
      <c r="Y1349">
        <f>_xlfn.XLOOKUP(X1349,AM:AM,AO:AO,"")</f>
        <v>0</v>
      </c>
      <c r="Z1349" t="str">
        <f>_xlfn.XLOOKUP(X1349,AM:AM,AP:AP,"")</f>
        <v>L12</v>
      </c>
      <c r="AA1349" t="str">
        <f>_xlfn.XLOOKUP(X1349,AM:AM,AQ:AQ,"")</f>
        <v>L24</v>
      </c>
      <c r="AB1349" t="str">
        <f>_xlfn.XLOOKUP(X1349,AM:AM,AR:AR,"")</f>
        <v>L36</v>
      </c>
    </row>
    <row r="1350" spans="1:28">
      <c r="A1350" s="93">
        <v>45616</v>
      </c>
      <c r="B1350" s="90">
        <v>45800</v>
      </c>
      <c r="C1350" s="90">
        <v>46300</v>
      </c>
      <c r="D1350" s="90">
        <v>45300</v>
      </c>
      <c r="E1350" s="90">
        <v>41100</v>
      </c>
      <c r="F1350" s="90">
        <v>47000</v>
      </c>
      <c r="G1350" s="91" t="s">
        <v>25</v>
      </c>
      <c r="H1350" s="90">
        <v>44500</v>
      </c>
      <c r="I1350" s="90">
        <v>44400</v>
      </c>
      <c r="J1350" s="90">
        <v>46100</v>
      </c>
      <c r="K1350" s="91" t="s">
        <v>25</v>
      </c>
      <c r="L1350" s="90">
        <v>46500</v>
      </c>
      <c r="M1350" s="91" t="s">
        <v>25</v>
      </c>
      <c r="N1350" s="90">
        <v>43900</v>
      </c>
      <c r="O1350" s="90">
        <v>41000</v>
      </c>
      <c r="P1350" s="90">
        <v>41500</v>
      </c>
      <c r="Q1350" s="90">
        <v>42200</v>
      </c>
      <c r="R1350" s="90">
        <v>42000</v>
      </c>
      <c r="S1350" s="90">
        <v>43600</v>
      </c>
      <c r="T1350" s="90">
        <v>45500</v>
      </c>
      <c r="U1350" s="90">
        <v>48000</v>
      </c>
      <c r="V1350" s="90">
        <v>47000</v>
      </c>
      <c r="W1350" s="90">
        <v>50200</v>
      </c>
      <c r="X1350" t="str">
        <f t="shared" si="28"/>
        <v>11-2024</v>
      </c>
      <c r="Y1350">
        <f>_xlfn.XLOOKUP(X1350,AM:AM,AO:AO,"")</f>
        <v>0</v>
      </c>
      <c r="Z1350" t="str">
        <f>_xlfn.XLOOKUP(X1350,AM:AM,AP:AP,"")</f>
        <v>L12</v>
      </c>
      <c r="AA1350" t="str">
        <f>_xlfn.XLOOKUP(X1350,AM:AM,AQ:AQ,"")</f>
        <v>L24</v>
      </c>
      <c r="AB1350" t="str">
        <f>_xlfn.XLOOKUP(X1350,AM:AM,AR:AR,"")</f>
        <v>L36</v>
      </c>
    </row>
    <row r="1351" spans="1:28">
      <c r="A1351" s="93">
        <v>45617</v>
      </c>
      <c r="B1351" s="90">
        <v>46000</v>
      </c>
      <c r="C1351" s="90">
        <v>46300</v>
      </c>
      <c r="D1351" s="90">
        <v>45400</v>
      </c>
      <c r="E1351" s="90">
        <v>41400</v>
      </c>
      <c r="F1351" s="90">
        <v>47100</v>
      </c>
      <c r="G1351" s="91" t="s">
        <v>25</v>
      </c>
      <c r="H1351" s="90">
        <v>44000</v>
      </c>
      <c r="I1351" s="90">
        <v>44700</v>
      </c>
      <c r="J1351" s="90">
        <v>47000</v>
      </c>
      <c r="K1351" s="91" t="s">
        <v>25</v>
      </c>
      <c r="L1351" s="90">
        <v>46700</v>
      </c>
      <c r="M1351" s="90">
        <v>47700</v>
      </c>
      <c r="N1351" s="90">
        <v>44100</v>
      </c>
      <c r="O1351" s="90">
        <v>40800</v>
      </c>
      <c r="P1351" s="90">
        <v>41700</v>
      </c>
      <c r="Q1351" s="90">
        <v>42500</v>
      </c>
      <c r="R1351" s="90">
        <v>41700</v>
      </c>
      <c r="S1351" s="90">
        <v>43500</v>
      </c>
      <c r="T1351" s="90">
        <v>45600</v>
      </c>
      <c r="U1351" s="90">
        <v>47500</v>
      </c>
      <c r="V1351" s="90">
        <v>46900</v>
      </c>
      <c r="W1351" s="90">
        <v>50200</v>
      </c>
      <c r="X1351" t="str">
        <f t="shared" si="28"/>
        <v>11-2024</v>
      </c>
      <c r="Y1351">
        <f>_xlfn.XLOOKUP(X1351,AM:AM,AO:AO,"")</f>
        <v>0</v>
      </c>
      <c r="Z1351" t="str">
        <f>_xlfn.XLOOKUP(X1351,AM:AM,AP:AP,"")</f>
        <v>L12</v>
      </c>
      <c r="AA1351" t="str">
        <f>_xlfn.XLOOKUP(X1351,AM:AM,AQ:AQ,"")</f>
        <v>L24</v>
      </c>
      <c r="AB1351" t="str">
        <f>_xlfn.XLOOKUP(X1351,AM:AM,AR:AR,"")</f>
        <v>L36</v>
      </c>
    </row>
    <row r="1352" spans="1:28">
      <c r="A1352" s="93">
        <v>45618</v>
      </c>
      <c r="B1352" s="90">
        <v>46000</v>
      </c>
      <c r="C1352" s="90">
        <v>46300</v>
      </c>
      <c r="D1352" s="90">
        <v>45500</v>
      </c>
      <c r="E1352" s="90">
        <v>41400</v>
      </c>
      <c r="F1352" s="90">
        <v>47400</v>
      </c>
      <c r="G1352" s="91" t="s">
        <v>25</v>
      </c>
      <c r="H1352" s="90">
        <v>44500</v>
      </c>
      <c r="I1352" s="90">
        <v>44700</v>
      </c>
      <c r="J1352" s="90">
        <v>47000</v>
      </c>
      <c r="K1352" s="91" t="s">
        <v>25</v>
      </c>
      <c r="L1352" s="90">
        <v>46700</v>
      </c>
      <c r="M1352" s="90">
        <v>47700</v>
      </c>
      <c r="N1352" s="90">
        <v>44400</v>
      </c>
      <c r="O1352" s="90">
        <v>41200</v>
      </c>
      <c r="P1352" s="90">
        <v>41800</v>
      </c>
      <c r="Q1352" s="90">
        <v>42500</v>
      </c>
      <c r="R1352" s="90">
        <v>42000</v>
      </c>
      <c r="S1352" s="90">
        <v>43500</v>
      </c>
      <c r="T1352" s="90">
        <v>45600</v>
      </c>
      <c r="U1352" s="90">
        <v>47000</v>
      </c>
      <c r="V1352" s="90">
        <v>46900</v>
      </c>
      <c r="W1352" s="90">
        <v>50200</v>
      </c>
      <c r="X1352" t="str">
        <f t="shared" si="28"/>
        <v>11-2024</v>
      </c>
      <c r="Y1352">
        <f>_xlfn.XLOOKUP(X1352,AM:AM,AO:AO,"")</f>
        <v>0</v>
      </c>
      <c r="Z1352" t="str">
        <f>_xlfn.XLOOKUP(X1352,AM:AM,AP:AP,"")</f>
        <v>L12</v>
      </c>
      <c r="AA1352" t="str">
        <f>_xlfn.XLOOKUP(X1352,AM:AM,AQ:AQ,"")</f>
        <v>L24</v>
      </c>
      <c r="AB1352" t="str">
        <f>_xlfn.XLOOKUP(X1352,AM:AM,AR:AR,"")</f>
        <v>L36</v>
      </c>
    </row>
    <row r="1353" spans="1:28">
      <c r="A1353" s="93">
        <v>45619</v>
      </c>
      <c r="B1353" s="90">
        <v>46000</v>
      </c>
      <c r="C1353" s="90">
        <v>46300</v>
      </c>
      <c r="D1353" s="90">
        <v>45500</v>
      </c>
      <c r="E1353" s="90">
        <v>41200</v>
      </c>
      <c r="F1353" s="90">
        <v>47400</v>
      </c>
      <c r="G1353" s="91" t="s">
        <v>25</v>
      </c>
      <c r="H1353" s="90">
        <v>44500</v>
      </c>
      <c r="I1353" s="90">
        <v>44700</v>
      </c>
      <c r="J1353" s="90">
        <v>47000</v>
      </c>
      <c r="K1353" s="91" t="s">
        <v>25</v>
      </c>
      <c r="L1353" s="90">
        <v>46600</v>
      </c>
      <c r="M1353" s="90">
        <v>47700</v>
      </c>
      <c r="N1353" s="90">
        <v>44000</v>
      </c>
      <c r="O1353" s="90">
        <v>41000</v>
      </c>
      <c r="P1353" s="90">
        <v>41800</v>
      </c>
      <c r="Q1353" s="90">
        <v>42400</v>
      </c>
      <c r="R1353" s="90">
        <v>41800</v>
      </c>
      <c r="S1353" s="90">
        <v>43300</v>
      </c>
      <c r="T1353" s="90">
        <v>45600</v>
      </c>
      <c r="U1353" s="90">
        <v>46500</v>
      </c>
      <c r="V1353" s="90">
        <v>47000</v>
      </c>
      <c r="W1353" s="90">
        <v>50200</v>
      </c>
      <c r="X1353" t="str">
        <f t="shared" si="28"/>
        <v>11-2024</v>
      </c>
      <c r="Y1353">
        <f>_xlfn.XLOOKUP(X1353,AM:AM,AO:AO,"")</f>
        <v>0</v>
      </c>
      <c r="Z1353" t="str">
        <f>_xlfn.XLOOKUP(X1353,AM:AM,AP:AP,"")</f>
        <v>L12</v>
      </c>
      <c r="AA1353" t="str">
        <f>_xlfn.XLOOKUP(X1353,AM:AM,AQ:AQ,"")</f>
        <v>L24</v>
      </c>
      <c r="AB1353" t="str">
        <f>_xlfn.XLOOKUP(X1353,AM:AM,AR:AR,"")</f>
        <v>L36</v>
      </c>
    </row>
    <row r="1354" spans="1:28">
      <c r="A1354" s="93">
        <v>45620</v>
      </c>
      <c r="B1354" s="90" t="s">
        <v>24</v>
      </c>
      <c r="C1354" s="90" t="s">
        <v>24</v>
      </c>
      <c r="D1354" s="90" t="s">
        <v>24</v>
      </c>
      <c r="E1354" s="90" t="s">
        <v>24</v>
      </c>
      <c r="F1354" s="90" t="s">
        <v>24</v>
      </c>
      <c r="G1354" s="90" t="s">
        <v>24</v>
      </c>
      <c r="H1354" s="90" t="s">
        <v>24</v>
      </c>
      <c r="I1354" s="90" t="s">
        <v>24</v>
      </c>
      <c r="J1354" s="90" t="s">
        <v>24</v>
      </c>
      <c r="K1354" s="90" t="s">
        <v>24</v>
      </c>
      <c r="L1354" s="90" t="s">
        <v>24</v>
      </c>
      <c r="M1354" s="90" t="s">
        <v>24</v>
      </c>
      <c r="N1354" s="90" t="s">
        <v>24</v>
      </c>
      <c r="O1354" s="90" t="s">
        <v>24</v>
      </c>
      <c r="P1354" s="90" t="s">
        <v>24</v>
      </c>
      <c r="Q1354" s="90" t="s">
        <v>24</v>
      </c>
      <c r="R1354" s="90" t="s">
        <v>24</v>
      </c>
      <c r="S1354" s="90" t="s">
        <v>24</v>
      </c>
      <c r="T1354" s="90" t="s">
        <v>24</v>
      </c>
      <c r="U1354" s="90" t="s">
        <v>24</v>
      </c>
      <c r="V1354" s="90" t="s">
        <v>24</v>
      </c>
      <c r="W1354" s="90" t="s">
        <v>24</v>
      </c>
      <c r="X1354" t="str">
        <f t="shared" si="28"/>
        <v>11-2024</v>
      </c>
      <c r="Y1354">
        <f>_xlfn.XLOOKUP(X1354,AM:AM,AO:AO,"")</f>
        <v>0</v>
      </c>
      <c r="Z1354" t="str">
        <f>_xlfn.XLOOKUP(X1354,AM:AM,AP:AP,"")</f>
        <v>L12</v>
      </c>
      <c r="AA1354" t="str">
        <f>_xlfn.XLOOKUP(X1354,AM:AM,AQ:AQ,"")</f>
        <v>L24</v>
      </c>
      <c r="AB1354" t="str">
        <f>_xlfn.XLOOKUP(X1354,AM:AM,AR:AR,"")</f>
        <v>L36</v>
      </c>
    </row>
    <row r="1355" spans="1:28">
      <c r="A1355" s="93">
        <v>45621</v>
      </c>
      <c r="B1355" s="90">
        <v>46000</v>
      </c>
      <c r="C1355" s="90">
        <v>46300</v>
      </c>
      <c r="D1355" s="90">
        <v>45000</v>
      </c>
      <c r="E1355" s="90">
        <v>41000</v>
      </c>
      <c r="F1355" s="90">
        <v>47400</v>
      </c>
      <c r="G1355" s="91" t="s">
        <v>25</v>
      </c>
      <c r="H1355" s="90">
        <v>44000</v>
      </c>
      <c r="I1355" s="90">
        <v>44000</v>
      </c>
      <c r="J1355" s="90">
        <v>47000</v>
      </c>
      <c r="K1355" s="91" t="s">
        <v>25</v>
      </c>
      <c r="L1355" s="90">
        <v>46500</v>
      </c>
      <c r="M1355" s="90">
        <v>47600</v>
      </c>
      <c r="N1355" s="90">
        <v>43500</v>
      </c>
      <c r="O1355" s="90">
        <v>40900</v>
      </c>
      <c r="P1355" s="90">
        <v>41500</v>
      </c>
      <c r="Q1355" s="90">
        <v>42200</v>
      </c>
      <c r="R1355" s="90">
        <v>41300</v>
      </c>
      <c r="S1355" s="90">
        <v>43100</v>
      </c>
      <c r="T1355" s="90">
        <v>45500</v>
      </c>
      <c r="U1355" s="90">
        <v>46500</v>
      </c>
      <c r="V1355" s="90">
        <v>47300</v>
      </c>
      <c r="W1355" s="90">
        <v>50200</v>
      </c>
      <c r="X1355" t="str">
        <f t="shared" si="28"/>
        <v>11-2024</v>
      </c>
      <c r="Y1355">
        <f>_xlfn.XLOOKUP(X1355,AM:AM,AO:AO,"")</f>
        <v>0</v>
      </c>
      <c r="Z1355" t="str">
        <f>_xlfn.XLOOKUP(X1355,AM:AM,AP:AP,"")</f>
        <v>L12</v>
      </c>
      <c r="AA1355" t="str">
        <f>_xlfn.XLOOKUP(X1355,AM:AM,AQ:AQ,"")</f>
        <v>L24</v>
      </c>
      <c r="AB1355" t="str">
        <f>_xlfn.XLOOKUP(X1355,AM:AM,AR:AR,"")</f>
        <v>L36</v>
      </c>
    </row>
    <row r="1356" spans="1:28">
      <c r="A1356" s="93">
        <v>45622</v>
      </c>
      <c r="B1356" s="90">
        <v>46000</v>
      </c>
      <c r="C1356" s="90">
        <v>46000</v>
      </c>
      <c r="D1356" s="90">
        <v>44800</v>
      </c>
      <c r="E1356" s="90">
        <v>41000</v>
      </c>
      <c r="F1356" s="90">
        <v>47300</v>
      </c>
      <c r="G1356" s="91" t="s">
        <v>25</v>
      </c>
      <c r="H1356" s="90">
        <v>44000</v>
      </c>
      <c r="I1356" s="90">
        <v>44200</v>
      </c>
      <c r="J1356" s="90">
        <v>46800</v>
      </c>
      <c r="K1356" s="91" t="s">
        <v>25</v>
      </c>
      <c r="L1356" s="90">
        <v>46400</v>
      </c>
      <c r="M1356" s="90">
        <v>47400</v>
      </c>
      <c r="N1356" s="90">
        <v>43200</v>
      </c>
      <c r="O1356" s="90">
        <v>40900</v>
      </c>
      <c r="P1356" s="90">
        <v>41300</v>
      </c>
      <c r="Q1356" s="90">
        <v>42000</v>
      </c>
      <c r="R1356" s="90">
        <v>41300</v>
      </c>
      <c r="S1356" s="90">
        <v>43100</v>
      </c>
      <c r="T1356" s="90">
        <v>45300</v>
      </c>
      <c r="U1356" s="90">
        <v>45500</v>
      </c>
      <c r="V1356" s="90">
        <v>47300</v>
      </c>
      <c r="W1356" s="90">
        <v>50200</v>
      </c>
      <c r="X1356" t="str">
        <f t="shared" si="28"/>
        <v>11-2024</v>
      </c>
      <c r="Y1356">
        <f>_xlfn.XLOOKUP(X1356,AM:AM,AO:AO,"")</f>
        <v>0</v>
      </c>
      <c r="Z1356" t="str">
        <f>_xlfn.XLOOKUP(X1356,AM:AM,AP:AP,"")</f>
        <v>L12</v>
      </c>
      <c r="AA1356" t="str">
        <f>_xlfn.XLOOKUP(X1356,AM:AM,AQ:AQ,"")</f>
        <v>L24</v>
      </c>
      <c r="AB1356" t="str">
        <f>_xlfn.XLOOKUP(X1356,AM:AM,AR:AR,"")</f>
        <v>L36</v>
      </c>
    </row>
    <row r="1357" spans="1:28">
      <c r="A1357" s="93">
        <v>45623</v>
      </c>
      <c r="B1357" s="90">
        <v>45800</v>
      </c>
      <c r="C1357" s="90">
        <v>46000</v>
      </c>
      <c r="D1357" s="90">
        <v>44800</v>
      </c>
      <c r="E1357" s="90">
        <v>40800</v>
      </c>
      <c r="F1357" s="90">
        <v>47300</v>
      </c>
      <c r="G1357" s="91" t="s">
        <v>25</v>
      </c>
      <c r="H1357" s="90">
        <v>44000</v>
      </c>
      <c r="I1357" s="90">
        <v>44000</v>
      </c>
      <c r="J1357" s="90">
        <v>46700</v>
      </c>
      <c r="K1357" s="91" t="s">
        <v>25</v>
      </c>
      <c r="L1357" s="90">
        <v>46200</v>
      </c>
      <c r="M1357" s="90">
        <v>47400</v>
      </c>
      <c r="N1357" s="90">
        <v>43300</v>
      </c>
      <c r="O1357" s="90">
        <v>40900</v>
      </c>
      <c r="P1357" s="90">
        <v>41000</v>
      </c>
      <c r="Q1357" s="90">
        <v>41700</v>
      </c>
      <c r="R1357" s="90">
        <v>41300</v>
      </c>
      <c r="S1357" s="90">
        <v>42900</v>
      </c>
      <c r="T1357" s="90">
        <v>45000</v>
      </c>
      <c r="U1357" s="90">
        <v>45500</v>
      </c>
      <c r="V1357" s="90">
        <v>47000</v>
      </c>
      <c r="W1357" s="90">
        <v>50200</v>
      </c>
      <c r="X1357" t="str">
        <f t="shared" si="28"/>
        <v>11-2024</v>
      </c>
      <c r="Y1357">
        <f>_xlfn.XLOOKUP(X1357,AM:AM,AO:AO,"")</f>
        <v>0</v>
      </c>
      <c r="Z1357" t="str">
        <f>_xlfn.XLOOKUP(X1357,AM:AM,AP:AP,"")</f>
        <v>L12</v>
      </c>
      <c r="AA1357" t="str">
        <f>_xlfn.XLOOKUP(X1357,AM:AM,AQ:AQ,"")</f>
        <v>L24</v>
      </c>
      <c r="AB1357" t="str">
        <f>_xlfn.XLOOKUP(X1357,AM:AM,AR:AR,"")</f>
        <v>L36</v>
      </c>
    </row>
    <row r="1358" spans="1:28">
      <c r="A1358" s="93">
        <v>45624</v>
      </c>
      <c r="B1358" s="90">
        <v>45800</v>
      </c>
      <c r="C1358" s="90">
        <v>46000</v>
      </c>
      <c r="D1358" s="90">
        <v>45000</v>
      </c>
      <c r="E1358" s="90">
        <v>40900</v>
      </c>
      <c r="F1358" s="90">
        <v>47000</v>
      </c>
      <c r="G1358" s="91" t="s">
        <v>25</v>
      </c>
      <c r="H1358" s="90">
        <v>44000</v>
      </c>
      <c r="I1358" s="90">
        <v>44000</v>
      </c>
      <c r="J1358" s="90">
        <v>46300</v>
      </c>
      <c r="K1358" s="91" t="s">
        <v>25</v>
      </c>
      <c r="L1358" s="90">
        <v>46300</v>
      </c>
      <c r="M1358" s="90">
        <v>46900</v>
      </c>
      <c r="N1358" s="90">
        <v>43600</v>
      </c>
      <c r="O1358" s="90">
        <v>41100</v>
      </c>
      <c r="P1358" s="90">
        <v>41200</v>
      </c>
      <c r="Q1358" s="90">
        <v>41800</v>
      </c>
      <c r="R1358" s="90">
        <v>41500</v>
      </c>
      <c r="S1358" s="90">
        <v>43000</v>
      </c>
      <c r="T1358" s="90">
        <v>45200</v>
      </c>
      <c r="U1358" s="90">
        <v>45500</v>
      </c>
      <c r="V1358" s="90">
        <v>47000</v>
      </c>
      <c r="W1358" s="90">
        <v>50200</v>
      </c>
      <c r="X1358" t="str">
        <f t="shared" si="28"/>
        <v>11-2024</v>
      </c>
      <c r="Y1358">
        <f>_xlfn.XLOOKUP(X1358,AM:AM,AO:AO,"")</f>
        <v>0</v>
      </c>
      <c r="Z1358" t="str">
        <f>_xlfn.XLOOKUP(X1358,AM:AM,AP:AP,"")</f>
        <v>L12</v>
      </c>
      <c r="AA1358" t="str">
        <f>_xlfn.XLOOKUP(X1358,AM:AM,AQ:AQ,"")</f>
        <v>L24</v>
      </c>
      <c r="AB1358" t="str">
        <f>_xlfn.XLOOKUP(X1358,AM:AM,AR:AR,"")</f>
        <v>L36</v>
      </c>
    </row>
    <row r="1359" spans="1:28">
      <c r="A1359" s="93">
        <v>45625</v>
      </c>
      <c r="B1359" s="90">
        <v>45500</v>
      </c>
      <c r="C1359" s="90">
        <v>46000</v>
      </c>
      <c r="D1359" s="90">
        <v>45000</v>
      </c>
      <c r="E1359" s="90">
        <v>40700</v>
      </c>
      <c r="F1359" s="90">
        <v>47000</v>
      </c>
      <c r="G1359" s="91" t="s">
        <v>25</v>
      </c>
      <c r="H1359" s="90">
        <v>44000</v>
      </c>
      <c r="I1359" s="90">
        <v>44000</v>
      </c>
      <c r="J1359" s="90">
        <v>46300</v>
      </c>
      <c r="K1359" s="91" t="s">
        <v>25</v>
      </c>
      <c r="L1359" s="90">
        <v>46300</v>
      </c>
      <c r="M1359" s="90">
        <v>46600</v>
      </c>
      <c r="N1359" s="90">
        <v>43400</v>
      </c>
      <c r="O1359" s="90">
        <v>41100</v>
      </c>
      <c r="P1359" s="90">
        <v>41000</v>
      </c>
      <c r="Q1359" s="90">
        <v>41800</v>
      </c>
      <c r="R1359" s="90">
        <v>41500</v>
      </c>
      <c r="S1359" s="90">
        <v>42800</v>
      </c>
      <c r="T1359" s="90">
        <v>45000</v>
      </c>
      <c r="U1359" s="90">
        <v>45500</v>
      </c>
      <c r="V1359" s="90">
        <v>46600</v>
      </c>
      <c r="W1359" s="90">
        <v>49900</v>
      </c>
      <c r="X1359" t="str">
        <f t="shared" si="28"/>
        <v>11-2024</v>
      </c>
      <c r="Y1359">
        <f>_xlfn.XLOOKUP(X1359,AM:AM,AO:AO,"")</f>
        <v>0</v>
      </c>
      <c r="Z1359" t="str">
        <f>_xlfn.XLOOKUP(X1359,AM:AM,AP:AP,"")</f>
        <v>L12</v>
      </c>
      <c r="AA1359" t="str">
        <f>_xlfn.XLOOKUP(X1359,AM:AM,AQ:AQ,"")</f>
        <v>L24</v>
      </c>
      <c r="AB1359" t="str">
        <f>_xlfn.XLOOKUP(X1359,AM:AM,AR:AR,"")</f>
        <v>L36</v>
      </c>
    </row>
    <row r="1360" spans="1:28">
      <c r="A1360" s="93">
        <v>45626</v>
      </c>
      <c r="B1360" s="90">
        <v>45500</v>
      </c>
      <c r="C1360" s="90">
        <v>46000</v>
      </c>
      <c r="D1360" s="90">
        <v>44800</v>
      </c>
      <c r="E1360" s="90">
        <v>40600</v>
      </c>
      <c r="F1360" s="90">
        <v>46900</v>
      </c>
      <c r="G1360" s="91" t="s">
        <v>25</v>
      </c>
      <c r="H1360" s="90">
        <v>44000</v>
      </c>
      <c r="I1360" s="90">
        <v>43800</v>
      </c>
      <c r="J1360" s="90">
        <v>45800</v>
      </c>
      <c r="K1360" s="91" t="s">
        <v>25</v>
      </c>
      <c r="L1360" s="90">
        <v>46100</v>
      </c>
      <c r="M1360" s="90">
        <v>46500</v>
      </c>
      <c r="N1360" s="90">
        <v>43200</v>
      </c>
      <c r="O1360" s="90">
        <v>41100</v>
      </c>
      <c r="P1360" s="90">
        <v>40800</v>
      </c>
      <c r="Q1360" s="90">
        <v>41600</v>
      </c>
      <c r="R1360" s="90">
        <v>41400</v>
      </c>
      <c r="S1360" s="90">
        <v>42700</v>
      </c>
      <c r="T1360" s="90">
        <v>44800</v>
      </c>
      <c r="U1360" s="90">
        <v>45500</v>
      </c>
      <c r="V1360" s="90">
        <v>46600</v>
      </c>
      <c r="W1360" s="90">
        <v>50200</v>
      </c>
      <c r="X1360" t="str">
        <f t="shared" si="28"/>
        <v>11-2024</v>
      </c>
      <c r="Y1360">
        <f>_xlfn.XLOOKUP(X1360,AM:AM,AO:AO,"")</f>
        <v>0</v>
      </c>
      <c r="Z1360" t="str">
        <f>_xlfn.XLOOKUP(X1360,AM:AM,AP:AP,"")</f>
        <v>L12</v>
      </c>
      <c r="AA1360" t="str">
        <f>_xlfn.XLOOKUP(X1360,AM:AM,AQ:AQ,"")</f>
        <v>L24</v>
      </c>
      <c r="AB1360" t="str">
        <f>_xlfn.XLOOKUP(X1360,AM:AM,AR:AR,"")</f>
        <v>L36</v>
      </c>
    </row>
    <row r="1361" spans="1:28">
      <c r="A1361" s="93">
        <v>45627</v>
      </c>
      <c r="B1361" s="90" t="s">
        <v>24</v>
      </c>
      <c r="C1361" s="90" t="s">
        <v>24</v>
      </c>
      <c r="D1361" s="90" t="s">
        <v>24</v>
      </c>
      <c r="E1361" s="90" t="s">
        <v>24</v>
      </c>
      <c r="F1361" s="90" t="s">
        <v>24</v>
      </c>
      <c r="G1361" s="90" t="s">
        <v>24</v>
      </c>
      <c r="H1361" s="90" t="s">
        <v>24</v>
      </c>
      <c r="I1361" s="90" t="s">
        <v>24</v>
      </c>
      <c r="J1361" s="90" t="s">
        <v>24</v>
      </c>
      <c r="K1361" s="90" t="s">
        <v>24</v>
      </c>
      <c r="L1361" s="90" t="s">
        <v>24</v>
      </c>
      <c r="M1361" s="90" t="s">
        <v>24</v>
      </c>
      <c r="N1361" s="90" t="s">
        <v>24</v>
      </c>
      <c r="O1361" s="90" t="s">
        <v>24</v>
      </c>
      <c r="P1361" s="90" t="s">
        <v>24</v>
      </c>
      <c r="Q1361" s="90" t="s">
        <v>24</v>
      </c>
      <c r="R1361" s="90" t="s">
        <v>24</v>
      </c>
      <c r="S1361" s="90" t="s">
        <v>24</v>
      </c>
      <c r="T1361" s="90" t="s">
        <v>24</v>
      </c>
      <c r="U1361" s="90" t="s">
        <v>24</v>
      </c>
      <c r="V1361" s="90" t="s">
        <v>24</v>
      </c>
      <c r="W1361" s="90" t="s">
        <v>24</v>
      </c>
      <c r="X1361" t="str">
        <f t="shared" si="28"/>
        <v>12-2024</v>
      </c>
      <c r="Y1361">
        <f>_xlfn.XLOOKUP(X1361,AM:AM,AO:AO,"")</f>
        <v>0</v>
      </c>
      <c r="Z1361" t="str">
        <f>_xlfn.XLOOKUP(X1361,AM:AM,AP:AP,"")</f>
        <v>L12</v>
      </c>
      <c r="AA1361" t="str">
        <f>_xlfn.XLOOKUP(X1361,AM:AM,AQ:AQ,"")</f>
        <v>L24</v>
      </c>
      <c r="AB1361" t="str">
        <f>_xlfn.XLOOKUP(X1361,AM:AM,AR:AR,"")</f>
        <v>L36</v>
      </c>
    </row>
    <row r="1362" spans="1:28">
      <c r="A1362" s="93">
        <v>45628</v>
      </c>
      <c r="B1362" s="90">
        <v>45400</v>
      </c>
      <c r="C1362" s="90">
        <v>46000</v>
      </c>
      <c r="D1362" s="90">
        <v>44400</v>
      </c>
      <c r="E1362" s="90">
        <v>40200</v>
      </c>
      <c r="F1362" s="90">
        <v>46400</v>
      </c>
      <c r="G1362" s="91" t="s">
        <v>25</v>
      </c>
      <c r="H1362" s="90">
        <v>43500</v>
      </c>
      <c r="I1362" s="90">
        <v>43400</v>
      </c>
      <c r="J1362" s="90">
        <v>46000</v>
      </c>
      <c r="K1362" s="91" t="s">
        <v>25</v>
      </c>
      <c r="L1362" s="90">
        <v>45800</v>
      </c>
      <c r="M1362" s="90">
        <v>46500</v>
      </c>
      <c r="N1362" s="90">
        <v>42800</v>
      </c>
      <c r="O1362" s="90">
        <v>40800</v>
      </c>
      <c r="P1362" s="90">
        <v>40800</v>
      </c>
      <c r="Q1362" s="90">
        <v>41400</v>
      </c>
      <c r="R1362" s="90">
        <v>41000</v>
      </c>
      <c r="S1362" s="90">
        <v>42300</v>
      </c>
      <c r="T1362" s="90">
        <v>44600</v>
      </c>
      <c r="U1362" s="90">
        <v>45000</v>
      </c>
      <c r="V1362" s="90">
        <v>46600</v>
      </c>
      <c r="W1362" s="90">
        <v>49600</v>
      </c>
      <c r="X1362" t="str">
        <f t="shared" si="28"/>
        <v>12-2024</v>
      </c>
      <c r="Y1362">
        <f>_xlfn.XLOOKUP(X1362,AM:AM,AO:AO,"")</f>
        <v>0</v>
      </c>
      <c r="Z1362" t="str">
        <f>_xlfn.XLOOKUP(X1362,AM:AM,AP:AP,"")</f>
        <v>L12</v>
      </c>
      <c r="AA1362" t="str">
        <f>_xlfn.XLOOKUP(X1362,AM:AM,AQ:AQ,"")</f>
        <v>L24</v>
      </c>
      <c r="AB1362" t="str">
        <f>_xlfn.XLOOKUP(X1362,AM:AM,AR:AR,"")</f>
        <v>L36</v>
      </c>
    </row>
    <row r="1363" spans="1:28">
      <c r="A1363" s="93">
        <v>45629</v>
      </c>
      <c r="B1363" s="90">
        <v>45700</v>
      </c>
      <c r="C1363" s="90">
        <v>46000</v>
      </c>
      <c r="D1363" s="90">
        <v>44600</v>
      </c>
      <c r="E1363" s="90">
        <v>40500</v>
      </c>
      <c r="F1363" s="90">
        <v>46500</v>
      </c>
      <c r="G1363" s="91" t="s">
        <v>25</v>
      </c>
      <c r="H1363" s="90">
        <v>43700</v>
      </c>
      <c r="I1363" s="90">
        <v>43800</v>
      </c>
      <c r="J1363" s="90">
        <v>46500</v>
      </c>
      <c r="K1363" s="91" t="s">
        <v>25</v>
      </c>
      <c r="L1363" s="90">
        <v>45800</v>
      </c>
      <c r="M1363" s="90">
        <v>46500</v>
      </c>
      <c r="N1363" s="90">
        <v>43400</v>
      </c>
      <c r="O1363" s="90">
        <v>40800</v>
      </c>
      <c r="P1363" s="90">
        <v>41200</v>
      </c>
      <c r="Q1363" s="90">
        <v>41600</v>
      </c>
      <c r="R1363" s="90">
        <v>41300</v>
      </c>
      <c r="S1363" s="90">
        <v>42600</v>
      </c>
      <c r="T1363" s="90">
        <v>44700</v>
      </c>
      <c r="U1363" s="90">
        <v>45000</v>
      </c>
      <c r="V1363" s="90">
        <v>46600</v>
      </c>
      <c r="W1363" s="90">
        <v>49600</v>
      </c>
      <c r="X1363" t="str">
        <f t="shared" si="28"/>
        <v>12-2024</v>
      </c>
      <c r="Y1363">
        <f>_xlfn.XLOOKUP(X1363,AM:AM,AO:AO,"")</f>
        <v>0</v>
      </c>
      <c r="Z1363" t="str">
        <f>_xlfn.XLOOKUP(X1363,AM:AM,AP:AP,"")</f>
        <v>L12</v>
      </c>
      <c r="AA1363" t="str">
        <f>_xlfn.XLOOKUP(X1363,AM:AM,AQ:AQ,"")</f>
        <v>L24</v>
      </c>
      <c r="AB1363" t="str">
        <f>_xlfn.XLOOKUP(X1363,AM:AM,AR:AR,"")</f>
        <v>L36</v>
      </c>
    </row>
    <row r="1364" spans="1:28">
      <c r="A1364" s="93">
        <v>45630</v>
      </c>
      <c r="B1364" s="90">
        <v>45800</v>
      </c>
      <c r="C1364" s="90">
        <v>46000</v>
      </c>
      <c r="D1364" s="90">
        <v>44600</v>
      </c>
      <c r="E1364" s="90">
        <v>41000</v>
      </c>
      <c r="F1364" s="90">
        <v>46600</v>
      </c>
      <c r="G1364" s="91" t="s">
        <v>25</v>
      </c>
      <c r="H1364" s="90">
        <v>43700</v>
      </c>
      <c r="I1364" s="90">
        <v>43800</v>
      </c>
      <c r="J1364" s="90">
        <v>46800</v>
      </c>
      <c r="K1364" s="91" t="s">
        <v>25</v>
      </c>
      <c r="L1364" s="90">
        <v>46100</v>
      </c>
      <c r="M1364" s="90">
        <v>46600</v>
      </c>
      <c r="N1364" s="90">
        <v>43700</v>
      </c>
      <c r="O1364" s="90">
        <v>40800</v>
      </c>
      <c r="P1364" s="90">
        <v>41500</v>
      </c>
      <c r="Q1364" s="90">
        <v>42000</v>
      </c>
      <c r="R1364" s="90">
        <v>42000</v>
      </c>
      <c r="S1364" s="90">
        <v>43100</v>
      </c>
      <c r="T1364" s="90">
        <v>44900</v>
      </c>
      <c r="U1364" s="90">
        <v>45000</v>
      </c>
      <c r="V1364" s="90">
        <v>46600</v>
      </c>
      <c r="W1364" s="90">
        <v>49600</v>
      </c>
      <c r="X1364" t="str">
        <f t="shared" si="28"/>
        <v>12-2024</v>
      </c>
      <c r="Y1364">
        <f>_xlfn.XLOOKUP(X1364,AM:AM,AO:AO,"")</f>
        <v>0</v>
      </c>
      <c r="Z1364" t="str">
        <f>_xlfn.XLOOKUP(X1364,AM:AM,AP:AP,"")</f>
        <v>L12</v>
      </c>
      <c r="AA1364" t="str">
        <f>_xlfn.XLOOKUP(X1364,AM:AM,AQ:AQ,"")</f>
        <v>L24</v>
      </c>
      <c r="AB1364" t="str">
        <f>_xlfn.XLOOKUP(X1364,AM:AM,AR:AR,"")</f>
        <v>L36</v>
      </c>
    </row>
    <row r="1365" spans="1:28">
      <c r="A1365" s="93">
        <v>45631</v>
      </c>
      <c r="B1365" s="90">
        <v>46400</v>
      </c>
      <c r="C1365" s="90">
        <v>46200</v>
      </c>
      <c r="D1365" s="90">
        <v>45700</v>
      </c>
      <c r="E1365" s="90">
        <v>41400</v>
      </c>
      <c r="F1365" s="90">
        <v>46700</v>
      </c>
      <c r="G1365" s="91" t="s">
        <v>25</v>
      </c>
      <c r="H1365" s="90">
        <v>44000</v>
      </c>
      <c r="I1365" s="90">
        <v>44200</v>
      </c>
      <c r="J1365" s="90">
        <v>47000</v>
      </c>
      <c r="K1365" s="91" t="s">
        <v>25</v>
      </c>
      <c r="L1365" s="90">
        <v>46500</v>
      </c>
      <c r="M1365" s="90">
        <v>46700</v>
      </c>
      <c r="N1365" s="90">
        <v>44400</v>
      </c>
      <c r="O1365" s="90">
        <v>41300</v>
      </c>
      <c r="P1365" s="90">
        <v>42200</v>
      </c>
      <c r="Q1365" s="90">
        <v>42600</v>
      </c>
      <c r="R1365" s="90">
        <v>42500</v>
      </c>
      <c r="S1365" s="90">
        <v>43500</v>
      </c>
      <c r="T1365" s="90">
        <v>45500</v>
      </c>
      <c r="U1365" s="90">
        <v>45500</v>
      </c>
      <c r="V1365" s="90">
        <v>46600</v>
      </c>
      <c r="W1365" s="90">
        <v>49600</v>
      </c>
      <c r="X1365" t="str">
        <f t="shared" si="28"/>
        <v>12-2024</v>
      </c>
      <c r="Y1365">
        <f>_xlfn.XLOOKUP(X1365,AM:AM,AO:AO,"")</f>
        <v>0</v>
      </c>
      <c r="Z1365" t="str">
        <f>_xlfn.XLOOKUP(X1365,AM:AM,AP:AP,"")</f>
        <v>L12</v>
      </c>
      <c r="AA1365" t="str">
        <f>_xlfn.XLOOKUP(X1365,AM:AM,AQ:AQ,"")</f>
        <v>L24</v>
      </c>
      <c r="AB1365" t="str">
        <f>_xlfn.XLOOKUP(X1365,AM:AM,AR:AR,"")</f>
        <v>L36</v>
      </c>
    </row>
    <row r="1366" spans="1:28">
      <c r="A1366" s="93">
        <v>45632</v>
      </c>
      <c r="B1366" s="90">
        <v>46500</v>
      </c>
      <c r="C1366" s="90">
        <v>46200</v>
      </c>
      <c r="D1366" s="90">
        <v>45700</v>
      </c>
      <c r="E1366" s="90">
        <v>41900</v>
      </c>
      <c r="F1366" s="90">
        <v>47100</v>
      </c>
      <c r="G1366" s="91" t="s">
        <v>25</v>
      </c>
      <c r="H1366" s="90">
        <v>44000</v>
      </c>
      <c r="I1366" s="90">
        <v>44600</v>
      </c>
      <c r="J1366" s="90">
        <v>47100</v>
      </c>
      <c r="K1366" s="91" t="s">
        <v>25</v>
      </c>
      <c r="L1366" s="90">
        <v>46700</v>
      </c>
      <c r="M1366" s="90">
        <v>46700</v>
      </c>
      <c r="N1366" s="90">
        <v>45000</v>
      </c>
      <c r="O1366" s="90">
        <v>40900</v>
      </c>
      <c r="P1366" s="90">
        <v>42000</v>
      </c>
      <c r="Q1366" s="90">
        <v>42500</v>
      </c>
      <c r="R1366" s="90">
        <v>42000</v>
      </c>
      <c r="S1366" s="90">
        <v>44000</v>
      </c>
      <c r="T1366" s="90">
        <v>45700</v>
      </c>
      <c r="U1366" s="90">
        <v>45500</v>
      </c>
      <c r="V1366" s="90">
        <v>46600</v>
      </c>
      <c r="W1366" s="90">
        <v>49600</v>
      </c>
      <c r="X1366" t="str">
        <f t="shared" ref="X1366:X1429" si="29">TEXT(A1366,"MM-YYYY")</f>
        <v>12-2024</v>
      </c>
      <c r="Y1366">
        <f>_xlfn.XLOOKUP(X1366,AM:AM,AO:AO,"")</f>
        <v>0</v>
      </c>
      <c r="Z1366" t="str">
        <f>_xlfn.XLOOKUP(X1366,AM:AM,AP:AP,"")</f>
        <v>L12</v>
      </c>
      <c r="AA1366" t="str">
        <f>_xlfn.XLOOKUP(X1366,AM:AM,AQ:AQ,"")</f>
        <v>L24</v>
      </c>
      <c r="AB1366" t="str">
        <f>_xlfn.XLOOKUP(X1366,AM:AM,AR:AR,"")</f>
        <v>L36</v>
      </c>
    </row>
    <row r="1367" spans="1:28">
      <c r="A1367" s="93">
        <v>45633</v>
      </c>
      <c r="B1367" s="90">
        <v>46700</v>
      </c>
      <c r="C1367" s="90">
        <v>46000</v>
      </c>
      <c r="D1367" s="90">
        <v>45500</v>
      </c>
      <c r="E1367" s="90">
        <v>41700</v>
      </c>
      <c r="F1367" s="90">
        <v>47100</v>
      </c>
      <c r="G1367" s="91" t="s">
        <v>25</v>
      </c>
      <c r="H1367" s="90">
        <v>44000</v>
      </c>
      <c r="I1367" s="90">
        <v>44200</v>
      </c>
      <c r="J1367" s="90">
        <v>47100</v>
      </c>
      <c r="K1367" s="91" t="s">
        <v>25</v>
      </c>
      <c r="L1367" s="90">
        <v>46700</v>
      </c>
      <c r="M1367" s="90">
        <v>46500</v>
      </c>
      <c r="N1367" s="90">
        <v>44600</v>
      </c>
      <c r="O1367" s="90">
        <v>40700</v>
      </c>
      <c r="P1367" s="90">
        <v>41800</v>
      </c>
      <c r="Q1367" s="90">
        <v>42200</v>
      </c>
      <c r="R1367" s="90">
        <v>41800</v>
      </c>
      <c r="S1367" s="90">
        <v>43800</v>
      </c>
      <c r="T1367" s="90">
        <v>45700</v>
      </c>
      <c r="U1367" s="90">
        <v>45500</v>
      </c>
      <c r="V1367" s="90">
        <v>46600</v>
      </c>
      <c r="W1367" s="90">
        <v>49600</v>
      </c>
      <c r="X1367" t="str">
        <f t="shared" si="29"/>
        <v>12-2024</v>
      </c>
      <c r="Y1367">
        <f>_xlfn.XLOOKUP(X1367,AM:AM,AO:AO,"")</f>
        <v>0</v>
      </c>
      <c r="Z1367" t="str">
        <f>_xlfn.XLOOKUP(X1367,AM:AM,AP:AP,"")</f>
        <v>L12</v>
      </c>
      <c r="AA1367" t="str">
        <f>_xlfn.XLOOKUP(X1367,AM:AM,AQ:AQ,"")</f>
        <v>L24</v>
      </c>
      <c r="AB1367" t="str">
        <f>_xlfn.XLOOKUP(X1367,AM:AM,AR:AR,"")</f>
        <v>L36</v>
      </c>
    </row>
    <row r="1368" spans="1:28">
      <c r="A1368" s="93">
        <v>45634</v>
      </c>
      <c r="B1368" s="90" t="s">
        <v>24</v>
      </c>
      <c r="C1368" s="90" t="s">
        <v>24</v>
      </c>
      <c r="D1368" s="90" t="s">
        <v>24</v>
      </c>
      <c r="E1368" s="90" t="s">
        <v>24</v>
      </c>
      <c r="F1368" s="90" t="s">
        <v>24</v>
      </c>
      <c r="G1368" s="90" t="s">
        <v>24</v>
      </c>
      <c r="H1368" s="90" t="s">
        <v>24</v>
      </c>
      <c r="I1368" s="90" t="s">
        <v>24</v>
      </c>
      <c r="J1368" s="90" t="s">
        <v>24</v>
      </c>
      <c r="K1368" s="90" t="s">
        <v>24</v>
      </c>
      <c r="L1368" s="90" t="s">
        <v>24</v>
      </c>
      <c r="M1368" s="90" t="s">
        <v>24</v>
      </c>
      <c r="N1368" s="90" t="s">
        <v>24</v>
      </c>
      <c r="O1368" s="90" t="s">
        <v>24</v>
      </c>
      <c r="P1368" s="90" t="s">
        <v>24</v>
      </c>
      <c r="Q1368" s="90" t="s">
        <v>24</v>
      </c>
      <c r="R1368" s="90" t="s">
        <v>24</v>
      </c>
      <c r="S1368" s="90" t="s">
        <v>24</v>
      </c>
      <c r="T1368" s="90" t="s">
        <v>24</v>
      </c>
      <c r="U1368" s="90" t="s">
        <v>24</v>
      </c>
      <c r="V1368" s="90" t="s">
        <v>24</v>
      </c>
      <c r="W1368" s="90" t="s">
        <v>24</v>
      </c>
      <c r="X1368" t="str">
        <f t="shared" si="29"/>
        <v>12-2024</v>
      </c>
      <c r="Y1368">
        <f>_xlfn.XLOOKUP(X1368,AM:AM,AO:AO,"")</f>
        <v>0</v>
      </c>
      <c r="Z1368" t="str">
        <f>_xlfn.XLOOKUP(X1368,AM:AM,AP:AP,"")</f>
        <v>L12</v>
      </c>
      <c r="AA1368" t="str">
        <f>_xlfn.XLOOKUP(X1368,AM:AM,AQ:AQ,"")</f>
        <v>L24</v>
      </c>
      <c r="AB1368" t="str">
        <f>_xlfn.XLOOKUP(X1368,AM:AM,AR:AR,"")</f>
        <v>L36</v>
      </c>
    </row>
    <row r="1369" spans="1:28">
      <c r="A1369" s="93">
        <v>45635</v>
      </c>
      <c r="B1369" s="90">
        <v>46500</v>
      </c>
      <c r="C1369" s="90">
        <v>46000</v>
      </c>
      <c r="D1369" s="90">
        <v>45600</v>
      </c>
      <c r="E1369" s="90">
        <v>41400</v>
      </c>
      <c r="F1369" s="90">
        <v>47100</v>
      </c>
      <c r="G1369" s="91" t="s">
        <v>25</v>
      </c>
      <c r="H1369" s="90">
        <v>44000</v>
      </c>
      <c r="I1369" s="90">
        <v>44400</v>
      </c>
      <c r="J1369" s="90">
        <v>46900</v>
      </c>
      <c r="K1369" s="91" t="s">
        <v>25</v>
      </c>
      <c r="L1369" s="90">
        <v>46500</v>
      </c>
      <c r="M1369" s="90">
        <v>46500</v>
      </c>
      <c r="N1369" s="90">
        <v>44500</v>
      </c>
      <c r="O1369" s="90">
        <v>40700</v>
      </c>
      <c r="P1369" s="90">
        <v>41500</v>
      </c>
      <c r="Q1369" s="90">
        <v>42000</v>
      </c>
      <c r="R1369" s="90">
        <v>41800</v>
      </c>
      <c r="S1369" s="90">
        <v>43500</v>
      </c>
      <c r="T1369" s="90">
        <v>45700</v>
      </c>
      <c r="U1369" s="90">
        <v>45500</v>
      </c>
      <c r="V1369" s="90">
        <v>46800</v>
      </c>
      <c r="W1369" s="90">
        <v>49600</v>
      </c>
      <c r="X1369" t="str">
        <f t="shared" si="29"/>
        <v>12-2024</v>
      </c>
      <c r="Y1369">
        <f>_xlfn.XLOOKUP(X1369,AM:AM,AO:AO,"")</f>
        <v>0</v>
      </c>
      <c r="Z1369" t="str">
        <f>_xlfn.XLOOKUP(X1369,AM:AM,AP:AP,"")</f>
        <v>L12</v>
      </c>
      <c r="AA1369" t="str">
        <f>_xlfn.XLOOKUP(X1369,AM:AM,AQ:AQ,"")</f>
        <v>L24</v>
      </c>
      <c r="AB1369" t="str">
        <f>_xlfn.XLOOKUP(X1369,AM:AM,AR:AR,"")</f>
        <v>L36</v>
      </c>
    </row>
    <row r="1370" spans="1:28">
      <c r="A1370" s="93">
        <v>45636</v>
      </c>
      <c r="B1370" s="90">
        <v>46500</v>
      </c>
      <c r="C1370" s="90">
        <v>46000</v>
      </c>
      <c r="D1370" s="90">
        <v>45300</v>
      </c>
      <c r="E1370" s="90">
        <v>41000</v>
      </c>
      <c r="F1370" s="90">
        <v>47000</v>
      </c>
      <c r="G1370" s="91" t="s">
        <v>25</v>
      </c>
      <c r="H1370" s="90">
        <v>44000</v>
      </c>
      <c r="I1370" s="90">
        <v>44200</v>
      </c>
      <c r="J1370" s="90">
        <v>46800</v>
      </c>
      <c r="K1370" s="91" t="s">
        <v>25</v>
      </c>
      <c r="L1370" s="90">
        <v>46400</v>
      </c>
      <c r="M1370" s="90">
        <v>46300</v>
      </c>
      <c r="N1370" s="90">
        <v>44100</v>
      </c>
      <c r="O1370" s="90">
        <v>40500</v>
      </c>
      <c r="P1370" s="90">
        <v>41100</v>
      </c>
      <c r="Q1370" s="90">
        <v>41600</v>
      </c>
      <c r="R1370" s="90">
        <v>41300</v>
      </c>
      <c r="S1370" s="90">
        <v>43100</v>
      </c>
      <c r="T1370" s="90">
        <v>45500</v>
      </c>
      <c r="U1370" s="90">
        <v>45500</v>
      </c>
      <c r="V1370" s="90">
        <v>46900</v>
      </c>
      <c r="W1370" s="90">
        <v>49600</v>
      </c>
      <c r="X1370" t="str">
        <f t="shared" si="29"/>
        <v>12-2024</v>
      </c>
      <c r="Y1370">
        <f>_xlfn.XLOOKUP(X1370,AM:AM,AO:AO,"")</f>
        <v>0</v>
      </c>
      <c r="Z1370" t="str">
        <f>_xlfn.XLOOKUP(X1370,AM:AM,AP:AP,"")</f>
        <v>L12</v>
      </c>
      <c r="AA1370" t="str">
        <f>_xlfn.XLOOKUP(X1370,AM:AM,AQ:AQ,"")</f>
        <v>L24</v>
      </c>
      <c r="AB1370" t="str">
        <f>_xlfn.XLOOKUP(X1370,AM:AM,AR:AR,"")</f>
        <v>L36</v>
      </c>
    </row>
    <row r="1371" spans="1:28">
      <c r="A1371" s="93">
        <v>45637</v>
      </c>
      <c r="B1371" s="90">
        <v>46500</v>
      </c>
      <c r="C1371" s="90">
        <v>46000</v>
      </c>
      <c r="D1371" s="90">
        <v>45000</v>
      </c>
      <c r="E1371" s="90">
        <v>40800</v>
      </c>
      <c r="F1371" s="90">
        <v>46800</v>
      </c>
      <c r="G1371" s="91" t="s">
        <v>25</v>
      </c>
      <c r="H1371" s="90">
        <v>43500</v>
      </c>
      <c r="I1371" s="90">
        <v>43800</v>
      </c>
      <c r="J1371" s="90">
        <v>46500</v>
      </c>
      <c r="K1371" s="91" t="s">
        <v>25</v>
      </c>
      <c r="L1371" s="90">
        <v>46200</v>
      </c>
      <c r="M1371" s="90">
        <v>46100</v>
      </c>
      <c r="N1371" s="90">
        <v>43600</v>
      </c>
      <c r="O1371" s="90">
        <v>40300</v>
      </c>
      <c r="P1371" s="90">
        <v>41000</v>
      </c>
      <c r="Q1371" s="90">
        <v>41400</v>
      </c>
      <c r="R1371" s="90">
        <v>41200</v>
      </c>
      <c r="S1371" s="90">
        <v>42900</v>
      </c>
      <c r="T1371" s="90">
        <v>45000</v>
      </c>
      <c r="U1371" s="90">
        <v>45500</v>
      </c>
      <c r="V1371" s="90">
        <v>46500</v>
      </c>
      <c r="W1371" s="90">
        <v>49400</v>
      </c>
      <c r="X1371" t="str">
        <f t="shared" si="29"/>
        <v>12-2024</v>
      </c>
      <c r="Y1371">
        <f>_xlfn.XLOOKUP(X1371,AM:AM,AO:AO,"")</f>
        <v>0</v>
      </c>
      <c r="Z1371" t="str">
        <f>_xlfn.XLOOKUP(X1371,AM:AM,AP:AP,"")</f>
        <v>L12</v>
      </c>
      <c r="AA1371" t="str">
        <f>_xlfn.XLOOKUP(X1371,AM:AM,AQ:AQ,"")</f>
        <v>L24</v>
      </c>
      <c r="AB1371" t="str">
        <f>_xlfn.XLOOKUP(X1371,AM:AM,AR:AR,"")</f>
        <v>L36</v>
      </c>
    </row>
    <row r="1372" spans="1:28">
      <c r="A1372" s="93">
        <v>45638</v>
      </c>
      <c r="B1372" s="90">
        <v>46500</v>
      </c>
      <c r="C1372" s="90">
        <v>45800</v>
      </c>
      <c r="D1372" s="90">
        <v>45200</v>
      </c>
      <c r="E1372" s="90">
        <v>41000</v>
      </c>
      <c r="F1372" s="90">
        <v>46800</v>
      </c>
      <c r="G1372" s="91" t="s">
        <v>25</v>
      </c>
      <c r="H1372" s="90">
        <v>43500</v>
      </c>
      <c r="I1372" s="90">
        <v>44200</v>
      </c>
      <c r="J1372" s="90">
        <v>46800</v>
      </c>
      <c r="K1372" s="91" t="s">
        <v>25</v>
      </c>
      <c r="L1372" s="90">
        <v>46300</v>
      </c>
      <c r="M1372" s="90">
        <v>46300</v>
      </c>
      <c r="N1372" s="90">
        <v>43800</v>
      </c>
      <c r="O1372" s="90">
        <v>40500</v>
      </c>
      <c r="P1372" s="90">
        <v>41100</v>
      </c>
      <c r="Q1372" s="90">
        <v>41600</v>
      </c>
      <c r="R1372" s="90">
        <v>41300</v>
      </c>
      <c r="S1372" s="90">
        <v>43100</v>
      </c>
      <c r="T1372" s="90">
        <v>45300</v>
      </c>
      <c r="U1372" s="90">
        <v>45500</v>
      </c>
      <c r="V1372" s="90">
        <v>46500</v>
      </c>
      <c r="W1372" s="90">
        <v>49400</v>
      </c>
      <c r="X1372" t="str">
        <f t="shared" si="29"/>
        <v>12-2024</v>
      </c>
      <c r="Y1372">
        <f>_xlfn.XLOOKUP(X1372,AM:AM,AO:AO,"")</f>
        <v>0</v>
      </c>
      <c r="Z1372" t="str">
        <f>_xlfn.XLOOKUP(X1372,AM:AM,AP:AP,"")</f>
        <v>L12</v>
      </c>
      <c r="AA1372" t="str">
        <f>_xlfn.XLOOKUP(X1372,AM:AM,AQ:AQ,"")</f>
        <v>L24</v>
      </c>
      <c r="AB1372" t="str">
        <f>_xlfn.XLOOKUP(X1372,AM:AM,AR:AR,"")</f>
        <v>L36</v>
      </c>
    </row>
    <row r="1373" spans="1:28">
      <c r="A1373" s="93">
        <v>45639</v>
      </c>
      <c r="B1373" s="90">
        <v>46500</v>
      </c>
      <c r="C1373" s="90">
        <v>45800</v>
      </c>
      <c r="D1373" s="90">
        <v>45000</v>
      </c>
      <c r="E1373" s="90">
        <v>41000</v>
      </c>
      <c r="F1373" s="90">
        <v>46800</v>
      </c>
      <c r="G1373" s="91" t="s">
        <v>25</v>
      </c>
      <c r="H1373" s="90">
        <v>43500</v>
      </c>
      <c r="I1373" s="90">
        <v>44000</v>
      </c>
      <c r="J1373" s="90">
        <v>46800</v>
      </c>
      <c r="K1373" s="91" t="s">
        <v>25</v>
      </c>
      <c r="L1373" s="90">
        <v>46300</v>
      </c>
      <c r="M1373" s="90">
        <v>46700</v>
      </c>
      <c r="N1373" s="90">
        <v>43700</v>
      </c>
      <c r="O1373" s="90">
        <v>40350</v>
      </c>
      <c r="P1373" s="90">
        <v>40900</v>
      </c>
      <c r="Q1373" s="90">
        <v>41600</v>
      </c>
      <c r="R1373" s="90">
        <v>41200</v>
      </c>
      <c r="S1373" s="90">
        <v>43100</v>
      </c>
      <c r="T1373" s="90">
        <v>45300</v>
      </c>
      <c r="U1373" s="90">
        <v>45500</v>
      </c>
      <c r="V1373" s="90">
        <v>46500</v>
      </c>
      <c r="W1373" s="90">
        <v>49400</v>
      </c>
      <c r="X1373" t="str">
        <f t="shared" si="29"/>
        <v>12-2024</v>
      </c>
      <c r="Y1373">
        <f>_xlfn.XLOOKUP(X1373,AM:AM,AO:AO,"")</f>
        <v>0</v>
      </c>
      <c r="Z1373" t="str">
        <f>_xlfn.XLOOKUP(X1373,AM:AM,AP:AP,"")</f>
        <v>L12</v>
      </c>
      <c r="AA1373" t="str">
        <f>_xlfn.XLOOKUP(X1373,AM:AM,AQ:AQ,"")</f>
        <v>L24</v>
      </c>
      <c r="AB1373" t="str">
        <f>_xlfn.XLOOKUP(X1373,AM:AM,AR:AR,"")</f>
        <v>L36</v>
      </c>
    </row>
    <row r="1374" spans="1:28">
      <c r="A1374" s="93">
        <v>45640</v>
      </c>
      <c r="B1374" s="90">
        <v>46500</v>
      </c>
      <c r="C1374" s="90">
        <v>45800</v>
      </c>
      <c r="D1374" s="90">
        <v>45200</v>
      </c>
      <c r="E1374" s="90">
        <v>41200</v>
      </c>
      <c r="F1374" s="90">
        <v>46600</v>
      </c>
      <c r="G1374" s="91" t="s">
        <v>25</v>
      </c>
      <c r="H1374" s="90">
        <v>43500</v>
      </c>
      <c r="I1374" s="90">
        <v>44200</v>
      </c>
      <c r="J1374" s="90">
        <v>47000</v>
      </c>
      <c r="K1374" s="91" t="s">
        <v>25</v>
      </c>
      <c r="L1374" s="90">
        <v>46500</v>
      </c>
      <c r="M1374" s="90">
        <v>46700</v>
      </c>
      <c r="N1374" s="90">
        <v>43800</v>
      </c>
      <c r="O1374" s="90">
        <v>40500</v>
      </c>
      <c r="P1374" s="90">
        <v>41200</v>
      </c>
      <c r="Q1374" s="90">
        <v>41600</v>
      </c>
      <c r="R1374" s="90">
        <v>41300</v>
      </c>
      <c r="S1374" s="90">
        <v>43300</v>
      </c>
      <c r="T1374" s="90">
        <v>45000</v>
      </c>
      <c r="U1374" s="90">
        <v>45500</v>
      </c>
      <c r="V1374" s="90">
        <v>46500</v>
      </c>
      <c r="W1374" s="90">
        <v>49400</v>
      </c>
      <c r="X1374" t="str">
        <f t="shared" si="29"/>
        <v>12-2024</v>
      </c>
      <c r="Y1374">
        <f>_xlfn.XLOOKUP(X1374,AM:AM,AO:AO,"")</f>
        <v>0</v>
      </c>
      <c r="Z1374" t="str">
        <f>_xlfn.XLOOKUP(X1374,AM:AM,AP:AP,"")</f>
        <v>L12</v>
      </c>
      <c r="AA1374" t="str">
        <f>_xlfn.XLOOKUP(X1374,AM:AM,AQ:AQ,"")</f>
        <v>L24</v>
      </c>
      <c r="AB1374" t="str">
        <f>_xlfn.XLOOKUP(X1374,AM:AM,AR:AR,"")</f>
        <v>L36</v>
      </c>
    </row>
    <row r="1375" spans="1:28">
      <c r="A1375" s="93">
        <v>45641</v>
      </c>
      <c r="B1375" s="90" t="s">
        <v>24</v>
      </c>
      <c r="C1375" s="90" t="s">
        <v>24</v>
      </c>
      <c r="D1375" s="90" t="s">
        <v>24</v>
      </c>
      <c r="E1375" s="90" t="s">
        <v>24</v>
      </c>
      <c r="F1375" s="90" t="s">
        <v>24</v>
      </c>
      <c r="G1375" s="90" t="s">
        <v>24</v>
      </c>
      <c r="H1375" s="90" t="s">
        <v>24</v>
      </c>
      <c r="I1375" s="90" t="s">
        <v>24</v>
      </c>
      <c r="J1375" s="90" t="s">
        <v>24</v>
      </c>
      <c r="K1375" s="90" t="s">
        <v>24</v>
      </c>
      <c r="L1375" s="90" t="s">
        <v>24</v>
      </c>
      <c r="M1375" s="90" t="s">
        <v>24</v>
      </c>
      <c r="N1375" s="90" t="s">
        <v>24</v>
      </c>
      <c r="O1375" s="90" t="s">
        <v>24</v>
      </c>
      <c r="P1375" s="90" t="s">
        <v>24</v>
      </c>
      <c r="Q1375" s="90" t="s">
        <v>24</v>
      </c>
      <c r="R1375" s="90" t="s">
        <v>24</v>
      </c>
      <c r="S1375" s="90" t="s">
        <v>24</v>
      </c>
      <c r="T1375" s="90" t="s">
        <v>24</v>
      </c>
      <c r="U1375" s="90" t="s">
        <v>24</v>
      </c>
      <c r="V1375" s="90" t="s">
        <v>24</v>
      </c>
      <c r="W1375" s="90" t="s">
        <v>24</v>
      </c>
      <c r="X1375" t="str">
        <f t="shared" si="29"/>
        <v>12-2024</v>
      </c>
      <c r="Y1375">
        <f>_xlfn.XLOOKUP(X1375,AM:AM,AO:AO,"")</f>
        <v>0</v>
      </c>
      <c r="Z1375" t="str">
        <f>_xlfn.XLOOKUP(X1375,AM:AM,AP:AP,"")</f>
        <v>L12</v>
      </c>
      <c r="AA1375" t="str">
        <f>_xlfn.XLOOKUP(X1375,AM:AM,AQ:AQ,"")</f>
        <v>L24</v>
      </c>
      <c r="AB1375" t="str">
        <f>_xlfn.XLOOKUP(X1375,AM:AM,AR:AR,"")</f>
        <v>L36</v>
      </c>
    </row>
    <row r="1376" spans="1:28">
      <c r="A1376" s="93">
        <v>45642</v>
      </c>
      <c r="B1376" s="90">
        <v>46800</v>
      </c>
      <c r="C1376" s="90">
        <v>45800</v>
      </c>
      <c r="D1376" s="90">
        <v>45200</v>
      </c>
      <c r="E1376" s="90">
        <v>41400</v>
      </c>
      <c r="F1376" s="90">
        <v>46800</v>
      </c>
      <c r="G1376" s="91" t="s">
        <v>25</v>
      </c>
      <c r="H1376" s="90">
        <v>44000</v>
      </c>
      <c r="I1376" s="90">
        <v>44400</v>
      </c>
      <c r="J1376" s="90">
        <v>47200</v>
      </c>
      <c r="K1376" s="91" t="s">
        <v>25</v>
      </c>
      <c r="L1376" s="90">
        <v>46800</v>
      </c>
      <c r="M1376" s="90">
        <v>46900</v>
      </c>
      <c r="N1376" s="90">
        <v>44400</v>
      </c>
      <c r="O1376" s="90">
        <v>41000</v>
      </c>
      <c r="P1376" s="90">
        <v>42200</v>
      </c>
      <c r="Q1376" s="90">
        <v>42300</v>
      </c>
      <c r="R1376" s="90">
        <v>41800</v>
      </c>
      <c r="S1376" s="90">
        <v>43500</v>
      </c>
      <c r="T1376" s="90">
        <v>45300</v>
      </c>
      <c r="U1376" s="90">
        <v>46000</v>
      </c>
      <c r="V1376" s="90">
        <v>46700</v>
      </c>
      <c r="W1376" s="90">
        <v>49400</v>
      </c>
      <c r="X1376" t="str">
        <f t="shared" si="29"/>
        <v>12-2024</v>
      </c>
      <c r="Y1376">
        <f>_xlfn.XLOOKUP(X1376,AM:AM,AO:AO,"")</f>
        <v>0</v>
      </c>
      <c r="Z1376" t="str">
        <f>_xlfn.XLOOKUP(X1376,AM:AM,AP:AP,"")</f>
        <v>L12</v>
      </c>
      <c r="AA1376" t="str">
        <f>_xlfn.XLOOKUP(X1376,AM:AM,AQ:AQ,"")</f>
        <v>L24</v>
      </c>
      <c r="AB1376" t="str">
        <f>_xlfn.XLOOKUP(X1376,AM:AM,AR:AR,"")</f>
        <v>L36</v>
      </c>
    </row>
    <row r="1377" spans="1:28">
      <c r="A1377" s="93">
        <v>45643</v>
      </c>
      <c r="B1377" s="90">
        <v>47000</v>
      </c>
      <c r="C1377" s="90">
        <v>46300</v>
      </c>
      <c r="D1377" s="90">
        <v>45200</v>
      </c>
      <c r="E1377" s="90">
        <v>41200</v>
      </c>
      <c r="F1377" s="90">
        <v>46800</v>
      </c>
      <c r="G1377" s="91" t="s">
        <v>25</v>
      </c>
      <c r="H1377" s="90">
        <v>44500</v>
      </c>
      <c r="I1377" s="90">
        <v>44400</v>
      </c>
      <c r="J1377" s="90">
        <v>47200</v>
      </c>
      <c r="K1377" s="91" t="s">
        <v>25</v>
      </c>
      <c r="L1377" s="90">
        <v>46700</v>
      </c>
      <c r="M1377" s="90">
        <v>47100</v>
      </c>
      <c r="N1377" s="90">
        <v>44200</v>
      </c>
      <c r="O1377" s="90">
        <v>41000</v>
      </c>
      <c r="P1377" s="90">
        <v>42100</v>
      </c>
      <c r="Q1377" s="90">
        <v>42300</v>
      </c>
      <c r="R1377" s="90">
        <v>41800</v>
      </c>
      <c r="S1377" s="90">
        <v>43500</v>
      </c>
      <c r="T1377" s="90">
        <v>45500</v>
      </c>
      <c r="U1377" s="90">
        <v>46000</v>
      </c>
      <c r="V1377" s="90">
        <v>46900</v>
      </c>
      <c r="W1377" s="90">
        <v>49400</v>
      </c>
      <c r="X1377" t="str">
        <f t="shared" si="29"/>
        <v>12-2024</v>
      </c>
      <c r="Y1377">
        <f>_xlfn.XLOOKUP(X1377,AM:AM,AO:AO,"")</f>
        <v>0</v>
      </c>
      <c r="Z1377" t="str">
        <f>_xlfn.XLOOKUP(X1377,AM:AM,AP:AP,"")</f>
        <v>L12</v>
      </c>
      <c r="AA1377" t="str">
        <f>_xlfn.XLOOKUP(X1377,AM:AM,AQ:AQ,"")</f>
        <v>L24</v>
      </c>
      <c r="AB1377" t="str">
        <f>_xlfn.XLOOKUP(X1377,AM:AM,AR:AR,"")</f>
        <v>L36</v>
      </c>
    </row>
    <row r="1378" spans="1:28">
      <c r="A1378" s="93">
        <v>45644</v>
      </c>
      <c r="B1378" s="90">
        <v>47400</v>
      </c>
      <c r="C1378" s="90">
        <v>46300</v>
      </c>
      <c r="D1378" s="90">
        <v>45800</v>
      </c>
      <c r="E1378" s="90">
        <v>42000</v>
      </c>
      <c r="F1378" s="90">
        <v>47100</v>
      </c>
      <c r="G1378" s="91" t="s">
        <v>25</v>
      </c>
      <c r="H1378" s="90">
        <v>44500</v>
      </c>
      <c r="I1378" s="90">
        <v>45000</v>
      </c>
      <c r="J1378" s="90">
        <v>47300</v>
      </c>
      <c r="K1378" s="91" t="s">
        <v>25</v>
      </c>
      <c r="L1378" s="90">
        <v>47100</v>
      </c>
      <c r="M1378" s="90">
        <v>47300</v>
      </c>
      <c r="N1378" s="90">
        <v>44700</v>
      </c>
      <c r="O1378" s="90">
        <v>41300</v>
      </c>
      <c r="P1378" s="90">
        <v>42200</v>
      </c>
      <c r="Q1378" s="90">
        <v>42500</v>
      </c>
      <c r="R1378" s="90">
        <v>42100</v>
      </c>
      <c r="S1378" s="90">
        <v>44200</v>
      </c>
      <c r="T1378" s="90">
        <v>45500</v>
      </c>
      <c r="U1378" s="90">
        <v>46000</v>
      </c>
      <c r="V1378" s="90">
        <v>47200</v>
      </c>
      <c r="W1378" s="90">
        <v>49500</v>
      </c>
      <c r="X1378" t="str">
        <f t="shared" si="29"/>
        <v>12-2024</v>
      </c>
      <c r="Y1378">
        <f>_xlfn.XLOOKUP(X1378,AM:AM,AO:AO,"")</f>
        <v>0</v>
      </c>
      <c r="Z1378" t="str">
        <f>_xlfn.XLOOKUP(X1378,AM:AM,AP:AP,"")</f>
        <v>L12</v>
      </c>
      <c r="AA1378" t="str">
        <f>_xlfn.XLOOKUP(X1378,AM:AM,AQ:AQ,"")</f>
        <v>L24</v>
      </c>
      <c r="AB1378" t="str">
        <f>_xlfn.XLOOKUP(X1378,AM:AM,AR:AR,"")</f>
        <v>L36</v>
      </c>
    </row>
    <row r="1379" spans="1:28">
      <c r="A1379" s="93">
        <v>45645</v>
      </c>
      <c r="B1379" s="90">
        <v>47400</v>
      </c>
      <c r="C1379" s="90">
        <v>46300</v>
      </c>
      <c r="D1379" s="90">
        <v>45800</v>
      </c>
      <c r="E1379" s="90">
        <v>41800</v>
      </c>
      <c r="F1379" s="90">
        <v>47400</v>
      </c>
      <c r="G1379" s="91" t="s">
        <v>25</v>
      </c>
      <c r="H1379" s="90">
        <v>44800</v>
      </c>
      <c r="I1379" s="90">
        <v>45000</v>
      </c>
      <c r="J1379" s="90">
        <v>47500</v>
      </c>
      <c r="K1379" s="91" t="s">
        <v>25</v>
      </c>
      <c r="L1379" s="90">
        <v>47000</v>
      </c>
      <c r="M1379" s="90">
        <v>47300</v>
      </c>
      <c r="N1379" s="90">
        <v>44700</v>
      </c>
      <c r="O1379" s="90">
        <v>41500</v>
      </c>
      <c r="P1379" s="90">
        <v>42000</v>
      </c>
      <c r="Q1379" s="90">
        <v>42500</v>
      </c>
      <c r="R1379" s="90">
        <v>42100</v>
      </c>
      <c r="S1379" s="90">
        <v>43900</v>
      </c>
      <c r="T1379" s="90">
        <v>45800</v>
      </c>
      <c r="U1379" s="90">
        <v>46000</v>
      </c>
      <c r="V1379" s="90">
        <v>47400</v>
      </c>
      <c r="W1379" s="90">
        <v>49800</v>
      </c>
      <c r="X1379" t="str">
        <f t="shared" si="29"/>
        <v>12-2024</v>
      </c>
      <c r="Y1379">
        <f>_xlfn.XLOOKUP(X1379,AM:AM,AO:AO,"")</f>
        <v>0</v>
      </c>
      <c r="Z1379" t="str">
        <f>_xlfn.XLOOKUP(X1379,AM:AM,AP:AP,"")</f>
        <v>L12</v>
      </c>
      <c r="AA1379" t="str">
        <f>_xlfn.XLOOKUP(X1379,AM:AM,AQ:AQ,"")</f>
        <v>L24</v>
      </c>
      <c r="AB1379" t="str">
        <f>_xlfn.XLOOKUP(X1379,AM:AM,AR:AR,"")</f>
        <v>L36</v>
      </c>
    </row>
    <row r="1380" spans="1:28">
      <c r="A1380" s="93">
        <v>45646</v>
      </c>
      <c r="B1380" s="90">
        <v>47400</v>
      </c>
      <c r="C1380" s="90">
        <v>46300</v>
      </c>
      <c r="D1380" s="90">
        <v>46000</v>
      </c>
      <c r="E1380" s="90">
        <v>41800</v>
      </c>
      <c r="F1380" s="90">
        <v>47500</v>
      </c>
      <c r="G1380" s="91" t="s">
        <v>25</v>
      </c>
      <c r="H1380" s="90">
        <v>45000</v>
      </c>
      <c r="I1380" s="90">
        <v>45000</v>
      </c>
      <c r="J1380" s="90">
        <v>47500</v>
      </c>
      <c r="K1380" s="91" t="s">
        <v>25</v>
      </c>
      <c r="L1380" s="90">
        <v>47200</v>
      </c>
      <c r="M1380" s="90">
        <v>47300</v>
      </c>
      <c r="N1380" s="90">
        <v>44500</v>
      </c>
      <c r="O1380" s="90">
        <v>42000</v>
      </c>
      <c r="P1380" s="90">
        <v>42000</v>
      </c>
      <c r="Q1380" s="90">
        <v>42400</v>
      </c>
      <c r="R1380" s="90">
        <v>42100</v>
      </c>
      <c r="S1380" s="90">
        <v>43900</v>
      </c>
      <c r="T1380" s="90">
        <v>45800</v>
      </c>
      <c r="U1380" s="90">
        <v>46000</v>
      </c>
      <c r="V1380" s="90">
        <v>47500</v>
      </c>
      <c r="W1380" s="90">
        <v>50000</v>
      </c>
      <c r="X1380" t="str">
        <f t="shared" si="29"/>
        <v>12-2024</v>
      </c>
      <c r="Y1380">
        <f>_xlfn.XLOOKUP(X1380,AM:AM,AO:AO,"")</f>
        <v>0</v>
      </c>
      <c r="Z1380" t="str">
        <f>_xlfn.XLOOKUP(X1380,AM:AM,AP:AP,"")</f>
        <v>L12</v>
      </c>
      <c r="AA1380" t="str">
        <f>_xlfn.XLOOKUP(X1380,AM:AM,AQ:AQ,"")</f>
        <v>L24</v>
      </c>
      <c r="AB1380" t="str">
        <f>_xlfn.XLOOKUP(X1380,AM:AM,AR:AR,"")</f>
        <v>L36</v>
      </c>
    </row>
    <row r="1381" spans="1:28">
      <c r="A1381" s="93">
        <v>45647</v>
      </c>
      <c r="B1381" s="90">
        <v>47400</v>
      </c>
      <c r="C1381" s="90">
        <v>46200</v>
      </c>
      <c r="D1381" s="90">
        <v>45800</v>
      </c>
      <c r="E1381" s="90">
        <v>41800</v>
      </c>
      <c r="F1381" s="90">
        <v>47500</v>
      </c>
      <c r="G1381" s="91" t="s">
        <v>25</v>
      </c>
      <c r="H1381" s="90">
        <v>45000</v>
      </c>
      <c r="I1381" s="90">
        <v>44800</v>
      </c>
      <c r="J1381" s="90">
        <v>47500</v>
      </c>
      <c r="K1381" s="91" t="s">
        <v>25</v>
      </c>
      <c r="L1381" s="90">
        <v>47100</v>
      </c>
      <c r="M1381" s="90">
        <v>47300</v>
      </c>
      <c r="N1381" s="90">
        <v>44600</v>
      </c>
      <c r="O1381" s="90">
        <v>42200</v>
      </c>
      <c r="P1381" s="90">
        <v>41800</v>
      </c>
      <c r="Q1381" s="90">
        <v>42300</v>
      </c>
      <c r="R1381" s="90">
        <v>42000</v>
      </c>
      <c r="S1381" s="90">
        <v>43900</v>
      </c>
      <c r="T1381" s="90">
        <v>45700</v>
      </c>
      <c r="U1381" s="90">
        <v>46000</v>
      </c>
      <c r="V1381" s="90">
        <v>47500</v>
      </c>
      <c r="W1381" s="90">
        <v>50000</v>
      </c>
      <c r="X1381" t="str">
        <f t="shared" si="29"/>
        <v>12-2024</v>
      </c>
      <c r="Y1381">
        <f>_xlfn.XLOOKUP(X1381,AM:AM,AO:AO,"")</f>
        <v>0</v>
      </c>
      <c r="Z1381" t="str">
        <f>_xlfn.XLOOKUP(X1381,AM:AM,AP:AP,"")</f>
        <v>L12</v>
      </c>
      <c r="AA1381" t="str">
        <f>_xlfn.XLOOKUP(X1381,AM:AM,AQ:AQ,"")</f>
        <v>L24</v>
      </c>
      <c r="AB1381" t="str">
        <f>_xlfn.XLOOKUP(X1381,AM:AM,AR:AR,"")</f>
        <v>L36</v>
      </c>
    </row>
    <row r="1382" spans="1:28">
      <c r="A1382" s="93">
        <v>45648</v>
      </c>
      <c r="B1382" s="90" t="s">
        <v>24</v>
      </c>
      <c r="C1382" s="90" t="s">
        <v>24</v>
      </c>
      <c r="D1382" s="90" t="s">
        <v>24</v>
      </c>
      <c r="E1382" s="90" t="s">
        <v>24</v>
      </c>
      <c r="F1382" s="90" t="s">
        <v>24</v>
      </c>
      <c r="G1382" s="90" t="s">
        <v>24</v>
      </c>
      <c r="H1382" s="90" t="s">
        <v>24</v>
      </c>
      <c r="I1382" s="90" t="s">
        <v>24</v>
      </c>
      <c r="J1382" s="90" t="s">
        <v>24</v>
      </c>
      <c r="K1382" s="90" t="s">
        <v>24</v>
      </c>
      <c r="L1382" s="90" t="s">
        <v>24</v>
      </c>
      <c r="M1382" s="90" t="s">
        <v>24</v>
      </c>
      <c r="N1382" s="90" t="s">
        <v>24</v>
      </c>
      <c r="O1382" s="90" t="s">
        <v>24</v>
      </c>
      <c r="P1382" s="90" t="s">
        <v>24</v>
      </c>
      <c r="Q1382" s="90" t="s">
        <v>24</v>
      </c>
      <c r="R1382" s="90" t="s">
        <v>24</v>
      </c>
      <c r="S1382" s="90" t="s">
        <v>24</v>
      </c>
      <c r="T1382" s="90" t="s">
        <v>24</v>
      </c>
      <c r="U1382" s="90" t="s">
        <v>24</v>
      </c>
      <c r="V1382" s="90" t="s">
        <v>24</v>
      </c>
      <c r="W1382" s="90" t="s">
        <v>24</v>
      </c>
      <c r="X1382" t="str">
        <f t="shared" si="29"/>
        <v>12-2024</v>
      </c>
      <c r="Y1382">
        <f>_xlfn.XLOOKUP(X1382,AM:AM,AO:AO,"")</f>
        <v>0</v>
      </c>
      <c r="Z1382" t="str">
        <f>_xlfn.XLOOKUP(X1382,AM:AM,AP:AP,"")</f>
        <v>L12</v>
      </c>
      <c r="AA1382" t="str">
        <f>_xlfn.XLOOKUP(X1382,AM:AM,AQ:AQ,"")</f>
        <v>L24</v>
      </c>
      <c r="AB1382" t="str">
        <f>_xlfn.XLOOKUP(X1382,AM:AM,AR:AR,"")</f>
        <v>L36</v>
      </c>
    </row>
    <row r="1383" spans="1:28">
      <c r="A1383" s="93">
        <v>45649</v>
      </c>
      <c r="B1383" s="90">
        <v>47700</v>
      </c>
      <c r="C1383" s="90">
        <v>46000</v>
      </c>
      <c r="D1383" s="90">
        <v>45600</v>
      </c>
      <c r="E1383" s="90">
        <v>41900</v>
      </c>
      <c r="F1383" s="90">
        <v>47300</v>
      </c>
      <c r="G1383" s="91" t="s">
        <v>25</v>
      </c>
      <c r="H1383" s="90">
        <v>45000</v>
      </c>
      <c r="I1383" s="90">
        <v>45100</v>
      </c>
      <c r="J1383" s="90">
        <v>47500</v>
      </c>
      <c r="K1383" s="91" t="s">
        <v>25</v>
      </c>
      <c r="L1383" s="90">
        <v>47100</v>
      </c>
      <c r="M1383" s="90">
        <v>47300</v>
      </c>
      <c r="N1383" s="90">
        <v>44800</v>
      </c>
      <c r="O1383" s="90">
        <v>42600</v>
      </c>
      <c r="P1383" s="90">
        <v>41800</v>
      </c>
      <c r="Q1383" s="90">
        <v>42300</v>
      </c>
      <c r="R1383" s="90">
        <v>41800</v>
      </c>
      <c r="S1383" s="90">
        <v>44000</v>
      </c>
      <c r="T1383" s="90">
        <v>45700</v>
      </c>
      <c r="U1383" s="90">
        <v>46000</v>
      </c>
      <c r="V1383" s="90">
        <v>47500</v>
      </c>
      <c r="W1383" s="90">
        <v>50200</v>
      </c>
      <c r="X1383" t="str">
        <f t="shared" si="29"/>
        <v>12-2024</v>
      </c>
      <c r="Y1383">
        <f>_xlfn.XLOOKUP(X1383,AM:AM,AO:AO,"")</f>
        <v>0</v>
      </c>
      <c r="Z1383" t="str">
        <f>_xlfn.XLOOKUP(X1383,AM:AM,AP:AP,"")</f>
        <v>L12</v>
      </c>
      <c r="AA1383" t="str">
        <f>_xlfn.XLOOKUP(X1383,AM:AM,AQ:AQ,"")</f>
        <v>L24</v>
      </c>
      <c r="AB1383" t="str">
        <f>_xlfn.XLOOKUP(X1383,AM:AM,AR:AR,"")</f>
        <v>L36</v>
      </c>
    </row>
    <row r="1384" spans="1:28">
      <c r="A1384" s="93">
        <v>45650</v>
      </c>
      <c r="B1384" s="90">
        <v>48000</v>
      </c>
      <c r="C1384" s="90">
        <v>46000</v>
      </c>
      <c r="D1384" s="90">
        <v>45500</v>
      </c>
      <c r="E1384" s="90">
        <v>41800</v>
      </c>
      <c r="F1384" s="90">
        <v>47300</v>
      </c>
      <c r="G1384" s="91" t="s">
        <v>25</v>
      </c>
      <c r="H1384" s="90">
        <v>44700</v>
      </c>
      <c r="I1384" s="90">
        <v>45100</v>
      </c>
      <c r="J1384" s="90">
        <v>47500</v>
      </c>
      <c r="K1384" s="91" t="s">
        <v>25</v>
      </c>
      <c r="L1384" s="90">
        <v>47100</v>
      </c>
      <c r="M1384" s="90">
        <v>47300</v>
      </c>
      <c r="N1384" s="90">
        <v>44600</v>
      </c>
      <c r="O1384" s="90">
        <v>42800</v>
      </c>
      <c r="P1384" s="90">
        <v>41700</v>
      </c>
      <c r="Q1384" s="90">
        <v>42000</v>
      </c>
      <c r="R1384" s="90">
        <v>41600</v>
      </c>
      <c r="S1384" s="90">
        <v>43900</v>
      </c>
      <c r="T1384" s="90">
        <v>45500</v>
      </c>
      <c r="U1384" s="90">
        <v>46000</v>
      </c>
      <c r="V1384" s="90">
        <v>47500</v>
      </c>
      <c r="W1384" s="90">
        <v>50200</v>
      </c>
      <c r="X1384" t="str">
        <f t="shared" si="29"/>
        <v>12-2024</v>
      </c>
      <c r="Y1384">
        <f>_xlfn.XLOOKUP(X1384,AM:AM,AO:AO,"")</f>
        <v>0</v>
      </c>
      <c r="Z1384" t="str">
        <f>_xlfn.XLOOKUP(X1384,AM:AM,AP:AP,"")</f>
        <v>L12</v>
      </c>
      <c r="AA1384" t="str">
        <f>_xlfn.XLOOKUP(X1384,AM:AM,AQ:AQ,"")</f>
        <v>L24</v>
      </c>
      <c r="AB1384" t="str">
        <f>_xlfn.XLOOKUP(X1384,AM:AM,AR:AR,"")</f>
        <v>L36</v>
      </c>
    </row>
    <row r="1385" spans="1:28">
      <c r="A1385" s="93">
        <v>45651</v>
      </c>
      <c r="B1385" s="90" t="s">
        <v>24</v>
      </c>
      <c r="C1385" s="90" t="s">
        <v>24</v>
      </c>
      <c r="D1385" s="90" t="s">
        <v>24</v>
      </c>
      <c r="E1385" s="90" t="s">
        <v>24</v>
      </c>
      <c r="F1385" s="90" t="s">
        <v>24</v>
      </c>
      <c r="G1385" s="90" t="s">
        <v>24</v>
      </c>
      <c r="H1385" s="90" t="s">
        <v>24</v>
      </c>
      <c r="I1385" s="90" t="s">
        <v>24</v>
      </c>
      <c r="J1385" s="90" t="s">
        <v>24</v>
      </c>
      <c r="K1385" s="90" t="s">
        <v>24</v>
      </c>
      <c r="L1385" s="90" t="s">
        <v>24</v>
      </c>
      <c r="M1385" s="90" t="s">
        <v>24</v>
      </c>
      <c r="N1385" s="90" t="s">
        <v>24</v>
      </c>
      <c r="O1385" s="90" t="s">
        <v>24</v>
      </c>
      <c r="P1385" s="90" t="s">
        <v>24</v>
      </c>
      <c r="Q1385" s="90" t="s">
        <v>24</v>
      </c>
      <c r="R1385" s="90" t="s">
        <v>24</v>
      </c>
      <c r="S1385" s="90" t="s">
        <v>24</v>
      </c>
      <c r="T1385" s="90" t="s">
        <v>24</v>
      </c>
      <c r="U1385" s="90" t="s">
        <v>24</v>
      </c>
      <c r="V1385" s="90" t="s">
        <v>24</v>
      </c>
      <c r="W1385" s="90" t="s">
        <v>24</v>
      </c>
      <c r="X1385" t="str">
        <f t="shared" si="29"/>
        <v>12-2024</v>
      </c>
      <c r="Y1385">
        <f>_xlfn.XLOOKUP(X1385,AM:AM,AO:AO,"")</f>
        <v>0</v>
      </c>
      <c r="Z1385" t="str">
        <f>_xlfn.XLOOKUP(X1385,AM:AM,AP:AP,"")</f>
        <v>L12</v>
      </c>
      <c r="AA1385" t="str">
        <f>_xlfn.XLOOKUP(X1385,AM:AM,AQ:AQ,"")</f>
        <v>L24</v>
      </c>
      <c r="AB1385" t="str">
        <f>_xlfn.XLOOKUP(X1385,AM:AM,AR:AR,"")</f>
        <v>L36</v>
      </c>
    </row>
    <row r="1386" spans="1:28">
      <c r="A1386" s="93">
        <v>45652</v>
      </c>
      <c r="B1386" s="90">
        <v>48300</v>
      </c>
      <c r="C1386" s="90">
        <v>46000</v>
      </c>
      <c r="D1386" s="90">
        <v>45700</v>
      </c>
      <c r="E1386" s="90">
        <v>41800</v>
      </c>
      <c r="F1386" s="90">
        <v>47200</v>
      </c>
      <c r="G1386" s="91" t="s">
        <v>25</v>
      </c>
      <c r="H1386" s="90">
        <v>44700</v>
      </c>
      <c r="I1386" s="90">
        <v>45100</v>
      </c>
      <c r="J1386" s="90">
        <v>47200</v>
      </c>
      <c r="K1386" s="91" t="s">
        <v>25</v>
      </c>
      <c r="L1386" s="90">
        <v>47000</v>
      </c>
      <c r="M1386" s="90">
        <v>47300</v>
      </c>
      <c r="N1386" s="90">
        <v>44500</v>
      </c>
      <c r="O1386" s="90">
        <v>43000</v>
      </c>
      <c r="P1386" s="90">
        <v>41600</v>
      </c>
      <c r="Q1386" s="90">
        <v>41900</v>
      </c>
      <c r="R1386" s="90">
        <v>41800</v>
      </c>
      <c r="S1386" s="90">
        <v>43900</v>
      </c>
      <c r="T1386" s="90">
        <v>45500</v>
      </c>
      <c r="U1386" s="90">
        <v>45500</v>
      </c>
      <c r="V1386" s="90">
        <v>47500</v>
      </c>
      <c r="W1386" s="90">
        <v>50200</v>
      </c>
      <c r="X1386" t="str">
        <f t="shared" si="29"/>
        <v>12-2024</v>
      </c>
      <c r="Y1386">
        <f>_xlfn.XLOOKUP(X1386,AM:AM,AO:AO,"")</f>
        <v>0</v>
      </c>
      <c r="Z1386" t="str">
        <f>_xlfn.XLOOKUP(X1386,AM:AM,AP:AP,"")</f>
        <v>L12</v>
      </c>
      <c r="AA1386" t="str">
        <f>_xlfn.XLOOKUP(X1386,AM:AM,AQ:AQ,"")</f>
        <v>L24</v>
      </c>
      <c r="AB1386" t="str">
        <f>_xlfn.XLOOKUP(X1386,AM:AM,AR:AR,"")</f>
        <v>L36</v>
      </c>
    </row>
    <row r="1387" spans="1:28">
      <c r="A1387" s="93">
        <v>45653</v>
      </c>
      <c r="B1387" s="90">
        <v>48300</v>
      </c>
      <c r="C1387" s="90">
        <v>45800</v>
      </c>
      <c r="D1387" s="90">
        <v>45500</v>
      </c>
      <c r="E1387" s="90">
        <v>41800</v>
      </c>
      <c r="F1387" s="90">
        <v>47200</v>
      </c>
      <c r="G1387" s="91" t="s">
        <v>25</v>
      </c>
      <c r="H1387" s="90">
        <v>44500</v>
      </c>
      <c r="I1387" s="90">
        <v>45100</v>
      </c>
      <c r="J1387" s="90">
        <v>47200</v>
      </c>
      <c r="K1387" s="91" t="s">
        <v>25</v>
      </c>
      <c r="L1387" s="90">
        <v>47000</v>
      </c>
      <c r="M1387" s="90">
        <v>47300</v>
      </c>
      <c r="N1387" s="90">
        <v>44400</v>
      </c>
      <c r="O1387" s="90">
        <v>43000</v>
      </c>
      <c r="P1387" s="90">
        <v>41600</v>
      </c>
      <c r="Q1387" s="90">
        <v>41600</v>
      </c>
      <c r="R1387" s="90">
        <v>41800</v>
      </c>
      <c r="S1387" s="90">
        <v>43900</v>
      </c>
      <c r="T1387" s="90">
        <v>45200</v>
      </c>
      <c r="U1387" s="90">
        <v>45500</v>
      </c>
      <c r="V1387" s="90">
        <v>47500</v>
      </c>
      <c r="W1387" s="90">
        <v>50200</v>
      </c>
      <c r="X1387" t="str">
        <f t="shared" si="29"/>
        <v>12-2024</v>
      </c>
      <c r="Y1387">
        <f>_xlfn.XLOOKUP(X1387,AM:AM,AO:AO,"")</f>
        <v>0</v>
      </c>
      <c r="Z1387" t="str">
        <f>_xlfn.XLOOKUP(X1387,AM:AM,AP:AP,"")</f>
        <v>L12</v>
      </c>
      <c r="AA1387" t="str">
        <f>_xlfn.XLOOKUP(X1387,AM:AM,AQ:AQ,"")</f>
        <v>L24</v>
      </c>
      <c r="AB1387" t="str">
        <f>_xlfn.XLOOKUP(X1387,AM:AM,AR:AR,"")</f>
        <v>L36</v>
      </c>
    </row>
    <row r="1388" spans="1:28">
      <c r="A1388" s="93">
        <v>45654</v>
      </c>
      <c r="B1388" s="90">
        <v>48300</v>
      </c>
      <c r="C1388" s="90">
        <v>45800</v>
      </c>
      <c r="D1388" s="90">
        <v>45600</v>
      </c>
      <c r="E1388" s="90">
        <v>41800</v>
      </c>
      <c r="F1388" s="90">
        <v>47200</v>
      </c>
      <c r="G1388" s="91" t="s">
        <v>25</v>
      </c>
      <c r="H1388" s="90">
        <v>44500</v>
      </c>
      <c r="I1388" s="90">
        <v>45200</v>
      </c>
      <c r="J1388" s="90">
        <v>47200</v>
      </c>
      <c r="K1388" s="91" t="s">
        <v>25</v>
      </c>
      <c r="L1388" s="90">
        <v>47100</v>
      </c>
      <c r="M1388" s="90">
        <v>47300</v>
      </c>
      <c r="N1388" s="90">
        <v>44300</v>
      </c>
      <c r="O1388" s="90">
        <v>43200</v>
      </c>
      <c r="P1388" s="90">
        <v>41600</v>
      </c>
      <c r="Q1388" s="90">
        <v>41700</v>
      </c>
      <c r="R1388" s="90">
        <v>42200</v>
      </c>
      <c r="S1388" s="90">
        <v>43900</v>
      </c>
      <c r="T1388" s="90">
        <v>45200</v>
      </c>
      <c r="U1388" s="90">
        <v>45500</v>
      </c>
      <c r="V1388" s="90">
        <v>47500</v>
      </c>
      <c r="W1388" s="90">
        <v>50200</v>
      </c>
      <c r="X1388" t="str">
        <f t="shared" si="29"/>
        <v>12-2024</v>
      </c>
      <c r="Y1388">
        <f>_xlfn.XLOOKUP(X1388,AM:AM,AO:AO,"")</f>
        <v>0</v>
      </c>
      <c r="Z1388" t="str">
        <f>_xlfn.XLOOKUP(X1388,AM:AM,AP:AP,"")</f>
        <v>L12</v>
      </c>
      <c r="AA1388" t="str">
        <f>_xlfn.XLOOKUP(X1388,AM:AM,AQ:AQ,"")</f>
        <v>L24</v>
      </c>
      <c r="AB1388" t="str">
        <f>_xlfn.XLOOKUP(X1388,AM:AM,AR:AR,"")</f>
        <v>L36</v>
      </c>
    </row>
    <row r="1389" spans="1:28">
      <c r="A1389" s="93">
        <v>45655</v>
      </c>
      <c r="B1389" s="90" t="s">
        <v>24</v>
      </c>
      <c r="C1389" s="90" t="s">
        <v>24</v>
      </c>
      <c r="D1389" s="90" t="s">
        <v>24</v>
      </c>
      <c r="E1389" s="90" t="s">
        <v>24</v>
      </c>
      <c r="F1389" s="90" t="s">
        <v>24</v>
      </c>
      <c r="G1389" s="90" t="s">
        <v>24</v>
      </c>
      <c r="H1389" s="90" t="s">
        <v>24</v>
      </c>
      <c r="I1389" s="90" t="s">
        <v>24</v>
      </c>
      <c r="J1389" s="90" t="s">
        <v>24</v>
      </c>
      <c r="K1389" s="90" t="s">
        <v>24</v>
      </c>
      <c r="L1389" s="90" t="s">
        <v>24</v>
      </c>
      <c r="M1389" s="90" t="s">
        <v>24</v>
      </c>
      <c r="N1389" s="90" t="s">
        <v>24</v>
      </c>
      <c r="O1389" s="90" t="s">
        <v>24</v>
      </c>
      <c r="P1389" s="90" t="s">
        <v>24</v>
      </c>
      <c r="Q1389" s="90" t="s">
        <v>24</v>
      </c>
      <c r="R1389" s="90" t="s">
        <v>24</v>
      </c>
      <c r="S1389" s="90" t="s">
        <v>24</v>
      </c>
      <c r="T1389" s="90" t="s">
        <v>24</v>
      </c>
      <c r="U1389" s="90" t="s">
        <v>24</v>
      </c>
      <c r="V1389" s="90" t="s">
        <v>24</v>
      </c>
      <c r="W1389" s="90" t="s">
        <v>24</v>
      </c>
      <c r="X1389" t="str">
        <f t="shared" si="29"/>
        <v>12-2024</v>
      </c>
      <c r="Y1389">
        <f>_xlfn.XLOOKUP(X1389,AM:AM,AO:AO,"")</f>
        <v>0</v>
      </c>
      <c r="Z1389" t="str">
        <f>_xlfn.XLOOKUP(X1389,AM:AM,AP:AP,"")</f>
        <v>L12</v>
      </c>
      <c r="AA1389" t="str">
        <f>_xlfn.XLOOKUP(X1389,AM:AM,AQ:AQ,"")</f>
        <v>L24</v>
      </c>
      <c r="AB1389" t="str">
        <f>_xlfn.XLOOKUP(X1389,AM:AM,AR:AR,"")</f>
        <v>L36</v>
      </c>
    </row>
    <row r="1390" spans="1:28">
      <c r="A1390" s="93">
        <v>45656</v>
      </c>
      <c r="B1390" s="90">
        <v>48500</v>
      </c>
      <c r="C1390" s="90">
        <v>45800</v>
      </c>
      <c r="D1390" s="90">
        <v>46000</v>
      </c>
      <c r="E1390" s="90">
        <v>42100</v>
      </c>
      <c r="F1390" s="90">
        <v>47200</v>
      </c>
      <c r="G1390" s="91" t="s">
        <v>25</v>
      </c>
      <c r="H1390" s="90">
        <v>44500</v>
      </c>
      <c r="I1390" s="90">
        <v>45600</v>
      </c>
      <c r="J1390" s="90">
        <v>47200</v>
      </c>
      <c r="K1390" s="91" t="s">
        <v>25</v>
      </c>
      <c r="L1390" s="90">
        <v>47200</v>
      </c>
      <c r="M1390" s="90">
        <v>47300</v>
      </c>
      <c r="N1390" s="90">
        <v>44700</v>
      </c>
      <c r="O1390" s="90">
        <v>43200</v>
      </c>
      <c r="P1390" s="90">
        <v>41900</v>
      </c>
      <c r="Q1390" s="90">
        <v>42200</v>
      </c>
      <c r="R1390" s="90">
        <v>42200</v>
      </c>
      <c r="S1390" s="90">
        <v>44200</v>
      </c>
      <c r="T1390" s="90">
        <v>45500</v>
      </c>
      <c r="U1390" s="90">
        <v>45500</v>
      </c>
      <c r="V1390" s="90">
        <v>47500</v>
      </c>
      <c r="W1390" s="90">
        <v>50200</v>
      </c>
      <c r="X1390" t="str">
        <f t="shared" si="29"/>
        <v>12-2024</v>
      </c>
      <c r="Y1390">
        <f>_xlfn.XLOOKUP(X1390,AM:AM,AO:AO,"")</f>
        <v>0</v>
      </c>
      <c r="Z1390" t="str">
        <f>_xlfn.XLOOKUP(X1390,AM:AM,AP:AP,"")</f>
        <v>L12</v>
      </c>
      <c r="AA1390" t="str">
        <f>_xlfn.XLOOKUP(X1390,AM:AM,AQ:AQ,"")</f>
        <v>L24</v>
      </c>
      <c r="AB1390" t="str">
        <f>_xlfn.XLOOKUP(X1390,AM:AM,AR:AR,"")</f>
        <v>L36</v>
      </c>
    </row>
    <row r="1391" spans="1:28">
      <c r="A1391" s="93">
        <v>45657</v>
      </c>
      <c r="B1391" s="90">
        <v>48700</v>
      </c>
      <c r="C1391" s="90">
        <v>45800</v>
      </c>
      <c r="D1391" s="90">
        <v>46300</v>
      </c>
      <c r="E1391" s="90">
        <v>42200</v>
      </c>
      <c r="F1391" s="90">
        <v>47200</v>
      </c>
      <c r="G1391" s="91" t="s">
        <v>25</v>
      </c>
      <c r="H1391" s="90">
        <v>44500</v>
      </c>
      <c r="I1391" s="90">
        <v>45500</v>
      </c>
      <c r="J1391" s="90">
        <v>47200</v>
      </c>
      <c r="K1391" s="91" t="s">
        <v>25</v>
      </c>
      <c r="L1391" s="90">
        <v>47500</v>
      </c>
      <c r="M1391" s="90">
        <v>47300</v>
      </c>
      <c r="N1391" s="90">
        <v>45100</v>
      </c>
      <c r="O1391" s="90">
        <v>43300</v>
      </c>
      <c r="P1391" s="90">
        <v>42300</v>
      </c>
      <c r="Q1391" s="90">
        <v>42400</v>
      </c>
      <c r="R1391" s="90">
        <v>42500</v>
      </c>
      <c r="S1391" s="90">
        <v>44300</v>
      </c>
      <c r="T1391" s="90">
        <v>45800</v>
      </c>
      <c r="U1391" s="90">
        <v>45500</v>
      </c>
      <c r="V1391" s="90">
        <v>47500</v>
      </c>
      <c r="W1391" s="90">
        <v>50200</v>
      </c>
      <c r="X1391" t="str">
        <f t="shared" si="29"/>
        <v>12-2024</v>
      </c>
      <c r="Y1391">
        <f>_xlfn.XLOOKUP(X1391,AM:AM,AO:AO,"")</f>
        <v>0</v>
      </c>
      <c r="Z1391" t="str">
        <f>_xlfn.XLOOKUP(X1391,AM:AM,AP:AP,"")</f>
        <v>L12</v>
      </c>
      <c r="AA1391" t="str">
        <f>_xlfn.XLOOKUP(X1391,AM:AM,AQ:AQ,"")</f>
        <v>L24</v>
      </c>
      <c r="AB1391" t="str">
        <f>_xlfn.XLOOKUP(X1391,AM:AM,AR:AR,"")</f>
        <v>L36</v>
      </c>
    </row>
    <row r="1392" spans="1:28">
      <c r="A1392" s="93">
        <v>45658</v>
      </c>
      <c r="B1392" s="90">
        <v>48700</v>
      </c>
      <c r="C1392" s="90">
        <v>45800</v>
      </c>
      <c r="D1392" s="90">
        <v>46000</v>
      </c>
      <c r="E1392" s="90">
        <v>42200</v>
      </c>
      <c r="F1392" s="90">
        <v>47200</v>
      </c>
      <c r="G1392" s="91" t="s">
        <v>25</v>
      </c>
      <c r="H1392" s="90">
        <v>44500</v>
      </c>
      <c r="I1392" s="90">
        <v>45500</v>
      </c>
      <c r="J1392" s="90">
        <v>47200</v>
      </c>
      <c r="K1392" s="91" t="s">
        <v>25</v>
      </c>
      <c r="L1392" s="90">
        <v>47300</v>
      </c>
      <c r="M1392" s="90">
        <v>47500</v>
      </c>
      <c r="N1392" s="90">
        <v>44900</v>
      </c>
      <c r="O1392" s="90">
        <v>43200</v>
      </c>
      <c r="P1392" s="90">
        <v>41800</v>
      </c>
      <c r="Q1392" s="90">
        <v>42400</v>
      </c>
      <c r="R1392" s="90">
        <v>42200</v>
      </c>
      <c r="S1392" s="90">
        <v>44300</v>
      </c>
      <c r="T1392" s="90">
        <v>45800</v>
      </c>
      <c r="U1392" s="90">
        <v>45500</v>
      </c>
      <c r="V1392" s="90">
        <v>47200</v>
      </c>
      <c r="W1392" s="90">
        <v>50200</v>
      </c>
      <c r="X1392" t="str">
        <f t="shared" si="29"/>
        <v>01-2025</v>
      </c>
      <c r="Y1392">
        <f>_xlfn.XLOOKUP(X1392,AM:AM,AO:AO,"")</f>
        <v>0</v>
      </c>
      <c r="Z1392" t="str">
        <f>_xlfn.XLOOKUP(X1392,AM:AM,AP:AP,"")</f>
        <v>L12</v>
      </c>
      <c r="AA1392" t="str">
        <f>_xlfn.XLOOKUP(X1392,AM:AM,AQ:AQ,"")</f>
        <v>L24</v>
      </c>
      <c r="AB1392" t="str">
        <f>_xlfn.XLOOKUP(X1392,AM:AM,AR:AR,"")</f>
        <v>L36</v>
      </c>
    </row>
    <row r="1393" spans="1:28">
      <c r="A1393" s="93">
        <v>45659</v>
      </c>
      <c r="B1393" s="90">
        <v>48700</v>
      </c>
      <c r="C1393" s="90">
        <v>45500</v>
      </c>
      <c r="D1393" s="90">
        <v>45900</v>
      </c>
      <c r="E1393" s="90">
        <v>42300</v>
      </c>
      <c r="F1393" s="90">
        <v>47200</v>
      </c>
      <c r="G1393" s="91" t="s">
        <v>25</v>
      </c>
      <c r="H1393" s="90">
        <v>44500</v>
      </c>
      <c r="I1393" s="90">
        <v>45400</v>
      </c>
      <c r="J1393" s="90">
        <v>47200</v>
      </c>
      <c r="K1393" s="91" t="s">
        <v>25</v>
      </c>
      <c r="L1393" s="90">
        <v>47600</v>
      </c>
      <c r="M1393" s="90">
        <v>47500</v>
      </c>
      <c r="N1393" s="90">
        <v>45200</v>
      </c>
      <c r="O1393" s="90">
        <v>43200</v>
      </c>
      <c r="P1393" s="90">
        <v>42100</v>
      </c>
      <c r="Q1393" s="90">
        <v>42400</v>
      </c>
      <c r="R1393" s="90">
        <v>42400</v>
      </c>
      <c r="S1393" s="90">
        <v>44400</v>
      </c>
      <c r="T1393" s="90">
        <v>45800</v>
      </c>
      <c r="U1393" s="90">
        <v>46000</v>
      </c>
      <c r="V1393" s="90">
        <v>47000</v>
      </c>
      <c r="W1393" s="90">
        <v>50200</v>
      </c>
      <c r="X1393" t="str">
        <f t="shared" si="29"/>
        <v>01-2025</v>
      </c>
      <c r="Y1393">
        <f>_xlfn.XLOOKUP(X1393,AM:AM,AO:AO,"")</f>
        <v>0</v>
      </c>
      <c r="Z1393" t="str">
        <f>_xlfn.XLOOKUP(X1393,AM:AM,AP:AP,"")</f>
        <v>L12</v>
      </c>
      <c r="AA1393" t="str">
        <f>_xlfn.XLOOKUP(X1393,AM:AM,AQ:AQ,"")</f>
        <v>L24</v>
      </c>
      <c r="AB1393" t="str">
        <f>_xlfn.XLOOKUP(X1393,AM:AM,AR:AR,"")</f>
        <v>L36</v>
      </c>
    </row>
    <row r="1394" spans="1:28">
      <c r="A1394" s="93">
        <v>45660</v>
      </c>
      <c r="B1394" s="90">
        <v>48700</v>
      </c>
      <c r="C1394" s="90">
        <v>45800</v>
      </c>
      <c r="D1394" s="90">
        <v>45700</v>
      </c>
      <c r="E1394" s="90">
        <v>42100</v>
      </c>
      <c r="F1394" s="90">
        <v>47200</v>
      </c>
      <c r="G1394" s="91" t="s">
        <v>25</v>
      </c>
      <c r="H1394" s="90">
        <v>44800</v>
      </c>
      <c r="I1394" s="90">
        <v>45300</v>
      </c>
      <c r="J1394" s="90">
        <v>46900</v>
      </c>
      <c r="K1394" s="91" t="s">
        <v>25</v>
      </c>
      <c r="L1394" s="90">
        <v>47300</v>
      </c>
      <c r="M1394" s="90">
        <v>47500</v>
      </c>
      <c r="N1394" s="90">
        <v>44900</v>
      </c>
      <c r="O1394" s="90">
        <v>43200</v>
      </c>
      <c r="P1394" s="90">
        <v>41600</v>
      </c>
      <c r="Q1394" s="90">
        <v>42300</v>
      </c>
      <c r="R1394" s="90">
        <v>42400</v>
      </c>
      <c r="S1394" s="90">
        <v>44200</v>
      </c>
      <c r="T1394" s="90">
        <v>45600</v>
      </c>
      <c r="U1394" s="90">
        <v>46500</v>
      </c>
      <c r="V1394" s="90">
        <v>47000</v>
      </c>
      <c r="W1394" s="90">
        <v>50200</v>
      </c>
      <c r="X1394" t="str">
        <f t="shared" si="29"/>
        <v>01-2025</v>
      </c>
      <c r="Y1394">
        <f>_xlfn.XLOOKUP(X1394,AM:AM,AO:AO,"")</f>
        <v>0</v>
      </c>
      <c r="Z1394" t="str">
        <f>_xlfn.XLOOKUP(X1394,AM:AM,AP:AP,"")</f>
        <v>L12</v>
      </c>
      <c r="AA1394" t="str">
        <f>_xlfn.XLOOKUP(X1394,AM:AM,AQ:AQ,"")</f>
        <v>L24</v>
      </c>
      <c r="AB1394" t="str">
        <f>_xlfn.XLOOKUP(X1394,AM:AM,AR:AR,"")</f>
        <v>L36</v>
      </c>
    </row>
    <row r="1395" spans="1:28">
      <c r="A1395" s="93">
        <v>45661</v>
      </c>
      <c r="B1395" s="90">
        <v>48700</v>
      </c>
      <c r="C1395" s="90">
        <v>45800</v>
      </c>
      <c r="D1395" s="90">
        <v>45500</v>
      </c>
      <c r="E1395" s="90">
        <v>42100</v>
      </c>
      <c r="F1395" s="90">
        <v>47000</v>
      </c>
      <c r="G1395" s="91" t="s">
        <v>25</v>
      </c>
      <c r="H1395" s="90">
        <v>44800</v>
      </c>
      <c r="I1395" s="90">
        <v>45300</v>
      </c>
      <c r="J1395" s="90">
        <v>46900</v>
      </c>
      <c r="K1395" s="91" t="s">
        <v>25</v>
      </c>
      <c r="L1395" s="90">
        <v>47300</v>
      </c>
      <c r="M1395" s="90">
        <v>47400</v>
      </c>
      <c r="N1395" s="90">
        <v>44500</v>
      </c>
      <c r="O1395" s="90">
        <v>43000</v>
      </c>
      <c r="P1395" s="90">
        <v>41500</v>
      </c>
      <c r="Q1395" s="90">
        <v>42200</v>
      </c>
      <c r="R1395" s="90">
        <v>42000</v>
      </c>
      <c r="S1395" s="90">
        <v>44200</v>
      </c>
      <c r="T1395" s="90">
        <v>45600</v>
      </c>
      <c r="U1395" s="90">
        <v>46500</v>
      </c>
      <c r="V1395" s="90">
        <v>47000</v>
      </c>
      <c r="W1395" s="90">
        <v>49800</v>
      </c>
      <c r="X1395" t="str">
        <f t="shared" si="29"/>
        <v>01-2025</v>
      </c>
      <c r="Y1395">
        <f>_xlfn.XLOOKUP(X1395,AM:AM,AO:AO,"")</f>
        <v>0</v>
      </c>
      <c r="Z1395" t="str">
        <f>_xlfn.XLOOKUP(X1395,AM:AM,AP:AP,"")</f>
        <v>L12</v>
      </c>
      <c r="AA1395" t="str">
        <f>_xlfn.XLOOKUP(X1395,AM:AM,AQ:AQ,"")</f>
        <v>L24</v>
      </c>
      <c r="AB1395" t="str">
        <f>_xlfn.XLOOKUP(X1395,AM:AM,AR:AR,"")</f>
        <v>L36</v>
      </c>
    </row>
    <row r="1396" spans="1:28">
      <c r="A1396" s="93">
        <v>45662</v>
      </c>
      <c r="B1396" s="90" t="s">
        <v>24</v>
      </c>
      <c r="C1396" s="90" t="s">
        <v>24</v>
      </c>
      <c r="D1396" s="90" t="s">
        <v>24</v>
      </c>
      <c r="E1396" s="90" t="s">
        <v>24</v>
      </c>
      <c r="F1396" s="90" t="s">
        <v>24</v>
      </c>
      <c r="G1396" s="90" t="s">
        <v>24</v>
      </c>
      <c r="H1396" s="90" t="s">
        <v>24</v>
      </c>
      <c r="I1396" s="90" t="s">
        <v>24</v>
      </c>
      <c r="J1396" s="90" t="s">
        <v>24</v>
      </c>
      <c r="K1396" s="90" t="s">
        <v>24</v>
      </c>
      <c r="L1396" s="90" t="s">
        <v>24</v>
      </c>
      <c r="M1396" s="90" t="s">
        <v>24</v>
      </c>
      <c r="N1396" s="90" t="s">
        <v>24</v>
      </c>
      <c r="O1396" s="90" t="s">
        <v>24</v>
      </c>
      <c r="P1396" s="90" t="s">
        <v>24</v>
      </c>
      <c r="Q1396" s="90" t="s">
        <v>24</v>
      </c>
      <c r="R1396" s="90" t="s">
        <v>24</v>
      </c>
      <c r="S1396" s="90" t="s">
        <v>24</v>
      </c>
      <c r="T1396" s="90" t="s">
        <v>24</v>
      </c>
      <c r="U1396" s="90" t="s">
        <v>24</v>
      </c>
      <c r="V1396" s="90" t="s">
        <v>24</v>
      </c>
      <c r="W1396" s="90" t="s">
        <v>24</v>
      </c>
      <c r="X1396" t="str">
        <f t="shared" si="29"/>
        <v>01-2025</v>
      </c>
      <c r="Y1396">
        <f>_xlfn.XLOOKUP(X1396,AM:AM,AO:AO,"")</f>
        <v>0</v>
      </c>
      <c r="Z1396" t="str">
        <f>_xlfn.XLOOKUP(X1396,AM:AM,AP:AP,"")</f>
        <v>L12</v>
      </c>
      <c r="AA1396" t="str">
        <f>_xlfn.XLOOKUP(X1396,AM:AM,AQ:AQ,"")</f>
        <v>L24</v>
      </c>
      <c r="AB1396" t="str">
        <f>_xlfn.XLOOKUP(X1396,AM:AM,AR:AR,"")</f>
        <v>L36</v>
      </c>
    </row>
    <row r="1397" spans="1:28">
      <c r="A1397" s="93">
        <v>45663</v>
      </c>
      <c r="B1397" s="90">
        <v>48700</v>
      </c>
      <c r="C1397" s="90">
        <v>45800</v>
      </c>
      <c r="D1397" s="90">
        <v>45000</v>
      </c>
      <c r="E1397" s="90">
        <v>41500</v>
      </c>
      <c r="F1397" s="90">
        <v>46800</v>
      </c>
      <c r="G1397" s="91" t="s">
        <v>25</v>
      </c>
      <c r="H1397" s="90">
        <v>44300</v>
      </c>
      <c r="I1397" s="90">
        <v>45000</v>
      </c>
      <c r="J1397" s="90">
        <v>46600</v>
      </c>
      <c r="K1397" s="91" t="s">
        <v>25</v>
      </c>
      <c r="L1397" s="90">
        <v>47000</v>
      </c>
      <c r="M1397" s="90">
        <v>47300</v>
      </c>
      <c r="N1397" s="90">
        <v>44500</v>
      </c>
      <c r="O1397" s="90">
        <v>43000</v>
      </c>
      <c r="P1397" s="90">
        <v>41300</v>
      </c>
      <c r="Q1397" s="90">
        <v>41800</v>
      </c>
      <c r="R1397" s="90">
        <v>41800</v>
      </c>
      <c r="S1397" s="90">
        <v>43900</v>
      </c>
      <c r="T1397" s="90">
        <v>45500</v>
      </c>
      <c r="U1397" s="90">
        <v>46300</v>
      </c>
      <c r="V1397" s="90">
        <v>46800</v>
      </c>
      <c r="W1397" s="90">
        <v>49700</v>
      </c>
      <c r="X1397" t="str">
        <f t="shared" si="29"/>
        <v>01-2025</v>
      </c>
      <c r="Y1397">
        <f>_xlfn.XLOOKUP(X1397,AM:AM,AO:AO,"")</f>
        <v>0</v>
      </c>
      <c r="Z1397" t="str">
        <f>_xlfn.XLOOKUP(X1397,AM:AM,AP:AP,"")</f>
        <v>L12</v>
      </c>
      <c r="AA1397" t="str">
        <f>_xlfn.XLOOKUP(X1397,AM:AM,AQ:AQ,"")</f>
        <v>L24</v>
      </c>
      <c r="AB1397" t="str">
        <f>_xlfn.XLOOKUP(X1397,AM:AM,AR:AR,"")</f>
        <v>L36</v>
      </c>
    </row>
    <row r="1398" spans="1:28">
      <c r="A1398" s="93">
        <v>45664</v>
      </c>
      <c r="B1398" s="90">
        <v>48700</v>
      </c>
      <c r="C1398" s="90">
        <v>45800</v>
      </c>
      <c r="D1398" s="90">
        <v>45000</v>
      </c>
      <c r="E1398" s="90">
        <v>41400</v>
      </c>
      <c r="F1398" s="90">
        <v>46700</v>
      </c>
      <c r="G1398" s="91" t="s">
        <v>25</v>
      </c>
      <c r="H1398" s="90">
        <v>44300</v>
      </c>
      <c r="I1398" s="90">
        <v>45000</v>
      </c>
      <c r="J1398" s="90">
        <v>46600</v>
      </c>
      <c r="K1398" s="91" t="s">
        <v>25</v>
      </c>
      <c r="L1398" s="90">
        <v>47000</v>
      </c>
      <c r="M1398" s="90">
        <v>47100</v>
      </c>
      <c r="N1398" s="90">
        <v>44600</v>
      </c>
      <c r="O1398" s="90">
        <v>43000</v>
      </c>
      <c r="P1398" s="90">
        <v>41400</v>
      </c>
      <c r="Q1398" s="90">
        <v>41800</v>
      </c>
      <c r="R1398" s="90">
        <v>41800</v>
      </c>
      <c r="S1398" s="90">
        <v>43600</v>
      </c>
      <c r="T1398" s="90">
        <v>45400</v>
      </c>
      <c r="U1398" s="90">
        <v>46300</v>
      </c>
      <c r="V1398" s="90">
        <v>46800</v>
      </c>
      <c r="W1398" s="90">
        <v>49700</v>
      </c>
      <c r="X1398" t="str">
        <f t="shared" si="29"/>
        <v>01-2025</v>
      </c>
      <c r="Y1398">
        <f>_xlfn.XLOOKUP(X1398,AM:AM,AO:AO,"")</f>
        <v>0</v>
      </c>
      <c r="Z1398" t="str">
        <f>_xlfn.XLOOKUP(X1398,AM:AM,AP:AP,"")</f>
        <v>L12</v>
      </c>
      <c r="AA1398" t="str">
        <f>_xlfn.XLOOKUP(X1398,AM:AM,AQ:AQ,"")</f>
        <v>L24</v>
      </c>
      <c r="AB1398" t="str">
        <f>_xlfn.XLOOKUP(X1398,AM:AM,AR:AR,"")</f>
        <v>L36</v>
      </c>
    </row>
    <row r="1399" spans="1:28">
      <c r="A1399" s="93">
        <v>45665</v>
      </c>
      <c r="B1399" s="90">
        <v>48000</v>
      </c>
      <c r="C1399" s="90">
        <v>45800</v>
      </c>
      <c r="D1399" s="90">
        <v>44800</v>
      </c>
      <c r="E1399" s="90">
        <v>41500</v>
      </c>
      <c r="F1399" s="90">
        <v>46400</v>
      </c>
      <c r="G1399" s="91" t="s">
        <v>25</v>
      </c>
      <c r="H1399" s="90">
        <v>44000</v>
      </c>
      <c r="I1399" s="90">
        <v>44800</v>
      </c>
      <c r="J1399" s="90">
        <v>46500</v>
      </c>
      <c r="K1399" s="91" t="s">
        <v>25</v>
      </c>
      <c r="L1399" s="90">
        <v>46800</v>
      </c>
      <c r="M1399" s="90">
        <v>47000</v>
      </c>
      <c r="N1399" s="90">
        <v>44400</v>
      </c>
      <c r="O1399" s="90">
        <v>43000</v>
      </c>
      <c r="P1399" s="90">
        <v>41300</v>
      </c>
      <c r="Q1399" s="90">
        <v>41600</v>
      </c>
      <c r="R1399" s="90">
        <v>41800</v>
      </c>
      <c r="S1399" s="90">
        <v>43600</v>
      </c>
      <c r="T1399" s="90">
        <v>45200</v>
      </c>
      <c r="U1399" s="90">
        <v>46300</v>
      </c>
      <c r="V1399" s="90">
        <v>46800</v>
      </c>
      <c r="W1399" s="90">
        <v>49700</v>
      </c>
      <c r="X1399" t="str">
        <f t="shared" si="29"/>
        <v>01-2025</v>
      </c>
      <c r="Y1399">
        <f>_xlfn.XLOOKUP(X1399,AM:AM,AO:AO,"")</f>
        <v>0</v>
      </c>
      <c r="Z1399" t="str">
        <f>_xlfn.XLOOKUP(X1399,AM:AM,AP:AP,"")</f>
        <v>L12</v>
      </c>
      <c r="AA1399" t="str">
        <f>_xlfn.XLOOKUP(X1399,AM:AM,AQ:AQ,"")</f>
        <v>L24</v>
      </c>
      <c r="AB1399" t="str">
        <f>_xlfn.XLOOKUP(X1399,AM:AM,AR:AR,"")</f>
        <v>L36</v>
      </c>
    </row>
    <row r="1400" spans="1:28">
      <c r="A1400" s="93">
        <v>45666</v>
      </c>
      <c r="B1400" s="90">
        <v>47800</v>
      </c>
      <c r="C1400" s="90">
        <v>45700</v>
      </c>
      <c r="D1400" s="90">
        <v>44700</v>
      </c>
      <c r="E1400" s="90">
        <v>41300</v>
      </c>
      <c r="F1400" s="90">
        <v>46400</v>
      </c>
      <c r="G1400" s="91" t="s">
        <v>25</v>
      </c>
      <c r="H1400" s="90">
        <v>44000</v>
      </c>
      <c r="I1400" s="90">
        <v>44500</v>
      </c>
      <c r="J1400" s="90">
        <v>46000</v>
      </c>
      <c r="K1400" s="91" t="s">
        <v>25</v>
      </c>
      <c r="L1400" s="90">
        <v>46600</v>
      </c>
      <c r="M1400" s="90">
        <v>47000</v>
      </c>
      <c r="N1400" s="90">
        <v>44500</v>
      </c>
      <c r="O1400" s="90">
        <v>42800</v>
      </c>
      <c r="P1400" s="90">
        <v>41100</v>
      </c>
      <c r="Q1400" s="90">
        <v>41400</v>
      </c>
      <c r="R1400" s="90">
        <v>41600</v>
      </c>
      <c r="S1400" s="90">
        <v>43400</v>
      </c>
      <c r="T1400" s="90">
        <v>45000</v>
      </c>
      <c r="U1400" s="90">
        <v>45800</v>
      </c>
      <c r="V1400" s="90">
        <v>46800</v>
      </c>
      <c r="W1400" s="90">
        <v>49700</v>
      </c>
      <c r="X1400" t="str">
        <f t="shared" si="29"/>
        <v>01-2025</v>
      </c>
      <c r="Y1400">
        <f>_xlfn.XLOOKUP(X1400,AM:AM,AO:AO,"")</f>
        <v>0</v>
      </c>
      <c r="Z1400" t="str">
        <f>_xlfn.XLOOKUP(X1400,AM:AM,AP:AP,"")</f>
        <v>L12</v>
      </c>
      <c r="AA1400" t="str">
        <f>_xlfn.XLOOKUP(X1400,AM:AM,AQ:AQ,"")</f>
        <v>L24</v>
      </c>
      <c r="AB1400" t="str">
        <f>_xlfn.XLOOKUP(X1400,AM:AM,AR:AR,"")</f>
        <v>L36</v>
      </c>
    </row>
    <row r="1401" spans="1:28">
      <c r="A1401" s="93">
        <v>45667</v>
      </c>
      <c r="B1401" s="90">
        <v>47800</v>
      </c>
      <c r="C1401" s="90">
        <v>45700</v>
      </c>
      <c r="D1401" s="90">
        <v>44700</v>
      </c>
      <c r="E1401" s="90">
        <v>41500</v>
      </c>
      <c r="F1401" s="90">
        <v>46400</v>
      </c>
      <c r="G1401" s="91" t="s">
        <v>25</v>
      </c>
      <c r="H1401" s="90">
        <v>44000</v>
      </c>
      <c r="I1401" s="90">
        <v>44400</v>
      </c>
      <c r="J1401" s="90">
        <v>46000</v>
      </c>
      <c r="K1401" s="91" t="s">
        <v>25</v>
      </c>
      <c r="L1401" s="90">
        <v>46600</v>
      </c>
      <c r="M1401" s="90">
        <v>47000</v>
      </c>
      <c r="N1401" s="90">
        <v>44700</v>
      </c>
      <c r="O1401" s="90">
        <v>42800</v>
      </c>
      <c r="P1401" s="90">
        <v>41300</v>
      </c>
      <c r="Q1401" s="90">
        <v>41600</v>
      </c>
      <c r="R1401" s="90">
        <v>41700</v>
      </c>
      <c r="S1401" s="90">
        <v>43600</v>
      </c>
      <c r="T1401" s="90">
        <v>45200</v>
      </c>
      <c r="U1401" s="90">
        <v>45800</v>
      </c>
      <c r="V1401" s="90">
        <v>46800</v>
      </c>
      <c r="W1401" s="90">
        <v>49700</v>
      </c>
      <c r="X1401" t="str">
        <f t="shared" si="29"/>
        <v>01-2025</v>
      </c>
      <c r="Y1401">
        <f>_xlfn.XLOOKUP(X1401,AM:AM,AO:AO,"")</f>
        <v>0</v>
      </c>
      <c r="Z1401" t="str">
        <f>_xlfn.XLOOKUP(X1401,AM:AM,AP:AP,"")</f>
        <v>L12</v>
      </c>
      <c r="AA1401" t="str">
        <f>_xlfn.XLOOKUP(X1401,AM:AM,AQ:AQ,"")</f>
        <v>L24</v>
      </c>
      <c r="AB1401" t="str">
        <f>_xlfn.XLOOKUP(X1401,AM:AM,AR:AR,"")</f>
        <v>L36</v>
      </c>
    </row>
    <row r="1402" spans="1:28">
      <c r="A1402" s="93">
        <v>45668</v>
      </c>
      <c r="B1402" s="90">
        <v>47800</v>
      </c>
      <c r="C1402" s="90">
        <v>45800</v>
      </c>
      <c r="D1402" s="90">
        <v>44500</v>
      </c>
      <c r="E1402" s="90">
        <v>41500</v>
      </c>
      <c r="F1402" s="90">
        <v>46400</v>
      </c>
      <c r="G1402" s="91" t="s">
        <v>25</v>
      </c>
      <c r="H1402" s="90">
        <v>43800</v>
      </c>
      <c r="I1402" s="90">
        <v>44400</v>
      </c>
      <c r="J1402" s="90">
        <v>46100</v>
      </c>
      <c r="K1402" s="91" t="s">
        <v>25</v>
      </c>
      <c r="L1402" s="90">
        <v>46500</v>
      </c>
      <c r="M1402" s="90">
        <v>47000</v>
      </c>
      <c r="N1402" s="90">
        <v>44400</v>
      </c>
      <c r="O1402" s="90">
        <v>42800</v>
      </c>
      <c r="P1402" s="90">
        <v>41100</v>
      </c>
      <c r="Q1402" s="90">
        <v>41500</v>
      </c>
      <c r="R1402" s="90">
        <v>41600</v>
      </c>
      <c r="S1402" s="90">
        <v>43600</v>
      </c>
      <c r="T1402" s="90">
        <v>45200</v>
      </c>
      <c r="U1402" s="90">
        <v>45800</v>
      </c>
      <c r="V1402" s="90">
        <v>46800</v>
      </c>
      <c r="W1402" s="90">
        <v>49700</v>
      </c>
      <c r="X1402" t="str">
        <f t="shared" si="29"/>
        <v>01-2025</v>
      </c>
      <c r="Y1402">
        <f>_xlfn.XLOOKUP(X1402,AM:AM,AO:AO,"")</f>
        <v>0</v>
      </c>
      <c r="Z1402" t="str">
        <f>_xlfn.XLOOKUP(X1402,AM:AM,AP:AP,"")</f>
        <v>L12</v>
      </c>
      <c r="AA1402" t="str">
        <f>_xlfn.XLOOKUP(X1402,AM:AM,AQ:AQ,"")</f>
        <v>L24</v>
      </c>
      <c r="AB1402" t="str">
        <f>_xlfn.XLOOKUP(X1402,AM:AM,AR:AR,"")</f>
        <v>L36</v>
      </c>
    </row>
    <row r="1403" spans="1:28">
      <c r="A1403" s="93">
        <v>45669</v>
      </c>
      <c r="B1403" s="90" t="s">
        <v>24</v>
      </c>
      <c r="C1403" s="90" t="s">
        <v>24</v>
      </c>
      <c r="D1403" s="90" t="s">
        <v>24</v>
      </c>
      <c r="E1403" s="90" t="s">
        <v>24</v>
      </c>
      <c r="F1403" s="90" t="s">
        <v>24</v>
      </c>
      <c r="G1403" s="90" t="s">
        <v>24</v>
      </c>
      <c r="H1403" s="90" t="s">
        <v>24</v>
      </c>
      <c r="I1403" s="90" t="s">
        <v>24</v>
      </c>
      <c r="J1403" s="90" t="s">
        <v>24</v>
      </c>
      <c r="K1403" s="90" t="s">
        <v>24</v>
      </c>
      <c r="L1403" s="90" t="s">
        <v>24</v>
      </c>
      <c r="M1403" s="90" t="s">
        <v>24</v>
      </c>
      <c r="N1403" s="90" t="s">
        <v>24</v>
      </c>
      <c r="O1403" s="90" t="s">
        <v>24</v>
      </c>
      <c r="P1403" s="90" t="s">
        <v>24</v>
      </c>
      <c r="Q1403" s="90" t="s">
        <v>24</v>
      </c>
      <c r="R1403" s="90" t="s">
        <v>24</v>
      </c>
      <c r="S1403" s="90" t="s">
        <v>24</v>
      </c>
      <c r="T1403" s="90" t="s">
        <v>24</v>
      </c>
      <c r="U1403" s="90" t="s">
        <v>24</v>
      </c>
      <c r="V1403" s="90" t="s">
        <v>24</v>
      </c>
      <c r="W1403" s="90" t="s">
        <v>24</v>
      </c>
      <c r="X1403" t="str">
        <f t="shared" si="29"/>
        <v>01-2025</v>
      </c>
      <c r="Y1403">
        <f>_xlfn.XLOOKUP(X1403,AM:AM,AO:AO,"")</f>
        <v>0</v>
      </c>
      <c r="Z1403" t="str">
        <f>_xlfn.XLOOKUP(X1403,AM:AM,AP:AP,"")</f>
        <v>L12</v>
      </c>
      <c r="AA1403" t="str">
        <f>_xlfn.XLOOKUP(X1403,AM:AM,AQ:AQ,"")</f>
        <v>L24</v>
      </c>
      <c r="AB1403" t="str">
        <f>_xlfn.XLOOKUP(X1403,AM:AM,AR:AR,"")</f>
        <v>L36</v>
      </c>
    </row>
    <row r="1404" spans="1:28">
      <c r="A1404" s="93">
        <v>45670</v>
      </c>
      <c r="B1404" s="90">
        <v>47600</v>
      </c>
      <c r="C1404" s="90">
        <v>45800</v>
      </c>
      <c r="D1404" s="90">
        <v>44700</v>
      </c>
      <c r="E1404" s="90">
        <v>41600</v>
      </c>
      <c r="F1404" s="90">
        <v>46400</v>
      </c>
      <c r="G1404" s="91" t="s">
        <v>25</v>
      </c>
      <c r="H1404" s="90">
        <v>43800</v>
      </c>
      <c r="I1404" s="90">
        <v>44700</v>
      </c>
      <c r="J1404" s="90">
        <v>46300</v>
      </c>
      <c r="K1404" s="91" t="s">
        <v>25</v>
      </c>
      <c r="L1404" s="90">
        <v>46500</v>
      </c>
      <c r="M1404" s="90">
        <v>47000</v>
      </c>
      <c r="N1404" s="90">
        <v>44700</v>
      </c>
      <c r="O1404" s="90">
        <v>42600</v>
      </c>
      <c r="P1404" s="90">
        <v>41300</v>
      </c>
      <c r="Q1404" s="90">
        <v>41600</v>
      </c>
      <c r="R1404" s="90">
        <v>41600</v>
      </c>
      <c r="S1404" s="90">
        <v>43700</v>
      </c>
      <c r="T1404" s="90">
        <v>45200</v>
      </c>
      <c r="U1404" s="90">
        <v>45800</v>
      </c>
      <c r="V1404" s="90">
        <v>46400</v>
      </c>
      <c r="W1404" s="90">
        <v>49500</v>
      </c>
      <c r="X1404" t="str">
        <f t="shared" si="29"/>
        <v>01-2025</v>
      </c>
      <c r="Y1404">
        <f>_xlfn.XLOOKUP(X1404,AM:AM,AO:AO,"")</f>
        <v>0</v>
      </c>
      <c r="Z1404" t="str">
        <f>_xlfn.XLOOKUP(X1404,AM:AM,AP:AP,"")</f>
        <v>L12</v>
      </c>
      <c r="AA1404" t="str">
        <f>_xlfn.XLOOKUP(X1404,AM:AM,AQ:AQ,"")</f>
        <v>L24</v>
      </c>
      <c r="AB1404" t="str">
        <f>_xlfn.XLOOKUP(X1404,AM:AM,AR:AR,"")</f>
        <v>L36</v>
      </c>
    </row>
    <row r="1405" spans="1:28">
      <c r="A1405" s="93">
        <v>45671</v>
      </c>
      <c r="B1405" s="91" t="s">
        <v>25</v>
      </c>
      <c r="C1405" s="91" t="s">
        <v>25</v>
      </c>
      <c r="D1405" s="90">
        <v>45000</v>
      </c>
      <c r="E1405" s="90">
        <v>41700</v>
      </c>
      <c r="F1405" s="90">
        <v>46400</v>
      </c>
      <c r="G1405" s="91" t="s">
        <v>25</v>
      </c>
      <c r="H1405" s="91" t="s">
        <v>25</v>
      </c>
      <c r="I1405" s="91" t="s">
        <v>25</v>
      </c>
      <c r="J1405" s="90">
        <v>46300</v>
      </c>
      <c r="K1405" s="91" t="s">
        <v>25</v>
      </c>
      <c r="L1405" s="90">
        <v>46700</v>
      </c>
      <c r="M1405" s="90">
        <v>47000</v>
      </c>
      <c r="N1405" s="90">
        <v>44700</v>
      </c>
      <c r="O1405" s="90">
        <v>42600</v>
      </c>
      <c r="P1405" s="90">
        <v>41300</v>
      </c>
      <c r="Q1405" s="90">
        <v>41700</v>
      </c>
      <c r="R1405" s="90">
        <v>41600</v>
      </c>
      <c r="S1405" s="90">
        <v>43800</v>
      </c>
      <c r="T1405" s="90">
        <v>45200</v>
      </c>
      <c r="U1405" s="90">
        <v>45800</v>
      </c>
      <c r="V1405" s="90">
        <v>46400</v>
      </c>
      <c r="W1405" s="90">
        <v>49200</v>
      </c>
      <c r="X1405" t="str">
        <f t="shared" si="29"/>
        <v>01-2025</v>
      </c>
      <c r="Y1405">
        <f>_xlfn.XLOOKUP(X1405,AM:AM,AO:AO,"")</f>
        <v>0</v>
      </c>
      <c r="Z1405" t="str">
        <f>_xlfn.XLOOKUP(X1405,AM:AM,AP:AP,"")</f>
        <v>L12</v>
      </c>
      <c r="AA1405" t="str">
        <f>_xlfn.XLOOKUP(X1405,AM:AM,AQ:AQ,"")</f>
        <v>L24</v>
      </c>
      <c r="AB1405" t="str">
        <f>_xlfn.XLOOKUP(X1405,AM:AM,AR:AR,"")</f>
        <v>L36</v>
      </c>
    </row>
    <row r="1406" spans="1:28">
      <c r="A1406" s="93">
        <v>45672</v>
      </c>
      <c r="B1406" s="90">
        <v>47600</v>
      </c>
      <c r="C1406" s="91" t="s">
        <v>25</v>
      </c>
      <c r="D1406" s="90">
        <v>45000</v>
      </c>
      <c r="E1406" s="90">
        <v>41600</v>
      </c>
      <c r="F1406" s="90">
        <v>46400</v>
      </c>
      <c r="G1406" s="91" t="s">
        <v>25</v>
      </c>
      <c r="H1406" s="90">
        <v>43800</v>
      </c>
      <c r="I1406" s="90">
        <v>44500</v>
      </c>
      <c r="J1406" s="90">
        <v>46300</v>
      </c>
      <c r="K1406" s="91" t="s">
        <v>25</v>
      </c>
      <c r="L1406" s="90">
        <v>46700</v>
      </c>
      <c r="M1406" s="90">
        <v>47000</v>
      </c>
      <c r="N1406" s="90">
        <v>45000</v>
      </c>
      <c r="O1406" s="90">
        <v>42600</v>
      </c>
      <c r="P1406" s="90">
        <v>41400</v>
      </c>
      <c r="Q1406" s="90">
        <v>41700</v>
      </c>
      <c r="R1406" s="90">
        <v>41600</v>
      </c>
      <c r="S1406" s="90">
        <v>43700</v>
      </c>
      <c r="T1406" s="90">
        <v>45200</v>
      </c>
      <c r="U1406" s="90">
        <v>45800</v>
      </c>
      <c r="V1406" s="90">
        <v>46200</v>
      </c>
      <c r="W1406" s="90">
        <v>49200</v>
      </c>
      <c r="X1406" t="str">
        <f t="shared" si="29"/>
        <v>01-2025</v>
      </c>
      <c r="Y1406">
        <f>_xlfn.XLOOKUP(X1406,AM:AM,AO:AO,"")</f>
        <v>0</v>
      </c>
      <c r="Z1406" t="str">
        <f>_xlfn.XLOOKUP(X1406,AM:AM,AP:AP,"")</f>
        <v>L12</v>
      </c>
      <c r="AA1406" t="str">
        <f>_xlfn.XLOOKUP(X1406,AM:AM,AQ:AQ,"")</f>
        <v>L24</v>
      </c>
      <c r="AB1406" t="str">
        <f>_xlfn.XLOOKUP(X1406,AM:AM,AR:AR,"")</f>
        <v>L36</v>
      </c>
    </row>
    <row r="1407" spans="1:28">
      <c r="A1407" s="93">
        <v>45673</v>
      </c>
      <c r="B1407" s="90">
        <v>47600</v>
      </c>
      <c r="C1407" s="90">
        <v>45800</v>
      </c>
      <c r="D1407" s="90">
        <v>44800</v>
      </c>
      <c r="E1407" s="90">
        <v>41800</v>
      </c>
      <c r="F1407" s="90">
        <v>46100</v>
      </c>
      <c r="G1407" s="91" t="s">
        <v>25</v>
      </c>
      <c r="H1407" s="90">
        <v>43700</v>
      </c>
      <c r="I1407" s="90">
        <v>44500</v>
      </c>
      <c r="J1407" s="90">
        <v>46300</v>
      </c>
      <c r="K1407" s="91" t="s">
        <v>25</v>
      </c>
      <c r="L1407" s="90">
        <v>46600</v>
      </c>
      <c r="M1407" s="90">
        <v>47000</v>
      </c>
      <c r="N1407" s="90">
        <v>44600</v>
      </c>
      <c r="O1407" s="90">
        <v>42600</v>
      </c>
      <c r="P1407" s="90">
        <v>41200</v>
      </c>
      <c r="Q1407" s="90">
        <v>41500</v>
      </c>
      <c r="R1407" s="90">
        <v>41600</v>
      </c>
      <c r="S1407" s="90">
        <v>43900</v>
      </c>
      <c r="T1407" s="90">
        <v>45000</v>
      </c>
      <c r="U1407" s="90">
        <v>45800</v>
      </c>
      <c r="V1407" s="90">
        <v>46200</v>
      </c>
      <c r="W1407" s="90">
        <v>49200</v>
      </c>
      <c r="X1407" t="str">
        <f t="shared" si="29"/>
        <v>01-2025</v>
      </c>
      <c r="Y1407">
        <f>_xlfn.XLOOKUP(X1407,AM:AM,AO:AO,"")</f>
        <v>0</v>
      </c>
      <c r="Z1407" t="str">
        <f>_xlfn.XLOOKUP(X1407,AM:AM,AP:AP,"")</f>
        <v>L12</v>
      </c>
      <c r="AA1407" t="str">
        <f>_xlfn.XLOOKUP(X1407,AM:AM,AQ:AQ,"")</f>
        <v>L24</v>
      </c>
      <c r="AB1407" t="str">
        <f>_xlfn.XLOOKUP(X1407,AM:AM,AR:AR,"")</f>
        <v>L36</v>
      </c>
    </row>
    <row r="1408" spans="1:28">
      <c r="A1408" s="93">
        <v>45674</v>
      </c>
      <c r="B1408" s="90">
        <v>47200</v>
      </c>
      <c r="C1408" s="90">
        <v>45700</v>
      </c>
      <c r="D1408" s="90">
        <v>44800</v>
      </c>
      <c r="E1408" s="90">
        <v>41700</v>
      </c>
      <c r="F1408" s="90">
        <v>46100</v>
      </c>
      <c r="G1408" s="91" t="s">
        <v>25</v>
      </c>
      <c r="H1408" s="90">
        <v>43700</v>
      </c>
      <c r="I1408" s="90">
        <v>44600</v>
      </c>
      <c r="J1408" s="90">
        <v>46300</v>
      </c>
      <c r="K1408" s="91" t="s">
        <v>25</v>
      </c>
      <c r="L1408" s="90">
        <v>46600</v>
      </c>
      <c r="M1408" s="90">
        <v>47000</v>
      </c>
      <c r="N1408" s="90">
        <v>44600</v>
      </c>
      <c r="O1408" s="90">
        <v>42600</v>
      </c>
      <c r="P1408" s="90">
        <v>41200</v>
      </c>
      <c r="Q1408" s="90">
        <v>41400</v>
      </c>
      <c r="R1408" s="90">
        <v>41600</v>
      </c>
      <c r="S1408" s="90">
        <v>43800</v>
      </c>
      <c r="T1408" s="90">
        <v>44800</v>
      </c>
      <c r="U1408" s="90">
        <v>45800</v>
      </c>
      <c r="V1408" s="90">
        <v>46000</v>
      </c>
      <c r="W1408" s="90">
        <v>49200</v>
      </c>
      <c r="X1408" t="str">
        <f t="shared" si="29"/>
        <v>01-2025</v>
      </c>
      <c r="Y1408">
        <f>_xlfn.XLOOKUP(X1408,AM:AM,AO:AO,"")</f>
        <v>0</v>
      </c>
      <c r="Z1408" t="str">
        <f>_xlfn.XLOOKUP(X1408,AM:AM,AP:AP,"")</f>
        <v>L12</v>
      </c>
      <c r="AA1408" t="str">
        <f>_xlfn.XLOOKUP(X1408,AM:AM,AQ:AQ,"")</f>
        <v>L24</v>
      </c>
      <c r="AB1408" t="str">
        <f>_xlfn.XLOOKUP(X1408,AM:AM,AR:AR,"")</f>
        <v>L36</v>
      </c>
    </row>
    <row r="1409" spans="1:28">
      <c r="A1409" s="93">
        <v>45675</v>
      </c>
      <c r="B1409" s="90">
        <v>47200</v>
      </c>
      <c r="C1409" s="90">
        <v>45700</v>
      </c>
      <c r="D1409" s="90">
        <v>44700</v>
      </c>
      <c r="E1409" s="90">
        <v>41700</v>
      </c>
      <c r="F1409" s="90">
        <v>46100</v>
      </c>
      <c r="G1409" s="91" t="s">
        <v>25</v>
      </c>
      <c r="H1409" s="90">
        <v>43700</v>
      </c>
      <c r="I1409" s="90">
        <v>44600</v>
      </c>
      <c r="J1409" s="90">
        <v>46300</v>
      </c>
      <c r="K1409" s="91" t="s">
        <v>25</v>
      </c>
      <c r="L1409" s="90">
        <v>46500</v>
      </c>
      <c r="M1409" s="90">
        <v>46900</v>
      </c>
      <c r="N1409" s="90">
        <v>44400</v>
      </c>
      <c r="O1409" s="90">
        <v>42500</v>
      </c>
      <c r="P1409" s="90">
        <v>41000</v>
      </c>
      <c r="Q1409" s="90">
        <v>41300</v>
      </c>
      <c r="R1409" s="90">
        <v>41500</v>
      </c>
      <c r="S1409" s="90">
        <v>43800</v>
      </c>
      <c r="T1409" s="90">
        <v>44800</v>
      </c>
      <c r="U1409" s="90">
        <v>45800</v>
      </c>
      <c r="V1409" s="90">
        <v>46000</v>
      </c>
      <c r="W1409" s="90">
        <v>49200</v>
      </c>
      <c r="X1409" t="str">
        <f t="shared" si="29"/>
        <v>01-2025</v>
      </c>
      <c r="Y1409">
        <f>_xlfn.XLOOKUP(X1409,AM:AM,AO:AO,"")</f>
        <v>0</v>
      </c>
      <c r="Z1409" t="str">
        <f>_xlfn.XLOOKUP(X1409,AM:AM,AP:AP,"")</f>
        <v>L12</v>
      </c>
      <c r="AA1409" t="str">
        <f>_xlfn.XLOOKUP(X1409,AM:AM,AQ:AQ,"")</f>
        <v>L24</v>
      </c>
      <c r="AB1409" t="str">
        <f>_xlfn.XLOOKUP(X1409,AM:AM,AR:AR,"")</f>
        <v>L36</v>
      </c>
    </row>
    <row r="1410" spans="1:28">
      <c r="A1410" s="93">
        <v>45676</v>
      </c>
      <c r="B1410" s="90" t="s">
        <v>24</v>
      </c>
      <c r="C1410" s="90" t="s">
        <v>24</v>
      </c>
      <c r="D1410" s="90" t="s">
        <v>24</v>
      </c>
      <c r="E1410" s="90" t="s">
        <v>24</v>
      </c>
      <c r="F1410" s="90" t="s">
        <v>24</v>
      </c>
      <c r="G1410" s="90" t="s">
        <v>24</v>
      </c>
      <c r="H1410" s="90" t="s">
        <v>24</v>
      </c>
      <c r="I1410" s="90" t="s">
        <v>24</v>
      </c>
      <c r="J1410" s="90" t="s">
        <v>24</v>
      </c>
      <c r="K1410" s="90" t="s">
        <v>24</v>
      </c>
      <c r="L1410" s="90" t="s">
        <v>24</v>
      </c>
      <c r="M1410" s="90" t="s">
        <v>24</v>
      </c>
      <c r="N1410" s="90" t="s">
        <v>24</v>
      </c>
      <c r="O1410" s="90" t="s">
        <v>24</v>
      </c>
      <c r="P1410" s="90" t="s">
        <v>24</v>
      </c>
      <c r="Q1410" s="90" t="s">
        <v>24</v>
      </c>
      <c r="R1410" s="90" t="s">
        <v>24</v>
      </c>
      <c r="S1410" s="90" t="s">
        <v>24</v>
      </c>
      <c r="T1410" s="90" t="s">
        <v>24</v>
      </c>
      <c r="U1410" s="90" t="s">
        <v>24</v>
      </c>
      <c r="V1410" s="90" t="s">
        <v>24</v>
      </c>
      <c r="W1410" s="90" t="s">
        <v>24</v>
      </c>
      <c r="X1410" t="str">
        <f t="shared" si="29"/>
        <v>01-2025</v>
      </c>
      <c r="Y1410">
        <f>_xlfn.XLOOKUP(X1410,AM:AM,AO:AO,"")</f>
        <v>0</v>
      </c>
      <c r="Z1410" t="str">
        <f>_xlfn.XLOOKUP(X1410,AM:AM,AP:AP,"")</f>
        <v>L12</v>
      </c>
      <c r="AA1410" t="str">
        <f>_xlfn.XLOOKUP(X1410,AM:AM,AQ:AQ,"")</f>
        <v>L24</v>
      </c>
      <c r="AB1410" t="str">
        <f>_xlfn.XLOOKUP(X1410,AM:AM,AR:AR,"")</f>
        <v>L36</v>
      </c>
    </row>
    <row r="1411" spans="1:28">
      <c r="A1411" s="93">
        <v>45677</v>
      </c>
      <c r="B1411" s="90">
        <v>46800</v>
      </c>
      <c r="C1411" s="90">
        <v>45800</v>
      </c>
      <c r="D1411" s="90">
        <v>44700</v>
      </c>
      <c r="E1411" s="90">
        <v>41700</v>
      </c>
      <c r="F1411" s="90">
        <v>46000</v>
      </c>
      <c r="G1411" s="91" t="s">
        <v>25</v>
      </c>
      <c r="H1411" s="90">
        <v>43500</v>
      </c>
      <c r="I1411" s="90">
        <v>44600</v>
      </c>
      <c r="J1411" s="90">
        <v>46000</v>
      </c>
      <c r="K1411" s="91" t="s">
        <v>25</v>
      </c>
      <c r="L1411" s="90">
        <v>46500</v>
      </c>
      <c r="M1411" s="90">
        <v>46900</v>
      </c>
      <c r="N1411" s="90">
        <v>44300</v>
      </c>
      <c r="O1411" s="90">
        <v>42800</v>
      </c>
      <c r="P1411" s="90">
        <v>41300</v>
      </c>
      <c r="Q1411" s="90">
        <v>41300</v>
      </c>
      <c r="R1411" s="90">
        <v>41800</v>
      </c>
      <c r="S1411" s="90">
        <v>43800</v>
      </c>
      <c r="T1411" s="90">
        <v>44700</v>
      </c>
      <c r="U1411" s="90">
        <v>45800</v>
      </c>
      <c r="V1411" s="90">
        <v>45600</v>
      </c>
      <c r="W1411" s="90">
        <v>48700</v>
      </c>
      <c r="X1411" t="str">
        <f t="shared" si="29"/>
        <v>01-2025</v>
      </c>
      <c r="Y1411">
        <f>_xlfn.XLOOKUP(X1411,AM:AM,AO:AO,"")</f>
        <v>0</v>
      </c>
      <c r="Z1411" t="str">
        <f>_xlfn.XLOOKUP(X1411,AM:AM,AP:AP,"")</f>
        <v>L12</v>
      </c>
      <c r="AA1411" t="str">
        <f>_xlfn.XLOOKUP(X1411,AM:AM,AQ:AQ,"")</f>
        <v>L24</v>
      </c>
      <c r="AB1411" t="str">
        <f>_xlfn.XLOOKUP(X1411,AM:AM,AR:AR,"")</f>
        <v>L36</v>
      </c>
    </row>
    <row r="1412" spans="1:28">
      <c r="A1412" s="93">
        <v>45678</v>
      </c>
      <c r="B1412" s="90">
        <v>46800</v>
      </c>
      <c r="C1412" s="90">
        <v>45700</v>
      </c>
      <c r="D1412" s="90">
        <v>44900</v>
      </c>
      <c r="E1412" s="90">
        <v>41700</v>
      </c>
      <c r="F1412" s="90">
        <v>46000</v>
      </c>
      <c r="G1412" s="91" t="s">
        <v>25</v>
      </c>
      <c r="H1412" s="90">
        <v>43500</v>
      </c>
      <c r="I1412" s="90">
        <v>44600</v>
      </c>
      <c r="J1412" s="90">
        <v>46000</v>
      </c>
      <c r="K1412" s="91" t="s">
        <v>25</v>
      </c>
      <c r="L1412" s="90">
        <v>46400</v>
      </c>
      <c r="M1412" s="90">
        <v>46900</v>
      </c>
      <c r="N1412" s="90">
        <v>44300</v>
      </c>
      <c r="O1412" s="90">
        <v>42800</v>
      </c>
      <c r="P1412" s="90">
        <v>41100</v>
      </c>
      <c r="Q1412" s="90">
        <v>41200</v>
      </c>
      <c r="R1412" s="90">
        <v>41700</v>
      </c>
      <c r="S1412" s="90">
        <v>43800</v>
      </c>
      <c r="T1412" s="90">
        <v>44500</v>
      </c>
      <c r="U1412" s="90">
        <v>45800</v>
      </c>
      <c r="V1412" s="90">
        <v>45600</v>
      </c>
      <c r="W1412" s="90">
        <v>48700</v>
      </c>
      <c r="X1412" t="str">
        <f t="shared" si="29"/>
        <v>01-2025</v>
      </c>
      <c r="Y1412">
        <f>_xlfn.XLOOKUP(X1412,AM:AM,AO:AO,"")</f>
        <v>0</v>
      </c>
      <c r="Z1412" t="str">
        <f>_xlfn.XLOOKUP(X1412,AM:AM,AP:AP,"")</f>
        <v>L12</v>
      </c>
      <c r="AA1412" t="str">
        <f>_xlfn.XLOOKUP(X1412,AM:AM,AQ:AQ,"")</f>
        <v>L24</v>
      </c>
      <c r="AB1412" t="str">
        <f>_xlfn.XLOOKUP(X1412,AM:AM,AR:AR,"")</f>
        <v>L36</v>
      </c>
    </row>
    <row r="1413" spans="1:28">
      <c r="A1413" s="93">
        <v>45679</v>
      </c>
      <c r="B1413" s="90">
        <v>46200</v>
      </c>
      <c r="C1413" s="90">
        <v>45700</v>
      </c>
      <c r="D1413" s="90">
        <v>44800</v>
      </c>
      <c r="E1413" s="90">
        <v>41500</v>
      </c>
      <c r="F1413" s="90">
        <v>45800</v>
      </c>
      <c r="G1413" s="91" t="s">
        <v>25</v>
      </c>
      <c r="H1413" s="90">
        <v>43500</v>
      </c>
      <c r="I1413" s="90">
        <v>44400</v>
      </c>
      <c r="J1413" s="90">
        <v>46000</v>
      </c>
      <c r="K1413" s="91" t="s">
        <v>25</v>
      </c>
      <c r="L1413" s="90">
        <v>46300</v>
      </c>
      <c r="M1413" s="90">
        <v>46900</v>
      </c>
      <c r="N1413" s="90">
        <v>44200</v>
      </c>
      <c r="O1413" s="90">
        <v>42700</v>
      </c>
      <c r="P1413" s="90">
        <v>41100</v>
      </c>
      <c r="Q1413" s="90">
        <v>41200</v>
      </c>
      <c r="R1413" s="90">
        <v>41500</v>
      </c>
      <c r="S1413" s="90">
        <v>43600</v>
      </c>
      <c r="T1413" s="90">
        <v>44500</v>
      </c>
      <c r="U1413" s="90">
        <v>45800</v>
      </c>
      <c r="V1413" s="90">
        <v>45600</v>
      </c>
      <c r="W1413" s="90">
        <v>48700</v>
      </c>
      <c r="X1413" t="str">
        <f t="shared" si="29"/>
        <v>01-2025</v>
      </c>
      <c r="Y1413">
        <f>_xlfn.XLOOKUP(X1413,AM:AM,AO:AO,"")</f>
        <v>0</v>
      </c>
      <c r="Z1413" t="str">
        <f>_xlfn.XLOOKUP(X1413,AM:AM,AP:AP,"")</f>
        <v>L12</v>
      </c>
      <c r="AA1413" t="str">
        <f>_xlfn.XLOOKUP(X1413,AM:AM,AQ:AQ,"")</f>
        <v>L24</v>
      </c>
      <c r="AB1413" t="str">
        <f>_xlfn.XLOOKUP(X1413,AM:AM,AR:AR,"")</f>
        <v>L36</v>
      </c>
    </row>
    <row r="1414" spans="1:28">
      <c r="A1414" s="93">
        <v>45680</v>
      </c>
      <c r="B1414" s="90">
        <v>46400</v>
      </c>
      <c r="C1414" s="90">
        <v>45700</v>
      </c>
      <c r="D1414" s="90">
        <v>45000</v>
      </c>
      <c r="E1414" s="90">
        <v>42000</v>
      </c>
      <c r="F1414" s="90">
        <v>45900</v>
      </c>
      <c r="G1414" s="91" t="s">
        <v>25</v>
      </c>
      <c r="H1414" s="90">
        <v>44000</v>
      </c>
      <c r="I1414" s="90">
        <v>44600</v>
      </c>
      <c r="J1414" s="90">
        <v>46200</v>
      </c>
      <c r="K1414" s="91" t="s">
        <v>25</v>
      </c>
      <c r="L1414" s="90">
        <v>46500</v>
      </c>
      <c r="M1414" s="90">
        <v>46900</v>
      </c>
      <c r="N1414" s="90">
        <v>44500</v>
      </c>
      <c r="O1414" s="90">
        <v>42800</v>
      </c>
      <c r="P1414" s="90">
        <v>41400</v>
      </c>
      <c r="Q1414" s="90">
        <v>41500</v>
      </c>
      <c r="R1414" s="90">
        <v>41700</v>
      </c>
      <c r="S1414" s="90">
        <v>43800</v>
      </c>
      <c r="T1414" s="90">
        <v>44800</v>
      </c>
      <c r="U1414" s="90">
        <v>45800</v>
      </c>
      <c r="V1414" s="90">
        <v>46000</v>
      </c>
      <c r="W1414" s="90">
        <v>48900</v>
      </c>
      <c r="X1414" t="str">
        <f t="shared" si="29"/>
        <v>01-2025</v>
      </c>
      <c r="Y1414">
        <f>_xlfn.XLOOKUP(X1414,AM:AM,AO:AO,"")</f>
        <v>0</v>
      </c>
      <c r="Z1414" t="str">
        <f>_xlfn.XLOOKUP(X1414,AM:AM,AP:AP,"")</f>
        <v>L12</v>
      </c>
      <c r="AA1414" t="str">
        <f>_xlfn.XLOOKUP(X1414,AM:AM,AQ:AQ,"")</f>
        <v>L24</v>
      </c>
      <c r="AB1414" t="str">
        <f>_xlfn.XLOOKUP(X1414,AM:AM,AR:AR,"")</f>
        <v>L36</v>
      </c>
    </row>
    <row r="1415" spans="1:28">
      <c r="A1415" s="93">
        <v>45681</v>
      </c>
      <c r="B1415" s="90">
        <v>46600</v>
      </c>
      <c r="C1415" s="90">
        <v>45700</v>
      </c>
      <c r="D1415" s="90">
        <v>45200</v>
      </c>
      <c r="E1415" s="90">
        <v>42200</v>
      </c>
      <c r="F1415" s="90">
        <v>46000</v>
      </c>
      <c r="G1415" s="91" t="s">
        <v>25</v>
      </c>
      <c r="H1415" s="90">
        <v>44000</v>
      </c>
      <c r="I1415" s="90">
        <v>44800</v>
      </c>
      <c r="J1415" s="90">
        <v>46500</v>
      </c>
      <c r="K1415" s="91" t="s">
        <v>25</v>
      </c>
      <c r="L1415" s="90">
        <v>46700</v>
      </c>
      <c r="M1415" s="90">
        <v>46900</v>
      </c>
      <c r="N1415" s="90">
        <v>45000</v>
      </c>
      <c r="O1415" s="90">
        <v>43000</v>
      </c>
      <c r="P1415" s="90">
        <v>41500</v>
      </c>
      <c r="Q1415" s="90">
        <v>41500</v>
      </c>
      <c r="R1415" s="90">
        <v>41800</v>
      </c>
      <c r="S1415" s="90">
        <v>44200</v>
      </c>
      <c r="T1415" s="90">
        <v>44800</v>
      </c>
      <c r="U1415" s="90">
        <v>45500</v>
      </c>
      <c r="V1415" s="90">
        <v>46500</v>
      </c>
      <c r="W1415" s="90">
        <v>49200</v>
      </c>
      <c r="X1415" t="str">
        <f t="shared" si="29"/>
        <v>01-2025</v>
      </c>
      <c r="Y1415">
        <f>_xlfn.XLOOKUP(X1415,AM:AM,AO:AO,"")</f>
        <v>0</v>
      </c>
      <c r="Z1415" t="str">
        <f>_xlfn.XLOOKUP(X1415,AM:AM,AP:AP,"")</f>
        <v>L12</v>
      </c>
      <c r="AA1415" t="str">
        <f>_xlfn.XLOOKUP(X1415,AM:AM,AQ:AQ,"")</f>
        <v>L24</v>
      </c>
      <c r="AB1415" t="str">
        <f>_xlfn.XLOOKUP(X1415,AM:AM,AR:AR,"")</f>
        <v>L36</v>
      </c>
    </row>
    <row r="1416" spans="1:28">
      <c r="A1416" s="93">
        <v>45682</v>
      </c>
      <c r="B1416" s="90">
        <v>46800</v>
      </c>
      <c r="C1416" s="90">
        <v>45700</v>
      </c>
      <c r="D1416" s="90">
        <v>45200</v>
      </c>
      <c r="E1416" s="90">
        <v>42300</v>
      </c>
      <c r="F1416" s="90">
        <v>46000</v>
      </c>
      <c r="G1416" s="91" t="s">
        <v>25</v>
      </c>
      <c r="H1416" s="90">
        <v>44000</v>
      </c>
      <c r="I1416" s="90">
        <v>44800</v>
      </c>
      <c r="J1416" s="90">
        <v>46500</v>
      </c>
      <c r="K1416" s="91" t="s">
        <v>25</v>
      </c>
      <c r="L1416" s="90">
        <v>46700</v>
      </c>
      <c r="M1416" s="90">
        <v>46900</v>
      </c>
      <c r="N1416" s="90">
        <v>44700</v>
      </c>
      <c r="O1416" s="90">
        <v>42900</v>
      </c>
      <c r="P1416" s="90">
        <v>41300</v>
      </c>
      <c r="Q1416" s="90">
        <v>41500</v>
      </c>
      <c r="R1416" s="90">
        <v>41700</v>
      </c>
      <c r="S1416" s="90">
        <v>44400</v>
      </c>
      <c r="T1416" s="90">
        <v>44800</v>
      </c>
      <c r="U1416" s="90">
        <v>45500</v>
      </c>
      <c r="V1416" s="90">
        <v>46500</v>
      </c>
      <c r="W1416" s="90">
        <v>49200</v>
      </c>
      <c r="X1416" t="str">
        <f t="shared" si="29"/>
        <v>01-2025</v>
      </c>
      <c r="Y1416">
        <f>_xlfn.XLOOKUP(X1416,AM:AM,AO:AO,"")</f>
        <v>0</v>
      </c>
      <c r="Z1416" t="str">
        <f>_xlfn.XLOOKUP(X1416,AM:AM,AP:AP,"")</f>
        <v>L12</v>
      </c>
      <c r="AA1416" t="str">
        <f>_xlfn.XLOOKUP(X1416,AM:AM,AQ:AQ,"")</f>
        <v>L24</v>
      </c>
      <c r="AB1416" t="str">
        <f>_xlfn.XLOOKUP(X1416,AM:AM,AR:AR,"")</f>
        <v>L36</v>
      </c>
    </row>
    <row r="1417" spans="1:28">
      <c r="A1417" s="93">
        <v>45683</v>
      </c>
      <c r="B1417" s="90" t="s">
        <v>24</v>
      </c>
      <c r="C1417" s="90" t="s">
        <v>24</v>
      </c>
      <c r="D1417" s="90" t="s">
        <v>24</v>
      </c>
      <c r="E1417" s="90" t="s">
        <v>24</v>
      </c>
      <c r="F1417" s="90" t="s">
        <v>24</v>
      </c>
      <c r="G1417" s="90" t="s">
        <v>24</v>
      </c>
      <c r="H1417" s="90" t="s">
        <v>24</v>
      </c>
      <c r="I1417" s="90" t="s">
        <v>24</v>
      </c>
      <c r="J1417" s="90" t="s">
        <v>24</v>
      </c>
      <c r="K1417" s="90" t="s">
        <v>24</v>
      </c>
      <c r="L1417" s="90" t="s">
        <v>24</v>
      </c>
      <c r="M1417" s="90" t="s">
        <v>24</v>
      </c>
      <c r="N1417" s="90" t="s">
        <v>24</v>
      </c>
      <c r="O1417" s="90" t="s">
        <v>24</v>
      </c>
      <c r="P1417" s="90" t="s">
        <v>24</v>
      </c>
      <c r="Q1417" s="90" t="s">
        <v>24</v>
      </c>
      <c r="R1417" s="90" t="s">
        <v>24</v>
      </c>
      <c r="S1417" s="90" t="s">
        <v>24</v>
      </c>
      <c r="T1417" s="90" t="s">
        <v>24</v>
      </c>
      <c r="U1417" s="90" t="s">
        <v>24</v>
      </c>
      <c r="V1417" s="90" t="s">
        <v>24</v>
      </c>
      <c r="W1417" s="90" t="s">
        <v>24</v>
      </c>
      <c r="X1417" t="str">
        <f t="shared" si="29"/>
        <v>01-2025</v>
      </c>
      <c r="Y1417">
        <f>_xlfn.XLOOKUP(X1417,AM:AM,AO:AO,"")</f>
        <v>0</v>
      </c>
      <c r="Z1417" t="str">
        <f>_xlfn.XLOOKUP(X1417,AM:AM,AP:AP,"")</f>
        <v>L12</v>
      </c>
      <c r="AA1417" t="str">
        <f>_xlfn.XLOOKUP(X1417,AM:AM,AQ:AQ,"")</f>
        <v>L24</v>
      </c>
      <c r="AB1417" t="str">
        <f>_xlfn.XLOOKUP(X1417,AM:AM,AR:AR,"")</f>
        <v>L36</v>
      </c>
    </row>
    <row r="1418" spans="1:28">
      <c r="A1418" s="93">
        <v>45684</v>
      </c>
      <c r="B1418" s="90">
        <v>47000</v>
      </c>
      <c r="C1418" s="90">
        <v>45800</v>
      </c>
      <c r="D1418" s="90">
        <v>45700</v>
      </c>
      <c r="E1418" s="90">
        <v>42700</v>
      </c>
      <c r="F1418" s="90">
        <v>46000</v>
      </c>
      <c r="G1418" s="91" t="s">
        <v>25</v>
      </c>
      <c r="H1418" s="90">
        <v>44000</v>
      </c>
      <c r="I1418" s="90">
        <v>45200</v>
      </c>
      <c r="J1418" s="90">
        <v>46800</v>
      </c>
      <c r="K1418" s="91" t="s">
        <v>25</v>
      </c>
      <c r="L1418" s="90">
        <v>47000</v>
      </c>
      <c r="M1418" s="90">
        <v>47000</v>
      </c>
      <c r="N1418" s="90">
        <v>45700</v>
      </c>
      <c r="O1418" s="90">
        <v>43300</v>
      </c>
      <c r="P1418" s="90">
        <v>42000</v>
      </c>
      <c r="Q1418" s="90">
        <v>42100</v>
      </c>
      <c r="R1418" s="90">
        <v>42000</v>
      </c>
      <c r="S1418" s="90">
        <v>44800</v>
      </c>
      <c r="T1418" s="90">
        <v>45100</v>
      </c>
      <c r="U1418" s="90">
        <v>45800</v>
      </c>
      <c r="V1418" s="90">
        <v>46700</v>
      </c>
      <c r="W1418" s="90">
        <v>49200</v>
      </c>
      <c r="X1418" t="str">
        <f t="shared" si="29"/>
        <v>01-2025</v>
      </c>
      <c r="Y1418">
        <f>_xlfn.XLOOKUP(X1418,AM:AM,AO:AO,"")</f>
        <v>0</v>
      </c>
      <c r="Z1418" t="str">
        <f>_xlfn.XLOOKUP(X1418,AM:AM,AP:AP,"")</f>
        <v>L12</v>
      </c>
      <c r="AA1418" t="str">
        <f>_xlfn.XLOOKUP(X1418,AM:AM,AQ:AQ,"")</f>
        <v>L24</v>
      </c>
      <c r="AB1418" t="str">
        <f>_xlfn.XLOOKUP(X1418,AM:AM,AR:AR,"")</f>
        <v>L36</v>
      </c>
    </row>
    <row r="1419" spans="1:28">
      <c r="A1419" s="93">
        <v>45685</v>
      </c>
      <c r="B1419" s="90">
        <v>47300</v>
      </c>
      <c r="C1419" s="90">
        <v>45800</v>
      </c>
      <c r="D1419" s="90">
        <v>46000</v>
      </c>
      <c r="E1419" s="90">
        <v>42900</v>
      </c>
      <c r="F1419" s="90">
        <v>46500</v>
      </c>
      <c r="G1419" s="91" t="s">
        <v>25</v>
      </c>
      <c r="H1419" s="90">
        <v>44500</v>
      </c>
      <c r="I1419" s="90">
        <v>45500</v>
      </c>
      <c r="J1419" s="90">
        <v>46800</v>
      </c>
      <c r="K1419" s="91" t="s">
        <v>25</v>
      </c>
      <c r="L1419" s="90">
        <v>47200</v>
      </c>
      <c r="M1419" s="90">
        <v>47100</v>
      </c>
      <c r="N1419" s="90">
        <v>45800</v>
      </c>
      <c r="O1419" s="90">
        <v>43300</v>
      </c>
      <c r="P1419" s="90">
        <v>42000</v>
      </c>
      <c r="Q1419" s="90">
        <v>42300</v>
      </c>
      <c r="R1419" s="90">
        <v>42100</v>
      </c>
      <c r="S1419" s="90">
        <v>45000</v>
      </c>
      <c r="T1419" s="90">
        <v>45600</v>
      </c>
      <c r="U1419" s="90">
        <v>45800</v>
      </c>
      <c r="V1419" s="90">
        <v>46800</v>
      </c>
      <c r="W1419" s="90">
        <v>49200</v>
      </c>
      <c r="X1419" t="str">
        <f t="shared" si="29"/>
        <v>01-2025</v>
      </c>
      <c r="Y1419">
        <f>_xlfn.XLOOKUP(X1419,AM:AM,AO:AO,"")</f>
        <v>0</v>
      </c>
      <c r="Z1419" t="str">
        <f>_xlfn.XLOOKUP(X1419,AM:AM,AP:AP,"")</f>
        <v>L12</v>
      </c>
      <c r="AA1419" t="str">
        <f>_xlfn.XLOOKUP(X1419,AM:AM,AQ:AQ,"")</f>
        <v>L24</v>
      </c>
      <c r="AB1419" t="str">
        <f>_xlfn.XLOOKUP(X1419,AM:AM,AR:AR,"")</f>
        <v>L36</v>
      </c>
    </row>
    <row r="1420" spans="1:28">
      <c r="A1420" s="93">
        <v>45686</v>
      </c>
      <c r="B1420" s="90">
        <v>47500</v>
      </c>
      <c r="C1420" s="90">
        <v>45800</v>
      </c>
      <c r="D1420" s="90">
        <v>46000</v>
      </c>
      <c r="E1420" s="90">
        <v>43100</v>
      </c>
      <c r="F1420" s="90">
        <v>46500</v>
      </c>
      <c r="G1420" s="91" t="s">
        <v>25</v>
      </c>
      <c r="H1420" s="90">
        <v>44500</v>
      </c>
      <c r="I1420" s="90">
        <v>45500</v>
      </c>
      <c r="J1420" s="90">
        <v>46800</v>
      </c>
      <c r="K1420" s="91" t="s">
        <v>25</v>
      </c>
      <c r="L1420" s="90">
        <v>47200</v>
      </c>
      <c r="M1420" s="90">
        <v>47100</v>
      </c>
      <c r="N1420" s="90">
        <v>46000</v>
      </c>
      <c r="O1420" s="90">
        <v>43400</v>
      </c>
      <c r="P1420" s="90">
        <v>42000</v>
      </c>
      <c r="Q1420" s="90">
        <v>42200</v>
      </c>
      <c r="R1420" s="90">
        <v>42300</v>
      </c>
      <c r="S1420" s="90">
        <v>45200</v>
      </c>
      <c r="T1420" s="90">
        <v>45600</v>
      </c>
      <c r="U1420" s="90">
        <v>45800</v>
      </c>
      <c r="V1420" s="90">
        <v>46800</v>
      </c>
      <c r="W1420" s="90">
        <v>49200</v>
      </c>
      <c r="X1420" t="str">
        <f t="shared" si="29"/>
        <v>01-2025</v>
      </c>
      <c r="Y1420">
        <f>_xlfn.XLOOKUP(X1420,AM:AM,AO:AO,"")</f>
        <v>0</v>
      </c>
      <c r="Z1420" t="str">
        <f>_xlfn.XLOOKUP(X1420,AM:AM,AP:AP,"")</f>
        <v>L12</v>
      </c>
      <c r="AA1420" t="str">
        <f>_xlfn.XLOOKUP(X1420,AM:AM,AQ:AQ,"")</f>
        <v>L24</v>
      </c>
      <c r="AB1420" t="str">
        <f>_xlfn.XLOOKUP(X1420,AM:AM,AR:AR,"")</f>
        <v>L36</v>
      </c>
    </row>
    <row r="1421" spans="1:28">
      <c r="A1421" s="93">
        <v>45687</v>
      </c>
      <c r="B1421" s="90">
        <v>47600</v>
      </c>
      <c r="C1421" s="90">
        <v>45800</v>
      </c>
      <c r="D1421" s="90">
        <v>46000</v>
      </c>
      <c r="E1421" s="90">
        <v>43000</v>
      </c>
      <c r="F1421" s="90">
        <v>46700</v>
      </c>
      <c r="G1421" s="91" t="s">
        <v>25</v>
      </c>
      <c r="H1421" s="90">
        <v>44500</v>
      </c>
      <c r="I1421" s="90">
        <v>45400</v>
      </c>
      <c r="J1421" s="90">
        <v>46800</v>
      </c>
      <c r="K1421" s="91" t="s">
        <v>25</v>
      </c>
      <c r="L1421" s="90">
        <v>47200</v>
      </c>
      <c r="M1421" s="90">
        <v>47100</v>
      </c>
      <c r="N1421" s="90">
        <v>45700</v>
      </c>
      <c r="O1421" s="90">
        <v>43400</v>
      </c>
      <c r="P1421" s="90">
        <v>41800</v>
      </c>
      <c r="Q1421" s="90">
        <v>42200</v>
      </c>
      <c r="R1421" s="90">
        <v>42500</v>
      </c>
      <c r="S1421" s="90">
        <v>45100</v>
      </c>
      <c r="T1421" s="90">
        <v>45600</v>
      </c>
      <c r="U1421" s="90">
        <v>45800</v>
      </c>
      <c r="V1421" s="90">
        <v>47000</v>
      </c>
      <c r="W1421" s="90">
        <v>49600</v>
      </c>
      <c r="X1421" t="str">
        <f t="shared" si="29"/>
        <v>01-2025</v>
      </c>
      <c r="Y1421">
        <f>_xlfn.XLOOKUP(X1421,AM:AM,AO:AO,"")</f>
        <v>0</v>
      </c>
      <c r="Z1421" t="str">
        <f>_xlfn.XLOOKUP(X1421,AM:AM,AP:AP,"")</f>
        <v>L12</v>
      </c>
      <c r="AA1421" t="str">
        <f>_xlfn.XLOOKUP(X1421,AM:AM,AQ:AQ,"")</f>
        <v>L24</v>
      </c>
      <c r="AB1421" t="str">
        <f>_xlfn.XLOOKUP(X1421,AM:AM,AR:AR,"")</f>
        <v>L36</v>
      </c>
    </row>
    <row r="1422" spans="1:28">
      <c r="A1422" s="93">
        <v>45688</v>
      </c>
      <c r="B1422" s="90">
        <v>47600</v>
      </c>
      <c r="C1422" s="90">
        <v>45800</v>
      </c>
      <c r="D1422" s="90">
        <v>46100</v>
      </c>
      <c r="E1422" s="90">
        <v>43100</v>
      </c>
      <c r="F1422" s="90">
        <v>46700</v>
      </c>
      <c r="G1422" s="91" t="s">
        <v>25</v>
      </c>
      <c r="H1422" s="90">
        <v>44500</v>
      </c>
      <c r="I1422" s="90">
        <v>45500</v>
      </c>
      <c r="J1422" s="90">
        <v>47000</v>
      </c>
      <c r="K1422" s="91" t="s">
        <v>25</v>
      </c>
      <c r="L1422" s="90">
        <v>47400</v>
      </c>
      <c r="M1422" s="90">
        <v>47100</v>
      </c>
      <c r="N1422" s="90">
        <v>45900</v>
      </c>
      <c r="O1422" s="90">
        <v>43400</v>
      </c>
      <c r="P1422" s="90">
        <v>42200</v>
      </c>
      <c r="Q1422" s="90">
        <v>42200</v>
      </c>
      <c r="R1422" s="90">
        <v>42500</v>
      </c>
      <c r="S1422" s="90">
        <v>45100</v>
      </c>
      <c r="T1422" s="90">
        <v>45600</v>
      </c>
      <c r="U1422" s="90">
        <v>45800</v>
      </c>
      <c r="V1422" s="90">
        <v>47200</v>
      </c>
      <c r="W1422" s="90">
        <v>49600</v>
      </c>
      <c r="X1422" t="str">
        <f t="shared" si="29"/>
        <v>01-2025</v>
      </c>
      <c r="Y1422">
        <f>_xlfn.XLOOKUP(X1422,AM:AM,AO:AO,"")</f>
        <v>0</v>
      </c>
      <c r="Z1422" t="str">
        <f>_xlfn.XLOOKUP(X1422,AM:AM,AP:AP,"")</f>
        <v>L12</v>
      </c>
      <c r="AA1422" t="str">
        <f>_xlfn.XLOOKUP(X1422,AM:AM,AQ:AQ,"")</f>
        <v>L24</v>
      </c>
      <c r="AB1422" t="str">
        <f>_xlfn.XLOOKUP(X1422,AM:AM,AR:AR,"")</f>
        <v>L36</v>
      </c>
    </row>
    <row r="1423" spans="1:28">
      <c r="A1423" s="93">
        <v>45689</v>
      </c>
      <c r="B1423" s="90">
        <v>47600</v>
      </c>
      <c r="C1423" s="90">
        <v>45800</v>
      </c>
      <c r="D1423" s="90">
        <v>46000</v>
      </c>
      <c r="E1423" s="90">
        <v>43000</v>
      </c>
      <c r="F1423" s="90">
        <v>46700</v>
      </c>
      <c r="G1423" s="91" t="s">
        <v>25</v>
      </c>
      <c r="H1423" s="90">
        <v>44500</v>
      </c>
      <c r="I1423" s="90">
        <v>45500</v>
      </c>
      <c r="J1423" s="90">
        <v>47000</v>
      </c>
      <c r="K1423" s="91" t="s">
        <v>25</v>
      </c>
      <c r="L1423" s="90">
        <v>47300</v>
      </c>
      <c r="M1423" s="90">
        <v>47100</v>
      </c>
      <c r="N1423" s="90">
        <v>45600</v>
      </c>
      <c r="O1423" s="90">
        <v>43300</v>
      </c>
      <c r="P1423" s="90">
        <v>42000</v>
      </c>
      <c r="Q1423" s="90">
        <v>42100</v>
      </c>
      <c r="R1423" s="90">
        <v>42300</v>
      </c>
      <c r="S1423" s="90">
        <v>45300</v>
      </c>
      <c r="T1423" s="90">
        <v>45600</v>
      </c>
      <c r="U1423" s="90">
        <v>46300</v>
      </c>
      <c r="V1423" s="90">
        <v>47200</v>
      </c>
      <c r="W1423" s="90">
        <v>49600</v>
      </c>
      <c r="X1423" t="str">
        <f t="shared" si="29"/>
        <v>02-2025</v>
      </c>
      <c r="Y1423">
        <f>_xlfn.XLOOKUP(X1423,AM:AM,AO:AO,"")</f>
        <v>0</v>
      </c>
      <c r="Z1423" t="str">
        <f>_xlfn.XLOOKUP(X1423,AM:AM,AP:AP,"")</f>
        <v>L12</v>
      </c>
      <c r="AA1423" t="str">
        <f>_xlfn.XLOOKUP(X1423,AM:AM,AQ:AQ,"")</f>
        <v>L24</v>
      </c>
      <c r="AB1423" t="str">
        <f>_xlfn.XLOOKUP(X1423,AM:AM,AR:AR,"")</f>
        <v>L36</v>
      </c>
    </row>
    <row r="1424" spans="1:28">
      <c r="A1424" s="93">
        <v>45690</v>
      </c>
      <c r="B1424" s="90" t="s">
        <v>24</v>
      </c>
      <c r="C1424" s="90" t="s">
        <v>24</v>
      </c>
      <c r="D1424" s="90" t="s">
        <v>24</v>
      </c>
      <c r="E1424" s="90" t="s">
        <v>24</v>
      </c>
      <c r="F1424" s="90" t="s">
        <v>24</v>
      </c>
      <c r="G1424" s="90" t="s">
        <v>24</v>
      </c>
      <c r="H1424" s="90" t="s">
        <v>24</v>
      </c>
      <c r="I1424" s="90" t="s">
        <v>24</v>
      </c>
      <c r="J1424" s="90" t="s">
        <v>24</v>
      </c>
      <c r="K1424" s="90" t="s">
        <v>24</v>
      </c>
      <c r="L1424" s="90" t="s">
        <v>24</v>
      </c>
      <c r="M1424" s="90" t="s">
        <v>24</v>
      </c>
      <c r="N1424" s="90" t="s">
        <v>24</v>
      </c>
      <c r="O1424" s="90" t="s">
        <v>24</v>
      </c>
      <c r="P1424" s="90" t="s">
        <v>24</v>
      </c>
      <c r="Q1424" s="90" t="s">
        <v>24</v>
      </c>
      <c r="R1424" s="90" t="s">
        <v>24</v>
      </c>
      <c r="S1424" s="90" t="s">
        <v>24</v>
      </c>
      <c r="T1424" s="90" t="s">
        <v>24</v>
      </c>
      <c r="U1424" s="90" t="s">
        <v>24</v>
      </c>
      <c r="V1424" s="90" t="s">
        <v>24</v>
      </c>
      <c r="W1424" s="90" t="s">
        <v>24</v>
      </c>
      <c r="X1424" t="str">
        <f t="shared" si="29"/>
        <v>02-2025</v>
      </c>
      <c r="Y1424">
        <f>_xlfn.XLOOKUP(X1424,AM:AM,AO:AO,"")</f>
        <v>0</v>
      </c>
      <c r="Z1424" t="str">
        <f>_xlfn.XLOOKUP(X1424,AM:AM,AP:AP,"")</f>
        <v>L12</v>
      </c>
      <c r="AA1424" t="str">
        <f>_xlfn.XLOOKUP(X1424,AM:AM,AQ:AQ,"")</f>
        <v>L24</v>
      </c>
      <c r="AB1424" t="str">
        <f>_xlfn.XLOOKUP(X1424,AM:AM,AR:AR,"")</f>
        <v>L36</v>
      </c>
    </row>
    <row r="1425" spans="1:28">
      <c r="A1425" s="93">
        <v>45691</v>
      </c>
      <c r="B1425" s="90">
        <v>47200</v>
      </c>
      <c r="C1425" s="90">
        <v>45800</v>
      </c>
      <c r="D1425" s="90">
        <v>45800</v>
      </c>
      <c r="E1425" s="90">
        <v>42900</v>
      </c>
      <c r="F1425" s="90">
        <v>46500</v>
      </c>
      <c r="G1425" s="91" t="s">
        <v>25</v>
      </c>
      <c r="H1425" s="90">
        <v>44000</v>
      </c>
      <c r="I1425" s="90">
        <v>45200</v>
      </c>
      <c r="J1425" s="90">
        <v>47000</v>
      </c>
      <c r="K1425" s="91" t="s">
        <v>25</v>
      </c>
      <c r="L1425" s="90">
        <v>47200</v>
      </c>
      <c r="M1425" s="90">
        <v>47100</v>
      </c>
      <c r="N1425" s="90">
        <v>45300</v>
      </c>
      <c r="O1425" s="90">
        <v>43300</v>
      </c>
      <c r="P1425" s="90">
        <v>41600</v>
      </c>
      <c r="Q1425" s="90">
        <v>42000</v>
      </c>
      <c r="R1425" s="90">
        <v>42300</v>
      </c>
      <c r="S1425" s="90">
        <v>45000</v>
      </c>
      <c r="T1425" s="90">
        <v>45500</v>
      </c>
      <c r="U1425" s="90">
        <v>46300</v>
      </c>
      <c r="V1425" s="90">
        <v>47200</v>
      </c>
      <c r="W1425" s="90">
        <v>49400</v>
      </c>
      <c r="X1425" t="str">
        <f t="shared" si="29"/>
        <v>02-2025</v>
      </c>
      <c r="Y1425">
        <f>_xlfn.XLOOKUP(X1425,AM:AM,AO:AO,"")</f>
        <v>0</v>
      </c>
      <c r="Z1425" t="str">
        <f>_xlfn.XLOOKUP(X1425,AM:AM,AP:AP,"")</f>
        <v>L12</v>
      </c>
      <c r="AA1425" t="str">
        <f>_xlfn.XLOOKUP(X1425,AM:AM,AQ:AQ,"")</f>
        <v>L24</v>
      </c>
      <c r="AB1425" t="str">
        <f>_xlfn.XLOOKUP(X1425,AM:AM,AR:AR,"")</f>
        <v>L36</v>
      </c>
    </row>
    <row r="1426" spans="1:28">
      <c r="A1426" s="93">
        <v>45692</v>
      </c>
      <c r="B1426" s="90">
        <v>47200</v>
      </c>
      <c r="C1426" s="90">
        <v>45800</v>
      </c>
      <c r="D1426" s="90">
        <v>45500</v>
      </c>
      <c r="E1426" s="90">
        <v>42800</v>
      </c>
      <c r="F1426" s="90">
        <v>46300</v>
      </c>
      <c r="G1426" s="91" t="s">
        <v>25</v>
      </c>
      <c r="H1426" s="90">
        <v>44500</v>
      </c>
      <c r="I1426" s="90">
        <v>44900</v>
      </c>
      <c r="J1426" s="90">
        <v>47000</v>
      </c>
      <c r="K1426" s="91" t="s">
        <v>25</v>
      </c>
      <c r="L1426" s="90">
        <v>47100</v>
      </c>
      <c r="M1426" s="90">
        <v>47100</v>
      </c>
      <c r="N1426" s="90">
        <v>45200</v>
      </c>
      <c r="O1426" s="90">
        <v>43200</v>
      </c>
      <c r="P1426" s="90">
        <v>41500</v>
      </c>
      <c r="Q1426" s="90">
        <v>42000</v>
      </c>
      <c r="R1426" s="90">
        <v>42200</v>
      </c>
      <c r="S1426" s="90">
        <v>44900</v>
      </c>
      <c r="T1426" s="90">
        <v>45500</v>
      </c>
      <c r="U1426" s="90">
        <v>46300</v>
      </c>
      <c r="V1426" s="90">
        <v>47200</v>
      </c>
      <c r="W1426" s="90">
        <v>49400</v>
      </c>
      <c r="X1426" t="str">
        <f t="shared" si="29"/>
        <v>02-2025</v>
      </c>
      <c r="Y1426">
        <f>_xlfn.XLOOKUP(X1426,AM:AM,AO:AO,"")</f>
        <v>0</v>
      </c>
      <c r="Z1426" t="str">
        <f>_xlfn.XLOOKUP(X1426,AM:AM,AP:AP,"")</f>
        <v>L12</v>
      </c>
      <c r="AA1426" t="str">
        <f>_xlfn.XLOOKUP(X1426,AM:AM,AQ:AQ,"")</f>
        <v>L24</v>
      </c>
      <c r="AB1426" t="str">
        <f>_xlfn.XLOOKUP(X1426,AM:AM,AR:AR,"")</f>
        <v>L36</v>
      </c>
    </row>
    <row r="1427" spans="1:28">
      <c r="A1427" s="93">
        <v>45693</v>
      </c>
      <c r="B1427" s="90">
        <v>46700</v>
      </c>
      <c r="C1427" s="90">
        <v>45700</v>
      </c>
      <c r="D1427" s="90">
        <v>45300</v>
      </c>
      <c r="E1427" s="90">
        <v>42700</v>
      </c>
      <c r="F1427" s="90">
        <v>46200</v>
      </c>
      <c r="G1427" s="91" t="s">
        <v>25</v>
      </c>
      <c r="H1427" s="90">
        <v>44500</v>
      </c>
      <c r="I1427" s="90">
        <v>44700</v>
      </c>
      <c r="J1427" s="90">
        <v>46800</v>
      </c>
      <c r="K1427" s="91" t="s">
        <v>25</v>
      </c>
      <c r="L1427" s="90">
        <v>46900</v>
      </c>
      <c r="M1427" s="90">
        <v>47000</v>
      </c>
      <c r="N1427" s="90">
        <v>44900</v>
      </c>
      <c r="O1427" s="90">
        <v>43000</v>
      </c>
      <c r="P1427" s="90">
        <v>41500</v>
      </c>
      <c r="Q1427" s="90">
        <v>41800</v>
      </c>
      <c r="R1427" s="90">
        <v>42000</v>
      </c>
      <c r="S1427" s="90">
        <v>44800</v>
      </c>
      <c r="T1427" s="90">
        <v>45100</v>
      </c>
      <c r="U1427" s="90">
        <v>46300</v>
      </c>
      <c r="V1427" s="90">
        <v>47000</v>
      </c>
      <c r="W1427" s="90">
        <v>49400</v>
      </c>
      <c r="X1427" t="str">
        <f t="shared" si="29"/>
        <v>02-2025</v>
      </c>
      <c r="Y1427">
        <f>_xlfn.XLOOKUP(X1427,AM:AM,AO:AO,"")</f>
        <v>0</v>
      </c>
      <c r="Z1427" t="str">
        <f>_xlfn.XLOOKUP(X1427,AM:AM,AP:AP,"")</f>
        <v>L12</v>
      </c>
      <c r="AA1427" t="str">
        <f>_xlfn.XLOOKUP(X1427,AM:AM,AQ:AQ,"")</f>
        <v>L24</v>
      </c>
      <c r="AB1427" t="str">
        <f>_xlfn.XLOOKUP(X1427,AM:AM,AR:AR,"")</f>
        <v>L36</v>
      </c>
    </row>
    <row r="1428" spans="1:28">
      <c r="A1428" s="93">
        <v>45694</v>
      </c>
      <c r="B1428" s="90">
        <v>47000</v>
      </c>
      <c r="C1428" s="90">
        <v>45700</v>
      </c>
      <c r="D1428" s="90">
        <v>45600</v>
      </c>
      <c r="E1428" s="90">
        <v>43000</v>
      </c>
      <c r="F1428" s="90">
        <v>46400</v>
      </c>
      <c r="G1428" s="91" t="s">
        <v>25</v>
      </c>
      <c r="H1428" s="90">
        <v>44500</v>
      </c>
      <c r="I1428" s="90">
        <v>44900</v>
      </c>
      <c r="J1428" s="90">
        <v>46800</v>
      </c>
      <c r="K1428" s="91" t="s">
        <v>25</v>
      </c>
      <c r="L1428" s="90">
        <v>47000</v>
      </c>
      <c r="M1428" s="90">
        <v>47100</v>
      </c>
      <c r="N1428" s="90">
        <v>45200</v>
      </c>
      <c r="O1428" s="90">
        <v>43200</v>
      </c>
      <c r="P1428" s="90">
        <v>42000</v>
      </c>
      <c r="Q1428" s="90">
        <v>42000</v>
      </c>
      <c r="R1428" s="90">
        <v>42200</v>
      </c>
      <c r="S1428" s="90">
        <v>45100</v>
      </c>
      <c r="T1428" s="90">
        <v>45300</v>
      </c>
      <c r="U1428" s="90">
        <v>46300</v>
      </c>
      <c r="V1428" s="90">
        <v>47000</v>
      </c>
      <c r="W1428" s="90">
        <v>49400</v>
      </c>
      <c r="X1428" t="str">
        <f t="shared" si="29"/>
        <v>02-2025</v>
      </c>
      <c r="Y1428">
        <f>_xlfn.XLOOKUP(X1428,AM:AM,AO:AO,"")</f>
        <v>0</v>
      </c>
      <c r="Z1428" t="str">
        <f>_xlfn.XLOOKUP(X1428,AM:AM,AP:AP,"")</f>
        <v>L12</v>
      </c>
      <c r="AA1428" t="str">
        <f>_xlfn.XLOOKUP(X1428,AM:AM,AQ:AQ,"")</f>
        <v>L24</v>
      </c>
      <c r="AB1428" t="str">
        <f>_xlfn.XLOOKUP(X1428,AM:AM,AR:AR,"")</f>
        <v>L36</v>
      </c>
    </row>
    <row r="1429" spans="1:28">
      <c r="A1429" s="93">
        <v>45695</v>
      </c>
      <c r="B1429" s="90">
        <v>47000</v>
      </c>
      <c r="C1429" s="90">
        <v>45700</v>
      </c>
      <c r="D1429" s="90">
        <v>45900</v>
      </c>
      <c r="E1429" s="90">
        <v>42700</v>
      </c>
      <c r="F1429" s="90">
        <v>46400</v>
      </c>
      <c r="G1429" s="91" t="s">
        <v>25</v>
      </c>
      <c r="H1429" s="90">
        <v>44500</v>
      </c>
      <c r="I1429" s="90">
        <v>45000</v>
      </c>
      <c r="J1429" s="90">
        <v>46800</v>
      </c>
      <c r="K1429" s="91" t="s">
        <v>25</v>
      </c>
      <c r="L1429" s="90">
        <v>47000</v>
      </c>
      <c r="M1429" s="90">
        <v>47100</v>
      </c>
      <c r="N1429" s="90">
        <v>45200</v>
      </c>
      <c r="O1429" s="90">
        <v>43100</v>
      </c>
      <c r="P1429" s="90">
        <v>42000</v>
      </c>
      <c r="Q1429" s="90">
        <v>41900</v>
      </c>
      <c r="R1429" s="90">
        <v>42100</v>
      </c>
      <c r="S1429" s="90">
        <v>44800</v>
      </c>
      <c r="T1429" s="90">
        <v>45200</v>
      </c>
      <c r="U1429" s="90">
        <v>46300</v>
      </c>
      <c r="V1429" s="90">
        <v>47000</v>
      </c>
      <c r="W1429" s="90">
        <v>49400</v>
      </c>
      <c r="X1429" t="str">
        <f t="shared" si="29"/>
        <v>02-2025</v>
      </c>
      <c r="Y1429">
        <f>_xlfn.XLOOKUP(X1429,AM:AM,AO:AO,"")</f>
        <v>0</v>
      </c>
      <c r="Z1429" t="str">
        <f>_xlfn.XLOOKUP(X1429,AM:AM,AP:AP,"")</f>
        <v>L12</v>
      </c>
      <c r="AA1429" t="str">
        <f>_xlfn.XLOOKUP(X1429,AM:AM,AQ:AQ,"")</f>
        <v>L24</v>
      </c>
      <c r="AB1429" t="str">
        <f>_xlfn.XLOOKUP(X1429,AM:AM,AR:AR,"")</f>
        <v>L36</v>
      </c>
    </row>
    <row r="1430" spans="1:28">
      <c r="A1430" s="93">
        <v>45696</v>
      </c>
      <c r="B1430" s="90">
        <v>46700</v>
      </c>
      <c r="C1430" s="90">
        <v>45700</v>
      </c>
      <c r="D1430" s="90">
        <v>46000</v>
      </c>
      <c r="E1430" s="90">
        <v>42800</v>
      </c>
      <c r="F1430" s="90">
        <v>46400</v>
      </c>
      <c r="G1430" s="91" t="s">
        <v>25</v>
      </c>
      <c r="H1430" s="90">
        <v>45000</v>
      </c>
      <c r="I1430" s="90">
        <v>45100</v>
      </c>
      <c r="J1430" s="90">
        <v>46800</v>
      </c>
      <c r="K1430" s="91" t="s">
        <v>25</v>
      </c>
      <c r="L1430" s="90">
        <v>46900</v>
      </c>
      <c r="M1430" s="90">
        <v>47000</v>
      </c>
      <c r="N1430" s="90">
        <v>45200</v>
      </c>
      <c r="O1430" s="90">
        <v>43300</v>
      </c>
      <c r="P1430" s="90">
        <v>41700</v>
      </c>
      <c r="Q1430" s="90">
        <v>42100</v>
      </c>
      <c r="R1430" s="90">
        <v>42300</v>
      </c>
      <c r="S1430" s="90">
        <v>44900</v>
      </c>
      <c r="T1430" s="90">
        <v>45300</v>
      </c>
      <c r="U1430" s="90">
        <v>46400</v>
      </c>
      <c r="V1430" s="90">
        <v>47300</v>
      </c>
      <c r="W1430" s="90">
        <v>49400</v>
      </c>
      <c r="X1430" t="str">
        <f t="shared" ref="X1430:X1493" si="30">TEXT(A1430,"MM-YYYY")</f>
        <v>02-2025</v>
      </c>
      <c r="Y1430">
        <f>_xlfn.XLOOKUP(X1430,AM:AM,AO:AO,"")</f>
        <v>0</v>
      </c>
      <c r="Z1430" t="str">
        <f>_xlfn.XLOOKUP(X1430,AM:AM,AP:AP,"")</f>
        <v>L12</v>
      </c>
      <c r="AA1430" t="str">
        <f>_xlfn.XLOOKUP(X1430,AM:AM,AQ:AQ,"")</f>
        <v>L24</v>
      </c>
      <c r="AB1430" t="str">
        <f>_xlfn.XLOOKUP(X1430,AM:AM,AR:AR,"")</f>
        <v>L36</v>
      </c>
    </row>
    <row r="1431" spans="1:28">
      <c r="A1431" s="93">
        <v>45697</v>
      </c>
      <c r="B1431" s="90" t="s">
        <v>24</v>
      </c>
      <c r="C1431" s="90" t="s">
        <v>24</v>
      </c>
      <c r="D1431" s="90" t="s">
        <v>24</v>
      </c>
      <c r="E1431" s="90" t="s">
        <v>24</v>
      </c>
      <c r="F1431" s="90" t="s">
        <v>24</v>
      </c>
      <c r="G1431" s="90" t="s">
        <v>24</v>
      </c>
      <c r="H1431" s="90" t="s">
        <v>24</v>
      </c>
      <c r="I1431" s="90" t="s">
        <v>24</v>
      </c>
      <c r="J1431" s="90" t="s">
        <v>24</v>
      </c>
      <c r="K1431" s="90" t="s">
        <v>24</v>
      </c>
      <c r="L1431" s="90" t="s">
        <v>24</v>
      </c>
      <c r="M1431" s="90" t="s">
        <v>24</v>
      </c>
      <c r="N1431" s="90" t="s">
        <v>24</v>
      </c>
      <c r="O1431" s="90" t="s">
        <v>24</v>
      </c>
      <c r="P1431" s="90" t="s">
        <v>24</v>
      </c>
      <c r="Q1431" s="90" t="s">
        <v>24</v>
      </c>
      <c r="R1431" s="90" t="s">
        <v>24</v>
      </c>
      <c r="S1431" s="90" t="s">
        <v>24</v>
      </c>
      <c r="T1431" s="90" t="s">
        <v>24</v>
      </c>
      <c r="U1431" s="90" t="s">
        <v>24</v>
      </c>
      <c r="V1431" s="90" t="s">
        <v>24</v>
      </c>
      <c r="W1431" s="90" t="s">
        <v>24</v>
      </c>
      <c r="X1431" t="str">
        <f t="shared" si="30"/>
        <v>02-2025</v>
      </c>
      <c r="Y1431">
        <f>_xlfn.XLOOKUP(X1431,AM:AM,AO:AO,"")</f>
        <v>0</v>
      </c>
      <c r="Z1431" t="str">
        <f>_xlfn.XLOOKUP(X1431,AM:AM,AP:AP,"")</f>
        <v>L12</v>
      </c>
      <c r="AA1431" t="str">
        <f>_xlfn.XLOOKUP(X1431,AM:AM,AQ:AQ,"")</f>
        <v>L24</v>
      </c>
      <c r="AB1431" t="str">
        <f>_xlfn.XLOOKUP(X1431,AM:AM,AR:AR,"")</f>
        <v>L36</v>
      </c>
    </row>
    <row r="1432" spans="1:28">
      <c r="A1432" s="93">
        <v>45698</v>
      </c>
      <c r="B1432" s="90">
        <v>47200</v>
      </c>
      <c r="C1432" s="90">
        <v>45900</v>
      </c>
      <c r="D1432" s="90">
        <v>46200</v>
      </c>
      <c r="E1432" s="90">
        <v>43200</v>
      </c>
      <c r="F1432" s="90">
        <v>46700</v>
      </c>
      <c r="G1432" s="91" t="s">
        <v>25</v>
      </c>
      <c r="H1432" s="90">
        <v>45000</v>
      </c>
      <c r="I1432" s="90">
        <v>45200</v>
      </c>
      <c r="J1432" s="90">
        <v>47500</v>
      </c>
      <c r="K1432" s="91" t="s">
        <v>25</v>
      </c>
      <c r="L1432" s="90">
        <v>47200</v>
      </c>
      <c r="M1432" s="90">
        <v>47500</v>
      </c>
      <c r="N1432" s="90">
        <v>45600</v>
      </c>
      <c r="O1432" s="90">
        <v>43500</v>
      </c>
      <c r="P1432" s="90">
        <v>42000</v>
      </c>
      <c r="Q1432" s="90">
        <v>42700</v>
      </c>
      <c r="R1432" s="90">
        <v>42800</v>
      </c>
      <c r="S1432" s="90">
        <v>45300</v>
      </c>
      <c r="T1432" s="90">
        <v>45800</v>
      </c>
      <c r="U1432" s="90">
        <v>46500</v>
      </c>
      <c r="V1432" s="90">
        <v>47400</v>
      </c>
      <c r="W1432" s="90">
        <v>49600</v>
      </c>
      <c r="X1432" t="str">
        <f t="shared" si="30"/>
        <v>02-2025</v>
      </c>
      <c r="Y1432">
        <f>_xlfn.XLOOKUP(X1432,AM:AM,AO:AO,"")</f>
        <v>0</v>
      </c>
      <c r="Z1432" t="str">
        <f>_xlfn.XLOOKUP(X1432,AM:AM,AP:AP,"")</f>
        <v>L12</v>
      </c>
      <c r="AA1432" t="str">
        <f>_xlfn.XLOOKUP(X1432,AM:AM,AQ:AQ,"")</f>
        <v>L24</v>
      </c>
      <c r="AB1432" t="str">
        <f>_xlfn.XLOOKUP(X1432,AM:AM,AR:AR,"")</f>
        <v>L36</v>
      </c>
    </row>
    <row r="1433" spans="1:28">
      <c r="A1433" s="93">
        <v>45699</v>
      </c>
      <c r="B1433" s="90">
        <v>47200</v>
      </c>
      <c r="C1433" s="90">
        <v>46000</v>
      </c>
      <c r="D1433" s="90">
        <v>46700</v>
      </c>
      <c r="E1433" s="90">
        <v>43100</v>
      </c>
      <c r="F1433" s="90">
        <v>47000</v>
      </c>
      <c r="G1433" s="91" t="s">
        <v>25</v>
      </c>
      <c r="H1433" s="90">
        <v>44700</v>
      </c>
      <c r="I1433" s="90">
        <v>45400</v>
      </c>
      <c r="J1433" s="90">
        <v>47500</v>
      </c>
      <c r="K1433" s="91" t="s">
        <v>25</v>
      </c>
      <c r="L1433" s="90">
        <v>47200</v>
      </c>
      <c r="M1433" s="90">
        <v>47600</v>
      </c>
      <c r="N1433" s="90">
        <v>45600</v>
      </c>
      <c r="O1433" s="90">
        <v>43400</v>
      </c>
      <c r="P1433" s="90">
        <v>42000</v>
      </c>
      <c r="Q1433" s="90">
        <v>42600</v>
      </c>
      <c r="R1433" s="90">
        <v>42700</v>
      </c>
      <c r="S1433" s="90">
        <v>45200</v>
      </c>
      <c r="T1433" s="90">
        <v>45800</v>
      </c>
      <c r="U1433" s="90">
        <v>46500</v>
      </c>
      <c r="V1433" s="90">
        <v>47400</v>
      </c>
      <c r="W1433" s="90">
        <v>49600</v>
      </c>
      <c r="X1433" t="str">
        <f t="shared" si="30"/>
        <v>02-2025</v>
      </c>
      <c r="Y1433">
        <f>_xlfn.XLOOKUP(X1433,AM:AM,AO:AO,"")</f>
        <v>0</v>
      </c>
      <c r="Z1433" t="str">
        <f>_xlfn.XLOOKUP(X1433,AM:AM,AP:AP,"")</f>
        <v>L12</v>
      </c>
      <c r="AA1433" t="str">
        <f>_xlfn.XLOOKUP(X1433,AM:AM,AQ:AQ,"")</f>
        <v>L24</v>
      </c>
      <c r="AB1433" t="str">
        <f>_xlfn.XLOOKUP(X1433,AM:AM,AR:AR,"")</f>
        <v>L36</v>
      </c>
    </row>
    <row r="1434" spans="1:28">
      <c r="A1434" s="93">
        <v>45700</v>
      </c>
      <c r="B1434" s="90">
        <v>47200</v>
      </c>
      <c r="C1434" s="90">
        <v>46000</v>
      </c>
      <c r="D1434" s="90">
        <v>46700</v>
      </c>
      <c r="E1434" s="90">
        <v>42900</v>
      </c>
      <c r="F1434" s="90">
        <v>47000</v>
      </c>
      <c r="G1434" s="91" t="s">
        <v>25</v>
      </c>
      <c r="H1434" s="90">
        <v>44300</v>
      </c>
      <c r="I1434" s="90">
        <v>45200</v>
      </c>
      <c r="J1434" s="90">
        <v>47100</v>
      </c>
      <c r="K1434" s="91" t="s">
        <v>25</v>
      </c>
      <c r="L1434" s="90">
        <v>47100</v>
      </c>
      <c r="M1434" s="90">
        <v>47700</v>
      </c>
      <c r="N1434" s="90">
        <v>45400</v>
      </c>
      <c r="O1434" s="90">
        <v>43200</v>
      </c>
      <c r="P1434" s="90">
        <v>41500</v>
      </c>
      <c r="Q1434" s="90">
        <v>42600</v>
      </c>
      <c r="R1434" s="90">
        <v>42500</v>
      </c>
      <c r="S1434" s="90">
        <v>45000</v>
      </c>
      <c r="T1434" s="90">
        <v>45700</v>
      </c>
      <c r="U1434" s="90">
        <v>46500</v>
      </c>
      <c r="V1434" s="90">
        <v>47400</v>
      </c>
      <c r="W1434" s="90">
        <v>49600</v>
      </c>
      <c r="X1434" t="str">
        <f t="shared" si="30"/>
        <v>02-2025</v>
      </c>
      <c r="Y1434">
        <f>_xlfn.XLOOKUP(X1434,AM:AM,AO:AO,"")</f>
        <v>0</v>
      </c>
      <c r="Z1434" t="str">
        <f>_xlfn.XLOOKUP(X1434,AM:AM,AP:AP,"")</f>
        <v>L12</v>
      </c>
      <c r="AA1434" t="str">
        <f>_xlfn.XLOOKUP(X1434,AM:AM,AQ:AQ,"")</f>
        <v>L24</v>
      </c>
      <c r="AB1434" t="str">
        <f>_xlfn.XLOOKUP(X1434,AM:AM,AR:AR,"")</f>
        <v>L36</v>
      </c>
    </row>
    <row r="1435" spans="1:28">
      <c r="A1435" s="93">
        <v>45701</v>
      </c>
      <c r="B1435" s="90">
        <v>47200</v>
      </c>
      <c r="C1435" s="90">
        <v>46000</v>
      </c>
      <c r="D1435" s="90">
        <v>46500</v>
      </c>
      <c r="E1435" s="90">
        <v>43300</v>
      </c>
      <c r="F1435" s="90">
        <v>47000</v>
      </c>
      <c r="G1435" s="91" t="s">
        <v>25</v>
      </c>
      <c r="H1435" s="90">
        <v>45000</v>
      </c>
      <c r="I1435" s="90">
        <v>45000</v>
      </c>
      <c r="J1435" s="90">
        <v>47100</v>
      </c>
      <c r="K1435" s="91" t="s">
        <v>25</v>
      </c>
      <c r="L1435" s="90">
        <v>47100</v>
      </c>
      <c r="M1435" s="90">
        <v>47800</v>
      </c>
      <c r="N1435" s="90">
        <v>45600</v>
      </c>
      <c r="O1435" s="90">
        <v>43800</v>
      </c>
      <c r="P1435" s="90">
        <v>42800</v>
      </c>
      <c r="Q1435" s="90">
        <v>42800</v>
      </c>
      <c r="R1435" s="90">
        <v>42800</v>
      </c>
      <c r="S1435" s="90">
        <v>45400</v>
      </c>
      <c r="T1435" s="90">
        <v>46000</v>
      </c>
      <c r="U1435" s="90">
        <v>46500</v>
      </c>
      <c r="V1435" s="90">
        <v>47400</v>
      </c>
      <c r="W1435" s="90">
        <v>49600</v>
      </c>
      <c r="X1435" t="str">
        <f t="shared" si="30"/>
        <v>02-2025</v>
      </c>
      <c r="Y1435">
        <f>_xlfn.XLOOKUP(X1435,AM:AM,AO:AO,"")</f>
        <v>0</v>
      </c>
      <c r="Z1435" t="str">
        <f>_xlfn.XLOOKUP(X1435,AM:AM,AP:AP,"")</f>
        <v>L12</v>
      </c>
      <c r="AA1435" t="str">
        <f>_xlfn.XLOOKUP(X1435,AM:AM,AQ:AQ,"")</f>
        <v>L24</v>
      </c>
      <c r="AB1435" t="str">
        <f>_xlfn.XLOOKUP(X1435,AM:AM,AR:AR,"")</f>
        <v>L36</v>
      </c>
    </row>
    <row r="1436" spans="1:28">
      <c r="A1436" s="93">
        <v>45702</v>
      </c>
      <c r="B1436" s="90">
        <v>47000</v>
      </c>
      <c r="C1436" s="90">
        <v>46000</v>
      </c>
      <c r="D1436" s="90">
        <v>46400</v>
      </c>
      <c r="E1436" s="90">
        <v>43000</v>
      </c>
      <c r="F1436" s="90">
        <v>47400</v>
      </c>
      <c r="G1436" s="91" t="s">
        <v>25</v>
      </c>
      <c r="H1436" s="90">
        <v>45000</v>
      </c>
      <c r="I1436" s="90">
        <v>45000</v>
      </c>
      <c r="J1436" s="90">
        <v>47100</v>
      </c>
      <c r="K1436" s="91" t="s">
        <v>25</v>
      </c>
      <c r="L1436" s="90">
        <v>46900</v>
      </c>
      <c r="M1436" s="90">
        <v>47900</v>
      </c>
      <c r="N1436" s="90">
        <v>45400</v>
      </c>
      <c r="O1436" s="90">
        <v>43700</v>
      </c>
      <c r="P1436" s="90">
        <v>42600</v>
      </c>
      <c r="Q1436" s="90">
        <v>42600</v>
      </c>
      <c r="R1436" s="90">
        <v>42700</v>
      </c>
      <c r="S1436" s="90">
        <v>45100</v>
      </c>
      <c r="T1436" s="90">
        <v>45900</v>
      </c>
      <c r="U1436" s="90">
        <v>46500</v>
      </c>
      <c r="V1436" s="90">
        <v>47300</v>
      </c>
      <c r="W1436" s="90">
        <v>49600</v>
      </c>
      <c r="X1436" t="str">
        <f t="shared" si="30"/>
        <v>02-2025</v>
      </c>
      <c r="Y1436">
        <f>_xlfn.XLOOKUP(X1436,AM:AM,AO:AO,"")</f>
        <v>0</v>
      </c>
      <c r="Z1436" t="str">
        <f>_xlfn.XLOOKUP(X1436,AM:AM,AP:AP,"")</f>
        <v>L12</v>
      </c>
      <c r="AA1436" t="str">
        <f>_xlfn.XLOOKUP(X1436,AM:AM,AQ:AQ,"")</f>
        <v>L24</v>
      </c>
      <c r="AB1436" t="str">
        <f>_xlfn.XLOOKUP(X1436,AM:AM,AR:AR,"")</f>
        <v>L36</v>
      </c>
    </row>
    <row r="1437" spans="1:28">
      <c r="A1437" s="93">
        <v>45703</v>
      </c>
      <c r="B1437" s="90">
        <v>46900</v>
      </c>
      <c r="C1437" s="90">
        <v>46000</v>
      </c>
      <c r="D1437" s="90">
        <v>46300</v>
      </c>
      <c r="E1437" s="90">
        <v>43000</v>
      </c>
      <c r="F1437" s="90">
        <v>47400</v>
      </c>
      <c r="G1437" s="91" t="s">
        <v>25</v>
      </c>
      <c r="H1437" s="90">
        <v>45000</v>
      </c>
      <c r="I1437" s="90">
        <v>44900</v>
      </c>
      <c r="J1437" s="90">
        <v>47100</v>
      </c>
      <c r="K1437" s="91" t="s">
        <v>25</v>
      </c>
      <c r="L1437" s="90">
        <v>46900</v>
      </c>
      <c r="M1437" s="90">
        <v>48000</v>
      </c>
      <c r="N1437" s="90">
        <v>45300</v>
      </c>
      <c r="O1437" s="90">
        <v>43600</v>
      </c>
      <c r="P1437" s="90">
        <v>42500</v>
      </c>
      <c r="Q1437" s="90">
        <v>42600</v>
      </c>
      <c r="R1437" s="90">
        <v>42600</v>
      </c>
      <c r="S1437" s="90">
        <v>45100</v>
      </c>
      <c r="T1437" s="90">
        <v>45900</v>
      </c>
      <c r="U1437" s="90">
        <v>46500</v>
      </c>
      <c r="V1437" s="90">
        <v>47300</v>
      </c>
      <c r="W1437" s="90">
        <v>49600</v>
      </c>
      <c r="X1437" t="str">
        <f t="shared" si="30"/>
        <v>02-2025</v>
      </c>
      <c r="Y1437">
        <f>_xlfn.XLOOKUP(X1437,AM:AM,AO:AO,"")</f>
        <v>0</v>
      </c>
      <c r="Z1437" t="str">
        <f>_xlfn.XLOOKUP(X1437,AM:AM,AP:AP,"")</f>
        <v>L12</v>
      </c>
      <c r="AA1437" t="str">
        <f>_xlfn.XLOOKUP(X1437,AM:AM,AQ:AQ,"")</f>
        <v>L24</v>
      </c>
      <c r="AB1437" t="str">
        <f>_xlfn.XLOOKUP(X1437,AM:AM,AR:AR,"")</f>
        <v>L36</v>
      </c>
    </row>
    <row r="1438" spans="1:28">
      <c r="A1438" s="93">
        <v>45704</v>
      </c>
      <c r="B1438" s="90" t="s">
        <v>24</v>
      </c>
      <c r="C1438" s="90" t="s">
        <v>24</v>
      </c>
      <c r="D1438" s="90" t="s">
        <v>24</v>
      </c>
      <c r="E1438" s="90" t="s">
        <v>24</v>
      </c>
      <c r="F1438" s="90" t="s">
        <v>24</v>
      </c>
      <c r="G1438" s="90" t="s">
        <v>24</v>
      </c>
      <c r="H1438" s="90" t="s">
        <v>24</v>
      </c>
      <c r="I1438" s="90" t="s">
        <v>24</v>
      </c>
      <c r="J1438" s="90" t="s">
        <v>24</v>
      </c>
      <c r="K1438" s="90" t="s">
        <v>24</v>
      </c>
      <c r="L1438" s="90" t="s">
        <v>24</v>
      </c>
      <c r="M1438" s="90" t="s">
        <v>24</v>
      </c>
      <c r="N1438" s="90" t="s">
        <v>24</v>
      </c>
      <c r="O1438" s="90" t="s">
        <v>24</v>
      </c>
      <c r="P1438" s="90" t="s">
        <v>24</v>
      </c>
      <c r="Q1438" s="90" t="s">
        <v>24</v>
      </c>
      <c r="R1438" s="90" t="s">
        <v>24</v>
      </c>
      <c r="S1438" s="90" t="s">
        <v>24</v>
      </c>
      <c r="T1438" s="90" t="s">
        <v>24</v>
      </c>
      <c r="U1438" s="90" t="s">
        <v>24</v>
      </c>
      <c r="V1438" s="90" t="s">
        <v>24</v>
      </c>
      <c r="W1438" s="90" t="s">
        <v>24</v>
      </c>
      <c r="X1438" t="str">
        <f t="shared" si="30"/>
        <v>02-2025</v>
      </c>
      <c r="Y1438">
        <f>_xlfn.XLOOKUP(X1438,AM:AM,AO:AO,"")</f>
        <v>0</v>
      </c>
      <c r="Z1438" t="str">
        <f>_xlfn.XLOOKUP(X1438,AM:AM,AP:AP,"")</f>
        <v>L12</v>
      </c>
      <c r="AA1438" t="str">
        <f>_xlfn.XLOOKUP(X1438,AM:AM,AQ:AQ,"")</f>
        <v>L24</v>
      </c>
      <c r="AB1438" t="str">
        <f>_xlfn.XLOOKUP(X1438,AM:AM,AR:AR,"")</f>
        <v>L36</v>
      </c>
    </row>
    <row r="1439" spans="1:28">
      <c r="A1439" s="93">
        <v>45705</v>
      </c>
      <c r="B1439" s="90">
        <v>46700</v>
      </c>
      <c r="C1439" s="90">
        <v>46000</v>
      </c>
      <c r="D1439" s="90">
        <v>46000</v>
      </c>
      <c r="E1439" s="90">
        <v>42800</v>
      </c>
      <c r="F1439" s="90">
        <v>47300</v>
      </c>
      <c r="G1439" s="91" t="s">
        <v>25</v>
      </c>
      <c r="H1439" s="90">
        <v>44500</v>
      </c>
      <c r="I1439" s="90">
        <v>44700</v>
      </c>
      <c r="J1439" s="90">
        <v>46900</v>
      </c>
      <c r="K1439" s="91" t="s">
        <v>25</v>
      </c>
      <c r="L1439" s="90">
        <v>46700</v>
      </c>
      <c r="M1439" s="90">
        <v>48000</v>
      </c>
      <c r="N1439" s="90">
        <v>45000</v>
      </c>
      <c r="O1439" s="90">
        <v>43500</v>
      </c>
      <c r="P1439" s="90">
        <v>42300</v>
      </c>
      <c r="Q1439" s="90">
        <v>42400</v>
      </c>
      <c r="R1439" s="90">
        <v>42500</v>
      </c>
      <c r="S1439" s="90">
        <v>44900</v>
      </c>
      <c r="T1439" s="90">
        <v>45700</v>
      </c>
      <c r="U1439" s="90">
        <v>46500</v>
      </c>
      <c r="V1439" s="90">
        <v>47100</v>
      </c>
      <c r="W1439" s="90">
        <v>49600</v>
      </c>
      <c r="X1439" t="str">
        <f t="shared" si="30"/>
        <v>02-2025</v>
      </c>
      <c r="Y1439">
        <f>_xlfn.XLOOKUP(X1439,AM:AM,AO:AO,"")</f>
        <v>0</v>
      </c>
      <c r="Z1439" t="str">
        <f>_xlfn.XLOOKUP(X1439,AM:AM,AP:AP,"")</f>
        <v>L12</v>
      </c>
      <c r="AA1439" t="str">
        <f>_xlfn.XLOOKUP(X1439,AM:AM,AQ:AQ,"")</f>
        <v>L24</v>
      </c>
      <c r="AB1439" t="str">
        <f>_xlfn.XLOOKUP(X1439,AM:AM,AR:AR,"")</f>
        <v>L36</v>
      </c>
    </row>
    <row r="1440" spans="1:28">
      <c r="A1440" s="265">
        <v>45706</v>
      </c>
      <c r="B1440">
        <v>46500</v>
      </c>
      <c r="C1440">
        <v>46000</v>
      </c>
      <c r="D1440">
        <v>46200</v>
      </c>
      <c r="E1440">
        <v>42800</v>
      </c>
      <c r="F1440">
        <v>47300</v>
      </c>
      <c r="G1440" t="s">
        <v>25</v>
      </c>
      <c r="H1440">
        <v>44300</v>
      </c>
      <c r="I1440">
        <v>44700</v>
      </c>
      <c r="J1440">
        <v>47100</v>
      </c>
      <c r="K1440" t="s">
        <v>25</v>
      </c>
      <c r="L1440">
        <v>46700</v>
      </c>
      <c r="M1440">
        <v>48200</v>
      </c>
      <c r="N1440">
        <v>44800</v>
      </c>
      <c r="O1440">
        <v>43500</v>
      </c>
      <c r="P1440">
        <v>42300</v>
      </c>
      <c r="Q1440">
        <v>42600</v>
      </c>
      <c r="R1440">
        <v>42500</v>
      </c>
      <c r="S1440">
        <v>44900</v>
      </c>
      <c r="T1440">
        <v>45700</v>
      </c>
      <c r="U1440">
        <v>46500</v>
      </c>
      <c r="V1440">
        <v>47100</v>
      </c>
      <c r="W1440">
        <v>49500</v>
      </c>
      <c r="X1440" t="str">
        <f t="shared" si="30"/>
        <v>02-2025</v>
      </c>
      <c r="Y1440">
        <f>_xlfn.XLOOKUP(X1440,AM:AM,AO:AO,"")</f>
        <v>0</v>
      </c>
      <c r="Z1440" t="str">
        <f>_xlfn.XLOOKUP(X1440,AM:AM,AP:AP,"")</f>
        <v>L12</v>
      </c>
      <c r="AA1440" t="str">
        <f>_xlfn.XLOOKUP(X1440,AM:AM,AQ:AQ,"")</f>
        <v>L24</v>
      </c>
      <c r="AB1440" t="str">
        <f>_xlfn.XLOOKUP(X1440,AM:AM,AR:AR,"")</f>
        <v>L36</v>
      </c>
    </row>
    <row r="1441" spans="1:28">
      <c r="A1441" s="265">
        <v>45707</v>
      </c>
      <c r="B1441">
        <v>46400</v>
      </c>
      <c r="C1441">
        <v>46000</v>
      </c>
      <c r="D1441">
        <v>46200</v>
      </c>
      <c r="E1441">
        <v>42600</v>
      </c>
      <c r="F1441">
        <v>47300</v>
      </c>
      <c r="G1441" t="s">
        <v>25</v>
      </c>
      <c r="H1441">
        <v>44300</v>
      </c>
      <c r="I1441">
        <v>44700</v>
      </c>
      <c r="J1441">
        <v>47100</v>
      </c>
      <c r="K1441" t="s">
        <v>25</v>
      </c>
      <c r="L1441">
        <v>46700</v>
      </c>
      <c r="M1441">
        <v>48200</v>
      </c>
      <c r="N1441">
        <v>44900</v>
      </c>
      <c r="O1441">
        <v>43500</v>
      </c>
      <c r="P1441">
        <v>42200</v>
      </c>
      <c r="Q1441">
        <v>42400</v>
      </c>
      <c r="R1441">
        <v>42500</v>
      </c>
      <c r="S1441">
        <v>44700</v>
      </c>
      <c r="T1441">
        <v>45600</v>
      </c>
      <c r="U1441">
        <v>46500</v>
      </c>
      <c r="V1441">
        <v>47200</v>
      </c>
      <c r="W1441">
        <v>49400</v>
      </c>
      <c r="X1441" t="str">
        <f t="shared" si="30"/>
        <v>02-2025</v>
      </c>
      <c r="Y1441">
        <f>_xlfn.XLOOKUP(X1441,AM:AM,AO:AO,"")</f>
        <v>0</v>
      </c>
      <c r="Z1441" t="str">
        <f>_xlfn.XLOOKUP(X1441,AM:AM,AP:AP,"")</f>
        <v>L12</v>
      </c>
      <c r="AA1441" t="str">
        <f>_xlfn.XLOOKUP(X1441,AM:AM,AQ:AQ,"")</f>
        <v>L24</v>
      </c>
      <c r="AB1441" t="str">
        <f>_xlfn.XLOOKUP(X1441,AM:AM,AR:AR,"")</f>
        <v>L36</v>
      </c>
    </row>
    <row r="1442" spans="1:28">
      <c r="A1442" s="93">
        <v>45708</v>
      </c>
      <c r="B1442" s="90">
        <v>46600</v>
      </c>
      <c r="C1442" s="90">
        <v>46000</v>
      </c>
      <c r="D1442" s="90">
        <v>46200</v>
      </c>
      <c r="E1442" s="90">
        <v>42900</v>
      </c>
      <c r="F1442" s="90">
        <v>47300</v>
      </c>
      <c r="G1442" s="91" t="s">
        <v>25</v>
      </c>
      <c r="H1442" s="90">
        <v>44300</v>
      </c>
      <c r="I1442" s="90">
        <v>44800</v>
      </c>
      <c r="J1442" s="90">
        <v>47100</v>
      </c>
      <c r="K1442" s="91" t="s">
        <v>25</v>
      </c>
      <c r="L1442" s="90">
        <v>47000</v>
      </c>
      <c r="M1442" s="90">
        <v>48500</v>
      </c>
      <c r="N1442" s="90">
        <v>45100</v>
      </c>
      <c r="O1442" s="90">
        <v>43800</v>
      </c>
      <c r="P1442" s="90">
        <v>42500</v>
      </c>
      <c r="Q1442" s="90">
        <v>42700</v>
      </c>
      <c r="R1442" s="90">
        <v>42800</v>
      </c>
      <c r="S1442" s="90">
        <v>45000</v>
      </c>
      <c r="T1442" s="90">
        <v>45800</v>
      </c>
      <c r="U1442" s="90">
        <v>46800</v>
      </c>
      <c r="V1442" s="90">
        <v>47000</v>
      </c>
      <c r="W1442" s="90">
        <v>49400</v>
      </c>
      <c r="X1442" t="str">
        <f t="shared" si="30"/>
        <v>02-2025</v>
      </c>
      <c r="Y1442">
        <f>_xlfn.XLOOKUP(X1442,AM:AM,AO:AO,"")</f>
        <v>0</v>
      </c>
      <c r="Z1442" t="str">
        <f>_xlfn.XLOOKUP(X1442,AM:AM,AP:AP,"")</f>
        <v>L12</v>
      </c>
      <c r="AA1442" t="str">
        <f>_xlfn.XLOOKUP(X1442,AM:AM,AQ:AQ,"")</f>
        <v>L24</v>
      </c>
      <c r="AB1442" t="str">
        <f>_xlfn.XLOOKUP(X1442,AM:AM,AR:AR,"")</f>
        <v>L36</v>
      </c>
    </row>
    <row r="1443" spans="1:28">
      <c r="A1443" s="93">
        <v>45709</v>
      </c>
      <c r="B1443" s="90">
        <v>46600</v>
      </c>
      <c r="C1443" s="90">
        <v>46000</v>
      </c>
      <c r="D1443" s="90">
        <v>46400</v>
      </c>
      <c r="E1443" s="90">
        <v>42800</v>
      </c>
      <c r="F1443" s="90">
        <v>47300</v>
      </c>
      <c r="G1443" s="91" t="s">
        <v>25</v>
      </c>
      <c r="H1443" s="90">
        <v>44300</v>
      </c>
      <c r="I1443" s="90">
        <v>44600</v>
      </c>
      <c r="J1443" s="90">
        <v>47100</v>
      </c>
      <c r="K1443" s="91" t="s">
        <v>25</v>
      </c>
      <c r="L1443" s="90">
        <v>46800</v>
      </c>
      <c r="M1443" s="90">
        <v>48600</v>
      </c>
      <c r="N1443" s="90">
        <v>45100</v>
      </c>
      <c r="O1443" s="90">
        <v>43700</v>
      </c>
      <c r="P1443" s="90">
        <v>42500</v>
      </c>
      <c r="Q1443" s="90">
        <v>42700</v>
      </c>
      <c r="R1443" s="90">
        <v>42700</v>
      </c>
      <c r="S1443" s="90">
        <v>44900</v>
      </c>
      <c r="T1443" s="90">
        <v>45800</v>
      </c>
      <c r="U1443" s="90">
        <v>46800</v>
      </c>
      <c r="V1443" s="90">
        <v>47000</v>
      </c>
      <c r="W1443" s="90">
        <v>49400</v>
      </c>
      <c r="X1443" t="str">
        <f t="shared" si="30"/>
        <v>02-2025</v>
      </c>
      <c r="Y1443">
        <f>_xlfn.XLOOKUP(X1443,AM:AM,AO:AO,"")</f>
        <v>0</v>
      </c>
      <c r="Z1443" t="str">
        <f>_xlfn.XLOOKUP(X1443,AM:AM,AP:AP,"")</f>
        <v>L12</v>
      </c>
      <c r="AA1443" t="str">
        <f>_xlfn.XLOOKUP(X1443,AM:AM,AQ:AQ,"")</f>
        <v>L24</v>
      </c>
      <c r="AB1443" t="str">
        <f>_xlfn.XLOOKUP(X1443,AM:AM,AR:AR,"")</f>
        <v>L36</v>
      </c>
    </row>
    <row r="1444" spans="1:28">
      <c r="A1444" s="93">
        <v>45710</v>
      </c>
      <c r="B1444" s="90">
        <v>46700</v>
      </c>
      <c r="C1444" s="90">
        <v>46000</v>
      </c>
      <c r="D1444" s="90">
        <v>46300</v>
      </c>
      <c r="E1444" s="90">
        <v>43000</v>
      </c>
      <c r="F1444" s="90">
        <v>47300</v>
      </c>
      <c r="G1444" s="91" t="s">
        <v>25</v>
      </c>
      <c r="H1444" s="90">
        <v>44300</v>
      </c>
      <c r="I1444" s="90">
        <v>44600</v>
      </c>
      <c r="J1444" s="90">
        <v>47100</v>
      </c>
      <c r="K1444" s="91" t="s">
        <v>25</v>
      </c>
      <c r="L1444" s="90">
        <v>46800</v>
      </c>
      <c r="M1444" s="90">
        <v>48700</v>
      </c>
      <c r="N1444" s="90">
        <v>45200</v>
      </c>
      <c r="O1444" s="90">
        <v>43700</v>
      </c>
      <c r="P1444" s="90">
        <v>42700</v>
      </c>
      <c r="Q1444" s="90">
        <v>42700</v>
      </c>
      <c r="R1444" s="90">
        <v>42700</v>
      </c>
      <c r="S1444" s="90">
        <v>45100</v>
      </c>
      <c r="T1444" s="90">
        <v>46000</v>
      </c>
      <c r="U1444" s="90">
        <v>46800</v>
      </c>
      <c r="V1444" s="90">
        <v>47000</v>
      </c>
      <c r="W1444" s="90">
        <v>49400</v>
      </c>
      <c r="X1444" t="str">
        <f t="shared" si="30"/>
        <v>02-2025</v>
      </c>
      <c r="Y1444">
        <f>_xlfn.XLOOKUP(X1444,AM:AM,AO:AO,"")</f>
        <v>0</v>
      </c>
      <c r="Z1444" t="str">
        <f>_xlfn.XLOOKUP(X1444,AM:AM,AP:AP,"")</f>
        <v>L12</v>
      </c>
      <c r="AA1444" t="str">
        <f>_xlfn.XLOOKUP(X1444,AM:AM,AQ:AQ,"")</f>
        <v>L24</v>
      </c>
      <c r="AB1444" t="str">
        <f>_xlfn.XLOOKUP(X1444,AM:AM,AR:AR,"")</f>
        <v>L36</v>
      </c>
    </row>
    <row r="1445" spans="1:28">
      <c r="A1445" s="93">
        <v>45711</v>
      </c>
      <c r="B1445" s="90" t="s">
        <v>24</v>
      </c>
      <c r="C1445" s="90" t="s">
        <v>24</v>
      </c>
      <c r="D1445" s="90" t="s">
        <v>24</v>
      </c>
      <c r="E1445" s="90" t="s">
        <v>24</v>
      </c>
      <c r="F1445" s="90" t="s">
        <v>24</v>
      </c>
      <c r="G1445" s="90" t="s">
        <v>24</v>
      </c>
      <c r="H1445" s="90" t="s">
        <v>24</v>
      </c>
      <c r="I1445" s="90" t="s">
        <v>24</v>
      </c>
      <c r="J1445" s="90" t="s">
        <v>24</v>
      </c>
      <c r="K1445" s="90" t="s">
        <v>24</v>
      </c>
      <c r="L1445" s="90" t="s">
        <v>24</v>
      </c>
      <c r="M1445" s="90" t="s">
        <v>24</v>
      </c>
      <c r="N1445" s="90" t="s">
        <v>24</v>
      </c>
      <c r="O1445" s="90" t="s">
        <v>24</v>
      </c>
      <c r="P1445" s="90" t="s">
        <v>24</v>
      </c>
      <c r="Q1445" s="90" t="s">
        <v>24</v>
      </c>
      <c r="R1445" s="90" t="s">
        <v>24</v>
      </c>
      <c r="S1445" s="90" t="s">
        <v>24</v>
      </c>
      <c r="T1445" s="90" t="s">
        <v>24</v>
      </c>
      <c r="U1445" s="90" t="s">
        <v>24</v>
      </c>
      <c r="V1445" s="90" t="s">
        <v>24</v>
      </c>
      <c r="W1445" s="90" t="s">
        <v>24</v>
      </c>
      <c r="X1445" t="str">
        <f t="shared" si="30"/>
        <v>02-2025</v>
      </c>
      <c r="Y1445">
        <f>_xlfn.XLOOKUP(X1445,AM:AM,AO:AO,"")</f>
        <v>0</v>
      </c>
      <c r="Z1445" t="str">
        <f>_xlfn.XLOOKUP(X1445,AM:AM,AP:AP,"")</f>
        <v>L12</v>
      </c>
      <c r="AA1445" t="str">
        <f>_xlfn.XLOOKUP(X1445,AM:AM,AQ:AQ,"")</f>
        <v>L24</v>
      </c>
      <c r="AB1445" t="str">
        <f>_xlfn.XLOOKUP(X1445,AM:AM,AR:AR,"")</f>
        <v>L36</v>
      </c>
    </row>
    <row r="1446" spans="1:28">
      <c r="A1446" s="93">
        <v>45712</v>
      </c>
      <c r="B1446" s="90">
        <v>47000</v>
      </c>
      <c r="C1446" s="90">
        <v>46000</v>
      </c>
      <c r="D1446" s="90">
        <v>46600</v>
      </c>
      <c r="E1446" s="90">
        <v>43200</v>
      </c>
      <c r="F1446" s="90">
        <v>47600</v>
      </c>
      <c r="G1446" s="91" t="s">
        <v>25</v>
      </c>
      <c r="H1446" s="90">
        <v>45000</v>
      </c>
      <c r="I1446" s="90">
        <v>44900</v>
      </c>
      <c r="J1446" s="90">
        <v>47300</v>
      </c>
      <c r="K1446" s="91" t="s">
        <v>25</v>
      </c>
      <c r="L1446" s="90">
        <v>46900</v>
      </c>
      <c r="M1446" s="90">
        <v>48800</v>
      </c>
      <c r="N1446" s="90">
        <v>45700</v>
      </c>
      <c r="O1446" s="90">
        <v>44000</v>
      </c>
      <c r="P1446" s="90">
        <v>43000</v>
      </c>
      <c r="Q1446" s="90">
        <v>43000</v>
      </c>
      <c r="R1446" s="90">
        <v>43000</v>
      </c>
      <c r="S1446" s="90">
        <v>45300</v>
      </c>
      <c r="T1446" s="90">
        <v>46300</v>
      </c>
      <c r="U1446" s="90">
        <v>46800</v>
      </c>
      <c r="V1446" s="90">
        <v>47000</v>
      </c>
      <c r="W1446" s="90">
        <v>49400</v>
      </c>
      <c r="X1446" t="str">
        <f t="shared" si="30"/>
        <v>02-2025</v>
      </c>
      <c r="Y1446">
        <f>_xlfn.XLOOKUP(X1446,AM:AM,AO:AO,"")</f>
        <v>0</v>
      </c>
      <c r="Z1446" t="str">
        <f>_xlfn.XLOOKUP(X1446,AM:AM,AP:AP,"")</f>
        <v>L12</v>
      </c>
      <c r="AA1446" t="str">
        <f>_xlfn.XLOOKUP(X1446,AM:AM,AQ:AQ,"")</f>
        <v>L24</v>
      </c>
      <c r="AB1446" t="str">
        <f>_xlfn.XLOOKUP(X1446,AM:AM,AR:AR,"")</f>
        <v>L36</v>
      </c>
    </row>
    <row r="1447" spans="1:28">
      <c r="A1447" s="265">
        <v>45713</v>
      </c>
      <c r="B1447">
        <v>47200</v>
      </c>
      <c r="C1447">
        <v>46000</v>
      </c>
      <c r="D1447">
        <v>46500</v>
      </c>
      <c r="E1447">
        <v>43100</v>
      </c>
      <c r="F1447">
        <v>48000</v>
      </c>
      <c r="G1447" t="s">
        <v>25</v>
      </c>
      <c r="H1447">
        <v>45000</v>
      </c>
      <c r="I1447">
        <v>45000</v>
      </c>
      <c r="J1447">
        <v>47500</v>
      </c>
      <c r="K1447" t="s">
        <v>25</v>
      </c>
      <c r="L1447">
        <v>46900</v>
      </c>
      <c r="M1447">
        <v>48800</v>
      </c>
      <c r="N1447">
        <v>45600</v>
      </c>
      <c r="O1447">
        <v>44200</v>
      </c>
      <c r="P1447">
        <v>42800</v>
      </c>
      <c r="Q1447">
        <v>43000</v>
      </c>
      <c r="R1447">
        <v>43200</v>
      </c>
      <c r="S1447">
        <v>45200</v>
      </c>
      <c r="T1447">
        <v>46300</v>
      </c>
      <c r="U1447">
        <v>46800</v>
      </c>
      <c r="V1447">
        <v>47500</v>
      </c>
      <c r="W1447">
        <v>49600</v>
      </c>
      <c r="X1447" t="str">
        <f t="shared" si="30"/>
        <v>02-2025</v>
      </c>
      <c r="Y1447">
        <f>_xlfn.XLOOKUP(X1447,AM:AM,AO:AO,"")</f>
        <v>0</v>
      </c>
      <c r="Z1447" t="str">
        <f>_xlfn.XLOOKUP(X1447,AM:AM,AP:AP,"")</f>
        <v>L12</v>
      </c>
      <c r="AA1447" t="str">
        <f>_xlfn.XLOOKUP(X1447,AM:AM,AQ:AQ,"")</f>
        <v>L24</v>
      </c>
      <c r="AB1447" t="str">
        <f>_xlfn.XLOOKUP(X1447,AM:AM,AR:AR,"")</f>
        <v>L36</v>
      </c>
    </row>
    <row r="1448" spans="1:28">
      <c r="A1448" s="265">
        <v>45714</v>
      </c>
      <c r="B1448">
        <v>47200</v>
      </c>
      <c r="C1448">
        <v>46000</v>
      </c>
      <c r="D1448">
        <v>46600</v>
      </c>
      <c r="E1448">
        <v>43500</v>
      </c>
      <c r="F1448">
        <v>48000</v>
      </c>
      <c r="G1448" t="s">
        <v>25</v>
      </c>
      <c r="H1448">
        <v>45000</v>
      </c>
      <c r="I1448">
        <v>45200</v>
      </c>
      <c r="J1448">
        <v>47500</v>
      </c>
      <c r="K1448" t="s">
        <v>25</v>
      </c>
      <c r="L1448">
        <v>47100</v>
      </c>
      <c r="M1448">
        <v>48800</v>
      </c>
      <c r="N1448">
        <v>45600</v>
      </c>
      <c r="O1448">
        <v>44300</v>
      </c>
      <c r="P1448">
        <v>43300</v>
      </c>
      <c r="Q1448">
        <v>43300</v>
      </c>
      <c r="R1448">
        <v>43400</v>
      </c>
      <c r="S1448">
        <v>45600</v>
      </c>
      <c r="T1448">
        <v>46500</v>
      </c>
      <c r="U1448">
        <v>47000</v>
      </c>
      <c r="V1448">
        <v>47500</v>
      </c>
      <c r="W1448">
        <v>49600</v>
      </c>
      <c r="X1448" t="str">
        <f t="shared" si="30"/>
        <v>02-2025</v>
      </c>
      <c r="Y1448">
        <f>_xlfn.XLOOKUP(X1448,AM:AM,AO:AO,"")</f>
        <v>0</v>
      </c>
      <c r="Z1448" t="str">
        <f>_xlfn.XLOOKUP(X1448,AM:AM,AP:AP,"")</f>
        <v>L12</v>
      </c>
      <c r="AA1448" t="str">
        <f>_xlfn.XLOOKUP(X1448,AM:AM,AQ:AQ,"")</f>
        <v>L24</v>
      </c>
      <c r="AB1448" t="str">
        <f>_xlfn.XLOOKUP(X1448,AM:AM,AR:AR,"")</f>
        <v>L36</v>
      </c>
    </row>
    <row r="1449" spans="1:28">
      <c r="A1449" s="265">
        <v>45715</v>
      </c>
      <c r="B1449">
        <v>47600</v>
      </c>
      <c r="C1449">
        <v>46200</v>
      </c>
      <c r="D1449">
        <v>46700</v>
      </c>
      <c r="E1449">
        <v>43900</v>
      </c>
      <c r="F1449">
        <v>48200</v>
      </c>
      <c r="G1449" t="s">
        <v>25</v>
      </c>
      <c r="H1449">
        <v>46000</v>
      </c>
      <c r="I1449">
        <v>45300</v>
      </c>
      <c r="J1449">
        <v>48100</v>
      </c>
      <c r="K1449" t="s">
        <v>25</v>
      </c>
      <c r="L1449">
        <v>47200</v>
      </c>
      <c r="M1449">
        <v>49000</v>
      </c>
      <c r="N1449">
        <v>46000</v>
      </c>
      <c r="O1449">
        <v>44500</v>
      </c>
      <c r="P1449">
        <v>44100</v>
      </c>
      <c r="Q1449">
        <v>43800</v>
      </c>
      <c r="R1449">
        <v>43600</v>
      </c>
      <c r="S1449">
        <v>46000</v>
      </c>
      <c r="T1449">
        <v>47000</v>
      </c>
      <c r="U1449">
        <v>47500</v>
      </c>
      <c r="V1449">
        <v>48000</v>
      </c>
      <c r="W1449">
        <v>50100</v>
      </c>
      <c r="X1449" t="str">
        <f t="shared" si="30"/>
        <v>02-2025</v>
      </c>
      <c r="Y1449">
        <f>_xlfn.XLOOKUP(X1449,AM:AM,AO:AO,"")</f>
        <v>0</v>
      </c>
      <c r="Z1449" t="str">
        <f>_xlfn.XLOOKUP(X1449,AM:AM,AP:AP,"")</f>
        <v>L12</v>
      </c>
      <c r="AA1449" t="str">
        <f>_xlfn.XLOOKUP(X1449,AM:AM,AQ:AQ,"")</f>
        <v>L24</v>
      </c>
      <c r="AB1449" t="str">
        <f>_xlfn.XLOOKUP(X1449,AM:AM,AR:AR,"")</f>
        <v>L36</v>
      </c>
    </row>
    <row r="1450" spans="1:28">
      <c r="A1450" s="265">
        <v>45716</v>
      </c>
      <c r="B1450">
        <v>47700</v>
      </c>
      <c r="C1450">
        <v>46200</v>
      </c>
      <c r="D1450">
        <v>46700</v>
      </c>
      <c r="E1450">
        <v>43500</v>
      </c>
      <c r="F1450">
        <v>48400</v>
      </c>
      <c r="G1450" t="s">
        <v>25</v>
      </c>
      <c r="H1450">
        <v>45500</v>
      </c>
      <c r="I1450">
        <v>45300</v>
      </c>
      <c r="J1450">
        <v>48100</v>
      </c>
      <c r="K1450" t="s">
        <v>25</v>
      </c>
      <c r="L1450">
        <v>47100</v>
      </c>
      <c r="M1450">
        <v>49100</v>
      </c>
      <c r="N1450">
        <v>46000</v>
      </c>
      <c r="O1450">
        <v>44700</v>
      </c>
      <c r="P1450">
        <v>43400</v>
      </c>
      <c r="Q1450">
        <v>43700</v>
      </c>
      <c r="R1450">
        <v>44000</v>
      </c>
      <c r="S1450">
        <v>45600</v>
      </c>
      <c r="T1450">
        <v>47000</v>
      </c>
      <c r="U1450">
        <v>47500</v>
      </c>
      <c r="V1450">
        <v>48200</v>
      </c>
      <c r="W1450">
        <v>50100</v>
      </c>
      <c r="X1450" t="str">
        <f t="shared" si="30"/>
        <v>02-2025</v>
      </c>
      <c r="Y1450">
        <f>_xlfn.XLOOKUP(X1450,AM:AM,AO:AO,"")</f>
        <v>0</v>
      </c>
      <c r="Z1450" t="str">
        <f>_xlfn.XLOOKUP(X1450,AM:AM,AP:AP,"")</f>
        <v>L12</v>
      </c>
      <c r="AA1450" t="str">
        <f>_xlfn.XLOOKUP(X1450,AM:AM,AQ:AQ,"")</f>
        <v>L24</v>
      </c>
      <c r="AB1450" t="str">
        <f>_xlfn.XLOOKUP(X1450,AM:AM,AR:AR,"")</f>
        <v>L36</v>
      </c>
    </row>
    <row r="1451" spans="1:28">
      <c r="A1451" s="265">
        <v>45717</v>
      </c>
      <c r="B1451">
        <v>47700</v>
      </c>
      <c r="C1451">
        <v>46300</v>
      </c>
      <c r="D1451">
        <v>46700</v>
      </c>
      <c r="E1451">
        <v>43700</v>
      </c>
      <c r="F1451">
        <v>48400</v>
      </c>
      <c r="G1451" t="s">
        <v>25</v>
      </c>
      <c r="H1451">
        <v>45500</v>
      </c>
      <c r="I1451">
        <v>45300</v>
      </c>
      <c r="J1451">
        <v>48100</v>
      </c>
      <c r="K1451" t="s">
        <v>25</v>
      </c>
      <c r="L1451">
        <v>47200</v>
      </c>
      <c r="M1451">
        <v>49200</v>
      </c>
      <c r="N1451">
        <v>46000</v>
      </c>
      <c r="O1451">
        <v>44700</v>
      </c>
      <c r="P1451">
        <v>43300</v>
      </c>
      <c r="Q1451">
        <v>43700</v>
      </c>
      <c r="R1451">
        <v>44000</v>
      </c>
      <c r="S1451">
        <v>45800</v>
      </c>
      <c r="T1451">
        <v>47000</v>
      </c>
      <c r="U1451">
        <v>47500</v>
      </c>
      <c r="V1451">
        <v>48200</v>
      </c>
      <c r="W1451">
        <v>50100</v>
      </c>
      <c r="X1451" t="str">
        <f t="shared" si="30"/>
        <v>03-2025</v>
      </c>
      <c r="Y1451">
        <f>_xlfn.XLOOKUP(X1451,AM:AM,AO:AO,"")</f>
        <v>0</v>
      </c>
      <c r="Z1451" t="str">
        <f>_xlfn.XLOOKUP(X1451,AM:AM,AP:AP,"")</f>
        <v>L12</v>
      </c>
      <c r="AA1451" t="str">
        <f>_xlfn.XLOOKUP(X1451,AM:AM,AQ:AQ,"")</f>
        <v>L24</v>
      </c>
      <c r="AB1451" t="str">
        <f>_xlfn.XLOOKUP(X1451,AM:AM,AR:AR,"")</f>
        <v>L36</v>
      </c>
    </row>
    <row r="1452" spans="1:28">
      <c r="A1452" s="265">
        <v>45718</v>
      </c>
      <c r="B1452" t="s">
        <v>24</v>
      </c>
      <c r="C1452" t="s">
        <v>24</v>
      </c>
      <c r="D1452" t="s">
        <v>24</v>
      </c>
      <c r="E1452" t="s">
        <v>24</v>
      </c>
      <c r="F1452" t="s">
        <v>24</v>
      </c>
      <c r="G1452" t="s">
        <v>24</v>
      </c>
      <c r="H1452" t="s">
        <v>24</v>
      </c>
      <c r="I1452" t="s">
        <v>24</v>
      </c>
      <c r="J1452" t="s">
        <v>24</v>
      </c>
      <c r="K1452" t="s">
        <v>24</v>
      </c>
      <c r="L1452" t="s">
        <v>24</v>
      </c>
      <c r="M1452" t="s">
        <v>24</v>
      </c>
      <c r="N1452" t="s">
        <v>24</v>
      </c>
      <c r="O1452" t="s">
        <v>24</v>
      </c>
      <c r="P1452" t="s">
        <v>24</v>
      </c>
      <c r="Q1452" t="s">
        <v>24</v>
      </c>
      <c r="R1452" t="s">
        <v>24</v>
      </c>
      <c r="S1452" t="s">
        <v>24</v>
      </c>
      <c r="T1452" t="s">
        <v>24</v>
      </c>
      <c r="U1452" t="s">
        <v>24</v>
      </c>
      <c r="V1452" t="s">
        <v>24</v>
      </c>
      <c r="W1452" t="s">
        <v>24</v>
      </c>
      <c r="X1452" t="str">
        <f t="shared" si="30"/>
        <v>03-2025</v>
      </c>
      <c r="Y1452">
        <f>_xlfn.XLOOKUP(X1452,AM:AM,AO:AO,"")</f>
        <v>0</v>
      </c>
      <c r="Z1452" t="str">
        <f>_xlfn.XLOOKUP(X1452,AM:AM,AP:AP,"")</f>
        <v>L12</v>
      </c>
      <c r="AA1452" t="str">
        <f>_xlfn.XLOOKUP(X1452,AM:AM,AQ:AQ,"")</f>
        <v>L24</v>
      </c>
      <c r="AB1452" t="str">
        <f>_xlfn.XLOOKUP(X1452,AM:AM,AR:AR,"")</f>
        <v>L36</v>
      </c>
    </row>
    <row r="1453" spans="1:28">
      <c r="A1453" s="265">
        <v>45719</v>
      </c>
      <c r="B1453">
        <v>47700</v>
      </c>
      <c r="C1453">
        <v>46300</v>
      </c>
      <c r="D1453">
        <v>46600</v>
      </c>
      <c r="E1453">
        <v>43200</v>
      </c>
      <c r="F1453">
        <v>48300</v>
      </c>
      <c r="G1453" t="s">
        <v>25</v>
      </c>
      <c r="H1453">
        <v>45500</v>
      </c>
      <c r="I1453">
        <v>45100</v>
      </c>
      <c r="J1453">
        <v>47900</v>
      </c>
      <c r="K1453" t="s">
        <v>25</v>
      </c>
      <c r="L1453">
        <v>47000</v>
      </c>
      <c r="M1453">
        <v>49100</v>
      </c>
      <c r="N1453">
        <v>45300</v>
      </c>
      <c r="O1453">
        <v>44700</v>
      </c>
      <c r="P1453">
        <v>43000</v>
      </c>
      <c r="Q1453">
        <v>43500</v>
      </c>
      <c r="R1453">
        <v>43900</v>
      </c>
      <c r="S1453">
        <v>45300</v>
      </c>
      <c r="T1453">
        <v>46800</v>
      </c>
      <c r="U1453">
        <v>47500</v>
      </c>
      <c r="V1453">
        <v>48200</v>
      </c>
      <c r="W1453">
        <v>50200</v>
      </c>
      <c r="X1453" t="str">
        <f t="shared" si="30"/>
        <v>03-2025</v>
      </c>
      <c r="Y1453">
        <f>_xlfn.XLOOKUP(X1453,AM:AM,AO:AO,"")</f>
        <v>0</v>
      </c>
      <c r="Z1453" t="str">
        <f>_xlfn.XLOOKUP(X1453,AM:AM,AP:AP,"")</f>
        <v>L12</v>
      </c>
      <c r="AA1453" t="str">
        <f>_xlfn.XLOOKUP(X1453,AM:AM,AQ:AQ,"")</f>
        <v>L24</v>
      </c>
      <c r="AB1453" t="str">
        <f>_xlfn.XLOOKUP(X1453,AM:AM,AR:AR,"")</f>
        <v>L36</v>
      </c>
    </row>
    <row r="1454" spans="1:28">
      <c r="A1454" s="93">
        <v>45720</v>
      </c>
      <c r="B1454" s="90">
        <v>47800</v>
      </c>
      <c r="C1454" s="90">
        <v>46300</v>
      </c>
      <c r="D1454" s="90">
        <v>46600</v>
      </c>
      <c r="E1454" s="90">
        <v>43500</v>
      </c>
      <c r="F1454" s="90">
        <v>47900</v>
      </c>
      <c r="G1454" s="91" t="s">
        <v>25</v>
      </c>
      <c r="H1454" s="90">
        <v>45500</v>
      </c>
      <c r="I1454" s="90">
        <v>45300</v>
      </c>
      <c r="J1454" s="90">
        <v>48300</v>
      </c>
      <c r="K1454" s="91" t="s">
        <v>25</v>
      </c>
      <c r="L1454" s="90">
        <v>47000</v>
      </c>
      <c r="M1454" s="90">
        <v>49200</v>
      </c>
      <c r="N1454" s="90">
        <v>45600</v>
      </c>
      <c r="O1454" s="90">
        <v>44700</v>
      </c>
      <c r="P1454" s="90">
        <v>43100</v>
      </c>
      <c r="Q1454" s="90">
        <v>43500</v>
      </c>
      <c r="R1454" s="90">
        <v>43800</v>
      </c>
      <c r="S1454" s="90">
        <v>45600</v>
      </c>
      <c r="T1454" s="90">
        <v>46800</v>
      </c>
      <c r="U1454" s="90">
        <v>47500</v>
      </c>
      <c r="V1454" s="90">
        <v>48200</v>
      </c>
      <c r="W1454" s="90">
        <v>50200</v>
      </c>
      <c r="X1454" t="str">
        <f t="shared" si="30"/>
        <v>03-2025</v>
      </c>
      <c r="Y1454">
        <f>_xlfn.XLOOKUP(X1454,AM:AM,AO:AO,"")</f>
        <v>0</v>
      </c>
      <c r="Z1454" t="str">
        <f>_xlfn.XLOOKUP(X1454,AM:AM,AP:AP,"")</f>
        <v>L12</v>
      </c>
      <c r="AA1454" t="str">
        <f>_xlfn.XLOOKUP(X1454,AM:AM,AQ:AQ,"")</f>
        <v>L24</v>
      </c>
      <c r="AB1454" t="str">
        <f>_xlfn.XLOOKUP(X1454,AM:AM,AR:AR,"")</f>
        <v>L36</v>
      </c>
    </row>
    <row r="1455" spans="1:28">
      <c r="A1455" s="93">
        <v>45721</v>
      </c>
      <c r="B1455" s="90">
        <v>47800</v>
      </c>
      <c r="C1455" s="90">
        <v>46800</v>
      </c>
      <c r="D1455" s="90">
        <v>46800</v>
      </c>
      <c r="E1455" s="90">
        <v>43800</v>
      </c>
      <c r="F1455" s="90">
        <v>48300</v>
      </c>
      <c r="G1455" s="91" t="s">
        <v>25</v>
      </c>
      <c r="H1455" s="90">
        <v>46000</v>
      </c>
      <c r="I1455" s="90">
        <v>45500</v>
      </c>
      <c r="J1455" s="90">
        <v>48600</v>
      </c>
      <c r="K1455" s="91" t="s">
        <v>25</v>
      </c>
      <c r="L1455" s="90">
        <v>47100</v>
      </c>
      <c r="M1455" s="90">
        <v>49300</v>
      </c>
      <c r="N1455" s="90">
        <v>45800</v>
      </c>
      <c r="O1455" s="90">
        <v>44500</v>
      </c>
      <c r="P1455" s="90">
        <v>43400</v>
      </c>
      <c r="Q1455" s="90">
        <v>43800</v>
      </c>
      <c r="R1455" s="90">
        <v>43700</v>
      </c>
      <c r="S1455" s="90">
        <v>45900</v>
      </c>
      <c r="T1455" s="90">
        <v>47000</v>
      </c>
      <c r="U1455" s="90">
        <v>47500</v>
      </c>
      <c r="V1455" s="90">
        <v>48200</v>
      </c>
      <c r="W1455" s="90">
        <v>50200</v>
      </c>
      <c r="X1455" t="str">
        <f t="shared" si="30"/>
        <v>03-2025</v>
      </c>
      <c r="Y1455">
        <f>_xlfn.XLOOKUP(X1455,AM:AM,AO:AO,"")</f>
        <v>0</v>
      </c>
      <c r="Z1455" t="str">
        <f>_xlfn.XLOOKUP(X1455,AM:AM,AP:AP,"")</f>
        <v>L12</v>
      </c>
      <c r="AA1455" t="str">
        <f>_xlfn.XLOOKUP(X1455,AM:AM,AQ:AQ,"")</f>
        <v>L24</v>
      </c>
      <c r="AB1455" t="str">
        <f>_xlfn.XLOOKUP(X1455,AM:AM,AR:AR,"")</f>
        <v>L36</v>
      </c>
    </row>
    <row r="1456" spans="1:28">
      <c r="A1456" s="265">
        <v>45722</v>
      </c>
      <c r="B1456">
        <v>47800</v>
      </c>
      <c r="C1456">
        <v>47000</v>
      </c>
      <c r="D1456">
        <v>46800</v>
      </c>
      <c r="E1456">
        <v>43800</v>
      </c>
      <c r="F1456">
        <v>48300</v>
      </c>
      <c r="G1456" t="s">
        <v>25</v>
      </c>
      <c r="H1456">
        <v>46000</v>
      </c>
      <c r="I1456">
        <v>45500</v>
      </c>
      <c r="J1456">
        <v>48600</v>
      </c>
      <c r="K1456" t="s">
        <v>25</v>
      </c>
      <c r="L1456">
        <v>47100</v>
      </c>
      <c r="M1456">
        <v>49300</v>
      </c>
      <c r="N1456">
        <v>46000</v>
      </c>
      <c r="O1456">
        <v>44300</v>
      </c>
      <c r="P1456">
        <v>43300</v>
      </c>
      <c r="Q1456">
        <v>43800</v>
      </c>
      <c r="R1456">
        <v>43700</v>
      </c>
      <c r="S1456">
        <v>45900</v>
      </c>
      <c r="T1456">
        <v>47000</v>
      </c>
      <c r="U1456">
        <v>47000</v>
      </c>
      <c r="V1456">
        <v>48600</v>
      </c>
      <c r="W1456">
        <v>50200</v>
      </c>
      <c r="X1456" t="str">
        <f t="shared" si="30"/>
        <v>03-2025</v>
      </c>
      <c r="Y1456">
        <f>_xlfn.XLOOKUP(X1456,AM:AM,AO:AO,"")</f>
        <v>0</v>
      </c>
      <c r="Z1456" t="str">
        <f>_xlfn.XLOOKUP(X1456,AM:AM,AP:AP,"")</f>
        <v>L12</v>
      </c>
      <c r="AA1456" t="str">
        <f>_xlfn.XLOOKUP(X1456,AM:AM,AQ:AQ,"")</f>
        <v>L24</v>
      </c>
      <c r="AB1456" t="str">
        <f>_xlfn.XLOOKUP(X1456,AM:AM,AR:AR,"")</f>
        <v>L36</v>
      </c>
    </row>
    <row r="1457" spans="1:28">
      <c r="A1457" s="265">
        <v>45723</v>
      </c>
      <c r="B1457">
        <v>47800</v>
      </c>
      <c r="C1457">
        <v>47000</v>
      </c>
      <c r="D1457">
        <v>47000</v>
      </c>
      <c r="E1457">
        <v>43800</v>
      </c>
      <c r="F1457">
        <v>48300</v>
      </c>
      <c r="G1457" t="s">
        <v>25</v>
      </c>
      <c r="H1457">
        <v>45800</v>
      </c>
      <c r="I1457">
        <v>45500</v>
      </c>
      <c r="J1457">
        <v>48400</v>
      </c>
      <c r="K1457" t="s">
        <v>25</v>
      </c>
      <c r="L1457">
        <v>47000</v>
      </c>
      <c r="M1457">
        <v>49400</v>
      </c>
      <c r="N1457">
        <v>45800</v>
      </c>
      <c r="O1457">
        <v>44300</v>
      </c>
      <c r="P1457">
        <v>43300</v>
      </c>
      <c r="Q1457">
        <v>43800</v>
      </c>
      <c r="R1457">
        <v>43700</v>
      </c>
      <c r="S1457">
        <v>45900</v>
      </c>
      <c r="T1457">
        <v>47000</v>
      </c>
      <c r="U1457">
        <v>47000</v>
      </c>
      <c r="V1457">
        <v>48600</v>
      </c>
      <c r="W1457">
        <v>50300</v>
      </c>
      <c r="X1457" t="str">
        <f t="shared" si="30"/>
        <v>03-2025</v>
      </c>
      <c r="Y1457">
        <f>_xlfn.XLOOKUP(X1457,AM:AM,AO:AO,"")</f>
        <v>0</v>
      </c>
      <c r="Z1457" t="str">
        <f>_xlfn.XLOOKUP(X1457,AM:AM,AP:AP,"")</f>
        <v>L12</v>
      </c>
      <c r="AA1457" t="str">
        <f>_xlfn.XLOOKUP(X1457,AM:AM,AQ:AQ,"")</f>
        <v>L24</v>
      </c>
      <c r="AB1457" t="str">
        <f>_xlfn.XLOOKUP(X1457,AM:AM,AR:AR,"")</f>
        <v>L36</v>
      </c>
    </row>
    <row r="1458" spans="1:28">
      <c r="A1458" s="265">
        <v>45724</v>
      </c>
      <c r="B1458">
        <v>47700</v>
      </c>
      <c r="C1458">
        <v>47000</v>
      </c>
      <c r="D1458">
        <v>47000</v>
      </c>
      <c r="E1458">
        <v>43800</v>
      </c>
      <c r="F1458">
        <v>48300</v>
      </c>
      <c r="G1458" t="s">
        <v>25</v>
      </c>
      <c r="H1458">
        <v>45800</v>
      </c>
      <c r="I1458">
        <v>45500</v>
      </c>
      <c r="J1458">
        <v>48700</v>
      </c>
      <c r="K1458" t="s">
        <v>25</v>
      </c>
      <c r="L1458">
        <v>47100</v>
      </c>
      <c r="M1458">
        <v>49500</v>
      </c>
      <c r="N1458">
        <v>46000</v>
      </c>
      <c r="O1458">
        <v>44300</v>
      </c>
      <c r="P1458">
        <v>43600</v>
      </c>
      <c r="Q1458">
        <v>43700</v>
      </c>
      <c r="R1458">
        <v>43800</v>
      </c>
      <c r="S1458">
        <v>45800</v>
      </c>
      <c r="T1458">
        <v>47000</v>
      </c>
      <c r="U1458">
        <v>47000</v>
      </c>
      <c r="V1458">
        <v>48600</v>
      </c>
      <c r="W1458">
        <v>50300</v>
      </c>
      <c r="X1458" t="str">
        <f t="shared" si="30"/>
        <v>03-2025</v>
      </c>
      <c r="Y1458">
        <f>_xlfn.XLOOKUP(X1458,AM:AM,AO:AO,"")</f>
        <v>0</v>
      </c>
      <c r="Z1458" t="str">
        <f>_xlfn.XLOOKUP(X1458,AM:AM,AP:AP,"")</f>
        <v>L12</v>
      </c>
      <c r="AA1458" t="str">
        <f>_xlfn.XLOOKUP(X1458,AM:AM,AQ:AQ,"")</f>
        <v>L24</v>
      </c>
      <c r="AB1458" t="str">
        <f>_xlfn.XLOOKUP(X1458,AM:AM,AR:AR,"")</f>
        <v>L36</v>
      </c>
    </row>
    <row r="1459" spans="1:28">
      <c r="A1459" s="265">
        <v>45725</v>
      </c>
      <c r="B1459" t="s">
        <v>24</v>
      </c>
      <c r="C1459" t="s">
        <v>24</v>
      </c>
      <c r="D1459" t="s">
        <v>24</v>
      </c>
      <c r="E1459" t="s">
        <v>24</v>
      </c>
      <c r="F1459" t="s">
        <v>24</v>
      </c>
      <c r="G1459" t="s">
        <v>24</v>
      </c>
      <c r="H1459" t="s">
        <v>24</v>
      </c>
      <c r="I1459" t="s">
        <v>24</v>
      </c>
      <c r="J1459" t="s">
        <v>24</v>
      </c>
      <c r="K1459" t="s">
        <v>24</v>
      </c>
      <c r="L1459" t="s">
        <v>24</v>
      </c>
      <c r="M1459" t="s">
        <v>24</v>
      </c>
      <c r="N1459" t="s">
        <v>24</v>
      </c>
      <c r="O1459" t="s">
        <v>24</v>
      </c>
      <c r="P1459" t="s">
        <v>24</v>
      </c>
      <c r="Q1459" t="s">
        <v>24</v>
      </c>
      <c r="R1459" t="s">
        <v>24</v>
      </c>
      <c r="S1459" t="s">
        <v>24</v>
      </c>
      <c r="T1459" t="s">
        <v>24</v>
      </c>
      <c r="U1459" t="s">
        <v>24</v>
      </c>
      <c r="V1459" t="s">
        <v>24</v>
      </c>
      <c r="W1459" t="s">
        <v>24</v>
      </c>
      <c r="X1459" t="str">
        <f t="shared" si="30"/>
        <v>03-2025</v>
      </c>
      <c r="Y1459">
        <f>_xlfn.XLOOKUP(X1459,AM:AM,AO:AO,"")</f>
        <v>0</v>
      </c>
      <c r="Z1459" t="str">
        <f>_xlfn.XLOOKUP(X1459,AM:AM,AP:AP,"")</f>
        <v>L12</v>
      </c>
      <c r="AA1459" t="str">
        <f>_xlfn.XLOOKUP(X1459,AM:AM,AQ:AQ,"")</f>
        <v>L24</v>
      </c>
      <c r="AB1459" t="str">
        <f>_xlfn.XLOOKUP(X1459,AM:AM,AR:AR,"")</f>
        <v>L36</v>
      </c>
    </row>
    <row r="1460" spans="1:28">
      <c r="A1460" s="265">
        <v>45726</v>
      </c>
      <c r="B1460">
        <v>47600</v>
      </c>
      <c r="C1460">
        <v>47000</v>
      </c>
      <c r="D1460">
        <v>47000</v>
      </c>
      <c r="E1460">
        <v>43500</v>
      </c>
      <c r="F1460">
        <v>48300</v>
      </c>
      <c r="G1460" t="s">
        <v>25</v>
      </c>
      <c r="H1460">
        <v>45800</v>
      </c>
      <c r="I1460">
        <v>45400</v>
      </c>
      <c r="J1460">
        <v>49000</v>
      </c>
      <c r="K1460" t="s">
        <v>25</v>
      </c>
      <c r="L1460">
        <v>47000</v>
      </c>
      <c r="M1460">
        <v>49500</v>
      </c>
      <c r="N1460">
        <v>45600</v>
      </c>
      <c r="O1460">
        <v>44300</v>
      </c>
      <c r="P1460">
        <v>43400</v>
      </c>
      <c r="Q1460">
        <v>43600</v>
      </c>
      <c r="R1460">
        <v>43700</v>
      </c>
      <c r="S1460">
        <v>45600</v>
      </c>
      <c r="T1460">
        <v>46800</v>
      </c>
      <c r="U1460">
        <v>47000</v>
      </c>
      <c r="V1460">
        <v>48600</v>
      </c>
      <c r="W1460">
        <v>50300</v>
      </c>
      <c r="X1460" t="str">
        <f t="shared" si="30"/>
        <v>03-2025</v>
      </c>
      <c r="Y1460">
        <f>_xlfn.XLOOKUP(X1460,AM:AM,AO:AO,"")</f>
        <v>0</v>
      </c>
      <c r="Z1460" t="str">
        <f>_xlfn.XLOOKUP(X1460,AM:AM,AP:AP,"")</f>
        <v>L12</v>
      </c>
      <c r="AA1460" t="str">
        <f>_xlfn.XLOOKUP(X1460,AM:AM,AQ:AQ,"")</f>
        <v>L24</v>
      </c>
      <c r="AB1460" t="str">
        <f>_xlfn.XLOOKUP(X1460,AM:AM,AR:AR,"")</f>
        <v>L36</v>
      </c>
    </row>
    <row r="1461" spans="1:28">
      <c r="A1461" s="93">
        <v>45727</v>
      </c>
      <c r="B1461" s="90">
        <v>47500</v>
      </c>
      <c r="C1461" s="90">
        <v>47000</v>
      </c>
      <c r="D1461" s="90">
        <v>47000</v>
      </c>
      <c r="E1461" s="90">
        <v>43500</v>
      </c>
      <c r="F1461" s="90">
        <v>48300</v>
      </c>
      <c r="G1461" s="91" t="s">
        <v>25</v>
      </c>
      <c r="H1461" s="90">
        <v>46000</v>
      </c>
      <c r="I1461" s="90">
        <v>45400</v>
      </c>
      <c r="J1461" s="90">
        <v>49000</v>
      </c>
      <c r="K1461" s="91" t="s">
        <v>25</v>
      </c>
      <c r="L1461" s="90">
        <v>47000</v>
      </c>
      <c r="M1461" s="90">
        <v>49500</v>
      </c>
      <c r="N1461" s="90">
        <v>45600</v>
      </c>
      <c r="O1461" s="90">
        <v>44300</v>
      </c>
      <c r="P1461" s="90">
        <v>43400</v>
      </c>
      <c r="Q1461" s="90">
        <v>43500</v>
      </c>
      <c r="R1461" s="90">
        <v>43700</v>
      </c>
      <c r="S1461" s="90">
        <v>45600</v>
      </c>
      <c r="T1461" s="90">
        <v>46800</v>
      </c>
      <c r="U1461" s="90">
        <v>47000</v>
      </c>
      <c r="V1461" s="90">
        <v>48600</v>
      </c>
      <c r="W1461" s="90">
        <v>50300</v>
      </c>
      <c r="X1461" t="str">
        <f t="shared" si="30"/>
        <v>03-2025</v>
      </c>
      <c r="Y1461">
        <f>_xlfn.XLOOKUP(X1461,AM:AM,AO:AO,"")</f>
        <v>0</v>
      </c>
      <c r="Z1461" t="str">
        <f>_xlfn.XLOOKUP(X1461,AM:AM,AP:AP,"")</f>
        <v>L12</v>
      </c>
      <c r="AA1461" t="str">
        <f>_xlfn.XLOOKUP(X1461,AM:AM,AQ:AQ,"")</f>
        <v>L24</v>
      </c>
      <c r="AB1461" t="str">
        <f>_xlfn.XLOOKUP(X1461,AM:AM,AR:AR,"")</f>
        <v>L36</v>
      </c>
    </row>
    <row r="1462" spans="1:28">
      <c r="A1462" s="265">
        <v>45728</v>
      </c>
      <c r="B1462">
        <v>47300</v>
      </c>
      <c r="C1462">
        <v>46800</v>
      </c>
      <c r="D1462">
        <v>47000</v>
      </c>
      <c r="E1462">
        <v>43400</v>
      </c>
      <c r="F1462">
        <v>48300</v>
      </c>
      <c r="G1462" t="s">
        <v>25</v>
      </c>
      <c r="H1462">
        <v>46000</v>
      </c>
      <c r="I1462">
        <v>45400</v>
      </c>
      <c r="J1462">
        <v>49000</v>
      </c>
      <c r="K1462" t="s">
        <v>25</v>
      </c>
      <c r="L1462">
        <v>46900</v>
      </c>
      <c r="M1462">
        <v>49400</v>
      </c>
      <c r="N1462">
        <v>45400</v>
      </c>
      <c r="O1462">
        <v>44300</v>
      </c>
      <c r="P1462">
        <v>43300</v>
      </c>
      <c r="Q1462">
        <v>43500</v>
      </c>
      <c r="R1462">
        <v>43700</v>
      </c>
      <c r="S1462">
        <v>45500</v>
      </c>
      <c r="T1462">
        <v>46700</v>
      </c>
      <c r="U1462">
        <v>47000</v>
      </c>
      <c r="V1462">
        <v>48600</v>
      </c>
      <c r="W1462">
        <v>50300</v>
      </c>
      <c r="X1462" t="str">
        <f t="shared" si="30"/>
        <v>03-2025</v>
      </c>
      <c r="Y1462">
        <f>_xlfn.XLOOKUP(X1462,AM:AM,AO:AO,"")</f>
        <v>0</v>
      </c>
      <c r="Z1462" t="str">
        <f>_xlfn.XLOOKUP(X1462,AM:AM,AP:AP,"")</f>
        <v>L12</v>
      </c>
      <c r="AA1462" t="str">
        <f>_xlfn.XLOOKUP(X1462,AM:AM,AQ:AQ,"")</f>
        <v>L24</v>
      </c>
      <c r="AB1462" t="str">
        <f>_xlfn.XLOOKUP(X1462,AM:AM,AR:AR,"")</f>
        <v>L36</v>
      </c>
    </row>
    <row r="1463" spans="1:28">
      <c r="A1463" s="265">
        <v>45729</v>
      </c>
      <c r="B1463">
        <v>47300</v>
      </c>
      <c r="C1463">
        <v>46800</v>
      </c>
      <c r="D1463">
        <v>47000</v>
      </c>
      <c r="E1463">
        <v>43400</v>
      </c>
      <c r="F1463">
        <v>48300</v>
      </c>
      <c r="G1463" t="s">
        <v>25</v>
      </c>
      <c r="H1463">
        <v>46000</v>
      </c>
      <c r="I1463">
        <v>45400</v>
      </c>
      <c r="J1463">
        <v>49000</v>
      </c>
      <c r="K1463" t="s">
        <v>25</v>
      </c>
      <c r="L1463">
        <v>46900</v>
      </c>
      <c r="M1463">
        <v>49400</v>
      </c>
      <c r="N1463">
        <v>45400</v>
      </c>
      <c r="O1463">
        <v>44100</v>
      </c>
      <c r="P1463">
        <v>43400</v>
      </c>
      <c r="Q1463">
        <v>43500</v>
      </c>
      <c r="R1463">
        <v>43800</v>
      </c>
      <c r="S1463">
        <v>45500</v>
      </c>
      <c r="T1463">
        <v>46700</v>
      </c>
      <c r="U1463">
        <v>47000</v>
      </c>
      <c r="V1463">
        <v>48600</v>
      </c>
      <c r="W1463">
        <v>50300</v>
      </c>
      <c r="X1463" t="str">
        <f t="shared" si="30"/>
        <v>03-2025</v>
      </c>
      <c r="Y1463">
        <f>_xlfn.XLOOKUP(X1463,AM:AM,AO:AO,"")</f>
        <v>0</v>
      </c>
      <c r="Z1463" t="str">
        <f>_xlfn.XLOOKUP(X1463,AM:AM,AP:AP,"")</f>
        <v>L12</v>
      </c>
      <c r="AA1463" t="str">
        <f>_xlfn.XLOOKUP(X1463,AM:AM,AQ:AQ,"")</f>
        <v>L24</v>
      </c>
      <c r="AB1463" t="str">
        <f>_xlfn.XLOOKUP(X1463,AM:AM,AR:AR,"")</f>
        <v>L36</v>
      </c>
    </row>
    <row r="1464" spans="1:28">
      <c r="A1464" s="265">
        <v>45730</v>
      </c>
      <c r="B1464" t="s">
        <v>24</v>
      </c>
      <c r="C1464" t="s">
        <v>24</v>
      </c>
      <c r="D1464" t="s">
        <v>24</v>
      </c>
      <c r="E1464" t="s">
        <v>24</v>
      </c>
      <c r="F1464" t="s">
        <v>24</v>
      </c>
      <c r="G1464" t="s">
        <v>24</v>
      </c>
      <c r="H1464" t="s">
        <v>24</v>
      </c>
      <c r="I1464" t="s">
        <v>24</v>
      </c>
      <c r="J1464" t="s">
        <v>24</v>
      </c>
      <c r="K1464" t="s">
        <v>24</v>
      </c>
      <c r="L1464" t="s">
        <v>24</v>
      </c>
      <c r="M1464" t="s">
        <v>24</v>
      </c>
      <c r="N1464" t="s">
        <v>24</v>
      </c>
      <c r="O1464" t="s">
        <v>24</v>
      </c>
      <c r="P1464" t="s">
        <v>24</v>
      </c>
      <c r="Q1464" t="s">
        <v>24</v>
      </c>
      <c r="R1464" t="s">
        <v>24</v>
      </c>
      <c r="S1464" t="s">
        <v>24</v>
      </c>
      <c r="T1464" t="s">
        <v>24</v>
      </c>
      <c r="U1464" t="s">
        <v>24</v>
      </c>
      <c r="V1464" t="s">
        <v>24</v>
      </c>
      <c r="W1464" t="s">
        <v>24</v>
      </c>
      <c r="X1464" t="str">
        <f t="shared" si="30"/>
        <v>03-2025</v>
      </c>
      <c r="Y1464">
        <f>_xlfn.XLOOKUP(X1464,AM:AM,AO:AO,"")</f>
        <v>0</v>
      </c>
      <c r="Z1464" t="str">
        <f>_xlfn.XLOOKUP(X1464,AM:AM,AP:AP,"")</f>
        <v>L12</v>
      </c>
      <c r="AA1464" t="str">
        <f>_xlfn.XLOOKUP(X1464,AM:AM,AQ:AQ,"")</f>
        <v>L24</v>
      </c>
      <c r="AB1464" t="str">
        <f>_xlfn.XLOOKUP(X1464,AM:AM,AR:AR,"")</f>
        <v>L36</v>
      </c>
    </row>
    <row r="1465" spans="1:28">
      <c r="A1465" s="265">
        <v>45731</v>
      </c>
      <c r="B1465" t="s">
        <v>24</v>
      </c>
      <c r="C1465" t="s">
        <v>24</v>
      </c>
      <c r="D1465" t="s">
        <v>24</v>
      </c>
      <c r="E1465" t="s">
        <v>24</v>
      </c>
      <c r="F1465" t="s">
        <v>24</v>
      </c>
      <c r="G1465" t="s">
        <v>24</v>
      </c>
      <c r="H1465" t="s">
        <v>24</v>
      </c>
      <c r="I1465" t="s">
        <v>24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24</v>
      </c>
      <c r="Q1465" t="s">
        <v>24</v>
      </c>
      <c r="R1465" t="s">
        <v>24</v>
      </c>
      <c r="S1465" t="s">
        <v>24</v>
      </c>
      <c r="T1465" t="s">
        <v>24</v>
      </c>
      <c r="U1465" t="s">
        <v>24</v>
      </c>
      <c r="V1465" t="s">
        <v>24</v>
      </c>
      <c r="W1465" t="s">
        <v>24</v>
      </c>
      <c r="X1465" t="str">
        <f t="shared" si="30"/>
        <v>03-2025</v>
      </c>
      <c r="Y1465">
        <f>_xlfn.XLOOKUP(X1465,AM:AM,AO:AO,"")</f>
        <v>0</v>
      </c>
      <c r="Z1465" t="str">
        <f>_xlfn.XLOOKUP(X1465,AM:AM,AP:AP,"")</f>
        <v>L12</v>
      </c>
      <c r="AA1465" t="str">
        <f>_xlfn.XLOOKUP(X1465,AM:AM,AQ:AQ,"")</f>
        <v>L24</v>
      </c>
      <c r="AB1465" t="str">
        <f>_xlfn.XLOOKUP(X1465,AM:AM,AR:AR,"")</f>
        <v>L36</v>
      </c>
    </row>
    <row r="1466" spans="1:28">
      <c r="A1466" s="265">
        <v>45732</v>
      </c>
      <c r="B1466" t="s">
        <v>24</v>
      </c>
      <c r="C1466" t="s">
        <v>24</v>
      </c>
      <c r="D1466" t="s">
        <v>24</v>
      </c>
      <c r="E1466" t="s">
        <v>24</v>
      </c>
      <c r="F1466" t="s">
        <v>24</v>
      </c>
      <c r="G1466" t="s">
        <v>24</v>
      </c>
      <c r="H1466" t="s">
        <v>24</v>
      </c>
      <c r="I1466" t="s">
        <v>24</v>
      </c>
      <c r="J1466" t="s">
        <v>24</v>
      </c>
      <c r="K1466" t="s">
        <v>24</v>
      </c>
      <c r="L1466" t="s">
        <v>24</v>
      </c>
      <c r="M1466" t="s">
        <v>24</v>
      </c>
      <c r="N1466" t="s">
        <v>24</v>
      </c>
      <c r="O1466" t="s">
        <v>24</v>
      </c>
      <c r="P1466" t="s">
        <v>24</v>
      </c>
      <c r="Q1466" t="s">
        <v>24</v>
      </c>
      <c r="R1466" t="s">
        <v>24</v>
      </c>
      <c r="S1466" t="s">
        <v>24</v>
      </c>
      <c r="T1466" t="s">
        <v>24</v>
      </c>
      <c r="U1466" t="s">
        <v>24</v>
      </c>
      <c r="V1466" t="s">
        <v>24</v>
      </c>
      <c r="W1466" t="s">
        <v>24</v>
      </c>
      <c r="X1466" t="str">
        <f t="shared" si="30"/>
        <v>03-2025</v>
      </c>
      <c r="Y1466">
        <f>_xlfn.XLOOKUP(X1466,AM:AM,AO:AO,"")</f>
        <v>0</v>
      </c>
      <c r="Z1466" t="str">
        <f>_xlfn.XLOOKUP(X1466,AM:AM,AP:AP,"")</f>
        <v>L12</v>
      </c>
      <c r="AA1466" t="str">
        <f>_xlfn.XLOOKUP(X1466,AM:AM,AQ:AQ,"")</f>
        <v>L24</v>
      </c>
      <c r="AB1466" t="str">
        <f>_xlfn.XLOOKUP(X1466,AM:AM,AR:AR,"")</f>
        <v>L36</v>
      </c>
    </row>
    <row r="1467" spans="1:28">
      <c r="A1467" s="265">
        <v>45733</v>
      </c>
      <c r="B1467">
        <v>47200</v>
      </c>
      <c r="C1467">
        <v>47000</v>
      </c>
      <c r="D1467">
        <v>47000</v>
      </c>
      <c r="E1467">
        <v>43600</v>
      </c>
      <c r="F1467">
        <v>48300</v>
      </c>
      <c r="G1467" t="s">
        <v>25</v>
      </c>
      <c r="H1467">
        <v>45800</v>
      </c>
      <c r="I1467">
        <v>45500</v>
      </c>
      <c r="J1467">
        <v>48800</v>
      </c>
      <c r="K1467" t="s">
        <v>25</v>
      </c>
      <c r="L1467">
        <v>47000</v>
      </c>
      <c r="M1467">
        <v>49300</v>
      </c>
      <c r="N1467">
        <v>45500</v>
      </c>
      <c r="O1467">
        <v>44100</v>
      </c>
      <c r="P1467">
        <v>43500</v>
      </c>
      <c r="Q1467">
        <v>43600</v>
      </c>
      <c r="R1467">
        <v>43700</v>
      </c>
      <c r="S1467">
        <v>45700</v>
      </c>
      <c r="T1467">
        <v>46800</v>
      </c>
      <c r="U1467">
        <v>47000</v>
      </c>
      <c r="V1467">
        <v>48600</v>
      </c>
      <c r="W1467">
        <v>50700</v>
      </c>
      <c r="X1467" t="str">
        <f t="shared" si="30"/>
        <v>03-2025</v>
      </c>
      <c r="Y1467">
        <f>_xlfn.XLOOKUP(X1467,AM:AM,AO:AO,"")</f>
        <v>0</v>
      </c>
      <c r="Z1467" t="str">
        <f>_xlfn.XLOOKUP(X1467,AM:AM,AP:AP,"")</f>
        <v>L12</v>
      </c>
      <c r="AA1467" t="str">
        <f>_xlfn.XLOOKUP(X1467,AM:AM,AQ:AQ,"")</f>
        <v>L24</v>
      </c>
      <c r="AB1467" t="str">
        <f>_xlfn.XLOOKUP(X1467,AM:AM,AR:AR,"")</f>
        <v>L36</v>
      </c>
    </row>
    <row r="1468" spans="1:28" s="273" customFormat="1">
      <c r="A1468" s="278">
        <v>45734</v>
      </c>
      <c r="B1468" s="273">
        <v>47200</v>
      </c>
      <c r="C1468" s="273">
        <v>47000</v>
      </c>
      <c r="D1468">
        <v>47200</v>
      </c>
      <c r="E1468" s="273">
        <v>43700</v>
      </c>
      <c r="F1468" s="273">
        <v>48400</v>
      </c>
      <c r="G1468" s="273" t="s">
        <v>25</v>
      </c>
      <c r="H1468" s="273">
        <v>45800</v>
      </c>
      <c r="I1468" s="273">
        <v>45600</v>
      </c>
      <c r="J1468" s="273">
        <v>48800</v>
      </c>
      <c r="K1468" s="273" t="s">
        <v>25</v>
      </c>
      <c r="L1468" s="273">
        <v>47000</v>
      </c>
      <c r="M1468" s="273">
        <v>49300</v>
      </c>
      <c r="N1468" s="273">
        <v>45500</v>
      </c>
      <c r="O1468" s="273">
        <v>44500</v>
      </c>
      <c r="P1468" s="273">
        <v>43900</v>
      </c>
      <c r="Q1468" s="273">
        <v>44000</v>
      </c>
      <c r="R1468" s="273">
        <v>44000</v>
      </c>
      <c r="S1468" s="273">
        <v>45800</v>
      </c>
      <c r="T1468" s="273">
        <v>47200</v>
      </c>
      <c r="U1468" s="273">
        <v>47000</v>
      </c>
      <c r="V1468" s="273">
        <v>48800</v>
      </c>
      <c r="W1468" s="273">
        <v>51200</v>
      </c>
      <c r="X1468" t="str">
        <f t="shared" si="30"/>
        <v>03-2025</v>
      </c>
      <c r="Y1468">
        <f>_xlfn.XLOOKUP(X1468,AM:AM,AO:AO,"")</f>
        <v>0</v>
      </c>
      <c r="Z1468" t="str">
        <f>_xlfn.XLOOKUP(X1468,AM:AM,AP:AP,"")</f>
        <v>L12</v>
      </c>
      <c r="AA1468" t="str">
        <f>_xlfn.XLOOKUP(X1468,AM:AM,AQ:AQ,"")</f>
        <v>L24</v>
      </c>
      <c r="AB1468" t="str">
        <f>_xlfn.XLOOKUP(X1468,AM:AM,AR:AR,"")</f>
        <v>L36</v>
      </c>
    </row>
    <row r="1469" spans="1:28">
      <c r="A1469" s="265">
        <v>45735</v>
      </c>
      <c r="B1469">
        <v>47700</v>
      </c>
      <c r="C1469">
        <v>47500</v>
      </c>
      <c r="D1469">
        <v>47600</v>
      </c>
      <c r="E1469">
        <v>44200</v>
      </c>
      <c r="F1469">
        <v>49200</v>
      </c>
      <c r="G1469" t="s">
        <v>25</v>
      </c>
      <c r="H1469">
        <v>46500</v>
      </c>
      <c r="I1469">
        <v>46200</v>
      </c>
      <c r="J1469">
        <v>49400</v>
      </c>
      <c r="K1469" t="s">
        <v>25</v>
      </c>
      <c r="L1469">
        <v>47300</v>
      </c>
      <c r="M1469">
        <v>49400</v>
      </c>
      <c r="N1469">
        <v>46300</v>
      </c>
      <c r="O1469">
        <v>44800</v>
      </c>
      <c r="P1469">
        <v>44600</v>
      </c>
      <c r="Q1469">
        <v>44700</v>
      </c>
      <c r="R1469">
        <v>44200</v>
      </c>
      <c r="S1469">
        <v>46300</v>
      </c>
      <c r="T1469">
        <v>47600</v>
      </c>
      <c r="U1469">
        <v>47200</v>
      </c>
      <c r="V1469">
        <v>49300</v>
      </c>
      <c r="W1469">
        <v>51200</v>
      </c>
      <c r="X1469" t="str">
        <f t="shared" si="30"/>
        <v>03-2025</v>
      </c>
      <c r="Y1469">
        <f>_xlfn.XLOOKUP(X1469,AM:AM,AO:AO,"")</f>
        <v>0</v>
      </c>
      <c r="Z1469" t="str">
        <f>_xlfn.XLOOKUP(X1469,AM:AM,AP:AP,"")</f>
        <v>L12</v>
      </c>
      <c r="AA1469" t="str">
        <f>_xlfn.XLOOKUP(X1469,AM:AM,AQ:AQ,"")</f>
        <v>L24</v>
      </c>
      <c r="AB1469" t="str">
        <f>_xlfn.XLOOKUP(X1469,AM:AM,AR:AR,"")</f>
        <v>L36</v>
      </c>
    </row>
    <row r="1470" spans="1:28">
      <c r="A1470" s="93">
        <v>45736</v>
      </c>
      <c r="B1470" s="90">
        <v>48000</v>
      </c>
      <c r="C1470" s="90">
        <v>47800</v>
      </c>
      <c r="D1470" s="90">
        <v>48100</v>
      </c>
      <c r="E1470" s="90">
        <v>44600</v>
      </c>
      <c r="F1470" s="90">
        <v>49600</v>
      </c>
      <c r="G1470" s="91" t="s">
        <v>25</v>
      </c>
      <c r="H1470" s="90">
        <v>46500</v>
      </c>
      <c r="I1470" s="90">
        <v>46300</v>
      </c>
      <c r="J1470" s="90">
        <v>49500</v>
      </c>
      <c r="K1470" s="91" t="s">
        <v>25</v>
      </c>
      <c r="L1470" s="90">
        <v>47600</v>
      </c>
      <c r="M1470" s="90">
        <v>49400</v>
      </c>
      <c r="N1470" s="90">
        <v>46400</v>
      </c>
      <c r="O1470" s="90">
        <v>45500</v>
      </c>
      <c r="P1470" s="90">
        <v>45000</v>
      </c>
      <c r="Q1470" s="90">
        <v>45100</v>
      </c>
      <c r="R1470" s="90">
        <v>44800</v>
      </c>
      <c r="S1470" s="90">
        <v>46700</v>
      </c>
      <c r="T1470" s="90">
        <v>48200</v>
      </c>
      <c r="U1470" s="90">
        <v>47500</v>
      </c>
      <c r="V1470" s="90">
        <v>49500</v>
      </c>
      <c r="W1470" s="90">
        <v>52100</v>
      </c>
      <c r="X1470" t="str">
        <f t="shared" si="30"/>
        <v>03-2025</v>
      </c>
      <c r="Y1470">
        <f>_xlfn.XLOOKUP(X1470,AM:AM,AO:AO,"")</f>
        <v>0</v>
      </c>
      <c r="Z1470" t="str">
        <f>_xlfn.XLOOKUP(X1470,AM:AM,AP:AP,"")</f>
        <v>L12</v>
      </c>
      <c r="AA1470" t="str">
        <f>_xlfn.XLOOKUP(X1470,AM:AM,AQ:AQ,"")</f>
        <v>L24</v>
      </c>
      <c r="AB1470" t="str">
        <f>_xlfn.XLOOKUP(X1470,AM:AM,AR:AR,"")</f>
        <v>L36</v>
      </c>
    </row>
    <row r="1471" spans="1:28">
      <c r="A1471" s="265">
        <v>45737</v>
      </c>
      <c r="B1471">
        <v>48100</v>
      </c>
      <c r="C1471">
        <v>48000</v>
      </c>
      <c r="D1471">
        <v>48500</v>
      </c>
      <c r="E1471">
        <v>45300</v>
      </c>
      <c r="F1471">
        <v>50200</v>
      </c>
      <c r="G1471" t="s">
        <v>25</v>
      </c>
      <c r="H1471">
        <v>47000</v>
      </c>
      <c r="I1471">
        <v>46600</v>
      </c>
      <c r="J1471">
        <v>49500</v>
      </c>
      <c r="K1471" t="s">
        <v>25</v>
      </c>
      <c r="L1471">
        <v>48000</v>
      </c>
      <c r="M1471">
        <v>49400</v>
      </c>
      <c r="N1471">
        <v>47000</v>
      </c>
      <c r="O1471">
        <v>45800</v>
      </c>
      <c r="P1471">
        <v>45200</v>
      </c>
      <c r="Q1471">
        <v>45200</v>
      </c>
      <c r="R1471">
        <v>45000</v>
      </c>
      <c r="S1471">
        <v>47400</v>
      </c>
      <c r="T1471">
        <v>48500</v>
      </c>
      <c r="U1471">
        <v>47500</v>
      </c>
      <c r="V1471">
        <v>50200</v>
      </c>
      <c r="W1471">
        <v>52400</v>
      </c>
      <c r="X1471" t="str">
        <f t="shared" si="30"/>
        <v>03-2025</v>
      </c>
      <c r="Y1471">
        <f>_xlfn.XLOOKUP(X1471,AM:AM,AO:AO,"")</f>
        <v>0</v>
      </c>
      <c r="Z1471" t="str">
        <f>_xlfn.XLOOKUP(X1471,AM:AM,AP:AP,"")</f>
        <v>L12</v>
      </c>
      <c r="AA1471" t="str">
        <f>_xlfn.XLOOKUP(X1471,AM:AM,AQ:AQ,"")</f>
        <v>L24</v>
      </c>
      <c r="AB1471" t="str">
        <f>_xlfn.XLOOKUP(X1471,AM:AM,AR:AR,"")</f>
        <v>L36</v>
      </c>
    </row>
    <row r="1472" spans="1:28">
      <c r="A1472" s="265">
        <v>45738</v>
      </c>
      <c r="B1472">
        <v>48100</v>
      </c>
      <c r="C1472">
        <v>48000</v>
      </c>
      <c r="D1472">
        <v>48500</v>
      </c>
      <c r="E1472">
        <v>45200</v>
      </c>
      <c r="F1472">
        <v>50200</v>
      </c>
      <c r="G1472" t="s">
        <v>25</v>
      </c>
      <c r="H1472">
        <v>47000</v>
      </c>
      <c r="I1472">
        <v>46500</v>
      </c>
      <c r="J1472">
        <v>49200</v>
      </c>
      <c r="K1472" t="s">
        <v>25</v>
      </c>
      <c r="L1472">
        <v>48000</v>
      </c>
      <c r="M1472">
        <v>49300</v>
      </c>
      <c r="N1472">
        <v>47000</v>
      </c>
      <c r="O1472">
        <v>45800</v>
      </c>
      <c r="P1472">
        <v>44900</v>
      </c>
      <c r="Q1472">
        <v>45000</v>
      </c>
      <c r="R1472">
        <v>45000</v>
      </c>
      <c r="S1472">
        <v>47300</v>
      </c>
      <c r="T1472">
        <v>48400</v>
      </c>
      <c r="U1472">
        <v>47500</v>
      </c>
      <c r="V1472">
        <v>50200</v>
      </c>
      <c r="W1472">
        <v>52400</v>
      </c>
      <c r="X1472" t="str">
        <f t="shared" si="30"/>
        <v>03-2025</v>
      </c>
      <c r="Y1472">
        <f>_xlfn.XLOOKUP(X1472,AM:AM,AO:AO,"")</f>
        <v>0</v>
      </c>
      <c r="Z1472" t="str">
        <f>_xlfn.XLOOKUP(X1472,AM:AM,AP:AP,"")</f>
        <v>L12</v>
      </c>
      <c r="AA1472" t="str">
        <f>_xlfn.XLOOKUP(X1472,AM:AM,AQ:AQ,"")</f>
        <v>L24</v>
      </c>
      <c r="AB1472" t="str">
        <f>_xlfn.XLOOKUP(X1472,AM:AM,AR:AR,"")</f>
        <v>L36</v>
      </c>
    </row>
    <row r="1473" spans="1:28">
      <c r="A1473" s="265">
        <v>45739</v>
      </c>
      <c r="B1473" t="s">
        <v>24</v>
      </c>
      <c r="C1473" t="s">
        <v>24</v>
      </c>
      <c r="D1473" t="s">
        <v>24</v>
      </c>
      <c r="E1473" t="s">
        <v>24</v>
      </c>
      <c r="F1473" t="s">
        <v>24</v>
      </c>
      <c r="G1473" t="s">
        <v>24</v>
      </c>
      <c r="H1473" t="s">
        <v>24</v>
      </c>
      <c r="I1473" t="s">
        <v>24</v>
      </c>
      <c r="J1473" t="s">
        <v>24</v>
      </c>
      <c r="K1473" t="s">
        <v>24</v>
      </c>
      <c r="L1473" t="s">
        <v>24</v>
      </c>
      <c r="M1473" t="s">
        <v>24</v>
      </c>
      <c r="N1473" t="s">
        <v>24</v>
      </c>
      <c r="O1473" t="s">
        <v>24</v>
      </c>
      <c r="P1473" t="s">
        <v>24</v>
      </c>
      <c r="Q1473" t="s">
        <v>24</v>
      </c>
      <c r="R1473" t="s">
        <v>24</v>
      </c>
      <c r="S1473" t="s">
        <v>24</v>
      </c>
      <c r="T1473" t="s">
        <v>24</v>
      </c>
      <c r="U1473" t="s">
        <v>24</v>
      </c>
      <c r="V1473" t="s">
        <v>24</v>
      </c>
      <c r="W1473" t="s">
        <v>24</v>
      </c>
      <c r="X1473" t="str">
        <f t="shared" si="30"/>
        <v>03-2025</v>
      </c>
      <c r="Y1473">
        <f>_xlfn.XLOOKUP(X1473,AM:AM,AO:AO,"")</f>
        <v>0</v>
      </c>
      <c r="Z1473" t="str">
        <f>_xlfn.XLOOKUP(X1473,AM:AM,AP:AP,"")</f>
        <v>L12</v>
      </c>
      <c r="AA1473" t="str">
        <f>_xlfn.XLOOKUP(X1473,AM:AM,AQ:AQ,"")</f>
        <v>L24</v>
      </c>
      <c r="AB1473" t="str">
        <f>_xlfn.XLOOKUP(X1473,AM:AM,AR:AR,"")</f>
        <v>L36</v>
      </c>
    </row>
    <row r="1474" spans="1:28">
      <c r="A1474" s="265">
        <v>45740</v>
      </c>
      <c r="B1474">
        <v>48300</v>
      </c>
      <c r="C1474">
        <v>48000</v>
      </c>
      <c r="D1474">
        <v>49500</v>
      </c>
      <c r="E1474">
        <v>45500</v>
      </c>
      <c r="F1474">
        <v>50600</v>
      </c>
      <c r="G1474" t="s">
        <v>25</v>
      </c>
      <c r="H1474">
        <v>47500</v>
      </c>
      <c r="I1474">
        <v>47500</v>
      </c>
      <c r="J1474">
        <v>49500</v>
      </c>
      <c r="K1474" t="s">
        <v>25</v>
      </c>
      <c r="L1474">
        <v>48500</v>
      </c>
      <c r="M1474">
        <v>49400</v>
      </c>
      <c r="N1474">
        <v>47800</v>
      </c>
      <c r="O1474">
        <v>46000</v>
      </c>
      <c r="P1474">
        <v>45200</v>
      </c>
      <c r="Q1474">
        <v>45300</v>
      </c>
      <c r="R1474">
        <v>45900</v>
      </c>
      <c r="S1474">
        <v>47600</v>
      </c>
      <c r="T1474">
        <v>48400</v>
      </c>
      <c r="U1474">
        <v>47500</v>
      </c>
      <c r="V1474">
        <v>50200</v>
      </c>
      <c r="W1474">
        <v>52600</v>
      </c>
      <c r="X1474" t="str">
        <f t="shared" si="30"/>
        <v>03-2025</v>
      </c>
      <c r="Y1474">
        <f>_xlfn.XLOOKUP(X1474,AM:AM,AO:AO,"")</f>
        <v>0</v>
      </c>
      <c r="Z1474" t="str">
        <f>_xlfn.XLOOKUP(X1474,AM:AM,AP:AP,"")</f>
        <v>L12</v>
      </c>
      <c r="AA1474" t="str">
        <f>_xlfn.XLOOKUP(X1474,AM:AM,AQ:AQ,"")</f>
        <v>L24</v>
      </c>
      <c r="AB1474" t="str">
        <f>_xlfn.XLOOKUP(X1474,AM:AM,AR:AR,"")</f>
        <v>L36</v>
      </c>
    </row>
    <row r="1475" spans="1:28">
      <c r="A1475" s="93">
        <v>45741</v>
      </c>
      <c r="B1475" s="90">
        <v>48100</v>
      </c>
      <c r="C1475" s="90">
        <v>48000</v>
      </c>
      <c r="D1475" s="90">
        <v>49300</v>
      </c>
      <c r="E1475" s="90">
        <v>45500</v>
      </c>
      <c r="F1475" s="90">
        <v>50900</v>
      </c>
      <c r="G1475" s="91" t="s">
        <v>25</v>
      </c>
      <c r="H1475" s="90">
        <v>47500</v>
      </c>
      <c r="I1475" s="90">
        <v>47300</v>
      </c>
      <c r="J1475" s="90">
        <v>49500</v>
      </c>
      <c r="K1475" s="91" t="s">
        <v>25</v>
      </c>
      <c r="L1475" s="90">
        <v>48500</v>
      </c>
      <c r="M1475" s="90">
        <v>49400</v>
      </c>
      <c r="N1475" s="90">
        <v>47800</v>
      </c>
      <c r="O1475" s="90">
        <v>46300</v>
      </c>
      <c r="P1475" s="90">
        <v>45200</v>
      </c>
      <c r="Q1475" s="90">
        <v>45300</v>
      </c>
      <c r="R1475" s="90">
        <v>45900</v>
      </c>
      <c r="S1475" s="90">
        <v>47600</v>
      </c>
      <c r="T1475" s="90">
        <v>48700</v>
      </c>
      <c r="U1475" s="90">
        <v>47500</v>
      </c>
      <c r="V1475" s="90">
        <v>50300</v>
      </c>
      <c r="W1475" s="90">
        <v>52600</v>
      </c>
      <c r="X1475" t="str">
        <f t="shared" si="30"/>
        <v>03-2025</v>
      </c>
      <c r="Y1475">
        <f>_xlfn.XLOOKUP(X1475,AM:AM,AO:AO,"")</f>
        <v>0</v>
      </c>
      <c r="Z1475" t="str">
        <f>_xlfn.XLOOKUP(X1475,AM:AM,AP:AP,"")</f>
        <v>L12</v>
      </c>
      <c r="AA1475" t="str">
        <f>_xlfn.XLOOKUP(X1475,AM:AM,AQ:AQ,"")</f>
        <v>L24</v>
      </c>
      <c r="AB1475" t="str">
        <f>_xlfn.XLOOKUP(X1475,AM:AM,AR:AR,"")</f>
        <v>L36</v>
      </c>
    </row>
    <row r="1476" spans="1:28">
      <c r="A1476" s="265">
        <v>45742</v>
      </c>
      <c r="B1476">
        <v>48100</v>
      </c>
      <c r="C1476">
        <v>48000</v>
      </c>
      <c r="D1476">
        <v>49000</v>
      </c>
      <c r="E1476">
        <v>45500</v>
      </c>
      <c r="F1476">
        <v>50900</v>
      </c>
      <c r="G1476" t="s">
        <v>25</v>
      </c>
      <c r="H1476">
        <v>47300</v>
      </c>
      <c r="I1476">
        <v>47000</v>
      </c>
      <c r="J1476">
        <v>49500</v>
      </c>
      <c r="K1476" t="s">
        <v>25</v>
      </c>
      <c r="L1476">
        <v>48400</v>
      </c>
      <c r="M1476">
        <v>49400</v>
      </c>
      <c r="N1476">
        <v>47400</v>
      </c>
      <c r="O1476">
        <v>46400</v>
      </c>
      <c r="P1476">
        <v>45000</v>
      </c>
      <c r="Q1476">
        <v>45200</v>
      </c>
      <c r="R1476">
        <v>45900</v>
      </c>
      <c r="S1476">
        <v>47600</v>
      </c>
      <c r="T1476">
        <v>48500</v>
      </c>
      <c r="U1476">
        <v>47500</v>
      </c>
      <c r="V1476">
        <v>50300</v>
      </c>
      <c r="W1476">
        <v>52600</v>
      </c>
      <c r="X1476" t="str">
        <f t="shared" si="30"/>
        <v>03-2025</v>
      </c>
      <c r="Y1476">
        <f>_xlfn.XLOOKUP(X1476,AM:AM,AO:AO,"")</f>
        <v>0</v>
      </c>
      <c r="Z1476" t="str">
        <f>_xlfn.XLOOKUP(X1476,AM:AM,AP:AP,"")</f>
        <v>L12</v>
      </c>
      <c r="AA1476" t="str">
        <f>_xlfn.XLOOKUP(X1476,AM:AM,AQ:AQ,"")</f>
        <v>L24</v>
      </c>
      <c r="AB1476" t="str">
        <f>_xlfn.XLOOKUP(X1476,AM:AM,AR:AR,"")</f>
        <v>L36</v>
      </c>
    </row>
    <row r="1477" spans="1:28">
      <c r="A1477" s="265">
        <v>45743</v>
      </c>
      <c r="B1477">
        <v>48000</v>
      </c>
      <c r="C1477">
        <v>48000</v>
      </c>
      <c r="D1477">
        <v>49000</v>
      </c>
      <c r="E1477">
        <v>45300</v>
      </c>
      <c r="F1477">
        <v>50900</v>
      </c>
      <c r="G1477" t="s">
        <v>25</v>
      </c>
      <c r="H1477">
        <v>47500</v>
      </c>
      <c r="I1477">
        <v>47100</v>
      </c>
      <c r="J1477">
        <v>49500</v>
      </c>
      <c r="K1477" t="s">
        <v>25</v>
      </c>
      <c r="L1477">
        <v>48400</v>
      </c>
      <c r="M1477">
        <v>49400</v>
      </c>
      <c r="N1477">
        <v>47500</v>
      </c>
      <c r="O1477">
        <v>46400</v>
      </c>
      <c r="P1477">
        <v>44900</v>
      </c>
      <c r="Q1477">
        <v>45200</v>
      </c>
      <c r="R1477">
        <v>45600</v>
      </c>
      <c r="S1477">
        <v>47400</v>
      </c>
      <c r="T1477">
        <v>48500</v>
      </c>
      <c r="U1477">
        <v>47500</v>
      </c>
      <c r="V1477">
        <v>50000</v>
      </c>
      <c r="W1477">
        <v>52600</v>
      </c>
      <c r="X1477" t="str">
        <f t="shared" si="30"/>
        <v>03-2025</v>
      </c>
      <c r="Y1477">
        <f>_xlfn.XLOOKUP(X1477,AM:AM,AO:AO,"")</f>
        <v>0</v>
      </c>
      <c r="Z1477" t="str">
        <f>_xlfn.XLOOKUP(X1477,AM:AM,AP:AP,"")</f>
        <v>L12</v>
      </c>
      <c r="AA1477" t="str">
        <f>_xlfn.XLOOKUP(X1477,AM:AM,AQ:AQ,"")</f>
        <v>L24</v>
      </c>
      <c r="AB1477" t="str">
        <f>_xlfn.XLOOKUP(X1477,AM:AM,AR:AR,"")</f>
        <v>L36</v>
      </c>
    </row>
    <row r="1478" spans="1:28">
      <c r="A1478" s="93">
        <v>45744</v>
      </c>
      <c r="B1478" s="90">
        <v>48000</v>
      </c>
      <c r="C1478" s="90">
        <v>48000</v>
      </c>
      <c r="D1478" s="90">
        <v>48800</v>
      </c>
      <c r="E1478" s="90">
        <v>45100</v>
      </c>
      <c r="F1478" s="90">
        <v>50800</v>
      </c>
      <c r="G1478" s="91" t="s">
        <v>25</v>
      </c>
      <c r="H1478" s="90">
        <v>47200</v>
      </c>
      <c r="I1478" s="90">
        <v>47000</v>
      </c>
      <c r="J1478" s="90">
        <v>49300</v>
      </c>
      <c r="K1478" s="91" t="s">
        <v>25</v>
      </c>
      <c r="L1478" s="90">
        <v>48100</v>
      </c>
      <c r="M1478" s="90">
        <v>49300</v>
      </c>
      <c r="N1478" s="90">
        <v>47300</v>
      </c>
      <c r="O1478" s="90">
        <v>46300</v>
      </c>
      <c r="P1478" s="90">
        <v>44700</v>
      </c>
      <c r="Q1478" s="90">
        <v>44800</v>
      </c>
      <c r="R1478" s="90">
        <v>45500</v>
      </c>
      <c r="S1478" s="90">
        <v>47200</v>
      </c>
      <c r="T1478" s="90">
        <v>48300</v>
      </c>
      <c r="U1478" s="90">
        <v>48000</v>
      </c>
      <c r="V1478" s="90">
        <v>49800</v>
      </c>
      <c r="W1478" s="90">
        <v>52600</v>
      </c>
      <c r="X1478" t="str">
        <f t="shared" si="30"/>
        <v>03-2025</v>
      </c>
      <c r="Y1478">
        <f>_xlfn.XLOOKUP(X1478,AM:AM,AO:AO,"")</f>
        <v>0</v>
      </c>
      <c r="Z1478" t="str">
        <f>_xlfn.XLOOKUP(X1478,AM:AM,AP:AP,"")</f>
        <v>L12</v>
      </c>
      <c r="AA1478" t="str">
        <f>_xlfn.XLOOKUP(X1478,AM:AM,AQ:AQ,"")</f>
        <v>L24</v>
      </c>
      <c r="AB1478" t="str">
        <f>_xlfn.XLOOKUP(X1478,AM:AM,AR:AR,"")</f>
        <v>L36</v>
      </c>
    </row>
    <row r="1479" spans="1:28">
      <c r="A1479" s="265">
        <v>45745</v>
      </c>
      <c r="B1479">
        <v>48000</v>
      </c>
      <c r="C1479">
        <v>48000</v>
      </c>
      <c r="D1479">
        <v>48900</v>
      </c>
      <c r="E1479">
        <v>45200</v>
      </c>
      <c r="F1479">
        <v>50800</v>
      </c>
      <c r="G1479" t="s">
        <v>25</v>
      </c>
      <c r="H1479">
        <v>47200</v>
      </c>
      <c r="I1479">
        <v>47100</v>
      </c>
      <c r="J1479">
        <v>49300</v>
      </c>
      <c r="K1479" t="s">
        <v>25</v>
      </c>
      <c r="L1479">
        <v>48100</v>
      </c>
      <c r="M1479">
        <v>49300</v>
      </c>
      <c r="N1479">
        <v>47200</v>
      </c>
      <c r="O1479">
        <v>46000</v>
      </c>
      <c r="P1479">
        <v>44700</v>
      </c>
      <c r="Q1479">
        <v>44800</v>
      </c>
      <c r="R1479">
        <v>45500</v>
      </c>
      <c r="S1479">
        <v>47300</v>
      </c>
      <c r="T1479">
        <v>48200</v>
      </c>
      <c r="U1479">
        <v>48500</v>
      </c>
      <c r="V1479">
        <v>49800</v>
      </c>
      <c r="W1479">
        <v>52600</v>
      </c>
      <c r="X1479" t="str">
        <f t="shared" si="30"/>
        <v>03-2025</v>
      </c>
      <c r="Y1479">
        <f>_xlfn.XLOOKUP(X1479,AM:AM,AO:AO,"")</f>
        <v>0</v>
      </c>
      <c r="Z1479" t="str">
        <f>_xlfn.XLOOKUP(X1479,AM:AM,AP:AP,"")</f>
        <v>L12</v>
      </c>
      <c r="AA1479" t="str">
        <f>_xlfn.XLOOKUP(X1479,AM:AM,AQ:AQ,"")</f>
        <v>L24</v>
      </c>
      <c r="AB1479" t="str">
        <f>_xlfn.XLOOKUP(X1479,AM:AM,AR:AR,"")</f>
        <v>L36</v>
      </c>
    </row>
    <row r="1480" spans="1:28">
      <c r="A1480" s="93">
        <v>45746</v>
      </c>
      <c r="B1480" s="90" t="s">
        <v>24</v>
      </c>
      <c r="C1480" s="90" t="s">
        <v>24</v>
      </c>
      <c r="D1480" s="90" t="s">
        <v>24</v>
      </c>
      <c r="E1480" s="90" t="s">
        <v>24</v>
      </c>
      <c r="F1480" s="90" t="s">
        <v>24</v>
      </c>
      <c r="G1480" s="90" t="s">
        <v>24</v>
      </c>
      <c r="H1480" s="90" t="s">
        <v>24</v>
      </c>
      <c r="I1480" s="90" t="s">
        <v>24</v>
      </c>
      <c r="J1480" s="90" t="s">
        <v>24</v>
      </c>
      <c r="K1480" s="90" t="s">
        <v>24</v>
      </c>
      <c r="L1480" s="90" t="s">
        <v>24</v>
      </c>
      <c r="M1480" s="90" t="s">
        <v>24</v>
      </c>
      <c r="N1480" s="90" t="s">
        <v>24</v>
      </c>
      <c r="O1480" s="90" t="s">
        <v>24</v>
      </c>
      <c r="P1480" s="90" t="s">
        <v>24</v>
      </c>
      <c r="Q1480" s="90" t="s">
        <v>24</v>
      </c>
      <c r="R1480" s="90" t="s">
        <v>24</v>
      </c>
      <c r="S1480" s="90" t="s">
        <v>24</v>
      </c>
      <c r="T1480" s="90" t="s">
        <v>24</v>
      </c>
      <c r="U1480" s="90" t="s">
        <v>24</v>
      </c>
      <c r="V1480" s="90" t="s">
        <v>24</v>
      </c>
      <c r="W1480" s="90" t="s">
        <v>24</v>
      </c>
      <c r="X1480" t="str">
        <f t="shared" si="30"/>
        <v>03-2025</v>
      </c>
      <c r="Y1480">
        <f>_xlfn.XLOOKUP(X1480,AM:AM,AO:AO,"")</f>
        <v>0</v>
      </c>
      <c r="Z1480" t="str">
        <f>_xlfn.XLOOKUP(X1480,AM:AM,AP:AP,"")</f>
        <v>L12</v>
      </c>
      <c r="AA1480" t="str">
        <f>_xlfn.XLOOKUP(X1480,AM:AM,AQ:AQ,"")</f>
        <v>L24</v>
      </c>
      <c r="AB1480" t="str">
        <f>_xlfn.XLOOKUP(X1480,AM:AM,AR:AR,"")</f>
        <v>L36</v>
      </c>
    </row>
    <row r="1481" spans="1:28" s="273" customFormat="1">
      <c r="A1481" s="275">
        <v>45747</v>
      </c>
      <c r="B1481" s="276">
        <v>48200</v>
      </c>
      <c r="C1481" s="276">
        <v>48000</v>
      </c>
      <c r="D1481" s="90">
        <v>49100</v>
      </c>
      <c r="E1481" s="276">
        <v>45700</v>
      </c>
      <c r="F1481" s="276">
        <v>51200</v>
      </c>
      <c r="G1481" s="277" t="s">
        <v>25</v>
      </c>
      <c r="H1481" s="276">
        <v>47500</v>
      </c>
      <c r="I1481" s="276">
        <v>47400</v>
      </c>
      <c r="J1481" s="276">
        <v>49500</v>
      </c>
      <c r="K1481" s="277" t="s">
        <v>25</v>
      </c>
      <c r="L1481" s="276">
        <v>48300</v>
      </c>
      <c r="M1481" s="276">
        <v>49500</v>
      </c>
      <c r="N1481" s="276">
        <v>47700</v>
      </c>
      <c r="O1481" s="276">
        <v>46000</v>
      </c>
      <c r="P1481" s="276">
        <v>44900</v>
      </c>
      <c r="Q1481" s="276">
        <v>45200</v>
      </c>
      <c r="R1481" s="276">
        <v>45600</v>
      </c>
      <c r="S1481" s="276">
        <v>47800</v>
      </c>
      <c r="T1481" s="276">
        <v>48200</v>
      </c>
      <c r="U1481" s="276">
        <v>48500</v>
      </c>
      <c r="V1481" s="276">
        <v>49800</v>
      </c>
      <c r="W1481" s="276">
        <v>52600</v>
      </c>
      <c r="X1481" t="str">
        <f t="shared" si="30"/>
        <v>03-2025</v>
      </c>
      <c r="Y1481">
        <f>_xlfn.XLOOKUP(X1481,AM:AM,AO:AO,"")</f>
        <v>0</v>
      </c>
      <c r="Z1481" t="str">
        <f>_xlfn.XLOOKUP(X1481,AM:AM,AP:AP,"")</f>
        <v>L12</v>
      </c>
      <c r="AA1481" t="str">
        <f>_xlfn.XLOOKUP(X1481,AM:AM,AQ:AQ,"")</f>
        <v>L24</v>
      </c>
      <c r="AB1481" t="str">
        <f>_xlfn.XLOOKUP(X1481,AM:AM,AR:AR,"")</f>
        <v>L36</v>
      </c>
    </row>
    <row r="1482" spans="1:28">
      <c r="A1482" s="93">
        <v>45748</v>
      </c>
      <c r="B1482" s="90">
        <v>48500</v>
      </c>
      <c r="C1482" s="90">
        <v>48500</v>
      </c>
      <c r="D1482" s="90">
        <v>49500</v>
      </c>
      <c r="E1482" s="90">
        <v>46000</v>
      </c>
      <c r="F1482" s="90">
        <v>51200</v>
      </c>
      <c r="G1482" s="91" t="s">
        <v>25</v>
      </c>
      <c r="H1482" s="90">
        <v>47700</v>
      </c>
      <c r="I1482" s="90">
        <v>47800</v>
      </c>
      <c r="J1482" s="90">
        <v>49500</v>
      </c>
      <c r="K1482" s="91" t="s">
        <v>25</v>
      </c>
      <c r="L1482" s="90">
        <v>48900</v>
      </c>
      <c r="M1482" s="90">
        <v>49500</v>
      </c>
      <c r="N1482" s="90">
        <v>48400</v>
      </c>
      <c r="O1482" s="90">
        <v>46700</v>
      </c>
      <c r="P1482" s="90">
        <v>45800</v>
      </c>
      <c r="Q1482" s="90">
        <v>45700</v>
      </c>
      <c r="R1482" s="90">
        <v>46000</v>
      </c>
      <c r="S1482" s="90">
        <v>48100</v>
      </c>
      <c r="T1482" s="90">
        <v>49000</v>
      </c>
      <c r="U1482" s="90">
        <v>49000</v>
      </c>
      <c r="V1482" s="90">
        <v>50500</v>
      </c>
      <c r="W1482" s="90">
        <v>53300</v>
      </c>
      <c r="X1482" t="str">
        <f t="shared" si="30"/>
        <v>04-2025</v>
      </c>
      <c r="Y1482" t="str">
        <f>_xlfn.XLOOKUP(X1482,AM:AM,AO:AO,"")</f>
        <v>L6</v>
      </c>
      <c r="Z1482" t="str">
        <f>_xlfn.XLOOKUP(X1482,AM:AM,AP:AP,"")</f>
        <v>L12</v>
      </c>
      <c r="AA1482" t="str">
        <f>_xlfn.XLOOKUP(X1482,AM:AM,AQ:AQ,"")</f>
        <v>L24</v>
      </c>
      <c r="AB1482" t="str">
        <f>_xlfn.XLOOKUP(X1482,AM:AM,AR:AR,"")</f>
        <v>L36</v>
      </c>
    </row>
    <row r="1483" spans="1:28">
      <c r="A1483" s="93">
        <v>45749</v>
      </c>
      <c r="B1483" s="90">
        <v>48700</v>
      </c>
      <c r="C1483" s="90">
        <v>48700</v>
      </c>
      <c r="D1483" s="90">
        <v>49300</v>
      </c>
      <c r="E1483" s="90">
        <v>46300</v>
      </c>
      <c r="F1483" s="90">
        <v>51200</v>
      </c>
      <c r="G1483" s="91" t="s">
        <v>25</v>
      </c>
      <c r="H1483" s="90">
        <v>47500</v>
      </c>
      <c r="I1483" s="90">
        <v>47700</v>
      </c>
      <c r="J1483" s="90">
        <v>49600</v>
      </c>
      <c r="K1483" s="91" t="s">
        <v>25</v>
      </c>
      <c r="L1483" s="90">
        <v>49000</v>
      </c>
      <c r="M1483" s="90">
        <v>49500</v>
      </c>
      <c r="N1483" s="90">
        <v>48300</v>
      </c>
      <c r="O1483" s="90">
        <v>47000</v>
      </c>
      <c r="P1483" s="90">
        <v>45600</v>
      </c>
      <c r="Q1483" s="90">
        <v>45800</v>
      </c>
      <c r="R1483" s="90">
        <v>46200</v>
      </c>
      <c r="S1483" s="90">
        <v>48400</v>
      </c>
      <c r="T1483" s="90">
        <v>49000</v>
      </c>
      <c r="U1483" s="90">
        <v>49000</v>
      </c>
      <c r="V1483" s="90">
        <v>50500</v>
      </c>
      <c r="W1483" s="90">
        <v>53300</v>
      </c>
      <c r="X1483" t="str">
        <f t="shared" si="30"/>
        <v>04-2025</v>
      </c>
      <c r="Y1483" t="str">
        <f>_xlfn.XLOOKUP(X1483,AM:AM,AO:AO,"")</f>
        <v>L6</v>
      </c>
      <c r="Z1483" t="str">
        <f>_xlfn.XLOOKUP(X1483,AM:AM,AP:AP,"")</f>
        <v>L12</v>
      </c>
      <c r="AA1483" t="str">
        <f>_xlfn.XLOOKUP(X1483,AM:AM,AQ:AQ,"")</f>
        <v>L24</v>
      </c>
      <c r="AB1483" t="str">
        <f>_xlfn.XLOOKUP(X1483,AM:AM,AR:AR,"")</f>
        <v>L36</v>
      </c>
    </row>
    <row r="1484" spans="1:28">
      <c r="A1484" s="265">
        <v>45750</v>
      </c>
      <c r="B1484">
        <v>48700</v>
      </c>
      <c r="C1484">
        <v>48700</v>
      </c>
      <c r="D1484">
        <v>49800</v>
      </c>
      <c r="E1484">
        <v>46600</v>
      </c>
      <c r="F1484">
        <v>51400</v>
      </c>
      <c r="G1484" t="s">
        <v>25</v>
      </c>
      <c r="H1484">
        <v>47500</v>
      </c>
      <c r="I1484">
        <v>48000</v>
      </c>
      <c r="J1484">
        <v>49900</v>
      </c>
      <c r="K1484" t="s">
        <v>25</v>
      </c>
      <c r="L1484">
        <v>49300</v>
      </c>
      <c r="M1484">
        <v>49600</v>
      </c>
      <c r="N1484">
        <v>48800</v>
      </c>
      <c r="O1484">
        <v>47500</v>
      </c>
      <c r="P1484">
        <v>46200</v>
      </c>
      <c r="Q1484">
        <v>46400</v>
      </c>
      <c r="R1484">
        <v>46600</v>
      </c>
      <c r="S1484">
        <v>48700</v>
      </c>
      <c r="T1484">
        <v>49500</v>
      </c>
      <c r="U1484">
        <v>49700</v>
      </c>
      <c r="V1484">
        <v>50500</v>
      </c>
      <c r="W1484">
        <v>53300</v>
      </c>
      <c r="X1484" t="str">
        <f t="shared" si="30"/>
        <v>04-2025</v>
      </c>
      <c r="Y1484" t="str">
        <f>_xlfn.XLOOKUP(X1484,AM:AM,AO:AO,"")</f>
        <v>L6</v>
      </c>
      <c r="Z1484" t="str">
        <f>_xlfn.XLOOKUP(X1484,AM:AM,AP:AP,"")</f>
        <v>L12</v>
      </c>
      <c r="AA1484" t="str">
        <f>_xlfn.XLOOKUP(X1484,AM:AM,AQ:AQ,"")</f>
        <v>L24</v>
      </c>
      <c r="AB1484" t="str">
        <f>_xlfn.XLOOKUP(X1484,AM:AM,AR:AR,"")</f>
        <v>L36</v>
      </c>
    </row>
    <row r="1485" spans="1:28">
      <c r="A1485" s="265">
        <v>45751</v>
      </c>
      <c r="B1485">
        <v>48700</v>
      </c>
      <c r="C1485">
        <v>48700</v>
      </c>
      <c r="D1485">
        <v>50200</v>
      </c>
      <c r="E1485">
        <v>46700</v>
      </c>
      <c r="F1485">
        <v>51400</v>
      </c>
      <c r="G1485" t="s">
        <v>25</v>
      </c>
      <c r="H1485">
        <v>47500</v>
      </c>
      <c r="I1485">
        <v>48100</v>
      </c>
      <c r="J1485">
        <v>49900</v>
      </c>
      <c r="K1485" t="s">
        <v>25</v>
      </c>
      <c r="L1485">
        <v>49300</v>
      </c>
      <c r="M1485">
        <v>49600</v>
      </c>
      <c r="N1485">
        <v>48800</v>
      </c>
      <c r="O1485">
        <v>47800</v>
      </c>
      <c r="P1485">
        <v>46400</v>
      </c>
      <c r="Q1485">
        <v>46500</v>
      </c>
      <c r="R1485">
        <v>46700</v>
      </c>
      <c r="S1485">
        <v>48800</v>
      </c>
      <c r="T1485">
        <v>49600</v>
      </c>
      <c r="U1485">
        <v>50000</v>
      </c>
      <c r="V1485">
        <v>50800</v>
      </c>
      <c r="W1485">
        <v>53300</v>
      </c>
      <c r="X1485" t="str">
        <f t="shared" si="30"/>
        <v>04-2025</v>
      </c>
      <c r="Y1485" t="str">
        <f>_xlfn.XLOOKUP(X1485,AM:AM,AO:AO,"")</f>
        <v>L6</v>
      </c>
      <c r="Z1485" t="str">
        <f>_xlfn.XLOOKUP(X1485,AM:AM,AP:AP,"")</f>
        <v>L12</v>
      </c>
      <c r="AA1485" t="str">
        <f>_xlfn.XLOOKUP(X1485,AM:AM,AQ:AQ,"")</f>
        <v>L24</v>
      </c>
      <c r="AB1485" t="str">
        <f>_xlfn.XLOOKUP(X1485,AM:AM,AR:AR,"")</f>
        <v>L36</v>
      </c>
    </row>
    <row r="1486" spans="1:28">
      <c r="A1486" s="265">
        <v>45752</v>
      </c>
      <c r="B1486">
        <v>48700</v>
      </c>
      <c r="C1486">
        <v>48700</v>
      </c>
      <c r="D1486">
        <v>49800</v>
      </c>
      <c r="E1486">
        <v>46300</v>
      </c>
      <c r="F1486">
        <v>51200</v>
      </c>
      <c r="G1486" t="s">
        <v>25</v>
      </c>
      <c r="H1486">
        <v>47300</v>
      </c>
      <c r="I1486">
        <v>47800</v>
      </c>
      <c r="J1486">
        <v>49800</v>
      </c>
      <c r="K1486" t="s">
        <v>25</v>
      </c>
      <c r="L1486">
        <v>49100</v>
      </c>
      <c r="M1486">
        <v>49500</v>
      </c>
      <c r="N1486">
        <v>48600</v>
      </c>
      <c r="O1486">
        <v>47800</v>
      </c>
      <c r="P1486">
        <v>46000</v>
      </c>
      <c r="Q1486">
        <v>46200</v>
      </c>
      <c r="R1486">
        <v>46700</v>
      </c>
      <c r="S1486">
        <v>48400</v>
      </c>
      <c r="T1486">
        <v>49500</v>
      </c>
      <c r="U1486">
        <v>50000</v>
      </c>
      <c r="V1486">
        <v>50800</v>
      </c>
      <c r="W1486">
        <v>53300</v>
      </c>
      <c r="X1486" t="str">
        <f t="shared" si="30"/>
        <v>04-2025</v>
      </c>
      <c r="Y1486" t="str">
        <f>_xlfn.XLOOKUP(X1486,AM:AM,AO:AO,"")</f>
        <v>L6</v>
      </c>
      <c r="Z1486" t="str">
        <f>_xlfn.XLOOKUP(X1486,AM:AM,AP:AP,"")</f>
        <v>L12</v>
      </c>
      <c r="AA1486" t="str">
        <f>_xlfn.XLOOKUP(X1486,AM:AM,AQ:AQ,"")</f>
        <v>L24</v>
      </c>
      <c r="AB1486" t="str">
        <f>_xlfn.XLOOKUP(X1486,AM:AM,AR:AR,"")</f>
        <v>L36</v>
      </c>
    </row>
    <row r="1487" spans="1:28">
      <c r="A1487" s="265">
        <v>45753</v>
      </c>
      <c r="B1487" t="s">
        <v>24</v>
      </c>
      <c r="C1487" t="s">
        <v>24</v>
      </c>
      <c r="D1487" t="s">
        <v>24</v>
      </c>
      <c r="E1487" t="s">
        <v>24</v>
      </c>
      <c r="F1487" t="s">
        <v>24</v>
      </c>
      <c r="G1487" t="s">
        <v>24</v>
      </c>
      <c r="H1487" t="s">
        <v>24</v>
      </c>
      <c r="I1487" t="s">
        <v>24</v>
      </c>
      <c r="J1487" t="s">
        <v>24</v>
      </c>
      <c r="K1487" t="s">
        <v>24</v>
      </c>
      <c r="L1487" t="s">
        <v>24</v>
      </c>
      <c r="M1487" t="s">
        <v>24</v>
      </c>
      <c r="N1487" t="s">
        <v>24</v>
      </c>
      <c r="O1487" t="s">
        <v>24</v>
      </c>
      <c r="P1487" t="s">
        <v>24</v>
      </c>
      <c r="Q1487" t="s">
        <v>24</v>
      </c>
      <c r="R1487" t="s">
        <v>24</v>
      </c>
      <c r="S1487" t="s">
        <v>24</v>
      </c>
      <c r="T1487" t="s">
        <v>24</v>
      </c>
      <c r="U1487" t="s">
        <v>24</v>
      </c>
      <c r="V1487" t="s">
        <v>24</v>
      </c>
      <c r="W1487" t="s">
        <v>24</v>
      </c>
      <c r="X1487" t="str">
        <f t="shared" si="30"/>
        <v>04-2025</v>
      </c>
      <c r="Y1487" t="str">
        <f>_xlfn.XLOOKUP(X1487,AM:AM,AO:AO,"")</f>
        <v>L6</v>
      </c>
      <c r="Z1487" t="str">
        <f>_xlfn.XLOOKUP(X1487,AM:AM,AP:AP,"")</f>
        <v>L12</v>
      </c>
      <c r="AA1487" t="str">
        <f>_xlfn.XLOOKUP(X1487,AM:AM,AQ:AQ,"")</f>
        <v>L24</v>
      </c>
      <c r="AB1487" t="str">
        <f>_xlfn.XLOOKUP(X1487,AM:AM,AR:AR,"")</f>
        <v>L36</v>
      </c>
    </row>
    <row r="1488" spans="1:28">
      <c r="A1488" s="265">
        <v>45754</v>
      </c>
      <c r="B1488">
        <v>48300</v>
      </c>
      <c r="C1488">
        <v>48700</v>
      </c>
      <c r="D1488">
        <v>49000</v>
      </c>
      <c r="E1488">
        <v>45800</v>
      </c>
      <c r="F1488">
        <v>51200</v>
      </c>
      <c r="G1488" t="s">
        <v>25</v>
      </c>
      <c r="H1488">
        <v>47000</v>
      </c>
      <c r="I1488">
        <v>47300</v>
      </c>
      <c r="J1488">
        <v>49500</v>
      </c>
      <c r="K1488" t="s">
        <v>25</v>
      </c>
      <c r="L1488">
        <v>48700</v>
      </c>
      <c r="M1488">
        <v>49400</v>
      </c>
      <c r="N1488">
        <v>48000</v>
      </c>
      <c r="O1488">
        <v>47300</v>
      </c>
      <c r="P1488">
        <v>45500</v>
      </c>
      <c r="Q1488">
        <v>45700</v>
      </c>
      <c r="R1488">
        <v>46200</v>
      </c>
      <c r="S1488">
        <v>47900</v>
      </c>
      <c r="T1488">
        <v>49300</v>
      </c>
      <c r="U1488">
        <v>50000</v>
      </c>
      <c r="V1488">
        <v>50200</v>
      </c>
      <c r="W1488">
        <v>53300</v>
      </c>
      <c r="X1488" t="str">
        <f t="shared" si="30"/>
        <v>04-2025</v>
      </c>
      <c r="Y1488" t="str">
        <f>_xlfn.XLOOKUP(X1488,AM:AM,AO:AO,"")</f>
        <v>L6</v>
      </c>
      <c r="Z1488" t="str">
        <f>_xlfn.XLOOKUP(X1488,AM:AM,AP:AP,"")</f>
        <v>L12</v>
      </c>
      <c r="AA1488" t="str">
        <f>_xlfn.XLOOKUP(X1488,AM:AM,AQ:AQ,"")</f>
        <v>L24</v>
      </c>
      <c r="AB1488" t="str">
        <f>_xlfn.XLOOKUP(X1488,AM:AM,AR:AR,"")</f>
        <v>L36</v>
      </c>
    </row>
    <row r="1489" spans="1:28">
      <c r="A1489" s="93">
        <v>45755</v>
      </c>
      <c r="B1489" s="90">
        <v>48000</v>
      </c>
      <c r="C1489" s="90">
        <v>48500</v>
      </c>
      <c r="D1489" s="90">
        <v>49000</v>
      </c>
      <c r="E1489" s="90">
        <v>45800</v>
      </c>
      <c r="F1489" s="90">
        <v>51100</v>
      </c>
      <c r="G1489" s="91" t="s">
        <v>25</v>
      </c>
      <c r="H1489" s="90">
        <v>47000</v>
      </c>
      <c r="I1489" s="90">
        <v>47500</v>
      </c>
      <c r="J1489" s="90">
        <v>49300</v>
      </c>
      <c r="K1489" s="91" t="s">
        <v>25</v>
      </c>
      <c r="L1489" s="90">
        <v>48600</v>
      </c>
      <c r="M1489" s="90">
        <v>49400</v>
      </c>
      <c r="N1489" s="90">
        <v>47800</v>
      </c>
      <c r="O1489" s="90">
        <v>47100</v>
      </c>
      <c r="P1489" s="90">
        <v>45400</v>
      </c>
      <c r="Q1489" s="90">
        <v>45600</v>
      </c>
      <c r="R1489" s="90">
        <v>46000</v>
      </c>
      <c r="S1489" s="90">
        <v>47900</v>
      </c>
      <c r="T1489" s="90">
        <v>49000</v>
      </c>
      <c r="U1489" s="90">
        <v>50000</v>
      </c>
      <c r="V1489" s="90">
        <v>50200</v>
      </c>
      <c r="W1489" s="90">
        <v>53300</v>
      </c>
      <c r="X1489" t="str">
        <f t="shared" si="30"/>
        <v>04-2025</v>
      </c>
      <c r="Y1489" t="str">
        <f>_xlfn.XLOOKUP(X1489,AM:AM,AO:AO,"")</f>
        <v>L6</v>
      </c>
      <c r="Z1489" t="str">
        <f>_xlfn.XLOOKUP(X1489,AM:AM,AP:AP,"")</f>
        <v>L12</v>
      </c>
      <c r="AA1489" t="str">
        <f>_xlfn.XLOOKUP(X1489,AM:AM,AQ:AQ,"")</f>
        <v>L24</v>
      </c>
      <c r="AB1489" t="str">
        <f>_xlfn.XLOOKUP(X1489,AM:AM,AR:AR,"")</f>
        <v>L36</v>
      </c>
    </row>
    <row r="1490" spans="1:28">
      <c r="A1490" s="265">
        <v>45756</v>
      </c>
      <c r="B1490">
        <v>48000</v>
      </c>
      <c r="C1490">
        <v>48500</v>
      </c>
      <c r="D1490">
        <v>49200</v>
      </c>
      <c r="E1490">
        <v>46000</v>
      </c>
      <c r="F1490">
        <v>50800</v>
      </c>
      <c r="G1490" t="s">
        <v>25</v>
      </c>
      <c r="H1490">
        <v>47200</v>
      </c>
      <c r="I1490">
        <v>47700</v>
      </c>
      <c r="J1490">
        <v>49300</v>
      </c>
      <c r="K1490" t="s">
        <v>25</v>
      </c>
      <c r="L1490">
        <v>48800</v>
      </c>
      <c r="M1490">
        <v>49400</v>
      </c>
      <c r="N1490">
        <v>48200</v>
      </c>
      <c r="O1490">
        <v>47300</v>
      </c>
      <c r="P1490">
        <v>45900</v>
      </c>
      <c r="Q1490">
        <v>45800</v>
      </c>
      <c r="R1490">
        <v>46200</v>
      </c>
      <c r="S1490">
        <v>48100</v>
      </c>
      <c r="T1490">
        <v>49000</v>
      </c>
      <c r="U1490">
        <v>50500</v>
      </c>
      <c r="V1490">
        <v>50300</v>
      </c>
      <c r="W1490">
        <v>53300</v>
      </c>
      <c r="X1490" t="str">
        <f t="shared" si="30"/>
        <v>04-2025</v>
      </c>
      <c r="Y1490" t="str">
        <f>_xlfn.XLOOKUP(X1490,AM:AM,AO:AO,"")</f>
        <v>L6</v>
      </c>
      <c r="Z1490" t="str">
        <f>_xlfn.XLOOKUP(X1490,AM:AM,AP:AP,"")</f>
        <v>L12</v>
      </c>
      <c r="AA1490" t="str">
        <f>_xlfn.XLOOKUP(X1490,AM:AM,AQ:AQ,"")</f>
        <v>L24</v>
      </c>
      <c r="AB1490" t="str">
        <f>_xlfn.XLOOKUP(X1490,AM:AM,AR:AR,"")</f>
        <v>L36</v>
      </c>
    </row>
    <row r="1491" spans="1:28">
      <c r="A1491" s="265">
        <v>45757</v>
      </c>
      <c r="B1491">
        <v>48200</v>
      </c>
      <c r="C1491">
        <v>48700</v>
      </c>
      <c r="D1491">
        <v>49400</v>
      </c>
      <c r="E1491">
        <v>46200</v>
      </c>
      <c r="F1491">
        <v>50800</v>
      </c>
      <c r="G1491" t="s">
        <v>25</v>
      </c>
      <c r="H1491">
        <v>47300</v>
      </c>
      <c r="I1491">
        <v>47900</v>
      </c>
      <c r="J1491">
        <v>49300</v>
      </c>
      <c r="K1491" t="s">
        <v>25</v>
      </c>
      <c r="L1491">
        <v>48800</v>
      </c>
      <c r="M1491">
        <v>49400</v>
      </c>
      <c r="N1491">
        <v>48200</v>
      </c>
      <c r="O1491">
        <v>47300</v>
      </c>
      <c r="P1491">
        <v>45900</v>
      </c>
      <c r="Q1491">
        <v>45900</v>
      </c>
      <c r="R1491">
        <v>46200</v>
      </c>
      <c r="S1491">
        <v>48300</v>
      </c>
      <c r="T1491">
        <v>49300</v>
      </c>
      <c r="U1491">
        <v>51000</v>
      </c>
      <c r="V1491">
        <v>50300</v>
      </c>
      <c r="W1491">
        <v>53300</v>
      </c>
      <c r="X1491" t="str">
        <f t="shared" si="30"/>
        <v>04-2025</v>
      </c>
      <c r="Y1491" t="str">
        <f>_xlfn.XLOOKUP(X1491,AM:AM,AO:AO,"")</f>
        <v>L6</v>
      </c>
      <c r="Z1491" t="str">
        <f>_xlfn.XLOOKUP(X1491,AM:AM,AP:AP,"")</f>
        <v>L12</v>
      </c>
      <c r="AA1491" t="str">
        <f>_xlfn.XLOOKUP(X1491,AM:AM,AQ:AQ,"")</f>
        <v>L24</v>
      </c>
      <c r="AB1491" t="str">
        <f>_xlfn.XLOOKUP(X1491,AM:AM,AR:AR,"")</f>
        <v>L36</v>
      </c>
    </row>
    <row r="1492" spans="1:28">
      <c r="A1492" s="265">
        <v>45758</v>
      </c>
      <c r="B1492">
        <v>48600</v>
      </c>
      <c r="C1492">
        <v>48700</v>
      </c>
      <c r="D1492">
        <v>49500</v>
      </c>
      <c r="E1492">
        <v>46600</v>
      </c>
      <c r="F1492">
        <v>51000</v>
      </c>
      <c r="G1492" t="s">
        <v>25</v>
      </c>
      <c r="H1492">
        <v>47300</v>
      </c>
      <c r="I1492">
        <v>47900</v>
      </c>
      <c r="J1492">
        <v>49700</v>
      </c>
      <c r="K1492" t="s">
        <v>25</v>
      </c>
      <c r="L1492">
        <v>48900</v>
      </c>
      <c r="M1492">
        <v>49400</v>
      </c>
      <c r="N1492">
        <v>48500</v>
      </c>
      <c r="O1492">
        <v>47300</v>
      </c>
      <c r="P1492">
        <v>46000</v>
      </c>
      <c r="Q1492">
        <v>46100</v>
      </c>
      <c r="R1492">
        <v>46300</v>
      </c>
      <c r="S1492">
        <v>48700</v>
      </c>
      <c r="T1492">
        <v>49300</v>
      </c>
      <c r="U1492">
        <v>51500</v>
      </c>
      <c r="V1492">
        <v>50400</v>
      </c>
      <c r="W1492">
        <v>53300</v>
      </c>
      <c r="X1492" t="str">
        <f t="shared" si="30"/>
        <v>04-2025</v>
      </c>
      <c r="Y1492" t="str">
        <f>_xlfn.XLOOKUP(X1492,AM:AM,AO:AO,"")</f>
        <v>L6</v>
      </c>
      <c r="Z1492" t="str">
        <f>_xlfn.XLOOKUP(X1492,AM:AM,AP:AP,"")</f>
        <v>L12</v>
      </c>
      <c r="AA1492" t="str">
        <f>_xlfn.XLOOKUP(X1492,AM:AM,AQ:AQ,"")</f>
        <v>L24</v>
      </c>
      <c r="AB1492" t="str">
        <f>_xlfn.XLOOKUP(X1492,AM:AM,AR:AR,"")</f>
        <v>L36</v>
      </c>
    </row>
    <row r="1493" spans="1:28">
      <c r="A1493" s="265">
        <v>45759</v>
      </c>
      <c r="B1493">
        <v>48600</v>
      </c>
      <c r="C1493">
        <v>48700</v>
      </c>
      <c r="D1493">
        <v>49500</v>
      </c>
      <c r="E1493">
        <v>46400</v>
      </c>
      <c r="F1493">
        <v>50800</v>
      </c>
      <c r="G1493" t="s">
        <v>25</v>
      </c>
      <c r="H1493">
        <v>47300</v>
      </c>
      <c r="I1493">
        <v>47700</v>
      </c>
      <c r="J1493">
        <v>49700</v>
      </c>
      <c r="K1493" t="s">
        <v>25</v>
      </c>
      <c r="L1493">
        <v>48900</v>
      </c>
      <c r="M1493">
        <v>49400</v>
      </c>
      <c r="N1493">
        <v>48400</v>
      </c>
      <c r="O1493">
        <v>47100</v>
      </c>
      <c r="P1493">
        <v>45800</v>
      </c>
      <c r="Q1493">
        <v>46000</v>
      </c>
      <c r="R1493">
        <v>46100</v>
      </c>
      <c r="S1493">
        <v>48500</v>
      </c>
      <c r="T1493">
        <v>49200</v>
      </c>
      <c r="U1493">
        <v>52000</v>
      </c>
      <c r="V1493">
        <v>50400</v>
      </c>
      <c r="W1493">
        <v>53300</v>
      </c>
      <c r="X1493" t="str">
        <f t="shared" si="30"/>
        <v>04-2025</v>
      </c>
      <c r="Y1493" t="str">
        <f>_xlfn.XLOOKUP(X1493,AM:AM,AO:AO,"")</f>
        <v>L6</v>
      </c>
      <c r="Z1493" t="str">
        <f>_xlfn.XLOOKUP(X1493,AM:AM,AP:AP,"")</f>
        <v>L12</v>
      </c>
      <c r="AA1493" t="str">
        <f>_xlfn.XLOOKUP(X1493,AM:AM,AQ:AQ,"")</f>
        <v>L24</v>
      </c>
      <c r="AB1493" t="str">
        <f>_xlfn.XLOOKUP(X1493,AM:AM,AR:AR,"")</f>
        <v>L36</v>
      </c>
    </row>
    <row r="1494" spans="1:28">
      <c r="A1494" s="265">
        <v>45760</v>
      </c>
      <c r="B1494" t="s">
        <v>24</v>
      </c>
      <c r="C1494" t="s">
        <v>24</v>
      </c>
      <c r="D1494" t="s">
        <v>24</v>
      </c>
      <c r="E1494" t="s">
        <v>24</v>
      </c>
      <c r="F1494" t="s">
        <v>24</v>
      </c>
      <c r="G1494" t="s">
        <v>24</v>
      </c>
      <c r="H1494" t="s">
        <v>24</v>
      </c>
      <c r="I1494" t="s">
        <v>24</v>
      </c>
      <c r="J1494" t="s">
        <v>24</v>
      </c>
      <c r="K1494" t="s">
        <v>24</v>
      </c>
      <c r="L1494" t="s">
        <v>24</v>
      </c>
      <c r="M1494" t="s">
        <v>24</v>
      </c>
      <c r="N1494" t="s">
        <v>24</v>
      </c>
      <c r="O1494" t="s">
        <v>24</v>
      </c>
      <c r="P1494" t="s">
        <v>24</v>
      </c>
      <c r="Q1494" t="s">
        <v>24</v>
      </c>
      <c r="R1494" t="s">
        <v>24</v>
      </c>
      <c r="S1494" t="s">
        <v>24</v>
      </c>
      <c r="T1494" t="s">
        <v>24</v>
      </c>
      <c r="U1494" t="s">
        <v>24</v>
      </c>
      <c r="V1494" t="s">
        <v>24</v>
      </c>
      <c r="W1494" t="s">
        <v>24</v>
      </c>
      <c r="X1494" t="str">
        <f t="shared" ref="X1494:X1557" si="31">TEXT(A1494,"MM-YYYY")</f>
        <v>04-2025</v>
      </c>
      <c r="Y1494" t="str">
        <f>_xlfn.XLOOKUP(X1494,AM:AM,AO:AO,"")</f>
        <v>L6</v>
      </c>
      <c r="Z1494" t="str">
        <f>_xlfn.XLOOKUP(X1494,AM:AM,AP:AP,"")</f>
        <v>L12</v>
      </c>
      <c r="AA1494" t="str">
        <f>_xlfn.XLOOKUP(X1494,AM:AM,AQ:AQ,"")</f>
        <v>L24</v>
      </c>
      <c r="AB1494" t="str">
        <f>_xlfn.XLOOKUP(X1494,AM:AM,AR:AR,"")</f>
        <v>L36</v>
      </c>
    </row>
    <row r="1495" spans="1:28">
      <c r="A1495" s="265">
        <v>45761</v>
      </c>
      <c r="B1495">
        <v>48200</v>
      </c>
      <c r="C1495" t="s">
        <v>25</v>
      </c>
      <c r="D1495">
        <v>48900</v>
      </c>
      <c r="E1495">
        <v>45900</v>
      </c>
      <c r="F1495">
        <v>50000</v>
      </c>
      <c r="G1495" t="s">
        <v>25</v>
      </c>
      <c r="H1495">
        <v>47000</v>
      </c>
      <c r="I1495">
        <v>47500</v>
      </c>
      <c r="J1495">
        <v>49700</v>
      </c>
      <c r="K1495" t="s">
        <v>25</v>
      </c>
      <c r="L1495">
        <v>48800</v>
      </c>
      <c r="M1495">
        <v>49400</v>
      </c>
      <c r="N1495">
        <v>47600</v>
      </c>
      <c r="O1495">
        <v>47000</v>
      </c>
      <c r="P1495">
        <v>45600</v>
      </c>
      <c r="Q1495">
        <v>45600</v>
      </c>
      <c r="R1495">
        <v>46000</v>
      </c>
      <c r="S1495">
        <v>48000</v>
      </c>
      <c r="T1495">
        <v>48800</v>
      </c>
      <c r="U1495">
        <v>52000</v>
      </c>
      <c r="V1495">
        <v>50200</v>
      </c>
      <c r="W1495">
        <v>53300</v>
      </c>
      <c r="X1495" t="str">
        <f t="shared" si="31"/>
        <v>04-2025</v>
      </c>
      <c r="Y1495" t="str">
        <f>_xlfn.XLOOKUP(X1495,AM:AM,AO:AO,"")</f>
        <v>L6</v>
      </c>
      <c r="Z1495" t="str">
        <f>_xlfn.XLOOKUP(X1495,AM:AM,AP:AP,"")</f>
        <v>L12</v>
      </c>
      <c r="AA1495" t="str">
        <f>_xlfn.XLOOKUP(X1495,AM:AM,AQ:AQ,"")</f>
        <v>L24</v>
      </c>
      <c r="AB1495" t="str">
        <f>_xlfn.XLOOKUP(X1495,AM:AM,AR:AR,"")</f>
        <v>L36</v>
      </c>
    </row>
    <row r="1496" spans="1:28">
      <c r="A1496" s="265">
        <v>45762</v>
      </c>
      <c r="B1496">
        <v>48200</v>
      </c>
      <c r="C1496">
        <v>48700</v>
      </c>
      <c r="D1496">
        <v>48700</v>
      </c>
      <c r="E1496">
        <v>45600</v>
      </c>
      <c r="F1496">
        <v>49600</v>
      </c>
      <c r="G1496" t="s">
        <v>25</v>
      </c>
      <c r="H1496">
        <v>47000</v>
      </c>
      <c r="I1496">
        <v>47400</v>
      </c>
      <c r="J1496">
        <v>49500</v>
      </c>
      <c r="K1496" t="s">
        <v>25</v>
      </c>
      <c r="L1496">
        <v>48700</v>
      </c>
      <c r="M1496">
        <v>49300</v>
      </c>
      <c r="N1496">
        <v>47300</v>
      </c>
      <c r="O1496">
        <v>47000</v>
      </c>
      <c r="P1496">
        <v>45400</v>
      </c>
      <c r="Q1496">
        <v>45400</v>
      </c>
      <c r="R1496">
        <v>46000</v>
      </c>
      <c r="S1496">
        <v>47800</v>
      </c>
      <c r="T1496">
        <v>48700</v>
      </c>
      <c r="U1496">
        <v>52000</v>
      </c>
      <c r="V1496">
        <v>50100</v>
      </c>
      <c r="W1496">
        <v>53000</v>
      </c>
      <c r="X1496" t="str">
        <f t="shared" si="31"/>
        <v>04-2025</v>
      </c>
      <c r="Y1496" t="str">
        <f>_xlfn.XLOOKUP(X1496,AM:AM,AO:AO,"")</f>
        <v>L6</v>
      </c>
      <c r="Z1496" t="str">
        <f>_xlfn.XLOOKUP(X1496,AM:AM,AP:AP,"")</f>
        <v>L12</v>
      </c>
      <c r="AA1496" t="str">
        <f>_xlfn.XLOOKUP(X1496,AM:AM,AQ:AQ,"")</f>
        <v>L24</v>
      </c>
      <c r="AB1496" t="str">
        <f>_xlfn.XLOOKUP(X1496,AM:AM,AR:AR,"")</f>
        <v>L36</v>
      </c>
    </row>
    <row r="1497" spans="1:28">
      <c r="A1497" s="265">
        <v>45763</v>
      </c>
      <c r="B1497">
        <v>48200</v>
      </c>
      <c r="C1497">
        <v>48700</v>
      </c>
      <c r="D1497">
        <v>48700</v>
      </c>
      <c r="E1497">
        <v>45800</v>
      </c>
      <c r="F1497">
        <v>49600</v>
      </c>
      <c r="G1497" t="s">
        <v>25</v>
      </c>
      <c r="H1497">
        <v>47000</v>
      </c>
      <c r="I1497">
        <v>47500</v>
      </c>
      <c r="J1497">
        <v>49500</v>
      </c>
      <c r="K1497" t="s">
        <v>25</v>
      </c>
      <c r="L1497">
        <v>48700</v>
      </c>
      <c r="M1497">
        <v>49400</v>
      </c>
      <c r="N1497">
        <v>47600</v>
      </c>
      <c r="O1497">
        <v>47200</v>
      </c>
      <c r="P1497">
        <v>45500</v>
      </c>
      <c r="Q1497">
        <v>45800</v>
      </c>
      <c r="R1497">
        <v>46000</v>
      </c>
      <c r="S1497">
        <v>47900</v>
      </c>
      <c r="T1497">
        <v>49000</v>
      </c>
      <c r="U1497">
        <v>52000</v>
      </c>
      <c r="V1497">
        <v>50000</v>
      </c>
      <c r="W1497">
        <v>53000</v>
      </c>
      <c r="X1497" t="str">
        <f t="shared" si="31"/>
        <v>04-2025</v>
      </c>
      <c r="Y1497" t="str">
        <f>_xlfn.XLOOKUP(X1497,AM:AM,AO:AO,"")</f>
        <v>L6</v>
      </c>
      <c r="Z1497" t="str">
        <f>_xlfn.XLOOKUP(X1497,AM:AM,AP:AP,"")</f>
        <v>L12</v>
      </c>
      <c r="AA1497" t="str">
        <f>_xlfn.XLOOKUP(X1497,AM:AM,AQ:AQ,"")</f>
        <v>L24</v>
      </c>
      <c r="AB1497" t="str">
        <f>_xlfn.XLOOKUP(X1497,AM:AM,AR:AR,"")</f>
        <v>L36</v>
      </c>
    </row>
    <row r="1498" spans="1:28">
      <c r="A1498" s="265">
        <v>45764</v>
      </c>
      <c r="B1498">
        <v>48100</v>
      </c>
      <c r="C1498">
        <v>48700</v>
      </c>
      <c r="D1498">
        <v>48600</v>
      </c>
      <c r="E1498">
        <v>45500</v>
      </c>
      <c r="F1498">
        <v>49800</v>
      </c>
      <c r="G1498" t="s">
        <v>25</v>
      </c>
      <c r="H1498">
        <v>47000</v>
      </c>
      <c r="I1498">
        <v>47200</v>
      </c>
      <c r="J1498">
        <v>49300</v>
      </c>
      <c r="K1498" t="s">
        <v>25</v>
      </c>
      <c r="L1498">
        <v>48400</v>
      </c>
      <c r="M1498">
        <v>49300</v>
      </c>
      <c r="N1498">
        <v>47300</v>
      </c>
      <c r="O1498">
        <v>47000</v>
      </c>
      <c r="P1498">
        <v>45100</v>
      </c>
      <c r="Q1498">
        <v>45400</v>
      </c>
      <c r="R1498">
        <v>45800</v>
      </c>
      <c r="S1498">
        <v>47600</v>
      </c>
      <c r="T1498">
        <v>48600</v>
      </c>
      <c r="U1498">
        <v>52000</v>
      </c>
      <c r="V1498">
        <v>49200</v>
      </c>
      <c r="W1498">
        <v>52500</v>
      </c>
      <c r="X1498" t="str">
        <f t="shared" si="31"/>
        <v>04-2025</v>
      </c>
      <c r="Y1498" t="str">
        <f>_xlfn.XLOOKUP(X1498,AM:AM,AO:AO,"")</f>
        <v>L6</v>
      </c>
      <c r="Z1498" t="str">
        <f>_xlfn.XLOOKUP(X1498,AM:AM,AP:AP,"")</f>
        <v>L12</v>
      </c>
      <c r="AA1498" t="str">
        <f>_xlfn.XLOOKUP(X1498,AM:AM,AQ:AQ,"")</f>
        <v>L24</v>
      </c>
      <c r="AB1498" t="str">
        <f>_xlfn.XLOOKUP(X1498,AM:AM,AR:AR,"")</f>
        <v>L36</v>
      </c>
    </row>
    <row r="1499" spans="1:28">
      <c r="A1499" s="265">
        <v>45765</v>
      </c>
      <c r="B1499">
        <v>48100</v>
      </c>
      <c r="C1499">
        <v>48700</v>
      </c>
      <c r="D1499">
        <v>48600</v>
      </c>
      <c r="E1499">
        <v>45500</v>
      </c>
      <c r="F1499">
        <v>49600</v>
      </c>
      <c r="G1499" t="s">
        <v>25</v>
      </c>
      <c r="H1499">
        <v>47000</v>
      </c>
      <c r="I1499">
        <v>47000</v>
      </c>
      <c r="J1499">
        <v>49300</v>
      </c>
      <c r="K1499" t="s">
        <v>25</v>
      </c>
      <c r="L1499">
        <v>48300</v>
      </c>
      <c r="M1499">
        <v>49300</v>
      </c>
      <c r="N1499">
        <v>47200</v>
      </c>
      <c r="O1499">
        <v>47200</v>
      </c>
      <c r="P1499">
        <v>44900</v>
      </c>
      <c r="Q1499">
        <v>45200</v>
      </c>
      <c r="R1499">
        <v>45700</v>
      </c>
      <c r="S1499">
        <v>47500</v>
      </c>
      <c r="T1499">
        <v>48500</v>
      </c>
      <c r="U1499">
        <v>52000</v>
      </c>
      <c r="V1499">
        <v>49200</v>
      </c>
      <c r="W1499">
        <v>52500</v>
      </c>
      <c r="X1499" t="str">
        <f t="shared" si="31"/>
        <v>04-2025</v>
      </c>
      <c r="Y1499" t="str">
        <f>_xlfn.XLOOKUP(X1499,AM:AM,AO:AO,"")</f>
        <v>L6</v>
      </c>
      <c r="Z1499" t="str">
        <f>_xlfn.XLOOKUP(X1499,AM:AM,AP:AP,"")</f>
        <v>L12</v>
      </c>
      <c r="AA1499" t="str">
        <f>_xlfn.XLOOKUP(X1499,AM:AM,AQ:AQ,"")</f>
        <v>L24</v>
      </c>
      <c r="AB1499" t="str">
        <f>_xlfn.XLOOKUP(X1499,AM:AM,AR:AR,"")</f>
        <v>L36</v>
      </c>
    </row>
    <row r="1500" spans="1:28">
      <c r="A1500" s="265">
        <v>45766</v>
      </c>
      <c r="B1500">
        <v>48000</v>
      </c>
      <c r="C1500">
        <v>48500</v>
      </c>
      <c r="D1500">
        <v>48400</v>
      </c>
      <c r="E1500">
        <v>45300</v>
      </c>
      <c r="F1500">
        <v>49600</v>
      </c>
      <c r="G1500" t="s">
        <v>25</v>
      </c>
      <c r="H1500">
        <v>47000</v>
      </c>
      <c r="I1500">
        <v>46800</v>
      </c>
      <c r="J1500">
        <v>49000</v>
      </c>
      <c r="K1500" t="s">
        <v>25</v>
      </c>
      <c r="L1500">
        <v>48100</v>
      </c>
      <c r="M1500">
        <v>49300</v>
      </c>
      <c r="N1500">
        <v>46800</v>
      </c>
      <c r="O1500">
        <v>47000</v>
      </c>
      <c r="P1500">
        <v>44500</v>
      </c>
      <c r="Q1500">
        <v>44800</v>
      </c>
      <c r="R1500">
        <v>45600</v>
      </c>
      <c r="S1500">
        <v>47400</v>
      </c>
      <c r="T1500">
        <v>48200</v>
      </c>
      <c r="U1500">
        <v>51500</v>
      </c>
      <c r="V1500">
        <v>49200</v>
      </c>
      <c r="W1500">
        <v>52500</v>
      </c>
      <c r="X1500" t="str">
        <f t="shared" si="31"/>
        <v>04-2025</v>
      </c>
      <c r="Y1500" t="str">
        <f>_xlfn.XLOOKUP(X1500,AM:AM,AO:AO,"")</f>
        <v>L6</v>
      </c>
      <c r="Z1500" t="str">
        <f>_xlfn.XLOOKUP(X1500,AM:AM,AP:AP,"")</f>
        <v>L12</v>
      </c>
      <c r="AA1500" t="str">
        <f>_xlfn.XLOOKUP(X1500,AM:AM,AQ:AQ,"")</f>
        <v>L24</v>
      </c>
      <c r="AB1500" t="str">
        <f>_xlfn.XLOOKUP(X1500,AM:AM,AR:AR,"")</f>
        <v>L36</v>
      </c>
    </row>
    <row r="1501" spans="1:28">
      <c r="A1501" s="265">
        <v>45767</v>
      </c>
      <c r="B1501" t="s">
        <v>24</v>
      </c>
      <c r="C1501" t="s">
        <v>24</v>
      </c>
      <c r="D1501" t="s">
        <v>24</v>
      </c>
      <c r="E1501" t="s">
        <v>24</v>
      </c>
      <c r="F1501" t="s">
        <v>24</v>
      </c>
      <c r="G1501" t="s">
        <v>24</v>
      </c>
      <c r="H1501" t="s">
        <v>24</v>
      </c>
      <c r="I1501" t="s">
        <v>24</v>
      </c>
      <c r="J1501" t="s">
        <v>24</v>
      </c>
      <c r="K1501" t="s">
        <v>24</v>
      </c>
      <c r="L1501" t="s">
        <v>24</v>
      </c>
      <c r="M1501" t="s">
        <v>24</v>
      </c>
      <c r="N1501" t="s">
        <v>24</v>
      </c>
      <c r="O1501" t="s">
        <v>24</v>
      </c>
      <c r="P1501" t="s">
        <v>24</v>
      </c>
      <c r="Q1501" t="s">
        <v>24</v>
      </c>
      <c r="R1501" t="s">
        <v>24</v>
      </c>
      <c r="S1501" t="s">
        <v>24</v>
      </c>
      <c r="T1501" t="s">
        <v>24</v>
      </c>
      <c r="U1501" t="s">
        <v>24</v>
      </c>
      <c r="V1501" t="s">
        <v>24</v>
      </c>
      <c r="W1501" t="s">
        <v>24</v>
      </c>
      <c r="X1501" t="str">
        <f t="shared" si="31"/>
        <v>04-2025</v>
      </c>
      <c r="Y1501" t="str">
        <f>_xlfn.XLOOKUP(X1501,AM:AM,AO:AO,"")</f>
        <v>L6</v>
      </c>
      <c r="Z1501" t="str">
        <f>_xlfn.XLOOKUP(X1501,AM:AM,AP:AP,"")</f>
        <v>L12</v>
      </c>
      <c r="AA1501" t="str">
        <f>_xlfn.XLOOKUP(X1501,AM:AM,AQ:AQ,"")</f>
        <v>L24</v>
      </c>
      <c r="AB1501" t="str">
        <f>_xlfn.XLOOKUP(X1501,AM:AM,AR:AR,"")</f>
        <v>L36</v>
      </c>
    </row>
    <row r="1502" spans="1:28">
      <c r="A1502" s="265">
        <v>45768</v>
      </c>
      <c r="B1502">
        <v>47900</v>
      </c>
      <c r="C1502">
        <v>48500</v>
      </c>
      <c r="D1502">
        <v>47900</v>
      </c>
      <c r="E1502">
        <v>44700</v>
      </c>
      <c r="F1502">
        <v>48800</v>
      </c>
      <c r="G1502" t="s">
        <v>25</v>
      </c>
      <c r="H1502">
        <v>47000</v>
      </c>
      <c r="I1502">
        <v>46800</v>
      </c>
      <c r="J1502">
        <v>49000</v>
      </c>
      <c r="K1502" t="s">
        <v>25</v>
      </c>
      <c r="L1502">
        <v>48000</v>
      </c>
      <c r="M1502">
        <v>49300</v>
      </c>
      <c r="N1502">
        <v>46600</v>
      </c>
      <c r="O1502">
        <v>47000</v>
      </c>
      <c r="P1502">
        <v>44600</v>
      </c>
      <c r="Q1502">
        <v>44700</v>
      </c>
      <c r="R1502">
        <v>45500</v>
      </c>
      <c r="S1502">
        <v>46800</v>
      </c>
      <c r="T1502">
        <v>48000</v>
      </c>
      <c r="U1502">
        <v>51000</v>
      </c>
      <c r="V1502">
        <v>48900</v>
      </c>
      <c r="W1502">
        <v>51700</v>
      </c>
      <c r="X1502" t="str">
        <f t="shared" si="31"/>
        <v>04-2025</v>
      </c>
      <c r="Y1502" t="str">
        <f>_xlfn.XLOOKUP(X1502,AM:AM,AO:AO,"")</f>
        <v>L6</v>
      </c>
      <c r="Z1502" t="str">
        <f>_xlfn.XLOOKUP(X1502,AM:AM,AP:AP,"")</f>
        <v>L12</v>
      </c>
      <c r="AA1502" t="str">
        <f>_xlfn.XLOOKUP(X1502,AM:AM,AQ:AQ,"")</f>
        <v>L24</v>
      </c>
      <c r="AB1502" t="str">
        <f>_xlfn.XLOOKUP(X1502,AM:AM,AR:AR,"")</f>
        <v>L36</v>
      </c>
    </row>
    <row r="1503" spans="1:28">
      <c r="A1503" s="265">
        <v>45769</v>
      </c>
      <c r="B1503">
        <v>48500</v>
      </c>
      <c r="C1503">
        <v>48700</v>
      </c>
      <c r="D1503">
        <v>48600</v>
      </c>
      <c r="E1503">
        <v>45500</v>
      </c>
      <c r="F1503">
        <v>50000</v>
      </c>
      <c r="G1503" t="s">
        <v>25</v>
      </c>
      <c r="H1503">
        <v>48000</v>
      </c>
      <c r="I1503">
        <v>47500</v>
      </c>
      <c r="J1503">
        <v>49700</v>
      </c>
      <c r="K1503" t="s">
        <v>25</v>
      </c>
      <c r="L1503">
        <v>49000</v>
      </c>
      <c r="M1503">
        <v>49600</v>
      </c>
      <c r="N1503">
        <v>47800</v>
      </c>
      <c r="O1503">
        <v>47800</v>
      </c>
      <c r="P1503">
        <v>45100</v>
      </c>
      <c r="Q1503">
        <v>45600</v>
      </c>
      <c r="R1503">
        <v>46300</v>
      </c>
      <c r="S1503">
        <v>47600</v>
      </c>
      <c r="T1503">
        <v>49000</v>
      </c>
      <c r="U1503">
        <v>51500</v>
      </c>
      <c r="V1503">
        <v>49400</v>
      </c>
      <c r="W1503">
        <v>52300</v>
      </c>
      <c r="X1503" t="str">
        <f t="shared" si="31"/>
        <v>04-2025</v>
      </c>
      <c r="Y1503" t="str">
        <f>_xlfn.XLOOKUP(X1503,AM:AM,AO:AO,"")</f>
        <v>L6</v>
      </c>
      <c r="Z1503" t="str">
        <f>_xlfn.XLOOKUP(X1503,AM:AM,AP:AP,"")</f>
        <v>L12</v>
      </c>
      <c r="AA1503" t="str">
        <f>_xlfn.XLOOKUP(X1503,AM:AM,AQ:AQ,"")</f>
        <v>L24</v>
      </c>
      <c r="AB1503" t="str">
        <f>_xlfn.XLOOKUP(X1503,AM:AM,AR:AR,"")</f>
        <v>L36</v>
      </c>
    </row>
    <row r="1504" spans="1:28">
      <c r="A1504" s="93">
        <v>45770</v>
      </c>
      <c r="B1504" s="90">
        <v>48400</v>
      </c>
      <c r="C1504" s="90">
        <v>48800</v>
      </c>
      <c r="D1504" s="90">
        <v>48600</v>
      </c>
      <c r="E1504" s="90">
        <v>45300</v>
      </c>
      <c r="F1504" s="90">
        <v>50000</v>
      </c>
      <c r="G1504" s="91" t="s">
        <v>25</v>
      </c>
      <c r="H1504" s="90">
        <v>47500</v>
      </c>
      <c r="I1504" s="90">
        <v>47300</v>
      </c>
      <c r="J1504" s="90">
        <v>49500</v>
      </c>
      <c r="K1504" s="91" t="s">
        <v>25</v>
      </c>
      <c r="L1504" s="90">
        <v>48900</v>
      </c>
      <c r="M1504" s="90">
        <v>49400</v>
      </c>
      <c r="N1504" s="90">
        <v>47500</v>
      </c>
      <c r="O1504" s="90">
        <v>47300</v>
      </c>
      <c r="P1504" s="90">
        <v>44700</v>
      </c>
      <c r="Q1504" s="90">
        <v>45200</v>
      </c>
      <c r="R1504" s="90">
        <v>45700</v>
      </c>
      <c r="S1504" s="90">
        <v>47400</v>
      </c>
      <c r="T1504" s="90">
        <v>48700</v>
      </c>
      <c r="U1504" s="90">
        <v>51500</v>
      </c>
      <c r="V1504" s="90">
        <v>49400</v>
      </c>
      <c r="W1504" s="90">
        <v>52300</v>
      </c>
      <c r="X1504" t="str">
        <f t="shared" si="31"/>
        <v>04-2025</v>
      </c>
      <c r="Y1504" t="str">
        <f>_xlfn.XLOOKUP(X1504,AM:AM,AO:AO,"")</f>
        <v>L6</v>
      </c>
      <c r="Z1504" t="str">
        <f>_xlfn.XLOOKUP(X1504,AM:AM,AP:AP,"")</f>
        <v>L12</v>
      </c>
      <c r="AA1504" t="str">
        <f>_xlfn.XLOOKUP(X1504,AM:AM,AQ:AQ,"")</f>
        <v>L24</v>
      </c>
      <c r="AB1504" t="str">
        <f>_xlfn.XLOOKUP(X1504,AM:AM,AR:AR,"")</f>
        <v>L36</v>
      </c>
    </row>
    <row r="1505" spans="1:28">
      <c r="A1505" s="265">
        <v>45771</v>
      </c>
      <c r="B1505">
        <v>48400</v>
      </c>
      <c r="C1505">
        <v>48500</v>
      </c>
      <c r="D1505">
        <v>48400</v>
      </c>
      <c r="E1505">
        <v>45400</v>
      </c>
      <c r="F1505">
        <v>50000</v>
      </c>
      <c r="G1505" t="s">
        <v>25</v>
      </c>
      <c r="H1505">
        <v>47500</v>
      </c>
      <c r="I1505">
        <v>47300</v>
      </c>
      <c r="J1505">
        <v>49500</v>
      </c>
      <c r="K1505" t="s">
        <v>25</v>
      </c>
      <c r="L1505">
        <v>48900</v>
      </c>
      <c r="M1505">
        <v>49400</v>
      </c>
      <c r="N1505">
        <v>47800</v>
      </c>
      <c r="O1505">
        <v>47000</v>
      </c>
      <c r="P1505">
        <v>44700</v>
      </c>
      <c r="Q1505">
        <v>45200</v>
      </c>
      <c r="R1505">
        <v>45500</v>
      </c>
      <c r="S1505">
        <v>47500</v>
      </c>
      <c r="T1505">
        <v>48500</v>
      </c>
      <c r="U1505">
        <v>51500</v>
      </c>
      <c r="V1505">
        <v>49400</v>
      </c>
      <c r="W1505">
        <v>52300</v>
      </c>
      <c r="X1505" t="str">
        <f t="shared" si="31"/>
        <v>04-2025</v>
      </c>
      <c r="Y1505" t="str">
        <f>_xlfn.XLOOKUP(X1505,AM:AM,AO:AO,"")</f>
        <v>L6</v>
      </c>
      <c r="Z1505" t="str">
        <f>_xlfn.XLOOKUP(X1505,AM:AM,AP:AP,"")</f>
        <v>L12</v>
      </c>
      <c r="AA1505" t="str">
        <f>_xlfn.XLOOKUP(X1505,AM:AM,AQ:AQ,"")</f>
        <v>L24</v>
      </c>
      <c r="AB1505" t="str">
        <f>_xlfn.XLOOKUP(X1505,AM:AM,AR:AR,"")</f>
        <v>L36</v>
      </c>
    </row>
    <row r="1506" spans="1:28">
      <c r="A1506" s="265">
        <v>45772</v>
      </c>
      <c r="B1506">
        <v>48400</v>
      </c>
      <c r="C1506">
        <v>48500</v>
      </c>
      <c r="D1506">
        <v>48300</v>
      </c>
      <c r="E1506">
        <v>45000</v>
      </c>
      <c r="F1506">
        <v>50000</v>
      </c>
      <c r="G1506" t="s">
        <v>25</v>
      </c>
      <c r="H1506">
        <v>46500</v>
      </c>
      <c r="I1506">
        <v>47000</v>
      </c>
      <c r="J1506">
        <v>49500</v>
      </c>
      <c r="K1506" t="s">
        <v>25</v>
      </c>
      <c r="L1506">
        <v>48700</v>
      </c>
      <c r="M1506">
        <v>49400</v>
      </c>
      <c r="N1506">
        <v>47200</v>
      </c>
      <c r="O1506">
        <v>47000</v>
      </c>
      <c r="P1506">
        <v>44300</v>
      </c>
      <c r="Q1506">
        <v>45000</v>
      </c>
      <c r="R1506">
        <v>45500</v>
      </c>
      <c r="S1506">
        <v>47100</v>
      </c>
      <c r="T1506">
        <v>48400</v>
      </c>
      <c r="U1506">
        <v>51500</v>
      </c>
      <c r="V1506">
        <v>49300</v>
      </c>
      <c r="W1506">
        <v>52300</v>
      </c>
      <c r="X1506" t="str">
        <f t="shared" si="31"/>
        <v>04-2025</v>
      </c>
      <c r="Y1506" t="str">
        <f>_xlfn.XLOOKUP(X1506,AM:AM,AO:AO,"")</f>
        <v>L6</v>
      </c>
      <c r="Z1506" t="str">
        <f>_xlfn.XLOOKUP(X1506,AM:AM,AP:AP,"")</f>
        <v>L12</v>
      </c>
      <c r="AA1506" t="str">
        <f>_xlfn.XLOOKUP(X1506,AM:AM,AQ:AQ,"")</f>
        <v>L24</v>
      </c>
      <c r="AB1506" t="str">
        <f>_xlfn.XLOOKUP(X1506,AM:AM,AR:AR,"")</f>
        <v>L36</v>
      </c>
    </row>
    <row r="1507" spans="1:28">
      <c r="A1507" s="265">
        <v>45773</v>
      </c>
      <c r="B1507">
        <v>48200</v>
      </c>
      <c r="C1507">
        <v>48500</v>
      </c>
      <c r="D1507">
        <v>48100</v>
      </c>
      <c r="E1507">
        <v>45000</v>
      </c>
      <c r="F1507">
        <v>50000</v>
      </c>
      <c r="G1507" t="s">
        <v>25</v>
      </c>
      <c r="H1507">
        <v>46500</v>
      </c>
      <c r="I1507">
        <v>47000</v>
      </c>
      <c r="J1507">
        <v>49500</v>
      </c>
      <c r="K1507" t="s">
        <v>25</v>
      </c>
      <c r="L1507">
        <v>48500</v>
      </c>
      <c r="M1507">
        <v>49400</v>
      </c>
      <c r="N1507">
        <v>47000</v>
      </c>
      <c r="O1507">
        <v>46900</v>
      </c>
      <c r="P1507">
        <v>44400</v>
      </c>
      <c r="Q1507">
        <v>45000</v>
      </c>
      <c r="R1507">
        <v>45300</v>
      </c>
      <c r="S1507">
        <v>47100</v>
      </c>
      <c r="T1507">
        <v>48300</v>
      </c>
      <c r="U1507">
        <v>51500</v>
      </c>
      <c r="V1507">
        <v>49300</v>
      </c>
      <c r="W1507">
        <v>52300</v>
      </c>
      <c r="X1507" t="str">
        <f t="shared" si="31"/>
        <v>04-2025</v>
      </c>
      <c r="Y1507" t="str">
        <f>_xlfn.XLOOKUP(X1507,AM:AM,AO:AO,"")</f>
        <v>L6</v>
      </c>
      <c r="Z1507" t="str">
        <f>_xlfn.XLOOKUP(X1507,AM:AM,AP:AP,"")</f>
        <v>L12</v>
      </c>
      <c r="AA1507" t="str">
        <f>_xlfn.XLOOKUP(X1507,AM:AM,AQ:AQ,"")</f>
        <v>L24</v>
      </c>
      <c r="AB1507" t="str">
        <f>_xlfn.XLOOKUP(X1507,AM:AM,AR:AR,"")</f>
        <v>L36</v>
      </c>
    </row>
    <row r="1508" spans="1:28">
      <c r="A1508" s="265">
        <v>45774</v>
      </c>
      <c r="B1508" t="s">
        <v>24</v>
      </c>
      <c r="C1508" t="s">
        <v>24</v>
      </c>
      <c r="D1508" t="s">
        <v>24</v>
      </c>
      <c r="E1508" t="s">
        <v>24</v>
      </c>
      <c r="F1508" t="s">
        <v>24</v>
      </c>
      <c r="G1508" t="s">
        <v>24</v>
      </c>
      <c r="H1508" t="s">
        <v>24</v>
      </c>
      <c r="I1508" t="s">
        <v>24</v>
      </c>
      <c r="J1508" t="s">
        <v>24</v>
      </c>
      <c r="K1508" t="s">
        <v>24</v>
      </c>
      <c r="L1508" t="s">
        <v>24</v>
      </c>
      <c r="M1508" t="s">
        <v>24</v>
      </c>
      <c r="N1508" t="s">
        <v>24</v>
      </c>
      <c r="O1508" t="s">
        <v>24</v>
      </c>
      <c r="P1508" t="s">
        <v>24</v>
      </c>
      <c r="Q1508" t="s">
        <v>24</v>
      </c>
      <c r="R1508" t="s">
        <v>24</v>
      </c>
      <c r="S1508" t="s">
        <v>24</v>
      </c>
      <c r="T1508" t="s">
        <v>24</v>
      </c>
      <c r="U1508" t="s">
        <v>24</v>
      </c>
      <c r="V1508" t="s">
        <v>24</v>
      </c>
      <c r="W1508" t="s">
        <v>24</v>
      </c>
      <c r="X1508" t="str">
        <f t="shared" si="31"/>
        <v>04-2025</v>
      </c>
      <c r="Y1508" t="str">
        <f>_xlfn.XLOOKUP(X1508,AM:AM,AO:AO,"")</f>
        <v>L6</v>
      </c>
      <c r="Z1508" t="str">
        <f>_xlfn.XLOOKUP(X1508,AM:AM,AP:AP,"")</f>
        <v>L12</v>
      </c>
      <c r="AA1508" t="str">
        <f>_xlfn.XLOOKUP(X1508,AM:AM,AQ:AQ,"")</f>
        <v>L24</v>
      </c>
      <c r="AB1508" t="str">
        <f>_xlfn.XLOOKUP(X1508,AM:AM,AR:AR,"")</f>
        <v>L36</v>
      </c>
    </row>
    <row r="1509" spans="1:28">
      <c r="A1509" s="265">
        <v>45775</v>
      </c>
      <c r="B1509">
        <v>47900</v>
      </c>
      <c r="C1509">
        <v>48500</v>
      </c>
      <c r="D1509">
        <v>47800</v>
      </c>
      <c r="E1509">
        <v>44600</v>
      </c>
      <c r="F1509">
        <v>49500</v>
      </c>
      <c r="G1509" t="s">
        <v>25</v>
      </c>
      <c r="H1509">
        <v>46500</v>
      </c>
      <c r="I1509">
        <v>46500</v>
      </c>
      <c r="J1509">
        <v>49200</v>
      </c>
      <c r="K1509" t="s">
        <v>25</v>
      </c>
      <c r="L1509">
        <v>48300</v>
      </c>
      <c r="M1509">
        <v>49300</v>
      </c>
      <c r="N1509">
        <v>47000</v>
      </c>
      <c r="O1509">
        <v>46700</v>
      </c>
      <c r="P1509">
        <v>44300</v>
      </c>
      <c r="Q1509">
        <v>45000</v>
      </c>
      <c r="R1509">
        <v>44900</v>
      </c>
      <c r="S1509">
        <v>46700</v>
      </c>
      <c r="T1509">
        <v>48300</v>
      </c>
      <c r="U1509">
        <v>51000</v>
      </c>
      <c r="V1509">
        <v>49100</v>
      </c>
      <c r="W1509">
        <v>52300</v>
      </c>
      <c r="X1509" t="str">
        <f t="shared" si="31"/>
        <v>04-2025</v>
      </c>
      <c r="Y1509" t="str">
        <f>_xlfn.XLOOKUP(X1509,AM:AM,AO:AO,"")</f>
        <v>L6</v>
      </c>
      <c r="Z1509" t="str">
        <f>_xlfn.XLOOKUP(X1509,AM:AM,AP:AP,"")</f>
        <v>L12</v>
      </c>
      <c r="AA1509" t="str">
        <f>_xlfn.XLOOKUP(X1509,AM:AM,AQ:AQ,"")</f>
        <v>L24</v>
      </c>
      <c r="AB1509" t="str">
        <f>_xlfn.XLOOKUP(X1509,AM:AM,AR:AR,"")</f>
        <v>L36</v>
      </c>
    </row>
    <row r="1510" spans="1:28">
      <c r="A1510" s="265">
        <v>45776</v>
      </c>
      <c r="B1510">
        <v>47800</v>
      </c>
      <c r="C1510">
        <v>48500</v>
      </c>
      <c r="D1510">
        <v>47800</v>
      </c>
      <c r="E1510">
        <v>44600</v>
      </c>
      <c r="F1510">
        <v>49500</v>
      </c>
      <c r="G1510" t="s">
        <v>25</v>
      </c>
      <c r="H1510">
        <v>46000</v>
      </c>
      <c r="I1510">
        <v>46500</v>
      </c>
      <c r="J1510">
        <v>49000</v>
      </c>
      <c r="K1510" t="s">
        <v>25</v>
      </c>
      <c r="L1510">
        <v>48200</v>
      </c>
      <c r="M1510">
        <v>49300</v>
      </c>
      <c r="N1510">
        <v>47000</v>
      </c>
      <c r="O1510">
        <v>46800</v>
      </c>
      <c r="P1510">
        <v>44200</v>
      </c>
      <c r="Q1510">
        <v>44800</v>
      </c>
      <c r="R1510">
        <v>44900</v>
      </c>
      <c r="S1510">
        <v>46700</v>
      </c>
      <c r="T1510">
        <v>48100</v>
      </c>
      <c r="U1510">
        <v>51000</v>
      </c>
      <c r="V1510">
        <v>48800</v>
      </c>
      <c r="W1510">
        <v>52100</v>
      </c>
      <c r="X1510" t="str">
        <f t="shared" si="31"/>
        <v>04-2025</v>
      </c>
      <c r="Y1510" t="str">
        <f>_xlfn.XLOOKUP(X1510,AM:AM,AO:AO,"")</f>
        <v>L6</v>
      </c>
      <c r="Z1510" t="str">
        <f>_xlfn.XLOOKUP(X1510,AM:AM,AP:AP,"")</f>
        <v>L12</v>
      </c>
      <c r="AA1510" t="str">
        <f>_xlfn.XLOOKUP(X1510,AM:AM,AQ:AQ,"")</f>
        <v>L24</v>
      </c>
      <c r="AB1510" t="str">
        <f>_xlfn.XLOOKUP(X1510,AM:AM,AR:AR,"")</f>
        <v>L36</v>
      </c>
    </row>
    <row r="1511" spans="1:28">
      <c r="A1511" s="265">
        <v>45777</v>
      </c>
      <c r="B1511">
        <v>47800</v>
      </c>
      <c r="C1511">
        <v>48500</v>
      </c>
      <c r="D1511">
        <v>47300</v>
      </c>
      <c r="E1511">
        <v>44200</v>
      </c>
      <c r="F1511">
        <v>49500</v>
      </c>
      <c r="G1511" t="s">
        <v>25</v>
      </c>
      <c r="H1511">
        <v>46000</v>
      </c>
      <c r="I1511">
        <v>46200</v>
      </c>
      <c r="J1511">
        <v>49000</v>
      </c>
      <c r="K1511" t="s">
        <v>25</v>
      </c>
      <c r="L1511">
        <v>48200</v>
      </c>
      <c r="M1511">
        <v>49300</v>
      </c>
      <c r="N1511">
        <v>46600</v>
      </c>
      <c r="O1511">
        <v>46700</v>
      </c>
      <c r="P1511">
        <v>44200</v>
      </c>
      <c r="Q1511">
        <v>44500</v>
      </c>
      <c r="R1511">
        <v>44700</v>
      </c>
      <c r="S1511">
        <v>46300</v>
      </c>
      <c r="T1511">
        <v>48000</v>
      </c>
      <c r="U1511">
        <v>50500</v>
      </c>
      <c r="V1511">
        <v>48800</v>
      </c>
      <c r="W1511">
        <v>52000</v>
      </c>
      <c r="X1511" t="str">
        <f t="shared" si="31"/>
        <v>04-2025</v>
      </c>
      <c r="Y1511" t="str">
        <f>_xlfn.XLOOKUP(X1511,AM:AM,AO:AO,"")</f>
        <v>L6</v>
      </c>
      <c r="Z1511" t="str">
        <f>_xlfn.XLOOKUP(X1511,AM:AM,AP:AP,"")</f>
        <v>L12</v>
      </c>
      <c r="AA1511" t="str">
        <f>_xlfn.XLOOKUP(X1511,AM:AM,AQ:AQ,"")</f>
        <v>L24</v>
      </c>
      <c r="AB1511" t="str">
        <f>_xlfn.XLOOKUP(X1511,AM:AM,AR:AR,"")</f>
        <v>L36</v>
      </c>
    </row>
    <row r="1512" spans="1:28">
      <c r="A1512" s="265">
        <v>45778</v>
      </c>
      <c r="B1512">
        <v>47800</v>
      </c>
      <c r="C1512">
        <v>48500</v>
      </c>
      <c r="D1512">
        <v>47500</v>
      </c>
      <c r="E1512">
        <v>44100</v>
      </c>
      <c r="F1512">
        <v>49300</v>
      </c>
      <c r="G1512" t="s">
        <v>25</v>
      </c>
      <c r="H1512">
        <v>45700</v>
      </c>
      <c r="I1512">
        <v>46200</v>
      </c>
      <c r="J1512">
        <v>49000</v>
      </c>
      <c r="K1512" t="s">
        <v>25</v>
      </c>
      <c r="L1512">
        <v>48100</v>
      </c>
      <c r="M1512">
        <v>49300</v>
      </c>
      <c r="N1512">
        <v>46600</v>
      </c>
      <c r="O1512">
        <v>46700</v>
      </c>
      <c r="P1512">
        <v>44200</v>
      </c>
      <c r="Q1512">
        <v>44500</v>
      </c>
      <c r="R1512">
        <v>44600</v>
      </c>
      <c r="S1512">
        <v>46200</v>
      </c>
      <c r="T1512">
        <v>48200</v>
      </c>
      <c r="U1512">
        <v>50000</v>
      </c>
      <c r="V1512">
        <v>48800</v>
      </c>
      <c r="W1512">
        <v>52000</v>
      </c>
      <c r="X1512" t="str">
        <f t="shared" si="31"/>
        <v>05-2025</v>
      </c>
      <c r="Y1512" t="str">
        <f>_xlfn.XLOOKUP(X1512,AM:AM,AO:AO,"")</f>
        <v>L6</v>
      </c>
      <c r="Z1512" t="str">
        <f>_xlfn.XLOOKUP(X1512,AM:AM,AP:AP,"")</f>
        <v>L12</v>
      </c>
      <c r="AA1512" t="str">
        <f>_xlfn.XLOOKUP(X1512,AM:AM,AQ:AQ,"")</f>
        <v>L24</v>
      </c>
      <c r="AB1512" t="str">
        <f>_xlfn.XLOOKUP(X1512,AM:AM,AR:AR,"")</f>
        <v>L36</v>
      </c>
    </row>
    <row r="1513" spans="1:28">
      <c r="A1513" s="93">
        <v>45779</v>
      </c>
      <c r="B1513" s="90">
        <v>47600</v>
      </c>
      <c r="C1513" s="90">
        <v>48500</v>
      </c>
      <c r="D1513" s="90">
        <v>47500</v>
      </c>
      <c r="E1513" s="90">
        <v>44200</v>
      </c>
      <c r="F1513" s="90">
        <v>49300</v>
      </c>
      <c r="G1513" s="91" t="s">
        <v>25</v>
      </c>
      <c r="H1513" s="90">
        <v>45500</v>
      </c>
      <c r="I1513" s="90">
        <v>46200</v>
      </c>
      <c r="J1513" s="90">
        <v>49000</v>
      </c>
      <c r="K1513" s="91" t="s">
        <v>25</v>
      </c>
      <c r="L1513" s="90">
        <v>48000</v>
      </c>
      <c r="M1513" s="90">
        <v>49000</v>
      </c>
      <c r="N1513" s="90">
        <v>46700</v>
      </c>
      <c r="O1513" s="90">
        <v>46200</v>
      </c>
      <c r="P1513" s="90">
        <v>44100</v>
      </c>
      <c r="Q1513" s="90">
        <v>44500</v>
      </c>
      <c r="R1513" s="90">
        <v>44300</v>
      </c>
      <c r="S1513" s="90">
        <v>46300</v>
      </c>
      <c r="T1513" s="90">
        <v>48200</v>
      </c>
      <c r="U1513" s="90">
        <v>49500</v>
      </c>
      <c r="V1513" s="90">
        <v>48500</v>
      </c>
      <c r="W1513" s="90">
        <v>51800</v>
      </c>
      <c r="X1513" t="str">
        <f t="shared" si="31"/>
        <v>05-2025</v>
      </c>
      <c r="Y1513" t="str">
        <f>_xlfn.XLOOKUP(X1513,AM:AM,AO:AO,"")</f>
        <v>L6</v>
      </c>
      <c r="Z1513" t="str">
        <f>_xlfn.XLOOKUP(X1513,AM:AM,AP:AP,"")</f>
        <v>L12</v>
      </c>
      <c r="AA1513" t="str">
        <f>_xlfn.XLOOKUP(X1513,AM:AM,AQ:AQ,"")</f>
        <v>L24</v>
      </c>
      <c r="AB1513" t="str">
        <f>_xlfn.XLOOKUP(X1513,AM:AM,AR:AR,"")</f>
        <v>L36</v>
      </c>
    </row>
    <row r="1514" spans="1:28">
      <c r="A1514" s="93">
        <v>45780</v>
      </c>
      <c r="B1514" s="90">
        <v>47600</v>
      </c>
      <c r="C1514" s="90">
        <v>48300</v>
      </c>
      <c r="D1514" s="90">
        <v>47300</v>
      </c>
      <c r="E1514" s="90">
        <v>44300</v>
      </c>
      <c r="F1514" s="90">
        <v>49000</v>
      </c>
      <c r="G1514" s="91" t="s">
        <v>25</v>
      </c>
      <c r="H1514" s="90">
        <v>45500</v>
      </c>
      <c r="I1514" s="90">
        <v>46300</v>
      </c>
      <c r="J1514" s="90">
        <v>48800</v>
      </c>
      <c r="K1514" s="91" t="s">
        <v>25</v>
      </c>
      <c r="L1514" s="90">
        <v>48000</v>
      </c>
      <c r="M1514" s="90">
        <v>48600</v>
      </c>
      <c r="N1514" s="90">
        <v>46700</v>
      </c>
      <c r="O1514" s="90">
        <v>45800</v>
      </c>
      <c r="P1514" s="90">
        <v>44000</v>
      </c>
      <c r="Q1514" s="90">
        <v>44300</v>
      </c>
      <c r="R1514" s="90">
        <v>44500</v>
      </c>
      <c r="S1514" s="90">
        <v>46400</v>
      </c>
      <c r="T1514" s="90">
        <v>48000</v>
      </c>
      <c r="U1514" s="90">
        <v>49000</v>
      </c>
      <c r="V1514" s="90">
        <v>48500</v>
      </c>
      <c r="W1514" s="90">
        <v>51800</v>
      </c>
      <c r="X1514" t="str">
        <f t="shared" si="31"/>
        <v>05-2025</v>
      </c>
      <c r="Y1514" t="str">
        <f>_xlfn.XLOOKUP(X1514,AM:AM,AO:AO,"")</f>
        <v>L6</v>
      </c>
      <c r="Z1514" t="str">
        <f>_xlfn.XLOOKUP(X1514,AM:AM,AP:AP,"")</f>
        <v>L12</v>
      </c>
      <c r="AA1514" t="str">
        <f>_xlfn.XLOOKUP(X1514,AM:AM,AQ:AQ,"")</f>
        <v>L24</v>
      </c>
      <c r="AB1514" t="str">
        <f>_xlfn.XLOOKUP(X1514,AM:AM,AR:AR,"")</f>
        <v>L36</v>
      </c>
    </row>
    <row r="1515" spans="1:28">
      <c r="A1515" s="93">
        <v>45781</v>
      </c>
      <c r="B1515" s="90" t="s">
        <v>24</v>
      </c>
      <c r="C1515" s="90" t="s">
        <v>24</v>
      </c>
      <c r="D1515" s="90" t="s">
        <v>24</v>
      </c>
      <c r="E1515" s="90" t="s">
        <v>24</v>
      </c>
      <c r="F1515" s="90" t="s">
        <v>24</v>
      </c>
      <c r="G1515" s="90" t="s">
        <v>24</v>
      </c>
      <c r="H1515" s="90" t="s">
        <v>24</v>
      </c>
      <c r="I1515" s="90" t="s">
        <v>24</v>
      </c>
      <c r="J1515" s="90" t="s">
        <v>24</v>
      </c>
      <c r="K1515" s="90" t="s">
        <v>24</v>
      </c>
      <c r="L1515" s="90" t="s">
        <v>24</v>
      </c>
      <c r="M1515" s="90" t="s">
        <v>24</v>
      </c>
      <c r="N1515" s="90" t="s">
        <v>24</v>
      </c>
      <c r="O1515" s="90" t="s">
        <v>24</v>
      </c>
      <c r="P1515" s="90" t="s">
        <v>24</v>
      </c>
      <c r="Q1515" s="90" t="s">
        <v>24</v>
      </c>
      <c r="R1515" s="90" t="s">
        <v>24</v>
      </c>
      <c r="S1515" s="90" t="s">
        <v>24</v>
      </c>
      <c r="T1515" s="90" t="s">
        <v>24</v>
      </c>
      <c r="U1515" s="90" t="s">
        <v>24</v>
      </c>
      <c r="V1515" s="90" t="s">
        <v>24</v>
      </c>
      <c r="W1515" s="90" t="s">
        <v>24</v>
      </c>
      <c r="X1515" t="str">
        <f t="shared" si="31"/>
        <v>05-2025</v>
      </c>
      <c r="Y1515" t="str">
        <f>_xlfn.XLOOKUP(X1515,AM:AM,AO:AO,"")</f>
        <v>L6</v>
      </c>
      <c r="Z1515" t="str">
        <f>_xlfn.XLOOKUP(X1515,AM:AM,AP:AP,"")</f>
        <v>L12</v>
      </c>
      <c r="AA1515" t="str">
        <f>_xlfn.XLOOKUP(X1515,AM:AM,AQ:AQ,"")</f>
        <v>L24</v>
      </c>
      <c r="AB1515" t="str">
        <f>_xlfn.XLOOKUP(X1515,AM:AM,AR:AR,"")</f>
        <v>L36</v>
      </c>
    </row>
    <row r="1516" spans="1:28">
      <c r="A1516" s="93">
        <v>45782</v>
      </c>
      <c r="B1516" s="90">
        <v>47600</v>
      </c>
      <c r="C1516" s="90">
        <v>48500</v>
      </c>
      <c r="D1516" s="90">
        <v>47300</v>
      </c>
      <c r="E1516" s="90">
        <v>44000</v>
      </c>
      <c r="F1516" s="90">
        <v>48900</v>
      </c>
      <c r="G1516" s="91" t="s">
        <v>25</v>
      </c>
      <c r="H1516" s="90">
        <v>45500</v>
      </c>
      <c r="I1516" s="90">
        <v>46400</v>
      </c>
      <c r="J1516" s="90">
        <v>48800</v>
      </c>
      <c r="K1516" s="91" t="s">
        <v>25</v>
      </c>
      <c r="L1516" s="90">
        <v>48000</v>
      </c>
      <c r="M1516" s="90">
        <v>48600</v>
      </c>
      <c r="N1516" s="90">
        <v>46700</v>
      </c>
      <c r="O1516" s="90">
        <v>45800</v>
      </c>
      <c r="P1516" s="90">
        <v>44100</v>
      </c>
      <c r="Q1516" s="90">
        <v>44400</v>
      </c>
      <c r="R1516" s="90">
        <v>44500</v>
      </c>
      <c r="S1516" s="90">
        <v>46100</v>
      </c>
      <c r="T1516" s="90">
        <v>48000</v>
      </c>
      <c r="U1516" s="90">
        <v>49000</v>
      </c>
      <c r="V1516" s="90">
        <v>48500</v>
      </c>
      <c r="W1516" s="90">
        <v>51300</v>
      </c>
      <c r="X1516" t="str">
        <f t="shared" si="31"/>
        <v>05-2025</v>
      </c>
      <c r="Y1516" t="str">
        <f>_xlfn.XLOOKUP(X1516,AM:AM,AO:AO,"")</f>
        <v>L6</v>
      </c>
      <c r="Z1516" t="str">
        <f>_xlfn.XLOOKUP(X1516,AM:AM,AP:AP,"")</f>
        <v>L12</v>
      </c>
      <c r="AA1516" t="str">
        <f>_xlfn.XLOOKUP(X1516,AM:AM,AQ:AQ,"")</f>
        <v>L24</v>
      </c>
      <c r="AB1516" t="str">
        <f>_xlfn.XLOOKUP(X1516,AM:AM,AR:AR,"")</f>
        <v>L36</v>
      </c>
    </row>
    <row r="1517" spans="1:28">
      <c r="A1517" s="93">
        <v>45783</v>
      </c>
      <c r="B1517" s="90">
        <v>47600</v>
      </c>
      <c r="C1517" s="90">
        <v>48500</v>
      </c>
      <c r="D1517" s="90">
        <v>47200</v>
      </c>
      <c r="E1517" s="90">
        <v>43700</v>
      </c>
      <c r="F1517" s="90">
        <v>48900</v>
      </c>
      <c r="G1517" s="91" t="s">
        <v>25</v>
      </c>
      <c r="H1517" s="90">
        <v>45500</v>
      </c>
      <c r="I1517" s="90">
        <v>46300</v>
      </c>
      <c r="J1517" s="90">
        <v>48800</v>
      </c>
      <c r="K1517" s="91" t="s">
        <v>25</v>
      </c>
      <c r="L1517" s="90">
        <v>48000</v>
      </c>
      <c r="M1517" s="90">
        <v>48600</v>
      </c>
      <c r="N1517" s="90">
        <v>46300</v>
      </c>
      <c r="O1517" s="90">
        <v>45300</v>
      </c>
      <c r="P1517" s="90">
        <v>44000</v>
      </c>
      <c r="Q1517" s="90">
        <v>44300</v>
      </c>
      <c r="R1517" s="90">
        <v>44300</v>
      </c>
      <c r="S1517" s="90">
        <v>45800</v>
      </c>
      <c r="T1517" s="90">
        <v>47600</v>
      </c>
      <c r="U1517" s="90">
        <v>49000</v>
      </c>
      <c r="V1517" s="90">
        <v>48500</v>
      </c>
      <c r="W1517" s="90">
        <v>51300</v>
      </c>
      <c r="X1517" t="str">
        <f t="shared" si="31"/>
        <v>05-2025</v>
      </c>
      <c r="Y1517" t="str">
        <f>_xlfn.XLOOKUP(X1517,AM:AM,AO:AO,"")</f>
        <v>L6</v>
      </c>
      <c r="Z1517" t="str">
        <f>_xlfn.XLOOKUP(X1517,AM:AM,AP:AP,"")</f>
        <v>L12</v>
      </c>
      <c r="AA1517" t="str">
        <f>_xlfn.XLOOKUP(X1517,AM:AM,AQ:AQ,"")</f>
        <v>L24</v>
      </c>
      <c r="AB1517" t="str">
        <f>_xlfn.XLOOKUP(X1517,AM:AM,AR:AR,"")</f>
        <v>L36</v>
      </c>
    </row>
    <row r="1518" spans="1:28">
      <c r="A1518" s="93">
        <v>45784</v>
      </c>
      <c r="B1518" s="90">
        <v>47500</v>
      </c>
      <c r="C1518" s="90">
        <v>48300</v>
      </c>
      <c r="D1518" s="90">
        <v>47000</v>
      </c>
      <c r="E1518" s="90">
        <v>43400</v>
      </c>
      <c r="F1518" s="90">
        <v>48900</v>
      </c>
      <c r="G1518" s="91" t="s">
        <v>25</v>
      </c>
      <c r="H1518" s="90">
        <v>45300</v>
      </c>
      <c r="I1518" s="90">
        <v>46000</v>
      </c>
      <c r="J1518" s="90">
        <v>48800</v>
      </c>
      <c r="K1518" s="91" t="s">
        <v>25</v>
      </c>
      <c r="L1518" s="90">
        <v>47700</v>
      </c>
      <c r="M1518" s="90">
        <v>48500</v>
      </c>
      <c r="N1518" s="90">
        <v>46000</v>
      </c>
      <c r="O1518" s="90">
        <v>45100</v>
      </c>
      <c r="P1518" s="90">
        <v>43900</v>
      </c>
      <c r="Q1518" s="90">
        <v>44200</v>
      </c>
      <c r="R1518" s="90">
        <v>44200</v>
      </c>
      <c r="S1518" s="90">
        <v>45500</v>
      </c>
      <c r="T1518" s="90">
        <v>47500</v>
      </c>
      <c r="U1518" s="90">
        <v>48500</v>
      </c>
      <c r="V1518" s="90">
        <v>48200</v>
      </c>
      <c r="W1518" s="90">
        <v>51200</v>
      </c>
      <c r="X1518" t="str">
        <f t="shared" si="31"/>
        <v>05-2025</v>
      </c>
      <c r="Y1518" t="str">
        <f>_xlfn.XLOOKUP(X1518,AM:AM,AO:AO,"")</f>
        <v>L6</v>
      </c>
      <c r="Z1518" t="str">
        <f>_xlfn.XLOOKUP(X1518,AM:AM,AP:AP,"")</f>
        <v>L12</v>
      </c>
      <c r="AA1518" t="str">
        <f>_xlfn.XLOOKUP(X1518,AM:AM,AQ:AQ,"")</f>
        <v>L24</v>
      </c>
      <c r="AB1518" t="str">
        <f>_xlfn.XLOOKUP(X1518,AM:AM,AR:AR,"")</f>
        <v>L36</v>
      </c>
    </row>
    <row r="1519" spans="1:28">
      <c r="A1519" s="93">
        <v>45785</v>
      </c>
      <c r="B1519" s="90">
        <v>47500</v>
      </c>
      <c r="C1519" s="90">
        <v>48300</v>
      </c>
      <c r="D1519" s="90">
        <v>47000</v>
      </c>
      <c r="E1519" s="90">
        <v>43300</v>
      </c>
      <c r="F1519" s="90">
        <v>48900</v>
      </c>
      <c r="G1519" s="91" t="s">
        <v>25</v>
      </c>
      <c r="H1519" s="90">
        <v>45000</v>
      </c>
      <c r="I1519" s="90">
        <v>46000</v>
      </c>
      <c r="J1519" s="90">
        <v>48600</v>
      </c>
      <c r="K1519" s="91" t="s">
        <v>25</v>
      </c>
      <c r="L1519" s="90">
        <v>47700</v>
      </c>
      <c r="M1519" s="90">
        <v>48000</v>
      </c>
      <c r="N1519" s="90">
        <v>46000</v>
      </c>
      <c r="O1519" s="90">
        <v>45000</v>
      </c>
      <c r="P1519" s="90">
        <v>43900</v>
      </c>
      <c r="Q1519" s="90">
        <v>44100</v>
      </c>
      <c r="R1519" s="90">
        <v>44000</v>
      </c>
      <c r="S1519" s="90">
        <v>45400</v>
      </c>
      <c r="T1519" s="90">
        <v>47100</v>
      </c>
      <c r="U1519" s="90">
        <v>48000</v>
      </c>
      <c r="V1519" s="90">
        <v>48200</v>
      </c>
      <c r="W1519" s="90">
        <v>51200</v>
      </c>
      <c r="X1519" t="str">
        <f t="shared" si="31"/>
        <v>05-2025</v>
      </c>
      <c r="Y1519" t="str">
        <f>_xlfn.XLOOKUP(X1519,AM:AM,AO:AO,"")</f>
        <v>L6</v>
      </c>
      <c r="Z1519" t="str">
        <f>_xlfn.XLOOKUP(X1519,AM:AM,AP:AP,"")</f>
        <v>L12</v>
      </c>
      <c r="AA1519" t="str">
        <f>_xlfn.XLOOKUP(X1519,AM:AM,AQ:AQ,"")</f>
        <v>L24</v>
      </c>
      <c r="AB1519" t="str">
        <f>_xlfn.XLOOKUP(X1519,AM:AM,AR:AR,"")</f>
        <v>L36</v>
      </c>
    </row>
    <row r="1520" spans="1:28">
      <c r="A1520" s="93">
        <v>45786</v>
      </c>
      <c r="B1520" s="90">
        <v>47500</v>
      </c>
      <c r="C1520" s="90">
        <v>48300</v>
      </c>
      <c r="D1520" s="90">
        <v>47000</v>
      </c>
      <c r="E1520" s="90">
        <v>43200</v>
      </c>
      <c r="F1520" s="90">
        <v>49100</v>
      </c>
      <c r="G1520" s="91" t="s">
        <v>25</v>
      </c>
      <c r="H1520" s="90">
        <v>45000</v>
      </c>
      <c r="I1520" s="90">
        <v>46000</v>
      </c>
      <c r="J1520" s="90">
        <v>48600</v>
      </c>
      <c r="K1520" s="91" t="s">
        <v>25</v>
      </c>
      <c r="L1520" s="90">
        <v>47700</v>
      </c>
      <c r="M1520" s="90">
        <v>48000</v>
      </c>
      <c r="N1520" s="90">
        <v>46000</v>
      </c>
      <c r="O1520" s="90">
        <v>45000</v>
      </c>
      <c r="P1520" s="90">
        <v>43800</v>
      </c>
      <c r="Q1520" s="90">
        <v>43900</v>
      </c>
      <c r="R1520" s="90">
        <v>44000</v>
      </c>
      <c r="S1520" s="90">
        <v>45300</v>
      </c>
      <c r="T1520" s="90">
        <v>47000</v>
      </c>
      <c r="U1520" s="90">
        <v>48000</v>
      </c>
      <c r="V1520" s="90">
        <v>48200</v>
      </c>
      <c r="W1520" s="90">
        <v>51200</v>
      </c>
      <c r="X1520" t="str">
        <f t="shared" si="31"/>
        <v>05-2025</v>
      </c>
      <c r="Y1520" t="str">
        <f>_xlfn.XLOOKUP(X1520,AM:AM,AO:AO,"")</f>
        <v>L6</v>
      </c>
      <c r="Z1520" t="str">
        <f>_xlfn.XLOOKUP(X1520,AM:AM,AP:AP,"")</f>
        <v>L12</v>
      </c>
      <c r="AA1520" t="str">
        <f>_xlfn.XLOOKUP(X1520,AM:AM,AQ:AQ,"")</f>
        <v>L24</v>
      </c>
      <c r="AB1520" t="str">
        <f>_xlfn.XLOOKUP(X1520,AM:AM,AR:AR,"")</f>
        <v>L36</v>
      </c>
    </row>
    <row r="1521" spans="1:28">
      <c r="A1521" s="93">
        <v>45787</v>
      </c>
      <c r="B1521" s="90">
        <v>47500</v>
      </c>
      <c r="C1521" s="90">
        <v>48200</v>
      </c>
      <c r="D1521" s="90">
        <v>47000</v>
      </c>
      <c r="E1521" s="90">
        <v>43000</v>
      </c>
      <c r="F1521" s="90">
        <v>48900</v>
      </c>
      <c r="G1521" s="91" t="s">
        <v>25</v>
      </c>
      <c r="H1521" s="90">
        <v>45000</v>
      </c>
      <c r="I1521" s="90">
        <v>45900</v>
      </c>
      <c r="J1521" s="90">
        <v>48500</v>
      </c>
      <c r="K1521" s="91" t="s">
        <v>25</v>
      </c>
      <c r="L1521" s="90">
        <v>47600</v>
      </c>
      <c r="M1521" s="90">
        <v>47900</v>
      </c>
      <c r="N1521" s="90">
        <v>45900</v>
      </c>
      <c r="O1521" s="90">
        <v>44700</v>
      </c>
      <c r="P1521" s="90">
        <v>43600</v>
      </c>
      <c r="Q1521" s="90">
        <v>43800</v>
      </c>
      <c r="R1521" s="90">
        <v>43800</v>
      </c>
      <c r="S1521" s="90">
        <v>45500</v>
      </c>
      <c r="T1521" s="90">
        <v>47000</v>
      </c>
      <c r="U1521" s="90">
        <v>48000</v>
      </c>
      <c r="V1521" s="90">
        <v>48200</v>
      </c>
      <c r="W1521" s="90">
        <v>51200</v>
      </c>
      <c r="X1521" t="str">
        <f t="shared" si="31"/>
        <v>05-2025</v>
      </c>
      <c r="Y1521" t="str">
        <f>_xlfn.XLOOKUP(X1521,AM:AM,AO:AO,"")</f>
        <v>L6</v>
      </c>
      <c r="Z1521" t="str">
        <f>_xlfn.XLOOKUP(X1521,AM:AM,AP:AP,"")</f>
        <v>L12</v>
      </c>
      <c r="AA1521" t="str">
        <f>_xlfn.XLOOKUP(X1521,AM:AM,AQ:AQ,"")</f>
        <v>L24</v>
      </c>
      <c r="AB1521" t="str">
        <f>_xlfn.XLOOKUP(X1521,AM:AM,AR:AR,"")</f>
        <v>L36</v>
      </c>
    </row>
    <row r="1522" spans="1:28">
      <c r="A1522" s="93">
        <v>45788</v>
      </c>
      <c r="B1522" s="90" t="s">
        <v>24</v>
      </c>
      <c r="C1522" s="90" t="s">
        <v>24</v>
      </c>
      <c r="D1522" s="90" t="s">
        <v>24</v>
      </c>
      <c r="E1522" s="90" t="s">
        <v>24</v>
      </c>
      <c r="F1522" s="90" t="s">
        <v>24</v>
      </c>
      <c r="G1522" s="90" t="s">
        <v>24</v>
      </c>
      <c r="H1522" s="90" t="s">
        <v>24</v>
      </c>
      <c r="I1522" s="90" t="s">
        <v>24</v>
      </c>
      <c r="J1522" s="90" t="s">
        <v>24</v>
      </c>
      <c r="K1522" s="90" t="s">
        <v>24</v>
      </c>
      <c r="L1522" s="90" t="s">
        <v>24</v>
      </c>
      <c r="M1522" s="90" t="s">
        <v>24</v>
      </c>
      <c r="N1522" s="90" t="s">
        <v>24</v>
      </c>
      <c r="O1522" s="90" t="s">
        <v>24</v>
      </c>
      <c r="P1522" s="90" t="s">
        <v>24</v>
      </c>
      <c r="Q1522" s="90" t="s">
        <v>24</v>
      </c>
      <c r="R1522" s="90" t="s">
        <v>24</v>
      </c>
      <c r="S1522" s="90" t="s">
        <v>24</v>
      </c>
      <c r="T1522" s="90" t="s">
        <v>24</v>
      </c>
      <c r="U1522" s="90" t="s">
        <v>24</v>
      </c>
      <c r="V1522" s="90" t="s">
        <v>24</v>
      </c>
      <c r="W1522" s="90" t="s">
        <v>24</v>
      </c>
      <c r="X1522" t="str">
        <f t="shared" si="31"/>
        <v>05-2025</v>
      </c>
      <c r="Y1522" t="str">
        <f>_xlfn.XLOOKUP(X1522,AM:AM,AO:AO,"")</f>
        <v>L6</v>
      </c>
      <c r="Z1522" t="str">
        <f>_xlfn.XLOOKUP(X1522,AM:AM,AP:AP,"")</f>
        <v>L12</v>
      </c>
      <c r="AA1522" t="str">
        <f>_xlfn.XLOOKUP(X1522,AM:AM,AQ:AQ,"")</f>
        <v>L24</v>
      </c>
      <c r="AB1522" t="str">
        <f>_xlfn.XLOOKUP(X1522,AM:AM,AR:AR,"")</f>
        <v>L36</v>
      </c>
    </row>
    <row r="1523" spans="1:28">
      <c r="A1523" s="93">
        <v>45789</v>
      </c>
      <c r="B1523" s="90">
        <v>47700</v>
      </c>
      <c r="C1523" s="90">
        <v>48200</v>
      </c>
      <c r="D1523" s="90">
        <v>47300</v>
      </c>
      <c r="E1523" s="90">
        <v>43400</v>
      </c>
      <c r="F1523" s="90">
        <v>49400</v>
      </c>
      <c r="G1523" s="91" t="s">
        <v>25</v>
      </c>
      <c r="H1523" s="90">
        <v>46000</v>
      </c>
      <c r="I1523" s="90">
        <v>46100</v>
      </c>
      <c r="J1523" s="90">
        <v>48500</v>
      </c>
      <c r="K1523" s="91" t="s">
        <v>25</v>
      </c>
      <c r="L1523" s="90">
        <v>47800</v>
      </c>
      <c r="M1523" s="90">
        <v>48000</v>
      </c>
      <c r="N1523" s="90">
        <v>46400</v>
      </c>
      <c r="O1523" s="90">
        <v>44800</v>
      </c>
      <c r="P1523" s="90">
        <v>44000</v>
      </c>
      <c r="Q1523" s="90">
        <v>44100</v>
      </c>
      <c r="R1523" s="90">
        <v>44100</v>
      </c>
      <c r="S1523" s="90">
        <v>45500</v>
      </c>
      <c r="T1523" s="90">
        <v>47500</v>
      </c>
      <c r="U1523" s="90">
        <v>48000</v>
      </c>
      <c r="V1523" s="90">
        <v>48500</v>
      </c>
      <c r="W1523" s="90">
        <v>50900</v>
      </c>
      <c r="X1523" t="str">
        <f t="shared" si="31"/>
        <v>05-2025</v>
      </c>
      <c r="Y1523" t="str">
        <f>_xlfn.XLOOKUP(X1523,AM:AM,AO:AO,"")</f>
        <v>L6</v>
      </c>
      <c r="Z1523" t="str">
        <f>_xlfn.XLOOKUP(X1523,AM:AM,AP:AP,"")</f>
        <v>L12</v>
      </c>
      <c r="AA1523" t="str">
        <f>_xlfn.XLOOKUP(X1523,AM:AM,AQ:AQ,"")</f>
        <v>L24</v>
      </c>
      <c r="AB1523" t="str">
        <f>_xlfn.XLOOKUP(X1523,AM:AM,AR:AR,"")</f>
        <v>L36</v>
      </c>
    </row>
    <row r="1524" spans="1:28">
      <c r="A1524" s="93">
        <v>45790</v>
      </c>
      <c r="B1524" s="90">
        <v>47700</v>
      </c>
      <c r="C1524" s="90">
        <v>48000</v>
      </c>
      <c r="D1524" s="90">
        <v>47400</v>
      </c>
      <c r="E1524" s="90">
        <v>43000</v>
      </c>
      <c r="F1524" s="90">
        <v>49300</v>
      </c>
      <c r="G1524" s="91" t="s">
        <v>25</v>
      </c>
      <c r="H1524" s="90">
        <v>46000</v>
      </c>
      <c r="I1524" s="90">
        <v>45800</v>
      </c>
      <c r="J1524" s="90">
        <v>48500</v>
      </c>
      <c r="K1524" s="91" t="s">
        <v>25</v>
      </c>
      <c r="L1524" s="90">
        <v>47700</v>
      </c>
      <c r="M1524" s="90">
        <v>48000</v>
      </c>
      <c r="N1524" s="90">
        <v>46100</v>
      </c>
      <c r="O1524" s="90">
        <v>44800</v>
      </c>
      <c r="P1524" s="90">
        <v>43700</v>
      </c>
      <c r="Q1524" s="90">
        <v>43900</v>
      </c>
      <c r="R1524" s="90">
        <v>43800</v>
      </c>
      <c r="S1524" s="90">
        <v>45100</v>
      </c>
      <c r="T1524" s="90">
        <v>47300</v>
      </c>
      <c r="U1524" s="90">
        <v>48000</v>
      </c>
      <c r="V1524" s="90">
        <v>48500</v>
      </c>
      <c r="W1524" s="90">
        <v>50900</v>
      </c>
      <c r="X1524" t="str">
        <f t="shared" si="31"/>
        <v>05-2025</v>
      </c>
      <c r="Y1524" t="str">
        <f>_xlfn.XLOOKUP(X1524,AM:AM,AO:AO,"")</f>
        <v>L6</v>
      </c>
      <c r="Z1524" t="str">
        <f>_xlfn.XLOOKUP(X1524,AM:AM,AP:AP,"")</f>
        <v>L12</v>
      </c>
      <c r="AA1524" t="str">
        <f>_xlfn.XLOOKUP(X1524,AM:AM,AQ:AQ,"")</f>
        <v>L24</v>
      </c>
      <c r="AB1524" t="str">
        <f>_xlfn.XLOOKUP(X1524,AM:AM,AR:AR,"")</f>
        <v>L36</v>
      </c>
    </row>
    <row r="1525" spans="1:28">
      <c r="A1525" s="93">
        <v>45791</v>
      </c>
      <c r="B1525" s="90">
        <v>47200</v>
      </c>
      <c r="C1525" s="90">
        <v>48000</v>
      </c>
      <c r="D1525" s="90">
        <v>47400</v>
      </c>
      <c r="E1525" s="90">
        <v>42800</v>
      </c>
      <c r="F1525" s="90">
        <v>49300</v>
      </c>
      <c r="G1525" s="91" t="s">
        <v>25</v>
      </c>
      <c r="H1525" s="90">
        <v>46000</v>
      </c>
      <c r="I1525" s="90">
        <v>45800</v>
      </c>
      <c r="J1525" s="90">
        <v>48300</v>
      </c>
      <c r="K1525" s="91" t="s">
        <v>25</v>
      </c>
      <c r="L1525" s="90">
        <v>47500</v>
      </c>
      <c r="M1525" s="90">
        <v>47900</v>
      </c>
      <c r="N1525" s="90">
        <v>46000</v>
      </c>
      <c r="O1525" s="90">
        <v>44500</v>
      </c>
      <c r="P1525" s="90">
        <v>43500</v>
      </c>
      <c r="Q1525" s="90">
        <v>43700</v>
      </c>
      <c r="R1525" s="90">
        <v>43700</v>
      </c>
      <c r="S1525" s="90">
        <v>44900</v>
      </c>
      <c r="T1525" s="90">
        <v>47200</v>
      </c>
      <c r="U1525" s="90">
        <v>48000</v>
      </c>
      <c r="V1525" s="90">
        <v>47800</v>
      </c>
      <c r="W1525" s="90">
        <v>50900</v>
      </c>
      <c r="X1525" t="str">
        <f t="shared" si="31"/>
        <v>05-2025</v>
      </c>
      <c r="Y1525" t="str">
        <f>_xlfn.XLOOKUP(X1525,AM:AM,AO:AO,"")</f>
        <v>L6</v>
      </c>
      <c r="Z1525" t="str">
        <f>_xlfn.XLOOKUP(X1525,AM:AM,AP:AP,"")</f>
        <v>L12</v>
      </c>
      <c r="AA1525" t="str">
        <f>_xlfn.XLOOKUP(X1525,AM:AM,AQ:AQ,"")</f>
        <v>L24</v>
      </c>
      <c r="AB1525" t="str">
        <f>_xlfn.XLOOKUP(X1525,AM:AM,AR:AR,"")</f>
        <v>L36</v>
      </c>
    </row>
    <row r="1526" spans="1:28">
      <c r="A1526" s="93">
        <v>45792</v>
      </c>
      <c r="B1526" s="90">
        <v>47200</v>
      </c>
      <c r="C1526" s="90">
        <v>48000</v>
      </c>
      <c r="D1526" s="90">
        <v>47200</v>
      </c>
      <c r="E1526" s="90">
        <v>42600</v>
      </c>
      <c r="F1526" s="90">
        <v>49300</v>
      </c>
      <c r="G1526" s="91" t="s">
        <v>25</v>
      </c>
      <c r="H1526" s="90">
        <v>46000</v>
      </c>
      <c r="I1526" s="90">
        <v>45600</v>
      </c>
      <c r="J1526" s="90">
        <v>48300</v>
      </c>
      <c r="K1526" s="91" t="s">
        <v>25</v>
      </c>
      <c r="L1526" s="90">
        <v>47500</v>
      </c>
      <c r="M1526" s="90">
        <v>47900</v>
      </c>
      <c r="N1526" s="90">
        <v>45700</v>
      </c>
      <c r="O1526" s="90">
        <v>44500</v>
      </c>
      <c r="P1526" s="90">
        <v>43300</v>
      </c>
      <c r="Q1526" s="90">
        <v>43500</v>
      </c>
      <c r="R1526" s="90">
        <v>43700</v>
      </c>
      <c r="S1526" s="90">
        <v>44700</v>
      </c>
      <c r="T1526" s="90">
        <v>47000</v>
      </c>
      <c r="U1526" s="90">
        <v>47500</v>
      </c>
      <c r="V1526" s="90">
        <v>47800</v>
      </c>
      <c r="W1526" s="90">
        <v>50800</v>
      </c>
      <c r="X1526" t="str">
        <f t="shared" si="31"/>
        <v>05-2025</v>
      </c>
      <c r="Y1526" t="str">
        <f>_xlfn.XLOOKUP(X1526,AM:AM,AO:AO,"")</f>
        <v>L6</v>
      </c>
      <c r="Z1526" t="str">
        <f>_xlfn.XLOOKUP(X1526,AM:AM,AP:AP,"")</f>
        <v>L12</v>
      </c>
      <c r="AA1526" t="str">
        <f>_xlfn.XLOOKUP(X1526,AM:AM,AQ:AQ,"")</f>
        <v>L24</v>
      </c>
      <c r="AB1526" t="str">
        <f>_xlfn.XLOOKUP(X1526,AM:AM,AR:AR,"")</f>
        <v>L36</v>
      </c>
    </row>
    <row r="1527" spans="1:28">
      <c r="A1527" s="265">
        <v>45793</v>
      </c>
      <c r="B1527">
        <v>47200</v>
      </c>
      <c r="C1527">
        <v>48000</v>
      </c>
      <c r="D1527">
        <v>47000</v>
      </c>
      <c r="E1527">
        <v>42700</v>
      </c>
      <c r="F1527">
        <v>49300</v>
      </c>
      <c r="G1527" t="s">
        <v>25</v>
      </c>
      <c r="H1527">
        <v>46000</v>
      </c>
      <c r="I1527">
        <v>45700</v>
      </c>
      <c r="J1527">
        <v>48300</v>
      </c>
      <c r="K1527" t="s">
        <v>25</v>
      </c>
      <c r="L1527">
        <v>47500</v>
      </c>
      <c r="M1527">
        <v>47900</v>
      </c>
      <c r="N1527">
        <v>46000</v>
      </c>
      <c r="O1527">
        <v>44500</v>
      </c>
      <c r="P1527">
        <v>43200</v>
      </c>
      <c r="Q1527">
        <v>43500</v>
      </c>
      <c r="R1527">
        <v>44000</v>
      </c>
      <c r="S1527">
        <v>44800</v>
      </c>
      <c r="T1527">
        <v>47000</v>
      </c>
      <c r="U1527">
        <v>47500</v>
      </c>
      <c r="V1527">
        <v>47600</v>
      </c>
      <c r="W1527">
        <v>50600</v>
      </c>
      <c r="X1527" t="str">
        <f t="shared" si="31"/>
        <v>05-2025</v>
      </c>
      <c r="Y1527" t="str">
        <f>_xlfn.XLOOKUP(X1527,AM:AM,AO:AO,"")</f>
        <v>L6</v>
      </c>
      <c r="Z1527" t="str">
        <f>_xlfn.XLOOKUP(X1527,AM:AM,AP:AP,"")</f>
        <v>L12</v>
      </c>
      <c r="AA1527" t="str">
        <f>_xlfn.XLOOKUP(X1527,AM:AM,AQ:AQ,"")</f>
        <v>L24</v>
      </c>
      <c r="AB1527" t="str">
        <f>_xlfn.XLOOKUP(X1527,AM:AM,AR:AR,"")</f>
        <v>L36</v>
      </c>
    </row>
    <row r="1528" spans="1:28">
      <c r="A1528" s="265">
        <v>45794</v>
      </c>
      <c r="B1528">
        <v>47200</v>
      </c>
      <c r="C1528">
        <v>48000</v>
      </c>
      <c r="D1528">
        <v>46900</v>
      </c>
      <c r="E1528">
        <v>42700</v>
      </c>
      <c r="F1528">
        <v>49300</v>
      </c>
      <c r="G1528" t="s">
        <v>25</v>
      </c>
      <c r="H1528">
        <v>46000</v>
      </c>
      <c r="I1528">
        <v>45700</v>
      </c>
      <c r="J1528">
        <v>48300</v>
      </c>
      <c r="K1528" t="s">
        <v>25</v>
      </c>
      <c r="L1528">
        <v>47500</v>
      </c>
      <c r="M1528">
        <v>47900</v>
      </c>
      <c r="N1528">
        <v>46000</v>
      </c>
      <c r="O1528">
        <v>44300</v>
      </c>
      <c r="P1528">
        <v>43100</v>
      </c>
      <c r="Q1528">
        <v>43600</v>
      </c>
      <c r="R1528">
        <v>43800</v>
      </c>
      <c r="S1528">
        <v>44800</v>
      </c>
      <c r="T1528">
        <v>47000</v>
      </c>
      <c r="U1528">
        <v>47500</v>
      </c>
      <c r="V1528">
        <v>47600</v>
      </c>
      <c r="W1528">
        <v>50600</v>
      </c>
      <c r="X1528" t="str">
        <f t="shared" si="31"/>
        <v>05-2025</v>
      </c>
      <c r="Y1528" t="str">
        <f>_xlfn.XLOOKUP(X1528,AM:AM,AO:AO,"")</f>
        <v>L6</v>
      </c>
      <c r="Z1528" t="str">
        <f>_xlfn.XLOOKUP(X1528,AM:AM,AP:AP,"")</f>
        <v>L12</v>
      </c>
      <c r="AA1528" t="str">
        <f>_xlfn.XLOOKUP(X1528,AM:AM,AQ:AQ,"")</f>
        <v>L24</v>
      </c>
      <c r="AB1528" t="str">
        <f>_xlfn.XLOOKUP(X1528,AM:AM,AR:AR,"")</f>
        <v>L36</v>
      </c>
    </row>
    <row r="1529" spans="1:28">
      <c r="A1529" s="265">
        <v>45795</v>
      </c>
      <c r="B1529" t="s">
        <v>24</v>
      </c>
      <c r="C1529" t="s">
        <v>24</v>
      </c>
      <c r="D1529" t="s">
        <v>24</v>
      </c>
      <c r="E1529" t="s">
        <v>24</v>
      </c>
      <c r="F1529" t="s">
        <v>24</v>
      </c>
      <c r="G1529" t="s">
        <v>24</v>
      </c>
      <c r="H1529" t="s">
        <v>24</v>
      </c>
      <c r="I1529" t="s">
        <v>24</v>
      </c>
      <c r="J1529" t="s">
        <v>24</v>
      </c>
      <c r="K1529" t="s">
        <v>24</v>
      </c>
      <c r="L1529" t="s">
        <v>24</v>
      </c>
      <c r="M1529" t="s">
        <v>24</v>
      </c>
      <c r="N1529" t="s">
        <v>24</v>
      </c>
      <c r="O1529" t="s">
        <v>24</v>
      </c>
      <c r="P1529" t="s">
        <v>24</v>
      </c>
      <c r="Q1529" t="s">
        <v>24</v>
      </c>
      <c r="R1529" t="s">
        <v>24</v>
      </c>
      <c r="S1529" t="s">
        <v>24</v>
      </c>
      <c r="T1529" t="s">
        <v>24</v>
      </c>
      <c r="U1529" t="s">
        <v>24</v>
      </c>
      <c r="V1529" t="s">
        <v>24</v>
      </c>
      <c r="W1529" t="s">
        <v>24</v>
      </c>
      <c r="X1529" t="str">
        <f t="shared" si="31"/>
        <v>05-2025</v>
      </c>
      <c r="Y1529" t="str">
        <f>_xlfn.XLOOKUP(X1529,AM:AM,AO:AO,"")</f>
        <v>L6</v>
      </c>
      <c r="Z1529" t="str">
        <f>_xlfn.XLOOKUP(X1529,AM:AM,AP:AP,"")</f>
        <v>L12</v>
      </c>
      <c r="AA1529" t="str">
        <f>_xlfn.XLOOKUP(X1529,AM:AM,AQ:AQ,"")</f>
        <v>L24</v>
      </c>
      <c r="AB1529" t="str">
        <f>_xlfn.XLOOKUP(X1529,AM:AM,AR:AR,"")</f>
        <v>L36</v>
      </c>
    </row>
    <row r="1530" spans="1:28">
      <c r="A1530" s="265">
        <v>45796</v>
      </c>
      <c r="B1530">
        <v>47200</v>
      </c>
      <c r="C1530">
        <v>48000</v>
      </c>
      <c r="D1530">
        <v>46800</v>
      </c>
      <c r="E1530">
        <v>42600</v>
      </c>
      <c r="F1530">
        <v>48400</v>
      </c>
      <c r="G1530" t="s">
        <v>25</v>
      </c>
      <c r="H1530">
        <v>45500</v>
      </c>
      <c r="I1530">
        <v>45700</v>
      </c>
      <c r="J1530">
        <v>48000</v>
      </c>
      <c r="K1530" t="s">
        <v>25</v>
      </c>
      <c r="L1530">
        <v>47500</v>
      </c>
      <c r="M1530">
        <v>47800</v>
      </c>
      <c r="N1530">
        <v>45600</v>
      </c>
      <c r="O1530">
        <v>44300</v>
      </c>
      <c r="P1530">
        <v>42900</v>
      </c>
      <c r="Q1530">
        <v>43500</v>
      </c>
      <c r="R1530">
        <v>43700</v>
      </c>
      <c r="S1530">
        <v>44700</v>
      </c>
      <c r="T1530">
        <v>46600</v>
      </c>
      <c r="U1530">
        <v>47500</v>
      </c>
      <c r="V1530">
        <v>47300</v>
      </c>
      <c r="W1530">
        <v>50000</v>
      </c>
      <c r="X1530" t="str">
        <f t="shared" si="31"/>
        <v>05-2025</v>
      </c>
      <c r="Y1530" t="str">
        <f>_xlfn.XLOOKUP(X1530,AM:AM,AO:AO,"")</f>
        <v>L6</v>
      </c>
      <c r="Z1530" t="str">
        <f>_xlfn.XLOOKUP(X1530,AM:AM,AP:AP,"")</f>
        <v>L12</v>
      </c>
      <c r="AA1530" t="str">
        <f>_xlfn.XLOOKUP(X1530,AM:AM,AQ:AQ,"")</f>
        <v>L24</v>
      </c>
      <c r="AB1530" t="str">
        <f>_xlfn.XLOOKUP(X1530,AM:AM,AR:AR,"")</f>
        <v>L36</v>
      </c>
    </row>
    <row r="1531" spans="1:28">
      <c r="A1531" s="265">
        <v>45797</v>
      </c>
      <c r="B1531">
        <v>47200</v>
      </c>
      <c r="C1531">
        <v>48000</v>
      </c>
      <c r="D1531">
        <v>46700</v>
      </c>
      <c r="E1531">
        <v>42500</v>
      </c>
      <c r="F1531">
        <v>48400</v>
      </c>
      <c r="G1531" t="s">
        <v>25</v>
      </c>
      <c r="H1531">
        <v>45500</v>
      </c>
      <c r="I1531">
        <v>45800</v>
      </c>
      <c r="J1531">
        <v>48000</v>
      </c>
      <c r="K1531" t="s">
        <v>25</v>
      </c>
      <c r="L1531">
        <v>47600</v>
      </c>
      <c r="M1531">
        <v>47800</v>
      </c>
      <c r="N1531">
        <v>45600</v>
      </c>
      <c r="O1531">
        <v>44500</v>
      </c>
      <c r="P1531">
        <v>43100</v>
      </c>
      <c r="Q1531">
        <v>43500</v>
      </c>
      <c r="R1531">
        <v>43900</v>
      </c>
      <c r="S1531">
        <v>44500</v>
      </c>
      <c r="T1531">
        <v>46600</v>
      </c>
      <c r="U1531">
        <v>47500</v>
      </c>
      <c r="V1531">
        <v>47300</v>
      </c>
      <c r="W1531">
        <v>50000</v>
      </c>
      <c r="X1531" t="str">
        <f t="shared" si="31"/>
        <v>05-2025</v>
      </c>
      <c r="Y1531" t="str">
        <f>_xlfn.XLOOKUP(X1531,AM:AM,AO:AO,"")</f>
        <v>L6</v>
      </c>
      <c r="Z1531" t="str">
        <f>_xlfn.XLOOKUP(X1531,AM:AM,AP:AP,"")</f>
        <v>L12</v>
      </c>
      <c r="AA1531" t="str">
        <f>_xlfn.XLOOKUP(X1531,AM:AM,AQ:AQ,"")</f>
        <v>L24</v>
      </c>
      <c r="AB1531" t="str">
        <f>_xlfn.XLOOKUP(X1531,AM:AM,AR:AR,"")</f>
        <v>L36</v>
      </c>
    </row>
    <row r="1532" spans="1:28">
      <c r="A1532" s="265">
        <v>45798</v>
      </c>
      <c r="B1532">
        <v>47200</v>
      </c>
      <c r="C1532">
        <v>47800</v>
      </c>
      <c r="D1532">
        <v>46700</v>
      </c>
      <c r="E1532">
        <v>42600</v>
      </c>
      <c r="F1532">
        <v>48400</v>
      </c>
      <c r="G1532" t="s">
        <v>25</v>
      </c>
      <c r="H1532">
        <v>45500</v>
      </c>
      <c r="I1532">
        <v>45900</v>
      </c>
      <c r="J1532">
        <v>47800</v>
      </c>
      <c r="K1532" t="s">
        <v>25</v>
      </c>
      <c r="L1532">
        <v>47600</v>
      </c>
      <c r="M1532">
        <v>47800</v>
      </c>
      <c r="N1532">
        <v>45800</v>
      </c>
      <c r="O1532">
        <v>44500</v>
      </c>
      <c r="P1532">
        <v>43200</v>
      </c>
      <c r="Q1532">
        <v>43500</v>
      </c>
      <c r="R1532">
        <v>44100</v>
      </c>
      <c r="S1532">
        <v>44700</v>
      </c>
      <c r="T1532">
        <v>46600</v>
      </c>
      <c r="U1532">
        <v>47500</v>
      </c>
      <c r="V1532">
        <v>47300</v>
      </c>
      <c r="W1532">
        <v>50000</v>
      </c>
      <c r="X1532" t="str">
        <f t="shared" si="31"/>
        <v>05-2025</v>
      </c>
      <c r="Y1532" t="str">
        <f>_xlfn.XLOOKUP(X1532,AM:AM,AO:AO,"")</f>
        <v>L6</v>
      </c>
      <c r="Z1532" t="str">
        <f>_xlfn.XLOOKUP(X1532,AM:AM,AP:AP,"")</f>
        <v>L12</v>
      </c>
      <c r="AA1532" t="str">
        <f>_xlfn.XLOOKUP(X1532,AM:AM,AQ:AQ,"")</f>
        <v>L24</v>
      </c>
      <c r="AB1532" t="str">
        <f>_xlfn.XLOOKUP(X1532,AM:AM,AR:AR,"")</f>
        <v>L36</v>
      </c>
    </row>
    <row r="1533" spans="1:28">
      <c r="A1533" s="265">
        <v>45799</v>
      </c>
      <c r="B1533">
        <v>47000</v>
      </c>
      <c r="C1533">
        <v>47800</v>
      </c>
      <c r="D1533">
        <v>46700</v>
      </c>
      <c r="E1533">
        <v>42500</v>
      </c>
      <c r="F1533">
        <v>48100</v>
      </c>
      <c r="G1533" t="s">
        <v>25</v>
      </c>
      <c r="H1533">
        <v>45500</v>
      </c>
      <c r="I1533">
        <v>45800</v>
      </c>
      <c r="J1533">
        <v>47700</v>
      </c>
      <c r="K1533" t="s">
        <v>25</v>
      </c>
      <c r="L1533">
        <v>47600</v>
      </c>
      <c r="M1533">
        <v>47800</v>
      </c>
      <c r="N1533">
        <v>45600</v>
      </c>
      <c r="O1533">
        <v>44300</v>
      </c>
      <c r="P1533">
        <v>42900</v>
      </c>
      <c r="Q1533">
        <v>43400</v>
      </c>
      <c r="R1533">
        <v>43900</v>
      </c>
      <c r="S1533">
        <v>44600</v>
      </c>
      <c r="T1533">
        <v>46500</v>
      </c>
      <c r="U1533">
        <v>47500</v>
      </c>
      <c r="V1533">
        <v>47300</v>
      </c>
      <c r="W1533">
        <v>50000</v>
      </c>
      <c r="X1533" t="str">
        <f t="shared" si="31"/>
        <v>05-2025</v>
      </c>
      <c r="Y1533" t="str">
        <f>_xlfn.XLOOKUP(X1533,AM:AM,AO:AO,"")</f>
        <v>L6</v>
      </c>
      <c r="Z1533" t="str">
        <f>_xlfn.XLOOKUP(X1533,AM:AM,AP:AP,"")</f>
        <v>L12</v>
      </c>
      <c r="AA1533" t="str">
        <f>_xlfn.XLOOKUP(X1533,AM:AM,AQ:AQ,"")</f>
        <v>L24</v>
      </c>
      <c r="AB1533" t="str">
        <f>_xlfn.XLOOKUP(X1533,AM:AM,AR:AR,"")</f>
        <v>L36</v>
      </c>
    </row>
    <row r="1534" spans="1:28">
      <c r="A1534" s="265">
        <v>45800</v>
      </c>
      <c r="B1534">
        <v>46900</v>
      </c>
      <c r="C1534">
        <v>47500</v>
      </c>
      <c r="D1534">
        <v>46400</v>
      </c>
      <c r="E1534">
        <v>42300</v>
      </c>
      <c r="F1534">
        <v>47800</v>
      </c>
      <c r="G1534" t="s">
        <v>25</v>
      </c>
      <c r="H1534">
        <v>45500</v>
      </c>
      <c r="I1534">
        <v>45600</v>
      </c>
      <c r="J1534">
        <v>47200</v>
      </c>
      <c r="K1534" t="s">
        <v>25</v>
      </c>
      <c r="L1534">
        <v>47500</v>
      </c>
      <c r="M1534">
        <v>47500</v>
      </c>
      <c r="N1534">
        <v>45400</v>
      </c>
      <c r="O1534">
        <v>44100</v>
      </c>
      <c r="P1534">
        <v>42900</v>
      </c>
      <c r="Q1534">
        <v>43300</v>
      </c>
      <c r="R1534">
        <v>43300</v>
      </c>
      <c r="S1534">
        <v>44400</v>
      </c>
      <c r="T1534">
        <v>46300</v>
      </c>
      <c r="U1534">
        <v>47500</v>
      </c>
      <c r="V1534">
        <v>47000</v>
      </c>
      <c r="W1534">
        <v>50000</v>
      </c>
      <c r="X1534" t="str">
        <f t="shared" si="31"/>
        <v>05-2025</v>
      </c>
      <c r="Y1534" t="str">
        <f>_xlfn.XLOOKUP(X1534,AM:AM,AO:AO,"")</f>
        <v>L6</v>
      </c>
      <c r="Z1534" t="str">
        <f>_xlfn.XLOOKUP(X1534,AM:AM,AP:AP,"")</f>
        <v>L12</v>
      </c>
      <c r="AA1534" t="str">
        <f>_xlfn.XLOOKUP(X1534,AM:AM,AQ:AQ,"")</f>
        <v>L24</v>
      </c>
      <c r="AB1534" t="str">
        <f>_xlfn.XLOOKUP(X1534,AM:AM,AR:AR,"")</f>
        <v>L36</v>
      </c>
    </row>
    <row r="1535" spans="1:28">
      <c r="A1535" s="265">
        <v>45801</v>
      </c>
      <c r="B1535">
        <v>46900</v>
      </c>
      <c r="C1535">
        <v>47700</v>
      </c>
      <c r="D1535">
        <v>46600</v>
      </c>
      <c r="E1535">
        <v>42200</v>
      </c>
      <c r="F1535">
        <v>47800</v>
      </c>
      <c r="G1535" t="s">
        <v>25</v>
      </c>
      <c r="H1535">
        <v>45500</v>
      </c>
      <c r="I1535">
        <v>45600</v>
      </c>
      <c r="J1535">
        <v>47200</v>
      </c>
      <c r="K1535" t="s">
        <v>25</v>
      </c>
      <c r="L1535">
        <v>47500</v>
      </c>
      <c r="M1535">
        <v>47300</v>
      </c>
      <c r="N1535">
        <v>45600</v>
      </c>
      <c r="O1535">
        <v>43800</v>
      </c>
      <c r="P1535">
        <v>42800</v>
      </c>
      <c r="Q1535">
        <v>43200</v>
      </c>
      <c r="R1535">
        <v>43100</v>
      </c>
      <c r="S1535">
        <v>44300</v>
      </c>
      <c r="T1535">
        <v>46300</v>
      </c>
      <c r="U1535">
        <v>47500</v>
      </c>
      <c r="V1535">
        <v>46800</v>
      </c>
      <c r="W1535">
        <v>50000</v>
      </c>
      <c r="X1535" t="str">
        <f t="shared" si="31"/>
        <v>05-2025</v>
      </c>
      <c r="Y1535" t="str">
        <f>_xlfn.XLOOKUP(X1535,AM:AM,AO:AO,"")</f>
        <v>L6</v>
      </c>
      <c r="Z1535" t="str">
        <f>_xlfn.XLOOKUP(X1535,AM:AM,AP:AP,"")</f>
        <v>L12</v>
      </c>
      <c r="AA1535" t="str">
        <f>_xlfn.XLOOKUP(X1535,AM:AM,AQ:AQ,"")</f>
        <v>L24</v>
      </c>
      <c r="AB1535" t="str">
        <f>_xlfn.XLOOKUP(X1535,AM:AM,AR:AR,"")</f>
        <v>L36</v>
      </c>
    </row>
    <row r="1536" spans="1:28">
      <c r="A1536" s="265">
        <v>45802</v>
      </c>
      <c r="B1536" t="s">
        <v>24</v>
      </c>
      <c r="C1536" t="s">
        <v>24</v>
      </c>
      <c r="D1536" t="s">
        <v>24</v>
      </c>
      <c r="E1536" t="s">
        <v>24</v>
      </c>
      <c r="F1536" t="s">
        <v>24</v>
      </c>
      <c r="G1536" t="s">
        <v>24</v>
      </c>
      <c r="H1536" t="s">
        <v>24</v>
      </c>
      <c r="I1536" t="s">
        <v>24</v>
      </c>
      <c r="J1536" t="s">
        <v>24</v>
      </c>
      <c r="K1536" t="s">
        <v>24</v>
      </c>
      <c r="L1536" t="s">
        <v>24</v>
      </c>
      <c r="M1536" t="s">
        <v>24</v>
      </c>
      <c r="N1536" t="s">
        <v>24</v>
      </c>
      <c r="O1536" t="s">
        <v>24</v>
      </c>
      <c r="P1536" t="s">
        <v>24</v>
      </c>
      <c r="Q1536" t="s">
        <v>24</v>
      </c>
      <c r="R1536" t="s">
        <v>24</v>
      </c>
      <c r="S1536" t="s">
        <v>24</v>
      </c>
      <c r="T1536" t="s">
        <v>24</v>
      </c>
      <c r="U1536" t="s">
        <v>24</v>
      </c>
      <c r="V1536" t="s">
        <v>24</v>
      </c>
      <c r="W1536" t="s">
        <v>24</v>
      </c>
      <c r="X1536" t="str">
        <f t="shared" si="31"/>
        <v>05-2025</v>
      </c>
      <c r="Y1536" t="str">
        <f>_xlfn.XLOOKUP(X1536,AM:AM,AO:AO,"")</f>
        <v>L6</v>
      </c>
      <c r="Z1536" t="str">
        <f>_xlfn.XLOOKUP(X1536,AM:AM,AP:AP,"")</f>
        <v>L12</v>
      </c>
      <c r="AA1536" t="str">
        <f>_xlfn.XLOOKUP(X1536,AM:AM,AQ:AQ,"")</f>
        <v>L24</v>
      </c>
      <c r="AB1536" t="str">
        <f>_xlfn.XLOOKUP(X1536,AM:AM,AR:AR,"")</f>
        <v>L36</v>
      </c>
    </row>
    <row r="1537" spans="1:28">
      <c r="A1537" s="265">
        <v>45803</v>
      </c>
      <c r="B1537">
        <v>46400</v>
      </c>
      <c r="C1537">
        <v>47500</v>
      </c>
      <c r="D1537">
        <v>46200</v>
      </c>
      <c r="E1537">
        <v>41800</v>
      </c>
      <c r="F1537">
        <v>47100</v>
      </c>
      <c r="G1537" t="s">
        <v>25</v>
      </c>
      <c r="H1537">
        <v>45500</v>
      </c>
      <c r="I1537">
        <v>45400</v>
      </c>
      <c r="J1537">
        <v>46700</v>
      </c>
      <c r="K1537" t="s">
        <v>25</v>
      </c>
      <c r="L1537">
        <v>47200</v>
      </c>
      <c r="M1537">
        <v>47000</v>
      </c>
      <c r="N1537">
        <v>45300</v>
      </c>
      <c r="O1537">
        <v>43700</v>
      </c>
      <c r="P1537">
        <v>42700</v>
      </c>
      <c r="Q1537">
        <v>43100</v>
      </c>
      <c r="R1537">
        <v>43100</v>
      </c>
      <c r="S1537">
        <v>43900</v>
      </c>
      <c r="T1537">
        <v>46000</v>
      </c>
      <c r="U1537">
        <v>47500</v>
      </c>
      <c r="V1537">
        <v>46600</v>
      </c>
      <c r="W1537">
        <v>49200</v>
      </c>
      <c r="X1537" t="str">
        <f t="shared" si="31"/>
        <v>05-2025</v>
      </c>
      <c r="Y1537" t="str">
        <f>_xlfn.XLOOKUP(X1537,AM:AM,AO:AO,"")</f>
        <v>L6</v>
      </c>
      <c r="Z1537" t="str">
        <f>_xlfn.XLOOKUP(X1537,AM:AM,AP:AP,"")</f>
        <v>L12</v>
      </c>
      <c r="AA1537" t="str">
        <f>_xlfn.XLOOKUP(X1537,AM:AM,AQ:AQ,"")</f>
        <v>L24</v>
      </c>
      <c r="AB1537" t="str">
        <f>_xlfn.XLOOKUP(X1537,AM:AM,AR:AR,"")</f>
        <v>L36</v>
      </c>
    </row>
    <row r="1538" spans="1:28">
      <c r="A1538" s="265">
        <v>45804</v>
      </c>
      <c r="B1538">
        <v>46400</v>
      </c>
      <c r="C1538">
        <v>47500</v>
      </c>
      <c r="D1538">
        <v>46000</v>
      </c>
      <c r="E1538">
        <v>41600</v>
      </c>
      <c r="F1538">
        <v>46800</v>
      </c>
      <c r="G1538" t="s">
        <v>25</v>
      </c>
      <c r="H1538">
        <v>45000</v>
      </c>
      <c r="I1538">
        <v>45200</v>
      </c>
      <c r="J1538">
        <v>46600</v>
      </c>
      <c r="K1538" t="s">
        <v>25</v>
      </c>
      <c r="L1538">
        <v>47100</v>
      </c>
      <c r="M1538">
        <v>46900</v>
      </c>
      <c r="N1538">
        <v>45100</v>
      </c>
      <c r="O1538">
        <v>43500</v>
      </c>
      <c r="P1538">
        <v>42200</v>
      </c>
      <c r="Q1538">
        <v>42900</v>
      </c>
      <c r="R1538">
        <v>43000</v>
      </c>
      <c r="S1538">
        <v>43700</v>
      </c>
      <c r="T1538">
        <v>45700</v>
      </c>
      <c r="U1538">
        <v>47500</v>
      </c>
      <c r="V1538">
        <v>46500</v>
      </c>
      <c r="W1538">
        <v>49200</v>
      </c>
      <c r="X1538" t="str">
        <f t="shared" si="31"/>
        <v>05-2025</v>
      </c>
      <c r="Y1538" t="str">
        <f>_xlfn.XLOOKUP(X1538,AM:AM,AO:AO,"")</f>
        <v>L6</v>
      </c>
      <c r="Z1538" t="str">
        <f>_xlfn.XLOOKUP(X1538,AM:AM,AP:AP,"")</f>
        <v>L12</v>
      </c>
      <c r="AA1538" t="str">
        <f>_xlfn.XLOOKUP(X1538,AM:AM,AQ:AQ,"")</f>
        <v>L24</v>
      </c>
      <c r="AB1538" t="str">
        <f>_xlfn.XLOOKUP(X1538,AM:AM,AR:AR,"")</f>
        <v>L36</v>
      </c>
    </row>
    <row r="1539" spans="1:28">
      <c r="A1539" s="265">
        <v>45805</v>
      </c>
      <c r="B1539">
        <v>46300</v>
      </c>
      <c r="C1539">
        <v>47300</v>
      </c>
      <c r="D1539">
        <v>45800</v>
      </c>
      <c r="E1539">
        <v>41500</v>
      </c>
      <c r="F1539">
        <v>46800</v>
      </c>
      <c r="G1539" t="s">
        <v>25</v>
      </c>
      <c r="H1539">
        <v>45000</v>
      </c>
      <c r="I1539">
        <v>45100</v>
      </c>
      <c r="J1539">
        <v>46600</v>
      </c>
      <c r="K1539" t="s">
        <v>25</v>
      </c>
      <c r="L1539">
        <v>47100</v>
      </c>
      <c r="M1539">
        <v>46900</v>
      </c>
      <c r="N1539">
        <v>45300</v>
      </c>
      <c r="O1539">
        <v>43500</v>
      </c>
      <c r="P1539">
        <v>42200</v>
      </c>
      <c r="Q1539">
        <v>42800</v>
      </c>
      <c r="R1539">
        <v>43000</v>
      </c>
      <c r="S1539">
        <v>43600</v>
      </c>
      <c r="T1539">
        <v>45700</v>
      </c>
      <c r="U1539">
        <v>47500</v>
      </c>
      <c r="V1539">
        <v>46500</v>
      </c>
      <c r="W1539">
        <v>49200</v>
      </c>
      <c r="X1539" t="str">
        <f t="shared" si="31"/>
        <v>05-2025</v>
      </c>
      <c r="Y1539" t="str">
        <f>_xlfn.XLOOKUP(X1539,AM:AM,AO:AO,"")</f>
        <v>L6</v>
      </c>
      <c r="Z1539" t="str">
        <f>_xlfn.XLOOKUP(X1539,AM:AM,AP:AP,"")</f>
        <v>L12</v>
      </c>
      <c r="AA1539" t="str">
        <f>_xlfn.XLOOKUP(X1539,AM:AM,AQ:AQ,"")</f>
        <v>L24</v>
      </c>
      <c r="AB1539" t="str">
        <f>_xlfn.XLOOKUP(X1539,AM:AM,AR:AR,"")</f>
        <v>L36</v>
      </c>
    </row>
    <row r="1540" spans="1:28">
      <c r="A1540" s="265">
        <v>45806</v>
      </c>
      <c r="B1540">
        <v>46200</v>
      </c>
      <c r="C1540">
        <v>47300</v>
      </c>
      <c r="D1540">
        <v>45800</v>
      </c>
      <c r="E1540">
        <v>41300</v>
      </c>
      <c r="F1540">
        <v>46700</v>
      </c>
      <c r="G1540" t="s">
        <v>25</v>
      </c>
      <c r="H1540">
        <v>44500</v>
      </c>
      <c r="I1540">
        <v>44900</v>
      </c>
      <c r="J1540">
        <v>46500</v>
      </c>
      <c r="K1540" t="s">
        <v>25</v>
      </c>
      <c r="L1540">
        <v>46900</v>
      </c>
      <c r="M1540">
        <v>46800</v>
      </c>
      <c r="N1540">
        <v>45000</v>
      </c>
      <c r="O1540">
        <v>43300</v>
      </c>
      <c r="P1540">
        <v>42000</v>
      </c>
      <c r="Q1540">
        <v>42500</v>
      </c>
      <c r="R1540">
        <v>43000</v>
      </c>
      <c r="S1540">
        <v>43400</v>
      </c>
      <c r="T1540">
        <v>45500</v>
      </c>
      <c r="U1540">
        <v>47500</v>
      </c>
      <c r="V1540">
        <v>46300</v>
      </c>
      <c r="W1540">
        <v>49200</v>
      </c>
      <c r="X1540" t="str">
        <f t="shared" si="31"/>
        <v>05-2025</v>
      </c>
      <c r="Y1540" t="str">
        <f>_xlfn.XLOOKUP(X1540,AM:AM,AO:AO,"")</f>
        <v>L6</v>
      </c>
      <c r="Z1540" t="str">
        <f>_xlfn.XLOOKUP(X1540,AM:AM,AP:AP,"")</f>
        <v>L12</v>
      </c>
      <c r="AA1540" t="str">
        <f>_xlfn.XLOOKUP(X1540,AM:AM,AQ:AQ,"")</f>
        <v>L24</v>
      </c>
      <c r="AB1540" t="str">
        <f>_xlfn.XLOOKUP(X1540,AM:AM,AR:AR,"")</f>
        <v>L36</v>
      </c>
    </row>
    <row r="1541" spans="1:28">
      <c r="A1541" s="265">
        <v>45807</v>
      </c>
      <c r="B1541">
        <v>46100</v>
      </c>
      <c r="C1541">
        <v>47500</v>
      </c>
      <c r="D1541">
        <v>45800</v>
      </c>
      <c r="E1541">
        <v>41300</v>
      </c>
      <c r="F1541">
        <v>46700</v>
      </c>
      <c r="G1541" t="s">
        <v>25</v>
      </c>
      <c r="H1541">
        <v>44500</v>
      </c>
      <c r="I1541">
        <v>44900</v>
      </c>
      <c r="J1541">
        <v>46500</v>
      </c>
      <c r="K1541" t="s">
        <v>25</v>
      </c>
      <c r="L1541">
        <v>46900</v>
      </c>
      <c r="M1541">
        <v>46400</v>
      </c>
      <c r="N1541">
        <v>45000</v>
      </c>
      <c r="O1541">
        <v>42700</v>
      </c>
      <c r="P1541">
        <v>42000</v>
      </c>
      <c r="Q1541">
        <v>42400</v>
      </c>
      <c r="R1541">
        <v>43000</v>
      </c>
      <c r="S1541">
        <v>43400</v>
      </c>
      <c r="T1541">
        <v>45500</v>
      </c>
      <c r="U1541">
        <v>47000</v>
      </c>
      <c r="V1541">
        <v>46300</v>
      </c>
      <c r="W1541">
        <v>49200</v>
      </c>
      <c r="X1541" t="str">
        <f t="shared" si="31"/>
        <v>05-2025</v>
      </c>
      <c r="Y1541" t="str">
        <f>_xlfn.XLOOKUP(X1541,AM:AM,AO:AO,"")</f>
        <v>L6</v>
      </c>
      <c r="Z1541" t="str">
        <f>_xlfn.XLOOKUP(X1541,AM:AM,AP:AP,"")</f>
        <v>L12</v>
      </c>
      <c r="AA1541" t="str">
        <f>_xlfn.XLOOKUP(X1541,AM:AM,AQ:AQ,"")</f>
        <v>L24</v>
      </c>
      <c r="AB1541" t="str">
        <f>_xlfn.XLOOKUP(X1541,AM:AM,AR:AR,"")</f>
        <v>L36</v>
      </c>
    </row>
    <row r="1542" spans="1:28">
      <c r="A1542" s="265">
        <v>45808</v>
      </c>
      <c r="B1542">
        <v>46100</v>
      </c>
      <c r="C1542">
        <v>47300</v>
      </c>
      <c r="D1542">
        <v>45800</v>
      </c>
      <c r="E1542">
        <v>41400</v>
      </c>
      <c r="F1542">
        <v>46000</v>
      </c>
      <c r="G1542" t="s">
        <v>25</v>
      </c>
      <c r="H1542">
        <v>44000</v>
      </c>
      <c r="I1542">
        <v>44900</v>
      </c>
      <c r="J1542">
        <v>46300</v>
      </c>
      <c r="K1542" t="s">
        <v>25</v>
      </c>
      <c r="L1542">
        <v>46800</v>
      </c>
      <c r="M1542">
        <v>46400</v>
      </c>
      <c r="N1542">
        <v>44800</v>
      </c>
      <c r="O1542">
        <v>42500</v>
      </c>
      <c r="P1542">
        <v>41900</v>
      </c>
      <c r="Q1542">
        <v>42400</v>
      </c>
      <c r="R1542">
        <v>42500</v>
      </c>
      <c r="S1542">
        <v>43500</v>
      </c>
      <c r="T1542">
        <v>45500</v>
      </c>
      <c r="U1542">
        <v>46500</v>
      </c>
      <c r="V1542">
        <v>46000</v>
      </c>
      <c r="W1542">
        <v>49200</v>
      </c>
      <c r="X1542" t="str">
        <f t="shared" si="31"/>
        <v>05-2025</v>
      </c>
      <c r="Y1542" t="str">
        <f>_xlfn.XLOOKUP(X1542,AM:AM,AO:AO,"")</f>
        <v>L6</v>
      </c>
      <c r="Z1542" t="str">
        <f>_xlfn.XLOOKUP(X1542,AM:AM,AP:AP,"")</f>
        <v>L12</v>
      </c>
      <c r="AA1542" t="str">
        <f>_xlfn.XLOOKUP(X1542,AM:AM,AQ:AQ,"")</f>
        <v>L24</v>
      </c>
      <c r="AB1542" t="str">
        <f>_xlfn.XLOOKUP(X1542,AM:AM,AR:AR,"")</f>
        <v>L36</v>
      </c>
    </row>
    <row r="1543" spans="1:28">
      <c r="A1543" s="265">
        <v>45809</v>
      </c>
      <c r="B1543" t="s">
        <v>24</v>
      </c>
      <c r="C1543" t="s">
        <v>24</v>
      </c>
      <c r="D1543" t="s">
        <v>24</v>
      </c>
      <c r="E1543" t="s">
        <v>24</v>
      </c>
      <c r="F1543" t="s">
        <v>24</v>
      </c>
      <c r="G1543" t="s">
        <v>24</v>
      </c>
      <c r="H1543" t="s">
        <v>24</v>
      </c>
      <c r="I1543" t="s">
        <v>24</v>
      </c>
      <c r="J1543" t="s">
        <v>24</v>
      </c>
      <c r="K1543" t="s">
        <v>24</v>
      </c>
      <c r="L1543" t="s">
        <v>24</v>
      </c>
      <c r="M1543" t="s">
        <v>24</v>
      </c>
      <c r="N1543" t="s">
        <v>24</v>
      </c>
      <c r="O1543" t="s">
        <v>24</v>
      </c>
      <c r="P1543" t="s">
        <v>24</v>
      </c>
      <c r="Q1543" t="s">
        <v>24</v>
      </c>
      <c r="R1543" t="s">
        <v>24</v>
      </c>
      <c r="S1543" t="s">
        <v>24</v>
      </c>
      <c r="T1543" t="s">
        <v>24</v>
      </c>
      <c r="U1543" t="s">
        <v>24</v>
      </c>
      <c r="V1543" t="s">
        <v>24</v>
      </c>
      <c r="W1543" t="s">
        <v>24</v>
      </c>
      <c r="X1543" t="str">
        <f t="shared" si="31"/>
        <v>06-2025</v>
      </c>
      <c r="Y1543" t="str">
        <f>_xlfn.XLOOKUP(X1543,AM:AM,AO:AO,"")</f>
        <v>L6</v>
      </c>
      <c r="Z1543" t="str">
        <f>_xlfn.XLOOKUP(X1543,AM:AM,AP:AP,"")</f>
        <v>L12</v>
      </c>
      <c r="AA1543" t="str">
        <f>_xlfn.XLOOKUP(X1543,AM:AM,AQ:AQ,"")</f>
        <v>L24</v>
      </c>
      <c r="AB1543" t="str">
        <f>_xlfn.XLOOKUP(X1543,AM:AM,AR:AR,"")</f>
        <v>L36</v>
      </c>
    </row>
    <row r="1544" spans="1:28">
      <c r="A1544" s="265">
        <v>45810</v>
      </c>
      <c r="B1544">
        <v>46100</v>
      </c>
      <c r="C1544">
        <v>47300</v>
      </c>
      <c r="D1544">
        <v>46000</v>
      </c>
      <c r="E1544">
        <v>41400</v>
      </c>
      <c r="F1544">
        <v>45700</v>
      </c>
      <c r="G1544" t="s">
        <v>25</v>
      </c>
      <c r="H1544">
        <v>44500</v>
      </c>
      <c r="I1544">
        <v>45300</v>
      </c>
      <c r="J1544">
        <v>46500</v>
      </c>
      <c r="K1544" t="s">
        <v>25</v>
      </c>
      <c r="L1544">
        <v>46800</v>
      </c>
      <c r="M1544">
        <v>46400</v>
      </c>
      <c r="N1544">
        <v>45300</v>
      </c>
      <c r="O1544">
        <v>42000</v>
      </c>
      <c r="P1544">
        <v>42200</v>
      </c>
      <c r="Q1544">
        <v>42500</v>
      </c>
      <c r="R1544">
        <v>42400</v>
      </c>
      <c r="S1544">
        <v>43500</v>
      </c>
      <c r="T1544">
        <v>45600</v>
      </c>
      <c r="U1544">
        <v>46500</v>
      </c>
      <c r="V1544">
        <v>46200</v>
      </c>
      <c r="W1544">
        <v>48900</v>
      </c>
      <c r="X1544" t="str">
        <f t="shared" si="31"/>
        <v>06-2025</v>
      </c>
      <c r="Y1544" t="str">
        <f>_xlfn.XLOOKUP(X1544,AM:AM,AO:AO,"")</f>
        <v>L6</v>
      </c>
      <c r="Z1544" t="str">
        <f>_xlfn.XLOOKUP(X1544,AM:AM,AP:AP,"")</f>
        <v>L12</v>
      </c>
      <c r="AA1544" t="str">
        <f>_xlfn.XLOOKUP(X1544,AM:AM,AQ:AQ,"")</f>
        <v>L24</v>
      </c>
      <c r="AB1544" t="str">
        <f>_xlfn.XLOOKUP(X1544,AM:AM,AR:AR,"")</f>
        <v>L36</v>
      </c>
    </row>
    <row r="1545" spans="1:28">
      <c r="A1545" s="93">
        <v>45811</v>
      </c>
      <c r="B1545" s="90">
        <v>46100</v>
      </c>
      <c r="C1545" s="90">
        <v>47300</v>
      </c>
      <c r="D1545" s="90">
        <v>46000</v>
      </c>
      <c r="E1545" s="90">
        <v>41200</v>
      </c>
      <c r="F1545" s="90">
        <v>45700</v>
      </c>
      <c r="G1545" s="91" t="s">
        <v>25</v>
      </c>
      <c r="H1545" s="90">
        <v>44500</v>
      </c>
      <c r="I1545" s="90">
        <v>45100</v>
      </c>
      <c r="J1545" s="90">
        <v>46500</v>
      </c>
      <c r="K1545" s="91" t="s">
        <v>25</v>
      </c>
      <c r="L1545" s="90">
        <v>47100</v>
      </c>
      <c r="M1545" s="90">
        <v>46400</v>
      </c>
      <c r="N1545" s="90">
        <v>45200</v>
      </c>
      <c r="O1545" s="90">
        <v>41700</v>
      </c>
      <c r="P1545" s="90">
        <v>42000</v>
      </c>
      <c r="Q1545" s="90">
        <v>42200</v>
      </c>
      <c r="R1545" s="90">
        <v>42300</v>
      </c>
      <c r="S1545" s="90">
        <v>43300</v>
      </c>
      <c r="T1545" s="90">
        <v>45600</v>
      </c>
      <c r="U1545" s="90">
        <v>46500</v>
      </c>
      <c r="V1545" s="90">
        <v>46200</v>
      </c>
      <c r="W1545" s="90">
        <v>48900</v>
      </c>
      <c r="X1545" t="str">
        <f t="shared" si="31"/>
        <v>06-2025</v>
      </c>
      <c r="Y1545" t="str">
        <f>_xlfn.XLOOKUP(X1545,AM:AM,AO:AO,"")</f>
        <v>L6</v>
      </c>
      <c r="Z1545" t="str">
        <f>_xlfn.XLOOKUP(X1545,AM:AM,AP:AP,"")</f>
        <v>L12</v>
      </c>
      <c r="AA1545" t="str">
        <f>_xlfn.XLOOKUP(X1545,AM:AM,AQ:AQ,"")</f>
        <v>L24</v>
      </c>
      <c r="AB1545" t="str">
        <f>_xlfn.XLOOKUP(X1545,AM:AM,AR:AR,"")</f>
        <v>L36</v>
      </c>
    </row>
    <row r="1546" spans="1:28">
      <c r="A1546" s="265">
        <v>45812</v>
      </c>
      <c r="B1546">
        <v>46100</v>
      </c>
      <c r="C1546">
        <v>47000</v>
      </c>
      <c r="D1546">
        <v>46100</v>
      </c>
      <c r="E1546">
        <v>41200</v>
      </c>
      <c r="F1546">
        <v>45700</v>
      </c>
      <c r="G1546" t="s">
        <v>25</v>
      </c>
      <c r="H1546">
        <v>44500</v>
      </c>
      <c r="I1546">
        <v>45100</v>
      </c>
      <c r="J1546">
        <v>46500</v>
      </c>
      <c r="K1546" t="s">
        <v>25</v>
      </c>
      <c r="L1546">
        <v>47100</v>
      </c>
      <c r="M1546">
        <v>46300</v>
      </c>
      <c r="N1546">
        <v>45200</v>
      </c>
      <c r="O1546">
        <v>41300</v>
      </c>
      <c r="P1546">
        <v>41700</v>
      </c>
      <c r="Q1546">
        <v>42000</v>
      </c>
      <c r="R1546">
        <v>42200</v>
      </c>
      <c r="S1546">
        <v>43300</v>
      </c>
      <c r="T1546">
        <v>45500</v>
      </c>
      <c r="U1546">
        <v>46500</v>
      </c>
      <c r="V1546">
        <v>46200</v>
      </c>
      <c r="W1546">
        <v>48900</v>
      </c>
      <c r="X1546" t="str">
        <f t="shared" si="31"/>
        <v>06-2025</v>
      </c>
      <c r="Y1546" t="str">
        <f>_xlfn.XLOOKUP(X1546,AM:AM,AO:AO,"")</f>
        <v>L6</v>
      </c>
      <c r="Z1546" t="str">
        <f>_xlfn.XLOOKUP(X1546,AM:AM,AP:AP,"")</f>
        <v>L12</v>
      </c>
      <c r="AA1546" t="str">
        <f>_xlfn.XLOOKUP(X1546,AM:AM,AQ:AQ,"")</f>
        <v>L24</v>
      </c>
      <c r="AB1546" t="str">
        <f>_xlfn.XLOOKUP(X1546,AM:AM,AR:AR,"")</f>
        <v>L36</v>
      </c>
    </row>
    <row r="1547" spans="1:28">
      <c r="A1547" s="265">
        <v>45813</v>
      </c>
      <c r="B1547">
        <v>46100</v>
      </c>
      <c r="C1547">
        <v>47000</v>
      </c>
      <c r="D1547">
        <v>45800</v>
      </c>
      <c r="E1547">
        <v>41200</v>
      </c>
      <c r="F1547">
        <v>45600</v>
      </c>
      <c r="G1547" t="s">
        <v>25</v>
      </c>
      <c r="H1547">
        <v>44500</v>
      </c>
      <c r="I1547">
        <v>45000</v>
      </c>
      <c r="J1547">
        <v>46100</v>
      </c>
      <c r="K1547" t="s">
        <v>25</v>
      </c>
      <c r="L1547">
        <v>47200</v>
      </c>
      <c r="M1547">
        <v>46000</v>
      </c>
      <c r="N1547">
        <v>45200</v>
      </c>
      <c r="O1547">
        <v>41300</v>
      </c>
      <c r="P1547">
        <v>41700</v>
      </c>
      <c r="Q1547">
        <v>42000</v>
      </c>
      <c r="R1547">
        <v>42000</v>
      </c>
      <c r="S1547">
        <v>43300</v>
      </c>
      <c r="T1547">
        <v>45500</v>
      </c>
      <c r="U1547">
        <v>46500</v>
      </c>
      <c r="V1547">
        <v>46000</v>
      </c>
      <c r="W1547">
        <v>48900</v>
      </c>
      <c r="X1547" t="str">
        <f t="shared" si="31"/>
        <v>06-2025</v>
      </c>
      <c r="Y1547" t="str">
        <f>_xlfn.XLOOKUP(X1547,AM:AM,AO:AO,"")</f>
        <v>L6</v>
      </c>
      <c r="Z1547" t="str">
        <f>_xlfn.XLOOKUP(X1547,AM:AM,AP:AP,"")</f>
        <v>L12</v>
      </c>
      <c r="AA1547" t="str">
        <f>_xlfn.XLOOKUP(X1547,AM:AM,AQ:AQ,"")</f>
        <v>L24</v>
      </c>
      <c r="AB1547" t="str">
        <f>_xlfn.XLOOKUP(X1547,AM:AM,AR:AR,"")</f>
        <v>L36</v>
      </c>
    </row>
    <row r="1548" spans="1:28">
      <c r="A1548" s="265">
        <v>45814</v>
      </c>
      <c r="B1548">
        <v>46000</v>
      </c>
      <c r="C1548">
        <v>47000</v>
      </c>
      <c r="D1548">
        <v>45800</v>
      </c>
      <c r="E1548">
        <v>41000</v>
      </c>
      <c r="F1548">
        <v>45600</v>
      </c>
      <c r="G1548" t="s">
        <v>25</v>
      </c>
      <c r="H1548">
        <v>44500</v>
      </c>
      <c r="I1548">
        <v>44800</v>
      </c>
      <c r="J1548">
        <v>46000</v>
      </c>
      <c r="K1548" t="s">
        <v>25</v>
      </c>
      <c r="L1548">
        <v>47100</v>
      </c>
      <c r="M1548">
        <v>45900</v>
      </c>
      <c r="N1548">
        <v>45000</v>
      </c>
      <c r="O1548">
        <v>41000</v>
      </c>
      <c r="P1548">
        <v>41600</v>
      </c>
      <c r="Q1548">
        <v>41900</v>
      </c>
      <c r="R1548">
        <v>41900</v>
      </c>
      <c r="S1548">
        <v>43100</v>
      </c>
      <c r="T1548">
        <v>45500</v>
      </c>
      <c r="U1548">
        <v>46500</v>
      </c>
      <c r="V1548">
        <v>46000</v>
      </c>
      <c r="W1548">
        <v>48900</v>
      </c>
      <c r="X1548" t="str">
        <f t="shared" si="31"/>
        <v>06-2025</v>
      </c>
      <c r="Y1548" t="str">
        <f>_xlfn.XLOOKUP(X1548,AM:AM,AO:AO,"")</f>
        <v>L6</v>
      </c>
      <c r="Z1548" t="str">
        <f>_xlfn.XLOOKUP(X1548,AM:AM,AP:AP,"")</f>
        <v>L12</v>
      </c>
      <c r="AA1548" t="str">
        <f>_xlfn.XLOOKUP(X1548,AM:AM,AQ:AQ,"")</f>
        <v>L24</v>
      </c>
      <c r="AB1548" t="str">
        <f>_xlfn.XLOOKUP(X1548,AM:AM,AR:AR,"")</f>
        <v>L36</v>
      </c>
    </row>
    <row r="1549" spans="1:28">
      <c r="A1549" s="265">
        <v>45815</v>
      </c>
      <c r="B1549">
        <v>45500</v>
      </c>
      <c r="C1549">
        <v>47000</v>
      </c>
      <c r="D1549">
        <v>45700</v>
      </c>
      <c r="E1549">
        <v>41000</v>
      </c>
      <c r="F1549">
        <v>45600</v>
      </c>
      <c r="G1549" t="s">
        <v>25</v>
      </c>
      <c r="H1549">
        <v>44500</v>
      </c>
      <c r="I1549">
        <v>44600</v>
      </c>
      <c r="J1549">
        <v>45500</v>
      </c>
      <c r="K1549" t="s">
        <v>25</v>
      </c>
      <c r="L1549">
        <v>47000</v>
      </c>
      <c r="M1549">
        <v>45800</v>
      </c>
      <c r="N1549">
        <v>44900</v>
      </c>
      <c r="O1549">
        <v>40700</v>
      </c>
      <c r="P1549">
        <v>41600</v>
      </c>
      <c r="Q1549">
        <v>41700</v>
      </c>
      <c r="R1549">
        <v>41800</v>
      </c>
      <c r="S1549">
        <v>43100</v>
      </c>
      <c r="T1549">
        <v>45000</v>
      </c>
      <c r="U1549">
        <v>46500</v>
      </c>
      <c r="V1549">
        <v>46000</v>
      </c>
      <c r="W1549">
        <v>48900</v>
      </c>
      <c r="X1549" t="str">
        <f t="shared" si="31"/>
        <v>06-2025</v>
      </c>
      <c r="Y1549" t="str">
        <f>_xlfn.XLOOKUP(X1549,AM:AM,AO:AO,"")</f>
        <v>L6</v>
      </c>
      <c r="Z1549" t="str">
        <f>_xlfn.XLOOKUP(X1549,AM:AM,AP:AP,"")</f>
        <v>L12</v>
      </c>
      <c r="AA1549" t="str">
        <f>_xlfn.XLOOKUP(X1549,AM:AM,AQ:AQ,"")</f>
        <v>L24</v>
      </c>
      <c r="AB1549" t="str">
        <f>_xlfn.XLOOKUP(X1549,AM:AM,AR:AR,"")</f>
        <v>L36</v>
      </c>
    </row>
    <row r="1550" spans="1:28">
      <c r="A1550" s="265">
        <v>45816</v>
      </c>
      <c r="B1550" t="s">
        <v>24</v>
      </c>
      <c r="C1550" t="s">
        <v>24</v>
      </c>
      <c r="D1550" t="s">
        <v>24</v>
      </c>
      <c r="E1550" t="s">
        <v>24</v>
      </c>
      <c r="F1550" t="s">
        <v>24</v>
      </c>
      <c r="G1550" t="s">
        <v>24</v>
      </c>
      <c r="H1550" t="s">
        <v>24</v>
      </c>
      <c r="I1550" t="s">
        <v>24</v>
      </c>
      <c r="J1550" t="s">
        <v>24</v>
      </c>
      <c r="K1550" t="s">
        <v>24</v>
      </c>
      <c r="L1550" t="s">
        <v>24</v>
      </c>
      <c r="M1550" t="s">
        <v>24</v>
      </c>
      <c r="N1550" t="s">
        <v>24</v>
      </c>
      <c r="O1550" t="s">
        <v>24</v>
      </c>
      <c r="P1550" t="s">
        <v>24</v>
      </c>
      <c r="Q1550" t="s">
        <v>24</v>
      </c>
      <c r="R1550" t="s">
        <v>24</v>
      </c>
      <c r="S1550" t="s">
        <v>24</v>
      </c>
      <c r="T1550" t="s">
        <v>24</v>
      </c>
      <c r="U1550" t="s">
        <v>24</v>
      </c>
      <c r="V1550" t="s">
        <v>24</v>
      </c>
      <c r="W1550" t="s">
        <v>24</v>
      </c>
      <c r="X1550" t="str">
        <f t="shared" si="31"/>
        <v>06-2025</v>
      </c>
      <c r="Y1550" t="str">
        <f>_xlfn.XLOOKUP(X1550,AM:AM,AO:AO,"")</f>
        <v>L6</v>
      </c>
      <c r="Z1550" t="str">
        <f>_xlfn.XLOOKUP(X1550,AM:AM,AP:AP,"")</f>
        <v>L12</v>
      </c>
      <c r="AA1550" t="str">
        <f>_xlfn.XLOOKUP(X1550,AM:AM,AQ:AQ,"")</f>
        <v>L24</v>
      </c>
      <c r="AB1550" t="str">
        <f>_xlfn.XLOOKUP(X1550,AM:AM,AR:AR,"")</f>
        <v>L36</v>
      </c>
    </row>
    <row r="1551" spans="1:28">
      <c r="A1551" s="265">
        <v>45817</v>
      </c>
      <c r="B1551">
        <v>45500</v>
      </c>
      <c r="C1551">
        <v>47000</v>
      </c>
      <c r="D1551">
        <v>45500</v>
      </c>
      <c r="E1551">
        <v>41000</v>
      </c>
      <c r="F1551">
        <v>45600</v>
      </c>
      <c r="G1551" t="s">
        <v>25</v>
      </c>
      <c r="H1551">
        <v>44000</v>
      </c>
      <c r="I1551">
        <v>44600</v>
      </c>
      <c r="J1551">
        <v>45500</v>
      </c>
      <c r="K1551" t="s">
        <v>25</v>
      </c>
      <c r="L1551">
        <v>46900</v>
      </c>
      <c r="M1551">
        <v>45300</v>
      </c>
      <c r="N1551">
        <v>44600</v>
      </c>
      <c r="O1551">
        <v>40500</v>
      </c>
      <c r="P1551">
        <v>41100</v>
      </c>
      <c r="Q1551">
        <v>41500</v>
      </c>
      <c r="R1551">
        <v>41600</v>
      </c>
      <c r="S1551">
        <v>43100</v>
      </c>
      <c r="T1551">
        <v>44800</v>
      </c>
      <c r="U1551">
        <v>46500</v>
      </c>
      <c r="V1551">
        <v>45700</v>
      </c>
      <c r="W1551">
        <v>48400</v>
      </c>
      <c r="X1551" t="str">
        <f t="shared" si="31"/>
        <v>06-2025</v>
      </c>
      <c r="Y1551" t="str">
        <f>_xlfn.XLOOKUP(X1551,AM:AM,AO:AO,"")</f>
        <v>L6</v>
      </c>
      <c r="Z1551" t="str">
        <f>_xlfn.XLOOKUP(X1551,AM:AM,AP:AP,"")</f>
        <v>L12</v>
      </c>
      <c r="AA1551" t="str">
        <f>_xlfn.XLOOKUP(X1551,AM:AM,AQ:AQ,"")</f>
        <v>L24</v>
      </c>
      <c r="AB1551" t="str">
        <f>_xlfn.XLOOKUP(X1551,AM:AM,AR:AR,"")</f>
        <v>L36</v>
      </c>
    </row>
    <row r="1552" spans="1:28">
      <c r="A1552" s="265">
        <v>45818</v>
      </c>
      <c r="B1552">
        <v>45500</v>
      </c>
      <c r="C1552">
        <v>46500</v>
      </c>
      <c r="D1552">
        <v>45600</v>
      </c>
      <c r="E1552">
        <v>41000</v>
      </c>
      <c r="F1552">
        <v>45600</v>
      </c>
      <c r="G1552" t="s">
        <v>25</v>
      </c>
      <c r="H1552">
        <v>44000</v>
      </c>
      <c r="I1552">
        <v>44600</v>
      </c>
      <c r="J1552">
        <v>45300</v>
      </c>
      <c r="K1552" t="s">
        <v>25</v>
      </c>
      <c r="L1552">
        <v>46900</v>
      </c>
      <c r="M1552">
        <v>45300</v>
      </c>
      <c r="N1552">
        <v>44600</v>
      </c>
      <c r="O1552">
        <v>40300</v>
      </c>
      <c r="P1552">
        <v>41200</v>
      </c>
      <c r="Q1552">
        <v>41400</v>
      </c>
      <c r="R1552">
        <v>41500</v>
      </c>
      <c r="S1552">
        <v>43100</v>
      </c>
      <c r="T1552">
        <v>44800</v>
      </c>
      <c r="U1552">
        <v>46500</v>
      </c>
      <c r="V1552">
        <v>45600</v>
      </c>
      <c r="W1552">
        <v>48400</v>
      </c>
      <c r="X1552" t="str">
        <f t="shared" si="31"/>
        <v>06-2025</v>
      </c>
      <c r="Y1552" t="str">
        <f>_xlfn.XLOOKUP(X1552,AM:AM,AO:AO,"")</f>
        <v>L6</v>
      </c>
      <c r="Z1552" t="str">
        <f>_xlfn.XLOOKUP(X1552,AM:AM,AP:AP,"")</f>
        <v>L12</v>
      </c>
      <c r="AA1552" t="str">
        <f>_xlfn.XLOOKUP(X1552,AM:AM,AQ:AQ,"")</f>
        <v>L24</v>
      </c>
      <c r="AB1552" t="str">
        <f>_xlfn.XLOOKUP(X1552,AM:AM,AR:AR,"")</f>
        <v>L36</v>
      </c>
    </row>
    <row r="1553" spans="1:28">
      <c r="A1553" s="265">
        <v>45819</v>
      </c>
      <c r="B1553">
        <v>45300</v>
      </c>
      <c r="C1553">
        <v>46500</v>
      </c>
      <c r="D1553">
        <v>45600</v>
      </c>
      <c r="E1553">
        <v>40900</v>
      </c>
      <c r="F1553">
        <v>45600</v>
      </c>
      <c r="G1553" t="s">
        <v>25</v>
      </c>
      <c r="H1553">
        <v>44000</v>
      </c>
      <c r="I1553">
        <v>44400</v>
      </c>
      <c r="J1553">
        <v>45300</v>
      </c>
      <c r="K1553" t="s">
        <v>25</v>
      </c>
      <c r="L1553">
        <v>46900</v>
      </c>
      <c r="M1553">
        <v>45300</v>
      </c>
      <c r="N1553">
        <v>44400</v>
      </c>
      <c r="O1553">
        <v>40100</v>
      </c>
      <c r="P1553">
        <v>41200</v>
      </c>
      <c r="Q1553">
        <v>41400</v>
      </c>
      <c r="R1553">
        <v>41700</v>
      </c>
      <c r="S1553">
        <v>43000</v>
      </c>
      <c r="T1553">
        <v>44800</v>
      </c>
      <c r="U1553">
        <v>46500</v>
      </c>
      <c r="V1553">
        <v>45600</v>
      </c>
      <c r="W1553">
        <v>48400</v>
      </c>
      <c r="X1553" t="str">
        <f t="shared" si="31"/>
        <v>06-2025</v>
      </c>
      <c r="Y1553" t="str">
        <f>_xlfn.XLOOKUP(X1553,AM:AM,AO:AO,"")</f>
        <v>L6</v>
      </c>
      <c r="Z1553" t="str">
        <f>_xlfn.XLOOKUP(X1553,AM:AM,AP:AP,"")</f>
        <v>L12</v>
      </c>
      <c r="AA1553" t="str">
        <f>_xlfn.XLOOKUP(X1553,AM:AM,AQ:AQ,"")</f>
        <v>L24</v>
      </c>
      <c r="AB1553" t="str">
        <f>_xlfn.XLOOKUP(X1553,AM:AM,AR:AR,"")</f>
        <v>L36</v>
      </c>
    </row>
    <row r="1554" spans="1:28">
      <c r="A1554" s="265">
        <v>45820</v>
      </c>
      <c r="B1554">
        <v>45200</v>
      </c>
      <c r="C1554">
        <v>46500</v>
      </c>
      <c r="D1554">
        <v>45500</v>
      </c>
      <c r="E1554">
        <v>40800</v>
      </c>
      <c r="F1554">
        <v>45500</v>
      </c>
      <c r="G1554" t="s">
        <v>25</v>
      </c>
      <c r="H1554">
        <v>44000</v>
      </c>
      <c r="I1554">
        <v>44300</v>
      </c>
      <c r="J1554">
        <v>45200</v>
      </c>
      <c r="K1554" t="s">
        <v>25</v>
      </c>
      <c r="L1554">
        <v>46800</v>
      </c>
      <c r="M1554">
        <v>45200</v>
      </c>
      <c r="N1554">
        <v>44200</v>
      </c>
      <c r="O1554">
        <v>39900</v>
      </c>
      <c r="P1554">
        <v>41100</v>
      </c>
      <c r="Q1554">
        <v>41400</v>
      </c>
      <c r="R1554">
        <v>41700</v>
      </c>
      <c r="S1554">
        <v>42900</v>
      </c>
      <c r="T1554">
        <v>44800</v>
      </c>
      <c r="U1554">
        <v>46500</v>
      </c>
      <c r="V1554">
        <v>45500</v>
      </c>
      <c r="W1554">
        <v>48400</v>
      </c>
      <c r="X1554" t="str">
        <f t="shared" si="31"/>
        <v>06-2025</v>
      </c>
      <c r="Y1554" t="str">
        <f>_xlfn.XLOOKUP(X1554,AM:AM,AO:AO,"")</f>
        <v>L6</v>
      </c>
      <c r="Z1554" t="str">
        <f>_xlfn.XLOOKUP(X1554,AM:AM,AP:AP,"")</f>
        <v>L12</v>
      </c>
      <c r="AA1554" t="str">
        <f>_xlfn.XLOOKUP(X1554,AM:AM,AQ:AQ,"")</f>
        <v>L24</v>
      </c>
      <c r="AB1554" t="str">
        <f>_xlfn.XLOOKUP(X1554,AM:AM,AR:AR,"")</f>
        <v>L36</v>
      </c>
    </row>
    <row r="1555" spans="1:28">
      <c r="A1555" s="265">
        <v>45821</v>
      </c>
      <c r="B1555">
        <v>45000</v>
      </c>
      <c r="C1555">
        <v>46500</v>
      </c>
      <c r="D1555">
        <v>45400</v>
      </c>
      <c r="E1555">
        <v>40800</v>
      </c>
      <c r="F1555">
        <v>45500</v>
      </c>
      <c r="G1555" t="s">
        <v>25</v>
      </c>
      <c r="H1555">
        <v>44000</v>
      </c>
      <c r="I1555">
        <v>44300</v>
      </c>
      <c r="J1555">
        <v>45200</v>
      </c>
      <c r="K1555" t="s">
        <v>25</v>
      </c>
      <c r="L1555">
        <v>46600</v>
      </c>
      <c r="M1555">
        <v>44900</v>
      </c>
      <c r="N1555">
        <v>44000</v>
      </c>
      <c r="O1555">
        <v>39600</v>
      </c>
      <c r="P1555">
        <v>41000</v>
      </c>
      <c r="Q1555">
        <v>41300</v>
      </c>
      <c r="R1555">
        <v>41600</v>
      </c>
      <c r="S1555">
        <v>42900</v>
      </c>
      <c r="T1555">
        <v>44600</v>
      </c>
      <c r="U1555">
        <v>46500</v>
      </c>
      <c r="V1555">
        <v>45500</v>
      </c>
      <c r="W1555">
        <v>48400</v>
      </c>
      <c r="X1555" t="str">
        <f t="shared" si="31"/>
        <v>06-2025</v>
      </c>
      <c r="Y1555" t="str">
        <f>_xlfn.XLOOKUP(X1555,AM:AM,AO:AO,"")</f>
        <v>L6</v>
      </c>
      <c r="Z1555" t="str">
        <f>_xlfn.XLOOKUP(X1555,AM:AM,AP:AP,"")</f>
        <v>L12</v>
      </c>
      <c r="AA1555" t="str">
        <f>_xlfn.XLOOKUP(X1555,AM:AM,AQ:AQ,"")</f>
        <v>L24</v>
      </c>
      <c r="AB1555" t="str">
        <f>_xlfn.XLOOKUP(X1555,AM:AM,AR:AR,"")</f>
        <v>L36</v>
      </c>
    </row>
    <row r="1556" spans="1:28">
      <c r="A1556" s="265">
        <v>45822</v>
      </c>
      <c r="B1556">
        <v>45000</v>
      </c>
      <c r="C1556">
        <v>46500</v>
      </c>
      <c r="D1556">
        <v>45300</v>
      </c>
      <c r="E1556">
        <v>40600</v>
      </c>
      <c r="F1556">
        <v>45500</v>
      </c>
      <c r="G1556" t="s">
        <v>25</v>
      </c>
      <c r="H1556">
        <v>44000</v>
      </c>
      <c r="I1556">
        <v>44200</v>
      </c>
      <c r="J1556">
        <v>44700</v>
      </c>
      <c r="K1556" t="s">
        <v>25</v>
      </c>
      <c r="L1556">
        <v>46600</v>
      </c>
      <c r="M1556">
        <v>44700</v>
      </c>
      <c r="N1556">
        <v>44000</v>
      </c>
      <c r="O1556">
        <v>39500</v>
      </c>
      <c r="P1556">
        <v>40900</v>
      </c>
      <c r="Q1556">
        <v>41200</v>
      </c>
      <c r="R1556">
        <v>41500</v>
      </c>
      <c r="S1556">
        <v>42700</v>
      </c>
      <c r="T1556">
        <v>44500</v>
      </c>
      <c r="U1556">
        <v>46500</v>
      </c>
      <c r="V1556">
        <v>45500</v>
      </c>
      <c r="W1556">
        <v>48400</v>
      </c>
      <c r="X1556" t="str">
        <f t="shared" si="31"/>
        <v>06-2025</v>
      </c>
      <c r="Y1556" t="str">
        <f>_xlfn.XLOOKUP(X1556,AM:AM,AO:AO,"")</f>
        <v>L6</v>
      </c>
      <c r="Z1556" t="str">
        <f>_xlfn.XLOOKUP(X1556,AM:AM,AP:AP,"")</f>
        <v>L12</v>
      </c>
      <c r="AA1556" t="str">
        <f>_xlfn.XLOOKUP(X1556,AM:AM,AQ:AQ,"")</f>
        <v>L24</v>
      </c>
      <c r="AB1556" t="str">
        <f>_xlfn.XLOOKUP(X1556,AM:AM,AR:AR,"")</f>
        <v>L36</v>
      </c>
    </row>
    <row r="1557" spans="1:28">
      <c r="A1557" s="265">
        <v>45823</v>
      </c>
      <c r="B1557" t="s">
        <v>24</v>
      </c>
      <c r="C1557" t="s">
        <v>24</v>
      </c>
      <c r="D1557" t="s">
        <v>24</v>
      </c>
      <c r="E1557" t="s">
        <v>24</v>
      </c>
      <c r="F1557" t="s">
        <v>24</v>
      </c>
      <c r="G1557" t="s">
        <v>24</v>
      </c>
      <c r="H1557" t="s">
        <v>24</v>
      </c>
      <c r="I1557" t="s">
        <v>24</v>
      </c>
      <c r="J1557" t="s">
        <v>24</v>
      </c>
      <c r="K1557" t="s">
        <v>24</v>
      </c>
      <c r="L1557" t="s">
        <v>24</v>
      </c>
      <c r="M1557" t="s">
        <v>24</v>
      </c>
      <c r="N1557" t="s">
        <v>24</v>
      </c>
      <c r="O1557" t="s">
        <v>24</v>
      </c>
      <c r="P1557" t="s">
        <v>24</v>
      </c>
      <c r="Q1557" t="s">
        <v>24</v>
      </c>
      <c r="R1557" t="s">
        <v>24</v>
      </c>
      <c r="S1557" t="s">
        <v>24</v>
      </c>
      <c r="T1557" t="s">
        <v>24</v>
      </c>
      <c r="U1557" t="s">
        <v>24</v>
      </c>
      <c r="V1557" t="s">
        <v>24</v>
      </c>
      <c r="W1557" t="s">
        <v>24</v>
      </c>
      <c r="X1557" t="str">
        <f t="shared" si="31"/>
        <v>06-2025</v>
      </c>
      <c r="Y1557" t="str">
        <f>_xlfn.XLOOKUP(X1557,AM:AM,AO:AO,"")</f>
        <v>L6</v>
      </c>
      <c r="Z1557" t="str">
        <f>_xlfn.XLOOKUP(X1557,AM:AM,AP:AP,"")</f>
        <v>L12</v>
      </c>
      <c r="AA1557" t="str">
        <f>_xlfn.XLOOKUP(X1557,AM:AM,AQ:AQ,"")</f>
        <v>L24</v>
      </c>
      <c r="AB1557" t="str">
        <f>_xlfn.XLOOKUP(X1557,AM:AM,AR:AR,"")</f>
        <v>L36</v>
      </c>
    </row>
    <row r="1558" spans="1:28">
      <c r="A1558" s="265">
        <v>45824</v>
      </c>
      <c r="B1558">
        <v>44900</v>
      </c>
      <c r="C1558">
        <v>46500</v>
      </c>
      <c r="D1558">
        <v>45300</v>
      </c>
      <c r="E1558">
        <v>40800</v>
      </c>
      <c r="F1558">
        <v>45100</v>
      </c>
      <c r="G1558" t="s">
        <v>25</v>
      </c>
      <c r="H1558">
        <v>43800</v>
      </c>
      <c r="I1558">
        <v>44200</v>
      </c>
      <c r="J1558">
        <v>44000</v>
      </c>
      <c r="K1558" t="s">
        <v>25</v>
      </c>
      <c r="L1558">
        <v>46600</v>
      </c>
      <c r="M1558">
        <v>44400</v>
      </c>
      <c r="N1558">
        <v>44000</v>
      </c>
      <c r="O1558">
        <v>39500</v>
      </c>
      <c r="P1558">
        <v>40900</v>
      </c>
      <c r="Q1558">
        <v>41200</v>
      </c>
      <c r="R1558">
        <v>41500</v>
      </c>
      <c r="S1558">
        <v>42900</v>
      </c>
      <c r="T1558">
        <v>44500</v>
      </c>
      <c r="U1558">
        <v>46500</v>
      </c>
      <c r="V1558">
        <v>45300</v>
      </c>
      <c r="W1558">
        <v>48200</v>
      </c>
      <c r="X1558" t="str">
        <f t="shared" ref="X1558:X1621" si="32">TEXT(A1558,"MM-YYYY")</f>
        <v>06-2025</v>
      </c>
      <c r="Y1558" t="str">
        <f>_xlfn.XLOOKUP(X1558,AM:AM,AO:AO,"")</f>
        <v>L6</v>
      </c>
      <c r="Z1558" t="str">
        <f>_xlfn.XLOOKUP(X1558,AM:AM,AP:AP,"")</f>
        <v>L12</v>
      </c>
      <c r="AA1558" t="str">
        <f>_xlfn.XLOOKUP(X1558,AM:AM,AQ:AQ,"")</f>
        <v>L24</v>
      </c>
      <c r="AB1558" t="str">
        <f>_xlfn.XLOOKUP(X1558,AM:AM,AR:AR,"")</f>
        <v>L36</v>
      </c>
    </row>
    <row r="1559" spans="1:28">
      <c r="A1559" s="265">
        <v>45825</v>
      </c>
      <c r="B1559">
        <v>44900</v>
      </c>
      <c r="C1559">
        <v>46500</v>
      </c>
      <c r="D1559">
        <v>45400</v>
      </c>
      <c r="E1559">
        <v>41000</v>
      </c>
      <c r="F1559">
        <v>45100</v>
      </c>
      <c r="G1559" t="s">
        <v>25</v>
      </c>
      <c r="H1559">
        <v>44000</v>
      </c>
      <c r="I1559">
        <v>44200</v>
      </c>
      <c r="J1559">
        <v>44000</v>
      </c>
      <c r="K1559" t="s">
        <v>25</v>
      </c>
      <c r="L1559">
        <v>46600</v>
      </c>
      <c r="M1559">
        <v>44400</v>
      </c>
      <c r="N1559">
        <v>44200</v>
      </c>
      <c r="O1559">
        <v>39300</v>
      </c>
      <c r="P1559">
        <v>40900</v>
      </c>
      <c r="Q1559">
        <v>41200</v>
      </c>
      <c r="R1559">
        <v>41500</v>
      </c>
      <c r="S1559">
        <v>43100</v>
      </c>
      <c r="T1559">
        <v>44600</v>
      </c>
      <c r="U1559">
        <v>46000</v>
      </c>
      <c r="V1559">
        <v>45300</v>
      </c>
      <c r="W1559">
        <v>48200</v>
      </c>
      <c r="X1559" t="str">
        <f t="shared" si="32"/>
        <v>06-2025</v>
      </c>
      <c r="Y1559" t="str">
        <f>_xlfn.XLOOKUP(X1559,AM:AM,AO:AO,"")</f>
        <v>L6</v>
      </c>
      <c r="Z1559" t="str">
        <f>_xlfn.XLOOKUP(X1559,AM:AM,AP:AP,"")</f>
        <v>L12</v>
      </c>
      <c r="AA1559" t="str">
        <f>_xlfn.XLOOKUP(X1559,AM:AM,AQ:AQ,"")</f>
        <v>L24</v>
      </c>
      <c r="AB1559" t="str">
        <f>_xlfn.XLOOKUP(X1559,AM:AM,AR:AR,"")</f>
        <v>L36</v>
      </c>
    </row>
    <row r="1560" spans="1:28">
      <c r="A1560" s="265">
        <v>45826</v>
      </c>
      <c r="B1560">
        <v>44800</v>
      </c>
      <c r="C1560">
        <v>46500</v>
      </c>
      <c r="D1560">
        <v>45400</v>
      </c>
      <c r="E1560">
        <v>40800</v>
      </c>
      <c r="F1560">
        <v>44900</v>
      </c>
      <c r="G1560" t="s">
        <v>25</v>
      </c>
      <c r="H1560">
        <v>44000</v>
      </c>
      <c r="I1560">
        <v>44200</v>
      </c>
      <c r="J1560">
        <v>43800</v>
      </c>
      <c r="K1560" t="s">
        <v>25</v>
      </c>
      <c r="L1560">
        <v>46600</v>
      </c>
      <c r="M1560">
        <v>44400</v>
      </c>
      <c r="N1560">
        <v>44000</v>
      </c>
      <c r="O1560">
        <v>39300</v>
      </c>
      <c r="P1560">
        <v>40800</v>
      </c>
      <c r="Q1560">
        <v>41000</v>
      </c>
      <c r="R1560">
        <v>41300</v>
      </c>
      <c r="S1560">
        <v>42900</v>
      </c>
      <c r="T1560">
        <v>44600</v>
      </c>
      <c r="U1560">
        <v>46000</v>
      </c>
      <c r="V1560">
        <v>45300</v>
      </c>
      <c r="W1560">
        <v>48200</v>
      </c>
      <c r="X1560" t="str">
        <f t="shared" si="32"/>
        <v>06-2025</v>
      </c>
      <c r="Y1560" t="str">
        <f>_xlfn.XLOOKUP(X1560,AM:AM,AO:AO,"")</f>
        <v>L6</v>
      </c>
      <c r="Z1560" t="str">
        <f>_xlfn.XLOOKUP(X1560,AM:AM,AP:AP,"")</f>
        <v>L12</v>
      </c>
      <c r="AA1560" t="str">
        <f>_xlfn.XLOOKUP(X1560,AM:AM,AQ:AQ,"")</f>
        <v>L24</v>
      </c>
      <c r="AB1560" t="str">
        <f>_xlfn.XLOOKUP(X1560,AM:AM,AR:AR,"")</f>
        <v>L36</v>
      </c>
    </row>
    <row r="1561" spans="1:28">
      <c r="A1561" s="265">
        <v>45827</v>
      </c>
      <c r="B1561">
        <v>44700</v>
      </c>
      <c r="C1561">
        <v>46500</v>
      </c>
      <c r="D1561">
        <v>45300</v>
      </c>
      <c r="E1561">
        <v>40500</v>
      </c>
      <c r="F1561">
        <v>44700</v>
      </c>
      <c r="G1561" t="s">
        <v>25</v>
      </c>
      <c r="H1561">
        <v>44500</v>
      </c>
      <c r="I1561">
        <v>44000</v>
      </c>
      <c r="J1561">
        <v>43800</v>
      </c>
      <c r="K1561" t="s">
        <v>25</v>
      </c>
      <c r="L1561">
        <v>46500</v>
      </c>
      <c r="M1561">
        <v>44300</v>
      </c>
      <c r="N1561">
        <v>44000</v>
      </c>
      <c r="O1561">
        <v>39100</v>
      </c>
      <c r="P1561">
        <v>40700</v>
      </c>
      <c r="Q1561">
        <v>41000</v>
      </c>
      <c r="R1561">
        <v>41300</v>
      </c>
      <c r="S1561">
        <v>42600</v>
      </c>
      <c r="T1561">
        <v>44400</v>
      </c>
      <c r="U1561">
        <v>46000</v>
      </c>
      <c r="V1561">
        <v>45300</v>
      </c>
      <c r="W1561">
        <v>48200</v>
      </c>
      <c r="X1561" t="str">
        <f t="shared" si="32"/>
        <v>06-2025</v>
      </c>
      <c r="Y1561" t="str">
        <f>_xlfn.XLOOKUP(X1561,AM:AM,AO:AO,"")</f>
        <v>L6</v>
      </c>
      <c r="Z1561" t="str">
        <f>_xlfn.XLOOKUP(X1561,AM:AM,AP:AP,"")</f>
        <v>L12</v>
      </c>
      <c r="AA1561" t="str">
        <f>_xlfn.XLOOKUP(X1561,AM:AM,AQ:AQ,"")</f>
        <v>L24</v>
      </c>
      <c r="AB1561" t="str">
        <f>_xlfn.XLOOKUP(X1561,AM:AM,AR:AR,"")</f>
        <v>L36</v>
      </c>
    </row>
    <row r="1562" spans="1:28">
      <c r="A1562" s="265">
        <v>45828</v>
      </c>
      <c r="B1562">
        <v>44600</v>
      </c>
      <c r="C1562">
        <v>46300</v>
      </c>
      <c r="D1562">
        <v>45000</v>
      </c>
      <c r="E1562">
        <v>40400</v>
      </c>
      <c r="F1562">
        <v>44700</v>
      </c>
      <c r="G1562" t="s">
        <v>25</v>
      </c>
      <c r="H1562">
        <v>44500</v>
      </c>
      <c r="I1562">
        <v>43800</v>
      </c>
      <c r="J1562">
        <v>43500</v>
      </c>
      <c r="K1562" t="s">
        <v>25</v>
      </c>
      <c r="L1562">
        <v>46400</v>
      </c>
      <c r="M1562">
        <v>44000</v>
      </c>
      <c r="N1562">
        <v>43700</v>
      </c>
      <c r="O1562">
        <v>39100</v>
      </c>
      <c r="P1562">
        <v>40700</v>
      </c>
      <c r="Q1562">
        <v>41000</v>
      </c>
      <c r="R1562">
        <v>41100</v>
      </c>
      <c r="S1562">
        <v>42500</v>
      </c>
      <c r="T1562">
        <v>44400</v>
      </c>
      <c r="U1562">
        <v>46000</v>
      </c>
      <c r="V1562">
        <v>45200</v>
      </c>
      <c r="W1562">
        <v>48200</v>
      </c>
      <c r="X1562" t="str">
        <f t="shared" si="32"/>
        <v>06-2025</v>
      </c>
      <c r="Y1562" t="str">
        <f>_xlfn.XLOOKUP(X1562,AM:AM,AO:AO,"")</f>
        <v>L6</v>
      </c>
      <c r="Z1562" t="str">
        <f>_xlfn.XLOOKUP(X1562,AM:AM,AP:AP,"")</f>
        <v>L12</v>
      </c>
      <c r="AA1562" t="str">
        <f>_xlfn.XLOOKUP(X1562,AM:AM,AQ:AQ,"")</f>
        <v>L24</v>
      </c>
      <c r="AB1562" t="str">
        <f>_xlfn.XLOOKUP(X1562,AM:AM,AR:AR,"")</f>
        <v>L36</v>
      </c>
    </row>
    <row r="1563" spans="1:28">
      <c r="A1563" s="265">
        <v>45829</v>
      </c>
      <c r="B1563">
        <v>44500</v>
      </c>
      <c r="C1563">
        <v>46300</v>
      </c>
      <c r="D1563">
        <v>44800</v>
      </c>
      <c r="E1563">
        <v>40300</v>
      </c>
      <c r="F1563">
        <v>44700</v>
      </c>
      <c r="G1563" t="s">
        <v>25</v>
      </c>
      <c r="H1563">
        <v>44500</v>
      </c>
      <c r="I1563">
        <v>43800</v>
      </c>
      <c r="J1563">
        <v>43500</v>
      </c>
      <c r="K1563" t="s">
        <v>25</v>
      </c>
      <c r="L1563">
        <v>46300</v>
      </c>
      <c r="M1563">
        <v>44000</v>
      </c>
      <c r="N1563">
        <v>43500</v>
      </c>
      <c r="O1563">
        <v>39000</v>
      </c>
      <c r="P1563">
        <v>40500</v>
      </c>
      <c r="Q1563">
        <v>41000</v>
      </c>
      <c r="R1563">
        <v>41100</v>
      </c>
      <c r="S1563">
        <v>42400</v>
      </c>
      <c r="T1563">
        <v>44300</v>
      </c>
      <c r="U1563">
        <v>46000</v>
      </c>
      <c r="V1563">
        <v>45000</v>
      </c>
      <c r="W1563">
        <v>48200</v>
      </c>
      <c r="X1563" t="str">
        <f t="shared" si="32"/>
        <v>06-2025</v>
      </c>
      <c r="Y1563" t="str">
        <f>_xlfn.XLOOKUP(X1563,AM:AM,AO:AO,"")</f>
        <v>L6</v>
      </c>
      <c r="Z1563" t="str">
        <f>_xlfn.XLOOKUP(X1563,AM:AM,AP:AP,"")</f>
        <v>L12</v>
      </c>
      <c r="AA1563" t="str">
        <f>_xlfn.XLOOKUP(X1563,AM:AM,AQ:AQ,"")</f>
        <v>L24</v>
      </c>
      <c r="AB1563" t="str">
        <f>_xlfn.XLOOKUP(X1563,AM:AM,AR:AR,"")</f>
        <v>L36</v>
      </c>
    </row>
    <row r="1564" spans="1:28">
      <c r="A1564" s="265">
        <v>45830</v>
      </c>
      <c r="B1564" t="s">
        <v>24</v>
      </c>
      <c r="C1564" t="s">
        <v>24</v>
      </c>
      <c r="D1564" t="s">
        <v>24</v>
      </c>
      <c r="E1564" t="s">
        <v>24</v>
      </c>
      <c r="F1564" t="s">
        <v>24</v>
      </c>
      <c r="G1564" t="s">
        <v>24</v>
      </c>
      <c r="H1564" t="s">
        <v>24</v>
      </c>
      <c r="I1564" t="s">
        <v>24</v>
      </c>
      <c r="J1564" t="s">
        <v>24</v>
      </c>
      <c r="K1564" t="s">
        <v>24</v>
      </c>
      <c r="L1564" t="s">
        <v>24</v>
      </c>
      <c r="M1564" t="s">
        <v>24</v>
      </c>
      <c r="N1564" t="s">
        <v>24</v>
      </c>
      <c r="O1564" t="s">
        <v>24</v>
      </c>
      <c r="P1564" t="s">
        <v>24</v>
      </c>
      <c r="Q1564" t="s">
        <v>24</v>
      </c>
      <c r="R1564" t="s">
        <v>24</v>
      </c>
      <c r="S1564" t="s">
        <v>24</v>
      </c>
      <c r="T1564" t="s">
        <v>24</v>
      </c>
      <c r="U1564" t="s">
        <v>24</v>
      </c>
      <c r="V1564" t="s">
        <v>24</v>
      </c>
      <c r="W1564" t="s">
        <v>24</v>
      </c>
      <c r="X1564" t="str">
        <f t="shared" si="32"/>
        <v>06-2025</v>
      </c>
      <c r="Y1564" t="str">
        <f>_xlfn.XLOOKUP(X1564,AM:AM,AO:AO,"")</f>
        <v>L6</v>
      </c>
      <c r="Z1564" t="str">
        <f>_xlfn.XLOOKUP(X1564,AM:AM,AP:AP,"")</f>
        <v>L12</v>
      </c>
      <c r="AA1564" t="str">
        <f>_xlfn.XLOOKUP(X1564,AM:AM,AQ:AQ,"")</f>
        <v>L24</v>
      </c>
      <c r="AB1564" t="str">
        <f>_xlfn.XLOOKUP(X1564,AM:AM,AR:AR,"")</f>
        <v>L36</v>
      </c>
    </row>
    <row r="1565" spans="1:28">
      <c r="A1565" s="265">
        <v>45831</v>
      </c>
      <c r="B1565">
        <v>43900</v>
      </c>
      <c r="C1565">
        <v>46300</v>
      </c>
      <c r="D1565">
        <v>44500</v>
      </c>
      <c r="E1565">
        <v>40300</v>
      </c>
      <c r="F1565">
        <v>44500</v>
      </c>
      <c r="G1565" t="s">
        <v>25</v>
      </c>
      <c r="H1565">
        <v>44500</v>
      </c>
      <c r="I1565">
        <v>43600</v>
      </c>
      <c r="J1565">
        <v>43500</v>
      </c>
      <c r="K1565" t="s">
        <v>25</v>
      </c>
      <c r="L1565">
        <v>45700</v>
      </c>
      <c r="M1565">
        <v>44000</v>
      </c>
      <c r="N1565">
        <v>43500</v>
      </c>
      <c r="O1565">
        <v>38700</v>
      </c>
      <c r="P1565">
        <v>40100</v>
      </c>
      <c r="Q1565">
        <v>40800</v>
      </c>
      <c r="R1565">
        <v>41000</v>
      </c>
      <c r="S1565">
        <v>42400</v>
      </c>
      <c r="T1565">
        <v>44200</v>
      </c>
      <c r="U1565">
        <v>46000</v>
      </c>
      <c r="V1565">
        <v>44800</v>
      </c>
      <c r="W1565">
        <v>47500</v>
      </c>
      <c r="X1565" t="str">
        <f t="shared" si="32"/>
        <v>06-2025</v>
      </c>
      <c r="Y1565" t="str">
        <f>_xlfn.XLOOKUP(X1565,AM:AM,AO:AO,"")</f>
        <v>L6</v>
      </c>
      <c r="Z1565" t="str">
        <f>_xlfn.XLOOKUP(X1565,AM:AM,AP:AP,"")</f>
        <v>L12</v>
      </c>
      <c r="AA1565" t="str">
        <f>_xlfn.XLOOKUP(X1565,AM:AM,AQ:AQ,"")</f>
        <v>L24</v>
      </c>
      <c r="AB1565" t="str">
        <f>_xlfn.XLOOKUP(X1565,AM:AM,AR:AR,"")</f>
        <v>L36</v>
      </c>
    </row>
    <row r="1566" spans="1:28">
      <c r="A1566" s="265">
        <v>45832</v>
      </c>
      <c r="B1566">
        <v>43600</v>
      </c>
      <c r="C1566">
        <v>46000</v>
      </c>
      <c r="D1566">
        <v>44400</v>
      </c>
      <c r="E1566">
        <v>40200</v>
      </c>
      <c r="F1566">
        <v>44400</v>
      </c>
      <c r="G1566" t="s">
        <v>25</v>
      </c>
      <c r="H1566">
        <v>44500</v>
      </c>
      <c r="I1566">
        <v>43300</v>
      </c>
      <c r="J1566">
        <v>43500</v>
      </c>
      <c r="K1566" t="s">
        <v>25</v>
      </c>
      <c r="L1566">
        <v>45700</v>
      </c>
      <c r="M1566">
        <v>43700</v>
      </c>
      <c r="N1566">
        <v>43200</v>
      </c>
      <c r="O1566">
        <v>38500</v>
      </c>
      <c r="P1566">
        <v>40100</v>
      </c>
      <c r="Q1566">
        <v>40400</v>
      </c>
      <c r="R1566">
        <v>41000</v>
      </c>
      <c r="S1566">
        <v>42300</v>
      </c>
      <c r="T1566">
        <v>43900</v>
      </c>
      <c r="U1566">
        <v>46000</v>
      </c>
      <c r="V1566">
        <v>44800</v>
      </c>
      <c r="W1566">
        <v>47500</v>
      </c>
      <c r="X1566" t="str">
        <f t="shared" si="32"/>
        <v>06-2025</v>
      </c>
      <c r="Y1566" t="str">
        <f>_xlfn.XLOOKUP(X1566,AM:AM,AO:AO,"")</f>
        <v>L6</v>
      </c>
      <c r="Z1566" t="str">
        <f>_xlfn.XLOOKUP(X1566,AM:AM,AP:AP,"")</f>
        <v>L12</v>
      </c>
      <c r="AA1566" t="str">
        <f>_xlfn.XLOOKUP(X1566,AM:AM,AQ:AQ,"")</f>
        <v>L24</v>
      </c>
      <c r="AB1566" t="str">
        <f>_xlfn.XLOOKUP(X1566,AM:AM,AR:AR,"")</f>
        <v>L36</v>
      </c>
    </row>
    <row r="1567" spans="1:28">
      <c r="A1567" s="265">
        <v>45833</v>
      </c>
      <c r="B1567">
        <v>43500</v>
      </c>
      <c r="C1567">
        <v>46000</v>
      </c>
      <c r="D1567">
        <v>44400</v>
      </c>
      <c r="E1567">
        <v>40400</v>
      </c>
      <c r="F1567">
        <v>44400</v>
      </c>
      <c r="G1567" t="s">
        <v>25</v>
      </c>
      <c r="H1567">
        <v>44300</v>
      </c>
      <c r="I1567">
        <v>43500</v>
      </c>
      <c r="J1567">
        <v>43500</v>
      </c>
      <c r="K1567" t="s">
        <v>25</v>
      </c>
      <c r="L1567">
        <v>45800</v>
      </c>
      <c r="M1567">
        <v>43700</v>
      </c>
      <c r="N1567">
        <v>43200</v>
      </c>
      <c r="O1567">
        <v>38300</v>
      </c>
      <c r="P1567">
        <v>40200</v>
      </c>
      <c r="Q1567">
        <v>40500</v>
      </c>
      <c r="R1567">
        <v>41000</v>
      </c>
      <c r="S1567">
        <v>42500</v>
      </c>
      <c r="T1567">
        <v>43900</v>
      </c>
      <c r="U1567">
        <v>46000</v>
      </c>
      <c r="V1567">
        <v>44800</v>
      </c>
      <c r="W1567">
        <v>47500</v>
      </c>
      <c r="X1567" t="str">
        <f t="shared" si="32"/>
        <v>06-2025</v>
      </c>
      <c r="Y1567" t="str">
        <f>_xlfn.XLOOKUP(X1567,AM:AM,AO:AO,"")</f>
        <v>L6</v>
      </c>
      <c r="Z1567" t="str">
        <f>_xlfn.XLOOKUP(X1567,AM:AM,AP:AP,"")</f>
        <v>L12</v>
      </c>
      <c r="AA1567" t="str">
        <f>_xlfn.XLOOKUP(X1567,AM:AM,AQ:AQ,"")</f>
        <v>L24</v>
      </c>
      <c r="AB1567" t="str">
        <f>_xlfn.XLOOKUP(X1567,AM:AM,AR:AR,"")</f>
        <v>L36</v>
      </c>
    </row>
    <row r="1568" spans="1:28">
      <c r="A1568" s="265">
        <v>45834</v>
      </c>
      <c r="B1568">
        <v>43500</v>
      </c>
      <c r="C1568">
        <v>46000</v>
      </c>
      <c r="D1568">
        <v>44500</v>
      </c>
      <c r="E1568">
        <v>40500</v>
      </c>
      <c r="F1568">
        <v>44400</v>
      </c>
      <c r="G1568" t="s">
        <v>25</v>
      </c>
      <c r="H1568">
        <v>44500</v>
      </c>
      <c r="I1568">
        <v>43600</v>
      </c>
      <c r="J1568">
        <v>44300</v>
      </c>
      <c r="K1568" t="s">
        <v>25</v>
      </c>
      <c r="L1568">
        <v>45900</v>
      </c>
      <c r="M1568">
        <v>43800</v>
      </c>
      <c r="N1568">
        <v>43400</v>
      </c>
      <c r="O1568">
        <v>39000</v>
      </c>
      <c r="P1568">
        <v>40400</v>
      </c>
      <c r="Q1568">
        <v>40500</v>
      </c>
      <c r="R1568">
        <v>41200</v>
      </c>
      <c r="S1568">
        <v>42600</v>
      </c>
      <c r="T1568">
        <v>44000</v>
      </c>
      <c r="U1568">
        <v>45500</v>
      </c>
      <c r="V1568">
        <v>44800</v>
      </c>
      <c r="W1568">
        <v>47500</v>
      </c>
      <c r="X1568" t="str">
        <f t="shared" si="32"/>
        <v>06-2025</v>
      </c>
      <c r="Y1568" t="str">
        <f>_xlfn.XLOOKUP(X1568,AM:AM,AO:AO,"")</f>
        <v>L6</v>
      </c>
      <c r="Z1568" t="str">
        <f>_xlfn.XLOOKUP(X1568,AM:AM,AP:AP,"")</f>
        <v>L12</v>
      </c>
      <c r="AA1568" t="str">
        <f>_xlfn.XLOOKUP(X1568,AM:AM,AQ:AQ,"")</f>
        <v>L24</v>
      </c>
      <c r="AB1568" t="str">
        <f>_xlfn.XLOOKUP(X1568,AM:AM,AR:AR,"")</f>
        <v>L36</v>
      </c>
    </row>
    <row r="1569" spans="1:28">
      <c r="A1569" s="265">
        <v>45835</v>
      </c>
      <c r="B1569">
        <v>43500</v>
      </c>
      <c r="C1569">
        <v>46000</v>
      </c>
      <c r="D1569">
        <v>44700</v>
      </c>
      <c r="E1569">
        <v>40300</v>
      </c>
      <c r="F1569">
        <v>44400</v>
      </c>
      <c r="G1569" t="s">
        <v>25</v>
      </c>
      <c r="H1569">
        <v>44500</v>
      </c>
      <c r="I1569">
        <v>43400</v>
      </c>
      <c r="J1569">
        <v>44300</v>
      </c>
      <c r="K1569" t="s">
        <v>25</v>
      </c>
      <c r="L1569">
        <v>45900</v>
      </c>
      <c r="M1569">
        <v>43800</v>
      </c>
      <c r="N1569">
        <v>43300</v>
      </c>
      <c r="O1569">
        <v>39200</v>
      </c>
      <c r="P1569">
        <v>40300</v>
      </c>
      <c r="Q1569">
        <v>40400</v>
      </c>
      <c r="R1569">
        <v>41200</v>
      </c>
      <c r="S1569">
        <v>42400</v>
      </c>
      <c r="T1569">
        <v>44000</v>
      </c>
      <c r="U1569">
        <v>45500</v>
      </c>
      <c r="V1569">
        <v>44800</v>
      </c>
      <c r="W1569">
        <v>47500</v>
      </c>
      <c r="X1569" t="str">
        <f t="shared" si="32"/>
        <v>06-2025</v>
      </c>
      <c r="Y1569" t="str">
        <f>_xlfn.XLOOKUP(X1569,AM:AM,AO:AO,"")</f>
        <v>L6</v>
      </c>
      <c r="Z1569" t="str">
        <f>_xlfn.XLOOKUP(X1569,AM:AM,AP:AP,"")</f>
        <v>L12</v>
      </c>
      <c r="AA1569" t="str">
        <f>_xlfn.XLOOKUP(X1569,AM:AM,AQ:AQ,"")</f>
        <v>L24</v>
      </c>
      <c r="AB1569" t="str">
        <f>_xlfn.XLOOKUP(X1569,AM:AM,AR:AR,"")</f>
        <v>L36</v>
      </c>
    </row>
    <row r="1570" spans="1:28">
      <c r="A1570" s="265">
        <v>45836</v>
      </c>
      <c r="B1570">
        <v>43300</v>
      </c>
      <c r="C1570">
        <v>46000</v>
      </c>
      <c r="D1570">
        <v>44600</v>
      </c>
      <c r="E1570">
        <v>40300</v>
      </c>
      <c r="F1570">
        <v>44500</v>
      </c>
      <c r="G1570" t="s">
        <v>25</v>
      </c>
      <c r="H1570">
        <v>44500</v>
      </c>
      <c r="I1570">
        <v>43400</v>
      </c>
      <c r="J1570">
        <v>44300</v>
      </c>
      <c r="K1570" t="s">
        <v>25</v>
      </c>
      <c r="L1570">
        <v>45800</v>
      </c>
      <c r="M1570">
        <v>43700</v>
      </c>
      <c r="N1570">
        <v>43300</v>
      </c>
      <c r="O1570">
        <v>39300</v>
      </c>
      <c r="P1570">
        <v>40000</v>
      </c>
      <c r="Q1570">
        <v>40200</v>
      </c>
      <c r="R1570">
        <v>41000</v>
      </c>
      <c r="S1570">
        <v>42400</v>
      </c>
      <c r="T1570">
        <v>43800</v>
      </c>
      <c r="U1570">
        <v>45500</v>
      </c>
      <c r="V1570">
        <v>44800</v>
      </c>
      <c r="W1570">
        <v>47500</v>
      </c>
      <c r="X1570" t="str">
        <f t="shared" si="32"/>
        <v>06-2025</v>
      </c>
      <c r="Y1570" t="str">
        <f>_xlfn.XLOOKUP(X1570,AM:AM,AO:AO,"")</f>
        <v>L6</v>
      </c>
      <c r="Z1570" t="str">
        <f>_xlfn.XLOOKUP(X1570,AM:AM,AP:AP,"")</f>
        <v>L12</v>
      </c>
      <c r="AA1570" t="str">
        <f>_xlfn.XLOOKUP(X1570,AM:AM,AQ:AQ,"")</f>
        <v>L24</v>
      </c>
      <c r="AB1570" t="str">
        <f>_xlfn.XLOOKUP(X1570,AM:AM,AR:AR,"")</f>
        <v>L36</v>
      </c>
    </row>
    <row r="1571" spans="1:28">
      <c r="A1571" s="265">
        <v>45837</v>
      </c>
      <c r="B1571" t="s">
        <v>24</v>
      </c>
      <c r="C1571" t="s">
        <v>24</v>
      </c>
      <c r="D1571" t="s">
        <v>24</v>
      </c>
      <c r="E1571" t="s">
        <v>24</v>
      </c>
      <c r="F1571" t="s">
        <v>24</v>
      </c>
      <c r="G1571" t="s">
        <v>24</v>
      </c>
      <c r="H1571" t="s">
        <v>24</v>
      </c>
      <c r="I1571" t="s">
        <v>24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24</v>
      </c>
      <c r="Q1571" t="s">
        <v>24</v>
      </c>
      <c r="R1571" t="s">
        <v>24</v>
      </c>
      <c r="S1571" t="s">
        <v>24</v>
      </c>
      <c r="T1571" t="s">
        <v>24</v>
      </c>
      <c r="U1571" t="s">
        <v>24</v>
      </c>
      <c r="V1571" t="s">
        <v>24</v>
      </c>
      <c r="W1571" t="s">
        <v>24</v>
      </c>
      <c r="X1571" t="str">
        <f t="shared" si="32"/>
        <v>06-2025</v>
      </c>
      <c r="Y1571" t="str">
        <f>_xlfn.XLOOKUP(X1571,AM:AM,AO:AO,"")</f>
        <v>L6</v>
      </c>
      <c r="Z1571" t="str">
        <f>_xlfn.XLOOKUP(X1571,AM:AM,AP:AP,"")</f>
        <v>L12</v>
      </c>
      <c r="AA1571" t="str">
        <f>_xlfn.XLOOKUP(X1571,AM:AM,AQ:AQ,"")</f>
        <v>L24</v>
      </c>
      <c r="AB1571" t="str">
        <f>_xlfn.XLOOKUP(X1571,AM:AM,AR:AR,"")</f>
        <v>L36</v>
      </c>
    </row>
    <row r="1572" spans="1:28">
      <c r="A1572" s="265">
        <v>45838</v>
      </c>
      <c r="B1572">
        <v>43300</v>
      </c>
      <c r="C1572">
        <v>46000</v>
      </c>
      <c r="D1572">
        <v>44500</v>
      </c>
      <c r="E1572">
        <v>40300</v>
      </c>
      <c r="F1572">
        <v>44400</v>
      </c>
      <c r="G1572" t="s">
        <v>25</v>
      </c>
      <c r="H1572">
        <v>44500</v>
      </c>
      <c r="I1572">
        <v>43300</v>
      </c>
      <c r="J1572">
        <v>44300</v>
      </c>
      <c r="K1572" t="s">
        <v>25</v>
      </c>
      <c r="L1572">
        <v>45800</v>
      </c>
      <c r="M1572">
        <v>43700</v>
      </c>
      <c r="N1572">
        <v>43000</v>
      </c>
      <c r="O1572">
        <v>39500</v>
      </c>
      <c r="P1572">
        <v>39800</v>
      </c>
      <c r="Q1572">
        <v>39900</v>
      </c>
      <c r="R1572">
        <v>41000</v>
      </c>
      <c r="S1572">
        <v>42400</v>
      </c>
      <c r="T1572">
        <v>43600</v>
      </c>
      <c r="U1572">
        <v>45500</v>
      </c>
      <c r="V1572">
        <v>44800</v>
      </c>
      <c r="W1572">
        <v>47500</v>
      </c>
      <c r="X1572" t="str">
        <f t="shared" si="32"/>
        <v>06-2025</v>
      </c>
      <c r="Y1572" t="str">
        <f>_xlfn.XLOOKUP(X1572,AM:AM,AO:AO,"")</f>
        <v>L6</v>
      </c>
      <c r="Z1572" t="str">
        <f>_xlfn.XLOOKUP(X1572,AM:AM,AP:AP,"")</f>
        <v>L12</v>
      </c>
      <c r="AA1572" t="str">
        <f>_xlfn.XLOOKUP(X1572,AM:AM,AQ:AQ,"")</f>
        <v>L24</v>
      </c>
      <c r="AB1572" t="str">
        <f>_xlfn.XLOOKUP(X1572,AM:AM,AR:AR,"")</f>
        <v>L36</v>
      </c>
    </row>
    <row r="1573" spans="1:28">
      <c r="A1573" s="265">
        <v>45839</v>
      </c>
      <c r="B1573">
        <v>43200</v>
      </c>
      <c r="C1573">
        <v>46000</v>
      </c>
      <c r="D1573">
        <v>44500</v>
      </c>
      <c r="E1573">
        <v>40600</v>
      </c>
      <c r="F1573">
        <v>44300</v>
      </c>
      <c r="G1573" t="s">
        <v>25</v>
      </c>
      <c r="H1573">
        <v>44500</v>
      </c>
      <c r="I1573">
        <v>43300</v>
      </c>
      <c r="J1573">
        <v>43800</v>
      </c>
      <c r="K1573" t="s">
        <v>25</v>
      </c>
      <c r="L1573">
        <v>45800</v>
      </c>
      <c r="M1573">
        <v>43700</v>
      </c>
      <c r="N1573">
        <v>43300</v>
      </c>
      <c r="O1573">
        <v>39700</v>
      </c>
      <c r="P1573">
        <v>39700</v>
      </c>
      <c r="Q1573">
        <v>39800</v>
      </c>
      <c r="R1573">
        <v>40900</v>
      </c>
      <c r="S1573">
        <v>42700</v>
      </c>
      <c r="T1573">
        <v>43500</v>
      </c>
      <c r="U1573">
        <v>45500</v>
      </c>
      <c r="V1573">
        <v>44700</v>
      </c>
      <c r="W1573">
        <v>47500</v>
      </c>
      <c r="X1573" t="str">
        <f t="shared" si="32"/>
        <v>07-2025</v>
      </c>
      <c r="Y1573" t="str">
        <f>_xlfn.XLOOKUP(X1573,AM:AM,AO:AO,"")</f>
        <v>L6</v>
      </c>
      <c r="Z1573" t="str">
        <f>_xlfn.XLOOKUP(X1573,AM:AM,AP:AP,"")</f>
        <v>L12</v>
      </c>
      <c r="AA1573" t="str">
        <f>_xlfn.XLOOKUP(X1573,AM:AM,AQ:AQ,"")</f>
        <v>L24</v>
      </c>
      <c r="AB1573" t="str">
        <f>_xlfn.XLOOKUP(X1573,AM:AM,AR:AR,"")</f>
        <v>L36</v>
      </c>
    </row>
    <row r="1574" spans="1:28">
      <c r="A1574" s="265">
        <v>45840</v>
      </c>
      <c r="B1574">
        <v>43000</v>
      </c>
      <c r="C1574">
        <v>46000</v>
      </c>
      <c r="D1574">
        <v>44400</v>
      </c>
      <c r="E1574">
        <v>40500</v>
      </c>
      <c r="F1574">
        <v>44100</v>
      </c>
      <c r="G1574" t="s">
        <v>25</v>
      </c>
      <c r="H1574">
        <v>44500</v>
      </c>
      <c r="I1574">
        <v>43300</v>
      </c>
      <c r="J1574">
        <v>43500</v>
      </c>
      <c r="K1574" t="s">
        <v>25</v>
      </c>
      <c r="L1574">
        <v>45700</v>
      </c>
      <c r="M1574">
        <v>43500</v>
      </c>
      <c r="N1574">
        <v>43200</v>
      </c>
      <c r="O1574">
        <v>39700</v>
      </c>
      <c r="P1574">
        <v>39700</v>
      </c>
      <c r="Q1574">
        <v>39900</v>
      </c>
      <c r="R1574">
        <v>41000</v>
      </c>
      <c r="S1574">
        <v>42600</v>
      </c>
      <c r="T1574">
        <v>43300</v>
      </c>
      <c r="U1574">
        <v>45500</v>
      </c>
      <c r="V1574">
        <v>44700</v>
      </c>
      <c r="W1574">
        <v>47500</v>
      </c>
      <c r="X1574" t="str">
        <f t="shared" si="32"/>
        <v>07-2025</v>
      </c>
      <c r="Y1574" t="str">
        <f>_xlfn.XLOOKUP(X1574,AM:AM,AO:AO,"")</f>
        <v>L6</v>
      </c>
      <c r="Z1574" t="str">
        <f>_xlfn.XLOOKUP(X1574,AM:AM,AP:AP,"")</f>
        <v>L12</v>
      </c>
      <c r="AA1574" t="str">
        <f>_xlfn.XLOOKUP(X1574,AM:AM,AQ:AQ,"")</f>
        <v>L24</v>
      </c>
      <c r="AB1574" t="str">
        <f>_xlfn.XLOOKUP(X1574,AM:AM,AR:AR,"")</f>
        <v>L36</v>
      </c>
    </row>
    <row r="1575" spans="1:28">
      <c r="A1575" s="265">
        <v>45841</v>
      </c>
      <c r="B1575">
        <v>42800</v>
      </c>
      <c r="C1575">
        <v>46000</v>
      </c>
      <c r="D1575">
        <v>44200</v>
      </c>
      <c r="E1575">
        <v>40500</v>
      </c>
      <c r="F1575">
        <v>44100</v>
      </c>
      <c r="G1575" t="s">
        <v>25</v>
      </c>
      <c r="H1575">
        <v>44500</v>
      </c>
      <c r="I1575">
        <v>43200</v>
      </c>
      <c r="J1575">
        <v>43500</v>
      </c>
      <c r="K1575" t="s">
        <v>25</v>
      </c>
      <c r="L1575">
        <v>45500</v>
      </c>
      <c r="M1575">
        <v>43500</v>
      </c>
      <c r="N1575">
        <v>43000</v>
      </c>
      <c r="O1575">
        <v>39900</v>
      </c>
      <c r="P1575">
        <v>39500</v>
      </c>
      <c r="Q1575">
        <v>39700</v>
      </c>
      <c r="R1575">
        <v>40800</v>
      </c>
      <c r="S1575">
        <v>42600</v>
      </c>
      <c r="T1575">
        <v>43000</v>
      </c>
      <c r="U1575">
        <v>45500</v>
      </c>
      <c r="V1575">
        <v>44700</v>
      </c>
      <c r="W1575">
        <v>47500</v>
      </c>
      <c r="X1575" t="str">
        <f t="shared" si="32"/>
        <v>07-2025</v>
      </c>
      <c r="Y1575" t="str">
        <f>_xlfn.XLOOKUP(X1575,AM:AM,AO:AO,"")</f>
        <v>L6</v>
      </c>
      <c r="Z1575" t="str">
        <f>_xlfn.XLOOKUP(X1575,AM:AM,AP:AP,"")</f>
        <v>L12</v>
      </c>
      <c r="AA1575" t="str">
        <f>_xlfn.XLOOKUP(X1575,AM:AM,AQ:AQ,"")</f>
        <v>L24</v>
      </c>
      <c r="AB1575" t="str">
        <f>_xlfn.XLOOKUP(X1575,AM:AM,AR:AR,"")</f>
        <v>L36</v>
      </c>
    </row>
    <row r="1576" spans="1:28">
      <c r="A1576" s="265">
        <v>45842</v>
      </c>
      <c r="B1576">
        <v>42800</v>
      </c>
      <c r="C1576">
        <v>46000</v>
      </c>
      <c r="D1576">
        <v>44200</v>
      </c>
      <c r="E1576">
        <v>40500</v>
      </c>
      <c r="F1576">
        <v>44000</v>
      </c>
      <c r="G1576" t="s">
        <v>25</v>
      </c>
      <c r="H1576">
        <v>44500</v>
      </c>
      <c r="I1576">
        <v>43200</v>
      </c>
      <c r="J1576">
        <v>43200</v>
      </c>
      <c r="K1576" t="s">
        <v>25</v>
      </c>
      <c r="L1576">
        <v>45500</v>
      </c>
      <c r="M1576">
        <v>43400</v>
      </c>
      <c r="N1576">
        <v>43000</v>
      </c>
      <c r="O1576">
        <v>40100</v>
      </c>
      <c r="P1576">
        <v>39300</v>
      </c>
      <c r="Q1576">
        <v>39400</v>
      </c>
      <c r="R1576">
        <v>40800</v>
      </c>
      <c r="S1576">
        <v>42600</v>
      </c>
      <c r="T1576">
        <v>42700</v>
      </c>
      <c r="U1576">
        <v>45500</v>
      </c>
      <c r="V1576">
        <v>44500</v>
      </c>
      <c r="W1576">
        <v>47500</v>
      </c>
      <c r="X1576" t="str">
        <f t="shared" si="32"/>
        <v>07-2025</v>
      </c>
      <c r="Y1576" t="str">
        <f>_xlfn.XLOOKUP(X1576,AM:AM,AO:AO,"")</f>
        <v>L6</v>
      </c>
      <c r="Z1576" t="str">
        <f>_xlfn.XLOOKUP(X1576,AM:AM,AP:AP,"")</f>
        <v>L12</v>
      </c>
      <c r="AA1576" t="str">
        <f>_xlfn.XLOOKUP(X1576,AM:AM,AQ:AQ,"")</f>
        <v>L24</v>
      </c>
      <c r="AB1576" t="str">
        <f>_xlfn.XLOOKUP(X1576,AM:AM,AR:AR,"")</f>
        <v>L36</v>
      </c>
    </row>
    <row r="1577" spans="1:28">
      <c r="A1577" s="265">
        <v>45843</v>
      </c>
      <c r="B1577">
        <v>42800</v>
      </c>
      <c r="C1577">
        <v>46000</v>
      </c>
      <c r="D1577">
        <v>44200</v>
      </c>
      <c r="E1577">
        <v>40500</v>
      </c>
      <c r="F1577">
        <v>43700</v>
      </c>
      <c r="G1577" t="s">
        <v>25</v>
      </c>
      <c r="H1577">
        <v>44500</v>
      </c>
      <c r="I1577">
        <v>43200</v>
      </c>
      <c r="J1577">
        <v>43200</v>
      </c>
      <c r="K1577" t="s">
        <v>25</v>
      </c>
      <c r="L1577">
        <v>45500</v>
      </c>
      <c r="M1577">
        <v>43400</v>
      </c>
      <c r="N1577">
        <v>43000</v>
      </c>
      <c r="O1577">
        <v>40300</v>
      </c>
      <c r="P1577">
        <v>39400</v>
      </c>
      <c r="Q1577">
        <v>39400</v>
      </c>
      <c r="R1577">
        <v>40800</v>
      </c>
      <c r="S1577">
        <v>42600</v>
      </c>
      <c r="T1577">
        <v>42600</v>
      </c>
      <c r="U1577">
        <v>45500</v>
      </c>
      <c r="V1577">
        <v>44500</v>
      </c>
      <c r="W1577">
        <v>47500</v>
      </c>
      <c r="X1577" t="str">
        <f t="shared" si="32"/>
        <v>07-2025</v>
      </c>
      <c r="Y1577" t="str">
        <f>_xlfn.XLOOKUP(X1577,AM:AM,AO:AO,"")</f>
        <v>L6</v>
      </c>
      <c r="Z1577" t="str">
        <f>_xlfn.XLOOKUP(X1577,AM:AM,AP:AP,"")</f>
        <v>L12</v>
      </c>
      <c r="AA1577" t="str">
        <f>_xlfn.XLOOKUP(X1577,AM:AM,AQ:AQ,"")</f>
        <v>L24</v>
      </c>
      <c r="AB1577" t="str">
        <f>_xlfn.XLOOKUP(X1577,AM:AM,AR:AR,"")</f>
        <v>L36</v>
      </c>
    </row>
    <row r="1578" spans="1:28">
      <c r="A1578" s="265">
        <v>45844</v>
      </c>
      <c r="B1578" t="s">
        <v>24</v>
      </c>
      <c r="C1578" t="s">
        <v>24</v>
      </c>
      <c r="D1578" t="s">
        <v>24</v>
      </c>
      <c r="E1578" t="s">
        <v>24</v>
      </c>
      <c r="F1578" t="s">
        <v>24</v>
      </c>
      <c r="G1578" t="s">
        <v>24</v>
      </c>
      <c r="H1578" t="s">
        <v>24</v>
      </c>
      <c r="I1578" t="s">
        <v>24</v>
      </c>
      <c r="J1578" t="s">
        <v>24</v>
      </c>
      <c r="K1578" t="s">
        <v>24</v>
      </c>
      <c r="L1578" t="s">
        <v>24</v>
      </c>
      <c r="M1578" t="s">
        <v>24</v>
      </c>
      <c r="N1578" t="s">
        <v>24</v>
      </c>
      <c r="O1578" t="s">
        <v>24</v>
      </c>
      <c r="P1578" t="s">
        <v>24</v>
      </c>
      <c r="Q1578" t="s">
        <v>24</v>
      </c>
      <c r="R1578" t="s">
        <v>24</v>
      </c>
      <c r="S1578" t="s">
        <v>24</v>
      </c>
      <c r="T1578" t="s">
        <v>24</v>
      </c>
      <c r="U1578" t="s">
        <v>24</v>
      </c>
      <c r="V1578" t="s">
        <v>24</v>
      </c>
      <c r="W1578" t="s">
        <v>24</v>
      </c>
      <c r="X1578" t="str">
        <f t="shared" si="32"/>
        <v>07-2025</v>
      </c>
      <c r="Y1578" t="str">
        <f>_xlfn.XLOOKUP(X1578,AM:AM,AO:AO,"")</f>
        <v>L6</v>
      </c>
      <c r="Z1578" t="str">
        <f>_xlfn.XLOOKUP(X1578,AM:AM,AP:AP,"")</f>
        <v>L12</v>
      </c>
      <c r="AA1578" t="str">
        <f>_xlfn.XLOOKUP(X1578,AM:AM,AQ:AQ,"")</f>
        <v>L24</v>
      </c>
      <c r="AB1578" t="str">
        <f>_xlfn.XLOOKUP(X1578,AM:AM,AR:AR,"")</f>
        <v>L36</v>
      </c>
    </row>
    <row r="1579" spans="1:28">
      <c r="A1579" s="265">
        <v>45845</v>
      </c>
      <c r="B1579">
        <v>42800</v>
      </c>
      <c r="C1579">
        <v>46000</v>
      </c>
      <c r="D1579">
        <v>44000</v>
      </c>
      <c r="E1579">
        <v>40500</v>
      </c>
      <c r="F1579">
        <v>43400</v>
      </c>
      <c r="G1579" t="s">
        <v>25</v>
      </c>
      <c r="H1579">
        <v>44500</v>
      </c>
      <c r="I1579">
        <v>43200</v>
      </c>
      <c r="J1579">
        <v>42700</v>
      </c>
      <c r="K1579" t="s">
        <v>25</v>
      </c>
      <c r="L1579">
        <v>45500</v>
      </c>
      <c r="M1579">
        <v>43400</v>
      </c>
      <c r="N1579">
        <v>42800</v>
      </c>
      <c r="O1579">
        <v>40500</v>
      </c>
      <c r="P1579">
        <v>39400</v>
      </c>
      <c r="Q1579">
        <v>39400</v>
      </c>
      <c r="R1579">
        <v>40800</v>
      </c>
      <c r="S1579">
        <v>42600</v>
      </c>
      <c r="T1579">
        <v>42500</v>
      </c>
      <c r="U1579">
        <v>45500</v>
      </c>
      <c r="V1579">
        <v>44500</v>
      </c>
      <c r="W1579">
        <v>47500</v>
      </c>
      <c r="X1579" t="str">
        <f t="shared" si="32"/>
        <v>07-2025</v>
      </c>
      <c r="Y1579" t="str">
        <f>_xlfn.XLOOKUP(X1579,AM:AM,AO:AO,"")</f>
        <v>L6</v>
      </c>
      <c r="Z1579" t="str">
        <f>_xlfn.XLOOKUP(X1579,AM:AM,AP:AP,"")</f>
        <v>L12</v>
      </c>
      <c r="AA1579" t="str">
        <f>_xlfn.XLOOKUP(X1579,AM:AM,AQ:AQ,"")</f>
        <v>L24</v>
      </c>
      <c r="AB1579" t="str">
        <f>_xlfn.XLOOKUP(X1579,AM:AM,AR:AR,"")</f>
        <v>L36</v>
      </c>
    </row>
    <row r="1580" spans="1:28">
      <c r="A1580" s="265">
        <v>45846</v>
      </c>
      <c r="B1580">
        <v>42800</v>
      </c>
      <c r="C1580">
        <v>46000</v>
      </c>
      <c r="D1580">
        <v>43900</v>
      </c>
      <c r="E1580">
        <v>40200</v>
      </c>
      <c r="F1580">
        <v>43400</v>
      </c>
      <c r="G1580" t="s">
        <v>25</v>
      </c>
      <c r="H1580">
        <v>44500</v>
      </c>
      <c r="I1580">
        <v>43000</v>
      </c>
      <c r="J1580">
        <v>42900</v>
      </c>
      <c r="K1580" t="s">
        <v>25</v>
      </c>
      <c r="L1580">
        <v>45400</v>
      </c>
      <c r="M1580">
        <v>43400</v>
      </c>
      <c r="N1580">
        <v>42600</v>
      </c>
      <c r="O1580">
        <v>40700</v>
      </c>
      <c r="P1580">
        <v>39300</v>
      </c>
      <c r="Q1580">
        <v>39500</v>
      </c>
      <c r="R1580">
        <v>41000</v>
      </c>
      <c r="S1580">
        <v>42300</v>
      </c>
      <c r="T1580">
        <v>42500</v>
      </c>
      <c r="U1580">
        <v>45500</v>
      </c>
      <c r="V1580">
        <v>44500</v>
      </c>
      <c r="W1580">
        <v>47500</v>
      </c>
      <c r="X1580" t="str">
        <f t="shared" si="32"/>
        <v>07-2025</v>
      </c>
      <c r="Y1580" t="str">
        <f>_xlfn.XLOOKUP(X1580,AM:AM,AO:AO,"")</f>
        <v>L6</v>
      </c>
      <c r="Z1580" t="str">
        <f>_xlfn.XLOOKUP(X1580,AM:AM,AP:AP,"")</f>
        <v>L12</v>
      </c>
      <c r="AA1580" t="str">
        <f>_xlfn.XLOOKUP(X1580,AM:AM,AQ:AQ,"")</f>
        <v>L24</v>
      </c>
      <c r="AB1580" t="str">
        <f>_xlfn.XLOOKUP(X1580,AM:AM,AR:AR,"")</f>
        <v>L36</v>
      </c>
    </row>
    <row r="1581" spans="1:28">
      <c r="A1581" s="265">
        <v>45847</v>
      </c>
      <c r="B1581">
        <v>43200</v>
      </c>
      <c r="C1581">
        <v>46000</v>
      </c>
      <c r="D1581">
        <v>44400</v>
      </c>
      <c r="E1581">
        <v>40200</v>
      </c>
      <c r="F1581">
        <v>43500</v>
      </c>
      <c r="G1581" t="s">
        <v>25</v>
      </c>
      <c r="H1581">
        <v>44500</v>
      </c>
      <c r="I1581">
        <v>43200</v>
      </c>
      <c r="J1581">
        <v>43000</v>
      </c>
      <c r="K1581" t="s">
        <v>25</v>
      </c>
      <c r="L1581">
        <v>45500</v>
      </c>
      <c r="M1581">
        <v>43500</v>
      </c>
      <c r="N1581">
        <v>43300</v>
      </c>
      <c r="O1581">
        <v>40700</v>
      </c>
      <c r="P1581">
        <v>39700</v>
      </c>
      <c r="Q1581">
        <v>39700</v>
      </c>
      <c r="R1581">
        <v>41000</v>
      </c>
      <c r="S1581">
        <v>42300</v>
      </c>
      <c r="T1581">
        <v>43000</v>
      </c>
      <c r="U1581">
        <v>45500</v>
      </c>
      <c r="V1581">
        <v>45200</v>
      </c>
      <c r="W1581">
        <v>48000</v>
      </c>
      <c r="X1581" t="str">
        <f t="shared" si="32"/>
        <v>07-2025</v>
      </c>
      <c r="Y1581" t="str">
        <f>_xlfn.XLOOKUP(X1581,AM:AM,AO:AO,"")</f>
        <v>L6</v>
      </c>
      <c r="Z1581" t="str">
        <f>_xlfn.XLOOKUP(X1581,AM:AM,AP:AP,"")</f>
        <v>L12</v>
      </c>
      <c r="AA1581" t="str">
        <f>_xlfn.XLOOKUP(X1581,AM:AM,AQ:AQ,"")</f>
        <v>L24</v>
      </c>
      <c r="AB1581" t="str">
        <f>_xlfn.XLOOKUP(X1581,AM:AM,AR:AR,"")</f>
        <v>L36</v>
      </c>
    </row>
    <row r="1582" spans="1:28">
      <c r="A1582" s="265">
        <v>45848</v>
      </c>
      <c r="B1582">
        <v>43200</v>
      </c>
      <c r="C1582">
        <v>46000</v>
      </c>
      <c r="D1582">
        <v>44400</v>
      </c>
      <c r="E1582">
        <v>40300</v>
      </c>
      <c r="F1582">
        <v>43800</v>
      </c>
      <c r="G1582" t="s">
        <v>25</v>
      </c>
      <c r="H1582">
        <v>45000</v>
      </c>
      <c r="I1582">
        <v>43200</v>
      </c>
      <c r="J1582">
        <v>43200</v>
      </c>
      <c r="K1582" t="s">
        <v>25</v>
      </c>
      <c r="L1582">
        <v>45500</v>
      </c>
      <c r="M1582">
        <v>43500</v>
      </c>
      <c r="N1582">
        <v>43300</v>
      </c>
      <c r="O1582">
        <v>40600</v>
      </c>
      <c r="P1582">
        <v>39600</v>
      </c>
      <c r="Q1582">
        <v>39700</v>
      </c>
      <c r="R1582">
        <v>40800</v>
      </c>
      <c r="S1582">
        <v>42400</v>
      </c>
      <c r="T1582">
        <v>43000</v>
      </c>
      <c r="U1582">
        <v>45500</v>
      </c>
      <c r="V1582">
        <v>45200</v>
      </c>
      <c r="W1582">
        <v>48000</v>
      </c>
      <c r="X1582" t="str">
        <f t="shared" si="32"/>
        <v>07-2025</v>
      </c>
      <c r="Y1582" t="str">
        <f>_xlfn.XLOOKUP(X1582,AM:AM,AO:AO,"")</f>
        <v>L6</v>
      </c>
      <c r="Z1582" t="str">
        <f>_xlfn.XLOOKUP(X1582,AM:AM,AP:AP,"")</f>
        <v>L12</v>
      </c>
      <c r="AA1582" t="str">
        <f>_xlfn.XLOOKUP(X1582,AM:AM,AQ:AQ,"")</f>
        <v>L24</v>
      </c>
      <c r="AB1582" t="str">
        <f>_xlfn.XLOOKUP(X1582,AM:AM,AR:AR,"")</f>
        <v>L36</v>
      </c>
    </row>
    <row r="1583" spans="1:28">
      <c r="A1583" s="265">
        <v>45849</v>
      </c>
      <c r="B1583">
        <v>43200</v>
      </c>
      <c r="C1583">
        <v>46000</v>
      </c>
      <c r="D1583">
        <v>44300</v>
      </c>
      <c r="E1583">
        <v>40200</v>
      </c>
      <c r="F1583">
        <v>43800</v>
      </c>
      <c r="G1583" t="s">
        <v>25</v>
      </c>
      <c r="H1583">
        <v>45000</v>
      </c>
      <c r="I1583">
        <v>43000</v>
      </c>
      <c r="J1583">
        <v>43200</v>
      </c>
      <c r="K1583" t="s">
        <v>25</v>
      </c>
      <c r="L1583">
        <v>45500</v>
      </c>
      <c r="M1583">
        <v>43500</v>
      </c>
      <c r="N1583">
        <v>43200</v>
      </c>
      <c r="O1583">
        <v>40700</v>
      </c>
      <c r="P1583">
        <v>39300</v>
      </c>
      <c r="Q1583">
        <v>39500</v>
      </c>
      <c r="R1583">
        <v>40700</v>
      </c>
      <c r="S1583">
        <v>42400</v>
      </c>
      <c r="T1583">
        <v>43000</v>
      </c>
      <c r="U1583">
        <v>45500</v>
      </c>
      <c r="V1583">
        <v>45200</v>
      </c>
      <c r="W1583">
        <v>48000</v>
      </c>
      <c r="X1583" t="str">
        <f t="shared" si="32"/>
        <v>07-2025</v>
      </c>
      <c r="Y1583" t="str">
        <f>_xlfn.XLOOKUP(X1583,AM:AM,AO:AO,"")</f>
        <v>L6</v>
      </c>
      <c r="Z1583" t="str">
        <f>_xlfn.XLOOKUP(X1583,AM:AM,AP:AP,"")</f>
        <v>L12</v>
      </c>
      <c r="AA1583" t="str">
        <f>_xlfn.XLOOKUP(X1583,AM:AM,AQ:AQ,"")</f>
        <v>L24</v>
      </c>
      <c r="AB1583" t="str">
        <f>_xlfn.XLOOKUP(X1583,AM:AM,AR:AR,"")</f>
        <v>L36</v>
      </c>
    </row>
    <row r="1584" spans="1:28">
      <c r="A1584" s="265">
        <v>45850</v>
      </c>
      <c r="B1584">
        <v>43200</v>
      </c>
      <c r="C1584">
        <v>46000</v>
      </c>
      <c r="D1584">
        <v>44000</v>
      </c>
      <c r="E1584">
        <v>40200</v>
      </c>
      <c r="F1584">
        <v>43800</v>
      </c>
      <c r="G1584" t="s">
        <v>25</v>
      </c>
      <c r="H1584">
        <v>45000</v>
      </c>
      <c r="I1584">
        <v>43000</v>
      </c>
      <c r="J1584">
        <v>43100</v>
      </c>
      <c r="K1584" t="s">
        <v>25</v>
      </c>
      <c r="L1584">
        <v>45300</v>
      </c>
      <c r="M1584">
        <v>43400</v>
      </c>
      <c r="N1584">
        <v>42900</v>
      </c>
      <c r="O1584">
        <v>40700</v>
      </c>
      <c r="P1584">
        <v>39300</v>
      </c>
      <c r="Q1584">
        <v>39300</v>
      </c>
      <c r="R1584">
        <v>40600</v>
      </c>
      <c r="S1584">
        <v>42400</v>
      </c>
      <c r="T1584">
        <v>42800</v>
      </c>
      <c r="U1584">
        <v>45500</v>
      </c>
      <c r="V1584">
        <v>45200</v>
      </c>
      <c r="W1584">
        <v>48000</v>
      </c>
      <c r="X1584" t="str">
        <f t="shared" si="32"/>
        <v>07-2025</v>
      </c>
      <c r="Y1584" t="str">
        <f>_xlfn.XLOOKUP(X1584,AM:AM,AO:AO,"")</f>
        <v>L6</v>
      </c>
      <c r="Z1584" t="str">
        <f>_xlfn.XLOOKUP(X1584,AM:AM,AP:AP,"")</f>
        <v>L12</v>
      </c>
      <c r="AA1584" t="str">
        <f>_xlfn.XLOOKUP(X1584,AM:AM,AQ:AQ,"")</f>
        <v>L24</v>
      </c>
      <c r="AB1584" t="str">
        <f>_xlfn.XLOOKUP(X1584,AM:AM,AR:AR,"")</f>
        <v>L36</v>
      </c>
    </row>
    <row r="1585" spans="1:28">
      <c r="A1585" s="265">
        <v>45851</v>
      </c>
      <c r="B1585" t="s">
        <v>24</v>
      </c>
      <c r="C1585" t="s">
        <v>24</v>
      </c>
      <c r="D1585" t="s">
        <v>24</v>
      </c>
      <c r="E1585" t="s">
        <v>24</v>
      </c>
      <c r="F1585" t="s">
        <v>24</v>
      </c>
      <c r="G1585" t="s">
        <v>24</v>
      </c>
      <c r="H1585" t="s">
        <v>24</v>
      </c>
      <c r="I1585" t="s">
        <v>24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24</v>
      </c>
      <c r="Q1585" t="s">
        <v>24</v>
      </c>
      <c r="R1585" t="s">
        <v>24</v>
      </c>
      <c r="S1585" t="s">
        <v>24</v>
      </c>
      <c r="T1585" t="s">
        <v>24</v>
      </c>
      <c r="U1585" t="s">
        <v>24</v>
      </c>
      <c r="V1585" t="s">
        <v>24</v>
      </c>
      <c r="W1585" t="s">
        <v>24</v>
      </c>
      <c r="X1585" t="str">
        <f t="shared" si="32"/>
        <v>07-2025</v>
      </c>
      <c r="Y1585" t="str">
        <f>_xlfn.XLOOKUP(X1585,AM:AM,AO:AO,"")</f>
        <v>L6</v>
      </c>
      <c r="Z1585" t="str">
        <f>_xlfn.XLOOKUP(X1585,AM:AM,AP:AP,"")</f>
        <v>L12</v>
      </c>
      <c r="AA1585" t="str">
        <f>_xlfn.XLOOKUP(X1585,AM:AM,AQ:AQ,"")</f>
        <v>L24</v>
      </c>
      <c r="AB1585" t="str">
        <f>_xlfn.XLOOKUP(X1585,AM:AM,AR:AR,"")</f>
        <v>L36</v>
      </c>
    </row>
    <row r="1586" spans="1:28">
      <c r="A1586" s="265">
        <v>45852</v>
      </c>
      <c r="B1586">
        <v>42800</v>
      </c>
      <c r="C1586">
        <v>45700</v>
      </c>
      <c r="D1586">
        <v>43900</v>
      </c>
      <c r="E1586">
        <v>39800</v>
      </c>
      <c r="F1586">
        <v>43400</v>
      </c>
      <c r="G1586" t="s">
        <v>25</v>
      </c>
      <c r="H1586">
        <v>44500</v>
      </c>
      <c r="I1586">
        <v>42700</v>
      </c>
      <c r="J1586">
        <v>42800</v>
      </c>
      <c r="K1586" t="s">
        <v>25</v>
      </c>
      <c r="L1586">
        <v>45200</v>
      </c>
      <c r="M1586">
        <v>43300</v>
      </c>
      <c r="N1586" t="s">
        <v>25</v>
      </c>
      <c r="O1586">
        <v>40500</v>
      </c>
      <c r="P1586">
        <v>39100</v>
      </c>
      <c r="Q1586">
        <v>39200</v>
      </c>
      <c r="R1586">
        <v>40200</v>
      </c>
      <c r="S1586">
        <v>42000</v>
      </c>
      <c r="T1586">
        <v>42500</v>
      </c>
      <c r="U1586">
        <v>45500</v>
      </c>
      <c r="V1586">
        <v>45100</v>
      </c>
      <c r="W1586">
        <v>48000</v>
      </c>
      <c r="X1586" t="str">
        <f t="shared" si="32"/>
        <v>07-2025</v>
      </c>
      <c r="Y1586" t="str">
        <f>_xlfn.XLOOKUP(X1586,AM:AM,AO:AO,"")</f>
        <v>L6</v>
      </c>
      <c r="Z1586" t="str">
        <f>_xlfn.XLOOKUP(X1586,AM:AM,AP:AP,"")</f>
        <v>L12</v>
      </c>
      <c r="AA1586" t="str">
        <f>_xlfn.XLOOKUP(X1586,AM:AM,AQ:AQ,"")</f>
        <v>L24</v>
      </c>
      <c r="AB1586" t="str">
        <f>_xlfn.XLOOKUP(X1586,AM:AM,AR:AR,"")</f>
        <v>L36</v>
      </c>
    </row>
    <row r="1587" spans="1:28">
      <c r="A1587" s="265">
        <v>45853</v>
      </c>
      <c r="B1587">
        <v>42600</v>
      </c>
      <c r="C1587">
        <v>45500</v>
      </c>
      <c r="D1587">
        <v>43800</v>
      </c>
      <c r="E1587">
        <v>39700</v>
      </c>
      <c r="F1587">
        <v>43400</v>
      </c>
      <c r="G1587" t="s">
        <v>25</v>
      </c>
      <c r="H1587">
        <v>44500</v>
      </c>
      <c r="I1587">
        <v>42400</v>
      </c>
      <c r="J1587">
        <v>42800</v>
      </c>
      <c r="K1587" t="s">
        <v>25</v>
      </c>
      <c r="L1587">
        <v>45000</v>
      </c>
      <c r="M1587">
        <v>43300</v>
      </c>
      <c r="N1587" t="s">
        <v>25</v>
      </c>
      <c r="O1587">
        <v>40700</v>
      </c>
      <c r="P1587">
        <v>39100</v>
      </c>
      <c r="Q1587">
        <v>39000</v>
      </c>
      <c r="R1587">
        <v>40200</v>
      </c>
      <c r="S1587">
        <v>41900</v>
      </c>
      <c r="T1587">
        <v>42300</v>
      </c>
      <c r="U1587">
        <v>45000</v>
      </c>
      <c r="V1587">
        <v>45000</v>
      </c>
      <c r="W1587">
        <v>48000</v>
      </c>
      <c r="X1587" t="str">
        <f t="shared" si="32"/>
        <v>07-2025</v>
      </c>
      <c r="Y1587" t="str">
        <f>_xlfn.XLOOKUP(X1587,AM:AM,AO:AO,"")</f>
        <v>L6</v>
      </c>
      <c r="Z1587" t="str">
        <f>_xlfn.XLOOKUP(X1587,AM:AM,AP:AP,"")</f>
        <v>L12</v>
      </c>
      <c r="AA1587" t="str">
        <f>_xlfn.XLOOKUP(X1587,AM:AM,AQ:AQ,"")</f>
        <v>L24</v>
      </c>
      <c r="AB1587" t="str">
        <f>_xlfn.XLOOKUP(X1587,AM:AM,AR:AR,"")</f>
        <v>L36</v>
      </c>
    </row>
    <row r="1588" spans="1:28">
      <c r="A1588" s="265">
        <v>45854</v>
      </c>
      <c r="B1588">
        <v>42500</v>
      </c>
      <c r="C1588">
        <v>45500</v>
      </c>
      <c r="D1588">
        <v>43900</v>
      </c>
      <c r="E1588">
        <v>39900</v>
      </c>
      <c r="F1588">
        <v>43200</v>
      </c>
      <c r="G1588" t="s">
        <v>25</v>
      </c>
      <c r="H1588">
        <v>44500</v>
      </c>
      <c r="I1588">
        <v>42400</v>
      </c>
      <c r="J1588">
        <v>42700</v>
      </c>
      <c r="K1588" t="s">
        <v>25</v>
      </c>
      <c r="L1588">
        <v>44900</v>
      </c>
      <c r="M1588">
        <v>43300</v>
      </c>
      <c r="N1588" t="s">
        <v>25</v>
      </c>
      <c r="O1588">
        <v>40900</v>
      </c>
      <c r="P1588">
        <v>39100</v>
      </c>
      <c r="Q1588">
        <v>39000</v>
      </c>
      <c r="R1588">
        <v>40100</v>
      </c>
      <c r="S1588">
        <v>42100</v>
      </c>
      <c r="T1588">
        <v>42300</v>
      </c>
      <c r="U1588">
        <v>45000</v>
      </c>
      <c r="V1588">
        <v>45000</v>
      </c>
      <c r="W1588">
        <v>48000</v>
      </c>
      <c r="X1588" t="str">
        <f t="shared" si="32"/>
        <v>07-2025</v>
      </c>
      <c r="Y1588" t="str">
        <f>_xlfn.XLOOKUP(X1588,AM:AM,AO:AO,"")</f>
        <v>L6</v>
      </c>
      <c r="Z1588" t="str">
        <f>_xlfn.XLOOKUP(X1588,AM:AM,AP:AP,"")</f>
        <v>L12</v>
      </c>
      <c r="AA1588" t="str">
        <f>_xlfn.XLOOKUP(X1588,AM:AM,AQ:AQ,"")</f>
        <v>L24</v>
      </c>
      <c r="AB1588" t="str">
        <f>_xlfn.XLOOKUP(X1588,AM:AM,AR:AR,"")</f>
        <v>L36</v>
      </c>
    </row>
    <row r="1589" spans="1:28">
      <c r="A1589" s="265">
        <v>45855</v>
      </c>
      <c r="B1589">
        <v>43000</v>
      </c>
      <c r="C1589">
        <v>45500</v>
      </c>
      <c r="D1589">
        <v>43900</v>
      </c>
      <c r="E1589">
        <v>40000</v>
      </c>
      <c r="F1589">
        <v>43300</v>
      </c>
      <c r="G1589" t="s">
        <v>25</v>
      </c>
      <c r="H1589">
        <v>44500</v>
      </c>
      <c r="I1589">
        <v>42600</v>
      </c>
      <c r="J1589">
        <v>43000</v>
      </c>
      <c r="K1589" t="s">
        <v>25</v>
      </c>
      <c r="L1589">
        <v>45100</v>
      </c>
      <c r="M1589">
        <v>43400</v>
      </c>
      <c r="N1589" t="s">
        <v>25</v>
      </c>
      <c r="O1589">
        <v>41000</v>
      </c>
      <c r="P1589">
        <v>39100</v>
      </c>
      <c r="Q1589">
        <v>39000</v>
      </c>
      <c r="R1589">
        <v>40200</v>
      </c>
      <c r="S1589">
        <v>42100</v>
      </c>
      <c r="T1589">
        <v>42300</v>
      </c>
      <c r="U1589">
        <v>44500</v>
      </c>
      <c r="V1589">
        <v>45000</v>
      </c>
      <c r="W1589">
        <v>48000</v>
      </c>
      <c r="X1589" t="str">
        <f t="shared" si="32"/>
        <v>07-2025</v>
      </c>
      <c r="Y1589" t="str">
        <f>_xlfn.XLOOKUP(X1589,AM:AM,AO:AO,"")</f>
        <v>L6</v>
      </c>
      <c r="Z1589" t="str">
        <f>_xlfn.XLOOKUP(X1589,AM:AM,AP:AP,"")</f>
        <v>L12</v>
      </c>
      <c r="AA1589" t="str">
        <f>_xlfn.XLOOKUP(X1589,AM:AM,AQ:AQ,"")</f>
        <v>L24</v>
      </c>
      <c r="AB1589" t="str">
        <f>_xlfn.XLOOKUP(X1589,AM:AM,AR:AR,"")</f>
        <v>L36</v>
      </c>
    </row>
    <row r="1590" spans="1:28">
      <c r="A1590" s="265">
        <v>45856</v>
      </c>
      <c r="B1590">
        <v>43200</v>
      </c>
      <c r="C1590">
        <v>45500</v>
      </c>
      <c r="D1590">
        <v>44000</v>
      </c>
      <c r="E1590">
        <v>40000</v>
      </c>
      <c r="F1590">
        <v>43300</v>
      </c>
      <c r="G1590" t="s">
        <v>25</v>
      </c>
      <c r="H1590">
        <v>44500</v>
      </c>
      <c r="I1590">
        <v>42600</v>
      </c>
      <c r="J1590">
        <v>43000</v>
      </c>
      <c r="K1590" t="s">
        <v>25</v>
      </c>
      <c r="L1590">
        <v>45100</v>
      </c>
      <c r="M1590">
        <v>43400</v>
      </c>
      <c r="N1590" t="s">
        <v>25</v>
      </c>
      <c r="O1590">
        <v>41200</v>
      </c>
      <c r="P1590">
        <v>39200</v>
      </c>
      <c r="Q1590">
        <v>39100</v>
      </c>
      <c r="R1590">
        <v>40400</v>
      </c>
      <c r="S1590">
        <v>42100</v>
      </c>
      <c r="T1590">
        <v>42300</v>
      </c>
      <c r="U1590">
        <v>44000</v>
      </c>
      <c r="V1590">
        <v>45000</v>
      </c>
      <c r="W1590">
        <v>48000</v>
      </c>
      <c r="X1590" t="str">
        <f t="shared" si="32"/>
        <v>07-2025</v>
      </c>
      <c r="Y1590" t="str">
        <f>_xlfn.XLOOKUP(X1590,AM:AM,AO:AO,"")</f>
        <v>L6</v>
      </c>
      <c r="Z1590" t="str">
        <f>_xlfn.XLOOKUP(X1590,AM:AM,AP:AP,"")</f>
        <v>L12</v>
      </c>
      <c r="AA1590" t="str">
        <f>_xlfn.XLOOKUP(X1590,AM:AM,AQ:AQ,"")</f>
        <v>L24</v>
      </c>
      <c r="AB1590" t="str">
        <f>_xlfn.XLOOKUP(X1590,AM:AM,AR:AR,"")</f>
        <v>L36</v>
      </c>
    </row>
    <row r="1591" spans="1:28">
      <c r="A1591" s="265">
        <v>45857</v>
      </c>
      <c r="B1591">
        <v>43200</v>
      </c>
      <c r="C1591">
        <v>45500</v>
      </c>
      <c r="D1591">
        <v>44000</v>
      </c>
      <c r="E1591">
        <v>39800</v>
      </c>
      <c r="F1591">
        <v>43300</v>
      </c>
      <c r="G1591" t="s">
        <v>25</v>
      </c>
      <c r="H1591">
        <v>44500</v>
      </c>
      <c r="I1591">
        <v>42600</v>
      </c>
      <c r="J1591">
        <v>43000</v>
      </c>
      <c r="K1591" t="s">
        <v>25</v>
      </c>
      <c r="L1591">
        <v>45100</v>
      </c>
      <c r="M1591">
        <v>43400</v>
      </c>
      <c r="N1591" t="s">
        <v>25</v>
      </c>
      <c r="O1591">
        <v>41200</v>
      </c>
      <c r="P1591">
        <v>39100</v>
      </c>
      <c r="Q1591">
        <v>39000</v>
      </c>
      <c r="R1591">
        <v>40400</v>
      </c>
      <c r="S1591">
        <v>42000</v>
      </c>
      <c r="T1591">
        <v>42300</v>
      </c>
      <c r="U1591">
        <v>44000</v>
      </c>
      <c r="V1591">
        <v>45000</v>
      </c>
      <c r="W1591">
        <v>48000</v>
      </c>
      <c r="X1591" t="str">
        <f t="shared" si="32"/>
        <v>07-2025</v>
      </c>
      <c r="Y1591" t="str">
        <f>_xlfn.XLOOKUP(X1591,AM:AM,AO:AO,"")</f>
        <v>L6</v>
      </c>
      <c r="Z1591" t="str">
        <f>_xlfn.XLOOKUP(X1591,AM:AM,AP:AP,"")</f>
        <v>L12</v>
      </c>
      <c r="AA1591" t="str">
        <f>_xlfn.XLOOKUP(X1591,AM:AM,AQ:AQ,"")</f>
        <v>L24</v>
      </c>
      <c r="AB1591" t="str">
        <f>_xlfn.XLOOKUP(X1591,AM:AM,AR:AR,"")</f>
        <v>L36</v>
      </c>
    </row>
    <row r="1592" spans="1:28">
      <c r="A1592" s="265">
        <v>45858</v>
      </c>
      <c r="B1592" t="s">
        <v>24</v>
      </c>
      <c r="C1592" t="s">
        <v>24</v>
      </c>
      <c r="D1592" t="s">
        <v>24</v>
      </c>
      <c r="E1592" t="s">
        <v>24</v>
      </c>
      <c r="F1592" t="s">
        <v>24</v>
      </c>
      <c r="G1592" t="s">
        <v>24</v>
      </c>
      <c r="H1592" t="s">
        <v>24</v>
      </c>
      <c r="I1592" t="s">
        <v>24</v>
      </c>
      <c r="J1592" t="s">
        <v>24</v>
      </c>
      <c r="K1592" t="s">
        <v>24</v>
      </c>
      <c r="L1592" t="s">
        <v>24</v>
      </c>
      <c r="M1592" t="s">
        <v>24</v>
      </c>
      <c r="N1592" t="s">
        <v>24</v>
      </c>
      <c r="O1592" t="s">
        <v>24</v>
      </c>
      <c r="P1592" t="s">
        <v>24</v>
      </c>
      <c r="Q1592" t="s">
        <v>24</v>
      </c>
      <c r="R1592" t="s">
        <v>24</v>
      </c>
      <c r="S1592" t="s">
        <v>24</v>
      </c>
      <c r="T1592" t="s">
        <v>24</v>
      </c>
      <c r="U1592" t="s">
        <v>24</v>
      </c>
      <c r="V1592" t="s">
        <v>24</v>
      </c>
      <c r="W1592" t="s">
        <v>24</v>
      </c>
      <c r="X1592" t="str">
        <f t="shared" si="32"/>
        <v>07-2025</v>
      </c>
      <c r="Y1592" t="str">
        <f>_xlfn.XLOOKUP(X1592,AM:AM,AO:AO,"")</f>
        <v>L6</v>
      </c>
      <c r="Z1592" t="str">
        <f>_xlfn.XLOOKUP(X1592,AM:AM,AP:AP,"")</f>
        <v>L12</v>
      </c>
      <c r="AA1592" t="str">
        <f>_xlfn.XLOOKUP(X1592,AM:AM,AQ:AQ,"")</f>
        <v>L24</v>
      </c>
      <c r="AB1592" t="str">
        <f>_xlfn.XLOOKUP(X1592,AM:AM,AR:AR,"")</f>
        <v>L36</v>
      </c>
    </row>
    <row r="1593" spans="1:28">
      <c r="A1593" s="265">
        <v>45859</v>
      </c>
      <c r="B1593">
        <v>43200</v>
      </c>
      <c r="C1593">
        <v>45500</v>
      </c>
      <c r="D1593">
        <v>43800</v>
      </c>
      <c r="E1593">
        <v>39800</v>
      </c>
      <c r="F1593">
        <v>43300</v>
      </c>
      <c r="G1593" t="s">
        <v>25</v>
      </c>
      <c r="H1593">
        <v>44500</v>
      </c>
      <c r="I1593">
        <v>42500</v>
      </c>
      <c r="J1593">
        <v>42700</v>
      </c>
      <c r="K1593" t="s">
        <v>25</v>
      </c>
      <c r="L1593">
        <v>45000</v>
      </c>
      <c r="M1593">
        <v>43100</v>
      </c>
      <c r="N1593" t="s">
        <v>25</v>
      </c>
      <c r="O1593">
        <v>41300</v>
      </c>
      <c r="P1593">
        <v>39100</v>
      </c>
      <c r="Q1593">
        <v>39000</v>
      </c>
      <c r="R1593">
        <v>40300</v>
      </c>
      <c r="S1593">
        <v>42000</v>
      </c>
      <c r="T1593">
        <v>42200</v>
      </c>
      <c r="U1593">
        <v>44000</v>
      </c>
      <c r="V1593">
        <v>45000</v>
      </c>
      <c r="W1593">
        <v>47500</v>
      </c>
      <c r="X1593" t="str">
        <f t="shared" si="32"/>
        <v>07-2025</v>
      </c>
      <c r="Y1593" t="str">
        <f>_xlfn.XLOOKUP(X1593,AM:AM,AO:AO,"")</f>
        <v>L6</v>
      </c>
      <c r="Z1593" t="str">
        <f>_xlfn.XLOOKUP(X1593,AM:AM,AP:AP,"")</f>
        <v>L12</v>
      </c>
      <c r="AA1593" t="str">
        <f>_xlfn.XLOOKUP(X1593,AM:AM,AQ:AQ,"")</f>
        <v>L24</v>
      </c>
      <c r="AB1593" t="str">
        <f>_xlfn.XLOOKUP(X1593,AM:AM,AR:AR,"")</f>
        <v>L36</v>
      </c>
    </row>
    <row r="1594" spans="1:28">
      <c r="A1594" s="265">
        <v>45860</v>
      </c>
      <c r="B1594">
        <v>43200</v>
      </c>
      <c r="C1594">
        <v>45300</v>
      </c>
      <c r="D1594">
        <v>43600</v>
      </c>
      <c r="E1594">
        <v>39700</v>
      </c>
      <c r="F1594">
        <v>43300</v>
      </c>
      <c r="G1594" t="s">
        <v>25</v>
      </c>
      <c r="H1594">
        <v>44000</v>
      </c>
      <c r="I1594">
        <v>42500</v>
      </c>
      <c r="J1594">
        <v>42700</v>
      </c>
      <c r="K1594" t="s">
        <v>25</v>
      </c>
      <c r="L1594">
        <v>44900</v>
      </c>
      <c r="M1594">
        <v>43100</v>
      </c>
      <c r="N1594">
        <v>42800</v>
      </c>
      <c r="O1594">
        <v>41200</v>
      </c>
      <c r="P1594">
        <v>39000</v>
      </c>
      <c r="Q1594">
        <v>39100</v>
      </c>
      <c r="R1594">
        <v>40200</v>
      </c>
      <c r="S1594">
        <v>41800</v>
      </c>
      <c r="T1594">
        <v>42200</v>
      </c>
      <c r="U1594">
        <v>44000</v>
      </c>
      <c r="V1594">
        <v>45000</v>
      </c>
      <c r="W1594">
        <v>47500</v>
      </c>
      <c r="X1594" t="str">
        <f t="shared" si="32"/>
        <v>07-2025</v>
      </c>
      <c r="Y1594" t="str">
        <f>_xlfn.XLOOKUP(X1594,AM:AM,AO:AO,"")</f>
        <v>L6</v>
      </c>
      <c r="Z1594" t="str">
        <f>_xlfn.XLOOKUP(X1594,AM:AM,AP:AP,"")</f>
        <v>L12</v>
      </c>
      <c r="AA1594" t="str">
        <f>_xlfn.XLOOKUP(X1594,AM:AM,AQ:AQ,"")</f>
        <v>L24</v>
      </c>
      <c r="AB1594" t="str">
        <f>_xlfn.XLOOKUP(X1594,AM:AM,AR:AR,"")</f>
        <v>L36</v>
      </c>
    </row>
    <row r="1595" spans="1:28">
      <c r="A1595" s="265">
        <v>45861</v>
      </c>
      <c r="B1595">
        <v>43400</v>
      </c>
      <c r="C1595">
        <v>45300</v>
      </c>
      <c r="D1595">
        <v>43800</v>
      </c>
      <c r="E1595">
        <v>40200</v>
      </c>
      <c r="F1595">
        <v>43800</v>
      </c>
      <c r="G1595" t="s">
        <v>25</v>
      </c>
      <c r="H1595">
        <v>44000</v>
      </c>
      <c r="I1595">
        <v>42800</v>
      </c>
      <c r="J1595">
        <v>43300</v>
      </c>
      <c r="K1595" t="s">
        <v>25</v>
      </c>
      <c r="L1595">
        <v>45100</v>
      </c>
      <c r="M1595">
        <v>43200</v>
      </c>
      <c r="N1595">
        <v>43000</v>
      </c>
      <c r="O1595">
        <v>41400</v>
      </c>
      <c r="P1595">
        <v>39500</v>
      </c>
      <c r="Q1595">
        <v>39500</v>
      </c>
      <c r="R1595">
        <v>40400</v>
      </c>
      <c r="S1595">
        <v>42100</v>
      </c>
      <c r="T1595">
        <v>42500</v>
      </c>
      <c r="U1595">
        <v>44000</v>
      </c>
      <c r="V1595">
        <v>45000</v>
      </c>
      <c r="W1595">
        <v>47500</v>
      </c>
      <c r="X1595" t="str">
        <f t="shared" si="32"/>
        <v>07-2025</v>
      </c>
      <c r="Y1595" t="str">
        <f>_xlfn.XLOOKUP(X1595,AM:AM,AO:AO,"")</f>
        <v>L6</v>
      </c>
      <c r="Z1595" t="str">
        <f>_xlfn.XLOOKUP(X1595,AM:AM,AP:AP,"")</f>
        <v>L12</v>
      </c>
      <c r="AA1595" t="str">
        <f>_xlfn.XLOOKUP(X1595,AM:AM,AQ:AQ,"")</f>
        <v>L24</v>
      </c>
      <c r="AB1595" t="str">
        <f>_xlfn.XLOOKUP(X1595,AM:AM,AR:AR,"")</f>
        <v>L36</v>
      </c>
    </row>
    <row r="1596" spans="1:28">
      <c r="A1596" s="265">
        <v>45862</v>
      </c>
      <c r="B1596">
        <v>43800</v>
      </c>
      <c r="C1596">
        <v>45300</v>
      </c>
      <c r="D1596">
        <v>44000</v>
      </c>
      <c r="E1596">
        <v>40300</v>
      </c>
      <c r="F1596">
        <v>43900</v>
      </c>
      <c r="G1596" t="s">
        <v>25</v>
      </c>
      <c r="H1596">
        <v>44500</v>
      </c>
      <c r="I1596">
        <v>43300</v>
      </c>
      <c r="J1596">
        <v>43500</v>
      </c>
      <c r="K1596" t="s">
        <v>25</v>
      </c>
      <c r="L1596">
        <v>45200</v>
      </c>
      <c r="M1596">
        <v>43500</v>
      </c>
      <c r="N1596">
        <v>43200</v>
      </c>
      <c r="O1596">
        <v>41600</v>
      </c>
      <c r="P1596">
        <v>40000</v>
      </c>
      <c r="Q1596">
        <v>40200</v>
      </c>
      <c r="R1596">
        <v>40400</v>
      </c>
      <c r="S1596">
        <v>42400</v>
      </c>
      <c r="T1596">
        <v>42900</v>
      </c>
      <c r="U1596">
        <v>44000</v>
      </c>
      <c r="V1596">
        <v>45200</v>
      </c>
      <c r="W1596">
        <v>47500</v>
      </c>
      <c r="X1596" t="str">
        <f t="shared" si="32"/>
        <v>07-2025</v>
      </c>
      <c r="Y1596" t="str">
        <f>_xlfn.XLOOKUP(X1596,AM:AM,AO:AO,"")</f>
        <v>L6</v>
      </c>
      <c r="Z1596" t="str">
        <f>_xlfn.XLOOKUP(X1596,AM:AM,AP:AP,"")</f>
        <v>L12</v>
      </c>
      <c r="AA1596" t="str">
        <f>_xlfn.XLOOKUP(X1596,AM:AM,AQ:AQ,"")</f>
        <v>L24</v>
      </c>
      <c r="AB1596" t="str">
        <f>_xlfn.XLOOKUP(X1596,AM:AM,AR:AR,"")</f>
        <v>L36</v>
      </c>
    </row>
    <row r="1597" spans="1:28">
      <c r="A1597" s="265">
        <v>45863</v>
      </c>
      <c r="B1597">
        <v>44500</v>
      </c>
      <c r="C1597">
        <v>45500</v>
      </c>
      <c r="D1597">
        <v>44800</v>
      </c>
      <c r="E1597">
        <v>40800</v>
      </c>
      <c r="F1597">
        <v>44400</v>
      </c>
      <c r="G1597" t="s">
        <v>25</v>
      </c>
      <c r="H1597">
        <v>44500</v>
      </c>
      <c r="I1597">
        <v>43700</v>
      </c>
      <c r="J1597">
        <v>43700</v>
      </c>
      <c r="K1597" t="s">
        <v>25</v>
      </c>
      <c r="L1597">
        <v>45500</v>
      </c>
      <c r="M1597">
        <v>43700</v>
      </c>
      <c r="N1597">
        <v>44200</v>
      </c>
      <c r="O1597">
        <v>41800</v>
      </c>
      <c r="P1597">
        <v>40800</v>
      </c>
      <c r="Q1597">
        <v>41200</v>
      </c>
      <c r="R1597">
        <v>41000</v>
      </c>
      <c r="S1597">
        <v>42900</v>
      </c>
      <c r="T1597">
        <v>43800</v>
      </c>
      <c r="U1597">
        <v>45000</v>
      </c>
      <c r="V1597">
        <v>45500</v>
      </c>
      <c r="W1597">
        <v>47500</v>
      </c>
      <c r="X1597" t="str">
        <f t="shared" si="32"/>
        <v>07-2025</v>
      </c>
      <c r="Y1597" t="str">
        <f>_xlfn.XLOOKUP(X1597,AM:AM,AO:AO,"")</f>
        <v>L6</v>
      </c>
      <c r="Z1597" t="str">
        <f>_xlfn.XLOOKUP(X1597,AM:AM,AP:AP,"")</f>
        <v>L12</v>
      </c>
      <c r="AA1597" t="str">
        <f>_xlfn.XLOOKUP(X1597,AM:AM,AQ:AQ,"")</f>
        <v>L24</v>
      </c>
      <c r="AB1597" t="str">
        <f>_xlfn.XLOOKUP(X1597,AM:AM,AR:AR,"")</f>
        <v>L36</v>
      </c>
    </row>
    <row r="1598" spans="1:28">
      <c r="A1598" s="265">
        <v>45864</v>
      </c>
      <c r="B1598">
        <v>44500</v>
      </c>
      <c r="C1598">
        <v>45500</v>
      </c>
      <c r="D1598">
        <v>45000</v>
      </c>
      <c r="E1598">
        <v>40700</v>
      </c>
      <c r="F1598">
        <v>44500</v>
      </c>
      <c r="G1598" t="s">
        <v>25</v>
      </c>
      <c r="H1598">
        <v>44500</v>
      </c>
      <c r="I1598">
        <v>43600</v>
      </c>
      <c r="J1598">
        <v>44000</v>
      </c>
      <c r="K1598" t="s">
        <v>25</v>
      </c>
      <c r="L1598">
        <v>45600</v>
      </c>
      <c r="M1598">
        <v>43900</v>
      </c>
      <c r="N1598">
        <v>44200</v>
      </c>
      <c r="O1598">
        <v>41600</v>
      </c>
      <c r="P1598">
        <v>40500</v>
      </c>
      <c r="Q1598">
        <v>41000</v>
      </c>
      <c r="R1598">
        <v>41000</v>
      </c>
      <c r="S1598">
        <v>42800</v>
      </c>
      <c r="T1598">
        <v>43800</v>
      </c>
      <c r="U1598">
        <v>45000</v>
      </c>
      <c r="V1598">
        <v>45500</v>
      </c>
      <c r="W1598">
        <v>47500</v>
      </c>
      <c r="X1598" t="str">
        <f t="shared" si="32"/>
        <v>07-2025</v>
      </c>
      <c r="Y1598" t="str">
        <f>_xlfn.XLOOKUP(X1598,AM:AM,AO:AO,"")</f>
        <v>L6</v>
      </c>
      <c r="Z1598" t="str">
        <f>_xlfn.XLOOKUP(X1598,AM:AM,AP:AP,"")</f>
        <v>L12</v>
      </c>
      <c r="AA1598" t="str">
        <f>_xlfn.XLOOKUP(X1598,AM:AM,AQ:AQ,"")</f>
        <v>L24</v>
      </c>
      <c r="AB1598" t="str">
        <f>_xlfn.XLOOKUP(X1598,AM:AM,AR:AR,"")</f>
        <v>L36</v>
      </c>
    </row>
    <row r="1599" spans="1:28">
      <c r="A1599" s="265">
        <v>45865</v>
      </c>
      <c r="B1599" t="s">
        <v>24</v>
      </c>
      <c r="C1599" t="s">
        <v>24</v>
      </c>
      <c r="D1599" t="s">
        <v>24</v>
      </c>
      <c r="E1599" t="s">
        <v>24</v>
      </c>
      <c r="F1599" t="s">
        <v>24</v>
      </c>
      <c r="G1599" t="s">
        <v>24</v>
      </c>
      <c r="H1599" t="s">
        <v>24</v>
      </c>
      <c r="I1599" t="s">
        <v>24</v>
      </c>
      <c r="J1599" t="s">
        <v>24</v>
      </c>
      <c r="K1599" t="s">
        <v>24</v>
      </c>
      <c r="L1599" t="s">
        <v>24</v>
      </c>
      <c r="M1599" t="s">
        <v>24</v>
      </c>
      <c r="N1599" t="s">
        <v>24</v>
      </c>
      <c r="O1599" t="s">
        <v>24</v>
      </c>
      <c r="P1599" t="s">
        <v>24</v>
      </c>
      <c r="Q1599" t="s">
        <v>24</v>
      </c>
      <c r="R1599" t="s">
        <v>24</v>
      </c>
      <c r="S1599" t="s">
        <v>24</v>
      </c>
      <c r="T1599" t="s">
        <v>24</v>
      </c>
      <c r="U1599" t="s">
        <v>24</v>
      </c>
      <c r="V1599" t="s">
        <v>24</v>
      </c>
      <c r="W1599" t="s">
        <v>24</v>
      </c>
      <c r="X1599" t="str">
        <f t="shared" si="32"/>
        <v>07-2025</v>
      </c>
      <c r="Y1599" t="str">
        <f>_xlfn.XLOOKUP(X1599,AM:AM,AO:AO,"")</f>
        <v>L6</v>
      </c>
      <c r="Z1599" t="str">
        <f>_xlfn.XLOOKUP(X1599,AM:AM,AP:AP,"")</f>
        <v>L12</v>
      </c>
      <c r="AA1599" t="str">
        <f>_xlfn.XLOOKUP(X1599,AM:AM,AQ:AQ,"")</f>
        <v>L24</v>
      </c>
      <c r="AB1599" t="str">
        <f>_xlfn.XLOOKUP(X1599,AM:AM,AR:AR,"")</f>
        <v>L36</v>
      </c>
    </row>
    <row r="1600" spans="1:28">
      <c r="A1600" s="265">
        <v>45866</v>
      </c>
      <c r="B1600">
        <v>44500</v>
      </c>
      <c r="C1600">
        <v>45500</v>
      </c>
      <c r="D1600">
        <v>45100</v>
      </c>
      <c r="E1600">
        <v>40600</v>
      </c>
      <c r="F1600">
        <v>44600</v>
      </c>
      <c r="G1600" t="s">
        <v>25</v>
      </c>
      <c r="H1600">
        <v>44000</v>
      </c>
      <c r="I1600">
        <v>43650</v>
      </c>
      <c r="J1600">
        <v>43800</v>
      </c>
      <c r="K1600" t="s">
        <v>25</v>
      </c>
      <c r="L1600">
        <v>45600</v>
      </c>
      <c r="M1600">
        <v>44100</v>
      </c>
      <c r="N1600">
        <v>44000</v>
      </c>
      <c r="O1600">
        <v>41800</v>
      </c>
      <c r="P1600">
        <v>40400</v>
      </c>
      <c r="Q1600">
        <v>40700</v>
      </c>
      <c r="R1600">
        <v>40900</v>
      </c>
      <c r="S1600">
        <v>42700</v>
      </c>
      <c r="T1600">
        <v>43700</v>
      </c>
      <c r="U1600">
        <v>45000</v>
      </c>
      <c r="V1600">
        <v>45700</v>
      </c>
      <c r="W1600">
        <v>47700</v>
      </c>
      <c r="X1600" t="str">
        <f t="shared" si="32"/>
        <v>07-2025</v>
      </c>
      <c r="Y1600" t="str">
        <f>_xlfn.XLOOKUP(X1600,AM:AM,AO:AO,"")</f>
        <v>L6</v>
      </c>
      <c r="Z1600" t="str">
        <f>_xlfn.XLOOKUP(X1600,AM:AM,AP:AP,"")</f>
        <v>L12</v>
      </c>
      <c r="AA1600" t="str">
        <f>_xlfn.XLOOKUP(X1600,AM:AM,AQ:AQ,"")</f>
        <v>L24</v>
      </c>
      <c r="AB1600" t="str">
        <f>_xlfn.XLOOKUP(X1600,AM:AM,AR:AR,"")</f>
        <v>L36</v>
      </c>
    </row>
    <row r="1601" spans="1:28">
      <c r="A1601" s="265">
        <v>45867</v>
      </c>
      <c r="B1601">
        <v>44300</v>
      </c>
      <c r="C1601">
        <v>45500</v>
      </c>
      <c r="D1601">
        <v>44900</v>
      </c>
      <c r="E1601">
        <v>40400</v>
      </c>
      <c r="F1601">
        <v>44400</v>
      </c>
      <c r="G1601" t="s">
        <v>25</v>
      </c>
      <c r="H1601">
        <v>44000</v>
      </c>
      <c r="I1601">
        <v>43400</v>
      </c>
      <c r="J1601">
        <v>43500</v>
      </c>
      <c r="K1601" t="s">
        <v>25</v>
      </c>
      <c r="L1601">
        <v>45600</v>
      </c>
      <c r="M1601">
        <v>44200</v>
      </c>
      <c r="N1601">
        <v>43600</v>
      </c>
      <c r="O1601">
        <v>41700</v>
      </c>
      <c r="P1601">
        <v>40200</v>
      </c>
      <c r="Q1601">
        <v>40400</v>
      </c>
      <c r="R1601">
        <v>40900</v>
      </c>
      <c r="S1601">
        <v>42500</v>
      </c>
      <c r="T1601">
        <v>43700</v>
      </c>
      <c r="U1601">
        <v>45000</v>
      </c>
      <c r="V1601">
        <v>45700</v>
      </c>
      <c r="W1601">
        <v>47700</v>
      </c>
      <c r="X1601" t="str">
        <f t="shared" si="32"/>
        <v>07-2025</v>
      </c>
      <c r="Y1601" t="str">
        <f>_xlfn.XLOOKUP(X1601,AM:AM,AO:AO,"")</f>
        <v>L6</v>
      </c>
      <c r="Z1601" t="str">
        <f>_xlfn.XLOOKUP(X1601,AM:AM,AP:AP,"")</f>
        <v>L12</v>
      </c>
      <c r="AA1601" t="str">
        <f>_xlfn.XLOOKUP(X1601,AM:AM,AQ:AQ,"")</f>
        <v>L24</v>
      </c>
      <c r="AB1601" t="str">
        <f>_xlfn.XLOOKUP(X1601,AM:AM,AR:AR,"")</f>
        <v>L36</v>
      </c>
    </row>
    <row r="1602" spans="1:28">
      <c r="A1602" s="265">
        <v>45868</v>
      </c>
      <c r="B1602">
        <v>44100</v>
      </c>
      <c r="C1602">
        <v>45500</v>
      </c>
      <c r="D1602">
        <v>44700</v>
      </c>
      <c r="E1602">
        <v>40400</v>
      </c>
      <c r="F1602">
        <v>44300</v>
      </c>
      <c r="G1602" t="s">
        <v>25</v>
      </c>
      <c r="H1602">
        <v>43500</v>
      </c>
      <c r="I1602">
        <v>43200</v>
      </c>
      <c r="J1602">
        <v>43500</v>
      </c>
      <c r="K1602" t="s">
        <v>25</v>
      </c>
      <c r="L1602">
        <v>45400</v>
      </c>
      <c r="M1602">
        <v>44300</v>
      </c>
      <c r="N1602">
        <v>43500</v>
      </c>
      <c r="O1602">
        <v>41700</v>
      </c>
      <c r="P1602">
        <v>39900</v>
      </c>
      <c r="Q1602">
        <v>40200</v>
      </c>
      <c r="R1602">
        <v>40700</v>
      </c>
      <c r="S1602">
        <v>42500</v>
      </c>
      <c r="T1602">
        <v>43200</v>
      </c>
      <c r="U1602">
        <v>44500</v>
      </c>
      <c r="V1602">
        <v>45700</v>
      </c>
      <c r="W1602">
        <v>47700</v>
      </c>
      <c r="X1602" t="str">
        <f t="shared" si="32"/>
        <v>07-2025</v>
      </c>
      <c r="Y1602" t="str">
        <f>_xlfn.XLOOKUP(X1602,AM:AM,AO:AO,"")</f>
        <v>L6</v>
      </c>
      <c r="Z1602" t="str">
        <f>_xlfn.XLOOKUP(X1602,AM:AM,AP:AP,"")</f>
        <v>L12</v>
      </c>
      <c r="AA1602" t="str">
        <f>_xlfn.XLOOKUP(X1602,AM:AM,AQ:AQ,"")</f>
        <v>L24</v>
      </c>
      <c r="AB1602" t="str">
        <f>_xlfn.XLOOKUP(X1602,AM:AM,AR:AR,"")</f>
        <v>L36</v>
      </c>
    </row>
    <row r="1603" spans="1:28">
      <c r="A1603" s="265">
        <v>45869</v>
      </c>
      <c r="B1603">
        <v>44100</v>
      </c>
      <c r="C1603">
        <v>45500</v>
      </c>
      <c r="D1603">
        <v>44600</v>
      </c>
      <c r="E1603">
        <v>40200</v>
      </c>
      <c r="F1603">
        <v>44300</v>
      </c>
      <c r="G1603" t="s">
        <v>25</v>
      </c>
      <c r="H1603">
        <v>43500</v>
      </c>
      <c r="I1603">
        <v>43200</v>
      </c>
      <c r="J1603">
        <v>43500</v>
      </c>
      <c r="K1603" t="s">
        <v>25</v>
      </c>
      <c r="L1603">
        <v>45500</v>
      </c>
      <c r="M1603">
        <v>44500</v>
      </c>
      <c r="N1603">
        <v>43700</v>
      </c>
      <c r="O1603">
        <v>41800</v>
      </c>
      <c r="P1603">
        <v>39800</v>
      </c>
      <c r="Q1603">
        <v>40000</v>
      </c>
      <c r="R1603">
        <v>40700</v>
      </c>
      <c r="S1603">
        <v>42300</v>
      </c>
      <c r="T1603">
        <v>43100</v>
      </c>
      <c r="U1603">
        <v>44500</v>
      </c>
      <c r="V1603">
        <v>45700</v>
      </c>
      <c r="W1603">
        <v>47700</v>
      </c>
      <c r="X1603" t="str">
        <f t="shared" si="32"/>
        <v>07-2025</v>
      </c>
      <c r="Y1603" t="str">
        <f>_xlfn.XLOOKUP(X1603,AM:AM,AO:AO,"")</f>
        <v>L6</v>
      </c>
      <c r="Z1603" t="str">
        <f>_xlfn.XLOOKUP(X1603,AM:AM,AP:AP,"")</f>
        <v>L12</v>
      </c>
      <c r="AA1603" t="str">
        <f>_xlfn.XLOOKUP(X1603,AM:AM,AQ:AQ,"")</f>
        <v>L24</v>
      </c>
      <c r="AB1603" t="str">
        <f>_xlfn.XLOOKUP(X1603,AM:AM,AR:AR,"")</f>
        <v>L36</v>
      </c>
    </row>
    <row r="1604" spans="1:28">
      <c r="A1604" s="265">
        <v>45870</v>
      </c>
      <c r="B1604">
        <v>44100</v>
      </c>
      <c r="C1604">
        <v>45500</v>
      </c>
      <c r="D1604">
        <v>44600</v>
      </c>
      <c r="E1604">
        <v>40300</v>
      </c>
      <c r="F1604">
        <v>44300</v>
      </c>
      <c r="G1604" t="s">
        <v>25</v>
      </c>
      <c r="H1604">
        <v>43500</v>
      </c>
      <c r="I1604">
        <v>43200</v>
      </c>
      <c r="J1604">
        <v>43700</v>
      </c>
      <c r="K1604" t="s">
        <v>25</v>
      </c>
      <c r="L1604">
        <v>45500</v>
      </c>
      <c r="M1604">
        <v>44600</v>
      </c>
      <c r="N1604">
        <v>43600</v>
      </c>
      <c r="O1604">
        <v>41800</v>
      </c>
      <c r="P1604">
        <v>39600</v>
      </c>
      <c r="Q1604">
        <v>39600</v>
      </c>
      <c r="R1604">
        <v>40700</v>
      </c>
      <c r="S1604">
        <v>42400</v>
      </c>
      <c r="T1604">
        <v>42800</v>
      </c>
      <c r="U1604">
        <v>44500</v>
      </c>
      <c r="V1604">
        <v>45700</v>
      </c>
      <c r="W1604">
        <v>47700</v>
      </c>
      <c r="X1604" t="str">
        <f t="shared" si="32"/>
        <v>08-2025</v>
      </c>
      <c r="Y1604" t="str">
        <f>_xlfn.XLOOKUP(X1604,AM:AM,AO:AO,"")</f>
        <v>L6</v>
      </c>
      <c r="Z1604" t="str">
        <f>_xlfn.XLOOKUP(X1604,AM:AM,AP:AP,"")</f>
        <v>L12</v>
      </c>
      <c r="AA1604" t="str">
        <f>_xlfn.XLOOKUP(X1604,AM:AM,AQ:AQ,"")</f>
        <v>L24</v>
      </c>
      <c r="AB1604" t="str">
        <f>_xlfn.XLOOKUP(X1604,AM:AM,AR:AR,"")</f>
        <v>L36</v>
      </c>
    </row>
    <row r="1605" spans="1:28">
      <c r="A1605" s="265">
        <v>45871</v>
      </c>
      <c r="B1605">
        <v>44100</v>
      </c>
      <c r="C1605">
        <v>45500</v>
      </c>
      <c r="D1605">
        <v>44800</v>
      </c>
      <c r="E1605">
        <v>40500</v>
      </c>
      <c r="F1605">
        <v>44200</v>
      </c>
      <c r="G1605" t="s">
        <v>25</v>
      </c>
      <c r="H1605">
        <v>43500</v>
      </c>
      <c r="I1605">
        <v>43400</v>
      </c>
      <c r="J1605">
        <v>43700</v>
      </c>
      <c r="K1605" t="s">
        <v>25</v>
      </c>
      <c r="L1605">
        <v>45600</v>
      </c>
      <c r="M1605">
        <v>44800</v>
      </c>
      <c r="N1605">
        <v>43700</v>
      </c>
      <c r="O1605">
        <v>42000</v>
      </c>
      <c r="P1605">
        <v>39900</v>
      </c>
      <c r="Q1605">
        <v>39700</v>
      </c>
      <c r="R1605">
        <v>40800</v>
      </c>
      <c r="S1605">
        <v>42600</v>
      </c>
      <c r="T1605">
        <v>42800</v>
      </c>
      <c r="U1605">
        <v>44500</v>
      </c>
      <c r="V1605">
        <v>45700</v>
      </c>
      <c r="W1605">
        <v>47700</v>
      </c>
      <c r="X1605" t="str">
        <f t="shared" si="32"/>
        <v>08-2025</v>
      </c>
      <c r="Y1605" t="str">
        <f>_xlfn.XLOOKUP(X1605,AM:AM,AO:AO,"")</f>
        <v>L6</v>
      </c>
      <c r="Z1605" t="str">
        <f>_xlfn.XLOOKUP(X1605,AM:AM,AP:AP,"")</f>
        <v>L12</v>
      </c>
      <c r="AA1605" t="str">
        <f>_xlfn.XLOOKUP(X1605,AM:AM,AQ:AQ,"")</f>
        <v>L24</v>
      </c>
      <c r="AB1605" t="str">
        <f>_xlfn.XLOOKUP(X1605,AM:AM,AR:AR,"")</f>
        <v>L36</v>
      </c>
    </row>
    <row r="1606" spans="1:28">
      <c r="A1606" s="265">
        <v>45872</v>
      </c>
      <c r="B1606" t="s">
        <v>24</v>
      </c>
      <c r="C1606" t="s">
        <v>24</v>
      </c>
      <c r="D1606" t="s">
        <v>24</v>
      </c>
      <c r="E1606" t="s">
        <v>24</v>
      </c>
      <c r="F1606" t="s">
        <v>24</v>
      </c>
      <c r="G1606" t="s">
        <v>24</v>
      </c>
      <c r="H1606" t="s">
        <v>24</v>
      </c>
      <c r="I1606" t="s">
        <v>24</v>
      </c>
      <c r="J1606" t="s">
        <v>24</v>
      </c>
      <c r="K1606" t="s">
        <v>24</v>
      </c>
      <c r="L1606" t="s">
        <v>24</v>
      </c>
      <c r="M1606" t="s">
        <v>24</v>
      </c>
      <c r="N1606" t="s">
        <v>24</v>
      </c>
      <c r="O1606" t="s">
        <v>24</v>
      </c>
      <c r="P1606" t="s">
        <v>24</v>
      </c>
      <c r="Q1606" t="s">
        <v>24</v>
      </c>
      <c r="R1606" t="s">
        <v>24</v>
      </c>
      <c r="S1606" t="s">
        <v>24</v>
      </c>
      <c r="T1606" t="s">
        <v>24</v>
      </c>
      <c r="U1606" t="s">
        <v>24</v>
      </c>
      <c r="V1606" t="s">
        <v>24</v>
      </c>
      <c r="W1606" t="s">
        <v>24</v>
      </c>
      <c r="X1606" t="str">
        <f t="shared" si="32"/>
        <v>08-2025</v>
      </c>
      <c r="Y1606" t="str">
        <f>_xlfn.XLOOKUP(X1606,AM:AM,AO:AO,"")</f>
        <v>L6</v>
      </c>
      <c r="Z1606" t="str">
        <f>_xlfn.XLOOKUP(X1606,AM:AM,AP:AP,"")</f>
        <v>L12</v>
      </c>
      <c r="AA1606" t="str">
        <f>_xlfn.XLOOKUP(X1606,AM:AM,AQ:AQ,"")</f>
        <v>L24</v>
      </c>
      <c r="AB1606" t="str">
        <f>_xlfn.XLOOKUP(X1606,AM:AM,AR:AR,"")</f>
        <v>L36</v>
      </c>
    </row>
    <row r="1607" spans="1:28">
      <c r="A1607" s="265">
        <v>45873</v>
      </c>
      <c r="B1607">
        <v>44600</v>
      </c>
      <c r="C1607">
        <v>45700</v>
      </c>
      <c r="D1607">
        <v>45000</v>
      </c>
      <c r="E1607">
        <v>40800</v>
      </c>
      <c r="F1607">
        <v>44600</v>
      </c>
      <c r="G1607" t="s">
        <v>25</v>
      </c>
      <c r="H1607">
        <v>43500</v>
      </c>
      <c r="I1607">
        <v>43500</v>
      </c>
      <c r="J1607">
        <v>44400</v>
      </c>
      <c r="K1607" t="s">
        <v>25</v>
      </c>
      <c r="L1607">
        <v>45800</v>
      </c>
      <c r="M1607">
        <v>45200</v>
      </c>
      <c r="N1607">
        <v>43700</v>
      </c>
      <c r="O1607">
        <v>42100</v>
      </c>
      <c r="P1607">
        <v>40200</v>
      </c>
      <c r="Q1607">
        <v>40300</v>
      </c>
      <c r="R1607">
        <v>41000</v>
      </c>
      <c r="S1607">
        <v>42900</v>
      </c>
      <c r="T1607">
        <v>43500</v>
      </c>
      <c r="U1607">
        <v>45000</v>
      </c>
      <c r="V1607">
        <v>45700</v>
      </c>
      <c r="W1607">
        <v>47500</v>
      </c>
      <c r="X1607" t="str">
        <f t="shared" si="32"/>
        <v>08-2025</v>
      </c>
      <c r="Y1607" t="str">
        <f>_xlfn.XLOOKUP(X1607,AM:AM,AO:AO,"")</f>
        <v>L6</v>
      </c>
      <c r="Z1607" t="str">
        <f>_xlfn.XLOOKUP(X1607,AM:AM,AP:AP,"")</f>
        <v>L12</v>
      </c>
      <c r="AA1607" t="str">
        <f>_xlfn.XLOOKUP(X1607,AM:AM,AQ:AQ,"")</f>
        <v>L24</v>
      </c>
      <c r="AB1607" t="str">
        <f>_xlfn.XLOOKUP(X1607,AM:AM,AR:AR,"")</f>
        <v>L36</v>
      </c>
    </row>
    <row r="1608" spans="1:28">
      <c r="A1608" s="265">
        <v>45874</v>
      </c>
      <c r="B1608">
        <v>44800</v>
      </c>
      <c r="C1608">
        <v>45700</v>
      </c>
      <c r="D1608">
        <v>45200</v>
      </c>
      <c r="E1608">
        <v>40500</v>
      </c>
      <c r="F1608">
        <v>44600</v>
      </c>
      <c r="G1608" t="s">
        <v>25</v>
      </c>
      <c r="H1608">
        <v>43500</v>
      </c>
      <c r="I1608">
        <v>43500</v>
      </c>
      <c r="J1608">
        <v>44400</v>
      </c>
      <c r="K1608" t="s">
        <v>25</v>
      </c>
      <c r="L1608">
        <v>46000</v>
      </c>
      <c r="M1608">
        <v>45600</v>
      </c>
      <c r="N1608">
        <v>43500</v>
      </c>
      <c r="O1608">
        <v>42100</v>
      </c>
      <c r="P1608">
        <v>40100</v>
      </c>
      <c r="Q1608">
        <v>40100</v>
      </c>
      <c r="R1608">
        <v>41000</v>
      </c>
      <c r="S1608">
        <v>42600</v>
      </c>
      <c r="T1608">
        <v>43800</v>
      </c>
      <c r="U1608">
        <v>45000</v>
      </c>
      <c r="V1608">
        <v>45700</v>
      </c>
      <c r="W1608">
        <v>47500</v>
      </c>
      <c r="X1608" t="str">
        <f t="shared" si="32"/>
        <v>08-2025</v>
      </c>
      <c r="Y1608" t="str">
        <f>_xlfn.XLOOKUP(X1608,AM:AM,AO:AO,"")</f>
        <v>L6</v>
      </c>
      <c r="Z1608" t="str">
        <f>_xlfn.XLOOKUP(X1608,AM:AM,AP:AP,"")</f>
        <v>L12</v>
      </c>
      <c r="AA1608" t="str">
        <f>_xlfn.XLOOKUP(X1608,AM:AM,AQ:AQ,"")</f>
        <v>L24</v>
      </c>
      <c r="AB1608" t="str">
        <f>_xlfn.XLOOKUP(X1608,AM:AM,AR:AR,"")</f>
        <v>L36</v>
      </c>
    </row>
    <row r="1609" spans="1:28">
      <c r="A1609" s="265">
        <v>45875</v>
      </c>
      <c r="B1609">
        <v>44800</v>
      </c>
      <c r="C1609">
        <v>45700</v>
      </c>
      <c r="D1609">
        <v>44900</v>
      </c>
      <c r="E1609">
        <v>40300</v>
      </c>
      <c r="F1609">
        <v>44600</v>
      </c>
      <c r="G1609" t="s">
        <v>25</v>
      </c>
      <c r="H1609">
        <v>43500</v>
      </c>
      <c r="I1609">
        <v>43300</v>
      </c>
      <c r="J1609">
        <v>44300</v>
      </c>
      <c r="K1609" t="s">
        <v>25</v>
      </c>
      <c r="L1609">
        <v>45900</v>
      </c>
      <c r="M1609">
        <v>45800</v>
      </c>
      <c r="N1609">
        <v>43400</v>
      </c>
      <c r="O1609">
        <v>42100</v>
      </c>
      <c r="P1609">
        <v>39500</v>
      </c>
      <c r="Q1609">
        <v>39800</v>
      </c>
      <c r="R1609">
        <v>41000</v>
      </c>
      <c r="S1609">
        <v>42400</v>
      </c>
      <c r="T1609">
        <v>43500</v>
      </c>
      <c r="U1609">
        <v>45000</v>
      </c>
      <c r="V1609">
        <v>45700</v>
      </c>
      <c r="W1609">
        <v>47500</v>
      </c>
      <c r="X1609" t="str">
        <f t="shared" si="32"/>
        <v>08-2025</v>
      </c>
      <c r="Y1609" t="str">
        <f>_xlfn.XLOOKUP(X1609,AM:AM,AO:AO,"")</f>
        <v>L6</v>
      </c>
      <c r="Z1609" t="str">
        <f>_xlfn.XLOOKUP(X1609,AM:AM,AP:AP,"")</f>
        <v>L12</v>
      </c>
      <c r="AA1609" t="str">
        <f>_xlfn.XLOOKUP(X1609,AM:AM,AQ:AQ,"")</f>
        <v>L24</v>
      </c>
      <c r="AB1609" t="str">
        <f>_xlfn.XLOOKUP(X1609,AM:AM,AR:AR,"")</f>
        <v>L36</v>
      </c>
    </row>
    <row r="1610" spans="1:28">
      <c r="A1610" s="265">
        <v>45876</v>
      </c>
      <c r="B1610">
        <v>44600</v>
      </c>
      <c r="C1610">
        <v>45700</v>
      </c>
      <c r="D1610">
        <v>44700</v>
      </c>
      <c r="E1610">
        <v>39900</v>
      </c>
      <c r="F1610">
        <v>44500</v>
      </c>
      <c r="G1610" t="s">
        <v>25</v>
      </c>
      <c r="H1610">
        <v>43500</v>
      </c>
      <c r="I1610">
        <v>43150</v>
      </c>
      <c r="J1610">
        <v>44100</v>
      </c>
      <c r="K1610" t="s">
        <v>25</v>
      </c>
      <c r="L1610">
        <v>45700</v>
      </c>
      <c r="M1610">
        <v>45800</v>
      </c>
      <c r="N1610">
        <v>43200</v>
      </c>
      <c r="O1610">
        <v>42100</v>
      </c>
      <c r="P1610">
        <v>39500</v>
      </c>
      <c r="Q1610">
        <v>39700</v>
      </c>
      <c r="R1610">
        <v>40800</v>
      </c>
      <c r="S1610">
        <v>42000</v>
      </c>
      <c r="T1610">
        <v>43300</v>
      </c>
      <c r="U1610">
        <v>45000</v>
      </c>
      <c r="V1610">
        <v>45500</v>
      </c>
      <c r="W1610">
        <v>47500</v>
      </c>
      <c r="X1610" t="str">
        <f t="shared" si="32"/>
        <v>08-2025</v>
      </c>
      <c r="Y1610" t="str">
        <f>_xlfn.XLOOKUP(X1610,AM:AM,AO:AO,"")</f>
        <v>L6</v>
      </c>
      <c r="Z1610" t="str">
        <f>_xlfn.XLOOKUP(X1610,AM:AM,AP:AP,"")</f>
        <v>L12</v>
      </c>
      <c r="AA1610" t="str">
        <f>_xlfn.XLOOKUP(X1610,AM:AM,AQ:AQ,"")</f>
        <v>L24</v>
      </c>
      <c r="AB1610" t="str">
        <f>_xlfn.XLOOKUP(X1610,AM:AM,AR:AR,"")</f>
        <v>L36</v>
      </c>
    </row>
    <row r="1611" spans="1:28">
      <c r="A1611" s="265">
        <v>45877</v>
      </c>
      <c r="B1611">
        <v>44600</v>
      </c>
      <c r="C1611">
        <v>45700</v>
      </c>
      <c r="D1611">
        <v>44100</v>
      </c>
      <c r="E1611">
        <v>39800</v>
      </c>
      <c r="F1611">
        <v>44500</v>
      </c>
      <c r="G1611" t="s">
        <v>25</v>
      </c>
      <c r="H1611">
        <v>43000</v>
      </c>
      <c r="I1611">
        <v>43100</v>
      </c>
      <c r="J1611">
        <v>44000</v>
      </c>
      <c r="K1611" t="s">
        <v>25</v>
      </c>
      <c r="L1611">
        <v>45600</v>
      </c>
      <c r="M1611">
        <v>45900</v>
      </c>
      <c r="N1611">
        <v>43000</v>
      </c>
      <c r="O1611">
        <v>42000</v>
      </c>
      <c r="P1611">
        <v>39600</v>
      </c>
      <c r="Q1611">
        <v>39800</v>
      </c>
      <c r="R1611">
        <v>40800</v>
      </c>
      <c r="S1611">
        <v>41900</v>
      </c>
      <c r="T1611">
        <v>43300</v>
      </c>
      <c r="U1611">
        <v>45000</v>
      </c>
      <c r="V1611">
        <v>45500</v>
      </c>
      <c r="W1611">
        <v>47500</v>
      </c>
      <c r="X1611" t="str">
        <f t="shared" si="32"/>
        <v>08-2025</v>
      </c>
      <c r="Y1611" t="str">
        <f>_xlfn.XLOOKUP(X1611,AM:AM,AO:AO,"")</f>
        <v>L6</v>
      </c>
      <c r="Z1611" t="str">
        <f>_xlfn.XLOOKUP(X1611,AM:AM,AP:AP,"")</f>
        <v>L12</v>
      </c>
      <c r="AA1611" t="str">
        <f>_xlfn.XLOOKUP(X1611,AM:AM,AQ:AQ,"")</f>
        <v>L24</v>
      </c>
      <c r="AB1611" t="str">
        <f>_xlfn.XLOOKUP(X1611,AM:AM,AR:AR,"")</f>
        <v>L36</v>
      </c>
    </row>
    <row r="1612" spans="1:28">
      <c r="A1612" s="265">
        <v>45878</v>
      </c>
      <c r="B1612" t="s">
        <v>24</v>
      </c>
      <c r="C1612" t="s">
        <v>24</v>
      </c>
      <c r="D1612" t="s">
        <v>24</v>
      </c>
      <c r="E1612" t="s">
        <v>24</v>
      </c>
      <c r="F1612" t="s">
        <v>24</v>
      </c>
      <c r="G1612" t="s">
        <v>24</v>
      </c>
      <c r="H1612" t="s">
        <v>24</v>
      </c>
      <c r="I1612" t="s">
        <v>24</v>
      </c>
      <c r="J1612" t="s">
        <v>24</v>
      </c>
      <c r="K1612" t="s">
        <v>24</v>
      </c>
      <c r="L1612" t="s">
        <v>24</v>
      </c>
      <c r="M1612" t="s">
        <v>24</v>
      </c>
      <c r="N1612" t="s">
        <v>24</v>
      </c>
      <c r="O1612" t="s">
        <v>24</v>
      </c>
      <c r="P1612" t="s">
        <v>24</v>
      </c>
      <c r="Q1612" t="s">
        <v>24</v>
      </c>
      <c r="R1612" t="s">
        <v>24</v>
      </c>
      <c r="S1612" t="s">
        <v>24</v>
      </c>
      <c r="T1612" t="s">
        <v>24</v>
      </c>
      <c r="U1612" t="s">
        <v>24</v>
      </c>
      <c r="V1612" t="s">
        <v>24</v>
      </c>
      <c r="W1612" t="s">
        <v>24</v>
      </c>
      <c r="X1612" t="str">
        <f t="shared" si="32"/>
        <v>08-2025</v>
      </c>
      <c r="Y1612" t="str">
        <f>_xlfn.XLOOKUP(X1612,AM:AM,AO:AO,"")</f>
        <v>L6</v>
      </c>
      <c r="Z1612" t="str">
        <f>_xlfn.XLOOKUP(X1612,AM:AM,AP:AP,"")</f>
        <v>L12</v>
      </c>
      <c r="AA1612" t="str">
        <f>_xlfn.XLOOKUP(X1612,AM:AM,AQ:AQ,"")</f>
        <v>L24</v>
      </c>
      <c r="AB1612" t="str">
        <f>_xlfn.XLOOKUP(X1612,AM:AM,AR:AR,"")</f>
        <v>L36</v>
      </c>
    </row>
    <row r="1613" spans="1:28">
      <c r="A1613" s="265">
        <v>45879</v>
      </c>
      <c r="B1613" t="s">
        <v>24</v>
      </c>
      <c r="C1613" t="s">
        <v>24</v>
      </c>
      <c r="D1613" t="s">
        <v>24</v>
      </c>
      <c r="E1613" t="s">
        <v>24</v>
      </c>
      <c r="F1613" t="s">
        <v>24</v>
      </c>
      <c r="G1613" t="s">
        <v>24</v>
      </c>
      <c r="H1613" t="s">
        <v>24</v>
      </c>
      <c r="I1613" t="s">
        <v>24</v>
      </c>
      <c r="J1613" t="s">
        <v>24</v>
      </c>
      <c r="K1613" t="s">
        <v>24</v>
      </c>
      <c r="L1613" t="s">
        <v>24</v>
      </c>
      <c r="M1613" t="s">
        <v>24</v>
      </c>
      <c r="N1613" t="s">
        <v>24</v>
      </c>
      <c r="O1613" t="s">
        <v>24</v>
      </c>
      <c r="P1613" t="s">
        <v>24</v>
      </c>
      <c r="Q1613" t="s">
        <v>24</v>
      </c>
      <c r="R1613" t="s">
        <v>24</v>
      </c>
      <c r="S1613" t="s">
        <v>24</v>
      </c>
      <c r="T1613" t="s">
        <v>24</v>
      </c>
      <c r="U1613" t="s">
        <v>24</v>
      </c>
      <c r="V1613" t="s">
        <v>24</v>
      </c>
      <c r="W1613" t="s">
        <v>24</v>
      </c>
      <c r="X1613" t="str">
        <f t="shared" si="32"/>
        <v>08-2025</v>
      </c>
      <c r="Y1613" t="str">
        <f>_xlfn.XLOOKUP(X1613,AM:AM,AO:AO,"")</f>
        <v>L6</v>
      </c>
      <c r="Z1613" t="str">
        <f>_xlfn.XLOOKUP(X1613,AM:AM,AP:AP,"")</f>
        <v>L12</v>
      </c>
      <c r="AA1613" t="str">
        <f>_xlfn.XLOOKUP(X1613,AM:AM,AQ:AQ,"")</f>
        <v>L24</v>
      </c>
      <c r="AB1613" t="str">
        <f>_xlfn.XLOOKUP(X1613,AM:AM,AR:AR,"")</f>
        <v>L36</v>
      </c>
    </row>
    <row r="1614" spans="1:28">
      <c r="A1614" s="265">
        <v>45880</v>
      </c>
      <c r="B1614">
        <v>44800</v>
      </c>
      <c r="C1614">
        <v>45500</v>
      </c>
      <c r="D1614">
        <v>44000</v>
      </c>
      <c r="E1614">
        <v>40000</v>
      </c>
      <c r="F1614">
        <v>44500</v>
      </c>
      <c r="G1614" t="s">
        <v>25</v>
      </c>
      <c r="H1614">
        <v>43000</v>
      </c>
      <c r="I1614">
        <v>43200</v>
      </c>
      <c r="J1614">
        <v>44000</v>
      </c>
      <c r="K1614" t="s">
        <v>25</v>
      </c>
      <c r="L1614">
        <v>45600</v>
      </c>
      <c r="M1614">
        <v>45900</v>
      </c>
      <c r="N1614">
        <v>43000</v>
      </c>
      <c r="O1614">
        <v>42100</v>
      </c>
      <c r="P1614">
        <v>39700</v>
      </c>
      <c r="Q1614">
        <v>40000</v>
      </c>
      <c r="R1614">
        <v>40800</v>
      </c>
      <c r="S1614">
        <v>42100</v>
      </c>
      <c r="T1614">
        <v>43000</v>
      </c>
      <c r="U1614">
        <v>44500</v>
      </c>
      <c r="V1614">
        <v>45300</v>
      </c>
      <c r="W1614">
        <v>47500</v>
      </c>
      <c r="X1614" t="str">
        <f t="shared" si="32"/>
        <v>08-2025</v>
      </c>
      <c r="Y1614" t="str">
        <f>_xlfn.XLOOKUP(X1614,AM:AM,AO:AO,"")</f>
        <v>L6</v>
      </c>
      <c r="Z1614" t="str">
        <f>_xlfn.XLOOKUP(X1614,AM:AM,AP:AP,"")</f>
        <v>L12</v>
      </c>
      <c r="AA1614" t="str">
        <f>_xlfn.XLOOKUP(X1614,AM:AM,AQ:AQ,"")</f>
        <v>L24</v>
      </c>
      <c r="AB1614" t="str">
        <f>_xlfn.XLOOKUP(X1614,AM:AM,AR:AR,"")</f>
        <v>L36</v>
      </c>
    </row>
    <row r="1615" spans="1:28">
      <c r="A1615" s="265">
        <v>45881</v>
      </c>
      <c r="B1615">
        <v>44800</v>
      </c>
      <c r="C1615">
        <v>45500</v>
      </c>
      <c r="D1615">
        <v>43700</v>
      </c>
      <c r="E1615">
        <v>40000</v>
      </c>
      <c r="F1615">
        <v>44200</v>
      </c>
      <c r="G1615" t="s">
        <v>25</v>
      </c>
      <c r="H1615">
        <v>43000</v>
      </c>
      <c r="I1615">
        <v>43100</v>
      </c>
      <c r="J1615">
        <v>44000</v>
      </c>
      <c r="K1615" t="s">
        <v>25</v>
      </c>
      <c r="L1615">
        <v>45500</v>
      </c>
      <c r="M1615">
        <v>45900</v>
      </c>
      <c r="N1615">
        <v>42800</v>
      </c>
      <c r="O1615">
        <v>42100</v>
      </c>
      <c r="P1615">
        <v>39700</v>
      </c>
      <c r="Q1615">
        <v>39900</v>
      </c>
      <c r="R1615">
        <v>40800</v>
      </c>
      <c r="S1615">
        <v>42100</v>
      </c>
      <c r="T1615">
        <v>43000</v>
      </c>
      <c r="U1615">
        <v>44500</v>
      </c>
      <c r="V1615">
        <v>45300</v>
      </c>
      <c r="W1615">
        <v>47500</v>
      </c>
      <c r="X1615" t="str">
        <f t="shared" si="32"/>
        <v>08-2025</v>
      </c>
      <c r="Y1615" t="str">
        <f>_xlfn.XLOOKUP(X1615,AM:AM,AO:AO,"")</f>
        <v>L6</v>
      </c>
      <c r="Z1615" t="str">
        <f>_xlfn.XLOOKUP(X1615,AM:AM,AP:AP,"")</f>
        <v>L12</v>
      </c>
      <c r="AA1615" t="str">
        <f>_xlfn.XLOOKUP(X1615,AM:AM,AQ:AQ,"")</f>
        <v>L24</v>
      </c>
      <c r="AB1615" t="str">
        <f>_xlfn.XLOOKUP(X1615,AM:AM,AR:AR,"")</f>
        <v>L36</v>
      </c>
    </row>
    <row r="1616" spans="1:28">
      <c r="A1616" s="265">
        <v>45882</v>
      </c>
      <c r="B1616">
        <v>44600</v>
      </c>
      <c r="C1616">
        <v>45500</v>
      </c>
      <c r="D1616">
        <v>43600</v>
      </c>
      <c r="E1616">
        <v>39800</v>
      </c>
      <c r="F1616">
        <v>44500</v>
      </c>
      <c r="G1616" t="s">
        <v>25</v>
      </c>
      <c r="H1616">
        <v>43000</v>
      </c>
      <c r="I1616">
        <v>43000</v>
      </c>
      <c r="J1616">
        <v>44000</v>
      </c>
      <c r="K1616" t="s">
        <v>25</v>
      </c>
      <c r="L1616">
        <v>45400</v>
      </c>
      <c r="M1616">
        <v>45800</v>
      </c>
      <c r="N1616">
        <v>42700</v>
      </c>
      <c r="O1616">
        <v>42000</v>
      </c>
      <c r="P1616">
        <v>39500</v>
      </c>
      <c r="Q1616">
        <v>39700</v>
      </c>
      <c r="R1616">
        <v>40500</v>
      </c>
      <c r="S1616">
        <v>41900</v>
      </c>
      <c r="T1616">
        <v>42800</v>
      </c>
      <c r="U1616">
        <v>44500</v>
      </c>
      <c r="V1616">
        <v>45300</v>
      </c>
      <c r="W1616">
        <v>47500</v>
      </c>
      <c r="X1616" t="str">
        <f t="shared" si="32"/>
        <v>08-2025</v>
      </c>
      <c r="Y1616" t="str">
        <f>_xlfn.XLOOKUP(X1616,AM:AM,AO:AO,"")</f>
        <v>L6</v>
      </c>
      <c r="Z1616" t="str">
        <f>_xlfn.XLOOKUP(X1616,AM:AM,AP:AP,"")</f>
        <v>L12</v>
      </c>
      <c r="AA1616" t="str">
        <f>_xlfn.XLOOKUP(X1616,AM:AM,AQ:AQ,"")</f>
        <v>L24</v>
      </c>
      <c r="AB1616" t="str">
        <f>_xlfn.XLOOKUP(X1616,AM:AM,AR:AR,"")</f>
        <v>L36</v>
      </c>
    </row>
    <row r="1617" spans="1:28">
      <c r="A1617" s="265">
        <v>45883</v>
      </c>
      <c r="B1617">
        <v>44600</v>
      </c>
      <c r="C1617">
        <v>45500</v>
      </c>
      <c r="D1617">
        <v>43600</v>
      </c>
      <c r="E1617">
        <v>39800</v>
      </c>
      <c r="F1617">
        <v>44500</v>
      </c>
      <c r="G1617" t="s">
        <v>25</v>
      </c>
      <c r="H1617">
        <v>43000</v>
      </c>
      <c r="I1617">
        <v>43100</v>
      </c>
      <c r="J1617">
        <v>44000</v>
      </c>
      <c r="K1617" t="s">
        <v>25</v>
      </c>
      <c r="L1617">
        <v>45400</v>
      </c>
      <c r="M1617">
        <v>45800</v>
      </c>
      <c r="N1617">
        <v>42500</v>
      </c>
      <c r="O1617">
        <v>42000</v>
      </c>
      <c r="P1617">
        <v>39600</v>
      </c>
      <c r="Q1617">
        <v>39700</v>
      </c>
      <c r="R1617">
        <v>40500</v>
      </c>
      <c r="S1617">
        <v>41900</v>
      </c>
      <c r="T1617">
        <v>42800</v>
      </c>
      <c r="U1617">
        <v>44500</v>
      </c>
      <c r="V1617">
        <v>45300</v>
      </c>
      <c r="W1617">
        <v>47500</v>
      </c>
      <c r="X1617" t="str">
        <f t="shared" si="32"/>
        <v>08-2025</v>
      </c>
      <c r="Y1617" t="str">
        <f>_xlfn.XLOOKUP(X1617,AM:AM,AO:AO,"")</f>
        <v>L6</v>
      </c>
      <c r="Z1617" t="str">
        <f>_xlfn.XLOOKUP(X1617,AM:AM,AP:AP,"")</f>
        <v>L12</v>
      </c>
      <c r="AA1617" t="str">
        <f>_xlfn.XLOOKUP(X1617,AM:AM,AQ:AQ,"")</f>
        <v>L24</v>
      </c>
      <c r="AB1617" t="str">
        <f>_xlfn.XLOOKUP(X1617,AM:AM,AR:AR,"")</f>
        <v>L36</v>
      </c>
    </row>
    <row r="1618" spans="1:28">
      <c r="A1618" s="265">
        <v>45884</v>
      </c>
      <c r="B1618" t="s">
        <v>24</v>
      </c>
      <c r="C1618" t="s">
        <v>24</v>
      </c>
      <c r="D1618" t="s">
        <v>24</v>
      </c>
      <c r="E1618" t="s">
        <v>24</v>
      </c>
      <c r="F1618" t="s">
        <v>24</v>
      </c>
      <c r="G1618" t="s">
        <v>24</v>
      </c>
      <c r="H1618" t="s">
        <v>24</v>
      </c>
      <c r="I1618" t="s">
        <v>24</v>
      </c>
      <c r="J1618" t="s">
        <v>24</v>
      </c>
      <c r="K1618" t="s">
        <v>24</v>
      </c>
      <c r="L1618" t="s">
        <v>24</v>
      </c>
      <c r="M1618" t="s">
        <v>24</v>
      </c>
      <c r="N1618" t="s">
        <v>24</v>
      </c>
      <c r="O1618" t="s">
        <v>24</v>
      </c>
      <c r="P1618" t="s">
        <v>24</v>
      </c>
      <c r="Q1618" t="s">
        <v>24</v>
      </c>
      <c r="R1618" t="s">
        <v>24</v>
      </c>
      <c r="S1618" t="s">
        <v>24</v>
      </c>
      <c r="T1618" t="s">
        <v>24</v>
      </c>
      <c r="U1618" t="s">
        <v>24</v>
      </c>
      <c r="V1618" t="s">
        <v>24</v>
      </c>
      <c r="W1618" t="s">
        <v>24</v>
      </c>
      <c r="X1618" t="str">
        <f t="shared" si="32"/>
        <v>08-2025</v>
      </c>
      <c r="Y1618" t="str">
        <f>_xlfn.XLOOKUP(X1618,AM:AM,AO:AO,"")</f>
        <v>L6</v>
      </c>
      <c r="Z1618" t="str">
        <f>_xlfn.XLOOKUP(X1618,AM:AM,AP:AP,"")</f>
        <v>L12</v>
      </c>
      <c r="AA1618" t="str">
        <f>_xlfn.XLOOKUP(X1618,AM:AM,AQ:AQ,"")</f>
        <v>L24</v>
      </c>
      <c r="AB1618" t="str">
        <f>_xlfn.XLOOKUP(X1618,AM:AM,AR:AR,"")</f>
        <v>L36</v>
      </c>
    </row>
    <row r="1619" spans="1:28">
      <c r="A1619" s="265">
        <v>45885</v>
      </c>
      <c r="B1619" t="s">
        <v>24</v>
      </c>
      <c r="C1619" t="s">
        <v>24</v>
      </c>
      <c r="D1619" t="s">
        <v>24</v>
      </c>
      <c r="E1619" t="s">
        <v>24</v>
      </c>
      <c r="F1619" t="s">
        <v>24</v>
      </c>
      <c r="G1619" t="s">
        <v>24</v>
      </c>
      <c r="H1619" t="s">
        <v>24</v>
      </c>
      <c r="I1619" t="s">
        <v>24</v>
      </c>
      <c r="J1619" t="s">
        <v>24</v>
      </c>
      <c r="K1619" t="s">
        <v>24</v>
      </c>
      <c r="L1619" t="s">
        <v>24</v>
      </c>
      <c r="M1619" t="s">
        <v>24</v>
      </c>
      <c r="N1619" t="s">
        <v>24</v>
      </c>
      <c r="O1619" t="s">
        <v>24</v>
      </c>
      <c r="P1619" t="s">
        <v>24</v>
      </c>
      <c r="Q1619" t="s">
        <v>24</v>
      </c>
      <c r="R1619" t="s">
        <v>24</v>
      </c>
      <c r="S1619" t="s">
        <v>24</v>
      </c>
      <c r="T1619" t="s">
        <v>24</v>
      </c>
      <c r="U1619" t="s">
        <v>24</v>
      </c>
      <c r="V1619" t="s">
        <v>24</v>
      </c>
      <c r="W1619" t="s">
        <v>24</v>
      </c>
      <c r="X1619" t="str">
        <f t="shared" si="32"/>
        <v>08-2025</v>
      </c>
      <c r="Y1619" t="str">
        <f>_xlfn.XLOOKUP(X1619,AM:AM,AO:AO,"")</f>
        <v>L6</v>
      </c>
      <c r="Z1619" t="str">
        <f>_xlfn.XLOOKUP(X1619,AM:AM,AP:AP,"")</f>
        <v>L12</v>
      </c>
      <c r="AA1619" t="str">
        <f>_xlfn.XLOOKUP(X1619,AM:AM,AQ:AQ,"")</f>
        <v>L24</v>
      </c>
      <c r="AB1619" t="str">
        <f>_xlfn.XLOOKUP(X1619,AM:AM,AR:AR,"")</f>
        <v>L36</v>
      </c>
    </row>
    <row r="1620" spans="1:28">
      <c r="A1620" s="265">
        <v>45886</v>
      </c>
      <c r="B1620" t="s">
        <v>24</v>
      </c>
      <c r="C1620" t="s">
        <v>24</v>
      </c>
      <c r="D1620" t="s">
        <v>24</v>
      </c>
      <c r="E1620" t="s">
        <v>24</v>
      </c>
      <c r="F1620" t="s">
        <v>24</v>
      </c>
      <c r="G1620" t="s">
        <v>24</v>
      </c>
      <c r="H1620" t="s">
        <v>24</v>
      </c>
      <c r="I1620" t="s">
        <v>24</v>
      </c>
      <c r="J1620" t="s">
        <v>24</v>
      </c>
      <c r="K1620" t="s">
        <v>24</v>
      </c>
      <c r="L1620" t="s">
        <v>24</v>
      </c>
      <c r="M1620" t="s">
        <v>24</v>
      </c>
      <c r="N1620" t="s">
        <v>24</v>
      </c>
      <c r="O1620" t="s">
        <v>24</v>
      </c>
      <c r="P1620" t="s">
        <v>24</v>
      </c>
      <c r="Q1620" t="s">
        <v>24</v>
      </c>
      <c r="R1620" t="s">
        <v>24</v>
      </c>
      <c r="S1620" t="s">
        <v>24</v>
      </c>
      <c r="T1620" t="s">
        <v>24</v>
      </c>
      <c r="U1620" t="s">
        <v>24</v>
      </c>
      <c r="V1620" t="s">
        <v>24</v>
      </c>
      <c r="W1620" t="s">
        <v>24</v>
      </c>
      <c r="X1620" t="str">
        <f t="shared" si="32"/>
        <v>08-2025</v>
      </c>
      <c r="Y1620" t="str">
        <f>_xlfn.XLOOKUP(X1620,AM:AM,AO:AO,"")</f>
        <v>L6</v>
      </c>
      <c r="Z1620" t="str">
        <f>_xlfn.XLOOKUP(X1620,AM:AM,AP:AP,"")</f>
        <v>L12</v>
      </c>
      <c r="AA1620" t="str">
        <f>_xlfn.XLOOKUP(X1620,AM:AM,AQ:AQ,"")</f>
        <v>L24</v>
      </c>
      <c r="AB1620" t="str">
        <f>_xlfn.XLOOKUP(X1620,AM:AM,AR:AR,"")</f>
        <v>L36</v>
      </c>
    </row>
    <row r="1621" spans="1:28">
      <c r="A1621" s="265">
        <v>45887</v>
      </c>
      <c r="B1621">
        <v>44500</v>
      </c>
      <c r="C1621">
        <v>45500</v>
      </c>
      <c r="D1621">
        <v>43400</v>
      </c>
      <c r="E1621">
        <v>39800</v>
      </c>
      <c r="F1621">
        <v>44500</v>
      </c>
      <c r="G1621" t="s">
        <v>25</v>
      </c>
      <c r="H1621">
        <v>43000</v>
      </c>
      <c r="I1621">
        <v>43000</v>
      </c>
      <c r="J1621">
        <v>44000</v>
      </c>
      <c r="K1621" t="s">
        <v>25</v>
      </c>
      <c r="L1621">
        <v>45400</v>
      </c>
      <c r="M1621">
        <v>45800</v>
      </c>
      <c r="N1621">
        <v>42200</v>
      </c>
      <c r="O1621">
        <v>41900</v>
      </c>
      <c r="P1621">
        <v>39800</v>
      </c>
      <c r="Q1621">
        <v>40000</v>
      </c>
      <c r="R1621">
        <v>40300</v>
      </c>
      <c r="S1621">
        <v>41900</v>
      </c>
      <c r="T1621">
        <v>43000</v>
      </c>
      <c r="U1621">
        <v>44000</v>
      </c>
      <c r="V1621">
        <v>45200</v>
      </c>
      <c r="W1621">
        <v>47100</v>
      </c>
      <c r="X1621" t="str">
        <f t="shared" si="32"/>
        <v>08-2025</v>
      </c>
      <c r="Y1621" t="str">
        <f>_xlfn.XLOOKUP(X1621,AM:AM,AO:AO,"")</f>
        <v>L6</v>
      </c>
      <c r="Z1621" t="str">
        <f>_xlfn.XLOOKUP(X1621,AM:AM,AP:AP,"")</f>
        <v>L12</v>
      </c>
      <c r="AA1621" t="str">
        <f>_xlfn.XLOOKUP(X1621,AM:AM,AQ:AQ,"")</f>
        <v>L24</v>
      </c>
      <c r="AB1621" t="str">
        <f>_xlfn.XLOOKUP(X1621,AM:AM,AR:AR,"")</f>
        <v>L36</v>
      </c>
    </row>
    <row r="1622" spans="1:28">
      <c r="A1622" s="265">
        <v>45888</v>
      </c>
      <c r="B1622">
        <v>44700</v>
      </c>
      <c r="C1622">
        <v>45500</v>
      </c>
      <c r="D1622">
        <v>43600</v>
      </c>
      <c r="E1622">
        <v>39800</v>
      </c>
      <c r="F1622">
        <v>44500</v>
      </c>
      <c r="G1622" t="s">
        <v>25</v>
      </c>
      <c r="H1622">
        <v>43000</v>
      </c>
      <c r="I1622">
        <v>43100</v>
      </c>
      <c r="J1622">
        <v>44200</v>
      </c>
      <c r="K1622" t="s">
        <v>25</v>
      </c>
      <c r="L1622">
        <v>45500</v>
      </c>
      <c r="M1622">
        <v>45800</v>
      </c>
      <c r="N1622">
        <v>42300</v>
      </c>
      <c r="O1622">
        <v>42100</v>
      </c>
      <c r="P1622">
        <v>40200</v>
      </c>
      <c r="Q1622">
        <v>40300</v>
      </c>
      <c r="R1622">
        <v>40500</v>
      </c>
      <c r="S1622">
        <v>41900</v>
      </c>
      <c r="T1622">
        <v>43300</v>
      </c>
      <c r="U1622">
        <v>44000</v>
      </c>
      <c r="V1622">
        <v>45200</v>
      </c>
      <c r="W1622">
        <v>47100</v>
      </c>
      <c r="X1622" t="str">
        <f t="shared" ref="X1622:X1672" si="33">TEXT(A1622,"MM-YYYY")</f>
        <v>08-2025</v>
      </c>
      <c r="Y1622" t="str">
        <f>_xlfn.XLOOKUP(X1622,AM:AM,AO:AO,"")</f>
        <v>L6</v>
      </c>
      <c r="Z1622" t="str">
        <f>_xlfn.XLOOKUP(X1622,AM:AM,AP:AP,"")</f>
        <v>L12</v>
      </c>
      <c r="AA1622" t="str">
        <f>_xlfn.XLOOKUP(X1622,AM:AM,AQ:AQ,"")</f>
        <v>L24</v>
      </c>
      <c r="AB1622" t="str">
        <f>_xlfn.XLOOKUP(X1622,AM:AM,AR:AR,"")</f>
        <v>L36</v>
      </c>
    </row>
    <row r="1623" spans="1:28">
      <c r="A1623" s="265">
        <v>45889</v>
      </c>
      <c r="B1623">
        <v>44700</v>
      </c>
      <c r="C1623">
        <v>45500</v>
      </c>
      <c r="D1623">
        <v>43500</v>
      </c>
      <c r="E1623">
        <v>39700</v>
      </c>
      <c r="F1623">
        <v>44500</v>
      </c>
      <c r="G1623" t="s">
        <v>25</v>
      </c>
      <c r="H1623">
        <v>43000</v>
      </c>
      <c r="I1623">
        <v>43100</v>
      </c>
      <c r="J1623">
        <v>43900</v>
      </c>
      <c r="K1623" t="s">
        <v>25</v>
      </c>
      <c r="L1623">
        <v>45500</v>
      </c>
      <c r="M1623">
        <v>45700</v>
      </c>
      <c r="N1623">
        <v>42300</v>
      </c>
      <c r="O1623">
        <v>42100</v>
      </c>
      <c r="P1623">
        <v>40100</v>
      </c>
      <c r="Q1623">
        <v>40300</v>
      </c>
      <c r="R1623">
        <v>40500</v>
      </c>
      <c r="S1623">
        <v>41800</v>
      </c>
      <c r="T1623">
        <v>43300</v>
      </c>
      <c r="U1623">
        <v>44000</v>
      </c>
      <c r="V1623">
        <v>45200</v>
      </c>
      <c r="W1623">
        <v>47100</v>
      </c>
      <c r="X1623" t="str">
        <f t="shared" si="33"/>
        <v>08-2025</v>
      </c>
      <c r="Y1623" t="str">
        <f>_xlfn.XLOOKUP(X1623,AM:AM,AO:AO,"")</f>
        <v>L6</v>
      </c>
      <c r="Z1623" t="str">
        <f>_xlfn.XLOOKUP(X1623,AM:AM,AP:AP,"")</f>
        <v>L12</v>
      </c>
      <c r="AA1623" t="str">
        <f>_xlfn.XLOOKUP(X1623,AM:AM,AQ:AQ,"")</f>
        <v>L24</v>
      </c>
      <c r="AB1623" t="str">
        <f>_xlfn.XLOOKUP(X1623,AM:AM,AR:AR,"")</f>
        <v>L36</v>
      </c>
    </row>
    <row r="1624" spans="1:28">
      <c r="A1624" s="265">
        <v>45890</v>
      </c>
      <c r="B1624">
        <v>44500</v>
      </c>
      <c r="C1624">
        <v>45500</v>
      </c>
      <c r="D1624">
        <v>43300</v>
      </c>
      <c r="E1624">
        <v>39800</v>
      </c>
      <c r="F1624">
        <v>44400</v>
      </c>
      <c r="G1624" t="s">
        <v>25</v>
      </c>
      <c r="H1624">
        <v>43000</v>
      </c>
      <c r="I1624">
        <v>42800</v>
      </c>
      <c r="J1624">
        <v>43900</v>
      </c>
      <c r="K1624" t="s">
        <v>25</v>
      </c>
      <c r="L1624">
        <v>45300</v>
      </c>
      <c r="M1624">
        <v>45700</v>
      </c>
      <c r="N1624">
        <v>42300</v>
      </c>
      <c r="O1624">
        <v>42000</v>
      </c>
      <c r="P1624">
        <v>40000</v>
      </c>
      <c r="Q1624">
        <v>40200</v>
      </c>
      <c r="R1624">
        <v>40400</v>
      </c>
      <c r="S1624">
        <v>41900</v>
      </c>
      <c r="T1624">
        <v>43300</v>
      </c>
      <c r="U1624">
        <v>44000</v>
      </c>
      <c r="V1624">
        <v>45200</v>
      </c>
      <c r="W1624">
        <v>47100</v>
      </c>
      <c r="X1624" t="str">
        <f t="shared" si="33"/>
        <v>08-2025</v>
      </c>
      <c r="Y1624" t="str">
        <f>_xlfn.XLOOKUP(X1624,AM:AM,AO:AO,"")</f>
        <v>L6</v>
      </c>
      <c r="Z1624" t="str">
        <f>_xlfn.XLOOKUP(X1624,AM:AM,AP:AP,"")</f>
        <v>L12</v>
      </c>
      <c r="AA1624" t="str">
        <f>_xlfn.XLOOKUP(X1624,AM:AM,AQ:AQ,"")</f>
        <v>L24</v>
      </c>
      <c r="AB1624" t="str">
        <f>_xlfn.XLOOKUP(X1624,AM:AM,AR:AR,"")</f>
        <v>L36</v>
      </c>
    </row>
    <row r="1625" spans="1:28">
      <c r="A1625" s="265">
        <v>45891</v>
      </c>
      <c r="B1625">
        <v>44300</v>
      </c>
      <c r="C1625">
        <v>45500</v>
      </c>
      <c r="D1625">
        <v>43000</v>
      </c>
      <c r="E1625">
        <v>39700</v>
      </c>
      <c r="F1625">
        <v>44200</v>
      </c>
      <c r="G1625" t="s">
        <v>25</v>
      </c>
      <c r="H1625">
        <v>43000</v>
      </c>
      <c r="I1625">
        <v>42700</v>
      </c>
      <c r="J1625">
        <v>43800</v>
      </c>
      <c r="K1625" t="s">
        <v>25</v>
      </c>
      <c r="L1625">
        <v>45200</v>
      </c>
      <c r="M1625">
        <v>45700</v>
      </c>
      <c r="N1625">
        <v>42000</v>
      </c>
      <c r="O1625">
        <v>41900</v>
      </c>
      <c r="P1625">
        <v>39700</v>
      </c>
      <c r="Q1625">
        <v>39900</v>
      </c>
      <c r="R1625">
        <v>40300</v>
      </c>
      <c r="S1625">
        <v>41800</v>
      </c>
      <c r="T1625">
        <v>43000</v>
      </c>
      <c r="U1625">
        <v>44000</v>
      </c>
      <c r="V1625">
        <v>44800</v>
      </c>
      <c r="W1625">
        <v>47100</v>
      </c>
      <c r="X1625" t="str">
        <f t="shared" si="33"/>
        <v>08-2025</v>
      </c>
      <c r="Y1625" t="str">
        <f>_xlfn.XLOOKUP(X1625,AM:AM,AO:AO,"")</f>
        <v>L6</v>
      </c>
      <c r="Z1625" t="str">
        <f>_xlfn.XLOOKUP(X1625,AM:AM,AP:AP,"")</f>
        <v>L12</v>
      </c>
      <c r="AA1625" t="str">
        <f>_xlfn.XLOOKUP(X1625,AM:AM,AQ:AQ,"")</f>
        <v>L24</v>
      </c>
      <c r="AB1625" t="str">
        <f>_xlfn.XLOOKUP(X1625,AM:AM,AR:AR,"")</f>
        <v>L36</v>
      </c>
    </row>
    <row r="1626" spans="1:28">
      <c r="A1626" s="265">
        <v>45892</v>
      </c>
      <c r="B1626">
        <v>44300</v>
      </c>
      <c r="C1626">
        <v>45500</v>
      </c>
      <c r="D1626">
        <v>42900</v>
      </c>
      <c r="E1626">
        <v>39700</v>
      </c>
      <c r="F1626">
        <v>44200</v>
      </c>
      <c r="G1626" t="s">
        <v>25</v>
      </c>
      <c r="H1626">
        <v>42000</v>
      </c>
      <c r="I1626">
        <v>42700</v>
      </c>
      <c r="J1626">
        <v>43500</v>
      </c>
      <c r="K1626" t="s">
        <v>25</v>
      </c>
      <c r="L1626">
        <v>45100</v>
      </c>
      <c r="M1626">
        <v>45300</v>
      </c>
      <c r="N1626">
        <v>41800</v>
      </c>
      <c r="O1626">
        <v>41800</v>
      </c>
      <c r="P1626">
        <v>39700</v>
      </c>
      <c r="Q1626">
        <v>39900</v>
      </c>
      <c r="R1626">
        <v>40200</v>
      </c>
      <c r="S1626">
        <v>41800</v>
      </c>
      <c r="T1626">
        <v>43000</v>
      </c>
      <c r="U1626">
        <v>44000</v>
      </c>
      <c r="V1626">
        <v>44800</v>
      </c>
      <c r="W1626">
        <v>47100</v>
      </c>
      <c r="X1626" t="str">
        <f t="shared" si="33"/>
        <v>08-2025</v>
      </c>
      <c r="Y1626" t="str">
        <f>_xlfn.XLOOKUP(X1626,AM:AM,AO:AO,"")</f>
        <v>L6</v>
      </c>
      <c r="Z1626" t="str">
        <f>_xlfn.XLOOKUP(X1626,AM:AM,AP:AP,"")</f>
        <v>L12</v>
      </c>
      <c r="AA1626" t="str">
        <f>_xlfn.XLOOKUP(X1626,AM:AM,AQ:AQ,"")</f>
        <v>L24</v>
      </c>
      <c r="AB1626" t="str">
        <f>_xlfn.XLOOKUP(X1626,AM:AM,AR:AR,"")</f>
        <v>L36</v>
      </c>
    </row>
    <row r="1627" spans="1:28">
      <c r="A1627" s="265">
        <v>45893</v>
      </c>
      <c r="B1627" t="s">
        <v>24</v>
      </c>
      <c r="C1627" t="s">
        <v>24</v>
      </c>
      <c r="D1627" t="s">
        <v>24</v>
      </c>
      <c r="E1627" t="s">
        <v>24</v>
      </c>
      <c r="F1627" t="s">
        <v>24</v>
      </c>
      <c r="G1627" t="s">
        <v>24</v>
      </c>
      <c r="H1627" t="s">
        <v>24</v>
      </c>
      <c r="I1627" t="s">
        <v>24</v>
      </c>
      <c r="J1627" t="s">
        <v>24</v>
      </c>
      <c r="K1627" t="s">
        <v>24</v>
      </c>
      <c r="L1627" t="s">
        <v>24</v>
      </c>
      <c r="M1627" t="s">
        <v>24</v>
      </c>
      <c r="N1627" t="s">
        <v>24</v>
      </c>
      <c r="O1627" t="s">
        <v>24</v>
      </c>
      <c r="P1627" t="s">
        <v>24</v>
      </c>
      <c r="Q1627" t="s">
        <v>24</v>
      </c>
      <c r="R1627" t="s">
        <v>24</v>
      </c>
      <c r="S1627" t="s">
        <v>24</v>
      </c>
      <c r="T1627" t="s">
        <v>24</v>
      </c>
      <c r="U1627" t="s">
        <v>24</v>
      </c>
      <c r="V1627" t="s">
        <v>24</v>
      </c>
      <c r="W1627" t="s">
        <v>24</v>
      </c>
      <c r="X1627" t="str">
        <f t="shared" si="33"/>
        <v>08-2025</v>
      </c>
      <c r="Y1627" t="str">
        <f>_xlfn.XLOOKUP(X1627,AM:AM,AO:AO,"")</f>
        <v>L6</v>
      </c>
      <c r="Z1627" t="str">
        <f>_xlfn.XLOOKUP(X1627,AM:AM,AP:AP,"")</f>
        <v>L12</v>
      </c>
      <c r="AA1627" t="str">
        <f>_xlfn.XLOOKUP(X1627,AM:AM,AQ:AQ,"")</f>
        <v>L24</v>
      </c>
      <c r="AB1627" t="str">
        <f>_xlfn.XLOOKUP(X1627,AM:AM,AR:AR,"")</f>
        <v>L36</v>
      </c>
    </row>
    <row r="1628" spans="1:28">
      <c r="A1628" s="265">
        <v>45894</v>
      </c>
      <c r="B1628">
        <v>44000</v>
      </c>
      <c r="C1628">
        <v>45500</v>
      </c>
      <c r="D1628">
        <v>42700</v>
      </c>
      <c r="E1628">
        <v>39400</v>
      </c>
      <c r="F1628">
        <v>44200</v>
      </c>
      <c r="G1628" t="s">
        <v>25</v>
      </c>
      <c r="H1628">
        <v>42000</v>
      </c>
      <c r="I1628">
        <v>42600</v>
      </c>
      <c r="J1628">
        <v>43500</v>
      </c>
      <c r="K1628" t="s">
        <v>25</v>
      </c>
      <c r="L1628">
        <v>45000</v>
      </c>
      <c r="M1628">
        <v>45000</v>
      </c>
      <c r="N1628">
        <v>41700</v>
      </c>
      <c r="O1628">
        <v>41800</v>
      </c>
      <c r="P1628">
        <v>39400</v>
      </c>
      <c r="Q1628">
        <v>39600</v>
      </c>
      <c r="R1628">
        <v>40000</v>
      </c>
      <c r="S1628">
        <v>41500</v>
      </c>
      <c r="T1628">
        <v>42800</v>
      </c>
      <c r="U1628">
        <v>44000</v>
      </c>
      <c r="V1628">
        <v>44500</v>
      </c>
      <c r="W1628">
        <v>46800</v>
      </c>
      <c r="X1628" t="str">
        <f t="shared" si="33"/>
        <v>08-2025</v>
      </c>
      <c r="Y1628" t="str">
        <f>_xlfn.XLOOKUP(X1628,AM:AM,AO:AO,"")</f>
        <v>L6</v>
      </c>
      <c r="Z1628" t="str">
        <f>_xlfn.XLOOKUP(X1628,AM:AM,AP:AP,"")</f>
        <v>L12</v>
      </c>
      <c r="AA1628" t="str">
        <f>_xlfn.XLOOKUP(X1628,AM:AM,AQ:AQ,"")</f>
        <v>L24</v>
      </c>
      <c r="AB1628" t="str">
        <f>_xlfn.XLOOKUP(X1628,AM:AM,AR:AR,"")</f>
        <v>L36</v>
      </c>
    </row>
    <row r="1629" spans="1:28">
      <c r="A1629" s="265">
        <v>45895</v>
      </c>
      <c r="B1629">
        <v>43800</v>
      </c>
      <c r="C1629">
        <v>45500</v>
      </c>
      <c r="D1629">
        <v>42500</v>
      </c>
      <c r="E1629">
        <v>39300</v>
      </c>
      <c r="F1629">
        <v>44100</v>
      </c>
      <c r="G1629" t="s">
        <v>25</v>
      </c>
      <c r="H1629">
        <v>42000</v>
      </c>
      <c r="I1629">
        <v>42200</v>
      </c>
      <c r="J1629">
        <v>43500</v>
      </c>
      <c r="K1629" t="s">
        <v>25</v>
      </c>
      <c r="L1629">
        <v>44800</v>
      </c>
      <c r="M1629">
        <v>44700</v>
      </c>
      <c r="N1629">
        <v>41400</v>
      </c>
      <c r="O1629">
        <v>41800</v>
      </c>
      <c r="P1629">
        <v>39200</v>
      </c>
      <c r="Q1629">
        <v>39400</v>
      </c>
      <c r="R1629">
        <v>39800</v>
      </c>
      <c r="S1629">
        <v>41400</v>
      </c>
      <c r="T1629">
        <v>42700</v>
      </c>
      <c r="U1629">
        <v>43500</v>
      </c>
      <c r="V1629">
        <v>44500</v>
      </c>
      <c r="W1629">
        <v>46800</v>
      </c>
      <c r="X1629" t="str">
        <f t="shared" si="33"/>
        <v>08-2025</v>
      </c>
      <c r="Y1629" t="str">
        <f>_xlfn.XLOOKUP(X1629,AM:AM,AO:AO,"")</f>
        <v>L6</v>
      </c>
      <c r="Z1629" t="str">
        <f>_xlfn.XLOOKUP(X1629,AM:AM,AP:AP,"")</f>
        <v>L12</v>
      </c>
      <c r="AA1629" t="str">
        <f>_xlfn.XLOOKUP(X1629,AM:AM,AQ:AQ,"")</f>
        <v>L24</v>
      </c>
      <c r="AB1629" t="str">
        <f>_xlfn.XLOOKUP(X1629,AM:AM,AR:AR,"")</f>
        <v>L36</v>
      </c>
    </row>
    <row r="1630" spans="1:28">
      <c r="A1630" s="265">
        <v>45896</v>
      </c>
      <c r="B1630">
        <v>43800</v>
      </c>
      <c r="C1630" t="s">
        <v>25</v>
      </c>
      <c r="D1630">
        <v>42500</v>
      </c>
      <c r="E1630">
        <v>39200</v>
      </c>
      <c r="F1630" t="s">
        <v>25</v>
      </c>
      <c r="G1630" t="s">
        <v>25</v>
      </c>
      <c r="H1630">
        <v>41500</v>
      </c>
      <c r="I1630">
        <v>42200</v>
      </c>
      <c r="J1630">
        <v>43500</v>
      </c>
      <c r="K1630" t="s">
        <v>25</v>
      </c>
      <c r="L1630">
        <v>44500</v>
      </c>
      <c r="M1630" t="s">
        <v>25</v>
      </c>
      <c r="N1630">
        <v>41300</v>
      </c>
      <c r="O1630">
        <v>41800</v>
      </c>
      <c r="P1630">
        <v>39500</v>
      </c>
      <c r="Q1630">
        <v>39500</v>
      </c>
      <c r="R1630">
        <v>39800</v>
      </c>
      <c r="S1630">
        <v>41300</v>
      </c>
      <c r="T1630">
        <v>42500</v>
      </c>
      <c r="U1630">
        <v>43500</v>
      </c>
      <c r="V1630">
        <v>44500</v>
      </c>
      <c r="W1630">
        <v>46800</v>
      </c>
      <c r="X1630" t="str">
        <f t="shared" si="33"/>
        <v>08-2025</v>
      </c>
      <c r="Y1630" t="str">
        <f>_xlfn.XLOOKUP(X1630,AM:AM,AO:AO,"")</f>
        <v>L6</v>
      </c>
      <c r="Z1630" t="str">
        <f>_xlfn.XLOOKUP(X1630,AM:AM,AP:AP,"")</f>
        <v>L12</v>
      </c>
      <c r="AA1630" t="str">
        <f>_xlfn.XLOOKUP(X1630,AM:AM,AQ:AQ,"")</f>
        <v>L24</v>
      </c>
      <c r="AB1630" t="str">
        <f>_xlfn.XLOOKUP(X1630,AM:AM,AR:AR,"")</f>
        <v>L36</v>
      </c>
    </row>
    <row r="1631" spans="1:28">
      <c r="A1631" s="265">
        <v>45897</v>
      </c>
      <c r="B1631">
        <v>43800</v>
      </c>
      <c r="C1631">
        <v>45500</v>
      </c>
      <c r="D1631">
        <v>42500</v>
      </c>
      <c r="E1631">
        <v>39100</v>
      </c>
      <c r="F1631">
        <v>44100</v>
      </c>
      <c r="G1631" t="s">
        <v>25</v>
      </c>
      <c r="H1631">
        <v>41500</v>
      </c>
      <c r="I1631">
        <v>42100</v>
      </c>
      <c r="J1631">
        <v>43500</v>
      </c>
      <c r="K1631" t="s">
        <v>25</v>
      </c>
      <c r="L1631">
        <v>44500</v>
      </c>
      <c r="M1631">
        <v>44800</v>
      </c>
      <c r="N1631">
        <v>41400</v>
      </c>
      <c r="O1631">
        <v>41900</v>
      </c>
      <c r="P1631">
        <v>39500</v>
      </c>
      <c r="Q1631">
        <v>39500</v>
      </c>
      <c r="R1631">
        <v>39800</v>
      </c>
      <c r="S1631">
        <v>41200</v>
      </c>
      <c r="T1631">
        <v>42700</v>
      </c>
      <c r="U1631">
        <v>43500</v>
      </c>
      <c r="V1631">
        <v>44500</v>
      </c>
      <c r="W1631">
        <v>46800</v>
      </c>
      <c r="X1631" t="str">
        <f t="shared" si="33"/>
        <v>08-2025</v>
      </c>
      <c r="Y1631" t="str">
        <f>_xlfn.XLOOKUP(X1631,AM:AM,AO:AO,"")</f>
        <v>L6</v>
      </c>
      <c r="Z1631" t="str">
        <f>_xlfn.XLOOKUP(X1631,AM:AM,AP:AP,"")</f>
        <v>L12</v>
      </c>
      <c r="AA1631" t="str">
        <f>_xlfn.XLOOKUP(X1631,AM:AM,AQ:AQ,"")</f>
        <v>L24</v>
      </c>
      <c r="AB1631" t="str">
        <f>_xlfn.XLOOKUP(X1631,AM:AM,AR:AR,"")</f>
        <v>L36</v>
      </c>
    </row>
    <row r="1632" spans="1:28" s="293" customFormat="1">
      <c r="A1632" s="292">
        <v>45898</v>
      </c>
      <c r="B1632" s="293">
        <v>43600</v>
      </c>
      <c r="C1632" s="293">
        <v>45500</v>
      </c>
      <c r="D1632" s="293">
        <v>42400</v>
      </c>
      <c r="E1632" s="293">
        <v>39000</v>
      </c>
      <c r="F1632" s="293">
        <v>44100</v>
      </c>
      <c r="G1632" s="293" t="s">
        <v>25</v>
      </c>
      <c r="H1632" s="293">
        <v>41500</v>
      </c>
      <c r="I1632" s="293">
        <v>42000</v>
      </c>
      <c r="J1632" s="293">
        <v>43300</v>
      </c>
      <c r="K1632" s="293" t="s">
        <v>25</v>
      </c>
      <c r="L1632" s="293">
        <v>44400</v>
      </c>
      <c r="M1632" s="293">
        <v>44800</v>
      </c>
      <c r="N1632" s="293">
        <v>41200</v>
      </c>
      <c r="O1632" s="293">
        <v>41800</v>
      </c>
      <c r="P1632" s="293">
        <v>39300</v>
      </c>
      <c r="Q1632" s="293">
        <v>39500</v>
      </c>
      <c r="R1632" s="293">
        <v>39700</v>
      </c>
      <c r="S1632" s="293">
        <v>41100</v>
      </c>
      <c r="T1632" s="293">
        <v>42700</v>
      </c>
      <c r="U1632" s="293">
        <v>43500</v>
      </c>
      <c r="V1632" s="293">
        <v>44500</v>
      </c>
      <c r="W1632" s="293">
        <v>46800</v>
      </c>
      <c r="X1632" t="str">
        <f t="shared" si="33"/>
        <v>08-2025</v>
      </c>
      <c r="Y1632" t="str">
        <f>_xlfn.XLOOKUP(X1632,AM:AM,AO:AO,"")</f>
        <v>L6</v>
      </c>
      <c r="Z1632" t="str">
        <f>_xlfn.XLOOKUP(X1632,AM:AM,AP:AP,"")</f>
        <v>L12</v>
      </c>
      <c r="AA1632" t="str">
        <f>_xlfn.XLOOKUP(X1632,AM:AM,AQ:AQ,"")</f>
        <v>L24</v>
      </c>
      <c r="AB1632" t="str">
        <f>_xlfn.XLOOKUP(X1632,AM:AM,AR:AR,"")</f>
        <v>L36</v>
      </c>
    </row>
    <row r="1633" spans="1:28">
      <c r="A1633" s="265">
        <v>45899</v>
      </c>
      <c r="B1633">
        <v>43600</v>
      </c>
      <c r="C1633">
        <v>45500</v>
      </c>
      <c r="D1633">
        <v>42100</v>
      </c>
      <c r="E1633">
        <v>39000</v>
      </c>
      <c r="F1633">
        <v>44100</v>
      </c>
      <c r="G1633" t="s">
        <v>25</v>
      </c>
      <c r="H1633">
        <v>41500</v>
      </c>
      <c r="I1633">
        <v>41900</v>
      </c>
      <c r="J1633">
        <v>43300</v>
      </c>
      <c r="K1633" t="s">
        <v>25</v>
      </c>
      <c r="L1633">
        <v>44300</v>
      </c>
      <c r="M1633">
        <v>44800</v>
      </c>
      <c r="N1633">
        <v>41000</v>
      </c>
      <c r="O1633">
        <v>41800</v>
      </c>
      <c r="P1633">
        <v>39200</v>
      </c>
      <c r="Q1633">
        <v>39500</v>
      </c>
      <c r="R1633">
        <v>39700</v>
      </c>
      <c r="S1633">
        <v>41100</v>
      </c>
      <c r="T1633">
        <v>42700</v>
      </c>
      <c r="U1633">
        <v>43500</v>
      </c>
      <c r="V1633">
        <v>44500</v>
      </c>
      <c r="W1633">
        <v>46800</v>
      </c>
      <c r="X1633" t="str">
        <f t="shared" si="33"/>
        <v>08-2025</v>
      </c>
      <c r="Y1633" t="str">
        <f>_xlfn.XLOOKUP(X1633,AM:AM,AO:AO,"")</f>
        <v>L6</v>
      </c>
      <c r="Z1633" t="str">
        <f>_xlfn.XLOOKUP(X1633,AM:AM,AP:AP,"")</f>
        <v>L12</v>
      </c>
      <c r="AA1633" t="str">
        <f>_xlfn.XLOOKUP(X1633,AM:AM,AQ:AQ,"")</f>
        <v>L24</v>
      </c>
      <c r="AB1633" t="str">
        <f>_xlfn.XLOOKUP(X1633,AM:AM,AR:AR,"")</f>
        <v>L36</v>
      </c>
    </row>
    <row r="1634" spans="1:28">
      <c r="A1634" s="265">
        <v>45900</v>
      </c>
      <c r="B1634" t="s">
        <v>24</v>
      </c>
      <c r="C1634" t="s">
        <v>24</v>
      </c>
      <c r="D1634" t="s">
        <v>24</v>
      </c>
      <c r="E1634" t="s">
        <v>24</v>
      </c>
      <c r="F1634" t="s">
        <v>24</v>
      </c>
      <c r="G1634" t="s">
        <v>24</v>
      </c>
      <c r="H1634" t="s">
        <v>24</v>
      </c>
      <c r="I1634" t="s">
        <v>24</v>
      </c>
      <c r="J1634" t="s">
        <v>24</v>
      </c>
      <c r="K1634" t="s">
        <v>24</v>
      </c>
      <c r="L1634" t="s">
        <v>24</v>
      </c>
      <c r="M1634" t="s">
        <v>24</v>
      </c>
      <c r="N1634" t="s">
        <v>24</v>
      </c>
      <c r="O1634" t="s">
        <v>24</v>
      </c>
      <c r="P1634" t="s">
        <v>24</v>
      </c>
      <c r="Q1634" t="s">
        <v>24</v>
      </c>
      <c r="R1634" t="s">
        <v>24</v>
      </c>
      <c r="S1634" t="s">
        <v>24</v>
      </c>
      <c r="T1634" t="s">
        <v>24</v>
      </c>
      <c r="U1634" t="s">
        <v>24</v>
      </c>
      <c r="V1634" t="s">
        <v>24</v>
      </c>
      <c r="W1634" t="s">
        <v>24</v>
      </c>
      <c r="X1634" t="str">
        <f t="shared" si="33"/>
        <v>08-2025</v>
      </c>
      <c r="Y1634" t="str">
        <f>_xlfn.XLOOKUP(X1634,AM:AM,AO:AO,"")</f>
        <v>L6</v>
      </c>
      <c r="Z1634" t="str">
        <f>_xlfn.XLOOKUP(X1634,AM:AM,AP:AP,"")</f>
        <v>L12</v>
      </c>
      <c r="AA1634" t="str">
        <f>_xlfn.XLOOKUP(X1634,AM:AM,AQ:AQ,"")</f>
        <v>L24</v>
      </c>
      <c r="AB1634" t="str">
        <f>_xlfn.XLOOKUP(X1634,AM:AM,AR:AR,"")</f>
        <v>L36</v>
      </c>
    </row>
    <row r="1635" spans="1:28">
      <c r="A1635" s="265">
        <v>45901</v>
      </c>
      <c r="B1635">
        <v>43500</v>
      </c>
      <c r="C1635">
        <v>45500</v>
      </c>
      <c r="D1635">
        <v>42100</v>
      </c>
      <c r="E1635">
        <v>38900</v>
      </c>
      <c r="F1635">
        <v>44100</v>
      </c>
      <c r="G1635" t="s">
        <v>25</v>
      </c>
      <c r="H1635">
        <v>41500</v>
      </c>
      <c r="I1635">
        <v>41800</v>
      </c>
      <c r="J1635">
        <v>43300</v>
      </c>
      <c r="K1635" t="s">
        <v>25</v>
      </c>
      <c r="L1635">
        <v>44100</v>
      </c>
      <c r="M1635">
        <v>44800</v>
      </c>
      <c r="N1635">
        <v>40700</v>
      </c>
      <c r="O1635">
        <v>41800</v>
      </c>
      <c r="P1635">
        <v>39300</v>
      </c>
      <c r="Q1635">
        <v>39600</v>
      </c>
      <c r="R1635">
        <v>39700</v>
      </c>
      <c r="S1635">
        <v>41000</v>
      </c>
      <c r="T1635">
        <v>42700</v>
      </c>
      <c r="U1635">
        <v>43500</v>
      </c>
      <c r="V1635">
        <v>44500</v>
      </c>
      <c r="W1635">
        <v>46800</v>
      </c>
      <c r="X1635" t="str">
        <f t="shared" si="33"/>
        <v>09-2025</v>
      </c>
      <c r="Y1635" t="str">
        <f>_xlfn.XLOOKUP(X1635,AM:AM,AO:AO,"")</f>
        <v>L6</v>
      </c>
      <c r="Z1635" t="str">
        <f>_xlfn.XLOOKUP(X1635,AM:AM,AP:AP,"")</f>
        <v>L12</v>
      </c>
      <c r="AA1635" t="str">
        <f>_xlfn.XLOOKUP(X1635,AM:AM,AQ:AQ,"")</f>
        <v>L24</v>
      </c>
      <c r="AB1635" t="str">
        <f>_xlfn.XLOOKUP(X1635,AM:AM,AR:AR,"")</f>
        <v>L36</v>
      </c>
    </row>
    <row r="1636" spans="1:28">
      <c r="A1636" s="265">
        <v>45902</v>
      </c>
      <c r="B1636">
        <v>43400</v>
      </c>
      <c r="C1636">
        <v>45500</v>
      </c>
      <c r="D1636">
        <v>41900</v>
      </c>
      <c r="E1636">
        <v>38800</v>
      </c>
      <c r="F1636">
        <v>43600</v>
      </c>
      <c r="G1636" t="s">
        <v>25</v>
      </c>
      <c r="H1636">
        <v>41500</v>
      </c>
      <c r="I1636">
        <v>41500</v>
      </c>
      <c r="J1636">
        <v>43300</v>
      </c>
      <c r="K1636" t="s">
        <v>25</v>
      </c>
      <c r="L1636">
        <v>43900</v>
      </c>
      <c r="M1636">
        <v>44800</v>
      </c>
      <c r="N1636">
        <v>40700</v>
      </c>
      <c r="O1636">
        <v>41700</v>
      </c>
      <c r="P1636">
        <v>39000</v>
      </c>
      <c r="Q1636">
        <v>39400</v>
      </c>
      <c r="R1636">
        <v>39700</v>
      </c>
      <c r="S1636">
        <v>40900</v>
      </c>
      <c r="T1636">
        <v>42700</v>
      </c>
      <c r="U1636">
        <v>43500</v>
      </c>
      <c r="V1636">
        <v>44300</v>
      </c>
      <c r="W1636">
        <v>46800</v>
      </c>
      <c r="X1636" t="str">
        <f t="shared" si="33"/>
        <v>09-2025</v>
      </c>
      <c r="Y1636" t="str">
        <f>_xlfn.XLOOKUP(X1636,AM:AM,AO:AO,"")</f>
        <v>L6</v>
      </c>
      <c r="Z1636" t="str">
        <f>_xlfn.XLOOKUP(X1636,AM:AM,AP:AP,"")</f>
        <v>L12</v>
      </c>
      <c r="AA1636" t="str">
        <f>_xlfn.XLOOKUP(X1636,AM:AM,AQ:AQ,"")</f>
        <v>L24</v>
      </c>
      <c r="AB1636" t="str">
        <f>_xlfn.XLOOKUP(X1636,AM:AM,AR:AR,"")</f>
        <v>L36</v>
      </c>
    </row>
    <row r="1637" spans="1:28">
      <c r="A1637" s="265">
        <v>45903</v>
      </c>
      <c r="B1637">
        <v>43200</v>
      </c>
      <c r="C1637">
        <v>45300</v>
      </c>
      <c r="D1637">
        <v>41500</v>
      </c>
      <c r="E1637">
        <v>38700</v>
      </c>
      <c r="F1637">
        <v>43600</v>
      </c>
      <c r="G1637" t="s">
        <v>25</v>
      </c>
      <c r="H1637">
        <v>41000</v>
      </c>
      <c r="I1637">
        <v>41300</v>
      </c>
      <c r="J1637">
        <v>43300</v>
      </c>
      <c r="K1637" t="s">
        <v>25</v>
      </c>
      <c r="L1637">
        <v>43700</v>
      </c>
      <c r="M1637">
        <v>44500</v>
      </c>
      <c r="N1637">
        <v>40600</v>
      </c>
      <c r="O1637">
        <v>41700</v>
      </c>
      <c r="P1637">
        <v>39000</v>
      </c>
      <c r="Q1637">
        <v>39300</v>
      </c>
      <c r="R1637">
        <v>39500</v>
      </c>
      <c r="S1637">
        <v>40800</v>
      </c>
      <c r="T1637">
        <v>42300</v>
      </c>
      <c r="U1637">
        <v>43500</v>
      </c>
      <c r="V1637">
        <v>44300</v>
      </c>
      <c r="W1637">
        <v>46800</v>
      </c>
      <c r="X1637" t="str">
        <f t="shared" si="33"/>
        <v>09-2025</v>
      </c>
      <c r="Y1637" t="str">
        <f>_xlfn.XLOOKUP(X1637,AM:AM,AO:AO,"")</f>
        <v>L6</v>
      </c>
      <c r="Z1637" t="str">
        <f>_xlfn.XLOOKUP(X1637,AM:AM,AP:AP,"")</f>
        <v>L12</v>
      </c>
      <c r="AA1637" t="str">
        <f>_xlfn.XLOOKUP(X1637,AM:AM,AQ:AQ,"")</f>
        <v>L24</v>
      </c>
      <c r="AB1637" t="str">
        <f>_xlfn.XLOOKUP(X1637,AM:AM,AR:AR,"")</f>
        <v>L36</v>
      </c>
    </row>
    <row r="1638" spans="1:28">
      <c r="A1638" s="265">
        <v>45904</v>
      </c>
      <c r="B1638">
        <v>43400</v>
      </c>
      <c r="C1638">
        <v>45500</v>
      </c>
      <c r="D1638">
        <v>41500</v>
      </c>
      <c r="E1638">
        <v>39100</v>
      </c>
      <c r="F1638">
        <v>43900</v>
      </c>
      <c r="G1638" t="s">
        <v>25</v>
      </c>
      <c r="H1638">
        <v>41500</v>
      </c>
      <c r="I1638">
        <v>41600</v>
      </c>
      <c r="J1638">
        <v>43600</v>
      </c>
      <c r="K1638" t="s">
        <v>25</v>
      </c>
      <c r="L1638">
        <v>43800</v>
      </c>
      <c r="M1638">
        <v>44500</v>
      </c>
      <c r="N1638">
        <v>40600</v>
      </c>
      <c r="O1638">
        <v>41900</v>
      </c>
      <c r="P1638">
        <v>39300</v>
      </c>
      <c r="Q1638">
        <v>39400</v>
      </c>
      <c r="R1638">
        <v>39700</v>
      </c>
      <c r="S1638">
        <v>41200</v>
      </c>
      <c r="T1638">
        <v>42500</v>
      </c>
      <c r="U1638">
        <v>43500</v>
      </c>
      <c r="V1638">
        <v>44300</v>
      </c>
      <c r="W1638">
        <v>46800</v>
      </c>
      <c r="X1638" t="str">
        <f t="shared" si="33"/>
        <v>09-2025</v>
      </c>
      <c r="Y1638" t="str">
        <f>_xlfn.XLOOKUP(X1638,AM:AM,AO:AO,"")</f>
        <v>L6</v>
      </c>
      <c r="Z1638" t="str">
        <f>_xlfn.XLOOKUP(X1638,AM:AM,AP:AP,"")</f>
        <v>L12</v>
      </c>
      <c r="AA1638" t="str">
        <f>_xlfn.XLOOKUP(X1638,AM:AM,AQ:AQ,"")</f>
        <v>L24</v>
      </c>
      <c r="AB1638" t="str">
        <f>_xlfn.XLOOKUP(X1638,AM:AM,AR:AR,"")</f>
        <v>L36</v>
      </c>
    </row>
    <row r="1639" spans="1:28">
      <c r="A1639" s="265">
        <v>45905</v>
      </c>
      <c r="B1639">
        <v>43500</v>
      </c>
      <c r="C1639">
        <v>45500</v>
      </c>
      <c r="D1639">
        <v>42000</v>
      </c>
      <c r="E1639">
        <v>39100</v>
      </c>
      <c r="F1639">
        <v>44000</v>
      </c>
      <c r="G1639" t="s">
        <v>25</v>
      </c>
      <c r="H1639">
        <v>41500</v>
      </c>
      <c r="I1639">
        <v>42000</v>
      </c>
      <c r="J1639">
        <v>43900</v>
      </c>
      <c r="K1639" t="s">
        <v>25</v>
      </c>
      <c r="L1639">
        <v>43600</v>
      </c>
      <c r="M1639">
        <v>44500</v>
      </c>
      <c r="N1639">
        <v>41000</v>
      </c>
      <c r="O1639">
        <v>41900</v>
      </c>
      <c r="P1639">
        <v>39400</v>
      </c>
      <c r="Q1639">
        <v>39500</v>
      </c>
      <c r="R1639">
        <v>39700</v>
      </c>
      <c r="S1639">
        <v>41200</v>
      </c>
      <c r="T1639">
        <v>42500</v>
      </c>
      <c r="U1639">
        <v>43500</v>
      </c>
      <c r="V1639">
        <v>44500</v>
      </c>
      <c r="W1639">
        <v>46800</v>
      </c>
      <c r="X1639" t="str">
        <f t="shared" si="33"/>
        <v>09-2025</v>
      </c>
      <c r="Y1639" t="str">
        <f>_xlfn.XLOOKUP(X1639,AM:AM,AO:AO,"")</f>
        <v>L6</v>
      </c>
      <c r="Z1639" t="str">
        <f>_xlfn.XLOOKUP(X1639,AM:AM,AP:AP,"")</f>
        <v>L12</v>
      </c>
      <c r="AA1639" t="str">
        <f>_xlfn.XLOOKUP(X1639,AM:AM,AQ:AQ,"")</f>
        <v>L24</v>
      </c>
      <c r="AB1639" t="str">
        <f>_xlfn.XLOOKUP(X1639,AM:AM,AR:AR,"")</f>
        <v>L36</v>
      </c>
    </row>
    <row r="1640" spans="1:28">
      <c r="A1640" s="265">
        <v>45906</v>
      </c>
      <c r="B1640">
        <v>43500</v>
      </c>
      <c r="C1640">
        <v>45500</v>
      </c>
      <c r="D1640">
        <v>42000</v>
      </c>
      <c r="E1640">
        <v>39300</v>
      </c>
      <c r="F1640">
        <v>44000</v>
      </c>
      <c r="G1640" t="s">
        <v>25</v>
      </c>
      <c r="H1640">
        <v>41500</v>
      </c>
      <c r="I1640">
        <v>42200</v>
      </c>
      <c r="J1640">
        <v>43900</v>
      </c>
      <c r="K1640" t="s">
        <v>25</v>
      </c>
      <c r="L1640">
        <v>44000</v>
      </c>
      <c r="M1640">
        <v>44500</v>
      </c>
      <c r="N1640">
        <v>41800</v>
      </c>
      <c r="O1640">
        <v>42300</v>
      </c>
      <c r="P1640">
        <v>39800</v>
      </c>
      <c r="Q1640">
        <v>39700</v>
      </c>
      <c r="R1640">
        <v>39700</v>
      </c>
      <c r="S1640">
        <v>41500</v>
      </c>
      <c r="T1640">
        <v>42700</v>
      </c>
      <c r="U1640">
        <v>43500</v>
      </c>
      <c r="V1640">
        <v>44500</v>
      </c>
      <c r="W1640">
        <v>46800</v>
      </c>
      <c r="X1640" t="str">
        <f t="shared" si="33"/>
        <v>09-2025</v>
      </c>
      <c r="Y1640" t="str">
        <f>_xlfn.XLOOKUP(X1640,AM:AM,AO:AO,"")</f>
        <v>L6</v>
      </c>
      <c r="Z1640" t="str">
        <f>_xlfn.XLOOKUP(X1640,AM:AM,AP:AP,"")</f>
        <v>L12</v>
      </c>
      <c r="AA1640" t="str">
        <f>_xlfn.XLOOKUP(X1640,AM:AM,AQ:AQ,"")</f>
        <v>L24</v>
      </c>
      <c r="AB1640" t="str">
        <f>_xlfn.XLOOKUP(X1640,AM:AM,AR:AR,"")</f>
        <v>L36</v>
      </c>
    </row>
    <row r="1641" spans="1:28">
      <c r="A1641" s="265">
        <v>45907</v>
      </c>
      <c r="B1641" t="s">
        <v>24</v>
      </c>
      <c r="C1641" t="s">
        <v>24</v>
      </c>
      <c r="D1641" t="s">
        <v>24</v>
      </c>
      <c r="E1641" t="s">
        <v>24</v>
      </c>
      <c r="F1641" t="s">
        <v>24</v>
      </c>
      <c r="G1641" t="s">
        <v>24</v>
      </c>
      <c r="H1641" t="s">
        <v>24</v>
      </c>
      <c r="I1641" t="s">
        <v>24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24</v>
      </c>
      <c r="Q1641" t="s">
        <v>24</v>
      </c>
      <c r="R1641" t="s">
        <v>24</v>
      </c>
      <c r="S1641" t="s">
        <v>24</v>
      </c>
      <c r="T1641" t="s">
        <v>24</v>
      </c>
      <c r="U1641" t="s">
        <v>24</v>
      </c>
      <c r="V1641" t="s">
        <v>24</v>
      </c>
      <c r="W1641" t="s">
        <v>24</v>
      </c>
      <c r="X1641" t="str">
        <f t="shared" si="33"/>
        <v>09-2025</v>
      </c>
      <c r="Y1641" t="str">
        <f>_xlfn.XLOOKUP(X1641,AM:AM,AO:AO,"")</f>
        <v>L6</v>
      </c>
      <c r="Z1641" t="str">
        <f>_xlfn.XLOOKUP(X1641,AM:AM,AP:AP,"")</f>
        <v>L12</v>
      </c>
      <c r="AA1641" t="str">
        <f>_xlfn.XLOOKUP(X1641,AM:AM,AQ:AQ,"")</f>
        <v>L24</v>
      </c>
      <c r="AB1641" t="str">
        <f>_xlfn.XLOOKUP(X1641,AM:AM,AR:AR,"")</f>
        <v>L36</v>
      </c>
    </row>
    <row r="1642" spans="1:28">
      <c r="A1642" s="265">
        <v>45908</v>
      </c>
      <c r="B1642">
        <v>43800</v>
      </c>
      <c r="C1642">
        <v>45500</v>
      </c>
      <c r="D1642">
        <v>42800</v>
      </c>
      <c r="E1642">
        <v>39550</v>
      </c>
      <c r="F1642">
        <v>44500</v>
      </c>
      <c r="G1642" t="s">
        <v>25</v>
      </c>
      <c r="H1642">
        <v>42500</v>
      </c>
      <c r="I1642">
        <v>42700</v>
      </c>
      <c r="J1642">
        <v>44200</v>
      </c>
      <c r="K1642" t="s">
        <v>25</v>
      </c>
      <c r="L1642">
        <v>44200</v>
      </c>
      <c r="M1642">
        <v>44300</v>
      </c>
      <c r="N1642">
        <v>42000</v>
      </c>
      <c r="O1642">
        <v>42900</v>
      </c>
      <c r="P1642">
        <v>40300</v>
      </c>
      <c r="Q1642">
        <v>40000</v>
      </c>
      <c r="R1642">
        <v>39900</v>
      </c>
      <c r="S1642">
        <v>41800</v>
      </c>
      <c r="T1642">
        <v>42800</v>
      </c>
      <c r="U1642">
        <v>44000</v>
      </c>
      <c r="V1642">
        <v>44800</v>
      </c>
      <c r="W1642">
        <v>47200</v>
      </c>
      <c r="X1642" t="str">
        <f t="shared" si="33"/>
        <v>09-2025</v>
      </c>
      <c r="Y1642" t="str">
        <f>_xlfn.XLOOKUP(X1642,AM:AM,AO:AO,"")</f>
        <v>L6</v>
      </c>
      <c r="Z1642" t="str">
        <f>_xlfn.XLOOKUP(X1642,AM:AM,AP:AP,"")</f>
        <v>L12</v>
      </c>
      <c r="AA1642" t="str">
        <f>_xlfn.XLOOKUP(X1642,AM:AM,AQ:AQ,"")</f>
        <v>L24</v>
      </c>
      <c r="AB1642" t="str">
        <f>_xlfn.XLOOKUP(X1642,AM:AM,AR:AR,"")</f>
        <v>L36</v>
      </c>
    </row>
    <row r="1643" spans="1:28">
      <c r="A1643" s="265">
        <v>45909</v>
      </c>
      <c r="B1643">
        <v>43800</v>
      </c>
      <c r="C1643">
        <v>45000</v>
      </c>
      <c r="D1643">
        <v>43500</v>
      </c>
      <c r="E1643">
        <v>39450</v>
      </c>
      <c r="F1643">
        <v>45100</v>
      </c>
      <c r="G1643" t="s">
        <v>25</v>
      </c>
      <c r="H1643">
        <v>42500</v>
      </c>
      <c r="I1643">
        <v>42400</v>
      </c>
      <c r="J1643">
        <v>44500</v>
      </c>
      <c r="K1643" t="s">
        <v>25</v>
      </c>
      <c r="L1643">
        <v>44400</v>
      </c>
      <c r="M1643">
        <v>44300</v>
      </c>
      <c r="N1643">
        <v>42800</v>
      </c>
      <c r="O1643">
        <v>43500</v>
      </c>
      <c r="P1643">
        <v>40300</v>
      </c>
      <c r="Q1643">
        <v>40200</v>
      </c>
      <c r="R1643">
        <v>40100</v>
      </c>
      <c r="S1643">
        <v>41700</v>
      </c>
      <c r="T1643">
        <v>43200</v>
      </c>
      <c r="U1643">
        <v>44000</v>
      </c>
      <c r="V1643">
        <v>44800</v>
      </c>
      <c r="W1643">
        <v>47200</v>
      </c>
      <c r="X1643" t="str">
        <f t="shared" si="33"/>
        <v>09-2025</v>
      </c>
      <c r="Y1643" t="str">
        <f>_xlfn.XLOOKUP(X1643,AM:AM,AO:AO,"")</f>
        <v>L6</v>
      </c>
      <c r="Z1643" t="str">
        <f>_xlfn.XLOOKUP(X1643,AM:AM,AP:AP,"")</f>
        <v>L12</v>
      </c>
      <c r="AA1643" t="str">
        <f>_xlfn.XLOOKUP(X1643,AM:AM,AQ:AQ,"")</f>
        <v>L24</v>
      </c>
      <c r="AB1643" t="str">
        <f>_xlfn.XLOOKUP(X1643,AM:AM,AR:AR,"")</f>
        <v>L36</v>
      </c>
    </row>
    <row r="1644" spans="1:28">
      <c r="A1644" s="265">
        <v>45910</v>
      </c>
      <c r="B1644">
        <v>43800</v>
      </c>
      <c r="C1644">
        <v>45000</v>
      </c>
      <c r="D1644">
        <v>43200</v>
      </c>
      <c r="E1644">
        <v>39300</v>
      </c>
      <c r="F1644">
        <v>45100</v>
      </c>
      <c r="G1644" t="s">
        <v>25</v>
      </c>
      <c r="H1644">
        <v>42500</v>
      </c>
      <c r="I1644">
        <v>42200</v>
      </c>
      <c r="J1644">
        <v>44500</v>
      </c>
      <c r="K1644" t="s">
        <v>25</v>
      </c>
      <c r="L1644">
        <v>44400</v>
      </c>
      <c r="M1644">
        <v>44300</v>
      </c>
      <c r="N1644">
        <v>42200</v>
      </c>
      <c r="O1644">
        <v>43500</v>
      </c>
      <c r="P1644">
        <v>39800</v>
      </c>
      <c r="Q1644">
        <v>39900</v>
      </c>
      <c r="R1644">
        <v>40100</v>
      </c>
      <c r="S1644">
        <v>41500</v>
      </c>
      <c r="T1644">
        <v>43100</v>
      </c>
      <c r="U1644">
        <v>44000</v>
      </c>
      <c r="V1644">
        <v>44800</v>
      </c>
      <c r="W1644">
        <v>47200</v>
      </c>
      <c r="X1644" t="str">
        <f t="shared" si="33"/>
        <v>09-2025</v>
      </c>
      <c r="Y1644" t="str">
        <f>_xlfn.XLOOKUP(X1644,AM:AM,AO:AO,"")</f>
        <v>L6</v>
      </c>
      <c r="Z1644" t="str">
        <f>_xlfn.XLOOKUP(X1644,AM:AM,AP:AP,"")</f>
        <v>L12</v>
      </c>
      <c r="AA1644" t="str">
        <f>_xlfn.XLOOKUP(X1644,AM:AM,AQ:AQ,"")</f>
        <v>L24</v>
      </c>
      <c r="AB1644" t="str">
        <f>_xlfn.XLOOKUP(X1644,AM:AM,AR:AR,"")</f>
        <v>L36</v>
      </c>
    </row>
    <row r="1645" spans="1:28">
      <c r="A1645" s="265">
        <v>45911</v>
      </c>
      <c r="B1645">
        <v>43600</v>
      </c>
      <c r="C1645">
        <v>44800</v>
      </c>
      <c r="D1645">
        <v>42800</v>
      </c>
      <c r="E1645">
        <v>39200</v>
      </c>
      <c r="F1645">
        <v>45100</v>
      </c>
      <c r="G1645" t="s">
        <v>25</v>
      </c>
      <c r="H1645">
        <v>41500</v>
      </c>
      <c r="I1645">
        <v>42000</v>
      </c>
      <c r="J1645">
        <v>44000</v>
      </c>
      <c r="K1645" t="s">
        <v>25</v>
      </c>
      <c r="L1645">
        <v>44200</v>
      </c>
      <c r="M1645">
        <v>44100</v>
      </c>
      <c r="N1645">
        <v>41900</v>
      </c>
      <c r="O1645">
        <v>43300</v>
      </c>
      <c r="P1645">
        <v>39600</v>
      </c>
      <c r="Q1645">
        <v>39700</v>
      </c>
      <c r="R1645">
        <v>39900</v>
      </c>
      <c r="S1645">
        <v>41300</v>
      </c>
      <c r="T1645">
        <v>43000</v>
      </c>
      <c r="U1645">
        <v>43500</v>
      </c>
      <c r="V1645">
        <v>44800</v>
      </c>
      <c r="W1645">
        <v>47200</v>
      </c>
      <c r="X1645" t="str">
        <f t="shared" si="33"/>
        <v>09-2025</v>
      </c>
      <c r="Y1645" t="str">
        <f>_xlfn.XLOOKUP(X1645,AM:AM,AO:AO,"")</f>
        <v>L6</v>
      </c>
      <c r="Z1645" t="str">
        <f>_xlfn.XLOOKUP(X1645,AM:AM,AP:AP,"")</f>
        <v>L12</v>
      </c>
      <c r="AA1645" t="str">
        <f>_xlfn.XLOOKUP(X1645,AM:AM,AQ:AQ,"")</f>
        <v>L24</v>
      </c>
      <c r="AB1645" t="str">
        <f>_xlfn.XLOOKUP(X1645,AM:AM,AR:AR,"")</f>
        <v>L36</v>
      </c>
    </row>
    <row r="1646" spans="1:28">
      <c r="A1646" s="265">
        <v>45912</v>
      </c>
      <c r="B1646">
        <v>43500</v>
      </c>
      <c r="C1646">
        <v>44700</v>
      </c>
      <c r="D1646">
        <v>42500</v>
      </c>
      <c r="E1646">
        <v>39200</v>
      </c>
      <c r="F1646">
        <v>45100</v>
      </c>
      <c r="G1646" t="s">
        <v>25</v>
      </c>
      <c r="H1646">
        <v>41500</v>
      </c>
      <c r="I1646">
        <v>42000</v>
      </c>
      <c r="J1646">
        <v>44000</v>
      </c>
      <c r="K1646" t="s">
        <v>25</v>
      </c>
      <c r="L1646">
        <v>44100</v>
      </c>
      <c r="M1646">
        <v>44100</v>
      </c>
      <c r="N1646">
        <v>41800</v>
      </c>
      <c r="O1646">
        <v>43300</v>
      </c>
      <c r="P1646">
        <v>39600</v>
      </c>
      <c r="Q1646">
        <v>39700</v>
      </c>
      <c r="R1646">
        <v>39900</v>
      </c>
      <c r="S1646">
        <v>41300</v>
      </c>
      <c r="T1646">
        <v>43000</v>
      </c>
      <c r="U1646">
        <v>43500</v>
      </c>
      <c r="V1646">
        <v>44800</v>
      </c>
      <c r="W1646">
        <v>47200</v>
      </c>
      <c r="X1646" t="str">
        <f t="shared" si="33"/>
        <v>09-2025</v>
      </c>
      <c r="Y1646" t="str">
        <f>_xlfn.XLOOKUP(X1646,AM:AM,AO:AO,"")</f>
        <v>L6</v>
      </c>
      <c r="Z1646" t="str">
        <f>_xlfn.XLOOKUP(X1646,AM:AM,AP:AP,"")</f>
        <v>L12</v>
      </c>
      <c r="AA1646" t="str">
        <f>_xlfn.XLOOKUP(X1646,AM:AM,AQ:AQ,"")</f>
        <v>L24</v>
      </c>
      <c r="AB1646" t="str">
        <f>_xlfn.XLOOKUP(X1646,AM:AM,AR:AR,"")</f>
        <v>L36</v>
      </c>
    </row>
    <row r="1647" spans="1:28">
      <c r="A1647" s="265">
        <v>45913</v>
      </c>
      <c r="B1647">
        <v>43500</v>
      </c>
      <c r="C1647">
        <v>44500</v>
      </c>
      <c r="D1647">
        <v>42400</v>
      </c>
      <c r="E1647">
        <v>39200</v>
      </c>
      <c r="F1647">
        <v>44800</v>
      </c>
      <c r="G1647" t="s">
        <v>25</v>
      </c>
      <c r="H1647">
        <v>41500</v>
      </c>
      <c r="I1647">
        <v>42200</v>
      </c>
      <c r="J1647">
        <v>44000</v>
      </c>
      <c r="K1647" t="s">
        <v>25</v>
      </c>
      <c r="L1647">
        <v>44100</v>
      </c>
      <c r="M1647">
        <v>44100</v>
      </c>
      <c r="N1647">
        <v>41800</v>
      </c>
      <c r="O1647">
        <v>43500</v>
      </c>
      <c r="P1647">
        <v>39700</v>
      </c>
      <c r="Q1647">
        <v>39700</v>
      </c>
      <c r="R1647">
        <v>39900</v>
      </c>
      <c r="S1647">
        <v>41300</v>
      </c>
      <c r="T1647">
        <v>43000</v>
      </c>
      <c r="U1647">
        <v>43500</v>
      </c>
      <c r="V1647">
        <v>44800</v>
      </c>
      <c r="W1647">
        <v>47200</v>
      </c>
      <c r="X1647" t="str">
        <f t="shared" si="33"/>
        <v>09-2025</v>
      </c>
      <c r="Y1647" t="str">
        <f>_xlfn.XLOOKUP(X1647,AM:AM,AO:AO,"")</f>
        <v>L6</v>
      </c>
      <c r="Z1647" t="str">
        <f>_xlfn.XLOOKUP(X1647,AM:AM,AP:AP,"")</f>
        <v>L12</v>
      </c>
      <c r="AA1647" t="str">
        <f>_xlfn.XLOOKUP(X1647,AM:AM,AQ:AQ,"")</f>
        <v>L24</v>
      </c>
      <c r="AB1647" t="str">
        <f>_xlfn.XLOOKUP(X1647,AM:AM,AR:AR,"")</f>
        <v>L36</v>
      </c>
    </row>
    <row r="1648" spans="1:28">
      <c r="A1648" s="265">
        <v>45914</v>
      </c>
      <c r="B1648" t="s">
        <v>24</v>
      </c>
      <c r="C1648" t="s">
        <v>24</v>
      </c>
      <c r="D1648" t="s">
        <v>24</v>
      </c>
      <c r="E1648" t="s">
        <v>24</v>
      </c>
      <c r="F1648" t="s">
        <v>24</v>
      </c>
      <c r="G1648" t="s">
        <v>24</v>
      </c>
      <c r="H1648" t="s">
        <v>24</v>
      </c>
      <c r="I1648" t="s">
        <v>24</v>
      </c>
      <c r="J1648" t="s">
        <v>24</v>
      </c>
      <c r="K1648" t="s">
        <v>24</v>
      </c>
      <c r="L1648" t="s">
        <v>24</v>
      </c>
      <c r="M1648" t="s">
        <v>24</v>
      </c>
      <c r="N1648" t="s">
        <v>24</v>
      </c>
      <c r="O1648" t="s">
        <v>24</v>
      </c>
      <c r="P1648" t="s">
        <v>24</v>
      </c>
      <c r="Q1648" t="s">
        <v>24</v>
      </c>
      <c r="R1648" t="s">
        <v>24</v>
      </c>
      <c r="S1648" t="s">
        <v>24</v>
      </c>
      <c r="T1648" t="s">
        <v>24</v>
      </c>
      <c r="U1648" t="s">
        <v>24</v>
      </c>
      <c r="V1648" t="s">
        <v>24</v>
      </c>
      <c r="W1648" t="s">
        <v>24</v>
      </c>
      <c r="X1648" t="str">
        <f t="shared" si="33"/>
        <v>09-2025</v>
      </c>
      <c r="Y1648" t="str">
        <f>_xlfn.XLOOKUP(X1648,AM:AM,AO:AO,"")</f>
        <v>L6</v>
      </c>
      <c r="Z1648" t="str">
        <f>_xlfn.XLOOKUP(X1648,AM:AM,AP:AP,"")</f>
        <v>L12</v>
      </c>
      <c r="AA1648" t="str">
        <f>_xlfn.XLOOKUP(X1648,AM:AM,AQ:AQ,"")</f>
        <v>L24</v>
      </c>
      <c r="AB1648" t="str">
        <f>_xlfn.XLOOKUP(X1648,AM:AM,AR:AR,"")</f>
        <v>L36</v>
      </c>
    </row>
    <row r="1649" spans="1:28">
      <c r="A1649" s="265">
        <v>45915</v>
      </c>
      <c r="B1649">
        <v>43500</v>
      </c>
      <c r="C1649">
        <v>44500</v>
      </c>
      <c r="D1649">
        <v>42400</v>
      </c>
      <c r="E1649">
        <v>38900</v>
      </c>
      <c r="F1649">
        <v>44500</v>
      </c>
      <c r="G1649" t="s">
        <v>25</v>
      </c>
      <c r="H1649">
        <v>41500</v>
      </c>
      <c r="I1649">
        <v>42200</v>
      </c>
      <c r="J1649">
        <v>43800</v>
      </c>
      <c r="K1649" t="s">
        <v>25</v>
      </c>
      <c r="L1649">
        <v>44100</v>
      </c>
      <c r="M1649">
        <v>44300</v>
      </c>
      <c r="N1649">
        <v>41600</v>
      </c>
      <c r="O1649">
        <v>43500</v>
      </c>
      <c r="P1649">
        <v>39400</v>
      </c>
      <c r="Q1649">
        <v>39600</v>
      </c>
      <c r="R1649">
        <v>39700</v>
      </c>
      <c r="S1649">
        <v>41000</v>
      </c>
      <c r="T1649">
        <v>42900</v>
      </c>
      <c r="U1649">
        <v>43500</v>
      </c>
      <c r="V1649">
        <v>44800</v>
      </c>
      <c r="W1649">
        <v>47200</v>
      </c>
      <c r="X1649" t="str">
        <f t="shared" si="33"/>
        <v>09-2025</v>
      </c>
      <c r="Y1649" t="str">
        <f>_xlfn.XLOOKUP(X1649,AM:AM,AO:AO,"")</f>
        <v>L6</v>
      </c>
      <c r="Z1649" t="str">
        <f>_xlfn.XLOOKUP(X1649,AM:AM,AP:AP,"")</f>
        <v>L12</v>
      </c>
      <c r="AA1649" t="str">
        <f>_xlfn.XLOOKUP(X1649,AM:AM,AQ:AQ,"")</f>
        <v>L24</v>
      </c>
      <c r="AB1649" t="str">
        <f>_xlfn.XLOOKUP(X1649,AM:AM,AR:AR,"")</f>
        <v>L36</v>
      </c>
    </row>
    <row r="1650" spans="1:28">
      <c r="A1650" s="265">
        <v>45916</v>
      </c>
      <c r="B1650">
        <v>43300</v>
      </c>
      <c r="C1650">
        <v>44500</v>
      </c>
      <c r="D1650">
        <v>42200</v>
      </c>
      <c r="E1650">
        <v>38800</v>
      </c>
      <c r="F1650">
        <v>44000</v>
      </c>
      <c r="G1650" t="s">
        <v>25</v>
      </c>
      <c r="H1650">
        <v>41500</v>
      </c>
      <c r="I1650">
        <v>42000</v>
      </c>
      <c r="J1650">
        <v>43800</v>
      </c>
      <c r="K1650" t="s">
        <v>25</v>
      </c>
      <c r="L1650">
        <v>44000</v>
      </c>
      <c r="M1650">
        <v>44400</v>
      </c>
      <c r="N1650">
        <v>41100</v>
      </c>
      <c r="O1650">
        <v>43300</v>
      </c>
      <c r="P1650">
        <v>39100</v>
      </c>
      <c r="Q1650">
        <v>39400</v>
      </c>
      <c r="R1650">
        <v>39400</v>
      </c>
      <c r="S1650">
        <v>40900</v>
      </c>
      <c r="T1650">
        <v>42700</v>
      </c>
      <c r="U1650">
        <v>43000</v>
      </c>
      <c r="V1650">
        <v>44500</v>
      </c>
      <c r="W1650">
        <v>47200</v>
      </c>
      <c r="X1650" t="str">
        <f t="shared" si="33"/>
        <v>09-2025</v>
      </c>
      <c r="Y1650" t="str">
        <f>_xlfn.XLOOKUP(X1650,AM:AM,AO:AO,"")</f>
        <v>L6</v>
      </c>
      <c r="Z1650" t="str">
        <f>_xlfn.XLOOKUP(X1650,AM:AM,AP:AP,"")</f>
        <v>L12</v>
      </c>
      <c r="AA1650" t="str">
        <f>_xlfn.XLOOKUP(X1650,AM:AM,AQ:AQ,"")</f>
        <v>L24</v>
      </c>
      <c r="AB1650" t="str">
        <f>_xlfn.XLOOKUP(X1650,AM:AM,AR:AR,"")</f>
        <v>L36</v>
      </c>
    </row>
    <row r="1651" spans="1:28">
      <c r="A1651" s="265">
        <v>45917</v>
      </c>
      <c r="B1651">
        <v>43200</v>
      </c>
      <c r="C1651">
        <v>44500</v>
      </c>
      <c r="D1651">
        <v>41900</v>
      </c>
      <c r="E1651">
        <v>38700</v>
      </c>
      <c r="F1651">
        <v>44000</v>
      </c>
      <c r="G1651" t="s">
        <v>25</v>
      </c>
      <c r="H1651">
        <v>41500</v>
      </c>
      <c r="I1651">
        <v>42000</v>
      </c>
      <c r="J1651">
        <v>43700</v>
      </c>
      <c r="K1651" t="s">
        <v>25</v>
      </c>
      <c r="L1651">
        <v>43700</v>
      </c>
      <c r="M1651">
        <v>44400</v>
      </c>
      <c r="N1651">
        <v>41000</v>
      </c>
      <c r="O1651">
        <v>43300</v>
      </c>
      <c r="P1651">
        <v>39100</v>
      </c>
      <c r="Q1651">
        <f>Q1650</f>
        <v>39400</v>
      </c>
      <c r="R1651">
        <f>R1650</f>
        <v>39400</v>
      </c>
      <c r="S1651">
        <v>40800</v>
      </c>
      <c r="T1651">
        <f>T1650</f>
        <v>42700</v>
      </c>
      <c r="U1651">
        <f>U1650</f>
        <v>43000</v>
      </c>
      <c r="V1651">
        <v>44500</v>
      </c>
      <c r="W1651">
        <v>47200</v>
      </c>
      <c r="X1651" t="str">
        <f t="shared" si="33"/>
        <v>09-2025</v>
      </c>
      <c r="Y1651" t="str">
        <f>_xlfn.XLOOKUP(X1651,AM:AM,AO:AO,"")</f>
        <v>L6</v>
      </c>
      <c r="Z1651" t="str">
        <f>_xlfn.XLOOKUP(X1651,AM:AM,AP:AP,"")</f>
        <v>L12</v>
      </c>
      <c r="AA1651" t="str">
        <f>_xlfn.XLOOKUP(X1651,AM:AM,AQ:AQ,"")</f>
        <v>L24</v>
      </c>
      <c r="AB1651" t="str">
        <f>_xlfn.XLOOKUP(X1651,AM:AM,AR:AR,"")</f>
        <v>L36</v>
      </c>
    </row>
    <row r="1652" spans="1:28">
      <c r="A1652" s="265">
        <v>45918</v>
      </c>
      <c r="B1652">
        <v>43300</v>
      </c>
      <c r="C1652">
        <v>44500</v>
      </c>
      <c r="D1652">
        <v>41900</v>
      </c>
      <c r="E1652">
        <v>38900</v>
      </c>
      <c r="F1652">
        <v>44200</v>
      </c>
      <c r="G1652" t="s">
        <v>25</v>
      </c>
      <c r="H1652">
        <v>41500</v>
      </c>
      <c r="I1652">
        <v>42200</v>
      </c>
      <c r="J1652">
        <v>43700</v>
      </c>
      <c r="K1652" t="s">
        <v>25</v>
      </c>
      <c r="L1652">
        <v>43800</v>
      </c>
      <c r="M1652">
        <v>44400</v>
      </c>
      <c r="N1652">
        <v>41000</v>
      </c>
      <c r="O1652">
        <v>43600</v>
      </c>
      <c r="P1652">
        <v>39500</v>
      </c>
      <c r="Q1652">
        <v>39800</v>
      </c>
      <c r="R1652">
        <v>39400</v>
      </c>
      <c r="S1652">
        <v>41000</v>
      </c>
      <c r="T1652">
        <v>43000</v>
      </c>
      <c r="U1652">
        <v>43000</v>
      </c>
      <c r="V1652">
        <v>44500</v>
      </c>
      <c r="W1652">
        <v>47200</v>
      </c>
      <c r="X1652" t="str">
        <f t="shared" si="33"/>
        <v>09-2025</v>
      </c>
      <c r="Y1652" t="str">
        <f>_xlfn.XLOOKUP(X1652,AM:AM,AO:AO,"")</f>
        <v>L6</v>
      </c>
      <c r="Z1652" t="str">
        <f>_xlfn.XLOOKUP(X1652,AM:AM,AP:AP,"")</f>
        <v>L12</v>
      </c>
      <c r="AA1652" t="str">
        <f>_xlfn.XLOOKUP(X1652,AM:AM,AQ:AQ,"")</f>
        <v>L24</v>
      </c>
      <c r="AB1652" t="str">
        <f>_xlfn.XLOOKUP(X1652,AM:AM,AR:AR,"")</f>
        <v>L36</v>
      </c>
    </row>
    <row r="1653" spans="1:28">
      <c r="A1653" s="265">
        <v>45919</v>
      </c>
      <c r="B1653">
        <v>43500</v>
      </c>
      <c r="C1653">
        <v>44500</v>
      </c>
      <c r="D1653">
        <v>42200</v>
      </c>
      <c r="E1653">
        <v>38900</v>
      </c>
      <c r="F1653">
        <v>44200</v>
      </c>
      <c r="G1653" t="s">
        <v>25</v>
      </c>
      <c r="H1653">
        <v>41500</v>
      </c>
      <c r="I1653">
        <v>42250</v>
      </c>
      <c r="J1653">
        <v>44000</v>
      </c>
      <c r="K1653" t="s">
        <v>25</v>
      </c>
      <c r="L1653">
        <v>44000</v>
      </c>
      <c r="M1653">
        <v>44400</v>
      </c>
      <c r="N1653">
        <v>41200</v>
      </c>
      <c r="O1653">
        <v>43900</v>
      </c>
      <c r="P1653">
        <v>39300</v>
      </c>
      <c r="Q1653">
        <v>39600</v>
      </c>
      <c r="R1653">
        <v>39500</v>
      </c>
      <c r="S1653">
        <v>41000</v>
      </c>
      <c r="T1653">
        <v>43000</v>
      </c>
      <c r="U1653">
        <v>43500</v>
      </c>
      <c r="V1653">
        <v>44500</v>
      </c>
      <c r="W1653">
        <v>47200</v>
      </c>
      <c r="X1653" t="str">
        <f t="shared" si="33"/>
        <v>09-2025</v>
      </c>
      <c r="Y1653" t="str">
        <f>_xlfn.XLOOKUP(X1653,AM:AM,AO:AO,"")</f>
        <v>L6</v>
      </c>
      <c r="Z1653" t="str">
        <f>_xlfn.XLOOKUP(X1653,AM:AM,AP:AP,"")</f>
        <v>L12</v>
      </c>
      <c r="AA1653" t="str">
        <f>_xlfn.XLOOKUP(X1653,AM:AM,AQ:AQ,"")</f>
        <v>L24</v>
      </c>
      <c r="AB1653" t="str">
        <f>_xlfn.XLOOKUP(X1653,AM:AM,AR:AR,"")</f>
        <v>L36</v>
      </c>
    </row>
    <row r="1654" spans="1:28">
      <c r="A1654" s="265">
        <v>45920</v>
      </c>
      <c r="B1654">
        <v>43500</v>
      </c>
      <c r="C1654">
        <v>44500</v>
      </c>
      <c r="D1654">
        <v>42200</v>
      </c>
      <c r="E1654">
        <v>38900</v>
      </c>
      <c r="F1654">
        <v>44200</v>
      </c>
      <c r="G1654" t="s">
        <v>25</v>
      </c>
      <c r="H1654">
        <v>41500</v>
      </c>
      <c r="I1654">
        <v>42100</v>
      </c>
      <c r="J1654">
        <v>44000</v>
      </c>
      <c r="K1654" t="s">
        <v>25</v>
      </c>
      <c r="L1654">
        <v>44100</v>
      </c>
      <c r="M1654">
        <v>44400</v>
      </c>
      <c r="N1654">
        <v>41100</v>
      </c>
      <c r="O1654">
        <v>44000</v>
      </c>
      <c r="P1654">
        <v>39300</v>
      </c>
      <c r="Q1654">
        <v>39600</v>
      </c>
      <c r="R1654">
        <v>39500</v>
      </c>
      <c r="S1654">
        <v>41000</v>
      </c>
      <c r="T1654">
        <v>43000</v>
      </c>
      <c r="U1654">
        <v>43500</v>
      </c>
      <c r="V1654">
        <v>44500</v>
      </c>
      <c r="W1654">
        <v>47200</v>
      </c>
      <c r="X1654" t="str">
        <f t="shared" si="33"/>
        <v>09-2025</v>
      </c>
      <c r="Y1654" t="str">
        <f>_xlfn.XLOOKUP(X1654,AM:AM,AO:AO,"")</f>
        <v>L6</v>
      </c>
      <c r="Z1654" t="str">
        <f>_xlfn.XLOOKUP(X1654,AM:AM,AP:AP,"")</f>
        <v>L12</v>
      </c>
      <c r="AA1654" t="str">
        <f>_xlfn.XLOOKUP(X1654,AM:AM,AQ:AQ,"")</f>
        <v>L24</v>
      </c>
      <c r="AB1654" t="str">
        <f>_xlfn.XLOOKUP(X1654,AM:AM,AR:AR,"")</f>
        <v>L36</v>
      </c>
    </row>
    <row r="1655" spans="1:28">
      <c r="A1655" s="265">
        <v>45921</v>
      </c>
      <c r="B1655" t="s">
        <v>24</v>
      </c>
      <c r="C1655" t="s">
        <v>24</v>
      </c>
      <c r="D1655" t="s">
        <v>24</v>
      </c>
      <c r="E1655" t="s">
        <v>24</v>
      </c>
      <c r="F1655" t="s">
        <v>24</v>
      </c>
      <c r="G1655" t="s">
        <v>24</v>
      </c>
      <c r="H1655" t="s">
        <v>24</v>
      </c>
      <c r="I1655" t="s">
        <v>24</v>
      </c>
      <c r="J1655" t="s">
        <v>24</v>
      </c>
      <c r="K1655" t="s">
        <v>24</v>
      </c>
      <c r="L1655" t="s">
        <v>24</v>
      </c>
      <c r="M1655" t="s">
        <v>24</v>
      </c>
      <c r="N1655" t="s">
        <v>24</v>
      </c>
      <c r="O1655" t="s">
        <v>24</v>
      </c>
      <c r="P1655" t="s">
        <v>24</v>
      </c>
      <c r="Q1655" t="s">
        <v>24</v>
      </c>
      <c r="R1655" t="s">
        <v>24</v>
      </c>
      <c r="S1655" t="s">
        <v>24</v>
      </c>
      <c r="T1655" t="s">
        <v>24</v>
      </c>
      <c r="U1655" t="s">
        <v>24</v>
      </c>
      <c r="V1655" t="s">
        <v>24</v>
      </c>
      <c r="W1655" t="s">
        <v>24</v>
      </c>
      <c r="X1655" t="str">
        <f t="shared" si="33"/>
        <v>09-2025</v>
      </c>
      <c r="Y1655" t="str">
        <f>_xlfn.XLOOKUP(X1655,AM:AM,AO:AO,"")</f>
        <v>L6</v>
      </c>
      <c r="Z1655" t="str">
        <f>_xlfn.XLOOKUP(X1655,AM:AM,AP:AP,"")</f>
        <v>L12</v>
      </c>
      <c r="AA1655" t="str">
        <f>_xlfn.XLOOKUP(X1655,AM:AM,AQ:AQ,"")</f>
        <v>L24</v>
      </c>
      <c r="AB1655" t="str">
        <f>_xlfn.XLOOKUP(X1655,AM:AM,AR:AR,"")</f>
        <v>L36</v>
      </c>
    </row>
    <row r="1656" spans="1:28">
      <c r="A1656" s="265">
        <v>45922</v>
      </c>
      <c r="B1656">
        <v>43300</v>
      </c>
      <c r="C1656">
        <v>44500</v>
      </c>
      <c r="D1656">
        <v>42500</v>
      </c>
      <c r="E1656">
        <v>39000</v>
      </c>
      <c r="F1656">
        <v>44200</v>
      </c>
      <c r="G1656" t="s">
        <v>25</v>
      </c>
      <c r="H1656">
        <v>41500</v>
      </c>
      <c r="I1656">
        <v>42300</v>
      </c>
      <c r="J1656">
        <v>44000</v>
      </c>
      <c r="K1656" t="s">
        <v>25</v>
      </c>
      <c r="L1656">
        <v>44200</v>
      </c>
      <c r="M1656">
        <v>44000</v>
      </c>
      <c r="N1656">
        <v>41000</v>
      </c>
      <c r="O1656">
        <v>44000</v>
      </c>
      <c r="P1656">
        <v>39300</v>
      </c>
      <c r="Q1656">
        <v>39600</v>
      </c>
      <c r="R1656">
        <v>39500</v>
      </c>
      <c r="S1656">
        <v>41100</v>
      </c>
      <c r="T1656">
        <v>43000</v>
      </c>
      <c r="U1656">
        <v>43500</v>
      </c>
      <c r="V1656">
        <v>44500</v>
      </c>
      <c r="W1656">
        <v>46800</v>
      </c>
      <c r="X1656" t="str">
        <f t="shared" si="33"/>
        <v>09-2025</v>
      </c>
      <c r="Y1656" t="str">
        <f>_xlfn.XLOOKUP(X1656,AM:AM,AO:AO,"")</f>
        <v>L6</v>
      </c>
      <c r="Z1656" t="str">
        <f>_xlfn.XLOOKUP(X1656,AM:AM,AP:AP,"")</f>
        <v>L12</v>
      </c>
      <c r="AA1656" t="str">
        <f>_xlfn.XLOOKUP(X1656,AM:AM,AQ:AQ,"")</f>
        <v>L24</v>
      </c>
      <c r="AB1656" t="str">
        <f>_xlfn.XLOOKUP(X1656,AM:AM,AR:AR,"")</f>
        <v>L36</v>
      </c>
    </row>
    <row r="1657" spans="1:28">
      <c r="A1657" s="265">
        <v>45923</v>
      </c>
      <c r="B1657">
        <v>43500</v>
      </c>
      <c r="C1657">
        <v>44500</v>
      </c>
      <c r="D1657">
        <v>42700</v>
      </c>
      <c r="E1657">
        <v>38900</v>
      </c>
      <c r="F1657">
        <v>44600</v>
      </c>
      <c r="G1657" t="s">
        <v>25</v>
      </c>
      <c r="H1657">
        <v>41500</v>
      </c>
      <c r="I1657">
        <v>42400</v>
      </c>
      <c r="J1657">
        <v>43800</v>
      </c>
      <c r="K1657" t="s">
        <v>25</v>
      </c>
      <c r="L1657">
        <v>44300</v>
      </c>
      <c r="M1657">
        <v>44000</v>
      </c>
      <c r="N1657">
        <v>41400</v>
      </c>
      <c r="O1657">
        <v>44500</v>
      </c>
      <c r="P1657">
        <v>39400</v>
      </c>
      <c r="Q1657">
        <v>39900</v>
      </c>
      <c r="R1657">
        <v>39600</v>
      </c>
      <c r="S1657">
        <v>41000</v>
      </c>
      <c r="T1657">
        <v>43200</v>
      </c>
      <c r="U1657">
        <v>43500</v>
      </c>
      <c r="V1657">
        <v>44500</v>
      </c>
      <c r="W1657">
        <v>46800</v>
      </c>
      <c r="X1657" t="str">
        <f t="shared" si="33"/>
        <v>09-2025</v>
      </c>
      <c r="Y1657" t="str">
        <f>_xlfn.XLOOKUP(X1657,AM:AM,AO:AO,"")</f>
        <v>L6</v>
      </c>
      <c r="Z1657" t="str">
        <f>_xlfn.XLOOKUP(X1657,AM:AM,AP:AP,"")</f>
        <v>L12</v>
      </c>
      <c r="AA1657" t="str">
        <f>_xlfn.XLOOKUP(X1657,AM:AM,AQ:AQ,"")</f>
        <v>L24</v>
      </c>
      <c r="AB1657" t="str">
        <f>_xlfn.XLOOKUP(X1657,AM:AM,AR:AR,"")</f>
        <v>L36</v>
      </c>
    </row>
    <row r="1658" spans="1:28">
      <c r="A1658" s="265">
        <v>45924</v>
      </c>
      <c r="B1658">
        <v>43500</v>
      </c>
      <c r="C1658">
        <v>44500</v>
      </c>
      <c r="D1658">
        <v>42600</v>
      </c>
      <c r="E1658">
        <v>38700</v>
      </c>
      <c r="F1658">
        <v>44600</v>
      </c>
      <c r="G1658" t="s">
        <v>25</v>
      </c>
      <c r="H1658">
        <v>41000</v>
      </c>
      <c r="I1658">
        <v>42200</v>
      </c>
      <c r="J1658">
        <v>43300</v>
      </c>
      <c r="K1658" t="s">
        <v>25</v>
      </c>
      <c r="L1658">
        <v>44200</v>
      </c>
      <c r="M1658">
        <v>44000</v>
      </c>
      <c r="N1658">
        <v>41700</v>
      </c>
      <c r="O1658">
        <v>44200</v>
      </c>
      <c r="P1658">
        <v>39300</v>
      </c>
      <c r="Q1658">
        <v>39800</v>
      </c>
      <c r="R1658">
        <v>39600</v>
      </c>
      <c r="S1658">
        <v>40800</v>
      </c>
      <c r="T1658">
        <v>43200</v>
      </c>
      <c r="U1658">
        <v>43500</v>
      </c>
      <c r="V1658">
        <v>44500</v>
      </c>
      <c r="W1658">
        <v>46800</v>
      </c>
      <c r="X1658" t="str">
        <f t="shared" si="33"/>
        <v>09-2025</v>
      </c>
      <c r="Y1658" t="str">
        <f>_xlfn.XLOOKUP(X1658,AM:AM,AO:AO,"")</f>
        <v>L6</v>
      </c>
      <c r="Z1658" t="str">
        <f>_xlfn.XLOOKUP(X1658,AM:AM,AP:AP,"")</f>
        <v>L12</v>
      </c>
      <c r="AA1658" t="str">
        <f>_xlfn.XLOOKUP(X1658,AM:AM,AQ:AQ,"")</f>
        <v>L24</v>
      </c>
      <c r="AB1658" t="str">
        <f>_xlfn.XLOOKUP(X1658,AM:AM,AR:AR,"")</f>
        <v>L36</v>
      </c>
    </row>
    <row r="1659" spans="1:28">
      <c r="A1659" s="265">
        <v>45925</v>
      </c>
      <c r="B1659">
        <v>43500</v>
      </c>
      <c r="C1659">
        <v>44200</v>
      </c>
      <c r="D1659">
        <v>42600</v>
      </c>
      <c r="E1659">
        <v>38800</v>
      </c>
      <c r="F1659">
        <v>44600</v>
      </c>
      <c r="G1659" t="s">
        <v>25</v>
      </c>
      <c r="H1659">
        <v>41000</v>
      </c>
      <c r="I1659">
        <v>42200</v>
      </c>
      <c r="J1659">
        <v>43100</v>
      </c>
      <c r="K1659" t="s">
        <v>25</v>
      </c>
      <c r="L1659">
        <v>44200</v>
      </c>
      <c r="M1659">
        <v>43700</v>
      </c>
      <c r="N1659">
        <v>41800</v>
      </c>
      <c r="O1659">
        <v>44200</v>
      </c>
      <c r="P1659">
        <v>39200</v>
      </c>
      <c r="Q1659">
        <v>39800</v>
      </c>
      <c r="R1659">
        <v>39600</v>
      </c>
      <c r="S1659">
        <v>40900</v>
      </c>
      <c r="T1659">
        <v>43200</v>
      </c>
      <c r="U1659">
        <v>43500</v>
      </c>
      <c r="V1659">
        <v>44500</v>
      </c>
      <c r="W1659">
        <v>46800</v>
      </c>
      <c r="X1659" t="str">
        <f t="shared" si="33"/>
        <v>09-2025</v>
      </c>
      <c r="Y1659" t="str">
        <f>_xlfn.XLOOKUP(X1659,AM:AM,AO:AO,"")</f>
        <v>L6</v>
      </c>
      <c r="Z1659" t="str">
        <f>_xlfn.XLOOKUP(X1659,AM:AM,AP:AP,"")</f>
        <v>L12</v>
      </c>
      <c r="AA1659" t="str">
        <f>_xlfn.XLOOKUP(X1659,AM:AM,AQ:AQ,"")</f>
        <v>L24</v>
      </c>
      <c r="AB1659" t="str">
        <f>_xlfn.XLOOKUP(X1659,AM:AM,AR:AR,"")</f>
        <v>L36</v>
      </c>
    </row>
    <row r="1660" spans="1:28">
      <c r="A1660" s="265">
        <v>45926</v>
      </c>
      <c r="B1660">
        <v>43500</v>
      </c>
      <c r="C1660">
        <v>44200</v>
      </c>
      <c r="D1660">
        <v>42600</v>
      </c>
      <c r="E1660">
        <v>38800</v>
      </c>
      <c r="F1660">
        <v>44600</v>
      </c>
      <c r="G1660" t="s">
        <v>25</v>
      </c>
      <c r="H1660">
        <v>41000</v>
      </c>
      <c r="I1660">
        <v>42000</v>
      </c>
      <c r="J1660">
        <v>43100</v>
      </c>
      <c r="K1660" t="s">
        <v>25</v>
      </c>
      <c r="L1660">
        <v>44100</v>
      </c>
      <c r="M1660">
        <v>43500</v>
      </c>
      <c r="N1660">
        <v>41600</v>
      </c>
      <c r="O1660">
        <v>44200</v>
      </c>
      <c r="P1660">
        <v>39000</v>
      </c>
      <c r="Q1660">
        <v>39700</v>
      </c>
      <c r="R1660">
        <v>39400</v>
      </c>
      <c r="S1660">
        <v>40900</v>
      </c>
      <c r="T1660">
        <v>43200</v>
      </c>
      <c r="U1660">
        <v>43500</v>
      </c>
      <c r="V1660">
        <v>44500</v>
      </c>
      <c r="W1660">
        <v>46800</v>
      </c>
      <c r="X1660" t="str">
        <f t="shared" si="33"/>
        <v>09-2025</v>
      </c>
      <c r="Y1660" t="str">
        <f>_xlfn.XLOOKUP(X1660,AM:AM,AO:AO,"")</f>
        <v>L6</v>
      </c>
      <c r="Z1660" t="str">
        <f>_xlfn.XLOOKUP(X1660,AM:AM,AP:AP,"")</f>
        <v>L12</v>
      </c>
      <c r="AA1660" t="str">
        <f>_xlfn.XLOOKUP(X1660,AM:AM,AQ:AQ,"")</f>
        <v>L24</v>
      </c>
      <c r="AB1660" t="str">
        <f>_xlfn.XLOOKUP(X1660,AM:AM,AR:AR,"")</f>
        <v>L36</v>
      </c>
    </row>
    <row r="1661" spans="1:28">
      <c r="A1661" s="265">
        <v>45927</v>
      </c>
      <c r="B1661">
        <v>43500</v>
      </c>
      <c r="C1661">
        <v>44200</v>
      </c>
      <c r="D1661">
        <v>42800</v>
      </c>
      <c r="E1661">
        <v>38800</v>
      </c>
      <c r="F1661">
        <v>44000</v>
      </c>
      <c r="G1661" t="s">
        <v>25</v>
      </c>
      <c r="H1661">
        <v>41000</v>
      </c>
      <c r="I1661">
        <v>42000</v>
      </c>
      <c r="J1661">
        <v>43000</v>
      </c>
      <c r="K1661" t="s">
        <v>25</v>
      </c>
      <c r="L1661">
        <v>44300</v>
      </c>
      <c r="M1661">
        <v>43300</v>
      </c>
      <c r="N1661">
        <v>41600</v>
      </c>
      <c r="O1661">
        <v>44000</v>
      </c>
      <c r="P1661">
        <v>39100</v>
      </c>
      <c r="Q1661">
        <v>39600</v>
      </c>
      <c r="R1661">
        <v>39400</v>
      </c>
      <c r="S1661">
        <v>40900</v>
      </c>
      <c r="T1661">
        <v>43000</v>
      </c>
      <c r="U1661">
        <v>43500</v>
      </c>
      <c r="V1661">
        <v>44500</v>
      </c>
      <c r="W1661">
        <v>46800</v>
      </c>
      <c r="X1661" t="str">
        <f t="shared" si="33"/>
        <v>09-2025</v>
      </c>
      <c r="Y1661" t="str">
        <f>_xlfn.XLOOKUP(X1661,AM:AM,AO:AO,"")</f>
        <v>L6</v>
      </c>
      <c r="Z1661" t="str">
        <f>_xlfn.XLOOKUP(X1661,AM:AM,AP:AP,"")</f>
        <v>L12</v>
      </c>
      <c r="AA1661" t="str">
        <f>_xlfn.XLOOKUP(X1661,AM:AM,AQ:AQ,"")</f>
        <v>L24</v>
      </c>
      <c r="AB1661" t="str">
        <f>_xlfn.XLOOKUP(X1661,AM:AM,AR:AR,"")</f>
        <v>L36</v>
      </c>
    </row>
    <row r="1662" spans="1:28">
      <c r="A1662" s="265">
        <v>45928</v>
      </c>
      <c r="B1662" t="s">
        <v>24</v>
      </c>
      <c r="C1662" t="s">
        <v>24</v>
      </c>
      <c r="D1662" t="s">
        <v>24</v>
      </c>
      <c r="E1662" t="s">
        <v>24</v>
      </c>
      <c r="F1662" t="s">
        <v>24</v>
      </c>
      <c r="G1662" t="s">
        <v>24</v>
      </c>
      <c r="H1662" t="s">
        <v>24</v>
      </c>
      <c r="I1662" t="s">
        <v>24</v>
      </c>
      <c r="J1662" t="s">
        <v>24</v>
      </c>
      <c r="K1662" t="s">
        <v>24</v>
      </c>
      <c r="L1662" t="s">
        <v>24</v>
      </c>
      <c r="M1662" t="s">
        <v>24</v>
      </c>
      <c r="N1662" t="s">
        <v>24</v>
      </c>
      <c r="O1662" t="s">
        <v>24</v>
      </c>
      <c r="P1662" t="s">
        <v>24</v>
      </c>
      <c r="Q1662" t="s">
        <v>24</v>
      </c>
      <c r="R1662" t="s">
        <v>24</v>
      </c>
      <c r="S1662" t="s">
        <v>24</v>
      </c>
      <c r="T1662" t="s">
        <v>24</v>
      </c>
      <c r="U1662" t="s">
        <v>24</v>
      </c>
      <c r="V1662" t="s">
        <v>24</v>
      </c>
      <c r="W1662" t="s">
        <v>24</v>
      </c>
      <c r="X1662" t="str">
        <f t="shared" si="33"/>
        <v>09-2025</v>
      </c>
      <c r="Y1662" t="str">
        <f>_xlfn.XLOOKUP(X1662,AM:AM,AO:AO,"")</f>
        <v>L6</v>
      </c>
      <c r="Z1662" t="str">
        <f>_xlfn.XLOOKUP(X1662,AM:AM,AP:AP,"")</f>
        <v>L12</v>
      </c>
      <c r="AA1662" t="str">
        <f>_xlfn.XLOOKUP(X1662,AM:AM,AQ:AQ,"")</f>
        <v>L24</v>
      </c>
      <c r="AB1662" t="str">
        <f>_xlfn.XLOOKUP(X1662,AM:AM,AR:AR,"")</f>
        <v>L36</v>
      </c>
    </row>
    <row r="1663" spans="1:28">
      <c r="A1663" s="265">
        <v>45929</v>
      </c>
      <c r="B1663">
        <v>43200</v>
      </c>
      <c r="C1663">
        <v>44200</v>
      </c>
      <c r="D1663">
        <v>42800</v>
      </c>
      <c r="E1663" t="s">
        <v>25</v>
      </c>
      <c r="F1663">
        <v>44000</v>
      </c>
      <c r="G1663" t="s">
        <v>25</v>
      </c>
      <c r="H1663">
        <v>41000</v>
      </c>
      <c r="I1663">
        <v>41800</v>
      </c>
      <c r="J1663">
        <v>43000</v>
      </c>
      <c r="K1663" t="s">
        <v>25</v>
      </c>
      <c r="L1663">
        <v>44300</v>
      </c>
      <c r="M1663">
        <v>43000</v>
      </c>
      <c r="N1663">
        <v>41600</v>
      </c>
      <c r="O1663">
        <v>43900</v>
      </c>
      <c r="P1663">
        <v>38900</v>
      </c>
      <c r="Q1663">
        <v>39400</v>
      </c>
      <c r="R1663">
        <v>39400</v>
      </c>
      <c r="S1663" t="s">
        <v>25</v>
      </c>
      <c r="T1663">
        <v>42800</v>
      </c>
      <c r="U1663">
        <v>43500</v>
      </c>
      <c r="V1663">
        <v>44500</v>
      </c>
      <c r="W1663">
        <v>46800</v>
      </c>
      <c r="X1663" t="str">
        <f t="shared" si="33"/>
        <v>09-2025</v>
      </c>
      <c r="Y1663" t="str">
        <f>_xlfn.XLOOKUP(X1663,AM:AM,AO:AO,"")</f>
        <v>L6</v>
      </c>
      <c r="Z1663" t="str">
        <f>_xlfn.XLOOKUP(X1663,AM:AM,AP:AP,"")</f>
        <v>L12</v>
      </c>
      <c r="AA1663" t="str">
        <f>_xlfn.XLOOKUP(X1663,AM:AM,AQ:AQ,"")</f>
        <v>L24</v>
      </c>
      <c r="AB1663" t="str">
        <f>_xlfn.XLOOKUP(X1663,AM:AM,AR:AR,"")</f>
        <v>L36</v>
      </c>
    </row>
    <row r="1664" spans="1:28">
      <c r="A1664" s="265">
        <v>45930</v>
      </c>
      <c r="B1664">
        <v>43000</v>
      </c>
      <c r="C1664">
        <v>44000</v>
      </c>
      <c r="D1664">
        <v>42300</v>
      </c>
      <c r="E1664" t="s">
        <v>25</v>
      </c>
      <c r="F1664">
        <v>43500</v>
      </c>
      <c r="G1664" t="s">
        <v>25</v>
      </c>
      <c r="H1664">
        <v>40500</v>
      </c>
      <c r="I1664">
        <v>41800</v>
      </c>
      <c r="J1664">
        <v>43000</v>
      </c>
      <c r="K1664" t="s">
        <v>25</v>
      </c>
      <c r="L1664">
        <v>44100</v>
      </c>
      <c r="M1664">
        <v>43000</v>
      </c>
      <c r="N1664">
        <v>41400</v>
      </c>
      <c r="O1664">
        <v>43900</v>
      </c>
      <c r="P1664">
        <v>38700</v>
      </c>
      <c r="Q1664">
        <v>39300</v>
      </c>
      <c r="R1664">
        <v>39400</v>
      </c>
      <c r="S1664" t="s">
        <v>25</v>
      </c>
      <c r="T1664">
        <v>42800</v>
      </c>
      <c r="U1664">
        <v>43500</v>
      </c>
      <c r="V1664">
        <v>44500</v>
      </c>
      <c r="W1664">
        <v>46800</v>
      </c>
      <c r="X1664" t="str">
        <f t="shared" si="33"/>
        <v>09-2025</v>
      </c>
      <c r="Y1664" t="str">
        <f>_xlfn.XLOOKUP(X1664,AM:AM,AO:AO,"")</f>
        <v>L6</v>
      </c>
      <c r="Z1664" t="str">
        <f>_xlfn.XLOOKUP(X1664,AM:AM,AP:AP,"")</f>
        <v>L12</v>
      </c>
      <c r="AA1664" t="str">
        <f>_xlfn.XLOOKUP(X1664,AM:AM,AQ:AQ,"")</f>
        <v>L24</v>
      </c>
      <c r="AB1664" t="str">
        <f>_xlfn.XLOOKUP(X1664,AM:AM,AR:AR,"")</f>
        <v>L36</v>
      </c>
    </row>
    <row r="1665" spans="1:28">
      <c r="A1665" s="265">
        <v>45931</v>
      </c>
      <c r="B1665">
        <v>43000</v>
      </c>
      <c r="C1665" t="s">
        <v>25</v>
      </c>
      <c r="D1665">
        <v>42300</v>
      </c>
      <c r="E1665" t="s">
        <v>25</v>
      </c>
      <c r="F1665">
        <v>43500</v>
      </c>
      <c r="G1665" t="s">
        <v>25</v>
      </c>
      <c r="H1665">
        <v>40500</v>
      </c>
      <c r="I1665">
        <v>41600</v>
      </c>
      <c r="J1665">
        <v>43100</v>
      </c>
      <c r="K1665" t="s">
        <v>25</v>
      </c>
      <c r="L1665">
        <v>44100</v>
      </c>
      <c r="M1665">
        <v>43000</v>
      </c>
      <c r="N1665">
        <v>41300</v>
      </c>
      <c r="O1665">
        <v>43900</v>
      </c>
      <c r="P1665">
        <v>38700</v>
      </c>
      <c r="Q1665">
        <v>39300</v>
      </c>
      <c r="R1665">
        <v>39400</v>
      </c>
      <c r="S1665" t="s">
        <v>25</v>
      </c>
      <c r="T1665">
        <v>42800</v>
      </c>
      <c r="U1665">
        <v>43500</v>
      </c>
      <c r="V1665">
        <v>44400</v>
      </c>
      <c r="W1665">
        <v>46700</v>
      </c>
      <c r="X1665" t="str">
        <f t="shared" si="33"/>
        <v>10-2025</v>
      </c>
      <c r="Y1665">
        <f>_xlfn.XLOOKUP(X1665,AM:AM,AO:AO,"")</f>
        <v>0</v>
      </c>
      <c r="Z1665">
        <f>_xlfn.XLOOKUP(X1665,AM:AM,AP:AP,"")</f>
        <v>0</v>
      </c>
      <c r="AA1665">
        <f>_xlfn.XLOOKUP(X1665,AM:AM,AQ:AQ,"")</f>
        <v>0</v>
      </c>
      <c r="AB1665">
        <f>_xlfn.XLOOKUP(X1665,AM:AM,AR:AR,"")</f>
        <v>0</v>
      </c>
    </row>
    <row r="1666" spans="1:28">
      <c r="A1666" s="265">
        <v>45932</v>
      </c>
      <c r="B1666" t="s">
        <v>24</v>
      </c>
      <c r="C1666" t="s">
        <v>24</v>
      </c>
      <c r="D1666" t="s">
        <v>24</v>
      </c>
      <c r="E1666" t="s">
        <v>24</v>
      </c>
      <c r="F1666" t="s">
        <v>24</v>
      </c>
      <c r="G1666" t="s">
        <v>24</v>
      </c>
      <c r="H1666" t="s">
        <v>24</v>
      </c>
      <c r="I1666" t="s">
        <v>24</v>
      </c>
      <c r="J1666" t="s">
        <v>24</v>
      </c>
      <c r="K1666" t="s">
        <v>24</v>
      </c>
      <c r="L1666" t="s">
        <v>24</v>
      </c>
      <c r="M1666" t="s">
        <v>24</v>
      </c>
      <c r="N1666" t="s">
        <v>24</v>
      </c>
      <c r="O1666" t="s">
        <v>24</v>
      </c>
      <c r="P1666" t="s">
        <v>24</v>
      </c>
      <c r="Q1666" t="s">
        <v>24</v>
      </c>
      <c r="R1666" t="s">
        <v>24</v>
      </c>
      <c r="S1666" t="s">
        <v>24</v>
      </c>
      <c r="T1666" t="s">
        <v>24</v>
      </c>
      <c r="U1666" t="s">
        <v>24</v>
      </c>
      <c r="V1666" t="s">
        <v>24</v>
      </c>
      <c r="W1666" t="s">
        <v>24</v>
      </c>
      <c r="X1666" t="str">
        <f t="shared" si="33"/>
        <v>10-2025</v>
      </c>
      <c r="Y1666">
        <f>_xlfn.XLOOKUP(X1666,AM:AM,AO:AO,"")</f>
        <v>0</v>
      </c>
      <c r="Z1666">
        <f>_xlfn.XLOOKUP(X1666,AM:AM,AP:AP,"")</f>
        <v>0</v>
      </c>
      <c r="AA1666">
        <f>_xlfn.XLOOKUP(X1666,AM:AM,AQ:AQ,"")</f>
        <v>0</v>
      </c>
      <c r="AB1666">
        <f>_xlfn.XLOOKUP(X1666,AM:AM,AR:AR,"")</f>
        <v>0</v>
      </c>
    </row>
    <row r="1667" spans="1:28">
      <c r="A1667" s="265">
        <v>45933</v>
      </c>
      <c r="B1667">
        <v>42800</v>
      </c>
      <c r="C1667">
        <v>44000</v>
      </c>
      <c r="D1667">
        <v>42700</v>
      </c>
      <c r="E1667">
        <v>38800</v>
      </c>
      <c r="F1667">
        <v>43500</v>
      </c>
      <c r="G1667" t="s">
        <v>25</v>
      </c>
      <c r="H1667">
        <v>40500</v>
      </c>
      <c r="I1667">
        <v>41800</v>
      </c>
      <c r="J1667">
        <v>43100</v>
      </c>
      <c r="K1667" t="s">
        <v>25</v>
      </c>
      <c r="L1667">
        <v>44100</v>
      </c>
      <c r="M1667">
        <v>43000</v>
      </c>
      <c r="N1667">
        <v>41400</v>
      </c>
      <c r="O1667">
        <v>43800</v>
      </c>
      <c r="P1667">
        <v>38600</v>
      </c>
      <c r="Q1667">
        <v>39200</v>
      </c>
      <c r="R1667">
        <v>39400</v>
      </c>
      <c r="S1667">
        <v>40900</v>
      </c>
      <c r="T1667">
        <v>42600</v>
      </c>
      <c r="U1667">
        <v>43500</v>
      </c>
      <c r="V1667">
        <v>44300</v>
      </c>
      <c r="W1667">
        <v>46700</v>
      </c>
      <c r="X1667" t="str">
        <f t="shared" si="33"/>
        <v>10-2025</v>
      </c>
      <c r="Y1667">
        <f>_xlfn.XLOOKUP(X1667,AM:AM,AO:AO,"")</f>
        <v>0</v>
      </c>
      <c r="Z1667">
        <f>_xlfn.XLOOKUP(X1667,AM:AM,AP:AP,"")</f>
        <v>0</v>
      </c>
      <c r="AA1667">
        <f>_xlfn.XLOOKUP(X1667,AM:AM,AQ:AQ,"")</f>
        <v>0</v>
      </c>
      <c r="AB1667">
        <f>_xlfn.XLOOKUP(X1667,AM:AM,AR:AR,"")</f>
        <v>0</v>
      </c>
    </row>
    <row r="1668" spans="1:28">
      <c r="A1668" s="265">
        <v>45934</v>
      </c>
      <c r="B1668">
        <v>42700</v>
      </c>
      <c r="C1668">
        <v>44000</v>
      </c>
      <c r="D1668">
        <v>42300</v>
      </c>
      <c r="E1668">
        <v>38700</v>
      </c>
      <c r="F1668">
        <v>43500</v>
      </c>
      <c r="G1668" t="s">
        <v>25</v>
      </c>
      <c r="H1668">
        <v>40500</v>
      </c>
      <c r="I1668">
        <v>41600</v>
      </c>
      <c r="J1668">
        <v>43000</v>
      </c>
      <c r="K1668" t="s">
        <v>25</v>
      </c>
      <c r="L1668">
        <v>44000</v>
      </c>
      <c r="M1668">
        <v>43000</v>
      </c>
      <c r="N1668">
        <v>41200</v>
      </c>
      <c r="O1668">
        <v>43500</v>
      </c>
      <c r="P1668">
        <v>38600</v>
      </c>
      <c r="Q1668">
        <v>39100</v>
      </c>
      <c r="R1668">
        <v>39400</v>
      </c>
      <c r="S1668">
        <v>40800</v>
      </c>
      <c r="T1668">
        <v>42300</v>
      </c>
      <c r="U1668">
        <v>43500</v>
      </c>
      <c r="V1668">
        <v>44300</v>
      </c>
      <c r="W1668">
        <v>46700</v>
      </c>
      <c r="X1668" t="str">
        <f t="shared" si="33"/>
        <v>10-2025</v>
      </c>
      <c r="Y1668">
        <f>_xlfn.XLOOKUP(X1668,AM:AM,AO:AO,"")</f>
        <v>0</v>
      </c>
      <c r="Z1668">
        <f>_xlfn.XLOOKUP(X1668,AM:AM,AP:AP,"")</f>
        <v>0</v>
      </c>
      <c r="AA1668">
        <f>_xlfn.XLOOKUP(X1668,AM:AM,AQ:AQ,"")</f>
        <v>0</v>
      </c>
      <c r="AB1668">
        <f>_xlfn.XLOOKUP(X1668,AM:AM,AR:AR,"")</f>
        <v>0</v>
      </c>
    </row>
    <row r="1669" spans="1:28">
      <c r="A1669" s="265">
        <v>45935</v>
      </c>
      <c r="B1669" t="s">
        <v>24</v>
      </c>
      <c r="C1669" t="s">
        <v>24</v>
      </c>
      <c r="D1669" t="s">
        <v>24</v>
      </c>
      <c r="E1669" t="s">
        <v>24</v>
      </c>
      <c r="F1669" t="s">
        <v>24</v>
      </c>
      <c r="G1669" t="s">
        <v>24</v>
      </c>
      <c r="H1669" t="s">
        <v>24</v>
      </c>
      <c r="I1669" t="s">
        <v>24</v>
      </c>
      <c r="J1669" t="s">
        <v>24</v>
      </c>
      <c r="K1669" t="s">
        <v>24</v>
      </c>
      <c r="L1669" t="s">
        <v>24</v>
      </c>
      <c r="M1669" t="s">
        <v>24</v>
      </c>
      <c r="N1669" t="s">
        <v>24</v>
      </c>
      <c r="O1669" t="s">
        <v>24</v>
      </c>
      <c r="P1669" t="s">
        <v>24</v>
      </c>
      <c r="Q1669" t="s">
        <v>24</v>
      </c>
      <c r="R1669" t="s">
        <v>24</v>
      </c>
      <c r="S1669" t="s">
        <v>24</v>
      </c>
      <c r="T1669" t="s">
        <v>24</v>
      </c>
      <c r="U1669" t="s">
        <v>24</v>
      </c>
      <c r="V1669" t="s">
        <v>24</v>
      </c>
      <c r="W1669" t="s">
        <v>24</v>
      </c>
      <c r="X1669" t="str">
        <f t="shared" si="33"/>
        <v>10-2025</v>
      </c>
      <c r="Y1669">
        <f>_xlfn.XLOOKUP(X1669,AM:AM,AO:AO,"")</f>
        <v>0</v>
      </c>
      <c r="Z1669">
        <f>_xlfn.XLOOKUP(X1669,AM:AM,AP:AP,"")</f>
        <v>0</v>
      </c>
      <c r="AA1669">
        <f>_xlfn.XLOOKUP(X1669,AM:AM,AQ:AQ,"")</f>
        <v>0</v>
      </c>
      <c r="AB1669">
        <f>_xlfn.XLOOKUP(X1669,AM:AM,AR:AR,"")</f>
        <v>0</v>
      </c>
    </row>
    <row r="1670" spans="1:28">
      <c r="A1670" s="265">
        <v>45936</v>
      </c>
      <c r="B1670">
        <v>42600</v>
      </c>
      <c r="C1670">
        <v>44000</v>
      </c>
      <c r="D1670">
        <v>42000</v>
      </c>
      <c r="E1670">
        <v>38500</v>
      </c>
      <c r="F1670">
        <v>43200</v>
      </c>
      <c r="G1670" t="s">
        <v>25</v>
      </c>
      <c r="H1670">
        <v>40300</v>
      </c>
      <c r="I1670">
        <v>41500</v>
      </c>
      <c r="J1670">
        <v>43000</v>
      </c>
      <c r="K1670" t="s">
        <v>25</v>
      </c>
      <c r="L1670">
        <v>43900</v>
      </c>
      <c r="M1670">
        <v>43000</v>
      </c>
      <c r="N1670">
        <v>41000</v>
      </c>
      <c r="O1670">
        <v>43500</v>
      </c>
      <c r="P1670">
        <v>38400</v>
      </c>
      <c r="Q1670">
        <v>38800</v>
      </c>
      <c r="R1670">
        <v>39200</v>
      </c>
      <c r="S1670">
        <v>40600</v>
      </c>
      <c r="T1670">
        <v>42000</v>
      </c>
      <c r="U1670">
        <v>43000</v>
      </c>
      <c r="V1670">
        <v>44200</v>
      </c>
      <c r="W1670">
        <v>46700</v>
      </c>
      <c r="X1670" t="str">
        <f t="shared" si="33"/>
        <v>10-2025</v>
      </c>
      <c r="Y1670">
        <f>_xlfn.XLOOKUP(X1670,AM:AM,AO:AO,"")</f>
        <v>0</v>
      </c>
      <c r="Z1670">
        <f>_xlfn.XLOOKUP(X1670,AM:AM,AP:AP,"")</f>
        <v>0</v>
      </c>
      <c r="AA1670">
        <f>_xlfn.XLOOKUP(X1670,AM:AM,AQ:AQ,"")</f>
        <v>0</v>
      </c>
      <c r="AB1670">
        <f>_xlfn.XLOOKUP(X1670,AM:AM,AR:AR,"")</f>
        <v>0</v>
      </c>
    </row>
    <row r="1671" spans="1:28">
      <c r="A1671" s="265">
        <v>45937</v>
      </c>
      <c r="B1671">
        <v>42400</v>
      </c>
      <c r="C1671">
        <v>44000</v>
      </c>
      <c r="D1671">
        <v>41600</v>
      </c>
      <c r="E1671">
        <v>38400</v>
      </c>
      <c r="F1671">
        <v>43200</v>
      </c>
      <c r="G1671" t="s">
        <v>25</v>
      </c>
      <c r="H1671">
        <v>40200</v>
      </c>
      <c r="I1671">
        <v>41300</v>
      </c>
      <c r="J1671">
        <v>42800</v>
      </c>
      <c r="K1671" t="s">
        <v>25</v>
      </c>
      <c r="L1671">
        <v>43700</v>
      </c>
      <c r="M1671">
        <v>42700</v>
      </c>
      <c r="N1671">
        <v>40600</v>
      </c>
      <c r="O1671">
        <v>43500</v>
      </c>
      <c r="P1671">
        <v>38200</v>
      </c>
      <c r="Q1671">
        <v>38500</v>
      </c>
      <c r="R1671">
        <v>39000</v>
      </c>
      <c r="S1671">
        <v>40500</v>
      </c>
      <c r="T1671">
        <v>41900</v>
      </c>
      <c r="U1671">
        <v>43000</v>
      </c>
      <c r="V1671">
        <v>44000</v>
      </c>
      <c r="W1671">
        <v>46700</v>
      </c>
      <c r="X1671" t="str">
        <f t="shared" si="33"/>
        <v>10-2025</v>
      </c>
      <c r="Y1671">
        <f>_xlfn.XLOOKUP(X1671,AM:AM,AO:AO,"")</f>
        <v>0</v>
      </c>
      <c r="Z1671">
        <f>_xlfn.XLOOKUP(X1671,AM:AM,AP:AP,"")</f>
        <v>0</v>
      </c>
      <c r="AA1671">
        <f>_xlfn.XLOOKUP(X1671,AM:AM,AQ:AQ,"")</f>
        <v>0</v>
      </c>
      <c r="AB1671">
        <f>_xlfn.XLOOKUP(X1671,AM:AM,AR:AR,"")</f>
        <v>0</v>
      </c>
    </row>
    <row r="1672" spans="1:28">
      <c r="A1672" s="265">
        <v>45938</v>
      </c>
      <c r="B1672">
        <v>42400</v>
      </c>
      <c r="C1672">
        <v>43800</v>
      </c>
      <c r="D1672">
        <v>41600</v>
      </c>
      <c r="E1672">
        <v>38300</v>
      </c>
      <c r="F1672">
        <v>43200</v>
      </c>
      <c r="G1672" t="s">
        <v>25</v>
      </c>
      <c r="H1672">
        <v>40200</v>
      </c>
      <c r="I1672">
        <v>41200</v>
      </c>
      <c r="J1672">
        <v>42700</v>
      </c>
      <c r="K1672" t="s">
        <v>25</v>
      </c>
      <c r="L1672">
        <v>43500</v>
      </c>
      <c r="M1672">
        <v>42500</v>
      </c>
      <c r="N1672">
        <v>40300</v>
      </c>
      <c r="O1672">
        <v>43300</v>
      </c>
      <c r="P1672">
        <v>38100</v>
      </c>
      <c r="Q1672">
        <v>38500</v>
      </c>
      <c r="R1672">
        <v>38800</v>
      </c>
      <c r="S1672">
        <v>40400</v>
      </c>
      <c r="T1672">
        <v>41800</v>
      </c>
      <c r="U1672">
        <v>42700</v>
      </c>
      <c r="V1672">
        <v>44000</v>
      </c>
      <c r="W1672">
        <v>46700</v>
      </c>
      <c r="X1672" t="str">
        <f t="shared" si="33"/>
        <v>10-2025</v>
      </c>
      <c r="Y1672">
        <f>_xlfn.XLOOKUP(X1672,AM:AM,AO:AO,"")</f>
        <v>0</v>
      </c>
      <c r="Z1672">
        <f>_xlfn.XLOOKUP(X1672,AM:AM,AP:AP,"")</f>
        <v>0</v>
      </c>
      <c r="AA1672">
        <f>_xlfn.XLOOKUP(X1672,AM:AM,AQ:AQ,"")</f>
        <v>0</v>
      </c>
      <c r="AB1672">
        <f>_xlfn.XLOOKUP(X1672,AM:AM,AR:AR,"")</f>
        <v>0</v>
      </c>
    </row>
    <row r="1673" spans="1:28">
      <c r="A1673" s="265">
        <v>45938</v>
      </c>
      <c r="B1673">
        <v>42400</v>
      </c>
      <c r="C1673">
        <v>43800</v>
      </c>
      <c r="D1673">
        <v>41600</v>
      </c>
      <c r="E1673">
        <v>38300</v>
      </c>
      <c r="F1673">
        <v>43200</v>
      </c>
      <c r="G1673" t="s">
        <v>25</v>
      </c>
      <c r="H1673">
        <v>40200</v>
      </c>
      <c r="I1673">
        <v>41200</v>
      </c>
      <c r="J1673">
        <v>42700</v>
      </c>
      <c r="K1673" t="s">
        <v>25</v>
      </c>
      <c r="L1673">
        <v>43500</v>
      </c>
      <c r="M1673">
        <v>42500</v>
      </c>
      <c r="N1673">
        <v>40300</v>
      </c>
      <c r="O1673">
        <v>43300</v>
      </c>
      <c r="P1673">
        <v>38100</v>
      </c>
      <c r="Q1673">
        <v>38500</v>
      </c>
      <c r="R1673">
        <v>38800</v>
      </c>
      <c r="S1673">
        <v>40400</v>
      </c>
      <c r="T1673">
        <v>41800</v>
      </c>
      <c r="U1673">
        <v>42700</v>
      </c>
      <c r="V1673">
        <v>44000</v>
      </c>
      <c r="W1673">
        <v>46700</v>
      </c>
    </row>
    <row r="1674" spans="1:28">
      <c r="A1674" s="265">
        <v>45939</v>
      </c>
      <c r="B1674">
        <v>42300</v>
      </c>
      <c r="C1674">
        <v>43800</v>
      </c>
      <c r="D1674">
        <v>41400</v>
      </c>
      <c r="E1674">
        <v>38400</v>
      </c>
      <c r="F1674">
        <v>43200</v>
      </c>
      <c r="G1674" t="s">
        <v>25</v>
      </c>
      <c r="H1674">
        <v>40200</v>
      </c>
      <c r="I1674">
        <v>41100</v>
      </c>
      <c r="J1674">
        <v>42700</v>
      </c>
      <c r="K1674" t="s">
        <v>25</v>
      </c>
      <c r="L1674">
        <v>43500</v>
      </c>
      <c r="M1674">
        <v>42500</v>
      </c>
      <c r="N1674">
        <v>40200</v>
      </c>
      <c r="O1674">
        <v>43300</v>
      </c>
      <c r="P1674">
        <v>38000</v>
      </c>
      <c r="Q1674">
        <v>38400</v>
      </c>
      <c r="R1674">
        <v>38700</v>
      </c>
      <c r="S1674">
        <v>40500</v>
      </c>
      <c r="T1674">
        <v>41600</v>
      </c>
      <c r="U1674">
        <v>42500</v>
      </c>
      <c r="V1674">
        <v>44000</v>
      </c>
      <c r="W1674">
        <v>46700</v>
      </c>
    </row>
    <row r="1675" spans="1:28">
      <c r="A1675" s="265">
        <v>45940</v>
      </c>
      <c r="B1675">
        <v>42400</v>
      </c>
      <c r="C1675">
        <v>43800</v>
      </c>
      <c r="D1675">
        <v>41700</v>
      </c>
      <c r="E1675">
        <v>38500</v>
      </c>
      <c r="F1675">
        <v>43200</v>
      </c>
      <c r="G1675" t="s">
        <v>25</v>
      </c>
      <c r="H1675">
        <v>40200</v>
      </c>
      <c r="I1675">
        <v>41200</v>
      </c>
      <c r="J1675">
        <v>42700</v>
      </c>
      <c r="K1675" t="s">
        <v>25</v>
      </c>
      <c r="L1675">
        <v>43800</v>
      </c>
      <c r="M1675">
        <v>42500</v>
      </c>
      <c r="N1675">
        <v>40500</v>
      </c>
      <c r="O1675">
        <v>43300</v>
      </c>
      <c r="P1675">
        <v>38100</v>
      </c>
      <c r="Q1675">
        <v>38600</v>
      </c>
      <c r="R1675">
        <v>38800</v>
      </c>
      <c r="S1675">
        <v>40600</v>
      </c>
      <c r="T1675">
        <v>41800</v>
      </c>
      <c r="U1675">
        <v>42700</v>
      </c>
      <c r="V1675">
        <v>43500</v>
      </c>
      <c r="W1675">
        <v>46700</v>
      </c>
    </row>
    <row r="1676" spans="1:28">
      <c r="A1676" s="265">
        <v>45941</v>
      </c>
      <c r="B1676">
        <v>42400</v>
      </c>
      <c r="C1676">
        <v>43800</v>
      </c>
      <c r="D1676">
        <v>41700</v>
      </c>
      <c r="E1676">
        <v>38400</v>
      </c>
      <c r="F1676">
        <v>43200</v>
      </c>
      <c r="G1676" t="s">
        <v>25</v>
      </c>
      <c r="H1676">
        <v>40200</v>
      </c>
      <c r="I1676">
        <v>41200</v>
      </c>
      <c r="J1676">
        <v>42700</v>
      </c>
      <c r="K1676" t="s">
        <v>25</v>
      </c>
      <c r="L1676">
        <v>43800</v>
      </c>
      <c r="M1676">
        <v>42500</v>
      </c>
      <c r="N1676">
        <v>40500</v>
      </c>
      <c r="O1676">
        <v>43300</v>
      </c>
      <c r="P1676">
        <v>38100</v>
      </c>
      <c r="Q1676">
        <v>38500</v>
      </c>
      <c r="R1676">
        <v>38800</v>
      </c>
      <c r="S1676">
        <v>40500</v>
      </c>
      <c r="T1676">
        <v>41800</v>
      </c>
      <c r="U1676">
        <v>42500</v>
      </c>
      <c r="V1676">
        <v>43500</v>
      </c>
      <c r="W1676">
        <v>46600</v>
      </c>
    </row>
    <row r="1677" spans="1:28">
      <c r="A1677" s="265">
        <v>45942</v>
      </c>
      <c r="B1677" t="s">
        <v>24</v>
      </c>
      <c r="C1677" t="s">
        <v>24</v>
      </c>
      <c r="D1677" t="s">
        <v>24</v>
      </c>
      <c r="E1677" t="s">
        <v>24</v>
      </c>
      <c r="F1677" t="s">
        <v>24</v>
      </c>
      <c r="G1677" t="s">
        <v>24</v>
      </c>
      <c r="H1677" t="s">
        <v>24</v>
      </c>
      <c r="I1677" t="s">
        <v>24</v>
      </c>
      <c r="J1677" t="s">
        <v>24</v>
      </c>
      <c r="K1677" t="s">
        <v>24</v>
      </c>
      <c r="L1677" t="s">
        <v>24</v>
      </c>
      <c r="M1677" t="s">
        <v>24</v>
      </c>
      <c r="N1677" t="s">
        <v>24</v>
      </c>
      <c r="O1677" t="s">
        <v>24</v>
      </c>
      <c r="P1677" t="s">
        <v>24</v>
      </c>
      <c r="Q1677" t="s">
        <v>24</v>
      </c>
      <c r="R1677" t="s">
        <v>24</v>
      </c>
      <c r="S1677" t="s">
        <v>24</v>
      </c>
      <c r="T1677" t="s">
        <v>24</v>
      </c>
      <c r="U1677" t="s">
        <v>24</v>
      </c>
      <c r="V1677" t="s">
        <v>24</v>
      </c>
      <c r="W1677" t="s">
        <v>24</v>
      </c>
    </row>
    <row r="1678" spans="1:28">
      <c r="A1678" s="265">
        <v>45943</v>
      </c>
      <c r="B1678">
        <v>42300</v>
      </c>
      <c r="C1678">
        <v>43800</v>
      </c>
      <c r="D1678">
        <v>41200</v>
      </c>
      <c r="E1678">
        <v>38200</v>
      </c>
      <c r="F1678">
        <v>43200</v>
      </c>
      <c r="G1678" t="s">
        <v>25</v>
      </c>
      <c r="H1678">
        <v>40000</v>
      </c>
      <c r="I1678">
        <v>41000</v>
      </c>
      <c r="J1678">
        <v>42700</v>
      </c>
      <c r="K1678" t="s">
        <v>25</v>
      </c>
      <c r="L1678">
        <v>43700</v>
      </c>
      <c r="M1678">
        <v>42500</v>
      </c>
      <c r="N1678">
        <v>40000</v>
      </c>
      <c r="O1678">
        <v>43300</v>
      </c>
      <c r="P1678">
        <v>37800</v>
      </c>
      <c r="Q1678">
        <v>38200</v>
      </c>
      <c r="R1678">
        <v>38500</v>
      </c>
      <c r="S1678">
        <v>40300</v>
      </c>
      <c r="T1678">
        <v>41600</v>
      </c>
      <c r="U1678">
        <v>42500</v>
      </c>
      <c r="V1678">
        <v>43500</v>
      </c>
      <c r="W1678">
        <v>46600</v>
      </c>
    </row>
    <row r="1679" spans="1:28">
      <c r="A1679" s="265">
        <v>45944</v>
      </c>
      <c r="B1679">
        <v>42200</v>
      </c>
      <c r="C1679">
        <v>43500</v>
      </c>
      <c r="D1679" s="94">
        <v>41200</v>
      </c>
      <c r="E1679">
        <v>38000</v>
      </c>
      <c r="F1679">
        <v>43800</v>
      </c>
      <c r="G1679" t="s">
        <v>25</v>
      </c>
      <c r="H1679">
        <v>39800</v>
      </c>
      <c r="I1679">
        <v>40900</v>
      </c>
      <c r="J1679">
        <v>42700</v>
      </c>
      <c r="K1679" t="s">
        <v>25</v>
      </c>
      <c r="L1679">
        <v>43500</v>
      </c>
      <c r="M1679">
        <v>42500</v>
      </c>
      <c r="N1679">
        <v>39800</v>
      </c>
      <c r="O1679">
        <v>43200</v>
      </c>
      <c r="P1679">
        <v>37700</v>
      </c>
      <c r="Q1679">
        <v>38000</v>
      </c>
      <c r="R1679">
        <v>38300</v>
      </c>
      <c r="S1679">
        <v>40100</v>
      </c>
      <c r="T1679">
        <v>41500</v>
      </c>
      <c r="U1679">
        <v>42500</v>
      </c>
      <c r="V1679">
        <v>43400</v>
      </c>
      <c r="W1679">
        <v>46600</v>
      </c>
    </row>
    <row r="1680" spans="1:28">
      <c r="A1680" s="265">
        <v>45945</v>
      </c>
      <c r="B1680">
        <v>42200</v>
      </c>
      <c r="C1680">
        <v>43500</v>
      </c>
      <c r="D1680">
        <v>41200</v>
      </c>
      <c r="E1680">
        <v>37900</v>
      </c>
      <c r="F1680">
        <v>43800</v>
      </c>
      <c r="G1680" t="s">
        <v>25</v>
      </c>
      <c r="H1680">
        <v>39800</v>
      </c>
      <c r="I1680">
        <v>40500</v>
      </c>
      <c r="J1680">
        <v>42500</v>
      </c>
      <c r="K1680" t="s">
        <v>25</v>
      </c>
      <c r="L1680">
        <v>43400</v>
      </c>
      <c r="M1680">
        <v>42500</v>
      </c>
      <c r="N1680">
        <v>39800</v>
      </c>
      <c r="O1680">
        <v>43000</v>
      </c>
      <c r="P1680">
        <v>37500</v>
      </c>
      <c r="Q1680">
        <v>37900</v>
      </c>
      <c r="R1680">
        <v>38200</v>
      </c>
      <c r="S1680">
        <v>40000</v>
      </c>
      <c r="T1680">
        <v>41500</v>
      </c>
      <c r="U1680">
        <v>42500</v>
      </c>
      <c r="V1680">
        <v>43400</v>
      </c>
      <c r="W1680">
        <v>46600</v>
      </c>
    </row>
    <row r="1681" spans="1:23">
      <c r="A1681" s="265">
        <v>45946</v>
      </c>
      <c r="B1681">
        <v>42200</v>
      </c>
      <c r="C1681">
        <v>43500</v>
      </c>
      <c r="D1681">
        <v>41000</v>
      </c>
      <c r="E1681">
        <v>37700</v>
      </c>
      <c r="F1681">
        <v>43800</v>
      </c>
      <c r="G1681" t="s">
        <v>25</v>
      </c>
      <c r="H1681">
        <v>39700</v>
      </c>
      <c r="I1681">
        <v>40400</v>
      </c>
      <c r="J1681">
        <v>42300</v>
      </c>
      <c r="K1681" t="s">
        <v>25</v>
      </c>
      <c r="L1681">
        <v>43200</v>
      </c>
      <c r="M1681">
        <v>42200</v>
      </c>
      <c r="N1681">
        <v>39800</v>
      </c>
      <c r="O1681">
        <v>42800</v>
      </c>
      <c r="P1681">
        <v>37300</v>
      </c>
      <c r="Q1681">
        <v>37800</v>
      </c>
      <c r="R1681">
        <v>38200</v>
      </c>
      <c r="S1681">
        <v>39800</v>
      </c>
      <c r="T1681">
        <v>41500</v>
      </c>
      <c r="U1681">
        <v>42500</v>
      </c>
      <c r="V1681">
        <v>43400</v>
      </c>
      <c r="W1681">
        <v>46600</v>
      </c>
    </row>
    <row r="1682" spans="1:23">
      <c r="A1682" s="265">
        <v>45947</v>
      </c>
      <c r="B1682">
        <v>42100</v>
      </c>
      <c r="C1682">
        <v>43500</v>
      </c>
      <c r="D1682">
        <v>40900</v>
      </c>
      <c r="E1682">
        <v>37700</v>
      </c>
      <c r="F1682">
        <v>43800</v>
      </c>
      <c r="G1682" t="s">
        <v>25</v>
      </c>
      <c r="H1682">
        <v>39700</v>
      </c>
      <c r="I1682">
        <v>40300</v>
      </c>
      <c r="J1682">
        <v>42300</v>
      </c>
      <c r="K1682" t="s">
        <v>25</v>
      </c>
      <c r="L1682">
        <v>43200</v>
      </c>
      <c r="M1682">
        <v>42200</v>
      </c>
      <c r="N1682">
        <v>39900</v>
      </c>
      <c r="O1682">
        <v>42800</v>
      </c>
      <c r="P1682">
        <v>37200</v>
      </c>
      <c r="Q1682">
        <v>37800</v>
      </c>
      <c r="R1682">
        <v>38200</v>
      </c>
      <c r="S1682">
        <v>39800</v>
      </c>
      <c r="T1682">
        <v>41500</v>
      </c>
      <c r="U1682">
        <v>42500</v>
      </c>
      <c r="V1682">
        <v>43300</v>
      </c>
      <c r="W1682">
        <v>46500</v>
      </c>
    </row>
    <row r="1683" spans="1:23">
      <c r="A1683" s="265">
        <v>45948</v>
      </c>
      <c r="B1683">
        <v>42100</v>
      </c>
      <c r="C1683">
        <v>43500</v>
      </c>
      <c r="D1683">
        <v>40700</v>
      </c>
      <c r="E1683">
        <v>37700</v>
      </c>
      <c r="F1683">
        <v>43800</v>
      </c>
      <c r="G1683" t="s">
        <v>25</v>
      </c>
      <c r="H1683">
        <v>39700</v>
      </c>
      <c r="I1683">
        <v>40300</v>
      </c>
      <c r="J1683">
        <v>42300</v>
      </c>
      <c r="K1683" t="s">
        <v>25</v>
      </c>
      <c r="L1683">
        <v>43200</v>
      </c>
      <c r="M1683">
        <v>42200</v>
      </c>
      <c r="N1683">
        <v>39800</v>
      </c>
      <c r="O1683">
        <v>42800</v>
      </c>
      <c r="P1683">
        <v>37200</v>
      </c>
      <c r="Q1683">
        <v>37800</v>
      </c>
      <c r="R1683">
        <v>38000</v>
      </c>
      <c r="S1683">
        <v>39800</v>
      </c>
      <c r="T1683">
        <v>41000</v>
      </c>
      <c r="U1683">
        <v>42500</v>
      </c>
      <c r="V1683">
        <v>43300</v>
      </c>
      <c r="W1683">
        <v>46500</v>
      </c>
    </row>
    <row r="1684" spans="1:23">
      <c r="A1684" s="265">
        <v>45949</v>
      </c>
      <c r="B1684" t="s">
        <v>24</v>
      </c>
      <c r="C1684" t="s">
        <v>24</v>
      </c>
      <c r="D1684" t="s">
        <v>24</v>
      </c>
      <c r="E1684" t="s">
        <v>24</v>
      </c>
      <c r="F1684" t="s">
        <v>24</v>
      </c>
      <c r="G1684" t="s">
        <v>24</v>
      </c>
      <c r="H1684" t="s">
        <v>24</v>
      </c>
      <c r="I1684" t="s">
        <v>24</v>
      </c>
      <c r="J1684" t="s">
        <v>24</v>
      </c>
      <c r="K1684" t="s">
        <v>24</v>
      </c>
      <c r="L1684" t="s">
        <v>24</v>
      </c>
      <c r="M1684" t="s">
        <v>24</v>
      </c>
      <c r="N1684" t="s">
        <v>24</v>
      </c>
      <c r="O1684" t="s">
        <v>24</v>
      </c>
      <c r="P1684" t="s">
        <v>24</v>
      </c>
      <c r="Q1684" t="s">
        <v>24</v>
      </c>
      <c r="R1684" t="s">
        <v>24</v>
      </c>
      <c r="S1684" t="s">
        <v>24</v>
      </c>
      <c r="T1684" t="s">
        <v>24</v>
      </c>
      <c r="U1684" t="s">
        <v>24</v>
      </c>
      <c r="V1684" t="s">
        <v>24</v>
      </c>
      <c r="W1684" t="s">
        <v>24</v>
      </c>
    </row>
    <row r="1685" spans="1:23">
      <c r="A1685" s="265">
        <v>45950</v>
      </c>
      <c r="B1685" t="s">
        <v>24</v>
      </c>
      <c r="C1685" t="s">
        <v>24</v>
      </c>
      <c r="D1685" t="s">
        <v>24</v>
      </c>
      <c r="E1685" t="s">
        <v>24</v>
      </c>
      <c r="F1685" t="s">
        <v>24</v>
      </c>
      <c r="G1685" t="s">
        <v>24</v>
      </c>
      <c r="H1685" t="s">
        <v>24</v>
      </c>
      <c r="I1685" t="s">
        <v>24</v>
      </c>
      <c r="J1685" t="s">
        <v>24</v>
      </c>
      <c r="K1685" t="s">
        <v>24</v>
      </c>
      <c r="L1685" t="s">
        <v>24</v>
      </c>
      <c r="M1685" t="s">
        <v>24</v>
      </c>
      <c r="N1685" t="s">
        <v>24</v>
      </c>
      <c r="O1685" t="s">
        <v>24</v>
      </c>
      <c r="P1685" t="s">
        <v>24</v>
      </c>
      <c r="Q1685" t="s">
        <v>24</v>
      </c>
      <c r="R1685" t="s">
        <v>24</v>
      </c>
      <c r="S1685" t="s">
        <v>24</v>
      </c>
      <c r="T1685" t="s">
        <v>24</v>
      </c>
      <c r="U1685" t="s">
        <v>24</v>
      </c>
      <c r="V1685" t="s">
        <v>24</v>
      </c>
      <c r="W1685" t="s">
        <v>24</v>
      </c>
    </row>
    <row r="1686" spans="1:23">
      <c r="A1686" s="265">
        <v>45951</v>
      </c>
      <c r="B1686" t="s">
        <v>24</v>
      </c>
      <c r="C1686" t="s">
        <v>24</v>
      </c>
      <c r="D1686" t="s">
        <v>24</v>
      </c>
      <c r="E1686" t="s">
        <v>24</v>
      </c>
      <c r="F1686" t="s">
        <v>24</v>
      </c>
      <c r="G1686" t="s">
        <v>24</v>
      </c>
      <c r="H1686" t="s">
        <v>24</v>
      </c>
      <c r="I1686" t="s">
        <v>24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24</v>
      </c>
      <c r="Q1686" t="s">
        <v>24</v>
      </c>
      <c r="R1686" t="s">
        <v>24</v>
      </c>
      <c r="S1686" t="s">
        <v>24</v>
      </c>
      <c r="T1686" t="s">
        <v>24</v>
      </c>
      <c r="U1686" t="s">
        <v>24</v>
      </c>
      <c r="V1686" t="s">
        <v>24</v>
      </c>
      <c r="W1686" t="s">
        <v>24</v>
      </c>
    </row>
    <row r="1687" spans="1:23">
      <c r="A1687" s="265">
        <v>45952</v>
      </c>
      <c r="B1687" t="s">
        <v>24</v>
      </c>
      <c r="C1687" t="s">
        <v>24</v>
      </c>
      <c r="D1687" t="s">
        <v>24</v>
      </c>
      <c r="E1687" t="s">
        <v>24</v>
      </c>
      <c r="F1687" t="s">
        <v>24</v>
      </c>
      <c r="G1687" t="s">
        <v>24</v>
      </c>
      <c r="H1687" t="s">
        <v>24</v>
      </c>
      <c r="I1687" t="s">
        <v>24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24</v>
      </c>
      <c r="Q1687" t="s">
        <v>24</v>
      </c>
      <c r="R1687" t="s">
        <v>24</v>
      </c>
      <c r="S1687" t="s">
        <v>24</v>
      </c>
      <c r="T1687" t="s">
        <v>24</v>
      </c>
      <c r="U1687" t="s">
        <v>24</v>
      </c>
      <c r="V1687" t="s">
        <v>24</v>
      </c>
      <c r="W1687" t="s">
        <v>24</v>
      </c>
    </row>
    <row r="1688" spans="1:23">
      <c r="A1688" s="265">
        <v>45953</v>
      </c>
      <c r="B1688" t="s">
        <v>25</v>
      </c>
      <c r="C1688">
        <v>43500</v>
      </c>
      <c r="D1688">
        <v>40300</v>
      </c>
      <c r="E1688">
        <v>37500</v>
      </c>
      <c r="F1688">
        <v>43800</v>
      </c>
      <c r="G1688" t="s">
        <v>25</v>
      </c>
      <c r="H1688">
        <v>39500</v>
      </c>
      <c r="I1688">
        <v>40100</v>
      </c>
      <c r="J1688">
        <v>42300</v>
      </c>
      <c r="K1688" t="s">
        <v>25</v>
      </c>
      <c r="L1688">
        <v>42900</v>
      </c>
      <c r="M1688">
        <v>41800</v>
      </c>
      <c r="N1688">
        <v>39200</v>
      </c>
      <c r="O1688">
        <v>42800</v>
      </c>
      <c r="P1688">
        <v>36800</v>
      </c>
      <c r="Q1688">
        <v>37500</v>
      </c>
      <c r="R1688">
        <v>37400</v>
      </c>
      <c r="S1688">
        <v>39600</v>
      </c>
      <c r="T1688">
        <v>40900</v>
      </c>
      <c r="U1688">
        <v>42500</v>
      </c>
      <c r="V1688">
        <v>43300</v>
      </c>
      <c r="W1688">
        <v>46500</v>
      </c>
    </row>
    <row r="1689" spans="1:23">
      <c r="A1689" s="93">
        <v>45954</v>
      </c>
      <c r="B1689" s="90">
        <v>41900</v>
      </c>
      <c r="C1689" s="90">
        <v>43300</v>
      </c>
      <c r="D1689" s="90">
        <v>40100</v>
      </c>
      <c r="E1689" s="90">
        <v>37400</v>
      </c>
      <c r="F1689" s="90">
        <v>43600</v>
      </c>
      <c r="G1689" s="91" t="s">
        <v>25</v>
      </c>
      <c r="H1689" s="90">
        <v>39300</v>
      </c>
      <c r="I1689" s="90">
        <v>40100</v>
      </c>
      <c r="J1689" s="90">
        <v>42000</v>
      </c>
      <c r="K1689" s="91" t="s">
        <v>25</v>
      </c>
      <c r="L1689" s="90">
        <v>42700</v>
      </c>
      <c r="M1689" s="90">
        <v>41500</v>
      </c>
      <c r="N1689" s="90">
        <v>39100</v>
      </c>
      <c r="O1689" s="90">
        <v>42300</v>
      </c>
      <c r="P1689" s="90">
        <v>37000</v>
      </c>
      <c r="Q1689" s="90">
        <v>37400</v>
      </c>
      <c r="R1689" s="90">
        <v>37200</v>
      </c>
      <c r="S1689" s="90">
        <v>39500</v>
      </c>
      <c r="T1689" s="90">
        <v>40900</v>
      </c>
      <c r="U1689" s="90">
        <v>42500</v>
      </c>
      <c r="V1689" s="90">
        <v>43200</v>
      </c>
      <c r="W1689" s="90">
        <v>46500</v>
      </c>
    </row>
    <row r="1690" spans="1:23">
      <c r="A1690" s="93">
        <v>45955</v>
      </c>
      <c r="B1690" s="90">
        <v>41900</v>
      </c>
      <c r="C1690" s="90">
        <v>43000</v>
      </c>
      <c r="D1690" s="90">
        <v>40200</v>
      </c>
      <c r="E1690" s="90">
        <v>37500</v>
      </c>
      <c r="F1690" s="90">
        <v>43600</v>
      </c>
      <c r="G1690" s="91" t="s">
        <v>25</v>
      </c>
      <c r="H1690" s="90">
        <v>39000</v>
      </c>
      <c r="I1690" s="90">
        <v>40300</v>
      </c>
      <c r="J1690" s="90">
        <v>41800</v>
      </c>
      <c r="K1690" s="91" t="s">
        <v>25</v>
      </c>
      <c r="L1690" s="90">
        <v>42700</v>
      </c>
      <c r="M1690" s="90">
        <v>41300</v>
      </c>
      <c r="N1690" s="90">
        <v>39400</v>
      </c>
      <c r="O1690" s="90">
        <v>42300</v>
      </c>
      <c r="P1690" s="90">
        <v>37000</v>
      </c>
      <c r="Q1690" s="90">
        <v>37400</v>
      </c>
      <c r="R1690" s="90">
        <v>37200</v>
      </c>
      <c r="S1690" s="90">
        <v>39600</v>
      </c>
      <c r="T1690" s="90">
        <v>40900</v>
      </c>
      <c r="U1690" s="90">
        <v>43000</v>
      </c>
      <c r="V1690" s="90">
        <v>43100</v>
      </c>
      <c r="W1690" s="90">
        <v>46500</v>
      </c>
    </row>
    <row r="1691" spans="1:23">
      <c r="A1691" s="265">
        <v>45956</v>
      </c>
      <c r="B1691" t="s">
        <v>24</v>
      </c>
      <c r="C1691" t="s">
        <v>24</v>
      </c>
      <c r="D1691" t="s">
        <v>24</v>
      </c>
      <c r="E1691" t="s">
        <v>24</v>
      </c>
      <c r="F1691" t="s">
        <v>24</v>
      </c>
      <c r="G1691" t="s">
        <v>24</v>
      </c>
      <c r="H1691" t="s">
        <v>24</v>
      </c>
      <c r="I1691" t="s">
        <v>24</v>
      </c>
      <c r="J1691" t="s">
        <v>24</v>
      </c>
      <c r="K1691" t="s">
        <v>24</v>
      </c>
      <c r="L1691" t="s">
        <v>24</v>
      </c>
      <c r="M1691" t="s">
        <v>24</v>
      </c>
      <c r="N1691" t="s">
        <v>24</v>
      </c>
      <c r="O1691" t="s">
        <v>24</v>
      </c>
      <c r="P1691" t="s">
        <v>24</v>
      </c>
      <c r="Q1691" t="s">
        <v>24</v>
      </c>
      <c r="R1691" t="s">
        <v>24</v>
      </c>
      <c r="S1691" t="s">
        <v>24</v>
      </c>
      <c r="T1691" t="s">
        <v>24</v>
      </c>
      <c r="U1691" t="s">
        <v>24</v>
      </c>
      <c r="V1691" t="s">
        <v>24</v>
      </c>
      <c r="W1691" t="s">
        <v>24</v>
      </c>
    </row>
    <row r="1692" spans="1:23">
      <c r="A1692" s="265">
        <v>45957</v>
      </c>
      <c r="B1692">
        <v>41900</v>
      </c>
      <c r="C1692">
        <v>42700</v>
      </c>
      <c r="D1692">
        <v>40300</v>
      </c>
      <c r="E1692">
        <v>37400</v>
      </c>
      <c r="F1692">
        <v>43600</v>
      </c>
      <c r="G1692" t="s">
        <v>25</v>
      </c>
      <c r="H1692">
        <v>38800</v>
      </c>
      <c r="I1692">
        <v>40100</v>
      </c>
      <c r="J1692">
        <v>42000</v>
      </c>
      <c r="K1692" t="s">
        <v>25</v>
      </c>
      <c r="L1692">
        <v>42700</v>
      </c>
      <c r="M1692">
        <v>41300</v>
      </c>
      <c r="N1692">
        <v>39400</v>
      </c>
      <c r="O1692">
        <v>42300</v>
      </c>
      <c r="P1692">
        <v>36800</v>
      </c>
      <c r="Q1692">
        <v>37300</v>
      </c>
      <c r="R1692">
        <v>37200</v>
      </c>
      <c r="S1692">
        <v>39500</v>
      </c>
      <c r="T1692">
        <v>40800</v>
      </c>
      <c r="U1692">
        <v>43000</v>
      </c>
      <c r="V1692">
        <v>43000</v>
      </c>
      <c r="W1692">
        <v>46000</v>
      </c>
    </row>
    <row r="1693" spans="1:23">
      <c r="A1693" s="265">
        <v>45958</v>
      </c>
      <c r="B1693">
        <v>41900</v>
      </c>
      <c r="C1693">
        <v>42700</v>
      </c>
      <c r="D1693">
        <v>40200</v>
      </c>
      <c r="E1693">
        <v>37300</v>
      </c>
      <c r="F1693">
        <v>43600</v>
      </c>
      <c r="G1693" t="s">
        <v>25</v>
      </c>
      <c r="H1693">
        <v>38800</v>
      </c>
      <c r="I1693">
        <v>39900</v>
      </c>
      <c r="J1693">
        <v>42000</v>
      </c>
      <c r="K1693" t="s">
        <v>25</v>
      </c>
      <c r="L1693">
        <v>42500</v>
      </c>
      <c r="M1693">
        <v>41300</v>
      </c>
      <c r="N1693">
        <v>39300</v>
      </c>
      <c r="O1693">
        <v>42200</v>
      </c>
      <c r="P1693">
        <v>36700</v>
      </c>
      <c r="Q1693">
        <v>37200</v>
      </c>
      <c r="R1693">
        <v>37200</v>
      </c>
      <c r="S1693">
        <v>39400</v>
      </c>
      <c r="T1693">
        <v>40800</v>
      </c>
      <c r="U1693">
        <v>43000</v>
      </c>
      <c r="V1693">
        <v>42500</v>
      </c>
      <c r="W1693">
        <v>45200</v>
      </c>
    </row>
    <row r="1694" spans="1:23">
      <c r="A1694" s="265">
        <v>45959</v>
      </c>
      <c r="B1694">
        <v>42000</v>
      </c>
      <c r="C1694">
        <v>42700</v>
      </c>
      <c r="D1694">
        <v>40100</v>
      </c>
      <c r="E1694">
        <v>37600</v>
      </c>
      <c r="F1694">
        <v>43600</v>
      </c>
      <c r="G1694" t="s">
        <v>25</v>
      </c>
      <c r="H1694">
        <v>38800</v>
      </c>
      <c r="I1694">
        <v>40100</v>
      </c>
      <c r="J1694">
        <v>42100</v>
      </c>
      <c r="K1694" t="s">
        <v>25</v>
      </c>
      <c r="L1694">
        <v>42600</v>
      </c>
      <c r="M1694">
        <v>41300</v>
      </c>
      <c r="N1694">
        <v>39800</v>
      </c>
      <c r="O1694">
        <v>42300</v>
      </c>
      <c r="P1694">
        <v>37100</v>
      </c>
      <c r="Q1694">
        <v>37400</v>
      </c>
      <c r="R1694">
        <v>37300</v>
      </c>
      <c r="S1694">
        <v>39700</v>
      </c>
      <c r="T1694">
        <v>40800</v>
      </c>
      <c r="U1694">
        <v>42500</v>
      </c>
      <c r="V1694">
        <v>42500</v>
      </c>
      <c r="W1694">
        <v>45200</v>
      </c>
    </row>
    <row r="1695" spans="1:23">
      <c r="A1695" s="265">
        <v>45960</v>
      </c>
      <c r="B1695">
        <v>42000</v>
      </c>
      <c r="C1695">
        <v>43000</v>
      </c>
      <c r="D1695">
        <v>40600</v>
      </c>
      <c r="E1695">
        <v>37700</v>
      </c>
      <c r="F1695">
        <v>43600</v>
      </c>
      <c r="G1695" t="s">
        <v>25</v>
      </c>
      <c r="H1695">
        <v>39000</v>
      </c>
      <c r="I1695">
        <v>40300</v>
      </c>
      <c r="J1695">
        <v>42400</v>
      </c>
      <c r="K1695" t="s">
        <v>25</v>
      </c>
      <c r="L1695">
        <v>42900</v>
      </c>
      <c r="M1695">
        <v>41800</v>
      </c>
      <c r="N1695">
        <v>40200</v>
      </c>
      <c r="O1695">
        <v>42300</v>
      </c>
      <c r="P1695">
        <v>37500</v>
      </c>
      <c r="Q1695">
        <v>37500</v>
      </c>
      <c r="R1695">
        <v>37500</v>
      </c>
      <c r="S1695">
        <v>39800</v>
      </c>
      <c r="T1695">
        <v>40800</v>
      </c>
      <c r="U1695">
        <v>42500</v>
      </c>
      <c r="V1695">
        <v>42500</v>
      </c>
      <c r="W1695">
        <v>45200</v>
      </c>
    </row>
    <row r="1696" spans="1:23">
      <c r="A1696" s="265">
        <v>45961</v>
      </c>
      <c r="B1696">
        <v>42300</v>
      </c>
      <c r="C1696">
        <v>43200</v>
      </c>
      <c r="D1696">
        <v>41500</v>
      </c>
      <c r="E1696">
        <v>38000</v>
      </c>
      <c r="F1696">
        <v>43700</v>
      </c>
      <c r="G1696" t="s">
        <v>25</v>
      </c>
      <c r="H1696">
        <v>39200</v>
      </c>
      <c r="I1696">
        <v>40700</v>
      </c>
      <c r="J1696">
        <v>42900</v>
      </c>
      <c r="K1696" t="s">
        <v>25</v>
      </c>
      <c r="L1696">
        <v>43000</v>
      </c>
      <c r="M1696">
        <v>42300</v>
      </c>
      <c r="N1696">
        <v>40800</v>
      </c>
      <c r="O1696">
        <v>42600</v>
      </c>
      <c r="P1696">
        <v>38300</v>
      </c>
      <c r="Q1696">
        <v>38200</v>
      </c>
      <c r="R1696">
        <v>38400</v>
      </c>
      <c r="S1696">
        <v>40100</v>
      </c>
      <c r="T1696">
        <v>41600</v>
      </c>
      <c r="U1696">
        <v>42500</v>
      </c>
      <c r="V1696">
        <v>42500</v>
      </c>
      <c r="W1696">
        <v>45200</v>
      </c>
    </row>
    <row r="1697" spans="1:23">
      <c r="A1697" s="265">
        <v>45962</v>
      </c>
      <c r="B1697">
        <v>42300</v>
      </c>
      <c r="C1697">
        <v>43300</v>
      </c>
      <c r="D1697">
        <v>41500</v>
      </c>
      <c r="E1697">
        <v>38000</v>
      </c>
      <c r="F1697">
        <v>43700</v>
      </c>
      <c r="G1697" t="s">
        <v>25</v>
      </c>
      <c r="H1697">
        <v>39500</v>
      </c>
      <c r="I1697">
        <v>40900</v>
      </c>
      <c r="J1697">
        <v>42900</v>
      </c>
      <c r="K1697" t="s">
        <v>25</v>
      </c>
      <c r="L1697">
        <v>43300</v>
      </c>
      <c r="M1697">
        <v>42600</v>
      </c>
      <c r="N1697">
        <v>40900</v>
      </c>
      <c r="O1697">
        <v>42700</v>
      </c>
      <c r="P1697">
        <v>38500</v>
      </c>
      <c r="Q1697">
        <v>38500</v>
      </c>
      <c r="R1697">
        <v>38400</v>
      </c>
      <c r="S1697">
        <v>40100</v>
      </c>
      <c r="T1697">
        <v>41800</v>
      </c>
      <c r="U1697">
        <v>42500</v>
      </c>
      <c r="V1697">
        <v>42500</v>
      </c>
      <c r="W1697">
        <v>45200</v>
      </c>
    </row>
    <row r="1698" spans="1:23">
      <c r="A1698" s="265">
        <v>45963</v>
      </c>
      <c r="B1698" t="s">
        <v>24</v>
      </c>
      <c r="C1698" t="s">
        <v>24</v>
      </c>
      <c r="D1698" t="s">
        <v>24</v>
      </c>
      <c r="E1698" t="s">
        <v>24</v>
      </c>
      <c r="F1698" t="s">
        <v>24</v>
      </c>
      <c r="G1698" t="s">
        <v>24</v>
      </c>
      <c r="H1698" t="s">
        <v>24</v>
      </c>
      <c r="I1698" t="s">
        <v>24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24</v>
      </c>
      <c r="P1698" t="s">
        <v>24</v>
      </c>
      <c r="Q1698" t="s">
        <v>24</v>
      </c>
      <c r="R1698" t="s">
        <v>24</v>
      </c>
      <c r="S1698" t="s">
        <v>24</v>
      </c>
      <c r="T1698" t="s">
        <v>24</v>
      </c>
      <c r="U1698" t="s">
        <v>24</v>
      </c>
      <c r="V1698" t="s">
        <v>24</v>
      </c>
      <c r="W1698" t="s">
        <v>24</v>
      </c>
    </row>
    <row r="1699" spans="1:23">
      <c r="A1699" s="265">
        <v>45964</v>
      </c>
      <c r="B1699">
        <v>42300</v>
      </c>
      <c r="C1699">
        <v>43300</v>
      </c>
      <c r="D1699">
        <v>41200</v>
      </c>
      <c r="E1699">
        <v>37800</v>
      </c>
      <c r="F1699">
        <v>43700</v>
      </c>
      <c r="G1699" t="s">
        <v>25</v>
      </c>
      <c r="H1699">
        <v>39500</v>
      </c>
      <c r="I1699">
        <v>40700</v>
      </c>
      <c r="J1699">
        <v>42600</v>
      </c>
      <c r="K1699" t="s">
        <v>25</v>
      </c>
      <c r="L1699">
        <v>43100</v>
      </c>
      <c r="M1699">
        <v>42700</v>
      </c>
      <c r="N1699">
        <v>40500</v>
      </c>
      <c r="O1699">
        <v>42700</v>
      </c>
      <c r="P1699">
        <v>38000</v>
      </c>
      <c r="Q1699">
        <v>38200</v>
      </c>
      <c r="R1699">
        <v>38200</v>
      </c>
      <c r="S1699">
        <v>39900</v>
      </c>
      <c r="T1699">
        <v>41500</v>
      </c>
      <c r="U1699">
        <v>42500</v>
      </c>
      <c r="V1699">
        <v>42500</v>
      </c>
      <c r="W1699">
        <v>45200</v>
      </c>
    </row>
    <row r="1700" spans="1:23">
      <c r="A1700" s="265">
        <v>45965</v>
      </c>
      <c r="B1700">
        <v>42300</v>
      </c>
      <c r="C1700">
        <v>43300</v>
      </c>
      <c r="D1700">
        <v>41400</v>
      </c>
      <c r="E1700">
        <v>38000</v>
      </c>
      <c r="F1700">
        <v>43700</v>
      </c>
      <c r="G1700" t="s">
        <v>25</v>
      </c>
      <c r="H1700">
        <v>39500</v>
      </c>
      <c r="I1700">
        <v>40800</v>
      </c>
      <c r="J1700">
        <v>42500</v>
      </c>
      <c r="K1700" t="s">
        <v>25</v>
      </c>
      <c r="L1700">
        <v>43300</v>
      </c>
      <c r="M1700">
        <v>42900</v>
      </c>
      <c r="N1700">
        <v>40600</v>
      </c>
      <c r="O1700">
        <v>42700</v>
      </c>
      <c r="P1700">
        <v>37800</v>
      </c>
      <c r="Q1700">
        <v>38200</v>
      </c>
      <c r="R1700">
        <v>38200</v>
      </c>
      <c r="S1700">
        <v>40100</v>
      </c>
      <c r="T1700">
        <v>41500</v>
      </c>
      <c r="U1700">
        <v>42500</v>
      </c>
      <c r="V1700">
        <v>42600</v>
      </c>
      <c r="W1700">
        <v>45200</v>
      </c>
    </row>
    <row r="1701" spans="1:23">
      <c r="A1701" s="265">
        <v>45966</v>
      </c>
      <c r="B1701">
        <v>42300</v>
      </c>
      <c r="C1701">
        <v>43200</v>
      </c>
      <c r="D1701">
        <v>41400</v>
      </c>
      <c r="E1701">
        <v>37800</v>
      </c>
      <c r="F1701">
        <v>43700</v>
      </c>
      <c r="G1701" t="s">
        <v>25</v>
      </c>
      <c r="H1701">
        <v>39500</v>
      </c>
      <c r="I1701">
        <v>40700</v>
      </c>
      <c r="J1701">
        <v>42500</v>
      </c>
      <c r="K1701" t="s">
        <v>25</v>
      </c>
      <c r="L1701">
        <v>43300</v>
      </c>
      <c r="M1701">
        <v>43000</v>
      </c>
      <c r="N1701">
        <v>40700</v>
      </c>
      <c r="O1701">
        <v>42700</v>
      </c>
      <c r="P1701">
        <v>37600</v>
      </c>
      <c r="Q1701">
        <v>38000</v>
      </c>
      <c r="R1701">
        <v>38200</v>
      </c>
      <c r="S1701">
        <v>39900</v>
      </c>
      <c r="T1701">
        <v>41400</v>
      </c>
      <c r="U1701">
        <v>42500</v>
      </c>
      <c r="V1701">
        <v>42600</v>
      </c>
      <c r="W1701">
        <v>45200</v>
      </c>
    </row>
    <row r="1702" spans="1:23">
      <c r="A1702" s="265">
        <v>45967</v>
      </c>
      <c r="B1702">
        <v>42200</v>
      </c>
      <c r="C1702">
        <v>43000</v>
      </c>
      <c r="D1702">
        <v>41400</v>
      </c>
      <c r="E1702">
        <v>37800</v>
      </c>
      <c r="F1702">
        <v>43300</v>
      </c>
      <c r="G1702" t="s">
        <v>25</v>
      </c>
      <c r="H1702">
        <v>39500</v>
      </c>
      <c r="I1702">
        <v>40800</v>
      </c>
      <c r="J1702">
        <v>42500</v>
      </c>
      <c r="K1702" t="s">
        <v>25</v>
      </c>
      <c r="L1702">
        <v>43200</v>
      </c>
      <c r="M1702">
        <v>43000</v>
      </c>
      <c r="N1702">
        <v>40700</v>
      </c>
      <c r="O1702">
        <v>42700</v>
      </c>
      <c r="P1702">
        <v>37400</v>
      </c>
      <c r="Q1702">
        <v>37800</v>
      </c>
      <c r="R1702">
        <v>38200</v>
      </c>
      <c r="S1702">
        <v>39900</v>
      </c>
      <c r="T1702">
        <v>41300</v>
      </c>
      <c r="U1702">
        <v>42500</v>
      </c>
      <c r="V1702">
        <v>42600</v>
      </c>
      <c r="W1702">
        <v>45200</v>
      </c>
    </row>
    <row r="1703" spans="1:23">
      <c r="A1703" s="265">
        <v>45968</v>
      </c>
      <c r="B1703">
        <v>42000</v>
      </c>
      <c r="C1703">
        <v>43000</v>
      </c>
      <c r="D1703">
        <v>41300</v>
      </c>
      <c r="E1703">
        <v>37800</v>
      </c>
      <c r="F1703">
        <v>43300</v>
      </c>
      <c r="G1703" t="s">
        <v>25</v>
      </c>
      <c r="H1703">
        <v>39700</v>
      </c>
      <c r="I1703">
        <v>40700</v>
      </c>
      <c r="J1703">
        <v>42200</v>
      </c>
      <c r="K1703" t="s">
        <v>25</v>
      </c>
      <c r="L1703">
        <v>43200</v>
      </c>
      <c r="M1703">
        <v>43000</v>
      </c>
      <c r="N1703">
        <v>40500</v>
      </c>
      <c r="O1703">
        <v>42600</v>
      </c>
      <c r="P1703">
        <v>37300</v>
      </c>
      <c r="Q1703">
        <v>37600</v>
      </c>
      <c r="R1703">
        <v>38000</v>
      </c>
      <c r="S1703">
        <v>39900</v>
      </c>
      <c r="T1703">
        <v>41200</v>
      </c>
      <c r="U1703">
        <v>42500</v>
      </c>
      <c r="V1703">
        <v>42200</v>
      </c>
      <c r="W1703">
        <v>45100</v>
      </c>
    </row>
    <row r="1704" spans="1:23">
      <c r="A1704" s="265">
        <v>45969</v>
      </c>
      <c r="B1704">
        <v>42000</v>
      </c>
      <c r="C1704">
        <v>43000</v>
      </c>
      <c r="D1704">
        <v>41200</v>
      </c>
      <c r="E1704">
        <v>37700</v>
      </c>
      <c r="F1704">
        <v>43000</v>
      </c>
      <c r="G1704" t="s">
        <v>25</v>
      </c>
      <c r="H1704">
        <v>39700</v>
      </c>
      <c r="I1704">
        <v>40500</v>
      </c>
      <c r="J1704">
        <v>42200</v>
      </c>
      <c r="K1704" t="s">
        <v>25</v>
      </c>
      <c r="L1704">
        <v>43100</v>
      </c>
      <c r="M1704">
        <v>43000</v>
      </c>
      <c r="N1704">
        <v>40400</v>
      </c>
      <c r="O1704">
        <v>42500</v>
      </c>
      <c r="P1704">
        <v>37200</v>
      </c>
      <c r="Q1704">
        <v>37600</v>
      </c>
      <c r="R1704">
        <v>38000</v>
      </c>
      <c r="S1704">
        <v>39800</v>
      </c>
      <c r="T1704">
        <v>41200</v>
      </c>
      <c r="U1704">
        <v>42500</v>
      </c>
      <c r="V1704">
        <v>42200</v>
      </c>
      <c r="W1704">
        <v>45100</v>
      </c>
    </row>
    <row r="1705" spans="1:23">
      <c r="A1705" s="265">
        <v>45970</v>
      </c>
      <c r="B1705" t="s">
        <v>24</v>
      </c>
      <c r="C1705" t="s">
        <v>24</v>
      </c>
      <c r="D1705" t="s">
        <v>24</v>
      </c>
      <c r="E1705" t="s">
        <v>24</v>
      </c>
      <c r="F1705" t="s">
        <v>24</v>
      </c>
      <c r="G1705" t="s">
        <v>24</v>
      </c>
      <c r="H1705" t="s">
        <v>24</v>
      </c>
      <c r="I1705" t="s">
        <v>24</v>
      </c>
      <c r="J1705" t="s">
        <v>24</v>
      </c>
      <c r="K1705" t="s">
        <v>24</v>
      </c>
      <c r="L1705" t="s">
        <v>24</v>
      </c>
      <c r="M1705" t="s">
        <v>24</v>
      </c>
      <c r="N1705" t="s">
        <v>24</v>
      </c>
      <c r="O1705" t="s">
        <v>24</v>
      </c>
      <c r="P1705" t="s">
        <v>24</v>
      </c>
      <c r="Q1705" t="s">
        <v>24</v>
      </c>
      <c r="R1705" t="s">
        <v>24</v>
      </c>
      <c r="S1705" t="s">
        <v>24</v>
      </c>
      <c r="T1705" t="s">
        <v>24</v>
      </c>
      <c r="U1705" t="s">
        <v>24</v>
      </c>
      <c r="V1705" t="s">
        <v>24</v>
      </c>
      <c r="W1705" t="s">
        <v>24</v>
      </c>
    </row>
    <row r="1706" spans="1:23">
      <c r="A1706" s="265">
        <v>45971</v>
      </c>
      <c r="B1706">
        <v>41900</v>
      </c>
      <c r="C1706">
        <v>43000</v>
      </c>
      <c r="D1706">
        <v>41000</v>
      </c>
      <c r="E1706">
        <v>37800</v>
      </c>
      <c r="F1706">
        <v>43000</v>
      </c>
      <c r="G1706" t="s">
        <v>25</v>
      </c>
      <c r="H1706">
        <v>39500</v>
      </c>
      <c r="I1706">
        <v>40500</v>
      </c>
      <c r="J1706">
        <v>42200</v>
      </c>
      <c r="K1706" t="s">
        <v>25</v>
      </c>
      <c r="L1706">
        <v>43100</v>
      </c>
      <c r="M1706">
        <v>42700</v>
      </c>
      <c r="N1706">
        <v>40400</v>
      </c>
      <c r="O1706">
        <v>42500</v>
      </c>
      <c r="P1706">
        <v>37000</v>
      </c>
      <c r="Q1706">
        <v>37600</v>
      </c>
      <c r="R1706">
        <v>37800</v>
      </c>
      <c r="S1706">
        <v>39900</v>
      </c>
      <c r="T1706">
        <v>41100</v>
      </c>
      <c r="U1706">
        <v>42500</v>
      </c>
      <c r="V1706">
        <v>42200</v>
      </c>
      <c r="W1706">
        <v>44800</v>
      </c>
    </row>
    <row r="1707" spans="1:23">
      <c r="A1707" s="265">
        <v>45972</v>
      </c>
      <c r="B1707">
        <v>41900</v>
      </c>
      <c r="C1707">
        <v>43000</v>
      </c>
      <c r="D1707">
        <v>41500</v>
      </c>
      <c r="E1707">
        <v>38100</v>
      </c>
      <c r="F1707">
        <v>43000</v>
      </c>
      <c r="G1707" t="s">
        <v>25</v>
      </c>
      <c r="H1707">
        <v>40000</v>
      </c>
      <c r="I1707">
        <v>40600</v>
      </c>
      <c r="J1707">
        <v>42200</v>
      </c>
      <c r="K1707" t="s">
        <v>25</v>
      </c>
      <c r="L1707">
        <v>43400</v>
      </c>
      <c r="M1707">
        <v>42500</v>
      </c>
      <c r="N1707">
        <v>40500</v>
      </c>
      <c r="O1707">
        <v>42700</v>
      </c>
      <c r="P1707">
        <v>37400</v>
      </c>
      <c r="Q1707">
        <v>37800</v>
      </c>
      <c r="R1707">
        <v>38000</v>
      </c>
      <c r="S1707">
        <v>40200</v>
      </c>
      <c r="T1707">
        <v>41400</v>
      </c>
      <c r="U1707">
        <v>42500</v>
      </c>
      <c r="V1707">
        <v>42200</v>
      </c>
      <c r="W1707">
        <v>44800</v>
      </c>
    </row>
    <row r="1708" spans="1:23">
      <c r="A1708" s="265">
        <v>45973</v>
      </c>
      <c r="B1708">
        <v>41900</v>
      </c>
      <c r="C1708">
        <v>43000</v>
      </c>
      <c r="D1708">
        <v>41400</v>
      </c>
      <c r="E1708">
        <v>38000</v>
      </c>
      <c r="F1708">
        <v>43000</v>
      </c>
      <c r="G1708" t="s">
        <v>25</v>
      </c>
      <c r="H1708">
        <v>39800</v>
      </c>
      <c r="I1708">
        <v>40600</v>
      </c>
      <c r="J1708">
        <v>42200</v>
      </c>
      <c r="K1708" t="s">
        <v>25</v>
      </c>
      <c r="L1708">
        <v>43500</v>
      </c>
      <c r="M1708">
        <v>42500</v>
      </c>
      <c r="N1708">
        <v>40500</v>
      </c>
      <c r="O1708">
        <v>42700</v>
      </c>
      <c r="P1708">
        <v>37100</v>
      </c>
      <c r="Q1708">
        <v>37700</v>
      </c>
      <c r="R1708">
        <v>38000</v>
      </c>
      <c r="S1708">
        <v>40100</v>
      </c>
      <c r="T1708">
        <v>41400</v>
      </c>
      <c r="U1708">
        <v>42500</v>
      </c>
      <c r="V1708">
        <v>42200</v>
      </c>
      <c r="W1708">
        <v>44800</v>
      </c>
    </row>
    <row r="1709" spans="1:23">
      <c r="A1709" s="265">
        <v>45974</v>
      </c>
      <c r="B1709">
        <v>42200</v>
      </c>
      <c r="C1709">
        <v>42800</v>
      </c>
      <c r="D1709">
        <v>41600</v>
      </c>
      <c r="E1709">
        <v>38100</v>
      </c>
      <c r="F1709">
        <v>43000</v>
      </c>
      <c r="G1709" t="s">
        <v>25</v>
      </c>
      <c r="H1709">
        <v>39800</v>
      </c>
      <c r="I1709">
        <v>40900</v>
      </c>
      <c r="J1709">
        <v>42200</v>
      </c>
      <c r="K1709" t="s">
        <v>25</v>
      </c>
      <c r="L1709">
        <v>43600</v>
      </c>
      <c r="M1709">
        <v>42100</v>
      </c>
      <c r="N1709">
        <v>40800</v>
      </c>
      <c r="O1709">
        <v>42700</v>
      </c>
      <c r="P1709">
        <v>37800</v>
      </c>
      <c r="Q1709">
        <v>38000</v>
      </c>
      <c r="R1709">
        <v>38200</v>
      </c>
      <c r="S1709">
        <v>40200</v>
      </c>
      <c r="T1709">
        <v>41400</v>
      </c>
      <c r="U1709">
        <v>42500</v>
      </c>
      <c r="V1709">
        <v>42100</v>
      </c>
      <c r="W1709">
        <v>44800</v>
      </c>
    </row>
    <row r="1710" spans="1:23">
      <c r="A1710" s="265">
        <v>45975</v>
      </c>
      <c r="B1710">
        <v>42300</v>
      </c>
      <c r="C1710">
        <v>42800</v>
      </c>
      <c r="D1710">
        <v>41800</v>
      </c>
      <c r="E1710">
        <v>38000</v>
      </c>
      <c r="F1710">
        <v>43300</v>
      </c>
      <c r="G1710" t="s">
        <v>25</v>
      </c>
      <c r="H1710">
        <v>40000</v>
      </c>
      <c r="I1710">
        <v>41000</v>
      </c>
      <c r="J1710">
        <v>42200</v>
      </c>
      <c r="K1710" t="s">
        <v>25</v>
      </c>
      <c r="L1710">
        <v>43700</v>
      </c>
      <c r="M1710">
        <v>42500</v>
      </c>
      <c r="N1710">
        <v>41000</v>
      </c>
      <c r="O1710">
        <v>42700</v>
      </c>
      <c r="P1710">
        <v>37900</v>
      </c>
      <c r="Q1710">
        <v>38100</v>
      </c>
      <c r="R1710">
        <v>38400</v>
      </c>
      <c r="S1710">
        <v>40100</v>
      </c>
      <c r="T1710">
        <v>41700</v>
      </c>
      <c r="U1710">
        <v>42500</v>
      </c>
      <c r="V1710">
        <v>42000</v>
      </c>
      <c r="W1710">
        <v>44800</v>
      </c>
    </row>
    <row r="1711" spans="1:23">
      <c r="A1711" s="265">
        <v>45976</v>
      </c>
      <c r="B1711">
        <v>42400</v>
      </c>
      <c r="C1711">
        <v>42800</v>
      </c>
      <c r="D1711">
        <v>41800</v>
      </c>
      <c r="E1711">
        <v>38500</v>
      </c>
      <c r="F1711">
        <v>43300</v>
      </c>
      <c r="G1711" t="s">
        <v>25</v>
      </c>
      <c r="H1711">
        <v>40300</v>
      </c>
      <c r="I1711">
        <v>41250</v>
      </c>
      <c r="J1711">
        <v>42500</v>
      </c>
      <c r="K1711" t="s">
        <v>25</v>
      </c>
      <c r="L1711">
        <v>44000</v>
      </c>
      <c r="M1711">
        <v>42600</v>
      </c>
      <c r="N1711">
        <v>41400</v>
      </c>
      <c r="O1711">
        <v>43000</v>
      </c>
      <c r="P1711">
        <v>38400</v>
      </c>
      <c r="Q1711">
        <v>38400</v>
      </c>
      <c r="R1711">
        <v>38500</v>
      </c>
      <c r="S1711">
        <v>40600</v>
      </c>
      <c r="T1711">
        <v>42000</v>
      </c>
      <c r="U1711">
        <v>42500</v>
      </c>
      <c r="V1711">
        <v>42000</v>
      </c>
      <c r="W1711">
        <v>44800</v>
      </c>
    </row>
    <row r="1712" spans="1:23">
      <c r="A1712" s="265">
        <v>45977</v>
      </c>
      <c r="B1712" t="s">
        <v>24</v>
      </c>
      <c r="C1712" t="s">
        <v>24</v>
      </c>
      <c r="D1712" t="s">
        <v>24</v>
      </c>
      <c r="E1712" t="s">
        <v>24</v>
      </c>
      <c r="F1712" t="s">
        <v>24</v>
      </c>
      <c r="G1712" t="s">
        <v>24</v>
      </c>
      <c r="H1712" t="s">
        <v>24</v>
      </c>
      <c r="I1712" t="s">
        <v>24</v>
      </c>
      <c r="J1712" t="s">
        <v>24</v>
      </c>
      <c r="K1712" t="s">
        <v>24</v>
      </c>
      <c r="L1712" t="s">
        <v>24</v>
      </c>
      <c r="M1712" t="s">
        <v>24</v>
      </c>
      <c r="N1712" t="s">
        <v>24</v>
      </c>
      <c r="O1712" t="s">
        <v>24</v>
      </c>
      <c r="P1712" t="s">
        <v>24</v>
      </c>
      <c r="Q1712" t="s">
        <v>24</v>
      </c>
      <c r="R1712" t="s">
        <v>24</v>
      </c>
      <c r="S1712" t="s">
        <v>24</v>
      </c>
      <c r="T1712" t="s">
        <v>24</v>
      </c>
      <c r="U1712" t="s">
        <v>24</v>
      </c>
      <c r="V1712" t="s">
        <v>24</v>
      </c>
      <c r="W1712" t="s">
        <v>24</v>
      </c>
    </row>
    <row r="1713" spans="1:24">
      <c r="A1713" s="265">
        <v>45978</v>
      </c>
      <c r="B1713">
        <v>42500</v>
      </c>
      <c r="C1713">
        <v>43000</v>
      </c>
      <c r="D1713">
        <v>42300</v>
      </c>
      <c r="E1713">
        <v>38600</v>
      </c>
      <c r="F1713">
        <v>43800</v>
      </c>
      <c r="G1713" t="s">
        <v>25</v>
      </c>
      <c r="H1713">
        <v>40300</v>
      </c>
      <c r="I1713">
        <v>41600</v>
      </c>
      <c r="J1713">
        <v>42500</v>
      </c>
      <c r="K1713" t="s">
        <v>25</v>
      </c>
      <c r="L1713">
        <v>44100</v>
      </c>
      <c r="M1713">
        <v>42600</v>
      </c>
      <c r="N1713">
        <v>41700</v>
      </c>
      <c r="O1713">
        <v>43000</v>
      </c>
      <c r="P1713">
        <v>38400</v>
      </c>
      <c r="Q1713">
        <v>38500</v>
      </c>
      <c r="R1713">
        <v>38800</v>
      </c>
      <c r="S1713">
        <v>40700</v>
      </c>
      <c r="T1713">
        <v>42100</v>
      </c>
      <c r="U1713">
        <v>43000</v>
      </c>
      <c r="V1713">
        <v>42000</v>
      </c>
      <c r="W1713">
        <v>44900</v>
      </c>
    </row>
    <row r="1714" spans="1:24">
      <c r="A1714" s="265">
        <v>45979</v>
      </c>
      <c r="B1714">
        <v>42500</v>
      </c>
      <c r="C1714">
        <v>43000</v>
      </c>
      <c r="D1714">
        <v>42100</v>
      </c>
      <c r="E1714">
        <v>38600</v>
      </c>
      <c r="F1714">
        <v>43800</v>
      </c>
      <c r="G1714" t="s">
        <v>25</v>
      </c>
      <c r="H1714">
        <v>40300</v>
      </c>
      <c r="I1714">
        <v>41500</v>
      </c>
      <c r="J1714">
        <v>42500</v>
      </c>
      <c r="K1714" t="s">
        <v>25</v>
      </c>
      <c r="L1714">
        <v>44200</v>
      </c>
      <c r="M1714">
        <v>42700</v>
      </c>
      <c r="N1714">
        <v>41900</v>
      </c>
      <c r="O1714">
        <v>43000</v>
      </c>
      <c r="P1714">
        <v>38200</v>
      </c>
      <c r="Q1714">
        <v>38500</v>
      </c>
      <c r="R1714">
        <v>38700</v>
      </c>
      <c r="S1714">
        <v>40600</v>
      </c>
      <c r="T1714">
        <v>42000</v>
      </c>
      <c r="U1714">
        <v>43000</v>
      </c>
      <c r="V1714">
        <v>42000</v>
      </c>
      <c r="W1714">
        <v>44900</v>
      </c>
    </row>
    <row r="1715" spans="1:24">
      <c r="A1715" s="265">
        <v>45980</v>
      </c>
      <c r="B1715">
        <v>42500</v>
      </c>
      <c r="C1715">
        <v>43000</v>
      </c>
      <c r="D1715">
        <v>42000</v>
      </c>
      <c r="E1715">
        <v>38500</v>
      </c>
      <c r="F1715">
        <v>43800</v>
      </c>
      <c r="G1715" t="s">
        <v>25</v>
      </c>
      <c r="H1715">
        <v>40300</v>
      </c>
      <c r="I1715">
        <v>41500</v>
      </c>
      <c r="J1715">
        <v>42500</v>
      </c>
      <c r="K1715" t="s">
        <v>25</v>
      </c>
      <c r="L1715">
        <v>44000</v>
      </c>
      <c r="M1715">
        <v>42700</v>
      </c>
      <c r="N1715">
        <v>41500</v>
      </c>
      <c r="O1715">
        <v>43000</v>
      </c>
      <c r="P1715">
        <v>38000</v>
      </c>
      <c r="Q1715">
        <v>38400</v>
      </c>
      <c r="R1715">
        <v>38700</v>
      </c>
      <c r="S1715">
        <v>40600</v>
      </c>
      <c r="T1715">
        <v>41900</v>
      </c>
      <c r="U1715">
        <v>43000</v>
      </c>
      <c r="V1715">
        <v>42400</v>
      </c>
      <c r="W1715">
        <v>44900</v>
      </c>
    </row>
    <row r="1716" spans="1:24">
      <c r="A1716" s="265">
        <v>45981</v>
      </c>
      <c r="B1716">
        <v>42500</v>
      </c>
      <c r="C1716">
        <v>43200</v>
      </c>
      <c r="D1716">
        <v>42100</v>
      </c>
      <c r="E1716">
        <v>38900</v>
      </c>
      <c r="F1716">
        <v>43800</v>
      </c>
      <c r="G1716" t="s">
        <v>25</v>
      </c>
      <c r="H1716">
        <v>41000</v>
      </c>
      <c r="I1716">
        <v>41700</v>
      </c>
      <c r="J1716">
        <v>42500</v>
      </c>
      <c r="K1716" t="s">
        <v>25</v>
      </c>
      <c r="L1716">
        <v>44400</v>
      </c>
      <c r="M1716">
        <v>42700</v>
      </c>
      <c r="N1716">
        <v>41900</v>
      </c>
      <c r="O1716">
        <v>43300</v>
      </c>
      <c r="P1716">
        <v>38000</v>
      </c>
      <c r="Q1716">
        <v>38400</v>
      </c>
      <c r="R1716">
        <v>38700</v>
      </c>
      <c r="S1716">
        <v>40800</v>
      </c>
      <c r="T1716">
        <v>41800</v>
      </c>
      <c r="U1716">
        <v>43000</v>
      </c>
      <c r="V1716">
        <v>42400</v>
      </c>
      <c r="W1716">
        <v>44900</v>
      </c>
    </row>
    <row r="1717" spans="1:24">
      <c r="A1717" s="265">
        <v>45982</v>
      </c>
      <c r="B1717">
        <v>42700</v>
      </c>
      <c r="C1717">
        <v>43200</v>
      </c>
      <c r="D1717">
        <v>42100</v>
      </c>
      <c r="E1717">
        <v>38800</v>
      </c>
      <c r="F1717">
        <v>43800</v>
      </c>
      <c r="G1717" t="s">
        <v>25</v>
      </c>
      <c r="H1717">
        <v>41200</v>
      </c>
      <c r="I1717">
        <v>41500</v>
      </c>
      <c r="J1717">
        <v>42500</v>
      </c>
      <c r="K1717" t="s">
        <v>25</v>
      </c>
      <c r="L1717">
        <v>44400</v>
      </c>
      <c r="M1717">
        <v>42700</v>
      </c>
      <c r="N1717">
        <v>41700</v>
      </c>
      <c r="O1717">
        <v>43400</v>
      </c>
      <c r="P1717">
        <v>38000</v>
      </c>
      <c r="Q1717">
        <v>38400</v>
      </c>
      <c r="R1717">
        <v>38700</v>
      </c>
      <c r="S1717">
        <v>40900</v>
      </c>
      <c r="T1717">
        <v>41800</v>
      </c>
      <c r="U1717">
        <v>43000</v>
      </c>
      <c r="V1717">
        <v>42400</v>
      </c>
      <c r="W1717">
        <v>44900</v>
      </c>
    </row>
    <row r="1718" spans="1:24">
      <c r="A1718" s="265">
        <v>45983</v>
      </c>
      <c r="B1718">
        <v>42700</v>
      </c>
      <c r="C1718">
        <v>43200</v>
      </c>
      <c r="D1718">
        <v>42200</v>
      </c>
      <c r="E1718">
        <v>38800</v>
      </c>
      <c r="F1718">
        <v>43800</v>
      </c>
      <c r="G1718" t="s">
        <v>25</v>
      </c>
      <c r="H1718">
        <v>41200</v>
      </c>
      <c r="I1718">
        <v>41400</v>
      </c>
      <c r="J1718">
        <v>42500</v>
      </c>
      <c r="K1718" t="s">
        <v>25</v>
      </c>
      <c r="L1718">
        <v>44400</v>
      </c>
      <c r="M1718">
        <v>42700</v>
      </c>
      <c r="N1718">
        <v>41600</v>
      </c>
      <c r="O1718">
        <v>43400</v>
      </c>
      <c r="P1718">
        <v>38000</v>
      </c>
      <c r="Q1718">
        <v>38300</v>
      </c>
      <c r="R1718">
        <v>38500</v>
      </c>
      <c r="S1718">
        <v>40900</v>
      </c>
      <c r="T1718">
        <v>41800</v>
      </c>
      <c r="U1718">
        <v>43000</v>
      </c>
      <c r="V1718">
        <v>42400</v>
      </c>
      <c r="W1718">
        <v>44900</v>
      </c>
    </row>
    <row r="1719" spans="1:24">
      <c r="A1719" s="265">
        <v>45984</v>
      </c>
      <c r="B1719" t="s">
        <v>24</v>
      </c>
      <c r="C1719" t="s">
        <v>24</v>
      </c>
      <c r="D1719" t="s">
        <v>24</v>
      </c>
      <c r="E1719" t="s">
        <v>24</v>
      </c>
      <c r="F1719" t="s">
        <v>24</v>
      </c>
      <c r="G1719" t="s">
        <v>24</v>
      </c>
      <c r="H1719" t="s">
        <v>24</v>
      </c>
      <c r="I1719" t="s">
        <v>24</v>
      </c>
      <c r="J1719" t="s">
        <v>24</v>
      </c>
      <c r="K1719" t="s">
        <v>24</v>
      </c>
      <c r="L1719" t="s">
        <v>24</v>
      </c>
      <c r="M1719" t="s">
        <v>24</v>
      </c>
      <c r="N1719" t="s">
        <v>24</v>
      </c>
      <c r="O1719" t="s">
        <v>24</v>
      </c>
      <c r="P1719" t="s">
        <v>24</v>
      </c>
      <c r="Q1719" t="s">
        <v>24</v>
      </c>
      <c r="R1719" t="s">
        <v>24</v>
      </c>
      <c r="S1719" t="s">
        <v>24</v>
      </c>
      <c r="T1719" t="s">
        <v>24</v>
      </c>
      <c r="U1719" t="s">
        <v>24</v>
      </c>
      <c r="V1719" t="s">
        <v>24</v>
      </c>
      <c r="W1719" t="s">
        <v>24</v>
      </c>
    </row>
    <row r="1720" spans="1:24">
      <c r="A1720" s="265">
        <v>45985</v>
      </c>
      <c r="B1720">
        <v>42800</v>
      </c>
      <c r="C1720">
        <v>43000</v>
      </c>
      <c r="D1720">
        <v>42000</v>
      </c>
      <c r="E1720">
        <v>38800</v>
      </c>
      <c r="F1720">
        <v>43800</v>
      </c>
      <c r="G1720" t="s">
        <v>25</v>
      </c>
      <c r="H1720">
        <v>41000</v>
      </c>
      <c r="I1720">
        <v>41400</v>
      </c>
      <c r="J1720">
        <v>42500</v>
      </c>
      <c r="K1720" t="s">
        <v>25</v>
      </c>
      <c r="L1720">
        <v>44300</v>
      </c>
      <c r="M1720">
        <v>42700</v>
      </c>
      <c r="N1720">
        <v>41300</v>
      </c>
      <c r="O1720">
        <v>43400</v>
      </c>
      <c r="P1720">
        <v>38000</v>
      </c>
      <c r="Q1720">
        <v>38500</v>
      </c>
      <c r="R1720">
        <v>38500</v>
      </c>
      <c r="S1720">
        <v>40900</v>
      </c>
      <c r="T1720">
        <v>42000</v>
      </c>
      <c r="U1720">
        <v>43000</v>
      </c>
      <c r="V1720">
        <v>42400</v>
      </c>
      <c r="W1720">
        <v>44900</v>
      </c>
    </row>
    <row r="1721" spans="1:24">
      <c r="A1721" s="265">
        <v>45986</v>
      </c>
      <c r="B1721">
        <v>42800</v>
      </c>
      <c r="C1721">
        <v>43000</v>
      </c>
      <c r="D1721">
        <v>41900</v>
      </c>
      <c r="E1721">
        <v>38800</v>
      </c>
      <c r="F1721">
        <v>43800</v>
      </c>
      <c r="G1721" t="s">
        <v>25</v>
      </c>
      <c r="H1721">
        <v>40800</v>
      </c>
      <c r="I1721">
        <v>41600</v>
      </c>
      <c r="J1721">
        <v>42600</v>
      </c>
      <c r="K1721" t="s">
        <v>25</v>
      </c>
      <c r="L1721">
        <v>44300</v>
      </c>
      <c r="M1721">
        <v>42700</v>
      </c>
      <c r="N1721">
        <v>41200</v>
      </c>
      <c r="O1721">
        <v>43400</v>
      </c>
      <c r="P1721">
        <v>37800</v>
      </c>
      <c r="Q1721">
        <v>38400</v>
      </c>
      <c r="R1721">
        <v>38500</v>
      </c>
      <c r="S1721">
        <v>40900</v>
      </c>
      <c r="T1721">
        <v>41900</v>
      </c>
      <c r="U1721">
        <v>43000</v>
      </c>
      <c r="V1721">
        <v>42400</v>
      </c>
      <c r="W1721">
        <v>44900</v>
      </c>
    </row>
    <row r="1722" spans="1:24">
      <c r="A1722" s="265">
        <v>45987</v>
      </c>
      <c r="B1722">
        <v>43200</v>
      </c>
      <c r="C1722">
        <v>43000</v>
      </c>
      <c r="D1722">
        <v>42250</v>
      </c>
      <c r="E1722">
        <v>39100</v>
      </c>
      <c r="F1722">
        <v>43800</v>
      </c>
      <c r="G1722" t="s">
        <v>25</v>
      </c>
      <c r="H1722">
        <v>41000</v>
      </c>
      <c r="I1722">
        <v>42000</v>
      </c>
      <c r="J1722">
        <v>42700</v>
      </c>
      <c r="K1722" t="s">
        <v>25</v>
      </c>
      <c r="L1722">
        <v>44500</v>
      </c>
      <c r="M1722">
        <v>42700</v>
      </c>
      <c r="N1722">
        <v>41500</v>
      </c>
      <c r="O1722">
        <v>43500</v>
      </c>
      <c r="P1722">
        <v>38000</v>
      </c>
      <c r="Q1722">
        <v>38700</v>
      </c>
      <c r="R1722">
        <v>38700</v>
      </c>
      <c r="S1722">
        <v>41200</v>
      </c>
      <c r="T1722">
        <v>42200</v>
      </c>
      <c r="U1722">
        <v>43500</v>
      </c>
      <c r="V1722">
        <v>42400</v>
      </c>
      <c r="W1722">
        <v>45000</v>
      </c>
    </row>
    <row r="1723" spans="1:24">
      <c r="A1723" s="265">
        <v>45988</v>
      </c>
      <c r="B1723">
        <v>43400</v>
      </c>
      <c r="C1723">
        <v>43000</v>
      </c>
      <c r="D1723">
        <v>42600</v>
      </c>
      <c r="E1723">
        <v>39200</v>
      </c>
      <c r="F1723">
        <v>44200</v>
      </c>
      <c r="G1723" t="s">
        <v>25</v>
      </c>
      <c r="H1723">
        <v>41500</v>
      </c>
      <c r="I1723">
        <v>42100</v>
      </c>
      <c r="J1723">
        <v>42800</v>
      </c>
      <c r="K1723" t="s">
        <v>25</v>
      </c>
      <c r="L1723">
        <v>45000</v>
      </c>
      <c r="M1723">
        <v>42800</v>
      </c>
      <c r="N1723">
        <v>42100</v>
      </c>
      <c r="O1723">
        <v>43500</v>
      </c>
      <c r="P1723">
        <v>38300</v>
      </c>
      <c r="Q1723">
        <v>39000</v>
      </c>
      <c r="R1723">
        <v>39000</v>
      </c>
      <c r="S1723">
        <v>41300</v>
      </c>
      <c r="T1723">
        <v>42600</v>
      </c>
      <c r="U1723">
        <v>43500</v>
      </c>
      <c r="V1723">
        <v>42500</v>
      </c>
      <c r="W1723">
        <v>45600</v>
      </c>
    </row>
    <row r="1724" spans="1:24">
      <c r="A1724" s="265">
        <v>45989</v>
      </c>
      <c r="B1724">
        <v>43400</v>
      </c>
      <c r="C1724">
        <v>43000</v>
      </c>
      <c r="D1724">
        <v>42400</v>
      </c>
      <c r="E1724">
        <v>39100</v>
      </c>
      <c r="F1724">
        <v>44200</v>
      </c>
      <c r="G1724" t="s">
        <v>25</v>
      </c>
      <c r="H1724">
        <v>41500</v>
      </c>
      <c r="I1724">
        <v>42100</v>
      </c>
      <c r="J1724">
        <v>42800</v>
      </c>
      <c r="K1724" t="s">
        <v>25</v>
      </c>
      <c r="L1724">
        <v>44800</v>
      </c>
      <c r="M1724">
        <v>42800</v>
      </c>
      <c r="N1724">
        <v>42000</v>
      </c>
      <c r="O1724">
        <v>43300</v>
      </c>
      <c r="P1724">
        <v>38200</v>
      </c>
      <c r="Q1724">
        <v>38900</v>
      </c>
      <c r="R1724">
        <v>39000</v>
      </c>
      <c r="S1724">
        <v>41200</v>
      </c>
      <c r="T1724">
        <v>42600</v>
      </c>
      <c r="U1724">
        <v>43500</v>
      </c>
      <c r="V1724">
        <v>42600</v>
      </c>
      <c r="W1724">
        <v>45600</v>
      </c>
    </row>
    <row r="1725" spans="1:24">
      <c r="A1725" s="265">
        <v>45990</v>
      </c>
      <c r="B1725">
        <v>43400</v>
      </c>
      <c r="C1725">
        <v>43000</v>
      </c>
      <c r="D1725">
        <v>42400</v>
      </c>
      <c r="E1725">
        <v>39100</v>
      </c>
      <c r="F1725">
        <v>44200</v>
      </c>
      <c r="G1725" t="s">
        <v>25</v>
      </c>
      <c r="H1725">
        <v>41500</v>
      </c>
      <c r="I1725">
        <v>42300</v>
      </c>
      <c r="J1725">
        <v>42800</v>
      </c>
      <c r="K1725" t="s">
        <v>25</v>
      </c>
      <c r="L1725">
        <v>44800</v>
      </c>
      <c r="M1725">
        <v>42800</v>
      </c>
      <c r="N1725">
        <v>41800</v>
      </c>
      <c r="O1725">
        <v>43300</v>
      </c>
      <c r="P1725">
        <v>38200</v>
      </c>
      <c r="Q1725">
        <v>38700</v>
      </c>
      <c r="R1725">
        <v>39000</v>
      </c>
      <c r="S1725">
        <v>41200</v>
      </c>
      <c r="T1725">
        <v>42500</v>
      </c>
      <c r="U1725">
        <v>43500</v>
      </c>
      <c r="V1725">
        <v>42600</v>
      </c>
      <c r="W1725">
        <v>45600</v>
      </c>
    </row>
    <row r="1726" spans="1:24">
      <c r="A1726" s="93">
        <v>45991</v>
      </c>
      <c r="B1726" s="90" t="s">
        <v>24</v>
      </c>
      <c r="C1726" s="90" t="s">
        <v>24</v>
      </c>
      <c r="D1726" s="90" t="s">
        <v>24</v>
      </c>
      <c r="E1726" s="90" t="s">
        <v>24</v>
      </c>
      <c r="F1726" s="90" t="s">
        <v>24</v>
      </c>
      <c r="G1726" s="90" t="s">
        <v>24</v>
      </c>
      <c r="H1726" s="90" t="s">
        <v>24</v>
      </c>
      <c r="I1726" s="90" t="s">
        <v>24</v>
      </c>
      <c r="J1726" s="90" t="s">
        <v>24</v>
      </c>
      <c r="K1726" s="90" t="s">
        <v>24</v>
      </c>
      <c r="L1726" s="90" t="s">
        <v>24</v>
      </c>
      <c r="M1726" s="90" t="s">
        <v>24</v>
      </c>
      <c r="N1726" s="90" t="s">
        <v>24</v>
      </c>
      <c r="O1726" s="90" t="s">
        <v>24</v>
      </c>
      <c r="P1726" s="90" t="s">
        <v>24</v>
      </c>
      <c r="Q1726" s="90" t="s">
        <v>24</v>
      </c>
      <c r="R1726" s="90" t="s">
        <v>24</v>
      </c>
      <c r="S1726" s="90" t="s">
        <v>24</v>
      </c>
      <c r="T1726" s="90" t="s">
        <v>24</v>
      </c>
      <c r="U1726" s="90" t="s">
        <v>24</v>
      </c>
      <c r="V1726" s="90" t="s">
        <v>24</v>
      </c>
      <c r="W1726" s="90" t="s">
        <v>24</v>
      </c>
      <c r="X1726" s="90"/>
    </row>
    <row r="1727" spans="1:24">
      <c r="A1727" s="93">
        <v>45992</v>
      </c>
      <c r="B1727" s="90">
        <v>43700</v>
      </c>
      <c r="C1727" s="90">
        <v>43000</v>
      </c>
      <c r="D1727" s="90">
        <v>43200</v>
      </c>
      <c r="E1727" s="90">
        <v>39500</v>
      </c>
      <c r="F1727" s="90">
        <v>44200</v>
      </c>
      <c r="G1727" s="91" t="s">
        <v>25</v>
      </c>
      <c r="H1727" s="90">
        <v>41300</v>
      </c>
      <c r="I1727" s="90">
        <v>42500</v>
      </c>
      <c r="J1727" s="90">
        <v>43000</v>
      </c>
      <c r="K1727" s="91" t="s">
        <v>25</v>
      </c>
      <c r="L1727" s="90">
        <v>45000</v>
      </c>
      <c r="M1727" s="90">
        <v>43100</v>
      </c>
      <c r="N1727" s="90">
        <v>42400</v>
      </c>
      <c r="O1727" s="90">
        <v>43400</v>
      </c>
      <c r="P1727" s="90">
        <v>38500</v>
      </c>
      <c r="Q1727" s="90">
        <v>39000</v>
      </c>
      <c r="R1727" s="90">
        <v>39000</v>
      </c>
      <c r="S1727" s="90">
        <v>41600</v>
      </c>
      <c r="T1727" s="90">
        <v>42700</v>
      </c>
      <c r="U1727" s="90">
        <v>43500</v>
      </c>
      <c r="V1727" s="90">
        <v>42800</v>
      </c>
      <c r="W1727" s="90">
        <v>45600</v>
      </c>
      <c r="X1727" s="90"/>
    </row>
    <row r="1728" spans="1:24">
      <c r="A1728" s="265">
        <v>45993</v>
      </c>
      <c r="B1728">
        <v>44000</v>
      </c>
      <c r="C1728">
        <v>43000</v>
      </c>
      <c r="D1728">
        <v>43200</v>
      </c>
      <c r="E1728">
        <v>39500</v>
      </c>
      <c r="F1728">
        <v>44500</v>
      </c>
      <c r="G1728" t="s">
        <v>25</v>
      </c>
      <c r="H1728">
        <v>41500</v>
      </c>
      <c r="I1728">
        <v>42600</v>
      </c>
      <c r="J1728">
        <v>43000</v>
      </c>
      <c r="K1728" t="s">
        <v>25</v>
      </c>
      <c r="L1728">
        <v>45200</v>
      </c>
      <c r="M1728">
        <v>43400</v>
      </c>
      <c r="N1728">
        <v>42600</v>
      </c>
      <c r="O1728">
        <v>43300</v>
      </c>
      <c r="P1728">
        <v>38500</v>
      </c>
      <c r="Q1728">
        <v>39300</v>
      </c>
      <c r="R1728">
        <v>39000</v>
      </c>
      <c r="S1728">
        <v>41600</v>
      </c>
      <c r="T1728">
        <v>43200</v>
      </c>
      <c r="U1728">
        <v>44000</v>
      </c>
      <c r="V1728">
        <v>43000</v>
      </c>
      <c r="W1728">
        <v>46000</v>
      </c>
    </row>
    <row r="1729" spans="1:24">
      <c r="A1729" s="265">
        <v>45994</v>
      </c>
      <c r="B1729">
        <v>44200</v>
      </c>
      <c r="C1729">
        <v>43000</v>
      </c>
      <c r="D1729">
        <v>43200</v>
      </c>
      <c r="E1729">
        <v>39600</v>
      </c>
      <c r="F1729">
        <v>44500</v>
      </c>
      <c r="G1729" t="s">
        <v>25</v>
      </c>
      <c r="H1729">
        <v>41500</v>
      </c>
      <c r="I1729">
        <v>42700</v>
      </c>
      <c r="J1729">
        <v>43200</v>
      </c>
      <c r="K1729" t="s">
        <v>25</v>
      </c>
      <c r="L1729">
        <v>45200</v>
      </c>
      <c r="M1729">
        <v>43700</v>
      </c>
      <c r="N1729">
        <v>42400</v>
      </c>
      <c r="O1729">
        <v>43300</v>
      </c>
      <c r="P1729">
        <v>38900</v>
      </c>
      <c r="Q1729">
        <v>39300</v>
      </c>
      <c r="R1729">
        <v>39300</v>
      </c>
      <c r="S1729">
        <v>41700</v>
      </c>
      <c r="T1729">
        <v>43200</v>
      </c>
      <c r="U1729">
        <v>44600</v>
      </c>
      <c r="V1729">
        <v>43000</v>
      </c>
      <c r="W1729">
        <v>46000</v>
      </c>
    </row>
    <row r="1730" spans="1:24">
      <c r="A1730" s="265">
        <v>45995</v>
      </c>
      <c r="B1730">
        <v>44400</v>
      </c>
      <c r="C1730">
        <v>43000</v>
      </c>
      <c r="D1730">
        <v>43300</v>
      </c>
      <c r="E1730">
        <v>39800</v>
      </c>
      <c r="F1730">
        <v>44500</v>
      </c>
      <c r="G1730" t="s">
        <v>25</v>
      </c>
      <c r="H1730">
        <v>41800</v>
      </c>
      <c r="I1730">
        <v>43000</v>
      </c>
      <c r="J1730">
        <v>43200</v>
      </c>
      <c r="K1730" t="s">
        <v>25</v>
      </c>
      <c r="L1730">
        <v>45300</v>
      </c>
      <c r="M1730">
        <v>43900</v>
      </c>
      <c r="N1730">
        <v>42900</v>
      </c>
      <c r="O1730">
        <v>43400</v>
      </c>
      <c r="P1730">
        <v>39200</v>
      </c>
      <c r="Q1730">
        <v>39500</v>
      </c>
      <c r="R1730">
        <v>39300</v>
      </c>
      <c r="S1730">
        <v>41800</v>
      </c>
      <c r="T1730">
        <v>43400</v>
      </c>
      <c r="U1730">
        <v>44600</v>
      </c>
      <c r="V1730">
        <v>43300</v>
      </c>
      <c r="W1730">
        <v>46600</v>
      </c>
    </row>
    <row r="1731" spans="1:24">
      <c r="A1731" s="93">
        <v>45996</v>
      </c>
      <c r="B1731" s="90">
        <v>44700</v>
      </c>
      <c r="C1731" s="90">
        <v>43200</v>
      </c>
      <c r="D1731" s="90">
        <v>43300</v>
      </c>
      <c r="E1731" s="90">
        <v>39600</v>
      </c>
      <c r="F1731" s="90">
        <v>45000</v>
      </c>
      <c r="G1731" s="91" t="s">
        <v>25</v>
      </c>
      <c r="H1731" s="90">
        <v>42000</v>
      </c>
      <c r="I1731" s="90">
        <v>43000</v>
      </c>
      <c r="J1731" s="90">
        <v>43500</v>
      </c>
      <c r="K1731" s="91" t="s">
        <v>25</v>
      </c>
      <c r="L1731" s="90">
        <v>45300</v>
      </c>
      <c r="M1731" s="90">
        <v>44100</v>
      </c>
      <c r="N1731" s="90">
        <v>42800</v>
      </c>
      <c r="O1731" s="90">
        <v>43300</v>
      </c>
      <c r="P1731" s="90">
        <v>38900</v>
      </c>
      <c r="Q1731" s="90">
        <v>39500</v>
      </c>
      <c r="R1731" s="90">
        <v>39500</v>
      </c>
      <c r="S1731" s="90">
        <v>41600</v>
      </c>
      <c r="T1731" s="90">
        <v>43400</v>
      </c>
      <c r="U1731" s="90">
        <v>45400</v>
      </c>
      <c r="V1731" s="90">
        <v>43400</v>
      </c>
      <c r="W1731" s="90">
        <v>46600</v>
      </c>
      <c r="X1731" s="90"/>
    </row>
    <row r="1732" spans="1:24">
      <c r="A1732" s="265">
        <v>45997</v>
      </c>
      <c r="B1732">
        <v>44700</v>
      </c>
      <c r="C1732">
        <v>43000</v>
      </c>
      <c r="D1732">
        <v>43200</v>
      </c>
      <c r="E1732">
        <v>39500</v>
      </c>
      <c r="F1732">
        <v>45000</v>
      </c>
      <c r="G1732" t="s">
        <v>25</v>
      </c>
      <c r="H1732">
        <v>41800</v>
      </c>
      <c r="I1732">
        <v>42700</v>
      </c>
      <c r="J1732">
        <v>43500</v>
      </c>
      <c r="K1732" t="s">
        <v>25</v>
      </c>
      <c r="L1732">
        <v>45200</v>
      </c>
      <c r="M1732">
        <v>44300</v>
      </c>
      <c r="N1732">
        <v>42600</v>
      </c>
      <c r="O1732">
        <v>43300</v>
      </c>
      <c r="P1732">
        <v>38900</v>
      </c>
      <c r="Q1732">
        <v>39500</v>
      </c>
      <c r="R1732">
        <v>39400</v>
      </c>
      <c r="S1732">
        <v>41600</v>
      </c>
      <c r="T1732">
        <v>43400</v>
      </c>
      <c r="U1732">
        <v>45400</v>
      </c>
      <c r="V1732">
        <v>43500</v>
      </c>
      <c r="W1732">
        <v>46600</v>
      </c>
    </row>
    <row r="1733" spans="1:24">
      <c r="A1733" s="265">
        <v>45998</v>
      </c>
      <c r="B1733" t="s">
        <v>24</v>
      </c>
      <c r="C1733" t="s">
        <v>24</v>
      </c>
      <c r="D1733" t="s">
        <v>24</v>
      </c>
      <c r="E1733" t="s">
        <v>24</v>
      </c>
      <c r="F1733" t="s">
        <v>24</v>
      </c>
      <c r="G1733" t="s">
        <v>24</v>
      </c>
      <c r="H1733" t="s">
        <v>24</v>
      </c>
      <c r="I1733" t="s">
        <v>24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24</v>
      </c>
      <c r="Q1733" t="s">
        <v>24</v>
      </c>
      <c r="R1733" t="s">
        <v>24</v>
      </c>
      <c r="S1733" t="s">
        <v>24</v>
      </c>
      <c r="T1733" t="s">
        <v>24</v>
      </c>
      <c r="U1733" t="s">
        <v>24</v>
      </c>
      <c r="V1733" t="s">
        <v>24</v>
      </c>
      <c r="W1733" t="s">
        <v>24</v>
      </c>
    </row>
    <row r="1734" spans="1:24">
      <c r="A1734" s="265">
        <v>45999</v>
      </c>
      <c r="B1734">
        <v>44500</v>
      </c>
      <c r="C1734">
        <v>43000</v>
      </c>
      <c r="D1734">
        <v>42900</v>
      </c>
      <c r="E1734">
        <v>39400</v>
      </c>
      <c r="F1734">
        <v>45000</v>
      </c>
      <c r="G1734" t="s">
        <v>25</v>
      </c>
      <c r="H1734">
        <v>41500</v>
      </c>
      <c r="I1734">
        <v>42500</v>
      </c>
      <c r="J1734">
        <v>43500</v>
      </c>
      <c r="K1734" t="s">
        <v>25</v>
      </c>
      <c r="L1734">
        <v>45000</v>
      </c>
      <c r="M1734">
        <v>44300</v>
      </c>
      <c r="N1734">
        <v>42000</v>
      </c>
      <c r="O1734">
        <v>43300</v>
      </c>
      <c r="P1734">
        <v>38800</v>
      </c>
      <c r="Q1734">
        <v>39300</v>
      </c>
      <c r="R1734">
        <v>39100</v>
      </c>
      <c r="S1734">
        <v>41500</v>
      </c>
      <c r="T1734">
        <v>42900</v>
      </c>
      <c r="U1734">
        <v>45000</v>
      </c>
      <c r="V1734">
        <v>43500</v>
      </c>
      <c r="W1734">
        <v>46600</v>
      </c>
    </row>
    <row r="1735" spans="1:24">
      <c r="A1735" s="265">
        <v>46000</v>
      </c>
      <c r="B1735">
        <v>44500</v>
      </c>
      <c r="C1735">
        <v>43000</v>
      </c>
      <c r="D1735">
        <v>42900</v>
      </c>
      <c r="E1735">
        <v>39200</v>
      </c>
      <c r="F1735">
        <v>45000</v>
      </c>
      <c r="G1735" t="s">
        <v>25</v>
      </c>
      <c r="H1735">
        <v>41500</v>
      </c>
      <c r="I1735">
        <v>42500</v>
      </c>
      <c r="J1735">
        <v>43300</v>
      </c>
      <c r="K1735" t="s">
        <v>25</v>
      </c>
      <c r="L1735">
        <v>44900</v>
      </c>
      <c r="M1735">
        <v>44400</v>
      </c>
      <c r="N1735">
        <v>41900</v>
      </c>
      <c r="O1735">
        <v>43200</v>
      </c>
      <c r="P1735">
        <v>38800</v>
      </c>
      <c r="Q1735">
        <v>39100</v>
      </c>
      <c r="R1735">
        <v>39000</v>
      </c>
      <c r="S1735">
        <v>41300</v>
      </c>
      <c r="T1735">
        <v>42700</v>
      </c>
      <c r="U1735">
        <v>44900</v>
      </c>
      <c r="V1735">
        <v>43300</v>
      </c>
      <c r="W1735">
        <v>46600</v>
      </c>
    </row>
    <row r="1736" spans="1:24">
      <c r="A1736" s="265">
        <v>46001</v>
      </c>
      <c r="B1736">
        <v>44500</v>
      </c>
      <c r="C1736">
        <v>43000</v>
      </c>
      <c r="D1736">
        <v>43000</v>
      </c>
      <c r="E1736">
        <v>39200</v>
      </c>
      <c r="F1736">
        <v>44600</v>
      </c>
      <c r="G1736" t="s">
        <v>25</v>
      </c>
      <c r="H1736">
        <v>41300</v>
      </c>
      <c r="I1736">
        <v>42500</v>
      </c>
      <c r="J1736">
        <v>43300</v>
      </c>
      <c r="K1736" t="s">
        <v>25</v>
      </c>
      <c r="L1736">
        <v>44900</v>
      </c>
      <c r="M1736">
        <v>44500</v>
      </c>
      <c r="N1736">
        <v>41900</v>
      </c>
      <c r="O1736">
        <v>43200</v>
      </c>
      <c r="P1736">
        <v>38800</v>
      </c>
      <c r="Q1736">
        <v>39200</v>
      </c>
      <c r="R1736">
        <v>39000</v>
      </c>
      <c r="S1736">
        <v>41300</v>
      </c>
      <c r="T1736">
        <v>42700</v>
      </c>
      <c r="U1736">
        <v>44900</v>
      </c>
      <c r="V1736">
        <v>43300</v>
      </c>
      <c r="W1736">
        <v>46600</v>
      </c>
    </row>
    <row r="1737" spans="1:24">
      <c r="A1737" s="265">
        <v>46002</v>
      </c>
      <c r="B1737">
        <v>44500</v>
      </c>
      <c r="C1737">
        <v>43000</v>
      </c>
      <c r="D1737">
        <v>43000</v>
      </c>
      <c r="E1737">
        <v>39100</v>
      </c>
      <c r="F1737">
        <v>44600</v>
      </c>
      <c r="G1737" t="s">
        <v>25</v>
      </c>
      <c r="H1737">
        <v>41200</v>
      </c>
      <c r="I1737">
        <v>42500</v>
      </c>
      <c r="J1737">
        <v>43500</v>
      </c>
      <c r="K1737" t="s">
        <v>25</v>
      </c>
      <c r="L1737">
        <v>44800</v>
      </c>
      <c r="M1737">
        <v>44600</v>
      </c>
      <c r="N1737">
        <v>41800</v>
      </c>
      <c r="O1737">
        <v>43100</v>
      </c>
      <c r="P1737">
        <v>38700</v>
      </c>
      <c r="Q1737">
        <v>39100</v>
      </c>
      <c r="R1737">
        <v>39000</v>
      </c>
      <c r="S1737">
        <v>41200</v>
      </c>
      <c r="T1737">
        <v>42700</v>
      </c>
      <c r="U1737">
        <v>44800</v>
      </c>
      <c r="V1737">
        <v>43300</v>
      </c>
      <c r="W1737">
        <v>46600</v>
      </c>
    </row>
    <row r="1738" spans="1:24">
      <c r="A1738" s="265">
        <v>46003</v>
      </c>
      <c r="B1738">
        <v>44500</v>
      </c>
      <c r="C1738">
        <v>43000</v>
      </c>
      <c r="D1738">
        <v>42800</v>
      </c>
      <c r="E1738">
        <v>38900</v>
      </c>
      <c r="F1738">
        <v>44600</v>
      </c>
      <c r="G1738" t="s">
        <v>25</v>
      </c>
      <c r="H1738">
        <v>41000</v>
      </c>
      <c r="I1738">
        <v>42100</v>
      </c>
      <c r="J1738">
        <v>43500</v>
      </c>
      <c r="K1738" t="s">
        <v>25</v>
      </c>
      <c r="L1738">
        <v>44600</v>
      </c>
      <c r="M1738">
        <v>44600</v>
      </c>
      <c r="N1738">
        <v>41800</v>
      </c>
      <c r="O1738">
        <v>43000</v>
      </c>
      <c r="P1738">
        <v>38600</v>
      </c>
      <c r="Q1738">
        <v>39000</v>
      </c>
      <c r="R1738">
        <v>39000</v>
      </c>
      <c r="S1738">
        <v>41000</v>
      </c>
      <c r="T1738">
        <v>42400</v>
      </c>
      <c r="U1738">
        <v>44800</v>
      </c>
      <c r="V1738">
        <v>43300</v>
      </c>
      <c r="W1738">
        <v>46600</v>
      </c>
    </row>
    <row r="1739" spans="1:24">
      <c r="A1739" s="265">
        <v>46004</v>
      </c>
      <c r="B1739">
        <v>44500</v>
      </c>
      <c r="C1739">
        <v>43000</v>
      </c>
      <c r="D1739">
        <v>42200</v>
      </c>
      <c r="E1739">
        <v>38900</v>
      </c>
      <c r="F1739">
        <v>44200</v>
      </c>
      <c r="G1739" t="s">
        <v>25</v>
      </c>
      <c r="H1739">
        <v>41000</v>
      </c>
      <c r="I1739">
        <v>42100</v>
      </c>
      <c r="J1739">
        <v>43500</v>
      </c>
      <c r="K1739" t="s">
        <v>25</v>
      </c>
      <c r="L1739">
        <v>44300</v>
      </c>
      <c r="M1739">
        <v>44600</v>
      </c>
      <c r="N1739">
        <v>41600</v>
      </c>
      <c r="O1739">
        <v>43000</v>
      </c>
      <c r="P1739">
        <v>38300</v>
      </c>
      <c r="Q1739">
        <v>38900</v>
      </c>
      <c r="R1739">
        <v>38800</v>
      </c>
      <c r="S1739">
        <v>41000</v>
      </c>
      <c r="T1739">
        <v>42400</v>
      </c>
      <c r="U1739">
        <v>44700</v>
      </c>
      <c r="V1739">
        <v>43300</v>
      </c>
      <c r="W1739">
        <v>46600</v>
      </c>
    </row>
    <row r="1740" spans="1:24">
      <c r="A1740" s="265">
        <v>46005</v>
      </c>
      <c r="B1740" t="s">
        <v>24</v>
      </c>
      <c r="C1740" t="s">
        <v>24</v>
      </c>
      <c r="D1740" t="s">
        <v>24</v>
      </c>
      <c r="E1740" t="s">
        <v>24</v>
      </c>
      <c r="F1740" t="s">
        <v>24</v>
      </c>
      <c r="G1740" t="s">
        <v>24</v>
      </c>
      <c r="H1740" t="s">
        <v>24</v>
      </c>
      <c r="I1740" t="s">
        <v>24</v>
      </c>
      <c r="J1740" t="s">
        <v>24</v>
      </c>
      <c r="K1740" t="s">
        <v>24</v>
      </c>
      <c r="L1740" t="s">
        <v>24</v>
      </c>
      <c r="M1740" t="s">
        <v>24</v>
      </c>
      <c r="N1740" t="s">
        <v>24</v>
      </c>
      <c r="O1740" t="s">
        <v>24</v>
      </c>
      <c r="P1740" t="s">
        <v>24</v>
      </c>
      <c r="Q1740" t="s">
        <v>24</v>
      </c>
      <c r="R1740" t="s">
        <v>24</v>
      </c>
      <c r="S1740" t="s">
        <v>24</v>
      </c>
      <c r="T1740" t="s">
        <v>24</v>
      </c>
      <c r="U1740" t="s">
        <v>24</v>
      </c>
      <c r="V1740" t="s">
        <v>24</v>
      </c>
      <c r="W1740" t="s">
        <v>24</v>
      </c>
    </row>
    <row r="1741" spans="1:24">
      <c r="A1741" s="265">
        <v>46006</v>
      </c>
      <c r="B1741">
        <v>44500</v>
      </c>
      <c r="C1741">
        <v>42800</v>
      </c>
      <c r="D1741">
        <v>42100</v>
      </c>
      <c r="E1741">
        <v>38950</v>
      </c>
      <c r="F1741">
        <v>44300</v>
      </c>
      <c r="G1741" t="s">
        <v>25</v>
      </c>
      <c r="H1741">
        <v>41000</v>
      </c>
      <c r="I1741">
        <v>42200</v>
      </c>
      <c r="J1741">
        <v>43500</v>
      </c>
      <c r="K1741" t="s">
        <v>25</v>
      </c>
      <c r="L1741">
        <v>44300</v>
      </c>
      <c r="M1741">
        <v>44700</v>
      </c>
      <c r="N1741">
        <v>41350</v>
      </c>
      <c r="O1741">
        <v>43000</v>
      </c>
      <c r="P1741">
        <v>38700</v>
      </c>
      <c r="Q1741">
        <v>39000</v>
      </c>
      <c r="R1741">
        <v>38900</v>
      </c>
      <c r="S1741">
        <v>41000</v>
      </c>
      <c r="T1741">
        <v>42600</v>
      </c>
      <c r="U1741">
        <v>44800</v>
      </c>
      <c r="V1741">
        <v>43300</v>
      </c>
      <c r="W1741">
        <v>46600</v>
      </c>
    </row>
    <row r="1742" spans="1:24">
      <c r="A1742" s="265">
        <v>46007</v>
      </c>
      <c r="B1742">
        <v>44800</v>
      </c>
      <c r="C1742">
        <v>42800</v>
      </c>
      <c r="D1742">
        <v>42300</v>
      </c>
      <c r="E1742">
        <v>39100</v>
      </c>
      <c r="F1742">
        <v>44700</v>
      </c>
      <c r="G1742" t="s">
        <v>25</v>
      </c>
      <c r="H1742">
        <v>41000</v>
      </c>
      <c r="I1742">
        <v>42400</v>
      </c>
      <c r="J1742">
        <v>44000</v>
      </c>
      <c r="K1742" t="s">
        <v>25</v>
      </c>
      <c r="L1742">
        <v>44400</v>
      </c>
      <c r="M1742">
        <v>44800</v>
      </c>
      <c r="N1742">
        <v>41600</v>
      </c>
      <c r="O1742">
        <v>43100</v>
      </c>
      <c r="P1742">
        <v>39100</v>
      </c>
      <c r="Q1742">
        <v>39500</v>
      </c>
      <c r="R1742">
        <v>39400</v>
      </c>
      <c r="S1742">
        <v>41100</v>
      </c>
      <c r="T1742">
        <v>43100</v>
      </c>
      <c r="U1742">
        <v>45000</v>
      </c>
      <c r="V1742">
        <v>43300</v>
      </c>
      <c r="W1742">
        <v>46600</v>
      </c>
    </row>
    <row r="1743" spans="1:24">
      <c r="A1743" s="265">
        <v>46008</v>
      </c>
      <c r="B1743">
        <v>45000</v>
      </c>
      <c r="C1743">
        <v>43000</v>
      </c>
      <c r="D1743">
        <v>42500</v>
      </c>
      <c r="E1743">
        <v>39200</v>
      </c>
      <c r="F1743">
        <v>45100</v>
      </c>
      <c r="G1743" t="s">
        <v>25</v>
      </c>
      <c r="H1743">
        <v>41000</v>
      </c>
      <c r="I1743">
        <v>42600</v>
      </c>
      <c r="J1743">
        <v>44000</v>
      </c>
      <c r="K1743" t="s">
        <v>25</v>
      </c>
      <c r="L1743">
        <v>44500</v>
      </c>
      <c r="M1743">
        <v>45000</v>
      </c>
      <c r="N1743">
        <v>42000</v>
      </c>
      <c r="O1743">
        <v>43200</v>
      </c>
      <c r="P1743">
        <v>39200</v>
      </c>
      <c r="Q1743">
        <v>39700</v>
      </c>
      <c r="R1743">
        <v>39800</v>
      </c>
      <c r="S1743">
        <v>41300</v>
      </c>
      <c r="T1743">
        <v>43400</v>
      </c>
      <c r="U1743">
        <v>45500</v>
      </c>
      <c r="V1743">
        <v>43000</v>
      </c>
      <c r="W1743">
        <v>46600</v>
      </c>
    </row>
    <row r="1744" spans="1:24">
      <c r="A1744" s="265">
        <v>46009</v>
      </c>
      <c r="B1744">
        <v>44900</v>
      </c>
      <c r="C1744">
        <v>43000</v>
      </c>
      <c r="D1744">
        <v>42500</v>
      </c>
      <c r="E1744">
        <v>39200</v>
      </c>
      <c r="F1744">
        <v>45200</v>
      </c>
      <c r="G1744" t="s">
        <v>25</v>
      </c>
      <c r="H1744">
        <v>41500</v>
      </c>
      <c r="I1744">
        <v>42500</v>
      </c>
      <c r="J1744">
        <v>44200</v>
      </c>
      <c r="K1744" t="s">
        <v>25</v>
      </c>
      <c r="L1744">
        <v>44500</v>
      </c>
      <c r="M1744">
        <v>45200</v>
      </c>
      <c r="N1744">
        <v>41850</v>
      </c>
      <c r="O1744">
        <v>43100</v>
      </c>
      <c r="P1744">
        <v>38800</v>
      </c>
      <c r="Q1744">
        <v>39600</v>
      </c>
      <c r="R1744">
        <v>39800</v>
      </c>
      <c r="S1744">
        <v>41300</v>
      </c>
      <c r="T1744">
        <v>43400</v>
      </c>
      <c r="U1744">
        <v>45500</v>
      </c>
      <c r="V1744">
        <v>43200</v>
      </c>
      <c r="W1744">
        <v>46600</v>
      </c>
    </row>
    <row r="1745" spans="1:24">
      <c r="A1745" s="93">
        <v>46010</v>
      </c>
      <c r="B1745" s="90">
        <v>45100</v>
      </c>
      <c r="C1745" s="90">
        <v>43300</v>
      </c>
      <c r="D1745" s="90">
        <v>43200</v>
      </c>
      <c r="E1745" s="90">
        <v>39500</v>
      </c>
      <c r="F1745" s="90">
        <v>45500</v>
      </c>
      <c r="G1745" s="91" t="s">
        <v>25</v>
      </c>
      <c r="H1745" s="90">
        <v>42000</v>
      </c>
      <c r="I1745" s="90">
        <v>43000</v>
      </c>
      <c r="J1745" s="90">
        <v>45000</v>
      </c>
      <c r="K1745" s="91" t="s">
        <v>25</v>
      </c>
      <c r="L1745" s="90">
        <v>44700</v>
      </c>
      <c r="M1745" s="90">
        <v>45300</v>
      </c>
      <c r="N1745" s="90">
        <v>42600</v>
      </c>
      <c r="O1745" s="90">
        <v>43300</v>
      </c>
      <c r="P1745" s="90">
        <v>39600</v>
      </c>
      <c r="Q1745" s="90">
        <v>40000</v>
      </c>
      <c r="R1745" s="90">
        <v>40000</v>
      </c>
      <c r="S1745" s="90">
        <v>41600</v>
      </c>
      <c r="T1745" s="90">
        <v>43700</v>
      </c>
      <c r="U1745" s="90">
        <v>46000</v>
      </c>
      <c r="V1745" s="90">
        <v>43500</v>
      </c>
      <c r="W1745" s="90">
        <v>46700</v>
      </c>
      <c r="X1745" s="90"/>
    </row>
    <row r="1746" spans="1:24">
      <c r="A1746" s="265">
        <v>46011</v>
      </c>
      <c r="B1746">
        <v>45300</v>
      </c>
      <c r="C1746">
        <v>43500</v>
      </c>
      <c r="D1746">
        <v>43200</v>
      </c>
      <c r="E1746">
        <v>39400</v>
      </c>
      <c r="F1746">
        <v>45800</v>
      </c>
      <c r="G1746" t="s">
        <v>25</v>
      </c>
      <c r="H1746">
        <v>41700</v>
      </c>
      <c r="I1746">
        <v>43000</v>
      </c>
      <c r="J1746">
        <v>45000</v>
      </c>
      <c r="K1746" t="s">
        <v>25</v>
      </c>
      <c r="L1746">
        <v>44800</v>
      </c>
      <c r="M1746">
        <v>45300</v>
      </c>
      <c r="N1746">
        <v>42600</v>
      </c>
      <c r="O1746">
        <v>43200</v>
      </c>
      <c r="P1746">
        <v>39600</v>
      </c>
      <c r="Q1746">
        <v>40000</v>
      </c>
      <c r="R1746">
        <v>40000</v>
      </c>
      <c r="S1746">
        <v>41500</v>
      </c>
      <c r="T1746">
        <v>43700</v>
      </c>
      <c r="U1746">
        <v>46000</v>
      </c>
      <c r="V1746">
        <v>43500</v>
      </c>
      <c r="W1746">
        <v>46900</v>
      </c>
    </row>
    <row r="1747" spans="1:24">
      <c r="A1747" s="265">
        <v>46012</v>
      </c>
      <c r="B1747" t="s">
        <v>24</v>
      </c>
      <c r="C1747" t="s">
        <v>24</v>
      </c>
      <c r="D1747" t="s">
        <v>24</v>
      </c>
      <c r="E1747" t="s">
        <v>24</v>
      </c>
      <c r="F1747" t="s">
        <v>24</v>
      </c>
      <c r="G1747" t="s">
        <v>24</v>
      </c>
      <c r="H1747" t="s">
        <v>24</v>
      </c>
      <c r="I1747" t="s">
        <v>24</v>
      </c>
      <c r="J1747" t="s">
        <v>24</v>
      </c>
      <c r="K1747" t="s">
        <v>24</v>
      </c>
      <c r="L1747" t="s">
        <v>24</v>
      </c>
      <c r="M1747" t="s">
        <v>24</v>
      </c>
      <c r="N1747" t="s">
        <v>24</v>
      </c>
      <c r="O1747" t="s">
        <v>24</v>
      </c>
      <c r="P1747" t="s">
        <v>24</v>
      </c>
      <c r="Q1747" t="s">
        <v>24</v>
      </c>
      <c r="R1747" t="s">
        <v>24</v>
      </c>
      <c r="S1747" t="s">
        <v>24</v>
      </c>
      <c r="T1747" t="s">
        <v>24</v>
      </c>
      <c r="U1747" t="s">
        <v>24</v>
      </c>
      <c r="V1747" t="s">
        <v>24</v>
      </c>
      <c r="W1747" t="s">
        <v>24</v>
      </c>
    </row>
    <row r="1748" spans="1:24">
      <c r="A1748" s="265">
        <v>46013</v>
      </c>
      <c r="B1748">
        <v>46000</v>
      </c>
      <c r="C1748">
        <v>43800</v>
      </c>
      <c r="D1748">
        <v>43350</v>
      </c>
      <c r="E1748">
        <v>39800</v>
      </c>
      <c r="F1748">
        <v>45800</v>
      </c>
      <c r="G1748" t="s">
        <v>25</v>
      </c>
      <c r="H1748">
        <v>42300</v>
      </c>
      <c r="I1748">
        <v>43200</v>
      </c>
      <c r="J1748">
        <v>45300</v>
      </c>
      <c r="K1748" t="s">
        <v>25</v>
      </c>
      <c r="L1748">
        <v>45000</v>
      </c>
      <c r="M1748">
        <v>45300</v>
      </c>
      <c r="N1748">
        <v>42700</v>
      </c>
      <c r="O1748">
        <v>43500</v>
      </c>
      <c r="P1748">
        <v>40400</v>
      </c>
      <c r="Q1748">
        <v>40700</v>
      </c>
      <c r="R1748">
        <v>40300</v>
      </c>
      <c r="S1748">
        <v>41900</v>
      </c>
      <c r="T1748">
        <v>44100</v>
      </c>
      <c r="U1748">
        <v>46000</v>
      </c>
      <c r="V1748">
        <v>43900</v>
      </c>
      <c r="W1748">
        <v>47000</v>
      </c>
    </row>
    <row r="1749" spans="1:24">
      <c r="A1749" s="265">
        <v>46014</v>
      </c>
      <c r="B1749">
        <v>46400</v>
      </c>
      <c r="C1749">
        <v>43800</v>
      </c>
      <c r="D1749">
        <v>43400</v>
      </c>
      <c r="E1749">
        <v>39800</v>
      </c>
      <c r="F1749">
        <v>46500</v>
      </c>
      <c r="G1749" t="s">
        <v>25</v>
      </c>
      <c r="H1749">
        <v>42500</v>
      </c>
      <c r="I1749">
        <v>43000</v>
      </c>
      <c r="J1749">
        <v>45600</v>
      </c>
      <c r="K1749" t="s">
        <v>25</v>
      </c>
      <c r="L1749">
        <v>45300</v>
      </c>
      <c r="M1749">
        <v>45500</v>
      </c>
      <c r="N1749">
        <v>43000</v>
      </c>
      <c r="O1749">
        <v>43500</v>
      </c>
      <c r="P1749">
        <v>40400</v>
      </c>
      <c r="Q1749">
        <v>41000</v>
      </c>
      <c r="R1749">
        <v>40700</v>
      </c>
      <c r="S1749">
        <v>41900</v>
      </c>
      <c r="T1749">
        <v>44400</v>
      </c>
      <c r="U1749">
        <v>47000</v>
      </c>
      <c r="V1749">
        <v>44500</v>
      </c>
      <c r="W1749">
        <v>47500</v>
      </c>
    </row>
    <row r="1750" spans="1:24">
      <c r="A1750" s="265">
        <v>46015</v>
      </c>
      <c r="B1750">
        <v>46400</v>
      </c>
      <c r="C1750">
        <v>44000</v>
      </c>
      <c r="D1750">
        <v>43500</v>
      </c>
      <c r="E1750">
        <v>39800</v>
      </c>
      <c r="F1750">
        <v>46500</v>
      </c>
      <c r="G1750" t="s">
        <v>25</v>
      </c>
      <c r="H1750">
        <v>42500</v>
      </c>
      <c r="I1750">
        <v>43000</v>
      </c>
      <c r="J1750">
        <v>45600</v>
      </c>
      <c r="K1750" t="s">
        <v>25</v>
      </c>
      <c r="L1750">
        <v>45300</v>
      </c>
      <c r="M1750">
        <v>45500</v>
      </c>
      <c r="N1750">
        <v>42900</v>
      </c>
      <c r="O1750">
        <v>43500</v>
      </c>
      <c r="P1750">
        <v>40400</v>
      </c>
      <c r="Q1750">
        <v>41000</v>
      </c>
      <c r="R1750">
        <v>40700</v>
      </c>
      <c r="S1750">
        <v>41900</v>
      </c>
      <c r="T1750">
        <v>44500</v>
      </c>
      <c r="U1750">
        <v>47000</v>
      </c>
      <c r="V1750">
        <v>44800</v>
      </c>
      <c r="W1750">
        <v>47500</v>
      </c>
    </row>
    <row r="1751" spans="1:24">
      <c r="A1751" s="265">
        <v>46016</v>
      </c>
      <c r="B1751" t="s">
        <v>24</v>
      </c>
      <c r="C1751" t="s">
        <v>24</v>
      </c>
      <c r="D1751" t="s">
        <v>24</v>
      </c>
      <c r="E1751" t="s">
        <v>24</v>
      </c>
      <c r="F1751" t="s">
        <v>24</v>
      </c>
      <c r="G1751" t="s">
        <v>24</v>
      </c>
      <c r="H1751" t="s">
        <v>24</v>
      </c>
      <c r="I1751" t="s">
        <v>24</v>
      </c>
      <c r="J1751" t="s">
        <v>24</v>
      </c>
      <c r="K1751" t="s">
        <v>24</v>
      </c>
      <c r="L1751" t="s">
        <v>24</v>
      </c>
      <c r="M1751" t="s">
        <v>24</v>
      </c>
      <c r="N1751" t="s">
        <v>24</v>
      </c>
      <c r="O1751" t="s">
        <v>24</v>
      </c>
      <c r="P1751" t="s">
        <v>24</v>
      </c>
      <c r="Q1751" t="s">
        <v>24</v>
      </c>
      <c r="R1751" t="s">
        <v>24</v>
      </c>
      <c r="S1751" t="s">
        <v>24</v>
      </c>
      <c r="T1751" t="s">
        <v>24</v>
      </c>
      <c r="U1751" t="s">
        <v>24</v>
      </c>
      <c r="V1751" t="s">
        <v>24</v>
      </c>
      <c r="W1751" t="s">
        <v>24</v>
      </c>
    </row>
    <row r="1752" spans="1:24">
      <c r="A1752" s="265">
        <v>46017</v>
      </c>
      <c r="B1752">
        <v>46400</v>
      </c>
      <c r="C1752">
        <v>44000</v>
      </c>
      <c r="D1752">
        <v>43650</v>
      </c>
      <c r="E1752">
        <v>40000</v>
      </c>
      <c r="F1752">
        <v>46700</v>
      </c>
      <c r="G1752" t="s">
        <v>25</v>
      </c>
      <c r="H1752">
        <v>42500</v>
      </c>
      <c r="I1752">
        <v>43200</v>
      </c>
      <c r="J1752">
        <v>45700</v>
      </c>
      <c r="K1752" t="s">
        <v>25</v>
      </c>
      <c r="L1752">
        <v>45500</v>
      </c>
      <c r="M1752">
        <v>45600</v>
      </c>
      <c r="N1752">
        <v>43150</v>
      </c>
      <c r="O1752">
        <v>43500</v>
      </c>
      <c r="P1752">
        <v>40200</v>
      </c>
      <c r="Q1752">
        <v>40700</v>
      </c>
      <c r="R1752">
        <v>40700</v>
      </c>
      <c r="S1752">
        <v>42100</v>
      </c>
      <c r="T1752">
        <v>44500</v>
      </c>
      <c r="U1752">
        <v>47000</v>
      </c>
      <c r="V1752">
        <v>44800</v>
      </c>
      <c r="W1752">
        <v>47500</v>
      </c>
    </row>
    <row r="1753" spans="1:24">
      <c r="A1753" s="265">
        <v>46018</v>
      </c>
      <c r="B1753">
        <v>46400</v>
      </c>
      <c r="C1753">
        <v>44000</v>
      </c>
      <c r="D1753">
        <v>43700</v>
      </c>
      <c r="E1753">
        <v>40000</v>
      </c>
      <c r="F1753">
        <v>46700</v>
      </c>
      <c r="G1753" t="s">
        <v>25</v>
      </c>
      <c r="H1753">
        <v>42500</v>
      </c>
      <c r="I1753">
        <v>43400</v>
      </c>
      <c r="J1753">
        <v>45700</v>
      </c>
      <c r="K1753" t="s">
        <v>25</v>
      </c>
      <c r="L1753">
        <v>45600</v>
      </c>
      <c r="M1753">
        <v>45700</v>
      </c>
      <c r="N1753">
        <v>43200</v>
      </c>
      <c r="O1753">
        <v>43500</v>
      </c>
      <c r="P1753">
        <v>40200</v>
      </c>
      <c r="Q1753">
        <v>40600</v>
      </c>
      <c r="R1753">
        <v>40700</v>
      </c>
      <c r="S1753">
        <v>42100</v>
      </c>
      <c r="T1753">
        <v>44500</v>
      </c>
      <c r="U1753">
        <v>47000</v>
      </c>
      <c r="V1753">
        <v>44800</v>
      </c>
      <c r="W1753">
        <v>47500</v>
      </c>
    </row>
    <row r="1754" spans="1:24">
      <c r="A1754" s="265">
        <v>46019</v>
      </c>
      <c r="B1754" t="s">
        <v>24</v>
      </c>
      <c r="C1754" t="s">
        <v>24</v>
      </c>
      <c r="D1754" t="s">
        <v>24</v>
      </c>
      <c r="E1754" t="s">
        <v>24</v>
      </c>
      <c r="F1754" t="s">
        <v>24</v>
      </c>
      <c r="G1754" t="s">
        <v>24</v>
      </c>
      <c r="H1754" t="s">
        <v>24</v>
      </c>
      <c r="I1754" t="s">
        <v>24</v>
      </c>
      <c r="J1754" t="s">
        <v>24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24</v>
      </c>
      <c r="Q1754" t="s">
        <v>24</v>
      </c>
      <c r="R1754" t="s">
        <v>24</v>
      </c>
      <c r="S1754" t="s">
        <v>24</v>
      </c>
      <c r="T1754" t="s">
        <v>24</v>
      </c>
      <c r="U1754" t="s">
        <v>24</v>
      </c>
      <c r="V1754" t="s">
        <v>24</v>
      </c>
      <c r="W1754" t="s">
        <v>24</v>
      </c>
    </row>
    <row r="1755" spans="1:24">
      <c r="A1755" s="265">
        <v>46020</v>
      </c>
      <c r="B1755">
        <v>47500</v>
      </c>
      <c r="C1755">
        <v>45000</v>
      </c>
      <c r="D1755">
        <v>44700</v>
      </c>
      <c r="E1755">
        <v>41800</v>
      </c>
      <c r="F1755">
        <v>48900</v>
      </c>
      <c r="G1755" t="s">
        <v>25</v>
      </c>
      <c r="H1755">
        <v>43500</v>
      </c>
      <c r="I1755">
        <v>44500</v>
      </c>
      <c r="J1755">
        <v>49500</v>
      </c>
      <c r="K1755" t="s">
        <v>25</v>
      </c>
      <c r="L1755">
        <v>46500</v>
      </c>
      <c r="M1755">
        <v>46700</v>
      </c>
      <c r="N1755">
        <v>44500</v>
      </c>
      <c r="O1755">
        <v>45000</v>
      </c>
      <c r="P1755">
        <v>42500</v>
      </c>
      <c r="Q1755">
        <v>42600</v>
      </c>
      <c r="R1755">
        <v>41800</v>
      </c>
      <c r="S1755">
        <v>43900</v>
      </c>
      <c r="T1755">
        <v>45800</v>
      </c>
      <c r="U1755">
        <v>49500</v>
      </c>
      <c r="V1755">
        <v>45500</v>
      </c>
      <c r="W1755">
        <v>48400</v>
      </c>
    </row>
    <row r="1756" spans="1:24">
      <c r="A1756" s="265">
        <v>46021</v>
      </c>
      <c r="B1756">
        <v>47900</v>
      </c>
      <c r="C1756">
        <v>45000</v>
      </c>
      <c r="D1756">
        <v>45000</v>
      </c>
      <c r="E1756">
        <v>41200</v>
      </c>
      <c r="F1756">
        <v>48900</v>
      </c>
      <c r="G1756" t="s">
        <v>25</v>
      </c>
      <c r="H1756">
        <v>43500</v>
      </c>
      <c r="I1756">
        <v>44900</v>
      </c>
      <c r="J1756">
        <v>49500</v>
      </c>
      <c r="K1756" t="s">
        <v>25</v>
      </c>
      <c r="L1756">
        <v>46800</v>
      </c>
      <c r="M1756">
        <v>47400</v>
      </c>
      <c r="N1756">
        <v>44600</v>
      </c>
      <c r="O1756">
        <v>45000</v>
      </c>
      <c r="P1756">
        <v>42000</v>
      </c>
      <c r="Q1756">
        <v>42500</v>
      </c>
      <c r="R1756">
        <v>41800</v>
      </c>
      <c r="S1756">
        <v>43300</v>
      </c>
      <c r="T1756">
        <v>46000</v>
      </c>
      <c r="U1756">
        <v>49500</v>
      </c>
      <c r="V1756">
        <v>45700</v>
      </c>
      <c r="W1756">
        <v>48400</v>
      </c>
    </row>
    <row r="1757" spans="1:24">
      <c r="A1757" s="265">
        <v>46022</v>
      </c>
      <c r="B1757">
        <v>47900</v>
      </c>
      <c r="C1757">
        <v>45000</v>
      </c>
      <c r="D1757">
        <v>45300</v>
      </c>
      <c r="E1757">
        <v>41100</v>
      </c>
      <c r="F1757">
        <v>48900</v>
      </c>
      <c r="G1757" t="s">
        <v>25</v>
      </c>
      <c r="H1757">
        <v>43500</v>
      </c>
      <c r="I1757">
        <v>45000</v>
      </c>
      <c r="J1757">
        <v>49500</v>
      </c>
      <c r="K1757" t="s">
        <v>25</v>
      </c>
      <c r="L1757">
        <v>46800</v>
      </c>
      <c r="M1757">
        <v>47600</v>
      </c>
      <c r="N1757">
        <v>44750</v>
      </c>
      <c r="O1757">
        <v>45000</v>
      </c>
      <c r="P1757">
        <v>42300</v>
      </c>
      <c r="Q1757">
        <v>42800</v>
      </c>
      <c r="R1757">
        <v>41800</v>
      </c>
      <c r="S1757">
        <v>43200</v>
      </c>
      <c r="T1757">
        <v>46300</v>
      </c>
      <c r="U1757">
        <v>49500</v>
      </c>
      <c r="V1757">
        <v>45800</v>
      </c>
      <c r="W1757">
        <v>48400</v>
      </c>
    </row>
    <row r="1758" spans="1:24">
      <c r="A1758" s="265">
        <v>46023</v>
      </c>
      <c r="B1758">
        <v>48400</v>
      </c>
      <c r="C1758">
        <v>45000</v>
      </c>
      <c r="D1758">
        <v>46000</v>
      </c>
      <c r="E1758">
        <v>41900</v>
      </c>
      <c r="F1758">
        <v>49200</v>
      </c>
      <c r="G1758" t="s">
        <v>25</v>
      </c>
      <c r="H1758">
        <v>44500</v>
      </c>
      <c r="I1758">
        <v>45400</v>
      </c>
      <c r="J1758">
        <v>49600</v>
      </c>
      <c r="K1758" t="s">
        <v>25</v>
      </c>
      <c r="L1758">
        <v>47300</v>
      </c>
      <c r="M1758">
        <v>48200</v>
      </c>
      <c r="N1758">
        <v>45500</v>
      </c>
      <c r="O1758">
        <v>46000</v>
      </c>
      <c r="P1758">
        <v>43700</v>
      </c>
      <c r="Q1758" s="273">
        <v>43800</v>
      </c>
      <c r="R1758">
        <v>42500</v>
      </c>
      <c r="S1758">
        <v>44000</v>
      </c>
      <c r="T1758">
        <v>47200</v>
      </c>
      <c r="U1758">
        <v>51000</v>
      </c>
      <c r="V1758">
        <v>46000</v>
      </c>
      <c r="W1758">
        <v>49200</v>
      </c>
    </row>
    <row r="1759" spans="1:24">
      <c r="A1759" s="265">
        <v>46024</v>
      </c>
      <c r="B1759">
        <v>50000</v>
      </c>
      <c r="C1759">
        <v>45500</v>
      </c>
      <c r="D1759">
        <v>47500</v>
      </c>
      <c r="E1759">
        <v>42500</v>
      </c>
      <c r="F1759">
        <v>49500</v>
      </c>
      <c r="G1759" t="s">
        <v>25</v>
      </c>
      <c r="H1759">
        <v>45000</v>
      </c>
      <c r="I1759">
        <v>46100</v>
      </c>
      <c r="J1759">
        <v>50000</v>
      </c>
      <c r="K1759" t="s">
        <v>25</v>
      </c>
      <c r="L1759">
        <v>48000</v>
      </c>
      <c r="M1759">
        <v>48800</v>
      </c>
      <c r="N1759">
        <v>46450</v>
      </c>
      <c r="O1759">
        <v>46800</v>
      </c>
      <c r="P1759">
        <v>44300</v>
      </c>
      <c r="Q1759">
        <v>44600</v>
      </c>
      <c r="R1759">
        <v>43400</v>
      </c>
      <c r="S1759">
        <v>44600</v>
      </c>
      <c r="T1759">
        <v>47800</v>
      </c>
      <c r="U1759">
        <v>51000</v>
      </c>
      <c r="V1759">
        <v>46900</v>
      </c>
      <c r="W1759">
        <v>49400</v>
      </c>
    </row>
    <row r="1760" spans="1:24">
      <c r="A1760" s="265">
        <v>46025</v>
      </c>
      <c r="B1760">
        <v>50400</v>
      </c>
      <c r="C1760">
        <v>45500</v>
      </c>
      <c r="D1760">
        <v>47500</v>
      </c>
      <c r="E1760">
        <v>42500</v>
      </c>
      <c r="F1760">
        <v>49800</v>
      </c>
      <c r="G1760" t="s">
        <v>25</v>
      </c>
      <c r="H1760">
        <v>45500</v>
      </c>
      <c r="I1760">
        <v>46500</v>
      </c>
      <c r="J1760">
        <v>50000</v>
      </c>
      <c r="K1760" t="s">
        <v>25</v>
      </c>
      <c r="L1760">
        <v>48200</v>
      </c>
      <c r="M1760">
        <v>49000</v>
      </c>
      <c r="N1760">
        <v>46800</v>
      </c>
      <c r="O1760">
        <v>46800</v>
      </c>
      <c r="P1760">
        <v>44500</v>
      </c>
      <c r="Q1760">
        <v>44500</v>
      </c>
      <c r="R1760">
        <v>43700</v>
      </c>
      <c r="S1760">
        <v>44600</v>
      </c>
      <c r="T1760">
        <v>47800</v>
      </c>
      <c r="U1760">
        <v>51000</v>
      </c>
      <c r="V1760">
        <v>47400</v>
      </c>
      <c r="W1760">
        <v>49400</v>
      </c>
    </row>
    <row r="1761" spans="1:23">
      <c r="A1761" s="265">
        <v>46026</v>
      </c>
      <c r="B1761" t="s">
        <v>24</v>
      </c>
      <c r="C1761" t="s">
        <v>24</v>
      </c>
      <c r="D1761" t="s">
        <v>24</v>
      </c>
      <c r="E1761" t="s">
        <v>24</v>
      </c>
      <c r="F1761" t="s">
        <v>24</v>
      </c>
      <c r="G1761" t="s">
        <v>24</v>
      </c>
      <c r="H1761" t="s">
        <v>24</v>
      </c>
      <c r="I1761" t="s">
        <v>24</v>
      </c>
      <c r="J1761" t="s">
        <v>24</v>
      </c>
      <c r="K1761" t="s">
        <v>24</v>
      </c>
      <c r="L1761" t="s">
        <v>24</v>
      </c>
      <c r="M1761" t="s">
        <v>24</v>
      </c>
      <c r="N1761" t="s">
        <v>24</v>
      </c>
      <c r="O1761" t="s">
        <v>24</v>
      </c>
      <c r="P1761" t="s">
        <v>24</v>
      </c>
      <c r="Q1761" t="s">
        <v>24</v>
      </c>
      <c r="R1761" t="s">
        <v>24</v>
      </c>
      <c r="S1761" t="s">
        <v>24</v>
      </c>
      <c r="T1761" t="s">
        <v>24</v>
      </c>
      <c r="U1761" t="s">
        <v>24</v>
      </c>
      <c r="V1761" t="s">
        <v>24</v>
      </c>
      <c r="W1761" t="s">
        <v>24</v>
      </c>
    </row>
    <row r="1762" spans="1:23">
      <c r="A1762" s="265">
        <v>46027</v>
      </c>
      <c r="B1762">
        <v>50400</v>
      </c>
      <c r="C1762">
        <v>45700</v>
      </c>
      <c r="D1762">
        <v>47100</v>
      </c>
      <c r="E1762">
        <v>42000</v>
      </c>
      <c r="F1762">
        <v>49300</v>
      </c>
      <c r="G1762" t="s">
        <v>25</v>
      </c>
      <c r="H1762">
        <v>44500</v>
      </c>
      <c r="I1762">
        <v>46100</v>
      </c>
      <c r="J1762">
        <v>49600</v>
      </c>
      <c r="K1762" t="s">
        <v>25</v>
      </c>
      <c r="L1762">
        <v>47800</v>
      </c>
      <c r="M1762">
        <v>49000</v>
      </c>
      <c r="N1762">
        <v>45900</v>
      </c>
      <c r="O1762">
        <v>46500</v>
      </c>
      <c r="P1762">
        <v>43500</v>
      </c>
      <c r="Q1762">
        <v>44100</v>
      </c>
      <c r="R1762">
        <v>43300</v>
      </c>
      <c r="S1762">
        <v>44100</v>
      </c>
      <c r="T1762">
        <v>47600</v>
      </c>
      <c r="U1762">
        <v>50800</v>
      </c>
      <c r="V1762">
        <v>47400</v>
      </c>
      <c r="W1762">
        <v>49400</v>
      </c>
    </row>
    <row r="1763" spans="1:23">
      <c r="A1763" s="265">
        <v>46028</v>
      </c>
      <c r="B1763">
        <v>50100</v>
      </c>
      <c r="C1763">
        <v>45500</v>
      </c>
      <c r="D1763">
        <v>46800</v>
      </c>
      <c r="E1763">
        <v>41900</v>
      </c>
      <c r="F1763">
        <v>49000</v>
      </c>
      <c r="G1763" t="s">
        <v>25</v>
      </c>
      <c r="H1763">
        <v>44500</v>
      </c>
      <c r="I1763">
        <v>45700</v>
      </c>
      <c r="J1763">
        <v>49600</v>
      </c>
      <c r="K1763" t="s">
        <v>25</v>
      </c>
      <c r="L1763">
        <v>47500</v>
      </c>
      <c r="M1763">
        <v>49000</v>
      </c>
      <c r="N1763">
        <v>45500</v>
      </c>
      <c r="O1763">
        <v>46500</v>
      </c>
      <c r="P1763">
        <v>43000</v>
      </c>
      <c r="Q1763">
        <v>43800</v>
      </c>
      <c r="R1763">
        <v>42800</v>
      </c>
      <c r="S1763">
        <v>44000</v>
      </c>
      <c r="T1763">
        <v>47100</v>
      </c>
      <c r="U1763">
        <v>50800</v>
      </c>
      <c r="V1763">
        <v>47000</v>
      </c>
      <c r="W1763">
        <v>49500</v>
      </c>
    </row>
    <row r="1764" spans="1:23">
      <c r="A1764" s="265">
        <v>46029</v>
      </c>
      <c r="B1764">
        <v>49300</v>
      </c>
      <c r="C1764">
        <v>45000</v>
      </c>
      <c r="D1764">
        <v>46800</v>
      </c>
      <c r="E1764">
        <v>41800</v>
      </c>
      <c r="F1764">
        <v>49000</v>
      </c>
      <c r="G1764" t="s">
        <v>25</v>
      </c>
      <c r="H1764">
        <v>44500</v>
      </c>
      <c r="I1764">
        <v>45200</v>
      </c>
      <c r="J1764">
        <v>49600</v>
      </c>
      <c r="K1764" t="s">
        <v>25</v>
      </c>
      <c r="L1764">
        <v>47300</v>
      </c>
      <c r="M1764">
        <v>48800</v>
      </c>
      <c r="N1764">
        <v>45350</v>
      </c>
      <c r="O1764">
        <v>46500</v>
      </c>
      <c r="P1764">
        <v>42600</v>
      </c>
      <c r="Q1764">
        <v>43600</v>
      </c>
      <c r="R1764">
        <v>42600</v>
      </c>
      <c r="S1764">
        <v>43900</v>
      </c>
      <c r="T1764">
        <v>46800</v>
      </c>
      <c r="U1764">
        <v>49800</v>
      </c>
      <c r="V1764">
        <v>46900</v>
      </c>
      <c r="W1764">
        <v>49500</v>
      </c>
    </row>
    <row r="1765" spans="1:23">
      <c r="A1765" s="265">
        <v>46030</v>
      </c>
      <c r="B1765">
        <v>48700</v>
      </c>
      <c r="C1765">
        <v>45000</v>
      </c>
      <c r="D1765">
        <v>46400</v>
      </c>
      <c r="E1765">
        <v>41600</v>
      </c>
      <c r="F1765">
        <v>48800</v>
      </c>
      <c r="G1765" t="s">
        <v>25</v>
      </c>
      <c r="H1765">
        <v>44500</v>
      </c>
      <c r="I1765">
        <v>45000</v>
      </c>
      <c r="J1765">
        <v>49300</v>
      </c>
      <c r="K1765" t="s">
        <v>25</v>
      </c>
      <c r="L1765">
        <v>47000</v>
      </c>
      <c r="M1765">
        <v>48200</v>
      </c>
      <c r="N1765">
        <v>45000</v>
      </c>
      <c r="O1765">
        <v>46200</v>
      </c>
      <c r="P1765">
        <v>42300</v>
      </c>
      <c r="Q1765">
        <v>43000</v>
      </c>
      <c r="R1765">
        <v>42400</v>
      </c>
      <c r="S1765">
        <v>43700</v>
      </c>
      <c r="T1765">
        <v>46400</v>
      </c>
      <c r="U1765">
        <v>49800</v>
      </c>
      <c r="V1765">
        <v>46800</v>
      </c>
      <c r="W1765">
        <v>49500</v>
      </c>
    </row>
    <row r="1766" spans="1:23">
      <c r="A1766" s="265">
        <v>46031</v>
      </c>
      <c r="B1766">
        <v>48200</v>
      </c>
      <c r="C1766">
        <v>45000</v>
      </c>
      <c r="D1766">
        <v>46400</v>
      </c>
      <c r="E1766">
        <v>41600</v>
      </c>
      <c r="F1766">
        <v>48500</v>
      </c>
      <c r="G1766" t="s">
        <v>25</v>
      </c>
      <c r="H1766">
        <v>44500</v>
      </c>
      <c r="I1766">
        <v>45000</v>
      </c>
      <c r="J1766">
        <v>49000</v>
      </c>
      <c r="K1766" t="s">
        <v>25</v>
      </c>
      <c r="L1766">
        <v>47000</v>
      </c>
      <c r="M1766">
        <v>47900</v>
      </c>
      <c r="N1766">
        <v>45200</v>
      </c>
      <c r="O1766">
        <v>46200</v>
      </c>
      <c r="P1766">
        <v>42300</v>
      </c>
      <c r="Q1766">
        <v>42900</v>
      </c>
      <c r="R1766">
        <v>42500</v>
      </c>
      <c r="S1766">
        <v>43700</v>
      </c>
      <c r="T1766">
        <v>46100</v>
      </c>
      <c r="U1766">
        <v>49800</v>
      </c>
      <c r="V1766">
        <v>46800</v>
      </c>
      <c r="W1766">
        <v>49500</v>
      </c>
    </row>
    <row r="1767" spans="1:23">
      <c r="A1767" s="265">
        <v>46032</v>
      </c>
      <c r="B1767">
        <v>48300</v>
      </c>
      <c r="C1767">
        <v>45000</v>
      </c>
      <c r="D1767">
        <v>46300</v>
      </c>
      <c r="E1767">
        <v>41600</v>
      </c>
      <c r="F1767">
        <v>48500</v>
      </c>
      <c r="G1767" t="s">
        <v>25</v>
      </c>
      <c r="H1767">
        <v>44500</v>
      </c>
      <c r="I1767">
        <v>45100</v>
      </c>
      <c r="J1767">
        <v>49000</v>
      </c>
      <c r="K1767" t="s">
        <v>25</v>
      </c>
      <c r="L1767">
        <v>47200</v>
      </c>
      <c r="M1767">
        <v>48300</v>
      </c>
      <c r="N1767">
        <v>45000</v>
      </c>
      <c r="O1767">
        <v>46200</v>
      </c>
      <c r="P1767">
        <v>42300</v>
      </c>
      <c r="Q1767">
        <v>43000</v>
      </c>
      <c r="R1767">
        <v>42500</v>
      </c>
      <c r="S1767">
        <v>43700</v>
      </c>
      <c r="T1767">
        <v>46500</v>
      </c>
      <c r="U1767">
        <v>49800</v>
      </c>
      <c r="V1767">
        <v>46800</v>
      </c>
      <c r="W1767">
        <v>49500</v>
      </c>
    </row>
    <row r="1768" spans="1:23">
      <c r="A1768" s="265">
        <v>46033</v>
      </c>
      <c r="B1768" t="s">
        <v>24</v>
      </c>
      <c r="C1768" t="s">
        <v>24</v>
      </c>
      <c r="D1768" t="s">
        <v>24</v>
      </c>
      <c r="E1768" t="s">
        <v>24</v>
      </c>
      <c r="F1768" t="s">
        <v>24</v>
      </c>
      <c r="G1768" t="s">
        <v>24</v>
      </c>
      <c r="H1768" t="s">
        <v>24</v>
      </c>
      <c r="I1768" t="s">
        <v>24</v>
      </c>
      <c r="J1768" t="s">
        <v>24</v>
      </c>
      <c r="K1768" t="s">
        <v>24</v>
      </c>
      <c r="L1768" t="s">
        <v>24</v>
      </c>
      <c r="M1768" t="s">
        <v>24</v>
      </c>
      <c r="N1768" t="s">
        <v>24</v>
      </c>
      <c r="O1768" t="s">
        <v>24</v>
      </c>
      <c r="P1768" t="s">
        <v>24</v>
      </c>
      <c r="Q1768" t="s">
        <v>24</v>
      </c>
      <c r="R1768" t="s">
        <v>24</v>
      </c>
      <c r="S1768" t="s">
        <v>24</v>
      </c>
      <c r="T1768" t="s">
        <v>24</v>
      </c>
      <c r="U1768" t="s">
        <v>24</v>
      </c>
      <c r="V1768" t="s">
        <v>24</v>
      </c>
      <c r="W1768" t="s">
        <v>24</v>
      </c>
    </row>
    <row r="1769" spans="1:23">
      <c r="A1769" s="265">
        <v>46034</v>
      </c>
      <c r="B1769">
        <v>48300</v>
      </c>
      <c r="C1769">
        <v>45000</v>
      </c>
      <c r="D1769">
        <v>46000</v>
      </c>
      <c r="E1769">
        <v>41800</v>
      </c>
      <c r="F1769">
        <v>48500</v>
      </c>
      <c r="G1769" t="s">
        <v>25</v>
      </c>
      <c r="H1769">
        <v>44500</v>
      </c>
      <c r="I1769">
        <v>44900</v>
      </c>
      <c r="J1769">
        <v>48800</v>
      </c>
      <c r="K1769" t="s">
        <v>25</v>
      </c>
      <c r="L1769">
        <v>47200</v>
      </c>
      <c r="M1769">
        <v>48300</v>
      </c>
      <c r="N1769">
        <v>44800</v>
      </c>
      <c r="O1769">
        <v>46200</v>
      </c>
      <c r="P1769">
        <v>42200</v>
      </c>
      <c r="Q1769">
        <v>43000</v>
      </c>
      <c r="R1769">
        <v>42500</v>
      </c>
      <c r="S1769">
        <v>43900</v>
      </c>
      <c r="T1769">
        <v>46500</v>
      </c>
      <c r="U1769">
        <v>49500</v>
      </c>
      <c r="V1769">
        <v>46500</v>
      </c>
      <c r="W1769">
        <v>49500</v>
      </c>
    </row>
    <row r="1770" spans="1:23">
      <c r="A1770" s="265">
        <v>46035</v>
      </c>
      <c r="B1770">
        <v>48200</v>
      </c>
      <c r="C1770">
        <v>44700</v>
      </c>
      <c r="D1770">
        <v>45800</v>
      </c>
      <c r="E1770">
        <v>41900</v>
      </c>
      <c r="F1770">
        <v>48000</v>
      </c>
      <c r="G1770" t="s">
        <v>25</v>
      </c>
      <c r="H1770">
        <v>44500</v>
      </c>
      <c r="I1770">
        <v>44800</v>
      </c>
      <c r="J1770">
        <v>48500</v>
      </c>
      <c r="K1770" t="s">
        <v>25</v>
      </c>
      <c r="L1770">
        <v>47100</v>
      </c>
      <c r="M1770">
        <v>48500</v>
      </c>
      <c r="N1770">
        <v>44500</v>
      </c>
      <c r="O1770">
        <v>46200</v>
      </c>
      <c r="P1770">
        <v>42100</v>
      </c>
      <c r="Q1770">
        <v>42600</v>
      </c>
      <c r="R1770">
        <v>42300</v>
      </c>
      <c r="S1770">
        <v>44000</v>
      </c>
      <c r="T1770">
        <v>46500</v>
      </c>
      <c r="U1770">
        <v>49500</v>
      </c>
      <c r="V1770">
        <v>46500</v>
      </c>
      <c r="W1770">
        <v>49500</v>
      </c>
    </row>
    <row r="1771" spans="1:23">
      <c r="A1771" s="265">
        <v>46036</v>
      </c>
      <c r="B1771" t="s">
        <v>25</v>
      </c>
      <c r="C1771" t="s">
        <v>25</v>
      </c>
      <c r="D1771">
        <v>46900</v>
      </c>
      <c r="E1771">
        <v>42500</v>
      </c>
      <c r="F1771">
        <v>48000</v>
      </c>
      <c r="G1771" t="s">
        <v>25</v>
      </c>
      <c r="H1771">
        <v>45500</v>
      </c>
      <c r="I1771">
        <v>45500</v>
      </c>
      <c r="J1771">
        <v>49200</v>
      </c>
      <c r="K1771" t="s">
        <v>25</v>
      </c>
      <c r="L1771">
        <v>47400</v>
      </c>
      <c r="M1771">
        <v>49100</v>
      </c>
      <c r="N1771">
        <v>46100</v>
      </c>
      <c r="O1771">
        <v>47000</v>
      </c>
      <c r="P1771">
        <v>43200</v>
      </c>
      <c r="Q1771">
        <v>43500</v>
      </c>
      <c r="R1771">
        <v>42600</v>
      </c>
      <c r="S1771">
        <v>44600</v>
      </c>
      <c r="T1771">
        <v>46800</v>
      </c>
      <c r="U1771">
        <v>49500</v>
      </c>
      <c r="V1771">
        <v>46500</v>
      </c>
      <c r="W1771">
        <v>50200</v>
      </c>
    </row>
    <row r="1772" spans="1:23">
      <c r="A1772" s="265">
        <v>46037</v>
      </c>
      <c r="B1772">
        <v>49600</v>
      </c>
      <c r="C1772" t="s">
        <v>25</v>
      </c>
      <c r="D1772">
        <v>48100</v>
      </c>
      <c r="E1772">
        <v>43100</v>
      </c>
      <c r="F1772">
        <v>48800</v>
      </c>
      <c r="G1772" t="s">
        <v>25</v>
      </c>
      <c r="H1772" t="s">
        <v>25</v>
      </c>
      <c r="I1772">
        <v>46400</v>
      </c>
      <c r="J1772">
        <v>49500</v>
      </c>
      <c r="K1772" t="s">
        <v>25</v>
      </c>
      <c r="L1772">
        <v>48100</v>
      </c>
      <c r="M1772" t="s">
        <v>25</v>
      </c>
      <c r="N1772">
        <v>47200</v>
      </c>
      <c r="O1772">
        <v>47800</v>
      </c>
      <c r="P1772">
        <v>43800</v>
      </c>
      <c r="Q1772">
        <v>43800</v>
      </c>
      <c r="R1772">
        <v>43600</v>
      </c>
      <c r="S1772">
        <v>45200</v>
      </c>
      <c r="T1772">
        <v>47200</v>
      </c>
      <c r="U1772">
        <v>53000</v>
      </c>
      <c r="V1772">
        <v>46500</v>
      </c>
      <c r="W1772">
        <v>50200</v>
      </c>
    </row>
    <row r="1773" spans="1:23">
      <c r="A1773" s="265">
        <v>46038</v>
      </c>
      <c r="B1773">
        <v>50100</v>
      </c>
      <c r="C1773" t="s">
        <v>25</v>
      </c>
      <c r="D1773">
        <v>48000</v>
      </c>
      <c r="E1773">
        <v>43300</v>
      </c>
      <c r="F1773">
        <v>49200</v>
      </c>
      <c r="G1773" t="s">
        <v>25</v>
      </c>
      <c r="H1773" t="s">
        <v>25</v>
      </c>
      <c r="I1773">
        <v>47000</v>
      </c>
      <c r="J1773">
        <v>49700</v>
      </c>
      <c r="K1773" t="s">
        <v>25</v>
      </c>
      <c r="L1773">
        <v>48100</v>
      </c>
      <c r="M1773">
        <v>49800</v>
      </c>
      <c r="N1773">
        <v>47550</v>
      </c>
      <c r="O1773">
        <v>48000</v>
      </c>
      <c r="P1773">
        <v>43700</v>
      </c>
      <c r="Q1773">
        <v>43900</v>
      </c>
      <c r="R1773">
        <v>44000</v>
      </c>
      <c r="S1773">
        <v>45400</v>
      </c>
      <c r="T1773">
        <v>47500</v>
      </c>
      <c r="U1773">
        <v>53000</v>
      </c>
      <c r="V1773">
        <v>46900</v>
      </c>
      <c r="W1773">
        <v>50500</v>
      </c>
    </row>
    <row r="1774" spans="1:23">
      <c r="A1774" s="265">
        <v>46039</v>
      </c>
      <c r="B1774">
        <v>50400</v>
      </c>
      <c r="C1774" t="s">
        <v>25</v>
      </c>
      <c r="D1774">
        <v>48550</v>
      </c>
      <c r="E1774">
        <v>43700</v>
      </c>
      <c r="F1774">
        <v>49800</v>
      </c>
      <c r="G1774" t="s">
        <v>25</v>
      </c>
      <c r="H1774">
        <v>46300</v>
      </c>
      <c r="I1774">
        <v>47300</v>
      </c>
      <c r="J1774">
        <v>50300</v>
      </c>
      <c r="K1774" t="s">
        <v>25</v>
      </c>
      <c r="L1774">
        <v>48500</v>
      </c>
      <c r="M1774">
        <v>50000</v>
      </c>
      <c r="N1774">
        <v>48100</v>
      </c>
      <c r="O1774">
        <v>48300</v>
      </c>
      <c r="P1774">
        <v>44200</v>
      </c>
      <c r="Q1774">
        <v>44400</v>
      </c>
      <c r="R1774">
        <v>44000</v>
      </c>
      <c r="S1774">
        <v>45800</v>
      </c>
      <c r="T1774">
        <v>48100</v>
      </c>
      <c r="U1774">
        <v>53000</v>
      </c>
      <c r="V1774">
        <v>46900</v>
      </c>
      <c r="W1774">
        <v>50500</v>
      </c>
    </row>
    <row r="1775" spans="1:23">
      <c r="A1775" s="265">
        <v>46040</v>
      </c>
      <c r="B1775" t="s">
        <v>24</v>
      </c>
      <c r="C1775" t="s">
        <v>24</v>
      </c>
      <c r="D1775" t="s">
        <v>24</v>
      </c>
      <c r="E1775" t="s">
        <v>24</v>
      </c>
      <c r="F1775" t="s">
        <v>24</v>
      </c>
      <c r="G1775" t="s">
        <v>24</v>
      </c>
      <c r="H1775" t="s">
        <v>24</v>
      </c>
      <c r="I1775" t="s">
        <v>24</v>
      </c>
      <c r="J1775" t="s">
        <v>24</v>
      </c>
      <c r="K1775" t="s">
        <v>24</v>
      </c>
      <c r="L1775" t="s">
        <v>24</v>
      </c>
      <c r="M1775" t="s">
        <v>24</v>
      </c>
      <c r="N1775" t="s">
        <v>24</v>
      </c>
      <c r="O1775" t="s">
        <v>24</v>
      </c>
      <c r="P1775" t="s">
        <v>24</v>
      </c>
      <c r="Q1775" t="s">
        <v>24</v>
      </c>
      <c r="R1775" t="s">
        <v>24</v>
      </c>
      <c r="S1775" t="s">
        <v>24</v>
      </c>
      <c r="T1775" t="s">
        <v>24</v>
      </c>
      <c r="U1775" t="s">
        <v>24</v>
      </c>
      <c r="V1775" t="s">
        <v>24</v>
      </c>
      <c r="W1775" t="s">
        <v>24</v>
      </c>
    </row>
    <row r="1776" spans="1:23">
      <c r="A1776" s="265">
        <v>46041</v>
      </c>
      <c r="B1776">
        <v>50400</v>
      </c>
      <c r="C1776">
        <v>47300</v>
      </c>
      <c r="D1776">
        <v>48800</v>
      </c>
      <c r="E1776">
        <v>44150</v>
      </c>
      <c r="F1776">
        <v>50200</v>
      </c>
      <c r="G1776" t="s">
        <v>25</v>
      </c>
      <c r="H1776">
        <v>46500</v>
      </c>
      <c r="I1776">
        <v>47200</v>
      </c>
      <c r="J1776">
        <v>50200</v>
      </c>
      <c r="K1776" t="s">
        <v>25</v>
      </c>
      <c r="L1776">
        <v>49000</v>
      </c>
      <c r="M1776">
        <v>50300</v>
      </c>
      <c r="N1776">
        <v>48400</v>
      </c>
      <c r="O1776">
        <v>48600</v>
      </c>
      <c r="P1776">
        <v>44700</v>
      </c>
      <c r="Q1776">
        <v>44700</v>
      </c>
      <c r="R1776">
        <v>44700</v>
      </c>
      <c r="S1776">
        <v>46200</v>
      </c>
      <c r="T1776">
        <v>48700</v>
      </c>
      <c r="U1776">
        <v>53000</v>
      </c>
      <c r="V1776">
        <v>47700</v>
      </c>
      <c r="W1776">
        <v>50700</v>
      </c>
    </row>
    <row r="1777" spans="1:23">
      <c r="A1777" s="265">
        <v>46042</v>
      </c>
      <c r="B1777">
        <v>50100</v>
      </c>
      <c r="C1777">
        <v>47300</v>
      </c>
      <c r="D1777">
        <v>48000</v>
      </c>
      <c r="E1777">
        <v>44000</v>
      </c>
      <c r="F1777">
        <v>50200</v>
      </c>
      <c r="G1777" t="s">
        <v>25</v>
      </c>
      <c r="H1777">
        <v>46000</v>
      </c>
      <c r="I1777">
        <v>46800</v>
      </c>
      <c r="J1777">
        <v>50000</v>
      </c>
      <c r="K1777" t="s">
        <v>25</v>
      </c>
      <c r="L1777">
        <v>48800</v>
      </c>
      <c r="M1777">
        <v>50300</v>
      </c>
      <c r="N1777">
        <v>47800</v>
      </c>
      <c r="O1777">
        <v>48000</v>
      </c>
      <c r="P1777">
        <v>44000</v>
      </c>
      <c r="Q1777">
        <v>44300</v>
      </c>
      <c r="R1777">
        <v>44000</v>
      </c>
      <c r="S1777">
        <v>46100</v>
      </c>
      <c r="T1777">
        <v>48300</v>
      </c>
      <c r="U1777">
        <v>53000</v>
      </c>
      <c r="V1777">
        <v>47700</v>
      </c>
      <c r="W1777">
        <v>50700</v>
      </c>
    </row>
    <row r="1778" spans="1:23">
      <c r="A1778" s="265">
        <v>46043</v>
      </c>
      <c r="B1778">
        <v>49900</v>
      </c>
      <c r="C1778">
        <v>47300</v>
      </c>
      <c r="D1778">
        <v>48000</v>
      </c>
      <c r="E1778">
        <v>44000</v>
      </c>
      <c r="F1778">
        <v>50200</v>
      </c>
      <c r="G1778" t="s">
        <v>25</v>
      </c>
      <c r="H1778">
        <v>46000</v>
      </c>
      <c r="I1778">
        <v>46500</v>
      </c>
      <c r="J1778">
        <v>49800</v>
      </c>
      <c r="K1778" t="s">
        <v>25</v>
      </c>
      <c r="L1778">
        <v>48800</v>
      </c>
      <c r="M1778">
        <v>49900</v>
      </c>
      <c r="N1778">
        <v>47800</v>
      </c>
      <c r="O1778">
        <v>47700</v>
      </c>
      <c r="P1778">
        <v>43800</v>
      </c>
      <c r="Q1778">
        <v>44000</v>
      </c>
      <c r="R1778">
        <v>43800</v>
      </c>
      <c r="S1778">
        <v>46100</v>
      </c>
      <c r="T1778">
        <v>48000</v>
      </c>
      <c r="U1778">
        <v>51500</v>
      </c>
      <c r="V1778">
        <v>47700</v>
      </c>
      <c r="W1778">
        <v>50700</v>
      </c>
    </row>
    <row r="1779" spans="1:23">
      <c r="A1779" s="265">
        <v>46044</v>
      </c>
      <c r="B1779">
        <v>49600</v>
      </c>
      <c r="C1779">
        <v>47000</v>
      </c>
      <c r="D1779">
        <v>48000</v>
      </c>
      <c r="E1779">
        <v>43900</v>
      </c>
      <c r="F1779">
        <v>50000</v>
      </c>
      <c r="G1779" t="s">
        <v>25</v>
      </c>
      <c r="H1779">
        <v>45800</v>
      </c>
      <c r="I1779">
        <v>46700</v>
      </c>
      <c r="J1779">
        <v>49500</v>
      </c>
      <c r="K1779" t="s">
        <v>25</v>
      </c>
      <c r="L1779">
        <v>48800</v>
      </c>
      <c r="M1779">
        <v>49800</v>
      </c>
      <c r="N1779">
        <v>47800</v>
      </c>
      <c r="O1779">
        <v>47500</v>
      </c>
      <c r="P1779">
        <v>43500</v>
      </c>
      <c r="Q1779">
        <v>43900</v>
      </c>
      <c r="R1779">
        <v>43800</v>
      </c>
      <c r="S1779">
        <v>46000</v>
      </c>
      <c r="T1779">
        <v>47700</v>
      </c>
      <c r="U1779">
        <v>51500</v>
      </c>
      <c r="V1779">
        <v>47700</v>
      </c>
      <c r="W1779">
        <v>50700</v>
      </c>
    </row>
    <row r="1780" spans="1:23">
      <c r="A1780" s="265">
        <v>46045</v>
      </c>
      <c r="B1780">
        <v>49700</v>
      </c>
      <c r="C1780">
        <v>47200</v>
      </c>
      <c r="D1780">
        <v>48150</v>
      </c>
      <c r="E1780">
        <v>44300</v>
      </c>
      <c r="F1780">
        <v>49800</v>
      </c>
      <c r="G1780" t="s">
        <v>25</v>
      </c>
      <c r="H1780">
        <v>46000</v>
      </c>
      <c r="I1780">
        <v>47100</v>
      </c>
      <c r="J1780">
        <v>49600</v>
      </c>
      <c r="K1780" t="s">
        <v>25</v>
      </c>
      <c r="L1780">
        <v>49300</v>
      </c>
      <c r="M1780">
        <v>50100</v>
      </c>
      <c r="N1780">
        <v>48200</v>
      </c>
      <c r="O1780">
        <v>47600</v>
      </c>
      <c r="P1780">
        <v>43600</v>
      </c>
      <c r="Q1780">
        <v>43900</v>
      </c>
      <c r="R1780">
        <v>44000</v>
      </c>
      <c r="S1780">
        <v>46400</v>
      </c>
      <c r="T1780">
        <v>47700</v>
      </c>
      <c r="U1780">
        <v>51500</v>
      </c>
      <c r="V1780">
        <v>47700</v>
      </c>
      <c r="W1780">
        <v>50700</v>
      </c>
    </row>
    <row r="1781" spans="1:23">
      <c r="A1781" s="265">
        <v>46046</v>
      </c>
      <c r="B1781">
        <v>49700</v>
      </c>
      <c r="C1781">
        <v>47300</v>
      </c>
      <c r="D1781">
        <v>48650</v>
      </c>
      <c r="E1781">
        <v>44300</v>
      </c>
      <c r="F1781">
        <v>49900</v>
      </c>
      <c r="G1781" t="s">
        <v>25</v>
      </c>
      <c r="H1781">
        <v>46800</v>
      </c>
      <c r="I1781">
        <v>47200</v>
      </c>
      <c r="J1781">
        <v>49600</v>
      </c>
      <c r="K1781" t="s">
        <v>25</v>
      </c>
      <c r="L1781">
        <v>49400</v>
      </c>
      <c r="M1781">
        <v>50200</v>
      </c>
      <c r="N1781">
        <v>48400</v>
      </c>
      <c r="O1781">
        <v>47600</v>
      </c>
      <c r="P1781">
        <v>43700</v>
      </c>
      <c r="Q1781">
        <v>43900</v>
      </c>
      <c r="R1781">
        <v>44500</v>
      </c>
      <c r="S1781">
        <v>46400</v>
      </c>
      <c r="T1781">
        <v>48300</v>
      </c>
      <c r="U1781">
        <v>52500</v>
      </c>
      <c r="V1781">
        <v>47700</v>
      </c>
      <c r="W1781">
        <v>50700</v>
      </c>
    </row>
    <row r="1782" spans="1:23">
      <c r="A1782" s="265">
        <v>46047</v>
      </c>
      <c r="B1782" t="s">
        <v>24</v>
      </c>
      <c r="C1782" t="s">
        <v>24</v>
      </c>
      <c r="D1782" t="s">
        <v>24</v>
      </c>
      <c r="E1782" t="s">
        <v>24</v>
      </c>
      <c r="F1782" t="s">
        <v>24</v>
      </c>
      <c r="G1782" t="s">
        <v>24</v>
      </c>
      <c r="H1782" t="s">
        <v>24</v>
      </c>
      <c r="I1782" t="s">
        <v>24</v>
      </c>
      <c r="J1782" t="s">
        <v>24</v>
      </c>
      <c r="K1782" t="s">
        <v>24</v>
      </c>
      <c r="L1782" t="s">
        <v>24</v>
      </c>
      <c r="M1782" t="s">
        <v>24</v>
      </c>
      <c r="N1782" t="s">
        <v>24</v>
      </c>
      <c r="O1782" t="s">
        <v>24</v>
      </c>
      <c r="P1782" t="s">
        <v>24</v>
      </c>
      <c r="Q1782" t="s">
        <v>24</v>
      </c>
      <c r="R1782" t="s">
        <v>24</v>
      </c>
      <c r="S1782" t="s">
        <v>24</v>
      </c>
      <c r="T1782" t="s">
        <v>24</v>
      </c>
      <c r="U1782" t="s">
        <v>24</v>
      </c>
      <c r="V1782" t="s">
        <v>24</v>
      </c>
      <c r="W1782" t="s">
        <v>24</v>
      </c>
    </row>
    <row r="1783" spans="1:23">
      <c r="A1783" s="265">
        <v>46048</v>
      </c>
      <c r="B1783" t="s">
        <v>24</v>
      </c>
      <c r="C1783" t="s">
        <v>24</v>
      </c>
      <c r="D1783" t="s">
        <v>24</v>
      </c>
      <c r="E1783" t="s">
        <v>24</v>
      </c>
      <c r="F1783" t="s">
        <v>24</v>
      </c>
      <c r="G1783" t="s">
        <v>24</v>
      </c>
      <c r="H1783" t="s">
        <v>24</v>
      </c>
      <c r="I1783" t="s">
        <v>24</v>
      </c>
      <c r="J1783" t="s">
        <v>24</v>
      </c>
      <c r="K1783" t="s">
        <v>24</v>
      </c>
      <c r="L1783" t="s">
        <v>24</v>
      </c>
      <c r="M1783" t="s">
        <v>24</v>
      </c>
      <c r="N1783" t="s">
        <v>24</v>
      </c>
      <c r="O1783" t="s">
        <v>24</v>
      </c>
      <c r="P1783" t="s">
        <v>24</v>
      </c>
      <c r="Q1783" t="s">
        <v>24</v>
      </c>
      <c r="R1783" t="s">
        <v>24</v>
      </c>
      <c r="S1783" t="s">
        <v>24</v>
      </c>
      <c r="T1783" t="s">
        <v>24</v>
      </c>
      <c r="U1783" t="s">
        <v>24</v>
      </c>
      <c r="V1783" t="s">
        <v>24</v>
      </c>
      <c r="W1783" t="s">
        <v>24</v>
      </c>
    </row>
    <row r="1784" spans="1:23">
      <c r="A1784" s="265">
        <v>46049</v>
      </c>
      <c r="B1784">
        <v>49100</v>
      </c>
      <c r="C1784">
        <v>47500</v>
      </c>
      <c r="D1784">
        <v>48250</v>
      </c>
      <c r="E1784">
        <v>44100</v>
      </c>
      <c r="F1784">
        <v>49800</v>
      </c>
      <c r="G1784" t="s">
        <v>25</v>
      </c>
      <c r="H1784">
        <v>46500</v>
      </c>
      <c r="I1784">
        <v>46400</v>
      </c>
      <c r="J1784">
        <v>49600</v>
      </c>
      <c r="K1784" t="s">
        <v>25</v>
      </c>
      <c r="L1784">
        <v>49200</v>
      </c>
      <c r="M1784">
        <v>50300</v>
      </c>
      <c r="N1784">
        <v>47850</v>
      </c>
      <c r="O1784">
        <v>47300</v>
      </c>
      <c r="P1784">
        <v>43500</v>
      </c>
      <c r="Q1784">
        <v>43800</v>
      </c>
      <c r="R1784">
        <v>44200</v>
      </c>
      <c r="S1784">
        <v>46200</v>
      </c>
      <c r="T1784">
        <v>48000</v>
      </c>
      <c r="U1784">
        <v>52500</v>
      </c>
      <c r="V1784">
        <v>47700</v>
      </c>
      <c r="W1784">
        <v>50700</v>
      </c>
    </row>
    <row r="1785" spans="1:23">
      <c r="A1785" s="265">
        <v>46050</v>
      </c>
      <c r="B1785">
        <v>48700</v>
      </c>
      <c r="C1785">
        <v>47500</v>
      </c>
      <c r="D1785">
        <v>48000</v>
      </c>
      <c r="E1785">
        <v>44000</v>
      </c>
      <c r="F1785">
        <v>49300</v>
      </c>
      <c r="G1785" t="s">
        <v>25</v>
      </c>
      <c r="H1785">
        <v>46000</v>
      </c>
      <c r="I1785">
        <v>46300</v>
      </c>
      <c r="J1785">
        <v>49300</v>
      </c>
      <c r="K1785" t="s">
        <v>25</v>
      </c>
      <c r="L1785">
        <v>49000</v>
      </c>
      <c r="M1785">
        <v>50300</v>
      </c>
      <c r="N1785">
        <v>47400</v>
      </c>
      <c r="O1785">
        <v>47000</v>
      </c>
      <c r="P1785">
        <v>43200</v>
      </c>
      <c r="Q1785">
        <v>43700</v>
      </c>
      <c r="R1785">
        <v>44200</v>
      </c>
      <c r="S1785">
        <v>46100</v>
      </c>
      <c r="T1785">
        <v>47600</v>
      </c>
      <c r="U1785">
        <v>51500</v>
      </c>
      <c r="V1785">
        <v>47700</v>
      </c>
      <c r="W1785">
        <v>50700</v>
      </c>
    </row>
    <row r="1786" spans="1:23">
      <c r="A1786" s="265">
        <v>46051</v>
      </c>
      <c r="B1786">
        <v>48700</v>
      </c>
      <c r="C1786">
        <v>47500</v>
      </c>
      <c r="D1786">
        <v>48500</v>
      </c>
      <c r="E1786">
        <v>44200</v>
      </c>
      <c r="F1786">
        <v>49500</v>
      </c>
      <c r="G1786" t="s">
        <v>25</v>
      </c>
      <c r="H1786">
        <v>47000</v>
      </c>
      <c r="I1786">
        <v>46800</v>
      </c>
      <c r="J1786">
        <v>49100</v>
      </c>
      <c r="K1786" t="s">
        <v>25</v>
      </c>
      <c r="L1786">
        <v>49300</v>
      </c>
      <c r="M1786">
        <v>50500</v>
      </c>
      <c r="N1786">
        <v>47900</v>
      </c>
      <c r="O1786">
        <v>47000</v>
      </c>
      <c r="P1786">
        <v>43600</v>
      </c>
      <c r="Q1786">
        <v>44000</v>
      </c>
      <c r="R1786">
        <v>44200</v>
      </c>
      <c r="S1786">
        <v>46300</v>
      </c>
      <c r="T1786">
        <v>48100</v>
      </c>
      <c r="U1786">
        <v>52000</v>
      </c>
      <c r="V1786">
        <v>47700</v>
      </c>
      <c r="W1786">
        <v>51000</v>
      </c>
    </row>
    <row r="1787" spans="1:23">
      <c r="A1787" s="265">
        <v>46052</v>
      </c>
      <c r="B1787">
        <v>48700</v>
      </c>
      <c r="C1787">
        <v>47800</v>
      </c>
      <c r="D1787">
        <v>48300</v>
      </c>
      <c r="E1787">
        <v>44300</v>
      </c>
      <c r="F1787">
        <v>49700</v>
      </c>
      <c r="G1787" t="s">
        <v>25</v>
      </c>
      <c r="H1787">
        <v>46700</v>
      </c>
      <c r="I1787">
        <v>46700</v>
      </c>
      <c r="J1787">
        <v>49000</v>
      </c>
      <c r="K1787" t="s">
        <v>25</v>
      </c>
      <c r="L1787">
        <v>49200</v>
      </c>
      <c r="M1787">
        <v>50700</v>
      </c>
      <c r="N1787">
        <v>47600</v>
      </c>
      <c r="O1787">
        <v>46800</v>
      </c>
      <c r="P1787">
        <v>43700</v>
      </c>
      <c r="Q1787">
        <v>44200</v>
      </c>
      <c r="R1787">
        <v>44200</v>
      </c>
      <c r="S1787">
        <v>46400</v>
      </c>
      <c r="T1787">
        <v>48200</v>
      </c>
      <c r="U1787">
        <v>52000</v>
      </c>
      <c r="V1787">
        <v>47700</v>
      </c>
      <c r="W1787">
        <v>51300</v>
      </c>
    </row>
    <row r="1788" spans="1:23">
      <c r="A1788" s="265">
        <v>46053</v>
      </c>
      <c r="B1788">
        <v>48700</v>
      </c>
      <c r="C1788">
        <v>47500</v>
      </c>
      <c r="D1788">
        <v>48100</v>
      </c>
      <c r="E1788">
        <v>44100</v>
      </c>
      <c r="F1788">
        <v>49700</v>
      </c>
      <c r="G1788" t="s">
        <v>25</v>
      </c>
      <c r="H1788">
        <v>46500</v>
      </c>
      <c r="I1788">
        <v>46500</v>
      </c>
      <c r="J1788">
        <v>48900</v>
      </c>
      <c r="K1788" t="s">
        <v>25</v>
      </c>
      <c r="L1788">
        <v>49100</v>
      </c>
      <c r="M1788">
        <v>50800</v>
      </c>
      <c r="N1788">
        <v>47500</v>
      </c>
      <c r="O1788">
        <v>46500</v>
      </c>
      <c r="P1788">
        <v>43600</v>
      </c>
      <c r="Q1788">
        <v>44000</v>
      </c>
      <c r="R1788">
        <v>44200</v>
      </c>
      <c r="S1788">
        <v>46200</v>
      </c>
      <c r="T1788">
        <v>48100</v>
      </c>
      <c r="U1788">
        <v>52000</v>
      </c>
      <c r="V1788">
        <v>47700</v>
      </c>
      <c r="W1788">
        <v>51300</v>
      </c>
    </row>
    <row r="1789" spans="1:23">
      <c r="A1789" s="265">
        <v>46054</v>
      </c>
      <c r="B1789" t="s">
        <v>24</v>
      </c>
      <c r="C1789" t="s">
        <v>24</v>
      </c>
      <c r="D1789" t="s">
        <v>24</v>
      </c>
      <c r="E1789" t="s">
        <v>24</v>
      </c>
      <c r="F1789" t="s">
        <v>24</v>
      </c>
      <c r="G1789" t="s">
        <v>24</v>
      </c>
      <c r="H1789" t="s">
        <v>24</v>
      </c>
      <c r="I1789" t="s">
        <v>24</v>
      </c>
      <c r="J1789" t="s">
        <v>24</v>
      </c>
      <c r="K1789" t="s">
        <v>24</v>
      </c>
      <c r="L1789" t="s">
        <v>24</v>
      </c>
      <c r="M1789" t="s">
        <v>24</v>
      </c>
      <c r="N1789" t="s">
        <v>24</v>
      </c>
      <c r="O1789" t="s">
        <v>24</v>
      </c>
      <c r="P1789" t="s">
        <v>24</v>
      </c>
      <c r="Q1789" t="s">
        <v>24</v>
      </c>
      <c r="R1789" t="s">
        <v>24</v>
      </c>
      <c r="S1789" t="s">
        <v>24</v>
      </c>
      <c r="T1789" t="s">
        <v>24</v>
      </c>
      <c r="U1789" t="s">
        <v>24</v>
      </c>
      <c r="V1789" t="s">
        <v>24</v>
      </c>
      <c r="W1789" t="s">
        <v>24</v>
      </c>
    </row>
    <row r="1790" spans="1:23">
      <c r="A1790" s="265">
        <v>46055</v>
      </c>
      <c r="B1790">
        <v>48400</v>
      </c>
      <c r="C1790">
        <v>47500</v>
      </c>
      <c r="D1790">
        <v>48000</v>
      </c>
      <c r="E1790">
        <v>44200</v>
      </c>
      <c r="F1790">
        <v>49700</v>
      </c>
      <c r="G1790" t="s">
        <v>25</v>
      </c>
      <c r="H1790">
        <v>46500</v>
      </c>
      <c r="I1790">
        <v>46400</v>
      </c>
      <c r="J1790">
        <v>48800</v>
      </c>
      <c r="K1790" t="s">
        <v>25</v>
      </c>
      <c r="L1790">
        <v>49100</v>
      </c>
      <c r="M1790">
        <v>50800</v>
      </c>
      <c r="N1790">
        <v>47600</v>
      </c>
      <c r="O1790">
        <v>46500</v>
      </c>
      <c r="P1790">
        <v>43500</v>
      </c>
      <c r="Q1790">
        <v>43900</v>
      </c>
      <c r="R1790">
        <v>44200</v>
      </c>
      <c r="S1790">
        <v>46300</v>
      </c>
      <c r="T1790">
        <v>48000</v>
      </c>
      <c r="U1790">
        <v>52000</v>
      </c>
      <c r="V1790">
        <v>48000</v>
      </c>
      <c r="W1790">
        <v>51300</v>
      </c>
    </row>
    <row r="1791" spans="1:23">
      <c r="A1791" s="265">
        <v>46056</v>
      </c>
      <c r="B1791">
        <v>48800</v>
      </c>
      <c r="C1791">
        <v>48000</v>
      </c>
      <c r="D1791">
        <v>47700</v>
      </c>
      <c r="E1791">
        <v>44400</v>
      </c>
      <c r="F1791">
        <v>49500</v>
      </c>
      <c r="G1791" t="s">
        <v>25</v>
      </c>
      <c r="H1791">
        <v>46800</v>
      </c>
      <c r="I1791">
        <v>47000</v>
      </c>
      <c r="J1791">
        <v>48800</v>
      </c>
      <c r="K1791" t="s">
        <v>25</v>
      </c>
      <c r="L1791">
        <v>49400</v>
      </c>
      <c r="M1791">
        <v>50300</v>
      </c>
      <c r="N1791">
        <v>47600</v>
      </c>
      <c r="O1791">
        <v>46500</v>
      </c>
      <c r="P1791">
        <v>44100</v>
      </c>
      <c r="Q1791">
        <v>44000</v>
      </c>
      <c r="R1791">
        <v>44200</v>
      </c>
      <c r="S1791">
        <v>46500</v>
      </c>
      <c r="T1791">
        <v>47800</v>
      </c>
      <c r="U1791">
        <v>52000</v>
      </c>
      <c r="V1791">
        <v>48000</v>
      </c>
      <c r="W1791">
        <v>51300</v>
      </c>
    </row>
    <row r="1792" spans="1:23">
      <c r="A1792" s="265">
        <v>46057</v>
      </c>
      <c r="B1792">
        <v>49000</v>
      </c>
      <c r="C1792">
        <v>48000</v>
      </c>
      <c r="D1792">
        <v>48650</v>
      </c>
      <c r="E1792">
        <v>44900</v>
      </c>
      <c r="F1792">
        <v>49600</v>
      </c>
      <c r="G1792" t="s">
        <v>25</v>
      </c>
      <c r="H1792">
        <v>47000</v>
      </c>
      <c r="I1792">
        <v>47300</v>
      </c>
      <c r="J1792">
        <v>49100</v>
      </c>
      <c r="K1792" t="s">
        <v>25</v>
      </c>
      <c r="L1792">
        <v>49800</v>
      </c>
      <c r="M1792">
        <v>50300</v>
      </c>
      <c r="N1792">
        <v>48200</v>
      </c>
      <c r="O1792">
        <v>46600</v>
      </c>
      <c r="P1792">
        <v>44200</v>
      </c>
      <c r="Q1792">
        <v>44700</v>
      </c>
      <c r="R1792">
        <v>44700</v>
      </c>
      <c r="S1792">
        <v>47000</v>
      </c>
      <c r="T1792">
        <v>48300</v>
      </c>
      <c r="U1792">
        <v>52000</v>
      </c>
      <c r="V1792">
        <v>48000</v>
      </c>
      <c r="W1792">
        <v>51300</v>
      </c>
    </row>
    <row r="1793" spans="1:24">
      <c r="A1793" s="265">
        <v>46058</v>
      </c>
      <c r="B1793">
        <v>49000</v>
      </c>
      <c r="C1793">
        <v>48500</v>
      </c>
      <c r="D1793">
        <v>48500</v>
      </c>
      <c r="E1793">
        <v>44900</v>
      </c>
      <c r="F1793">
        <v>50000</v>
      </c>
      <c r="G1793" t="s">
        <v>25</v>
      </c>
      <c r="H1793">
        <v>47500</v>
      </c>
      <c r="I1793">
        <v>47300</v>
      </c>
      <c r="J1793">
        <v>49300</v>
      </c>
      <c r="K1793" t="s">
        <v>25</v>
      </c>
      <c r="L1793">
        <v>49600</v>
      </c>
      <c r="M1793">
        <v>50300</v>
      </c>
      <c r="N1793">
        <v>48200</v>
      </c>
      <c r="O1793">
        <v>46600</v>
      </c>
      <c r="P1793">
        <v>44200</v>
      </c>
      <c r="Q1793">
        <v>44500</v>
      </c>
      <c r="R1793">
        <v>44700</v>
      </c>
      <c r="S1793">
        <v>47000</v>
      </c>
      <c r="T1793">
        <v>48300</v>
      </c>
      <c r="U1793">
        <v>52000</v>
      </c>
      <c r="V1793">
        <v>48300</v>
      </c>
      <c r="W1793">
        <v>51300</v>
      </c>
    </row>
    <row r="1794" spans="1:24">
      <c r="A1794" s="265">
        <v>46059</v>
      </c>
      <c r="B1794">
        <v>49000</v>
      </c>
      <c r="C1794">
        <v>48500</v>
      </c>
      <c r="D1794">
        <v>48500</v>
      </c>
      <c r="E1794">
        <v>45000</v>
      </c>
      <c r="F1794">
        <v>50000</v>
      </c>
      <c r="G1794" t="s">
        <v>25</v>
      </c>
      <c r="H1794">
        <v>47500</v>
      </c>
      <c r="I1794">
        <v>47300</v>
      </c>
      <c r="J1794">
        <v>49100</v>
      </c>
      <c r="K1794" t="s">
        <v>25</v>
      </c>
      <c r="L1794">
        <v>49600</v>
      </c>
      <c r="M1794">
        <v>49600</v>
      </c>
      <c r="N1794">
        <v>48000</v>
      </c>
      <c r="O1794">
        <v>46600</v>
      </c>
      <c r="P1794">
        <v>44300</v>
      </c>
      <c r="Q1794">
        <v>44500</v>
      </c>
      <c r="R1794">
        <v>44700</v>
      </c>
      <c r="S1794">
        <v>47100</v>
      </c>
      <c r="T1794">
        <v>48100</v>
      </c>
      <c r="U1794">
        <v>52000</v>
      </c>
      <c r="V1794">
        <v>48300</v>
      </c>
      <c r="W1794">
        <v>51300</v>
      </c>
    </row>
    <row r="1795" spans="1:24">
      <c r="A1795" s="265">
        <v>46060</v>
      </c>
      <c r="B1795">
        <v>49000</v>
      </c>
      <c r="C1795">
        <v>48700</v>
      </c>
      <c r="D1795">
        <v>48900</v>
      </c>
      <c r="E1795">
        <v>45300</v>
      </c>
      <c r="F1795">
        <v>50000</v>
      </c>
      <c r="G1795" t="s">
        <v>25</v>
      </c>
      <c r="H1795">
        <v>48000</v>
      </c>
      <c r="I1795">
        <v>47500</v>
      </c>
      <c r="J1795">
        <v>49300</v>
      </c>
      <c r="K1795" t="s">
        <v>25</v>
      </c>
      <c r="L1795">
        <v>49900</v>
      </c>
      <c r="M1795">
        <v>49600</v>
      </c>
      <c r="N1795">
        <v>48800</v>
      </c>
      <c r="O1795">
        <v>46700</v>
      </c>
      <c r="P1795">
        <v>45200</v>
      </c>
      <c r="Q1795">
        <v>45300</v>
      </c>
      <c r="R1795">
        <v>45000</v>
      </c>
      <c r="S1795">
        <v>47400</v>
      </c>
      <c r="T1795">
        <v>49100</v>
      </c>
      <c r="U1795">
        <v>53000</v>
      </c>
      <c r="V1795">
        <v>48600</v>
      </c>
      <c r="W1795">
        <v>51300</v>
      </c>
    </row>
    <row r="1796" spans="1:24">
      <c r="A1796" s="265">
        <v>46061</v>
      </c>
      <c r="B1796" t="s">
        <v>24</v>
      </c>
      <c r="C1796" t="s">
        <v>24</v>
      </c>
      <c r="D1796" t="s">
        <v>24</v>
      </c>
      <c r="E1796" t="s">
        <v>24</v>
      </c>
      <c r="F1796" t="s">
        <v>24</v>
      </c>
      <c r="G1796" t="s">
        <v>24</v>
      </c>
      <c r="H1796" t="s">
        <v>24</v>
      </c>
      <c r="I1796" t="s">
        <v>24</v>
      </c>
      <c r="J1796" t="s">
        <v>24</v>
      </c>
      <c r="K1796" t="s">
        <v>24</v>
      </c>
      <c r="L1796" t="s">
        <v>24</v>
      </c>
      <c r="M1796" t="s">
        <v>24</v>
      </c>
      <c r="N1796" t="s">
        <v>24</v>
      </c>
      <c r="O1796" t="s">
        <v>24</v>
      </c>
      <c r="P1796" t="s">
        <v>24</v>
      </c>
      <c r="Q1796" t="s">
        <v>24</v>
      </c>
      <c r="R1796" t="s">
        <v>24</v>
      </c>
      <c r="S1796" t="s">
        <v>24</v>
      </c>
      <c r="T1796" t="s">
        <v>24</v>
      </c>
      <c r="U1796" t="s">
        <v>24</v>
      </c>
      <c r="V1796" t="s">
        <v>24</v>
      </c>
      <c r="W1796" t="s">
        <v>24</v>
      </c>
    </row>
    <row r="1797" spans="1:24">
      <c r="A1797" s="265">
        <v>46062</v>
      </c>
      <c r="B1797">
        <v>49400</v>
      </c>
      <c r="C1797">
        <v>49000</v>
      </c>
      <c r="D1797">
        <v>49200</v>
      </c>
      <c r="E1797">
        <v>45700</v>
      </c>
      <c r="F1797">
        <v>50200</v>
      </c>
      <c r="G1797" t="s">
        <v>25</v>
      </c>
      <c r="H1797">
        <v>49000</v>
      </c>
      <c r="I1797">
        <v>47500</v>
      </c>
      <c r="J1797">
        <v>49700</v>
      </c>
      <c r="K1797" t="s">
        <v>25</v>
      </c>
      <c r="L1797">
        <v>50000</v>
      </c>
      <c r="M1797">
        <v>50000</v>
      </c>
      <c r="N1797">
        <v>48800</v>
      </c>
      <c r="O1797">
        <v>46700</v>
      </c>
      <c r="P1797">
        <v>45000</v>
      </c>
      <c r="Q1797">
        <v>45200</v>
      </c>
      <c r="R1797">
        <v>45500</v>
      </c>
      <c r="S1797">
        <v>47800</v>
      </c>
      <c r="T1797">
        <v>49100</v>
      </c>
      <c r="U1797">
        <v>53000</v>
      </c>
      <c r="V1797">
        <v>49500</v>
      </c>
      <c r="W1797">
        <v>52800</v>
      </c>
    </row>
    <row r="1798" spans="1:24">
      <c r="A1798" s="265">
        <v>46063</v>
      </c>
      <c r="B1798">
        <v>49400</v>
      </c>
      <c r="C1798">
        <v>49500</v>
      </c>
      <c r="D1798">
        <v>49500</v>
      </c>
      <c r="E1798">
        <v>46000</v>
      </c>
      <c r="F1798">
        <v>50200</v>
      </c>
      <c r="G1798" t="s">
        <v>25</v>
      </c>
      <c r="H1798">
        <v>49000</v>
      </c>
      <c r="I1798">
        <v>47600</v>
      </c>
      <c r="J1798">
        <v>49800</v>
      </c>
      <c r="K1798" t="s">
        <v>25</v>
      </c>
      <c r="L1798">
        <v>50000</v>
      </c>
      <c r="M1798">
        <v>50200</v>
      </c>
      <c r="N1798">
        <v>48750</v>
      </c>
      <c r="O1798">
        <v>46800</v>
      </c>
      <c r="P1798">
        <v>45300</v>
      </c>
      <c r="Q1798">
        <v>45700</v>
      </c>
      <c r="R1798">
        <v>45500</v>
      </c>
      <c r="S1798">
        <v>48100</v>
      </c>
      <c r="T1798">
        <v>49400</v>
      </c>
      <c r="U1798">
        <v>53000</v>
      </c>
      <c r="V1798">
        <v>49500</v>
      </c>
      <c r="W1798">
        <v>52800</v>
      </c>
    </row>
    <row r="1799" spans="1:24">
      <c r="A1799" s="265">
        <v>46064</v>
      </c>
      <c r="B1799">
        <v>49300</v>
      </c>
      <c r="C1799">
        <v>49500</v>
      </c>
      <c r="D1799">
        <v>49050</v>
      </c>
      <c r="E1799">
        <v>45900</v>
      </c>
      <c r="F1799">
        <v>50200</v>
      </c>
      <c r="G1799" t="s">
        <v>25</v>
      </c>
      <c r="H1799">
        <v>49000</v>
      </c>
      <c r="I1799">
        <v>47500</v>
      </c>
      <c r="J1799">
        <v>49500</v>
      </c>
      <c r="K1799" t="s">
        <v>25</v>
      </c>
      <c r="L1799">
        <v>49900</v>
      </c>
      <c r="M1799">
        <v>50200</v>
      </c>
      <c r="N1799">
        <v>48400</v>
      </c>
      <c r="O1799">
        <v>46800</v>
      </c>
      <c r="P1799">
        <v>45200</v>
      </c>
      <c r="Q1799">
        <v>45300</v>
      </c>
      <c r="R1799">
        <v>45500</v>
      </c>
      <c r="S1799">
        <v>48000</v>
      </c>
      <c r="T1799">
        <v>49400</v>
      </c>
      <c r="U1799">
        <v>53000</v>
      </c>
      <c r="V1799">
        <v>49500</v>
      </c>
      <c r="W1799">
        <v>52800</v>
      </c>
    </row>
    <row r="1800" spans="1:24">
      <c r="A1800" s="265">
        <v>46065</v>
      </c>
      <c r="B1800">
        <v>49200</v>
      </c>
      <c r="C1800">
        <v>49500</v>
      </c>
      <c r="D1800">
        <v>48800</v>
      </c>
      <c r="E1800">
        <v>45700</v>
      </c>
      <c r="F1800">
        <v>49700</v>
      </c>
      <c r="G1800" t="s">
        <v>25</v>
      </c>
      <c r="H1800">
        <v>48500</v>
      </c>
      <c r="I1800">
        <v>47200</v>
      </c>
      <c r="J1800">
        <v>49300</v>
      </c>
      <c r="K1800" t="s">
        <v>25</v>
      </c>
      <c r="L1800">
        <v>49700</v>
      </c>
      <c r="M1800">
        <v>49600</v>
      </c>
      <c r="N1800">
        <v>48000</v>
      </c>
      <c r="O1800">
        <v>46800</v>
      </c>
      <c r="P1800">
        <v>44700</v>
      </c>
      <c r="Q1800">
        <v>45200</v>
      </c>
      <c r="R1800">
        <v>45500</v>
      </c>
      <c r="S1800">
        <v>47800</v>
      </c>
      <c r="T1800">
        <v>48900</v>
      </c>
      <c r="U1800">
        <v>52000</v>
      </c>
      <c r="V1800">
        <v>49500</v>
      </c>
      <c r="W1800">
        <v>52800</v>
      </c>
    </row>
    <row r="1801" spans="1:24">
      <c r="A1801" s="265">
        <v>46066</v>
      </c>
      <c r="B1801">
        <v>49100</v>
      </c>
      <c r="C1801">
        <v>49200</v>
      </c>
      <c r="D1801">
        <v>48500</v>
      </c>
      <c r="E1801">
        <v>45500</v>
      </c>
      <c r="F1801">
        <v>50000</v>
      </c>
      <c r="G1801" t="s">
        <v>25</v>
      </c>
      <c r="H1801">
        <v>48500</v>
      </c>
      <c r="I1801">
        <v>47000</v>
      </c>
      <c r="J1801">
        <v>49300</v>
      </c>
      <c r="K1801" t="s">
        <v>25</v>
      </c>
      <c r="L1801">
        <v>49700</v>
      </c>
      <c r="M1801">
        <v>50000</v>
      </c>
      <c r="N1801">
        <v>47800</v>
      </c>
      <c r="O1801">
        <v>46800</v>
      </c>
      <c r="P1801">
        <v>44500</v>
      </c>
      <c r="Q1801">
        <v>45000</v>
      </c>
      <c r="R1801">
        <v>45000</v>
      </c>
      <c r="S1801">
        <v>47600</v>
      </c>
      <c r="T1801">
        <v>48700</v>
      </c>
      <c r="U1801">
        <v>52000</v>
      </c>
      <c r="V1801">
        <v>49500</v>
      </c>
      <c r="W1801">
        <v>52800</v>
      </c>
    </row>
    <row r="1802" spans="1:24">
      <c r="A1802" s="93">
        <v>46067</v>
      </c>
      <c r="B1802" s="90">
        <v>49100</v>
      </c>
      <c r="C1802" s="90">
        <v>49500</v>
      </c>
      <c r="D1802" s="90">
        <v>48500</v>
      </c>
      <c r="E1802" s="90">
        <v>45700</v>
      </c>
      <c r="F1802" s="90">
        <v>50000</v>
      </c>
      <c r="G1802" s="91" t="s">
        <v>25</v>
      </c>
      <c r="H1802" s="90">
        <v>49000</v>
      </c>
      <c r="I1802" s="90">
        <v>47100</v>
      </c>
      <c r="J1802" s="90">
        <v>49300</v>
      </c>
      <c r="K1802" s="91" t="s">
        <v>25</v>
      </c>
      <c r="L1802" s="90">
        <v>49900</v>
      </c>
      <c r="M1802" s="90">
        <v>50000</v>
      </c>
      <c r="N1802" s="90">
        <v>48350</v>
      </c>
      <c r="O1802" s="90">
        <v>47000</v>
      </c>
      <c r="P1802" s="90">
        <v>44700</v>
      </c>
      <c r="Q1802" s="90">
        <v>45200</v>
      </c>
      <c r="R1802" s="90">
        <v>45000</v>
      </c>
      <c r="S1802" s="90">
        <v>47800</v>
      </c>
      <c r="T1802" s="90">
        <v>48700</v>
      </c>
      <c r="U1802" s="90">
        <v>52000</v>
      </c>
      <c r="V1802" s="90">
        <v>49500</v>
      </c>
      <c r="W1802" s="90">
        <v>52800</v>
      </c>
      <c r="X1802" s="90"/>
    </row>
    <row r="1803" spans="1:24">
      <c r="A1803" s="265">
        <v>46068</v>
      </c>
      <c r="B1803" t="s">
        <v>24</v>
      </c>
      <c r="C1803" t="s">
        <v>24</v>
      </c>
      <c r="D1803" t="s">
        <v>24</v>
      </c>
      <c r="E1803" t="s">
        <v>24</v>
      </c>
      <c r="F1803" t="s">
        <v>24</v>
      </c>
      <c r="G1803" t="s">
        <v>24</v>
      </c>
      <c r="H1803" t="s">
        <v>24</v>
      </c>
      <c r="I1803" t="s">
        <v>24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24</v>
      </c>
      <c r="Q1803" t="s">
        <v>24</v>
      </c>
      <c r="R1803" t="s">
        <v>24</v>
      </c>
      <c r="S1803" t="s">
        <v>24</v>
      </c>
      <c r="T1803" t="s">
        <v>24</v>
      </c>
      <c r="U1803" t="s">
        <v>24</v>
      </c>
      <c r="V1803" t="s">
        <v>24</v>
      </c>
      <c r="W1803" t="s">
        <v>24</v>
      </c>
    </row>
    <row r="1804" spans="1:24">
      <c r="A1804" s="265">
        <v>46069</v>
      </c>
      <c r="B1804">
        <v>49100</v>
      </c>
      <c r="C1804">
        <v>49500</v>
      </c>
      <c r="D1804">
        <v>48350</v>
      </c>
      <c r="E1804">
        <v>45500</v>
      </c>
      <c r="F1804">
        <v>50000</v>
      </c>
      <c r="G1804" t="s">
        <v>25</v>
      </c>
      <c r="H1804">
        <v>48500</v>
      </c>
      <c r="I1804">
        <v>47200</v>
      </c>
      <c r="J1804">
        <v>48800</v>
      </c>
      <c r="K1804" t="s">
        <v>25</v>
      </c>
      <c r="L1804">
        <v>49600</v>
      </c>
      <c r="M1804">
        <v>50000</v>
      </c>
      <c r="N1804">
        <v>47950</v>
      </c>
      <c r="O1804">
        <v>46900</v>
      </c>
      <c r="P1804">
        <v>44600</v>
      </c>
      <c r="Q1804">
        <v>44900</v>
      </c>
      <c r="R1804">
        <v>44800</v>
      </c>
      <c r="S1804">
        <v>47600</v>
      </c>
      <c r="T1804">
        <v>48700</v>
      </c>
      <c r="U1804">
        <v>52000</v>
      </c>
      <c r="V1804">
        <v>49400</v>
      </c>
      <c r="W1804">
        <v>52800</v>
      </c>
    </row>
    <row r="1805" spans="1:24">
      <c r="A1805" s="265">
        <v>46070</v>
      </c>
      <c r="B1805">
        <v>48900</v>
      </c>
      <c r="C1805">
        <v>49000</v>
      </c>
      <c r="D1805">
        <v>47750</v>
      </c>
      <c r="E1805">
        <v>45400</v>
      </c>
      <c r="F1805">
        <v>50000</v>
      </c>
      <c r="G1805" t="s">
        <v>25</v>
      </c>
      <c r="H1805">
        <v>48000</v>
      </c>
      <c r="I1805">
        <v>47100</v>
      </c>
      <c r="J1805">
        <v>48800</v>
      </c>
      <c r="K1805" t="s">
        <v>25</v>
      </c>
      <c r="L1805">
        <v>49300</v>
      </c>
      <c r="M1805">
        <v>49600</v>
      </c>
      <c r="N1805">
        <v>47700</v>
      </c>
      <c r="O1805">
        <v>46800</v>
      </c>
      <c r="P1805">
        <v>44300</v>
      </c>
      <c r="Q1805">
        <v>44800</v>
      </c>
      <c r="R1805">
        <v>44800</v>
      </c>
      <c r="S1805">
        <v>47500</v>
      </c>
      <c r="T1805">
        <v>48300</v>
      </c>
      <c r="U1805">
        <v>52000</v>
      </c>
      <c r="V1805">
        <v>49400</v>
      </c>
      <c r="W1805">
        <v>52800</v>
      </c>
    </row>
    <row r="1806" spans="1:24">
      <c r="A1806" s="265">
        <v>46071</v>
      </c>
      <c r="B1806">
        <v>48700</v>
      </c>
      <c r="C1806">
        <v>49000</v>
      </c>
      <c r="D1806">
        <v>48000</v>
      </c>
      <c r="E1806">
        <v>45400</v>
      </c>
      <c r="F1806">
        <v>50000</v>
      </c>
      <c r="G1806" t="s">
        <v>25</v>
      </c>
      <c r="H1806">
        <v>48000</v>
      </c>
      <c r="I1806">
        <v>46900</v>
      </c>
      <c r="J1806">
        <v>48800</v>
      </c>
      <c r="K1806" t="s">
        <v>25</v>
      </c>
      <c r="L1806">
        <v>49100</v>
      </c>
      <c r="M1806">
        <v>49600</v>
      </c>
      <c r="N1806">
        <v>47900</v>
      </c>
      <c r="O1806">
        <v>46800</v>
      </c>
      <c r="P1806">
        <v>44200</v>
      </c>
      <c r="Q1806">
        <v>44700</v>
      </c>
      <c r="R1806">
        <v>44800</v>
      </c>
      <c r="S1806">
        <v>47500</v>
      </c>
      <c r="T1806">
        <v>48300</v>
      </c>
      <c r="U1806">
        <v>52000</v>
      </c>
      <c r="V1806">
        <v>49400</v>
      </c>
      <c r="W1806">
        <v>52600</v>
      </c>
    </row>
    <row r="1807" spans="1:24">
      <c r="A1807" s="265">
        <v>46072</v>
      </c>
      <c r="B1807">
        <v>48400</v>
      </c>
      <c r="C1807">
        <v>48700</v>
      </c>
      <c r="D1807">
        <v>47500</v>
      </c>
      <c r="E1807">
        <v>45200</v>
      </c>
      <c r="F1807">
        <v>50000</v>
      </c>
      <c r="G1807" t="s">
        <v>25</v>
      </c>
      <c r="H1807">
        <v>47700</v>
      </c>
      <c r="I1807">
        <v>46500</v>
      </c>
      <c r="J1807">
        <v>48700</v>
      </c>
      <c r="K1807" t="s">
        <v>25</v>
      </c>
      <c r="L1807">
        <v>48700</v>
      </c>
      <c r="M1807">
        <v>49400</v>
      </c>
      <c r="N1807">
        <v>47300</v>
      </c>
      <c r="O1807">
        <v>46400</v>
      </c>
      <c r="P1807">
        <v>43800</v>
      </c>
      <c r="Q1807">
        <v>44400</v>
      </c>
      <c r="R1807">
        <v>44600</v>
      </c>
      <c r="S1807">
        <v>47400</v>
      </c>
      <c r="T1807">
        <v>47900</v>
      </c>
      <c r="U1807">
        <v>52000</v>
      </c>
      <c r="V1807">
        <v>49100</v>
      </c>
      <c r="W1807">
        <v>52200</v>
      </c>
    </row>
    <row r="1808" spans="1:24">
      <c r="A1808" s="265">
        <v>46073</v>
      </c>
      <c r="B1808">
        <v>48200</v>
      </c>
      <c r="C1808">
        <v>48300</v>
      </c>
      <c r="D1808">
        <v>47500</v>
      </c>
      <c r="E1808">
        <v>45100</v>
      </c>
      <c r="F1808">
        <v>50000</v>
      </c>
      <c r="G1808" t="s">
        <v>25</v>
      </c>
      <c r="H1808">
        <v>47700</v>
      </c>
      <c r="I1808">
        <v>46500</v>
      </c>
      <c r="J1808">
        <v>48700</v>
      </c>
      <c r="K1808" t="s">
        <v>25</v>
      </c>
      <c r="L1808">
        <v>48500</v>
      </c>
      <c r="M1808">
        <v>49400</v>
      </c>
      <c r="N1808">
        <v>47100</v>
      </c>
      <c r="O1808">
        <v>46200</v>
      </c>
      <c r="P1808">
        <v>43800</v>
      </c>
      <c r="Q1808">
        <v>44200</v>
      </c>
      <c r="R1808">
        <v>44200</v>
      </c>
      <c r="S1808">
        <v>47200</v>
      </c>
      <c r="T1808">
        <v>47900</v>
      </c>
      <c r="U1808">
        <v>52000</v>
      </c>
      <c r="V1808">
        <v>49000</v>
      </c>
      <c r="W1808">
        <v>52200</v>
      </c>
    </row>
    <row r="1809" spans="1:24">
      <c r="A1809" s="265">
        <v>46074</v>
      </c>
      <c r="B1809">
        <v>48000</v>
      </c>
      <c r="C1809">
        <v>48500</v>
      </c>
      <c r="D1809">
        <v>48400</v>
      </c>
      <c r="E1809">
        <v>45300</v>
      </c>
      <c r="F1809">
        <v>50000</v>
      </c>
      <c r="G1809" t="s">
        <v>25</v>
      </c>
      <c r="H1809">
        <v>48000</v>
      </c>
      <c r="I1809">
        <v>46800</v>
      </c>
      <c r="J1809">
        <v>48800</v>
      </c>
      <c r="K1809" t="s">
        <v>25</v>
      </c>
      <c r="L1809">
        <v>48800</v>
      </c>
      <c r="M1809">
        <v>49400</v>
      </c>
      <c r="N1809">
        <v>47700</v>
      </c>
      <c r="O1809">
        <v>46300</v>
      </c>
      <c r="P1809">
        <v>44200</v>
      </c>
      <c r="Q1809">
        <v>44400</v>
      </c>
      <c r="R1809">
        <v>44500</v>
      </c>
      <c r="S1809">
        <v>47400</v>
      </c>
      <c r="T1809">
        <v>48200</v>
      </c>
      <c r="U1809">
        <v>52000</v>
      </c>
      <c r="V1809">
        <v>49000</v>
      </c>
      <c r="W1809">
        <v>52200</v>
      </c>
    </row>
    <row r="1810" spans="1:24">
      <c r="A1810" s="265">
        <v>46075</v>
      </c>
      <c r="B1810" t="s">
        <v>24</v>
      </c>
      <c r="C1810" t="s">
        <v>24</v>
      </c>
      <c r="D1810" t="s">
        <v>24</v>
      </c>
      <c r="E1810" t="s">
        <v>24</v>
      </c>
      <c r="F1810" t="s">
        <v>24</v>
      </c>
      <c r="G1810" t="s">
        <v>24</v>
      </c>
      <c r="H1810" t="s">
        <v>24</v>
      </c>
      <c r="I1810" t="s">
        <v>24</v>
      </c>
      <c r="J1810" t="s">
        <v>24</v>
      </c>
      <c r="K1810" t="s">
        <v>24</v>
      </c>
      <c r="L1810" t="s">
        <v>24</v>
      </c>
      <c r="M1810" t="s">
        <v>24</v>
      </c>
      <c r="N1810" t="s">
        <v>24</v>
      </c>
      <c r="O1810" t="s">
        <v>24</v>
      </c>
      <c r="P1810" t="s">
        <v>24</v>
      </c>
      <c r="Q1810" t="s">
        <v>24</v>
      </c>
      <c r="R1810" t="s">
        <v>24</v>
      </c>
      <c r="S1810" t="s">
        <v>24</v>
      </c>
      <c r="T1810" t="s">
        <v>24</v>
      </c>
      <c r="U1810" t="s">
        <v>24</v>
      </c>
      <c r="V1810" t="s">
        <v>24</v>
      </c>
      <c r="W1810" t="s">
        <v>24</v>
      </c>
    </row>
    <row r="1811" spans="1:24">
      <c r="A1811" s="265">
        <v>46076</v>
      </c>
      <c r="B1811">
        <v>48000</v>
      </c>
      <c r="C1811">
        <v>48500</v>
      </c>
      <c r="D1811">
        <v>47950</v>
      </c>
      <c r="E1811">
        <v>45300</v>
      </c>
      <c r="F1811">
        <v>50000</v>
      </c>
      <c r="G1811" t="s">
        <v>25</v>
      </c>
      <c r="H1811">
        <v>48000</v>
      </c>
      <c r="I1811">
        <v>46800</v>
      </c>
      <c r="J1811">
        <v>48800</v>
      </c>
      <c r="K1811" t="s">
        <v>25</v>
      </c>
      <c r="L1811">
        <v>48500</v>
      </c>
      <c r="M1811">
        <v>49400</v>
      </c>
      <c r="N1811">
        <v>47200</v>
      </c>
      <c r="O1811">
        <v>46200</v>
      </c>
      <c r="P1811">
        <v>43600</v>
      </c>
      <c r="Q1811">
        <v>44300</v>
      </c>
      <c r="R1811">
        <v>44000</v>
      </c>
      <c r="S1811">
        <v>47400</v>
      </c>
      <c r="T1811">
        <v>48200</v>
      </c>
      <c r="U1811">
        <v>52000</v>
      </c>
      <c r="V1811">
        <v>48900</v>
      </c>
      <c r="W1811">
        <v>52100</v>
      </c>
    </row>
    <row r="1812" spans="1:24">
      <c r="A1812" s="265">
        <v>46077</v>
      </c>
      <c r="B1812">
        <v>47800</v>
      </c>
      <c r="C1812">
        <v>48300</v>
      </c>
      <c r="D1812">
        <v>47600</v>
      </c>
      <c r="E1812">
        <v>45000</v>
      </c>
      <c r="F1812">
        <v>50000</v>
      </c>
      <c r="G1812" t="s">
        <v>25</v>
      </c>
      <c r="H1812">
        <v>48000</v>
      </c>
      <c r="I1812">
        <v>46600</v>
      </c>
      <c r="J1812">
        <v>48600</v>
      </c>
      <c r="K1812" t="s">
        <v>25</v>
      </c>
      <c r="L1812">
        <v>48100</v>
      </c>
      <c r="M1812">
        <v>49400</v>
      </c>
      <c r="N1812">
        <v>47000</v>
      </c>
      <c r="O1812">
        <v>46000</v>
      </c>
      <c r="P1812">
        <v>43500</v>
      </c>
      <c r="Q1812">
        <v>43700</v>
      </c>
      <c r="R1812">
        <v>44000</v>
      </c>
      <c r="S1812">
        <v>47100</v>
      </c>
      <c r="T1812">
        <v>47700</v>
      </c>
      <c r="U1812">
        <v>51000</v>
      </c>
      <c r="V1812">
        <v>48900</v>
      </c>
      <c r="W1812">
        <v>52100</v>
      </c>
    </row>
    <row r="1813" spans="1:24">
      <c r="A1813" s="93">
        <v>46078</v>
      </c>
      <c r="B1813" s="90">
        <v>47700</v>
      </c>
      <c r="C1813" s="90">
        <v>48200</v>
      </c>
      <c r="D1813" s="90">
        <v>47900</v>
      </c>
      <c r="E1813" s="90">
        <v>44900</v>
      </c>
      <c r="F1813" s="90">
        <v>49900</v>
      </c>
      <c r="G1813" s="91" t="s">
        <v>25</v>
      </c>
      <c r="H1813" s="90">
        <v>47300</v>
      </c>
      <c r="I1813" s="90">
        <v>46400</v>
      </c>
      <c r="J1813" s="90">
        <v>48600</v>
      </c>
      <c r="K1813" s="91" t="s">
        <v>25</v>
      </c>
      <c r="L1813" s="90">
        <v>48000</v>
      </c>
      <c r="M1813" s="90">
        <v>49200</v>
      </c>
      <c r="N1813" s="90">
        <v>46850</v>
      </c>
      <c r="O1813" s="90">
        <v>46000</v>
      </c>
      <c r="P1813" s="90">
        <v>43300</v>
      </c>
      <c r="Q1813" s="90">
        <v>43700</v>
      </c>
      <c r="R1813" s="90">
        <v>44000</v>
      </c>
      <c r="S1813" s="90">
        <v>47000</v>
      </c>
      <c r="T1813" s="90">
        <v>47600</v>
      </c>
      <c r="U1813" s="90">
        <v>51000</v>
      </c>
      <c r="V1813" s="90">
        <v>48800</v>
      </c>
      <c r="W1813" s="90">
        <v>52100</v>
      </c>
      <c r="X1813" s="90"/>
    </row>
    <row r="1814" spans="1:24">
      <c r="A1814" s="265">
        <v>46079</v>
      </c>
      <c r="B1814">
        <v>47600</v>
      </c>
      <c r="C1814">
        <v>48200</v>
      </c>
      <c r="D1814">
        <v>48000</v>
      </c>
      <c r="E1814">
        <v>45100</v>
      </c>
      <c r="F1814">
        <v>49900</v>
      </c>
      <c r="G1814" t="s">
        <v>25</v>
      </c>
      <c r="H1814">
        <v>47300</v>
      </c>
      <c r="I1814">
        <v>46400</v>
      </c>
      <c r="J1814">
        <v>48300</v>
      </c>
      <c r="K1814" t="s">
        <v>25</v>
      </c>
      <c r="L1814">
        <v>48000</v>
      </c>
      <c r="M1814">
        <v>49200</v>
      </c>
      <c r="N1814">
        <v>47100</v>
      </c>
      <c r="O1814">
        <v>46000</v>
      </c>
      <c r="P1814">
        <v>43500</v>
      </c>
      <c r="Q1814">
        <v>43800</v>
      </c>
      <c r="R1814">
        <v>44000</v>
      </c>
      <c r="S1814">
        <v>47200</v>
      </c>
      <c r="T1814">
        <v>47800</v>
      </c>
      <c r="U1814">
        <v>51000</v>
      </c>
      <c r="V1814">
        <v>48800</v>
      </c>
      <c r="W1814">
        <v>52100</v>
      </c>
    </row>
    <row r="1815" spans="1:24">
      <c r="A1815" s="265">
        <v>46080</v>
      </c>
      <c r="B1815">
        <v>47500</v>
      </c>
      <c r="C1815">
        <v>48000</v>
      </c>
      <c r="D1815">
        <v>48000</v>
      </c>
      <c r="E1815">
        <v>44900</v>
      </c>
      <c r="F1815">
        <v>49900</v>
      </c>
      <c r="G1815" t="s">
        <v>25</v>
      </c>
      <c r="H1815">
        <v>47000</v>
      </c>
      <c r="I1815">
        <v>46300</v>
      </c>
      <c r="J1815">
        <v>48200</v>
      </c>
      <c r="K1815" t="s">
        <v>25</v>
      </c>
      <c r="L1815">
        <v>47900</v>
      </c>
      <c r="M1815">
        <v>49200</v>
      </c>
      <c r="N1815">
        <v>46900</v>
      </c>
      <c r="O1815">
        <v>45900</v>
      </c>
      <c r="P1815">
        <v>43300</v>
      </c>
      <c r="Q1815">
        <v>43600</v>
      </c>
      <c r="R1815">
        <v>43800</v>
      </c>
      <c r="S1815">
        <v>47000</v>
      </c>
      <c r="T1815">
        <v>47700</v>
      </c>
      <c r="U1815">
        <v>51000</v>
      </c>
      <c r="V1815">
        <v>48600</v>
      </c>
      <c r="W1815">
        <v>52100</v>
      </c>
    </row>
    <row r="1816" spans="1:24">
      <c r="A1816" s="265">
        <v>46081</v>
      </c>
      <c r="B1816">
        <v>47500</v>
      </c>
      <c r="C1816">
        <v>48000</v>
      </c>
      <c r="D1816">
        <v>47850</v>
      </c>
      <c r="E1816">
        <v>44900</v>
      </c>
      <c r="F1816">
        <v>49900</v>
      </c>
      <c r="G1816" t="s">
        <v>25</v>
      </c>
      <c r="H1816">
        <v>47000</v>
      </c>
      <c r="I1816">
        <v>46200</v>
      </c>
      <c r="J1816">
        <v>48200</v>
      </c>
      <c r="K1816" t="s">
        <v>25</v>
      </c>
      <c r="L1816">
        <v>47600</v>
      </c>
      <c r="M1816">
        <v>48800</v>
      </c>
      <c r="N1816">
        <v>46800</v>
      </c>
      <c r="O1816">
        <v>45900</v>
      </c>
      <c r="P1816">
        <v>43000</v>
      </c>
      <c r="Q1816">
        <v>43600</v>
      </c>
      <c r="R1816">
        <v>43800</v>
      </c>
      <c r="S1816">
        <v>47000</v>
      </c>
      <c r="T1816">
        <v>47700</v>
      </c>
      <c r="U1816">
        <v>51000</v>
      </c>
      <c r="V1816">
        <v>48600</v>
      </c>
      <c r="W1816">
        <v>52100</v>
      </c>
    </row>
    <row r="1817" spans="1:24">
      <c r="A1817" s="265">
        <v>46082</v>
      </c>
      <c r="B1817" t="s">
        <v>24</v>
      </c>
      <c r="C1817" t="s">
        <v>24</v>
      </c>
      <c r="D1817" t="s">
        <v>24</v>
      </c>
      <c r="E1817" t="s">
        <v>24</v>
      </c>
      <c r="F1817" t="s">
        <v>24</v>
      </c>
      <c r="G1817" t="s">
        <v>24</v>
      </c>
      <c r="H1817" t="s">
        <v>24</v>
      </c>
      <c r="I1817" t="s">
        <v>24</v>
      </c>
      <c r="J1817" t="s">
        <v>24</v>
      </c>
      <c r="K1817" t="s">
        <v>24</v>
      </c>
      <c r="L1817" t="s">
        <v>24</v>
      </c>
      <c r="M1817" t="s">
        <v>24</v>
      </c>
      <c r="N1817" t="s">
        <v>24</v>
      </c>
      <c r="O1817" t="s">
        <v>24</v>
      </c>
      <c r="P1817" t="s">
        <v>24</v>
      </c>
      <c r="Q1817" t="s">
        <v>24</v>
      </c>
      <c r="R1817" t="s">
        <v>24</v>
      </c>
      <c r="S1817" t="s">
        <v>24</v>
      </c>
      <c r="T1817" t="s">
        <v>24</v>
      </c>
      <c r="U1817" t="s">
        <v>24</v>
      </c>
      <c r="V1817" t="s">
        <v>24</v>
      </c>
      <c r="W1817" t="s">
        <v>24</v>
      </c>
    </row>
    <row r="1818" spans="1:24">
      <c r="A1818" s="265">
        <v>46083</v>
      </c>
      <c r="B1818">
        <v>48700</v>
      </c>
      <c r="C1818">
        <v>49000</v>
      </c>
      <c r="D1818">
        <v>49500</v>
      </c>
      <c r="E1818">
        <v>46100</v>
      </c>
      <c r="F1818">
        <v>51000</v>
      </c>
      <c r="G1818" t="s">
        <v>25</v>
      </c>
      <c r="H1818">
        <v>49000</v>
      </c>
      <c r="I1818">
        <v>47400</v>
      </c>
      <c r="J1818">
        <v>49800</v>
      </c>
      <c r="K1818" t="s">
        <v>25</v>
      </c>
      <c r="L1818">
        <v>48600</v>
      </c>
      <c r="M1818">
        <v>50200</v>
      </c>
      <c r="N1818">
        <v>48500</v>
      </c>
      <c r="O1818">
        <v>46700</v>
      </c>
      <c r="P1818">
        <v>45300</v>
      </c>
      <c r="Q1818">
        <v>45600</v>
      </c>
      <c r="R1818">
        <v>45700</v>
      </c>
      <c r="S1818">
        <v>48200</v>
      </c>
      <c r="T1818">
        <v>48900</v>
      </c>
      <c r="U1818">
        <v>53000</v>
      </c>
      <c r="V1818">
        <v>49400</v>
      </c>
      <c r="W1818">
        <v>52400</v>
      </c>
    </row>
    <row r="1819" spans="1:24">
      <c r="A1819" s="265">
        <v>46084</v>
      </c>
      <c r="B1819">
        <v>48700</v>
      </c>
      <c r="C1819">
        <v>49000</v>
      </c>
      <c r="D1819">
        <v>49350</v>
      </c>
      <c r="E1819">
        <v>46000</v>
      </c>
      <c r="F1819">
        <v>51500</v>
      </c>
      <c r="G1819" t="s">
        <v>25</v>
      </c>
      <c r="H1819">
        <v>49000</v>
      </c>
      <c r="I1819" t="s">
        <v>25</v>
      </c>
      <c r="J1819" t="s">
        <v>25</v>
      </c>
      <c r="K1819" t="s">
        <v>25</v>
      </c>
      <c r="L1819">
        <v>48500</v>
      </c>
      <c r="M1819" t="s">
        <v>25</v>
      </c>
      <c r="N1819">
        <v>48400</v>
      </c>
      <c r="O1819">
        <v>46700</v>
      </c>
      <c r="P1819">
        <v>45300</v>
      </c>
      <c r="Q1819">
        <v>45300</v>
      </c>
      <c r="R1819">
        <v>45700</v>
      </c>
      <c r="S1819">
        <v>48100</v>
      </c>
      <c r="T1819">
        <v>48900</v>
      </c>
      <c r="U1819">
        <v>53000</v>
      </c>
      <c r="V1819">
        <v>50300</v>
      </c>
      <c r="W1819">
        <v>52400</v>
      </c>
    </row>
    <row r="1820" spans="1:24">
      <c r="A1820" s="265">
        <v>46085</v>
      </c>
      <c r="B1820" t="s">
        <v>24</v>
      </c>
      <c r="C1820" t="s">
        <v>24</v>
      </c>
      <c r="D1820" t="s">
        <v>24</v>
      </c>
      <c r="E1820" t="s">
        <v>24</v>
      </c>
      <c r="F1820" t="s">
        <v>24</v>
      </c>
      <c r="G1820" t="s">
        <v>24</v>
      </c>
      <c r="H1820" t="s">
        <v>24</v>
      </c>
      <c r="I1820" t="s">
        <v>24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24</v>
      </c>
      <c r="Q1820" t="s">
        <v>24</v>
      </c>
      <c r="R1820" t="s">
        <v>24</v>
      </c>
      <c r="S1820" t="s">
        <v>24</v>
      </c>
      <c r="T1820" t="s">
        <v>24</v>
      </c>
      <c r="U1820" t="s">
        <v>24</v>
      </c>
      <c r="V1820" t="s">
        <v>24</v>
      </c>
      <c r="W1820" t="s">
        <v>24</v>
      </c>
    </row>
    <row r="1821" spans="1:24">
      <c r="A1821" s="265">
        <v>46086</v>
      </c>
      <c r="B1821">
        <v>49100</v>
      </c>
      <c r="C1821">
        <v>49500</v>
      </c>
      <c r="D1821">
        <v>50550</v>
      </c>
      <c r="E1821">
        <v>46300</v>
      </c>
      <c r="F1821">
        <v>52600</v>
      </c>
      <c r="G1821" t="s">
        <v>25</v>
      </c>
      <c r="H1821">
        <v>49500</v>
      </c>
      <c r="I1821">
        <v>47600</v>
      </c>
      <c r="J1821">
        <v>50600</v>
      </c>
      <c r="K1821" t="s">
        <v>25</v>
      </c>
      <c r="L1821">
        <v>48800</v>
      </c>
      <c r="M1821">
        <v>50700</v>
      </c>
      <c r="N1821">
        <v>49400</v>
      </c>
      <c r="O1821">
        <v>46700</v>
      </c>
      <c r="P1821">
        <v>46000</v>
      </c>
      <c r="Q1821">
        <v>46000</v>
      </c>
      <c r="R1821">
        <v>45700</v>
      </c>
      <c r="S1821">
        <v>48400</v>
      </c>
      <c r="T1821">
        <v>48900</v>
      </c>
      <c r="U1821">
        <v>53000</v>
      </c>
      <c r="V1821">
        <v>51500</v>
      </c>
      <c r="W1821">
        <v>52900</v>
      </c>
    </row>
    <row r="1822" spans="1:24">
      <c r="A1822" s="265">
        <v>46087</v>
      </c>
      <c r="B1822">
        <v>49400</v>
      </c>
      <c r="C1822">
        <v>49500</v>
      </c>
      <c r="D1822">
        <v>50550</v>
      </c>
      <c r="E1822">
        <v>46800</v>
      </c>
      <c r="F1822">
        <v>53000</v>
      </c>
      <c r="G1822" t="s">
        <v>25</v>
      </c>
      <c r="H1822">
        <v>49500</v>
      </c>
      <c r="I1822">
        <v>47800</v>
      </c>
      <c r="J1822">
        <v>50800</v>
      </c>
      <c r="K1822" t="s">
        <v>25</v>
      </c>
      <c r="L1822">
        <v>49100</v>
      </c>
      <c r="M1822">
        <v>50500</v>
      </c>
      <c r="N1822">
        <v>49500</v>
      </c>
      <c r="O1822">
        <v>47200</v>
      </c>
      <c r="P1822">
        <v>46000</v>
      </c>
      <c r="Q1822">
        <v>46300</v>
      </c>
      <c r="R1822">
        <v>45700</v>
      </c>
      <c r="S1822">
        <v>48900</v>
      </c>
      <c r="T1822">
        <v>49800</v>
      </c>
      <c r="U1822">
        <v>53000</v>
      </c>
      <c r="V1822">
        <v>51500</v>
      </c>
      <c r="W1822">
        <v>54000</v>
      </c>
    </row>
    <row r="1823" spans="1:24">
      <c r="A1823" s="265">
        <v>46088</v>
      </c>
      <c r="B1823">
        <v>49400</v>
      </c>
      <c r="C1823">
        <v>49500</v>
      </c>
      <c r="D1823">
        <v>50400</v>
      </c>
      <c r="E1823">
        <v>46800</v>
      </c>
      <c r="F1823">
        <v>53200</v>
      </c>
      <c r="G1823" t="s">
        <v>25</v>
      </c>
      <c r="H1823">
        <v>49500</v>
      </c>
      <c r="I1823">
        <v>47800</v>
      </c>
      <c r="J1823">
        <v>50700</v>
      </c>
      <c r="K1823" t="s">
        <v>25</v>
      </c>
      <c r="L1823">
        <v>49000</v>
      </c>
      <c r="M1823">
        <v>50500</v>
      </c>
      <c r="N1823">
        <v>49400</v>
      </c>
      <c r="O1823">
        <v>47200</v>
      </c>
      <c r="P1823">
        <v>46000</v>
      </c>
      <c r="Q1823">
        <v>46000</v>
      </c>
      <c r="R1823">
        <v>45700</v>
      </c>
      <c r="S1823">
        <v>48900</v>
      </c>
      <c r="T1823">
        <v>49800</v>
      </c>
      <c r="U1823">
        <v>53000</v>
      </c>
      <c r="V1823">
        <v>51500</v>
      </c>
      <c r="W1823">
        <v>54000</v>
      </c>
    </row>
    <row r="1824" spans="1:24">
      <c r="A1824" s="265">
        <v>46089</v>
      </c>
      <c r="B1824" t="s">
        <v>24</v>
      </c>
      <c r="C1824" t="s">
        <v>24</v>
      </c>
      <c r="D1824" t="s">
        <v>24</v>
      </c>
      <c r="E1824" t="s">
        <v>24</v>
      </c>
      <c r="F1824" t="s">
        <v>24</v>
      </c>
      <c r="G1824" t="s">
        <v>24</v>
      </c>
      <c r="H1824" t="s">
        <v>24</v>
      </c>
      <c r="I1824" t="s">
        <v>24</v>
      </c>
      <c r="J1824" t="s">
        <v>24</v>
      </c>
      <c r="K1824" t="s">
        <v>24</v>
      </c>
      <c r="L1824" t="s">
        <v>24</v>
      </c>
      <c r="M1824" t="s">
        <v>24</v>
      </c>
      <c r="N1824" t="s">
        <v>24</v>
      </c>
      <c r="O1824" t="s">
        <v>24</v>
      </c>
      <c r="P1824" t="s">
        <v>24</v>
      </c>
      <c r="Q1824" t="s">
        <v>24</v>
      </c>
      <c r="R1824" t="s">
        <v>24</v>
      </c>
      <c r="S1824" t="s">
        <v>24</v>
      </c>
      <c r="T1824" t="s">
        <v>24</v>
      </c>
      <c r="U1824" t="s">
        <v>24</v>
      </c>
      <c r="V1824" t="s">
        <v>24</v>
      </c>
      <c r="W1824" t="s">
        <v>24</v>
      </c>
    </row>
    <row r="1825" spans="1:23">
      <c r="A1825" s="265">
        <v>46090</v>
      </c>
      <c r="B1825">
        <v>49800</v>
      </c>
      <c r="C1825">
        <v>49800</v>
      </c>
      <c r="D1825">
        <v>50950</v>
      </c>
      <c r="E1825">
        <v>47000</v>
      </c>
      <c r="F1825">
        <v>53200</v>
      </c>
      <c r="G1825" t="s">
        <v>25</v>
      </c>
      <c r="H1825">
        <v>50000</v>
      </c>
      <c r="I1825">
        <v>48100</v>
      </c>
      <c r="J1825">
        <v>51500</v>
      </c>
      <c r="K1825" t="s">
        <v>25</v>
      </c>
      <c r="L1825">
        <v>49400</v>
      </c>
      <c r="M1825">
        <v>50800</v>
      </c>
      <c r="N1825">
        <v>49950</v>
      </c>
      <c r="O1825">
        <v>47300</v>
      </c>
      <c r="P1825">
        <v>46100</v>
      </c>
      <c r="Q1825">
        <v>46500</v>
      </c>
      <c r="R1825">
        <v>46000</v>
      </c>
      <c r="S1825">
        <v>49000</v>
      </c>
      <c r="T1825">
        <v>50300</v>
      </c>
      <c r="U1825">
        <v>54000</v>
      </c>
      <c r="V1825">
        <v>51500</v>
      </c>
      <c r="W1825">
        <v>54000</v>
      </c>
    </row>
    <row r="1826" spans="1:23">
      <c r="A1826" s="265">
        <v>46091</v>
      </c>
      <c r="B1826">
        <v>50200</v>
      </c>
      <c r="C1826">
        <v>49800</v>
      </c>
      <c r="D1826">
        <v>51500</v>
      </c>
      <c r="E1826">
        <v>47100</v>
      </c>
      <c r="F1826">
        <v>53200</v>
      </c>
      <c r="G1826" t="s">
        <v>25</v>
      </c>
      <c r="H1826">
        <v>50000</v>
      </c>
      <c r="I1826">
        <v>49300</v>
      </c>
      <c r="J1826">
        <v>51600</v>
      </c>
      <c r="K1826" t="s">
        <v>25</v>
      </c>
      <c r="L1826">
        <v>49600</v>
      </c>
      <c r="M1826">
        <v>51500</v>
      </c>
      <c r="N1826">
        <v>50400</v>
      </c>
      <c r="O1826">
        <v>47400</v>
      </c>
      <c r="P1826">
        <v>46200</v>
      </c>
      <c r="Q1826">
        <v>46400</v>
      </c>
      <c r="R1826">
        <v>46300</v>
      </c>
      <c r="S1826">
        <v>49100</v>
      </c>
      <c r="T1826">
        <v>50400</v>
      </c>
      <c r="U1826">
        <v>54000</v>
      </c>
      <c r="V1826">
        <v>51800</v>
      </c>
      <c r="W1826">
        <v>54200</v>
      </c>
    </row>
    <row r="1827" spans="1:23">
      <c r="A1827" s="265">
        <v>46092</v>
      </c>
      <c r="B1827">
        <v>50200</v>
      </c>
      <c r="C1827">
        <v>50000</v>
      </c>
      <c r="D1827">
        <v>51400</v>
      </c>
      <c r="E1827">
        <v>47000</v>
      </c>
      <c r="F1827">
        <v>53200</v>
      </c>
      <c r="G1827" t="s">
        <v>25</v>
      </c>
      <c r="H1827">
        <v>49500</v>
      </c>
      <c r="I1827">
        <v>49300</v>
      </c>
      <c r="J1827">
        <v>51400</v>
      </c>
      <c r="K1827" t="s">
        <v>25</v>
      </c>
      <c r="L1827">
        <v>49500</v>
      </c>
      <c r="M1827">
        <v>51500</v>
      </c>
      <c r="N1827">
        <v>50000</v>
      </c>
      <c r="O1827">
        <v>47400</v>
      </c>
      <c r="P1827">
        <v>45600</v>
      </c>
      <c r="Q1827">
        <v>46000</v>
      </c>
      <c r="R1827">
        <v>46300</v>
      </c>
      <c r="S1827">
        <v>49000</v>
      </c>
      <c r="T1827">
        <v>50200</v>
      </c>
      <c r="U1827">
        <v>53500</v>
      </c>
      <c r="V1827">
        <v>51800</v>
      </c>
      <c r="W1827">
        <v>54200</v>
      </c>
    </row>
    <row r="1828" spans="1:23">
      <c r="A1828" s="265">
        <v>46093</v>
      </c>
      <c r="B1828">
        <v>50200</v>
      </c>
      <c r="C1828">
        <v>50000</v>
      </c>
      <c r="D1828">
        <v>51400</v>
      </c>
      <c r="E1828">
        <v>47200</v>
      </c>
      <c r="F1828">
        <v>53200</v>
      </c>
      <c r="G1828" t="s">
        <v>25</v>
      </c>
      <c r="H1828">
        <v>50000</v>
      </c>
      <c r="I1828">
        <v>49400</v>
      </c>
      <c r="J1828">
        <v>51500</v>
      </c>
      <c r="K1828" t="s">
        <v>25</v>
      </c>
      <c r="L1828">
        <v>49500</v>
      </c>
      <c r="M1828">
        <v>51500</v>
      </c>
      <c r="N1828">
        <v>50000</v>
      </c>
      <c r="O1828">
        <v>47500</v>
      </c>
      <c r="P1828">
        <v>46000</v>
      </c>
      <c r="Q1828">
        <v>46400</v>
      </c>
      <c r="R1828">
        <v>46300</v>
      </c>
      <c r="S1828">
        <v>49100</v>
      </c>
      <c r="T1828">
        <v>50500</v>
      </c>
      <c r="U1828">
        <v>53500</v>
      </c>
      <c r="V1828">
        <v>51800</v>
      </c>
      <c r="W1828">
        <v>54200</v>
      </c>
    </row>
    <row r="1829" spans="1:23">
      <c r="A1829" s="265">
        <v>46094</v>
      </c>
      <c r="B1829">
        <v>50200</v>
      </c>
      <c r="C1829">
        <v>50000</v>
      </c>
      <c r="D1829">
        <v>51400</v>
      </c>
      <c r="E1829">
        <v>47000</v>
      </c>
      <c r="F1829">
        <v>53800</v>
      </c>
      <c r="G1829" t="s">
        <v>25</v>
      </c>
      <c r="H1829">
        <v>50000</v>
      </c>
      <c r="I1829">
        <v>49400</v>
      </c>
      <c r="J1829">
        <v>51500</v>
      </c>
      <c r="K1829" t="s">
        <v>25</v>
      </c>
      <c r="L1829">
        <v>49500</v>
      </c>
      <c r="M1829">
        <v>51500</v>
      </c>
      <c r="N1829">
        <v>49800</v>
      </c>
      <c r="O1829">
        <v>47300</v>
      </c>
      <c r="P1829">
        <v>45500</v>
      </c>
      <c r="Q1829">
        <v>46000</v>
      </c>
      <c r="R1829">
        <v>46000</v>
      </c>
      <c r="S1829">
        <v>48900</v>
      </c>
      <c r="T1829">
        <v>50400</v>
      </c>
      <c r="U1829">
        <v>53500</v>
      </c>
      <c r="V1829">
        <v>52000</v>
      </c>
      <c r="W1829">
        <v>54200</v>
      </c>
    </row>
    <row r="1830" spans="1:23">
      <c r="A1830" s="265">
        <v>46095</v>
      </c>
      <c r="B1830">
        <v>50200</v>
      </c>
      <c r="C1830">
        <v>50000</v>
      </c>
      <c r="D1830">
        <v>51400</v>
      </c>
      <c r="E1830">
        <v>46800</v>
      </c>
      <c r="F1830">
        <v>54000</v>
      </c>
      <c r="G1830" t="s">
        <v>25</v>
      </c>
      <c r="H1830">
        <v>49500</v>
      </c>
      <c r="I1830">
        <v>49400</v>
      </c>
      <c r="J1830">
        <v>51500</v>
      </c>
      <c r="K1830" t="s">
        <v>25</v>
      </c>
      <c r="L1830">
        <v>49200</v>
      </c>
      <c r="M1830">
        <v>51500</v>
      </c>
      <c r="N1830">
        <v>49800</v>
      </c>
      <c r="O1830">
        <v>47200</v>
      </c>
      <c r="P1830">
        <v>45300</v>
      </c>
      <c r="Q1830">
        <v>45800</v>
      </c>
      <c r="R1830">
        <v>46000</v>
      </c>
      <c r="S1830">
        <v>48700</v>
      </c>
      <c r="T1830">
        <v>49900</v>
      </c>
      <c r="U1830">
        <v>53500</v>
      </c>
      <c r="V1830">
        <v>52000</v>
      </c>
      <c r="W1830">
        <v>54200</v>
      </c>
    </row>
    <row r="1831" spans="1:23">
      <c r="A1831" s="265">
        <v>46096</v>
      </c>
      <c r="B1831" t="s">
        <v>24</v>
      </c>
      <c r="C1831" t="s">
        <v>24</v>
      </c>
      <c r="D1831" t="s">
        <v>24</v>
      </c>
      <c r="E1831" t="s">
        <v>24</v>
      </c>
      <c r="F1831" t="s">
        <v>24</v>
      </c>
      <c r="G1831" t="s">
        <v>24</v>
      </c>
      <c r="H1831" t="s">
        <v>24</v>
      </c>
      <c r="I1831" t="s">
        <v>24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24</v>
      </c>
      <c r="Q1831" t="s">
        <v>24</v>
      </c>
      <c r="R1831" t="s">
        <v>24</v>
      </c>
      <c r="S1831" t="s">
        <v>24</v>
      </c>
      <c r="T1831" t="s">
        <v>24</v>
      </c>
      <c r="U1831" t="s">
        <v>24</v>
      </c>
      <c r="V1831" t="s">
        <v>24</v>
      </c>
      <c r="W1831" t="s">
        <v>24</v>
      </c>
    </row>
    <row r="1832" spans="1:23">
      <c r="A1832" s="265">
        <v>46097</v>
      </c>
      <c r="B1832">
        <v>50300</v>
      </c>
      <c r="C1832">
        <v>50000</v>
      </c>
      <c r="D1832">
        <v>50750</v>
      </c>
      <c r="E1832">
        <v>46900</v>
      </c>
      <c r="F1832">
        <v>54200</v>
      </c>
      <c r="G1832" t="s">
        <v>25</v>
      </c>
      <c r="H1832">
        <v>50000</v>
      </c>
      <c r="I1832">
        <v>49500</v>
      </c>
      <c r="J1832">
        <v>51200</v>
      </c>
      <c r="K1832" t="s">
        <v>25</v>
      </c>
      <c r="L1832">
        <v>49400</v>
      </c>
      <c r="M1832">
        <v>51000</v>
      </c>
      <c r="N1832">
        <v>49700</v>
      </c>
      <c r="O1832">
        <v>47300</v>
      </c>
      <c r="P1832">
        <v>45600</v>
      </c>
      <c r="Q1832">
        <v>46200</v>
      </c>
      <c r="R1832">
        <v>46000</v>
      </c>
      <c r="S1832">
        <v>48800</v>
      </c>
      <c r="T1832">
        <v>49800</v>
      </c>
      <c r="U1832">
        <v>54000</v>
      </c>
      <c r="V1832">
        <v>52000</v>
      </c>
      <c r="W1832">
        <v>54200</v>
      </c>
    </row>
    <row r="1833" spans="1:23">
      <c r="A1833" s="265">
        <v>46098</v>
      </c>
      <c r="B1833">
        <v>50400</v>
      </c>
      <c r="C1833">
        <v>50000</v>
      </c>
      <c r="D1833">
        <v>50900</v>
      </c>
      <c r="E1833">
        <v>46700</v>
      </c>
      <c r="F1833">
        <v>54200</v>
      </c>
      <c r="G1833" t="s">
        <v>25</v>
      </c>
      <c r="H1833">
        <v>49500</v>
      </c>
      <c r="I1833">
        <v>49500</v>
      </c>
      <c r="J1833">
        <v>51400</v>
      </c>
      <c r="K1833" t="s">
        <v>25</v>
      </c>
      <c r="L1833">
        <v>49800</v>
      </c>
      <c r="M1833">
        <v>51000</v>
      </c>
      <c r="N1833">
        <v>50000</v>
      </c>
      <c r="O1833">
        <v>47200</v>
      </c>
      <c r="P1833">
        <v>45400</v>
      </c>
      <c r="Q1833">
        <v>46200</v>
      </c>
      <c r="R1833">
        <v>46000</v>
      </c>
      <c r="S1833">
        <v>48600</v>
      </c>
      <c r="T1833">
        <v>50100</v>
      </c>
      <c r="U1833">
        <v>54000</v>
      </c>
      <c r="V1833">
        <v>52000</v>
      </c>
      <c r="W1833">
        <v>54200</v>
      </c>
    </row>
    <row r="1834" spans="1:23">
      <c r="A1834" s="265">
        <v>46099</v>
      </c>
      <c r="B1834">
        <v>50300</v>
      </c>
      <c r="C1834">
        <v>50200</v>
      </c>
      <c r="D1834">
        <v>50600</v>
      </c>
      <c r="E1834">
        <v>46300</v>
      </c>
      <c r="F1834">
        <v>54200</v>
      </c>
      <c r="G1834" t="s">
        <v>25</v>
      </c>
      <c r="H1834">
        <v>49500</v>
      </c>
      <c r="I1834">
        <v>49500</v>
      </c>
      <c r="J1834">
        <v>51300</v>
      </c>
      <c r="K1834" t="s">
        <v>25</v>
      </c>
      <c r="L1834">
        <v>49600</v>
      </c>
      <c r="M1834">
        <v>51000</v>
      </c>
      <c r="N1834">
        <v>49800</v>
      </c>
      <c r="O1834">
        <v>47200</v>
      </c>
      <c r="P1834">
        <v>45200</v>
      </c>
      <c r="Q1834">
        <v>46100</v>
      </c>
      <c r="R1834">
        <v>46000</v>
      </c>
      <c r="S1834">
        <v>48200</v>
      </c>
      <c r="T1834">
        <v>50000</v>
      </c>
      <c r="U1834">
        <v>54000</v>
      </c>
      <c r="V1834">
        <v>51800</v>
      </c>
      <c r="W1834">
        <v>54200</v>
      </c>
    </row>
    <row r="1835" spans="1:23">
      <c r="A1835" s="265">
        <v>46100</v>
      </c>
      <c r="B1835">
        <v>50100</v>
      </c>
      <c r="C1835">
        <v>50200</v>
      </c>
      <c r="D1835">
        <v>50600</v>
      </c>
      <c r="E1835">
        <v>46200</v>
      </c>
      <c r="F1835">
        <v>54200</v>
      </c>
      <c r="G1835" t="s">
        <v>25</v>
      </c>
      <c r="H1835">
        <v>49000</v>
      </c>
      <c r="I1835">
        <v>49100</v>
      </c>
      <c r="J1835">
        <v>51300</v>
      </c>
      <c r="K1835" t="s">
        <v>25</v>
      </c>
      <c r="L1835">
        <v>49500</v>
      </c>
      <c r="M1835">
        <v>51000</v>
      </c>
      <c r="N1835">
        <v>49600</v>
      </c>
      <c r="O1835">
        <v>47200</v>
      </c>
      <c r="P1835">
        <v>45300</v>
      </c>
      <c r="Q1835">
        <v>46000</v>
      </c>
      <c r="R1835">
        <v>45700</v>
      </c>
      <c r="S1835">
        <v>48100</v>
      </c>
      <c r="T1835">
        <v>49700</v>
      </c>
      <c r="U1835">
        <v>54000</v>
      </c>
      <c r="V1835">
        <v>51800</v>
      </c>
      <c r="W1835">
        <v>54200</v>
      </c>
    </row>
    <row r="1836" spans="1:23">
      <c r="A1836" s="265">
        <v>46101</v>
      </c>
      <c r="B1836">
        <v>50200</v>
      </c>
      <c r="C1836">
        <v>50200</v>
      </c>
      <c r="D1836">
        <v>50600</v>
      </c>
      <c r="E1836">
        <v>46200</v>
      </c>
      <c r="F1836">
        <v>54200</v>
      </c>
      <c r="G1836" t="s">
        <v>25</v>
      </c>
      <c r="H1836">
        <v>49500</v>
      </c>
      <c r="I1836">
        <v>49100</v>
      </c>
      <c r="J1836">
        <v>51400</v>
      </c>
      <c r="K1836" t="s">
        <v>25</v>
      </c>
      <c r="L1836">
        <v>49600</v>
      </c>
      <c r="M1836">
        <v>51000</v>
      </c>
      <c r="N1836">
        <v>49750</v>
      </c>
      <c r="O1836">
        <v>47200</v>
      </c>
      <c r="P1836">
        <v>45300</v>
      </c>
      <c r="Q1836">
        <v>46200</v>
      </c>
      <c r="R1836">
        <v>45700</v>
      </c>
      <c r="S1836">
        <v>48100</v>
      </c>
      <c r="T1836">
        <v>49800</v>
      </c>
      <c r="U1836">
        <v>54000</v>
      </c>
      <c r="V1836">
        <v>51800</v>
      </c>
      <c r="W1836">
        <v>54200</v>
      </c>
    </row>
    <row r="1837" spans="1:23">
      <c r="A1837" s="265">
        <v>46102</v>
      </c>
      <c r="B1837" t="s">
        <v>24</v>
      </c>
      <c r="C1837" t="s">
        <v>24</v>
      </c>
      <c r="D1837" t="s">
        <v>24</v>
      </c>
      <c r="E1837" t="s">
        <v>24</v>
      </c>
      <c r="F1837" t="s">
        <v>24</v>
      </c>
      <c r="G1837" t="s">
        <v>24</v>
      </c>
      <c r="H1837" t="s">
        <v>24</v>
      </c>
      <c r="I1837" t="s">
        <v>24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24</v>
      </c>
      <c r="Q1837" t="s">
        <v>24</v>
      </c>
      <c r="R1837" t="s">
        <v>24</v>
      </c>
      <c r="S1837" t="s">
        <v>24</v>
      </c>
      <c r="T1837" t="s">
        <v>24</v>
      </c>
      <c r="U1837" t="s">
        <v>24</v>
      </c>
      <c r="V1837" t="s">
        <v>24</v>
      </c>
      <c r="W1837" t="s">
        <v>24</v>
      </c>
    </row>
    <row r="1838" spans="1:23">
      <c r="A1838" s="265">
        <v>46103</v>
      </c>
      <c r="B1838" t="s">
        <v>24</v>
      </c>
      <c r="C1838" t="s">
        <v>24</v>
      </c>
      <c r="D1838" t="s">
        <v>24</v>
      </c>
      <c r="E1838" t="s">
        <v>24</v>
      </c>
      <c r="F1838" t="s">
        <v>24</v>
      </c>
      <c r="G1838" t="s">
        <v>24</v>
      </c>
      <c r="H1838" t="s">
        <v>24</v>
      </c>
      <c r="I1838" t="s">
        <v>24</v>
      </c>
      <c r="J1838" t="s">
        <v>24</v>
      </c>
      <c r="K1838" t="s">
        <v>24</v>
      </c>
      <c r="L1838" t="s">
        <v>24</v>
      </c>
      <c r="M1838" t="s">
        <v>24</v>
      </c>
      <c r="N1838" t="s">
        <v>24</v>
      </c>
      <c r="O1838" t="s">
        <v>24</v>
      </c>
      <c r="P1838" t="s">
        <v>24</v>
      </c>
      <c r="Q1838" t="s">
        <v>24</v>
      </c>
      <c r="R1838" t="s">
        <v>24</v>
      </c>
      <c r="S1838" t="s">
        <v>24</v>
      </c>
      <c r="T1838" t="s">
        <v>24</v>
      </c>
      <c r="U1838" t="s">
        <v>24</v>
      </c>
      <c r="V1838" t="s">
        <v>24</v>
      </c>
      <c r="W1838" t="s">
        <v>24</v>
      </c>
    </row>
    <row r="1839" spans="1:23">
      <c r="A1839" s="265">
        <v>46104</v>
      </c>
      <c r="B1839">
        <v>50200</v>
      </c>
      <c r="C1839">
        <v>51000</v>
      </c>
      <c r="D1839">
        <v>50500</v>
      </c>
      <c r="E1839">
        <v>46200</v>
      </c>
      <c r="F1839">
        <v>54200</v>
      </c>
      <c r="G1839" t="s">
        <v>25</v>
      </c>
      <c r="H1839">
        <v>49500</v>
      </c>
      <c r="I1839">
        <v>49000</v>
      </c>
      <c r="J1839">
        <v>51300</v>
      </c>
      <c r="K1839" t="s">
        <v>25</v>
      </c>
      <c r="L1839">
        <v>49800</v>
      </c>
      <c r="M1839">
        <v>51000</v>
      </c>
      <c r="N1839">
        <v>49700</v>
      </c>
      <c r="O1839">
        <v>47000</v>
      </c>
      <c r="P1839">
        <v>45000</v>
      </c>
      <c r="Q1839">
        <v>46000</v>
      </c>
      <c r="R1839">
        <v>45700</v>
      </c>
      <c r="S1839">
        <v>48100</v>
      </c>
      <c r="T1839">
        <v>49700</v>
      </c>
      <c r="U1839">
        <v>54000</v>
      </c>
      <c r="V1839">
        <v>51800</v>
      </c>
      <c r="W1839">
        <v>54200</v>
      </c>
    </row>
    <row r="1840" spans="1:23">
      <c r="A1840" s="265">
        <v>46105</v>
      </c>
      <c r="B1840">
        <v>50200</v>
      </c>
      <c r="C1840">
        <v>51000</v>
      </c>
      <c r="D1840">
        <v>50250</v>
      </c>
      <c r="E1840">
        <v>46100</v>
      </c>
      <c r="F1840">
        <v>54200</v>
      </c>
      <c r="G1840" t="s">
        <v>25</v>
      </c>
      <c r="H1840">
        <v>49500</v>
      </c>
      <c r="I1840">
        <v>48800</v>
      </c>
      <c r="J1840">
        <v>51100</v>
      </c>
      <c r="K1840" t="s">
        <v>25</v>
      </c>
      <c r="L1840">
        <v>49600</v>
      </c>
      <c r="M1840">
        <v>50900</v>
      </c>
      <c r="N1840">
        <v>49600</v>
      </c>
      <c r="O1840">
        <v>47000</v>
      </c>
      <c r="P1840">
        <v>44700</v>
      </c>
      <c r="Q1840">
        <v>45700</v>
      </c>
      <c r="R1840">
        <v>45500</v>
      </c>
      <c r="S1840">
        <v>47900</v>
      </c>
      <c r="T1840">
        <v>49500</v>
      </c>
      <c r="U1840">
        <v>54000</v>
      </c>
      <c r="V1840">
        <v>51800</v>
      </c>
      <c r="W1840">
        <v>54200</v>
      </c>
    </row>
    <row r="1841" spans="1:23">
      <c r="A1841" s="265">
        <v>46106</v>
      </c>
      <c r="B1841">
        <v>50100</v>
      </c>
      <c r="C1841">
        <v>50500</v>
      </c>
      <c r="D1841">
        <v>49500</v>
      </c>
      <c r="E1841">
        <v>45700</v>
      </c>
      <c r="F1841">
        <v>54200</v>
      </c>
      <c r="G1841" t="s">
        <v>25</v>
      </c>
      <c r="H1841">
        <v>49500</v>
      </c>
      <c r="I1841">
        <v>48500</v>
      </c>
      <c r="J1841">
        <v>51000</v>
      </c>
      <c r="K1841" t="s">
        <v>25</v>
      </c>
      <c r="L1841">
        <v>49400</v>
      </c>
      <c r="M1841">
        <v>50600</v>
      </c>
      <c r="N1841">
        <v>49200</v>
      </c>
      <c r="O1841">
        <v>47000</v>
      </c>
      <c r="P1841">
        <v>44400</v>
      </c>
      <c r="Q1841">
        <v>45200</v>
      </c>
      <c r="R1841">
        <v>45500</v>
      </c>
      <c r="S1841">
        <v>47500</v>
      </c>
      <c r="T1841">
        <v>49100</v>
      </c>
      <c r="U1841">
        <v>53500</v>
      </c>
      <c r="V1841">
        <v>51800</v>
      </c>
      <c r="W1841">
        <v>54200</v>
      </c>
    </row>
    <row r="1842" spans="1:23">
      <c r="A1842" s="265">
        <v>46107</v>
      </c>
      <c r="B1842">
        <v>50200</v>
      </c>
      <c r="C1842">
        <v>50500</v>
      </c>
      <c r="D1842">
        <v>49700</v>
      </c>
      <c r="E1842">
        <v>45500</v>
      </c>
      <c r="F1842">
        <v>54700</v>
      </c>
      <c r="G1842" t="s">
        <v>25</v>
      </c>
      <c r="H1842">
        <v>49500</v>
      </c>
      <c r="I1842">
        <v>48500</v>
      </c>
      <c r="J1842">
        <v>51600</v>
      </c>
      <c r="K1842" t="s">
        <v>25</v>
      </c>
      <c r="L1842">
        <v>49300</v>
      </c>
      <c r="M1842">
        <v>50400</v>
      </c>
      <c r="N1842">
        <v>49000</v>
      </c>
      <c r="O1842">
        <v>47000</v>
      </c>
      <c r="P1842">
        <v>45000</v>
      </c>
      <c r="Q1842">
        <v>45300</v>
      </c>
      <c r="R1842">
        <v>45500</v>
      </c>
      <c r="S1842">
        <v>47400</v>
      </c>
      <c r="T1842">
        <v>48900</v>
      </c>
      <c r="U1842">
        <v>53500</v>
      </c>
      <c r="V1842">
        <v>51800</v>
      </c>
      <c r="W1842">
        <v>54200</v>
      </c>
    </row>
    <row r="1843" spans="1:23">
      <c r="A1843" s="265">
        <v>46108</v>
      </c>
      <c r="B1843">
        <v>51000</v>
      </c>
      <c r="C1843">
        <v>50800</v>
      </c>
      <c r="D1843">
        <v>50300</v>
      </c>
      <c r="E1843">
        <v>45700</v>
      </c>
      <c r="F1843">
        <v>54800</v>
      </c>
      <c r="G1843" t="s">
        <v>25</v>
      </c>
      <c r="H1843">
        <v>49500</v>
      </c>
      <c r="I1843">
        <v>48500</v>
      </c>
      <c r="J1843">
        <v>51800</v>
      </c>
      <c r="K1843" t="s">
        <v>25</v>
      </c>
      <c r="L1843">
        <v>49500</v>
      </c>
      <c r="M1843">
        <v>50700</v>
      </c>
      <c r="N1843">
        <v>49600</v>
      </c>
      <c r="O1843">
        <v>47100</v>
      </c>
      <c r="P1843">
        <v>45000</v>
      </c>
      <c r="Q1843">
        <v>45600</v>
      </c>
      <c r="R1843">
        <v>45500</v>
      </c>
      <c r="S1843">
        <v>47600</v>
      </c>
      <c r="T1843">
        <v>49200</v>
      </c>
      <c r="U1843">
        <v>53500</v>
      </c>
      <c r="V1843">
        <v>51800</v>
      </c>
      <c r="W1843">
        <v>55300</v>
      </c>
    </row>
    <row r="1844" spans="1:23">
      <c r="A1844" s="265">
        <v>46109</v>
      </c>
      <c r="B1844">
        <v>51300</v>
      </c>
      <c r="C1844">
        <v>51000</v>
      </c>
      <c r="D1844">
        <v>50300</v>
      </c>
      <c r="E1844">
        <v>45800</v>
      </c>
      <c r="F1844">
        <v>55700</v>
      </c>
      <c r="G1844" t="s">
        <v>25</v>
      </c>
      <c r="H1844">
        <v>50000</v>
      </c>
      <c r="I1844">
        <v>48900</v>
      </c>
      <c r="J1844">
        <v>51800</v>
      </c>
      <c r="K1844" t="s">
        <v>25</v>
      </c>
      <c r="L1844">
        <v>49600</v>
      </c>
      <c r="M1844">
        <v>50900</v>
      </c>
      <c r="N1844">
        <v>49600</v>
      </c>
      <c r="O1844">
        <v>47200</v>
      </c>
      <c r="P1844">
        <v>45000</v>
      </c>
      <c r="Q1844">
        <v>45500</v>
      </c>
      <c r="R1844">
        <v>45500</v>
      </c>
      <c r="S1844">
        <v>47700</v>
      </c>
      <c r="T1844">
        <v>49200</v>
      </c>
      <c r="U1844">
        <v>53500</v>
      </c>
      <c r="V1844">
        <v>52200</v>
      </c>
      <c r="W1844">
        <v>56300</v>
      </c>
    </row>
    <row r="1845" spans="1:23">
      <c r="A1845" s="265">
        <v>46110</v>
      </c>
      <c r="B1845" t="s">
        <v>24</v>
      </c>
      <c r="C1845" t="s">
        <v>24</v>
      </c>
      <c r="D1845" t="s">
        <v>24</v>
      </c>
      <c r="E1845" t="s">
        <v>24</v>
      </c>
      <c r="F1845" t="s">
        <v>24</v>
      </c>
      <c r="G1845" t="s">
        <v>24</v>
      </c>
      <c r="H1845" t="s">
        <v>24</v>
      </c>
      <c r="I1845" t="s">
        <v>24</v>
      </c>
      <c r="J1845" t="s">
        <v>24</v>
      </c>
      <c r="K1845" t="s">
        <v>24</v>
      </c>
      <c r="L1845" t="s">
        <v>24</v>
      </c>
      <c r="M1845" t="s">
        <v>24</v>
      </c>
      <c r="N1845" t="s">
        <v>24</v>
      </c>
      <c r="O1845" t="s">
        <v>24</v>
      </c>
      <c r="P1845" t="s">
        <v>24</v>
      </c>
      <c r="Q1845" t="s">
        <v>24</v>
      </c>
      <c r="R1845" t="s">
        <v>24</v>
      </c>
      <c r="S1845" t="s">
        <v>24</v>
      </c>
      <c r="T1845" t="s">
        <v>24</v>
      </c>
      <c r="U1845" t="s">
        <v>24</v>
      </c>
      <c r="V1845" t="s">
        <v>24</v>
      </c>
      <c r="W1845" t="s">
        <v>24</v>
      </c>
    </row>
    <row r="1846" spans="1:23">
      <c r="A1846" s="265">
        <v>46111</v>
      </c>
      <c r="B1846">
        <v>52500</v>
      </c>
      <c r="C1846">
        <v>51700</v>
      </c>
      <c r="D1846">
        <v>52400</v>
      </c>
      <c r="E1846">
        <v>47000</v>
      </c>
      <c r="F1846">
        <v>57200</v>
      </c>
      <c r="G1846" t="s">
        <v>25</v>
      </c>
      <c r="H1846">
        <v>50500</v>
      </c>
      <c r="I1846">
        <v>49400</v>
      </c>
      <c r="J1846">
        <v>53300</v>
      </c>
      <c r="K1846" t="s">
        <v>25</v>
      </c>
      <c r="L1846">
        <v>50600</v>
      </c>
      <c r="M1846">
        <v>51600</v>
      </c>
      <c r="N1846">
        <v>51550</v>
      </c>
      <c r="O1846">
        <v>48200</v>
      </c>
      <c r="P1846">
        <v>47600</v>
      </c>
      <c r="Q1846">
        <v>48000</v>
      </c>
      <c r="R1846">
        <v>47500</v>
      </c>
      <c r="S1846">
        <v>48900</v>
      </c>
      <c r="T1846">
        <v>51300</v>
      </c>
      <c r="U1846">
        <v>55000</v>
      </c>
      <c r="V1846">
        <v>54800</v>
      </c>
      <c r="W1846">
        <v>57700</v>
      </c>
    </row>
    <row r="1847" spans="1:23">
      <c r="A1847" s="265">
        <v>46112</v>
      </c>
      <c r="B1847">
        <v>52900</v>
      </c>
      <c r="C1847">
        <v>52000</v>
      </c>
      <c r="D1847">
        <v>52400</v>
      </c>
      <c r="E1847">
        <v>46900</v>
      </c>
      <c r="F1847">
        <v>57500</v>
      </c>
      <c r="G1847" t="s">
        <v>25</v>
      </c>
      <c r="H1847">
        <v>51000</v>
      </c>
      <c r="I1847">
        <v>50100</v>
      </c>
      <c r="J1847">
        <v>53500</v>
      </c>
      <c r="K1847" t="s">
        <v>25</v>
      </c>
      <c r="L1847">
        <v>50900</v>
      </c>
      <c r="M1847">
        <v>52300</v>
      </c>
      <c r="N1847">
        <v>51450</v>
      </c>
      <c r="O1847">
        <v>48200</v>
      </c>
      <c r="P1847">
        <v>46700</v>
      </c>
      <c r="Q1847">
        <v>47500</v>
      </c>
      <c r="R1847">
        <v>47500</v>
      </c>
      <c r="S1847">
        <v>48800</v>
      </c>
      <c r="T1847">
        <v>51300</v>
      </c>
      <c r="U1847">
        <v>55000</v>
      </c>
      <c r="V1847">
        <v>54600</v>
      </c>
      <c r="W1847">
        <v>57700</v>
      </c>
    </row>
    <row r="1848" spans="1:23">
      <c r="A1848" s="265">
        <v>46113</v>
      </c>
      <c r="B1848">
        <v>53800</v>
      </c>
      <c r="C1848">
        <v>52500</v>
      </c>
      <c r="D1848">
        <v>52950</v>
      </c>
      <c r="E1848">
        <v>47300</v>
      </c>
      <c r="F1848">
        <v>57500</v>
      </c>
      <c r="G1848" t="s">
        <v>25</v>
      </c>
      <c r="H1848">
        <v>52000</v>
      </c>
      <c r="I1848">
        <v>51000</v>
      </c>
      <c r="J1848">
        <v>54100</v>
      </c>
      <c r="K1848" t="s">
        <v>25</v>
      </c>
      <c r="L1848">
        <v>51600</v>
      </c>
      <c r="M1848">
        <v>53400</v>
      </c>
      <c r="N1848">
        <v>51800</v>
      </c>
      <c r="O1848">
        <v>48700</v>
      </c>
      <c r="P1848">
        <v>47900</v>
      </c>
      <c r="Q1848">
        <v>48200</v>
      </c>
      <c r="R1848">
        <v>47500</v>
      </c>
      <c r="S1848">
        <v>49200</v>
      </c>
      <c r="T1848">
        <v>51500</v>
      </c>
      <c r="U1848">
        <v>55000</v>
      </c>
      <c r="V1848">
        <v>54600</v>
      </c>
      <c r="W1848">
        <v>57700</v>
      </c>
    </row>
    <row r="1849" spans="1:23">
      <c r="A1849" s="265">
        <v>46114</v>
      </c>
      <c r="B1849">
        <v>54400</v>
      </c>
      <c r="C1849">
        <v>53000</v>
      </c>
      <c r="D1849">
        <v>53000</v>
      </c>
      <c r="E1849">
        <v>47200</v>
      </c>
      <c r="F1849">
        <v>57500</v>
      </c>
      <c r="G1849" t="s">
        <v>25</v>
      </c>
      <c r="H1849">
        <v>52000</v>
      </c>
      <c r="I1849">
        <v>51100</v>
      </c>
      <c r="J1849">
        <v>54300</v>
      </c>
      <c r="K1849" t="s">
        <v>25</v>
      </c>
      <c r="L1849">
        <v>51900</v>
      </c>
      <c r="M1849">
        <v>53400</v>
      </c>
      <c r="N1849">
        <v>52200</v>
      </c>
      <c r="O1849">
        <v>48700</v>
      </c>
      <c r="P1849">
        <v>47700</v>
      </c>
      <c r="Q1849">
        <v>48500</v>
      </c>
      <c r="R1849">
        <v>47500</v>
      </c>
      <c r="S1849">
        <v>49100</v>
      </c>
      <c r="T1849">
        <v>51700</v>
      </c>
      <c r="U1849">
        <v>55000</v>
      </c>
      <c r="V1849">
        <v>54900</v>
      </c>
      <c r="W1849">
        <v>57700</v>
      </c>
    </row>
    <row r="1850" spans="1:23">
      <c r="A1850" s="265">
        <v>46115</v>
      </c>
      <c r="B1850">
        <v>54400</v>
      </c>
      <c r="C1850">
        <v>53000</v>
      </c>
      <c r="D1850">
        <v>52450</v>
      </c>
      <c r="E1850">
        <v>47000</v>
      </c>
      <c r="F1850">
        <v>57500</v>
      </c>
      <c r="G1850" t="s">
        <v>25</v>
      </c>
      <c r="H1850">
        <v>51500</v>
      </c>
      <c r="I1850">
        <v>51000</v>
      </c>
      <c r="J1850">
        <v>54100</v>
      </c>
      <c r="K1850" t="s">
        <v>25</v>
      </c>
      <c r="L1850">
        <v>51900</v>
      </c>
      <c r="M1850">
        <v>53400</v>
      </c>
      <c r="N1850">
        <v>51700</v>
      </c>
      <c r="O1850">
        <v>48500</v>
      </c>
      <c r="P1850">
        <v>47500</v>
      </c>
      <c r="Q1850">
        <v>47800</v>
      </c>
      <c r="R1850">
        <v>47500</v>
      </c>
      <c r="S1850">
        <v>48900</v>
      </c>
      <c r="T1850">
        <v>51500</v>
      </c>
      <c r="U1850">
        <v>55000</v>
      </c>
      <c r="V1850">
        <v>54900</v>
      </c>
      <c r="W1850">
        <v>57700</v>
      </c>
    </row>
    <row r="1851" spans="1:23">
      <c r="A1851" s="265">
        <v>46116</v>
      </c>
      <c r="B1851" t="s">
        <v>24</v>
      </c>
      <c r="C1851" t="s">
        <v>24</v>
      </c>
      <c r="D1851" t="s">
        <v>24</v>
      </c>
      <c r="E1851" t="s">
        <v>24</v>
      </c>
      <c r="F1851" t="s">
        <v>24</v>
      </c>
      <c r="G1851" t="s">
        <v>24</v>
      </c>
      <c r="H1851" t="s">
        <v>24</v>
      </c>
      <c r="I1851" t="s">
        <v>24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24</v>
      </c>
      <c r="Q1851" t="s">
        <v>24</v>
      </c>
      <c r="R1851" t="s">
        <v>24</v>
      </c>
      <c r="S1851" t="s">
        <v>24</v>
      </c>
      <c r="T1851" t="s">
        <v>24</v>
      </c>
      <c r="U1851" t="s">
        <v>24</v>
      </c>
      <c r="V1851" t="s">
        <v>24</v>
      </c>
      <c r="W1851" t="s">
        <v>24</v>
      </c>
    </row>
    <row r="1852" spans="1:23">
      <c r="A1852" s="265">
        <v>46117</v>
      </c>
      <c r="B1852" t="s">
        <v>24</v>
      </c>
      <c r="C1852" t="s">
        <v>24</v>
      </c>
      <c r="D1852" t="s">
        <v>24</v>
      </c>
      <c r="E1852" t="s">
        <v>24</v>
      </c>
      <c r="F1852" t="s">
        <v>24</v>
      </c>
      <c r="G1852" t="s">
        <v>24</v>
      </c>
      <c r="H1852" t="s">
        <v>24</v>
      </c>
      <c r="I1852" t="s">
        <v>24</v>
      </c>
      <c r="J1852" t="s">
        <v>24</v>
      </c>
      <c r="K1852" t="s">
        <v>24</v>
      </c>
      <c r="L1852" t="s">
        <v>24</v>
      </c>
      <c r="M1852" t="s">
        <v>24</v>
      </c>
      <c r="N1852" t="s">
        <v>24</v>
      </c>
      <c r="O1852" t="s">
        <v>24</v>
      </c>
      <c r="P1852" t="s">
        <v>24</v>
      </c>
      <c r="Q1852" t="s">
        <v>24</v>
      </c>
      <c r="R1852" t="s">
        <v>24</v>
      </c>
      <c r="S1852" t="s">
        <v>24</v>
      </c>
      <c r="T1852" t="s">
        <v>24</v>
      </c>
      <c r="U1852" t="s">
        <v>24</v>
      </c>
      <c r="V1852" t="s">
        <v>24</v>
      </c>
      <c r="W1852" t="s">
        <v>24</v>
      </c>
    </row>
    <row r="1853" spans="1:23">
      <c r="A1853" s="265">
        <v>46118</v>
      </c>
      <c r="B1853">
        <v>55000</v>
      </c>
      <c r="C1853">
        <v>53500</v>
      </c>
      <c r="D1853">
        <v>53850</v>
      </c>
      <c r="E1853">
        <v>47700</v>
      </c>
      <c r="F1853">
        <v>57800</v>
      </c>
      <c r="G1853" t="s">
        <v>25</v>
      </c>
      <c r="H1853">
        <v>52500</v>
      </c>
      <c r="I1853">
        <v>52000</v>
      </c>
      <c r="J1853">
        <v>54200</v>
      </c>
      <c r="K1853" t="s">
        <v>25</v>
      </c>
      <c r="L1853">
        <v>53000</v>
      </c>
      <c r="M1853">
        <v>54000</v>
      </c>
      <c r="N1853">
        <v>52950</v>
      </c>
      <c r="O1853">
        <v>49200</v>
      </c>
      <c r="P1853">
        <v>47700</v>
      </c>
      <c r="Q1853">
        <v>48400</v>
      </c>
      <c r="R1853">
        <v>48300</v>
      </c>
      <c r="S1853">
        <v>49600</v>
      </c>
      <c r="T1853">
        <v>51800</v>
      </c>
      <c r="U1853">
        <v>55000</v>
      </c>
      <c r="V1853">
        <v>54900</v>
      </c>
      <c r="W1853">
        <v>58000</v>
      </c>
    </row>
    <row r="1854" spans="1:23">
      <c r="A1854" s="265">
        <v>46119</v>
      </c>
      <c r="B1854">
        <v>55300</v>
      </c>
      <c r="C1854">
        <v>53500</v>
      </c>
      <c r="D1854">
        <v>54400</v>
      </c>
      <c r="E1854">
        <v>47700</v>
      </c>
      <c r="F1854">
        <v>58500</v>
      </c>
      <c r="G1854" t="s">
        <v>25</v>
      </c>
      <c r="H1854">
        <v>52500</v>
      </c>
      <c r="I1854">
        <v>52200</v>
      </c>
      <c r="J1854">
        <v>54300</v>
      </c>
      <c r="K1854" t="s">
        <v>25</v>
      </c>
      <c r="L1854">
        <v>53300</v>
      </c>
      <c r="M1854">
        <v>54200</v>
      </c>
      <c r="N1854">
        <v>53400</v>
      </c>
      <c r="O1854">
        <v>49200</v>
      </c>
      <c r="P1854">
        <v>48100</v>
      </c>
      <c r="Q1854">
        <v>48700</v>
      </c>
      <c r="R1854">
        <v>48000</v>
      </c>
      <c r="S1854">
        <v>49600</v>
      </c>
      <c r="T1854">
        <v>52000</v>
      </c>
      <c r="U1854">
        <v>56000</v>
      </c>
      <c r="V1854">
        <v>55100</v>
      </c>
      <c r="W1854">
        <v>58000</v>
      </c>
    </row>
    <row r="1855" spans="1:23">
      <c r="A1855" s="265">
        <v>46120</v>
      </c>
      <c r="B1855">
        <v>54200</v>
      </c>
      <c r="C1855">
        <v>53200</v>
      </c>
      <c r="D1855">
        <v>53450</v>
      </c>
      <c r="E1855">
        <v>47600</v>
      </c>
      <c r="F1855">
        <v>58500</v>
      </c>
      <c r="G1855" t="s">
        <v>25</v>
      </c>
      <c r="H1855">
        <v>52500</v>
      </c>
      <c r="I1855">
        <v>51800</v>
      </c>
      <c r="J1855">
        <v>54300</v>
      </c>
      <c r="K1855" t="s">
        <v>25</v>
      </c>
      <c r="L1855">
        <v>53000</v>
      </c>
      <c r="M1855">
        <v>54200</v>
      </c>
      <c r="N1855">
        <v>52650</v>
      </c>
      <c r="O1855">
        <v>49000</v>
      </c>
      <c r="P1855">
        <v>47500</v>
      </c>
      <c r="Q1855">
        <v>47700</v>
      </c>
      <c r="R1855">
        <v>47700</v>
      </c>
      <c r="S1855">
        <v>49500</v>
      </c>
      <c r="T1855">
        <v>51900</v>
      </c>
      <c r="U1855">
        <v>56000</v>
      </c>
      <c r="V1855">
        <v>55100</v>
      </c>
      <c r="W1855">
        <v>58000</v>
      </c>
    </row>
    <row r="1856" spans="1:23">
      <c r="A1856" s="265">
        <v>46121</v>
      </c>
      <c r="B1856">
        <v>54200</v>
      </c>
      <c r="C1856">
        <v>53200</v>
      </c>
      <c r="D1856">
        <v>53550</v>
      </c>
      <c r="E1856">
        <v>47600</v>
      </c>
      <c r="F1856">
        <v>58500</v>
      </c>
      <c r="G1856" t="s">
        <v>25</v>
      </c>
      <c r="H1856">
        <v>52500</v>
      </c>
      <c r="I1856">
        <v>52100</v>
      </c>
      <c r="J1856">
        <v>54200</v>
      </c>
      <c r="K1856" t="s">
        <v>25</v>
      </c>
      <c r="L1856">
        <v>53000</v>
      </c>
      <c r="M1856">
        <v>54100</v>
      </c>
      <c r="N1856">
        <v>52650</v>
      </c>
      <c r="O1856">
        <v>49000</v>
      </c>
      <c r="P1856">
        <v>47300</v>
      </c>
      <c r="Q1856">
        <v>47800</v>
      </c>
      <c r="R1856">
        <v>47700</v>
      </c>
      <c r="S1856">
        <v>49500</v>
      </c>
      <c r="T1856">
        <v>51600</v>
      </c>
      <c r="U1856">
        <v>56000</v>
      </c>
      <c r="V1856">
        <v>54900</v>
      </c>
      <c r="W1856">
        <v>58000</v>
      </c>
    </row>
  </sheetData>
  <sheetProtection formatCells="0" formatColumns="0" formatRows="0" insertColumns="0" insertRows="0" insertHyperlinks="0" deleteColumns="0" deleteRows="0" sort="0" autoFilter="0" pivotTables="0"/>
  <mergeCells count="2">
    <mergeCell ref="B19:R19"/>
    <mergeCell ref="S19:U19"/>
  </mergeCells>
  <conditionalFormatting sqref="B13:C14 B7:C11 B12:U12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B83B-2E68-43BA-93C4-A9FBB6E7F451}">
  <dimension ref="B1:Q31"/>
  <sheetViews>
    <sheetView topLeftCell="A2" workbookViewId="0">
      <selection activeCell="D29" sqref="D29"/>
    </sheetView>
  </sheetViews>
  <sheetFormatPr defaultRowHeight="15"/>
  <cols>
    <col min="2" max="2" width="14.140625" bestFit="1" customWidth="1"/>
    <col min="3" max="3" width="11" style="166" customWidth="1"/>
    <col min="4" max="4" width="16.5703125" style="166" customWidth="1"/>
    <col min="5" max="7" width="14.42578125" style="166" bestFit="1" customWidth="1"/>
    <col min="12" max="12" width="10.42578125" bestFit="1" customWidth="1"/>
    <col min="13" max="13" width="9.7109375" bestFit="1" customWidth="1"/>
  </cols>
  <sheetData>
    <row r="1" spans="2:17" hidden="1">
      <c r="D1" s="166" t="s">
        <v>20</v>
      </c>
      <c r="E1" s="166" t="s">
        <v>21</v>
      </c>
      <c r="F1" s="166" t="s">
        <v>22</v>
      </c>
      <c r="G1" s="166" t="s">
        <v>23</v>
      </c>
    </row>
    <row r="3" spans="2:17" ht="15.75">
      <c r="B3" s="295" t="s">
        <v>40</v>
      </c>
      <c r="C3" s="296" t="s">
        <v>490</v>
      </c>
      <c r="D3" s="297" t="s">
        <v>486</v>
      </c>
      <c r="E3" s="298" t="s">
        <v>487</v>
      </c>
      <c r="F3" s="298" t="s">
        <v>488</v>
      </c>
      <c r="G3" s="298" t="s">
        <v>491</v>
      </c>
    </row>
    <row r="4" spans="2:17" ht="15.75">
      <c r="B4" s="294" t="s">
        <v>492</v>
      </c>
      <c r="C4" s="299">
        <f>PRIMARY!E243</f>
        <v>47400</v>
      </c>
      <c r="D4" s="299">
        <f>AVERAGEIFS(PRIMARY!$E:$E,PRIMARY!V:V,D1)</f>
        <v>51676.923076923078</v>
      </c>
      <c r="E4" s="299">
        <f>AVERAGEIFS(PRIMARY!$E:$E,PRIMARY!W:W,E1)</f>
        <v>52619.607843137252</v>
      </c>
      <c r="F4" s="299">
        <f>AVERAGEIFS(PRIMARY!$E:$E,PRIMARY!X:X,F1)</f>
        <v>53055.405405405407</v>
      </c>
      <c r="G4" s="299">
        <f>AVERAGEIFS(PRIMARY!$E:$E,PRIMARY!Y:Y,G1)</f>
        <v>53055.405405405407</v>
      </c>
    </row>
    <row r="5" spans="2:17" ht="15.75">
      <c r="B5" s="294" t="s">
        <v>493</v>
      </c>
      <c r="C5" s="299">
        <f>'12MM'!B1664</f>
        <v>43000</v>
      </c>
      <c r="D5" s="299">
        <f>AVERAGEIFS('12MM'!$B:$B,'12MM'!Y:Y,D1)</f>
        <v>45243.506493506495</v>
      </c>
      <c r="E5" s="299">
        <f>AVERAGEIFS('12MM'!$B:$B,'12MM'!Z:Z,E1)</f>
        <v>46140.199335548175</v>
      </c>
      <c r="F5" s="299">
        <f>AVERAGEIFS('12MM'!$B:$B,'12MM'!AA:AA,F1)</f>
        <v>47084.551495016611</v>
      </c>
      <c r="G5" s="299">
        <f>AVERAGEIFS('12MM'!$B:$B,'12MM'!AB:AB,G1)</f>
        <v>48783.628318584073</v>
      </c>
    </row>
    <row r="6" spans="2:17" ht="15.75">
      <c r="B6" s="294" t="s">
        <v>494</v>
      </c>
      <c r="C6" s="299">
        <f>C4-C5</f>
        <v>4400</v>
      </c>
      <c r="D6" s="299">
        <f t="shared" ref="D6:G6" si="0">D4-D5</f>
        <v>6433.4165834165833</v>
      </c>
      <c r="E6" s="299">
        <f t="shared" si="0"/>
        <v>6479.4085075890762</v>
      </c>
      <c r="F6" s="299">
        <f t="shared" si="0"/>
        <v>5970.8539103887961</v>
      </c>
      <c r="G6" s="299">
        <f t="shared" si="0"/>
        <v>4271.7770868213338</v>
      </c>
    </row>
    <row r="8" spans="2:17" ht="15.75">
      <c r="B8" s="295" t="s">
        <v>489</v>
      </c>
      <c r="C8" s="296" t="s">
        <v>490</v>
      </c>
      <c r="D8" s="297" t="s">
        <v>486</v>
      </c>
      <c r="E8" s="298" t="s">
        <v>487</v>
      </c>
      <c r="F8" s="298" t="s">
        <v>488</v>
      </c>
      <c r="G8" s="298" t="s">
        <v>491</v>
      </c>
    </row>
    <row r="9" spans="2:17" ht="15.75">
      <c r="B9" s="294" t="s">
        <v>492</v>
      </c>
      <c r="C9" s="299">
        <f>PRIMARY!H243</f>
        <v>47600</v>
      </c>
      <c r="D9" s="299">
        <f>AVERAGEIFS(PRIMARY!$H:$H,PRIMARY!V:V,D1)</f>
        <v>51703.846153846156</v>
      </c>
      <c r="E9" s="299">
        <f>AVERAGEIFS(PRIMARY!$H:$H,PRIMARY!W:W,E1)</f>
        <v>52670.588235294119</v>
      </c>
      <c r="F9" s="299">
        <f>AVERAGEIFS(PRIMARY!$H:$H,PRIMARY!X:X,F1)</f>
        <v>53177.027027027027</v>
      </c>
      <c r="G9" s="299">
        <f>AVERAGEIFS(PRIMARY!$H:$H,PRIMARY!Y:Y,G1)</f>
        <v>53177.027027027027</v>
      </c>
    </row>
    <row r="10" spans="2:17" ht="15.75">
      <c r="B10" s="294" t="s">
        <v>493</v>
      </c>
      <c r="C10" s="299">
        <f>'12MM'!D1664</f>
        <v>42300</v>
      </c>
      <c r="D10" s="299">
        <f>AVERAGEIFS('12MM'!$D:$D,'12MM'!Y:Y,D1)</f>
        <v>45208.441558441562</v>
      </c>
      <c r="E10" s="299">
        <f>AVERAGEIFS('12MM'!$D:$D,'12MM'!Z:Z,E1)</f>
        <v>45772.937293729374</v>
      </c>
      <c r="F10" s="299">
        <f>AVERAGEIFS('12MM'!$D:$D,'12MM'!AA:AA,F1)</f>
        <v>46621.039603960395</v>
      </c>
      <c r="G10" s="299">
        <f>AVERAGEIFS('12MM'!$D:$D,'12MM'!AB:AB,G1)</f>
        <v>48345.334796926458</v>
      </c>
    </row>
    <row r="11" spans="2:17" ht="15.75">
      <c r="B11" s="294" t="s">
        <v>494</v>
      </c>
      <c r="C11" s="299">
        <f>C9-C10</f>
        <v>5300</v>
      </c>
      <c r="D11" s="299">
        <f t="shared" ref="D11:G11" si="1">D9-D10</f>
        <v>6495.4045954045941</v>
      </c>
      <c r="E11" s="299">
        <f t="shared" si="1"/>
        <v>6897.6509415647452</v>
      </c>
      <c r="F11" s="299">
        <f t="shared" si="1"/>
        <v>6555.9874230666319</v>
      </c>
      <c r="G11" s="299">
        <f t="shared" si="1"/>
        <v>4831.6922301005688</v>
      </c>
    </row>
    <row r="13" spans="2:17" ht="15.75">
      <c r="B13" s="295" t="s">
        <v>37</v>
      </c>
      <c r="C13" s="296" t="s">
        <v>490</v>
      </c>
      <c r="D13" s="297" t="s">
        <v>486</v>
      </c>
      <c r="E13" s="298" t="s">
        <v>487</v>
      </c>
      <c r="F13" s="298" t="s">
        <v>488</v>
      </c>
      <c r="G13" s="298" t="s">
        <v>491</v>
      </c>
      <c r="K13" s="301" t="s">
        <v>37</v>
      </c>
      <c r="L13" s="296" t="s">
        <v>495</v>
      </c>
      <c r="M13" s="296" t="s">
        <v>496</v>
      </c>
      <c r="N13" s="297" t="s">
        <v>486</v>
      </c>
      <c r="O13" s="298" t="s">
        <v>487</v>
      </c>
      <c r="P13" s="298" t="s">
        <v>488</v>
      </c>
      <c r="Q13" s="298" t="s">
        <v>491</v>
      </c>
    </row>
    <row r="14" spans="2:17" ht="15.75">
      <c r="B14" s="294" t="s">
        <v>492</v>
      </c>
      <c r="C14" s="299">
        <f>C9-2500</f>
        <v>45100</v>
      </c>
      <c r="D14" s="299">
        <f>D9-2500</f>
        <v>49203.846153846156</v>
      </c>
      <c r="E14" s="299">
        <f t="shared" ref="D14:G14" si="2">E9-2500</f>
        <v>50170.588235294119</v>
      </c>
      <c r="F14" s="299">
        <f t="shared" si="2"/>
        <v>50677.027027027027</v>
      </c>
      <c r="G14" s="299">
        <f t="shared" si="2"/>
        <v>50677.027027027027</v>
      </c>
      <c r="K14" s="302" t="s">
        <v>493</v>
      </c>
      <c r="L14" s="299" t="s">
        <v>37</v>
      </c>
      <c r="M14" s="299">
        <v>38767</v>
      </c>
      <c r="N14" s="299">
        <f>D15</f>
        <v>41601.948051948049</v>
      </c>
      <c r="O14" s="299">
        <f>E15</f>
        <v>42237.417218543043</v>
      </c>
      <c r="P14" s="299">
        <f>F15</f>
        <v>43174.257425742573</v>
      </c>
      <c r="Q14" s="299">
        <f>G15</f>
        <v>44930.845225027442</v>
      </c>
    </row>
    <row r="15" spans="2:17" ht="15.75">
      <c r="B15" s="294" t="s">
        <v>493</v>
      </c>
      <c r="C15" s="299">
        <f>'12MM'!Q1664</f>
        <v>39300</v>
      </c>
      <c r="D15" s="299">
        <f>AVERAGEIFS('12MM'!$Q:$Q,'12MM'!Y:Y,D1)</f>
        <v>41601.948051948049</v>
      </c>
      <c r="E15" s="299">
        <f>AVERAGEIFS('12MM'!$Q:$Q,'12MM'!Z:Z,E1)</f>
        <v>42237.417218543043</v>
      </c>
      <c r="F15" s="299">
        <f>AVERAGEIFS('12MM'!$Q:$Q,'12MM'!AA:AA,F1)</f>
        <v>43174.257425742573</v>
      </c>
      <c r="G15" s="299">
        <f>AVERAGEIFS('12MM'!$Q:$Q,'12MM'!AB:AB,G1)</f>
        <v>44930.845225027442</v>
      </c>
      <c r="K15" s="303"/>
      <c r="L15" s="304" t="s">
        <v>15</v>
      </c>
      <c r="M15" s="305">
        <v>38500</v>
      </c>
      <c r="N15" s="305">
        <f>D20</f>
        <v>41423.684210526313</v>
      </c>
      <c r="O15" s="305">
        <f>E20</f>
        <v>42033.557046979862</v>
      </c>
      <c r="P15" s="305">
        <f>F20</f>
        <v>42962</v>
      </c>
      <c r="Q15" s="305">
        <f>G20</f>
        <v>44792.572062084255</v>
      </c>
    </row>
    <row r="16" spans="2:17" ht="15.75">
      <c r="B16" s="294" t="s">
        <v>494</v>
      </c>
      <c r="C16" s="299">
        <f>C14-C15</f>
        <v>5800</v>
      </c>
      <c r="D16" s="299">
        <f t="shared" ref="D16:G16" si="3">D14-D15</f>
        <v>7601.8981018981067</v>
      </c>
      <c r="E16" s="299">
        <f t="shared" si="3"/>
        <v>7933.1710167510755</v>
      </c>
      <c r="F16" s="299">
        <f t="shared" si="3"/>
        <v>7502.7696012844535</v>
      </c>
      <c r="G16" s="299">
        <f t="shared" si="3"/>
        <v>5746.1818019995844</v>
      </c>
      <c r="K16" s="300"/>
      <c r="L16" s="304" t="s">
        <v>497</v>
      </c>
      <c r="M16" s="305">
        <f>M14-M15</f>
        <v>267</v>
      </c>
      <c r="N16" s="305">
        <f t="shared" ref="N16:Q16" si="4">N14-N15</f>
        <v>178.26384142173629</v>
      </c>
      <c r="O16" s="305">
        <f t="shared" si="4"/>
        <v>203.86017156318121</v>
      </c>
      <c r="P16" s="305">
        <f t="shared" si="4"/>
        <v>212.2574257425731</v>
      </c>
      <c r="Q16" s="305">
        <f t="shared" si="4"/>
        <v>138.27316294318734</v>
      </c>
    </row>
    <row r="17" spans="2:13" ht="15.75">
      <c r="K17" s="300"/>
      <c r="L17" s="300"/>
      <c r="M17" s="300"/>
    </row>
    <row r="18" spans="2:13" ht="15.75">
      <c r="B18" s="295" t="s">
        <v>15</v>
      </c>
      <c r="C18" s="296" t="s">
        <v>490</v>
      </c>
      <c r="D18" s="297" t="s">
        <v>486</v>
      </c>
      <c r="E18" s="298" t="s">
        <v>487</v>
      </c>
      <c r="F18" s="298" t="s">
        <v>488</v>
      </c>
      <c r="G18" s="298" t="s">
        <v>491</v>
      </c>
    </row>
    <row r="19" spans="2:13" ht="15.75">
      <c r="B19" s="294" t="s">
        <v>492</v>
      </c>
      <c r="C19" s="299">
        <f>PRIMARY!I243</f>
        <v>46000</v>
      </c>
      <c r="D19" s="299">
        <f>AVERAGEIFS(PRIMARY!$I:$I,PRIMARY!V:V,D1)</f>
        <v>51007.692307692305</v>
      </c>
      <c r="E19" s="299">
        <f>AVERAGEIFS(PRIMARY!$I:$I,PRIMARY!W:W,E1)</f>
        <v>51847.058823529413</v>
      </c>
      <c r="F19" s="299">
        <f>AVERAGEIFS(PRIMARY!$I:$I,PRIMARY!X:X,F1)</f>
        <v>52237.83783783784</v>
      </c>
      <c r="G19" s="299">
        <f>AVERAGEIFS(PRIMARY!$I:$I,PRIMARY!Y:Y,G1)</f>
        <v>52237.83783783784</v>
      </c>
    </row>
    <row r="20" spans="2:13" ht="15.75">
      <c r="B20" s="294" t="s">
        <v>493</v>
      </c>
      <c r="C20" s="299">
        <f>'12MM'!E1661</f>
        <v>38800</v>
      </c>
      <c r="D20" s="299">
        <f>AVERAGEIFS('12MM'!$E:$E,'12MM'!Y:Y,D1)</f>
        <v>41423.684210526313</v>
      </c>
      <c r="E20" s="299">
        <f>AVERAGEIFS('12MM'!$E:$E,'12MM'!Z:Z,E1)</f>
        <v>42033.557046979862</v>
      </c>
      <c r="F20" s="299">
        <f>AVERAGEIFS('12MM'!$E:$E,'12MM'!AA:AA,F1)</f>
        <v>42962</v>
      </c>
      <c r="G20" s="299">
        <f>AVERAGEIFS('12MM'!$E:$E,'12MM'!AB:AB,G1)</f>
        <v>44792.572062084255</v>
      </c>
    </row>
    <row r="21" spans="2:13" ht="15.75">
      <c r="B21" s="294" t="s">
        <v>494</v>
      </c>
      <c r="C21" s="299">
        <f>C19-C20</f>
        <v>7200</v>
      </c>
      <c r="D21" s="299">
        <f t="shared" ref="D21:G21" si="5">D19-D20</f>
        <v>9584.0080971659918</v>
      </c>
      <c r="E21" s="299">
        <f t="shared" si="5"/>
        <v>9813.5017765495504</v>
      </c>
      <c r="F21" s="299">
        <f t="shared" si="5"/>
        <v>9275.8378378378402</v>
      </c>
      <c r="G21" s="299">
        <f t="shared" si="5"/>
        <v>7445.2657757535853</v>
      </c>
    </row>
    <row r="23" spans="2:13" ht="15.75">
      <c r="B23" s="295" t="s">
        <v>428</v>
      </c>
      <c r="C23" s="296" t="s">
        <v>490</v>
      </c>
      <c r="D23" s="297" t="s">
        <v>486</v>
      </c>
      <c r="E23" s="298" t="s">
        <v>487</v>
      </c>
      <c r="F23" s="298" t="s">
        <v>488</v>
      </c>
      <c r="G23" s="298" t="s">
        <v>491</v>
      </c>
    </row>
    <row r="24" spans="2:13" ht="15.75">
      <c r="B24" s="294" t="s">
        <v>492</v>
      </c>
      <c r="C24" s="299">
        <f>C9</f>
        <v>47600</v>
      </c>
      <c r="D24" s="299">
        <f>D9</f>
        <v>51703.846153846156</v>
      </c>
      <c r="E24" s="299">
        <f t="shared" ref="D24:G24" si="6">E9</f>
        <v>52670.588235294119</v>
      </c>
      <c r="F24" s="299">
        <f t="shared" si="6"/>
        <v>53177.027027027027</v>
      </c>
      <c r="G24" s="299">
        <f t="shared" si="6"/>
        <v>53177.027027027027</v>
      </c>
    </row>
    <row r="25" spans="2:13" ht="15.75">
      <c r="B25" s="294" t="s">
        <v>493</v>
      </c>
      <c r="C25" s="299">
        <f>'12MM'!I1664</f>
        <v>41800</v>
      </c>
      <c r="D25" s="299">
        <f>AVERAGEIFS('12MM'!$I:$I,'12MM'!Y:Y,D1)</f>
        <v>44230.844155844155</v>
      </c>
      <c r="E25" s="299">
        <f>AVERAGEIFS('12MM'!$I:$I,'12MM'!Z:Z,E1)</f>
        <v>44717.77408637874</v>
      </c>
      <c r="F25" s="299">
        <f>AVERAGEIFS('12MM'!$I:$I,'12MM'!AA:AA,F1)</f>
        <v>45694.297520661159</v>
      </c>
      <c r="G25" s="299">
        <f>AVERAGEIFS('12MM'!$I:$I,'12MM'!AB:AB,G1)</f>
        <v>47649.009900990102</v>
      </c>
    </row>
    <row r="26" spans="2:13" ht="15.75">
      <c r="B26" s="294" t="s">
        <v>494</v>
      </c>
      <c r="C26" s="299">
        <f>C24-C25</f>
        <v>5800</v>
      </c>
      <c r="D26" s="299">
        <f t="shared" ref="D26:G26" si="7">D24-D25</f>
        <v>7473.0019980020006</v>
      </c>
      <c r="E26" s="299">
        <f t="shared" si="7"/>
        <v>7952.8141489153786</v>
      </c>
      <c r="F26" s="299">
        <f t="shared" si="7"/>
        <v>7482.7295063658676</v>
      </c>
      <c r="G26" s="299">
        <f t="shared" si="7"/>
        <v>5528.0171260369243</v>
      </c>
    </row>
    <row r="28" spans="2:13" ht="15.75">
      <c r="B28" s="295" t="s">
        <v>17</v>
      </c>
      <c r="C28" s="296" t="s">
        <v>490</v>
      </c>
      <c r="D28" s="297" t="s">
        <v>486</v>
      </c>
      <c r="E28" s="298" t="s">
        <v>487</v>
      </c>
      <c r="F28" s="298" t="s">
        <v>488</v>
      </c>
      <c r="G28" s="298" t="s">
        <v>491</v>
      </c>
    </row>
    <row r="29" spans="2:13" ht="15.75">
      <c r="B29" s="294" t="s">
        <v>492</v>
      </c>
      <c r="C29" s="299">
        <f>PRIMARY!K243</f>
        <v>47200</v>
      </c>
      <c r="D29" s="299">
        <f>AVERAGEIFS(PRIMARY!$K:$K,PRIMARY!V:V,D1)</f>
        <v>51292.307692307695</v>
      </c>
      <c r="E29" s="299">
        <f>AVERAGEIFS(PRIMARY!$K:$K,PRIMARY!W:W,E1)</f>
        <v>52454.901960784315</v>
      </c>
      <c r="F29" s="299">
        <f>AVERAGEIFS(PRIMARY!$K:$K,PRIMARY!X:X,F1)</f>
        <v>52904.054054054053</v>
      </c>
      <c r="G29" s="299">
        <f>AVERAGEIFS(PRIMARY!$K:$K,PRIMARY!Y:Y,G1)</f>
        <v>52904.054054054053</v>
      </c>
    </row>
    <row r="30" spans="2:13" ht="15.75">
      <c r="B30" s="294" t="s">
        <v>493</v>
      </c>
      <c r="C30" s="299">
        <f>'12MM'!M1664</f>
        <v>43000</v>
      </c>
      <c r="D30" s="299">
        <f>AVERAGEIFS('12MM'!$M:$M,'12MM'!Y:Y,D1)</f>
        <v>45863.398692810457</v>
      </c>
      <c r="E30" s="299">
        <f>AVERAGEIFS('12MM'!$M:$M,'12MM'!Z:Z,E1)</f>
        <v>46821.926910299</v>
      </c>
      <c r="F30" s="299">
        <f>AVERAGEIFS('12MM'!$M:$M,'12MM'!AA:AA,F1)</f>
        <v>47857.520661157025</v>
      </c>
      <c r="G30" s="299">
        <f>AVERAGEIFS('12MM'!$M:$M,'12MM'!AB:AB,G1)</f>
        <v>49615.859030837004</v>
      </c>
    </row>
    <row r="31" spans="2:13" ht="15.75">
      <c r="B31" s="294" t="s">
        <v>494</v>
      </c>
      <c r="C31" s="299">
        <f>C29-C30</f>
        <v>4200</v>
      </c>
      <c r="D31" s="299">
        <f t="shared" ref="D31:G31" si="8">D29-D30</f>
        <v>5428.9089994972383</v>
      </c>
      <c r="E31" s="299">
        <f t="shared" si="8"/>
        <v>5632.9750504853146</v>
      </c>
      <c r="F31" s="299">
        <f t="shared" si="8"/>
        <v>5046.5333928970285</v>
      </c>
      <c r="G31" s="299">
        <f t="shared" si="8"/>
        <v>3288.1950232170493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0910-8030-46F8-9D43-3EDF6DD92396}">
  <dimension ref="A2:O506"/>
  <sheetViews>
    <sheetView workbookViewId="0">
      <selection activeCell="G499" sqref="G499"/>
    </sheetView>
  </sheetViews>
  <sheetFormatPr defaultRowHeight="15"/>
  <cols>
    <col min="1" max="1" width="14.140625" customWidth="1"/>
    <col min="2" max="2" width="26.5703125" customWidth="1"/>
    <col min="3" max="3" width="18.7109375" customWidth="1"/>
    <col min="4" max="4" width="20.28515625" customWidth="1"/>
    <col min="5" max="5" width="19.85546875" customWidth="1"/>
    <col min="6" max="6" width="21" customWidth="1"/>
    <col min="7" max="7" width="18.7109375" customWidth="1"/>
    <col min="8" max="8" width="26.7109375" customWidth="1"/>
    <col min="9" max="9" width="24.42578125" customWidth="1"/>
    <col min="10" max="10" width="17.28515625" customWidth="1"/>
    <col min="11" max="11" width="20.42578125" customWidth="1"/>
    <col min="12" max="13" width="13.140625" customWidth="1"/>
    <col min="14" max="14" width="20.5703125" customWidth="1"/>
    <col min="15" max="15" width="18.7109375" bestFit="1" customWidth="1"/>
  </cols>
  <sheetData>
    <row r="2" spans="2:14">
      <c r="K2" s="170" t="s">
        <v>498</v>
      </c>
      <c r="L2" s="170" t="s">
        <v>499</v>
      </c>
      <c r="M2" s="170" t="s">
        <v>500</v>
      </c>
      <c r="N2" s="170" t="s">
        <v>501</v>
      </c>
    </row>
    <row r="3" spans="2:14">
      <c r="K3" s="171" t="s">
        <v>502</v>
      </c>
      <c r="L3" s="172">
        <v>2889.7650000000003</v>
      </c>
      <c r="M3" s="172">
        <v>135718530.93000001</v>
      </c>
      <c r="N3" s="172">
        <f>M3/L3</f>
        <v>46965.248361025893</v>
      </c>
    </row>
    <row r="4" spans="2:14">
      <c r="K4" s="173">
        <v>550</v>
      </c>
      <c r="L4" s="172">
        <v>3387.95</v>
      </c>
      <c r="M4" s="172">
        <v>157292998.59999999</v>
      </c>
      <c r="N4" s="172">
        <f t="shared" ref="N4:N5" si="0">M4/L4</f>
        <v>46427.190070691715</v>
      </c>
    </row>
    <row r="5" spans="2:14">
      <c r="K5" s="174" t="s">
        <v>503</v>
      </c>
      <c r="L5" s="175">
        <f>L3+L4</f>
        <v>6277.7150000000001</v>
      </c>
      <c r="M5" s="175">
        <f>M3+M4</f>
        <v>293011529.52999997</v>
      </c>
      <c r="N5" s="175">
        <f t="shared" si="0"/>
        <v>46674.86968267912</v>
      </c>
    </row>
    <row r="6" spans="2:14">
      <c r="C6" s="167"/>
      <c r="D6" s="348" t="s">
        <v>504</v>
      </c>
      <c r="E6" s="349"/>
      <c r="F6" s="348" t="s">
        <v>505</v>
      </c>
      <c r="G6" s="349"/>
      <c r="H6" s="348" t="s">
        <v>506</v>
      </c>
      <c r="I6" s="349"/>
    </row>
    <row r="7" spans="2:14">
      <c r="B7" s="163" t="s">
        <v>495</v>
      </c>
      <c r="C7" s="163" t="s">
        <v>507</v>
      </c>
      <c r="D7" s="163" t="s">
        <v>508</v>
      </c>
      <c r="E7" s="163" t="s">
        <v>509</v>
      </c>
      <c r="F7" s="163" t="s">
        <v>508</v>
      </c>
      <c r="G7" s="163" t="s">
        <v>509</v>
      </c>
      <c r="H7" s="163" t="s">
        <v>508</v>
      </c>
      <c r="I7" s="163" t="s">
        <v>509</v>
      </c>
      <c r="K7" s="176" t="s">
        <v>510</v>
      </c>
      <c r="L7" s="176" t="s">
        <v>499</v>
      </c>
      <c r="M7" s="176" t="s">
        <v>500</v>
      </c>
      <c r="N7" s="176" t="s">
        <v>501</v>
      </c>
    </row>
    <row r="8" spans="2:14">
      <c r="B8" s="164" t="s">
        <v>511</v>
      </c>
      <c r="C8" s="168" t="s">
        <v>512</v>
      </c>
      <c r="D8" s="168">
        <f>1087.6</f>
        <v>1087.5999999999999</v>
      </c>
      <c r="E8" s="168">
        <v>888.08900000000006</v>
      </c>
      <c r="F8" s="168">
        <v>2000</v>
      </c>
      <c r="G8" s="168">
        <v>1200</v>
      </c>
      <c r="H8" s="168">
        <v>1100</v>
      </c>
      <c r="I8" s="168">
        <v>900</v>
      </c>
      <c r="K8" s="171" t="s">
        <v>502</v>
      </c>
      <c r="L8" s="172">
        <v>10.6</v>
      </c>
      <c r="M8" s="177">
        <v>511789.2</v>
      </c>
      <c r="N8" s="177">
        <f>M8/L8</f>
        <v>48282</v>
      </c>
    </row>
    <row r="9" spans="2:14">
      <c r="B9" s="164" t="s">
        <v>513</v>
      </c>
      <c r="C9" s="168" t="s">
        <v>512</v>
      </c>
      <c r="D9" s="168">
        <v>4075.5839999999998</v>
      </c>
      <c r="E9" s="168">
        <v>3777.1750000000006</v>
      </c>
      <c r="F9" s="168">
        <v>5700</v>
      </c>
      <c r="G9" s="168">
        <v>4800</v>
      </c>
      <c r="H9" s="168">
        <v>4400</v>
      </c>
      <c r="I9" s="168">
        <v>4000</v>
      </c>
      <c r="K9" s="173">
        <v>550</v>
      </c>
      <c r="L9" s="172">
        <v>5286.85</v>
      </c>
      <c r="M9" s="177">
        <v>258082806.88999999</v>
      </c>
      <c r="N9" s="177">
        <f t="shared" ref="N9:N10" si="1">M9/L9</f>
        <v>48815.988138494562</v>
      </c>
    </row>
    <row r="10" spans="2:14">
      <c r="B10" s="164" t="s">
        <v>514</v>
      </c>
      <c r="C10" s="168" t="s">
        <v>515</v>
      </c>
      <c r="D10" s="168">
        <v>2806.5</v>
      </c>
      <c r="E10" s="168">
        <v>1014.5649999999999</v>
      </c>
      <c r="F10" s="168">
        <v>3300</v>
      </c>
      <c r="G10" s="168">
        <f>1500+1000</f>
        <v>2500</v>
      </c>
      <c r="H10" s="168">
        <v>3300</v>
      </c>
      <c r="I10" s="168">
        <v>1500</v>
      </c>
      <c r="K10" s="174" t="s">
        <v>503</v>
      </c>
      <c r="L10" s="178">
        <f>L8+L9</f>
        <v>5297.4500000000007</v>
      </c>
      <c r="M10" s="178">
        <f>M8+M9</f>
        <v>258594596.08999997</v>
      </c>
      <c r="N10" s="178">
        <f t="shared" si="1"/>
        <v>48814.919648132578</v>
      </c>
    </row>
    <row r="11" spans="2:14">
      <c r="B11" s="164" t="s">
        <v>516</v>
      </c>
      <c r="C11" s="168" t="s">
        <v>515</v>
      </c>
      <c r="D11" s="168">
        <v>372</v>
      </c>
      <c r="E11" s="168">
        <v>494.63</v>
      </c>
      <c r="F11" s="168">
        <v>600</v>
      </c>
      <c r="G11" s="168">
        <v>550</v>
      </c>
      <c r="H11" s="168">
        <v>600</v>
      </c>
      <c r="I11" s="168">
        <v>550</v>
      </c>
    </row>
    <row r="12" spans="2:14">
      <c r="B12" s="164" t="s">
        <v>517</v>
      </c>
      <c r="C12" s="168" t="s">
        <v>515</v>
      </c>
      <c r="D12" s="168">
        <v>370</v>
      </c>
      <c r="E12" s="168">
        <v>227.9</v>
      </c>
      <c r="F12" s="168">
        <v>400</v>
      </c>
      <c r="G12" s="168">
        <f>E12+22</f>
        <v>249.9</v>
      </c>
      <c r="H12" s="168">
        <v>400</v>
      </c>
      <c r="I12" s="168">
        <v>250</v>
      </c>
      <c r="K12" s="170" t="s">
        <v>518</v>
      </c>
      <c r="L12" s="170" t="s">
        <v>499</v>
      </c>
      <c r="M12" s="170" t="s">
        <v>500</v>
      </c>
      <c r="N12" s="170" t="s">
        <v>501</v>
      </c>
    </row>
    <row r="13" spans="2:14">
      <c r="B13" s="165" t="s">
        <v>503</v>
      </c>
      <c r="C13" s="169"/>
      <c r="D13" s="169">
        <f>SUM(D8:D12)</f>
        <v>8711.6839999999993</v>
      </c>
      <c r="E13" s="169">
        <f t="shared" ref="E13:I13" si="2">SUM(E8:E12)</f>
        <v>6402.3590000000004</v>
      </c>
      <c r="F13" s="169">
        <f t="shared" si="2"/>
        <v>12000</v>
      </c>
      <c r="G13" s="169">
        <f t="shared" si="2"/>
        <v>9299.9</v>
      </c>
      <c r="H13" s="169">
        <f t="shared" si="2"/>
        <v>9800</v>
      </c>
      <c r="I13" s="169">
        <f t="shared" si="2"/>
        <v>7200</v>
      </c>
      <c r="K13" s="171" t="s">
        <v>502</v>
      </c>
      <c r="L13" s="172">
        <v>650.1</v>
      </c>
      <c r="M13" s="172">
        <v>32017099.199999999</v>
      </c>
      <c r="N13" s="172">
        <f>M13/L13</f>
        <v>49249.498846331328</v>
      </c>
    </row>
    <row r="14" spans="2:14">
      <c r="K14" s="173">
        <v>550</v>
      </c>
      <c r="L14" s="172">
        <v>1839.7</v>
      </c>
      <c r="M14" s="172">
        <v>89439279.349999994</v>
      </c>
      <c r="N14" s="172">
        <f t="shared" ref="N14:N15" si="3">M14/L14</f>
        <v>48616.230553894653</v>
      </c>
    </row>
    <row r="15" spans="2:14">
      <c r="C15" s="164" t="s">
        <v>515</v>
      </c>
      <c r="D15" s="166">
        <f>D10+D11+D12</f>
        <v>3548.5</v>
      </c>
      <c r="E15" s="166">
        <f t="shared" ref="E15:I15" si="4">E10+E11+E12</f>
        <v>1737.095</v>
      </c>
      <c r="F15" s="166">
        <f t="shared" si="4"/>
        <v>4300</v>
      </c>
      <c r="G15" s="166">
        <f t="shared" si="4"/>
        <v>3299.9</v>
      </c>
      <c r="H15" s="166">
        <f t="shared" si="4"/>
        <v>4300</v>
      </c>
      <c r="I15" s="166">
        <f t="shared" si="4"/>
        <v>2300</v>
      </c>
      <c r="K15" s="174" t="s">
        <v>503</v>
      </c>
      <c r="L15" s="175">
        <f>L13+L14</f>
        <v>2489.8000000000002</v>
      </c>
      <c r="M15" s="175">
        <f>M13+M14</f>
        <v>121456378.55</v>
      </c>
      <c r="N15" s="175">
        <f t="shared" si="3"/>
        <v>48781.580267491358</v>
      </c>
    </row>
    <row r="16" spans="2:14">
      <c r="C16" s="164" t="s">
        <v>512</v>
      </c>
      <c r="D16" s="166">
        <f>D8+D9</f>
        <v>5163.1839999999993</v>
      </c>
      <c r="E16" s="166">
        <f t="shared" ref="E16:I16" si="5">E8+E9</f>
        <v>4665.264000000001</v>
      </c>
      <c r="F16" s="166">
        <f t="shared" si="5"/>
        <v>7700</v>
      </c>
      <c r="G16" s="166">
        <f t="shared" si="5"/>
        <v>6000</v>
      </c>
      <c r="H16" s="166">
        <f t="shared" si="5"/>
        <v>5500</v>
      </c>
      <c r="I16" s="166">
        <f t="shared" si="5"/>
        <v>4900</v>
      </c>
    </row>
    <row r="19" spans="2:15">
      <c r="C19" s="203"/>
      <c r="D19" s="348" t="s">
        <v>504</v>
      </c>
      <c r="E19" s="349"/>
      <c r="F19" s="348" t="s">
        <v>505</v>
      </c>
      <c r="G19" s="349"/>
      <c r="H19" s="348" t="s">
        <v>506</v>
      </c>
      <c r="I19" s="349"/>
      <c r="J19" s="348" t="s">
        <v>519</v>
      </c>
      <c r="K19" s="351"/>
      <c r="L19" s="349"/>
      <c r="M19" s="348" t="s">
        <v>520</v>
      </c>
      <c r="N19" s="351"/>
      <c r="O19" s="349"/>
    </row>
    <row r="20" spans="2:15" ht="45.75">
      <c r="B20" s="163" t="s">
        <v>521</v>
      </c>
      <c r="C20" s="163" t="s">
        <v>507</v>
      </c>
      <c r="D20" s="163" t="s">
        <v>508</v>
      </c>
      <c r="E20" s="163" t="s">
        <v>509</v>
      </c>
      <c r="F20" s="163" t="s">
        <v>508</v>
      </c>
      <c r="G20" s="163" t="s">
        <v>509</v>
      </c>
      <c r="H20" s="163" t="s">
        <v>508</v>
      </c>
      <c r="I20" s="163" t="s">
        <v>509</v>
      </c>
      <c r="J20" s="163" t="s">
        <v>522</v>
      </c>
      <c r="K20" s="204" t="s">
        <v>523</v>
      </c>
      <c r="L20" s="163" t="s">
        <v>524</v>
      </c>
      <c r="M20" s="163" t="s">
        <v>525</v>
      </c>
      <c r="N20" s="163" t="s">
        <v>526</v>
      </c>
      <c r="O20" s="163" t="s">
        <v>527</v>
      </c>
    </row>
    <row r="21" spans="2:15">
      <c r="B21" s="164" t="s">
        <v>510</v>
      </c>
      <c r="C21" s="164" t="s">
        <v>515</v>
      </c>
      <c r="D21" s="168">
        <v>554.59999999999991</v>
      </c>
      <c r="E21" s="168">
        <v>554.59999999999991</v>
      </c>
      <c r="F21" s="168">
        <v>600</v>
      </c>
      <c r="G21" s="168">
        <v>600</v>
      </c>
      <c r="H21" s="168">
        <v>600</v>
      </c>
      <c r="I21" s="168">
        <v>580</v>
      </c>
      <c r="J21" s="168">
        <f>N8</f>
        <v>48282</v>
      </c>
      <c r="K21" s="168">
        <f>K22+1000</f>
        <v>49400</v>
      </c>
      <c r="L21" s="168">
        <f>K21-500</f>
        <v>48900</v>
      </c>
      <c r="M21" s="168"/>
      <c r="N21" s="168"/>
      <c r="O21" s="168"/>
    </row>
    <row r="22" spans="2:15">
      <c r="B22" s="164"/>
      <c r="C22" s="164" t="s">
        <v>512</v>
      </c>
      <c r="D22" s="168">
        <v>3045.9</v>
      </c>
      <c r="E22" s="168">
        <v>2628.4</v>
      </c>
      <c r="F22" s="168">
        <v>4200</v>
      </c>
      <c r="G22" s="168">
        <v>3300</v>
      </c>
      <c r="H22" s="168">
        <v>3200</v>
      </c>
      <c r="I22" s="168">
        <v>2800</v>
      </c>
      <c r="J22" s="168">
        <f>N9</f>
        <v>48815.988138494562</v>
      </c>
      <c r="K22" s="168">
        <v>48400</v>
      </c>
      <c r="L22" s="168">
        <f>K22-500</f>
        <v>47900</v>
      </c>
      <c r="M22" s="168"/>
      <c r="N22" s="168"/>
      <c r="O22" s="168"/>
    </row>
    <row r="23" spans="2:15">
      <c r="B23" s="164" t="s">
        <v>528</v>
      </c>
      <c r="C23" s="164" t="s">
        <v>515</v>
      </c>
      <c r="D23" s="168">
        <v>3356.125</v>
      </c>
      <c r="E23" s="168">
        <v>1182.4949999999999</v>
      </c>
      <c r="F23" s="168">
        <v>3700</v>
      </c>
      <c r="G23" s="168">
        <v>2700</v>
      </c>
      <c r="H23" s="168">
        <v>3700</v>
      </c>
      <c r="I23" s="168">
        <v>1700</v>
      </c>
      <c r="J23" s="168">
        <f>N3</f>
        <v>46965.248361025893</v>
      </c>
      <c r="K23" s="168">
        <f>K24+1250</f>
        <v>46965</v>
      </c>
      <c r="L23" s="168">
        <f>K23-250</f>
        <v>46715</v>
      </c>
      <c r="M23" s="168"/>
      <c r="N23" s="168"/>
      <c r="O23" s="168"/>
    </row>
    <row r="24" spans="2:15">
      <c r="B24" s="164"/>
      <c r="C24" s="164" t="s">
        <v>512</v>
      </c>
      <c r="D24" s="168">
        <v>1434.0239999999999</v>
      </c>
      <c r="E24" s="168">
        <v>1283.924</v>
      </c>
      <c r="F24" s="168">
        <v>2000</v>
      </c>
      <c r="G24" s="168">
        <v>1500</v>
      </c>
      <c r="H24" s="168">
        <v>1500</v>
      </c>
      <c r="I24" s="168">
        <v>1320</v>
      </c>
      <c r="J24" s="168">
        <f>N4</f>
        <v>46427.190070691715</v>
      </c>
      <c r="K24" s="168">
        <v>45715</v>
      </c>
      <c r="L24" s="168">
        <f>K24-250</f>
        <v>45465</v>
      </c>
      <c r="M24" s="168"/>
      <c r="N24" s="168"/>
      <c r="O24" s="168"/>
    </row>
    <row r="25" spans="2:15">
      <c r="B25" s="164" t="s">
        <v>529</v>
      </c>
      <c r="C25" s="164" t="s">
        <v>515</v>
      </c>
      <c r="D25" s="168">
        <v>0</v>
      </c>
      <c r="E25" s="168"/>
      <c r="F25" s="168">
        <f t="shared" ref="F25:F29" si="6">$D25</f>
        <v>0</v>
      </c>
      <c r="G25" s="168">
        <f t="shared" ref="G25:G29" si="7">$E25</f>
        <v>0</v>
      </c>
      <c r="H25" s="168">
        <f t="shared" ref="H25:H29" si="8">$D25</f>
        <v>0</v>
      </c>
      <c r="I25" s="168">
        <f t="shared" ref="I25:I29" si="9">$E25</f>
        <v>0</v>
      </c>
      <c r="J25" s="168">
        <f>N13</f>
        <v>49249.498846331328</v>
      </c>
      <c r="K25" s="168">
        <f>K26+800</f>
        <v>48950</v>
      </c>
      <c r="L25" s="168">
        <f t="shared" ref="L25:L26" si="10">K25-500</f>
        <v>48450</v>
      </c>
      <c r="M25" s="168"/>
      <c r="N25" s="168"/>
      <c r="O25" s="168"/>
    </row>
    <row r="26" spans="2:15">
      <c r="B26" s="164"/>
      <c r="C26" s="164" t="s">
        <v>512</v>
      </c>
      <c r="D26" s="168">
        <v>752.93999999999994</v>
      </c>
      <c r="E26" s="168">
        <v>752.93999999999994</v>
      </c>
      <c r="F26" s="168">
        <v>1500</v>
      </c>
      <c r="G26" s="168">
        <v>1200</v>
      </c>
      <c r="H26" s="168">
        <v>800</v>
      </c>
      <c r="I26" s="168">
        <v>800</v>
      </c>
      <c r="J26" s="168">
        <f>N14</f>
        <v>48616.230553894653</v>
      </c>
      <c r="K26" s="168">
        <v>48150</v>
      </c>
      <c r="L26" s="168">
        <f t="shared" si="10"/>
        <v>47650</v>
      </c>
      <c r="M26" s="168"/>
      <c r="N26" s="168"/>
      <c r="O26" s="168"/>
    </row>
    <row r="27" spans="2:15">
      <c r="B27" s="165" t="s">
        <v>503</v>
      </c>
      <c r="C27" s="169"/>
      <c r="D27" s="169">
        <f>SUM(D21:D26)</f>
        <v>9143.5889999999999</v>
      </c>
      <c r="E27" s="169">
        <f>SUM(E21:E26)</f>
        <v>6402.3589999999995</v>
      </c>
      <c r="F27" s="169">
        <f t="shared" ref="F27:I27" si="11">SUM(F21:F26)</f>
        <v>12000</v>
      </c>
      <c r="G27" s="169">
        <f t="shared" si="11"/>
        <v>9300</v>
      </c>
      <c r="H27" s="169">
        <f t="shared" si="11"/>
        <v>9800</v>
      </c>
      <c r="I27" s="169">
        <f t="shared" si="11"/>
        <v>7200</v>
      </c>
      <c r="J27" s="169">
        <f>AVERAGE(J21:J26)</f>
        <v>48059.359328406361</v>
      </c>
      <c r="K27" s="169">
        <f t="shared" ref="K27:L27" si="12">AVERAGE(K21:K26)</f>
        <v>47930</v>
      </c>
      <c r="L27" s="169">
        <f t="shared" si="12"/>
        <v>47513.333333333336</v>
      </c>
      <c r="M27" s="169"/>
      <c r="N27" s="169"/>
      <c r="O27" s="169"/>
    </row>
    <row r="29" spans="2:15">
      <c r="C29" s="164" t="s">
        <v>515</v>
      </c>
      <c r="D29" s="166">
        <f>D21+D23+D25</f>
        <v>3910.7249999999999</v>
      </c>
      <c r="E29" s="166">
        <f t="shared" ref="E29:I30" si="13">E21+E23+E25</f>
        <v>1737.0949999999998</v>
      </c>
      <c r="F29" s="166">
        <f t="shared" si="13"/>
        <v>4300</v>
      </c>
      <c r="G29" s="166">
        <f t="shared" si="13"/>
        <v>3300</v>
      </c>
      <c r="H29" s="166">
        <f t="shared" si="13"/>
        <v>4300</v>
      </c>
      <c r="I29" s="166">
        <f t="shared" si="13"/>
        <v>2280</v>
      </c>
    </row>
    <row r="30" spans="2:15">
      <c r="C30" s="164" t="s">
        <v>512</v>
      </c>
      <c r="D30" s="166">
        <f>D22+D24+D26</f>
        <v>5232.8639999999996</v>
      </c>
      <c r="E30" s="166">
        <f t="shared" si="13"/>
        <v>4665.2640000000001</v>
      </c>
      <c r="F30" s="166">
        <f t="shared" si="13"/>
        <v>7700</v>
      </c>
      <c r="G30" s="166">
        <f t="shared" si="13"/>
        <v>6000</v>
      </c>
      <c r="H30" s="166">
        <f t="shared" si="13"/>
        <v>5500</v>
      </c>
      <c r="I30" s="166">
        <f t="shared" si="13"/>
        <v>4920</v>
      </c>
    </row>
    <row r="33" spans="2:13">
      <c r="C33" s="203"/>
      <c r="D33" s="348" t="s">
        <v>504</v>
      </c>
      <c r="E33" s="349"/>
      <c r="F33" s="348" t="s">
        <v>505</v>
      </c>
      <c r="G33" s="349"/>
      <c r="H33" s="348" t="s">
        <v>506</v>
      </c>
      <c r="I33" s="349"/>
    </row>
    <row r="34" spans="2:13" ht="30.75">
      <c r="B34" s="163" t="s">
        <v>521</v>
      </c>
      <c r="C34" s="163" t="s">
        <v>507</v>
      </c>
      <c r="D34" s="163" t="s">
        <v>508</v>
      </c>
      <c r="E34" s="163" t="s">
        <v>509</v>
      </c>
      <c r="F34" s="163" t="s">
        <v>508</v>
      </c>
      <c r="G34" s="163" t="s">
        <v>509</v>
      </c>
      <c r="H34" s="163" t="s">
        <v>508</v>
      </c>
      <c r="I34" s="163" t="s">
        <v>509</v>
      </c>
      <c r="J34" s="204" t="s">
        <v>523</v>
      </c>
      <c r="K34" s="163" t="s">
        <v>530</v>
      </c>
      <c r="L34" s="204" t="s">
        <v>523</v>
      </c>
      <c r="M34" s="163" t="s">
        <v>530</v>
      </c>
    </row>
    <row r="35" spans="2:13">
      <c r="B35" s="164" t="s">
        <v>510</v>
      </c>
      <c r="C35" s="164" t="s">
        <v>515</v>
      </c>
      <c r="D35" s="168">
        <v>554.59999999999991</v>
      </c>
      <c r="E35" s="168">
        <v>554.59999999999991</v>
      </c>
      <c r="F35" s="168">
        <v>600</v>
      </c>
      <c r="G35" s="168">
        <v>600</v>
      </c>
      <c r="H35" s="168">
        <v>600</v>
      </c>
      <c r="I35" s="168">
        <v>580</v>
      </c>
      <c r="J35" s="168">
        <f>J36+1000</f>
        <v>49400</v>
      </c>
      <c r="K35" s="168">
        <f>J35-500</f>
        <v>48900</v>
      </c>
    </row>
    <row r="36" spans="2:13">
      <c r="B36" s="164"/>
      <c r="C36" s="164" t="s">
        <v>512</v>
      </c>
      <c r="D36" s="168">
        <v>3045.9</v>
      </c>
      <c r="E36" s="168">
        <v>2628.4</v>
      </c>
      <c r="F36" s="168">
        <v>4200</v>
      </c>
      <c r="G36" s="168">
        <v>3300</v>
      </c>
      <c r="H36" s="168">
        <v>3200</v>
      </c>
      <c r="I36" s="168">
        <v>2800</v>
      </c>
      <c r="J36" s="168">
        <v>48400</v>
      </c>
      <c r="K36" s="168">
        <f>J36-500</f>
        <v>47900</v>
      </c>
    </row>
    <row r="37" spans="2:13">
      <c r="B37" s="164" t="s">
        <v>528</v>
      </c>
      <c r="C37" s="164" t="s">
        <v>515</v>
      </c>
      <c r="D37" s="168">
        <v>3356.125</v>
      </c>
      <c r="E37" s="168">
        <v>1182.4949999999999</v>
      </c>
      <c r="F37" s="168">
        <v>3700</v>
      </c>
      <c r="G37" s="168">
        <v>2700</v>
      </c>
      <c r="H37" s="168">
        <v>3700</v>
      </c>
      <c r="I37" s="168">
        <v>1700</v>
      </c>
      <c r="J37" s="168">
        <f>J38+1250</f>
        <v>46965</v>
      </c>
      <c r="K37" s="168">
        <f>J37-250</f>
        <v>46715</v>
      </c>
    </row>
    <row r="38" spans="2:13">
      <c r="B38" s="164"/>
      <c r="C38" s="164" t="s">
        <v>512</v>
      </c>
      <c r="D38" s="168">
        <v>1434.0239999999999</v>
      </c>
      <c r="E38" s="168">
        <v>1283.924</v>
      </c>
      <c r="F38" s="168">
        <v>2000</v>
      </c>
      <c r="G38" s="168">
        <v>1500</v>
      </c>
      <c r="H38" s="168">
        <v>1500</v>
      </c>
      <c r="I38" s="168">
        <v>1320</v>
      </c>
      <c r="J38" s="168">
        <v>45715</v>
      </c>
      <c r="K38" s="168">
        <f>J38-250</f>
        <v>45465</v>
      </c>
    </row>
    <row r="39" spans="2:13">
      <c r="B39" s="164" t="s">
        <v>529</v>
      </c>
      <c r="C39" s="164" t="s">
        <v>515</v>
      </c>
      <c r="D39" s="168">
        <v>0</v>
      </c>
      <c r="E39" s="168"/>
      <c r="F39" s="168">
        <f t="shared" ref="F39:F41" si="14">$D39</f>
        <v>0</v>
      </c>
      <c r="G39" s="168">
        <f t="shared" ref="G39:G41" si="15">$E39</f>
        <v>0</v>
      </c>
      <c r="H39" s="168">
        <f t="shared" ref="H39:H41" si="16">$D39</f>
        <v>0</v>
      </c>
      <c r="I39" s="168">
        <f t="shared" ref="I39:I41" si="17">$E39</f>
        <v>0</v>
      </c>
      <c r="J39" s="168">
        <f>J40+800</f>
        <v>48950</v>
      </c>
      <c r="K39" s="168">
        <f t="shared" ref="K39:K40" si="18">J39-500</f>
        <v>48450</v>
      </c>
    </row>
    <row r="40" spans="2:13">
      <c r="B40" s="164"/>
      <c r="C40" s="164" t="s">
        <v>512</v>
      </c>
      <c r="D40" s="168">
        <v>752.93999999999994</v>
      </c>
      <c r="E40" s="168">
        <v>752.93999999999994</v>
      </c>
      <c r="F40" s="168">
        <v>1500</v>
      </c>
      <c r="G40" s="168">
        <v>1200</v>
      </c>
      <c r="H40" s="168">
        <v>800</v>
      </c>
      <c r="I40" s="168">
        <v>800</v>
      </c>
      <c r="J40" s="168">
        <v>48150</v>
      </c>
      <c r="K40" s="168">
        <f t="shared" si="18"/>
        <v>47650</v>
      </c>
    </row>
    <row r="41" spans="2:13">
      <c r="B41" s="165" t="s">
        <v>503</v>
      </c>
      <c r="C41" s="169"/>
      <c r="D41" s="169">
        <f>SUM(D35:D40)</f>
        <v>9143.5889999999999</v>
      </c>
      <c r="E41" s="169">
        <f>SUM(E35:E40)</f>
        <v>6402.3589999999995</v>
      </c>
      <c r="F41" s="169">
        <f t="shared" ref="F41:I41" si="19">SUM(F35:F40)</f>
        <v>12000</v>
      </c>
      <c r="G41" s="169">
        <f t="shared" si="19"/>
        <v>9300</v>
      </c>
      <c r="H41" s="169">
        <f t="shared" si="19"/>
        <v>9800</v>
      </c>
      <c r="I41" s="169">
        <f t="shared" si="19"/>
        <v>7200</v>
      </c>
      <c r="J41" s="169">
        <f t="shared" ref="J41:K41" si="20">AVERAGE(J35:J40)</f>
        <v>47930</v>
      </c>
      <c r="K41" s="169">
        <f t="shared" si="20"/>
        <v>47513.333333333336</v>
      </c>
    </row>
    <row r="46" spans="2:13" ht="15" customHeight="1">
      <c r="B46" s="350" t="s">
        <v>531</v>
      </c>
      <c r="C46" s="350"/>
      <c r="D46" s="350" t="s">
        <v>532</v>
      </c>
      <c r="E46" s="350"/>
      <c r="F46" s="350" t="s">
        <v>520</v>
      </c>
      <c r="G46" s="350"/>
    </row>
    <row r="47" spans="2:13" ht="15.75">
      <c r="B47" s="205" t="s">
        <v>521</v>
      </c>
      <c r="C47" s="205" t="s">
        <v>533</v>
      </c>
      <c r="D47" s="205" t="s">
        <v>534</v>
      </c>
      <c r="E47" s="205" t="s">
        <v>535</v>
      </c>
      <c r="F47" s="205" t="s">
        <v>536</v>
      </c>
      <c r="G47" s="205" t="s">
        <v>537</v>
      </c>
    </row>
    <row r="48" spans="2:13" ht="15.75">
      <c r="B48" s="206" t="s">
        <v>510</v>
      </c>
      <c r="C48" s="206">
        <v>46400</v>
      </c>
      <c r="D48" s="206" t="s">
        <v>538</v>
      </c>
      <c r="E48" s="206" t="s">
        <v>539</v>
      </c>
      <c r="F48" s="206" t="s">
        <v>540</v>
      </c>
      <c r="G48" s="206" t="s">
        <v>541</v>
      </c>
    </row>
    <row r="49" spans="2:15" ht="15.75">
      <c r="B49" s="206" t="s">
        <v>528</v>
      </c>
      <c r="C49" s="206" t="s">
        <v>542</v>
      </c>
      <c r="D49" s="206" t="s">
        <v>543</v>
      </c>
      <c r="E49" s="206" t="s">
        <v>544</v>
      </c>
      <c r="F49" s="206" t="s">
        <v>545</v>
      </c>
      <c r="G49" s="206" t="s">
        <v>546</v>
      </c>
    </row>
    <row r="50" spans="2:15" ht="15.75">
      <c r="B50" s="206" t="s">
        <v>529</v>
      </c>
      <c r="C50" s="206" t="s">
        <v>547</v>
      </c>
      <c r="D50" s="206" t="s">
        <v>548</v>
      </c>
      <c r="E50" s="206" t="s">
        <v>549</v>
      </c>
      <c r="F50" s="206" t="s">
        <v>550</v>
      </c>
      <c r="G50" s="206" t="s">
        <v>551</v>
      </c>
    </row>
    <row r="51" spans="2:15" ht="17.25">
      <c r="B51" s="207" t="s">
        <v>552</v>
      </c>
      <c r="C51" s="208" t="s">
        <v>553</v>
      </c>
      <c r="D51" s="208" t="s">
        <v>554</v>
      </c>
      <c r="E51" s="208" t="s">
        <v>555</v>
      </c>
      <c r="F51" s="208" t="s">
        <v>556</v>
      </c>
      <c r="G51" s="208" t="s">
        <v>557</v>
      </c>
    </row>
    <row r="55" spans="2:15">
      <c r="B55" s="210" t="s">
        <v>521</v>
      </c>
      <c r="C55" s="210" t="s">
        <v>533</v>
      </c>
      <c r="D55" s="210" t="s">
        <v>558</v>
      </c>
      <c r="E55" s="210" t="s">
        <v>559</v>
      </c>
      <c r="F55" s="210" t="s">
        <v>535</v>
      </c>
      <c r="G55" s="210" t="s">
        <v>520</v>
      </c>
      <c r="J55" s="210" t="s">
        <v>559</v>
      </c>
    </row>
    <row r="56" spans="2:15">
      <c r="B56" s="209" t="s">
        <v>510</v>
      </c>
      <c r="C56" s="209">
        <v>46400</v>
      </c>
      <c r="D56" s="209">
        <f>C56+157</f>
        <v>46557</v>
      </c>
      <c r="E56" s="209">
        <f>J56-750-300</f>
        <v>50245</v>
      </c>
      <c r="F56" s="209">
        <f>E56-500</f>
        <v>49745</v>
      </c>
      <c r="G56" s="209">
        <f>F56-D56</f>
        <v>3188</v>
      </c>
      <c r="J56" s="209">
        <f>54400-2000-500-605</f>
        <v>51295</v>
      </c>
    </row>
    <row r="57" spans="2:15">
      <c r="B57" s="209" t="s">
        <v>528</v>
      </c>
      <c r="C57" s="209">
        <v>44215</v>
      </c>
      <c r="D57" s="209">
        <f>C57+243</f>
        <v>44458</v>
      </c>
      <c r="E57" s="209">
        <f>J57-750-300</f>
        <v>47495</v>
      </c>
      <c r="F57" s="209">
        <f t="shared" ref="F57:F59" si="21">E57-500</f>
        <v>46995</v>
      </c>
      <c r="G57" s="209">
        <f t="shared" ref="G57:G59" si="22">F57-D57</f>
        <v>2537</v>
      </c>
      <c r="J57" s="209">
        <f>51650-2000-500-605</f>
        <v>48545</v>
      </c>
    </row>
    <row r="58" spans="2:15">
      <c r="B58" s="209" t="s">
        <v>529</v>
      </c>
      <c r="C58" s="209">
        <v>47750</v>
      </c>
      <c r="D58" s="209">
        <v>47750</v>
      </c>
      <c r="E58" s="209">
        <f>J58-750-300</f>
        <v>50745</v>
      </c>
      <c r="F58" s="209">
        <f t="shared" si="21"/>
        <v>50245</v>
      </c>
      <c r="G58" s="209">
        <f t="shared" si="22"/>
        <v>2495</v>
      </c>
      <c r="J58" s="209">
        <f>54900-2000-500-605</f>
        <v>51795</v>
      </c>
    </row>
    <row r="59" spans="2:15">
      <c r="B59" s="209" t="s">
        <v>560</v>
      </c>
      <c r="C59" s="209">
        <v>43975</v>
      </c>
      <c r="D59" s="209">
        <f>C59+271</f>
        <v>44246</v>
      </c>
      <c r="E59" s="209">
        <f>E57-500</f>
        <v>46995</v>
      </c>
      <c r="F59" s="209">
        <f t="shared" si="21"/>
        <v>46495</v>
      </c>
      <c r="G59" s="209">
        <f t="shared" si="22"/>
        <v>2249</v>
      </c>
      <c r="J59" s="209"/>
    </row>
    <row r="60" spans="2:15">
      <c r="D60">
        <f>46500-D59</f>
        <v>2254</v>
      </c>
      <c r="N60" t="s">
        <v>561</v>
      </c>
    </row>
    <row r="61" spans="2:15">
      <c r="C61">
        <f>D57+1250</f>
        <v>45708</v>
      </c>
      <c r="H61">
        <f>51000-3500</f>
        <v>47500</v>
      </c>
    </row>
    <row r="62" spans="2:15">
      <c r="C62">
        <f>C61+3000</f>
        <v>48708</v>
      </c>
      <c r="D62" t="s">
        <v>562</v>
      </c>
      <c r="E62">
        <f>50900-2000-300</f>
        <v>48600</v>
      </c>
      <c r="H62">
        <f>H61-D57-1250</f>
        <v>1792</v>
      </c>
      <c r="J62" t="s">
        <v>563</v>
      </c>
      <c r="K62" t="s">
        <v>498</v>
      </c>
      <c r="L62" t="s">
        <v>564</v>
      </c>
      <c r="M62" t="s">
        <v>565</v>
      </c>
    </row>
    <row r="63" spans="2:15">
      <c r="B63">
        <f>51050</f>
        <v>51050</v>
      </c>
      <c r="C63">
        <f>C62-3300</f>
        <v>45408</v>
      </c>
      <c r="D63" t="s">
        <v>566</v>
      </c>
      <c r="E63">
        <f>E62-1105</f>
        <v>47495</v>
      </c>
      <c r="I63" t="s">
        <v>567</v>
      </c>
      <c r="J63">
        <f>J64+$N63</f>
        <v>49257</v>
      </c>
      <c r="K63">
        <f t="shared" ref="K63:M65" si="23">K64+$N63</f>
        <v>47158</v>
      </c>
      <c r="L63">
        <f t="shared" si="23"/>
        <v>50450</v>
      </c>
      <c r="M63">
        <f t="shared" si="23"/>
        <v>46946</v>
      </c>
      <c r="N63" s="252">
        <v>400</v>
      </c>
    </row>
    <row r="64" spans="2:15">
      <c r="B64">
        <v>3400</v>
      </c>
      <c r="I64" t="s">
        <v>568</v>
      </c>
      <c r="J64">
        <f>J65+$N64</f>
        <v>48857</v>
      </c>
      <c r="K64">
        <f t="shared" si="23"/>
        <v>46758</v>
      </c>
      <c r="L64">
        <f t="shared" si="23"/>
        <v>50050</v>
      </c>
      <c r="M64">
        <f t="shared" si="23"/>
        <v>46546</v>
      </c>
      <c r="N64" s="252">
        <v>300</v>
      </c>
      <c r="O64">
        <v>47000</v>
      </c>
    </row>
    <row r="65" spans="2:15">
      <c r="B65">
        <f>B63-B64</f>
        <v>47650</v>
      </c>
      <c r="I65" t="s">
        <v>569</v>
      </c>
      <c r="J65">
        <f>J66+$N65</f>
        <v>48557</v>
      </c>
      <c r="K65">
        <f t="shared" si="23"/>
        <v>46458</v>
      </c>
      <c r="L65">
        <f t="shared" si="23"/>
        <v>49750</v>
      </c>
      <c r="M65">
        <f t="shared" si="23"/>
        <v>46246</v>
      </c>
      <c r="N65" s="252">
        <v>250</v>
      </c>
      <c r="O65">
        <v>46500</v>
      </c>
    </row>
    <row r="66" spans="2:15">
      <c r="B66">
        <f>B65-D57-1250</f>
        <v>1942</v>
      </c>
      <c r="C66">
        <f>C57+1250+1300</f>
        <v>46765</v>
      </c>
      <c r="D66">
        <f>D57+1250+2000</f>
        <v>47708</v>
      </c>
      <c r="E66">
        <f>D57+1250</f>
        <v>45708</v>
      </c>
      <c r="I66" t="s">
        <v>570</v>
      </c>
      <c r="J66">
        <f>D56+$N$66</f>
        <v>48307</v>
      </c>
      <c r="K66">
        <f>D57+N66</f>
        <v>46208</v>
      </c>
      <c r="L66">
        <f>D58+N66</f>
        <v>49500</v>
      </c>
      <c r="M66">
        <f>D59+N66</f>
        <v>45996</v>
      </c>
      <c r="N66" s="252">
        <v>1750</v>
      </c>
    </row>
    <row r="67" spans="2:15">
      <c r="B67">
        <f>B65-C57-1250</f>
        <v>2185</v>
      </c>
      <c r="C67">
        <f>C59+1300</f>
        <v>45275</v>
      </c>
      <c r="D67">
        <f>D57+1250</f>
        <v>45708</v>
      </c>
      <c r="E67">
        <f>E66+2750</f>
        <v>48458</v>
      </c>
    </row>
    <row r="68" spans="2:15">
      <c r="D68">
        <f>D67+2700</f>
        <v>48408</v>
      </c>
      <c r="I68" s="253"/>
      <c r="J68" s="253" t="s">
        <v>563</v>
      </c>
      <c r="K68" s="253" t="s">
        <v>498</v>
      </c>
      <c r="L68" s="253" t="s">
        <v>564</v>
      </c>
      <c r="M68" s="253" t="s">
        <v>565</v>
      </c>
    </row>
    <row r="69" spans="2:15">
      <c r="D69">
        <f>49500-D68</f>
        <v>1092</v>
      </c>
      <c r="I69" s="253" t="s">
        <v>567</v>
      </c>
      <c r="J69" s="253">
        <f>ROUNDUP(J63,-2)</f>
        <v>49300</v>
      </c>
      <c r="K69" s="253">
        <f t="shared" ref="K69:M69" si="24">ROUNDUP(K63,-2)</f>
        <v>47200</v>
      </c>
      <c r="L69" s="253">
        <f t="shared" si="24"/>
        <v>50500</v>
      </c>
      <c r="M69" s="253">
        <f t="shared" si="24"/>
        <v>47000</v>
      </c>
    </row>
    <row r="70" spans="2:15">
      <c r="I70" s="253" t="s">
        <v>568</v>
      </c>
      <c r="J70" s="253">
        <f t="shared" ref="J70:M72" si="25">ROUNDUP(J64,-2)</f>
        <v>48900</v>
      </c>
      <c r="K70" s="253">
        <f t="shared" si="25"/>
        <v>46800</v>
      </c>
      <c r="L70" s="253">
        <f t="shared" si="25"/>
        <v>50100</v>
      </c>
      <c r="M70" s="253">
        <f t="shared" si="25"/>
        <v>46600</v>
      </c>
    </row>
    <row r="71" spans="2:15">
      <c r="B71" s="210" t="s">
        <v>521</v>
      </c>
      <c r="C71" s="210" t="s">
        <v>533</v>
      </c>
      <c r="D71" s="210" t="s">
        <v>558</v>
      </c>
      <c r="E71" s="210" t="s">
        <v>559</v>
      </c>
      <c r="F71" s="210" t="s">
        <v>535</v>
      </c>
      <c r="G71" s="210" t="s">
        <v>520</v>
      </c>
      <c r="I71" s="253" t="s">
        <v>569</v>
      </c>
      <c r="J71" s="253">
        <f t="shared" si="25"/>
        <v>48600</v>
      </c>
      <c r="K71" s="253">
        <f t="shared" si="25"/>
        <v>46500</v>
      </c>
      <c r="L71" s="253">
        <f t="shared" si="25"/>
        <v>49800</v>
      </c>
      <c r="M71" s="253">
        <f t="shared" si="25"/>
        <v>46300</v>
      </c>
    </row>
    <row r="72" spans="2:15">
      <c r="B72" s="209" t="s">
        <v>510</v>
      </c>
      <c r="C72" s="209">
        <v>46400</v>
      </c>
      <c r="D72" s="209">
        <f>C72+157</f>
        <v>46557</v>
      </c>
      <c r="E72" s="209">
        <f>E56</f>
        <v>50245</v>
      </c>
      <c r="F72" s="209">
        <f>E72-1000</f>
        <v>49245</v>
      </c>
      <c r="G72" s="209">
        <f>F72-D72</f>
        <v>2688</v>
      </c>
      <c r="I72" s="253" t="s">
        <v>570</v>
      </c>
      <c r="J72" s="253">
        <f t="shared" si="25"/>
        <v>48400</v>
      </c>
      <c r="K72" s="253">
        <f t="shared" si="25"/>
        <v>46300</v>
      </c>
      <c r="L72" s="253">
        <f t="shared" si="25"/>
        <v>49500</v>
      </c>
      <c r="M72" s="253">
        <f t="shared" si="25"/>
        <v>46000</v>
      </c>
    </row>
    <row r="73" spans="2:15">
      <c r="B73" s="209" t="s">
        <v>528</v>
      </c>
      <c r="C73" s="209">
        <v>44215</v>
      </c>
      <c r="D73" s="209">
        <f>C73+243</f>
        <v>44458</v>
      </c>
      <c r="E73" s="209">
        <f t="shared" ref="E73:E74" si="26">E57</f>
        <v>47495</v>
      </c>
      <c r="F73" s="209">
        <f t="shared" ref="F73:F75" si="27">E73-1000</f>
        <v>46495</v>
      </c>
      <c r="G73" s="209">
        <f t="shared" ref="G73:G75" si="28">F73-D73</f>
        <v>2037</v>
      </c>
    </row>
    <row r="74" spans="2:15">
      <c r="B74" s="209" t="s">
        <v>529</v>
      </c>
      <c r="C74" s="209">
        <v>47750</v>
      </c>
      <c r="D74" s="209">
        <v>47750</v>
      </c>
      <c r="E74" s="209">
        <f t="shared" si="26"/>
        <v>50745</v>
      </c>
      <c r="F74" s="209">
        <f t="shared" si="27"/>
        <v>49745</v>
      </c>
      <c r="G74" s="209">
        <f t="shared" si="28"/>
        <v>1995</v>
      </c>
      <c r="I74" t="s">
        <v>571</v>
      </c>
      <c r="J74">
        <v>1000</v>
      </c>
      <c r="K74">
        <v>1250</v>
      </c>
      <c r="L74">
        <v>1000</v>
      </c>
      <c r="M74">
        <v>1000</v>
      </c>
    </row>
    <row r="75" spans="2:15">
      <c r="B75" s="209" t="s">
        <v>560</v>
      </c>
      <c r="C75" s="209">
        <v>43975</v>
      </c>
      <c r="D75" s="209">
        <f>C75+271</f>
        <v>44246</v>
      </c>
      <c r="E75" s="209">
        <f>E73</f>
        <v>47495</v>
      </c>
      <c r="F75" s="209">
        <f t="shared" si="27"/>
        <v>46495</v>
      </c>
      <c r="G75" s="209">
        <f t="shared" si="28"/>
        <v>2249</v>
      </c>
    </row>
    <row r="77" spans="2:15">
      <c r="C77">
        <f>48000-C73-1250</f>
        <v>2535</v>
      </c>
    </row>
    <row r="79" spans="2:15">
      <c r="B79">
        <f>45800-C83</f>
        <v>1985</v>
      </c>
      <c r="D79">
        <f>C83+1250</f>
        <v>45065</v>
      </c>
      <c r="E79">
        <f>D79+3000</f>
        <v>48065</v>
      </c>
    </row>
    <row r="80" spans="2:15">
      <c r="J80" t="s">
        <v>563</v>
      </c>
      <c r="K80" t="s">
        <v>498</v>
      </c>
      <c r="L80" t="s">
        <v>564</v>
      </c>
      <c r="M80" t="s">
        <v>565</v>
      </c>
    </row>
    <row r="81" spans="1:14">
      <c r="A81" t="s">
        <v>572</v>
      </c>
      <c r="B81" s="210" t="s">
        <v>521</v>
      </c>
      <c r="C81" s="210" t="s">
        <v>573</v>
      </c>
      <c r="D81" s="210" t="s">
        <v>559</v>
      </c>
      <c r="E81" s="210" t="s">
        <v>535</v>
      </c>
      <c r="F81" s="210" t="s">
        <v>520</v>
      </c>
      <c r="I81" t="s">
        <v>567</v>
      </c>
      <c r="J81">
        <f>J82+$N81</f>
        <v>49100</v>
      </c>
      <c r="K81">
        <f t="shared" ref="K81:M83" si="29">K82+$N81</f>
        <v>47265</v>
      </c>
      <c r="L81">
        <f t="shared" si="29"/>
        <v>50300</v>
      </c>
      <c r="M81">
        <f t="shared" si="29"/>
        <v>47125</v>
      </c>
      <c r="N81" s="252">
        <v>400</v>
      </c>
    </row>
    <row r="82" spans="1:14">
      <c r="A82">
        <v>420</v>
      </c>
      <c r="B82" s="209" t="s">
        <v>510</v>
      </c>
      <c r="C82" s="209">
        <v>46400</v>
      </c>
      <c r="D82" s="209">
        <v>49245</v>
      </c>
      <c r="E82" s="209">
        <f>D82-500-250</f>
        <v>48495</v>
      </c>
      <c r="F82" s="209">
        <f>E82-C82</f>
        <v>2095</v>
      </c>
      <c r="G82">
        <f>F82-A82</f>
        <v>1675</v>
      </c>
      <c r="H82">
        <f>G82-800</f>
        <v>875</v>
      </c>
      <c r="I82" t="s">
        <v>568</v>
      </c>
      <c r="J82">
        <f>J83+$N82</f>
        <v>48700</v>
      </c>
      <c r="K82">
        <f t="shared" si="29"/>
        <v>46865</v>
      </c>
      <c r="L82">
        <f t="shared" si="29"/>
        <v>49900</v>
      </c>
      <c r="M82">
        <f t="shared" si="29"/>
        <v>46725</v>
      </c>
      <c r="N82" s="252">
        <v>300</v>
      </c>
    </row>
    <row r="83" spans="1:14">
      <c r="A83">
        <v>650</v>
      </c>
      <c r="B83" s="209" t="s">
        <v>528</v>
      </c>
      <c r="C83" s="209">
        <v>43815</v>
      </c>
      <c r="D83" s="209">
        <v>46495</v>
      </c>
      <c r="E83" s="209">
        <f t="shared" ref="E83:E85" si="30">D83-500-250</f>
        <v>45745</v>
      </c>
      <c r="F83" s="209">
        <f t="shared" ref="F83:F85" si="31">E83-C83</f>
        <v>1930</v>
      </c>
      <c r="G83">
        <f>F83-A83</f>
        <v>1280</v>
      </c>
      <c r="H83">
        <f>G83-800</f>
        <v>480</v>
      </c>
      <c r="I83" t="s">
        <v>569</v>
      </c>
      <c r="J83">
        <f>J84+$N83</f>
        <v>48400</v>
      </c>
      <c r="K83">
        <f t="shared" si="29"/>
        <v>46565</v>
      </c>
      <c r="L83">
        <f t="shared" si="29"/>
        <v>49600</v>
      </c>
      <c r="M83">
        <f t="shared" si="29"/>
        <v>46425</v>
      </c>
      <c r="N83" s="252">
        <v>250</v>
      </c>
    </row>
    <row r="84" spans="1:14">
      <c r="A84">
        <v>520</v>
      </c>
      <c r="B84" s="209" t="s">
        <v>529</v>
      </c>
      <c r="C84" s="209">
        <v>46850</v>
      </c>
      <c r="D84" s="209">
        <v>49745</v>
      </c>
      <c r="E84" s="209">
        <f t="shared" si="30"/>
        <v>48995</v>
      </c>
      <c r="F84" s="209">
        <f t="shared" si="31"/>
        <v>2145</v>
      </c>
      <c r="G84">
        <f>F84-A84</f>
        <v>1625</v>
      </c>
      <c r="H84">
        <f>G84-800</f>
        <v>825</v>
      </c>
      <c r="I84" t="s">
        <v>570</v>
      </c>
      <c r="J84">
        <f>C82+N66</f>
        <v>48150</v>
      </c>
      <c r="K84">
        <f>C83+N84</f>
        <v>46315</v>
      </c>
      <c r="L84">
        <f>C84+N84</f>
        <v>49350</v>
      </c>
      <c r="M84">
        <f>C85+N84</f>
        <v>46175</v>
      </c>
      <c r="N84" s="252">
        <v>2500</v>
      </c>
    </row>
    <row r="85" spans="1:14">
      <c r="A85">
        <v>550</v>
      </c>
      <c r="B85" s="209" t="s">
        <v>560</v>
      </c>
      <c r="C85" s="209">
        <v>43675</v>
      </c>
      <c r="D85" s="209">
        <v>46495</v>
      </c>
      <c r="E85" s="209">
        <f t="shared" si="30"/>
        <v>45745</v>
      </c>
      <c r="F85" s="209">
        <f t="shared" si="31"/>
        <v>2070</v>
      </c>
      <c r="G85">
        <f>F85-A85</f>
        <v>1520</v>
      </c>
      <c r="H85">
        <f>G85-800</f>
        <v>720</v>
      </c>
    </row>
    <row r="86" spans="1:14">
      <c r="I86" s="253"/>
      <c r="J86" s="253" t="s">
        <v>563</v>
      </c>
      <c r="K86" s="253" t="s">
        <v>498</v>
      </c>
      <c r="L86" s="253" t="s">
        <v>564</v>
      </c>
      <c r="M86" s="253" t="s">
        <v>565</v>
      </c>
    </row>
    <row r="87" spans="1:14">
      <c r="I87" s="253" t="s">
        <v>567</v>
      </c>
      <c r="J87" s="253">
        <f>ROUNDUP(J81,-2)</f>
        <v>49100</v>
      </c>
      <c r="K87" s="253">
        <f t="shared" ref="K87:M87" si="32">ROUNDUP(K81,-2)</f>
        <v>47300</v>
      </c>
      <c r="L87" s="253">
        <f t="shared" si="32"/>
        <v>50300</v>
      </c>
      <c r="M87" s="253">
        <f t="shared" si="32"/>
        <v>47200</v>
      </c>
    </row>
    <row r="88" spans="1:14">
      <c r="I88" s="253" t="s">
        <v>568</v>
      </c>
      <c r="J88" s="253">
        <f t="shared" ref="J88:M90" si="33">ROUNDUP(J82,-2)</f>
        <v>48700</v>
      </c>
      <c r="K88" s="253">
        <f t="shared" si="33"/>
        <v>46900</v>
      </c>
      <c r="L88" s="253">
        <f t="shared" si="33"/>
        <v>49900</v>
      </c>
      <c r="M88" s="253">
        <f t="shared" si="33"/>
        <v>46800</v>
      </c>
    </row>
    <row r="89" spans="1:14">
      <c r="A89" s="210" t="s">
        <v>574</v>
      </c>
      <c r="B89" s="210" t="s">
        <v>521</v>
      </c>
      <c r="C89" s="210" t="s">
        <v>573</v>
      </c>
      <c r="D89" s="210" t="s">
        <v>575</v>
      </c>
      <c r="E89" s="210" t="s">
        <v>559</v>
      </c>
      <c r="F89" s="210" t="s">
        <v>520</v>
      </c>
      <c r="I89" s="253" t="s">
        <v>569</v>
      </c>
      <c r="J89" s="253">
        <f t="shared" si="33"/>
        <v>48400</v>
      </c>
      <c r="K89" s="253">
        <f t="shared" si="33"/>
        <v>46600</v>
      </c>
      <c r="L89" s="253">
        <f t="shared" si="33"/>
        <v>49600</v>
      </c>
      <c r="M89" s="253">
        <f t="shared" si="33"/>
        <v>46500</v>
      </c>
    </row>
    <row r="90" spans="1:14">
      <c r="A90" s="209">
        <v>613</v>
      </c>
      <c r="B90" s="209" t="s">
        <v>510</v>
      </c>
      <c r="C90" s="209">
        <f>C82</f>
        <v>46400</v>
      </c>
      <c r="D90" s="209">
        <f>C90+A90</f>
        <v>47013</v>
      </c>
      <c r="E90" s="209">
        <f>E82</f>
        <v>48495</v>
      </c>
      <c r="F90" s="209">
        <f>E90-D90</f>
        <v>1482</v>
      </c>
      <c r="I90" s="253" t="s">
        <v>570</v>
      </c>
      <c r="J90" s="253">
        <f t="shared" si="33"/>
        <v>48200</v>
      </c>
      <c r="K90" s="253">
        <f t="shared" si="33"/>
        <v>46400</v>
      </c>
      <c r="L90" s="253">
        <f t="shared" si="33"/>
        <v>49400</v>
      </c>
      <c r="M90" s="253">
        <f t="shared" si="33"/>
        <v>46200</v>
      </c>
    </row>
    <row r="91" spans="1:14">
      <c r="A91" s="209">
        <v>925</v>
      </c>
      <c r="B91" s="209" t="s">
        <v>528</v>
      </c>
      <c r="C91" s="209">
        <f t="shared" ref="C91:C93" si="34">C83</f>
        <v>43815</v>
      </c>
      <c r="D91" s="209">
        <f t="shared" ref="D91:D93" si="35">C91+A91</f>
        <v>44740</v>
      </c>
      <c r="E91" s="209">
        <f t="shared" ref="E91:E93" si="36">E83</f>
        <v>45745</v>
      </c>
      <c r="F91" s="209">
        <f>E91-C91</f>
        <v>1930</v>
      </c>
    </row>
    <row r="92" spans="1:14">
      <c r="A92" s="209">
        <v>813</v>
      </c>
      <c r="B92" s="209" t="s">
        <v>529</v>
      </c>
      <c r="C92" s="209">
        <f t="shared" si="34"/>
        <v>46850</v>
      </c>
      <c r="D92" s="209">
        <f t="shared" si="35"/>
        <v>47663</v>
      </c>
      <c r="E92" s="209">
        <f t="shared" si="36"/>
        <v>48995</v>
      </c>
      <c r="F92" s="209">
        <f>E92-C92</f>
        <v>2145</v>
      </c>
      <c r="I92" t="s">
        <v>571</v>
      </c>
      <c r="J92">
        <v>1000</v>
      </c>
      <c r="K92">
        <v>1250</v>
      </c>
      <c r="L92">
        <v>1000</v>
      </c>
      <c r="M92">
        <v>1000</v>
      </c>
    </row>
    <row r="93" spans="1:14">
      <c r="A93" s="209">
        <v>773</v>
      </c>
      <c r="B93" s="209" t="s">
        <v>560</v>
      </c>
      <c r="C93" s="209">
        <f t="shared" si="34"/>
        <v>43675</v>
      </c>
      <c r="D93" s="209">
        <f t="shared" si="35"/>
        <v>44448</v>
      </c>
      <c r="E93" s="209">
        <f t="shared" si="36"/>
        <v>45745</v>
      </c>
      <c r="F93" s="209">
        <f>E93-C93</f>
        <v>2070</v>
      </c>
    </row>
    <row r="94" spans="1:14">
      <c r="K94">
        <f>K83+1250+3000</f>
        <v>50815</v>
      </c>
    </row>
    <row r="96" spans="1:14">
      <c r="A96">
        <f>46500-1250-D134</f>
        <v>685</v>
      </c>
      <c r="B96" s="210" t="s">
        <v>521</v>
      </c>
      <c r="C96" s="210" t="s">
        <v>576</v>
      </c>
      <c r="D96" s="210" t="s">
        <v>574</v>
      </c>
      <c r="E96" s="210" t="s">
        <v>577</v>
      </c>
    </row>
    <row r="97" spans="1:11">
      <c r="B97" s="209" t="s">
        <v>510</v>
      </c>
      <c r="C97" s="209">
        <f>F82</f>
        <v>2095</v>
      </c>
      <c r="D97" s="209">
        <v>613</v>
      </c>
      <c r="E97" s="209">
        <f>C97-D97</f>
        <v>1482</v>
      </c>
    </row>
    <row r="98" spans="1:11">
      <c r="B98" s="209" t="s">
        <v>528</v>
      </c>
      <c r="C98" s="209">
        <f t="shared" ref="C98:E100" si="37">F83</f>
        <v>1930</v>
      </c>
      <c r="D98" s="209">
        <v>925</v>
      </c>
      <c r="E98" s="209">
        <f t="shared" ref="E98:E100" si="38">C98-D98</f>
        <v>1005</v>
      </c>
    </row>
    <row r="99" spans="1:11">
      <c r="B99" s="209" t="s">
        <v>529</v>
      </c>
      <c r="C99" s="209">
        <f t="shared" si="37"/>
        <v>2145</v>
      </c>
      <c r="D99" s="209">
        <v>813</v>
      </c>
      <c r="E99" s="209">
        <f t="shared" si="38"/>
        <v>1332</v>
      </c>
      <c r="I99" t="s">
        <v>578</v>
      </c>
      <c r="J99" s="94" t="s">
        <v>579</v>
      </c>
      <c r="K99" s="94" t="s">
        <v>580</v>
      </c>
    </row>
    <row r="100" spans="1:11">
      <c r="B100" s="209" t="s">
        <v>560</v>
      </c>
      <c r="C100" s="209">
        <f t="shared" si="37"/>
        <v>2070</v>
      </c>
      <c r="D100" s="209">
        <v>773</v>
      </c>
      <c r="E100" s="209">
        <f t="shared" si="38"/>
        <v>1297</v>
      </c>
      <c r="H100" t="s">
        <v>581</v>
      </c>
      <c r="I100">
        <v>250</v>
      </c>
      <c r="J100">
        <v>250</v>
      </c>
    </row>
    <row r="102" spans="1:11">
      <c r="A102">
        <f>47500-C91-A91-1250</f>
        <v>1510</v>
      </c>
      <c r="B102">
        <f>C91+1250+2000</f>
        <v>47065</v>
      </c>
      <c r="C102">
        <f>B102+750</f>
        <v>47815</v>
      </c>
    </row>
    <row r="104" spans="1:11">
      <c r="B104">
        <f>50000-D92-800</f>
        <v>1537</v>
      </c>
    </row>
    <row r="105" spans="1:11">
      <c r="E105">
        <f>49500-2800-C91-1250</f>
        <v>1635</v>
      </c>
      <c r="F105">
        <v>2150</v>
      </c>
    </row>
    <row r="106" spans="1:11">
      <c r="C106">
        <v>49000</v>
      </c>
      <c r="F106">
        <v>1400</v>
      </c>
    </row>
    <row r="107" spans="1:11">
      <c r="C107">
        <v>47000</v>
      </c>
      <c r="D107">
        <f>49750-B108</f>
        <v>46950</v>
      </c>
      <c r="E107">
        <f>49500-B108</f>
        <v>46700</v>
      </c>
    </row>
    <row r="108" spans="1:11">
      <c r="B108">
        <v>2800</v>
      </c>
      <c r="C108">
        <v>3100</v>
      </c>
      <c r="D108" t="s">
        <v>582</v>
      </c>
      <c r="E108">
        <f>E107-D91-1250</f>
        <v>710</v>
      </c>
    </row>
    <row r="109" spans="1:11">
      <c r="B109">
        <f>49500-C108</f>
        <v>46400</v>
      </c>
      <c r="C109">
        <f>C107+C108</f>
        <v>50100</v>
      </c>
      <c r="D109">
        <v>49500</v>
      </c>
    </row>
    <row r="110" spans="1:11">
      <c r="B110">
        <f>B109-C91-1250</f>
        <v>1335</v>
      </c>
      <c r="C110">
        <f>C107-D91-1250</f>
        <v>1010</v>
      </c>
      <c r="D110">
        <f>D109-2500</f>
        <v>47000</v>
      </c>
    </row>
    <row r="114" spans="1:9">
      <c r="A114" t="s">
        <v>583</v>
      </c>
      <c r="B114" s="210" t="s">
        <v>521</v>
      </c>
      <c r="C114" s="210" t="s">
        <v>584</v>
      </c>
      <c r="D114" s="210" t="s">
        <v>585</v>
      </c>
      <c r="E114" s="210" t="s">
        <v>559</v>
      </c>
      <c r="F114" s="210" t="s">
        <v>520</v>
      </c>
      <c r="G114" s="210" t="s">
        <v>586</v>
      </c>
    </row>
    <row r="115" spans="1:9">
      <c r="A115">
        <f>C115-C90</f>
        <v>600</v>
      </c>
      <c r="B115" s="209" t="s">
        <v>510</v>
      </c>
      <c r="C115" s="209">
        <v>47000</v>
      </c>
      <c r="D115" s="209">
        <v>50650</v>
      </c>
      <c r="E115" s="209">
        <f>D115-1655-250</f>
        <v>48745</v>
      </c>
      <c r="F115" s="209">
        <f>E115-C115</f>
        <v>1745</v>
      </c>
      <c r="G115" s="209">
        <f>F115-400</f>
        <v>1345</v>
      </c>
      <c r="H115">
        <f>F115-400</f>
        <v>1345</v>
      </c>
    </row>
    <row r="116" spans="1:9">
      <c r="A116">
        <f t="shared" ref="A116:A118" si="39">C116-C91</f>
        <v>300</v>
      </c>
      <c r="B116" s="209" t="s">
        <v>528</v>
      </c>
      <c r="C116" s="209">
        <v>44115</v>
      </c>
      <c r="D116" s="209">
        <v>47900</v>
      </c>
      <c r="E116" s="209">
        <f>D116-1655-250</f>
        <v>45995</v>
      </c>
      <c r="F116" s="209">
        <f>E116-C116</f>
        <v>1880</v>
      </c>
      <c r="G116" s="209">
        <f>F116-500</f>
        <v>1380</v>
      </c>
    </row>
    <row r="117" spans="1:9">
      <c r="A117">
        <f t="shared" si="39"/>
        <v>900</v>
      </c>
      <c r="B117" s="209" t="s">
        <v>529</v>
      </c>
      <c r="C117" s="209">
        <v>47750</v>
      </c>
      <c r="D117" s="209">
        <v>51150</v>
      </c>
      <c r="E117" s="209">
        <f>D117-1655-250</f>
        <v>49245</v>
      </c>
      <c r="F117" s="209">
        <f>E117-C117</f>
        <v>1495</v>
      </c>
      <c r="G117" s="209">
        <f>F117</f>
        <v>1495</v>
      </c>
    </row>
    <row r="118" spans="1:9">
      <c r="A118">
        <f t="shared" si="39"/>
        <v>1000</v>
      </c>
      <c r="B118" s="209" t="s">
        <v>560</v>
      </c>
      <c r="C118" s="209">
        <v>44675</v>
      </c>
      <c r="D118" s="209">
        <f>D116</f>
        <v>47900</v>
      </c>
      <c r="E118" s="209">
        <f>D118-1655-250</f>
        <v>45995</v>
      </c>
      <c r="F118" s="209">
        <f>E118-C118</f>
        <v>1320</v>
      </c>
      <c r="G118" s="209">
        <f>F118</f>
        <v>1320</v>
      </c>
    </row>
    <row r="120" spans="1:9">
      <c r="B120" s="210" t="s">
        <v>521</v>
      </c>
      <c r="C120" s="210" t="s">
        <v>584</v>
      </c>
      <c r="D120" s="210" t="s">
        <v>587</v>
      </c>
      <c r="E120" s="210" t="s">
        <v>585</v>
      </c>
      <c r="F120" s="210" t="s">
        <v>559</v>
      </c>
      <c r="G120" s="210" t="s">
        <v>535</v>
      </c>
      <c r="H120" s="210" t="s">
        <v>520</v>
      </c>
      <c r="I120" s="210" t="s">
        <v>586</v>
      </c>
    </row>
    <row r="121" spans="1:9">
      <c r="B121" s="209" t="s">
        <v>510</v>
      </c>
      <c r="C121" s="209">
        <v>47000</v>
      </c>
      <c r="D121" s="209">
        <v>47000</v>
      </c>
      <c r="E121" s="209">
        <v>50650</v>
      </c>
      <c r="F121" s="209">
        <f>E121-1655-250</f>
        <v>48745</v>
      </c>
      <c r="G121" s="209">
        <f>F121+500</f>
        <v>49245</v>
      </c>
      <c r="H121" s="209">
        <f>F121-C121</f>
        <v>1745</v>
      </c>
      <c r="I121" s="209">
        <f>H121</f>
        <v>1745</v>
      </c>
    </row>
    <row r="122" spans="1:9">
      <c r="B122" s="209" t="s">
        <v>528</v>
      </c>
      <c r="C122" s="209">
        <v>44115</v>
      </c>
      <c r="D122" s="209">
        <v>44115</v>
      </c>
      <c r="E122" s="209">
        <v>47900</v>
      </c>
      <c r="F122" s="209">
        <f>E122-1655-250</f>
        <v>45995</v>
      </c>
      <c r="G122" s="209">
        <f>F122+500</f>
        <v>46495</v>
      </c>
      <c r="H122" s="209">
        <f>F122-C122</f>
        <v>1880</v>
      </c>
      <c r="I122" s="209">
        <f>H122-500</f>
        <v>1380</v>
      </c>
    </row>
    <row r="123" spans="1:9">
      <c r="B123" s="209" t="s">
        <v>529</v>
      </c>
      <c r="C123" s="209">
        <v>47750</v>
      </c>
      <c r="D123" s="209">
        <v>47750</v>
      </c>
      <c r="E123" s="209">
        <v>51150</v>
      </c>
      <c r="F123" s="209">
        <f>E123-1655-250</f>
        <v>49245</v>
      </c>
      <c r="G123" s="209">
        <f>F123+500</f>
        <v>49745</v>
      </c>
      <c r="H123" s="209">
        <f>F123-C123</f>
        <v>1495</v>
      </c>
      <c r="I123" s="209">
        <f>H123</f>
        <v>1495</v>
      </c>
    </row>
    <row r="124" spans="1:9">
      <c r="B124" s="209" t="s">
        <v>560</v>
      </c>
      <c r="C124" s="209">
        <v>44675</v>
      </c>
      <c r="D124" s="209">
        <v>44675</v>
      </c>
      <c r="E124" s="209">
        <f>E122</f>
        <v>47900</v>
      </c>
      <c r="F124" s="209">
        <f>E124-1655-250</f>
        <v>45995</v>
      </c>
      <c r="G124" s="209">
        <f>F124+500</f>
        <v>46495</v>
      </c>
      <c r="H124" s="209">
        <f>F124-C124</f>
        <v>1320</v>
      </c>
      <c r="I124" s="209">
        <f>H124</f>
        <v>1320</v>
      </c>
    </row>
    <row r="126" spans="1:9">
      <c r="B126" s="210" t="s">
        <v>521</v>
      </c>
      <c r="C126" s="210" t="s">
        <v>588</v>
      </c>
      <c r="D126" s="210" t="s">
        <v>589</v>
      </c>
      <c r="E126" s="210" t="s">
        <v>585</v>
      </c>
      <c r="F126" s="210" t="s">
        <v>559</v>
      </c>
      <c r="G126" s="210" t="s">
        <v>520</v>
      </c>
    </row>
    <row r="127" spans="1:9">
      <c r="B127" s="209" t="s">
        <v>510</v>
      </c>
      <c r="C127" s="209">
        <v>47000</v>
      </c>
      <c r="D127" s="209">
        <f>C127+400</f>
        <v>47400</v>
      </c>
      <c r="E127" s="209">
        <v>50650</v>
      </c>
      <c r="F127" s="209">
        <f>E127-1655-250+300-250</f>
        <v>48795</v>
      </c>
      <c r="G127" s="209">
        <f>F127-D127</f>
        <v>1395</v>
      </c>
      <c r="I127">
        <f>D127+2000</f>
        <v>49400</v>
      </c>
    </row>
    <row r="128" spans="1:9">
      <c r="B128" s="209" t="s">
        <v>528</v>
      </c>
      <c r="C128" s="209">
        <v>44115</v>
      </c>
      <c r="D128" s="209">
        <f>C128+500</f>
        <v>44615</v>
      </c>
      <c r="E128" s="209">
        <v>47900</v>
      </c>
      <c r="F128" s="209">
        <f>E128-1655-250+300-250</f>
        <v>46045</v>
      </c>
      <c r="G128" s="209">
        <f t="shared" ref="G128:G130" si="40">F128-D128</f>
        <v>1430</v>
      </c>
      <c r="I128">
        <f t="shared" ref="I128:I130" si="41">D128+2000</f>
        <v>46615</v>
      </c>
    </row>
    <row r="129" spans="2:10">
      <c r="B129" s="209" t="s">
        <v>529</v>
      </c>
      <c r="C129" s="209">
        <v>47750</v>
      </c>
      <c r="D129" s="209">
        <f>C129</f>
        <v>47750</v>
      </c>
      <c r="E129" s="209">
        <v>51150</v>
      </c>
      <c r="F129" s="209">
        <f>E129-1655-250+300-250</f>
        <v>49295</v>
      </c>
      <c r="G129" s="209">
        <f t="shared" si="40"/>
        <v>1545</v>
      </c>
      <c r="I129">
        <f t="shared" si="41"/>
        <v>49750</v>
      </c>
    </row>
    <row r="130" spans="2:10">
      <c r="B130" s="209" t="s">
        <v>560</v>
      </c>
      <c r="C130" s="209">
        <v>44675</v>
      </c>
      <c r="D130" s="209">
        <f>C130</f>
        <v>44675</v>
      </c>
      <c r="E130" s="209">
        <f>E128</f>
        <v>47900</v>
      </c>
      <c r="F130" s="209">
        <f>E130-1655-250+300-250</f>
        <v>46045</v>
      </c>
      <c r="G130" s="209">
        <f t="shared" si="40"/>
        <v>1370</v>
      </c>
      <c r="I130">
        <f t="shared" si="41"/>
        <v>46675</v>
      </c>
    </row>
    <row r="132" spans="2:10" ht="30.75">
      <c r="B132" s="254" t="s">
        <v>521</v>
      </c>
      <c r="C132" s="254" t="s">
        <v>588</v>
      </c>
      <c r="D132" s="254" t="s">
        <v>589</v>
      </c>
      <c r="E132" s="254" t="s">
        <v>585</v>
      </c>
      <c r="F132" s="254" t="s">
        <v>559</v>
      </c>
      <c r="G132" s="255" t="s">
        <v>590</v>
      </c>
      <c r="H132" s="255" t="s">
        <v>591</v>
      </c>
    </row>
    <row r="133" spans="2:10">
      <c r="B133" s="256" t="s">
        <v>510</v>
      </c>
      <c r="C133" s="256">
        <v>47000</v>
      </c>
      <c r="D133" s="256">
        <v>46917</v>
      </c>
      <c r="E133" s="256">
        <v>50650</v>
      </c>
      <c r="F133" s="256">
        <f>E133-1655-250+300-250</f>
        <v>48795</v>
      </c>
      <c r="G133" s="256">
        <f>F133-D133</f>
        <v>1878</v>
      </c>
      <c r="H133" s="256">
        <f>G133-300</f>
        <v>1578</v>
      </c>
    </row>
    <row r="134" spans="2:10">
      <c r="B134" s="256" t="s">
        <v>528</v>
      </c>
      <c r="C134" s="256">
        <v>44115</v>
      </c>
      <c r="D134" s="256">
        <v>44565</v>
      </c>
      <c r="E134" s="256">
        <v>47900</v>
      </c>
      <c r="F134" s="256">
        <f>E134-1655-250+300-250</f>
        <v>46045</v>
      </c>
      <c r="G134" s="256">
        <f t="shared" ref="G134:H136" si="42">F134-D134</f>
        <v>1480</v>
      </c>
      <c r="H134" s="256">
        <f t="shared" ref="H134:H136" si="43">G134-300</f>
        <v>1180</v>
      </c>
    </row>
    <row r="135" spans="2:10">
      <c r="B135" s="256" t="s">
        <v>529</v>
      </c>
      <c r="C135" s="256">
        <v>47750</v>
      </c>
      <c r="D135" s="256">
        <v>47900</v>
      </c>
      <c r="E135" s="256">
        <v>51150</v>
      </c>
      <c r="F135" s="256">
        <f>E135-1655-250+300-250</f>
        <v>49295</v>
      </c>
      <c r="G135" s="256">
        <f t="shared" si="42"/>
        <v>1395</v>
      </c>
      <c r="H135" s="256">
        <f t="shared" si="43"/>
        <v>1095</v>
      </c>
    </row>
    <row r="136" spans="2:10">
      <c r="B136" s="256" t="s">
        <v>560</v>
      </c>
      <c r="C136" s="256">
        <v>44675</v>
      </c>
      <c r="D136" s="256">
        <v>44575</v>
      </c>
      <c r="E136" s="256">
        <f>E134</f>
        <v>47900</v>
      </c>
      <c r="F136" s="256">
        <f>E136-1655-250+300-250</f>
        <v>46045</v>
      </c>
      <c r="G136" s="256">
        <f t="shared" si="42"/>
        <v>1470</v>
      </c>
      <c r="H136" s="256">
        <f t="shared" si="43"/>
        <v>1170</v>
      </c>
    </row>
    <row r="139" spans="2:10">
      <c r="D139">
        <f>D136+2000</f>
        <v>46575</v>
      </c>
    </row>
    <row r="141" spans="2:10">
      <c r="B141" s="254" t="s">
        <v>521</v>
      </c>
      <c r="C141" s="254" t="s">
        <v>588</v>
      </c>
      <c r="D141" s="254" t="s">
        <v>589</v>
      </c>
      <c r="E141" s="254" t="s">
        <v>585</v>
      </c>
      <c r="F141" s="254" t="s">
        <v>559</v>
      </c>
      <c r="G141" s="255" t="s">
        <v>535</v>
      </c>
      <c r="H141" s="255" t="s">
        <v>592</v>
      </c>
    </row>
    <row r="142" spans="2:10">
      <c r="B142" s="256" t="s">
        <v>510</v>
      </c>
      <c r="C142" s="256">
        <v>47000</v>
      </c>
      <c r="D142" s="256">
        <v>46525</v>
      </c>
      <c r="E142" s="256">
        <v>50650</v>
      </c>
      <c r="F142" s="256">
        <f>E142-500-(605+250+300)-250</f>
        <v>48745</v>
      </c>
      <c r="G142" s="256">
        <f>F142-250</f>
        <v>48495</v>
      </c>
      <c r="H142" s="256">
        <f>G142-D142</f>
        <v>1970</v>
      </c>
      <c r="I142" s="258">
        <v>1578</v>
      </c>
      <c r="J142">
        <f>H142-I142</f>
        <v>392</v>
      </c>
    </row>
    <row r="143" spans="2:10">
      <c r="B143" s="256" t="s">
        <v>528</v>
      </c>
      <c r="C143" s="256">
        <v>44115</v>
      </c>
      <c r="D143" s="256">
        <v>44273</v>
      </c>
      <c r="E143" s="256">
        <v>47900</v>
      </c>
      <c r="F143" s="256">
        <f>E143-500-(605+250+300)-250</f>
        <v>45995</v>
      </c>
      <c r="G143" s="256">
        <f t="shared" ref="G143:G145" si="44">F143-250</f>
        <v>45745</v>
      </c>
      <c r="H143" s="256">
        <f>G143-D143</f>
        <v>1472</v>
      </c>
      <c r="I143" s="258">
        <v>1180</v>
      </c>
      <c r="J143">
        <f>H143-I143</f>
        <v>292</v>
      </c>
    </row>
    <row r="144" spans="2:10">
      <c r="B144" s="256" t="s">
        <v>529</v>
      </c>
      <c r="C144" s="256">
        <v>47750</v>
      </c>
      <c r="D144" s="256">
        <v>47583</v>
      </c>
      <c r="E144" s="256">
        <v>51150</v>
      </c>
      <c r="F144" s="256">
        <f>E144-500-(605+250+300)-250</f>
        <v>49245</v>
      </c>
      <c r="G144" s="256">
        <f t="shared" si="44"/>
        <v>48995</v>
      </c>
      <c r="H144" s="256">
        <f>G144-D144</f>
        <v>1412</v>
      </c>
      <c r="I144" s="258">
        <v>1095</v>
      </c>
      <c r="J144">
        <f>H144-I144</f>
        <v>317</v>
      </c>
    </row>
    <row r="145" spans="2:12">
      <c r="B145" s="256" t="s">
        <v>560</v>
      </c>
      <c r="C145" s="256">
        <v>44675</v>
      </c>
      <c r="D145" s="256">
        <v>44350</v>
      </c>
      <c r="E145" s="256">
        <f>E143</f>
        <v>47900</v>
      </c>
      <c r="F145" s="256">
        <f>E145-500-(605+250+300)</f>
        <v>46245</v>
      </c>
      <c r="G145" s="256">
        <f t="shared" si="44"/>
        <v>45995</v>
      </c>
      <c r="H145" s="256">
        <f>G145-D145</f>
        <v>1645</v>
      </c>
      <c r="I145" s="258">
        <v>1170</v>
      </c>
      <c r="J145">
        <f>H145-I145</f>
        <v>475</v>
      </c>
    </row>
    <row r="148" spans="2:12">
      <c r="B148" s="254" t="s">
        <v>521</v>
      </c>
      <c r="C148" s="254" t="s">
        <v>593</v>
      </c>
      <c r="D148" s="254" t="s">
        <v>585</v>
      </c>
      <c r="E148" s="254" t="s">
        <v>559</v>
      </c>
      <c r="F148" s="255" t="s">
        <v>535</v>
      </c>
      <c r="G148" s="255" t="s">
        <v>592</v>
      </c>
      <c r="I148" s="254" t="s">
        <v>521</v>
      </c>
      <c r="J148" s="254" t="s">
        <v>585</v>
      </c>
      <c r="K148" t="s">
        <v>594</v>
      </c>
      <c r="L148" t="s">
        <v>520</v>
      </c>
    </row>
    <row r="149" spans="2:12">
      <c r="B149" s="256" t="s">
        <v>510</v>
      </c>
      <c r="C149" s="256">
        <v>46100</v>
      </c>
      <c r="D149" s="256">
        <v>50650</v>
      </c>
      <c r="E149" s="256">
        <f>D149-500-(605+250+300)-250-250</f>
        <v>48495</v>
      </c>
      <c r="F149" s="256">
        <f>E149-500</f>
        <v>47995</v>
      </c>
      <c r="G149" s="256">
        <f>F149-C149</f>
        <v>1895</v>
      </c>
      <c r="I149" s="256" t="s">
        <v>510</v>
      </c>
      <c r="J149" s="256">
        <v>50650</v>
      </c>
      <c r="K149" s="166">
        <f>J149-J$160</f>
        <v>48450</v>
      </c>
      <c r="L149" s="166">
        <f>K149-D155</f>
        <v>1834.6153846153829</v>
      </c>
    </row>
    <row r="150" spans="2:12">
      <c r="B150" s="256" t="s">
        <v>528</v>
      </c>
      <c r="C150" s="256">
        <v>44015</v>
      </c>
      <c r="D150" s="256">
        <v>47900</v>
      </c>
      <c r="E150" s="256">
        <f>D150-500-(605+250+300)-250-250</f>
        <v>45745</v>
      </c>
      <c r="F150" s="256">
        <f t="shared" ref="F150:F152" si="45">E150-500</f>
        <v>45245</v>
      </c>
      <c r="G150" s="256">
        <f t="shared" ref="G150:G152" si="46">F150-C150</f>
        <v>1230</v>
      </c>
      <c r="I150" s="256" t="s">
        <v>528</v>
      </c>
      <c r="J150" s="256">
        <v>47900</v>
      </c>
      <c r="K150" s="166">
        <f>J150-J$160</f>
        <v>45700</v>
      </c>
      <c r="L150" s="166">
        <f t="shared" ref="L150:L152" si="47">K150-D156</f>
        <v>1654.2307692307659</v>
      </c>
    </row>
    <row r="151" spans="2:12">
      <c r="B151" s="256" t="s">
        <v>529</v>
      </c>
      <c r="C151" s="256">
        <v>47150</v>
      </c>
      <c r="D151" s="256">
        <v>51150</v>
      </c>
      <c r="E151" s="256">
        <f>D151-500-(605+250+300)-250-250</f>
        <v>48995</v>
      </c>
      <c r="F151" s="256">
        <f t="shared" si="45"/>
        <v>48495</v>
      </c>
      <c r="G151" s="256">
        <f t="shared" si="46"/>
        <v>1345</v>
      </c>
      <c r="I151" s="256" t="s">
        <v>529</v>
      </c>
      <c r="J151" s="256">
        <v>51150</v>
      </c>
      <c r="K151" s="166">
        <f>J151-J$160</f>
        <v>48950</v>
      </c>
      <c r="L151" s="166">
        <f t="shared" si="47"/>
        <v>1576.923076923078</v>
      </c>
    </row>
    <row r="152" spans="2:12">
      <c r="B152" s="256" t="s">
        <v>560</v>
      </c>
      <c r="C152" s="256">
        <v>44075</v>
      </c>
      <c r="D152" s="256">
        <f>D150</f>
        <v>47900</v>
      </c>
      <c r="E152" s="256">
        <f>D152-500-(605+250+300)-250</f>
        <v>45995</v>
      </c>
      <c r="F152" s="256">
        <f t="shared" si="45"/>
        <v>45495</v>
      </c>
      <c r="G152" s="256">
        <f t="shared" si="46"/>
        <v>1420</v>
      </c>
      <c r="I152" s="256" t="s">
        <v>560</v>
      </c>
      <c r="J152" s="256">
        <f>J150</f>
        <v>47900</v>
      </c>
      <c r="K152" s="166">
        <f>J152-J$160</f>
        <v>45700</v>
      </c>
      <c r="L152" s="166">
        <f t="shared" si="47"/>
        <v>1394.2307692307659</v>
      </c>
    </row>
    <row r="154" spans="2:12" ht="30.75">
      <c r="B154" s="254" t="s">
        <v>521</v>
      </c>
      <c r="C154" s="254" t="s">
        <v>593</v>
      </c>
      <c r="D154" s="254" t="s">
        <v>595</v>
      </c>
      <c r="E154" s="254" t="s">
        <v>585</v>
      </c>
      <c r="F154" s="254" t="s">
        <v>559</v>
      </c>
      <c r="G154" s="255" t="s">
        <v>596</v>
      </c>
      <c r="I154" s="266" t="s">
        <v>597</v>
      </c>
      <c r="J154" s="266" t="s">
        <v>598</v>
      </c>
    </row>
    <row r="155" spans="2:12">
      <c r="B155" s="256" t="s">
        <v>510</v>
      </c>
      <c r="C155" s="256">
        <v>46100</v>
      </c>
      <c r="D155" s="272">
        <v>46615.384615384617</v>
      </c>
      <c r="E155" s="256">
        <v>50650</v>
      </c>
      <c r="F155" s="256">
        <f>E155-500-(605+250+300)-250-250-500</f>
        <v>47995</v>
      </c>
      <c r="G155" s="272">
        <f>F155-D155</f>
        <v>1379.6153846153829</v>
      </c>
      <c r="H155">
        <f>C155-D155</f>
        <v>-515.38461538461706</v>
      </c>
      <c r="I155" s="267" t="s">
        <v>599</v>
      </c>
      <c r="J155" s="268">
        <v>0</v>
      </c>
    </row>
    <row r="156" spans="2:12">
      <c r="B156" s="256" t="s">
        <v>528</v>
      </c>
      <c r="C156" s="256">
        <v>44015</v>
      </c>
      <c r="D156" s="272">
        <v>44045.769230769234</v>
      </c>
      <c r="E156" s="256">
        <v>47900</v>
      </c>
      <c r="F156" s="256">
        <f>E156-500-(605+250+300)-250-250-500</f>
        <v>45245</v>
      </c>
      <c r="G156" s="272">
        <f t="shared" ref="G156:G158" si="48">F156-D156</f>
        <v>1199.2307692307659</v>
      </c>
      <c r="H156">
        <f t="shared" ref="H156:H158" si="49">C156-D156</f>
        <v>-30.769230769234127</v>
      </c>
      <c r="I156" s="269" t="s">
        <v>600</v>
      </c>
      <c r="J156" s="268">
        <v>1200</v>
      </c>
    </row>
    <row r="157" spans="2:12">
      <c r="B157" s="256" t="s">
        <v>529</v>
      </c>
      <c r="C157" s="256">
        <v>47650</v>
      </c>
      <c r="D157" s="272">
        <v>47373.076923076922</v>
      </c>
      <c r="E157" s="256">
        <v>51150</v>
      </c>
      <c r="F157" s="256">
        <f>E157-500-(605+250+300)-250-250-500</f>
        <v>48495</v>
      </c>
      <c r="G157" s="272">
        <f t="shared" si="48"/>
        <v>1121.923076923078</v>
      </c>
      <c r="H157">
        <f t="shared" si="49"/>
        <v>276.92307692307804</v>
      </c>
      <c r="I157" s="267" t="s">
        <v>601</v>
      </c>
      <c r="J157" s="268">
        <v>1400</v>
      </c>
    </row>
    <row r="158" spans="2:12">
      <c r="B158" s="256" t="s">
        <v>560</v>
      </c>
      <c r="C158" s="256">
        <v>44075</v>
      </c>
      <c r="D158" s="272">
        <v>44305.769230769234</v>
      </c>
      <c r="E158" s="256">
        <f>E156</f>
        <v>47900</v>
      </c>
      <c r="F158" s="256">
        <f>E158-500-(605+250+300)-250-500</f>
        <v>45495</v>
      </c>
      <c r="G158" s="272">
        <f t="shared" si="48"/>
        <v>1189.2307692307659</v>
      </c>
      <c r="H158">
        <f t="shared" si="49"/>
        <v>-230.76923076923413</v>
      </c>
      <c r="I158" s="267" t="s">
        <v>602</v>
      </c>
      <c r="J158" s="268">
        <v>1700</v>
      </c>
    </row>
    <row r="159" spans="2:12">
      <c r="I159" s="270" t="s">
        <v>603</v>
      </c>
      <c r="J159" s="271">
        <v>1950</v>
      </c>
    </row>
    <row r="160" spans="2:12">
      <c r="B160" s="257">
        <v>46550</v>
      </c>
      <c r="C160" s="257">
        <v>43998.333333333336</v>
      </c>
      <c r="D160" s="257">
        <v>47333.333333333336</v>
      </c>
      <c r="E160" s="257">
        <v>44250</v>
      </c>
      <c r="F160">
        <f>E155-F155</f>
        <v>2655</v>
      </c>
      <c r="I160" s="267" t="s">
        <v>604</v>
      </c>
      <c r="J160" s="268">
        <v>2200</v>
      </c>
    </row>
    <row r="162" spans="2:8" ht="30.75">
      <c r="B162" s="254" t="s">
        <v>521</v>
      </c>
      <c r="C162" s="254" t="s">
        <v>605</v>
      </c>
      <c r="D162" s="254" t="s">
        <v>585</v>
      </c>
      <c r="E162" s="254" t="s">
        <v>559</v>
      </c>
      <c r="F162" s="254" t="s">
        <v>535</v>
      </c>
      <c r="G162" s="255" t="s">
        <v>606</v>
      </c>
    </row>
    <row r="163" spans="2:8">
      <c r="B163" s="256" t="s">
        <v>510</v>
      </c>
      <c r="C163" s="256">
        <v>47400</v>
      </c>
      <c r="D163" s="256">
        <v>50650</v>
      </c>
      <c r="E163" s="272">
        <f>D163-500-(605+250+300)-250-250-500</f>
        <v>47995</v>
      </c>
      <c r="F163" s="272">
        <f>E163+300</f>
        <v>48295</v>
      </c>
      <c r="G163" s="272">
        <f>F163-C163</f>
        <v>895</v>
      </c>
    </row>
    <row r="164" spans="2:8">
      <c r="B164" s="256" t="s">
        <v>528</v>
      </c>
      <c r="C164" s="256">
        <v>44615</v>
      </c>
      <c r="D164" s="256">
        <v>47900</v>
      </c>
      <c r="E164" s="272">
        <f>D164-500-(605+250+300)-250-250-500</f>
        <v>45245</v>
      </c>
      <c r="F164" s="272">
        <f>E164+300</f>
        <v>45545</v>
      </c>
      <c r="G164" s="272">
        <f t="shared" ref="G164:G166" si="50">F164-C164</f>
        <v>930</v>
      </c>
    </row>
    <row r="165" spans="2:8">
      <c r="B165" s="256" t="s">
        <v>529</v>
      </c>
      <c r="C165" s="256">
        <v>47850</v>
      </c>
      <c r="D165" s="256">
        <v>51150</v>
      </c>
      <c r="E165" s="272">
        <f>D165-500-(605+250+300)-250-250-500</f>
        <v>48495</v>
      </c>
      <c r="F165" s="272">
        <f>E165+300</f>
        <v>48795</v>
      </c>
      <c r="G165" s="272">
        <f t="shared" si="50"/>
        <v>945</v>
      </c>
    </row>
    <row r="166" spans="2:8">
      <c r="B166" s="256" t="s">
        <v>560</v>
      </c>
      <c r="C166" s="256">
        <v>44975</v>
      </c>
      <c r="D166" s="256">
        <f>D164</f>
        <v>47900</v>
      </c>
      <c r="E166" s="272">
        <f>D166-500-(605+250+300)-250-500</f>
        <v>45495</v>
      </c>
      <c r="F166" s="272">
        <f>E166+300</f>
        <v>45795</v>
      </c>
      <c r="G166" s="272">
        <f t="shared" si="50"/>
        <v>820</v>
      </c>
    </row>
    <row r="168" spans="2:8" ht="30.75">
      <c r="B168" s="254" t="s">
        <v>521</v>
      </c>
      <c r="C168" s="254" t="s">
        <v>605</v>
      </c>
      <c r="D168" s="255" t="s">
        <v>607</v>
      </c>
      <c r="E168" s="254" t="s">
        <v>585</v>
      </c>
      <c r="F168" s="254" t="s">
        <v>559</v>
      </c>
      <c r="G168" s="255" t="s">
        <v>608</v>
      </c>
    </row>
    <row r="169" spans="2:8">
      <c r="B169" s="256" t="s">
        <v>510</v>
      </c>
      <c r="C169" s="256">
        <v>47400</v>
      </c>
      <c r="D169" s="272">
        <v>47166.666666666664</v>
      </c>
      <c r="E169" s="256">
        <v>50650</v>
      </c>
      <c r="F169" s="272">
        <f>E169-500-(605+250+300)-250-250-500+300</f>
        <v>48295</v>
      </c>
      <c r="G169" s="272">
        <f>F169-D169</f>
        <v>1128.3333333333358</v>
      </c>
      <c r="H169" s="89">
        <f>C169-D169</f>
        <v>233.33333333333576</v>
      </c>
    </row>
    <row r="170" spans="2:8">
      <c r="B170" s="256" t="s">
        <v>528</v>
      </c>
      <c r="C170" s="256">
        <v>44615</v>
      </c>
      <c r="D170" s="272">
        <v>44448.333333333336</v>
      </c>
      <c r="E170" s="256">
        <v>47900</v>
      </c>
      <c r="F170" s="272">
        <f>E170-500-(605+250+300)-250-250-500+300</f>
        <v>45545</v>
      </c>
      <c r="G170" s="272">
        <f>F170-D170</f>
        <v>1096.6666666666642</v>
      </c>
      <c r="H170" s="89">
        <f t="shared" ref="H170:H172" si="51">C170-D170</f>
        <v>166.66666666666424</v>
      </c>
    </row>
    <row r="171" spans="2:8">
      <c r="B171" s="256" t="s">
        <v>609</v>
      </c>
      <c r="C171" s="256">
        <v>47850</v>
      </c>
      <c r="D171" s="272">
        <v>47850</v>
      </c>
      <c r="E171" s="256">
        <v>51150</v>
      </c>
      <c r="F171" s="272">
        <f>E171-500-(605+250+300)-250-250-500+300</f>
        <v>48795</v>
      </c>
      <c r="G171" s="272">
        <f>F171-D171</f>
        <v>945</v>
      </c>
      <c r="H171" s="89">
        <f t="shared" si="51"/>
        <v>0</v>
      </c>
    </row>
    <row r="172" spans="2:8">
      <c r="B172" s="256" t="s">
        <v>560</v>
      </c>
      <c r="C172" s="256">
        <v>44975</v>
      </c>
      <c r="D172" s="272">
        <v>44741.666666666664</v>
      </c>
      <c r="E172" s="256">
        <f>E170</f>
        <v>47900</v>
      </c>
      <c r="F172" s="272">
        <f>E172-500-(605+250+300)-250-500+300</f>
        <v>45795</v>
      </c>
      <c r="G172" s="272">
        <f>F172-D172</f>
        <v>1053.3333333333358</v>
      </c>
      <c r="H172" s="89">
        <f t="shared" si="51"/>
        <v>233.33333333333576</v>
      </c>
    </row>
    <row r="174" spans="2:8" ht="30.75">
      <c r="B174" s="254" t="s">
        <v>521</v>
      </c>
      <c r="C174" s="255" t="s">
        <v>610</v>
      </c>
      <c r="D174" s="255" t="s">
        <v>611</v>
      </c>
      <c r="E174" s="254" t="s">
        <v>585</v>
      </c>
      <c r="F174" s="254" t="s">
        <v>559</v>
      </c>
      <c r="G174" s="255" t="s">
        <v>608</v>
      </c>
    </row>
    <row r="175" spans="2:8">
      <c r="B175" s="256" t="s">
        <v>510</v>
      </c>
      <c r="C175" s="256">
        <v>47400</v>
      </c>
      <c r="D175" s="272">
        <v>47040</v>
      </c>
      <c r="E175" s="256">
        <v>50650</v>
      </c>
      <c r="F175" s="272">
        <f>E175-500-(605+250+300)-250-500+300</f>
        <v>48545</v>
      </c>
      <c r="G175" s="272">
        <f>F175-D175</f>
        <v>1505</v>
      </c>
    </row>
    <row r="176" spans="2:8">
      <c r="B176" s="256" t="s">
        <v>528</v>
      </c>
      <c r="C176" s="256">
        <v>44615</v>
      </c>
      <c r="D176" s="272">
        <v>44395</v>
      </c>
      <c r="E176" s="256">
        <v>47900</v>
      </c>
      <c r="F176" s="272">
        <f>E176-500-(605+250+300)-250-500+300</f>
        <v>45795</v>
      </c>
      <c r="G176" s="272">
        <f>F176-D176</f>
        <v>1400</v>
      </c>
    </row>
    <row r="177" spans="2:9">
      <c r="B177" s="256" t="s">
        <v>609</v>
      </c>
      <c r="C177" s="256">
        <v>47150</v>
      </c>
      <c r="D177" s="272">
        <v>47750</v>
      </c>
      <c r="E177" s="256">
        <v>51150</v>
      </c>
      <c r="F177" s="272">
        <f>E177-500-(605+250+300)-250-500+300</f>
        <v>49045</v>
      </c>
      <c r="G177" s="272">
        <f>F177-D177</f>
        <v>1295</v>
      </c>
    </row>
    <row r="178" spans="2:9">
      <c r="B178" s="256" t="s">
        <v>560</v>
      </c>
      <c r="C178" s="256">
        <v>44975</v>
      </c>
      <c r="D178" s="272">
        <v>44675</v>
      </c>
      <c r="E178" s="256">
        <f>E176</f>
        <v>47900</v>
      </c>
      <c r="F178" s="272">
        <f>E178-500-(605+250+300)-500+300</f>
        <v>46045</v>
      </c>
      <c r="G178" s="272">
        <f>F178-D178</f>
        <v>1370</v>
      </c>
    </row>
    <row r="180" spans="2:9" ht="30.75">
      <c r="B180" s="254" t="s">
        <v>521</v>
      </c>
      <c r="C180" s="255" t="s">
        <v>610</v>
      </c>
      <c r="D180" s="255" t="s">
        <v>612</v>
      </c>
      <c r="E180" s="254" t="s">
        <v>585</v>
      </c>
      <c r="F180" s="254" t="s">
        <v>559</v>
      </c>
      <c r="G180" s="255" t="s">
        <v>608</v>
      </c>
    </row>
    <row r="181" spans="2:9">
      <c r="B181" s="256" t="s">
        <v>510</v>
      </c>
      <c r="C181" s="256">
        <v>47400</v>
      </c>
      <c r="D181" s="272">
        <v>47469.230769230766</v>
      </c>
      <c r="E181" s="256">
        <v>50650</v>
      </c>
      <c r="F181" s="272">
        <f>E181-500-(605+250)-250-250</f>
        <v>48795</v>
      </c>
      <c r="G181" s="272">
        <f>F181-D181</f>
        <v>1325.7692307692341</v>
      </c>
      <c r="H181">
        <f>E181+250</f>
        <v>50900</v>
      </c>
      <c r="I181" s="89">
        <f>E181-F181</f>
        <v>1855</v>
      </c>
    </row>
    <row r="182" spans="2:9">
      <c r="B182" s="256" t="s">
        <v>528</v>
      </c>
      <c r="C182" s="256">
        <v>44615</v>
      </c>
      <c r="D182" s="272">
        <v>44707.307692307695</v>
      </c>
      <c r="E182" s="256">
        <v>47900</v>
      </c>
      <c r="F182" s="272">
        <f>E182-500-(605+250)-250-250</f>
        <v>46045</v>
      </c>
      <c r="G182" s="272">
        <f>F182-D182</f>
        <v>1337.6923076923049</v>
      </c>
      <c r="H182">
        <f t="shared" ref="H182:H184" si="52">E182+250</f>
        <v>48150</v>
      </c>
      <c r="I182" s="89">
        <f>E182-F182</f>
        <v>1855</v>
      </c>
    </row>
    <row r="183" spans="2:9">
      <c r="B183" s="256" t="s">
        <v>609</v>
      </c>
      <c r="C183" s="256">
        <v>47150</v>
      </c>
      <c r="D183" s="272">
        <v>47711.538461538461</v>
      </c>
      <c r="E183" s="256">
        <v>51150</v>
      </c>
      <c r="F183" s="272">
        <f>E183-500-(605+250)-250-250</f>
        <v>49295</v>
      </c>
      <c r="G183" s="272">
        <f>F183-D183</f>
        <v>1583.461538461539</v>
      </c>
      <c r="H183">
        <f t="shared" si="52"/>
        <v>51400</v>
      </c>
      <c r="I183" s="89">
        <f>E183-F183</f>
        <v>1855</v>
      </c>
    </row>
    <row r="184" spans="2:9">
      <c r="B184" s="256" t="s">
        <v>560</v>
      </c>
      <c r="C184" s="256">
        <v>44975</v>
      </c>
      <c r="D184" s="272">
        <v>44913.461538461539</v>
      </c>
      <c r="E184" s="256">
        <f>E182</f>
        <v>47900</v>
      </c>
      <c r="F184" s="272">
        <f>E184-500-(605+250)-250</f>
        <v>46295</v>
      </c>
      <c r="G184" s="272">
        <f>F184-D184</f>
        <v>1381.538461538461</v>
      </c>
      <c r="H184">
        <f t="shared" si="52"/>
        <v>48150</v>
      </c>
      <c r="I184" s="89">
        <f>E184-F184</f>
        <v>1605</v>
      </c>
    </row>
    <row r="186" spans="2:9" ht="30.75">
      <c r="B186" s="254" t="s">
        <v>521</v>
      </c>
      <c r="C186" s="255" t="s">
        <v>613</v>
      </c>
      <c r="D186" s="255" t="s">
        <v>614</v>
      </c>
      <c r="E186" s="254" t="s">
        <v>585</v>
      </c>
      <c r="F186" s="254" t="s">
        <v>559</v>
      </c>
      <c r="G186" s="255" t="s">
        <v>535</v>
      </c>
      <c r="H186" s="255" t="s">
        <v>615</v>
      </c>
      <c r="I186" s="255" t="s">
        <v>616</v>
      </c>
    </row>
    <row r="187" spans="2:9">
      <c r="B187" s="256" t="s">
        <v>510</v>
      </c>
      <c r="C187" s="256">
        <v>47900</v>
      </c>
      <c r="D187" s="272">
        <v>47733.333333333336</v>
      </c>
      <c r="E187" s="256">
        <v>50900</v>
      </c>
      <c r="F187" s="272">
        <f>E187-500-(605+250)-250</f>
        <v>49295</v>
      </c>
      <c r="G187" s="272">
        <f>F187+500</f>
        <v>49795</v>
      </c>
      <c r="H187" s="272">
        <f>G187-D187</f>
        <v>2061.6666666666642</v>
      </c>
      <c r="I187" s="272">
        <f>C187-D181</f>
        <v>430.76923076923413</v>
      </c>
    </row>
    <row r="188" spans="2:9">
      <c r="B188" s="256" t="s">
        <v>528</v>
      </c>
      <c r="C188" s="256">
        <v>45215</v>
      </c>
      <c r="D188" s="272">
        <v>45170.555555555555</v>
      </c>
      <c r="E188" s="256">
        <v>48150</v>
      </c>
      <c r="F188" s="272">
        <f>E188-500-(605+250)-250</f>
        <v>46545</v>
      </c>
      <c r="G188" s="272">
        <f t="shared" ref="G188:G190" si="53">F188+500</f>
        <v>47045</v>
      </c>
      <c r="H188" s="272">
        <f t="shared" ref="H188:H190" si="54">G188-D188</f>
        <v>1874.4444444444453</v>
      </c>
      <c r="I188" s="272">
        <f>C188-D182</f>
        <v>507.69230769230489</v>
      </c>
    </row>
    <row r="189" spans="2:9">
      <c r="B189" s="256" t="s">
        <v>609</v>
      </c>
      <c r="C189" s="256">
        <v>47750</v>
      </c>
      <c r="D189" s="272">
        <v>47494.444444444445</v>
      </c>
      <c r="E189" s="272">
        <v>51400</v>
      </c>
      <c r="F189" s="272">
        <f>E189-500-(605+250)-250</f>
        <v>49795</v>
      </c>
      <c r="G189" s="272">
        <f t="shared" si="53"/>
        <v>50295</v>
      </c>
      <c r="H189" s="272">
        <f t="shared" si="54"/>
        <v>2800.5555555555547</v>
      </c>
      <c r="I189" s="272">
        <f>C189-D183</f>
        <v>38.461538461539021</v>
      </c>
    </row>
    <row r="190" spans="2:9">
      <c r="B190" s="256" t="s">
        <v>560</v>
      </c>
      <c r="C190" s="256">
        <v>45275</v>
      </c>
      <c r="D190" s="272">
        <v>45286.111111111109</v>
      </c>
      <c r="E190" s="256">
        <v>48150</v>
      </c>
      <c r="F190" s="272">
        <f>E190-500-(605+250)</f>
        <v>46795</v>
      </c>
      <c r="G190" s="272">
        <f t="shared" si="53"/>
        <v>47295</v>
      </c>
      <c r="H190" s="272">
        <f t="shared" si="54"/>
        <v>2008.8888888888905</v>
      </c>
      <c r="I190" s="272">
        <f t="shared" ref="I190" si="55">C190-D184</f>
        <v>361.53846153846098</v>
      </c>
    </row>
    <row r="193" spans="2:9" ht="30.75">
      <c r="B193" s="254" t="s">
        <v>521</v>
      </c>
      <c r="C193" s="255" t="s">
        <v>617</v>
      </c>
      <c r="D193" s="255" t="s">
        <v>618</v>
      </c>
      <c r="E193" s="254" t="s">
        <v>585</v>
      </c>
      <c r="F193" s="254" t="s">
        <v>559</v>
      </c>
      <c r="G193" s="255" t="s">
        <v>535</v>
      </c>
      <c r="H193" s="255" t="s">
        <v>619</v>
      </c>
    </row>
    <row r="194" spans="2:9">
      <c r="B194" s="256" t="s">
        <v>510</v>
      </c>
      <c r="C194" s="256">
        <v>48000</v>
      </c>
      <c r="D194" s="272">
        <v>48100</v>
      </c>
      <c r="E194" s="256">
        <v>51400</v>
      </c>
      <c r="F194" s="272">
        <f>E194-500-(605+250)-250</f>
        <v>49795</v>
      </c>
      <c r="G194" s="272">
        <f>F194+1250</f>
        <v>51045</v>
      </c>
      <c r="H194" s="272">
        <f>G194-D194</f>
        <v>2945</v>
      </c>
      <c r="I194" s="280">
        <v>0.59</v>
      </c>
    </row>
    <row r="195" spans="2:9">
      <c r="B195" s="256" t="s">
        <v>528</v>
      </c>
      <c r="C195" s="256">
        <v>45715</v>
      </c>
      <c r="D195" s="272">
        <v>46115</v>
      </c>
      <c r="E195" s="256">
        <v>48650</v>
      </c>
      <c r="F195" s="272">
        <f>E195-500-(605+250)-250</f>
        <v>47045</v>
      </c>
      <c r="G195" s="272">
        <f>F195+1250</f>
        <v>48295</v>
      </c>
      <c r="H195" s="272">
        <f t="shared" ref="H195:H197" si="56">G195-D195</f>
        <v>2180</v>
      </c>
      <c r="I195" s="280">
        <v>0.2</v>
      </c>
    </row>
    <row r="196" spans="2:9">
      <c r="B196" s="256" t="s">
        <v>609</v>
      </c>
      <c r="C196" s="256">
        <v>47750</v>
      </c>
      <c r="D196" s="272">
        <v>47850</v>
      </c>
      <c r="E196" s="256">
        <v>51900</v>
      </c>
      <c r="F196" s="272">
        <f>E196-500-(605+250)-250</f>
        <v>50295</v>
      </c>
      <c r="G196" s="272">
        <f>F196+1250</f>
        <v>51545</v>
      </c>
      <c r="H196" s="272">
        <f t="shared" si="56"/>
        <v>3695</v>
      </c>
      <c r="I196" s="280">
        <v>0.14000000000000001</v>
      </c>
    </row>
    <row r="197" spans="2:9">
      <c r="B197" s="256" t="s">
        <v>560</v>
      </c>
      <c r="C197" s="256">
        <v>45875</v>
      </c>
      <c r="D197" s="272">
        <v>46475</v>
      </c>
      <c r="E197" s="256">
        <v>48650</v>
      </c>
      <c r="F197" s="272">
        <f>E197-500-(605+250)</f>
        <v>47295</v>
      </c>
      <c r="G197" s="272">
        <f>F197+1250</f>
        <v>48545</v>
      </c>
      <c r="H197" s="272">
        <f t="shared" si="56"/>
        <v>2070</v>
      </c>
      <c r="I197" s="280">
        <v>7.0000000000000007E-2</v>
      </c>
    </row>
    <row r="198" spans="2:9">
      <c r="H198">
        <f>SUMPRODUCT(H194:H197,I194:I197)</f>
        <v>2835.7500000000005</v>
      </c>
    </row>
    <row r="200" spans="2:9" ht="30.75">
      <c r="B200" s="254" t="s">
        <v>521</v>
      </c>
      <c r="C200" s="255" t="s">
        <v>617</v>
      </c>
      <c r="D200" s="255" t="s">
        <v>620</v>
      </c>
      <c r="E200" s="254" t="s">
        <v>585</v>
      </c>
      <c r="F200" s="254" t="s">
        <v>559</v>
      </c>
      <c r="G200" s="255" t="s">
        <v>621</v>
      </c>
      <c r="H200" s="255" t="s">
        <v>622</v>
      </c>
    </row>
    <row r="201" spans="2:9">
      <c r="B201" s="256" t="s">
        <v>510</v>
      </c>
      <c r="C201" s="256">
        <v>48000</v>
      </c>
      <c r="D201" s="272">
        <v>48185.714285714283</v>
      </c>
      <c r="E201" s="256">
        <f>51400+2000</f>
        <v>53400</v>
      </c>
      <c r="F201" s="272">
        <f>E201-500-(605+250)-250-500</f>
        <v>51295</v>
      </c>
      <c r="G201" s="272">
        <f>F201-D201</f>
        <v>3109.2857142857174</v>
      </c>
      <c r="H201" s="272">
        <v>2000</v>
      </c>
      <c r="I201" s="257">
        <v>48263.63636363636</v>
      </c>
    </row>
    <row r="202" spans="2:9">
      <c r="B202" s="256" t="s">
        <v>528</v>
      </c>
      <c r="C202" s="256">
        <v>45715</v>
      </c>
      <c r="D202" s="272">
        <v>46100.714285714283</v>
      </c>
      <c r="E202" s="256">
        <f>48650+2000</f>
        <v>50650</v>
      </c>
      <c r="F202" s="272">
        <f>E202-500-(605+250)-250-500</f>
        <v>48545</v>
      </c>
      <c r="G202" s="272">
        <f t="shared" ref="G202:G204" si="57">F202-D202</f>
        <v>2444.2857142857174</v>
      </c>
      <c r="H202" s="272">
        <v>2925</v>
      </c>
      <c r="I202" s="257">
        <v>46042.272727272728</v>
      </c>
    </row>
    <row r="203" spans="2:9">
      <c r="B203" s="256" t="s">
        <v>609</v>
      </c>
      <c r="C203" s="256">
        <v>47750</v>
      </c>
      <c r="D203" s="272">
        <v>47721.428571428572</v>
      </c>
      <c r="E203" s="256">
        <f>E201+500</f>
        <v>53900</v>
      </c>
      <c r="F203" s="272">
        <f>E203-500-(605+250)-250-500</f>
        <v>51795</v>
      </c>
      <c r="G203" s="272">
        <f t="shared" si="57"/>
        <v>4073.5714285714275</v>
      </c>
      <c r="H203" s="272">
        <v>8400</v>
      </c>
      <c r="I203" s="257">
        <v>47677.272727272728</v>
      </c>
    </row>
    <row r="204" spans="2:9">
      <c r="B204" s="256" t="s">
        <v>560</v>
      </c>
      <c r="C204" s="256">
        <v>45875</v>
      </c>
      <c r="D204" s="272">
        <v>46275</v>
      </c>
      <c r="E204" s="256">
        <f>48650+2000</f>
        <v>50650</v>
      </c>
      <c r="F204" s="272">
        <f>E204-500-(605+250)-500</f>
        <v>48795</v>
      </c>
      <c r="G204" s="272">
        <f t="shared" si="57"/>
        <v>2520</v>
      </c>
      <c r="H204" s="272">
        <v>1600</v>
      </c>
      <c r="I204" s="257">
        <v>46247.727272727272</v>
      </c>
    </row>
    <row r="205" spans="2:9">
      <c r="G205">
        <f>SUMPRODUCT(G201:G204,H201:H204)/H205</f>
        <v>3458.4996410624553</v>
      </c>
      <c r="H205" s="89">
        <f>SUM(H201:H204)</f>
        <v>14925</v>
      </c>
    </row>
    <row r="207" spans="2:9" ht="30.75">
      <c r="B207" s="254" t="s">
        <v>521</v>
      </c>
      <c r="C207" s="255" t="s">
        <v>623</v>
      </c>
      <c r="D207" s="254" t="s">
        <v>585</v>
      </c>
      <c r="E207" s="254" t="s">
        <v>559</v>
      </c>
      <c r="F207" s="254" t="s">
        <v>535</v>
      </c>
      <c r="G207" s="255" t="s">
        <v>624</v>
      </c>
      <c r="H207" s="255" t="s">
        <v>622</v>
      </c>
    </row>
    <row r="208" spans="2:9">
      <c r="B208" s="256" t="s">
        <v>510</v>
      </c>
      <c r="C208" s="256">
        <v>48400</v>
      </c>
      <c r="D208" s="256">
        <f>51400+2000</f>
        <v>53400</v>
      </c>
      <c r="E208" s="272">
        <f>D208-500-(605+250)-250-500</f>
        <v>51295</v>
      </c>
      <c r="F208" s="272">
        <f>E208+500</f>
        <v>51795</v>
      </c>
      <c r="G208" s="272">
        <f>F208-C208</f>
        <v>3395</v>
      </c>
      <c r="H208" s="272">
        <v>2000</v>
      </c>
    </row>
    <row r="209" spans="2:9">
      <c r="B209" s="256" t="s">
        <v>528</v>
      </c>
      <c r="C209" s="256">
        <v>45915</v>
      </c>
      <c r="D209" s="256">
        <f>48650+2000</f>
        <v>50650</v>
      </c>
      <c r="E209" s="272">
        <f>D209-500-(605+250)-250-500</f>
        <v>48545</v>
      </c>
      <c r="F209" s="272">
        <f>E209+500</f>
        <v>49045</v>
      </c>
      <c r="G209" s="272">
        <f>F209-C209</f>
        <v>3130</v>
      </c>
      <c r="H209" s="272">
        <v>2925</v>
      </c>
    </row>
    <row r="210" spans="2:9">
      <c r="B210" s="256" t="s">
        <v>609</v>
      </c>
      <c r="C210" s="256">
        <v>47650</v>
      </c>
      <c r="D210" s="256">
        <f>D208+500</f>
        <v>53900</v>
      </c>
      <c r="E210" s="272">
        <f>D210-500-(605+250)-250-500</f>
        <v>51795</v>
      </c>
      <c r="F210" s="272">
        <f>E210+500</f>
        <v>52295</v>
      </c>
      <c r="G210" s="272">
        <f>F210-C210</f>
        <v>4645</v>
      </c>
      <c r="H210" s="272">
        <v>8400</v>
      </c>
    </row>
    <row r="211" spans="2:9">
      <c r="B211" s="256" t="s">
        <v>560</v>
      </c>
      <c r="C211" s="256">
        <v>46175</v>
      </c>
      <c r="D211" s="256">
        <f>48650+2000</f>
        <v>50650</v>
      </c>
      <c r="E211" s="272">
        <f>D211-500-(605+250)-500</f>
        <v>48795</v>
      </c>
      <c r="F211" s="272">
        <f>E211+500</f>
        <v>49295</v>
      </c>
      <c r="G211" s="272">
        <f>F211-C211</f>
        <v>3120</v>
      </c>
      <c r="H211" s="272">
        <v>1600</v>
      </c>
    </row>
    <row r="214" spans="2:9" ht="27" customHeight="1">
      <c r="B214" s="254" t="s">
        <v>521</v>
      </c>
      <c r="C214" s="255" t="s">
        <v>623</v>
      </c>
      <c r="D214" s="255" t="s">
        <v>625</v>
      </c>
      <c r="E214" s="254" t="s">
        <v>585</v>
      </c>
      <c r="F214" s="254" t="s">
        <v>559</v>
      </c>
      <c r="G214" s="255" t="s">
        <v>626</v>
      </c>
    </row>
    <row r="215" spans="2:9">
      <c r="B215" s="256" t="s">
        <v>510</v>
      </c>
      <c r="C215" s="256">
        <v>48400</v>
      </c>
      <c r="D215" s="256">
        <v>48667</v>
      </c>
      <c r="E215" s="256">
        <f>51400+2000</f>
        <v>53400</v>
      </c>
      <c r="F215" s="272">
        <f>F208</f>
        <v>51795</v>
      </c>
      <c r="G215" s="272">
        <f>F215-D215</f>
        <v>3128</v>
      </c>
      <c r="H215" s="280">
        <v>0.59</v>
      </c>
    </row>
    <row r="216" spans="2:9">
      <c r="B216" s="256" t="s">
        <v>528</v>
      </c>
      <c r="C216" s="256">
        <v>45915</v>
      </c>
      <c r="D216" s="256">
        <v>46515</v>
      </c>
      <c r="E216" s="256">
        <f>48650+2000</f>
        <v>50650</v>
      </c>
      <c r="F216" s="272">
        <f>F209</f>
        <v>49045</v>
      </c>
      <c r="G216" s="272">
        <f t="shared" ref="G216:G218" si="58">F216-D216</f>
        <v>2530</v>
      </c>
      <c r="H216" s="280">
        <v>0.2</v>
      </c>
    </row>
    <row r="217" spans="2:9">
      <c r="B217" s="256" t="s">
        <v>609</v>
      </c>
      <c r="C217" s="256">
        <v>47650</v>
      </c>
      <c r="D217" s="256">
        <v>47750</v>
      </c>
      <c r="E217" s="256">
        <f>E215+500</f>
        <v>53900</v>
      </c>
      <c r="F217" s="272">
        <f>F210</f>
        <v>52295</v>
      </c>
      <c r="G217" s="272">
        <f t="shared" si="58"/>
        <v>4545</v>
      </c>
      <c r="H217" s="280">
        <v>0.14000000000000001</v>
      </c>
    </row>
    <row r="218" spans="2:9">
      <c r="B218" s="256" t="s">
        <v>560</v>
      </c>
      <c r="C218" s="256">
        <v>46175</v>
      </c>
      <c r="D218" s="256">
        <v>46442</v>
      </c>
      <c r="E218" s="256">
        <f>48650+2000</f>
        <v>50650</v>
      </c>
      <c r="F218" s="272">
        <f>F211</f>
        <v>49295</v>
      </c>
      <c r="G218" s="272">
        <f t="shared" si="58"/>
        <v>2853</v>
      </c>
      <c r="H218" s="280">
        <v>7.0000000000000007E-2</v>
      </c>
    </row>
    <row r="219" spans="2:9">
      <c r="E219">
        <f>SUMPRODUCT(E215:E218,H215:H218)</f>
        <v>52727.5</v>
      </c>
      <c r="F219">
        <f>E219-2000</f>
        <v>50727.5</v>
      </c>
      <c r="G219">
        <f>SUMPRODUCT(G215:G218,H215:H218)</f>
        <v>3187.53</v>
      </c>
      <c r="I219">
        <f>(E219*16+F219*5)/21</f>
        <v>52251.309523809527</v>
      </c>
    </row>
    <row r="220" spans="2:9" ht="30.75">
      <c r="B220" s="254" t="s">
        <v>521</v>
      </c>
      <c r="C220" s="255" t="s">
        <v>623</v>
      </c>
      <c r="D220" s="255" t="s">
        <v>627</v>
      </c>
      <c r="E220" s="254" t="s">
        <v>585</v>
      </c>
      <c r="F220" s="254" t="s">
        <v>559</v>
      </c>
      <c r="G220" s="255" t="s">
        <v>626</v>
      </c>
    </row>
    <row r="221" spans="2:9">
      <c r="B221" s="256" t="s">
        <v>510</v>
      </c>
      <c r="C221" s="256">
        <v>48400</v>
      </c>
      <c r="D221" s="272">
        <v>49457.142857142855</v>
      </c>
      <c r="E221" s="256">
        <f>51400+2000+500</f>
        <v>53900</v>
      </c>
      <c r="F221" s="272">
        <f>E221-500-(605+250)-250</f>
        <v>52295</v>
      </c>
      <c r="G221" s="272">
        <f>F221-D221</f>
        <v>2837.8571428571449</v>
      </c>
      <c r="H221" s="280">
        <v>0.59</v>
      </c>
    </row>
    <row r="222" spans="2:9">
      <c r="B222" s="256" t="s">
        <v>528</v>
      </c>
      <c r="C222" s="256">
        <v>45915</v>
      </c>
      <c r="D222" s="272">
        <v>47115</v>
      </c>
      <c r="E222" s="256">
        <f>48650+2000+500</f>
        <v>51150</v>
      </c>
      <c r="F222" s="272">
        <f>E222-500-(605+250)-250</f>
        <v>49545</v>
      </c>
      <c r="G222" s="272">
        <f t="shared" ref="G222:G224" si="59">F222-D222</f>
        <v>2430</v>
      </c>
      <c r="H222" s="280">
        <v>0.2</v>
      </c>
    </row>
    <row r="223" spans="2:9">
      <c r="B223" s="256" t="s">
        <v>609</v>
      </c>
      <c r="C223" s="256">
        <v>47650</v>
      </c>
      <c r="D223" s="272">
        <v>48278.571428571428</v>
      </c>
      <c r="E223" s="256">
        <f>E221+500</f>
        <v>54400</v>
      </c>
      <c r="F223" s="272">
        <f>E223-500-(605+250)-250</f>
        <v>52795</v>
      </c>
      <c r="G223" s="272">
        <f t="shared" si="59"/>
        <v>4516.4285714285725</v>
      </c>
      <c r="H223" s="280">
        <v>0.14000000000000001</v>
      </c>
    </row>
    <row r="224" spans="2:9">
      <c r="B224" s="256" t="s">
        <v>560</v>
      </c>
      <c r="C224" s="256">
        <v>46175</v>
      </c>
      <c r="D224" s="272">
        <v>47132.142857142855</v>
      </c>
      <c r="E224" s="256">
        <f>48650+2000+500</f>
        <v>51150</v>
      </c>
      <c r="F224" s="272">
        <f>E224-500-(605+250)</f>
        <v>49795</v>
      </c>
      <c r="G224" s="272">
        <f t="shared" si="59"/>
        <v>2662.8571428571449</v>
      </c>
      <c r="H224" s="280">
        <v>7.0000000000000007E-2</v>
      </c>
    </row>
    <row r="225" spans="2:14">
      <c r="G225">
        <f>SUMPRODUCT(G221:G224,H221:H224)</f>
        <v>2979.0357142857156</v>
      </c>
    </row>
    <row r="226" spans="2:14">
      <c r="C226" s="346" t="s">
        <v>628</v>
      </c>
      <c r="D226" s="347"/>
      <c r="E226" s="346" t="s">
        <v>629</v>
      </c>
      <c r="F226" s="346"/>
    </row>
    <row r="227" spans="2:14">
      <c r="B227" s="254" t="s">
        <v>521</v>
      </c>
      <c r="C227" s="279" t="s">
        <v>630</v>
      </c>
      <c r="D227" s="279" t="s">
        <v>631</v>
      </c>
      <c r="E227" s="279" t="s">
        <v>630</v>
      </c>
      <c r="F227" s="279" t="s">
        <v>631</v>
      </c>
    </row>
    <row r="228" spans="2:14">
      <c r="B228" s="256" t="s">
        <v>489</v>
      </c>
      <c r="C228" s="256">
        <v>1400</v>
      </c>
      <c r="D228" s="272">
        <v>2500</v>
      </c>
      <c r="E228" s="256">
        <v>600</v>
      </c>
      <c r="F228" s="272">
        <v>1000</v>
      </c>
    </row>
    <row r="229" spans="2:14">
      <c r="B229" s="256" t="s">
        <v>37</v>
      </c>
      <c r="C229" s="256">
        <v>1700</v>
      </c>
      <c r="D229" s="272">
        <v>1800</v>
      </c>
      <c r="E229" s="256">
        <v>650</v>
      </c>
      <c r="F229" s="272">
        <v>300</v>
      </c>
    </row>
    <row r="230" spans="2:14">
      <c r="B230" s="256" t="s">
        <v>632</v>
      </c>
      <c r="C230" s="256">
        <v>1400</v>
      </c>
      <c r="D230" s="272">
        <v>1600</v>
      </c>
      <c r="E230" s="256">
        <v>600</v>
      </c>
      <c r="F230" s="272">
        <v>500</v>
      </c>
    </row>
    <row r="231" spans="2:14">
      <c r="B231" s="256" t="s">
        <v>49</v>
      </c>
      <c r="C231" s="256">
        <v>1500</v>
      </c>
      <c r="D231" s="272">
        <v>2100</v>
      </c>
      <c r="E231" s="256">
        <v>300</v>
      </c>
      <c r="F231" s="272">
        <v>900</v>
      </c>
    </row>
    <row r="233" spans="2:14" ht="30.75">
      <c r="B233" s="254" t="s">
        <v>521</v>
      </c>
      <c r="C233" s="255" t="s">
        <v>623</v>
      </c>
      <c r="D233" s="255" t="s">
        <v>633</v>
      </c>
      <c r="E233" s="254" t="s">
        <v>585</v>
      </c>
      <c r="F233" s="254" t="s">
        <v>559</v>
      </c>
      <c r="G233" s="255" t="s">
        <v>535</v>
      </c>
      <c r="H233" s="255" t="s">
        <v>626</v>
      </c>
    </row>
    <row r="234" spans="2:14">
      <c r="B234" s="256" t="s">
        <v>510</v>
      </c>
      <c r="C234" s="256">
        <v>48400</v>
      </c>
      <c r="D234" s="272">
        <v>49700</v>
      </c>
      <c r="E234" s="256">
        <f>51400+2000+500</f>
        <v>53900</v>
      </c>
      <c r="F234" s="272">
        <f>E234-500-(605+250)-250</f>
        <v>52295</v>
      </c>
      <c r="G234" s="272">
        <f>F234+500</f>
        <v>52795</v>
      </c>
      <c r="H234" s="272">
        <f>G234-D234</f>
        <v>3095</v>
      </c>
      <c r="I234" s="280">
        <v>0.59</v>
      </c>
      <c r="K234">
        <v>53900</v>
      </c>
      <c r="L234">
        <v>52295</v>
      </c>
    </row>
    <row r="235" spans="2:14">
      <c r="B235" s="256" t="s">
        <v>528</v>
      </c>
      <c r="C235" s="256">
        <v>45915</v>
      </c>
      <c r="D235" s="272">
        <v>47237.222222222219</v>
      </c>
      <c r="E235" s="256">
        <f>48650+2000+500</f>
        <v>51150</v>
      </c>
      <c r="F235" s="272">
        <f>E235-500-(605+250)-250</f>
        <v>49545</v>
      </c>
      <c r="G235" s="272">
        <f>F235+500</f>
        <v>50045</v>
      </c>
      <c r="H235" s="272">
        <f t="shared" ref="H235:H237" si="60">G235-D235</f>
        <v>2807.777777777781</v>
      </c>
      <c r="I235" s="280">
        <v>0.2</v>
      </c>
      <c r="K235">
        <v>51150</v>
      </c>
      <c r="L235">
        <v>49545</v>
      </c>
    </row>
    <row r="236" spans="2:14">
      <c r="B236" s="256" t="s">
        <v>609</v>
      </c>
      <c r="C236" s="256">
        <v>47650</v>
      </c>
      <c r="D236" s="272">
        <v>48461.111111111109</v>
      </c>
      <c r="E236" s="256">
        <f>E234+500</f>
        <v>54400</v>
      </c>
      <c r="F236" s="272">
        <f>E236-500-(605+250)-250</f>
        <v>52795</v>
      </c>
      <c r="G236" s="272">
        <f>F236+500</f>
        <v>53295</v>
      </c>
      <c r="H236" s="272">
        <f t="shared" si="60"/>
        <v>4833.8888888888905</v>
      </c>
      <c r="I236" s="280">
        <v>0.14000000000000001</v>
      </c>
      <c r="K236">
        <v>54400</v>
      </c>
      <c r="L236">
        <v>52795</v>
      </c>
    </row>
    <row r="237" spans="2:14">
      <c r="B237" s="256" t="s">
        <v>560</v>
      </c>
      <c r="C237" s="256">
        <v>46175</v>
      </c>
      <c r="D237" s="272">
        <v>47408.333333333336</v>
      </c>
      <c r="E237" s="256">
        <f>48650+2000+500</f>
        <v>51150</v>
      </c>
      <c r="F237" s="272">
        <f>E237-500-(605+250)</f>
        <v>49795</v>
      </c>
      <c r="G237" s="272">
        <f>F237+500</f>
        <v>50295</v>
      </c>
      <c r="H237" s="272">
        <f t="shared" si="60"/>
        <v>2886.6666666666642</v>
      </c>
      <c r="I237" s="280">
        <v>7.0000000000000007E-2</v>
      </c>
      <c r="K237">
        <v>51150</v>
      </c>
      <c r="L237">
        <v>49795</v>
      </c>
    </row>
    <row r="238" spans="2:14">
      <c r="H238">
        <f>SUMPRODUCT(H234:H237,I234:I237)</f>
        <v>3266.4166666666679</v>
      </c>
    </row>
    <row r="239" spans="2:14">
      <c r="K239">
        <v>53900</v>
      </c>
      <c r="L239">
        <v>51150</v>
      </c>
      <c r="M239">
        <v>54400</v>
      </c>
      <c r="N239">
        <v>51150</v>
      </c>
    </row>
    <row r="240" spans="2:14">
      <c r="K240">
        <v>52295</v>
      </c>
      <c r="L240">
        <v>49545</v>
      </c>
      <c r="M240">
        <v>52795</v>
      </c>
      <c r="N240">
        <v>49795</v>
      </c>
    </row>
    <row r="241" spans="1:9" ht="30.75">
      <c r="B241" s="254" t="s">
        <v>521</v>
      </c>
      <c r="C241" s="255" t="s">
        <v>634</v>
      </c>
      <c r="D241" s="255" t="s">
        <v>635</v>
      </c>
      <c r="E241" s="254" t="s">
        <v>585</v>
      </c>
      <c r="F241" s="254" t="s">
        <v>559</v>
      </c>
      <c r="G241" s="255" t="s">
        <v>636</v>
      </c>
    </row>
    <row r="242" spans="1:9">
      <c r="A242" s="89">
        <f>C242-D234</f>
        <v>600</v>
      </c>
      <c r="B242" s="256" t="s">
        <v>637</v>
      </c>
      <c r="C242" s="256">
        <v>50300</v>
      </c>
      <c r="D242" s="256">
        <v>50900</v>
      </c>
      <c r="E242" s="256">
        <v>56400</v>
      </c>
      <c r="F242" s="272">
        <f>E242-500-(605+250)-250</f>
        <v>54795</v>
      </c>
      <c r="G242" s="272">
        <f>F242-D242</f>
        <v>3895</v>
      </c>
      <c r="I242" s="280">
        <v>0.59</v>
      </c>
    </row>
    <row r="243" spans="1:9">
      <c r="A243" s="89">
        <f>C243-D235</f>
        <v>-22.222222222218988</v>
      </c>
      <c r="B243" s="256" t="s">
        <v>37</v>
      </c>
      <c r="C243" s="256">
        <v>47215</v>
      </c>
      <c r="D243" s="256">
        <v>48115</v>
      </c>
      <c r="E243" s="256">
        <f>48650+2000+500+500+2000</f>
        <v>53650</v>
      </c>
      <c r="F243" s="272">
        <f>E243-500-(605+250)-250</f>
        <v>52045</v>
      </c>
      <c r="G243" s="272">
        <f t="shared" ref="G243:G245" si="61">F243-D243</f>
        <v>3930</v>
      </c>
      <c r="I243" s="280">
        <v>0.2</v>
      </c>
    </row>
    <row r="244" spans="1:9">
      <c r="A244" s="89">
        <f>C244-D236</f>
        <v>288.88888888889051</v>
      </c>
      <c r="B244" s="256" t="s">
        <v>632</v>
      </c>
      <c r="C244" s="256">
        <v>48750</v>
      </c>
      <c r="D244" s="256">
        <v>49550</v>
      </c>
      <c r="E244" s="256">
        <f>E242+500</f>
        <v>56900</v>
      </c>
      <c r="F244" s="272">
        <f>E244-500-(605+250)-250</f>
        <v>55295</v>
      </c>
      <c r="G244" s="272">
        <f t="shared" si="61"/>
        <v>5745</v>
      </c>
      <c r="I244" s="280">
        <v>0.14000000000000001</v>
      </c>
    </row>
    <row r="245" spans="1:9">
      <c r="A245" s="89">
        <f>C245-D237</f>
        <v>566.66666666666424</v>
      </c>
      <c r="B245" s="256" t="s">
        <v>49</v>
      </c>
      <c r="C245" s="256">
        <v>47975</v>
      </c>
      <c r="D245" s="256">
        <v>48475</v>
      </c>
      <c r="E245" s="256">
        <f>E243</f>
        <v>53650</v>
      </c>
      <c r="F245" s="272">
        <f>E245-500-(605+250)</f>
        <v>52295</v>
      </c>
      <c r="G245" s="272">
        <f t="shared" si="61"/>
        <v>3820</v>
      </c>
      <c r="I245" s="280">
        <v>7.0000000000000007E-2</v>
      </c>
    </row>
    <row r="246" spans="1:9">
      <c r="G246">
        <f>SUMPRODUCT(G242:G245,I242:I245)</f>
        <v>4155.75</v>
      </c>
    </row>
    <row r="249" spans="1:9" ht="30.75">
      <c r="B249" s="254" t="s">
        <v>521</v>
      </c>
      <c r="C249" s="255" t="s">
        <v>638</v>
      </c>
      <c r="D249" s="254" t="s">
        <v>585</v>
      </c>
      <c r="E249" s="254" t="s">
        <v>559</v>
      </c>
      <c r="F249" s="255" t="s">
        <v>639</v>
      </c>
    </row>
    <row r="250" spans="1:9">
      <c r="B250" s="256" t="s">
        <v>637</v>
      </c>
      <c r="C250" s="256">
        <v>50900</v>
      </c>
      <c r="D250" s="256">
        <v>56400</v>
      </c>
      <c r="E250" s="272">
        <f>D250-500-(850+105)-250-300</f>
        <v>54395</v>
      </c>
      <c r="F250" s="272">
        <f>E250-C250</f>
        <v>3495</v>
      </c>
    </row>
    <row r="251" spans="1:9">
      <c r="B251" s="256" t="s">
        <v>37</v>
      </c>
      <c r="C251" s="256">
        <v>48415</v>
      </c>
      <c r="D251" s="256">
        <f>48650+2000+500+500+2000</f>
        <v>53650</v>
      </c>
      <c r="E251" s="272">
        <f>D251-500-(850+105)-250-300</f>
        <v>51645</v>
      </c>
      <c r="F251" s="272">
        <f t="shared" ref="F251:F253" si="62">E251-C251</f>
        <v>3230</v>
      </c>
    </row>
    <row r="252" spans="1:9">
      <c r="B252" s="256" t="s">
        <v>632</v>
      </c>
      <c r="C252" s="256">
        <v>49550</v>
      </c>
      <c r="D252" s="256">
        <f>D250+500</f>
        <v>56900</v>
      </c>
      <c r="E252" s="272">
        <f>D252-500-(850+105)-250-300</f>
        <v>54895</v>
      </c>
      <c r="F252" s="272">
        <f t="shared" si="62"/>
        <v>5345</v>
      </c>
    </row>
    <row r="253" spans="1:9">
      <c r="B253" s="256" t="s">
        <v>49</v>
      </c>
      <c r="C253" s="256">
        <v>48575</v>
      </c>
      <c r="D253" s="256">
        <f>D251</f>
        <v>53650</v>
      </c>
      <c r="E253" s="272">
        <f>D253-500-(850+105)-300</f>
        <v>51895</v>
      </c>
      <c r="F253" s="272">
        <f t="shared" si="62"/>
        <v>3320</v>
      </c>
    </row>
    <row r="255" spans="1:9" ht="30.75">
      <c r="B255" s="254" t="s">
        <v>521</v>
      </c>
      <c r="C255" s="255" t="s">
        <v>638</v>
      </c>
      <c r="D255" s="255" t="s">
        <v>640</v>
      </c>
      <c r="E255" s="254" t="s">
        <v>585</v>
      </c>
      <c r="F255" s="254" t="s">
        <v>559</v>
      </c>
      <c r="G255" s="255" t="s">
        <v>639</v>
      </c>
    </row>
    <row r="256" spans="1:9">
      <c r="B256" s="256" t="s">
        <v>637</v>
      </c>
      <c r="C256" s="256">
        <v>50900</v>
      </c>
      <c r="D256" s="256">
        <v>49840</v>
      </c>
      <c r="E256" s="256">
        <v>56400</v>
      </c>
      <c r="F256" s="272">
        <f>E256-500-(850+105)-250-300-300-250</f>
        <v>53845</v>
      </c>
      <c r="G256" s="272">
        <f>F256-D256</f>
        <v>4005</v>
      </c>
      <c r="H256" s="280">
        <v>0.59</v>
      </c>
      <c r="I256" s="280">
        <v>0.59</v>
      </c>
    </row>
    <row r="257" spans="1:10">
      <c r="B257" s="256" t="s">
        <v>37</v>
      </c>
      <c r="C257" s="256">
        <v>48415</v>
      </c>
      <c r="D257" s="256">
        <v>47595</v>
      </c>
      <c r="E257" s="256">
        <f>48650+2000+500+500+2000</f>
        <v>53650</v>
      </c>
      <c r="F257" s="272">
        <f>E257-500-(850+105)-250-300-300-250</f>
        <v>51095</v>
      </c>
      <c r="G257" s="272">
        <f t="shared" ref="G257:G259" si="63">F257-D257</f>
        <v>3500</v>
      </c>
      <c r="H257" s="280">
        <v>0.2</v>
      </c>
      <c r="I257" s="280">
        <v>0.2</v>
      </c>
    </row>
    <row r="258" spans="1:10">
      <c r="B258" s="256" t="s">
        <v>632</v>
      </c>
      <c r="C258" s="256">
        <v>49550</v>
      </c>
      <c r="D258" s="256">
        <v>48950</v>
      </c>
      <c r="E258" s="256">
        <f>E256+500</f>
        <v>56900</v>
      </c>
      <c r="F258" s="272">
        <f>E258-500-(850+105)-250-300-300-250</f>
        <v>54345</v>
      </c>
      <c r="G258" s="272">
        <f t="shared" si="63"/>
        <v>5395</v>
      </c>
      <c r="H258" s="280">
        <v>0.14000000000000001</v>
      </c>
      <c r="I258" s="280">
        <v>0.14000000000000001</v>
      </c>
    </row>
    <row r="259" spans="1:10">
      <c r="B259" s="256" t="s">
        <v>49</v>
      </c>
      <c r="C259" s="256">
        <v>48575</v>
      </c>
      <c r="D259" s="256">
        <v>48195</v>
      </c>
      <c r="E259" s="256">
        <f>E257</f>
        <v>53650</v>
      </c>
      <c r="F259" s="272">
        <f>E259-500-(850+105)-300-300-250</f>
        <v>51345</v>
      </c>
      <c r="G259" s="272">
        <f t="shared" si="63"/>
        <v>3150</v>
      </c>
      <c r="H259" s="280">
        <v>7.0000000000000007E-2</v>
      </c>
      <c r="I259" s="280">
        <v>7.0000000000000007E-2</v>
      </c>
    </row>
    <row r="260" spans="1:10">
      <c r="G260">
        <f>SUMPRODUCT(G256:G259,I256:I259)</f>
        <v>4038.75</v>
      </c>
    </row>
    <row r="263" spans="1:10" ht="30.75">
      <c r="B263" s="254" t="s">
        <v>521</v>
      </c>
      <c r="C263" s="255" t="s">
        <v>641</v>
      </c>
      <c r="D263" s="255" t="s">
        <v>642</v>
      </c>
      <c r="E263" s="254" t="s">
        <v>585</v>
      </c>
      <c r="F263" s="254" t="s">
        <v>559</v>
      </c>
      <c r="G263" s="255" t="s">
        <v>535</v>
      </c>
      <c r="H263" s="255" t="s">
        <v>643</v>
      </c>
    </row>
    <row r="264" spans="1:10">
      <c r="A264">
        <f>D264-C264</f>
        <v>-300</v>
      </c>
      <c r="B264" s="256" t="s">
        <v>637</v>
      </c>
      <c r="C264" s="256">
        <v>49200</v>
      </c>
      <c r="D264" s="256">
        <v>48900</v>
      </c>
      <c r="E264" s="256">
        <v>56400</v>
      </c>
      <c r="F264" s="272">
        <f>E264-500-(800+105)-500-600-250</f>
        <v>53645</v>
      </c>
      <c r="G264" s="272">
        <f>F264-500</f>
        <v>53145</v>
      </c>
      <c r="H264" s="272">
        <f>G264-D264</f>
        <v>4245</v>
      </c>
      <c r="I264" s="89">
        <f>E264-F264</f>
        <v>2755</v>
      </c>
      <c r="J264" s="89">
        <f>I264-1100-500-800-105</f>
        <v>250</v>
      </c>
    </row>
    <row r="265" spans="1:10">
      <c r="A265">
        <f>D265-C265</f>
        <v>-500</v>
      </c>
      <c r="B265" s="256" t="s">
        <v>37</v>
      </c>
      <c r="C265" s="256">
        <v>47415</v>
      </c>
      <c r="D265" s="256">
        <v>46915</v>
      </c>
      <c r="E265" s="256">
        <f>48650+2000+500+500+2000</f>
        <v>53650</v>
      </c>
      <c r="F265" s="272">
        <f>E265-500-(800+105)-500-600-250</f>
        <v>50895</v>
      </c>
      <c r="G265" s="272">
        <f t="shared" ref="G265:G267" si="64">F265-500</f>
        <v>50395</v>
      </c>
      <c r="H265" s="272">
        <f t="shared" ref="H265:H267" si="65">G265-D265</f>
        <v>3480</v>
      </c>
      <c r="I265" s="89">
        <f>E265-F265</f>
        <v>2755</v>
      </c>
    </row>
    <row r="266" spans="1:10">
      <c r="A266">
        <f>D266-C266</f>
        <v>-200</v>
      </c>
      <c r="B266" s="256" t="s">
        <v>632</v>
      </c>
      <c r="C266" s="256">
        <v>48950</v>
      </c>
      <c r="D266" s="256">
        <v>48750</v>
      </c>
      <c r="E266" s="256">
        <f>E264+500</f>
        <v>56900</v>
      </c>
      <c r="F266" s="272">
        <f>E266-500-(800+105)-500-600-250</f>
        <v>54145</v>
      </c>
      <c r="G266" s="272">
        <f t="shared" si="64"/>
        <v>53645</v>
      </c>
      <c r="H266" s="272">
        <f t="shared" si="65"/>
        <v>4895</v>
      </c>
      <c r="I266" s="89">
        <f>E266-F266</f>
        <v>2755</v>
      </c>
    </row>
    <row r="267" spans="1:10">
      <c r="A267">
        <f>D267-C267</f>
        <v>-300</v>
      </c>
      <c r="B267" s="256" t="s">
        <v>49</v>
      </c>
      <c r="C267" s="256">
        <v>47375</v>
      </c>
      <c r="D267" s="256">
        <v>47075</v>
      </c>
      <c r="E267" s="256">
        <f>E265</f>
        <v>53650</v>
      </c>
      <c r="F267" s="272">
        <f>E267-500-(800+105)-500-600</f>
        <v>51145</v>
      </c>
      <c r="G267" s="272">
        <f t="shared" si="64"/>
        <v>50645</v>
      </c>
      <c r="H267" s="272">
        <f t="shared" si="65"/>
        <v>3570</v>
      </c>
      <c r="I267" s="89">
        <f>E267-F267</f>
        <v>2505</v>
      </c>
    </row>
    <row r="269" spans="1:10">
      <c r="B269" s="254" t="s">
        <v>521</v>
      </c>
      <c r="C269" s="254" t="s">
        <v>585</v>
      </c>
      <c r="E269" s="254" t="s">
        <v>585</v>
      </c>
    </row>
    <row r="270" spans="1:10">
      <c r="B270" s="256" t="s">
        <v>637</v>
      </c>
      <c r="C270" s="256">
        <v>55300</v>
      </c>
      <c r="E270" s="256">
        <v>56400</v>
      </c>
      <c r="F270">
        <f>E270-1100</f>
        <v>55300</v>
      </c>
      <c r="I270" s="89">
        <f>I264-1100</f>
        <v>1655</v>
      </c>
    </row>
    <row r="271" spans="1:10">
      <c r="B271" s="256" t="s">
        <v>37</v>
      </c>
      <c r="C271" s="256">
        <v>52550</v>
      </c>
      <c r="E271" s="256">
        <f>48650+2000+500+500+2000</f>
        <v>53650</v>
      </c>
      <c r="F271">
        <f t="shared" ref="F271:F274" si="66">E271-1100</f>
        <v>52550</v>
      </c>
    </row>
    <row r="272" spans="1:10">
      <c r="B272" s="256" t="s">
        <v>632</v>
      </c>
      <c r="C272" s="256">
        <v>55800</v>
      </c>
      <c r="E272" s="256">
        <f>E270+500</f>
        <v>56900</v>
      </c>
      <c r="F272">
        <f t="shared" si="66"/>
        <v>55800</v>
      </c>
    </row>
    <row r="273" spans="2:8">
      <c r="B273" s="256" t="s">
        <v>49</v>
      </c>
      <c r="C273" s="256">
        <v>52550</v>
      </c>
      <c r="E273" s="256">
        <f>E271</f>
        <v>53650</v>
      </c>
      <c r="F273">
        <f t="shared" si="66"/>
        <v>52550</v>
      </c>
    </row>
    <row r="274" spans="2:8">
      <c r="B274" s="256" t="s">
        <v>644</v>
      </c>
      <c r="C274" s="256">
        <v>54500</v>
      </c>
      <c r="E274" s="256">
        <f>E270-800</f>
        <v>55600</v>
      </c>
      <c r="F274">
        <f t="shared" si="66"/>
        <v>54500</v>
      </c>
    </row>
    <row r="276" spans="2:8">
      <c r="B276" t="s">
        <v>645</v>
      </c>
      <c r="C276" t="s">
        <v>646</v>
      </c>
    </row>
    <row r="277" spans="2:8">
      <c r="B277" t="s">
        <v>647</v>
      </c>
      <c r="C277" s="284" t="s">
        <v>648</v>
      </c>
    </row>
    <row r="278" spans="2:8">
      <c r="B278" t="s">
        <v>649</v>
      </c>
      <c r="C278">
        <v>-250</v>
      </c>
    </row>
    <row r="279" spans="2:8">
      <c r="B279" t="s">
        <v>650</v>
      </c>
      <c r="C279">
        <v>-500</v>
      </c>
    </row>
    <row r="281" spans="2:8" ht="30.75">
      <c r="B281" s="254" t="s">
        <v>521</v>
      </c>
      <c r="C281" s="255" t="s">
        <v>641</v>
      </c>
      <c r="D281" s="255" t="s">
        <v>642</v>
      </c>
      <c r="E281" s="254" t="s">
        <v>585</v>
      </c>
      <c r="F281" s="254" t="s">
        <v>559</v>
      </c>
      <c r="G281" s="255" t="s">
        <v>535</v>
      </c>
      <c r="H281" s="255" t="s">
        <v>643</v>
      </c>
    </row>
    <row r="282" spans="2:8">
      <c r="B282" s="256" t="s">
        <v>637</v>
      </c>
      <c r="C282" s="256">
        <v>49200</v>
      </c>
      <c r="D282" s="256">
        <v>48600</v>
      </c>
      <c r="E282" s="256">
        <v>55300</v>
      </c>
      <c r="F282" s="272">
        <f>E282-500-(800)-500-250</f>
        <v>53250</v>
      </c>
      <c r="G282" s="272">
        <f>F282-500</f>
        <v>52750</v>
      </c>
      <c r="H282" s="272">
        <f>G282-D282</f>
        <v>4150</v>
      </c>
    </row>
    <row r="283" spans="2:8">
      <c r="B283" s="256" t="s">
        <v>37</v>
      </c>
      <c r="C283" s="256">
        <v>47415</v>
      </c>
      <c r="D283" s="256">
        <v>46637</v>
      </c>
      <c r="E283" s="256">
        <v>52550</v>
      </c>
      <c r="F283" s="272">
        <f>E283-500-(800)-500-250</f>
        <v>50500</v>
      </c>
      <c r="G283" s="272">
        <f t="shared" ref="G283:G285" si="67">F283-500</f>
        <v>50000</v>
      </c>
      <c r="H283" s="272">
        <f t="shared" ref="H283:H285" si="68">G283-D283</f>
        <v>3363</v>
      </c>
    </row>
    <row r="284" spans="2:8">
      <c r="B284" s="256" t="s">
        <v>632</v>
      </c>
      <c r="C284" s="256">
        <v>48950</v>
      </c>
      <c r="D284" s="256">
        <v>48517</v>
      </c>
      <c r="E284" s="256">
        <v>55800</v>
      </c>
      <c r="F284" s="272">
        <f>E284-500-(800)-500-250</f>
        <v>53750</v>
      </c>
      <c r="G284" s="272">
        <f t="shared" si="67"/>
        <v>53250</v>
      </c>
      <c r="H284" s="272">
        <f t="shared" si="68"/>
        <v>4733</v>
      </c>
    </row>
    <row r="285" spans="2:8">
      <c r="B285" s="256" t="s">
        <v>49</v>
      </c>
      <c r="C285" s="256">
        <v>47375</v>
      </c>
      <c r="D285" s="256">
        <v>46719</v>
      </c>
      <c r="E285" s="256">
        <v>52550</v>
      </c>
      <c r="F285" s="272">
        <f>E285-500-(800)-500</f>
        <v>50750</v>
      </c>
      <c r="G285" s="272">
        <f t="shared" si="67"/>
        <v>50250</v>
      </c>
      <c r="H285" s="272">
        <f t="shared" si="68"/>
        <v>3531</v>
      </c>
    </row>
    <row r="286" spans="2:8">
      <c r="B286" s="256" t="s">
        <v>644</v>
      </c>
      <c r="C286" s="256">
        <v>48400</v>
      </c>
      <c r="D286" s="256">
        <v>46297</v>
      </c>
      <c r="E286" s="256">
        <v>54500</v>
      </c>
      <c r="F286" s="272">
        <f>E286-500-(800)-500-250</f>
        <v>52450</v>
      </c>
      <c r="G286" s="272">
        <f t="shared" ref="G286" si="69">F286-500</f>
        <v>51950</v>
      </c>
      <c r="H286" s="272">
        <f t="shared" ref="H286" si="70">G286-D286</f>
        <v>5653</v>
      </c>
    </row>
    <row r="288" spans="2:8" ht="30.75">
      <c r="B288" s="254" t="s">
        <v>521</v>
      </c>
      <c r="C288" s="255" t="s">
        <v>641</v>
      </c>
      <c r="D288" s="255" t="s">
        <v>642</v>
      </c>
      <c r="E288" s="254" t="s">
        <v>585</v>
      </c>
      <c r="F288" s="254" t="s">
        <v>559</v>
      </c>
      <c r="G288" s="255" t="s">
        <v>535</v>
      </c>
      <c r="H288" s="255" t="s">
        <v>643</v>
      </c>
    </row>
    <row r="289" spans="2:10">
      <c r="B289" s="256" t="s">
        <v>637</v>
      </c>
      <c r="C289" s="256">
        <v>49200</v>
      </c>
      <c r="D289" s="256">
        <v>48600</v>
      </c>
      <c r="E289" s="256">
        <v>55300</v>
      </c>
      <c r="F289" s="272">
        <f>E289-500-(800)-(500+500)</f>
        <v>53000</v>
      </c>
      <c r="G289" s="272">
        <f>F289-750</f>
        <v>52250</v>
      </c>
      <c r="H289" s="272">
        <f>G289-D289</f>
        <v>3650</v>
      </c>
    </row>
    <row r="290" spans="2:10">
      <c r="B290" s="256" t="s">
        <v>37</v>
      </c>
      <c r="C290" s="256">
        <v>47415</v>
      </c>
      <c r="D290" s="256">
        <v>46637</v>
      </c>
      <c r="E290" s="256">
        <v>52550</v>
      </c>
      <c r="F290" s="272">
        <f t="shared" ref="F290:F293" si="71">E290-500-(800)-(500+500)</f>
        <v>50250</v>
      </c>
      <c r="G290" s="272">
        <f t="shared" ref="G290:G293" si="72">F290-750</f>
        <v>49500</v>
      </c>
      <c r="H290" s="272">
        <f t="shared" ref="H290:H293" si="73">G290-D290</f>
        <v>2863</v>
      </c>
    </row>
    <row r="291" spans="2:10">
      <c r="B291" s="256" t="s">
        <v>632</v>
      </c>
      <c r="C291" s="256">
        <v>48950</v>
      </c>
      <c r="D291" s="256">
        <v>48517</v>
      </c>
      <c r="E291" s="256">
        <v>55800</v>
      </c>
      <c r="F291" s="272">
        <f t="shared" si="71"/>
        <v>53500</v>
      </c>
      <c r="G291" s="272">
        <f t="shared" si="72"/>
        <v>52750</v>
      </c>
      <c r="H291" s="272">
        <f t="shared" si="73"/>
        <v>4233</v>
      </c>
    </row>
    <row r="292" spans="2:10">
      <c r="B292" s="256" t="s">
        <v>49</v>
      </c>
      <c r="C292" s="256">
        <v>47375</v>
      </c>
      <c r="D292" s="256">
        <v>46719</v>
      </c>
      <c r="E292" s="256">
        <v>52550</v>
      </c>
      <c r="F292" s="272">
        <f t="shared" si="71"/>
        <v>50250</v>
      </c>
      <c r="G292" s="272">
        <f t="shared" si="72"/>
        <v>49500</v>
      </c>
      <c r="H292" s="272">
        <f t="shared" si="73"/>
        <v>2781</v>
      </c>
    </row>
    <row r="293" spans="2:10">
      <c r="B293" s="256" t="s">
        <v>644</v>
      </c>
      <c r="C293" s="256">
        <v>48400</v>
      </c>
      <c r="D293" s="256">
        <v>46297</v>
      </c>
      <c r="E293" s="256">
        <v>54500</v>
      </c>
      <c r="F293" s="272">
        <f t="shared" si="71"/>
        <v>52200</v>
      </c>
      <c r="G293" s="272">
        <f t="shared" si="72"/>
        <v>51450</v>
      </c>
      <c r="H293" s="272">
        <f t="shared" si="73"/>
        <v>5153</v>
      </c>
    </row>
    <row r="296" spans="2:10" ht="30.75">
      <c r="B296" s="254" t="s">
        <v>521</v>
      </c>
      <c r="C296" s="255" t="s">
        <v>651</v>
      </c>
      <c r="D296" s="254" t="s">
        <v>585</v>
      </c>
      <c r="E296" s="254" t="s">
        <v>559</v>
      </c>
      <c r="F296" s="255" t="s">
        <v>535</v>
      </c>
      <c r="G296" s="255" t="s">
        <v>652</v>
      </c>
    </row>
    <row r="297" spans="2:10">
      <c r="B297" s="256" t="s">
        <v>637</v>
      </c>
      <c r="C297" s="256">
        <v>48700</v>
      </c>
      <c r="D297" s="256">
        <v>55300</v>
      </c>
      <c r="E297" s="272">
        <f>D297-500-(800)-(500+500)-500-250</f>
        <v>52250</v>
      </c>
      <c r="F297" s="272">
        <f>E297-1000</f>
        <v>51250</v>
      </c>
      <c r="G297" s="272">
        <f>F297-C297</f>
        <v>2550</v>
      </c>
    </row>
    <row r="298" spans="2:10">
      <c r="B298" s="256" t="s">
        <v>653</v>
      </c>
      <c r="C298" s="256">
        <v>46515</v>
      </c>
      <c r="D298" s="256">
        <v>52550</v>
      </c>
      <c r="E298" s="272">
        <f>D298-500-(800)-(500+500)-500-250</f>
        <v>49500</v>
      </c>
      <c r="F298" s="272">
        <f t="shared" ref="F298:F299" si="74">E298-1000</f>
        <v>48500</v>
      </c>
      <c r="G298" s="272">
        <f t="shared" ref="G298" si="75">F298-C298</f>
        <v>1985</v>
      </c>
    </row>
    <row r="299" spans="2:10">
      <c r="B299" s="256" t="s">
        <v>654</v>
      </c>
      <c r="C299" s="256">
        <v>46175</v>
      </c>
      <c r="D299" s="256">
        <v>52550</v>
      </c>
      <c r="E299" s="272">
        <f>D299-500-(800)-(500+500)-500-250</f>
        <v>49500</v>
      </c>
      <c r="F299" s="272">
        <f t="shared" si="74"/>
        <v>48500</v>
      </c>
      <c r="G299" s="272">
        <f t="shared" ref="G299" si="76">F299-C299</f>
        <v>2325</v>
      </c>
    </row>
    <row r="300" spans="2:10">
      <c r="B300" s="256" t="s">
        <v>632</v>
      </c>
      <c r="C300" s="256">
        <v>48450</v>
      </c>
      <c r="D300" s="256">
        <v>55800</v>
      </c>
      <c r="E300" s="272">
        <f>D300-500-(800)-(500+500)-500-250</f>
        <v>52750</v>
      </c>
      <c r="F300" s="272">
        <f>E300-1000</f>
        <v>51750</v>
      </c>
      <c r="G300" s="272">
        <f>F300-C300</f>
        <v>3300</v>
      </c>
    </row>
    <row r="301" spans="2:10">
      <c r="B301" s="256" t="s">
        <v>644</v>
      </c>
      <c r="C301" s="256">
        <f>C297-800</f>
        <v>47900</v>
      </c>
      <c r="D301" s="256">
        <v>54500</v>
      </c>
      <c r="E301" s="272">
        <f>D301-500-(800)-(500+500)-500-250</f>
        <v>51450</v>
      </c>
      <c r="F301" s="272">
        <f>E301-1000</f>
        <v>50450</v>
      </c>
      <c r="G301" s="272">
        <f>F301-C301</f>
        <v>2550</v>
      </c>
    </row>
    <row r="303" spans="2:10" ht="30.75">
      <c r="B303" s="254" t="s">
        <v>521</v>
      </c>
      <c r="C303" s="255" t="s">
        <v>651</v>
      </c>
      <c r="D303" s="255" t="s">
        <v>655</v>
      </c>
      <c r="E303" s="254" t="s">
        <v>585</v>
      </c>
      <c r="F303" s="254" t="s">
        <v>559</v>
      </c>
      <c r="G303" s="255" t="s">
        <v>535</v>
      </c>
      <c r="H303" s="255" t="s">
        <v>652</v>
      </c>
    </row>
    <row r="304" spans="2:10">
      <c r="B304" s="256" t="s">
        <v>637</v>
      </c>
      <c r="C304" s="256">
        <v>48700</v>
      </c>
      <c r="D304" s="256">
        <v>48220</v>
      </c>
      <c r="E304" s="256">
        <v>55300</v>
      </c>
      <c r="F304" s="272">
        <f>E304-500-(500+500+400)-(300+300+200)-250</f>
        <v>52350</v>
      </c>
      <c r="G304" s="272">
        <f>F304-1000-50</f>
        <v>51300</v>
      </c>
      <c r="H304" s="272">
        <f>G304-D304</f>
        <v>3080</v>
      </c>
      <c r="I304" s="285">
        <f>300*2500</f>
        <v>750000</v>
      </c>
      <c r="J304" s="89">
        <f>H304-750</f>
        <v>2330</v>
      </c>
    </row>
    <row r="305" spans="2:10">
      <c r="B305" s="256" t="s">
        <v>653</v>
      </c>
      <c r="C305" s="256">
        <v>46515</v>
      </c>
      <c r="D305" s="256">
        <v>45935</v>
      </c>
      <c r="E305" s="256">
        <v>52550</v>
      </c>
      <c r="F305" s="272">
        <f t="shared" ref="F305:F308" si="77">E305-500-(500+500+400)-(300+300+200)-250</f>
        <v>49600</v>
      </c>
      <c r="G305" s="272">
        <f t="shared" ref="G305:G308" si="78">F305-1000-50</f>
        <v>48550</v>
      </c>
      <c r="H305" s="272">
        <f t="shared" ref="H305:H308" si="79">G305-D305</f>
        <v>2615</v>
      </c>
      <c r="I305" s="285">
        <f>I304/15000</f>
        <v>50</v>
      </c>
    </row>
    <row r="306" spans="2:10">
      <c r="B306" s="256" t="s">
        <v>654</v>
      </c>
      <c r="C306" s="256">
        <v>46175</v>
      </c>
      <c r="D306" s="256">
        <v>45595</v>
      </c>
      <c r="E306" s="256">
        <v>52550</v>
      </c>
      <c r="F306" s="272">
        <f t="shared" si="77"/>
        <v>49600</v>
      </c>
      <c r="G306" s="272">
        <f t="shared" si="78"/>
        <v>48550</v>
      </c>
      <c r="H306" s="272">
        <f t="shared" si="79"/>
        <v>2955</v>
      </c>
    </row>
    <row r="307" spans="2:10">
      <c r="B307" s="256" t="s">
        <v>632</v>
      </c>
      <c r="C307" s="256">
        <v>48450</v>
      </c>
      <c r="D307" s="256">
        <v>48190</v>
      </c>
      <c r="E307" s="256">
        <v>55800</v>
      </c>
      <c r="F307" s="272">
        <f t="shared" si="77"/>
        <v>52850</v>
      </c>
      <c r="G307" s="272">
        <f t="shared" si="78"/>
        <v>51800</v>
      </c>
      <c r="H307" s="272">
        <f t="shared" si="79"/>
        <v>3610</v>
      </c>
    </row>
    <row r="308" spans="2:10">
      <c r="B308" s="256" t="s">
        <v>644</v>
      </c>
      <c r="C308" s="256">
        <f>C304-800</f>
        <v>47900</v>
      </c>
      <c r="D308" s="256">
        <f>D304-800</f>
        <v>47420</v>
      </c>
      <c r="E308" s="256">
        <f>E304-800</f>
        <v>54500</v>
      </c>
      <c r="F308" s="272">
        <f t="shared" si="77"/>
        <v>51550</v>
      </c>
      <c r="G308" s="272">
        <f t="shared" si="78"/>
        <v>50500</v>
      </c>
      <c r="H308" s="272">
        <f t="shared" si="79"/>
        <v>3080</v>
      </c>
    </row>
    <row r="309" spans="2:10">
      <c r="B309" s="256" t="s">
        <v>656</v>
      </c>
      <c r="E309">
        <f>E304-500</f>
        <v>54800</v>
      </c>
    </row>
    <row r="312" spans="2:10" ht="30.75">
      <c r="B312" s="254" t="s">
        <v>521</v>
      </c>
      <c r="C312" s="255" t="s">
        <v>657</v>
      </c>
      <c r="D312" s="254" t="s">
        <v>585</v>
      </c>
      <c r="E312" s="254" t="s">
        <v>559</v>
      </c>
      <c r="F312" s="255" t="s">
        <v>535</v>
      </c>
      <c r="G312" s="255" t="s">
        <v>658</v>
      </c>
    </row>
    <row r="313" spans="2:10">
      <c r="B313" s="256" t="s">
        <v>637</v>
      </c>
      <c r="C313" s="256">
        <v>47200</v>
      </c>
      <c r="D313" s="256">
        <v>55300</v>
      </c>
      <c r="E313" s="272">
        <f>D313-500-(500+500+400+700)-(300+300+200)-250</f>
        <v>51650</v>
      </c>
      <c r="F313" s="272">
        <f>D313-2000-1400-500-(300+300+200)-250</f>
        <v>50350</v>
      </c>
      <c r="G313" s="272">
        <f>F313-C313</f>
        <v>3150</v>
      </c>
      <c r="H313" s="89">
        <f>E313-F313</f>
        <v>1300</v>
      </c>
      <c r="I313">
        <f>D313-2000</f>
        <v>53300</v>
      </c>
      <c r="J313">
        <v>53300</v>
      </c>
    </row>
    <row r="314" spans="2:10">
      <c r="B314" s="256" t="s">
        <v>653</v>
      </c>
      <c r="C314" s="256">
        <v>44915</v>
      </c>
      <c r="D314" s="256">
        <v>52550</v>
      </c>
      <c r="E314" s="272">
        <f t="shared" ref="E314:E318" si="80">D314-500-(500+500+400+700)-(300+300+200)-250</f>
        <v>48900</v>
      </c>
      <c r="F314" s="272">
        <f t="shared" ref="F314:F318" si="81">D314-2000-1400-500-(300+300+200)-250</f>
        <v>47600</v>
      </c>
      <c r="G314" s="272">
        <f t="shared" ref="G314:G318" si="82">F314-C314</f>
        <v>2685</v>
      </c>
      <c r="H314" s="89">
        <f t="shared" ref="H314:H318" si="83">E314-F314</f>
        <v>1300</v>
      </c>
      <c r="I314">
        <f t="shared" ref="I314:J318" si="84">D314-2000</f>
        <v>50550</v>
      </c>
      <c r="J314">
        <v>50550</v>
      </c>
    </row>
    <row r="315" spans="2:10">
      <c r="B315" s="256" t="s">
        <v>654</v>
      </c>
      <c r="C315" s="256">
        <v>44575</v>
      </c>
      <c r="D315" s="256">
        <v>52550</v>
      </c>
      <c r="E315" s="272">
        <f t="shared" si="80"/>
        <v>48900</v>
      </c>
      <c r="F315" s="272">
        <f t="shared" si="81"/>
        <v>47600</v>
      </c>
      <c r="G315" s="272">
        <f t="shared" si="82"/>
        <v>3025</v>
      </c>
      <c r="H315" s="89">
        <f t="shared" si="83"/>
        <v>1300</v>
      </c>
      <c r="I315">
        <f t="shared" si="84"/>
        <v>50550</v>
      </c>
      <c r="J315">
        <v>50550</v>
      </c>
    </row>
    <row r="316" spans="2:10">
      <c r="B316" s="256" t="s">
        <v>632</v>
      </c>
      <c r="C316" s="256">
        <v>47550</v>
      </c>
      <c r="D316" s="256">
        <f>D313+500</f>
        <v>55800</v>
      </c>
      <c r="E316" s="272">
        <f t="shared" si="80"/>
        <v>52150</v>
      </c>
      <c r="F316" s="272">
        <f t="shared" si="81"/>
        <v>50850</v>
      </c>
      <c r="G316" s="272">
        <f t="shared" si="82"/>
        <v>3300</v>
      </c>
      <c r="H316" s="89">
        <f t="shared" si="83"/>
        <v>1300</v>
      </c>
      <c r="I316">
        <f t="shared" si="84"/>
        <v>53800</v>
      </c>
      <c r="J316">
        <v>53800</v>
      </c>
    </row>
    <row r="317" spans="2:10">
      <c r="B317" s="256" t="s">
        <v>644</v>
      </c>
      <c r="C317" s="256">
        <f>C313-800</f>
        <v>46400</v>
      </c>
      <c r="D317" s="256">
        <f>D313-800</f>
        <v>54500</v>
      </c>
      <c r="E317" s="272">
        <f t="shared" si="80"/>
        <v>50850</v>
      </c>
      <c r="F317" s="272">
        <f t="shared" si="81"/>
        <v>49550</v>
      </c>
      <c r="G317" s="272">
        <f t="shared" si="82"/>
        <v>3150</v>
      </c>
      <c r="H317" s="89">
        <f t="shared" si="83"/>
        <v>1300</v>
      </c>
      <c r="I317">
        <f t="shared" si="84"/>
        <v>52500</v>
      </c>
      <c r="J317">
        <v>52500</v>
      </c>
    </row>
    <row r="318" spans="2:10">
      <c r="B318" s="256" t="s">
        <v>428</v>
      </c>
      <c r="C318" s="256">
        <v>45970</v>
      </c>
      <c r="D318" s="256">
        <f>D313-500</f>
        <v>54800</v>
      </c>
      <c r="E318" s="272">
        <f t="shared" si="80"/>
        <v>51150</v>
      </c>
      <c r="F318" s="272">
        <f t="shared" si="81"/>
        <v>49850</v>
      </c>
      <c r="G318" s="272">
        <f t="shared" si="82"/>
        <v>3880</v>
      </c>
      <c r="H318" s="89">
        <f t="shared" si="83"/>
        <v>1300</v>
      </c>
      <c r="I318">
        <f t="shared" si="84"/>
        <v>52800</v>
      </c>
      <c r="J318">
        <v>52800</v>
      </c>
    </row>
    <row r="321" spans="2:9" ht="30.75">
      <c r="B321" s="254" t="s">
        <v>521</v>
      </c>
      <c r="C321" s="255" t="s">
        <v>657</v>
      </c>
      <c r="D321" s="255" t="s">
        <v>659</v>
      </c>
      <c r="E321" s="254" t="s">
        <v>585</v>
      </c>
      <c r="F321" s="254" t="s">
        <v>559</v>
      </c>
      <c r="G321" s="255" t="s">
        <v>535</v>
      </c>
      <c r="H321" s="255" t="s">
        <v>660</v>
      </c>
    </row>
    <row r="322" spans="2:9">
      <c r="B322" s="256" t="s">
        <v>637</v>
      </c>
      <c r="C322" s="256">
        <v>47200</v>
      </c>
      <c r="D322" s="256">
        <v>47300</v>
      </c>
      <c r="E322" s="256">
        <v>53300</v>
      </c>
      <c r="F322" s="272">
        <f>E322-500-(1400)-(300+300+200)-250</f>
        <v>50350</v>
      </c>
      <c r="G322" s="272">
        <f>F322-1000</f>
        <v>49350</v>
      </c>
      <c r="H322" s="272">
        <f>G322-D322</f>
        <v>2050</v>
      </c>
    </row>
    <row r="323" spans="2:9">
      <c r="B323" s="256" t="s">
        <v>653</v>
      </c>
      <c r="C323" s="256">
        <v>44915</v>
      </c>
      <c r="D323" s="256">
        <v>44465</v>
      </c>
      <c r="E323" s="256">
        <v>50550</v>
      </c>
      <c r="F323" s="272">
        <f>E323-500-(1400)-(300+300+200)-250</f>
        <v>47600</v>
      </c>
      <c r="G323" s="272">
        <f t="shared" ref="G323:G327" si="85">F323-1000</f>
        <v>46600</v>
      </c>
      <c r="H323" s="272">
        <f t="shared" ref="H323:H327" si="86">G323-D323</f>
        <v>2135</v>
      </c>
    </row>
    <row r="324" spans="2:9">
      <c r="B324" s="256" t="s">
        <v>654</v>
      </c>
      <c r="C324" s="256">
        <v>44575</v>
      </c>
      <c r="D324" s="256">
        <v>44125</v>
      </c>
      <c r="E324" s="256">
        <v>50550</v>
      </c>
      <c r="F324" s="272">
        <f>E324-500-(1400)-(300+300+200)-250</f>
        <v>47600</v>
      </c>
      <c r="G324" s="272">
        <f t="shared" si="85"/>
        <v>46600</v>
      </c>
      <c r="H324" s="272">
        <f t="shared" si="86"/>
        <v>2475</v>
      </c>
    </row>
    <row r="325" spans="2:9">
      <c r="B325" s="256" t="s">
        <v>632</v>
      </c>
      <c r="C325" s="256">
        <v>47550</v>
      </c>
      <c r="D325" s="256">
        <v>47700</v>
      </c>
      <c r="E325" s="256">
        <v>53800</v>
      </c>
      <c r="F325" s="272">
        <f>E325-500-(1400)-(300+300+200)-250</f>
        <v>50850</v>
      </c>
      <c r="G325" s="272">
        <f t="shared" si="85"/>
        <v>49850</v>
      </c>
      <c r="H325" s="272">
        <f t="shared" si="86"/>
        <v>2150</v>
      </c>
    </row>
    <row r="326" spans="2:9">
      <c r="B326" s="256" t="s">
        <v>644</v>
      </c>
      <c r="C326" s="256">
        <f>C322-800</f>
        <v>46400</v>
      </c>
      <c r="D326" s="256">
        <v>46575</v>
      </c>
      <c r="E326" s="256">
        <v>52500</v>
      </c>
      <c r="F326" s="272">
        <f>E326-500-(1400)-(300+300+200)-250</f>
        <v>49550</v>
      </c>
      <c r="G326" s="272">
        <f t="shared" si="85"/>
        <v>48550</v>
      </c>
      <c r="H326" s="272">
        <f t="shared" si="86"/>
        <v>1975</v>
      </c>
    </row>
    <row r="327" spans="2:9">
      <c r="B327" s="256" t="s">
        <v>428</v>
      </c>
      <c r="C327" s="256">
        <v>45970</v>
      </c>
      <c r="D327" s="256">
        <v>46053</v>
      </c>
      <c r="E327" s="256">
        <v>52800</v>
      </c>
      <c r="F327" s="272">
        <f>E327-500-(1400)-(300+300+200)-250</f>
        <v>49850</v>
      </c>
      <c r="G327" s="272">
        <f t="shared" si="85"/>
        <v>48850</v>
      </c>
      <c r="H327" s="272">
        <f t="shared" si="86"/>
        <v>2797</v>
      </c>
    </row>
    <row r="329" spans="2:9" ht="30.75">
      <c r="B329" s="254" t="s">
        <v>521</v>
      </c>
      <c r="C329" s="255" t="s">
        <v>657</v>
      </c>
      <c r="D329" s="255" t="s">
        <v>659</v>
      </c>
      <c r="E329" s="254" t="s">
        <v>585</v>
      </c>
      <c r="F329" s="254" t="s">
        <v>559</v>
      </c>
      <c r="G329" s="255" t="s">
        <v>535</v>
      </c>
      <c r="H329" s="255" t="s">
        <v>660</v>
      </c>
      <c r="I329" s="255" t="s">
        <v>661</v>
      </c>
    </row>
    <row r="330" spans="2:9">
      <c r="B330" s="256" t="s">
        <v>637</v>
      </c>
      <c r="C330" s="256">
        <v>47200</v>
      </c>
      <c r="D330" s="256">
        <v>47213</v>
      </c>
      <c r="E330" s="256">
        <f>E322-2000</f>
        <v>51300</v>
      </c>
      <c r="F330" s="272">
        <f>E330-500-(300+300+200)-400-250</f>
        <v>49350</v>
      </c>
      <c r="G330" s="272">
        <f>F330-600</f>
        <v>48750</v>
      </c>
      <c r="H330" s="272">
        <f>G330-D330</f>
        <v>1537</v>
      </c>
      <c r="I330" s="291">
        <v>0.51</v>
      </c>
    </row>
    <row r="331" spans="2:9">
      <c r="B331" s="256" t="s">
        <v>653</v>
      </c>
      <c r="C331" s="256">
        <v>44915</v>
      </c>
      <c r="D331" s="256">
        <v>44315</v>
      </c>
      <c r="E331" s="256">
        <f t="shared" ref="E331:E335" si="87">E323-2000</f>
        <v>48550</v>
      </c>
      <c r="F331" s="272">
        <f t="shared" ref="F331:F335" si="88">E331-500-(300+300+200)-400-250</f>
        <v>46600</v>
      </c>
      <c r="G331" s="272">
        <f t="shared" ref="G331:G335" si="89">F331-600</f>
        <v>46000</v>
      </c>
      <c r="H331" s="272">
        <f t="shared" ref="H331:H335" si="90">G331-D331</f>
        <v>1685</v>
      </c>
      <c r="I331" s="291">
        <v>0.11</v>
      </c>
    </row>
    <row r="332" spans="2:9">
      <c r="B332" s="256" t="s">
        <v>654</v>
      </c>
      <c r="C332" s="256">
        <v>44575</v>
      </c>
      <c r="D332" s="256">
        <v>43975</v>
      </c>
      <c r="E332" s="256">
        <f t="shared" si="87"/>
        <v>48550</v>
      </c>
      <c r="F332" s="272">
        <f t="shared" si="88"/>
        <v>46600</v>
      </c>
      <c r="G332" s="272">
        <f t="shared" si="89"/>
        <v>46000</v>
      </c>
      <c r="H332" s="272">
        <f t="shared" si="90"/>
        <v>2025</v>
      </c>
      <c r="I332" s="291">
        <v>0.13</v>
      </c>
    </row>
    <row r="333" spans="2:9">
      <c r="B333" s="256" t="s">
        <v>632</v>
      </c>
      <c r="C333" s="256">
        <v>47550</v>
      </c>
      <c r="D333" s="256">
        <v>47663</v>
      </c>
      <c r="E333" s="256">
        <f t="shared" si="87"/>
        <v>51800</v>
      </c>
      <c r="F333" s="272">
        <f t="shared" si="88"/>
        <v>49850</v>
      </c>
      <c r="G333" s="272">
        <f t="shared" si="89"/>
        <v>49250</v>
      </c>
      <c r="H333" s="272">
        <f t="shared" si="90"/>
        <v>1587</v>
      </c>
      <c r="I333" s="291">
        <v>0.1</v>
      </c>
    </row>
    <row r="334" spans="2:9">
      <c r="B334" s="256" t="s">
        <v>644</v>
      </c>
      <c r="C334" s="256">
        <f>C330-800</f>
        <v>46400</v>
      </c>
      <c r="D334" s="256">
        <v>46413</v>
      </c>
      <c r="E334" s="256">
        <f t="shared" si="87"/>
        <v>50500</v>
      </c>
      <c r="F334" s="272">
        <f t="shared" si="88"/>
        <v>48550</v>
      </c>
      <c r="G334" s="272">
        <f t="shared" si="89"/>
        <v>47950</v>
      </c>
      <c r="H334" s="272">
        <f t="shared" si="90"/>
        <v>1537</v>
      </c>
      <c r="I334" s="291">
        <v>0.13</v>
      </c>
    </row>
    <row r="335" spans="2:9">
      <c r="B335" s="256" t="s">
        <v>428</v>
      </c>
      <c r="C335" s="256">
        <v>45970</v>
      </c>
      <c r="D335" s="256">
        <v>45958</v>
      </c>
      <c r="E335" s="256">
        <f t="shared" si="87"/>
        <v>50800</v>
      </c>
      <c r="F335" s="272">
        <f t="shared" si="88"/>
        <v>48850</v>
      </c>
      <c r="G335" s="272">
        <f t="shared" si="89"/>
        <v>48250</v>
      </c>
      <c r="H335" s="272">
        <f t="shared" si="90"/>
        <v>2292</v>
      </c>
      <c r="I335" s="291">
        <v>0.02</v>
      </c>
    </row>
    <row r="336" spans="2:9">
      <c r="I336" s="291"/>
    </row>
    <row r="337" spans="2:9">
      <c r="H337">
        <f>SUMPRODUCT(H330:H335,I330:I335)</f>
        <v>1636.82</v>
      </c>
      <c r="I337" s="290">
        <f>SUM(I330:I336)</f>
        <v>1</v>
      </c>
    </row>
    <row r="339" spans="2:9">
      <c r="H339">
        <f>(G350+H337)/2</f>
        <v>1837.5099999999998</v>
      </c>
    </row>
    <row r="342" spans="2:9" ht="30.75">
      <c r="B342" s="254" t="s">
        <v>521</v>
      </c>
      <c r="C342" s="255" t="s">
        <v>662</v>
      </c>
      <c r="D342" s="254" t="s">
        <v>585</v>
      </c>
      <c r="E342" s="254" t="s">
        <v>559</v>
      </c>
      <c r="F342" s="255" t="s">
        <v>535</v>
      </c>
      <c r="G342" s="255" t="s">
        <v>663</v>
      </c>
      <c r="H342" s="255" t="s">
        <v>661</v>
      </c>
    </row>
    <row r="343" spans="2:9">
      <c r="B343" s="256" t="s">
        <v>637</v>
      </c>
      <c r="C343" s="256">
        <v>46700</v>
      </c>
      <c r="D343" s="256">
        <v>51300</v>
      </c>
      <c r="E343" s="272">
        <f>D343-500-(300+300+200)-400-250</f>
        <v>49350</v>
      </c>
      <c r="F343" s="272">
        <f>E343-750</f>
        <v>48600</v>
      </c>
      <c r="G343" s="272">
        <f>F343-C343</f>
        <v>1900</v>
      </c>
      <c r="H343" s="291">
        <v>0.51</v>
      </c>
    </row>
    <row r="344" spans="2:9">
      <c r="B344" s="256" t="s">
        <v>653</v>
      </c>
      <c r="C344" s="256">
        <v>43615</v>
      </c>
      <c r="D344" s="256">
        <v>48550</v>
      </c>
      <c r="E344" s="272">
        <f t="shared" ref="E344:E348" si="91">D344-500-(300+300+200)-400-250</f>
        <v>46600</v>
      </c>
      <c r="F344" s="272">
        <f t="shared" ref="F344:F348" si="92">E344-750</f>
        <v>45850</v>
      </c>
      <c r="G344" s="272">
        <f t="shared" ref="G344:G348" si="93">F344-C344</f>
        <v>2235</v>
      </c>
      <c r="H344" s="291">
        <v>0.11</v>
      </c>
    </row>
    <row r="345" spans="2:9">
      <c r="B345" s="256" t="s">
        <v>654</v>
      </c>
      <c r="C345" s="256">
        <v>43275</v>
      </c>
      <c r="D345" s="256">
        <v>48550</v>
      </c>
      <c r="E345" s="272">
        <f t="shared" si="91"/>
        <v>46600</v>
      </c>
      <c r="F345" s="272">
        <f t="shared" si="92"/>
        <v>45850</v>
      </c>
      <c r="G345" s="272">
        <f t="shared" si="93"/>
        <v>2575</v>
      </c>
      <c r="H345" s="291">
        <v>0.13</v>
      </c>
    </row>
    <row r="346" spans="2:9">
      <c r="B346" s="256" t="s">
        <v>632</v>
      </c>
      <c r="C346" s="256">
        <v>47250</v>
      </c>
      <c r="D346" s="256">
        <v>51800</v>
      </c>
      <c r="E346" s="272">
        <f t="shared" si="91"/>
        <v>49850</v>
      </c>
      <c r="F346" s="272">
        <f t="shared" si="92"/>
        <v>49100</v>
      </c>
      <c r="G346" s="272">
        <f t="shared" si="93"/>
        <v>1850</v>
      </c>
      <c r="H346" s="291">
        <v>0.1</v>
      </c>
    </row>
    <row r="347" spans="2:9">
      <c r="B347" s="256" t="s">
        <v>644</v>
      </c>
      <c r="C347" s="256">
        <f>C343-800</f>
        <v>45900</v>
      </c>
      <c r="D347" s="256">
        <v>50500</v>
      </c>
      <c r="E347" s="272">
        <f t="shared" si="91"/>
        <v>48550</v>
      </c>
      <c r="F347" s="272">
        <f t="shared" si="92"/>
        <v>47800</v>
      </c>
      <c r="G347" s="272">
        <f t="shared" si="93"/>
        <v>1900</v>
      </c>
      <c r="H347" s="291">
        <v>0.13</v>
      </c>
    </row>
    <row r="348" spans="2:9">
      <c r="B348" s="256" t="s">
        <v>428</v>
      </c>
      <c r="C348" s="256">
        <v>45270</v>
      </c>
      <c r="D348" s="256">
        <v>50800</v>
      </c>
      <c r="E348" s="272">
        <f t="shared" si="91"/>
        <v>48850</v>
      </c>
      <c r="F348" s="272">
        <f t="shared" si="92"/>
        <v>48100</v>
      </c>
      <c r="G348" s="272">
        <f t="shared" si="93"/>
        <v>2830</v>
      </c>
      <c r="H348" s="291">
        <v>0.02</v>
      </c>
    </row>
    <row r="349" spans="2:9">
      <c r="H349" s="291"/>
    </row>
    <row r="350" spans="2:9">
      <c r="C350" t="s">
        <v>664</v>
      </c>
      <c r="G350">
        <f>SUMPRODUCT(G343:G348,H343:H348)</f>
        <v>2038.1999999999998</v>
      </c>
      <c r="H350" s="290">
        <f>SUM(H343:H349)</f>
        <v>1</v>
      </c>
    </row>
    <row r="351" spans="2:9">
      <c r="C351" t="s">
        <v>665</v>
      </c>
      <c r="D351">
        <f>C343-D330</f>
        <v>-513</v>
      </c>
    </row>
    <row r="352" spans="2:9">
      <c r="C352" t="s">
        <v>666</v>
      </c>
      <c r="D352">
        <f>D330-D304+D351</f>
        <v>-1520</v>
      </c>
    </row>
    <row r="353" spans="2:12">
      <c r="C353" t="s">
        <v>667</v>
      </c>
      <c r="D353">
        <f>D330-D289+D351</f>
        <v>-1900</v>
      </c>
    </row>
    <row r="354" spans="2:12">
      <c r="C354" t="s">
        <v>668</v>
      </c>
      <c r="D354">
        <f>D330-D256+D351</f>
        <v>-3140</v>
      </c>
    </row>
    <row r="356" spans="2:12" ht="30.75">
      <c r="B356" s="254" t="s">
        <v>521</v>
      </c>
      <c r="C356" s="255" t="s">
        <v>669</v>
      </c>
      <c r="D356" s="255" t="s">
        <v>662</v>
      </c>
      <c r="E356" s="254" t="s">
        <v>585</v>
      </c>
      <c r="F356" s="254" t="s">
        <v>559</v>
      </c>
      <c r="G356" s="255" t="s">
        <v>535</v>
      </c>
      <c r="H356" s="255" t="s">
        <v>663</v>
      </c>
    </row>
    <row r="357" spans="2:12">
      <c r="B357" s="256" t="s">
        <v>637</v>
      </c>
      <c r="C357" s="256">
        <v>46700</v>
      </c>
      <c r="D357" s="256">
        <v>46600</v>
      </c>
      <c r="E357" s="256">
        <v>51300</v>
      </c>
      <c r="F357" s="272">
        <f>E357-500-(300+300+200)-750-250</f>
        <v>49000</v>
      </c>
      <c r="G357" s="272">
        <f>F357-750</f>
        <v>48250</v>
      </c>
      <c r="H357" s="272">
        <f>G357-D357</f>
        <v>1650</v>
      </c>
      <c r="I357" s="89">
        <f>E357-F357</f>
        <v>2300</v>
      </c>
    </row>
    <row r="358" spans="2:12">
      <c r="B358" s="256" t="s">
        <v>653</v>
      </c>
      <c r="C358" s="256">
        <v>43615</v>
      </c>
      <c r="D358" s="256">
        <v>43482</v>
      </c>
      <c r="E358" s="256">
        <v>48550</v>
      </c>
      <c r="F358" s="272">
        <f>E358-500-(300+300+200)-750-250</f>
        <v>46250</v>
      </c>
      <c r="G358" s="272">
        <f>F358-750</f>
        <v>45500</v>
      </c>
      <c r="H358" s="272">
        <f>G358-D358</f>
        <v>2018</v>
      </c>
    </row>
    <row r="359" spans="2:12">
      <c r="B359" s="256" t="s">
        <v>654</v>
      </c>
      <c r="C359" s="256">
        <v>43275</v>
      </c>
      <c r="D359" s="256">
        <v>43142</v>
      </c>
      <c r="E359" s="256">
        <v>48550</v>
      </c>
      <c r="F359" s="272">
        <f>E359-500-(300+300+200)-750-250</f>
        <v>46250</v>
      </c>
      <c r="G359" s="272">
        <f>F359-750</f>
        <v>45500</v>
      </c>
      <c r="H359" s="272">
        <f>G359-D359</f>
        <v>2358</v>
      </c>
    </row>
    <row r="360" spans="2:12">
      <c r="B360" s="256" t="s">
        <v>632</v>
      </c>
      <c r="C360" s="256">
        <v>47250</v>
      </c>
      <c r="D360" s="256">
        <v>47150</v>
      </c>
      <c r="E360" s="256">
        <v>51800</v>
      </c>
      <c r="F360" s="272">
        <f>E360-500-(300+300+200)-750-250</f>
        <v>49500</v>
      </c>
      <c r="G360" s="272">
        <f>F360-750</f>
        <v>48750</v>
      </c>
      <c r="H360" s="272">
        <f>G360-D360</f>
        <v>1600</v>
      </c>
    </row>
    <row r="361" spans="2:12">
      <c r="B361" s="256" t="s">
        <v>644</v>
      </c>
      <c r="C361" s="256">
        <v>46800</v>
      </c>
      <c r="D361" s="256">
        <v>45800</v>
      </c>
      <c r="E361" s="256">
        <v>50500</v>
      </c>
      <c r="F361" s="272">
        <f>E361-500-(300+300+200)-750-250</f>
        <v>48200</v>
      </c>
      <c r="G361" s="272">
        <f>F361-750</f>
        <v>47450</v>
      </c>
      <c r="H361" s="272">
        <f>G361-D361</f>
        <v>1650</v>
      </c>
    </row>
    <row r="362" spans="2:12">
      <c r="B362" s="256" t="s">
        <v>428</v>
      </c>
      <c r="C362" s="256">
        <v>45275</v>
      </c>
      <c r="D362" s="256">
        <v>45103</v>
      </c>
      <c r="E362" s="256">
        <v>50800</v>
      </c>
      <c r="F362" s="272">
        <f>E362-500-(300+300+200)-750-250</f>
        <v>48500</v>
      </c>
      <c r="G362" s="272">
        <f>F362-750</f>
        <v>47750</v>
      </c>
      <c r="H362" s="272">
        <f>G362-D362</f>
        <v>2647</v>
      </c>
    </row>
    <row r="365" spans="2:12" ht="30.75">
      <c r="B365" s="254" t="s">
        <v>521</v>
      </c>
      <c r="C365" s="255" t="s">
        <v>670</v>
      </c>
      <c r="D365" s="255" t="s">
        <v>671</v>
      </c>
      <c r="E365" s="254" t="s">
        <v>585</v>
      </c>
      <c r="F365" s="254" t="s">
        <v>672</v>
      </c>
      <c r="G365" s="255" t="s">
        <v>535</v>
      </c>
      <c r="H365" s="255" t="s">
        <v>673</v>
      </c>
      <c r="K365" s="286"/>
      <c r="L365" s="287"/>
    </row>
    <row r="366" spans="2:12">
      <c r="B366" s="256" t="s">
        <v>637</v>
      </c>
      <c r="C366" s="256">
        <v>46000</v>
      </c>
      <c r="D366" s="256">
        <v>45900</v>
      </c>
      <c r="E366" s="256">
        <v>51300</v>
      </c>
      <c r="F366" s="272">
        <f>E366-500-(300+300+200)-750-250-500</f>
        <v>48500</v>
      </c>
      <c r="G366" s="272">
        <f>F366-1500</f>
        <v>47000</v>
      </c>
      <c r="H366" s="272">
        <f>G366-D366</f>
        <v>1100</v>
      </c>
      <c r="K366" s="288"/>
      <c r="L366" s="288"/>
    </row>
    <row r="367" spans="2:12">
      <c r="B367" s="256" t="s">
        <v>653</v>
      </c>
      <c r="C367" s="256">
        <v>42615</v>
      </c>
      <c r="D367" s="256">
        <v>42215</v>
      </c>
      <c r="E367" s="256">
        <v>48550</v>
      </c>
      <c r="F367" s="272">
        <f t="shared" ref="F367:F372" si="94">E367-500-(300+300+200)-750-250-500</f>
        <v>45750</v>
      </c>
      <c r="G367" s="272">
        <f>F367-1500-500</f>
        <v>43750</v>
      </c>
      <c r="H367" s="272">
        <f>G367-D367</f>
        <v>1535</v>
      </c>
      <c r="K367" s="288"/>
      <c r="L367" s="288"/>
    </row>
    <row r="368" spans="2:12">
      <c r="B368" s="256" t="s">
        <v>654</v>
      </c>
      <c r="C368" s="256">
        <v>42275</v>
      </c>
      <c r="D368" s="256">
        <v>41875</v>
      </c>
      <c r="E368" s="256">
        <v>48550</v>
      </c>
      <c r="F368" s="272">
        <f t="shared" si="94"/>
        <v>45750</v>
      </c>
      <c r="G368" s="272">
        <f>F368-1500-500</f>
        <v>43750</v>
      </c>
      <c r="H368" s="272">
        <f>G368-D368</f>
        <v>1875</v>
      </c>
      <c r="K368" s="288"/>
      <c r="L368" s="288"/>
    </row>
    <row r="369" spans="2:12">
      <c r="B369" s="256" t="s">
        <v>632</v>
      </c>
      <c r="C369" s="256">
        <v>46450</v>
      </c>
      <c r="D369" s="256">
        <v>46450</v>
      </c>
      <c r="E369" s="256">
        <v>51800</v>
      </c>
      <c r="F369" s="272">
        <f t="shared" si="94"/>
        <v>49000</v>
      </c>
      <c r="G369" s="272">
        <f t="shared" ref="G369:G372" si="95">F369-1500</f>
        <v>47500</v>
      </c>
      <c r="H369" s="272">
        <f>G369-D369</f>
        <v>1050</v>
      </c>
      <c r="K369" s="288"/>
      <c r="L369" s="288"/>
    </row>
    <row r="370" spans="2:12">
      <c r="B370" s="256" t="s">
        <v>644</v>
      </c>
      <c r="C370" s="256">
        <v>45200</v>
      </c>
      <c r="D370" s="256">
        <v>45100</v>
      </c>
      <c r="E370" s="256">
        <v>50500</v>
      </c>
      <c r="F370" s="272">
        <f t="shared" si="94"/>
        <v>47700</v>
      </c>
      <c r="G370" s="272">
        <f t="shared" si="95"/>
        <v>46200</v>
      </c>
      <c r="H370" s="272">
        <f>G370-D370</f>
        <v>1100</v>
      </c>
      <c r="K370" s="288"/>
      <c r="L370" s="288"/>
    </row>
    <row r="371" spans="2:12">
      <c r="B371" s="256" t="s">
        <v>428</v>
      </c>
      <c r="C371" s="256">
        <v>44470</v>
      </c>
      <c r="D371" s="256">
        <v>44370</v>
      </c>
      <c r="E371" s="256">
        <v>50800</v>
      </c>
      <c r="F371" s="272">
        <f t="shared" si="94"/>
        <v>48000</v>
      </c>
      <c r="G371" s="272">
        <f t="shared" si="95"/>
        <v>46500</v>
      </c>
      <c r="H371" s="272">
        <f>G371-D371</f>
        <v>2130</v>
      </c>
      <c r="K371" s="288"/>
      <c r="L371" s="288"/>
    </row>
    <row r="372" spans="2:12">
      <c r="B372" s="256" t="s">
        <v>674</v>
      </c>
      <c r="C372" s="256">
        <v>43500</v>
      </c>
      <c r="D372" s="256">
        <v>43400</v>
      </c>
      <c r="E372" s="256">
        <f>E366</f>
        <v>51300</v>
      </c>
      <c r="F372" s="272">
        <f t="shared" si="94"/>
        <v>48500</v>
      </c>
      <c r="G372" s="272">
        <f t="shared" si="95"/>
        <v>47000</v>
      </c>
      <c r="H372" s="272">
        <f>G372-D372</f>
        <v>3600</v>
      </c>
      <c r="K372" s="289"/>
      <c r="L372" s="289"/>
    </row>
    <row r="373" spans="2:12">
      <c r="K373" s="289"/>
      <c r="L373" s="289"/>
    </row>
    <row r="375" spans="2:12" ht="30.75">
      <c r="B375" s="254" t="s">
        <v>521</v>
      </c>
      <c r="C375" s="255" t="s">
        <v>670</v>
      </c>
      <c r="D375" s="255" t="s">
        <v>675</v>
      </c>
      <c r="E375" s="254" t="s">
        <v>585</v>
      </c>
      <c r="F375" s="254" t="s">
        <v>672</v>
      </c>
      <c r="G375" s="255" t="s">
        <v>535</v>
      </c>
      <c r="H375" s="255" t="s">
        <v>673</v>
      </c>
    </row>
    <row r="376" spans="2:12">
      <c r="B376" s="256" t="s">
        <v>637</v>
      </c>
      <c r="C376" s="256">
        <v>46000</v>
      </c>
      <c r="D376" s="256">
        <v>45767</v>
      </c>
      <c r="E376" s="256">
        <v>51300</v>
      </c>
      <c r="F376" s="272">
        <f>E376-500-(300+300+200)-750-250-500</f>
        <v>48500</v>
      </c>
      <c r="G376" s="272">
        <f>E376-500-(300+300+200)-1500-(500)-250</f>
        <v>47750</v>
      </c>
      <c r="H376" s="272">
        <f>G376-D376</f>
        <v>1983</v>
      </c>
      <c r="I376" s="89">
        <f>E376-F376</f>
        <v>2800</v>
      </c>
    </row>
    <row r="377" spans="2:12">
      <c r="B377" s="256" t="s">
        <v>653</v>
      </c>
      <c r="C377" s="256">
        <v>42615</v>
      </c>
      <c r="D377" s="256">
        <v>42215</v>
      </c>
      <c r="E377" s="256">
        <v>48550</v>
      </c>
      <c r="F377" s="272">
        <f t="shared" ref="F377:F382" si="96">E377-500-(300+300+200)-750-250-500</f>
        <v>45750</v>
      </c>
      <c r="G377" s="272">
        <f t="shared" ref="G377:G382" si="97">E377-500-(300+300+200)-1500-(500)-250</f>
        <v>45000</v>
      </c>
      <c r="H377" s="272">
        <f>G377-D377</f>
        <v>2785</v>
      </c>
      <c r="I377">
        <f>300+300+300</f>
        <v>900</v>
      </c>
    </row>
    <row r="378" spans="2:12">
      <c r="B378" s="256" t="s">
        <v>654</v>
      </c>
      <c r="C378" s="256">
        <v>42275</v>
      </c>
      <c r="D378" s="256">
        <v>41875</v>
      </c>
      <c r="E378" s="256">
        <v>48550</v>
      </c>
      <c r="F378" s="272">
        <f t="shared" si="96"/>
        <v>45750</v>
      </c>
      <c r="G378" s="272">
        <f t="shared" si="97"/>
        <v>45000</v>
      </c>
      <c r="H378" s="272">
        <f>G378-D378</f>
        <v>3125</v>
      </c>
    </row>
    <row r="379" spans="2:12">
      <c r="B379" s="256" t="s">
        <v>632</v>
      </c>
      <c r="C379" s="256">
        <v>46450</v>
      </c>
      <c r="D379" s="256">
        <v>46317</v>
      </c>
      <c r="E379" s="256">
        <v>51800</v>
      </c>
      <c r="F379" s="272">
        <f t="shared" si="96"/>
        <v>49000</v>
      </c>
      <c r="G379" s="272">
        <f t="shared" si="97"/>
        <v>48250</v>
      </c>
      <c r="H379" s="272">
        <f>G379-D379</f>
        <v>1933</v>
      </c>
    </row>
    <row r="380" spans="2:12">
      <c r="B380" s="256" t="s">
        <v>644</v>
      </c>
      <c r="C380" s="256">
        <v>45200</v>
      </c>
      <c r="D380" s="256">
        <v>44967</v>
      </c>
      <c r="E380" s="256">
        <v>50500</v>
      </c>
      <c r="F380" s="272">
        <f t="shared" si="96"/>
        <v>47700</v>
      </c>
      <c r="G380" s="272">
        <f t="shared" si="97"/>
        <v>46950</v>
      </c>
      <c r="H380" s="272">
        <f>G380-D380</f>
        <v>1983</v>
      </c>
    </row>
    <row r="381" spans="2:12">
      <c r="B381" s="256" t="s">
        <v>428</v>
      </c>
      <c r="C381" s="256">
        <v>44470</v>
      </c>
      <c r="D381" s="256">
        <v>44337</v>
      </c>
      <c r="E381" s="256">
        <v>50800</v>
      </c>
      <c r="F381" s="272">
        <f t="shared" si="96"/>
        <v>48000</v>
      </c>
      <c r="G381" s="272">
        <f t="shared" si="97"/>
        <v>47250</v>
      </c>
      <c r="H381" s="272">
        <f>G381-D381</f>
        <v>2913</v>
      </c>
    </row>
    <row r="382" spans="2:12">
      <c r="B382" s="256" t="s">
        <v>674</v>
      </c>
      <c r="C382" s="256">
        <v>43500</v>
      </c>
      <c r="D382" s="256">
        <v>43200</v>
      </c>
      <c r="E382" s="256">
        <f>E376</f>
        <v>51300</v>
      </c>
      <c r="F382" s="272">
        <f t="shared" si="96"/>
        <v>48500</v>
      </c>
      <c r="G382" s="272">
        <f t="shared" si="97"/>
        <v>47750</v>
      </c>
      <c r="H382" s="272">
        <f>G382-D382</f>
        <v>4550</v>
      </c>
    </row>
    <row r="385" spans="2:9">
      <c r="B385" s="254" t="s">
        <v>521</v>
      </c>
      <c r="C385" s="254" t="s">
        <v>585</v>
      </c>
    </row>
    <row r="386" spans="2:9">
      <c r="B386" s="256" t="s">
        <v>637</v>
      </c>
      <c r="C386" s="256">
        <f>D386+500</f>
        <v>48300</v>
      </c>
      <c r="D386" s="256">
        <v>47800</v>
      </c>
    </row>
    <row r="387" spans="2:9">
      <c r="B387" s="256" t="s">
        <v>653</v>
      </c>
      <c r="C387" s="256">
        <f t="shared" ref="C387:C392" si="98">D387+500</f>
        <v>45550</v>
      </c>
      <c r="D387" s="256">
        <v>45050</v>
      </c>
      <c r="E387">
        <f>C387-1400+1000</f>
        <v>45150</v>
      </c>
    </row>
    <row r="388" spans="2:9">
      <c r="B388" s="256" t="s">
        <v>654</v>
      </c>
      <c r="C388" s="256">
        <f t="shared" si="98"/>
        <v>45550</v>
      </c>
      <c r="D388" s="256">
        <v>45050</v>
      </c>
      <c r="E388">
        <f>E387-1400</f>
        <v>43750</v>
      </c>
    </row>
    <row r="389" spans="2:9">
      <c r="B389" s="256" t="s">
        <v>632</v>
      </c>
      <c r="C389" s="256">
        <f t="shared" si="98"/>
        <v>48800</v>
      </c>
      <c r="D389" s="256">
        <v>48300</v>
      </c>
      <c r="E389">
        <f>E388+4200</f>
        <v>47950</v>
      </c>
    </row>
    <row r="390" spans="2:9">
      <c r="B390" s="256" t="s">
        <v>644</v>
      </c>
      <c r="C390" s="256">
        <f t="shared" si="98"/>
        <v>47500</v>
      </c>
      <c r="D390" s="256">
        <v>47000</v>
      </c>
    </row>
    <row r="391" spans="2:9">
      <c r="B391" s="256" t="s">
        <v>428</v>
      </c>
      <c r="C391" s="256">
        <f t="shared" si="98"/>
        <v>47800</v>
      </c>
      <c r="D391" s="256">
        <v>47300</v>
      </c>
    </row>
    <row r="392" spans="2:9">
      <c r="B392" s="256" t="s">
        <v>674</v>
      </c>
      <c r="C392" s="256">
        <f t="shared" si="98"/>
        <v>48300</v>
      </c>
      <c r="D392" s="256">
        <v>47800</v>
      </c>
      <c r="G392">
        <f>-500-500-(300+300+200)-250</f>
        <v>-2050</v>
      </c>
    </row>
    <row r="394" spans="2:9">
      <c r="G394" s="89">
        <f>G396-E396</f>
        <v>-3200</v>
      </c>
    </row>
    <row r="395" spans="2:9" ht="30.75">
      <c r="B395" s="254" t="s">
        <v>521</v>
      </c>
      <c r="C395" s="255" t="s">
        <v>670</v>
      </c>
      <c r="D395" s="255" t="s">
        <v>676</v>
      </c>
      <c r="E395" s="254" t="s">
        <v>585</v>
      </c>
      <c r="F395" s="255" t="s">
        <v>535</v>
      </c>
      <c r="G395" s="255" t="s">
        <v>535</v>
      </c>
      <c r="H395" s="255" t="s">
        <v>673</v>
      </c>
    </row>
    <row r="396" spans="2:9">
      <c r="B396" s="256" t="s">
        <v>637</v>
      </c>
      <c r="C396" s="256">
        <v>46000</v>
      </c>
      <c r="D396" s="256">
        <v>45600</v>
      </c>
      <c r="E396" s="256">
        <v>49300</v>
      </c>
      <c r="F396" s="272">
        <f>E396-500-(300+300+200)-500-400</f>
        <v>47100</v>
      </c>
      <c r="G396" s="272">
        <f>F396-1000</f>
        <v>46100</v>
      </c>
      <c r="H396" s="272">
        <f>G396-D396</f>
        <v>500</v>
      </c>
      <c r="I396">
        <v>3100</v>
      </c>
    </row>
    <row r="397" spans="2:9">
      <c r="B397" s="256" t="s">
        <v>653</v>
      </c>
      <c r="C397" s="256">
        <v>42615</v>
      </c>
      <c r="D397" s="256">
        <v>42065</v>
      </c>
      <c r="E397" s="256">
        <v>46550</v>
      </c>
      <c r="F397" s="272">
        <f t="shared" ref="F397:F402" si="99">E397-500-(300+300+200)-500-400</f>
        <v>44350</v>
      </c>
      <c r="G397" s="272">
        <f t="shared" ref="G397:G402" si="100">F397-1000</f>
        <v>43350</v>
      </c>
      <c r="H397" s="272">
        <f t="shared" ref="H397:H402" si="101">G397-D397</f>
        <v>1285</v>
      </c>
    </row>
    <row r="398" spans="2:9">
      <c r="B398" s="256" t="s">
        <v>654</v>
      </c>
      <c r="C398" s="256">
        <v>42275</v>
      </c>
      <c r="D398" s="256">
        <v>41725</v>
      </c>
      <c r="E398" s="256">
        <v>46550</v>
      </c>
      <c r="F398" s="272">
        <f t="shared" si="99"/>
        <v>44350</v>
      </c>
      <c r="G398" s="272">
        <f t="shared" si="100"/>
        <v>43350</v>
      </c>
      <c r="H398" s="272">
        <f t="shared" si="101"/>
        <v>1625</v>
      </c>
    </row>
    <row r="399" spans="2:9">
      <c r="B399" s="256" t="s">
        <v>632</v>
      </c>
      <c r="C399" s="256">
        <v>46450</v>
      </c>
      <c r="D399" s="256">
        <v>46250</v>
      </c>
      <c r="E399" s="256">
        <v>49800</v>
      </c>
      <c r="F399" s="272">
        <f t="shared" si="99"/>
        <v>47600</v>
      </c>
      <c r="G399" s="272">
        <f t="shared" si="100"/>
        <v>46600</v>
      </c>
      <c r="H399" s="272">
        <f t="shared" si="101"/>
        <v>350</v>
      </c>
    </row>
    <row r="400" spans="2:9">
      <c r="B400" s="256" t="s">
        <v>644</v>
      </c>
      <c r="C400" s="256">
        <v>45200</v>
      </c>
      <c r="D400" s="256">
        <f>D396-800</f>
        <v>44800</v>
      </c>
      <c r="E400" s="256">
        <v>48500</v>
      </c>
      <c r="F400" s="272">
        <f t="shared" si="99"/>
        <v>46300</v>
      </c>
      <c r="G400" s="272">
        <f t="shared" si="100"/>
        <v>45300</v>
      </c>
      <c r="H400" s="272">
        <f t="shared" si="101"/>
        <v>500</v>
      </c>
    </row>
    <row r="401" spans="2:9">
      <c r="B401" s="256" t="s">
        <v>428</v>
      </c>
      <c r="C401" s="256">
        <v>44470</v>
      </c>
      <c r="D401" s="256">
        <v>44220</v>
      </c>
      <c r="E401" s="256">
        <v>48800</v>
      </c>
      <c r="F401" s="272">
        <f t="shared" si="99"/>
        <v>46600</v>
      </c>
      <c r="G401" s="272">
        <f t="shared" si="100"/>
        <v>45600</v>
      </c>
      <c r="H401" s="272">
        <f t="shared" si="101"/>
        <v>1380</v>
      </c>
    </row>
    <row r="402" spans="2:9">
      <c r="B402" s="256" t="s">
        <v>674</v>
      </c>
      <c r="C402" s="256">
        <v>43500</v>
      </c>
      <c r="D402" s="256">
        <v>43200</v>
      </c>
      <c r="E402" s="256">
        <v>49300</v>
      </c>
      <c r="F402" s="272">
        <f>E402-500-(300+300+200)-500-400-1000</f>
        <v>46100</v>
      </c>
      <c r="G402" s="272">
        <f t="shared" si="100"/>
        <v>45100</v>
      </c>
      <c r="H402" s="272">
        <f t="shared" si="101"/>
        <v>1900</v>
      </c>
    </row>
    <row r="405" spans="2:9" ht="30.75">
      <c r="B405" s="254" t="s">
        <v>521</v>
      </c>
      <c r="C405" s="255" t="s">
        <v>670</v>
      </c>
      <c r="D405" s="255" t="s">
        <v>676</v>
      </c>
      <c r="E405" s="254" t="s">
        <v>585</v>
      </c>
      <c r="F405" s="255" t="s">
        <v>535</v>
      </c>
      <c r="G405" s="255" t="s">
        <v>535</v>
      </c>
      <c r="H405" s="255" t="s">
        <v>673</v>
      </c>
    </row>
    <row r="406" spans="2:9">
      <c r="B406" s="256" t="s">
        <v>637</v>
      </c>
      <c r="C406" s="256">
        <v>46000</v>
      </c>
      <c r="D406" s="256">
        <v>45600</v>
      </c>
      <c r="E406" s="256">
        <v>47800</v>
      </c>
      <c r="F406" s="272">
        <f>E406-500-(300+300+200)-400</f>
        <v>46100</v>
      </c>
      <c r="G406" s="272">
        <f>F406</f>
        <v>46100</v>
      </c>
      <c r="H406" s="272">
        <f>G406-D406</f>
        <v>500</v>
      </c>
      <c r="I406" s="290">
        <v>0.6</v>
      </c>
    </row>
    <row r="407" spans="2:9">
      <c r="B407" s="256" t="s">
        <v>653</v>
      </c>
      <c r="C407" s="256">
        <v>42615</v>
      </c>
      <c r="D407" s="256">
        <v>42065</v>
      </c>
      <c r="E407" s="256">
        <v>45050</v>
      </c>
      <c r="F407" s="272">
        <f t="shared" ref="F407:F412" si="102">E407-500-(300+300+200)-400</f>
        <v>43350</v>
      </c>
      <c r="G407" s="272">
        <f t="shared" ref="G407:G412" si="103">F407</f>
        <v>43350</v>
      </c>
      <c r="H407" s="272">
        <f t="shared" ref="H407:H412" si="104">G407-D407</f>
        <v>1285</v>
      </c>
      <c r="I407" s="290">
        <v>0.1</v>
      </c>
    </row>
    <row r="408" spans="2:9">
      <c r="B408" s="256" t="s">
        <v>654</v>
      </c>
      <c r="C408" s="256">
        <v>42275</v>
      </c>
      <c r="D408" s="256">
        <v>41725</v>
      </c>
      <c r="E408" s="256">
        <v>45050</v>
      </c>
      <c r="F408" s="272">
        <f t="shared" si="102"/>
        <v>43350</v>
      </c>
      <c r="G408" s="272">
        <f t="shared" si="103"/>
        <v>43350</v>
      </c>
      <c r="H408" s="272">
        <f t="shared" si="104"/>
        <v>1625</v>
      </c>
      <c r="I408" s="290">
        <v>0.1</v>
      </c>
    </row>
    <row r="409" spans="2:9">
      <c r="B409" s="256" t="s">
        <v>632</v>
      </c>
      <c r="C409" s="256">
        <v>46450</v>
      </c>
      <c r="D409" s="256">
        <v>46250</v>
      </c>
      <c r="E409" s="256">
        <v>48300</v>
      </c>
      <c r="F409" s="272">
        <f t="shared" si="102"/>
        <v>46600</v>
      </c>
      <c r="G409" s="272">
        <f t="shared" si="103"/>
        <v>46600</v>
      </c>
      <c r="H409" s="272">
        <f t="shared" si="104"/>
        <v>350</v>
      </c>
      <c r="I409" s="290">
        <v>0.2</v>
      </c>
    </row>
    <row r="410" spans="2:9">
      <c r="B410" s="256" t="s">
        <v>644</v>
      </c>
      <c r="C410" s="256">
        <v>45200</v>
      </c>
      <c r="D410" s="256">
        <f>D406-800</f>
        <v>44800</v>
      </c>
      <c r="E410" s="256">
        <v>47000</v>
      </c>
      <c r="F410" s="272">
        <f t="shared" si="102"/>
        <v>45300</v>
      </c>
      <c r="G410" s="272">
        <f t="shared" si="103"/>
        <v>45300</v>
      </c>
      <c r="H410" s="272">
        <f t="shared" si="104"/>
        <v>500</v>
      </c>
    </row>
    <row r="411" spans="2:9">
      <c r="B411" s="256" t="s">
        <v>428</v>
      </c>
      <c r="C411" s="256">
        <v>44470</v>
      </c>
      <c r="D411" s="256">
        <v>44220</v>
      </c>
      <c r="E411" s="256">
        <v>47300</v>
      </c>
      <c r="F411" s="272">
        <f t="shared" si="102"/>
        <v>45600</v>
      </c>
      <c r="G411" s="272">
        <f t="shared" si="103"/>
        <v>45600</v>
      </c>
      <c r="H411" s="272">
        <f t="shared" si="104"/>
        <v>1380</v>
      </c>
    </row>
    <row r="412" spans="2:9">
      <c r="B412" s="256" t="s">
        <v>674</v>
      </c>
      <c r="C412" s="256">
        <v>43500</v>
      </c>
      <c r="D412" s="256">
        <v>43200</v>
      </c>
      <c r="E412" s="256">
        <v>47800</v>
      </c>
      <c r="F412" s="272">
        <f t="shared" si="102"/>
        <v>46100</v>
      </c>
      <c r="G412" s="272">
        <f t="shared" si="103"/>
        <v>46100</v>
      </c>
      <c r="H412" s="272">
        <f t="shared" si="104"/>
        <v>2900</v>
      </c>
    </row>
    <row r="413" spans="2:9">
      <c r="I413">
        <f>SUMPRODUCT(H406:H409,I406:I409)</f>
        <v>661</v>
      </c>
    </row>
    <row r="415" spans="2:9" ht="30.75">
      <c r="B415" s="254" t="s">
        <v>521</v>
      </c>
      <c r="C415" s="255" t="s">
        <v>670</v>
      </c>
      <c r="D415" s="255" t="s">
        <v>677</v>
      </c>
      <c r="E415" s="254" t="s">
        <v>585</v>
      </c>
      <c r="F415" s="255" t="s">
        <v>559</v>
      </c>
      <c r="G415" s="255" t="s">
        <v>535</v>
      </c>
      <c r="H415" s="255" t="s">
        <v>673</v>
      </c>
    </row>
    <row r="416" spans="2:9">
      <c r="B416" s="256" t="s">
        <v>637</v>
      </c>
      <c r="C416" s="256">
        <v>46000</v>
      </c>
      <c r="D416" s="256">
        <v>45627</v>
      </c>
      <c r="E416" s="256">
        <v>47800</v>
      </c>
      <c r="F416" s="272">
        <f>E416-500-(300+300+200)-400</f>
        <v>46100</v>
      </c>
      <c r="G416" s="272">
        <f>F416-500</f>
        <v>45600</v>
      </c>
      <c r="H416" s="272">
        <f>G416-D416</f>
        <v>-27</v>
      </c>
    </row>
    <row r="417" spans="2:9">
      <c r="B417" s="256" t="s">
        <v>653</v>
      </c>
      <c r="C417" s="256">
        <v>42615</v>
      </c>
      <c r="D417" s="256">
        <v>41988</v>
      </c>
      <c r="E417" s="256">
        <v>45050</v>
      </c>
      <c r="F417" s="272">
        <f t="shared" ref="F417:F422" si="105">E417-500-(300+300+200)-400</f>
        <v>43350</v>
      </c>
      <c r="G417" s="272">
        <f t="shared" ref="G417:G422" si="106">F417-500</f>
        <v>42850</v>
      </c>
      <c r="H417" s="272">
        <f t="shared" ref="H417:H422" si="107">G417-D417</f>
        <v>862</v>
      </c>
    </row>
    <row r="418" spans="2:9">
      <c r="B418" s="256" t="s">
        <v>654</v>
      </c>
      <c r="C418" s="256">
        <v>42275</v>
      </c>
      <c r="D418" s="256">
        <v>41648</v>
      </c>
      <c r="E418" s="256">
        <v>45050</v>
      </c>
      <c r="F418" s="272">
        <f t="shared" si="105"/>
        <v>43350</v>
      </c>
      <c r="G418" s="272">
        <f t="shared" si="106"/>
        <v>42850</v>
      </c>
      <c r="H418" s="272">
        <f t="shared" si="107"/>
        <v>1202</v>
      </c>
    </row>
    <row r="419" spans="2:9">
      <c r="B419" s="256" t="s">
        <v>632</v>
      </c>
      <c r="C419" s="256">
        <v>46450</v>
      </c>
      <c r="D419" s="256">
        <v>46168</v>
      </c>
      <c r="E419" s="256">
        <v>48300</v>
      </c>
      <c r="F419" s="272">
        <f t="shared" si="105"/>
        <v>46600</v>
      </c>
      <c r="G419" s="272">
        <f t="shared" si="106"/>
        <v>46100</v>
      </c>
      <c r="H419" s="272">
        <f t="shared" si="107"/>
        <v>-68</v>
      </c>
    </row>
    <row r="420" spans="2:9">
      <c r="B420" s="256" t="s">
        <v>644</v>
      </c>
      <c r="C420" s="256">
        <v>45200</v>
      </c>
      <c r="D420" s="256">
        <f>D416-800</f>
        <v>44827</v>
      </c>
      <c r="E420" s="256">
        <v>47000</v>
      </c>
      <c r="F420" s="272">
        <f t="shared" si="105"/>
        <v>45300</v>
      </c>
      <c r="G420" s="272">
        <f t="shared" si="106"/>
        <v>44800</v>
      </c>
      <c r="H420" s="272">
        <f t="shared" si="107"/>
        <v>-27</v>
      </c>
    </row>
    <row r="421" spans="2:9">
      <c r="B421" s="256" t="s">
        <v>428</v>
      </c>
      <c r="C421" s="256">
        <v>44470</v>
      </c>
      <c r="D421" s="256">
        <v>44234</v>
      </c>
      <c r="E421" s="256">
        <v>47300</v>
      </c>
      <c r="F421" s="272">
        <f t="shared" si="105"/>
        <v>45600</v>
      </c>
      <c r="G421" s="272">
        <f t="shared" si="106"/>
        <v>45100</v>
      </c>
      <c r="H421" s="272">
        <f t="shared" si="107"/>
        <v>866</v>
      </c>
    </row>
    <row r="422" spans="2:9">
      <c r="B422" s="256" t="s">
        <v>674</v>
      </c>
      <c r="C422" s="256">
        <v>43500</v>
      </c>
      <c r="D422" s="256">
        <v>43200</v>
      </c>
      <c r="E422" s="256">
        <v>47800</v>
      </c>
      <c r="F422" s="272">
        <f>E422-500-(300+300+200)-400-1000</f>
        <v>45100</v>
      </c>
      <c r="G422" s="272">
        <f t="shared" si="106"/>
        <v>44600</v>
      </c>
      <c r="H422" s="272">
        <f t="shared" si="107"/>
        <v>1400</v>
      </c>
    </row>
    <row r="424" spans="2:9" ht="30.75">
      <c r="B424" s="254" t="s">
        <v>521</v>
      </c>
      <c r="C424" s="255" t="s">
        <v>678</v>
      </c>
      <c r="D424" s="255" t="s">
        <v>679</v>
      </c>
      <c r="E424" s="254" t="s">
        <v>585</v>
      </c>
      <c r="F424" s="255" t="s">
        <v>559</v>
      </c>
      <c r="G424" s="255" t="s">
        <v>535</v>
      </c>
      <c r="H424" s="255" t="s">
        <v>680</v>
      </c>
      <c r="I424" s="255" t="s">
        <v>661</v>
      </c>
    </row>
    <row r="425" spans="2:9">
      <c r="B425" s="256" t="s">
        <v>637</v>
      </c>
      <c r="C425" s="256">
        <v>45320</v>
      </c>
      <c r="D425" s="256">
        <v>45378</v>
      </c>
      <c r="E425" s="256">
        <f>E416-1000</f>
        <v>46800</v>
      </c>
      <c r="F425" s="272">
        <f>E425-500-(300+300+200)-400-250</f>
        <v>44850</v>
      </c>
      <c r="G425" s="272">
        <f>F425+1000</f>
        <v>45850</v>
      </c>
      <c r="H425" s="272">
        <f>G425-D425</f>
        <v>472</v>
      </c>
      <c r="I425" s="291">
        <v>0.51</v>
      </c>
    </row>
    <row r="426" spans="2:9">
      <c r="B426" s="256" t="s">
        <v>653</v>
      </c>
      <c r="C426" s="256">
        <v>41435</v>
      </c>
      <c r="D426" s="256">
        <v>41871</v>
      </c>
      <c r="E426" s="256">
        <f t="shared" ref="E426:E431" si="108">E417-1000</f>
        <v>44050</v>
      </c>
      <c r="F426" s="272">
        <f>E426-500-(300+300+200)-400-250-100</f>
        <v>42000</v>
      </c>
      <c r="G426" s="272">
        <f t="shared" ref="G426:G431" si="109">F426+1000</f>
        <v>43000</v>
      </c>
      <c r="H426" s="272">
        <f t="shared" ref="H426:H431" si="110">G426-D426</f>
        <v>1129</v>
      </c>
      <c r="I426" s="291">
        <v>0.09</v>
      </c>
    </row>
    <row r="427" spans="2:9">
      <c r="B427" s="256" t="s">
        <v>654</v>
      </c>
      <c r="C427" s="256">
        <v>41095</v>
      </c>
      <c r="D427" s="256">
        <v>41531</v>
      </c>
      <c r="E427" s="256">
        <f t="shared" si="108"/>
        <v>44050</v>
      </c>
      <c r="F427" s="272">
        <f>E427-500-(300+300+200)-400-250-100</f>
        <v>42000</v>
      </c>
      <c r="G427" s="272">
        <f t="shared" si="109"/>
        <v>43000</v>
      </c>
      <c r="H427" s="272">
        <f t="shared" si="110"/>
        <v>1469</v>
      </c>
      <c r="I427" s="291">
        <v>0.13</v>
      </c>
    </row>
    <row r="428" spans="2:9">
      <c r="B428" s="256" t="s">
        <v>632</v>
      </c>
      <c r="C428" s="256">
        <v>45690</v>
      </c>
      <c r="D428" s="256">
        <v>45750</v>
      </c>
      <c r="E428" s="256">
        <f t="shared" si="108"/>
        <v>47300</v>
      </c>
      <c r="F428" s="272">
        <f>E428-500-(300+300+200)-400-250</f>
        <v>45350</v>
      </c>
      <c r="G428" s="272">
        <f t="shared" si="109"/>
        <v>46350</v>
      </c>
      <c r="H428" s="272">
        <f t="shared" si="110"/>
        <v>600</v>
      </c>
      <c r="I428" s="291">
        <v>0.1</v>
      </c>
    </row>
    <row r="429" spans="2:9">
      <c r="B429" s="256" t="s">
        <v>644</v>
      </c>
      <c r="C429" s="256">
        <v>44520</v>
      </c>
      <c r="D429" s="256">
        <v>44578</v>
      </c>
      <c r="E429" s="256">
        <f t="shared" si="108"/>
        <v>46000</v>
      </c>
      <c r="F429" s="272">
        <f>E429-500-(300+300+200)-400-250</f>
        <v>44050</v>
      </c>
      <c r="G429" s="272">
        <f t="shared" si="109"/>
        <v>45050</v>
      </c>
      <c r="H429" s="272">
        <f t="shared" si="110"/>
        <v>472</v>
      </c>
      <c r="I429" s="291">
        <v>0.13</v>
      </c>
    </row>
    <row r="430" spans="2:9">
      <c r="B430" s="256" t="s">
        <v>428</v>
      </c>
      <c r="C430" s="256">
        <v>43610</v>
      </c>
      <c r="D430" s="256">
        <v>43848</v>
      </c>
      <c r="E430" s="256">
        <f t="shared" si="108"/>
        <v>46300</v>
      </c>
      <c r="F430" s="272">
        <f>E430-500-(300+300+200)-400-250</f>
        <v>44350</v>
      </c>
      <c r="G430" s="272">
        <f t="shared" si="109"/>
        <v>45350</v>
      </c>
      <c r="H430" s="272">
        <f t="shared" si="110"/>
        <v>1502</v>
      </c>
      <c r="I430" s="291">
        <v>0.02</v>
      </c>
    </row>
    <row r="431" spans="2:9">
      <c r="B431" s="256" t="s">
        <v>674</v>
      </c>
      <c r="C431" s="256">
        <v>43200</v>
      </c>
      <c r="D431" s="256">
        <v>43533</v>
      </c>
      <c r="E431" s="256">
        <f t="shared" si="108"/>
        <v>46800</v>
      </c>
      <c r="F431" s="272">
        <f>E431-500-(300+300+200)-400-1000</f>
        <v>44100</v>
      </c>
      <c r="G431" s="272">
        <f t="shared" si="109"/>
        <v>45100</v>
      </c>
      <c r="H431" s="272">
        <f t="shared" si="110"/>
        <v>1567</v>
      </c>
      <c r="I431" s="291">
        <v>0.02</v>
      </c>
    </row>
    <row r="432" spans="2:9">
      <c r="F432" s="89">
        <f>E425-F425</f>
        <v>1950</v>
      </c>
      <c r="H432">
        <f>SUMPRODUCT(H425:H431,I425:I431)</f>
        <v>716.04</v>
      </c>
      <c r="I432" s="290">
        <f>SUM(I425:I431)</f>
        <v>1</v>
      </c>
    </row>
    <row r="434" spans="2:9" ht="30.75">
      <c r="B434" s="254" t="s">
        <v>521</v>
      </c>
      <c r="C434" s="255" t="s">
        <v>681</v>
      </c>
      <c r="D434" s="255" t="s">
        <v>682</v>
      </c>
      <c r="E434" s="254" t="s">
        <v>585</v>
      </c>
      <c r="F434" s="255" t="s">
        <v>559</v>
      </c>
      <c r="G434" s="255" t="s">
        <v>535</v>
      </c>
      <c r="H434" s="255" t="s">
        <v>683</v>
      </c>
      <c r="I434" s="255" t="s">
        <v>661</v>
      </c>
    </row>
    <row r="435" spans="2:9">
      <c r="B435" s="256" t="s">
        <v>637</v>
      </c>
      <c r="C435" s="256">
        <v>46400</v>
      </c>
      <c r="D435" s="256">
        <v>46200</v>
      </c>
      <c r="E435" s="256">
        <f>E425+1500</f>
        <v>48300</v>
      </c>
      <c r="F435" s="272">
        <f>E435-500-(300+300+200)-400-250-100</f>
        <v>46250</v>
      </c>
      <c r="G435" s="272">
        <f>F435-500</f>
        <v>45750</v>
      </c>
      <c r="H435" s="272">
        <f>G435-D435</f>
        <v>-450</v>
      </c>
      <c r="I435" s="291">
        <v>0.51</v>
      </c>
    </row>
    <row r="436" spans="2:9">
      <c r="B436" s="256" t="s">
        <v>653</v>
      </c>
      <c r="C436" s="256">
        <v>42615</v>
      </c>
      <c r="D436">
        <v>42282</v>
      </c>
      <c r="E436" s="256">
        <f t="shared" ref="E436:E439" si="111">E426+1500</f>
        <v>45550</v>
      </c>
      <c r="F436" s="272">
        <f>E436-500-(300+300+200)-400-250-100</f>
        <v>43500</v>
      </c>
      <c r="G436" s="272">
        <f t="shared" ref="G436:G440" si="112">F436-500</f>
        <v>43000</v>
      </c>
      <c r="H436" s="272">
        <f>G436-D436</f>
        <v>718</v>
      </c>
      <c r="I436" s="291">
        <v>0.09</v>
      </c>
    </row>
    <row r="437" spans="2:9">
      <c r="B437" s="256" t="s">
        <v>654</v>
      </c>
      <c r="C437" s="256">
        <v>42275</v>
      </c>
      <c r="D437" s="256">
        <v>41942</v>
      </c>
      <c r="E437" s="256">
        <f t="shared" si="111"/>
        <v>45550</v>
      </c>
      <c r="F437" s="272">
        <f>E437-500-(300+300+200)-400-250-100</f>
        <v>43500</v>
      </c>
      <c r="G437" s="272">
        <f t="shared" si="112"/>
        <v>43000</v>
      </c>
      <c r="H437" s="272">
        <f>G437-D437</f>
        <v>1058</v>
      </c>
      <c r="I437" s="291">
        <v>0.13</v>
      </c>
    </row>
    <row r="438" spans="2:9">
      <c r="B438" s="256" t="s">
        <v>632</v>
      </c>
      <c r="C438" s="256">
        <v>46050</v>
      </c>
      <c r="D438" s="256">
        <v>46283</v>
      </c>
      <c r="E438" s="256">
        <f t="shared" si="111"/>
        <v>48800</v>
      </c>
      <c r="F438" s="272">
        <f>E438-500-(300+300+200)-400-250</f>
        <v>46850</v>
      </c>
      <c r="G438" s="272">
        <f t="shared" si="112"/>
        <v>46350</v>
      </c>
      <c r="H438" s="272">
        <f>G438-D438</f>
        <v>67</v>
      </c>
      <c r="I438" s="291">
        <v>0.1</v>
      </c>
    </row>
    <row r="439" spans="2:9">
      <c r="B439" s="256" t="s">
        <v>644</v>
      </c>
      <c r="C439" s="256">
        <v>45300</v>
      </c>
      <c r="D439" s="256">
        <v>45400</v>
      </c>
      <c r="E439" s="256">
        <f t="shared" si="111"/>
        <v>47500</v>
      </c>
      <c r="F439" s="272">
        <f>E439-500-(300+300+200)-400-250</f>
        <v>45550</v>
      </c>
      <c r="G439" s="272">
        <f t="shared" si="112"/>
        <v>45050</v>
      </c>
      <c r="H439" s="272">
        <f>G439-D439</f>
        <v>-350</v>
      </c>
      <c r="I439" s="291">
        <v>0.13</v>
      </c>
    </row>
    <row r="440" spans="2:9">
      <c r="B440" s="256" t="s">
        <v>674</v>
      </c>
      <c r="C440" s="256">
        <v>44300</v>
      </c>
      <c r="D440" s="256">
        <v>44467</v>
      </c>
      <c r="E440" s="256">
        <f>E431+1500</f>
        <v>48300</v>
      </c>
      <c r="F440" s="272">
        <f>E440-500-(300+300+200)-400-1000</f>
        <v>45600</v>
      </c>
      <c r="G440" s="272">
        <f t="shared" si="112"/>
        <v>45100</v>
      </c>
      <c r="H440" s="272">
        <f>G440-D440</f>
        <v>633</v>
      </c>
      <c r="I440" s="291">
        <v>0.02</v>
      </c>
    </row>
    <row r="441" spans="2:9">
      <c r="B441" s="256" t="s">
        <v>15</v>
      </c>
      <c r="C441" s="256">
        <v>42870</v>
      </c>
      <c r="D441" s="256">
        <v>42803</v>
      </c>
      <c r="E441" s="256">
        <f>E436</f>
        <v>45550</v>
      </c>
      <c r="F441" s="272">
        <f>E441-500-(300+300+200)-400-250-100</f>
        <v>43500</v>
      </c>
      <c r="G441" s="272">
        <f>F441-500</f>
        <v>43000</v>
      </c>
      <c r="H441" s="272">
        <f>G441-D441</f>
        <v>197</v>
      </c>
      <c r="I441" s="291">
        <v>0.02</v>
      </c>
    </row>
    <row r="442" spans="2:9">
      <c r="H442" s="272">
        <f>SUMPRODUCT(H435:H441,I435:I441)</f>
        <v>-49.540000000000006</v>
      </c>
      <c r="I442" s="291">
        <f>SUM(I435:I441)</f>
        <v>1</v>
      </c>
    </row>
    <row r="443" spans="2:9">
      <c r="F443" s="272"/>
      <c r="G443" s="272"/>
    </row>
    <row r="444" spans="2:9" ht="30.75">
      <c r="B444" s="254" t="s">
        <v>521</v>
      </c>
      <c r="C444" s="255" t="s">
        <v>681</v>
      </c>
      <c r="D444" s="255" t="s">
        <v>682</v>
      </c>
      <c r="E444" s="254" t="s">
        <v>585</v>
      </c>
      <c r="F444" s="255" t="s">
        <v>559</v>
      </c>
      <c r="G444" s="255" t="s">
        <v>535</v>
      </c>
      <c r="H444" s="255" t="s">
        <v>683</v>
      </c>
      <c r="I444" s="255" t="s">
        <v>661</v>
      </c>
    </row>
    <row r="445" spans="2:9">
      <c r="B445" s="256" t="s">
        <v>637</v>
      </c>
      <c r="C445" s="256">
        <v>46400</v>
      </c>
      <c r="D445" s="256">
        <v>46267</v>
      </c>
      <c r="E445" s="256">
        <f>E435</f>
        <v>48300</v>
      </c>
      <c r="F445" s="272">
        <f>E445-500-(300+300+200)-400-500-250</f>
        <v>45850</v>
      </c>
      <c r="G445" s="272">
        <f>F445-100-50</f>
        <v>45700</v>
      </c>
      <c r="H445" s="272">
        <f>G445-D445</f>
        <v>-567</v>
      </c>
      <c r="I445" s="291">
        <v>0.51</v>
      </c>
    </row>
    <row r="446" spans="2:9">
      <c r="B446" s="256" t="s">
        <v>653</v>
      </c>
      <c r="C446" s="256">
        <v>42615</v>
      </c>
      <c r="D446">
        <v>42282</v>
      </c>
      <c r="E446" s="256">
        <f t="shared" ref="E446:E451" si="113">E436</f>
        <v>45550</v>
      </c>
      <c r="F446" s="272">
        <f>E446-500-(300+300+200)-400-500-250-100</f>
        <v>43000</v>
      </c>
      <c r="G446" s="272">
        <f t="shared" ref="G446:G451" si="114">F446-100-50</f>
        <v>42850</v>
      </c>
      <c r="H446" s="272">
        <f>G446-D446</f>
        <v>568</v>
      </c>
      <c r="I446" s="291">
        <v>0.09</v>
      </c>
    </row>
    <row r="447" spans="2:9">
      <c r="B447" s="256" t="s">
        <v>654</v>
      </c>
      <c r="C447" s="256">
        <v>42275</v>
      </c>
      <c r="D447" s="256">
        <v>41942</v>
      </c>
      <c r="E447" s="256">
        <f t="shared" si="113"/>
        <v>45550</v>
      </c>
      <c r="F447" s="272">
        <f>E447-500-(300+300+200)-400-500-250-100</f>
        <v>43000</v>
      </c>
      <c r="G447" s="272">
        <f t="shared" si="114"/>
        <v>42850</v>
      </c>
      <c r="H447" s="272">
        <f>G447-D447</f>
        <v>908</v>
      </c>
      <c r="I447" s="291">
        <v>0.13</v>
      </c>
    </row>
    <row r="448" spans="2:9">
      <c r="B448" s="256" t="s">
        <v>632</v>
      </c>
      <c r="C448" s="256">
        <v>46050</v>
      </c>
      <c r="D448" s="256">
        <v>46400</v>
      </c>
      <c r="E448" s="256">
        <f t="shared" si="113"/>
        <v>48800</v>
      </c>
      <c r="F448" s="272">
        <f>E448-500-(300+300+200)-400-500-250</f>
        <v>46350</v>
      </c>
      <c r="G448" s="272">
        <f t="shared" si="114"/>
        <v>46200</v>
      </c>
      <c r="H448" s="272">
        <f>G448-D448</f>
        <v>-200</v>
      </c>
      <c r="I448" s="291">
        <v>0.1</v>
      </c>
    </row>
    <row r="449" spans="1:11">
      <c r="B449" s="256" t="s">
        <v>644</v>
      </c>
      <c r="C449" s="256">
        <v>45300</v>
      </c>
      <c r="D449" s="256">
        <v>45467</v>
      </c>
      <c r="E449" s="256">
        <f t="shared" si="113"/>
        <v>47500</v>
      </c>
      <c r="F449" s="272">
        <f>E449-500-(300+300+200)-400-500</f>
        <v>45300</v>
      </c>
      <c r="G449" s="272">
        <f t="shared" si="114"/>
        <v>45150</v>
      </c>
      <c r="H449" s="272">
        <f>G449-D449</f>
        <v>-317</v>
      </c>
      <c r="I449" s="291">
        <v>0.13</v>
      </c>
    </row>
    <row r="450" spans="1:11">
      <c r="B450" s="256" t="s">
        <v>674</v>
      </c>
      <c r="C450" s="256">
        <v>44300</v>
      </c>
      <c r="D450" s="256">
        <v>44700</v>
      </c>
      <c r="E450" s="256">
        <f t="shared" si="113"/>
        <v>48300</v>
      </c>
      <c r="F450" s="272">
        <f>E450-500-(300+300+200)-400-500-1000</f>
        <v>45100</v>
      </c>
      <c r="G450" s="272">
        <f t="shared" si="114"/>
        <v>44950</v>
      </c>
      <c r="H450" s="272">
        <f>G450-D450</f>
        <v>250</v>
      </c>
      <c r="I450" s="291">
        <v>0.02</v>
      </c>
    </row>
    <row r="451" spans="1:11">
      <c r="B451" s="256" t="s">
        <v>15</v>
      </c>
      <c r="C451" s="256">
        <v>42870</v>
      </c>
      <c r="D451" s="256">
        <v>42653</v>
      </c>
      <c r="E451" s="256">
        <f t="shared" si="113"/>
        <v>45550</v>
      </c>
      <c r="F451" s="272">
        <f>E451-500-(300+300+200)-400-500-250-100</f>
        <v>43000</v>
      </c>
      <c r="G451" s="272">
        <f t="shared" si="114"/>
        <v>42850</v>
      </c>
      <c r="H451" s="272">
        <f>G451-D451</f>
        <v>197</v>
      </c>
      <c r="I451" s="291">
        <v>0.02</v>
      </c>
    </row>
    <row r="452" spans="1:11">
      <c r="H452" s="272">
        <f>SUMPRODUCT(H445:H451,I445:I451)</f>
        <v>-172.28</v>
      </c>
      <c r="I452" s="291">
        <f>SUM(I445:I451)</f>
        <v>1</v>
      </c>
    </row>
    <row r="455" spans="1:11" ht="30.75">
      <c r="A455" s="273" t="s">
        <v>684</v>
      </c>
      <c r="B455" s="254" t="s">
        <v>521</v>
      </c>
      <c r="C455" s="255" t="s">
        <v>681</v>
      </c>
      <c r="D455" s="255" t="s">
        <v>685</v>
      </c>
      <c r="E455" s="254" t="s">
        <v>585</v>
      </c>
      <c r="F455" s="255" t="s">
        <v>559</v>
      </c>
      <c r="G455" s="255" t="s">
        <v>535</v>
      </c>
      <c r="H455" s="255" t="s">
        <v>683</v>
      </c>
      <c r="I455" s="255" t="s">
        <v>661</v>
      </c>
    </row>
    <row r="456" spans="1:11">
      <c r="A456" s="273"/>
      <c r="B456" s="256" t="s">
        <v>637</v>
      </c>
      <c r="C456" s="256">
        <v>46400</v>
      </c>
      <c r="D456" s="256">
        <v>46000</v>
      </c>
      <c r="E456" s="256">
        <f>E445</f>
        <v>48300</v>
      </c>
      <c r="F456" s="272">
        <f>E456-500-(300+300+200)-400-500-250</f>
        <v>45850</v>
      </c>
      <c r="G456" s="272">
        <f>F456-350-175</f>
        <v>45325</v>
      </c>
      <c r="H456" s="272">
        <f>G456-D456</f>
        <v>-675</v>
      </c>
      <c r="I456" s="291">
        <v>0.51</v>
      </c>
      <c r="K456" s="89">
        <f>G456-D456</f>
        <v>-675</v>
      </c>
    </row>
    <row r="457" spans="1:11">
      <c r="A457" s="273"/>
      <c r="B457" s="256" t="s">
        <v>653</v>
      </c>
      <c r="C457" s="256">
        <v>42615</v>
      </c>
      <c r="D457">
        <v>42282</v>
      </c>
      <c r="E457" s="256">
        <f t="shared" ref="E457:E462" si="115">E446</f>
        <v>45550</v>
      </c>
      <c r="F457" s="272">
        <f>E457-500-(300+300+200)-400-500-250-100</f>
        <v>43000</v>
      </c>
      <c r="G457" s="272">
        <f t="shared" ref="G457:G462" si="116">F457-350-175</f>
        <v>42475</v>
      </c>
      <c r="H457" s="272">
        <f>G457-D457</f>
        <v>193</v>
      </c>
      <c r="I457" s="291">
        <v>0.09</v>
      </c>
      <c r="K457" s="89">
        <f>G457-D457</f>
        <v>193</v>
      </c>
    </row>
    <row r="458" spans="1:11">
      <c r="A458" s="273"/>
      <c r="B458" s="256" t="s">
        <v>654</v>
      </c>
      <c r="C458" s="256">
        <v>42275</v>
      </c>
      <c r="D458" s="256">
        <v>41942</v>
      </c>
      <c r="E458" s="256">
        <f t="shared" si="115"/>
        <v>45550</v>
      </c>
      <c r="F458" s="272">
        <f>E458-500-(300+300+200)-400-500-250-100</f>
        <v>43000</v>
      </c>
      <c r="G458" s="272">
        <f t="shared" si="116"/>
        <v>42475</v>
      </c>
      <c r="H458" s="272">
        <f>G458-D458</f>
        <v>533</v>
      </c>
      <c r="I458" s="291">
        <v>0.13</v>
      </c>
      <c r="K458" s="89">
        <f t="shared" ref="K458:K461" si="117">G458-D458</f>
        <v>533</v>
      </c>
    </row>
    <row r="459" spans="1:11">
      <c r="A459" s="273"/>
      <c r="B459" s="256" t="s">
        <v>632</v>
      </c>
      <c r="C459" s="256">
        <v>46050</v>
      </c>
      <c r="D459" s="256">
        <v>46350</v>
      </c>
      <c r="E459" s="256">
        <f t="shared" si="115"/>
        <v>48800</v>
      </c>
      <c r="F459" s="272">
        <f>E459-500-(300+300+200)-400-500-250</f>
        <v>46350</v>
      </c>
      <c r="G459" s="272">
        <f t="shared" si="116"/>
        <v>45825</v>
      </c>
      <c r="H459" s="272">
        <f>G459-D459</f>
        <v>-525</v>
      </c>
      <c r="I459" s="291">
        <v>0.1</v>
      </c>
      <c r="K459" s="89">
        <f t="shared" si="117"/>
        <v>-525</v>
      </c>
    </row>
    <row r="460" spans="1:11">
      <c r="A460" s="273"/>
      <c r="B460" s="256" t="s">
        <v>644</v>
      </c>
      <c r="C460" s="256">
        <v>45300</v>
      </c>
      <c r="D460" s="256">
        <v>45200</v>
      </c>
      <c r="E460" s="256">
        <f t="shared" si="115"/>
        <v>47500</v>
      </c>
      <c r="F460" s="272">
        <f>E460-500-(300+300+200)-400-500</f>
        <v>45300</v>
      </c>
      <c r="G460" s="272">
        <f t="shared" si="116"/>
        <v>44775</v>
      </c>
      <c r="H460" s="272">
        <f>G460-D460</f>
        <v>-425</v>
      </c>
      <c r="I460" s="291">
        <v>0.13</v>
      </c>
      <c r="K460" s="89">
        <f t="shared" si="117"/>
        <v>-425</v>
      </c>
    </row>
    <row r="461" spans="1:11">
      <c r="A461" s="273"/>
      <c r="B461" s="256" t="s">
        <v>674</v>
      </c>
      <c r="C461" s="256">
        <v>44300</v>
      </c>
      <c r="D461" s="256">
        <v>44756</v>
      </c>
      <c r="E461" s="256">
        <f t="shared" si="115"/>
        <v>48300</v>
      </c>
      <c r="F461" s="272">
        <f>E461-500-(300+300+200)-400-500-1000</f>
        <v>45100</v>
      </c>
      <c r="G461" s="272">
        <f t="shared" si="116"/>
        <v>44575</v>
      </c>
      <c r="H461" s="272">
        <f>G461-D461</f>
        <v>-181</v>
      </c>
      <c r="I461" s="291">
        <v>0.02</v>
      </c>
      <c r="K461" s="89">
        <f t="shared" si="117"/>
        <v>-181</v>
      </c>
    </row>
    <row r="462" spans="1:11">
      <c r="A462" s="273"/>
      <c r="B462" s="256" t="s">
        <v>686</v>
      </c>
      <c r="C462" s="256">
        <v>42870</v>
      </c>
      <c r="D462" s="256">
        <v>42481</v>
      </c>
      <c r="E462" s="256">
        <f t="shared" si="115"/>
        <v>45550</v>
      </c>
      <c r="F462" s="272">
        <f>E462-500-(300+300+200)-400-500-250-100</f>
        <v>43000</v>
      </c>
      <c r="G462" s="272">
        <f t="shared" si="116"/>
        <v>42475</v>
      </c>
      <c r="H462" s="272">
        <f>G462-D462</f>
        <v>-6</v>
      </c>
      <c r="I462" s="291">
        <v>0.02</v>
      </c>
    </row>
    <row r="463" spans="1:11">
      <c r="D463" s="2"/>
      <c r="H463" s="272">
        <f>SUMPRODUCT(H456:H462,I456:I462)</f>
        <v>-369.08</v>
      </c>
      <c r="I463" s="291">
        <f>SUM(I456:I462)</f>
        <v>1</v>
      </c>
    </row>
    <row r="464" spans="1:11">
      <c r="D464" s="2"/>
    </row>
    <row r="465" spans="2:10">
      <c r="D465" s="2"/>
    </row>
    <row r="466" spans="2:10" ht="30.75">
      <c r="B466" s="254" t="s">
        <v>521</v>
      </c>
      <c r="C466" s="255" t="s">
        <v>687</v>
      </c>
      <c r="D466" s="255" t="s">
        <v>688</v>
      </c>
      <c r="E466" s="254" t="s">
        <v>585</v>
      </c>
      <c r="F466" s="255" t="s">
        <v>559</v>
      </c>
      <c r="G466" s="255" t="s">
        <v>535</v>
      </c>
      <c r="H466" s="255" t="s">
        <v>689</v>
      </c>
      <c r="I466" s="255" t="s">
        <v>661</v>
      </c>
    </row>
    <row r="467" spans="2:10">
      <c r="B467" s="256" t="s">
        <v>637</v>
      </c>
      <c r="C467" s="256">
        <v>45100</v>
      </c>
      <c r="D467" s="256">
        <v>44900</v>
      </c>
      <c r="E467" s="256">
        <f>E456</f>
        <v>48300</v>
      </c>
      <c r="F467" s="272">
        <f>E467-500-(300+300+200+500*40%)-400-500-250</f>
        <v>45650</v>
      </c>
      <c r="G467" s="272">
        <f>F467-500</f>
        <v>45150</v>
      </c>
      <c r="H467" s="272">
        <f>G467-D467</f>
        <v>250</v>
      </c>
      <c r="I467" s="291">
        <v>0.51</v>
      </c>
    </row>
    <row r="468" spans="2:10">
      <c r="B468" s="256" t="s">
        <v>653</v>
      </c>
      <c r="C468" s="256">
        <v>42315</v>
      </c>
      <c r="D468">
        <v>42565</v>
      </c>
      <c r="E468" s="256">
        <f>E457</f>
        <v>45550</v>
      </c>
      <c r="F468" s="272">
        <f>E468-500-(300+300+200+500*40%)-400-500-250-100</f>
        <v>42800</v>
      </c>
      <c r="G468" s="272">
        <f t="shared" ref="G468:G473" si="118">F468-500</f>
        <v>42300</v>
      </c>
      <c r="H468" s="272">
        <f>G468-D468</f>
        <v>-265</v>
      </c>
      <c r="I468" s="291">
        <v>0.09</v>
      </c>
    </row>
    <row r="469" spans="2:10">
      <c r="B469" s="256" t="s">
        <v>654</v>
      </c>
      <c r="C469" s="256">
        <v>41975</v>
      </c>
      <c r="D469" s="256">
        <v>42225</v>
      </c>
      <c r="E469" s="256">
        <f>E458</f>
        <v>45550</v>
      </c>
      <c r="F469" s="272">
        <f>E469-500-(300+300+200+500*40%)-400-500-250-100</f>
        <v>42800</v>
      </c>
      <c r="G469" s="272">
        <f t="shared" si="118"/>
        <v>42300</v>
      </c>
      <c r="H469" s="272">
        <f>G469-D469</f>
        <v>75</v>
      </c>
      <c r="I469" s="291">
        <v>0.13</v>
      </c>
    </row>
    <row r="470" spans="2:10">
      <c r="B470" s="256" t="s">
        <v>632</v>
      </c>
      <c r="C470" s="256">
        <v>46150</v>
      </c>
      <c r="D470" s="256">
        <v>46100</v>
      </c>
      <c r="E470" s="256">
        <f>E459</f>
        <v>48800</v>
      </c>
      <c r="F470" s="272">
        <f>E470-500-(300+300+200+500*40%)-400-500-250</f>
        <v>46150</v>
      </c>
      <c r="G470" s="272">
        <f t="shared" si="118"/>
        <v>45650</v>
      </c>
      <c r="H470" s="272">
        <f>G470-D470</f>
        <v>-450</v>
      </c>
      <c r="I470" s="291">
        <v>0.1</v>
      </c>
    </row>
    <row r="471" spans="2:10">
      <c r="B471" s="256" t="s">
        <v>644</v>
      </c>
      <c r="C471" s="256">
        <v>44300</v>
      </c>
      <c r="D471" s="256">
        <v>44100</v>
      </c>
      <c r="E471" s="256">
        <f>E460</f>
        <v>47500</v>
      </c>
      <c r="F471" s="272">
        <f>E471-500-(300+300+200+500*40%)-400-500</f>
        <v>45100</v>
      </c>
      <c r="G471" s="272">
        <f t="shared" si="118"/>
        <v>44600</v>
      </c>
      <c r="H471" s="272">
        <f>G471-D471</f>
        <v>500</v>
      </c>
      <c r="I471" s="291">
        <v>0.13</v>
      </c>
    </row>
    <row r="472" spans="2:10">
      <c r="B472" s="256" t="s">
        <v>674</v>
      </c>
      <c r="C472" s="256">
        <v>44300</v>
      </c>
      <c r="D472" s="256">
        <v>44800</v>
      </c>
      <c r="E472" s="256">
        <f>E461</f>
        <v>48300</v>
      </c>
      <c r="F472" s="272">
        <f>E472-500-(300+300+200+500*40%)-400-500-1000</f>
        <v>44900</v>
      </c>
      <c r="G472" s="272">
        <f t="shared" si="118"/>
        <v>44400</v>
      </c>
      <c r="H472" s="272">
        <f>G472-D472</f>
        <v>-400</v>
      </c>
      <c r="I472" s="291">
        <v>0.02</v>
      </c>
    </row>
    <row r="473" spans="2:10">
      <c r="B473" s="256" t="s">
        <v>686</v>
      </c>
      <c r="C473" s="256">
        <v>42470</v>
      </c>
      <c r="D473" s="256">
        <v>42070</v>
      </c>
      <c r="E473" s="256">
        <f>E462</f>
        <v>45550</v>
      </c>
      <c r="F473" s="272">
        <f>E473-500-(300+300+200+500*40%)-400-500</f>
        <v>43150</v>
      </c>
      <c r="G473" s="272">
        <f t="shared" si="118"/>
        <v>42650</v>
      </c>
      <c r="H473" s="272">
        <f>G473-D473</f>
        <v>580</v>
      </c>
      <c r="I473" s="291">
        <v>0.02</v>
      </c>
    </row>
    <row r="474" spans="2:10">
      <c r="D474" s="2"/>
      <c r="H474" s="272">
        <f>SUMPRODUCT(H467:H473,I467:I473)</f>
        <v>137</v>
      </c>
      <c r="I474" s="291">
        <f>SUM(I467:I473)</f>
        <v>1</v>
      </c>
    </row>
    <row r="477" spans="2:10" ht="30.75">
      <c r="B477" s="254" t="s">
        <v>521</v>
      </c>
      <c r="C477" s="255" t="s">
        <v>687</v>
      </c>
      <c r="D477" s="255" t="s">
        <v>690</v>
      </c>
      <c r="E477" s="254" t="s">
        <v>585</v>
      </c>
      <c r="F477" s="255" t="s">
        <v>691</v>
      </c>
      <c r="G477" s="255" t="s">
        <v>535</v>
      </c>
      <c r="H477" s="255" t="s">
        <v>689</v>
      </c>
      <c r="I477" s="255" t="s">
        <v>661</v>
      </c>
    </row>
    <row r="478" spans="2:10">
      <c r="B478" s="256" t="s">
        <v>637</v>
      </c>
      <c r="C478" s="256">
        <v>45100</v>
      </c>
      <c r="D478" s="256">
        <v>44267</v>
      </c>
      <c r="E478" s="256">
        <f>E467-500</f>
        <v>47800</v>
      </c>
      <c r="F478" s="272">
        <f>E478-500-(300+300+200+500*40%)-400-500-250</f>
        <v>45150</v>
      </c>
      <c r="G478" s="272">
        <f>E478-500-(300+300+200+500*40%)-500-500-250</f>
        <v>45050</v>
      </c>
      <c r="H478" s="272">
        <f>G478-D478</f>
        <v>783</v>
      </c>
      <c r="I478" s="291">
        <v>0.51</v>
      </c>
      <c r="J478" s="89">
        <f>F478-G478</f>
        <v>100</v>
      </c>
    </row>
    <row r="479" spans="2:10">
      <c r="B479" s="256" t="s">
        <v>653</v>
      </c>
      <c r="C479" s="256">
        <v>42315</v>
      </c>
      <c r="D479">
        <v>42215</v>
      </c>
      <c r="E479" s="256">
        <f t="shared" ref="E479:E484" si="119">E468-500</f>
        <v>45050</v>
      </c>
      <c r="F479" s="272">
        <f>E479-500-(300+300+200+500*40%)-400-500-250-100</f>
        <v>42300</v>
      </c>
      <c r="G479" s="272">
        <f>E479-500-(300+300+200+500*40%)-500-500-250-100</f>
        <v>42200</v>
      </c>
      <c r="H479" s="272">
        <f>G479-D479</f>
        <v>-15</v>
      </c>
      <c r="I479" s="291">
        <v>0.09</v>
      </c>
      <c r="J479" s="89">
        <f t="shared" ref="J479:J484" si="120">F479-G479</f>
        <v>100</v>
      </c>
    </row>
    <row r="480" spans="2:10">
      <c r="B480" s="256" t="s">
        <v>654</v>
      </c>
      <c r="C480" s="256">
        <v>41975</v>
      </c>
      <c r="D480" s="256">
        <v>41875</v>
      </c>
      <c r="E480" s="256">
        <f t="shared" si="119"/>
        <v>45050</v>
      </c>
      <c r="F480" s="272">
        <f>E480-500-(300+300+200+500*40%)-400-500-250-100</f>
        <v>42300</v>
      </c>
      <c r="G480" s="272">
        <f>E480-500-(300+300+200+500*40%)-500-500-250-100</f>
        <v>42200</v>
      </c>
      <c r="H480" s="272">
        <f>G480-D480</f>
        <v>325</v>
      </c>
      <c r="I480" s="291">
        <v>0.13</v>
      </c>
      <c r="J480" s="89">
        <f t="shared" si="120"/>
        <v>100</v>
      </c>
    </row>
    <row r="481" spans="2:11">
      <c r="B481" s="256" t="s">
        <v>632</v>
      </c>
      <c r="C481" s="256">
        <v>46150</v>
      </c>
      <c r="D481" s="256">
        <v>45608</v>
      </c>
      <c r="E481" s="256">
        <f t="shared" si="119"/>
        <v>48300</v>
      </c>
      <c r="F481" s="272">
        <f>E481-500-(300+300+200+500*40%)-400-500-250</f>
        <v>45650</v>
      </c>
      <c r="G481" s="272">
        <f>E481-500-(300+300+200+500*40%)-500-500-250</f>
        <v>45550</v>
      </c>
      <c r="H481" s="272">
        <f>G481-D481</f>
        <v>-58</v>
      </c>
      <c r="I481" s="291">
        <v>0.1</v>
      </c>
      <c r="J481" s="89">
        <f t="shared" si="120"/>
        <v>100</v>
      </c>
    </row>
    <row r="482" spans="2:11">
      <c r="B482" s="256" t="s">
        <v>644</v>
      </c>
      <c r="C482" s="256">
        <v>44300</v>
      </c>
      <c r="D482" s="256">
        <v>43467</v>
      </c>
      <c r="E482" s="256">
        <f t="shared" si="119"/>
        <v>47000</v>
      </c>
      <c r="F482" s="272">
        <f>E482-500-(300+300+200+500*40%)-400-500</f>
        <v>44600</v>
      </c>
      <c r="G482" s="272">
        <f>E482-500-(300+300+200+500*40%)-500-500</f>
        <v>44500</v>
      </c>
      <c r="H482" s="272">
        <f>G482-D482</f>
        <v>1033</v>
      </c>
      <c r="I482" s="291">
        <v>0.13</v>
      </c>
      <c r="J482" s="89">
        <f t="shared" si="120"/>
        <v>100</v>
      </c>
    </row>
    <row r="483" spans="2:11">
      <c r="B483" s="256" t="s">
        <v>674</v>
      </c>
      <c r="C483" s="256">
        <v>44300</v>
      </c>
      <c r="D483" s="256">
        <v>44333</v>
      </c>
      <c r="E483" s="256">
        <f t="shared" si="119"/>
        <v>47800</v>
      </c>
      <c r="F483" s="272">
        <f>E483-500-(300+300+200+500*40%)-400-500-1000</f>
        <v>44400</v>
      </c>
      <c r="G483" s="272">
        <f>E483-500-(300+300+200+500*40%)-500-500-1000</f>
        <v>44300</v>
      </c>
      <c r="H483" s="272">
        <f>G483-D483</f>
        <v>-33</v>
      </c>
      <c r="I483" s="291">
        <v>0.02</v>
      </c>
      <c r="J483" s="89">
        <f t="shared" si="120"/>
        <v>100</v>
      </c>
    </row>
    <row r="484" spans="2:11">
      <c r="B484" s="256" t="s">
        <v>686</v>
      </c>
      <c r="C484" s="256">
        <v>42470</v>
      </c>
      <c r="D484" s="256">
        <v>41728</v>
      </c>
      <c r="E484" s="256">
        <f t="shared" si="119"/>
        <v>45050</v>
      </c>
      <c r="F484" s="272">
        <f>E484-500-(300+300+200+500*40%)-400-500</f>
        <v>42650</v>
      </c>
      <c r="G484" s="272">
        <f>E484-500-(300+300+200+500*40%)-500-500</f>
        <v>42550</v>
      </c>
      <c r="H484" s="272">
        <f>G484-D484</f>
        <v>822</v>
      </c>
      <c r="I484" s="291">
        <v>0.02</v>
      </c>
      <c r="J484" s="89">
        <f t="shared" si="120"/>
        <v>100</v>
      </c>
    </row>
    <row r="485" spans="2:11">
      <c r="D485" s="2"/>
      <c r="H485" s="272">
        <f>SUMPRODUCT(H478:H484,I478:I484)</f>
        <v>584.5</v>
      </c>
      <c r="I485" s="291">
        <f>SUM(I478:I484)</f>
        <v>1</v>
      </c>
    </row>
    <row r="487" spans="2:11" ht="30.75">
      <c r="B487" s="254" t="s">
        <v>521</v>
      </c>
      <c r="C487" s="255" t="s">
        <v>692</v>
      </c>
      <c r="D487" s="255" t="s">
        <v>693</v>
      </c>
      <c r="E487" s="254" t="s">
        <v>585</v>
      </c>
      <c r="F487" s="255" t="s">
        <v>694</v>
      </c>
      <c r="G487" s="255" t="s">
        <v>535</v>
      </c>
      <c r="H487" s="255" t="s">
        <v>695</v>
      </c>
      <c r="I487" s="255" t="s">
        <v>661</v>
      </c>
    </row>
    <row r="488" spans="2:11">
      <c r="B488" s="256" t="s">
        <v>637</v>
      </c>
      <c r="C488" s="256">
        <v>45100</v>
      </c>
      <c r="D488" s="256">
        <v>43563</v>
      </c>
      <c r="E488" s="256">
        <v>47800</v>
      </c>
      <c r="F488" s="272">
        <f>E488-500-(250+200+200)-500-500-250</f>
        <v>45400</v>
      </c>
      <c r="G488" s="272">
        <f>F488-500</f>
        <v>44900</v>
      </c>
      <c r="H488" s="272">
        <f>G488-D488</f>
        <v>1337</v>
      </c>
      <c r="I488" s="291">
        <v>0.51</v>
      </c>
    </row>
    <row r="489" spans="2:11">
      <c r="B489" s="256" t="s">
        <v>653</v>
      </c>
      <c r="C489" s="256">
        <v>42315</v>
      </c>
      <c r="D489">
        <v>42053</v>
      </c>
      <c r="E489" s="256">
        <v>45050</v>
      </c>
      <c r="F489" s="272">
        <f>E489-500-(250+200+200)-500-500-250</f>
        <v>42650</v>
      </c>
      <c r="G489" s="272">
        <f t="shared" ref="G489:G494" si="121">F489-500</f>
        <v>42150</v>
      </c>
      <c r="H489" s="272">
        <f>G489-D489</f>
        <v>97</v>
      </c>
      <c r="I489" s="291">
        <v>0.09</v>
      </c>
    </row>
    <row r="490" spans="2:11">
      <c r="B490" s="256" t="s">
        <v>654</v>
      </c>
      <c r="C490" s="256">
        <v>41975</v>
      </c>
      <c r="D490" s="256">
        <v>41713</v>
      </c>
      <c r="E490" s="256">
        <v>45050</v>
      </c>
      <c r="F490" s="272">
        <f>E490-500-(250+200+200)-500-500-250</f>
        <v>42650</v>
      </c>
      <c r="G490" s="272">
        <f t="shared" si="121"/>
        <v>42150</v>
      </c>
      <c r="H490" s="272">
        <f>G490-D490</f>
        <v>437</v>
      </c>
      <c r="I490" s="291">
        <v>0.13</v>
      </c>
      <c r="J490" t="s">
        <v>696</v>
      </c>
      <c r="K490">
        <v>500</v>
      </c>
    </row>
    <row r="491" spans="2:11">
      <c r="B491" s="256" t="s">
        <v>632</v>
      </c>
      <c r="C491" s="256">
        <v>46150</v>
      </c>
      <c r="D491" s="256">
        <v>44613</v>
      </c>
      <c r="E491" s="256">
        <v>48300</v>
      </c>
      <c r="F491" s="272">
        <f>E491-500-(250+200+200)-500-500-250</f>
        <v>45900</v>
      </c>
      <c r="G491" s="272">
        <f t="shared" si="121"/>
        <v>45400</v>
      </c>
      <c r="H491" s="272">
        <f>G491-D491</f>
        <v>787</v>
      </c>
      <c r="I491" s="291">
        <v>0.1</v>
      </c>
      <c r="J491" s="94" t="s">
        <v>697</v>
      </c>
      <c r="K491">
        <v>200</v>
      </c>
    </row>
    <row r="492" spans="2:11">
      <c r="B492" s="256" t="s">
        <v>644</v>
      </c>
      <c r="C492" s="256">
        <v>44300</v>
      </c>
      <c r="D492" s="256">
        <v>42763</v>
      </c>
      <c r="E492" s="256">
        <v>47000</v>
      </c>
      <c r="F492" s="272">
        <f>E492-500-(250+200+200)-500-500-250</f>
        <v>44600</v>
      </c>
      <c r="G492" s="272">
        <f t="shared" si="121"/>
        <v>44100</v>
      </c>
      <c r="H492" s="272">
        <f>G492-D492</f>
        <v>1337</v>
      </c>
      <c r="I492" s="291">
        <v>0.13</v>
      </c>
      <c r="J492" t="s">
        <v>698</v>
      </c>
      <c r="K492">
        <v>750</v>
      </c>
    </row>
    <row r="493" spans="2:11">
      <c r="B493" s="256" t="s">
        <v>674</v>
      </c>
      <c r="C493" s="256">
        <v>44300</v>
      </c>
      <c r="D493" s="256">
        <v>43713</v>
      </c>
      <c r="E493" s="256">
        <v>47800</v>
      </c>
      <c r="F493" s="272">
        <f>E493-500-(250+200+200)-500-500-250-1000</f>
        <v>44400</v>
      </c>
      <c r="G493" s="272">
        <f t="shared" si="121"/>
        <v>43900</v>
      </c>
      <c r="H493" s="272">
        <f>G493-D493</f>
        <v>187</v>
      </c>
      <c r="I493" s="291">
        <v>0.02</v>
      </c>
    </row>
    <row r="494" spans="2:11">
      <c r="B494" s="256" t="s">
        <v>686</v>
      </c>
      <c r="C494" s="256">
        <v>42470</v>
      </c>
      <c r="D494" s="256">
        <v>41383</v>
      </c>
      <c r="E494" s="256">
        <v>45050</v>
      </c>
      <c r="F494" s="272">
        <f>E494-500-(250+200+200)-500-500-250</f>
        <v>42650</v>
      </c>
      <c r="G494" s="272">
        <f t="shared" si="121"/>
        <v>42150</v>
      </c>
      <c r="H494" s="272">
        <f>G494-D494</f>
        <v>767</v>
      </c>
      <c r="I494" s="291">
        <v>0.02</v>
      </c>
    </row>
    <row r="495" spans="2:11">
      <c r="D495" s="2"/>
      <c r="H495" s="272">
        <f>SUMPRODUCT(H488:H494,I488:I494)</f>
        <v>1019.0000000000001</v>
      </c>
      <c r="I495" s="291">
        <f>SUM(I488:I494)</f>
        <v>1</v>
      </c>
    </row>
    <row r="498" spans="2:9" ht="30.75">
      <c r="B498" s="254" t="s">
        <v>521</v>
      </c>
      <c r="C498" s="255" t="s">
        <v>692</v>
      </c>
      <c r="D498" s="255" t="s">
        <v>699</v>
      </c>
      <c r="E498" s="254" t="s">
        <v>585</v>
      </c>
      <c r="F498" s="255" t="s">
        <v>694</v>
      </c>
      <c r="G498" s="255" t="s">
        <v>535</v>
      </c>
      <c r="H498" s="255" t="s">
        <v>695</v>
      </c>
      <c r="I498" s="255" t="s">
        <v>661</v>
      </c>
    </row>
    <row r="499" spans="2:9">
      <c r="B499" s="256" t="s">
        <v>637</v>
      </c>
      <c r="C499" s="256">
        <v>45100</v>
      </c>
      <c r="D499" s="256">
        <v>43480</v>
      </c>
      <c r="E499" s="256">
        <v>47800</v>
      </c>
      <c r="F499" s="272">
        <f>E499-500-(250+200+200)-500-500-250-500</f>
        <v>44900</v>
      </c>
      <c r="G499" s="272">
        <f>F499-500</f>
        <v>44400</v>
      </c>
      <c r="H499" s="272">
        <f>G499-D499</f>
        <v>920</v>
      </c>
      <c r="I499" s="291">
        <v>0.51</v>
      </c>
    </row>
    <row r="500" spans="2:9">
      <c r="B500" s="256" t="s">
        <v>653</v>
      </c>
      <c r="C500" s="256">
        <v>42315</v>
      </c>
      <c r="D500">
        <v>41975</v>
      </c>
      <c r="E500" s="256">
        <v>45050</v>
      </c>
      <c r="F500" s="272">
        <f>E500-500-(250+200+200)-500-500-250-500</f>
        <v>42150</v>
      </c>
      <c r="G500" s="272">
        <f t="shared" ref="G500:G505" si="122">F500-500</f>
        <v>41650</v>
      </c>
      <c r="H500" s="272">
        <f>G500-D500</f>
        <v>-325</v>
      </c>
      <c r="I500" s="291">
        <v>0.09</v>
      </c>
    </row>
    <row r="501" spans="2:9">
      <c r="B501" s="256" t="s">
        <v>654</v>
      </c>
      <c r="C501" s="256">
        <v>41975</v>
      </c>
      <c r="D501" s="256">
        <v>41635</v>
      </c>
      <c r="E501" s="256">
        <v>45050</v>
      </c>
      <c r="F501" s="272">
        <f>E501-500-(250+200+200)-500-500-250-500</f>
        <v>42150</v>
      </c>
      <c r="G501" s="272">
        <f t="shared" si="122"/>
        <v>41650</v>
      </c>
      <c r="H501" s="272">
        <f>G501-D501</f>
        <v>15</v>
      </c>
      <c r="I501" s="291">
        <v>0.13</v>
      </c>
    </row>
    <row r="502" spans="2:9">
      <c r="B502" s="256" t="s">
        <v>632</v>
      </c>
      <c r="C502" s="256">
        <v>46150</v>
      </c>
      <c r="D502" s="256">
        <v>44570</v>
      </c>
      <c r="E502" s="256">
        <v>48300</v>
      </c>
      <c r="F502" s="272">
        <f>E502-500-(250+200+200)-500-500-250-500</f>
        <v>45400</v>
      </c>
      <c r="G502" s="272">
        <f t="shared" si="122"/>
        <v>44900</v>
      </c>
      <c r="H502" s="272">
        <f>G502-D502</f>
        <v>330</v>
      </c>
      <c r="I502" s="291">
        <v>0.1</v>
      </c>
    </row>
    <row r="503" spans="2:9">
      <c r="B503" s="256" t="s">
        <v>644</v>
      </c>
      <c r="C503" s="256">
        <v>44300</v>
      </c>
      <c r="D503" s="256">
        <v>42680</v>
      </c>
      <c r="E503" s="256">
        <v>47000</v>
      </c>
      <c r="F503" s="272">
        <f>E503-500-(250+200+200)-500-500-250-500</f>
        <v>44100</v>
      </c>
      <c r="G503" s="272">
        <f t="shared" si="122"/>
        <v>43600</v>
      </c>
      <c r="H503" s="272">
        <f>G503-D503</f>
        <v>920</v>
      </c>
      <c r="I503" s="291">
        <v>0.13</v>
      </c>
    </row>
    <row r="504" spans="2:9">
      <c r="B504" s="256" t="s">
        <v>674</v>
      </c>
      <c r="C504" s="256">
        <v>44300</v>
      </c>
      <c r="D504" s="256">
        <v>43560</v>
      </c>
      <c r="E504" s="256">
        <v>47800</v>
      </c>
      <c r="F504" s="272">
        <f>E504-500-(250+200+200)-500-500-250-1000-500</f>
        <v>43900</v>
      </c>
      <c r="G504" s="272">
        <f t="shared" si="122"/>
        <v>43400</v>
      </c>
      <c r="H504" s="272">
        <f>G504-D504</f>
        <v>-160</v>
      </c>
      <c r="I504" s="291">
        <v>0.02</v>
      </c>
    </row>
    <row r="505" spans="2:9">
      <c r="B505" s="256" t="s">
        <v>686</v>
      </c>
      <c r="C505" s="256">
        <v>42470</v>
      </c>
      <c r="D505" s="256">
        <v>41110</v>
      </c>
      <c r="E505" s="256">
        <v>45050</v>
      </c>
      <c r="F505" s="272">
        <f>E505-500-(250+200+200)-500-500-250-500</f>
        <v>42150</v>
      </c>
      <c r="G505" s="272">
        <f t="shared" si="122"/>
        <v>41650</v>
      </c>
      <c r="H505" s="272">
        <f>G505-D505</f>
        <v>540</v>
      </c>
      <c r="I505" s="291">
        <v>0.02</v>
      </c>
    </row>
    <row r="506" spans="2:9">
      <c r="D506" s="2"/>
      <c r="H506" s="272">
        <f>SUMPRODUCT(H499:H505,I499:I505)</f>
        <v>602.09999999999991</v>
      </c>
      <c r="I506" s="291">
        <f>SUM(I499:I505)</f>
        <v>1</v>
      </c>
    </row>
  </sheetData>
  <mergeCells count="16">
    <mergeCell ref="J19:L19"/>
    <mergeCell ref="M19:O19"/>
    <mergeCell ref="D33:E33"/>
    <mergeCell ref="F33:G33"/>
    <mergeCell ref="H33:I33"/>
    <mergeCell ref="C226:D226"/>
    <mergeCell ref="E226:F226"/>
    <mergeCell ref="H6:I6"/>
    <mergeCell ref="D19:E19"/>
    <mergeCell ref="F19:G19"/>
    <mergeCell ref="H19:I19"/>
    <mergeCell ref="B46:C46"/>
    <mergeCell ref="D46:E46"/>
    <mergeCell ref="F46:G46"/>
    <mergeCell ref="D6:E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72967-0039-4980-87CC-FC88DBCC70FE}">
  <dimension ref="A2:Z37"/>
  <sheetViews>
    <sheetView showGridLines="0" workbookViewId="0">
      <selection activeCell="E14" sqref="E14"/>
    </sheetView>
  </sheetViews>
  <sheetFormatPr defaultRowHeight="15"/>
  <cols>
    <col min="1" max="1" width="9.140625" style="309"/>
    <col min="2" max="2" width="22" style="309" bestFit="1" customWidth="1"/>
    <col min="3" max="3" width="4.140625" style="328" bestFit="1" customWidth="1"/>
    <col min="4" max="4" width="33.5703125" style="309" bestFit="1" customWidth="1"/>
    <col min="5" max="5" width="22.85546875" style="309" bestFit="1" customWidth="1"/>
    <col min="6" max="6" width="22.7109375" style="309" customWidth="1"/>
    <col min="7" max="7" width="24.85546875" style="309" customWidth="1"/>
    <col min="8" max="9" width="30" style="309" bestFit="1" customWidth="1"/>
    <col min="10" max="10" width="32.28515625" style="309" bestFit="1" customWidth="1"/>
    <col min="11" max="11" width="18.85546875" style="309" bestFit="1" customWidth="1"/>
    <col min="12" max="12" width="20.140625" style="309" bestFit="1" customWidth="1"/>
    <col min="13" max="13" width="33.5703125" style="309" bestFit="1" customWidth="1"/>
    <col min="14" max="14" width="30.85546875" style="309" bestFit="1" customWidth="1"/>
    <col min="15" max="18" width="13" style="309" bestFit="1" customWidth="1"/>
    <col min="19" max="28" width="21" style="309" bestFit="1" customWidth="1"/>
    <col min="29" max="16384" width="9.140625" style="309"/>
  </cols>
  <sheetData>
    <row r="2" spans="2:25">
      <c r="B2" s="306" t="s">
        <v>700</v>
      </c>
      <c r="C2" s="307" t="s">
        <v>701</v>
      </c>
      <c r="D2" s="308" t="s">
        <v>702</v>
      </c>
    </row>
    <row r="3" spans="2:25">
      <c r="B3" s="310" t="s">
        <v>703</v>
      </c>
      <c r="C3" s="311" t="s">
        <v>704</v>
      </c>
      <c r="D3" s="312">
        <f>48300-1500-750</f>
        <v>46050</v>
      </c>
    </row>
    <row r="4" spans="2:25">
      <c r="B4" s="310" t="s">
        <v>705</v>
      </c>
      <c r="C4" s="311" t="s">
        <v>704</v>
      </c>
      <c r="D4" s="312">
        <f>D3+1000</f>
        <v>47050</v>
      </c>
      <c r="E4" s="313"/>
    </row>
    <row r="5" spans="2:25">
      <c r="B5" s="310" t="s">
        <v>706</v>
      </c>
      <c r="C5" s="311" t="s">
        <v>704</v>
      </c>
      <c r="D5" s="312">
        <f>D3</f>
        <v>46050</v>
      </c>
    </row>
    <row r="6" spans="2:25">
      <c r="B6" s="310" t="s">
        <v>707</v>
      </c>
      <c r="C6" s="311" t="s">
        <v>704</v>
      </c>
      <c r="D6" s="312">
        <f>D4</f>
        <v>47050</v>
      </c>
    </row>
    <row r="9" spans="2:25">
      <c r="B9" s="314"/>
      <c r="C9" s="314"/>
      <c r="D9" s="315" t="s">
        <v>708</v>
      </c>
      <c r="E9" s="315" t="s">
        <v>708</v>
      </c>
      <c r="F9" s="316" t="s">
        <v>708</v>
      </c>
      <c r="G9" s="317" t="s">
        <v>708</v>
      </c>
      <c r="H9" s="315" t="s">
        <v>709</v>
      </c>
      <c r="I9" s="315" t="s">
        <v>709</v>
      </c>
      <c r="J9" s="318" t="s">
        <v>709</v>
      </c>
      <c r="K9" s="315" t="s">
        <v>710</v>
      </c>
      <c r="L9" s="319" t="s">
        <v>710</v>
      </c>
      <c r="M9" s="320" t="s">
        <v>711</v>
      </c>
      <c r="N9" s="321" t="s">
        <v>712</v>
      </c>
      <c r="O9" s="315" t="s">
        <v>609</v>
      </c>
      <c r="P9" s="315" t="s">
        <v>609</v>
      </c>
      <c r="Q9" s="314" t="s">
        <v>609</v>
      </c>
      <c r="R9" s="314" t="s">
        <v>609</v>
      </c>
      <c r="S9" s="315" t="s">
        <v>713</v>
      </c>
      <c r="T9" s="315" t="s">
        <v>713</v>
      </c>
      <c r="U9" s="315" t="s">
        <v>713</v>
      </c>
      <c r="V9" s="315" t="s">
        <v>713</v>
      </c>
      <c r="W9" s="315" t="s">
        <v>713</v>
      </c>
      <c r="X9" s="315" t="s">
        <v>713</v>
      </c>
      <c r="Y9" s="315"/>
    </row>
    <row r="10" spans="2:25">
      <c r="B10" s="322" t="s">
        <v>700</v>
      </c>
      <c r="C10" s="322" t="s">
        <v>701</v>
      </c>
      <c r="D10" s="322" t="s">
        <v>714</v>
      </c>
      <c r="E10" s="322" t="s">
        <v>715</v>
      </c>
      <c r="F10" s="322" t="s">
        <v>489</v>
      </c>
      <c r="G10" s="322" t="s">
        <v>716</v>
      </c>
      <c r="H10" s="322" t="s">
        <v>717</v>
      </c>
      <c r="I10" s="322" t="s">
        <v>718</v>
      </c>
      <c r="J10" s="322" t="s">
        <v>719</v>
      </c>
      <c r="K10" s="322" t="s">
        <v>720</v>
      </c>
      <c r="L10" s="322" t="s">
        <v>721</v>
      </c>
      <c r="M10" s="322" t="s">
        <v>674</v>
      </c>
      <c r="N10" s="322" t="s">
        <v>656</v>
      </c>
      <c r="O10" s="322" t="s">
        <v>722</v>
      </c>
      <c r="P10" s="322" t="s">
        <v>723</v>
      </c>
      <c r="Q10" s="322" t="s">
        <v>724</v>
      </c>
      <c r="R10" s="322" t="s">
        <v>725</v>
      </c>
      <c r="S10" s="322" t="s">
        <v>726</v>
      </c>
      <c r="T10" s="322" t="s">
        <v>727</v>
      </c>
      <c r="U10" s="322" t="s">
        <v>728</v>
      </c>
      <c r="V10" s="322" t="s">
        <v>729</v>
      </c>
      <c r="W10" s="322" t="s">
        <v>730</v>
      </c>
      <c r="X10" s="322" t="s">
        <v>731</v>
      </c>
      <c r="Y10" s="322" t="s">
        <v>732</v>
      </c>
    </row>
    <row r="11" spans="2:25">
      <c r="B11" s="323" t="s">
        <v>733</v>
      </c>
      <c r="C11" s="314" t="s">
        <v>704</v>
      </c>
      <c r="D11" s="323">
        <v>0</v>
      </c>
      <c r="E11" s="323">
        <v>250</v>
      </c>
      <c r="F11" s="323">
        <v>0</v>
      </c>
      <c r="G11" s="323">
        <v>0</v>
      </c>
      <c r="H11" s="323">
        <f>-750</f>
        <v>-750</v>
      </c>
      <c r="I11" s="323">
        <f>-750</f>
        <v>-750</v>
      </c>
      <c r="J11" s="323">
        <f>-1250</f>
        <v>-1250</v>
      </c>
      <c r="K11" s="323">
        <v>0</v>
      </c>
      <c r="L11" s="323">
        <f>-1050</f>
        <v>-1050</v>
      </c>
      <c r="M11" s="323">
        <v>-750</v>
      </c>
      <c r="N11" s="323">
        <v>0</v>
      </c>
      <c r="O11" s="323">
        <v>500</v>
      </c>
      <c r="P11" s="323">
        <v>500</v>
      </c>
      <c r="Q11" s="323">
        <v>1500</v>
      </c>
      <c r="R11" s="323">
        <v>2000</v>
      </c>
      <c r="S11" s="323">
        <v>-750</v>
      </c>
      <c r="T11" s="323">
        <v>-750</v>
      </c>
      <c r="U11" s="323">
        <v>-750</v>
      </c>
      <c r="V11" s="323">
        <v>-250</v>
      </c>
      <c r="W11" s="323">
        <v>-250</v>
      </c>
      <c r="X11" s="323">
        <v>-250</v>
      </c>
      <c r="Y11" s="323"/>
    </row>
    <row r="12" spans="2:25">
      <c r="B12" s="323" t="s">
        <v>703</v>
      </c>
      <c r="C12" s="314" t="s">
        <v>704</v>
      </c>
      <c r="D12" s="324">
        <f>$D$3+D11</f>
        <v>46050</v>
      </c>
      <c r="E12" s="324">
        <f>$D$3+E11</f>
        <v>46300</v>
      </c>
      <c r="F12" s="324">
        <f t="shared" ref="F12:X12" si="0">$D$3+F11</f>
        <v>46050</v>
      </c>
      <c r="G12" s="324">
        <f t="shared" si="0"/>
        <v>46050</v>
      </c>
      <c r="H12" s="324">
        <f t="shared" si="0"/>
        <v>45300</v>
      </c>
      <c r="I12" s="324">
        <f t="shared" si="0"/>
        <v>45300</v>
      </c>
      <c r="J12" s="324">
        <f t="shared" si="0"/>
        <v>44800</v>
      </c>
      <c r="K12" s="324">
        <f t="shared" si="0"/>
        <v>46050</v>
      </c>
      <c r="L12" s="324">
        <f t="shared" si="0"/>
        <v>45000</v>
      </c>
      <c r="M12" s="324">
        <f t="shared" si="0"/>
        <v>45300</v>
      </c>
      <c r="N12" s="324">
        <f t="shared" si="0"/>
        <v>46050</v>
      </c>
      <c r="O12" s="324">
        <f t="shared" si="0"/>
        <v>46550</v>
      </c>
      <c r="P12" s="324">
        <f t="shared" si="0"/>
        <v>46550</v>
      </c>
      <c r="Q12" s="324">
        <f t="shared" si="0"/>
        <v>47550</v>
      </c>
      <c r="R12" s="324">
        <f t="shared" si="0"/>
        <v>48050</v>
      </c>
      <c r="S12" s="324">
        <f t="shared" si="0"/>
        <v>45300</v>
      </c>
      <c r="T12" s="324">
        <f t="shared" si="0"/>
        <v>45300</v>
      </c>
      <c r="U12" s="324">
        <f t="shared" si="0"/>
        <v>45300</v>
      </c>
      <c r="V12" s="324">
        <f t="shared" si="0"/>
        <v>45800</v>
      </c>
      <c r="W12" s="324">
        <f t="shared" si="0"/>
        <v>45800</v>
      </c>
      <c r="X12" s="324">
        <f t="shared" si="0"/>
        <v>45800</v>
      </c>
      <c r="Y12" s="324"/>
    </row>
    <row r="13" spans="2:25">
      <c r="B13" s="323" t="s">
        <v>705</v>
      </c>
      <c r="C13" s="314" t="s">
        <v>704</v>
      </c>
      <c r="D13" s="324">
        <f>$D$4+D11</f>
        <v>47050</v>
      </c>
      <c r="E13" s="324">
        <f>$D$4+E11</f>
        <v>47300</v>
      </c>
      <c r="F13" s="324">
        <f t="shared" ref="F13:X13" si="1">$D$4+F11</f>
        <v>47050</v>
      </c>
      <c r="G13" s="324">
        <f t="shared" si="1"/>
        <v>47050</v>
      </c>
      <c r="H13" s="324">
        <f t="shared" si="1"/>
        <v>46300</v>
      </c>
      <c r="I13" s="324">
        <f t="shared" si="1"/>
        <v>46300</v>
      </c>
      <c r="J13" s="324">
        <f t="shared" si="1"/>
        <v>45800</v>
      </c>
      <c r="K13" s="324">
        <f t="shared" si="1"/>
        <v>47050</v>
      </c>
      <c r="L13" s="324">
        <f t="shared" si="1"/>
        <v>46000</v>
      </c>
      <c r="M13" s="324">
        <f t="shared" si="1"/>
        <v>46300</v>
      </c>
      <c r="N13" s="324">
        <f t="shared" si="1"/>
        <v>47050</v>
      </c>
      <c r="O13" s="324">
        <f t="shared" si="1"/>
        <v>47550</v>
      </c>
      <c r="P13" s="324">
        <f t="shared" si="1"/>
        <v>47550</v>
      </c>
      <c r="Q13" s="324">
        <f t="shared" si="1"/>
        <v>48550</v>
      </c>
      <c r="R13" s="324">
        <f t="shared" si="1"/>
        <v>49050</v>
      </c>
      <c r="S13" s="324">
        <f t="shared" si="1"/>
        <v>46300</v>
      </c>
      <c r="T13" s="324">
        <f t="shared" si="1"/>
        <v>46300</v>
      </c>
      <c r="U13" s="324">
        <f t="shared" si="1"/>
        <v>46300</v>
      </c>
      <c r="V13" s="324">
        <f t="shared" si="1"/>
        <v>46800</v>
      </c>
      <c r="W13" s="324">
        <f t="shared" si="1"/>
        <v>46800</v>
      </c>
      <c r="X13" s="324">
        <f t="shared" si="1"/>
        <v>46800</v>
      </c>
      <c r="Y13" s="324"/>
    </row>
    <row r="14" spans="2:25">
      <c r="B14" s="323" t="s">
        <v>734</v>
      </c>
      <c r="C14" s="314" t="s">
        <v>704</v>
      </c>
      <c r="D14" s="324">
        <v>44654</v>
      </c>
      <c r="E14" s="324">
        <v>44654</v>
      </c>
      <c r="F14" s="324">
        <v>44654</v>
      </c>
      <c r="G14" s="324">
        <v>44654</v>
      </c>
      <c r="H14" s="324">
        <v>42328</v>
      </c>
      <c r="I14" s="324">
        <v>42328</v>
      </c>
      <c r="J14" s="324">
        <v>42328</v>
      </c>
      <c r="K14" s="324">
        <v>42051</v>
      </c>
      <c r="L14" s="324">
        <v>42051</v>
      </c>
      <c r="M14" s="324">
        <v>0</v>
      </c>
      <c r="N14" s="324">
        <v>45779</v>
      </c>
      <c r="O14" s="324">
        <v>46375</v>
      </c>
      <c r="P14" s="324">
        <v>46375</v>
      </c>
      <c r="Q14" s="324">
        <v>46375</v>
      </c>
      <c r="R14" s="324">
        <v>46375</v>
      </c>
      <c r="S14" s="324">
        <v>41737</v>
      </c>
      <c r="T14" s="324">
        <v>41737</v>
      </c>
      <c r="U14" s="324">
        <v>41737</v>
      </c>
      <c r="V14" s="324">
        <v>41737</v>
      </c>
      <c r="W14" s="324">
        <v>41737</v>
      </c>
      <c r="X14" s="324">
        <v>41737</v>
      </c>
      <c r="Y14" s="324"/>
    </row>
    <row r="15" spans="2:25">
      <c r="B15" s="323" t="s">
        <v>735</v>
      </c>
      <c r="C15" s="314" t="s">
        <v>704</v>
      </c>
      <c r="D15" s="324">
        <v>0</v>
      </c>
      <c r="E15" s="324">
        <v>0</v>
      </c>
      <c r="F15" s="324">
        <v>0</v>
      </c>
      <c r="G15" s="324">
        <v>0</v>
      </c>
      <c r="H15" s="324">
        <v>44145</v>
      </c>
      <c r="I15" s="324">
        <v>44145</v>
      </c>
      <c r="J15" s="324">
        <v>44145</v>
      </c>
      <c r="K15" s="324">
        <v>47609</v>
      </c>
      <c r="L15" s="324">
        <v>47609</v>
      </c>
      <c r="M15" s="324">
        <v>46041</v>
      </c>
      <c r="N15" s="324">
        <v>45920</v>
      </c>
      <c r="O15" s="324">
        <v>48151</v>
      </c>
      <c r="P15" s="324">
        <v>48151</v>
      </c>
      <c r="Q15" s="324">
        <v>48151</v>
      </c>
      <c r="R15" s="324">
        <v>48151</v>
      </c>
      <c r="S15" s="324">
        <v>0</v>
      </c>
      <c r="T15" s="324">
        <v>0</v>
      </c>
      <c r="U15" s="324">
        <v>0</v>
      </c>
      <c r="V15" s="324">
        <v>0</v>
      </c>
      <c r="W15" s="324">
        <v>0</v>
      </c>
      <c r="X15" s="324">
        <v>0</v>
      </c>
      <c r="Y15" s="324"/>
    </row>
    <row r="16" spans="2:25">
      <c r="B16" s="325"/>
      <c r="C16" s="326"/>
      <c r="D16" s="325"/>
      <c r="E16" s="325"/>
      <c r="H16" s="325"/>
      <c r="I16" s="325"/>
      <c r="K16" s="325"/>
      <c r="O16" s="325"/>
      <c r="P16" s="325"/>
      <c r="Q16" s="325"/>
      <c r="R16" s="325"/>
      <c r="S16" s="325"/>
      <c r="T16" s="325"/>
      <c r="U16" s="325"/>
    </row>
    <row r="17" spans="1:26">
      <c r="B17" s="323" t="s">
        <v>703</v>
      </c>
      <c r="C17" s="314" t="s">
        <v>736</v>
      </c>
      <c r="D17" s="327">
        <v>1800</v>
      </c>
      <c r="E17" s="327">
        <v>250</v>
      </c>
      <c r="F17" s="257">
        <v>350</v>
      </c>
      <c r="G17" s="257">
        <v>2800</v>
      </c>
      <c r="H17" s="327">
        <v>700</v>
      </c>
      <c r="I17" s="327">
        <v>100</v>
      </c>
      <c r="J17" s="257">
        <v>200</v>
      </c>
      <c r="K17" s="327">
        <v>1100</v>
      </c>
      <c r="L17" s="257">
        <v>800</v>
      </c>
      <c r="M17" s="257">
        <v>0</v>
      </c>
      <c r="N17" s="257">
        <v>1100</v>
      </c>
      <c r="O17" s="327">
        <v>1050</v>
      </c>
      <c r="P17" s="327">
        <v>50</v>
      </c>
      <c r="Q17" s="327">
        <v>350</v>
      </c>
      <c r="R17" s="327">
        <v>0</v>
      </c>
      <c r="S17" s="327">
        <v>600</v>
      </c>
      <c r="T17" s="327">
        <v>500</v>
      </c>
      <c r="U17" s="327">
        <v>850</v>
      </c>
      <c r="V17" s="257">
        <v>100</v>
      </c>
      <c r="W17" s="257">
        <v>0</v>
      </c>
      <c r="X17" s="257">
        <v>0</v>
      </c>
      <c r="Y17" s="257">
        <f>SUM(D17:X17)</f>
        <v>12700</v>
      </c>
    </row>
    <row r="18" spans="1:26">
      <c r="B18" s="323" t="s">
        <v>705</v>
      </c>
      <c r="C18" s="314" t="s">
        <v>736</v>
      </c>
      <c r="D18" s="327"/>
      <c r="E18" s="327">
        <v>0</v>
      </c>
      <c r="F18" s="257">
        <v>0</v>
      </c>
      <c r="G18" s="257"/>
      <c r="H18" s="327">
        <v>100</v>
      </c>
      <c r="I18" s="327">
        <v>0</v>
      </c>
      <c r="J18" s="257">
        <v>0</v>
      </c>
      <c r="K18" s="327">
        <v>200</v>
      </c>
      <c r="L18" s="257">
        <v>0</v>
      </c>
      <c r="M18" s="257">
        <v>200</v>
      </c>
      <c r="N18" s="257">
        <f>500+1400</f>
        <v>1900</v>
      </c>
      <c r="O18" s="327">
        <v>0</v>
      </c>
      <c r="P18" s="327">
        <v>0</v>
      </c>
      <c r="Q18" s="327">
        <v>0</v>
      </c>
      <c r="R18" s="327">
        <v>0</v>
      </c>
      <c r="S18" s="327">
        <v>0</v>
      </c>
      <c r="T18" s="327">
        <v>0</v>
      </c>
      <c r="U18" s="327">
        <v>0</v>
      </c>
      <c r="V18" s="257">
        <v>0</v>
      </c>
      <c r="W18" s="257">
        <v>0</v>
      </c>
      <c r="X18" s="257">
        <v>0</v>
      </c>
      <c r="Y18" s="257">
        <f>SUM(D18:X18)</f>
        <v>2400</v>
      </c>
    </row>
    <row r="19" spans="1:26">
      <c r="B19" s="323" t="s">
        <v>732</v>
      </c>
      <c r="C19" s="314" t="s">
        <v>736</v>
      </c>
      <c r="D19" s="327">
        <f>SUM(D17:D18)</f>
        <v>1800</v>
      </c>
      <c r="E19" s="327">
        <f t="shared" ref="E19:X19" si="2">SUM(E17:E18)</f>
        <v>250</v>
      </c>
      <c r="F19" s="257">
        <f t="shared" si="2"/>
        <v>350</v>
      </c>
      <c r="G19" s="257">
        <f t="shared" si="2"/>
        <v>2800</v>
      </c>
      <c r="H19" s="327">
        <f t="shared" si="2"/>
        <v>800</v>
      </c>
      <c r="I19" s="327">
        <f t="shared" si="2"/>
        <v>100</v>
      </c>
      <c r="J19" s="257">
        <f t="shared" si="2"/>
        <v>200</v>
      </c>
      <c r="K19" s="327">
        <f t="shared" si="2"/>
        <v>1300</v>
      </c>
      <c r="L19" s="257">
        <f t="shared" si="2"/>
        <v>800</v>
      </c>
      <c r="M19" s="257">
        <f t="shared" si="2"/>
        <v>200</v>
      </c>
      <c r="N19" s="257">
        <f t="shared" si="2"/>
        <v>3000</v>
      </c>
      <c r="O19" s="327">
        <f t="shared" si="2"/>
        <v>1050</v>
      </c>
      <c r="P19" s="327">
        <f t="shared" si="2"/>
        <v>50</v>
      </c>
      <c r="Q19" s="327">
        <f t="shared" si="2"/>
        <v>350</v>
      </c>
      <c r="R19" s="327">
        <f t="shared" si="2"/>
        <v>0</v>
      </c>
      <c r="S19" s="327">
        <f t="shared" si="2"/>
        <v>600</v>
      </c>
      <c r="T19" s="327">
        <f t="shared" si="2"/>
        <v>500</v>
      </c>
      <c r="U19" s="327">
        <f t="shared" si="2"/>
        <v>850</v>
      </c>
      <c r="V19" s="257">
        <f t="shared" si="2"/>
        <v>100</v>
      </c>
      <c r="W19" s="257">
        <f t="shared" si="2"/>
        <v>0</v>
      </c>
      <c r="X19" s="257">
        <f t="shared" si="2"/>
        <v>0</v>
      </c>
      <c r="Y19" s="257">
        <f>Y17+Y18</f>
        <v>15100</v>
      </c>
    </row>
    <row r="20" spans="1:26">
      <c r="D20" s="329"/>
      <c r="E20" s="329"/>
      <c r="F20" s="329"/>
      <c r="G20" s="329"/>
      <c r="H20" s="329"/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</row>
    <row r="21" spans="1:26">
      <c r="B21" s="323" t="s">
        <v>737</v>
      </c>
      <c r="C21" s="314" t="s">
        <v>704</v>
      </c>
      <c r="D21" s="327">
        <f>D12*D17</f>
        <v>82890000</v>
      </c>
      <c r="E21" s="327">
        <f>E12*E17</f>
        <v>11575000</v>
      </c>
      <c r="F21" s="257">
        <f>F12*F17</f>
        <v>16117500</v>
      </c>
      <c r="G21" s="257">
        <f>G12*G17</f>
        <v>128940000</v>
      </c>
      <c r="H21" s="327">
        <f>H12*H17</f>
        <v>31710000</v>
      </c>
      <c r="I21" s="327">
        <f>I12*I17</f>
        <v>4530000</v>
      </c>
      <c r="J21" s="257">
        <f>J12*J17</f>
        <v>8960000</v>
      </c>
      <c r="K21" s="327">
        <f>K12*K17</f>
        <v>50655000</v>
      </c>
      <c r="L21" s="257">
        <f>L12*L17</f>
        <v>36000000</v>
      </c>
      <c r="M21" s="257">
        <f>M12*M17</f>
        <v>0</v>
      </c>
      <c r="N21" s="257">
        <f>N12*N17</f>
        <v>50655000</v>
      </c>
      <c r="O21" s="327">
        <f>O12*O17</f>
        <v>48877500</v>
      </c>
      <c r="P21" s="327">
        <f>P12*P17</f>
        <v>2327500</v>
      </c>
      <c r="Q21" s="327">
        <f>Q12*Q17</f>
        <v>16642500</v>
      </c>
      <c r="R21" s="327">
        <f>R12*R17</f>
        <v>0</v>
      </c>
      <c r="S21" s="327">
        <f>S12*S17</f>
        <v>27180000</v>
      </c>
      <c r="T21" s="327">
        <f>T12*T17</f>
        <v>22650000</v>
      </c>
      <c r="U21" s="327">
        <f>U12*U17</f>
        <v>38505000</v>
      </c>
      <c r="V21" s="257">
        <f>V12*V17</f>
        <v>4580000</v>
      </c>
      <c r="W21" s="257">
        <f>W12*W17</f>
        <v>0</v>
      </c>
      <c r="X21" s="257">
        <f>X12*X17</f>
        <v>0</v>
      </c>
      <c r="Y21" s="257">
        <f>SUM(D21:X21)</f>
        <v>582795000</v>
      </c>
    </row>
    <row r="22" spans="1:26">
      <c r="B22" s="323" t="s">
        <v>738</v>
      </c>
      <c r="C22" s="314" t="s">
        <v>704</v>
      </c>
      <c r="D22" s="327">
        <f>D13*D18</f>
        <v>0</v>
      </c>
      <c r="E22" s="327">
        <f>E13*E18</f>
        <v>0</v>
      </c>
      <c r="F22" s="257">
        <f>F13*F18</f>
        <v>0</v>
      </c>
      <c r="G22" s="257">
        <f>G13*G18</f>
        <v>0</v>
      </c>
      <c r="H22" s="327">
        <f>H13*H18</f>
        <v>4630000</v>
      </c>
      <c r="I22" s="327">
        <f>I13*I18</f>
        <v>0</v>
      </c>
      <c r="J22" s="257">
        <f>J13*J18</f>
        <v>0</v>
      </c>
      <c r="K22" s="327">
        <f>K13*K18</f>
        <v>9410000</v>
      </c>
      <c r="L22" s="257">
        <f>L13*L18</f>
        <v>0</v>
      </c>
      <c r="M22" s="257">
        <f>M13*M18</f>
        <v>9260000</v>
      </c>
      <c r="N22" s="257">
        <f>N13*N18</f>
        <v>89395000</v>
      </c>
      <c r="O22" s="327">
        <f>O13*O18</f>
        <v>0</v>
      </c>
      <c r="P22" s="327">
        <f>P13*P18</f>
        <v>0</v>
      </c>
      <c r="Q22" s="327">
        <f>Q13*Q18</f>
        <v>0</v>
      </c>
      <c r="R22" s="327">
        <f>R13*R18</f>
        <v>0</v>
      </c>
      <c r="S22" s="327">
        <f>S13*S18</f>
        <v>0</v>
      </c>
      <c r="T22" s="327">
        <f>T13*T18</f>
        <v>0</v>
      </c>
      <c r="U22" s="327">
        <f>U13*U18</f>
        <v>0</v>
      </c>
      <c r="V22" s="257">
        <f>V13*V18</f>
        <v>0</v>
      </c>
      <c r="W22" s="257">
        <f>W13*W18</f>
        <v>0</v>
      </c>
      <c r="X22" s="257">
        <f>X13*X18</f>
        <v>0</v>
      </c>
      <c r="Y22" s="257">
        <f>SUM(D22:X22)</f>
        <v>112695000</v>
      </c>
    </row>
    <row r="23" spans="1:26">
      <c r="A23" s="280">
        <v>0.35</v>
      </c>
      <c r="B23" s="323" t="s">
        <v>739</v>
      </c>
      <c r="C23" s="314" t="s">
        <v>704</v>
      </c>
      <c r="D23" s="327">
        <f>(D17+D18)*35%*600</f>
        <v>378000</v>
      </c>
      <c r="E23" s="327">
        <f t="shared" ref="E23:X23" si="3">(E17+E18)*35%*600</f>
        <v>52500</v>
      </c>
      <c r="F23" s="257">
        <f t="shared" si="3"/>
        <v>73499.999999999985</v>
      </c>
      <c r="G23" s="257">
        <f t="shared" si="3"/>
        <v>587999.99999999988</v>
      </c>
      <c r="H23" s="327">
        <f t="shared" si="3"/>
        <v>168000</v>
      </c>
      <c r="I23" s="327">
        <f t="shared" si="3"/>
        <v>21000</v>
      </c>
      <c r="J23" s="257">
        <f t="shared" si="3"/>
        <v>42000</v>
      </c>
      <c r="K23" s="327">
        <f t="shared" si="3"/>
        <v>272999.99999999994</v>
      </c>
      <c r="L23" s="257">
        <f t="shared" si="3"/>
        <v>168000</v>
      </c>
      <c r="M23" s="257">
        <f t="shared" si="3"/>
        <v>42000</v>
      </c>
      <c r="N23" s="257">
        <f t="shared" si="3"/>
        <v>630000</v>
      </c>
      <c r="O23" s="327">
        <f t="shared" si="3"/>
        <v>220500</v>
      </c>
      <c r="P23" s="327">
        <f t="shared" si="3"/>
        <v>10500</v>
      </c>
      <c r="Q23" s="327">
        <f t="shared" si="3"/>
        <v>73499.999999999985</v>
      </c>
      <c r="R23" s="327">
        <f t="shared" si="3"/>
        <v>0</v>
      </c>
      <c r="S23" s="327">
        <f t="shared" si="3"/>
        <v>126000</v>
      </c>
      <c r="T23" s="327">
        <f t="shared" si="3"/>
        <v>105000</v>
      </c>
      <c r="U23" s="327">
        <f t="shared" si="3"/>
        <v>178500</v>
      </c>
      <c r="V23" s="257">
        <f t="shared" si="3"/>
        <v>21000</v>
      </c>
      <c r="W23" s="257">
        <f t="shared" si="3"/>
        <v>0</v>
      </c>
      <c r="X23" s="257">
        <f t="shared" si="3"/>
        <v>0</v>
      </c>
      <c r="Y23" s="257">
        <f>SUM(D23:X23)</f>
        <v>3171000</v>
      </c>
      <c r="Z23" s="329"/>
    </row>
    <row r="24" spans="1:26">
      <c r="A24" s="280">
        <v>0.14000000000000001</v>
      </c>
      <c r="B24" s="323" t="s">
        <v>740</v>
      </c>
      <c r="C24" s="314" t="s">
        <v>704</v>
      </c>
      <c r="D24" s="327">
        <f>(D17+D18)*14%*3500</f>
        <v>882000.00000000012</v>
      </c>
      <c r="E24" s="327">
        <f t="shared" ref="E24:X24" si="4">(E17+E18)*14%*3500</f>
        <v>122500</v>
      </c>
      <c r="F24" s="327">
        <f t="shared" si="4"/>
        <v>171500.00000000003</v>
      </c>
      <c r="G24" s="327">
        <f t="shared" si="4"/>
        <v>1372000.0000000002</v>
      </c>
      <c r="H24" s="327">
        <f t="shared" si="4"/>
        <v>392000.00000000006</v>
      </c>
      <c r="I24" s="327">
        <f t="shared" si="4"/>
        <v>49000.000000000007</v>
      </c>
      <c r="J24" s="327">
        <f t="shared" si="4"/>
        <v>98000.000000000015</v>
      </c>
      <c r="K24" s="327">
        <f t="shared" si="4"/>
        <v>637000.00000000012</v>
      </c>
      <c r="L24" s="327">
        <f t="shared" si="4"/>
        <v>392000.00000000006</v>
      </c>
      <c r="M24" s="327">
        <f t="shared" si="4"/>
        <v>98000.000000000015</v>
      </c>
      <c r="N24" s="327">
        <f t="shared" si="4"/>
        <v>1470000.0000000002</v>
      </c>
      <c r="O24" s="327">
        <f t="shared" si="4"/>
        <v>514500</v>
      </c>
      <c r="P24" s="327">
        <f t="shared" si="4"/>
        <v>24500.000000000004</v>
      </c>
      <c r="Q24" s="327">
        <f t="shared" si="4"/>
        <v>171500.00000000003</v>
      </c>
      <c r="R24" s="327">
        <f t="shared" si="4"/>
        <v>0</v>
      </c>
      <c r="S24" s="327">
        <f t="shared" si="4"/>
        <v>294000.00000000006</v>
      </c>
      <c r="T24" s="327">
        <f t="shared" si="4"/>
        <v>245000</v>
      </c>
      <c r="U24" s="327">
        <f t="shared" si="4"/>
        <v>416500.00000000006</v>
      </c>
      <c r="V24" s="327">
        <f t="shared" si="4"/>
        <v>49000.000000000007</v>
      </c>
      <c r="W24" s="327">
        <f t="shared" si="4"/>
        <v>0</v>
      </c>
      <c r="X24" s="327">
        <f t="shared" si="4"/>
        <v>0</v>
      </c>
      <c r="Y24" s="327">
        <f t="shared" ref="Y24:Y31" si="5">SUM(D24:X24)</f>
        <v>7399000.0000000009</v>
      </c>
    </row>
    <row r="25" spans="1:26">
      <c r="A25" s="280">
        <v>0.21</v>
      </c>
      <c r="B25" s="323" t="s">
        <v>741</v>
      </c>
      <c r="C25" s="314" t="s">
        <v>704</v>
      </c>
      <c r="D25" s="327">
        <f>(D17+D18)*21%*2250</f>
        <v>850500</v>
      </c>
      <c r="E25" s="327">
        <f t="shared" ref="E25:X25" si="6">(E17+E18)*21%*2250</f>
        <v>118125</v>
      </c>
      <c r="F25" s="327">
        <f t="shared" si="6"/>
        <v>165375</v>
      </c>
      <c r="G25" s="327">
        <f t="shared" si="6"/>
        <v>1323000</v>
      </c>
      <c r="H25" s="327">
        <f t="shared" si="6"/>
        <v>378000</v>
      </c>
      <c r="I25" s="327">
        <f t="shared" si="6"/>
        <v>47250</v>
      </c>
      <c r="J25" s="327">
        <f t="shared" si="6"/>
        <v>94500</v>
      </c>
      <c r="K25" s="327">
        <f t="shared" si="6"/>
        <v>614250</v>
      </c>
      <c r="L25" s="327">
        <f t="shared" si="6"/>
        <v>378000</v>
      </c>
      <c r="M25" s="327">
        <f t="shared" si="6"/>
        <v>94500</v>
      </c>
      <c r="N25" s="327">
        <f t="shared" si="6"/>
        <v>1417500</v>
      </c>
      <c r="O25" s="327">
        <f t="shared" si="6"/>
        <v>496125</v>
      </c>
      <c r="P25" s="327">
        <f t="shared" si="6"/>
        <v>23625</v>
      </c>
      <c r="Q25" s="327">
        <f t="shared" si="6"/>
        <v>165375</v>
      </c>
      <c r="R25" s="327">
        <f t="shared" si="6"/>
        <v>0</v>
      </c>
      <c r="S25" s="327">
        <f t="shared" si="6"/>
        <v>283500</v>
      </c>
      <c r="T25" s="327">
        <f t="shared" si="6"/>
        <v>236250</v>
      </c>
      <c r="U25" s="327">
        <f t="shared" si="6"/>
        <v>401625</v>
      </c>
      <c r="V25" s="327">
        <f t="shared" si="6"/>
        <v>47250</v>
      </c>
      <c r="W25" s="327">
        <f t="shared" si="6"/>
        <v>0</v>
      </c>
      <c r="X25" s="327">
        <f t="shared" si="6"/>
        <v>0</v>
      </c>
      <c r="Y25" s="327">
        <f t="shared" si="5"/>
        <v>7134750</v>
      </c>
    </row>
    <row r="26" spans="1:26">
      <c r="B26" s="330" t="s">
        <v>742</v>
      </c>
      <c r="C26" s="314" t="s">
        <v>704</v>
      </c>
      <c r="D26" s="327">
        <f>D14*D17</f>
        <v>80377200</v>
      </c>
      <c r="E26" s="327">
        <f t="shared" ref="E26:X27" si="7">E14*E17</f>
        <v>11163500</v>
      </c>
      <c r="F26" s="327">
        <f t="shared" si="7"/>
        <v>15628900</v>
      </c>
      <c r="G26" s="327">
        <f t="shared" si="7"/>
        <v>125031200</v>
      </c>
      <c r="H26" s="327">
        <f t="shared" si="7"/>
        <v>29629600</v>
      </c>
      <c r="I26" s="327">
        <f t="shared" si="7"/>
        <v>4232800</v>
      </c>
      <c r="J26" s="327">
        <f t="shared" si="7"/>
        <v>8465600</v>
      </c>
      <c r="K26" s="327">
        <f t="shared" si="7"/>
        <v>46256100</v>
      </c>
      <c r="L26" s="327">
        <f t="shared" si="7"/>
        <v>33640800</v>
      </c>
      <c r="M26" s="327">
        <f t="shared" si="7"/>
        <v>0</v>
      </c>
      <c r="N26" s="327">
        <f t="shared" si="7"/>
        <v>50356900</v>
      </c>
      <c r="O26" s="327">
        <f t="shared" si="7"/>
        <v>48693750</v>
      </c>
      <c r="P26" s="327">
        <f t="shared" si="7"/>
        <v>2318750</v>
      </c>
      <c r="Q26" s="327">
        <f t="shared" si="7"/>
        <v>16231250</v>
      </c>
      <c r="R26" s="327">
        <f t="shared" si="7"/>
        <v>0</v>
      </c>
      <c r="S26" s="327">
        <f t="shared" si="7"/>
        <v>25042200</v>
      </c>
      <c r="T26" s="327">
        <f t="shared" si="7"/>
        <v>20868500</v>
      </c>
      <c r="U26" s="327">
        <f t="shared" si="7"/>
        <v>35476450</v>
      </c>
      <c r="V26" s="327">
        <f t="shared" si="7"/>
        <v>4173700</v>
      </c>
      <c r="W26" s="327">
        <f t="shared" si="7"/>
        <v>0</v>
      </c>
      <c r="X26" s="327">
        <f t="shared" si="7"/>
        <v>0</v>
      </c>
      <c r="Y26" s="327">
        <f t="shared" si="5"/>
        <v>557587200</v>
      </c>
    </row>
    <row r="27" spans="1:26">
      <c r="B27" s="330" t="s">
        <v>743</v>
      </c>
      <c r="C27" s="314" t="s">
        <v>704</v>
      </c>
      <c r="D27" s="327">
        <f>D15*D18</f>
        <v>0</v>
      </c>
      <c r="E27" s="327">
        <f t="shared" si="7"/>
        <v>0</v>
      </c>
      <c r="F27" s="327">
        <f t="shared" si="7"/>
        <v>0</v>
      </c>
      <c r="G27" s="327">
        <f t="shared" si="7"/>
        <v>0</v>
      </c>
      <c r="H27" s="327">
        <f t="shared" si="7"/>
        <v>4414500</v>
      </c>
      <c r="I27" s="327">
        <f t="shared" si="7"/>
        <v>0</v>
      </c>
      <c r="J27" s="327">
        <f t="shared" si="7"/>
        <v>0</v>
      </c>
      <c r="K27" s="327">
        <f t="shared" si="7"/>
        <v>9521800</v>
      </c>
      <c r="L27" s="327">
        <f t="shared" si="7"/>
        <v>0</v>
      </c>
      <c r="M27" s="327">
        <f t="shared" si="7"/>
        <v>9208200</v>
      </c>
      <c r="N27" s="327">
        <f t="shared" si="7"/>
        <v>87248000</v>
      </c>
      <c r="O27" s="327">
        <f t="shared" si="7"/>
        <v>0</v>
      </c>
      <c r="P27" s="327">
        <f t="shared" si="7"/>
        <v>0</v>
      </c>
      <c r="Q27" s="327">
        <f t="shared" si="7"/>
        <v>0</v>
      </c>
      <c r="R27" s="327">
        <f t="shared" si="7"/>
        <v>0</v>
      </c>
      <c r="S27" s="327">
        <f t="shared" si="7"/>
        <v>0</v>
      </c>
      <c r="T27" s="327">
        <f t="shared" si="7"/>
        <v>0</v>
      </c>
      <c r="U27" s="327">
        <f t="shared" si="7"/>
        <v>0</v>
      </c>
      <c r="V27" s="327">
        <f t="shared" si="7"/>
        <v>0</v>
      </c>
      <c r="W27" s="327">
        <f t="shared" si="7"/>
        <v>0</v>
      </c>
      <c r="X27" s="327">
        <f t="shared" si="7"/>
        <v>0</v>
      </c>
      <c r="Y27" s="327">
        <f t="shared" si="5"/>
        <v>110392500</v>
      </c>
    </row>
    <row r="28" spans="1:26">
      <c r="B28" s="330"/>
      <c r="C28" s="314"/>
      <c r="D28" s="327"/>
      <c r="E28" s="327"/>
      <c r="F28" s="327"/>
      <c r="G28" s="327"/>
      <c r="H28" s="327"/>
      <c r="I28" s="327"/>
      <c r="J28" s="327"/>
      <c r="K28" s="327"/>
      <c r="L28" s="327"/>
      <c r="M28" s="327"/>
      <c r="N28" s="327"/>
      <c r="O28" s="327"/>
      <c r="P28" s="327"/>
      <c r="Q28" s="327"/>
      <c r="R28" s="327"/>
      <c r="S28" s="327"/>
      <c r="T28" s="327"/>
      <c r="U28" s="327"/>
      <c r="V28" s="327"/>
      <c r="W28" s="327"/>
      <c r="X28" s="327"/>
      <c r="Y28" s="327"/>
    </row>
    <row r="29" spans="1:26">
      <c r="A29" s="309">
        <v>600</v>
      </c>
      <c r="B29" s="330" t="s">
        <v>744</v>
      </c>
      <c r="C29" s="314" t="s">
        <v>704</v>
      </c>
      <c r="D29" s="327">
        <f>(D17+D18)*600</f>
        <v>1080000</v>
      </c>
      <c r="E29" s="327">
        <f t="shared" ref="E29:X29" si="8">(E17+E18)*600</f>
        <v>150000</v>
      </c>
      <c r="F29" s="327">
        <f t="shared" si="8"/>
        <v>210000</v>
      </c>
      <c r="G29" s="327">
        <f t="shared" si="8"/>
        <v>1680000</v>
      </c>
      <c r="H29" s="327">
        <f t="shared" si="8"/>
        <v>480000</v>
      </c>
      <c r="I29" s="327">
        <f t="shared" si="8"/>
        <v>60000</v>
      </c>
      <c r="J29" s="327">
        <f t="shared" si="8"/>
        <v>120000</v>
      </c>
      <c r="K29" s="327">
        <f t="shared" si="8"/>
        <v>780000</v>
      </c>
      <c r="L29" s="327">
        <f t="shared" si="8"/>
        <v>480000</v>
      </c>
      <c r="M29" s="327">
        <f t="shared" si="8"/>
        <v>120000</v>
      </c>
      <c r="N29" s="327">
        <f t="shared" si="8"/>
        <v>1800000</v>
      </c>
      <c r="O29" s="327">
        <f t="shared" si="8"/>
        <v>630000</v>
      </c>
      <c r="P29" s="327">
        <f t="shared" si="8"/>
        <v>30000</v>
      </c>
      <c r="Q29" s="327">
        <f t="shared" si="8"/>
        <v>210000</v>
      </c>
      <c r="R29" s="327">
        <f t="shared" si="8"/>
        <v>0</v>
      </c>
      <c r="S29" s="327">
        <f t="shared" si="8"/>
        <v>360000</v>
      </c>
      <c r="T29" s="327">
        <f t="shared" si="8"/>
        <v>300000</v>
      </c>
      <c r="U29" s="327">
        <f t="shared" si="8"/>
        <v>510000</v>
      </c>
      <c r="V29" s="327">
        <f t="shared" si="8"/>
        <v>60000</v>
      </c>
      <c r="W29" s="327">
        <f t="shared" si="8"/>
        <v>0</v>
      </c>
      <c r="X29" s="327">
        <f t="shared" si="8"/>
        <v>0</v>
      </c>
      <c r="Y29" s="327">
        <f t="shared" si="5"/>
        <v>9060000</v>
      </c>
    </row>
    <row r="30" spans="1:26">
      <c r="A30" s="309">
        <v>1500</v>
      </c>
      <c r="B30" s="330" t="s">
        <v>745</v>
      </c>
      <c r="C30" s="314" t="s">
        <v>704</v>
      </c>
      <c r="D30" s="327">
        <f>(D17+D18)*1500</f>
        <v>2700000</v>
      </c>
      <c r="E30" s="327">
        <f t="shared" ref="E30:X30" si="9">(E17+E18)*1500</f>
        <v>375000</v>
      </c>
      <c r="F30" s="327">
        <f t="shared" si="9"/>
        <v>525000</v>
      </c>
      <c r="G30" s="327">
        <f t="shared" si="9"/>
        <v>4200000</v>
      </c>
      <c r="H30" s="327">
        <f t="shared" si="9"/>
        <v>1200000</v>
      </c>
      <c r="I30" s="327">
        <f t="shared" si="9"/>
        <v>150000</v>
      </c>
      <c r="J30" s="327">
        <f t="shared" si="9"/>
        <v>300000</v>
      </c>
      <c r="K30" s="327">
        <f t="shared" si="9"/>
        <v>1950000</v>
      </c>
      <c r="L30" s="327">
        <f t="shared" si="9"/>
        <v>1200000</v>
      </c>
      <c r="M30" s="327">
        <f t="shared" si="9"/>
        <v>300000</v>
      </c>
      <c r="N30" s="327">
        <f t="shared" si="9"/>
        <v>4500000</v>
      </c>
      <c r="O30" s="327">
        <f t="shared" si="9"/>
        <v>1575000</v>
      </c>
      <c r="P30" s="327">
        <f t="shared" si="9"/>
        <v>75000</v>
      </c>
      <c r="Q30" s="327">
        <f t="shared" si="9"/>
        <v>525000</v>
      </c>
      <c r="R30" s="327">
        <f t="shared" si="9"/>
        <v>0</v>
      </c>
      <c r="S30" s="327">
        <f t="shared" si="9"/>
        <v>900000</v>
      </c>
      <c r="T30" s="327">
        <f t="shared" si="9"/>
        <v>750000</v>
      </c>
      <c r="U30" s="327">
        <f t="shared" si="9"/>
        <v>1275000</v>
      </c>
      <c r="V30" s="327">
        <f t="shared" si="9"/>
        <v>150000</v>
      </c>
      <c r="W30" s="327">
        <f t="shared" si="9"/>
        <v>0</v>
      </c>
      <c r="X30" s="327">
        <f t="shared" si="9"/>
        <v>0</v>
      </c>
      <c r="Y30" s="327">
        <f t="shared" si="5"/>
        <v>22650000</v>
      </c>
    </row>
    <row r="31" spans="1:26">
      <c r="A31" s="309">
        <v>400</v>
      </c>
      <c r="B31" s="330" t="s">
        <v>746</v>
      </c>
      <c r="C31" s="314" t="s">
        <v>704</v>
      </c>
      <c r="D31" s="327">
        <f>(D17+D18)*400</f>
        <v>720000</v>
      </c>
      <c r="E31" s="327">
        <f t="shared" ref="E31:X31" si="10">(E17+E18)*400</f>
        <v>100000</v>
      </c>
      <c r="F31" s="327">
        <f t="shared" si="10"/>
        <v>140000</v>
      </c>
      <c r="G31" s="327">
        <f t="shared" si="10"/>
        <v>1120000</v>
      </c>
      <c r="H31" s="327">
        <f t="shared" si="10"/>
        <v>320000</v>
      </c>
      <c r="I31" s="327">
        <f t="shared" si="10"/>
        <v>40000</v>
      </c>
      <c r="J31" s="327">
        <f t="shared" si="10"/>
        <v>80000</v>
      </c>
      <c r="K31" s="327">
        <f t="shared" si="10"/>
        <v>520000</v>
      </c>
      <c r="L31" s="327">
        <f t="shared" si="10"/>
        <v>320000</v>
      </c>
      <c r="M31" s="327">
        <f t="shared" si="10"/>
        <v>80000</v>
      </c>
      <c r="N31" s="327">
        <f t="shared" si="10"/>
        <v>1200000</v>
      </c>
      <c r="O31" s="327">
        <f t="shared" si="10"/>
        <v>420000</v>
      </c>
      <c r="P31" s="327">
        <f t="shared" si="10"/>
        <v>20000</v>
      </c>
      <c r="Q31" s="327">
        <f t="shared" si="10"/>
        <v>140000</v>
      </c>
      <c r="R31" s="327">
        <f t="shared" si="10"/>
        <v>0</v>
      </c>
      <c r="S31" s="327">
        <f t="shared" si="10"/>
        <v>240000</v>
      </c>
      <c r="T31" s="327">
        <f t="shared" si="10"/>
        <v>200000</v>
      </c>
      <c r="U31" s="327">
        <f t="shared" si="10"/>
        <v>340000</v>
      </c>
      <c r="V31" s="327">
        <f t="shared" si="10"/>
        <v>40000</v>
      </c>
      <c r="W31" s="327">
        <f t="shared" si="10"/>
        <v>0</v>
      </c>
      <c r="X31" s="327">
        <f t="shared" si="10"/>
        <v>0</v>
      </c>
      <c r="Y31" s="327">
        <f t="shared" si="5"/>
        <v>6040000</v>
      </c>
    </row>
    <row r="33" spans="2:25">
      <c r="B33" s="331" t="s">
        <v>520</v>
      </c>
      <c r="C33" s="331" t="s">
        <v>704</v>
      </c>
      <c r="D33" s="332">
        <f>D21+D22+D23+D24+D25-D26-D27+D28-D29-D30-D31</f>
        <v>123300</v>
      </c>
      <c r="E33" s="332">
        <f t="shared" ref="E33:Y33" si="11">E21+E22+E23+E24+E25-E26-E27+E28-E29-E30-E31</f>
        <v>79625</v>
      </c>
      <c r="F33" s="332">
        <f t="shared" si="11"/>
        <v>23975</v>
      </c>
      <c r="G33" s="332">
        <f t="shared" si="11"/>
        <v>191800</v>
      </c>
      <c r="H33" s="332">
        <f t="shared" si="11"/>
        <v>1233900</v>
      </c>
      <c r="I33" s="332">
        <f t="shared" si="11"/>
        <v>164450</v>
      </c>
      <c r="J33" s="332">
        <f t="shared" si="11"/>
        <v>228900</v>
      </c>
      <c r="K33" s="332">
        <f t="shared" si="11"/>
        <v>2561350</v>
      </c>
      <c r="L33" s="332">
        <f t="shared" si="11"/>
        <v>1297200</v>
      </c>
      <c r="M33" s="332">
        <f t="shared" si="11"/>
        <v>-213700</v>
      </c>
      <c r="N33" s="332">
        <f t="shared" si="11"/>
        <v>-1537400</v>
      </c>
      <c r="O33" s="332">
        <f t="shared" si="11"/>
        <v>-1210125</v>
      </c>
      <c r="P33" s="332">
        <f t="shared" si="11"/>
        <v>-57625</v>
      </c>
      <c r="Q33" s="332">
        <f t="shared" si="11"/>
        <v>-53375</v>
      </c>
      <c r="R33" s="332">
        <f t="shared" si="11"/>
        <v>0</v>
      </c>
      <c r="S33" s="332">
        <f t="shared" si="11"/>
        <v>1341300</v>
      </c>
      <c r="T33" s="332">
        <f t="shared" si="11"/>
        <v>1117750</v>
      </c>
      <c r="U33" s="332">
        <f t="shared" si="11"/>
        <v>1900175</v>
      </c>
      <c r="V33" s="332">
        <f t="shared" si="11"/>
        <v>273550</v>
      </c>
      <c r="W33" s="332">
        <f t="shared" si="11"/>
        <v>0</v>
      </c>
      <c r="X33" s="332">
        <f t="shared" si="11"/>
        <v>0</v>
      </c>
      <c r="Y33" s="332">
        <f t="shared" si="11"/>
        <v>7465050</v>
      </c>
    </row>
    <row r="34" spans="2:25">
      <c r="B34" s="331" t="s">
        <v>747</v>
      </c>
      <c r="C34" s="331" t="s">
        <v>704</v>
      </c>
      <c r="D34" s="332">
        <f>D33/(D17+D18)</f>
        <v>68.5</v>
      </c>
      <c r="E34" s="332">
        <f t="shared" ref="E34:Y34" si="12">E33/(E17+E18)</f>
        <v>318.5</v>
      </c>
      <c r="F34" s="332">
        <f t="shared" si="12"/>
        <v>68.5</v>
      </c>
      <c r="G34" s="332">
        <f t="shared" si="12"/>
        <v>68.5</v>
      </c>
      <c r="H34" s="332">
        <f t="shared" si="12"/>
        <v>1542.375</v>
      </c>
      <c r="I34" s="332">
        <f t="shared" si="12"/>
        <v>1644.5</v>
      </c>
      <c r="J34" s="332">
        <f t="shared" si="12"/>
        <v>1144.5</v>
      </c>
      <c r="K34" s="332">
        <f t="shared" si="12"/>
        <v>1970.2692307692307</v>
      </c>
      <c r="L34" s="332">
        <f t="shared" si="12"/>
        <v>1621.5</v>
      </c>
      <c r="M34" s="332">
        <f t="shared" si="12"/>
        <v>-1068.5</v>
      </c>
      <c r="N34" s="332">
        <f t="shared" si="12"/>
        <v>-512.4666666666667</v>
      </c>
      <c r="O34" s="332">
        <f t="shared" si="12"/>
        <v>-1152.5</v>
      </c>
      <c r="P34" s="332">
        <f t="shared" si="12"/>
        <v>-1152.5</v>
      </c>
      <c r="Q34" s="332">
        <f t="shared" si="12"/>
        <v>-152.5</v>
      </c>
      <c r="R34" s="332">
        <v>0</v>
      </c>
      <c r="S34" s="332">
        <f t="shared" si="12"/>
        <v>2235.5</v>
      </c>
      <c r="T34" s="332">
        <f t="shared" si="12"/>
        <v>2235.5</v>
      </c>
      <c r="U34" s="332">
        <f t="shared" si="12"/>
        <v>2235.5</v>
      </c>
      <c r="V34" s="332">
        <f t="shared" si="12"/>
        <v>2735.5</v>
      </c>
      <c r="W34" s="332">
        <v>0</v>
      </c>
      <c r="X34" s="332">
        <v>0</v>
      </c>
      <c r="Y34" s="332">
        <f t="shared" si="12"/>
        <v>494.37417218543044</v>
      </c>
    </row>
    <row r="36" spans="2:25">
      <c r="B36" s="331" t="s">
        <v>748</v>
      </c>
      <c r="C36" s="331" t="s">
        <v>736</v>
      </c>
      <c r="D36" s="332">
        <v>0</v>
      </c>
      <c r="E36" s="332">
        <v>0</v>
      </c>
      <c r="F36" s="332">
        <v>0</v>
      </c>
      <c r="G36" s="332">
        <v>0</v>
      </c>
      <c r="H36" s="332" t="e">
        <v>#REF!</v>
      </c>
      <c r="I36" s="332" t="e">
        <v>#REF!</v>
      </c>
      <c r="J36" s="332" t="e">
        <v>#REF!</v>
      </c>
      <c r="K36" s="332"/>
      <c r="L36" s="332" t="e">
        <v>#REF!</v>
      </c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</row>
    <row r="37" spans="2:25">
      <c r="B37" s="331" t="s">
        <v>749</v>
      </c>
      <c r="C37" s="331" t="s">
        <v>736</v>
      </c>
      <c r="D37" s="332">
        <f>D34+D36</f>
        <v>68.5</v>
      </c>
      <c r="E37" s="332">
        <f t="shared" ref="E37:Y37" si="13">E34+E36</f>
        <v>318.5</v>
      </c>
      <c r="F37" s="332">
        <f t="shared" si="13"/>
        <v>68.5</v>
      </c>
      <c r="G37" s="332">
        <f t="shared" si="13"/>
        <v>68.5</v>
      </c>
      <c r="H37" s="332" t="e">
        <f t="shared" si="13"/>
        <v>#REF!</v>
      </c>
      <c r="I37" s="332" t="e">
        <f t="shared" si="13"/>
        <v>#REF!</v>
      </c>
      <c r="J37" s="332" t="e">
        <f t="shared" si="13"/>
        <v>#REF!</v>
      </c>
      <c r="K37" s="332">
        <f t="shared" si="13"/>
        <v>1970.2692307692307</v>
      </c>
      <c r="L37" s="332" t="e">
        <f t="shared" si="13"/>
        <v>#REF!</v>
      </c>
      <c r="M37" s="332">
        <f t="shared" si="13"/>
        <v>-1068.5</v>
      </c>
      <c r="N37" s="332">
        <f t="shared" si="13"/>
        <v>-512.4666666666667</v>
      </c>
      <c r="O37" s="332">
        <f t="shared" si="13"/>
        <v>-1152.5</v>
      </c>
      <c r="P37" s="332">
        <f t="shared" si="13"/>
        <v>-1152.5</v>
      </c>
      <c r="Q37" s="332">
        <f t="shared" si="13"/>
        <v>-152.5</v>
      </c>
      <c r="R37" s="332">
        <f t="shared" si="13"/>
        <v>0</v>
      </c>
      <c r="S37" s="332">
        <f t="shared" si="13"/>
        <v>2235.5</v>
      </c>
      <c r="T37" s="332">
        <f t="shared" si="13"/>
        <v>2235.5</v>
      </c>
      <c r="U37" s="332">
        <f t="shared" si="13"/>
        <v>2235.5</v>
      </c>
      <c r="V37" s="332">
        <f t="shared" si="13"/>
        <v>2735.5</v>
      </c>
      <c r="W37" s="332">
        <f t="shared" si="13"/>
        <v>0</v>
      </c>
      <c r="X37" s="332">
        <f t="shared" si="13"/>
        <v>0</v>
      </c>
      <c r="Y37" s="332" t="e">
        <f>SUMPRODUCT(D37:X37,D19:X19)/Y19</f>
        <v>#REF!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872A-3204-497F-A6BE-C790A4B126BD}">
  <dimension ref="A1:AF44"/>
  <sheetViews>
    <sheetView topLeftCell="M30" workbookViewId="0">
      <selection activeCell="Y40" sqref="Y40"/>
    </sheetView>
  </sheetViews>
  <sheetFormatPr defaultRowHeight="15"/>
  <cols>
    <col min="2" max="2" width="14.5703125" customWidth="1"/>
    <col min="3" max="3" width="10.28515625" bestFit="1" customWidth="1"/>
    <col min="4" max="4" width="11.140625" customWidth="1"/>
    <col min="5" max="5" width="10.28515625" bestFit="1" customWidth="1"/>
    <col min="6" max="6" width="15.5703125" customWidth="1"/>
    <col min="7" max="7" width="10.42578125" bestFit="1" customWidth="1"/>
    <col min="12" max="12" width="12.140625" bestFit="1" customWidth="1"/>
    <col min="18" max="18" width="13.7109375" customWidth="1"/>
    <col min="19" max="19" width="11.42578125" bestFit="1" customWidth="1"/>
    <col min="20" max="20" width="10.85546875" bestFit="1" customWidth="1"/>
    <col min="21" max="21" width="12.85546875" bestFit="1" customWidth="1"/>
    <col min="22" max="22" width="10.85546875" customWidth="1"/>
    <col min="23" max="23" width="10.42578125" customWidth="1"/>
    <col min="24" max="26" width="12.85546875" customWidth="1"/>
    <col min="27" max="27" width="12" bestFit="1" customWidth="1"/>
    <col min="30" max="30" width="10.28515625" customWidth="1"/>
    <col min="31" max="31" width="11.7109375" customWidth="1"/>
  </cols>
  <sheetData>
    <row r="1" spans="1:24" ht="15" customHeight="1">
      <c r="A1" s="333"/>
      <c r="B1" s="353" t="s">
        <v>628</v>
      </c>
      <c r="C1" s="353"/>
      <c r="D1" s="353" t="s">
        <v>629</v>
      </c>
      <c r="E1" s="353"/>
      <c r="F1" s="282" t="s">
        <v>750</v>
      </c>
      <c r="G1" s="283">
        <v>46088</v>
      </c>
      <c r="R1" s="209"/>
      <c r="S1" s="352" t="s">
        <v>631</v>
      </c>
      <c r="T1" s="352"/>
      <c r="U1" s="352"/>
      <c r="V1" s="413" t="s">
        <v>630</v>
      </c>
      <c r="W1" s="413"/>
      <c r="X1" s="413"/>
    </row>
    <row r="2" spans="1:24">
      <c r="A2" s="335" t="s">
        <v>521</v>
      </c>
      <c r="B2" s="334" t="s">
        <v>630</v>
      </c>
      <c r="C2" s="334" t="s">
        <v>631</v>
      </c>
      <c r="D2" s="334" t="s">
        <v>630</v>
      </c>
      <c r="E2" s="334" t="s">
        <v>631</v>
      </c>
      <c r="L2" t="s">
        <v>751</v>
      </c>
      <c r="O2" t="s">
        <v>752</v>
      </c>
      <c r="P2" t="s">
        <v>629</v>
      </c>
      <c r="R2" s="209"/>
      <c r="S2" s="209" t="s">
        <v>753</v>
      </c>
      <c r="T2" s="209" t="s">
        <v>629</v>
      </c>
      <c r="U2" s="209" t="s">
        <v>754</v>
      </c>
      <c r="V2" s="209" t="s">
        <v>753</v>
      </c>
      <c r="W2" s="209" t="s">
        <v>629</v>
      </c>
      <c r="X2" s="209" t="s">
        <v>754</v>
      </c>
    </row>
    <row r="3" spans="1:24">
      <c r="A3" s="336" t="s">
        <v>489</v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>750</v>
      </c>
      <c r="C3" s="337">
        <f>_xlfn.XLOOKUP(G1,'12MM'!A:A,'12MM'!D:D)
 -
IF(_xlfn.XLOOKUP(G1-10,'12MM'!A:A,'12MM'!D:D)="H",
   _xlfn.XLOOKUP(G1-11,'12MM'!A:A,'12MM'!D:D),_xlfn.XLOOKUP(G1-10,'12MM'!A:A,'12MM'!D:D)
  )</f>
        <v>2500</v>
      </c>
      <c r="D3" s="336">
        <f>_xlfn.XLOOKUP(G1,'D-Billet'!A:A,'D-Billet'!W:W)
 -
IF(_xlfn.XLOOKUP(G1-1,'D-Billet'!A:A,'D-Billet'!W:W)="H",
   _xlfn.XLOOKUP(G1-2,'D-Billet'!A:A,'D-Billet'!W:W),_xlfn.XLOOKUP(G1-1,'D-Billet'!A:A,'D-Billet'!W:W)
  )</f>
        <v>-250</v>
      </c>
      <c r="E3" s="336">
        <f>_xlfn.XLOOKUP(G1,'12MM'!A:A,'12MM'!D:D)
 -
IF(_xlfn.XLOOKUP(G1-1,'12MM'!A:A,'12MM'!D:D)="H",
   _xlfn.XLOOKUP(G1-2,'12MM'!A:A,'12MM'!D:D),_xlfn.XLOOKUP(G1-1,'12MM'!A:A,'12MM'!D:D)
  )</f>
        <v>-150</v>
      </c>
      <c r="K3" t="s">
        <v>489</v>
      </c>
      <c r="L3">
        <f>'12MM'!D1683-'12MM'!D1665</f>
        <v>-1600</v>
      </c>
      <c r="O3">
        <f>'12MM'!D1695</f>
        <v>40600</v>
      </c>
      <c r="P3">
        <f>'12MM'!D1724</f>
        <v>42400</v>
      </c>
      <c r="Q3">
        <f>P3-O3</f>
        <v>1800</v>
      </c>
      <c r="R3" s="209" t="s">
        <v>489</v>
      </c>
      <c r="S3" s="209">
        <f>'12MM'!D1725</f>
        <v>42400</v>
      </c>
      <c r="T3" s="209">
        <f>IF(_xlfn.XLOOKUP(G1,'12MM'!A:A,'12MM'!D:D)="H",
   _xlfn.XLOOKUP(G1-1,'12MM'!A:A,'12MM'!D:D),_xlfn.XLOOKUP(G1,'12MM'!A:A,'12MM'!D:D)
  )</f>
        <v>50400</v>
      </c>
      <c r="U3" s="209">
        <f>S3-T3</f>
        <v>-8000</v>
      </c>
      <c r="V3" s="209">
        <f>'D-Billet'!W764</f>
        <v>40300</v>
      </c>
      <c r="W3" s="209">
        <f>IF(_xlfn.XLOOKUP(G1,'D-Billet'!A:A,'D-Billet'!W:W)="H",
   _xlfn.XLOOKUP(G1-1,'D-Billet'!A:A,'D-Billet'!W:W),_xlfn.XLOOKUP(G1,'D-Billet'!A:A,'D-Billet'!W:W)
  )</f>
        <v>44050</v>
      </c>
      <c r="X3" s="209">
        <f>V3-W3</f>
        <v>-3750</v>
      </c>
    </row>
    <row r="4" spans="1:24">
      <c r="A4" s="336" t="s">
        <v>37</v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>2050</v>
      </c>
      <c r="C4" s="336">
        <f>_xlfn.XLOOKUP(G1,'12MM'!A:A,'12MM'!Q:Q)
 -
IF(_xlfn.XLOOKUP(G1-10,'12MM'!A:A,'12MM'!Q:Q)="H",
   _xlfn.XLOOKUP(G1-11,'12MM'!A:A,'12MM'!Q:Q),_xlfn.XLOOKUP(G1-10,'12MM'!A:A,'12MM'!Q:Q)
  )</f>
        <v>2300</v>
      </c>
      <c r="D4" s="336">
        <f>_xlfn.XLOOKUP(G1,'D-Billet'!A:A,'D-Billet'!Z:Z)
 -
IF(_xlfn.XLOOKUP(G1-1,'D-Billet'!A:A,'D-Billet'!Z:Z)="H",
   _xlfn.XLOOKUP(G1-2,'D-Billet'!A:A,'D-Billet'!Z:Z),_xlfn.XLOOKUP(G1-1,'D-Billet'!A:A,'D-Billet'!Z:Z)
  )</f>
        <v>-200</v>
      </c>
      <c r="E4" s="336">
        <f>_xlfn.XLOOKUP(G1,'12MM'!A:A,'12MM'!Q:Q)
 -
IF(_xlfn.XLOOKUP(G1-1,'12MM'!A:A,'12MM'!Q:Q)="H",
   _xlfn.XLOOKUP(G1-2,'12MM'!A:A,'12MM'!Q:Q),_xlfn.XLOOKUP(G1-1,'12MM'!A:A,'12MM'!Q:Q)
  )</f>
        <v>-300</v>
      </c>
      <c r="G4" s="283"/>
      <c r="K4" t="s">
        <v>37</v>
      </c>
      <c r="L4">
        <f>'12MM'!Q1683-'12MM'!Q1665</f>
        <v>-1500</v>
      </c>
      <c r="O4">
        <f>'12MM'!Q1695</f>
        <v>37500</v>
      </c>
      <c r="P4">
        <f>'12MM'!Q1724</f>
        <v>38900</v>
      </c>
      <c r="Q4">
        <f>P4-O4</f>
        <v>1400</v>
      </c>
      <c r="R4" s="209" t="s">
        <v>37</v>
      </c>
      <c r="S4" s="209">
        <f>'12MM'!Q1725</f>
        <v>38700</v>
      </c>
      <c r="T4" s="209">
        <f>IF(_xlfn.XLOOKUP(G1,'12MM'!A:A,'12MM'!Q:Q)="H",
   _xlfn.XLOOKUP(G1-1,'12MM'!A:A,'12MM'!Q:Q),_xlfn.XLOOKUP(G1,'12MM'!A:A,'12MM'!Q:Q)
  )</f>
        <v>46000</v>
      </c>
      <c r="U4" s="209">
        <f t="shared" ref="U4:U5" si="0">S4-T4</f>
        <v>-7300</v>
      </c>
      <c r="V4" s="209">
        <f>'D-Billet'!Z764</f>
        <v>36250</v>
      </c>
      <c r="W4" s="209">
        <f>IF(_xlfn.XLOOKUP(G1,'D-Billet'!A:A,'D-Billet'!Z:Z)="H",
   _xlfn.XLOOKUP(G1-1,'D-Billet'!A:A,'D-Billet'!Z:Z),_xlfn.XLOOKUP(G1,'D-Billet'!A:A,'D-Billet'!Z:Z)
  )</f>
        <v>41950</v>
      </c>
      <c r="X4" s="209">
        <f t="shared" ref="X4:X5" si="1">V4-W4</f>
        <v>-5700</v>
      </c>
    </row>
    <row r="5" spans="1:24">
      <c r="A5" s="336" t="s">
        <v>632</v>
      </c>
      <c r="B5" s="337">
        <f>B3</f>
        <v>750</v>
      </c>
      <c r="C5" s="336">
        <f>_xlfn.XLOOKUP(G1,'12MM'!A:A,'12MM'!L:L)
 -
IF(_xlfn.XLOOKUP(G1-10,'12MM'!A:A,'12MM'!L:L)="H",
   _xlfn.XLOOKUP(G1-11,'12MM'!A:A,'12MM'!L:L),_xlfn.XLOOKUP(G1-10,'12MM'!A:A,'12MM'!L:L)
  )</f>
        <v>1000</v>
      </c>
      <c r="D5" s="336">
        <f>D3</f>
        <v>-250</v>
      </c>
      <c r="E5" s="336">
        <f>_xlfn.XLOOKUP(G1,'12MM'!A:A,'12MM'!L:L)
 -
IF(_xlfn.XLOOKUP(G1-1,'12MM'!A:A,'12MM'!L:L)="H",
   _xlfn.XLOOKUP(G1-2,'12MM'!A:A,'12MM'!L:L),_xlfn.XLOOKUP(G1-1,'12MM'!A:A,'12MM'!L:L)
  )</f>
        <v>-100</v>
      </c>
      <c r="K5" t="s">
        <v>15</v>
      </c>
      <c r="L5">
        <f>'12MM'!E1683-'12MM'!E1667</f>
        <v>-1100</v>
      </c>
      <c r="R5" s="209" t="s">
        <v>15</v>
      </c>
      <c r="S5" s="209">
        <f>'12MM'!E1725</f>
        <v>39100</v>
      </c>
      <c r="T5" s="209">
        <f>IF(_xlfn.XLOOKUP(G1,'12MM'!A:A,'12MM'!E:E)="H",
   _xlfn.XLOOKUP(G1-1,'12MM'!A:A,'12MM'!E:E),_xlfn.XLOOKUP(G1,'12MM'!A:A,'12MM'!E:E)
  )</f>
        <v>46800</v>
      </c>
      <c r="U5" s="209">
        <f t="shared" si="0"/>
        <v>-7700</v>
      </c>
      <c r="V5" s="209">
        <f>'D-Billet'!Q764</f>
        <v>36800</v>
      </c>
      <c r="W5" s="209">
        <f>IF(_xlfn.XLOOKUP(G1,'D-Billet'!A:A,'D-Billet'!Q:Q)="H",
   _xlfn.XLOOKUP(G1-1,'D-Billet'!A:A,'D-Billet'!Q:Q),_xlfn.XLOOKUP(G1,'D-Billet'!A:A,'D-Billet'!Q:Q)
  )</f>
        <v>41300</v>
      </c>
      <c r="X5" s="209">
        <f t="shared" si="1"/>
        <v>-4500</v>
      </c>
    </row>
    <row r="6" spans="1:24">
      <c r="A6" s="336" t="s">
        <v>49</v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>2000</v>
      </c>
      <c r="C6" s="336">
        <f>_xlfn.XLOOKUP(G1,'12MM'!A:A,'12MM'!R:R)
 -
IF(_xlfn.XLOOKUP(G1-10,'12MM'!A:A,'12MM'!R:R)="H",
   _xlfn.XLOOKUP(G1-11,'12MM'!A:A,'12MM'!R:R),_xlfn.XLOOKUP(G1-10,'12MM'!A:A,'12MM'!R:R)
  )</f>
        <v>1700</v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>-150</v>
      </c>
      <c r="E6" s="336">
        <f>_xlfn.XLOOKUP(G1,'12MM'!A:A,'12MM'!R:R)
 -
IF(_xlfn.XLOOKUP(G1-1,'12MM'!A:A,'12MM'!R:R)="H",
   _xlfn.XLOOKUP(G1-2,'12MM'!A:A,'12MM'!R:R),_xlfn.XLOOKUP(G1-1,'12MM'!A:A,'12MM'!R:R)
  )</f>
        <v>0</v>
      </c>
    </row>
    <row r="8" spans="1:24">
      <c r="A8" s="209"/>
      <c r="B8" s="346" t="s">
        <v>755</v>
      </c>
      <c r="C8" s="346"/>
      <c r="D8" s="346" t="s">
        <v>629</v>
      </c>
      <c r="E8" s="346"/>
    </row>
    <row r="9" spans="1:24">
      <c r="A9" s="254" t="s">
        <v>521</v>
      </c>
      <c r="B9" s="255" t="s">
        <v>630</v>
      </c>
      <c r="C9" s="255" t="s">
        <v>631</v>
      </c>
      <c r="D9" s="255" t="s">
        <v>630</v>
      </c>
      <c r="E9" s="255" t="s">
        <v>631</v>
      </c>
      <c r="R9" s="209"/>
      <c r="S9" s="352" t="s">
        <v>631</v>
      </c>
      <c r="T9" s="352"/>
      <c r="U9" s="352"/>
      <c r="V9" s="413" t="s">
        <v>630</v>
      </c>
      <c r="W9" s="413"/>
      <c r="X9" s="413"/>
    </row>
    <row r="10" spans="1:24">
      <c r="A10" s="256" t="s">
        <v>489</v>
      </c>
      <c r="B10" s="281">
        <v>-900</v>
      </c>
      <c r="C10" s="281">
        <v>-1200</v>
      </c>
      <c r="D10" s="272"/>
      <c r="E10" s="272"/>
      <c r="R10" s="209"/>
      <c r="S10" s="209" t="s">
        <v>752</v>
      </c>
      <c r="T10" s="209" t="s">
        <v>629</v>
      </c>
      <c r="U10" s="209" t="s">
        <v>754</v>
      </c>
      <c r="V10" s="209" t="s">
        <v>752</v>
      </c>
      <c r="W10" s="209" t="s">
        <v>629</v>
      </c>
      <c r="X10" s="209" t="s">
        <v>754</v>
      </c>
    </row>
    <row r="11" spans="1:24">
      <c r="A11" s="256" t="s">
        <v>37</v>
      </c>
      <c r="B11" s="281">
        <v>-1250</v>
      </c>
      <c r="C11" s="272">
        <v>-2700</v>
      </c>
      <c r="D11" s="272"/>
      <c r="E11" s="272"/>
      <c r="R11" s="209" t="s">
        <v>489</v>
      </c>
      <c r="S11" s="209">
        <f>'12MM'!D1695</f>
        <v>40600</v>
      </c>
      <c r="T11" s="209">
        <f>T3</f>
        <v>50400</v>
      </c>
      <c r="U11" s="209">
        <f>S11-T11</f>
        <v>-9800</v>
      </c>
      <c r="V11" s="209">
        <f>'D-Billet'!W734</f>
        <v>38400</v>
      </c>
      <c r="W11" s="209">
        <f>W3</f>
        <v>44050</v>
      </c>
      <c r="X11" s="209">
        <f>V11-W11</f>
        <v>-5650</v>
      </c>
    </row>
    <row r="12" spans="1:24">
      <c r="A12" s="256" t="s">
        <v>632</v>
      </c>
      <c r="B12" s="281">
        <v>-900</v>
      </c>
      <c r="C12" s="272">
        <v>-1200</v>
      </c>
      <c r="D12" s="256"/>
      <c r="E12" s="272"/>
      <c r="R12" s="209" t="s">
        <v>37</v>
      </c>
      <c r="S12" s="209">
        <f>'12MM'!Q1695</f>
        <v>37500</v>
      </c>
      <c r="T12" s="209">
        <f t="shared" ref="T12:T13" si="2">T4</f>
        <v>46000</v>
      </c>
      <c r="U12" s="209">
        <f>S12-T12</f>
        <v>-8500</v>
      </c>
      <c r="V12" s="209">
        <f>'D-Billet'!Z734</f>
        <v>34950</v>
      </c>
      <c r="W12" s="209">
        <f t="shared" ref="W12:W13" si="3">W4</f>
        <v>41950</v>
      </c>
      <c r="X12" s="209">
        <f>V12-W12</f>
        <v>-7000</v>
      </c>
    </row>
    <row r="13" spans="1:24">
      <c r="A13" s="256" t="s">
        <v>49</v>
      </c>
      <c r="B13" s="281">
        <v>-1400</v>
      </c>
      <c r="C13" s="272">
        <v>-2500</v>
      </c>
      <c r="D13" s="272"/>
      <c r="E13" s="272"/>
      <c r="R13" s="209" t="s">
        <v>15</v>
      </c>
      <c r="S13" s="209">
        <f>'12MM'!E1695</f>
        <v>37700</v>
      </c>
      <c r="T13" s="209">
        <f t="shared" si="2"/>
        <v>46800</v>
      </c>
      <c r="U13" s="209">
        <f>S13-T13</f>
        <v>-9100</v>
      </c>
      <c r="V13" s="209">
        <f>'D-Billet'!Q734</f>
        <v>35400</v>
      </c>
      <c r="W13" s="209">
        <f t="shared" si="3"/>
        <v>41300</v>
      </c>
      <c r="X13" s="209">
        <f>V13-W13</f>
        <v>-5900</v>
      </c>
    </row>
    <row r="16" spans="1:24">
      <c r="S16" s="209" t="s">
        <v>752</v>
      </c>
      <c r="T16" s="209" t="s">
        <v>753</v>
      </c>
      <c r="U16" s="209" t="s">
        <v>756</v>
      </c>
      <c r="V16" s="209" t="s">
        <v>757</v>
      </c>
      <c r="W16" s="209" t="s">
        <v>758</v>
      </c>
      <c r="X16" s="209" t="s">
        <v>759</v>
      </c>
    </row>
    <row r="17" spans="18:27">
      <c r="R17" s="209" t="s">
        <v>489</v>
      </c>
      <c r="S17" s="333">
        <f>S11</f>
        <v>40600</v>
      </c>
      <c r="T17" s="333">
        <f>S3</f>
        <v>42400</v>
      </c>
      <c r="U17" s="333">
        <f>T11</f>
        <v>50400</v>
      </c>
      <c r="V17" s="333">
        <f>E3</f>
        <v>-150</v>
      </c>
      <c r="W17" s="333">
        <f>U17-T17</f>
        <v>8000</v>
      </c>
      <c r="X17" s="333">
        <f>U17-S17</f>
        <v>9800</v>
      </c>
      <c r="Y17" s="166"/>
    </row>
    <row r="18" spans="18:27">
      <c r="R18" s="209" t="s">
        <v>37</v>
      </c>
      <c r="S18" s="333">
        <f>S12</f>
        <v>37500</v>
      </c>
      <c r="T18" s="333">
        <f>S4</f>
        <v>38700</v>
      </c>
      <c r="U18" s="333">
        <f>T12</f>
        <v>46000</v>
      </c>
      <c r="V18" s="333">
        <f>E4</f>
        <v>-300</v>
      </c>
      <c r="W18" s="333">
        <f>U18-T18</f>
        <v>7300</v>
      </c>
      <c r="X18" s="333">
        <f>U18-S18</f>
        <v>8500</v>
      </c>
      <c r="Y18" s="166"/>
    </row>
    <row r="19" spans="18:27">
      <c r="R19" s="209" t="s">
        <v>15</v>
      </c>
      <c r="S19" s="333">
        <f>S13</f>
        <v>37700</v>
      </c>
      <c r="T19" s="333">
        <f>S5</f>
        <v>39100</v>
      </c>
      <c r="U19" s="333">
        <f>T13</f>
        <v>46800</v>
      </c>
      <c r="V19" s="333"/>
      <c r="W19" s="333"/>
      <c r="X19" s="333"/>
      <c r="Y19" s="166"/>
    </row>
    <row r="22" spans="18:27">
      <c r="S22" s="166">
        <f>43800-S18</f>
        <v>6300</v>
      </c>
    </row>
    <row r="24" spans="18:27">
      <c r="R24" s="293"/>
      <c r="S24" s="256" t="s">
        <v>752</v>
      </c>
      <c r="T24" s="256" t="s">
        <v>753</v>
      </c>
      <c r="U24" s="256" t="s">
        <v>760</v>
      </c>
      <c r="V24" s="339" t="s">
        <v>761</v>
      </c>
      <c r="W24" s="209" t="s">
        <v>762</v>
      </c>
      <c r="X24" s="209" t="s">
        <v>763</v>
      </c>
      <c r="Y24" s="209"/>
      <c r="Z24" s="209" t="s">
        <v>764</v>
      </c>
      <c r="AA24" s="209" t="s">
        <v>765</v>
      </c>
    </row>
    <row r="25" spans="18:27">
      <c r="R25" s="256" t="s">
        <v>489</v>
      </c>
      <c r="S25" s="336">
        <v>40600</v>
      </c>
      <c r="T25" s="340">
        <v>42400</v>
      </c>
      <c r="U25" s="340">
        <v>45300</v>
      </c>
      <c r="V25" s="340">
        <v>48800</v>
      </c>
      <c r="W25" s="333">
        <f>T25-$S25</f>
        <v>1800</v>
      </c>
      <c r="X25" s="333">
        <f>U25-S25</f>
        <v>4700</v>
      </c>
      <c r="Y25" s="333"/>
      <c r="Z25" s="333">
        <f>V25-S25</f>
        <v>8200</v>
      </c>
      <c r="AA25" s="333">
        <f>W25+X25</f>
        <v>6500</v>
      </c>
    </row>
    <row r="26" spans="18:27">
      <c r="R26" s="256" t="s">
        <v>37</v>
      </c>
      <c r="S26" s="336">
        <v>37500</v>
      </c>
      <c r="T26" s="340">
        <v>38700</v>
      </c>
      <c r="U26" s="340">
        <v>42800</v>
      </c>
      <c r="V26" s="336">
        <v>44700</v>
      </c>
      <c r="W26" s="333">
        <f>T26-$S26</f>
        <v>1200</v>
      </c>
      <c r="X26" s="333">
        <f>U26-S26</f>
        <v>5300</v>
      </c>
      <c r="Y26" s="333"/>
      <c r="Z26" s="333">
        <f>V26-S26</f>
        <v>7200</v>
      </c>
      <c r="AA26" s="333">
        <f>W26+X26</f>
        <v>6500</v>
      </c>
    </row>
    <row r="27" spans="18:27">
      <c r="R27" s="256" t="s">
        <v>15</v>
      </c>
      <c r="S27" s="336">
        <v>37700</v>
      </c>
      <c r="T27" s="340">
        <v>39100</v>
      </c>
      <c r="U27" s="340">
        <v>43200</v>
      </c>
      <c r="V27" s="336">
        <v>44150</v>
      </c>
      <c r="W27" s="333">
        <f>T27-$S27</f>
        <v>1400</v>
      </c>
      <c r="X27" s="333">
        <f>U27-S27</f>
        <v>5500</v>
      </c>
      <c r="Y27" s="333"/>
      <c r="Z27" s="333">
        <f>V27-S27</f>
        <v>6450</v>
      </c>
      <c r="AA27" s="333">
        <f>W27+X27</f>
        <v>6900</v>
      </c>
    </row>
    <row r="29" spans="18:27">
      <c r="U29" s="209" t="s">
        <v>761</v>
      </c>
      <c r="V29" s="209"/>
      <c r="W29" s="209"/>
    </row>
    <row r="30" spans="18:27">
      <c r="R30" s="209" t="s">
        <v>489</v>
      </c>
      <c r="U30" s="333"/>
      <c r="V30" s="333"/>
      <c r="W30" s="333"/>
    </row>
    <row r="31" spans="18:27">
      <c r="R31" s="209" t="s">
        <v>37</v>
      </c>
      <c r="U31" s="333"/>
      <c r="V31" s="333"/>
      <c r="W31" s="333"/>
    </row>
    <row r="32" spans="18:27">
      <c r="R32" s="209" t="s">
        <v>15</v>
      </c>
      <c r="U32" s="333"/>
      <c r="V32" s="333"/>
      <c r="W32" s="333"/>
    </row>
    <row r="35" spans="18:32">
      <c r="R35" s="256"/>
      <c r="S35" s="256"/>
      <c r="T35" s="256"/>
      <c r="U35" s="256"/>
      <c r="V35" s="256"/>
      <c r="W35" s="209"/>
      <c r="X35" s="209"/>
      <c r="Y35" s="209"/>
      <c r="Z35" s="209"/>
      <c r="AA35" s="209"/>
      <c r="AB35" s="209"/>
      <c r="AC35" s="209"/>
      <c r="AD35" s="209"/>
      <c r="AE35" s="209"/>
    </row>
    <row r="36" spans="18:32">
      <c r="R36" s="256"/>
      <c r="S36" s="336"/>
      <c r="T36" s="336"/>
      <c r="U36" s="336"/>
      <c r="V36" s="336"/>
      <c r="W36" s="209"/>
      <c r="X36" s="209"/>
      <c r="Y36" s="209"/>
      <c r="Z36" s="333"/>
      <c r="AA36" s="333"/>
      <c r="AB36" s="333"/>
      <c r="AC36" s="209"/>
      <c r="AD36" s="209"/>
      <c r="AE36" s="333"/>
    </row>
    <row r="37" spans="18:32">
      <c r="R37" s="256"/>
      <c r="S37" s="336"/>
      <c r="T37" s="336"/>
      <c r="U37" s="336"/>
      <c r="V37" s="336"/>
      <c r="W37" s="209"/>
      <c r="X37" s="209"/>
      <c r="Y37" s="209"/>
      <c r="Z37" s="333"/>
      <c r="AA37" s="333"/>
      <c r="AB37" s="333"/>
      <c r="AC37" s="209"/>
      <c r="AD37" s="209"/>
      <c r="AE37" s="333"/>
    </row>
    <row r="38" spans="18:32">
      <c r="R38" s="256"/>
      <c r="S38" s="336"/>
      <c r="T38" s="336"/>
      <c r="U38" s="336"/>
      <c r="V38" s="336"/>
      <c r="W38" s="209"/>
      <c r="X38" s="209"/>
      <c r="Y38" s="209"/>
      <c r="Z38" s="333"/>
      <c r="AA38" s="333"/>
      <c r="AB38" s="333"/>
      <c r="AC38" s="209"/>
      <c r="AD38" s="209"/>
      <c r="AE38" s="333"/>
    </row>
    <row r="40" spans="18:32">
      <c r="R40" s="341" t="s">
        <v>30</v>
      </c>
      <c r="S40" s="343">
        <v>45959</v>
      </c>
      <c r="T40" s="343">
        <v>45990</v>
      </c>
      <c r="U40" s="343">
        <v>46022</v>
      </c>
      <c r="V40" s="343">
        <v>46053</v>
      </c>
      <c r="W40" s="343">
        <v>46081</v>
      </c>
      <c r="X40" s="343">
        <v>46112</v>
      </c>
      <c r="Y40" s="343">
        <v>46119</v>
      </c>
      <c r="Z40" s="342" t="s">
        <v>762</v>
      </c>
      <c r="AA40" s="342" t="s">
        <v>763</v>
      </c>
      <c r="AB40" s="342" t="s">
        <v>764</v>
      </c>
      <c r="AC40" s="342" t="s">
        <v>766</v>
      </c>
      <c r="AD40" s="342" t="s">
        <v>767</v>
      </c>
      <c r="AE40" s="342" t="s">
        <v>768</v>
      </c>
    </row>
    <row r="41" spans="18:32">
      <c r="R41" s="256" t="s">
        <v>14</v>
      </c>
      <c r="S41" s="336">
        <f>_xlfn.XLOOKUP(S40,'12MM'!$A:$A,'12MM'!$D:$D,"")</f>
        <v>40100</v>
      </c>
      <c r="T41" s="336">
        <f>_xlfn.XLOOKUP(T40,'12MM'!$A:$A,'12MM'!$D:$D,"")</f>
        <v>42400</v>
      </c>
      <c r="U41" s="336">
        <f>_xlfn.XLOOKUP(U40,'12MM'!$A:$A,'12MM'!$D:$D,"")</f>
        <v>45300</v>
      </c>
      <c r="V41" s="336">
        <f>_xlfn.XLOOKUP(V40,'12MM'!$A:$A,'12MM'!$D:$D,"")</f>
        <v>48100</v>
      </c>
      <c r="W41" s="336">
        <f>_xlfn.XLOOKUP(W40,'12MM'!$A:$A,'12MM'!$D:$D,"")</f>
        <v>47850</v>
      </c>
      <c r="X41" s="336">
        <f>_xlfn.XLOOKUP(X40,'12MM'!$A:$A,'12MM'!$D:$D,"")</f>
        <v>52400</v>
      </c>
      <c r="Y41" s="336">
        <f>_xlfn.XLOOKUP(Y40,'12MM'!$A:$A,'12MM'!$D:$D,"")</f>
        <v>54400</v>
      </c>
      <c r="Z41" s="333">
        <f>T41-$S41</f>
        <v>2300</v>
      </c>
      <c r="AA41" s="333">
        <f t="shared" ref="AA41:AD41" si="4">U41-$S41</f>
        <v>5200</v>
      </c>
      <c r="AB41" s="333">
        <f t="shared" si="4"/>
        <v>8000</v>
      </c>
      <c r="AC41" s="333">
        <f>W41-$S41</f>
        <v>7750</v>
      </c>
      <c r="AD41" s="333">
        <f>X41-$S41</f>
        <v>12300</v>
      </c>
      <c r="AE41" s="344">
        <f>Y41-S41</f>
        <v>14300</v>
      </c>
      <c r="AF41" s="166"/>
    </row>
    <row r="42" spans="18:32">
      <c r="R42" s="256" t="s">
        <v>37</v>
      </c>
      <c r="S42" s="336">
        <f>_xlfn.XLOOKUP(S40,'12MM'!$A:$A,'12MM'!$Q:$Q,"")</f>
        <v>37400</v>
      </c>
      <c r="T42" s="336">
        <f>_xlfn.XLOOKUP(T40,'12MM'!$A:$A,'12MM'!$Q:$Q,"")</f>
        <v>38700</v>
      </c>
      <c r="U42" s="336">
        <f>_xlfn.XLOOKUP(U40,'12MM'!$A:$A,'12MM'!$Q:$Q,"")</f>
        <v>42800</v>
      </c>
      <c r="V42" s="336">
        <f>_xlfn.XLOOKUP(V40,'12MM'!$A:$A,'12MM'!$Q:$Q,"")</f>
        <v>44000</v>
      </c>
      <c r="W42" s="336">
        <f>_xlfn.XLOOKUP(W40,'12MM'!$A:$A,'12MM'!$Q:$Q,"")</f>
        <v>43600</v>
      </c>
      <c r="X42" s="336">
        <f>_xlfn.XLOOKUP(X40,'12MM'!$A:$A,'12MM'!$Q:$Q,"")</f>
        <v>47500</v>
      </c>
      <c r="Y42" s="336">
        <f>_xlfn.XLOOKUP(Y40,'12MM'!$A:$A,'12MM'!$Q:$Q,"")</f>
        <v>48700</v>
      </c>
      <c r="Z42" s="333">
        <f t="shared" ref="Z42:Z43" si="5">T42-$S42</f>
        <v>1300</v>
      </c>
      <c r="AA42" s="333">
        <f t="shared" ref="AA42:AA43" si="6">U42-$S42</f>
        <v>5400</v>
      </c>
      <c r="AB42" s="333">
        <f>V42-$S42</f>
        <v>6600</v>
      </c>
      <c r="AC42" s="333">
        <f>W42-$S42</f>
        <v>6200</v>
      </c>
      <c r="AD42" s="333">
        <f>X42-$S42</f>
        <v>10100</v>
      </c>
      <c r="AE42" s="344">
        <f>Y42-S42</f>
        <v>11300</v>
      </c>
      <c r="AF42" s="166"/>
    </row>
    <row r="43" spans="18:32">
      <c r="R43" s="256" t="s">
        <v>15</v>
      </c>
      <c r="S43" s="336">
        <f>_xlfn.XLOOKUP(S40,'12MM'!$A:$A,'12MM'!$E:$E,"")</f>
        <v>37600</v>
      </c>
      <c r="T43" s="336">
        <f>_xlfn.XLOOKUP(T40,'12MM'!$A:$A,'12MM'!$E:$E,"")</f>
        <v>39100</v>
      </c>
      <c r="U43" s="336">
        <f>_xlfn.XLOOKUP(U40,'12MM'!$A:$A,'12MM'!$E:$E,"")</f>
        <v>41100</v>
      </c>
      <c r="V43" s="336">
        <f>_xlfn.XLOOKUP(V40,'12MM'!$A:$A,'12MM'!$E:$E,"")</f>
        <v>44100</v>
      </c>
      <c r="W43" s="336">
        <f>_xlfn.XLOOKUP(W40,'12MM'!$A:$A,'12MM'!$E:$E,"")</f>
        <v>44900</v>
      </c>
      <c r="X43" s="336">
        <f>_xlfn.XLOOKUP(X40,'12MM'!$A:$A,'12MM'!$E:$E,"")</f>
        <v>46900</v>
      </c>
      <c r="Y43" s="336">
        <f>_xlfn.XLOOKUP(Y40,'12MM'!$A:$A,'12MM'!$E:$E,"")</f>
        <v>47700</v>
      </c>
      <c r="Z43" s="333">
        <f>T43-$S43</f>
        <v>1500</v>
      </c>
      <c r="AA43" s="333">
        <f>U43-$S43</f>
        <v>3500</v>
      </c>
      <c r="AB43" s="333">
        <f t="shared" ref="AB42:AB43" si="7">V43-$S43</f>
        <v>6500</v>
      </c>
      <c r="AC43" s="333">
        <f>W43-$S43</f>
        <v>7300</v>
      </c>
      <c r="AD43" s="333">
        <f>X43-$S43</f>
        <v>9300</v>
      </c>
      <c r="AE43" s="344">
        <f>Y43-S43</f>
        <v>10100</v>
      </c>
      <c r="AF43" s="166"/>
    </row>
    <row r="44" spans="18:32">
      <c r="AE44" s="345"/>
    </row>
  </sheetData>
  <mergeCells count="8">
    <mergeCell ref="S9:U9"/>
    <mergeCell ref="V9:X9"/>
    <mergeCell ref="S1:U1"/>
    <mergeCell ref="V1:X1"/>
    <mergeCell ref="B1:C1"/>
    <mergeCell ref="D1:E1"/>
    <mergeCell ref="B8:C8"/>
    <mergeCell ref="D8:E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713A-5B03-4296-89F5-BF817B4A8CC9}">
  <dimension ref="A1:BG55"/>
  <sheetViews>
    <sheetView workbookViewId="0">
      <pane ySplit="2" topLeftCell="AW3" activePane="bottomLeft" state="frozen"/>
      <selection pane="bottomLeft" activeCell="AW3" sqref="AW3"/>
    </sheetView>
  </sheetViews>
  <sheetFormatPr defaultRowHeight="15"/>
  <cols>
    <col min="1" max="1" width="9.140625" style="94" customWidth="1"/>
    <col min="2" max="9" width="7" style="94" customWidth="1"/>
    <col min="10" max="10" width="2.42578125" style="94" customWidth="1"/>
    <col min="11" max="11" width="9.28515625" style="94" customWidth="1"/>
    <col min="12" max="19" width="7" style="94" customWidth="1"/>
    <col min="20" max="20" width="2.42578125" style="94" customWidth="1"/>
    <col min="21" max="21" width="8.5703125" style="94" customWidth="1"/>
    <col min="22" max="29" width="7" style="94" customWidth="1"/>
    <col min="30" max="30" width="1.7109375" style="94" customWidth="1"/>
    <col min="31" max="31" width="8.5703125" style="94" customWidth="1"/>
    <col min="32" max="39" width="7" style="94" customWidth="1"/>
    <col min="40" max="40" width="2" style="94" customWidth="1"/>
    <col min="41" max="41" width="9.140625" style="94" customWidth="1"/>
    <col min="42" max="49" width="7" style="94" customWidth="1"/>
    <col min="50" max="50" width="2.140625" style="94" customWidth="1"/>
    <col min="51" max="59" width="7" style="94" customWidth="1"/>
  </cols>
  <sheetData>
    <row r="1" spans="1:59">
      <c r="A1" s="354" t="s">
        <v>769</v>
      </c>
      <c r="B1" s="354"/>
      <c r="C1" s="354"/>
      <c r="D1" s="354"/>
      <c r="E1" s="354"/>
      <c r="F1" s="354"/>
      <c r="G1" s="354"/>
      <c r="H1" s="354"/>
      <c r="I1" s="179"/>
      <c r="J1" s="180"/>
      <c r="K1" s="354" t="s">
        <v>770</v>
      </c>
      <c r="L1" s="354"/>
      <c r="M1" s="354"/>
      <c r="N1" s="354"/>
      <c r="O1" s="354"/>
      <c r="P1" s="354"/>
      <c r="Q1" s="354"/>
      <c r="R1" s="354"/>
      <c r="S1" s="179"/>
      <c r="T1" s="180"/>
      <c r="U1" s="354" t="s">
        <v>771</v>
      </c>
      <c r="V1" s="354"/>
      <c r="W1" s="354"/>
      <c r="X1" s="354"/>
      <c r="Y1" s="354"/>
      <c r="Z1" s="354"/>
      <c r="AA1" s="354"/>
      <c r="AB1" s="354"/>
      <c r="AC1" s="179"/>
      <c r="AD1" s="180"/>
      <c r="AE1" s="354" t="s">
        <v>772</v>
      </c>
      <c r="AF1" s="354"/>
      <c r="AG1" s="354"/>
      <c r="AH1" s="354"/>
      <c r="AI1" s="354"/>
      <c r="AJ1" s="354"/>
      <c r="AK1" s="354"/>
      <c r="AL1" s="354"/>
      <c r="AM1" s="179"/>
      <c r="AN1" s="180"/>
      <c r="AO1" s="354" t="s">
        <v>773</v>
      </c>
      <c r="AP1" s="354"/>
      <c r="AQ1" s="354"/>
      <c r="AR1" s="354"/>
      <c r="AS1" s="354"/>
      <c r="AT1" s="354"/>
      <c r="AU1" s="354"/>
      <c r="AV1" s="354"/>
      <c r="AW1" s="179"/>
      <c r="AX1" s="180"/>
      <c r="AY1" s="354" t="s">
        <v>774</v>
      </c>
      <c r="AZ1" s="354"/>
      <c r="BA1" s="354"/>
      <c r="BB1" s="354"/>
      <c r="BC1" s="354"/>
      <c r="BD1" s="354"/>
      <c r="BE1" s="354"/>
      <c r="BF1" s="354"/>
      <c r="BG1" s="179"/>
    </row>
    <row r="2" spans="1:59" ht="23.25">
      <c r="A2" s="181" t="s">
        <v>30</v>
      </c>
      <c r="B2" s="181" t="s">
        <v>492</v>
      </c>
      <c r="C2" s="181" t="s">
        <v>775</v>
      </c>
      <c r="D2" s="181" t="s">
        <v>493</v>
      </c>
      <c r="E2" s="181" t="s">
        <v>776</v>
      </c>
      <c r="F2" s="181" t="s">
        <v>754</v>
      </c>
      <c r="G2" s="181" t="s">
        <v>777</v>
      </c>
      <c r="H2" s="181" t="s">
        <v>778</v>
      </c>
      <c r="I2" s="182" t="s">
        <v>779</v>
      </c>
      <c r="J2" s="180"/>
      <c r="K2" s="181" t="s">
        <v>30</v>
      </c>
      <c r="L2" s="181" t="s">
        <v>492</v>
      </c>
      <c r="M2" s="181" t="s">
        <v>775</v>
      </c>
      <c r="N2" s="181" t="s">
        <v>493</v>
      </c>
      <c r="O2" s="181" t="s">
        <v>776</v>
      </c>
      <c r="P2" s="181" t="s">
        <v>754</v>
      </c>
      <c r="Q2" s="181" t="s">
        <v>777</v>
      </c>
      <c r="R2" s="181" t="s">
        <v>778</v>
      </c>
      <c r="S2" s="182" t="s">
        <v>779</v>
      </c>
      <c r="T2" s="180"/>
      <c r="U2" s="181" t="s">
        <v>30</v>
      </c>
      <c r="V2" s="181" t="s">
        <v>492</v>
      </c>
      <c r="W2" s="181" t="s">
        <v>775</v>
      </c>
      <c r="X2" s="181" t="s">
        <v>493</v>
      </c>
      <c r="Y2" s="181" t="s">
        <v>776</v>
      </c>
      <c r="Z2" s="181" t="s">
        <v>754</v>
      </c>
      <c r="AA2" s="181" t="s">
        <v>777</v>
      </c>
      <c r="AB2" s="181" t="s">
        <v>778</v>
      </c>
      <c r="AC2" s="182" t="s">
        <v>779</v>
      </c>
      <c r="AD2" s="180"/>
      <c r="AE2" s="181" t="s">
        <v>30</v>
      </c>
      <c r="AF2" s="181" t="s">
        <v>492</v>
      </c>
      <c r="AG2" s="181" t="s">
        <v>775</v>
      </c>
      <c r="AH2" s="181" t="s">
        <v>493</v>
      </c>
      <c r="AI2" s="181" t="s">
        <v>776</v>
      </c>
      <c r="AJ2" s="181" t="s">
        <v>754</v>
      </c>
      <c r="AK2" s="181" t="s">
        <v>777</v>
      </c>
      <c r="AL2" s="181" t="s">
        <v>778</v>
      </c>
      <c r="AM2" s="182" t="s">
        <v>779</v>
      </c>
      <c r="AN2" s="180"/>
      <c r="AO2" s="181" t="s">
        <v>30</v>
      </c>
      <c r="AP2" s="181" t="s">
        <v>492</v>
      </c>
      <c r="AQ2" s="181" t="s">
        <v>775</v>
      </c>
      <c r="AR2" s="181" t="s">
        <v>493</v>
      </c>
      <c r="AS2" s="181" t="s">
        <v>776</v>
      </c>
      <c r="AT2" s="181" t="s">
        <v>754</v>
      </c>
      <c r="AU2" s="182" t="s">
        <v>777</v>
      </c>
      <c r="AV2" s="181" t="s">
        <v>778</v>
      </c>
      <c r="AW2" s="182" t="s">
        <v>779</v>
      </c>
      <c r="AX2" s="180"/>
      <c r="AY2" s="181" t="s">
        <v>30</v>
      </c>
      <c r="AZ2" s="181" t="s">
        <v>492</v>
      </c>
      <c r="BA2" s="181" t="s">
        <v>775</v>
      </c>
      <c r="BB2" s="181" t="s">
        <v>493</v>
      </c>
      <c r="BC2" s="181" t="s">
        <v>776</v>
      </c>
      <c r="BD2" s="181" t="s">
        <v>754</v>
      </c>
      <c r="BE2" s="181" t="s">
        <v>777</v>
      </c>
      <c r="BF2" s="181" t="s">
        <v>778</v>
      </c>
      <c r="BG2" s="182" t="s">
        <v>779</v>
      </c>
    </row>
    <row r="3" spans="1:59">
      <c r="A3" s="183"/>
      <c r="B3" s="183"/>
      <c r="C3" s="183"/>
      <c r="D3" s="183"/>
      <c r="E3" s="183"/>
      <c r="F3" s="183"/>
      <c r="G3" s="183"/>
      <c r="H3" s="183"/>
      <c r="I3" s="183"/>
      <c r="J3" s="180"/>
      <c r="K3" s="183"/>
      <c r="L3" s="183"/>
      <c r="M3" s="183"/>
      <c r="N3" s="183"/>
      <c r="O3" s="183"/>
      <c r="P3" s="183"/>
      <c r="Q3" s="183"/>
      <c r="R3" s="183"/>
      <c r="S3" s="183"/>
      <c r="T3" s="180"/>
      <c r="U3" s="184">
        <v>44291</v>
      </c>
      <c r="V3" s="185">
        <v>52500</v>
      </c>
      <c r="W3" s="355">
        <f>AVERAGE(V3:V15)</f>
        <v>53723.076923076922</v>
      </c>
      <c r="X3" s="186">
        <v>49100</v>
      </c>
      <c r="Y3" s="355">
        <f>AVERAGE(X3:X15)</f>
        <v>50792.307692307695</v>
      </c>
      <c r="Z3" s="186">
        <v>3400</v>
      </c>
      <c r="AA3" s="355">
        <f>AVERAGE(Z3:Z15)</f>
        <v>2930.7692307692309</v>
      </c>
      <c r="AB3" s="187">
        <f t="shared" ref="AB3:AB53" si="0">Z3/X3</f>
        <v>6.9246435845213852E-2</v>
      </c>
      <c r="AC3" s="358">
        <f>AVERAGE(AB3:AB15)</f>
        <v>5.7707631928591879E-2</v>
      </c>
      <c r="AD3" s="180"/>
      <c r="AE3" s="188">
        <v>44655</v>
      </c>
      <c r="AF3" s="189">
        <v>75000</v>
      </c>
      <c r="AG3" s="355">
        <f>AVERAGE(AF3:AF15)</f>
        <v>67238.461538461532</v>
      </c>
      <c r="AH3" s="189">
        <v>67000</v>
      </c>
      <c r="AI3" s="355">
        <f>AVERAGE(AH3:AH15)</f>
        <v>60769.230769230766</v>
      </c>
      <c r="AJ3" s="189">
        <v>8000</v>
      </c>
      <c r="AK3" s="355">
        <f>AVERAGE(AJ3:AJ15)</f>
        <v>6469.2307692307695</v>
      </c>
      <c r="AL3" s="187">
        <f t="shared" ref="AL3:AL52" si="1">AJ3/AH3</f>
        <v>0.11940298507462686</v>
      </c>
      <c r="AM3" s="358">
        <f>AVERAGE(AL3:AL15)</f>
        <v>0.10693592361195904</v>
      </c>
      <c r="AN3" s="180"/>
      <c r="AO3" s="184">
        <v>45019</v>
      </c>
      <c r="AP3" s="185">
        <v>59700</v>
      </c>
      <c r="AQ3" s="355">
        <f>AVERAGE(AP3:AP15)</f>
        <v>56269.230769230766</v>
      </c>
      <c r="AR3" s="186">
        <v>54500</v>
      </c>
      <c r="AS3" s="355">
        <f>AVERAGE(AR3:AR15)</f>
        <v>52176.923076923078</v>
      </c>
      <c r="AT3" s="186">
        <v>5200</v>
      </c>
      <c r="AU3" s="355">
        <f>AVERAGE(AT3:AT15)</f>
        <v>4092.3076923076924</v>
      </c>
      <c r="AV3" s="187">
        <f t="shared" ref="AV3:AV47" si="2">AT3/AR3</f>
        <v>9.5412844036697253E-2</v>
      </c>
      <c r="AW3" s="358">
        <f>AVERAGE(AV3:AV15)</f>
        <v>7.8148352574108002E-2</v>
      </c>
      <c r="AX3" s="180"/>
      <c r="AY3" s="184">
        <v>45383</v>
      </c>
      <c r="AZ3" s="185">
        <v>52600</v>
      </c>
      <c r="BA3" s="355">
        <f>AVERAGE(AZ3:AZ15)</f>
        <v>57061.538461538461</v>
      </c>
      <c r="BB3" s="186">
        <v>47500</v>
      </c>
      <c r="BC3" s="355">
        <f>AVERAGE(BB3:BB15)</f>
        <v>50676.923076923078</v>
      </c>
      <c r="BD3" s="186">
        <v>5100</v>
      </c>
      <c r="BE3" s="355">
        <f>AVERAGE(BD3:BD15)</f>
        <v>6384.6153846153848</v>
      </c>
      <c r="BF3" s="187">
        <f t="shared" ref="BF3:BF31" si="3">BD3/BB3</f>
        <v>0.10736842105263159</v>
      </c>
      <c r="BG3" s="358">
        <f>AVERAGE(BF3:BF15)</f>
        <v>0.12604268456042891</v>
      </c>
    </row>
    <row r="4" spans="1:59">
      <c r="A4" s="183"/>
      <c r="B4" s="183"/>
      <c r="C4" s="183"/>
      <c r="D4" s="183"/>
      <c r="E4" s="183"/>
      <c r="F4" s="183"/>
      <c r="G4" s="183"/>
      <c r="H4" s="183"/>
      <c r="I4" s="183"/>
      <c r="J4" s="180"/>
      <c r="K4" s="183"/>
      <c r="L4" s="183"/>
      <c r="M4" s="183"/>
      <c r="N4" s="183"/>
      <c r="O4" s="183"/>
      <c r="P4" s="183"/>
      <c r="Q4" s="183"/>
      <c r="R4" s="183"/>
      <c r="S4" s="183"/>
      <c r="T4" s="180"/>
      <c r="U4" s="184">
        <v>44298</v>
      </c>
      <c r="V4" s="185">
        <v>53000</v>
      </c>
      <c r="W4" s="356"/>
      <c r="X4" s="186">
        <v>49300</v>
      </c>
      <c r="Y4" s="356"/>
      <c r="Z4" s="186">
        <v>3700</v>
      </c>
      <c r="AA4" s="356"/>
      <c r="AB4" s="187">
        <f t="shared" si="0"/>
        <v>7.5050709939148072E-2</v>
      </c>
      <c r="AC4" s="359"/>
      <c r="AD4" s="180"/>
      <c r="AE4" s="188">
        <v>44662</v>
      </c>
      <c r="AF4" s="189">
        <v>73000</v>
      </c>
      <c r="AG4" s="356"/>
      <c r="AH4" s="189">
        <v>64800</v>
      </c>
      <c r="AI4" s="356"/>
      <c r="AJ4" s="189">
        <v>8200</v>
      </c>
      <c r="AK4" s="356"/>
      <c r="AL4" s="187">
        <f t="shared" si="1"/>
        <v>0.12654320987654322</v>
      </c>
      <c r="AM4" s="359"/>
      <c r="AN4" s="180"/>
      <c r="AO4" s="184">
        <v>45026</v>
      </c>
      <c r="AP4" s="185">
        <v>59200</v>
      </c>
      <c r="AQ4" s="356"/>
      <c r="AR4" s="186">
        <v>54300</v>
      </c>
      <c r="AS4" s="356"/>
      <c r="AT4" s="186">
        <v>4900</v>
      </c>
      <c r="AU4" s="356"/>
      <c r="AV4" s="187">
        <f t="shared" si="2"/>
        <v>9.0239410681399637E-2</v>
      </c>
      <c r="AW4" s="359"/>
      <c r="AX4" s="180"/>
      <c r="AY4" s="190">
        <v>45390</v>
      </c>
      <c r="AZ4" s="185">
        <v>53400</v>
      </c>
      <c r="BA4" s="356"/>
      <c r="BB4" s="186">
        <v>48800</v>
      </c>
      <c r="BC4" s="356"/>
      <c r="BD4" s="186">
        <v>4600</v>
      </c>
      <c r="BE4" s="356"/>
      <c r="BF4" s="187">
        <f t="shared" si="3"/>
        <v>9.4262295081967207E-2</v>
      </c>
      <c r="BG4" s="359"/>
    </row>
    <row r="5" spans="1:59">
      <c r="A5" s="183"/>
      <c r="B5" s="183"/>
      <c r="C5" s="183"/>
      <c r="D5" s="183"/>
      <c r="E5" s="183"/>
      <c r="F5" s="183"/>
      <c r="G5" s="183"/>
      <c r="H5" s="183"/>
      <c r="I5" s="183"/>
      <c r="J5" s="180"/>
      <c r="K5" s="183"/>
      <c r="L5" s="183"/>
      <c r="M5" s="183"/>
      <c r="N5" s="183"/>
      <c r="O5" s="183"/>
      <c r="P5" s="183"/>
      <c r="Q5" s="183"/>
      <c r="R5" s="183"/>
      <c r="S5" s="183"/>
      <c r="T5" s="180"/>
      <c r="U5" s="184">
        <v>44305</v>
      </c>
      <c r="V5" s="185">
        <v>54500</v>
      </c>
      <c r="W5" s="356"/>
      <c r="X5" s="186">
        <v>50700</v>
      </c>
      <c r="Y5" s="356"/>
      <c r="Z5" s="186">
        <v>3800</v>
      </c>
      <c r="AA5" s="356"/>
      <c r="AB5" s="187">
        <f t="shared" si="0"/>
        <v>7.4950690335305714E-2</v>
      </c>
      <c r="AC5" s="359"/>
      <c r="AD5" s="180"/>
      <c r="AE5" s="188">
        <v>44669</v>
      </c>
      <c r="AF5" s="189">
        <v>72500</v>
      </c>
      <c r="AG5" s="356"/>
      <c r="AH5" s="189">
        <v>67000</v>
      </c>
      <c r="AI5" s="356"/>
      <c r="AJ5" s="189">
        <v>5500</v>
      </c>
      <c r="AK5" s="356"/>
      <c r="AL5" s="187">
        <f t="shared" si="1"/>
        <v>8.2089552238805971E-2</v>
      </c>
      <c r="AM5" s="359"/>
      <c r="AN5" s="180"/>
      <c r="AO5" s="184">
        <v>45033</v>
      </c>
      <c r="AP5" s="185">
        <v>58800</v>
      </c>
      <c r="AQ5" s="356"/>
      <c r="AR5" s="186">
        <v>54300</v>
      </c>
      <c r="AS5" s="356"/>
      <c r="AT5" s="186">
        <v>4500</v>
      </c>
      <c r="AU5" s="356"/>
      <c r="AV5" s="187">
        <f t="shared" si="2"/>
        <v>8.2872928176795577E-2</v>
      </c>
      <c r="AW5" s="359"/>
      <c r="AX5" s="180"/>
      <c r="AY5" s="191">
        <v>45397</v>
      </c>
      <c r="AZ5" s="192">
        <v>55600</v>
      </c>
      <c r="BA5" s="356"/>
      <c r="BB5" s="192">
        <v>50000</v>
      </c>
      <c r="BC5" s="356"/>
      <c r="BD5" s="192">
        <v>5600</v>
      </c>
      <c r="BE5" s="356"/>
      <c r="BF5" s="187">
        <f t="shared" si="3"/>
        <v>0.112</v>
      </c>
      <c r="BG5" s="359"/>
    </row>
    <row r="6" spans="1:59">
      <c r="A6" s="183"/>
      <c r="B6" s="183"/>
      <c r="C6" s="183"/>
      <c r="D6" s="183"/>
      <c r="E6" s="183"/>
      <c r="F6" s="183"/>
      <c r="G6" s="183"/>
      <c r="H6" s="183"/>
      <c r="I6" s="183"/>
      <c r="J6" s="180"/>
      <c r="K6" s="183"/>
      <c r="L6" s="183"/>
      <c r="M6" s="183"/>
      <c r="N6" s="183"/>
      <c r="O6" s="183"/>
      <c r="P6" s="183"/>
      <c r="Q6" s="183"/>
      <c r="R6" s="183"/>
      <c r="S6" s="183"/>
      <c r="T6" s="180"/>
      <c r="U6" s="184">
        <v>44312</v>
      </c>
      <c r="V6" s="185">
        <v>54500</v>
      </c>
      <c r="W6" s="356"/>
      <c r="X6" s="186">
        <v>51200</v>
      </c>
      <c r="Y6" s="356"/>
      <c r="Z6" s="186">
        <v>3300</v>
      </c>
      <c r="AA6" s="356"/>
      <c r="AB6" s="187">
        <f t="shared" si="0"/>
        <v>6.4453125E-2</v>
      </c>
      <c r="AC6" s="359"/>
      <c r="AD6" s="180"/>
      <c r="AE6" s="188">
        <v>44676</v>
      </c>
      <c r="AF6" s="189">
        <v>72000</v>
      </c>
      <c r="AG6" s="356"/>
      <c r="AH6" s="189">
        <v>64800</v>
      </c>
      <c r="AI6" s="356"/>
      <c r="AJ6" s="189">
        <v>7200</v>
      </c>
      <c r="AK6" s="356"/>
      <c r="AL6" s="187">
        <f t="shared" si="1"/>
        <v>0.1111111111111111</v>
      </c>
      <c r="AM6" s="359"/>
      <c r="AN6" s="180"/>
      <c r="AO6" s="184">
        <v>45040</v>
      </c>
      <c r="AP6" s="185">
        <v>58200</v>
      </c>
      <c r="AQ6" s="356"/>
      <c r="AR6" s="186">
        <v>53800</v>
      </c>
      <c r="AS6" s="356"/>
      <c r="AT6" s="186">
        <v>4400</v>
      </c>
      <c r="AU6" s="356"/>
      <c r="AV6" s="187">
        <f t="shared" si="2"/>
        <v>8.1784386617100371E-2</v>
      </c>
      <c r="AW6" s="359"/>
      <c r="AX6" s="180"/>
      <c r="AY6" s="191">
        <v>45404</v>
      </c>
      <c r="AZ6" s="192">
        <v>56500</v>
      </c>
      <c r="BA6" s="356"/>
      <c r="BB6" s="192">
        <v>50500</v>
      </c>
      <c r="BC6" s="356"/>
      <c r="BD6" s="192">
        <v>6000</v>
      </c>
      <c r="BE6" s="356"/>
      <c r="BF6" s="187">
        <f t="shared" si="3"/>
        <v>0.11881188118811881</v>
      </c>
      <c r="BG6" s="359"/>
    </row>
    <row r="7" spans="1:59">
      <c r="A7" s="183"/>
      <c r="B7" s="183"/>
      <c r="C7" s="183"/>
      <c r="D7" s="183"/>
      <c r="E7" s="183"/>
      <c r="F7" s="183"/>
      <c r="G7" s="183"/>
      <c r="H7" s="183"/>
      <c r="I7" s="183"/>
      <c r="J7" s="180"/>
      <c r="K7" s="183"/>
      <c r="L7" s="183"/>
      <c r="M7" s="183"/>
      <c r="N7" s="183"/>
      <c r="O7" s="183"/>
      <c r="P7" s="183"/>
      <c r="Q7" s="183"/>
      <c r="R7" s="183"/>
      <c r="S7" s="183"/>
      <c r="T7" s="180"/>
      <c r="U7" s="184">
        <v>44319</v>
      </c>
      <c r="V7" s="185">
        <v>56000</v>
      </c>
      <c r="W7" s="356"/>
      <c r="X7" s="186">
        <v>51500</v>
      </c>
      <c r="Y7" s="356"/>
      <c r="Z7" s="186">
        <v>4500</v>
      </c>
      <c r="AA7" s="356"/>
      <c r="AB7" s="187">
        <f t="shared" si="0"/>
        <v>8.7378640776699032E-2</v>
      </c>
      <c r="AC7" s="359"/>
      <c r="AD7" s="180"/>
      <c r="AE7" s="184">
        <v>44683</v>
      </c>
      <c r="AF7" s="185">
        <v>71500</v>
      </c>
      <c r="AG7" s="356"/>
      <c r="AH7" s="186">
        <v>65000</v>
      </c>
      <c r="AI7" s="356"/>
      <c r="AJ7" s="186">
        <v>6500</v>
      </c>
      <c r="AK7" s="356"/>
      <c r="AL7" s="187">
        <f t="shared" si="1"/>
        <v>0.1</v>
      </c>
      <c r="AM7" s="359"/>
      <c r="AN7" s="180"/>
      <c r="AO7" s="184">
        <v>45047</v>
      </c>
      <c r="AP7" s="185">
        <v>57900</v>
      </c>
      <c r="AQ7" s="356"/>
      <c r="AR7" s="186">
        <v>53000</v>
      </c>
      <c r="AS7" s="356"/>
      <c r="AT7" s="186">
        <v>4900</v>
      </c>
      <c r="AU7" s="356"/>
      <c r="AV7" s="187">
        <f t="shared" si="2"/>
        <v>9.2452830188679239E-2</v>
      </c>
      <c r="AW7" s="359"/>
      <c r="AX7" s="180"/>
      <c r="AY7" s="191">
        <v>45411</v>
      </c>
      <c r="AZ7" s="192">
        <v>58500</v>
      </c>
      <c r="BA7" s="356"/>
      <c r="BB7" s="192">
        <v>50800</v>
      </c>
      <c r="BC7" s="356"/>
      <c r="BD7" s="192">
        <v>7700</v>
      </c>
      <c r="BE7" s="356"/>
      <c r="BF7" s="187">
        <f t="shared" si="3"/>
        <v>0.15157480314960631</v>
      </c>
      <c r="BG7" s="359"/>
    </row>
    <row r="8" spans="1:59">
      <c r="A8" s="183"/>
      <c r="B8" s="183"/>
      <c r="C8" s="183"/>
      <c r="D8" s="183"/>
      <c r="E8" s="183"/>
      <c r="F8" s="183"/>
      <c r="G8" s="183"/>
      <c r="H8" s="183"/>
      <c r="I8" s="183"/>
      <c r="J8" s="180"/>
      <c r="K8" s="183"/>
      <c r="L8" s="183"/>
      <c r="M8" s="183"/>
      <c r="N8" s="183"/>
      <c r="O8" s="183"/>
      <c r="P8" s="183"/>
      <c r="Q8" s="183"/>
      <c r="R8" s="183"/>
      <c r="S8" s="183"/>
      <c r="T8" s="180"/>
      <c r="U8" s="184">
        <v>44326</v>
      </c>
      <c r="V8" s="185">
        <v>56000</v>
      </c>
      <c r="W8" s="356"/>
      <c r="X8" s="186">
        <v>51500</v>
      </c>
      <c r="Y8" s="356"/>
      <c r="Z8" s="186">
        <v>4500</v>
      </c>
      <c r="AA8" s="356"/>
      <c r="AB8" s="187">
        <f t="shared" si="0"/>
        <v>8.7378640776699032E-2</v>
      </c>
      <c r="AC8" s="359"/>
      <c r="AD8" s="180"/>
      <c r="AE8" s="184">
        <v>44690</v>
      </c>
      <c r="AF8" s="185">
        <v>69500</v>
      </c>
      <c r="AG8" s="356"/>
      <c r="AH8" s="186">
        <v>64200</v>
      </c>
      <c r="AI8" s="356"/>
      <c r="AJ8" s="186">
        <v>5300</v>
      </c>
      <c r="AK8" s="356"/>
      <c r="AL8" s="187">
        <f t="shared" si="1"/>
        <v>8.2554517133956382E-2</v>
      </c>
      <c r="AM8" s="359"/>
      <c r="AN8" s="180"/>
      <c r="AO8" s="184">
        <v>45054</v>
      </c>
      <c r="AP8" s="185">
        <v>57400</v>
      </c>
      <c r="AQ8" s="356"/>
      <c r="AR8" s="186">
        <v>52500</v>
      </c>
      <c r="AS8" s="356"/>
      <c r="AT8" s="186">
        <v>4900</v>
      </c>
      <c r="AU8" s="356"/>
      <c r="AV8" s="187">
        <f t="shared" si="2"/>
        <v>9.3333333333333338E-2</v>
      </c>
      <c r="AW8" s="359"/>
      <c r="AX8" s="180"/>
      <c r="AY8" s="191">
        <v>45418</v>
      </c>
      <c r="AZ8" s="192">
        <v>58900</v>
      </c>
      <c r="BA8" s="356"/>
      <c r="BB8" s="192">
        <v>52300</v>
      </c>
      <c r="BC8" s="356"/>
      <c r="BD8" s="192">
        <v>6600</v>
      </c>
      <c r="BE8" s="356"/>
      <c r="BF8" s="187">
        <f t="shared" si="3"/>
        <v>0.12619502868068833</v>
      </c>
      <c r="BG8" s="359"/>
    </row>
    <row r="9" spans="1:59">
      <c r="A9" s="183"/>
      <c r="B9" s="183"/>
      <c r="C9" s="183"/>
      <c r="D9" s="183"/>
      <c r="E9" s="183"/>
      <c r="F9" s="183"/>
      <c r="G9" s="183"/>
      <c r="H9" s="183"/>
      <c r="I9" s="183"/>
      <c r="J9" s="180"/>
      <c r="K9" s="183"/>
      <c r="L9" s="183"/>
      <c r="M9" s="183"/>
      <c r="N9" s="183"/>
      <c r="O9" s="183"/>
      <c r="P9" s="183"/>
      <c r="Q9" s="183"/>
      <c r="R9" s="183"/>
      <c r="S9" s="183"/>
      <c r="T9" s="180"/>
      <c r="U9" s="184">
        <v>44333</v>
      </c>
      <c r="V9" s="185">
        <v>55200</v>
      </c>
      <c r="W9" s="356"/>
      <c r="X9" s="186">
        <v>52300</v>
      </c>
      <c r="Y9" s="356"/>
      <c r="Z9" s="186">
        <v>2900</v>
      </c>
      <c r="AA9" s="356"/>
      <c r="AB9" s="187">
        <f t="shared" si="0"/>
        <v>5.5449330783938815E-2</v>
      </c>
      <c r="AC9" s="359"/>
      <c r="AD9" s="180"/>
      <c r="AE9" s="184">
        <v>44697</v>
      </c>
      <c r="AF9" s="185">
        <v>68500</v>
      </c>
      <c r="AG9" s="356"/>
      <c r="AH9" s="186">
        <v>62500</v>
      </c>
      <c r="AI9" s="356"/>
      <c r="AJ9" s="186">
        <v>6000</v>
      </c>
      <c r="AK9" s="356"/>
      <c r="AL9" s="187">
        <f t="shared" si="1"/>
        <v>9.6000000000000002E-2</v>
      </c>
      <c r="AM9" s="359"/>
      <c r="AN9" s="180"/>
      <c r="AO9" s="184">
        <v>45061</v>
      </c>
      <c r="AP9" s="185">
        <v>56200</v>
      </c>
      <c r="AQ9" s="356"/>
      <c r="AR9" s="186">
        <v>52500</v>
      </c>
      <c r="AS9" s="356"/>
      <c r="AT9" s="186">
        <v>3700</v>
      </c>
      <c r="AU9" s="356"/>
      <c r="AV9" s="187">
        <f t="shared" si="2"/>
        <v>7.047619047619047E-2</v>
      </c>
      <c r="AW9" s="359"/>
      <c r="AX9" s="180"/>
      <c r="AY9" s="191">
        <v>45425</v>
      </c>
      <c r="AZ9" s="192">
        <v>58400</v>
      </c>
      <c r="BA9" s="356"/>
      <c r="BB9" s="192">
        <v>53000</v>
      </c>
      <c r="BC9" s="356"/>
      <c r="BD9" s="192">
        <v>5400</v>
      </c>
      <c r="BE9" s="356"/>
      <c r="BF9" s="187">
        <f t="shared" si="3"/>
        <v>0.10188679245283019</v>
      </c>
      <c r="BG9" s="359"/>
    </row>
    <row r="10" spans="1:59">
      <c r="A10" s="183"/>
      <c r="B10" s="183"/>
      <c r="C10" s="183"/>
      <c r="D10" s="183"/>
      <c r="E10" s="183"/>
      <c r="F10" s="183"/>
      <c r="G10" s="183"/>
      <c r="H10" s="183"/>
      <c r="I10" s="183"/>
      <c r="J10" s="180"/>
      <c r="K10" s="184">
        <v>43976</v>
      </c>
      <c r="L10" s="185">
        <v>38200</v>
      </c>
      <c r="M10" s="355">
        <f>AVERAGE(L10:L15)</f>
        <v>36950</v>
      </c>
      <c r="N10" s="186">
        <v>36700</v>
      </c>
      <c r="O10" s="355">
        <f>AVERAGE(N10:N15)</f>
        <v>35883.333333333336</v>
      </c>
      <c r="P10" s="186">
        <v>1500</v>
      </c>
      <c r="Q10" s="355">
        <f>AVERAGE(P10:P15)</f>
        <v>1066.6666666666667</v>
      </c>
      <c r="R10" s="187">
        <f t="shared" ref="R10:R51" si="4">P10/N10</f>
        <v>4.0871934604904632E-2</v>
      </c>
      <c r="S10" s="358">
        <f>AVERAGE(R10:R15)</f>
        <v>2.9614864091164286E-2</v>
      </c>
      <c r="T10" s="180"/>
      <c r="U10" s="184">
        <v>44340</v>
      </c>
      <c r="V10" s="185">
        <v>54500</v>
      </c>
      <c r="W10" s="356"/>
      <c r="X10" s="186">
        <v>51500</v>
      </c>
      <c r="Y10" s="356"/>
      <c r="Z10" s="186">
        <v>3000</v>
      </c>
      <c r="AA10" s="356"/>
      <c r="AB10" s="187">
        <f t="shared" si="0"/>
        <v>5.8252427184466021E-2</v>
      </c>
      <c r="AC10" s="359"/>
      <c r="AD10" s="180"/>
      <c r="AE10" s="184">
        <v>44704</v>
      </c>
      <c r="AF10" s="185">
        <v>66700</v>
      </c>
      <c r="AG10" s="356"/>
      <c r="AH10" s="186">
        <v>60000</v>
      </c>
      <c r="AI10" s="356"/>
      <c r="AJ10" s="186">
        <v>6700</v>
      </c>
      <c r="AK10" s="356"/>
      <c r="AL10" s="187">
        <f t="shared" si="1"/>
        <v>0.11166666666666666</v>
      </c>
      <c r="AM10" s="359"/>
      <c r="AN10" s="180"/>
      <c r="AO10" s="184">
        <v>45068</v>
      </c>
      <c r="AP10" s="185">
        <v>55300</v>
      </c>
      <c r="AQ10" s="356"/>
      <c r="AR10" s="186">
        <v>52000</v>
      </c>
      <c r="AS10" s="356"/>
      <c r="AT10" s="186">
        <v>3300</v>
      </c>
      <c r="AU10" s="356"/>
      <c r="AV10" s="187">
        <f t="shared" si="2"/>
        <v>6.3461538461538458E-2</v>
      </c>
      <c r="AW10" s="359"/>
      <c r="AX10" s="180"/>
      <c r="AY10" s="191">
        <v>45432</v>
      </c>
      <c r="AZ10" s="192">
        <v>58200</v>
      </c>
      <c r="BA10" s="356"/>
      <c r="BB10" s="192">
        <v>52500</v>
      </c>
      <c r="BC10" s="356"/>
      <c r="BD10" s="192">
        <v>5700</v>
      </c>
      <c r="BE10" s="356"/>
      <c r="BF10" s="187">
        <f t="shared" si="3"/>
        <v>0.10857142857142857</v>
      </c>
      <c r="BG10" s="359"/>
    </row>
    <row r="11" spans="1:59">
      <c r="A11" s="183"/>
      <c r="B11" s="183"/>
      <c r="C11" s="183"/>
      <c r="D11" s="183"/>
      <c r="E11" s="183"/>
      <c r="F11" s="183"/>
      <c r="G11" s="183"/>
      <c r="H11" s="183"/>
      <c r="I11" s="183"/>
      <c r="J11" s="180"/>
      <c r="K11" s="184">
        <v>43983</v>
      </c>
      <c r="L11" s="185">
        <v>37700</v>
      </c>
      <c r="M11" s="356"/>
      <c r="N11" s="186">
        <v>36200</v>
      </c>
      <c r="O11" s="356"/>
      <c r="P11" s="186">
        <v>1500</v>
      </c>
      <c r="Q11" s="356"/>
      <c r="R11" s="187">
        <f t="shared" si="4"/>
        <v>4.1436464088397788E-2</v>
      </c>
      <c r="S11" s="359"/>
      <c r="T11" s="180"/>
      <c r="U11" s="184">
        <v>44347</v>
      </c>
      <c r="V11" s="185">
        <v>54000</v>
      </c>
      <c r="W11" s="356"/>
      <c r="X11" s="186">
        <v>50800</v>
      </c>
      <c r="Y11" s="356"/>
      <c r="Z11" s="186">
        <v>3200</v>
      </c>
      <c r="AA11" s="356"/>
      <c r="AB11" s="187">
        <f t="shared" si="0"/>
        <v>6.2992125984251968E-2</v>
      </c>
      <c r="AC11" s="359"/>
      <c r="AD11" s="180"/>
      <c r="AE11" s="184">
        <v>44711</v>
      </c>
      <c r="AF11" s="185">
        <v>63500</v>
      </c>
      <c r="AG11" s="356"/>
      <c r="AH11" s="186">
        <v>56500</v>
      </c>
      <c r="AI11" s="356"/>
      <c r="AJ11" s="186">
        <v>7000</v>
      </c>
      <c r="AK11" s="356"/>
      <c r="AL11" s="187">
        <f t="shared" si="1"/>
        <v>0.12389380530973451</v>
      </c>
      <c r="AM11" s="359"/>
      <c r="AN11" s="180"/>
      <c r="AO11" s="184">
        <v>45075</v>
      </c>
      <c r="AP11" s="185">
        <v>55200</v>
      </c>
      <c r="AQ11" s="356"/>
      <c r="AR11" s="186">
        <v>51500</v>
      </c>
      <c r="AS11" s="356"/>
      <c r="AT11" s="186">
        <v>3700</v>
      </c>
      <c r="AU11" s="356"/>
      <c r="AV11" s="187">
        <f t="shared" si="2"/>
        <v>7.184466019417475E-2</v>
      </c>
      <c r="AW11" s="359"/>
      <c r="AX11" s="180"/>
      <c r="AY11" s="191">
        <v>45439</v>
      </c>
      <c r="AZ11" s="192">
        <v>58200</v>
      </c>
      <c r="BA11" s="356"/>
      <c r="BB11" s="192">
        <v>51800</v>
      </c>
      <c r="BC11" s="356"/>
      <c r="BD11" s="192">
        <v>6400</v>
      </c>
      <c r="BE11" s="356"/>
      <c r="BF11" s="187">
        <f t="shared" si="3"/>
        <v>0.12355212355212356</v>
      </c>
      <c r="BG11" s="359"/>
    </row>
    <row r="12" spans="1:59">
      <c r="A12" s="183"/>
      <c r="B12" s="183"/>
      <c r="C12" s="183"/>
      <c r="D12" s="183"/>
      <c r="E12" s="183"/>
      <c r="F12" s="183"/>
      <c r="G12" s="183"/>
      <c r="H12" s="183"/>
      <c r="I12" s="183"/>
      <c r="J12" s="180"/>
      <c r="K12" s="184">
        <v>43990</v>
      </c>
      <c r="L12" s="185">
        <v>37000</v>
      </c>
      <c r="M12" s="356"/>
      <c r="N12" s="186">
        <v>35800</v>
      </c>
      <c r="O12" s="356"/>
      <c r="P12" s="186">
        <v>1200</v>
      </c>
      <c r="Q12" s="356"/>
      <c r="R12" s="187">
        <f t="shared" si="4"/>
        <v>3.3519553072625698E-2</v>
      </c>
      <c r="S12" s="359"/>
      <c r="T12" s="180"/>
      <c r="U12" s="184">
        <v>44354</v>
      </c>
      <c r="V12" s="185">
        <v>53400</v>
      </c>
      <c r="W12" s="356"/>
      <c r="X12" s="186">
        <v>51300</v>
      </c>
      <c r="Y12" s="356"/>
      <c r="Z12" s="186">
        <v>2100</v>
      </c>
      <c r="AA12" s="356"/>
      <c r="AB12" s="187">
        <f t="shared" si="0"/>
        <v>4.0935672514619881E-2</v>
      </c>
      <c r="AC12" s="359"/>
      <c r="AD12" s="180"/>
      <c r="AE12" s="184">
        <v>44718</v>
      </c>
      <c r="AF12" s="185">
        <v>62000</v>
      </c>
      <c r="AG12" s="356"/>
      <c r="AH12" s="186">
        <v>54700</v>
      </c>
      <c r="AI12" s="356"/>
      <c r="AJ12" s="186">
        <v>7300</v>
      </c>
      <c r="AK12" s="356"/>
      <c r="AL12" s="187">
        <f t="shared" si="1"/>
        <v>0.13345521023765997</v>
      </c>
      <c r="AM12" s="359"/>
      <c r="AN12" s="180"/>
      <c r="AO12" s="184">
        <v>45082</v>
      </c>
      <c r="AP12" s="185">
        <v>54500</v>
      </c>
      <c r="AQ12" s="356"/>
      <c r="AR12" s="186">
        <v>50700</v>
      </c>
      <c r="AS12" s="356"/>
      <c r="AT12" s="186">
        <v>3800</v>
      </c>
      <c r="AU12" s="356"/>
      <c r="AV12" s="187">
        <f t="shared" si="2"/>
        <v>7.4950690335305714E-2</v>
      </c>
      <c r="AW12" s="359"/>
      <c r="AX12" s="180"/>
      <c r="AY12" s="191">
        <v>45446</v>
      </c>
      <c r="AZ12" s="192">
        <v>58600</v>
      </c>
      <c r="BA12" s="356"/>
      <c r="BB12" s="192">
        <v>51800</v>
      </c>
      <c r="BC12" s="356"/>
      <c r="BD12" s="192">
        <v>6800</v>
      </c>
      <c r="BE12" s="356"/>
      <c r="BF12" s="187">
        <f t="shared" si="3"/>
        <v>0.13127413127413126</v>
      </c>
      <c r="BG12" s="359"/>
    </row>
    <row r="13" spans="1:59">
      <c r="A13" s="183"/>
      <c r="B13" s="183"/>
      <c r="C13" s="183"/>
      <c r="D13" s="183"/>
      <c r="E13" s="183"/>
      <c r="F13" s="183"/>
      <c r="G13" s="183"/>
      <c r="H13" s="183"/>
      <c r="I13" s="183"/>
      <c r="J13" s="180"/>
      <c r="K13" s="193">
        <v>43997</v>
      </c>
      <c r="L13" s="194">
        <v>36500</v>
      </c>
      <c r="M13" s="356"/>
      <c r="N13" s="194">
        <v>35600</v>
      </c>
      <c r="O13" s="356"/>
      <c r="P13" s="194">
        <v>900</v>
      </c>
      <c r="Q13" s="356"/>
      <c r="R13" s="187">
        <f t="shared" si="4"/>
        <v>2.5280898876404494E-2</v>
      </c>
      <c r="S13" s="359"/>
      <c r="T13" s="180"/>
      <c r="U13" s="193">
        <v>44361</v>
      </c>
      <c r="V13" s="194">
        <v>52000</v>
      </c>
      <c r="W13" s="356"/>
      <c r="X13" s="194">
        <v>51500</v>
      </c>
      <c r="Y13" s="356"/>
      <c r="Z13" s="194">
        <v>500</v>
      </c>
      <c r="AA13" s="356"/>
      <c r="AB13" s="187">
        <f t="shared" si="0"/>
        <v>9.7087378640776691E-3</v>
      </c>
      <c r="AC13" s="359"/>
      <c r="AD13" s="180"/>
      <c r="AE13" s="184">
        <v>44725</v>
      </c>
      <c r="AF13" s="185">
        <v>61000</v>
      </c>
      <c r="AG13" s="356"/>
      <c r="AH13" s="186">
        <v>53000</v>
      </c>
      <c r="AI13" s="356"/>
      <c r="AJ13" s="186">
        <v>8000</v>
      </c>
      <c r="AK13" s="356"/>
      <c r="AL13" s="187">
        <f t="shared" si="1"/>
        <v>0.15094339622641509</v>
      </c>
      <c r="AM13" s="359"/>
      <c r="AN13" s="180"/>
      <c r="AO13" s="184">
        <v>45089</v>
      </c>
      <c r="AP13" s="185">
        <v>53500</v>
      </c>
      <c r="AQ13" s="356"/>
      <c r="AR13" s="186">
        <v>50200</v>
      </c>
      <c r="AS13" s="356"/>
      <c r="AT13" s="186">
        <v>3300</v>
      </c>
      <c r="AU13" s="356"/>
      <c r="AV13" s="187">
        <f t="shared" si="2"/>
        <v>6.5737051792828682E-2</v>
      </c>
      <c r="AW13" s="359"/>
      <c r="AX13" s="180"/>
      <c r="AY13" s="191">
        <v>45453</v>
      </c>
      <c r="AZ13" s="192">
        <v>58100</v>
      </c>
      <c r="BA13" s="356"/>
      <c r="BB13" s="192">
        <v>51000</v>
      </c>
      <c r="BC13" s="356"/>
      <c r="BD13" s="192">
        <v>7100</v>
      </c>
      <c r="BE13" s="356"/>
      <c r="BF13" s="187">
        <f t="shared" si="3"/>
        <v>0.13921568627450981</v>
      </c>
      <c r="BG13" s="359"/>
    </row>
    <row r="14" spans="1:59">
      <c r="A14" s="183"/>
      <c r="B14" s="183"/>
      <c r="C14" s="183"/>
      <c r="D14" s="183"/>
      <c r="E14" s="183"/>
      <c r="F14" s="183"/>
      <c r="G14" s="183"/>
      <c r="H14" s="183"/>
      <c r="I14" s="183"/>
      <c r="J14" s="180"/>
      <c r="K14" s="193">
        <v>44004</v>
      </c>
      <c r="L14" s="194">
        <v>36500</v>
      </c>
      <c r="M14" s="356"/>
      <c r="N14" s="194">
        <v>35600</v>
      </c>
      <c r="O14" s="356"/>
      <c r="P14" s="194">
        <v>900</v>
      </c>
      <c r="Q14" s="356"/>
      <c r="R14" s="187">
        <f t="shared" si="4"/>
        <v>2.5280898876404494E-2</v>
      </c>
      <c r="S14" s="359"/>
      <c r="T14" s="180"/>
      <c r="U14" s="193">
        <v>44368</v>
      </c>
      <c r="V14" s="194">
        <v>52000</v>
      </c>
      <c r="W14" s="356"/>
      <c r="X14" s="194">
        <v>50600</v>
      </c>
      <c r="Y14" s="356"/>
      <c r="Z14" s="194">
        <v>1400</v>
      </c>
      <c r="AA14" s="356"/>
      <c r="AB14" s="187">
        <f t="shared" si="0"/>
        <v>2.766798418972332E-2</v>
      </c>
      <c r="AC14" s="359"/>
      <c r="AD14" s="180"/>
      <c r="AE14" s="184">
        <v>44732</v>
      </c>
      <c r="AF14" s="185">
        <v>59600</v>
      </c>
      <c r="AG14" s="356"/>
      <c r="AH14" s="186">
        <v>54500</v>
      </c>
      <c r="AI14" s="356"/>
      <c r="AJ14" s="186">
        <v>5100</v>
      </c>
      <c r="AK14" s="356"/>
      <c r="AL14" s="187">
        <f t="shared" si="1"/>
        <v>9.3577981651376152E-2</v>
      </c>
      <c r="AM14" s="359"/>
      <c r="AN14" s="180"/>
      <c r="AO14" s="184">
        <v>45096</v>
      </c>
      <c r="AP14" s="185">
        <v>53000</v>
      </c>
      <c r="AQ14" s="356"/>
      <c r="AR14" s="186">
        <v>49800</v>
      </c>
      <c r="AS14" s="356"/>
      <c r="AT14" s="186">
        <v>3200</v>
      </c>
      <c r="AU14" s="356"/>
      <c r="AV14" s="187">
        <f t="shared" si="2"/>
        <v>6.4257028112449793E-2</v>
      </c>
      <c r="AW14" s="359"/>
      <c r="AX14" s="180"/>
      <c r="AY14" s="191">
        <v>45460</v>
      </c>
      <c r="AZ14" s="192">
        <v>58000</v>
      </c>
      <c r="BA14" s="356"/>
      <c r="BB14" s="192">
        <v>49800</v>
      </c>
      <c r="BC14" s="356"/>
      <c r="BD14" s="192">
        <v>8200</v>
      </c>
      <c r="BE14" s="356"/>
      <c r="BF14" s="187">
        <f t="shared" si="3"/>
        <v>0.1646586345381526</v>
      </c>
      <c r="BG14" s="359"/>
    </row>
    <row r="15" spans="1:59">
      <c r="A15" s="183"/>
      <c r="B15" s="183"/>
      <c r="C15" s="183"/>
      <c r="D15" s="183"/>
      <c r="E15" s="183"/>
      <c r="F15" s="183"/>
      <c r="G15" s="183"/>
      <c r="H15" s="183"/>
      <c r="I15" s="183"/>
      <c r="J15" s="180"/>
      <c r="K15" s="193">
        <v>44011</v>
      </c>
      <c r="L15" s="194">
        <v>35800</v>
      </c>
      <c r="M15" s="357"/>
      <c r="N15" s="194">
        <v>35400</v>
      </c>
      <c r="O15" s="357"/>
      <c r="P15" s="194">
        <v>400</v>
      </c>
      <c r="Q15" s="357"/>
      <c r="R15" s="187">
        <f t="shared" si="4"/>
        <v>1.1299435028248588E-2</v>
      </c>
      <c r="S15" s="360"/>
      <c r="T15" s="180"/>
      <c r="U15" s="193">
        <v>44375</v>
      </c>
      <c r="V15" s="194">
        <v>50800</v>
      </c>
      <c r="W15" s="357"/>
      <c r="X15" s="194">
        <v>49000</v>
      </c>
      <c r="Y15" s="357"/>
      <c r="Z15" s="194">
        <v>1800</v>
      </c>
      <c r="AA15" s="357"/>
      <c r="AB15" s="187">
        <f t="shared" si="0"/>
        <v>3.6734693877551024E-2</v>
      </c>
      <c r="AC15" s="360"/>
      <c r="AD15" s="180"/>
      <c r="AE15" s="184">
        <v>44739</v>
      </c>
      <c r="AF15" s="185">
        <v>59300</v>
      </c>
      <c r="AG15" s="357"/>
      <c r="AH15" s="186">
        <v>56000</v>
      </c>
      <c r="AI15" s="357"/>
      <c r="AJ15" s="186">
        <v>3300</v>
      </c>
      <c r="AK15" s="357"/>
      <c r="AL15" s="187">
        <f t="shared" si="1"/>
        <v>5.8928571428571427E-2</v>
      </c>
      <c r="AM15" s="360"/>
      <c r="AN15" s="180"/>
      <c r="AO15" s="184">
        <v>45103</v>
      </c>
      <c r="AP15" s="185">
        <v>52600</v>
      </c>
      <c r="AQ15" s="357"/>
      <c r="AR15" s="186">
        <v>49200</v>
      </c>
      <c r="AS15" s="357"/>
      <c r="AT15" s="186">
        <v>3400</v>
      </c>
      <c r="AU15" s="357"/>
      <c r="AV15" s="187">
        <f t="shared" si="2"/>
        <v>6.910569105691057E-2</v>
      </c>
      <c r="AW15" s="360"/>
      <c r="AX15" s="180"/>
      <c r="AY15" s="191">
        <v>45467</v>
      </c>
      <c r="AZ15" s="192">
        <v>56800</v>
      </c>
      <c r="BA15" s="357"/>
      <c r="BB15" s="192">
        <v>49000</v>
      </c>
      <c r="BC15" s="357"/>
      <c r="BD15" s="192">
        <v>7800</v>
      </c>
      <c r="BE15" s="357"/>
      <c r="BF15" s="187">
        <f t="shared" si="3"/>
        <v>0.15918367346938775</v>
      </c>
      <c r="BG15" s="360"/>
    </row>
    <row r="16" spans="1:59">
      <c r="A16" s="183"/>
      <c r="B16" s="183"/>
      <c r="C16" s="183"/>
      <c r="D16" s="183"/>
      <c r="E16" s="183"/>
      <c r="F16" s="183"/>
      <c r="G16" s="183"/>
      <c r="H16" s="183"/>
      <c r="I16" s="183"/>
      <c r="J16" s="180"/>
      <c r="K16" s="193">
        <v>44018</v>
      </c>
      <c r="L16" s="194">
        <v>35500</v>
      </c>
      <c r="M16" s="355">
        <f>AVERAGE(L16:L27)</f>
        <v>37783.333333333336</v>
      </c>
      <c r="N16" s="194">
        <v>35300</v>
      </c>
      <c r="O16" s="355">
        <f>AVERAGE(N16:N27)</f>
        <v>34991.666666666664</v>
      </c>
      <c r="P16" s="194">
        <v>200</v>
      </c>
      <c r="Q16" s="355">
        <f>AVERAGE(P16:P27)</f>
        <v>2791.6666666666665</v>
      </c>
      <c r="R16" s="187">
        <f t="shared" si="4"/>
        <v>5.6657223796033997E-3</v>
      </c>
      <c r="S16" s="358">
        <f>AVERAGE(R16:R27)</f>
        <v>7.9733444105303294E-2</v>
      </c>
      <c r="T16" s="180"/>
      <c r="U16" s="193">
        <v>44382</v>
      </c>
      <c r="V16" s="194">
        <v>50200</v>
      </c>
      <c r="W16" s="355">
        <f>AVERAGE(V16:V28)</f>
        <v>51473.076923076922</v>
      </c>
      <c r="X16" s="194">
        <v>47300</v>
      </c>
      <c r="Y16" s="355">
        <f>AVERAGE(X16:X28)</f>
        <v>47507.692307692305</v>
      </c>
      <c r="Z16" s="194">
        <v>2900</v>
      </c>
      <c r="AA16" s="355">
        <f>AVERAGE(Z16:Z28)</f>
        <v>3965.3846153846152</v>
      </c>
      <c r="AB16" s="187">
        <f t="shared" si="0"/>
        <v>6.13107822410148E-2</v>
      </c>
      <c r="AC16" s="358">
        <f>AVERAGE(AB16:AB28)</f>
        <v>8.3660192837605882E-2</v>
      </c>
      <c r="AD16" s="180"/>
      <c r="AE16" s="193">
        <v>44746</v>
      </c>
      <c r="AF16" s="194">
        <v>59000</v>
      </c>
      <c r="AG16" s="355">
        <f>AVERAGE(AF16:AF27)</f>
        <v>57416.666666666664</v>
      </c>
      <c r="AH16" s="194">
        <v>58000</v>
      </c>
      <c r="AI16" s="355">
        <f>AVERAGE(AH16:AH27)</f>
        <v>56666.666666666664</v>
      </c>
      <c r="AJ16" s="194">
        <v>1000</v>
      </c>
      <c r="AK16" s="355">
        <f>AVERAGE(AJ16:AJ27)</f>
        <v>750</v>
      </c>
      <c r="AL16" s="187">
        <f t="shared" si="1"/>
        <v>1.7241379310344827E-2</v>
      </c>
      <c r="AM16" s="358">
        <f>AVERAGE(AL16:AL27)</f>
        <v>1.3175744945272625E-2</v>
      </c>
      <c r="AN16" s="180"/>
      <c r="AO16" s="184">
        <v>45110</v>
      </c>
      <c r="AP16" s="185">
        <v>52000</v>
      </c>
      <c r="AQ16" s="355">
        <f>AVERAGE(AP16:AP28)</f>
        <v>52938.461538461539</v>
      </c>
      <c r="AR16" s="186">
        <v>49000</v>
      </c>
      <c r="AS16" s="355">
        <f>AVERAGE(AR16:AR28)</f>
        <v>49661.538461538461</v>
      </c>
      <c r="AT16" s="186">
        <v>3000</v>
      </c>
      <c r="AU16" s="355">
        <f>AVERAGE(AT16:AT28)</f>
        <v>3276.9230769230771</v>
      </c>
      <c r="AV16" s="187">
        <f t="shared" si="2"/>
        <v>6.1224489795918366E-2</v>
      </c>
      <c r="AW16" s="358">
        <f>AVERAGE(AV16:AV28)</f>
        <v>6.5426320230325255E-2</v>
      </c>
      <c r="AX16" s="180"/>
      <c r="AY16" s="191">
        <v>45474</v>
      </c>
      <c r="AZ16" s="192">
        <v>55900</v>
      </c>
      <c r="BA16" s="355">
        <f>AVERAGE(AZ16:AZ28)</f>
        <v>51953.846153846156</v>
      </c>
      <c r="BB16" s="192">
        <v>49000</v>
      </c>
      <c r="BC16" s="355">
        <f>AVERAGE(BB16:BB28)</f>
        <v>47130.769230769234</v>
      </c>
      <c r="BD16" s="192">
        <v>6900</v>
      </c>
      <c r="BE16" s="355">
        <f>AVERAGE(BD16:BD28)</f>
        <v>4823.0769230769229</v>
      </c>
      <c r="BF16" s="187">
        <f t="shared" si="3"/>
        <v>0.14081632653061224</v>
      </c>
      <c r="BG16" s="358">
        <f>AVERAGE(BF16:BF28)</f>
        <v>0.1021504449568427</v>
      </c>
    </row>
    <row r="17" spans="1:59">
      <c r="A17" s="183"/>
      <c r="B17" s="183"/>
      <c r="C17" s="183"/>
      <c r="D17" s="183"/>
      <c r="E17" s="183"/>
      <c r="F17" s="183"/>
      <c r="G17" s="183"/>
      <c r="H17" s="183"/>
      <c r="I17" s="183"/>
      <c r="J17" s="180"/>
      <c r="K17" s="193">
        <v>44025</v>
      </c>
      <c r="L17" s="194">
        <v>35000</v>
      </c>
      <c r="M17" s="356"/>
      <c r="N17" s="194">
        <v>34900</v>
      </c>
      <c r="O17" s="356"/>
      <c r="P17" s="194">
        <v>100</v>
      </c>
      <c r="Q17" s="356"/>
      <c r="R17" s="187">
        <f t="shared" si="4"/>
        <v>2.8653295128939827E-3</v>
      </c>
      <c r="S17" s="359"/>
      <c r="T17" s="180"/>
      <c r="U17" s="193">
        <v>44389</v>
      </c>
      <c r="V17" s="194">
        <v>49500</v>
      </c>
      <c r="W17" s="356"/>
      <c r="X17" s="194">
        <v>48300</v>
      </c>
      <c r="Y17" s="356"/>
      <c r="Z17" s="194">
        <v>1200</v>
      </c>
      <c r="AA17" s="356"/>
      <c r="AB17" s="187">
        <f t="shared" si="0"/>
        <v>2.4844720496894408E-2</v>
      </c>
      <c r="AC17" s="359"/>
      <c r="AD17" s="180"/>
      <c r="AE17" s="193">
        <v>44753</v>
      </c>
      <c r="AF17" s="194">
        <v>60000</v>
      </c>
      <c r="AG17" s="356"/>
      <c r="AH17" s="194">
        <v>59200</v>
      </c>
      <c r="AI17" s="356"/>
      <c r="AJ17" s="194">
        <v>800</v>
      </c>
      <c r="AK17" s="356"/>
      <c r="AL17" s="187">
        <f t="shared" si="1"/>
        <v>1.3513513513513514E-2</v>
      </c>
      <c r="AM17" s="359"/>
      <c r="AN17" s="180"/>
      <c r="AO17" s="184">
        <v>45117</v>
      </c>
      <c r="AP17" s="185">
        <v>51300</v>
      </c>
      <c r="AQ17" s="356"/>
      <c r="AR17" s="186">
        <v>48300</v>
      </c>
      <c r="AS17" s="356"/>
      <c r="AT17" s="186">
        <v>3000</v>
      </c>
      <c r="AU17" s="356"/>
      <c r="AV17" s="187">
        <f t="shared" si="2"/>
        <v>6.2111801242236024E-2</v>
      </c>
      <c r="AW17" s="359"/>
      <c r="AX17" s="180"/>
      <c r="AY17" s="191">
        <v>45481</v>
      </c>
      <c r="AZ17" s="192">
        <v>54700</v>
      </c>
      <c r="BA17" s="356"/>
      <c r="BB17" s="192">
        <v>48300</v>
      </c>
      <c r="BC17" s="356"/>
      <c r="BD17" s="192">
        <v>6400</v>
      </c>
      <c r="BE17" s="356"/>
      <c r="BF17" s="187">
        <f t="shared" si="3"/>
        <v>0.13250517598343686</v>
      </c>
      <c r="BG17" s="359"/>
    </row>
    <row r="18" spans="1:59">
      <c r="A18" s="183"/>
      <c r="B18" s="183"/>
      <c r="C18" s="183"/>
      <c r="D18" s="183"/>
      <c r="E18" s="183"/>
      <c r="F18" s="183"/>
      <c r="G18" s="183"/>
      <c r="H18" s="183"/>
      <c r="I18" s="183"/>
      <c r="J18" s="180"/>
      <c r="K18" s="193">
        <v>44032</v>
      </c>
      <c r="L18" s="194">
        <v>35000</v>
      </c>
      <c r="M18" s="356"/>
      <c r="N18" s="194">
        <v>34800</v>
      </c>
      <c r="O18" s="356"/>
      <c r="P18" s="194">
        <v>200</v>
      </c>
      <c r="Q18" s="356"/>
      <c r="R18" s="187">
        <f t="shared" si="4"/>
        <v>5.7471264367816091E-3</v>
      </c>
      <c r="S18" s="359"/>
      <c r="T18" s="180"/>
      <c r="U18" s="184">
        <v>44396</v>
      </c>
      <c r="V18" s="185">
        <v>49500</v>
      </c>
      <c r="W18" s="356"/>
      <c r="X18" s="186">
        <v>47500</v>
      </c>
      <c r="Y18" s="356"/>
      <c r="Z18" s="186">
        <v>2000</v>
      </c>
      <c r="AA18" s="356"/>
      <c r="AB18" s="187">
        <f t="shared" si="0"/>
        <v>4.2105263157894736E-2</v>
      </c>
      <c r="AC18" s="359"/>
      <c r="AD18" s="180"/>
      <c r="AE18" s="193">
        <v>44760</v>
      </c>
      <c r="AF18" s="194">
        <v>58900</v>
      </c>
      <c r="AG18" s="356"/>
      <c r="AH18" s="194">
        <v>58500</v>
      </c>
      <c r="AI18" s="356"/>
      <c r="AJ18" s="194">
        <v>400</v>
      </c>
      <c r="AK18" s="356"/>
      <c r="AL18" s="187">
        <f t="shared" si="1"/>
        <v>6.8376068376068376E-3</v>
      </c>
      <c r="AM18" s="359"/>
      <c r="AN18" s="180"/>
      <c r="AO18" s="193">
        <v>45124</v>
      </c>
      <c r="AP18" s="194">
        <v>50800</v>
      </c>
      <c r="AQ18" s="356"/>
      <c r="AR18" s="194">
        <v>48000</v>
      </c>
      <c r="AS18" s="356"/>
      <c r="AT18" s="194">
        <v>2800</v>
      </c>
      <c r="AU18" s="356"/>
      <c r="AV18" s="187">
        <f t="shared" si="2"/>
        <v>5.8333333333333334E-2</v>
      </c>
      <c r="AW18" s="359"/>
      <c r="AX18" s="180"/>
      <c r="AY18" s="190">
        <v>45488</v>
      </c>
      <c r="AZ18" s="185">
        <v>52800</v>
      </c>
      <c r="BA18" s="356"/>
      <c r="BB18" s="186">
        <v>47800</v>
      </c>
      <c r="BC18" s="356"/>
      <c r="BD18" s="186">
        <v>5000</v>
      </c>
      <c r="BE18" s="356"/>
      <c r="BF18" s="187">
        <f t="shared" si="3"/>
        <v>0.10460251046025104</v>
      </c>
      <c r="BG18" s="359"/>
    </row>
    <row r="19" spans="1:59">
      <c r="A19" s="183"/>
      <c r="B19" s="183"/>
      <c r="C19" s="183"/>
      <c r="D19" s="183"/>
      <c r="E19" s="183"/>
      <c r="F19" s="183"/>
      <c r="G19" s="183"/>
      <c r="H19" s="183"/>
      <c r="I19" s="183"/>
      <c r="J19" s="180"/>
      <c r="K19" s="184">
        <v>44039</v>
      </c>
      <c r="L19" s="185">
        <v>36000</v>
      </c>
      <c r="M19" s="356"/>
      <c r="N19" s="186">
        <v>34500</v>
      </c>
      <c r="O19" s="356"/>
      <c r="P19" s="186">
        <v>1500</v>
      </c>
      <c r="Q19" s="356"/>
      <c r="R19" s="187">
        <f t="shared" si="4"/>
        <v>4.3478260869565216E-2</v>
      </c>
      <c r="S19" s="359"/>
      <c r="T19" s="180"/>
      <c r="U19" s="184">
        <v>44403</v>
      </c>
      <c r="V19" s="185">
        <v>50200</v>
      </c>
      <c r="W19" s="356"/>
      <c r="X19" s="186">
        <v>47000</v>
      </c>
      <c r="Y19" s="356"/>
      <c r="Z19" s="186">
        <v>3200</v>
      </c>
      <c r="AA19" s="356"/>
      <c r="AB19" s="187">
        <f t="shared" si="0"/>
        <v>6.8085106382978725E-2</v>
      </c>
      <c r="AC19" s="359"/>
      <c r="AD19" s="180"/>
      <c r="AE19" s="193">
        <v>44767</v>
      </c>
      <c r="AF19" s="194">
        <v>58900</v>
      </c>
      <c r="AG19" s="356"/>
      <c r="AH19" s="194">
        <v>56500</v>
      </c>
      <c r="AI19" s="356"/>
      <c r="AJ19" s="194">
        <v>2400</v>
      </c>
      <c r="AK19" s="356"/>
      <c r="AL19" s="187">
        <f t="shared" si="1"/>
        <v>4.247787610619469E-2</v>
      </c>
      <c r="AM19" s="359"/>
      <c r="AN19" s="180"/>
      <c r="AO19" s="193">
        <v>45131</v>
      </c>
      <c r="AP19" s="194">
        <v>50000</v>
      </c>
      <c r="AQ19" s="356"/>
      <c r="AR19" s="194">
        <v>47800</v>
      </c>
      <c r="AS19" s="356"/>
      <c r="AT19" s="194">
        <v>2200</v>
      </c>
      <c r="AU19" s="356"/>
      <c r="AV19" s="187">
        <f t="shared" si="2"/>
        <v>4.6025104602510462E-2</v>
      </c>
      <c r="AW19" s="359"/>
      <c r="AX19" s="180"/>
      <c r="AY19" s="190">
        <v>45495</v>
      </c>
      <c r="AZ19" s="185">
        <v>52100</v>
      </c>
      <c r="BA19" s="356"/>
      <c r="BB19" s="186">
        <v>47500</v>
      </c>
      <c r="BC19" s="356"/>
      <c r="BD19" s="186">
        <v>4600</v>
      </c>
      <c r="BE19" s="356"/>
      <c r="BF19" s="187">
        <f t="shared" si="3"/>
        <v>9.6842105263157896E-2</v>
      </c>
      <c r="BG19" s="359"/>
    </row>
    <row r="20" spans="1:59">
      <c r="A20" s="183"/>
      <c r="B20" s="183"/>
      <c r="C20" s="183"/>
      <c r="D20" s="183"/>
      <c r="E20" s="183"/>
      <c r="F20" s="183"/>
      <c r="G20" s="183"/>
      <c r="H20" s="183"/>
      <c r="I20" s="183"/>
      <c r="J20" s="180"/>
      <c r="K20" s="184">
        <v>44053</v>
      </c>
      <c r="L20" s="185">
        <v>38000</v>
      </c>
      <c r="M20" s="356"/>
      <c r="N20" s="186">
        <v>34600</v>
      </c>
      <c r="O20" s="356"/>
      <c r="P20" s="186">
        <v>3400</v>
      </c>
      <c r="Q20" s="356"/>
      <c r="R20" s="187">
        <f t="shared" si="4"/>
        <v>9.8265895953757232E-2</v>
      </c>
      <c r="S20" s="359"/>
      <c r="T20" s="180"/>
      <c r="U20" s="184">
        <v>44410</v>
      </c>
      <c r="V20" s="185">
        <v>51500</v>
      </c>
      <c r="W20" s="356"/>
      <c r="X20" s="186">
        <v>47700</v>
      </c>
      <c r="Y20" s="356"/>
      <c r="Z20" s="186">
        <v>3800</v>
      </c>
      <c r="AA20" s="356"/>
      <c r="AB20" s="187">
        <f t="shared" si="0"/>
        <v>7.9664570230607967E-2</v>
      </c>
      <c r="AC20" s="359"/>
      <c r="AD20" s="180"/>
      <c r="AE20" s="193">
        <v>44774</v>
      </c>
      <c r="AF20" s="194">
        <v>58700</v>
      </c>
      <c r="AG20" s="356"/>
      <c r="AH20" s="194">
        <v>57500</v>
      </c>
      <c r="AI20" s="356"/>
      <c r="AJ20" s="194">
        <v>1200</v>
      </c>
      <c r="AK20" s="356"/>
      <c r="AL20" s="187">
        <f t="shared" si="1"/>
        <v>2.0869565217391306E-2</v>
      </c>
      <c r="AM20" s="359"/>
      <c r="AN20" s="180"/>
      <c r="AO20" s="193">
        <v>45138</v>
      </c>
      <c r="AP20" s="194">
        <v>50000</v>
      </c>
      <c r="AQ20" s="356"/>
      <c r="AR20" s="194">
        <v>47500</v>
      </c>
      <c r="AS20" s="356"/>
      <c r="AT20" s="194">
        <v>2500</v>
      </c>
      <c r="AU20" s="356"/>
      <c r="AV20" s="187">
        <f t="shared" si="2"/>
        <v>5.2631578947368418E-2</v>
      </c>
      <c r="AW20" s="359"/>
      <c r="AX20" s="180"/>
      <c r="AY20" s="190">
        <v>45502</v>
      </c>
      <c r="AZ20" s="185">
        <v>51700</v>
      </c>
      <c r="BA20" s="356"/>
      <c r="BB20" s="186">
        <v>47500</v>
      </c>
      <c r="BC20" s="356"/>
      <c r="BD20" s="186">
        <v>4200</v>
      </c>
      <c r="BE20" s="356"/>
      <c r="BF20" s="187">
        <f t="shared" si="3"/>
        <v>8.8421052631578942E-2</v>
      </c>
      <c r="BG20" s="359"/>
    </row>
    <row r="21" spans="1:59">
      <c r="A21" s="183"/>
      <c r="B21" s="183"/>
      <c r="C21" s="183"/>
      <c r="D21" s="183"/>
      <c r="E21" s="183"/>
      <c r="F21" s="183"/>
      <c r="G21" s="183"/>
      <c r="H21" s="183"/>
      <c r="I21" s="183"/>
      <c r="J21" s="180"/>
      <c r="K21" s="184">
        <v>44060</v>
      </c>
      <c r="L21" s="185">
        <v>38500</v>
      </c>
      <c r="M21" s="356"/>
      <c r="N21" s="186">
        <v>35300</v>
      </c>
      <c r="O21" s="356"/>
      <c r="P21" s="186">
        <v>3200</v>
      </c>
      <c r="Q21" s="356"/>
      <c r="R21" s="187">
        <f t="shared" si="4"/>
        <v>9.0651558073654395E-2</v>
      </c>
      <c r="S21" s="359"/>
      <c r="T21" s="180"/>
      <c r="U21" s="184">
        <v>44417</v>
      </c>
      <c r="V21" s="185">
        <v>51500</v>
      </c>
      <c r="W21" s="356"/>
      <c r="X21" s="186">
        <v>47000</v>
      </c>
      <c r="Y21" s="356"/>
      <c r="Z21" s="186">
        <v>4500</v>
      </c>
      <c r="AA21" s="356"/>
      <c r="AB21" s="187">
        <f t="shared" si="0"/>
        <v>9.5744680851063829E-2</v>
      </c>
      <c r="AC21" s="359"/>
      <c r="AD21" s="180"/>
      <c r="AE21" s="193">
        <v>44781</v>
      </c>
      <c r="AF21" s="194">
        <v>58000</v>
      </c>
      <c r="AG21" s="356"/>
      <c r="AH21" s="194">
        <v>57000</v>
      </c>
      <c r="AI21" s="356"/>
      <c r="AJ21" s="194">
        <v>1000</v>
      </c>
      <c r="AK21" s="356"/>
      <c r="AL21" s="187">
        <f t="shared" si="1"/>
        <v>1.7543859649122806E-2</v>
      </c>
      <c r="AM21" s="359"/>
      <c r="AN21" s="180"/>
      <c r="AO21" s="193">
        <v>45145</v>
      </c>
      <c r="AP21" s="194">
        <v>50400</v>
      </c>
      <c r="AQ21" s="356"/>
      <c r="AR21" s="194">
        <v>48800</v>
      </c>
      <c r="AS21" s="356"/>
      <c r="AT21" s="194">
        <v>1600</v>
      </c>
      <c r="AU21" s="356"/>
      <c r="AV21" s="187">
        <f t="shared" si="2"/>
        <v>3.2786885245901641E-2</v>
      </c>
      <c r="AW21" s="359"/>
      <c r="AX21" s="180"/>
      <c r="AY21" s="190">
        <v>45509</v>
      </c>
      <c r="AZ21" s="185">
        <v>50800</v>
      </c>
      <c r="BA21" s="356"/>
      <c r="BB21" s="186">
        <v>47500</v>
      </c>
      <c r="BC21" s="356"/>
      <c r="BD21" s="186">
        <v>3300</v>
      </c>
      <c r="BE21" s="356"/>
      <c r="BF21" s="187">
        <f t="shared" si="3"/>
        <v>6.9473684210526312E-2</v>
      </c>
      <c r="BG21" s="359"/>
    </row>
    <row r="22" spans="1:59">
      <c r="A22" s="183"/>
      <c r="B22" s="183"/>
      <c r="C22" s="183"/>
      <c r="D22" s="183"/>
      <c r="E22" s="183"/>
      <c r="F22" s="183"/>
      <c r="G22" s="183"/>
      <c r="H22" s="183"/>
      <c r="I22" s="183"/>
      <c r="J22" s="180"/>
      <c r="K22" s="184">
        <v>44067</v>
      </c>
      <c r="L22" s="185">
        <v>38500</v>
      </c>
      <c r="M22" s="356"/>
      <c r="N22" s="186">
        <v>34900</v>
      </c>
      <c r="O22" s="356"/>
      <c r="P22" s="186">
        <v>3600</v>
      </c>
      <c r="Q22" s="356"/>
      <c r="R22" s="187">
        <f t="shared" si="4"/>
        <v>0.10315186246418338</v>
      </c>
      <c r="S22" s="359"/>
      <c r="T22" s="180"/>
      <c r="U22" s="184">
        <v>44424</v>
      </c>
      <c r="V22" s="185">
        <v>52000</v>
      </c>
      <c r="W22" s="356"/>
      <c r="X22" s="186">
        <v>47300</v>
      </c>
      <c r="Y22" s="356"/>
      <c r="Z22" s="186">
        <v>4700</v>
      </c>
      <c r="AA22" s="356"/>
      <c r="AB22" s="187">
        <f t="shared" si="0"/>
        <v>9.9365750528541227E-2</v>
      </c>
      <c r="AC22" s="359"/>
      <c r="AD22" s="180"/>
      <c r="AE22" s="193">
        <v>44795</v>
      </c>
      <c r="AF22" s="194">
        <v>57000</v>
      </c>
      <c r="AG22" s="356"/>
      <c r="AH22" s="194">
        <v>56500</v>
      </c>
      <c r="AI22" s="356"/>
      <c r="AJ22" s="194">
        <v>500</v>
      </c>
      <c r="AK22" s="356"/>
      <c r="AL22" s="187">
        <f t="shared" si="1"/>
        <v>8.8495575221238937E-3</v>
      </c>
      <c r="AM22" s="359"/>
      <c r="AN22" s="180"/>
      <c r="AO22" s="193">
        <v>45152</v>
      </c>
      <c r="AP22" s="194">
        <v>51000</v>
      </c>
      <c r="AQ22" s="356"/>
      <c r="AR22" s="194">
        <v>48500</v>
      </c>
      <c r="AS22" s="356"/>
      <c r="AT22" s="194">
        <v>2500</v>
      </c>
      <c r="AU22" s="356"/>
      <c r="AV22" s="187">
        <f t="shared" si="2"/>
        <v>5.1546391752577317E-2</v>
      </c>
      <c r="AW22" s="359"/>
      <c r="AX22" s="180"/>
      <c r="AY22" s="190">
        <v>45516</v>
      </c>
      <c r="AZ22" s="185">
        <v>50200</v>
      </c>
      <c r="BA22" s="356"/>
      <c r="BB22" s="186">
        <v>47000</v>
      </c>
      <c r="BC22" s="356"/>
      <c r="BD22" s="186">
        <v>3200</v>
      </c>
      <c r="BE22" s="356"/>
      <c r="BF22" s="187">
        <f t="shared" si="3"/>
        <v>6.8085106382978725E-2</v>
      </c>
      <c r="BG22" s="359"/>
    </row>
    <row r="23" spans="1:59">
      <c r="A23" s="183"/>
      <c r="B23" s="183"/>
      <c r="C23" s="183"/>
      <c r="D23" s="183"/>
      <c r="E23" s="183"/>
      <c r="F23" s="183"/>
      <c r="G23" s="183"/>
      <c r="H23" s="183"/>
      <c r="I23" s="183"/>
      <c r="J23" s="180"/>
      <c r="K23" s="184">
        <v>44074</v>
      </c>
      <c r="L23" s="185">
        <v>39200</v>
      </c>
      <c r="M23" s="356"/>
      <c r="N23" s="186">
        <v>35200</v>
      </c>
      <c r="O23" s="356"/>
      <c r="P23" s="186">
        <v>4000</v>
      </c>
      <c r="Q23" s="356"/>
      <c r="R23" s="187">
        <f t="shared" si="4"/>
        <v>0.11363636363636363</v>
      </c>
      <c r="S23" s="359"/>
      <c r="T23" s="180"/>
      <c r="U23" s="184">
        <v>44431</v>
      </c>
      <c r="V23" s="185">
        <v>52500</v>
      </c>
      <c r="W23" s="356"/>
      <c r="X23" s="186">
        <v>47000</v>
      </c>
      <c r="Y23" s="356"/>
      <c r="Z23" s="186">
        <v>5500</v>
      </c>
      <c r="AA23" s="356"/>
      <c r="AB23" s="187">
        <f t="shared" si="0"/>
        <v>0.11702127659574468</v>
      </c>
      <c r="AC23" s="359"/>
      <c r="AD23" s="180"/>
      <c r="AE23" s="193">
        <v>44802</v>
      </c>
      <c r="AF23" s="194">
        <v>56300</v>
      </c>
      <c r="AG23" s="356"/>
      <c r="AH23" s="194">
        <v>56000</v>
      </c>
      <c r="AI23" s="356"/>
      <c r="AJ23" s="194">
        <v>300</v>
      </c>
      <c r="AK23" s="356"/>
      <c r="AL23" s="187">
        <f t="shared" si="1"/>
        <v>5.3571428571428572E-3</v>
      </c>
      <c r="AM23" s="359"/>
      <c r="AN23" s="180"/>
      <c r="AO23" s="193">
        <v>45159</v>
      </c>
      <c r="AP23" s="194">
        <v>51800</v>
      </c>
      <c r="AQ23" s="356"/>
      <c r="AR23" s="194">
        <v>49300</v>
      </c>
      <c r="AS23" s="356"/>
      <c r="AT23" s="194">
        <v>2500</v>
      </c>
      <c r="AU23" s="356"/>
      <c r="AV23" s="187">
        <f t="shared" si="2"/>
        <v>5.0709939148073022E-2</v>
      </c>
      <c r="AW23" s="359"/>
      <c r="AX23" s="180"/>
      <c r="AY23" s="190">
        <v>45530</v>
      </c>
      <c r="AZ23" s="185">
        <v>50200</v>
      </c>
      <c r="BA23" s="356"/>
      <c r="BB23" s="186">
        <v>46200</v>
      </c>
      <c r="BC23" s="356"/>
      <c r="BD23" s="186">
        <v>4000</v>
      </c>
      <c r="BE23" s="356"/>
      <c r="BF23" s="187">
        <f t="shared" si="3"/>
        <v>8.6580086580086577E-2</v>
      </c>
      <c r="BG23" s="359"/>
    </row>
    <row r="24" spans="1:59">
      <c r="A24" s="183"/>
      <c r="B24" s="183"/>
      <c r="C24" s="183"/>
      <c r="D24" s="183"/>
      <c r="E24" s="183"/>
      <c r="F24" s="183"/>
      <c r="G24" s="183"/>
      <c r="H24" s="183"/>
      <c r="I24" s="183"/>
      <c r="J24" s="180"/>
      <c r="K24" s="184">
        <v>44081</v>
      </c>
      <c r="L24" s="185">
        <v>39200</v>
      </c>
      <c r="M24" s="356"/>
      <c r="N24" s="186">
        <v>35500</v>
      </c>
      <c r="O24" s="356"/>
      <c r="P24" s="186">
        <v>3700</v>
      </c>
      <c r="Q24" s="356"/>
      <c r="R24" s="187">
        <f t="shared" si="4"/>
        <v>0.10422535211267606</v>
      </c>
      <c r="S24" s="359"/>
      <c r="T24" s="180"/>
      <c r="U24" s="184">
        <v>44438</v>
      </c>
      <c r="V24" s="185">
        <v>52500</v>
      </c>
      <c r="W24" s="356"/>
      <c r="X24" s="186">
        <v>46800</v>
      </c>
      <c r="Y24" s="356"/>
      <c r="Z24" s="186">
        <v>5700</v>
      </c>
      <c r="AA24" s="356"/>
      <c r="AB24" s="187">
        <f t="shared" si="0"/>
        <v>0.12179487179487179</v>
      </c>
      <c r="AC24" s="359"/>
      <c r="AD24" s="180"/>
      <c r="AE24" s="193">
        <v>44809</v>
      </c>
      <c r="AF24" s="194">
        <v>55600</v>
      </c>
      <c r="AG24" s="356"/>
      <c r="AH24" s="194">
        <v>55500</v>
      </c>
      <c r="AI24" s="356"/>
      <c r="AJ24" s="194">
        <v>100</v>
      </c>
      <c r="AK24" s="356"/>
      <c r="AL24" s="187">
        <f t="shared" si="1"/>
        <v>1.8018018018018018E-3</v>
      </c>
      <c r="AM24" s="359"/>
      <c r="AN24" s="180"/>
      <c r="AO24" s="184">
        <v>45166</v>
      </c>
      <c r="AP24" s="185">
        <v>53900</v>
      </c>
      <c r="AQ24" s="356"/>
      <c r="AR24" s="186">
        <v>50800</v>
      </c>
      <c r="AS24" s="356"/>
      <c r="AT24" s="186">
        <v>3100</v>
      </c>
      <c r="AU24" s="356"/>
      <c r="AV24" s="187">
        <f t="shared" si="2"/>
        <v>6.1023622047244097E-2</v>
      </c>
      <c r="AW24" s="359"/>
      <c r="AX24" s="180"/>
      <c r="AY24" s="190">
        <v>45537</v>
      </c>
      <c r="AZ24" s="185">
        <v>50800</v>
      </c>
      <c r="BA24" s="356"/>
      <c r="BB24" s="186">
        <v>46200</v>
      </c>
      <c r="BC24" s="356"/>
      <c r="BD24" s="186">
        <v>4600</v>
      </c>
      <c r="BE24" s="356"/>
      <c r="BF24" s="187">
        <f t="shared" si="3"/>
        <v>9.9567099567099568E-2</v>
      </c>
      <c r="BG24" s="359"/>
    </row>
    <row r="25" spans="1:59">
      <c r="A25" s="183"/>
      <c r="B25" s="183"/>
      <c r="C25" s="183"/>
      <c r="D25" s="183"/>
      <c r="E25" s="183"/>
      <c r="F25" s="183"/>
      <c r="G25" s="183"/>
      <c r="H25" s="183"/>
      <c r="I25" s="183"/>
      <c r="J25" s="180"/>
      <c r="K25" s="184">
        <v>44088</v>
      </c>
      <c r="L25" s="185">
        <v>39500</v>
      </c>
      <c r="M25" s="356"/>
      <c r="N25" s="186">
        <v>35300</v>
      </c>
      <c r="O25" s="356"/>
      <c r="P25" s="186">
        <v>4200</v>
      </c>
      <c r="Q25" s="356"/>
      <c r="R25" s="187">
        <f t="shared" si="4"/>
        <v>0.11898016997167139</v>
      </c>
      <c r="S25" s="359"/>
      <c r="T25" s="180"/>
      <c r="U25" s="184">
        <v>44445</v>
      </c>
      <c r="V25" s="185">
        <v>52500</v>
      </c>
      <c r="W25" s="356"/>
      <c r="X25" s="186">
        <v>47000</v>
      </c>
      <c r="Y25" s="356"/>
      <c r="Z25" s="186">
        <v>5500</v>
      </c>
      <c r="AA25" s="356"/>
      <c r="AB25" s="187">
        <f t="shared" si="0"/>
        <v>0.11702127659574468</v>
      </c>
      <c r="AC25" s="359"/>
      <c r="AD25" s="180"/>
      <c r="AE25" s="193">
        <v>44816</v>
      </c>
      <c r="AF25" s="194">
        <v>55500</v>
      </c>
      <c r="AG25" s="356"/>
      <c r="AH25" s="194">
        <v>55300</v>
      </c>
      <c r="AI25" s="356"/>
      <c r="AJ25" s="194">
        <v>200</v>
      </c>
      <c r="AK25" s="356"/>
      <c r="AL25" s="187">
        <f t="shared" si="1"/>
        <v>3.616636528028933E-3</v>
      </c>
      <c r="AM25" s="359"/>
      <c r="AN25" s="180"/>
      <c r="AO25" s="184">
        <v>45173</v>
      </c>
      <c r="AP25" s="185">
        <v>56100</v>
      </c>
      <c r="AQ25" s="356"/>
      <c r="AR25" s="186">
        <v>52300</v>
      </c>
      <c r="AS25" s="356"/>
      <c r="AT25" s="186">
        <v>3800</v>
      </c>
      <c r="AU25" s="356"/>
      <c r="AV25" s="187">
        <f t="shared" si="2"/>
        <v>7.2657743785850867E-2</v>
      </c>
      <c r="AW25" s="359"/>
      <c r="AX25" s="180"/>
      <c r="AY25" s="190">
        <v>45544</v>
      </c>
      <c r="AZ25" s="185">
        <v>50800</v>
      </c>
      <c r="BA25" s="356"/>
      <c r="BB25" s="186">
        <v>46000</v>
      </c>
      <c r="BC25" s="356"/>
      <c r="BD25" s="186">
        <v>4800</v>
      </c>
      <c r="BE25" s="356"/>
      <c r="BF25" s="187">
        <f t="shared" si="3"/>
        <v>0.10434782608695652</v>
      </c>
      <c r="BG25" s="359"/>
    </row>
    <row r="26" spans="1:59">
      <c r="A26" s="183"/>
      <c r="B26" s="183"/>
      <c r="C26" s="183"/>
      <c r="D26" s="183"/>
      <c r="E26" s="183"/>
      <c r="F26" s="183"/>
      <c r="G26" s="183"/>
      <c r="H26" s="183"/>
      <c r="I26" s="183"/>
      <c r="J26" s="180"/>
      <c r="K26" s="184">
        <v>44095</v>
      </c>
      <c r="L26" s="185">
        <v>39500</v>
      </c>
      <c r="M26" s="356"/>
      <c r="N26" s="186">
        <v>34900</v>
      </c>
      <c r="O26" s="356"/>
      <c r="P26" s="186">
        <v>4600</v>
      </c>
      <c r="Q26" s="356"/>
      <c r="R26" s="187">
        <f t="shared" si="4"/>
        <v>0.1318051575931232</v>
      </c>
      <c r="S26" s="359"/>
      <c r="T26" s="180"/>
      <c r="U26" s="184">
        <v>44452</v>
      </c>
      <c r="V26" s="185">
        <v>52000</v>
      </c>
      <c r="W26" s="356"/>
      <c r="X26" s="186">
        <v>47200</v>
      </c>
      <c r="Y26" s="356"/>
      <c r="Z26" s="186">
        <v>4800</v>
      </c>
      <c r="AA26" s="356"/>
      <c r="AB26" s="187">
        <f t="shared" si="0"/>
        <v>0.10169491525423729</v>
      </c>
      <c r="AC26" s="359"/>
      <c r="AD26" s="180"/>
      <c r="AE26" s="193">
        <v>44823</v>
      </c>
      <c r="AF26" s="194">
        <v>55300</v>
      </c>
      <c r="AG26" s="356"/>
      <c r="AH26" s="194">
        <v>55000</v>
      </c>
      <c r="AI26" s="356"/>
      <c r="AJ26" s="194">
        <v>300</v>
      </c>
      <c r="AK26" s="356"/>
      <c r="AL26" s="187">
        <f t="shared" si="1"/>
        <v>5.454545454545455E-3</v>
      </c>
      <c r="AM26" s="359"/>
      <c r="AN26" s="180"/>
      <c r="AO26" s="184">
        <v>45180</v>
      </c>
      <c r="AP26" s="185">
        <v>56300</v>
      </c>
      <c r="AQ26" s="356"/>
      <c r="AR26" s="186">
        <v>52000</v>
      </c>
      <c r="AS26" s="356"/>
      <c r="AT26" s="186">
        <v>4300</v>
      </c>
      <c r="AU26" s="356"/>
      <c r="AV26" s="187">
        <f t="shared" si="2"/>
        <v>8.269230769230769E-2</v>
      </c>
      <c r="AW26" s="359"/>
      <c r="AX26" s="180"/>
      <c r="AY26" s="190">
        <v>45551</v>
      </c>
      <c r="AZ26" s="185">
        <v>50700</v>
      </c>
      <c r="BA26" s="356"/>
      <c r="BB26" s="186">
        <v>46000</v>
      </c>
      <c r="BC26" s="356"/>
      <c r="BD26" s="186">
        <v>4700</v>
      </c>
      <c r="BE26" s="356"/>
      <c r="BF26" s="187">
        <f t="shared" si="3"/>
        <v>0.10217391304347827</v>
      </c>
      <c r="BG26" s="359"/>
    </row>
    <row r="27" spans="1:59">
      <c r="A27" s="183"/>
      <c r="B27" s="183"/>
      <c r="C27" s="183"/>
      <c r="D27" s="183"/>
      <c r="E27" s="183"/>
      <c r="F27" s="183"/>
      <c r="G27" s="183"/>
      <c r="H27" s="183"/>
      <c r="I27" s="183"/>
      <c r="J27" s="180"/>
      <c r="K27" s="184">
        <v>44102</v>
      </c>
      <c r="L27" s="185">
        <v>39500</v>
      </c>
      <c r="M27" s="357"/>
      <c r="N27" s="186">
        <v>34700</v>
      </c>
      <c r="O27" s="357"/>
      <c r="P27" s="186">
        <v>4800</v>
      </c>
      <c r="Q27" s="357"/>
      <c r="R27" s="187">
        <f t="shared" si="4"/>
        <v>0.13832853025936601</v>
      </c>
      <c r="S27" s="360"/>
      <c r="T27" s="180"/>
      <c r="U27" s="184">
        <v>44459</v>
      </c>
      <c r="V27" s="185">
        <v>51500</v>
      </c>
      <c r="W27" s="356"/>
      <c r="X27" s="186">
        <v>48700</v>
      </c>
      <c r="Y27" s="356"/>
      <c r="Z27" s="186">
        <v>2800</v>
      </c>
      <c r="AA27" s="356"/>
      <c r="AB27" s="187">
        <f t="shared" si="0"/>
        <v>5.7494866529774126E-2</v>
      </c>
      <c r="AC27" s="359"/>
      <c r="AD27" s="180"/>
      <c r="AE27" s="193">
        <v>44830</v>
      </c>
      <c r="AF27" s="194">
        <v>55800</v>
      </c>
      <c r="AG27" s="357"/>
      <c r="AH27" s="194">
        <v>55000</v>
      </c>
      <c r="AI27" s="357"/>
      <c r="AJ27" s="194">
        <v>800</v>
      </c>
      <c r="AK27" s="357"/>
      <c r="AL27" s="187">
        <f t="shared" si="1"/>
        <v>1.4545454545454545E-2</v>
      </c>
      <c r="AM27" s="360"/>
      <c r="AN27" s="180"/>
      <c r="AO27" s="184">
        <v>45187</v>
      </c>
      <c r="AP27" s="185">
        <v>57300</v>
      </c>
      <c r="AQ27" s="356"/>
      <c r="AR27" s="186">
        <v>51800</v>
      </c>
      <c r="AS27" s="356"/>
      <c r="AT27" s="186">
        <v>5500</v>
      </c>
      <c r="AU27" s="356"/>
      <c r="AV27" s="187">
        <f t="shared" si="2"/>
        <v>0.10617760617760617</v>
      </c>
      <c r="AW27" s="359"/>
      <c r="AX27" s="180"/>
      <c r="AY27" s="195">
        <v>45558</v>
      </c>
      <c r="AZ27" s="189">
        <v>51200</v>
      </c>
      <c r="BA27" s="356"/>
      <c r="BB27" s="189">
        <v>46200</v>
      </c>
      <c r="BC27" s="356"/>
      <c r="BD27" s="189">
        <v>5000</v>
      </c>
      <c r="BE27" s="356"/>
      <c r="BF27" s="187">
        <f t="shared" si="3"/>
        <v>0.10822510822510822</v>
      </c>
      <c r="BG27" s="359"/>
    </row>
    <row r="28" spans="1:59">
      <c r="A28" s="184">
        <v>43745</v>
      </c>
      <c r="B28" s="196">
        <v>34400</v>
      </c>
      <c r="C28" s="361">
        <f>AVERAGE(B28:B39)</f>
        <v>35033.333333333336</v>
      </c>
      <c r="D28" s="197">
        <v>31400</v>
      </c>
      <c r="E28" s="362">
        <f>AVERAGE(D28:D39)</f>
        <v>32108.333333333332</v>
      </c>
      <c r="F28" s="197">
        <v>3000</v>
      </c>
      <c r="G28" s="362">
        <f>C28-E28</f>
        <v>2925.0000000000036</v>
      </c>
      <c r="H28" s="198">
        <f>F28/D28</f>
        <v>9.5541401273885357E-2</v>
      </c>
      <c r="I28" s="363">
        <f>G28/E28</f>
        <v>9.1097845834414853E-2</v>
      </c>
      <c r="J28" s="180"/>
      <c r="K28" s="184">
        <v>44109</v>
      </c>
      <c r="L28" s="185">
        <v>39500</v>
      </c>
      <c r="M28" s="355">
        <f>AVERAGE(L28:L39)</f>
        <v>45795.833333333336</v>
      </c>
      <c r="N28" s="186">
        <v>34800</v>
      </c>
      <c r="O28" s="355">
        <f>AVERAGE(N28:N39)</f>
        <v>40066.666666666664</v>
      </c>
      <c r="P28" s="186">
        <v>4700</v>
      </c>
      <c r="Q28" s="355">
        <f>AVERAGE(P28:P39)</f>
        <v>5729.166666666667</v>
      </c>
      <c r="R28" s="187">
        <f t="shared" si="4"/>
        <v>0.13505747126436782</v>
      </c>
      <c r="S28" s="358">
        <f>AVERAGE(R28:R39)</f>
        <v>0.14177658500195137</v>
      </c>
      <c r="T28" s="180"/>
      <c r="U28" s="184">
        <v>44466</v>
      </c>
      <c r="V28" s="185">
        <v>53750</v>
      </c>
      <c r="W28" s="357"/>
      <c r="X28" s="186">
        <v>48800</v>
      </c>
      <c r="Y28" s="357"/>
      <c r="Z28" s="186">
        <v>4950</v>
      </c>
      <c r="AA28" s="357"/>
      <c r="AB28" s="187">
        <f t="shared" si="0"/>
        <v>0.1014344262295082</v>
      </c>
      <c r="AC28" s="360"/>
      <c r="AD28" s="180"/>
      <c r="AE28" s="193">
        <v>44837</v>
      </c>
      <c r="AF28" s="194">
        <v>56200</v>
      </c>
      <c r="AG28" s="355">
        <f>AVERAGE(AF28:AF39)</f>
        <v>56625</v>
      </c>
      <c r="AH28" s="194">
        <v>54500</v>
      </c>
      <c r="AI28" s="355">
        <f>AVERAGE(AH28:AH39)</f>
        <v>53050</v>
      </c>
      <c r="AJ28" s="194">
        <v>1700</v>
      </c>
      <c r="AK28" s="355">
        <f>AVERAGE(AJ28:AJ39)</f>
        <v>3575</v>
      </c>
      <c r="AL28" s="187">
        <f t="shared" si="1"/>
        <v>3.1192660550458717E-2</v>
      </c>
      <c r="AM28" s="358">
        <f>AVERAGE(AL28:AL39)</f>
        <v>6.7962690876699525E-2</v>
      </c>
      <c r="AN28" s="180"/>
      <c r="AO28" s="188">
        <v>45194</v>
      </c>
      <c r="AP28" s="189">
        <v>57300</v>
      </c>
      <c r="AQ28" s="357"/>
      <c r="AR28" s="189">
        <v>51500</v>
      </c>
      <c r="AS28" s="357"/>
      <c r="AT28" s="189">
        <v>5800</v>
      </c>
      <c r="AU28" s="357"/>
      <c r="AV28" s="187">
        <f t="shared" si="2"/>
        <v>0.11262135922330097</v>
      </c>
      <c r="AW28" s="360"/>
      <c r="AX28" s="180"/>
      <c r="AY28" s="195">
        <v>45565</v>
      </c>
      <c r="AZ28" s="189">
        <v>53500</v>
      </c>
      <c r="BA28" s="357"/>
      <c r="BB28" s="189">
        <v>47500</v>
      </c>
      <c r="BC28" s="357"/>
      <c r="BD28" s="189">
        <v>6000</v>
      </c>
      <c r="BE28" s="357"/>
      <c r="BF28" s="187">
        <f t="shared" si="3"/>
        <v>0.12631578947368421</v>
      </c>
      <c r="BG28" s="360"/>
    </row>
    <row r="29" spans="1:59">
      <c r="A29" s="184">
        <v>43752</v>
      </c>
      <c r="B29" s="196">
        <v>34400</v>
      </c>
      <c r="C29" s="361"/>
      <c r="D29" s="197">
        <v>31300</v>
      </c>
      <c r="E29" s="362"/>
      <c r="F29" s="197">
        <v>3100</v>
      </c>
      <c r="G29" s="362"/>
      <c r="H29" s="198">
        <f t="shared" ref="H29:H50" si="5">F29/D29</f>
        <v>9.9041533546325874E-2</v>
      </c>
      <c r="I29" s="363"/>
      <c r="J29" s="180"/>
      <c r="K29" s="184">
        <v>44116</v>
      </c>
      <c r="L29" s="185">
        <v>39500</v>
      </c>
      <c r="M29" s="356"/>
      <c r="N29" s="186">
        <v>35200</v>
      </c>
      <c r="O29" s="356"/>
      <c r="P29" s="186">
        <v>4300</v>
      </c>
      <c r="Q29" s="356"/>
      <c r="R29" s="187">
        <f t="shared" si="4"/>
        <v>0.12215909090909091</v>
      </c>
      <c r="S29" s="359"/>
      <c r="T29" s="180"/>
      <c r="U29" s="184">
        <v>44473</v>
      </c>
      <c r="V29" s="185">
        <v>56000</v>
      </c>
      <c r="W29" s="355">
        <f>AVERAGE(V29:V40)</f>
        <v>57958.333333333336</v>
      </c>
      <c r="X29" s="186">
        <v>54000</v>
      </c>
      <c r="Y29" s="355">
        <f>AVERAGE(X29:X40)</f>
        <v>51479.166666666664</v>
      </c>
      <c r="Z29" s="186">
        <v>2000</v>
      </c>
      <c r="AA29" s="355">
        <f>AVERAGE(Z29:Z40)</f>
        <v>6479.166666666667</v>
      </c>
      <c r="AB29" s="187">
        <f t="shared" si="0"/>
        <v>3.7037037037037035E-2</v>
      </c>
      <c r="AC29" s="358">
        <f>AVERAGE(AB29:AB40)</f>
        <v>0.12891242028424973</v>
      </c>
      <c r="AD29" s="180"/>
      <c r="AE29" s="184">
        <v>44844</v>
      </c>
      <c r="AF29" s="185">
        <v>57100</v>
      </c>
      <c r="AG29" s="356"/>
      <c r="AH29" s="186">
        <v>54800</v>
      </c>
      <c r="AI29" s="356"/>
      <c r="AJ29" s="186">
        <v>2300</v>
      </c>
      <c r="AK29" s="356"/>
      <c r="AL29" s="187">
        <f t="shared" si="1"/>
        <v>4.1970802919708027E-2</v>
      </c>
      <c r="AM29" s="359"/>
      <c r="AN29" s="180"/>
      <c r="AO29" s="188">
        <v>45208</v>
      </c>
      <c r="AP29" s="189">
        <v>57400</v>
      </c>
      <c r="AQ29" s="355">
        <f>AVERAGE(AP29:AP36)</f>
        <v>55600</v>
      </c>
      <c r="AR29" s="189">
        <v>51000</v>
      </c>
      <c r="AS29" s="355">
        <f>AVERAGE(AR29:AR36)</f>
        <v>49700</v>
      </c>
      <c r="AT29" s="189">
        <v>6400</v>
      </c>
      <c r="AU29" s="355">
        <f>AVERAGE(AT29:AT36)</f>
        <v>5900</v>
      </c>
      <c r="AV29" s="187">
        <f t="shared" si="2"/>
        <v>0.12549019607843137</v>
      </c>
      <c r="AW29" s="358">
        <f>AVERAGE(AV29:AV36)</f>
        <v>0.11865580835508602</v>
      </c>
      <c r="AX29" s="180"/>
      <c r="AY29" s="195">
        <v>45572</v>
      </c>
      <c r="AZ29" s="189">
        <v>54500</v>
      </c>
      <c r="BA29" s="355">
        <f>AVERAGE(AZ29:AZ31)</f>
        <v>54800</v>
      </c>
      <c r="BB29" s="189">
        <v>48500</v>
      </c>
      <c r="BC29" s="355">
        <f>AVERAGE(BB29:BB31)</f>
        <v>48233.333333333336</v>
      </c>
      <c r="BD29" s="189">
        <v>6000</v>
      </c>
      <c r="BE29" s="355">
        <f>AVERAGE(BD29:BD31)</f>
        <v>6533.333333333333</v>
      </c>
      <c r="BF29" s="187">
        <f t="shared" si="3"/>
        <v>0.12371134020618557</v>
      </c>
      <c r="BG29" s="358">
        <f>AVERAGE(BF29:BF31)</f>
        <v>0.13549836333182411</v>
      </c>
    </row>
    <row r="30" spans="1:59">
      <c r="A30" s="184">
        <v>43759</v>
      </c>
      <c r="B30" s="196">
        <v>34000</v>
      </c>
      <c r="C30" s="361"/>
      <c r="D30" s="197">
        <v>31000</v>
      </c>
      <c r="E30" s="362"/>
      <c r="F30" s="197">
        <v>3000</v>
      </c>
      <c r="G30" s="362"/>
      <c r="H30" s="198">
        <f t="shared" si="5"/>
        <v>9.6774193548387094E-2</v>
      </c>
      <c r="I30" s="363"/>
      <c r="J30" s="180"/>
      <c r="K30" s="184">
        <v>44123</v>
      </c>
      <c r="L30" s="185">
        <v>39500</v>
      </c>
      <c r="M30" s="356"/>
      <c r="N30" s="186">
        <v>35000</v>
      </c>
      <c r="O30" s="356"/>
      <c r="P30" s="186">
        <v>4500</v>
      </c>
      <c r="Q30" s="356"/>
      <c r="R30" s="187">
        <f t="shared" si="4"/>
        <v>0.12857142857142856</v>
      </c>
      <c r="S30" s="359"/>
      <c r="T30" s="180"/>
      <c r="U30" s="184">
        <v>44480</v>
      </c>
      <c r="V30" s="185">
        <v>58500</v>
      </c>
      <c r="W30" s="356"/>
      <c r="X30" s="186">
        <v>55500</v>
      </c>
      <c r="Y30" s="356"/>
      <c r="Z30" s="186">
        <v>3000</v>
      </c>
      <c r="AA30" s="356"/>
      <c r="AB30" s="187">
        <f t="shared" si="0"/>
        <v>5.4054054054054057E-2</v>
      </c>
      <c r="AC30" s="359"/>
      <c r="AD30" s="180"/>
      <c r="AE30" s="184">
        <v>44851</v>
      </c>
      <c r="AF30" s="185">
        <v>57100</v>
      </c>
      <c r="AG30" s="356"/>
      <c r="AH30" s="186">
        <v>54500</v>
      </c>
      <c r="AI30" s="356"/>
      <c r="AJ30" s="186">
        <v>2600</v>
      </c>
      <c r="AK30" s="356"/>
      <c r="AL30" s="187">
        <f t="shared" si="1"/>
        <v>4.7706422018348627E-2</v>
      </c>
      <c r="AM30" s="359"/>
      <c r="AN30" s="180"/>
      <c r="AO30" s="188">
        <v>45215</v>
      </c>
      <c r="AP30" s="189">
        <v>57100</v>
      </c>
      <c r="AQ30" s="356"/>
      <c r="AR30" s="189">
        <v>50800</v>
      </c>
      <c r="AS30" s="356"/>
      <c r="AT30" s="189">
        <v>6300</v>
      </c>
      <c r="AU30" s="356"/>
      <c r="AV30" s="187">
        <f t="shared" si="2"/>
        <v>0.12401574803149606</v>
      </c>
      <c r="AW30" s="359"/>
      <c r="AX30" s="180"/>
      <c r="AY30" s="195">
        <v>45579</v>
      </c>
      <c r="AZ30" s="189">
        <v>54900</v>
      </c>
      <c r="BA30" s="356"/>
      <c r="BB30" s="189">
        <v>48300</v>
      </c>
      <c r="BC30" s="356"/>
      <c r="BD30" s="189">
        <v>6600</v>
      </c>
      <c r="BE30" s="356"/>
      <c r="BF30" s="187">
        <f t="shared" si="3"/>
        <v>0.13664596273291926</v>
      </c>
      <c r="BG30" s="359"/>
    </row>
    <row r="31" spans="1:59">
      <c r="A31" s="184">
        <v>43773</v>
      </c>
      <c r="B31" s="196">
        <v>34800</v>
      </c>
      <c r="C31" s="361"/>
      <c r="D31" s="197">
        <v>31200</v>
      </c>
      <c r="E31" s="362"/>
      <c r="F31" s="197">
        <v>3600</v>
      </c>
      <c r="G31" s="362"/>
      <c r="H31" s="198">
        <f t="shared" si="5"/>
        <v>0.11538461538461539</v>
      </c>
      <c r="I31" s="363"/>
      <c r="J31" s="180"/>
      <c r="K31" s="184">
        <v>44130</v>
      </c>
      <c r="L31" s="185">
        <v>39500</v>
      </c>
      <c r="M31" s="356"/>
      <c r="N31" s="186">
        <v>35700</v>
      </c>
      <c r="O31" s="356"/>
      <c r="P31" s="186">
        <v>3800</v>
      </c>
      <c r="Q31" s="356"/>
      <c r="R31" s="187">
        <f t="shared" si="4"/>
        <v>0.10644257703081232</v>
      </c>
      <c r="S31" s="359"/>
      <c r="T31" s="180"/>
      <c r="U31" s="184">
        <v>44487</v>
      </c>
      <c r="V31" s="185">
        <v>60000</v>
      </c>
      <c r="W31" s="356"/>
      <c r="X31" s="186">
        <v>57500</v>
      </c>
      <c r="Y31" s="356"/>
      <c r="Z31" s="186">
        <v>2500</v>
      </c>
      <c r="AA31" s="356"/>
      <c r="AB31" s="187">
        <f t="shared" si="0"/>
        <v>4.3478260869565216E-2</v>
      </c>
      <c r="AC31" s="359"/>
      <c r="AD31" s="180"/>
      <c r="AE31" s="184">
        <v>44865</v>
      </c>
      <c r="AF31" s="185">
        <v>56300</v>
      </c>
      <c r="AG31" s="356"/>
      <c r="AH31" s="186">
        <v>54000</v>
      </c>
      <c r="AI31" s="356"/>
      <c r="AJ31" s="186">
        <v>2300</v>
      </c>
      <c r="AK31" s="356"/>
      <c r="AL31" s="187">
        <f t="shared" si="1"/>
        <v>4.2592592592592592E-2</v>
      </c>
      <c r="AM31" s="359"/>
      <c r="AN31" s="180"/>
      <c r="AO31" s="188">
        <v>45229</v>
      </c>
      <c r="AP31" s="189">
        <v>56300</v>
      </c>
      <c r="AQ31" s="356"/>
      <c r="AR31" s="189">
        <v>50500</v>
      </c>
      <c r="AS31" s="356"/>
      <c r="AT31" s="189">
        <v>5800</v>
      </c>
      <c r="AU31" s="356"/>
      <c r="AV31" s="187">
        <f t="shared" si="2"/>
        <v>0.11485148514851486</v>
      </c>
      <c r="AW31" s="359"/>
      <c r="AX31" s="180"/>
      <c r="AY31" s="195">
        <v>45586</v>
      </c>
      <c r="AZ31" s="189">
        <v>55000</v>
      </c>
      <c r="BA31" s="357"/>
      <c r="BB31" s="189">
        <v>47900</v>
      </c>
      <c r="BC31" s="357"/>
      <c r="BD31" s="189">
        <v>7000</v>
      </c>
      <c r="BE31" s="357"/>
      <c r="BF31" s="187">
        <f t="shared" si="3"/>
        <v>0.14613778705636743</v>
      </c>
      <c r="BG31" s="360"/>
    </row>
    <row r="32" spans="1:59">
      <c r="A32" s="184">
        <v>43780</v>
      </c>
      <c r="B32" s="196">
        <v>34800</v>
      </c>
      <c r="C32" s="361"/>
      <c r="D32" s="197">
        <v>31400</v>
      </c>
      <c r="E32" s="362"/>
      <c r="F32" s="197">
        <v>3400</v>
      </c>
      <c r="G32" s="362"/>
      <c r="H32" s="198">
        <f t="shared" si="5"/>
        <v>0.10828025477707007</v>
      </c>
      <c r="I32" s="363"/>
      <c r="J32" s="180"/>
      <c r="K32" s="188">
        <v>44144</v>
      </c>
      <c r="L32" s="189">
        <v>42650</v>
      </c>
      <c r="M32" s="356"/>
      <c r="N32" s="189">
        <v>37700</v>
      </c>
      <c r="O32" s="356"/>
      <c r="P32" s="189">
        <v>4950</v>
      </c>
      <c r="Q32" s="356"/>
      <c r="R32" s="187">
        <f t="shared" si="4"/>
        <v>0.1312997347480106</v>
      </c>
      <c r="S32" s="359"/>
      <c r="T32" s="180"/>
      <c r="U32" s="188">
        <v>44494</v>
      </c>
      <c r="V32" s="189">
        <v>60000</v>
      </c>
      <c r="W32" s="356"/>
      <c r="X32" s="189">
        <v>55800</v>
      </c>
      <c r="Y32" s="356"/>
      <c r="Z32" s="189">
        <v>4200</v>
      </c>
      <c r="AA32" s="356"/>
      <c r="AB32" s="187">
        <f t="shared" si="0"/>
        <v>7.5268817204301078E-2</v>
      </c>
      <c r="AC32" s="359"/>
      <c r="AD32" s="180"/>
      <c r="AE32" s="184">
        <v>44872</v>
      </c>
      <c r="AF32" s="185">
        <v>56100</v>
      </c>
      <c r="AG32" s="356"/>
      <c r="AH32" s="186">
        <v>53500</v>
      </c>
      <c r="AI32" s="356"/>
      <c r="AJ32" s="186">
        <v>2600</v>
      </c>
      <c r="AK32" s="356"/>
      <c r="AL32" s="187">
        <f t="shared" si="1"/>
        <v>4.8598130841121495E-2</v>
      </c>
      <c r="AM32" s="359"/>
      <c r="AN32" s="180"/>
      <c r="AO32" s="188">
        <v>45236</v>
      </c>
      <c r="AP32" s="189">
        <v>56100</v>
      </c>
      <c r="AQ32" s="356"/>
      <c r="AR32" s="189">
        <v>49500</v>
      </c>
      <c r="AS32" s="356"/>
      <c r="AT32" s="189">
        <v>6600</v>
      </c>
      <c r="AU32" s="356"/>
      <c r="AV32" s="187">
        <f t="shared" si="2"/>
        <v>0.13333333333333333</v>
      </c>
      <c r="AW32" s="359"/>
      <c r="AX32" s="180"/>
      <c r="AY32" s="199"/>
      <c r="AZ32" s="199"/>
      <c r="BA32" s="199"/>
      <c r="BB32" s="199"/>
      <c r="BC32" s="199"/>
      <c r="BD32" s="199"/>
      <c r="BE32" s="199"/>
      <c r="BF32" s="199"/>
      <c r="BG32" s="199"/>
    </row>
    <row r="33" spans="1:59">
      <c r="A33" s="184">
        <v>43787</v>
      </c>
      <c r="B33" s="196">
        <v>34400</v>
      </c>
      <c r="C33" s="361"/>
      <c r="D33" s="197">
        <v>31700</v>
      </c>
      <c r="E33" s="362"/>
      <c r="F33" s="197">
        <v>2700</v>
      </c>
      <c r="G33" s="362"/>
      <c r="H33" s="198">
        <f t="shared" si="5"/>
        <v>8.5173501577287064E-2</v>
      </c>
      <c r="I33" s="363"/>
      <c r="J33" s="180"/>
      <c r="K33" s="188">
        <v>44151</v>
      </c>
      <c r="L33" s="189">
        <v>45000</v>
      </c>
      <c r="M33" s="356"/>
      <c r="N33" s="189">
        <v>39000</v>
      </c>
      <c r="O33" s="356"/>
      <c r="P33" s="189">
        <v>6000</v>
      </c>
      <c r="Q33" s="356"/>
      <c r="R33" s="187">
        <f t="shared" si="4"/>
        <v>0.15384615384615385</v>
      </c>
      <c r="S33" s="359"/>
      <c r="T33" s="180"/>
      <c r="U33" s="188">
        <v>44501</v>
      </c>
      <c r="V33" s="189">
        <v>62500</v>
      </c>
      <c r="W33" s="356"/>
      <c r="X33" s="189">
        <v>54000</v>
      </c>
      <c r="Y33" s="356"/>
      <c r="Z33" s="189">
        <v>8500</v>
      </c>
      <c r="AA33" s="356"/>
      <c r="AB33" s="187">
        <f t="shared" si="0"/>
        <v>0.15740740740740741</v>
      </c>
      <c r="AC33" s="359"/>
      <c r="AD33" s="180"/>
      <c r="AE33" s="184">
        <v>44879</v>
      </c>
      <c r="AF33" s="185">
        <v>55900</v>
      </c>
      <c r="AG33" s="356"/>
      <c r="AH33" s="186">
        <v>52500</v>
      </c>
      <c r="AI33" s="356"/>
      <c r="AJ33" s="186">
        <v>3400</v>
      </c>
      <c r="AK33" s="356"/>
      <c r="AL33" s="187">
        <f t="shared" si="1"/>
        <v>6.4761904761904757E-2</v>
      </c>
      <c r="AM33" s="359"/>
      <c r="AN33" s="180"/>
      <c r="AO33" s="188">
        <v>45250</v>
      </c>
      <c r="AP33" s="189">
        <v>55600</v>
      </c>
      <c r="AQ33" s="356"/>
      <c r="AR33" s="189">
        <v>49000</v>
      </c>
      <c r="AS33" s="356"/>
      <c r="AT33" s="189">
        <v>6600</v>
      </c>
      <c r="AU33" s="356"/>
      <c r="AV33" s="187">
        <f t="shared" si="2"/>
        <v>0.13469387755102041</v>
      </c>
      <c r="AW33" s="359"/>
      <c r="AX33" s="180"/>
      <c r="AY33" s="199"/>
      <c r="AZ33" s="199"/>
      <c r="BA33" s="199"/>
      <c r="BB33" s="199"/>
      <c r="BC33" s="199"/>
      <c r="BD33" s="199"/>
      <c r="BE33" s="199"/>
      <c r="BF33" s="199"/>
      <c r="BG33" s="199"/>
    </row>
    <row r="34" spans="1:59">
      <c r="A34" s="184">
        <v>43794</v>
      </c>
      <c r="B34" s="196">
        <v>34400</v>
      </c>
      <c r="C34" s="361"/>
      <c r="D34" s="197">
        <v>31800</v>
      </c>
      <c r="E34" s="362"/>
      <c r="F34" s="197">
        <v>2600</v>
      </c>
      <c r="G34" s="362"/>
      <c r="H34" s="198">
        <f t="shared" si="5"/>
        <v>8.1761006289308172E-2</v>
      </c>
      <c r="I34" s="363"/>
      <c r="J34" s="180"/>
      <c r="K34" s="188">
        <v>44158</v>
      </c>
      <c r="L34" s="189">
        <v>45700</v>
      </c>
      <c r="M34" s="356"/>
      <c r="N34" s="189">
        <v>40500</v>
      </c>
      <c r="O34" s="356"/>
      <c r="P34" s="189">
        <v>5200</v>
      </c>
      <c r="Q34" s="356"/>
      <c r="R34" s="187">
        <f t="shared" si="4"/>
        <v>0.12839506172839507</v>
      </c>
      <c r="S34" s="359"/>
      <c r="T34" s="180"/>
      <c r="U34" s="188">
        <v>44515</v>
      </c>
      <c r="V34" s="189">
        <v>61000</v>
      </c>
      <c r="W34" s="356"/>
      <c r="X34" s="189">
        <v>51500</v>
      </c>
      <c r="Y34" s="356"/>
      <c r="Z34" s="189">
        <v>9500</v>
      </c>
      <c r="AA34" s="356"/>
      <c r="AB34" s="187">
        <f t="shared" si="0"/>
        <v>0.18446601941747573</v>
      </c>
      <c r="AC34" s="359"/>
      <c r="AD34" s="180"/>
      <c r="AE34" s="184">
        <v>44886</v>
      </c>
      <c r="AF34" s="185">
        <v>55800</v>
      </c>
      <c r="AG34" s="356"/>
      <c r="AH34" s="186">
        <v>53500</v>
      </c>
      <c r="AI34" s="356"/>
      <c r="AJ34" s="186">
        <v>2300</v>
      </c>
      <c r="AK34" s="356"/>
      <c r="AL34" s="187">
        <f t="shared" si="1"/>
        <v>4.2990654205607479E-2</v>
      </c>
      <c r="AM34" s="359"/>
      <c r="AN34" s="180"/>
      <c r="AO34" s="188">
        <v>45257</v>
      </c>
      <c r="AP34" s="189">
        <v>55200</v>
      </c>
      <c r="AQ34" s="356"/>
      <c r="AR34" s="189">
        <v>48800</v>
      </c>
      <c r="AS34" s="356"/>
      <c r="AT34" s="189">
        <v>6400</v>
      </c>
      <c r="AU34" s="356"/>
      <c r="AV34" s="187">
        <f t="shared" si="2"/>
        <v>0.13114754098360656</v>
      </c>
      <c r="AW34" s="359"/>
      <c r="AX34" s="180"/>
      <c r="AY34" s="199"/>
      <c r="AZ34" s="199"/>
      <c r="BA34" s="199"/>
      <c r="BB34" s="199"/>
      <c r="BC34" s="199"/>
      <c r="BD34" s="199"/>
      <c r="BE34" s="199"/>
      <c r="BF34" s="199"/>
      <c r="BG34" s="199"/>
    </row>
    <row r="35" spans="1:59">
      <c r="A35" s="184">
        <v>43801</v>
      </c>
      <c r="B35" s="196">
        <v>35300</v>
      </c>
      <c r="C35" s="361"/>
      <c r="D35" s="197">
        <v>32000</v>
      </c>
      <c r="E35" s="362"/>
      <c r="F35" s="197">
        <v>3300</v>
      </c>
      <c r="G35" s="362"/>
      <c r="H35" s="198">
        <f t="shared" si="5"/>
        <v>0.10312499999999999</v>
      </c>
      <c r="I35" s="363"/>
      <c r="J35" s="180"/>
      <c r="K35" s="188">
        <v>44165</v>
      </c>
      <c r="L35" s="189">
        <v>48000</v>
      </c>
      <c r="M35" s="356"/>
      <c r="N35" s="189">
        <v>41000</v>
      </c>
      <c r="O35" s="356"/>
      <c r="P35" s="189">
        <v>7000</v>
      </c>
      <c r="Q35" s="356"/>
      <c r="R35" s="187">
        <f t="shared" si="4"/>
        <v>0.17073170731707318</v>
      </c>
      <c r="S35" s="359"/>
      <c r="T35" s="180"/>
      <c r="U35" s="188">
        <v>44522</v>
      </c>
      <c r="V35" s="189">
        <v>59500</v>
      </c>
      <c r="W35" s="356"/>
      <c r="X35" s="189">
        <v>50000</v>
      </c>
      <c r="Y35" s="356"/>
      <c r="Z35" s="189">
        <v>9500</v>
      </c>
      <c r="AA35" s="356"/>
      <c r="AB35" s="187">
        <f t="shared" si="0"/>
        <v>0.19</v>
      </c>
      <c r="AC35" s="359"/>
      <c r="AD35" s="180"/>
      <c r="AE35" s="184">
        <v>44893</v>
      </c>
      <c r="AF35" s="185">
        <v>55600</v>
      </c>
      <c r="AG35" s="356"/>
      <c r="AH35" s="186">
        <v>51800</v>
      </c>
      <c r="AI35" s="356"/>
      <c r="AJ35" s="186">
        <v>3800</v>
      </c>
      <c r="AK35" s="356"/>
      <c r="AL35" s="187">
        <f t="shared" si="1"/>
        <v>7.3359073359073365E-2</v>
      </c>
      <c r="AM35" s="359"/>
      <c r="AN35" s="180"/>
      <c r="AO35" s="188">
        <v>45271</v>
      </c>
      <c r="AP35" s="189">
        <v>53800</v>
      </c>
      <c r="AQ35" s="356"/>
      <c r="AR35" s="189">
        <v>49000</v>
      </c>
      <c r="AS35" s="356"/>
      <c r="AT35" s="189">
        <v>4800</v>
      </c>
      <c r="AU35" s="356"/>
      <c r="AV35" s="187">
        <f t="shared" si="2"/>
        <v>9.7959183673469383E-2</v>
      </c>
      <c r="AW35" s="359"/>
      <c r="AX35" s="180"/>
      <c r="AY35" s="199"/>
      <c r="AZ35" s="199"/>
      <c r="BA35" s="199"/>
      <c r="BB35" s="199"/>
      <c r="BC35" s="199"/>
      <c r="BD35" s="199"/>
      <c r="BE35" s="199"/>
      <c r="BF35" s="199"/>
      <c r="BG35" s="199"/>
    </row>
    <row r="36" spans="1:59">
      <c r="A36" s="184">
        <v>43808</v>
      </c>
      <c r="B36" s="196">
        <v>35200</v>
      </c>
      <c r="C36" s="361"/>
      <c r="D36" s="197">
        <v>31900</v>
      </c>
      <c r="E36" s="362"/>
      <c r="F36" s="197">
        <v>3300</v>
      </c>
      <c r="G36" s="362"/>
      <c r="H36" s="198">
        <f t="shared" si="5"/>
        <v>0.10344827586206896</v>
      </c>
      <c r="I36" s="363"/>
      <c r="J36" s="180"/>
      <c r="K36" s="188">
        <v>44172</v>
      </c>
      <c r="L36" s="189">
        <v>50500</v>
      </c>
      <c r="M36" s="356"/>
      <c r="N36" s="189">
        <v>43200</v>
      </c>
      <c r="O36" s="356"/>
      <c r="P36" s="189">
        <v>7300</v>
      </c>
      <c r="Q36" s="356"/>
      <c r="R36" s="187">
        <f t="shared" si="4"/>
        <v>0.16898148148148148</v>
      </c>
      <c r="S36" s="359"/>
      <c r="T36" s="180"/>
      <c r="U36" s="188">
        <v>44529</v>
      </c>
      <c r="V36" s="189">
        <v>58000</v>
      </c>
      <c r="W36" s="356"/>
      <c r="X36" s="189">
        <v>48300</v>
      </c>
      <c r="Y36" s="356"/>
      <c r="Z36" s="189">
        <v>9700</v>
      </c>
      <c r="AA36" s="356"/>
      <c r="AB36" s="187">
        <f t="shared" si="0"/>
        <v>0.20082815734989648</v>
      </c>
      <c r="AC36" s="359"/>
      <c r="AD36" s="180"/>
      <c r="AE36" s="184">
        <v>44900</v>
      </c>
      <c r="AF36" s="185">
        <v>56500</v>
      </c>
      <c r="AG36" s="356"/>
      <c r="AH36" s="186">
        <v>52200</v>
      </c>
      <c r="AI36" s="356"/>
      <c r="AJ36" s="186">
        <v>4300</v>
      </c>
      <c r="AK36" s="356"/>
      <c r="AL36" s="187">
        <f t="shared" si="1"/>
        <v>8.2375478927203066E-2</v>
      </c>
      <c r="AM36" s="359"/>
      <c r="AN36" s="180"/>
      <c r="AO36" s="184">
        <v>45278</v>
      </c>
      <c r="AP36" s="185">
        <v>53300</v>
      </c>
      <c r="AQ36" s="357"/>
      <c r="AR36" s="186">
        <v>49000</v>
      </c>
      <c r="AS36" s="357"/>
      <c r="AT36" s="186">
        <v>4300</v>
      </c>
      <c r="AU36" s="357"/>
      <c r="AV36" s="187">
        <f t="shared" si="2"/>
        <v>8.7755102040816324E-2</v>
      </c>
      <c r="AW36" s="360"/>
      <c r="AX36" s="180"/>
      <c r="AY36" s="199"/>
      <c r="AZ36" s="199"/>
      <c r="BA36" s="199"/>
      <c r="BB36" s="199"/>
      <c r="BC36" s="199"/>
      <c r="BD36" s="199"/>
      <c r="BE36" s="199"/>
      <c r="BF36" s="199"/>
      <c r="BG36" s="199"/>
    </row>
    <row r="37" spans="1:59">
      <c r="A37" s="184">
        <v>43815</v>
      </c>
      <c r="B37" s="196">
        <v>35200</v>
      </c>
      <c r="C37" s="361"/>
      <c r="D37" s="197">
        <v>32900</v>
      </c>
      <c r="E37" s="362"/>
      <c r="F37" s="197">
        <v>2300</v>
      </c>
      <c r="G37" s="362"/>
      <c r="H37" s="198">
        <f t="shared" si="5"/>
        <v>6.9908814589665649E-2</v>
      </c>
      <c r="I37" s="363"/>
      <c r="J37" s="180"/>
      <c r="K37" s="188">
        <v>44179</v>
      </c>
      <c r="L37" s="189">
        <v>52000</v>
      </c>
      <c r="M37" s="356"/>
      <c r="N37" s="189">
        <v>44100</v>
      </c>
      <c r="O37" s="356"/>
      <c r="P37" s="189">
        <v>7900</v>
      </c>
      <c r="Q37" s="356"/>
      <c r="R37" s="187">
        <f t="shared" si="4"/>
        <v>0.17913832199546487</v>
      </c>
      <c r="S37" s="359"/>
      <c r="T37" s="180"/>
      <c r="U37" s="188">
        <v>44536</v>
      </c>
      <c r="V37" s="189">
        <v>55500</v>
      </c>
      <c r="W37" s="356"/>
      <c r="X37" s="189">
        <v>47000</v>
      </c>
      <c r="Y37" s="356"/>
      <c r="Z37" s="189">
        <v>8500</v>
      </c>
      <c r="AA37" s="356"/>
      <c r="AB37" s="187">
        <f t="shared" si="0"/>
        <v>0.18085106382978725</v>
      </c>
      <c r="AC37" s="359"/>
      <c r="AD37" s="180"/>
      <c r="AE37" s="184">
        <v>44907</v>
      </c>
      <c r="AF37" s="185">
        <v>57300</v>
      </c>
      <c r="AG37" s="356"/>
      <c r="AH37" s="186">
        <v>52000</v>
      </c>
      <c r="AI37" s="356"/>
      <c r="AJ37" s="186">
        <v>5300</v>
      </c>
      <c r="AK37" s="356"/>
      <c r="AL37" s="187">
        <f t="shared" si="1"/>
        <v>0.10192307692307692</v>
      </c>
      <c r="AM37" s="359"/>
      <c r="AN37" s="180"/>
      <c r="AO37" s="184">
        <v>45292</v>
      </c>
      <c r="AP37" s="185">
        <v>52400</v>
      </c>
      <c r="AQ37" s="355">
        <f>AVERAGE(AP37:AP47)</f>
        <v>51809.090909090912</v>
      </c>
      <c r="AR37" s="186">
        <v>47500</v>
      </c>
      <c r="AS37" s="355">
        <f>AVERAGE(AR37:AR47)</f>
        <v>47509.090909090912</v>
      </c>
      <c r="AT37" s="186">
        <v>4900</v>
      </c>
      <c r="AU37" s="355">
        <f>AVERAGE(AT37:AT47)</f>
        <v>4300</v>
      </c>
      <c r="AV37" s="187">
        <f t="shared" si="2"/>
        <v>0.1031578947368421</v>
      </c>
      <c r="AW37" s="358">
        <f>AVERAGE(AV37:AV47)</f>
        <v>9.051573232042244E-2</v>
      </c>
      <c r="AX37" s="180"/>
      <c r="AY37" s="199"/>
      <c r="AZ37" s="199"/>
      <c r="BA37" s="199"/>
      <c r="BB37" s="199"/>
      <c r="BC37" s="199"/>
      <c r="BD37" s="199"/>
      <c r="BE37" s="199"/>
      <c r="BF37" s="199"/>
      <c r="BG37" s="199"/>
    </row>
    <row r="38" spans="1:59">
      <c r="A38" s="184">
        <v>43822</v>
      </c>
      <c r="B38" s="196">
        <v>36000</v>
      </c>
      <c r="C38" s="361"/>
      <c r="D38" s="197">
        <v>33900</v>
      </c>
      <c r="E38" s="362"/>
      <c r="F38" s="197">
        <v>2100</v>
      </c>
      <c r="G38" s="362"/>
      <c r="H38" s="198">
        <f t="shared" si="5"/>
        <v>6.1946902654867256E-2</v>
      </c>
      <c r="I38" s="363"/>
      <c r="J38" s="180"/>
      <c r="K38" s="188">
        <v>44186</v>
      </c>
      <c r="L38" s="189">
        <v>52700</v>
      </c>
      <c r="M38" s="356"/>
      <c r="N38" s="189">
        <v>46800</v>
      </c>
      <c r="O38" s="356"/>
      <c r="P38" s="189">
        <v>5900</v>
      </c>
      <c r="Q38" s="356"/>
      <c r="R38" s="187">
        <f t="shared" si="4"/>
        <v>0.12606837606837606</v>
      </c>
      <c r="S38" s="359"/>
      <c r="T38" s="180"/>
      <c r="U38" s="188">
        <v>44543</v>
      </c>
      <c r="V38" s="189">
        <v>55000</v>
      </c>
      <c r="W38" s="356"/>
      <c r="X38" s="189">
        <v>48400</v>
      </c>
      <c r="Y38" s="356"/>
      <c r="Z38" s="189">
        <v>6600</v>
      </c>
      <c r="AA38" s="356"/>
      <c r="AB38" s="187">
        <f t="shared" si="0"/>
        <v>0.13636363636363635</v>
      </c>
      <c r="AC38" s="359"/>
      <c r="AD38" s="180"/>
      <c r="AE38" s="184">
        <v>44914</v>
      </c>
      <c r="AF38" s="185">
        <v>57100</v>
      </c>
      <c r="AG38" s="356"/>
      <c r="AH38" s="186">
        <v>51500</v>
      </c>
      <c r="AI38" s="356"/>
      <c r="AJ38" s="186">
        <v>5600</v>
      </c>
      <c r="AK38" s="356"/>
      <c r="AL38" s="187">
        <f t="shared" si="1"/>
        <v>0.1087378640776699</v>
      </c>
      <c r="AM38" s="359"/>
      <c r="AN38" s="180"/>
      <c r="AO38" s="184">
        <v>45299</v>
      </c>
      <c r="AP38" s="185">
        <v>51900</v>
      </c>
      <c r="AQ38" s="356"/>
      <c r="AR38" s="186">
        <v>48000</v>
      </c>
      <c r="AS38" s="356"/>
      <c r="AT38" s="186">
        <v>3900</v>
      </c>
      <c r="AU38" s="356"/>
      <c r="AV38" s="187">
        <f t="shared" si="2"/>
        <v>8.1250000000000003E-2</v>
      </c>
      <c r="AW38" s="359"/>
      <c r="AX38" s="180"/>
      <c r="AY38" s="199"/>
      <c r="AZ38" s="199"/>
      <c r="BA38" s="199"/>
      <c r="BB38" s="199"/>
      <c r="BC38" s="199"/>
      <c r="BD38" s="199"/>
      <c r="BE38" s="199"/>
      <c r="BF38" s="199"/>
      <c r="BG38" s="199"/>
    </row>
    <row r="39" spans="1:59">
      <c r="A39" s="184">
        <v>43829</v>
      </c>
      <c r="B39" s="196">
        <v>37500</v>
      </c>
      <c r="C39" s="361"/>
      <c r="D39" s="197">
        <v>34800</v>
      </c>
      <c r="E39" s="362"/>
      <c r="F39" s="197">
        <v>2700</v>
      </c>
      <c r="G39" s="362"/>
      <c r="H39" s="198">
        <f t="shared" si="5"/>
        <v>7.7586206896551727E-2</v>
      </c>
      <c r="I39" s="363"/>
      <c r="J39" s="180"/>
      <c r="K39" s="188">
        <v>44193</v>
      </c>
      <c r="L39" s="189">
        <v>55000</v>
      </c>
      <c r="M39" s="357"/>
      <c r="N39" s="189">
        <v>47800</v>
      </c>
      <c r="O39" s="357"/>
      <c r="P39" s="189">
        <v>7200</v>
      </c>
      <c r="Q39" s="357"/>
      <c r="R39" s="187">
        <f t="shared" si="4"/>
        <v>0.15062761506276151</v>
      </c>
      <c r="S39" s="360"/>
      <c r="T39" s="180"/>
      <c r="U39" s="188">
        <v>44550</v>
      </c>
      <c r="V39" s="189">
        <v>54500</v>
      </c>
      <c r="W39" s="356"/>
      <c r="X39" s="189">
        <v>47750</v>
      </c>
      <c r="Y39" s="356"/>
      <c r="Z39" s="189">
        <v>6750</v>
      </c>
      <c r="AA39" s="356"/>
      <c r="AB39" s="187">
        <f t="shared" si="0"/>
        <v>0.14136125654450263</v>
      </c>
      <c r="AC39" s="359"/>
      <c r="AD39" s="180"/>
      <c r="AE39" s="188">
        <v>44921</v>
      </c>
      <c r="AF39" s="189">
        <v>58500</v>
      </c>
      <c r="AG39" s="357"/>
      <c r="AH39" s="189">
        <v>51800</v>
      </c>
      <c r="AI39" s="357"/>
      <c r="AJ39" s="189">
        <v>6700</v>
      </c>
      <c r="AK39" s="357"/>
      <c r="AL39" s="187">
        <f t="shared" si="1"/>
        <v>0.12934362934362933</v>
      </c>
      <c r="AM39" s="360"/>
      <c r="AN39" s="180"/>
      <c r="AO39" s="184">
        <v>45313</v>
      </c>
      <c r="AP39" s="185">
        <v>51800</v>
      </c>
      <c r="AQ39" s="356"/>
      <c r="AR39" s="186">
        <v>47500</v>
      </c>
      <c r="AS39" s="356"/>
      <c r="AT39" s="186">
        <v>4300</v>
      </c>
      <c r="AU39" s="356"/>
      <c r="AV39" s="187">
        <f t="shared" si="2"/>
        <v>9.0526315789473691E-2</v>
      </c>
      <c r="AW39" s="359"/>
      <c r="AX39" s="180"/>
      <c r="AY39" s="199"/>
      <c r="AZ39" s="199"/>
      <c r="BA39" s="199"/>
      <c r="BB39" s="199"/>
      <c r="BC39" s="199"/>
      <c r="BD39" s="199"/>
      <c r="BE39" s="199"/>
      <c r="BF39" s="199"/>
      <c r="BG39" s="199"/>
    </row>
    <row r="40" spans="1:59">
      <c r="A40" s="184">
        <v>43836</v>
      </c>
      <c r="B40" s="196">
        <v>38500</v>
      </c>
      <c r="C40" s="362">
        <f>AVERAGE(B40:B50)</f>
        <v>40081.818181818184</v>
      </c>
      <c r="D40" s="197">
        <v>36100</v>
      </c>
      <c r="E40" s="362">
        <f>AVERAGE(D40:D50)</f>
        <v>35418.181818181816</v>
      </c>
      <c r="F40" s="197">
        <v>2400</v>
      </c>
      <c r="G40" s="362">
        <f>C40-E40</f>
        <v>4663.6363636363676</v>
      </c>
      <c r="H40" s="198">
        <f t="shared" si="5"/>
        <v>6.6481994459833799E-2</v>
      </c>
      <c r="I40" s="363">
        <f>G40/E40</f>
        <v>0.13167351129363461</v>
      </c>
      <c r="J40" s="180"/>
      <c r="K40" s="188">
        <v>44200</v>
      </c>
      <c r="L40" s="189">
        <v>56500</v>
      </c>
      <c r="M40" s="355">
        <f>AVERAGE(L40:L51)</f>
        <v>51350</v>
      </c>
      <c r="N40" s="189">
        <v>49300</v>
      </c>
      <c r="O40" s="355">
        <f>AVERAGE(N40:N51)</f>
        <v>45416.666666666664</v>
      </c>
      <c r="P40" s="189">
        <v>7200</v>
      </c>
      <c r="Q40" s="355">
        <f>AVERAGE(P40:P51)</f>
        <v>5933.333333333333</v>
      </c>
      <c r="R40" s="187">
        <f t="shared" si="4"/>
        <v>0.1460446247464503</v>
      </c>
      <c r="S40" s="358">
        <f>AVERAGE(R40:R51)</f>
        <v>0.13157014209750303</v>
      </c>
      <c r="T40" s="180"/>
      <c r="U40" s="188">
        <v>44557</v>
      </c>
      <c r="V40" s="189">
        <v>55000</v>
      </c>
      <c r="W40" s="357"/>
      <c r="X40" s="189">
        <v>48000</v>
      </c>
      <c r="Y40" s="357"/>
      <c r="Z40" s="189">
        <v>7000</v>
      </c>
      <c r="AA40" s="357"/>
      <c r="AB40" s="187">
        <f t="shared" si="0"/>
        <v>0.14583333333333334</v>
      </c>
      <c r="AC40" s="360"/>
      <c r="AD40" s="180"/>
      <c r="AE40" s="188">
        <v>44928</v>
      </c>
      <c r="AF40" s="189">
        <v>60300</v>
      </c>
      <c r="AG40" s="355">
        <f>AVERAGE(AF40:AF52)</f>
        <v>62046.153846153844</v>
      </c>
      <c r="AH40" s="189">
        <v>52700</v>
      </c>
      <c r="AI40" s="355">
        <f>AVERAGE(AH40:AH52)</f>
        <v>53953.846153846156</v>
      </c>
      <c r="AJ40" s="189">
        <v>7600</v>
      </c>
      <c r="AK40" s="355">
        <f>AVERAGE(AJ40:AJ52)</f>
        <v>8092.3076923076924</v>
      </c>
      <c r="AL40" s="187">
        <f t="shared" si="1"/>
        <v>0.1442125237191651</v>
      </c>
      <c r="AM40" s="358">
        <f>AVERAGE(AL40:AL52)</f>
        <v>0.14994900249282711</v>
      </c>
      <c r="AN40" s="180"/>
      <c r="AO40" s="184">
        <v>45320</v>
      </c>
      <c r="AP40" s="185">
        <v>51900</v>
      </c>
      <c r="AQ40" s="356"/>
      <c r="AR40" s="186">
        <v>47500</v>
      </c>
      <c r="AS40" s="356"/>
      <c r="AT40" s="186">
        <v>4400</v>
      </c>
      <c r="AU40" s="356"/>
      <c r="AV40" s="187">
        <f t="shared" si="2"/>
        <v>9.2631578947368426E-2</v>
      </c>
      <c r="AW40" s="359"/>
      <c r="AX40" s="180"/>
      <c r="AY40" s="199"/>
      <c r="AZ40" s="199"/>
      <c r="BA40" s="199"/>
      <c r="BB40" s="199"/>
      <c r="BC40" s="199"/>
      <c r="BD40" s="199"/>
      <c r="BE40" s="199"/>
      <c r="BF40" s="199"/>
      <c r="BG40" s="199"/>
    </row>
    <row r="41" spans="1:59">
      <c r="A41" s="184">
        <v>43843</v>
      </c>
      <c r="B41" s="196">
        <v>39300</v>
      </c>
      <c r="C41" s="362"/>
      <c r="D41" s="197">
        <v>36000</v>
      </c>
      <c r="E41" s="362"/>
      <c r="F41" s="197">
        <v>3300</v>
      </c>
      <c r="G41" s="362"/>
      <c r="H41" s="198">
        <f t="shared" si="5"/>
        <v>9.166666666666666E-2</v>
      </c>
      <c r="I41" s="363"/>
      <c r="J41" s="180"/>
      <c r="K41" s="188">
        <v>44207</v>
      </c>
      <c r="L41" s="189">
        <v>56000</v>
      </c>
      <c r="M41" s="356"/>
      <c r="N41" s="189">
        <v>49400</v>
      </c>
      <c r="O41" s="356"/>
      <c r="P41" s="189">
        <v>6600</v>
      </c>
      <c r="Q41" s="356"/>
      <c r="R41" s="187">
        <f t="shared" si="4"/>
        <v>0.13360323886639677</v>
      </c>
      <c r="S41" s="359"/>
      <c r="T41" s="180"/>
      <c r="U41" s="188">
        <v>44564</v>
      </c>
      <c r="V41" s="189">
        <v>55500</v>
      </c>
      <c r="W41" s="364">
        <f>AVERAGE(V41:V53)</f>
        <v>64346.153846153844</v>
      </c>
      <c r="X41" s="189">
        <v>48500</v>
      </c>
      <c r="Y41" s="364">
        <f>AVERAGE(X41:X53)</f>
        <v>56515.384615384617</v>
      </c>
      <c r="Z41" s="189">
        <v>7000</v>
      </c>
      <c r="AA41" s="364">
        <f>AVERAGE(Z41:Z53)</f>
        <v>7830.7692307692305</v>
      </c>
      <c r="AB41" s="187">
        <f t="shared" si="0"/>
        <v>0.14432989690721648</v>
      </c>
      <c r="AC41" s="367">
        <f>AVERAGE(AB41:AB53)</f>
        <v>0.13988119649883241</v>
      </c>
      <c r="AD41" s="180"/>
      <c r="AE41" s="188">
        <v>44935</v>
      </c>
      <c r="AF41" s="189">
        <v>60300</v>
      </c>
      <c r="AG41" s="356"/>
      <c r="AH41" s="189">
        <v>53000</v>
      </c>
      <c r="AI41" s="356"/>
      <c r="AJ41" s="189">
        <v>7300</v>
      </c>
      <c r="AK41" s="356"/>
      <c r="AL41" s="187">
        <f t="shared" si="1"/>
        <v>0.13773584905660377</v>
      </c>
      <c r="AM41" s="359"/>
      <c r="AN41" s="180"/>
      <c r="AO41" s="184">
        <v>45327</v>
      </c>
      <c r="AP41" s="185">
        <v>52000</v>
      </c>
      <c r="AQ41" s="356"/>
      <c r="AR41" s="186">
        <v>47500</v>
      </c>
      <c r="AS41" s="356"/>
      <c r="AT41" s="186">
        <v>4500</v>
      </c>
      <c r="AU41" s="356"/>
      <c r="AV41" s="187">
        <f t="shared" si="2"/>
        <v>9.4736842105263161E-2</v>
      </c>
      <c r="AW41" s="359"/>
      <c r="AX41" s="180"/>
      <c r="AY41" s="199"/>
      <c r="AZ41" s="199"/>
      <c r="BA41" s="199"/>
      <c r="BB41" s="199"/>
      <c r="BC41" s="199"/>
      <c r="BD41" s="199"/>
      <c r="BE41" s="199"/>
      <c r="BF41" s="199"/>
      <c r="BG41" s="199"/>
    </row>
    <row r="42" spans="1:59">
      <c r="A42" s="188">
        <v>43850</v>
      </c>
      <c r="B42" s="200">
        <v>39300</v>
      </c>
      <c r="C42" s="362"/>
      <c r="D42" s="201">
        <v>36000</v>
      </c>
      <c r="E42" s="362"/>
      <c r="F42" s="201">
        <v>3300</v>
      </c>
      <c r="G42" s="362"/>
      <c r="H42" s="202">
        <f t="shared" si="5"/>
        <v>9.166666666666666E-2</v>
      </c>
      <c r="I42" s="363"/>
      <c r="J42" s="180"/>
      <c r="K42" s="188">
        <v>44214</v>
      </c>
      <c r="L42" s="189">
        <v>54500</v>
      </c>
      <c r="M42" s="356"/>
      <c r="N42" s="189">
        <v>48300</v>
      </c>
      <c r="O42" s="356"/>
      <c r="P42" s="189">
        <v>6200</v>
      </c>
      <c r="Q42" s="356"/>
      <c r="R42" s="187">
        <f t="shared" si="4"/>
        <v>0.12836438923395446</v>
      </c>
      <c r="S42" s="359"/>
      <c r="T42" s="180"/>
      <c r="U42" s="188">
        <v>44571</v>
      </c>
      <c r="V42" s="189">
        <v>55500</v>
      </c>
      <c r="W42" s="365"/>
      <c r="X42" s="189">
        <v>49000</v>
      </c>
      <c r="Y42" s="365"/>
      <c r="Z42" s="189">
        <v>6500</v>
      </c>
      <c r="AA42" s="365"/>
      <c r="AB42" s="187">
        <f t="shared" si="0"/>
        <v>0.1326530612244898</v>
      </c>
      <c r="AC42" s="368"/>
      <c r="AD42" s="180"/>
      <c r="AE42" s="188">
        <v>44942</v>
      </c>
      <c r="AF42" s="189">
        <v>61600</v>
      </c>
      <c r="AG42" s="356"/>
      <c r="AH42" s="189">
        <v>54000</v>
      </c>
      <c r="AI42" s="356"/>
      <c r="AJ42" s="189">
        <v>7600</v>
      </c>
      <c r="AK42" s="356"/>
      <c r="AL42" s="187">
        <f t="shared" si="1"/>
        <v>0.14074074074074075</v>
      </c>
      <c r="AM42" s="359"/>
      <c r="AN42" s="180"/>
      <c r="AO42" s="184">
        <v>45334</v>
      </c>
      <c r="AP42" s="185">
        <v>51500</v>
      </c>
      <c r="AQ42" s="356"/>
      <c r="AR42" s="186">
        <v>47300</v>
      </c>
      <c r="AS42" s="356"/>
      <c r="AT42" s="186">
        <v>4200</v>
      </c>
      <c r="AU42" s="356"/>
      <c r="AV42" s="187">
        <f t="shared" si="2"/>
        <v>8.8794926004228336E-2</v>
      </c>
      <c r="AW42" s="359"/>
      <c r="AX42" s="180"/>
      <c r="AY42" s="199"/>
      <c r="AZ42" s="199"/>
      <c r="BA42" s="199"/>
      <c r="BB42" s="199"/>
      <c r="BC42" s="199"/>
      <c r="BD42" s="199"/>
      <c r="BE42" s="199"/>
      <c r="BF42" s="199"/>
      <c r="BG42" s="199"/>
    </row>
    <row r="43" spans="1:59">
      <c r="A43" s="188">
        <v>43857</v>
      </c>
      <c r="B43" s="200">
        <v>39300</v>
      </c>
      <c r="C43" s="362"/>
      <c r="D43" s="201">
        <v>35800</v>
      </c>
      <c r="E43" s="362"/>
      <c r="F43" s="201">
        <v>3500</v>
      </c>
      <c r="G43" s="362"/>
      <c r="H43" s="202">
        <f t="shared" si="5"/>
        <v>9.7765363128491614E-2</v>
      </c>
      <c r="I43" s="363"/>
      <c r="J43" s="180"/>
      <c r="K43" s="188">
        <v>44221</v>
      </c>
      <c r="L43" s="189">
        <v>53600</v>
      </c>
      <c r="M43" s="356"/>
      <c r="N43" s="189">
        <v>46400</v>
      </c>
      <c r="O43" s="356"/>
      <c r="P43" s="189">
        <v>7200</v>
      </c>
      <c r="Q43" s="356"/>
      <c r="R43" s="187">
        <f t="shared" si="4"/>
        <v>0.15517241379310345</v>
      </c>
      <c r="S43" s="359"/>
      <c r="T43" s="180"/>
      <c r="U43" s="188">
        <v>44578</v>
      </c>
      <c r="V43" s="189">
        <v>56500</v>
      </c>
      <c r="W43" s="365"/>
      <c r="X43" s="189">
        <v>50000</v>
      </c>
      <c r="Y43" s="365"/>
      <c r="Z43" s="189">
        <v>6500</v>
      </c>
      <c r="AA43" s="365"/>
      <c r="AB43" s="187">
        <f t="shared" si="0"/>
        <v>0.13</v>
      </c>
      <c r="AC43" s="368"/>
      <c r="AD43" s="180"/>
      <c r="AE43" s="188">
        <v>44949</v>
      </c>
      <c r="AF43" s="189">
        <v>63000</v>
      </c>
      <c r="AG43" s="356"/>
      <c r="AH43" s="189">
        <v>54500</v>
      </c>
      <c r="AI43" s="356"/>
      <c r="AJ43" s="189">
        <v>8500</v>
      </c>
      <c r="AK43" s="356"/>
      <c r="AL43" s="187">
        <f t="shared" si="1"/>
        <v>0.15596330275229359</v>
      </c>
      <c r="AM43" s="359"/>
      <c r="AN43" s="180"/>
      <c r="AO43" s="184">
        <v>45341</v>
      </c>
      <c r="AP43" s="185">
        <v>51400</v>
      </c>
      <c r="AQ43" s="356"/>
      <c r="AR43" s="186">
        <v>47300</v>
      </c>
      <c r="AS43" s="356"/>
      <c r="AT43" s="186">
        <v>4100</v>
      </c>
      <c r="AU43" s="356"/>
      <c r="AV43" s="187">
        <f t="shared" si="2"/>
        <v>8.6680761099365747E-2</v>
      </c>
      <c r="AW43" s="359"/>
      <c r="AX43" s="180"/>
      <c r="AY43" s="199"/>
      <c r="AZ43" s="199"/>
      <c r="BA43" s="199"/>
      <c r="BB43" s="199"/>
      <c r="BC43" s="199"/>
      <c r="BD43" s="199"/>
      <c r="BE43" s="199"/>
      <c r="BF43" s="199"/>
      <c r="BG43" s="199"/>
    </row>
    <row r="44" spans="1:59">
      <c r="A44" s="188">
        <v>43864</v>
      </c>
      <c r="B44" s="200">
        <v>40200</v>
      </c>
      <c r="C44" s="362"/>
      <c r="D44" s="201">
        <v>35400</v>
      </c>
      <c r="E44" s="362"/>
      <c r="F44" s="201">
        <v>4800</v>
      </c>
      <c r="G44" s="362"/>
      <c r="H44" s="202">
        <f t="shared" si="5"/>
        <v>0.13559322033898305</v>
      </c>
      <c r="I44" s="363"/>
      <c r="J44" s="180"/>
      <c r="K44" s="188">
        <v>44228</v>
      </c>
      <c r="L44" s="189">
        <v>51800</v>
      </c>
      <c r="M44" s="356"/>
      <c r="N44" s="189">
        <v>42800</v>
      </c>
      <c r="O44" s="356"/>
      <c r="P44" s="189">
        <v>9000</v>
      </c>
      <c r="Q44" s="356"/>
      <c r="R44" s="187">
        <f t="shared" si="4"/>
        <v>0.2102803738317757</v>
      </c>
      <c r="S44" s="359"/>
      <c r="T44" s="180"/>
      <c r="U44" s="188">
        <v>44585</v>
      </c>
      <c r="V44" s="189">
        <v>57500</v>
      </c>
      <c r="W44" s="365"/>
      <c r="X44" s="189">
        <v>51000</v>
      </c>
      <c r="Y44" s="365"/>
      <c r="Z44" s="189">
        <v>6500</v>
      </c>
      <c r="AA44" s="365"/>
      <c r="AB44" s="187">
        <f t="shared" si="0"/>
        <v>0.12745098039215685</v>
      </c>
      <c r="AC44" s="368"/>
      <c r="AD44" s="180"/>
      <c r="AE44" s="188">
        <v>44956</v>
      </c>
      <c r="AF44" s="189">
        <v>64300</v>
      </c>
      <c r="AG44" s="356"/>
      <c r="AH44" s="189">
        <v>54200</v>
      </c>
      <c r="AI44" s="356"/>
      <c r="AJ44" s="189">
        <v>10100</v>
      </c>
      <c r="AK44" s="356"/>
      <c r="AL44" s="187">
        <f t="shared" si="1"/>
        <v>0.18634686346863469</v>
      </c>
      <c r="AM44" s="359"/>
      <c r="AN44" s="180"/>
      <c r="AO44" s="184">
        <v>45348</v>
      </c>
      <c r="AP44" s="185">
        <v>51400</v>
      </c>
      <c r="AQ44" s="356"/>
      <c r="AR44" s="186">
        <v>47500</v>
      </c>
      <c r="AS44" s="356"/>
      <c r="AT44" s="186">
        <v>3900</v>
      </c>
      <c r="AU44" s="356"/>
      <c r="AV44" s="187">
        <f t="shared" si="2"/>
        <v>8.2105263157894737E-2</v>
      </c>
      <c r="AW44" s="359"/>
      <c r="AX44" s="180"/>
      <c r="AY44" s="199"/>
      <c r="AZ44" s="199"/>
      <c r="BA44" s="199"/>
      <c r="BB44" s="199"/>
      <c r="BC44" s="199"/>
      <c r="BD44" s="199"/>
      <c r="BE44" s="199"/>
      <c r="BF44" s="199"/>
      <c r="BG44" s="199"/>
    </row>
    <row r="45" spans="1:59">
      <c r="A45" s="188">
        <v>43871</v>
      </c>
      <c r="B45" s="200">
        <v>40200</v>
      </c>
      <c r="C45" s="362"/>
      <c r="D45" s="201">
        <v>35500</v>
      </c>
      <c r="E45" s="362"/>
      <c r="F45" s="201">
        <v>4700</v>
      </c>
      <c r="G45" s="362"/>
      <c r="H45" s="202">
        <f t="shared" si="5"/>
        <v>0.13239436619718309</v>
      </c>
      <c r="I45" s="363"/>
      <c r="J45" s="180"/>
      <c r="K45" s="188">
        <v>44235</v>
      </c>
      <c r="L45" s="189">
        <v>48800</v>
      </c>
      <c r="M45" s="356"/>
      <c r="N45" s="189">
        <v>41000</v>
      </c>
      <c r="O45" s="356"/>
      <c r="P45" s="189">
        <v>7800</v>
      </c>
      <c r="Q45" s="356"/>
      <c r="R45" s="187">
        <f t="shared" si="4"/>
        <v>0.19024390243902439</v>
      </c>
      <c r="S45" s="359"/>
      <c r="T45" s="180"/>
      <c r="U45" s="188">
        <v>44592</v>
      </c>
      <c r="V45" s="189">
        <v>61500</v>
      </c>
      <c r="W45" s="365"/>
      <c r="X45" s="189">
        <v>53500</v>
      </c>
      <c r="Y45" s="365"/>
      <c r="Z45" s="189">
        <v>8000</v>
      </c>
      <c r="AA45" s="365"/>
      <c r="AB45" s="187">
        <f t="shared" si="0"/>
        <v>0.14953271028037382</v>
      </c>
      <c r="AC45" s="368"/>
      <c r="AD45" s="180"/>
      <c r="AE45" s="188">
        <v>44963</v>
      </c>
      <c r="AF45" s="189">
        <v>64200</v>
      </c>
      <c r="AG45" s="356"/>
      <c r="AH45" s="189">
        <v>54500</v>
      </c>
      <c r="AI45" s="356"/>
      <c r="AJ45" s="189">
        <v>9700</v>
      </c>
      <c r="AK45" s="356"/>
      <c r="AL45" s="187">
        <f t="shared" si="1"/>
        <v>0.1779816513761468</v>
      </c>
      <c r="AM45" s="359"/>
      <c r="AN45" s="180"/>
      <c r="AO45" s="184">
        <v>45355</v>
      </c>
      <c r="AP45" s="185">
        <v>51500</v>
      </c>
      <c r="AQ45" s="356"/>
      <c r="AR45" s="186">
        <v>47500</v>
      </c>
      <c r="AS45" s="356"/>
      <c r="AT45" s="186">
        <v>4000</v>
      </c>
      <c r="AU45" s="356"/>
      <c r="AV45" s="187">
        <f t="shared" si="2"/>
        <v>8.4210526315789472E-2</v>
      </c>
      <c r="AW45" s="359"/>
      <c r="AX45" s="180"/>
      <c r="AY45" s="199"/>
      <c r="AZ45" s="199"/>
      <c r="BA45" s="199"/>
      <c r="BB45" s="199"/>
      <c r="BC45" s="199"/>
      <c r="BD45" s="199"/>
      <c r="BE45" s="199"/>
      <c r="BF45" s="199"/>
      <c r="BG45" s="199"/>
    </row>
    <row r="46" spans="1:59">
      <c r="A46" s="188">
        <v>43878</v>
      </c>
      <c r="B46" s="200">
        <v>40200</v>
      </c>
      <c r="C46" s="362"/>
      <c r="D46" s="201">
        <v>35100</v>
      </c>
      <c r="E46" s="362"/>
      <c r="F46" s="201">
        <v>5100</v>
      </c>
      <c r="G46" s="362"/>
      <c r="H46" s="202">
        <f t="shared" si="5"/>
        <v>0.14529914529914531</v>
      </c>
      <c r="I46" s="363"/>
      <c r="J46" s="180"/>
      <c r="K46" s="188">
        <v>44242</v>
      </c>
      <c r="L46" s="189">
        <v>48200</v>
      </c>
      <c r="M46" s="356"/>
      <c r="N46" s="189">
        <v>41500</v>
      </c>
      <c r="O46" s="356"/>
      <c r="P46" s="189">
        <v>6700</v>
      </c>
      <c r="Q46" s="356"/>
      <c r="R46" s="187">
        <f t="shared" si="4"/>
        <v>0.16144578313253011</v>
      </c>
      <c r="S46" s="359"/>
      <c r="T46" s="180"/>
      <c r="U46" s="188">
        <v>44599</v>
      </c>
      <c r="V46" s="189">
        <v>62500</v>
      </c>
      <c r="W46" s="365"/>
      <c r="X46" s="189">
        <v>54200</v>
      </c>
      <c r="Y46" s="365"/>
      <c r="Z46" s="189">
        <v>8300</v>
      </c>
      <c r="AA46" s="365"/>
      <c r="AB46" s="187">
        <f t="shared" si="0"/>
        <v>0.15313653136531366</v>
      </c>
      <c r="AC46" s="368"/>
      <c r="AD46" s="180"/>
      <c r="AE46" s="188">
        <v>44970</v>
      </c>
      <c r="AF46" s="189">
        <v>63300</v>
      </c>
      <c r="AG46" s="356"/>
      <c r="AH46" s="189">
        <v>53800</v>
      </c>
      <c r="AI46" s="356"/>
      <c r="AJ46" s="189">
        <v>9500</v>
      </c>
      <c r="AK46" s="356"/>
      <c r="AL46" s="187">
        <f t="shared" si="1"/>
        <v>0.17657992565055763</v>
      </c>
      <c r="AM46" s="359"/>
      <c r="AN46" s="180"/>
      <c r="AO46" s="184">
        <v>45362</v>
      </c>
      <c r="AP46" s="185">
        <v>52100</v>
      </c>
      <c r="AQ46" s="356"/>
      <c r="AR46" s="186">
        <v>47500</v>
      </c>
      <c r="AS46" s="356"/>
      <c r="AT46" s="186">
        <v>4600</v>
      </c>
      <c r="AU46" s="356"/>
      <c r="AV46" s="187">
        <f t="shared" si="2"/>
        <v>9.6842105263157896E-2</v>
      </c>
      <c r="AW46" s="359"/>
      <c r="AX46" s="180"/>
      <c r="AY46" s="199"/>
      <c r="AZ46" s="199"/>
      <c r="BA46" s="199"/>
      <c r="BB46" s="199"/>
      <c r="BC46" s="199"/>
      <c r="BD46" s="199"/>
      <c r="BE46" s="199"/>
      <c r="BF46" s="199"/>
      <c r="BG46" s="199"/>
    </row>
    <row r="47" spans="1:59">
      <c r="A47" s="188">
        <v>43885</v>
      </c>
      <c r="B47" s="200">
        <v>40200</v>
      </c>
      <c r="C47" s="362"/>
      <c r="D47" s="201">
        <v>34900</v>
      </c>
      <c r="E47" s="362"/>
      <c r="F47" s="201">
        <v>5300</v>
      </c>
      <c r="G47" s="362"/>
      <c r="H47" s="202">
        <f t="shared" si="5"/>
        <v>0.15186246418338109</v>
      </c>
      <c r="I47" s="363"/>
      <c r="J47" s="180"/>
      <c r="K47" s="188">
        <v>44249</v>
      </c>
      <c r="L47" s="189">
        <v>48800</v>
      </c>
      <c r="M47" s="356"/>
      <c r="N47" s="189">
        <v>44000</v>
      </c>
      <c r="O47" s="356"/>
      <c r="P47" s="189">
        <v>4800</v>
      </c>
      <c r="Q47" s="356"/>
      <c r="R47" s="187">
        <f t="shared" si="4"/>
        <v>0.10909090909090909</v>
      </c>
      <c r="S47" s="359"/>
      <c r="T47" s="180"/>
      <c r="U47" s="188">
        <v>44606</v>
      </c>
      <c r="V47" s="189">
        <v>62500</v>
      </c>
      <c r="W47" s="365"/>
      <c r="X47" s="189">
        <v>53500</v>
      </c>
      <c r="Y47" s="365"/>
      <c r="Z47" s="189">
        <v>9000</v>
      </c>
      <c r="AA47" s="365"/>
      <c r="AB47" s="187">
        <f t="shared" si="0"/>
        <v>0.16822429906542055</v>
      </c>
      <c r="AC47" s="368"/>
      <c r="AD47" s="180"/>
      <c r="AE47" s="188">
        <v>44977</v>
      </c>
      <c r="AF47" s="189">
        <v>62900</v>
      </c>
      <c r="AG47" s="356"/>
      <c r="AH47" s="189">
        <v>54500</v>
      </c>
      <c r="AI47" s="356"/>
      <c r="AJ47" s="189">
        <v>8400</v>
      </c>
      <c r="AK47" s="356"/>
      <c r="AL47" s="187">
        <f t="shared" si="1"/>
        <v>0.15412844036697249</v>
      </c>
      <c r="AM47" s="359"/>
      <c r="AN47" s="180"/>
      <c r="AO47" s="184">
        <v>45369</v>
      </c>
      <c r="AP47" s="185">
        <v>52000</v>
      </c>
      <c r="AQ47" s="357"/>
      <c r="AR47" s="186">
        <v>47500</v>
      </c>
      <c r="AS47" s="357"/>
      <c r="AT47" s="186">
        <v>4500</v>
      </c>
      <c r="AU47" s="357"/>
      <c r="AV47" s="187">
        <f t="shared" si="2"/>
        <v>9.4736842105263161E-2</v>
      </c>
      <c r="AW47" s="360"/>
      <c r="AX47" s="180"/>
      <c r="AY47" s="199"/>
      <c r="AZ47" s="199"/>
      <c r="BA47" s="199"/>
      <c r="BB47" s="199"/>
      <c r="BC47" s="199"/>
      <c r="BD47" s="199"/>
      <c r="BE47" s="199"/>
      <c r="BF47" s="199"/>
      <c r="BG47" s="199"/>
    </row>
    <row r="48" spans="1:59">
      <c r="A48" s="188">
        <v>43892</v>
      </c>
      <c r="B48" s="200">
        <v>41100</v>
      </c>
      <c r="C48" s="362"/>
      <c r="D48" s="201">
        <v>35100</v>
      </c>
      <c r="E48" s="362"/>
      <c r="F48" s="201">
        <v>6000</v>
      </c>
      <c r="G48" s="362"/>
      <c r="H48" s="202">
        <f t="shared" si="5"/>
        <v>0.17094017094017094</v>
      </c>
      <c r="I48" s="363"/>
      <c r="J48" s="180"/>
      <c r="K48" s="184">
        <v>44256</v>
      </c>
      <c r="L48" s="185">
        <v>49500</v>
      </c>
      <c r="M48" s="356"/>
      <c r="N48" s="186">
        <v>45200</v>
      </c>
      <c r="O48" s="356"/>
      <c r="P48" s="186">
        <v>4300</v>
      </c>
      <c r="Q48" s="356"/>
      <c r="R48" s="187">
        <f t="shared" si="4"/>
        <v>9.5132743362831854E-2</v>
      </c>
      <c r="S48" s="359"/>
      <c r="T48" s="180"/>
      <c r="U48" s="188">
        <v>44613</v>
      </c>
      <c r="V48" s="189">
        <v>63500</v>
      </c>
      <c r="W48" s="365"/>
      <c r="X48" s="189">
        <v>54500</v>
      </c>
      <c r="Y48" s="365"/>
      <c r="Z48" s="189">
        <v>9000</v>
      </c>
      <c r="AA48" s="365"/>
      <c r="AB48" s="187">
        <f t="shared" si="0"/>
        <v>0.16513761467889909</v>
      </c>
      <c r="AC48" s="368"/>
      <c r="AD48" s="180"/>
      <c r="AE48" s="188">
        <v>44984</v>
      </c>
      <c r="AF48" s="189">
        <v>62700</v>
      </c>
      <c r="AG48" s="356"/>
      <c r="AH48" s="189">
        <v>54000</v>
      </c>
      <c r="AI48" s="356"/>
      <c r="AJ48" s="189">
        <v>8700</v>
      </c>
      <c r="AK48" s="356"/>
      <c r="AL48" s="187">
        <f t="shared" si="1"/>
        <v>0.16111111111111112</v>
      </c>
      <c r="AM48" s="359"/>
      <c r="AN48" s="180"/>
      <c r="AO48" s="183"/>
      <c r="AP48" s="183"/>
      <c r="AQ48" s="183"/>
      <c r="AR48" s="183"/>
      <c r="AS48" s="183"/>
      <c r="AT48" s="183"/>
      <c r="AU48" s="183"/>
      <c r="AV48" s="183"/>
      <c r="AW48" s="183"/>
      <c r="AX48" s="180"/>
      <c r="AY48" s="199"/>
      <c r="AZ48" s="199"/>
      <c r="BA48" s="199"/>
      <c r="BB48" s="199"/>
      <c r="BC48" s="199"/>
      <c r="BD48" s="199"/>
      <c r="BE48" s="199"/>
      <c r="BF48" s="199"/>
      <c r="BG48" s="199"/>
    </row>
    <row r="49" spans="1:59">
      <c r="A49" s="188">
        <v>43899</v>
      </c>
      <c r="B49" s="200">
        <v>41500</v>
      </c>
      <c r="C49" s="362"/>
      <c r="D49" s="201">
        <v>34900</v>
      </c>
      <c r="E49" s="362"/>
      <c r="F49" s="201">
        <v>6600</v>
      </c>
      <c r="G49" s="362"/>
      <c r="H49" s="202">
        <f t="shared" si="5"/>
        <v>0.18911174785100288</v>
      </c>
      <c r="I49" s="363"/>
      <c r="J49" s="180"/>
      <c r="K49" s="184">
        <v>44263</v>
      </c>
      <c r="L49" s="185">
        <v>49500</v>
      </c>
      <c r="M49" s="356"/>
      <c r="N49" s="186">
        <v>45600</v>
      </c>
      <c r="O49" s="356"/>
      <c r="P49" s="186">
        <v>3900</v>
      </c>
      <c r="Q49" s="356"/>
      <c r="R49" s="187">
        <f t="shared" si="4"/>
        <v>8.5526315789473686E-2</v>
      </c>
      <c r="S49" s="359"/>
      <c r="T49" s="180"/>
      <c r="U49" s="188">
        <v>44620</v>
      </c>
      <c r="V49" s="189">
        <v>68500</v>
      </c>
      <c r="W49" s="365"/>
      <c r="X49" s="189">
        <v>57500</v>
      </c>
      <c r="Y49" s="365"/>
      <c r="Z49" s="189">
        <v>11000</v>
      </c>
      <c r="AA49" s="365"/>
      <c r="AB49" s="187">
        <f t="shared" si="0"/>
        <v>0.19130434782608696</v>
      </c>
      <c r="AC49" s="368"/>
      <c r="AD49" s="180"/>
      <c r="AE49" s="188">
        <v>44991</v>
      </c>
      <c r="AF49" s="189">
        <v>62100</v>
      </c>
      <c r="AG49" s="356"/>
      <c r="AH49" s="189">
        <v>54000</v>
      </c>
      <c r="AI49" s="356"/>
      <c r="AJ49" s="189">
        <v>8100</v>
      </c>
      <c r="AK49" s="356"/>
      <c r="AL49" s="187">
        <f t="shared" si="1"/>
        <v>0.15</v>
      </c>
      <c r="AM49" s="359"/>
      <c r="AN49" s="180"/>
      <c r="AO49" s="183"/>
      <c r="AP49" s="183"/>
      <c r="AQ49" s="183"/>
      <c r="AR49" s="183"/>
      <c r="AS49" s="183"/>
      <c r="AT49" s="183"/>
      <c r="AU49" s="183"/>
      <c r="AV49" s="183"/>
      <c r="AW49" s="183"/>
      <c r="AX49" s="180"/>
      <c r="AY49" s="199"/>
      <c r="AZ49" s="199"/>
      <c r="BA49" s="199"/>
      <c r="BB49" s="199"/>
      <c r="BC49" s="199"/>
      <c r="BD49" s="199"/>
      <c r="BE49" s="199"/>
      <c r="BF49" s="199"/>
      <c r="BG49" s="199"/>
    </row>
    <row r="50" spans="1:59">
      <c r="A50" s="188">
        <v>43906</v>
      </c>
      <c r="B50" s="200">
        <v>41100</v>
      </c>
      <c r="C50" s="362"/>
      <c r="D50" s="201">
        <v>34800</v>
      </c>
      <c r="E50" s="362"/>
      <c r="F50" s="201">
        <v>6300</v>
      </c>
      <c r="G50" s="362"/>
      <c r="H50" s="202">
        <f t="shared" si="5"/>
        <v>0.18103448275862069</v>
      </c>
      <c r="I50" s="363"/>
      <c r="J50" s="180"/>
      <c r="K50" s="184">
        <v>44270</v>
      </c>
      <c r="L50" s="185">
        <v>49500</v>
      </c>
      <c r="M50" s="356"/>
      <c r="N50" s="186">
        <v>45800</v>
      </c>
      <c r="O50" s="356"/>
      <c r="P50" s="186">
        <v>3700</v>
      </c>
      <c r="Q50" s="356"/>
      <c r="R50" s="187">
        <f t="shared" si="4"/>
        <v>8.0786026200873357E-2</v>
      </c>
      <c r="S50" s="359"/>
      <c r="T50" s="180"/>
      <c r="U50" s="188">
        <v>44627</v>
      </c>
      <c r="V50" s="189">
        <v>73000</v>
      </c>
      <c r="W50" s="365"/>
      <c r="X50" s="189">
        <v>64500</v>
      </c>
      <c r="Y50" s="365"/>
      <c r="Z50" s="189">
        <v>8500</v>
      </c>
      <c r="AA50" s="365"/>
      <c r="AB50" s="187">
        <f t="shared" si="0"/>
        <v>0.13178294573643412</v>
      </c>
      <c r="AC50" s="368"/>
      <c r="AD50" s="180"/>
      <c r="AE50" s="188">
        <v>44998</v>
      </c>
      <c r="AF50" s="189">
        <v>60800</v>
      </c>
      <c r="AG50" s="356"/>
      <c r="AH50" s="189">
        <v>54000</v>
      </c>
      <c r="AI50" s="356"/>
      <c r="AJ50" s="189">
        <v>6800</v>
      </c>
      <c r="AK50" s="356"/>
      <c r="AL50" s="187">
        <f t="shared" si="1"/>
        <v>0.12592592592592591</v>
      </c>
      <c r="AM50" s="359"/>
      <c r="AN50" s="180"/>
      <c r="AO50" s="183"/>
      <c r="AP50" s="183"/>
      <c r="AQ50" s="183"/>
      <c r="AR50" s="183"/>
      <c r="AS50" s="183"/>
      <c r="AT50" s="183"/>
      <c r="AU50" s="183"/>
      <c r="AV50" s="183"/>
      <c r="AW50" s="183"/>
      <c r="AX50" s="180"/>
      <c r="AY50" s="199"/>
      <c r="AZ50" s="199"/>
      <c r="BA50" s="199"/>
      <c r="BB50" s="199"/>
      <c r="BC50" s="199"/>
      <c r="BD50" s="199"/>
      <c r="BE50" s="199"/>
      <c r="BF50" s="199"/>
      <c r="BG50" s="199"/>
    </row>
    <row r="51" spans="1:59">
      <c r="A51" s="183"/>
      <c r="B51" s="183"/>
      <c r="C51" s="183"/>
      <c r="D51" s="183"/>
      <c r="E51" s="183"/>
      <c r="F51" s="183"/>
      <c r="G51" s="183"/>
      <c r="H51" s="183"/>
      <c r="I51" s="183"/>
      <c r="J51" s="180"/>
      <c r="K51" s="184">
        <v>44277</v>
      </c>
      <c r="L51" s="185">
        <v>49500</v>
      </c>
      <c r="M51" s="357"/>
      <c r="N51" s="186">
        <v>45700</v>
      </c>
      <c r="O51" s="357"/>
      <c r="P51" s="186">
        <v>3800</v>
      </c>
      <c r="Q51" s="357"/>
      <c r="R51" s="187">
        <f t="shared" si="4"/>
        <v>8.3150984682713341E-2</v>
      </c>
      <c r="S51" s="360"/>
      <c r="T51" s="180"/>
      <c r="U51" s="188">
        <v>44634</v>
      </c>
      <c r="V51" s="189">
        <v>72500</v>
      </c>
      <c r="W51" s="365"/>
      <c r="X51" s="189">
        <v>66000</v>
      </c>
      <c r="Y51" s="365"/>
      <c r="Z51" s="189">
        <v>6500</v>
      </c>
      <c r="AA51" s="365"/>
      <c r="AB51" s="187">
        <f t="shared" si="0"/>
        <v>9.8484848484848481E-2</v>
      </c>
      <c r="AC51" s="368"/>
      <c r="AD51" s="180"/>
      <c r="AE51" s="188">
        <v>45005</v>
      </c>
      <c r="AF51" s="189">
        <v>60700</v>
      </c>
      <c r="AG51" s="356"/>
      <c r="AH51" s="189">
        <v>53700</v>
      </c>
      <c r="AI51" s="356"/>
      <c r="AJ51" s="189">
        <v>7000</v>
      </c>
      <c r="AK51" s="356"/>
      <c r="AL51" s="187">
        <f t="shared" si="1"/>
        <v>0.13035381750465549</v>
      </c>
      <c r="AM51" s="359"/>
      <c r="AN51" s="180"/>
      <c r="AO51" s="183"/>
      <c r="AP51" s="183"/>
      <c r="AQ51" s="183"/>
      <c r="AR51" s="183"/>
      <c r="AS51" s="183"/>
      <c r="AT51" s="183"/>
      <c r="AU51" s="183"/>
      <c r="AV51" s="183"/>
      <c r="AW51" s="183"/>
      <c r="AX51" s="180"/>
      <c r="AY51" s="199"/>
      <c r="AZ51" s="199"/>
      <c r="BA51" s="199"/>
      <c r="BB51" s="199"/>
      <c r="BC51" s="199"/>
      <c r="BD51" s="199"/>
      <c r="BE51" s="199"/>
      <c r="BF51" s="199"/>
      <c r="BG51" s="199"/>
    </row>
    <row r="52" spans="1:59">
      <c r="A52" s="183"/>
      <c r="B52" s="183"/>
      <c r="C52" s="183"/>
      <c r="D52" s="183"/>
      <c r="E52" s="183"/>
      <c r="F52" s="183"/>
      <c r="G52" s="183"/>
      <c r="H52" s="183"/>
      <c r="I52" s="183"/>
      <c r="J52" s="180"/>
      <c r="K52" s="183"/>
      <c r="L52" s="183"/>
      <c r="M52" s="183"/>
      <c r="N52" s="183"/>
      <c r="O52" s="183"/>
      <c r="P52" s="183"/>
      <c r="Q52" s="183"/>
      <c r="R52" s="183"/>
      <c r="S52" s="183"/>
      <c r="T52" s="180"/>
      <c r="U52" s="188">
        <v>44641</v>
      </c>
      <c r="V52" s="189">
        <v>73500</v>
      </c>
      <c r="W52" s="365"/>
      <c r="X52" s="189">
        <v>66000</v>
      </c>
      <c r="Y52" s="365"/>
      <c r="Z52" s="189">
        <v>7500</v>
      </c>
      <c r="AA52" s="365"/>
      <c r="AB52" s="187">
        <f t="shared" si="0"/>
        <v>0.11363636363636363</v>
      </c>
      <c r="AC52" s="368"/>
      <c r="AD52" s="180"/>
      <c r="AE52" s="188">
        <v>45012</v>
      </c>
      <c r="AF52" s="189">
        <v>60400</v>
      </c>
      <c r="AG52" s="357"/>
      <c r="AH52" s="189">
        <v>54500</v>
      </c>
      <c r="AI52" s="357"/>
      <c r="AJ52" s="189">
        <v>5900</v>
      </c>
      <c r="AK52" s="357"/>
      <c r="AL52" s="187">
        <f t="shared" si="1"/>
        <v>0.10825688073394496</v>
      </c>
      <c r="AM52" s="360"/>
      <c r="AN52" s="180"/>
      <c r="AO52" s="183"/>
      <c r="AP52" s="183"/>
      <c r="AQ52" s="183"/>
      <c r="AR52" s="183"/>
      <c r="AS52" s="183"/>
      <c r="AT52" s="183"/>
      <c r="AU52" s="183"/>
      <c r="AV52" s="183"/>
      <c r="AW52" s="183"/>
      <c r="AX52" s="180"/>
      <c r="AY52" s="199"/>
      <c r="AZ52" s="199"/>
      <c r="BA52" s="199"/>
      <c r="BB52" s="199"/>
      <c r="BC52" s="199"/>
      <c r="BD52" s="199"/>
      <c r="BE52" s="199"/>
      <c r="BF52" s="199"/>
      <c r="BG52" s="199"/>
    </row>
    <row r="53" spans="1:59">
      <c r="A53" s="183"/>
      <c r="B53" s="183"/>
      <c r="C53" s="183"/>
      <c r="D53" s="183"/>
      <c r="E53" s="183"/>
      <c r="F53" s="183"/>
      <c r="G53" s="183"/>
      <c r="H53" s="183"/>
      <c r="I53" s="183"/>
      <c r="J53" s="180"/>
      <c r="K53" s="183"/>
      <c r="L53" s="183"/>
      <c r="M53" s="183"/>
      <c r="N53" s="183"/>
      <c r="O53" s="183"/>
      <c r="P53" s="183"/>
      <c r="Q53" s="183"/>
      <c r="R53" s="183"/>
      <c r="S53" s="183"/>
      <c r="T53" s="180"/>
      <c r="U53" s="188">
        <v>44648</v>
      </c>
      <c r="V53" s="189">
        <v>74000</v>
      </c>
      <c r="W53" s="366"/>
      <c r="X53" s="189">
        <v>66500</v>
      </c>
      <c r="Y53" s="366"/>
      <c r="Z53" s="189">
        <v>7500</v>
      </c>
      <c r="AA53" s="366"/>
      <c r="AB53" s="187">
        <f t="shared" si="0"/>
        <v>0.11278195488721804</v>
      </c>
      <c r="AC53" s="369"/>
      <c r="AD53" s="180"/>
      <c r="AE53" s="183"/>
      <c r="AF53" s="183"/>
      <c r="AG53" s="183"/>
      <c r="AH53" s="183"/>
      <c r="AI53" s="183"/>
      <c r="AJ53" s="183"/>
      <c r="AK53" s="183"/>
      <c r="AL53" s="183"/>
      <c r="AM53" s="183"/>
      <c r="AN53" s="180"/>
      <c r="AO53" s="183"/>
      <c r="AP53" s="183"/>
      <c r="AQ53" s="183"/>
      <c r="AR53" s="183"/>
      <c r="AS53" s="183"/>
      <c r="AT53" s="183"/>
      <c r="AU53" s="183"/>
      <c r="AV53" s="183"/>
      <c r="AW53" s="183"/>
      <c r="AX53" s="180"/>
      <c r="AY53" s="199"/>
      <c r="AZ53" s="199"/>
      <c r="BA53" s="199"/>
      <c r="BB53" s="199"/>
      <c r="BC53" s="199"/>
      <c r="BD53" s="199"/>
      <c r="BE53" s="199"/>
      <c r="BF53" s="199"/>
      <c r="BG53" s="199"/>
    </row>
    <row r="54" spans="1:59">
      <c r="A54" s="183"/>
      <c r="B54" s="183"/>
      <c r="C54" s="183"/>
      <c r="D54" s="183"/>
      <c r="E54" s="183"/>
      <c r="F54" s="183"/>
      <c r="G54" s="183"/>
      <c r="H54" s="183"/>
      <c r="I54" s="183"/>
      <c r="J54" s="180"/>
      <c r="K54" s="183"/>
      <c r="L54" s="183"/>
      <c r="M54" s="183"/>
      <c r="N54" s="183"/>
      <c r="O54" s="183"/>
      <c r="P54" s="183"/>
      <c r="Q54" s="183"/>
      <c r="R54" s="183"/>
      <c r="S54" s="183"/>
      <c r="T54" s="180"/>
      <c r="U54" s="183"/>
      <c r="V54" s="183"/>
      <c r="W54" s="183"/>
      <c r="X54" s="183"/>
      <c r="Y54" s="183"/>
      <c r="Z54" s="183"/>
      <c r="AA54" s="183"/>
      <c r="AB54" s="183"/>
      <c r="AC54" s="183"/>
      <c r="AD54" s="180"/>
      <c r="AE54" s="183"/>
      <c r="AF54" s="183"/>
      <c r="AG54" s="183"/>
      <c r="AH54" s="183"/>
      <c r="AI54" s="183"/>
      <c r="AJ54" s="183"/>
      <c r="AK54" s="183"/>
      <c r="AL54" s="183"/>
      <c r="AM54" s="183"/>
      <c r="AN54" s="180"/>
      <c r="AO54" s="183"/>
      <c r="AP54" s="183"/>
      <c r="AQ54" s="183"/>
      <c r="AR54" s="183"/>
      <c r="AS54" s="183"/>
      <c r="AT54" s="183"/>
      <c r="AU54" s="183"/>
      <c r="AV54" s="183"/>
      <c r="AW54" s="183"/>
      <c r="AX54" s="180"/>
      <c r="AY54" s="199"/>
      <c r="AZ54" s="199"/>
      <c r="BA54" s="199"/>
      <c r="BB54" s="199"/>
      <c r="BC54" s="199"/>
      <c r="BD54" s="199"/>
      <c r="BE54" s="199"/>
      <c r="BF54" s="199"/>
      <c r="BG54" s="199"/>
    </row>
    <row r="55" spans="1:59">
      <c r="A55" s="183"/>
      <c r="B55" s="183"/>
      <c r="C55" s="183"/>
      <c r="D55" s="183"/>
      <c r="E55" s="183"/>
      <c r="F55" s="183"/>
      <c r="G55" s="183"/>
      <c r="H55" s="183"/>
      <c r="I55" s="183"/>
      <c r="J55" s="180"/>
      <c r="K55" s="183"/>
      <c r="L55" s="183"/>
      <c r="M55" s="183"/>
      <c r="N55" s="183"/>
      <c r="O55" s="183"/>
      <c r="P55" s="183"/>
      <c r="Q55" s="183"/>
      <c r="R55" s="183"/>
      <c r="S55" s="183"/>
      <c r="T55" s="180"/>
      <c r="U55" s="183"/>
      <c r="V55" s="183"/>
      <c r="W55" s="183"/>
      <c r="X55" s="183"/>
      <c r="Y55" s="183"/>
      <c r="Z55" s="183"/>
      <c r="AA55" s="183"/>
      <c r="AB55" s="183"/>
      <c r="AC55" s="183"/>
      <c r="AD55" s="180"/>
      <c r="AE55" s="183"/>
      <c r="AF55" s="183"/>
      <c r="AG55" s="183"/>
      <c r="AH55" s="183"/>
      <c r="AI55" s="183"/>
      <c r="AJ55" s="183"/>
      <c r="AK55" s="183"/>
      <c r="AL55" s="183"/>
      <c r="AM55" s="183"/>
      <c r="AN55" s="180"/>
      <c r="AO55" s="183"/>
      <c r="AP55" s="183"/>
      <c r="AQ55" s="183"/>
      <c r="AR55" s="183"/>
      <c r="AS55" s="183"/>
      <c r="AT55" s="183"/>
      <c r="AU55" s="183"/>
      <c r="AV55" s="183"/>
      <c r="AW55" s="183"/>
      <c r="AX55" s="180"/>
      <c r="AY55" s="199"/>
      <c r="AZ55" s="199"/>
      <c r="BA55" s="199"/>
      <c r="BB55" s="199"/>
      <c r="BC55" s="199"/>
      <c r="BD55" s="199"/>
      <c r="BE55" s="199"/>
      <c r="BF55" s="199"/>
      <c r="BG55" s="199"/>
    </row>
  </sheetData>
  <mergeCells count="90">
    <mergeCell ref="AU37:AU47"/>
    <mergeCell ref="AW37:AW47"/>
    <mergeCell ref="C40:C50"/>
    <mergeCell ref="E40:E50"/>
    <mergeCell ref="G40:G50"/>
    <mergeCell ref="I40:I50"/>
    <mergeCell ref="M40:M51"/>
    <mergeCell ref="O40:O51"/>
    <mergeCell ref="Q40:Q51"/>
    <mergeCell ref="S40:S51"/>
    <mergeCell ref="AK40:AK52"/>
    <mergeCell ref="AM40:AM52"/>
    <mergeCell ref="W41:W53"/>
    <mergeCell ref="Y41:Y53"/>
    <mergeCell ref="AA41:AA53"/>
    <mergeCell ref="AC41:AC53"/>
    <mergeCell ref="AU29:AU36"/>
    <mergeCell ref="AW29:AW36"/>
    <mergeCell ref="BA29:BA31"/>
    <mergeCell ref="BC29:BC31"/>
    <mergeCell ref="BE29:BE31"/>
    <mergeCell ref="AS29:AS36"/>
    <mergeCell ref="AQ37:AQ47"/>
    <mergeCell ref="AS37:AS47"/>
    <mergeCell ref="AG40:AG52"/>
    <mergeCell ref="AI40:AI52"/>
    <mergeCell ref="W29:W40"/>
    <mergeCell ref="Y29:Y40"/>
    <mergeCell ref="AA29:AA40"/>
    <mergeCell ref="AC29:AC40"/>
    <mergeCell ref="AQ29:AQ36"/>
    <mergeCell ref="BG16:BG28"/>
    <mergeCell ref="C28:C39"/>
    <mergeCell ref="E28:E39"/>
    <mergeCell ref="G28:G39"/>
    <mergeCell ref="I28:I39"/>
    <mergeCell ref="M28:M39"/>
    <mergeCell ref="O28:O39"/>
    <mergeCell ref="Q28:Q39"/>
    <mergeCell ref="S28:S39"/>
    <mergeCell ref="AQ16:AQ28"/>
    <mergeCell ref="AS16:AS28"/>
    <mergeCell ref="AU16:AU28"/>
    <mergeCell ref="AW16:AW28"/>
    <mergeCell ref="BA16:BA28"/>
    <mergeCell ref="BC16:BC28"/>
    <mergeCell ref="BG29:BG31"/>
    <mergeCell ref="AC16:AC28"/>
    <mergeCell ref="AG16:AG27"/>
    <mergeCell ref="AI16:AI27"/>
    <mergeCell ref="AK16:AK27"/>
    <mergeCell ref="BE16:BE28"/>
    <mergeCell ref="M16:M27"/>
    <mergeCell ref="O16:O27"/>
    <mergeCell ref="Q16:Q27"/>
    <mergeCell ref="S16:S27"/>
    <mergeCell ref="W16:W28"/>
    <mergeCell ref="Y16:Y28"/>
    <mergeCell ref="BA3:BA15"/>
    <mergeCell ref="BC3:BC15"/>
    <mergeCell ref="BE3:BE15"/>
    <mergeCell ref="BG3:BG15"/>
    <mergeCell ref="AM3:AM15"/>
    <mergeCell ref="AQ3:AQ15"/>
    <mergeCell ref="AS3:AS15"/>
    <mergeCell ref="AU3:AU15"/>
    <mergeCell ref="AW3:AW15"/>
    <mergeCell ref="AM16:AM27"/>
    <mergeCell ref="AG28:AG39"/>
    <mergeCell ref="AI28:AI39"/>
    <mergeCell ref="AK28:AK39"/>
    <mergeCell ref="AM28:AM39"/>
    <mergeCell ref="AA16:AA28"/>
    <mergeCell ref="M10:M15"/>
    <mergeCell ref="O10:O15"/>
    <mergeCell ref="Q10:Q15"/>
    <mergeCell ref="S10:S15"/>
    <mergeCell ref="AK3:AK15"/>
    <mergeCell ref="W3:W15"/>
    <mergeCell ref="Y3:Y15"/>
    <mergeCell ref="AA3:AA15"/>
    <mergeCell ref="AC3:AC15"/>
    <mergeCell ref="AG3:AG15"/>
    <mergeCell ref="AI3:AI15"/>
    <mergeCell ref="AY1:BF1"/>
    <mergeCell ref="A1:H1"/>
    <mergeCell ref="K1:R1"/>
    <mergeCell ref="U1:AB1"/>
    <mergeCell ref="AE1:AL1"/>
    <mergeCell ref="AO1:AV1"/>
  </mergeCells>
  <conditionalFormatting sqref="H2:I2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{A18DB393-73D3-46CD-85E5-73FA318CA683}</x14:id>
        </ext>
      </extLst>
    </cfRule>
  </conditionalFormatting>
  <conditionalFormatting sqref="H28:H50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{3081C335-A3AF-4298-8E0C-B45091DBE1D0}</x14:id>
        </ext>
      </extLst>
    </cfRule>
  </conditionalFormatting>
  <conditionalFormatting sqref="R10:R51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{EC671D3C-CA72-4645-96A3-928A5FF890FD}</x14:id>
        </ext>
      </extLst>
    </cfRule>
  </conditionalFormatting>
  <conditionalFormatting sqref="AB3:AB5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{91FFAACB-7761-4D10-A32C-5359F243EE31}</x14:id>
        </ext>
      </extLst>
    </cfRule>
  </conditionalFormatting>
  <conditionalFormatting sqref="AJ3:AJ52 F2:G2 F28:F50 P10:P51 Z3:Z53 AT3:AT47 BD3:BD31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{51F957AA-FB4A-4ABC-8192-B80876CC744B}</x14:id>
        </ext>
      </extLst>
    </cfRule>
  </conditionalFormatting>
  <conditionalFormatting sqref="AL3:AL5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{2719DB4F-99D2-49AC-AF54-9FF33C2338AE}</x14:id>
        </ext>
      </extLst>
    </cfRule>
  </conditionalFormatting>
  <conditionalFormatting sqref="AV3:AV47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{E2BC6AC4-6C72-4A84-A1DB-5DE750CB97DC}</x14:id>
        </ext>
      </extLst>
    </cfRule>
  </conditionalFormatting>
  <conditionalFormatting sqref="BF3:BF3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{8AF91FA9-31C4-42E6-9E8B-C025D18CEA9C}</x14:id>
        </ext>
      </extLst>
    </cfRule>
  </conditionalFormatting>
  <conditionalFormatting sqref="R2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{38CFEF92-7FE0-4AED-803E-FEF8AF8CA974}</x14:id>
        </ext>
      </extLst>
    </cfRule>
  </conditionalFormatting>
  <conditionalFormatting sqref="P2:Q2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{F0116961-48A4-4197-8E38-73F29F99A199}</x14:id>
        </ext>
      </extLst>
    </cfRule>
  </conditionalFormatting>
  <conditionalFormatting sqref="AB2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{388353A6-5CE9-4AB8-A019-FD5DC9DCB4E0}</x14:id>
        </ext>
      </extLst>
    </cfRule>
  </conditionalFormatting>
  <conditionalFormatting sqref="Z2:AA2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{19880F62-C302-464B-A25B-3A5B7B41377D}</x14:id>
        </ext>
      </extLst>
    </cfRule>
  </conditionalFormatting>
  <conditionalFormatting sqref="AL2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{CCC82614-446C-4512-8173-52017A7F2E35}</x14:id>
        </ext>
      </extLst>
    </cfRule>
  </conditionalFormatting>
  <conditionalFormatting sqref="AJ2:AK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{B6A8A76F-58AB-49EB-9AAC-3E558222C7E8}</x14:id>
        </ext>
      </extLst>
    </cfRule>
  </conditionalFormatting>
  <conditionalFormatting sqref="AT2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{2AF5E9AD-6057-4AD9-B361-B1213865678D}</x14:id>
        </ext>
      </extLst>
    </cfRule>
  </conditionalFormatting>
  <conditionalFormatting sqref="AV2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{08008182-0F56-4982-BD34-E7E293F9B79B}</x14:id>
        </ext>
      </extLst>
    </cfRule>
  </conditionalFormatting>
  <conditionalFormatting sqref="BD2:BE2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{59592F41-DC54-4731-AF2F-C498DB79EF84}</x14:id>
        </ext>
      </extLst>
    </cfRule>
  </conditionalFormatting>
  <conditionalFormatting sqref="BF2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{7F957F0F-61B8-45E5-9BA5-F94F66B1C0B1}</x14:id>
        </ext>
      </extLst>
    </cfRule>
  </conditionalFormatting>
  <conditionalFormatting sqref="S2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{0B7F8F0A-7546-4675-958A-17461A4480C1}</x14:id>
        </ext>
      </extLst>
    </cfRule>
  </conditionalFormatting>
  <conditionalFormatting sqref="AC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{C327E8FC-85EF-43A2-957E-BF148BC0EBC9}</x14:id>
        </ext>
      </extLst>
    </cfRule>
  </conditionalFormatting>
  <conditionalFormatting sqref="AM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{5AD7B245-F2EA-4468-BAFE-8CCEE0308762}</x14:id>
        </ext>
      </extLst>
    </cfRule>
  </conditionalFormatting>
  <conditionalFormatting sqref="AU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{1FAB382F-B171-480F-967D-1F55186B1233}</x14:id>
        </ext>
      </extLst>
    </cfRule>
  </conditionalFormatting>
  <conditionalFormatting sqref="AW2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{5567922A-D9FC-4E97-A307-1908304C67B0}</x14:id>
        </ext>
      </extLst>
    </cfRule>
  </conditionalFormatting>
  <conditionalFormatting sqref="BG2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{49281DE2-74DF-41F0-B68A-4D2004074FFE}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8DB393-73D3-46CD-85E5-73FA318CA6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3081C335-A3AF-4298-8E0C-B45091DBE1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H28:H50</xm:sqref>
        </x14:conditionalFormatting>
        <x14:conditionalFormatting xmlns:xm="http://schemas.microsoft.com/office/excel/2006/main">
          <x14:cfRule type="dataBar" id="{EC671D3C-CA72-4645-96A3-928A5FF890F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R10:R51</xm:sqref>
        </x14:conditionalFormatting>
        <x14:conditionalFormatting xmlns:xm="http://schemas.microsoft.com/office/excel/2006/main">
          <x14:cfRule type="dataBar" id="{91FFAACB-7761-4D10-A32C-5359F243EE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AB3:AB53</xm:sqref>
        </x14:conditionalFormatting>
        <x14:conditionalFormatting xmlns:xm="http://schemas.microsoft.com/office/excel/2006/main">
          <x14:cfRule type="dataBar" id="{51F957AA-FB4A-4ABC-8192-B80876CC74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AJ3:AJ52 F2:G2 F28:F50 P10:P51 Z3:Z53 AT3:AT47 BD3:BD31</xm:sqref>
        </x14:conditionalFormatting>
        <x14:conditionalFormatting xmlns:xm="http://schemas.microsoft.com/office/excel/2006/main">
          <x14:cfRule type="dataBar" id="{2719DB4F-99D2-49AC-AF54-9FF33C2338A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AL3:AL52</xm:sqref>
        </x14:conditionalFormatting>
        <x14:conditionalFormatting xmlns:xm="http://schemas.microsoft.com/office/excel/2006/main">
          <x14:cfRule type="dataBar" id="{E2BC6AC4-6C72-4A84-A1DB-5DE750CB97D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AV3:AV47</xm:sqref>
        </x14:conditionalFormatting>
        <x14:conditionalFormatting xmlns:xm="http://schemas.microsoft.com/office/excel/2006/main">
          <x14:cfRule type="dataBar" id="{8AF91FA9-31C4-42E6-9E8B-C025D18CEA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BF3:BF31</xm:sqref>
        </x14:conditionalFormatting>
        <x14:conditionalFormatting xmlns:xm="http://schemas.microsoft.com/office/excel/2006/main">
          <x14:cfRule type="dataBar" id="{38CFEF92-7FE0-4AED-803E-FEF8AF8CA9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R2</xm:sqref>
        </x14:conditionalFormatting>
        <x14:conditionalFormatting xmlns:xm="http://schemas.microsoft.com/office/excel/2006/main">
          <x14:cfRule type="dataBar" id="{F0116961-48A4-4197-8E38-73F29F99A1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P2:Q2</xm:sqref>
        </x14:conditionalFormatting>
        <x14:conditionalFormatting xmlns:xm="http://schemas.microsoft.com/office/excel/2006/main">
          <x14:cfRule type="dataBar" id="{388353A6-5CE9-4AB8-A019-FD5DC9DCB4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AB2</xm:sqref>
        </x14:conditionalFormatting>
        <x14:conditionalFormatting xmlns:xm="http://schemas.microsoft.com/office/excel/2006/main">
          <x14:cfRule type="dataBar" id="{19880F62-C302-464B-A25B-3A5B7B41377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Z2:AA2</xm:sqref>
        </x14:conditionalFormatting>
        <x14:conditionalFormatting xmlns:xm="http://schemas.microsoft.com/office/excel/2006/main">
          <x14:cfRule type="dataBar" id="{CCC82614-446C-4512-8173-52017A7F2E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AL2</xm:sqref>
        </x14:conditionalFormatting>
        <x14:conditionalFormatting xmlns:xm="http://schemas.microsoft.com/office/excel/2006/main">
          <x14:cfRule type="dataBar" id="{B6A8A76F-58AB-49EB-9AAC-3E558222C7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AJ2:AK2</xm:sqref>
        </x14:conditionalFormatting>
        <x14:conditionalFormatting xmlns:xm="http://schemas.microsoft.com/office/excel/2006/main">
          <x14:cfRule type="dataBar" id="{2AF5E9AD-6057-4AD9-B361-B12138656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AT2</xm:sqref>
        </x14:conditionalFormatting>
        <x14:conditionalFormatting xmlns:xm="http://schemas.microsoft.com/office/excel/2006/main">
          <x14:cfRule type="dataBar" id="{08008182-0F56-4982-BD34-E7E293F9B7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AV2</xm:sqref>
        </x14:conditionalFormatting>
        <x14:conditionalFormatting xmlns:xm="http://schemas.microsoft.com/office/excel/2006/main">
          <x14:cfRule type="dataBar" id="{59592F41-DC54-4731-AF2F-C498DB79EF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BD2:BE2</xm:sqref>
        </x14:conditionalFormatting>
        <x14:conditionalFormatting xmlns:xm="http://schemas.microsoft.com/office/excel/2006/main">
          <x14:cfRule type="dataBar" id="{7F957F0F-61B8-45E5-9BA5-F94F66B1C0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BF2</xm:sqref>
        </x14:conditionalFormatting>
        <x14:conditionalFormatting xmlns:xm="http://schemas.microsoft.com/office/excel/2006/main">
          <x14:cfRule type="dataBar" id="{0B7F8F0A-7546-4675-958A-17461A4480C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S2</xm:sqref>
        </x14:conditionalFormatting>
        <x14:conditionalFormatting xmlns:xm="http://schemas.microsoft.com/office/excel/2006/main">
          <x14:cfRule type="dataBar" id="{C327E8FC-85EF-43A2-957E-BF148BC0EB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AC2</xm:sqref>
        </x14:conditionalFormatting>
        <x14:conditionalFormatting xmlns:xm="http://schemas.microsoft.com/office/excel/2006/main">
          <x14:cfRule type="dataBar" id="{5AD7B245-F2EA-4468-BAFE-8CCEE03087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AM2</xm:sqref>
        </x14:conditionalFormatting>
        <x14:conditionalFormatting xmlns:xm="http://schemas.microsoft.com/office/excel/2006/main">
          <x14:cfRule type="dataBar" id="{1FAB382F-B171-480F-967D-1F55186B12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AU2</xm:sqref>
        </x14:conditionalFormatting>
        <x14:conditionalFormatting xmlns:xm="http://schemas.microsoft.com/office/excel/2006/main">
          <x14:cfRule type="dataBar" id="{5567922A-D9FC-4E97-A307-1908304C67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AW2</xm:sqref>
        </x14:conditionalFormatting>
        <x14:conditionalFormatting xmlns:xm="http://schemas.microsoft.com/office/excel/2006/main">
          <x14:cfRule type="dataBar" id="{49281DE2-74DF-41F0-B68A-4D2004074F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BG2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C9B96-9D2D-455E-8D6E-D31B769EFCFB}">
  <dimension ref="A2:O104"/>
  <sheetViews>
    <sheetView topLeftCell="A143" workbookViewId="0">
      <selection activeCell="C100" sqref="C100"/>
    </sheetView>
  </sheetViews>
  <sheetFormatPr defaultRowHeight="15"/>
  <cols>
    <col min="1" max="1" width="14.140625" customWidth="1"/>
    <col min="2" max="2" width="26.5703125" customWidth="1"/>
    <col min="3" max="3" width="26.5703125" bestFit="1" customWidth="1"/>
    <col min="4" max="4" width="25.85546875" customWidth="1"/>
    <col min="5" max="5" width="22.5703125" bestFit="1" customWidth="1"/>
    <col min="6" max="6" width="24.5703125" bestFit="1" customWidth="1"/>
    <col min="7" max="7" width="9.28515625" bestFit="1" customWidth="1"/>
    <col min="8" max="8" width="11.28515625" bestFit="1" customWidth="1"/>
    <col min="9" max="9" width="9.85546875" bestFit="1" customWidth="1"/>
    <col min="10" max="10" width="14" customWidth="1"/>
    <col min="11" max="11" width="8.5703125" customWidth="1"/>
    <col min="12" max="13" width="13.140625" customWidth="1"/>
    <col min="14" max="14" width="20.5703125" customWidth="1"/>
    <col min="15" max="15" width="18.7109375" bestFit="1" customWidth="1"/>
  </cols>
  <sheetData>
    <row r="2" spans="2:14">
      <c r="K2" s="170" t="s">
        <v>498</v>
      </c>
      <c r="L2" s="170" t="s">
        <v>499</v>
      </c>
      <c r="M2" s="170" t="s">
        <v>500</v>
      </c>
      <c r="N2" s="170" t="s">
        <v>501</v>
      </c>
    </row>
    <row r="3" spans="2:14">
      <c r="K3" s="171" t="s">
        <v>502</v>
      </c>
      <c r="L3" s="172">
        <v>2889.7650000000003</v>
      </c>
      <c r="M3" s="172">
        <v>135718530.93000001</v>
      </c>
      <c r="N3" s="172">
        <f>M3/L3</f>
        <v>46965.248361025893</v>
      </c>
    </row>
    <row r="4" spans="2:14">
      <c r="K4" s="173">
        <v>550</v>
      </c>
      <c r="L4" s="172">
        <v>3387.95</v>
      </c>
      <c r="M4" s="172">
        <v>157292998.59999999</v>
      </c>
      <c r="N4" s="172">
        <f t="shared" ref="N4:N5" si="0">M4/L4</f>
        <v>46427.190070691715</v>
      </c>
    </row>
    <row r="5" spans="2:14">
      <c r="K5" s="174" t="s">
        <v>503</v>
      </c>
      <c r="L5" s="175">
        <f>L3+L4</f>
        <v>6277.7150000000001</v>
      </c>
      <c r="M5" s="175">
        <f>M3+M4</f>
        <v>293011529.52999997</v>
      </c>
      <c r="N5" s="175">
        <f t="shared" si="0"/>
        <v>46674.86968267912</v>
      </c>
    </row>
    <row r="6" spans="2:14">
      <c r="C6" s="167"/>
      <c r="D6" s="348" t="s">
        <v>504</v>
      </c>
      <c r="E6" s="349"/>
      <c r="F6" s="348" t="s">
        <v>505</v>
      </c>
      <c r="G6" s="349"/>
      <c r="H6" s="348" t="s">
        <v>506</v>
      </c>
      <c r="I6" s="349"/>
    </row>
    <row r="7" spans="2:14">
      <c r="B7" s="163" t="s">
        <v>495</v>
      </c>
      <c r="C7" s="163" t="s">
        <v>507</v>
      </c>
      <c r="D7" s="163" t="s">
        <v>508</v>
      </c>
      <c r="E7" s="163" t="s">
        <v>509</v>
      </c>
      <c r="F7" s="163" t="s">
        <v>508</v>
      </c>
      <c r="G7" s="163" t="s">
        <v>509</v>
      </c>
      <c r="H7" s="163" t="s">
        <v>508</v>
      </c>
      <c r="I7" s="163" t="s">
        <v>509</v>
      </c>
      <c r="K7" s="176" t="s">
        <v>510</v>
      </c>
      <c r="L7" s="176" t="s">
        <v>499</v>
      </c>
      <c r="M7" s="176" t="s">
        <v>500</v>
      </c>
      <c r="N7" s="176" t="s">
        <v>501</v>
      </c>
    </row>
    <row r="8" spans="2:14">
      <c r="B8" s="164" t="s">
        <v>511</v>
      </c>
      <c r="C8" s="168" t="s">
        <v>512</v>
      </c>
      <c r="D8" s="168">
        <f>1087.6</f>
        <v>1087.5999999999999</v>
      </c>
      <c r="E8" s="168">
        <v>888.08900000000006</v>
      </c>
      <c r="F8" s="168">
        <v>2000</v>
      </c>
      <c r="G8" s="168">
        <v>1200</v>
      </c>
      <c r="H8" s="168">
        <v>1100</v>
      </c>
      <c r="I8" s="168">
        <v>900</v>
      </c>
      <c r="K8" s="171" t="s">
        <v>502</v>
      </c>
      <c r="L8" s="172">
        <v>10.6</v>
      </c>
      <c r="M8" s="177">
        <v>511789.2</v>
      </c>
      <c r="N8" s="177">
        <f>M8/L8</f>
        <v>48282</v>
      </c>
    </row>
    <row r="9" spans="2:14">
      <c r="B9" s="164" t="s">
        <v>513</v>
      </c>
      <c r="C9" s="168" t="s">
        <v>512</v>
      </c>
      <c r="D9" s="168">
        <v>4075.5839999999998</v>
      </c>
      <c r="E9" s="168">
        <v>3777.1750000000006</v>
      </c>
      <c r="F9" s="168">
        <v>5700</v>
      </c>
      <c r="G9" s="168">
        <v>4800</v>
      </c>
      <c r="H9" s="168">
        <v>4400</v>
      </c>
      <c r="I9" s="168">
        <v>4000</v>
      </c>
      <c r="K9" s="173">
        <v>550</v>
      </c>
      <c r="L9" s="172">
        <v>5286.85</v>
      </c>
      <c r="M9" s="177">
        <v>258082806.88999999</v>
      </c>
      <c r="N9" s="177">
        <f t="shared" ref="N9:N10" si="1">M9/L9</f>
        <v>48815.988138494562</v>
      </c>
    </row>
    <row r="10" spans="2:14">
      <c r="B10" s="164" t="s">
        <v>514</v>
      </c>
      <c r="C10" s="168" t="s">
        <v>515</v>
      </c>
      <c r="D10" s="168">
        <v>2806.5</v>
      </c>
      <c r="E10" s="168">
        <v>1014.5649999999999</v>
      </c>
      <c r="F10" s="168">
        <v>3300</v>
      </c>
      <c r="G10" s="168">
        <f>1500+1000</f>
        <v>2500</v>
      </c>
      <c r="H10" s="168">
        <v>3300</v>
      </c>
      <c r="I10" s="168">
        <v>1500</v>
      </c>
      <c r="K10" s="174" t="s">
        <v>503</v>
      </c>
      <c r="L10" s="178">
        <f>L8+L9</f>
        <v>5297.4500000000007</v>
      </c>
      <c r="M10" s="178">
        <f>M8+M9</f>
        <v>258594596.08999997</v>
      </c>
      <c r="N10" s="178">
        <f t="shared" si="1"/>
        <v>48814.919648132578</v>
      </c>
    </row>
    <row r="11" spans="2:14">
      <c r="B11" s="164" t="s">
        <v>516</v>
      </c>
      <c r="C11" s="168" t="s">
        <v>515</v>
      </c>
      <c r="D11" s="168">
        <v>372</v>
      </c>
      <c r="E11" s="168">
        <v>494.63</v>
      </c>
      <c r="F11" s="168">
        <v>600</v>
      </c>
      <c r="G11" s="168">
        <v>550</v>
      </c>
      <c r="H11" s="168">
        <v>600</v>
      </c>
      <c r="I11" s="168">
        <v>550</v>
      </c>
    </row>
    <row r="12" spans="2:14">
      <c r="B12" s="164" t="s">
        <v>517</v>
      </c>
      <c r="C12" s="168" t="s">
        <v>515</v>
      </c>
      <c r="D12" s="168">
        <v>370</v>
      </c>
      <c r="E12" s="168">
        <v>227.9</v>
      </c>
      <c r="F12" s="168">
        <v>400</v>
      </c>
      <c r="G12" s="168">
        <f>E12+22</f>
        <v>249.9</v>
      </c>
      <c r="H12" s="168">
        <v>400</v>
      </c>
      <c r="I12" s="168">
        <v>250</v>
      </c>
      <c r="K12" s="170" t="s">
        <v>518</v>
      </c>
      <c r="L12" s="170" t="s">
        <v>499</v>
      </c>
      <c r="M12" s="170" t="s">
        <v>500</v>
      </c>
      <c r="N12" s="170" t="s">
        <v>501</v>
      </c>
    </row>
    <row r="13" spans="2:14">
      <c r="B13" s="165" t="s">
        <v>503</v>
      </c>
      <c r="C13" s="169"/>
      <c r="D13" s="169">
        <f>SUM(D8:D12)</f>
        <v>8711.6839999999993</v>
      </c>
      <c r="E13" s="169">
        <f t="shared" ref="D13:G13" si="2">SUM(E8:E12)</f>
        <v>6402.3590000000004</v>
      </c>
      <c r="F13" s="169">
        <f t="shared" ref="F13" si="3">SUM(F8:F12)</f>
        <v>12000</v>
      </c>
      <c r="G13" s="169">
        <f t="shared" ref="G13" si="4">SUM(G8:G12)</f>
        <v>9299.9</v>
      </c>
      <c r="H13" s="169">
        <f t="shared" ref="H13" si="5">SUM(H8:H12)</f>
        <v>9800</v>
      </c>
      <c r="I13" s="169">
        <f t="shared" ref="I13" si="6">SUM(I8:I12)</f>
        <v>7200</v>
      </c>
      <c r="K13" s="171" t="s">
        <v>502</v>
      </c>
      <c r="L13" s="172">
        <v>650.1</v>
      </c>
      <c r="M13" s="172">
        <v>32017099.199999999</v>
      </c>
      <c r="N13" s="172">
        <f>M13/L13</f>
        <v>49249.498846331328</v>
      </c>
    </row>
    <row r="14" spans="2:14">
      <c r="K14" s="173">
        <v>550</v>
      </c>
      <c r="L14" s="172">
        <v>1839.7</v>
      </c>
      <c r="M14" s="172">
        <v>89439279.349999994</v>
      </c>
      <c r="N14" s="172">
        <f t="shared" ref="N14:N15" si="7">M14/L14</f>
        <v>48616.230553894653</v>
      </c>
    </row>
    <row r="15" spans="2:14">
      <c r="C15" s="164" t="s">
        <v>515</v>
      </c>
      <c r="D15" s="166">
        <f>D10+D11+D12</f>
        <v>3548.5</v>
      </c>
      <c r="E15" s="166">
        <f t="shared" ref="E15:I15" si="8">E10+E11+E12</f>
        <v>1737.095</v>
      </c>
      <c r="F15" s="166">
        <f t="shared" si="8"/>
        <v>4300</v>
      </c>
      <c r="G15" s="166">
        <f t="shared" si="8"/>
        <v>3299.9</v>
      </c>
      <c r="H15" s="166">
        <f t="shared" si="8"/>
        <v>4300</v>
      </c>
      <c r="I15" s="166">
        <f t="shared" si="8"/>
        <v>2300</v>
      </c>
      <c r="K15" s="174" t="s">
        <v>503</v>
      </c>
      <c r="L15" s="175">
        <f>L13+L14</f>
        <v>2489.8000000000002</v>
      </c>
      <c r="M15" s="175">
        <f>M13+M14</f>
        <v>121456378.55</v>
      </c>
      <c r="N15" s="175">
        <f t="shared" si="7"/>
        <v>48781.580267491358</v>
      </c>
    </row>
    <row r="16" spans="2:14">
      <c r="C16" s="164" t="s">
        <v>512</v>
      </c>
      <c r="D16" s="166">
        <f>D8+D9</f>
        <v>5163.1839999999993</v>
      </c>
      <c r="E16" s="166">
        <f t="shared" ref="E16:I16" si="9">E8+E9</f>
        <v>4665.264000000001</v>
      </c>
      <c r="F16" s="166">
        <f t="shared" si="9"/>
        <v>7700</v>
      </c>
      <c r="G16" s="166">
        <f t="shared" si="9"/>
        <v>6000</v>
      </c>
      <c r="H16" s="166">
        <f t="shared" si="9"/>
        <v>5500</v>
      </c>
      <c r="I16" s="166">
        <f t="shared" si="9"/>
        <v>4900</v>
      </c>
    </row>
    <row r="19" spans="2:15">
      <c r="C19" s="203"/>
      <c r="D19" s="348" t="s">
        <v>504</v>
      </c>
      <c r="E19" s="349"/>
      <c r="F19" s="348" t="s">
        <v>505</v>
      </c>
      <c r="G19" s="349"/>
      <c r="H19" s="348" t="s">
        <v>506</v>
      </c>
      <c r="I19" s="349"/>
      <c r="J19" s="348" t="s">
        <v>519</v>
      </c>
      <c r="K19" s="351"/>
      <c r="L19" s="349"/>
      <c r="M19" s="348" t="s">
        <v>520</v>
      </c>
      <c r="N19" s="351"/>
      <c r="O19" s="349"/>
    </row>
    <row r="20" spans="2:15" ht="30.75">
      <c r="B20" s="163" t="s">
        <v>521</v>
      </c>
      <c r="C20" s="163" t="s">
        <v>507</v>
      </c>
      <c r="D20" s="163" t="s">
        <v>508</v>
      </c>
      <c r="E20" s="163" t="s">
        <v>509</v>
      </c>
      <c r="F20" s="163" t="s">
        <v>508</v>
      </c>
      <c r="G20" s="163" t="s">
        <v>509</v>
      </c>
      <c r="H20" s="163" t="s">
        <v>508</v>
      </c>
      <c r="I20" s="163" t="s">
        <v>509</v>
      </c>
      <c r="J20" s="163" t="s">
        <v>522</v>
      </c>
      <c r="K20" s="204" t="s">
        <v>523</v>
      </c>
      <c r="L20" s="163" t="s">
        <v>524</v>
      </c>
      <c r="M20" s="163" t="s">
        <v>525</v>
      </c>
      <c r="N20" s="163" t="s">
        <v>526</v>
      </c>
      <c r="O20" s="163" t="s">
        <v>527</v>
      </c>
    </row>
    <row r="21" spans="2:15">
      <c r="B21" s="164" t="s">
        <v>510</v>
      </c>
      <c r="C21" s="164" t="s">
        <v>515</v>
      </c>
      <c r="D21" s="168">
        <v>554.59999999999991</v>
      </c>
      <c r="E21" s="168">
        <v>554.59999999999991</v>
      </c>
      <c r="F21" s="168">
        <v>600</v>
      </c>
      <c r="G21" s="168">
        <v>600</v>
      </c>
      <c r="H21" s="168">
        <v>600</v>
      </c>
      <c r="I21" s="168">
        <v>580</v>
      </c>
      <c r="J21" s="168">
        <f>N8</f>
        <v>48282</v>
      </c>
      <c r="K21" s="168">
        <f>K22+1000</f>
        <v>49400</v>
      </c>
      <c r="L21" s="168">
        <f>K21-500</f>
        <v>48900</v>
      </c>
      <c r="M21" s="168"/>
      <c r="N21" s="168"/>
      <c r="O21" s="168"/>
    </row>
    <row r="22" spans="2:15">
      <c r="B22" s="164"/>
      <c r="C22" s="164" t="s">
        <v>512</v>
      </c>
      <c r="D22" s="168">
        <v>3045.9</v>
      </c>
      <c r="E22" s="168">
        <v>2628.4</v>
      </c>
      <c r="F22" s="168">
        <v>4200</v>
      </c>
      <c r="G22" s="168">
        <v>3300</v>
      </c>
      <c r="H22" s="168">
        <v>3200</v>
      </c>
      <c r="I22" s="168">
        <v>2800</v>
      </c>
      <c r="J22" s="168">
        <f>N9</f>
        <v>48815.988138494562</v>
      </c>
      <c r="K22" s="168">
        <v>48400</v>
      </c>
      <c r="L22" s="168">
        <f>K22-500</f>
        <v>47900</v>
      </c>
      <c r="M22" s="168"/>
      <c r="N22" s="168"/>
      <c r="O22" s="168"/>
    </row>
    <row r="23" spans="2:15">
      <c r="B23" s="164" t="s">
        <v>528</v>
      </c>
      <c r="C23" s="164" t="s">
        <v>515</v>
      </c>
      <c r="D23" s="168">
        <v>3356.125</v>
      </c>
      <c r="E23" s="168">
        <v>1182.4949999999999</v>
      </c>
      <c r="F23" s="168">
        <v>3700</v>
      </c>
      <c r="G23" s="168">
        <v>2700</v>
      </c>
      <c r="H23" s="168">
        <v>3700</v>
      </c>
      <c r="I23" s="168">
        <v>1700</v>
      </c>
      <c r="J23" s="168">
        <f>N3</f>
        <v>46965.248361025893</v>
      </c>
      <c r="K23" s="168">
        <f>K24+1250</f>
        <v>46965</v>
      </c>
      <c r="L23" s="168">
        <f>K23-250</f>
        <v>46715</v>
      </c>
      <c r="M23" s="168"/>
      <c r="N23" s="168"/>
      <c r="O23" s="168"/>
    </row>
    <row r="24" spans="2:15">
      <c r="B24" s="164"/>
      <c r="C24" s="164" t="s">
        <v>512</v>
      </c>
      <c r="D24" s="168">
        <v>1434.0239999999999</v>
      </c>
      <c r="E24" s="168">
        <v>1283.924</v>
      </c>
      <c r="F24" s="168">
        <v>2000</v>
      </c>
      <c r="G24" s="168">
        <v>1500</v>
      </c>
      <c r="H24" s="168">
        <v>1500</v>
      </c>
      <c r="I24" s="168">
        <v>1320</v>
      </c>
      <c r="J24" s="168">
        <f>N4</f>
        <v>46427.190070691715</v>
      </c>
      <c r="K24" s="168">
        <v>45715</v>
      </c>
      <c r="L24" s="168">
        <f>K24-250</f>
        <v>45465</v>
      </c>
      <c r="M24" s="168"/>
      <c r="N24" s="168"/>
      <c r="O24" s="168"/>
    </row>
    <row r="25" spans="2:15">
      <c r="B25" s="164" t="s">
        <v>529</v>
      </c>
      <c r="C25" s="164" t="s">
        <v>515</v>
      </c>
      <c r="D25" s="168">
        <v>0</v>
      </c>
      <c r="E25" s="168"/>
      <c r="F25" s="168">
        <f t="shared" ref="F22:F26" si="10">$D25</f>
        <v>0</v>
      </c>
      <c r="G25" s="168">
        <f t="shared" ref="G22:G26" si="11">$E25</f>
        <v>0</v>
      </c>
      <c r="H25" s="168">
        <f t="shared" ref="H22:H26" si="12">$D25</f>
        <v>0</v>
      </c>
      <c r="I25" s="168">
        <f t="shared" ref="I22:I26" si="13">$E25</f>
        <v>0</v>
      </c>
      <c r="J25" s="168">
        <f>N13</f>
        <v>49249.498846331328</v>
      </c>
      <c r="K25" s="168">
        <f>K26+800</f>
        <v>48950</v>
      </c>
      <c r="L25" s="168">
        <f t="shared" ref="L25:L26" si="14">K25-500</f>
        <v>48450</v>
      </c>
      <c r="M25" s="168"/>
      <c r="N25" s="168"/>
      <c r="O25" s="168"/>
    </row>
    <row r="26" spans="2:15">
      <c r="B26" s="164"/>
      <c r="C26" s="164" t="s">
        <v>512</v>
      </c>
      <c r="D26" s="168">
        <v>752.93999999999994</v>
      </c>
      <c r="E26" s="168">
        <v>752.93999999999994</v>
      </c>
      <c r="F26" s="168">
        <v>1500</v>
      </c>
      <c r="G26" s="168">
        <v>1200</v>
      </c>
      <c r="H26" s="168">
        <v>800</v>
      </c>
      <c r="I26" s="168">
        <v>800</v>
      </c>
      <c r="J26" s="168">
        <f>N14</f>
        <v>48616.230553894653</v>
      </c>
      <c r="K26" s="168">
        <v>48150</v>
      </c>
      <c r="L26" s="168">
        <f t="shared" si="14"/>
        <v>47650</v>
      </c>
      <c r="M26" s="168"/>
      <c r="N26" s="168"/>
      <c r="O26" s="168"/>
    </row>
    <row r="27" spans="2:15">
      <c r="B27" s="165" t="s">
        <v>503</v>
      </c>
      <c r="C27" s="169"/>
      <c r="D27" s="169">
        <f>SUM(D21:D26)</f>
        <v>9143.5889999999999</v>
      </c>
      <c r="E27" s="169">
        <f>SUM(E21:E26)</f>
        <v>6402.3589999999995</v>
      </c>
      <c r="F27" s="169">
        <f t="shared" ref="F27:I27" si="15">SUM(F21:F26)</f>
        <v>12000</v>
      </c>
      <c r="G27" s="169">
        <f t="shared" si="15"/>
        <v>9300</v>
      </c>
      <c r="H27" s="169">
        <f t="shared" si="15"/>
        <v>9800</v>
      </c>
      <c r="I27" s="169">
        <f t="shared" si="15"/>
        <v>7200</v>
      </c>
      <c r="J27" s="169">
        <f>AVERAGE(J21:J26)</f>
        <v>48059.359328406361</v>
      </c>
      <c r="K27" s="169">
        <f t="shared" ref="K27:L27" si="16">AVERAGE(K21:K26)</f>
        <v>47930</v>
      </c>
      <c r="L27" s="169">
        <f t="shared" si="16"/>
        <v>47513.333333333336</v>
      </c>
      <c r="M27" s="169"/>
      <c r="N27" s="169"/>
      <c r="O27" s="169"/>
    </row>
    <row r="29" spans="2:15">
      <c r="C29" s="164" t="s">
        <v>515</v>
      </c>
      <c r="D29" s="166">
        <f>D21+D23+D25</f>
        <v>3910.7249999999999</v>
      </c>
      <c r="E29" s="166">
        <f t="shared" ref="E29:I29" si="17">E21+E23+E25</f>
        <v>1737.0949999999998</v>
      </c>
      <c r="F29" s="166">
        <f t="shared" si="17"/>
        <v>4300</v>
      </c>
      <c r="G29" s="166">
        <f t="shared" si="17"/>
        <v>3300</v>
      </c>
      <c r="H29" s="166">
        <f t="shared" si="17"/>
        <v>4300</v>
      </c>
      <c r="I29" s="166">
        <f t="shared" si="17"/>
        <v>2280</v>
      </c>
    </row>
    <row r="30" spans="2:15">
      <c r="C30" s="164" t="s">
        <v>512</v>
      </c>
      <c r="D30" s="166">
        <f>D22+D24+D26</f>
        <v>5232.8639999999996</v>
      </c>
      <c r="E30" s="166">
        <f t="shared" ref="E30:I30" si="18">E22+E24+E26</f>
        <v>4665.2640000000001</v>
      </c>
      <c r="F30" s="166">
        <f t="shared" si="18"/>
        <v>7700</v>
      </c>
      <c r="G30" s="166">
        <f t="shared" si="18"/>
        <v>6000</v>
      </c>
      <c r="H30" s="166">
        <f t="shared" si="18"/>
        <v>5500</v>
      </c>
      <c r="I30" s="166">
        <f t="shared" si="18"/>
        <v>4920</v>
      </c>
    </row>
    <row r="33" spans="2:13">
      <c r="C33" s="203"/>
      <c r="D33" s="348" t="s">
        <v>504</v>
      </c>
      <c r="E33" s="349"/>
      <c r="F33" s="348" t="s">
        <v>505</v>
      </c>
      <c r="G33" s="349"/>
      <c r="H33" s="348" t="s">
        <v>506</v>
      </c>
      <c r="I33" s="349"/>
    </row>
    <row r="34" spans="2:13" ht="30.75">
      <c r="B34" s="163" t="s">
        <v>521</v>
      </c>
      <c r="C34" s="163" t="s">
        <v>507</v>
      </c>
      <c r="D34" s="163" t="s">
        <v>508</v>
      </c>
      <c r="E34" s="163" t="s">
        <v>509</v>
      </c>
      <c r="F34" s="163" t="s">
        <v>508</v>
      </c>
      <c r="G34" s="163" t="s">
        <v>509</v>
      </c>
      <c r="H34" s="163" t="s">
        <v>508</v>
      </c>
      <c r="I34" s="163" t="s">
        <v>509</v>
      </c>
      <c r="J34" s="204" t="s">
        <v>523</v>
      </c>
      <c r="K34" s="163" t="s">
        <v>530</v>
      </c>
      <c r="L34" s="204" t="s">
        <v>523</v>
      </c>
      <c r="M34" s="163" t="s">
        <v>530</v>
      </c>
    </row>
    <row r="35" spans="2:13">
      <c r="B35" s="164" t="s">
        <v>510</v>
      </c>
      <c r="C35" s="164" t="s">
        <v>515</v>
      </c>
      <c r="D35" s="168">
        <v>554.59999999999991</v>
      </c>
      <c r="E35" s="168">
        <v>554.59999999999991</v>
      </c>
      <c r="F35" s="168">
        <v>600</v>
      </c>
      <c r="G35" s="168">
        <v>600</v>
      </c>
      <c r="H35" s="168">
        <v>600</v>
      </c>
      <c r="I35" s="168">
        <v>580</v>
      </c>
      <c r="J35" s="168">
        <f>J36+1000</f>
        <v>49400</v>
      </c>
      <c r="K35" s="168">
        <f>J35-500</f>
        <v>48900</v>
      </c>
    </row>
    <row r="36" spans="2:13">
      <c r="B36" s="164"/>
      <c r="C36" s="164" t="s">
        <v>512</v>
      </c>
      <c r="D36" s="168">
        <v>3045.9</v>
      </c>
      <c r="E36" s="168">
        <v>2628.4</v>
      </c>
      <c r="F36" s="168">
        <v>4200</v>
      </c>
      <c r="G36" s="168">
        <v>3300</v>
      </c>
      <c r="H36" s="168">
        <v>3200</v>
      </c>
      <c r="I36" s="168">
        <v>2800</v>
      </c>
      <c r="J36" s="168">
        <v>48400</v>
      </c>
      <c r="K36" s="168">
        <f>J36-500</f>
        <v>47900</v>
      </c>
    </row>
    <row r="37" spans="2:13">
      <c r="B37" s="164" t="s">
        <v>528</v>
      </c>
      <c r="C37" s="164" t="s">
        <v>515</v>
      </c>
      <c r="D37" s="168">
        <v>3356.125</v>
      </c>
      <c r="E37" s="168">
        <v>1182.4949999999999</v>
      </c>
      <c r="F37" s="168">
        <v>3700</v>
      </c>
      <c r="G37" s="168">
        <v>2700</v>
      </c>
      <c r="H37" s="168">
        <v>3700</v>
      </c>
      <c r="I37" s="168">
        <v>1700</v>
      </c>
      <c r="J37" s="168">
        <f>J38+1250</f>
        <v>46965</v>
      </c>
      <c r="K37" s="168">
        <f>J37-250</f>
        <v>46715</v>
      </c>
    </row>
    <row r="38" spans="2:13">
      <c r="B38" s="164"/>
      <c r="C38" s="164" t="s">
        <v>512</v>
      </c>
      <c r="D38" s="168">
        <v>1434.0239999999999</v>
      </c>
      <c r="E38" s="168">
        <v>1283.924</v>
      </c>
      <c r="F38" s="168">
        <v>2000</v>
      </c>
      <c r="G38" s="168">
        <v>1500</v>
      </c>
      <c r="H38" s="168">
        <v>1500</v>
      </c>
      <c r="I38" s="168">
        <v>1320</v>
      </c>
      <c r="J38" s="168">
        <v>45715</v>
      </c>
      <c r="K38" s="168">
        <f>J38-250</f>
        <v>45465</v>
      </c>
    </row>
    <row r="39" spans="2:13">
      <c r="B39" s="164" t="s">
        <v>529</v>
      </c>
      <c r="C39" s="164" t="s">
        <v>515</v>
      </c>
      <c r="D39" s="168">
        <v>0</v>
      </c>
      <c r="E39" s="168"/>
      <c r="F39" s="168">
        <f t="shared" ref="F39:F41" si="19">$D39</f>
        <v>0</v>
      </c>
      <c r="G39" s="168">
        <f t="shared" ref="G39:G41" si="20">$E39</f>
        <v>0</v>
      </c>
      <c r="H39" s="168">
        <f t="shared" ref="H39:H41" si="21">$D39</f>
        <v>0</v>
      </c>
      <c r="I39" s="168">
        <f t="shared" ref="I39:I41" si="22">$E39</f>
        <v>0</v>
      </c>
      <c r="J39" s="168">
        <f>J40+800</f>
        <v>48950</v>
      </c>
      <c r="K39" s="168">
        <f t="shared" ref="K39:K40" si="23">J39-500</f>
        <v>48450</v>
      </c>
    </row>
    <row r="40" spans="2:13">
      <c r="B40" s="164"/>
      <c r="C40" s="164" t="s">
        <v>512</v>
      </c>
      <c r="D40" s="168">
        <v>752.93999999999994</v>
      </c>
      <c r="E40" s="168">
        <v>752.93999999999994</v>
      </c>
      <c r="F40" s="168">
        <v>1500</v>
      </c>
      <c r="G40" s="168">
        <v>1200</v>
      </c>
      <c r="H40" s="168">
        <v>800</v>
      </c>
      <c r="I40" s="168">
        <v>800</v>
      </c>
      <c r="J40" s="168">
        <v>48150</v>
      </c>
      <c r="K40" s="168">
        <f t="shared" si="23"/>
        <v>47650</v>
      </c>
    </row>
    <row r="41" spans="2:13">
      <c r="B41" s="165" t="s">
        <v>503</v>
      </c>
      <c r="C41" s="169"/>
      <c r="D41" s="169">
        <f>SUM(D35:D40)</f>
        <v>9143.5889999999999</v>
      </c>
      <c r="E41" s="169">
        <f>SUM(E35:E40)</f>
        <v>6402.3589999999995</v>
      </c>
      <c r="F41" s="169">
        <f t="shared" ref="F41" si="24">SUM(F35:F40)</f>
        <v>12000</v>
      </c>
      <c r="G41" s="169">
        <f t="shared" ref="G41" si="25">SUM(G35:G40)</f>
        <v>9300</v>
      </c>
      <c r="H41" s="169">
        <f t="shared" ref="H41" si="26">SUM(H35:H40)</f>
        <v>9800</v>
      </c>
      <c r="I41" s="169">
        <f t="shared" ref="I41" si="27">SUM(I35:I40)</f>
        <v>7200</v>
      </c>
      <c r="J41" s="169">
        <f t="shared" ref="J41" si="28">AVERAGE(J35:J40)</f>
        <v>47930</v>
      </c>
      <c r="K41" s="169">
        <f t="shared" ref="K41" si="29">AVERAGE(K35:K40)</f>
        <v>47513.333333333336</v>
      </c>
    </row>
    <row r="46" spans="2:13" ht="15" customHeight="1">
      <c r="B46" s="350" t="s">
        <v>531</v>
      </c>
      <c r="C46" s="350"/>
      <c r="D46" s="350" t="s">
        <v>532</v>
      </c>
      <c r="E46" s="350"/>
      <c r="F46" s="350" t="s">
        <v>520</v>
      </c>
      <c r="G46" s="350"/>
    </row>
    <row r="47" spans="2:13" ht="15.75">
      <c r="B47" s="205" t="s">
        <v>521</v>
      </c>
      <c r="C47" s="205" t="s">
        <v>533</v>
      </c>
      <c r="D47" s="205" t="s">
        <v>534</v>
      </c>
      <c r="E47" s="205" t="s">
        <v>535</v>
      </c>
      <c r="F47" s="205" t="s">
        <v>536</v>
      </c>
      <c r="G47" s="205" t="s">
        <v>537</v>
      </c>
    </row>
    <row r="48" spans="2:13" ht="15.75">
      <c r="B48" s="206" t="s">
        <v>510</v>
      </c>
      <c r="C48" s="206">
        <v>46400</v>
      </c>
      <c r="D48" s="206" t="s">
        <v>538</v>
      </c>
      <c r="E48" s="206" t="s">
        <v>539</v>
      </c>
      <c r="F48" s="206" t="s">
        <v>540</v>
      </c>
      <c r="G48" s="206" t="s">
        <v>541</v>
      </c>
    </row>
    <row r="49" spans="2:15" ht="15.75">
      <c r="B49" s="206" t="s">
        <v>528</v>
      </c>
      <c r="C49" s="206" t="s">
        <v>542</v>
      </c>
      <c r="D49" s="206" t="s">
        <v>543</v>
      </c>
      <c r="E49" s="206" t="s">
        <v>544</v>
      </c>
      <c r="F49" s="206" t="s">
        <v>545</v>
      </c>
      <c r="G49" s="206" t="s">
        <v>546</v>
      </c>
    </row>
    <row r="50" spans="2:15" ht="15.75">
      <c r="B50" s="206" t="s">
        <v>529</v>
      </c>
      <c r="C50" s="206" t="s">
        <v>547</v>
      </c>
      <c r="D50" s="206" t="s">
        <v>548</v>
      </c>
      <c r="E50" s="206" t="s">
        <v>549</v>
      </c>
      <c r="F50" s="206" t="s">
        <v>550</v>
      </c>
      <c r="G50" s="206" t="s">
        <v>551</v>
      </c>
    </row>
    <row r="51" spans="2:15" ht="17.25">
      <c r="B51" s="207" t="s">
        <v>552</v>
      </c>
      <c r="C51" s="208" t="s">
        <v>553</v>
      </c>
      <c r="D51" s="208" t="s">
        <v>554</v>
      </c>
      <c r="E51" s="208" t="s">
        <v>555</v>
      </c>
      <c r="F51" s="208" t="s">
        <v>556</v>
      </c>
      <c r="G51" s="208" t="s">
        <v>557</v>
      </c>
    </row>
    <row r="55" spans="2:15">
      <c r="B55" s="210" t="s">
        <v>521</v>
      </c>
      <c r="C55" s="210" t="s">
        <v>533</v>
      </c>
      <c r="D55" s="210" t="s">
        <v>558</v>
      </c>
      <c r="E55" s="210" t="s">
        <v>559</v>
      </c>
      <c r="F55" s="210" t="s">
        <v>535</v>
      </c>
      <c r="G55" s="210" t="s">
        <v>520</v>
      </c>
      <c r="J55" s="210" t="s">
        <v>559</v>
      </c>
    </row>
    <row r="56" spans="2:15">
      <c r="B56" s="209" t="s">
        <v>510</v>
      </c>
      <c r="C56" s="209">
        <v>46400</v>
      </c>
      <c r="D56" s="209">
        <f>C56+157</f>
        <v>46557</v>
      </c>
      <c r="E56" s="209">
        <f>J56-750-300</f>
        <v>50245</v>
      </c>
      <c r="F56" s="209">
        <f>E56-500</f>
        <v>49745</v>
      </c>
      <c r="G56" s="209">
        <f>F56-D56</f>
        <v>3188</v>
      </c>
      <c r="J56" s="209">
        <f>54400-2000-500-605</f>
        <v>51295</v>
      </c>
    </row>
    <row r="57" spans="2:15">
      <c r="B57" s="209" t="s">
        <v>528</v>
      </c>
      <c r="C57" s="209">
        <v>44215</v>
      </c>
      <c r="D57" s="209">
        <f>C57+243</f>
        <v>44458</v>
      </c>
      <c r="E57" s="209">
        <f>J57-750-300</f>
        <v>47495</v>
      </c>
      <c r="F57" s="209">
        <f t="shared" ref="F57:F59" si="30">E57-500</f>
        <v>46995</v>
      </c>
      <c r="G57" s="209">
        <f t="shared" ref="G57:G59" si="31">F57-D57</f>
        <v>2537</v>
      </c>
      <c r="J57" s="209">
        <f>51650-2000-500-605</f>
        <v>48545</v>
      </c>
    </row>
    <row r="58" spans="2:15">
      <c r="B58" s="209" t="s">
        <v>529</v>
      </c>
      <c r="C58" s="209">
        <v>47750</v>
      </c>
      <c r="D58" s="209">
        <v>47750</v>
      </c>
      <c r="E58" s="209">
        <f>J58-750-300</f>
        <v>50745</v>
      </c>
      <c r="F58" s="209">
        <f t="shared" si="30"/>
        <v>50245</v>
      </c>
      <c r="G58" s="209">
        <f t="shared" si="31"/>
        <v>2495</v>
      </c>
      <c r="J58" s="209">
        <f>54900-2000-500-605</f>
        <v>51795</v>
      </c>
    </row>
    <row r="59" spans="2:15">
      <c r="B59" s="209" t="s">
        <v>560</v>
      </c>
      <c r="C59" s="209">
        <v>43975</v>
      </c>
      <c r="D59" s="209">
        <f>C59+271</f>
        <v>44246</v>
      </c>
      <c r="E59" s="209">
        <f>E57-500</f>
        <v>46995</v>
      </c>
      <c r="F59" s="209">
        <f t="shared" si="30"/>
        <v>46495</v>
      </c>
      <c r="G59" s="209">
        <f t="shared" si="31"/>
        <v>2249</v>
      </c>
      <c r="J59" s="209"/>
    </row>
    <row r="60" spans="2:15">
      <c r="D60">
        <f>46500-D59</f>
        <v>2254</v>
      </c>
      <c r="N60" t="s">
        <v>561</v>
      </c>
    </row>
    <row r="61" spans="2:15">
      <c r="C61">
        <f>D57+1250</f>
        <v>45708</v>
      </c>
      <c r="H61">
        <f>51000-3500</f>
        <v>47500</v>
      </c>
    </row>
    <row r="62" spans="2:15">
      <c r="C62">
        <f>C61+3000</f>
        <v>48708</v>
      </c>
      <c r="D62" t="s">
        <v>562</v>
      </c>
      <c r="E62">
        <f>50900-2000-300</f>
        <v>48600</v>
      </c>
      <c r="H62">
        <f>H61-D57-1250</f>
        <v>1792</v>
      </c>
      <c r="J62" t="s">
        <v>563</v>
      </c>
      <c r="K62" t="s">
        <v>498</v>
      </c>
      <c r="L62" t="s">
        <v>564</v>
      </c>
      <c r="M62" t="s">
        <v>565</v>
      </c>
    </row>
    <row r="63" spans="2:15">
      <c r="B63">
        <f>51050</f>
        <v>51050</v>
      </c>
      <c r="C63">
        <f>C62-3300</f>
        <v>45408</v>
      </c>
      <c r="D63" t="s">
        <v>566</v>
      </c>
      <c r="E63">
        <f>E62-1105</f>
        <v>47495</v>
      </c>
      <c r="I63" t="s">
        <v>567</v>
      </c>
      <c r="J63">
        <f>J64+$N63</f>
        <v>49257</v>
      </c>
      <c r="K63">
        <f t="shared" ref="K63" si="32">K64+$N63</f>
        <v>47158</v>
      </c>
      <c r="L63">
        <f t="shared" ref="L63" si="33">L64+$N63</f>
        <v>50450</v>
      </c>
      <c r="M63">
        <f t="shared" ref="M63" si="34">M64+$N63</f>
        <v>46946</v>
      </c>
      <c r="N63" s="252">
        <v>400</v>
      </c>
    </row>
    <row r="64" spans="2:15">
      <c r="B64">
        <v>3400</v>
      </c>
      <c r="I64" t="s">
        <v>568</v>
      </c>
      <c r="J64">
        <f>J65+$N64</f>
        <v>48857</v>
      </c>
      <c r="K64">
        <f t="shared" ref="K64" si="35">K65+$N64</f>
        <v>46758</v>
      </c>
      <c r="L64">
        <f t="shared" ref="L64" si="36">L65+$N64</f>
        <v>50050</v>
      </c>
      <c r="M64">
        <f t="shared" ref="M64" si="37">M65+$N64</f>
        <v>46546</v>
      </c>
      <c r="N64" s="252">
        <v>300</v>
      </c>
      <c r="O64">
        <v>47000</v>
      </c>
    </row>
    <row r="65" spans="2:15">
      <c r="B65">
        <f>B63-B64</f>
        <v>47650</v>
      </c>
      <c r="I65" t="s">
        <v>569</v>
      </c>
      <c r="J65">
        <f>J66+$N65</f>
        <v>48557</v>
      </c>
      <c r="K65">
        <f t="shared" ref="K65:M65" si="38">K66+$N65</f>
        <v>46458</v>
      </c>
      <c r="L65">
        <f t="shared" si="38"/>
        <v>49750</v>
      </c>
      <c r="M65">
        <f t="shared" si="38"/>
        <v>46246</v>
      </c>
      <c r="N65" s="252">
        <v>250</v>
      </c>
      <c r="O65">
        <v>46500</v>
      </c>
    </row>
    <row r="66" spans="2:15">
      <c r="B66">
        <f>B65-D57-1250</f>
        <v>1942</v>
      </c>
      <c r="C66">
        <f>C57+1250+1300</f>
        <v>46765</v>
      </c>
      <c r="D66">
        <f>D57+1250+2000</f>
        <v>47708</v>
      </c>
      <c r="E66">
        <f>D57+1250</f>
        <v>45708</v>
      </c>
      <c r="I66" t="s">
        <v>570</v>
      </c>
      <c r="J66">
        <f>D56+$N$66</f>
        <v>48307</v>
      </c>
      <c r="K66">
        <f>D57+N66</f>
        <v>46208</v>
      </c>
      <c r="L66">
        <f>D58+N66</f>
        <v>49500</v>
      </c>
      <c r="M66">
        <f>D59+N66</f>
        <v>45996</v>
      </c>
      <c r="N66" s="252">
        <v>1750</v>
      </c>
    </row>
    <row r="67" spans="2:15">
      <c r="B67">
        <f>B65-C57-1250</f>
        <v>2185</v>
      </c>
      <c r="C67">
        <f>C59+1300</f>
        <v>45275</v>
      </c>
      <c r="D67">
        <f>D57+1250</f>
        <v>45708</v>
      </c>
      <c r="E67">
        <f>E66+2750</f>
        <v>48458</v>
      </c>
    </row>
    <row r="68" spans="2:15">
      <c r="D68">
        <f>D67+2700</f>
        <v>48408</v>
      </c>
      <c r="I68" s="253"/>
      <c r="J68" s="253" t="s">
        <v>563</v>
      </c>
      <c r="K68" s="253" t="s">
        <v>498</v>
      </c>
      <c r="L68" s="253" t="s">
        <v>564</v>
      </c>
      <c r="M68" s="253" t="s">
        <v>565</v>
      </c>
    </row>
    <row r="69" spans="2:15">
      <c r="D69">
        <f>49500-D68</f>
        <v>1092</v>
      </c>
      <c r="I69" s="253" t="s">
        <v>567</v>
      </c>
      <c r="J69" s="253">
        <f>ROUNDUP(J63,-2)</f>
        <v>49300</v>
      </c>
      <c r="K69" s="253">
        <f t="shared" ref="K69:M69" si="39">ROUNDUP(K63,-2)</f>
        <v>47200</v>
      </c>
      <c r="L69" s="253">
        <f t="shared" si="39"/>
        <v>50500</v>
      </c>
      <c r="M69" s="253">
        <f t="shared" si="39"/>
        <v>47000</v>
      </c>
    </row>
    <row r="70" spans="2:15">
      <c r="I70" s="253" t="s">
        <v>568</v>
      </c>
      <c r="J70" s="253">
        <f t="shared" ref="J70:M70" si="40">ROUNDUP(J64,-2)</f>
        <v>48900</v>
      </c>
      <c r="K70" s="253">
        <f t="shared" si="40"/>
        <v>46800</v>
      </c>
      <c r="L70" s="253">
        <f t="shared" si="40"/>
        <v>50100</v>
      </c>
      <c r="M70" s="253">
        <f t="shared" si="40"/>
        <v>46600</v>
      </c>
    </row>
    <row r="71" spans="2:15">
      <c r="B71" s="210" t="s">
        <v>521</v>
      </c>
      <c r="C71" s="210" t="s">
        <v>533</v>
      </c>
      <c r="D71" s="210" t="s">
        <v>558</v>
      </c>
      <c r="E71" s="210" t="s">
        <v>559</v>
      </c>
      <c r="F71" s="210" t="s">
        <v>535</v>
      </c>
      <c r="G71" s="210" t="s">
        <v>520</v>
      </c>
      <c r="I71" s="253" t="s">
        <v>569</v>
      </c>
      <c r="J71" s="253">
        <f t="shared" ref="J71:M71" si="41">ROUNDUP(J65,-2)</f>
        <v>48600</v>
      </c>
      <c r="K71" s="253">
        <f t="shared" si="41"/>
        <v>46500</v>
      </c>
      <c r="L71" s="253">
        <f t="shared" si="41"/>
        <v>49800</v>
      </c>
      <c r="M71" s="253">
        <f t="shared" si="41"/>
        <v>46300</v>
      </c>
    </row>
    <row r="72" spans="2:15">
      <c r="B72" s="209" t="s">
        <v>510</v>
      </c>
      <c r="C72" s="209">
        <v>46400</v>
      </c>
      <c r="D72" s="209">
        <f>C72+157</f>
        <v>46557</v>
      </c>
      <c r="E72" s="209">
        <f>E56</f>
        <v>50245</v>
      </c>
      <c r="F72" s="209">
        <f>E72-1000</f>
        <v>49245</v>
      </c>
      <c r="G72" s="209">
        <f>F72-D72</f>
        <v>2688</v>
      </c>
      <c r="I72" s="253" t="s">
        <v>570</v>
      </c>
      <c r="J72" s="253">
        <f t="shared" ref="J72:M72" si="42">ROUNDUP(J66,-2)</f>
        <v>48400</v>
      </c>
      <c r="K72" s="253">
        <f t="shared" si="42"/>
        <v>46300</v>
      </c>
      <c r="L72" s="253">
        <f t="shared" si="42"/>
        <v>49500</v>
      </c>
      <c r="M72" s="253">
        <f t="shared" si="42"/>
        <v>46000</v>
      </c>
    </row>
    <row r="73" spans="2:15">
      <c r="B73" s="209" t="s">
        <v>528</v>
      </c>
      <c r="C73" s="209">
        <v>44215</v>
      </c>
      <c r="D73" s="209">
        <f>C73+243</f>
        <v>44458</v>
      </c>
      <c r="E73" s="209">
        <f t="shared" ref="E73:E75" si="43">E57</f>
        <v>47495</v>
      </c>
      <c r="F73" s="209">
        <f t="shared" ref="F73:F75" si="44">E73-1000</f>
        <v>46495</v>
      </c>
      <c r="G73" s="209">
        <f t="shared" ref="G73:G75" si="45">F73-D73</f>
        <v>2037</v>
      </c>
    </row>
    <row r="74" spans="2:15">
      <c r="B74" s="209" t="s">
        <v>529</v>
      </c>
      <c r="C74" s="209">
        <v>47750</v>
      </c>
      <c r="D74" s="209">
        <v>47750</v>
      </c>
      <c r="E74" s="209">
        <f t="shared" si="43"/>
        <v>50745</v>
      </c>
      <c r="F74" s="209">
        <f t="shared" si="44"/>
        <v>49745</v>
      </c>
      <c r="G74" s="209">
        <f t="shared" si="45"/>
        <v>1995</v>
      </c>
      <c r="I74" t="s">
        <v>571</v>
      </c>
      <c r="J74">
        <v>1000</v>
      </c>
      <c r="K74">
        <v>1250</v>
      </c>
      <c r="L74">
        <v>1000</v>
      </c>
      <c r="M74">
        <v>1000</v>
      </c>
    </row>
    <row r="75" spans="2:15">
      <c r="B75" s="209" t="s">
        <v>560</v>
      </c>
      <c r="C75" s="209">
        <v>43975</v>
      </c>
      <c r="D75" s="209">
        <f>C75+271</f>
        <v>44246</v>
      </c>
      <c r="E75" s="209">
        <f>E73</f>
        <v>47495</v>
      </c>
      <c r="F75" s="209">
        <f t="shared" si="44"/>
        <v>46495</v>
      </c>
      <c r="G75" s="209">
        <f t="shared" si="45"/>
        <v>2249</v>
      </c>
    </row>
    <row r="77" spans="2:15">
      <c r="C77">
        <f>48000-C73-1250</f>
        <v>2535</v>
      </c>
    </row>
    <row r="79" spans="2:15">
      <c r="B79">
        <f>45800-C83</f>
        <v>1985</v>
      </c>
      <c r="D79">
        <f>C83+1250</f>
        <v>45065</v>
      </c>
      <c r="E79">
        <f>D79+3000</f>
        <v>48065</v>
      </c>
    </row>
    <row r="80" spans="2:15">
      <c r="J80" t="s">
        <v>563</v>
      </c>
      <c r="K80" t="s">
        <v>498</v>
      </c>
      <c r="L80" t="s">
        <v>564</v>
      </c>
      <c r="M80" t="s">
        <v>565</v>
      </c>
    </row>
    <row r="81" spans="1:14">
      <c r="A81" t="s">
        <v>572</v>
      </c>
      <c r="B81" s="210" t="s">
        <v>521</v>
      </c>
      <c r="C81" s="210" t="s">
        <v>573</v>
      </c>
      <c r="D81" s="210" t="s">
        <v>559</v>
      </c>
      <c r="E81" s="210" t="s">
        <v>535</v>
      </c>
      <c r="F81" s="210" t="s">
        <v>520</v>
      </c>
      <c r="I81" t="s">
        <v>567</v>
      </c>
      <c r="J81">
        <f>J82+$N81</f>
        <v>49100</v>
      </c>
      <c r="K81">
        <f t="shared" ref="K81:M83" si="46">K82+$N81</f>
        <v>47265</v>
      </c>
      <c r="L81">
        <f t="shared" si="46"/>
        <v>50300</v>
      </c>
      <c r="M81">
        <f t="shared" si="46"/>
        <v>47125</v>
      </c>
      <c r="N81" s="252">
        <v>400</v>
      </c>
    </row>
    <row r="82" spans="1:14">
      <c r="A82">
        <v>420</v>
      </c>
      <c r="B82" s="209" t="s">
        <v>510</v>
      </c>
      <c r="C82" s="209">
        <v>46400</v>
      </c>
      <c r="D82" s="209">
        <v>49245</v>
      </c>
      <c r="E82" s="209">
        <f>D82-500</f>
        <v>48745</v>
      </c>
      <c r="F82" s="209">
        <f>E82-C82</f>
        <v>2345</v>
      </c>
      <c r="G82">
        <f>F82-A82</f>
        <v>1925</v>
      </c>
      <c r="H82">
        <f>G82-800</f>
        <v>1125</v>
      </c>
      <c r="I82" t="s">
        <v>568</v>
      </c>
      <c r="J82">
        <f>J83+$N82</f>
        <v>48700</v>
      </c>
      <c r="K82">
        <f t="shared" si="46"/>
        <v>46865</v>
      </c>
      <c r="L82">
        <f t="shared" si="46"/>
        <v>49900</v>
      </c>
      <c r="M82">
        <f t="shared" si="46"/>
        <v>46725</v>
      </c>
      <c r="N82" s="252">
        <v>300</v>
      </c>
    </row>
    <row r="83" spans="1:14">
      <c r="A83">
        <v>650</v>
      </c>
      <c r="B83" s="209" t="s">
        <v>528</v>
      </c>
      <c r="C83" s="209">
        <v>43815</v>
      </c>
      <c r="D83" s="209">
        <v>46495</v>
      </c>
      <c r="E83" s="209">
        <f t="shared" ref="E83:E85" si="47">D83-500</f>
        <v>45995</v>
      </c>
      <c r="F83" s="209">
        <f t="shared" ref="F83:F85" si="48">E83-C83</f>
        <v>2180</v>
      </c>
      <c r="G83">
        <f>F83-A83</f>
        <v>1530</v>
      </c>
      <c r="H83">
        <f>G83-800</f>
        <v>730</v>
      </c>
      <c r="I83" t="s">
        <v>569</v>
      </c>
      <c r="J83">
        <f>J84+$N83</f>
        <v>48400</v>
      </c>
      <c r="K83">
        <f t="shared" si="46"/>
        <v>46565</v>
      </c>
      <c r="L83">
        <f t="shared" si="46"/>
        <v>49600</v>
      </c>
      <c r="M83">
        <f t="shared" si="46"/>
        <v>46425</v>
      </c>
      <c r="N83" s="252">
        <v>250</v>
      </c>
    </row>
    <row r="84" spans="1:14">
      <c r="A84">
        <v>520</v>
      </c>
      <c r="B84" s="209" t="s">
        <v>529</v>
      </c>
      <c r="C84" s="209">
        <v>46850</v>
      </c>
      <c r="D84" s="209">
        <v>49745</v>
      </c>
      <c r="E84" s="209">
        <f t="shared" si="47"/>
        <v>49245</v>
      </c>
      <c r="F84" s="209">
        <f t="shared" si="48"/>
        <v>2395</v>
      </c>
      <c r="G84">
        <f>F84-A84</f>
        <v>1875</v>
      </c>
      <c r="H84">
        <f>G84-800</f>
        <v>1075</v>
      </c>
      <c r="I84" t="s">
        <v>570</v>
      </c>
      <c r="J84">
        <f>C82+N66</f>
        <v>48150</v>
      </c>
      <c r="K84">
        <f>C83+N84</f>
        <v>46315</v>
      </c>
      <c r="L84">
        <f>C84+N84</f>
        <v>49350</v>
      </c>
      <c r="M84">
        <f>C85+N84</f>
        <v>46175</v>
      </c>
      <c r="N84" s="252">
        <v>2500</v>
      </c>
    </row>
    <row r="85" spans="1:14">
      <c r="A85">
        <v>550</v>
      </c>
      <c r="B85" s="209" t="s">
        <v>560</v>
      </c>
      <c r="C85" s="209">
        <v>43675</v>
      </c>
      <c r="D85" s="209">
        <v>46495</v>
      </c>
      <c r="E85" s="209">
        <f t="shared" si="47"/>
        <v>45995</v>
      </c>
      <c r="F85" s="209">
        <f t="shared" si="48"/>
        <v>2320</v>
      </c>
      <c r="G85">
        <f>F85-A85</f>
        <v>1770</v>
      </c>
      <c r="H85">
        <f>G85-800</f>
        <v>970</v>
      </c>
    </row>
    <row r="86" spans="1:14">
      <c r="I86" s="253"/>
      <c r="J86" s="253" t="s">
        <v>563</v>
      </c>
      <c r="K86" s="253" t="s">
        <v>498</v>
      </c>
      <c r="L86" s="253" t="s">
        <v>564</v>
      </c>
      <c r="M86" s="253" t="s">
        <v>565</v>
      </c>
    </row>
    <row r="87" spans="1:14">
      <c r="B87" t="s">
        <v>502</v>
      </c>
      <c r="C87" t="s">
        <v>780</v>
      </c>
      <c r="D87" t="s">
        <v>781</v>
      </c>
      <c r="E87" t="s">
        <v>782</v>
      </c>
      <c r="F87" t="s">
        <v>783</v>
      </c>
      <c r="I87" s="253" t="s">
        <v>567</v>
      </c>
      <c r="J87" s="253">
        <f>ROUNDUP(J81,-2)</f>
        <v>49100</v>
      </c>
      <c r="K87" s="253">
        <f t="shared" ref="K87:M87" si="49">ROUNDUP(K81,-2)</f>
        <v>47300</v>
      </c>
      <c r="L87" s="253">
        <f t="shared" si="49"/>
        <v>50300</v>
      </c>
      <c r="M87" s="253">
        <f t="shared" si="49"/>
        <v>47200</v>
      </c>
    </row>
    <row r="88" spans="1:14">
      <c r="B88">
        <v>1000</v>
      </c>
      <c r="C88">
        <f>C82+B88</f>
        <v>47400</v>
      </c>
      <c r="F88">
        <f>E88-C88-D88</f>
        <v>-47400</v>
      </c>
      <c r="I88" s="253" t="s">
        <v>568</v>
      </c>
      <c r="J88" s="253">
        <f t="shared" ref="J88:M88" si="50">ROUNDUP(J82,-2)</f>
        <v>48700</v>
      </c>
      <c r="K88" s="253">
        <f t="shared" si="50"/>
        <v>46900</v>
      </c>
      <c r="L88" s="253">
        <f t="shared" si="50"/>
        <v>49900</v>
      </c>
      <c r="M88" s="253">
        <f t="shared" si="50"/>
        <v>46800</v>
      </c>
    </row>
    <row r="89" spans="1:14">
      <c r="B89">
        <v>1250</v>
      </c>
      <c r="C89">
        <f t="shared" ref="C89:C91" si="51">C83+B89</f>
        <v>45065</v>
      </c>
      <c r="D89">
        <v>3000</v>
      </c>
      <c r="E89">
        <v>49000</v>
      </c>
      <c r="F89">
        <f t="shared" ref="F89:F91" si="52">E89-C89-D89</f>
        <v>935</v>
      </c>
      <c r="I89" s="253" t="s">
        <v>569</v>
      </c>
      <c r="J89" s="253">
        <f t="shared" ref="J89:M89" si="53">ROUNDUP(J83,-2)</f>
        <v>48400</v>
      </c>
      <c r="K89" s="253">
        <f t="shared" si="53"/>
        <v>46600</v>
      </c>
      <c r="L89" s="253">
        <f t="shared" si="53"/>
        <v>49600</v>
      </c>
      <c r="M89" s="253">
        <f t="shared" si="53"/>
        <v>46500</v>
      </c>
    </row>
    <row r="90" spans="1:14">
      <c r="A90">
        <f>C90+A84</f>
        <v>48170</v>
      </c>
      <c r="B90">
        <v>800</v>
      </c>
      <c r="C90">
        <f t="shared" si="51"/>
        <v>47650</v>
      </c>
      <c r="F90">
        <f t="shared" si="52"/>
        <v>-47650</v>
      </c>
      <c r="I90" s="253" t="s">
        <v>570</v>
      </c>
      <c r="J90" s="253">
        <f t="shared" ref="J90:M90" si="54">ROUNDUP(J84,-2)</f>
        <v>48200</v>
      </c>
      <c r="K90" s="253">
        <f t="shared" si="54"/>
        <v>46400</v>
      </c>
      <c r="L90" s="253">
        <f t="shared" si="54"/>
        <v>49400</v>
      </c>
      <c r="M90" s="253">
        <f t="shared" si="54"/>
        <v>46200</v>
      </c>
    </row>
    <row r="91" spans="1:14">
      <c r="B91">
        <v>800</v>
      </c>
      <c r="C91">
        <f t="shared" si="51"/>
        <v>44475</v>
      </c>
      <c r="F91">
        <f t="shared" si="52"/>
        <v>-44475</v>
      </c>
    </row>
    <row r="92" spans="1:14">
      <c r="I92" t="s">
        <v>571</v>
      </c>
      <c r="J92">
        <v>1000</v>
      </c>
      <c r="K92">
        <v>1250</v>
      </c>
      <c r="L92">
        <v>1000</v>
      </c>
      <c r="M92">
        <v>1000</v>
      </c>
    </row>
    <row r="94" spans="1:14">
      <c r="A94" s="209" t="s">
        <v>510</v>
      </c>
      <c r="B94">
        <f>A82+C82</f>
        <v>46820</v>
      </c>
      <c r="C94">
        <f>49000-250-1000</f>
        <v>47750</v>
      </c>
      <c r="K94">
        <f>K83+1250+3000</f>
        <v>50815</v>
      </c>
    </row>
    <row r="95" spans="1:14">
      <c r="A95" s="209" t="s">
        <v>528</v>
      </c>
      <c r="B95">
        <f>A83+C83</f>
        <v>44465</v>
      </c>
      <c r="C95">
        <f>C94-C82</f>
        <v>1350</v>
      </c>
    </row>
    <row r="96" spans="1:14">
      <c r="A96" s="209" t="s">
        <v>529</v>
      </c>
      <c r="B96">
        <f>A84+C84</f>
        <v>47370</v>
      </c>
    </row>
    <row r="97" spans="1:11">
      <c r="A97" s="209" t="s">
        <v>560</v>
      </c>
      <c r="B97">
        <f>A85+C85</f>
        <v>44225</v>
      </c>
      <c r="C97">
        <f>C83+900+2000+2500</f>
        <v>49215</v>
      </c>
    </row>
    <row r="99" spans="1:11">
      <c r="I99" t="s">
        <v>578</v>
      </c>
      <c r="J99" s="94" t="s">
        <v>579</v>
      </c>
      <c r="K99" t="s">
        <v>784</v>
      </c>
    </row>
    <row r="100" spans="1:11">
      <c r="A100" s="210" t="s">
        <v>574</v>
      </c>
      <c r="B100" s="210" t="s">
        <v>521</v>
      </c>
      <c r="C100" s="210" t="s">
        <v>573</v>
      </c>
      <c r="D100" s="210" t="s">
        <v>575</v>
      </c>
      <c r="E100" s="210" t="s">
        <v>559</v>
      </c>
      <c r="F100" s="210" t="s">
        <v>520</v>
      </c>
      <c r="H100" t="s">
        <v>581</v>
      </c>
      <c r="I100">
        <v>250</v>
      </c>
      <c r="J100">
        <v>250</v>
      </c>
    </row>
    <row r="101" spans="1:11">
      <c r="A101" s="209">
        <v>613</v>
      </c>
      <c r="B101" s="209" t="s">
        <v>510</v>
      </c>
      <c r="C101" s="209">
        <f>C82</f>
        <v>46400</v>
      </c>
      <c r="D101" s="209">
        <f>C101+A101</f>
        <v>47013</v>
      </c>
      <c r="E101" s="209">
        <f>E82-J$100</f>
        <v>48495</v>
      </c>
      <c r="F101" s="209">
        <f>E101-D101</f>
        <v>1482</v>
      </c>
    </row>
    <row r="102" spans="1:11">
      <c r="A102" s="209">
        <v>925</v>
      </c>
      <c r="B102" s="209" t="s">
        <v>528</v>
      </c>
      <c r="C102" s="209">
        <f t="shared" ref="C102:C104" si="55">C83</f>
        <v>43815</v>
      </c>
      <c r="D102" s="209">
        <f t="shared" ref="D102:D104" si="56">C102+A102</f>
        <v>44740</v>
      </c>
      <c r="E102" s="209">
        <f t="shared" ref="E102:E104" si="57">E83-J$100</f>
        <v>45745</v>
      </c>
      <c r="F102" s="209">
        <f t="shared" ref="F102:G104" si="58">E102-C102</f>
        <v>1930</v>
      </c>
    </row>
    <row r="103" spans="1:11">
      <c r="A103" s="209">
        <v>813</v>
      </c>
      <c r="B103" s="209" t="s">
        <v>529</v>
      </c>
      <c r="C103" s="209">
        <f t="shared" si="55"/>
        <v>46850</v>
      </c>
      <c r="D103" s="209">
        <f t="shared" si="56"/>
        <v>47663</v>
      </c>
      <c r="E103" s="209">
        <f t="shared" si="57"/>
        <v>48995</v>
      </c>
      <c r="F103" s="209">
        <f t="shared" si="58"/>
        <v>2145</v>
      </c>
    </row>
    <row r="104" spans="1:11">
      <c r="A104" s="209">
        <v>773</v>
      </c>
      <c r="B104" s="209" t="s">
        <v>560</v>
      </c>
      <c r="C104" s="209">
        <f t="shared" si="55"/>
        <v>43675</v>
      </c>
      <c r="D104" s="209">
        <f t="shared" si="56"/>
        <v>44448</v>
      </c>
      <c r="E104" s="209">
        <f t="shared" si="57"/>
        <v>45745</v>
      </c>
      <c r="F104" s="209">
        <f t="shared" si="58"/>
        <v>2070</v>
      </c>
    </row>
  </sheetData>
  <mergeCells count="14">
    <mergeCell ref="B46:C46"/>
    <mergeCell ref="D46:E46"/>
    <mergeCell ref="F46:G46"/>
    <mergeCell ref="M19:O19"/>
    <mergeCell ref="D33:E33"/>
    <mergeCell ref="F33:G33"/>
    <mergeCell ref="H33:I33"/>
    <mergeCell ref="F19:G19"/>
    <mergeCell ref="H19:I19"/>
    <mergeCell ref="H6:I6"/>
    <mergeCell ref="F6:G6"/>
    <mergeCell ref="D6:E6"/>
    <mergeCell ref="D19:E19"/>
    <mergeCell ref="J19:L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B7C2-A0E0-431F-9EB9-436B691140AD}">
  <dimension ref="A1:K29"/>
  <sheetViews>
    <sheetView topLeftCell="A8" workbookViewId="0">
      <selection activeCell="B29" sqref="B29:G29"/>
    </sheetView>
  </sheetViews>
  <sheetFormatPr defaultRowHeight="15"/>
  <cols>
    <col min="1" max="1" width="19.85546875" bestFit="1" customWidth="1"/>
    <col min="2" max="2" width="14.28515625" bestFit="1" customWidth="1"/>
    <col min="3" max="3" width="13" bestFit="1" customWidth="1"/>
    <col min="4" max="4" width="16" bestFit="1" customWidth="1"/>
    <col min="5" max="5" width="17.5703125" bestFit="1" customWidth="1"/>
  </cols>
  <sheetData>
    <row r="1" spans="1:11">
      <c r="A1" s="259"/>
      <c r="B1" s="414" t="s">
        <v>785</v>
      </c>
      <c r="C1" s="414"/>
      <c r="D1" s="414"/>
      <c r="E1" s="415" t="s">
        <v>630</v>
      </c>
      <c r="F1" s="415"/>
    </row>
    <row r="2" spans="1:11">
      <c r="A2" s="259"/>
      <c r="B2" s="260" t="s">
        <v>14</v>
      </c>
      <c r="C2" s="260" t="s">
        <v>786</v>
      </c>
      <c r="D2" s="260" t="s">
        <v>787</v>
      </c>
      <c r="E2" s="261" t="s">
        <v>47</v>
      </c>
      <c r="F2" s="261" t="s">
        <v>37</v>
      </c>
      <c r="G2" s="2"/>
    </row>
    <row r="3" spans="1:11">
      <c r="A3" s="262">
        <v>45658</v>
      </c>
      <c r="B3" s="263">
        <v>46000</v>
      </c>
      <c r="C3" s="263">
        <v>42400</v>
      </c>
      <c r="D3" s="263">
        <v>45800</v>
      </c>
      <c r="E3" s="264">
        <v>42850</v>
      </c>
      <c r="F3" s="264">
        <v>39650</v>
      </c>
      <c r="J3" s="90">
        <v>42850</v>
      </c>
      <c r="K3" s="90">
        <v>39650</v>
      </c>
    </row>
    <row r="4" spans="1:11">
      <c r="A4" s="262">
        <v>45659</v>
      </c>
      <c r="B4" s="263">
        <v>45900</v>
      </c>
      <c r="C4" s="263">
        <v>42400</v>
      </c>
      <c r="D4" s="263">
        <v>45800</v>
      </c>
      <c r="E4" s="264">
        <v>42900</v>
      </c>
      <c r="F4" s="264">
        <v>39750</v>
      </c>
      <c r="J4" s="90">
        <v>42900</v>
      </c>
      <c r="K4" s="90">
        <v>39750</v>
      </c>
    </row>
    <row r="5" spans="1:11">
      <c r="A5" s="262">
        <v>45660</v>
      </c>
      <c r="B5" s="263">
        <v>45700</v>
      </c>
      <c r="C5" s="263">
        <v>42300</v>
      </c>
      <c r="D5" s="263">
        <v>45600</v>
      </c>
      <c r="E5" s="264">
        <v>42700</v>
      </c>
      <c r="F5" s="264">
        <v>39550</v>
      </c>
      <c r="J5" s="90">
        <v>42700</v>
      </c>
      <c r="K5" s="90">
        <v>39550</v>
      </c>
    </row>
    <row r="6" spans="1:11">
      <c r="A6" s="262">
        <v>45661</v>
      </c>
      <c r="B6" s="263">
        <v>45500</v>
      </c>
      <c r="C6" s="263">
        <v>42200</v>
      </c>
      <c r="D6" s="263">
        <v>45600</v>
      </c>
      <c r="E6" s="264">
        <v>42600</v>
      </c>
      <c r="F6" s="264">
        <v>39450</v>
      </c>
      <c r="J6" s="90">
        <v>42600</v>
      </c>
      <c r="K6" s="90">
        <v>39450</v>
      </c>
    </row>
    <row r="7" spans="1:11">
      <c r="A7" s="262">
        <v>45662</v>
      </c>
      <c r="B7" s="263" t="s">
        <v>24</v>
      </c>
      <c r="C7" s="263" t="s">
        <v>24</v>
      </c>
      <c r="D7" s="263" t="s">
        <v>24</v>
      </c>
      <c r="E7" s="264" t="s">
        <v>24</v>
      </c>
      <c r="F7" s="264" t="s">
        <v>24</v>
      </c>
      <c r="J7" s="90" t="s">
        <v>24</v>
      </c>
      <c r="K7" s="90" t="s">
        <v>24</v>
      </c>
    </row>
    <row r="8" spans="1:11">
      <c r="A8" s="262">
        <v>45663</v>
      </c>
      <c r="B8" s="263">
        <v>45000</v>
      </c>
      <c r="C8" s="263">
        <v>41800</v>
      </c>
      <c r="D8" s="263">
        <v>45500</v>
      </c>
      <c r="E8" s="264">
        <v>42400</v>
      </c>
      <c r="F8" s="264">
        <v>39300</v>
      </c>
      <c r="J8" s="90">
        <v>42400</v>
      </c>
      <c r="K8" s="90">
        <v>39300</v>
      </c>
    </row>
    <row r="9" spans="1:11">
      <c r="A9" s="262">
        <v>45664</v>
      </c>
      <c r="B9" s="263">
        <v>45000</v>
      </c>
      <c r="C9" s="263">
        <v>41800</v>
      </c>
      <c r="D9" s="263">
        <v>45400</v>
      </c>
      <c r="E9" s="264">
        <v>42400</v>
      </c>
      <c r="F9" s="264">
        <v>39250</v>
      </c>
      <c r="J9" s="90">
        <v>42400</v>
      </c>
      <c r="K9" s="90">
        <v>39250</v>
      </c>
    </row>
    <row r="10" spans="1:11">
      <c r="A10" s="262">
        <v>45665</v>
      </c>
      <c r="B10" s="263">
        <v>44800</v>
      </c>
      <c r="C10" s="263">
        <v>41600</v>
      </c>
      <c r="D10" s="263">
        <v>45200</v>
      </c>
      <c r="E10" s="264">
        <v>42000</v>
      </c>
      <c r="F10" s="264">
        <v>39000</v>
      </c>
      <c r="J10" s="90">
        <v>42000</v>
      </c>
      <c r="K10" s="90">
        <v>39000</v>
      </c>
    </row>
    <row r="11" spans="1:11">
      <c r="A11" s="262">
        <v>45666</v>
      </c>
      <c r="B11" s="263">
        <v>44700</v>
      </c>
      <c r="C11" s="263">
        <v>41400</v>
      </c>
      <c r="D11" s="263">
        <v>45000</v>
      </c>
      <c r="E11" s="264">
        <v>42000</v>
      </c>
      <c r="F11" s="264">
        <v>38900</v>
      </c>
      <c r="J11" s="90">
        <v>42000</v>
      </c>
      <c r="K11" s="90">
        <v>38900</v>
      </c>
    </row>
    <row r="12" spans="1:11">
      <c r="A12" s="262">
        <v>45667</v>
      </c>
      <c r="B12" s="263">
        <v>44700</v>
      </c>
      <c r="C12" s="263">
        <v>41600</v>
      </c>
      <c r="D12" s="263">
        <v>45200</v>
      </c>
      <c r="E12" s="264">
        <v>41900</v>
      </c>
      <c r="F12" s="264">
        <v>38850</v>
      </c>
      <c r="J12" s="90">
        <v>41900</v>
      </c>
      <c r="K12" s="90">
        <v>38850</v>
      </c>
    </row>
    <row r="13" spans="1:11">
      <c r="A13" s="262">
        <v>45668</v>
      </c>
      <c r="B13" s="263">
        <v>44500</v>
      </c>
      <c r="C13" s="263">
        <v>41500</v>
      </c>
      <c r="D13" s="263">
        <v>45200</v>
      </c>
      <c r="E13" s="264">
        <v>41800</v>
      </c>
      <c r="F13" s="264">
        <v>38700</v>
      </c>
      <c r="J13" s="90">
        <v>41800</v>
      </c>
      <c r="K13" s="90">
        <v>38700</v>
      </c>
    </row>
    <row r="14" spans="1:11">
      <c r="A14" s="262">
        <v>45669</v>
      </c>
      <c r="B14" s="263" t="s">
        <v>24</v>
      </c>
      <c r="C14" s="263" t="s">
        <v>24</v>
      </c>
      <c r="D14" s="263" t="s">
        <v>24</v>
      </c>
      <c r="E14" s="264" t="s">
        <v>24</v>
      </c>
      <c r="F14" s="264" t="s">
        <v>24</v>
      </c>
      <c r="J14" s="90" t="s">
        <v>24</v>
      </c>
      <c r="K14" s="90" t="s">
        <v>24</v>
      </c>
    </row>
    <row r="15" spans="1:11">
      <c r="A15" s="262">
        <v>45670</v>
      </c>
      <c r="B15" s="263">
        <v>44700</v>
      </c>
      <c r="C15" s="263">
        <v>41600</v>
      </c>
      <c r="D15" s="263">
        <v>45200</v>
      </c>
      <c r="E15" s="264">
        <v>42100</v>
      </c>
      <c r="F15" s="264">
        <v>38900</v>
      </c>
      <c r="J15" s="90">
        <v>42100</v>
      </c>
      <c r="K15" s="90">
        <v>38900</v>
      </c>
    </row>
    <row r="16" spans="1:11">
      <c r="A16" s="262">
        <v>45671</v>
      </c>
      <c r="B16" s="263">
        <v>45000</v>
      </c>
      <c r="C16" s="263">
        <v>41700</v>
      </c>
      <c r="D16" s="263">
        <v>45200</v>
      </c>
      <c r="E16" s="264">
        <v>42200</v>
      </c>
      <c r="F16" s="264">
        <v>39000</v>
      </c>
      <c r="J16" s="90">
        <v>42200</v>
      </c>
      <c r="K16" s="90">
        <v>39000</v>
      </c>
    </row>
    <row r="17" spans="1:11">
      <c r="A17" s="262">
        <v>45672</v>
      </c>
      <c r="B17" s="263">
        <v>45000</v>
      </c>
      <c r="C17" s="263">
        <v>41700</v>
      </c>
      <c r="D17" s="263">
        <v>45200</v>
      </c>
      <c r="E17" s="264">
        <v>42000</v>
      </c>
      <c r="F17" s="264">
        <v>38850</v>
      </c>
      <c r="J17" s="90">
        <v>42000</v>
      </c>
      <c r="K17" s="90">
        <v>38850</v>
      </c>
    </row>
    <row r="18" spans="1:11">
      <c r="A18" s="262">
        <v>45673</v>
      </c>
      <c r="B18" s="263">
        <v>44800</v>
      </c>
      <c r="C18" s="263">
        <v>41500</v>
      </c>
      <c r="D18" s="263">
        <v>45000</v>
      </c>
      <c r="E18" s="264">
        <v>42050</v>
      </c>
      <c r="F18" s="264">
        <v>38800</v>
      </c>
      <c r="J18" s="90">
        <v>42050</v>
      </c>
      <c r="K18" s="90">
        <v>38800</v>
      </c>
    </row>
    <row r="19" spans="1:11">
      <c r="A19" s="262">
        <v>45674</v>
      </c>
      <c r="B19" s="263">
        <v>44800</v>
      </c>
      <c r="C19" s="263">
        <v>41400</v>
      </c>
      <c r="D19" s="263">
        <v>44800</v>
      </c>
      <c r="E19" s="264">
        <v>41900</v>
      </c>
      <c r="F19" s="264">
        <v>38700</v>
      </c>
      <c r="J19" s="90">
        <v>41900</v>
      </c>
      <c r="K19" s="90">
        <v>38700</v>
      </c>
    </row>
    <row r="20" spans="1:11">
      <c r="A20" s="262">
        <v>45675</v>
      </c>
      <c r="B20" s="263">
        <v>44700</v>
      </c>
      <c r="C20" s="263">
        <v>41300</v>
      </c>
      <c r="D20" s="263">
        <v>44800</v>
      </c>
      <c r="E20" s="264">
        <v>41800</v>
      </c>
      <c r="F20" s="264">
        <v>38600</v>
      </c>
      <c r="J20" s="90">
        <v>41800</v>
      </c>
      <c r="K20" s="90">
        <v>38600</v>
      </c>
    </row>
    <row r="21" spans="1:11">
      <c r="A21" s="262">
        <v>45676</v>
      </c>
      <c r="B21" s="263" t="s">
        <v>24</v>
      </c>
      <c r="C21" s="263" t="s">
        <v>24</v>
      </c>
      <c r="D21" s="263" t="s">
        <v>24</v>
      </c>
      <c r="E21" s="264" t="s">
        <v>24</v>
      </c>
      <c r="F21" s="264" t="s">
        <v>24</v>
      </c>
      <c r="J21" s="90" t="s">
        <v>24</v>
      </c>
      <c r="K21" s="90" t="s">
        <v>24</v>
      </c>
    </row>
    <row r="22" spans="1:11">
      <c r="A22" s="262">
        <v>45677</v>
      </c>
      <c r="B22" s="263">
        <v>44700</v>
      </c>
      <c r="C22" s="263">
        <v>41300</v>
      </c>
      <c r="D22" s="263">
        <v>44700</v>
      </c>
      <c r="E22" s="264">
        <v>41900</v>
      </c>
      <c r="F22" s="264">
        <v>38750</v>
      </c>
      <c r="J22" s="90">
        <v>41900</v>
      </c>
      <c r="K22" s="90">
        <v>38750</v>
      </c>
    </row>
    <row r="23" spans="1:11">
      <c r="A23" s="262">
        <v>45678</v>
      </c>
      <c r="B23" s="263">
        <v>44900</v>
      </c>
      <c r="C23" s="263">
        <v>41200</v>
      </c>
      <c r="D23" s="263">
        <v>44500</v>
      </c>
      <c r="E23" s="264">
        <v>41850</v>
      </c>
      <c r="F23" s="264">
        <v>38600</v>
      </c>
      <c r="J23" s="90">
        <v>41850</v>
      </c>
      <c r="K23" s="90">
        <v>38600</v>
      </c>
    </row>
    <row r="24" spans="1:11">
      <c r="A24" s="262">
        <v>45679</v>
      </c>
      <c r="B24" s="263">
        <v>44800</v>
      </c>
      <c r="C24" s="263">
        <v>41200</v>
      </c>
      <c r="D24" s="263">
        <v>44500</v>
      </c>
      <c r="E24" s="264">
        <v>41900</v>
      </c>
      <c r="F24" s="264">
        <v>38500</v>
      </c>
      <c r="J24" s="90">
        <v>41900</v>
      </c>
      <c r="K24" s="90">
        <v>38500</v>
      </c>
    </row>
    <row r="25" spans="1:11">
      <c r="A25" s="262">
        <v>45680</v>
      </c>
      <c r="B25" s="263">
        <v>45000</v>
      </c>
      <c r="C25" s="263">
        <v>41500</v>
      </c>
      <c r="D25" s="263">
        <v>44800</v>
      </c>
      <c r="E25" s="264">
        <v>42100</v>
      </c>
      <c r="F25" s="264">
        <v>38750</v>
      </c>
      <c r="J25" s="90">
        <v>42100</v>
      </c>
      <c r="K25" s="90">
        <v>38750</v>
      </c>
    </row>
    <row r="26" spans="1:11">
      <c r="A26" s="262">
        <v>45681</v>
      </c>
      <c r="B26" s="263">
        <v>45200</v>
      </c>
      <c r="C26" s="263">
        <v>41500</v>
      </c>
      <c r="D26" s="263">
        <v>44800</v>
      </c>
      <c r="E26" s="264">
        <v>42300</v>
      </c>
      <c r="F26" s="264">
        <v>39000</v>
      </c>
      <c r="J26" s="90">
        <v>42300</v>
      </c>
      <c r="K26" s="90">
        <v>39000</v>
      </c>
    </row>
    <row r="27" spans="1:11">
      <c r="A27" s="262">
        <v>45682</v>
      </c>
      <c r="B27" s="263">
        <v>45200</v>
      </c>
      <c r="C27" s="263">
        <v>41500</v>
      </c>
      <c r="D27" s="263">
        <v>44800</v>
      </c>
      <c r="E27" s="264">
        <v>42100</v>
      </c>
      <c r="F27" s="264">
        <v>38800</v>
      </c>
      <c r="J27" s="90">
        <v>42100</v>
      </c>
      <c r="K27" s="90">
        <v>38800</v>
      </c>
    </row>
    <row r="29" spans="1:11">
      <c r="A29" t="s">
        <v>788</v>
      </c>
      <c r="B29">
        <f>B27-B22</f>
        <v>500</v>
      </c>
      <c r="C29">
        <f t="shared" ref="C29:F29" si="0">C27-C22</f>
        <v>200</v>
      </c>
      <c r="D29">
        <f t="shared" si="0"/>
        <v>100</v>
      </c>
      <c r="E29">
        <f>E27-E22</f>
        <v>200</v>
      </c>
      <c r="F29">
        <f t="shared" si="0"/>
        <v>50</v>
      </c>
      <c r="G29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9E543-F597-412F-A327-53E72162CC6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B22B7-35A1-474C-899C-C8B1692123F3}"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defaultColWidth="11.42578125" defaultRowHeight="15"/>
  <cols>
    <col min="1" max="1" width="27.5703125" customWidth="1"/>
    <col min="2" max="2" width="11.7109375" customWidth="1"/>
    <col min="3" max="3" width="9.28515625" customWidth="1"/>
    <col min="4" max="4" width="11.7109375" customWidth="1"/>
    <col min="5" max="5" width="10.42578125" customWidth="1"/>
    <col min="6" max="6" width="7" customWidth="1"/>
    <col min="7" max="7" width="10.42578125" customWidth="1"/>
    <col min="8" max="8" width="11.7109375" customWidth="1"/>
    <col min="9" max="9" width="8.140625" customWidth="1"/>
    <col min="10" max="10" width="7" customWidth="1"/>
    <col min="11" max="11" width="11.7109375" customWidth="1"/>
    <col min="12" max="12" width="20" customWidth="1"/>
    <col min="13" max="13" width="8.140625" customWidth="1"/>
    <col min="14" max="14" width="16.42578125" customWidth="1"/>
    <col min="15" max="15" width="7" customWidth="1"/>
    <col min="16" max="16" width="9.28515625" customWidth="1"/>
    <col min="17" max="17" width="8.140625" customWidth="1"/>
    <col min="18" max="19" width="10.42578125" customWidth="1"/>
    <col min="20" max="20" width="8.140625" customWidth="1"/>
    <col min="21" max="21" width="10.42578125" customWidth="1"/>
    <col min="22" max="22" width="48.28515625" customWidth="1"/>
    <col min="23" max="23" width="49.28515625" customWidth="1"/>
    <col min="24" max="24" width="9.140625" customWidth="1"/>
    <col min="25" max="256" width="8.85546875" customWidth="1"/>
  </cols>
  <sheetData>
    <row r="1" spans="1:23" hidden="1">
      <c r="A1" s="5"/>
    </row>
    <row r="2" spans="1:23" hidden="1">
      <c r="A2" s="5"/>
    </row>
    <row r="3" spans="1:23" hidden="1">
      <c r="A3" s="5"/>
    </row>
    <row r="4" spans="1:23" hidden="1">
      <c r="A4" s="5"/>
    </row>
    <row r="5" spans="1:23" hidden="1">
      <c r="A5" s="94"/>
    </row>
    <row r="6" spans="1:23" hidden="1">
      <c r="B6" s="5"/>
      <c r="C6" s="5"/>
    </row>
    <row r="7" spans="1:23" hidden="1">
      <c r="A7" s="5"/>
    </row>
    <row r="8" spans="1:23" hidden="1">
      <c r="A8" s="5"/>
    </row>
    <row r="9" spans="1:23" hidden="1">
      <c r="A9" s="5"/>
    </row>
    <row r="10" spans="1:23">
      <c r="A10" s="5"/>
      <c r="B10">
        <f t="shared" ref="B10:Q12" si="0">MROUND(B11,500)</f>
        <v>4000</v>
      </c>
      <c r="C10">
        <f t="shared" si="0"/>
        <v>3500</v>
      </c>
      <c r="D10">
        <f t="shared" si="0"/>
        <v>3500</v>
      </c>
      <c r="E10">
        <f t="shared" si="0"/>
        <v>0</v>
      </c>
      <c r="F10">
        <f t="shared" si="0"/>
        <v>5000</v>
      </c>
      <c r="H10">
        <f t="shared" si="0"/>
        <v>2500</v>
      </c>
      <c r="I10">
        <f t="shared" si="0"/>
        <v>2000</v>
      </c>
      <c r="J10">
        <f t="shared" si="0"/>
        <v>5500</v>
      </c>
      <c r="L10">
        <f t="shared" si="0"/>
        <v>3500</v>
      </c>
      <c r="M10">
        <f t="shared" si="0"/>
        <v>6000</v>
      </c>
      <c r="N10">
        <f t="shared" si="0"/>
        <v>2000</v>
      </c>
      <c r="O10">
        <f t="shared" si="0"/>
        <v>1000</v>
      </c>
      <c r="P10">
        <f t="shared" si="0"/>
        <v>0</v>
      </c>
      <c r="Q10">
        <f t="shared" si="0"/>
        <v>0</v>
      </c>
      <c r="R10">
        <f t="shared" ref="R10:U10" si="1">MROUND(R11,500)</f>
        <v>500</v>
      </c>
      <c r="S10">
        <f t="shared" si="1"/>
        <v>0</v>
      </c>
      <c r="T10">
        <f t="shared" si="1"/>
        <v>0</v>
      </c>
      <c r="U10">
        <f t="shared" si="1"/>
        <v>0</v>
      </c>
    </row>
    <row r="11" spans="1:23">
      <c r="A11" s="5" t="s">
        <v>0</v>
      </c>
      <c r="B11">
        <f>B1457-$P1457</f>
        <v>4100</v>
      </c>
      <c r="C11">
        <f t="shared" ref="C11:R11" si="2">C1457-$P1457</f>
        <v>3600</v>
      </c>
      <c r="D11">
        <f t="shared" si="2"/>
        <v>3600</v>
      </c>
      <c r="E11">
        <f t="shared" si="2"/>
        <v>100</v>
      </c>
      <c r="F11">
        <f t="shared" si="2"/>
        <v>4900</v>
      </c>
      <c r="H11">
        <f t="shared" si="2"/>
        <v>2600</v>
      </c>
      <c r="I11">
        <f t="shared" si="2"/>
        <v>2000</v>
      </c>
      <c r="J11">
        <f t="shared" si="2"/>
        <v>5600</v>
      </c>
      <c r="L11">
        <f t="shared" si="2"/>
        <v>3600</v>
      </c>
      <c r="M11">
        <f t="shared" si="2"/>
        <v>6100</v>
      </c>
      <c r="N11">
        <f t="shared" si="2"/>
        <v>2200</v>
      </c>
      <c r="O11">
        <f t="shared" si="2"/>
        <v>900</v>
      </c>
      <c r="P11">
        <f t="shared" si="2"/>
        <v>0</v>
      </c>
      <c r="Q11">
        <f t="shared" si="2"/>
        <v>100</v>
      </c>
      <c r="R11">
        <f t="shared" si="2"/>
        <v>300</v>
      </c>
    </row>
    <row r="12" spans="1:23">
      <c r="A12" s="5" t="s">
        <v>1</v>
      </c>
      <c r="B12" s="273">
        <f t="shared" si="0"/>
        <v>4500</v>
      </c>
      <c r="C12" s="273">
        <f t="shared" si="0"/>
        <v>4500</v>
      </c>
      <c r="D12" s="273">
        <f t="shared" si="0"/>
        <v>4000</v>
      </c>
      <c r="E12" s="273">
        <f t="shared" si="0"/>
        <v>0</v>
      </c>
      <c r="F12" s="273">
        <f t="shared" si="0"/>
        <v>5000</v>
      </c>
      <c r="H12" s="273">
        <f t="shared" si="0"/>
        <v>2500</v>
      </c>
      <c r="I12" s="273">
        <f t="shared" si="0"/>
        <v>3000</v>
      </c>
      <c r="J12" s="273">
        <f t="shared" si="0"/>
        <v>5000</v>
      </c>
      <c r="L12" s="273">
        <f t="shared" si="0"/>
        <v>5000</v>
      </c>
      <c r="M12" s="273">
        <f t="shared" si="0"/>
        <v>5000</v>
      </c>
      <c r="N12" s="273">
        <f t="shared" si="0"/>
        <v>3000</v>
      </c>
      <c r="O12" s="273">
        <f t="shared" si="0"/>
        <v>1500</v>
      </c>
      <c r="P12" s="273">
        <f>MROUND(P13,500)</f>
        <v>0</v>
      </c>
      <c r="Q12" s="273">
        <f>MROUND(Q13,500)</f>
        <v>500</v>
      </c>
      <c r="R12" s="273">
        <f>MROUND(R13,500)</f>
        <v>500</v>
      </c>
      <c r="S12">
        <f t="shared" ref="S12:U12" si="3">MROUND(S13,500)</f>
        <v>2500</v>
      </c>
      <c r="T12">
        <f t="shared" si="3"/>
        <v>3500</v>
      </c>
      <c r="U12">
        <f t="shared" si="3"/>
        <v>5000</v>
      </c>
    </row>
    <row r="13" spans="1:23">
      <c r="A13" s="5"/>
      <c r="B13" s="89">
        <f t="shared" ref="B13:O13" si="4">B14-$P14</f>
        <v>4284.5319040820759</v>
      </c>
      <c r="C13" s="89">
        <f t="shared" si="4"/>
        <v>4549.2172187673859</v>
      </c>
      <c r="D13" s="89">
        <f t="shared" si="4"/>
        <v>3995.5017301038024</v>
      </c>
      <c r="E13" s="89">
        <f t="shared" si="4"/>
        <v>145.72071527088701</v>
      </c>
      <c r="F13" s="89">
        <f t="shared" si="4"/>
        <v>5161.9377162629753</v>
      </c>
      <c r="G13" s="89"/>
      <c r="H13" s="89">
        <f>H14-$P14</f>
        <v>2402.5577806445363</v>
      </c>
      <c r="I13" s="89">
        <f t="shared" si="4"/>
        <v>2964.0560384842611</v>
      </c>
      <c r="J13" s="89">
        <f t="shared" si="4"/>
        <v>4751.9031141868472</v>
      </c>
      <c r="K13" s="89"/>
      <c r="L13" s="89">
        <f t="shared" si="4"/>
        <v>4991.2337388326923</v>
      </c>
      <c r="M13" s="89">
        <f t="shared" si="4"/>
        <v>4995.1112552864288</v>
      </c>
      <c r="N13" s="89">
        <f t="shared" si="4"/>
        <v>3052.9225062856276</v>
      </c>
      <c r="O13" s="89">
        <f t="shared" si="4"/>
        <v>1387.749418275198</v>
      </c>
      <c r="P13" s="89">
        <f>P14-$P14</f>
        <v>0</v>
      </c>
      <c r="Q13" s="89">
        <f t="shared" ref="Q13:U13" si="5">Q14-$P14</f>
        <v>418.72236639753828</v>
      </c>
      <c r="R13" s="89">
        <f t="shared" si="5"/>
        <v>300.49319973086676</v>
      </c>
      <c r="S13" s="89">
        <f t="shared" si="5"/>
        <v>2258.3081278582977</v>
      </c>
      <c r="T13" s="89">
        <f t="shared" si="5"/>
        <v>3698.5834775086478</v>
      </c>
      <c r="U13" s="89">
        <f t="shared" si="5"/>
        <v>5100.9898363936663</v>
      </c>
    </row>
    <row r="14" spans="1:23">
      <c r="B14" s="89">
        <f>AVERAGE(B1113:B14230)</f>
        <v>47476.573426573428</v>
      </c>
      <c r="C14" s="89">
        <f t="shared" ref="C14:U14" si="6">AVERAGE(C1113:C14230)</f>
        <v>47741.258741258738</v>
      </c>
      <c r="D14" s="89">
        <f t="shared" si="6"/>
        <v>47187.543252595155</v>
      </c>
      <c r="E14" s="89">
        <f t="shared" si="6"/>
        <v>43337.762237762239</v>
      </c>
      <c r="F14" s="89">
        <f t="shared" si="6"/>
        <v>48353.979238754328</v>
      </c>
      <c r="G14" s="89"/>
      <c r="H14" s="89">
        <f t="shared" si="6"/>
        <v>45594.599303135888</v>
      </c>
      <c r="I14" s="89">
        <f t="shared" si="6"/>
        <v>46156.097560975613</v>
      </c>
      <c r="J14" s="89">
        <f t="shared" si="6"/>
        <v>47943.944636678199</v>
      </c>
      <c r="K14" s="89"/>
      <c r="L14" s="89">
        <f t="shared" si="6"/>
        <v>48183.275261324045</v>
      </c>
      <c r="M14" s="89">
        <f t="shared" si="6"/>
        <v>48187.152777777781</v>
      </c>
      <c r="N14" s="89">
        <f t="shared" si="6"/>
        <v>46244.96402877698</v>
      </c>
      <c r="O14" s="89">
        <f t="shared" si="6"/>
        <v>44579.79094076655</v>
      </c>
      <c r="P14" s="89">
        <f t="shared" si="6"/>
        <v>43192.041522491352</v>
      </c>
      <c r="Q14" s="89">
        <f t="shared" si="6"/>
        <v>43610.763888888891</v>
      </c>
      <c r="R14" s="89">
        <f t="shared" si="6"/>
        <v>43492.534722222219</v>
      </c>
      <c r="S14" s="89">
        <f t="shared" si="6"/>
        <v>45450.34965034965</v>
      </c>
      <c r="T14" s="89">
        <f t="shared" si="6"/>
        <v>46890.625</v>
      </c>
      <c r="U14" s="89">
        <f t="shared" si="6"/>
        <v>48293.031358885019</v>
      </c>
      <c r="V14" s="89">
        <f t="shared" ref="C14:W14" si="7">AVERAGE(V17:V14230)</f>
        <v>51644.222776392351</v>
      </c>
      <c r="W14" s="89">
        <f t="shared" si="7"/>
        <v>54573.981481481482</v>
      </c>
    </row>
    <row r="15" spans="1:23">
      <c r="A15" s="1" t="s">
        <v>30</v>
      </c>
      <c r="B15" s="411" t="s">
        <v>423</v>
      </c>
      <c r="C15" s="411"/>
      <c r="D15" s="411"/>
      <c r="E15" s="411"/>
      <c r="F15" s="411"/>
      <c r="G15" s="411"/>
      <c r="H15" s="411"/>
      <c r="I15" s="411"/>
      <c r="J15" s="411"/>
      <c r="K15" s="411"/>
      <c r="L15" s="411"/>
      <c r="M15" s="411"/>
      <c r="N15" s="411"/>
      <c r="O15" s="411"/>
      <c r="P15" s="411"/>
      <c r="Q15" s="411"/>
      <c r="R15" s="411"/>
      <c r="S15" s="411" t="s">
        <v>424</v>
      </c>
      <c r="T15" s="411"/>
      <c r="U15" s="411"/>
      <c r="V15" s="2" t="s">
        <v>425</v>
      </c>
      <c r="W15" s="2" t="s">
        <v>426</v>
      </c>
    </row>
    <row r="16" spans="1:23">
      <c r="A16" s="1"/>
      <c r="B16" s="2" t="s">
        <v>40</v>
      </c>
      <c r="C16" s="2" t="s">
        <v>13</v>
      </c>
      <c r="D16" s="2" t="s">
        <v>14</v>
      </c>
      <c r="E16" s="2" t="s">
        <v>15</v>
      </c>
      <c r="F16" s="2" t="s">
        <v>43</v>
      </c>
      <c r="G16" s="2" t="s">
        <v>427</v>
      </c>
      <c r="H16" s="2" t="s">
        <v>16</v>
      </c>
      <c r="I16" s="2" t="s">
        <v>428</v>
      </c>
      <c r="J16" s="2" t="s">
        <v>44</v>
      </c>
      <c r="K16" s="2" t="s">
        <v>45</v>
      </c>
      <c r="L16" s="2" t="s">
        <v>47</v>
      </c>
      <c r="M16" s="2" t="s">
        <v>17</v>
      </c>
      <c r="N16" s="2" t="s">
        <v>429</v>
      </c>
      <c r="O16" s="2" t="s">
        <v>430</v>
      </c>
      <c r="P16" s="2" t="s">
        <v>48</v>
      </c>
      <c r="Q16" s="2" t="s">
        <v>37</v>
      </c>
      <c r="R16" s="2" t="s">
        <v>49</v>
      </c>
      <c r="S16" s="2" t="s">
        <v>15</v>
      </c>
      <c r="T16" s="2" t="s">
        <v>37</v>
      </c>
      <c r="U16" s="2" t="s">
        <v>49</v>
      </c>
      <c r="V16" s="2" t="s">
        <v>12</v>
      </c>
      <c r="W16" s="2" t="s">
        <v>12</v>
      </c>
    </row>
    <row r="17" spans="1:23">
      <c r="A17" s="93">
        <v>44287</v>
      </c>
      <c r="B17" s="90">
        <v>47200</v>
      </c>
      <c r="C17" s="90">
        <v>47900</v>
      </c>
      <c r="D17" s="90">
        <v>45700</v>
      </c>
      <c r="E17" s="90">
        <v>45750</v>
      </c>
      <c r="F17" s="90">
        <v>48600</v>
      </c>
      <c r="G17" s="91" t="s">
        <v>25</v>
      </c>
      <c r="H17" s="90">
        <v>47500</v>
      </c>
      <c r="I17" s="91" t="s">
        <v>25</v>
      </c>
      <c r="J17" s="90">
        <v>48100</v>
      </c>
      <c r="K17" s="91" t="s">
        <v>25</v>
      </c>
      <c r="L17" s="90">
        <v>47100</v>
      </c>
      <c r="M17" s="90">
        <v>47500</v>
      </c>
      <c r="N17" s="90">
        <v>45500</v>
      </c>
      <c r="O17" s="91" t="s">
        <v>25</v>
      </c>
      <c r="P17" s="90">
        <v>45400</v>
      </c>
      <c r="Q17" s="90">
        <v>44800</v>
      </c>
      <c r="R17" s="90">
        <v>45600</v>
      </c>
      <c r="S17" s="91" t="s">
        <v>25</v>
      </c>
      <c r="T17" s="91" t="s">
        <v>25</v>
      </c>
      <c r="U17" s="91" t="s">
        <v>25</v>
      </c>
      <c r="V17" s="90">
        <v>47900</v>
      </c>
      <c r="W17" s="91" t="s">
        <v>25</v>
      </c>
    </row>
    <row r="18" spans="1:23">
      <c r="A18" s="93">
        <v>44288</v>
      </c>
      <c r="B18" s="90">
        <v>47500</v>
      </c>
      <c r="C18" s="90">
        <v>48300</v>
      </c>
      <c r="D18" s="90">
        <v>46300</v>
      </c>
      <c r="E18" s="90">
        <v>46000</v>
      </c>
      <c r="F18" s="90">
        <v>49300</v>
      </c>
      <c r="G18" s="91" t="s">
        <v>25</v>
      </c>
      <c r="H18" s="90">
        <v>47600</v>
      </c>
      <c r="I18" s="91" t="s">
        <v>25</v>
      </c>
      <c r="J18" s="90">
        <v>48400</v>
      </c>
      <c r="K18" s="91" t="s">
        <v>25</v>
      </c>
      <c r="L18" s="90">
        <v>47500</v>
      </c>
      <c r="M18" s="90">
        <v>47800</v>
      </c>
      <c r="N18" s="90">
        <v>45600</v>
      </c>
      <c r="O18" s="91" t="s">
        <v>25</v>
      </c>
      <c r="P18" s="90">
        <v>45500</v>
      </c>
      <c r="Q18" s="90">
        <v>45100</v>
      </c>
      <c r="R18" s="90">
        <v>45800</v>
      </c>
      <c r="S18" s="91" t="s">
        <v>25</v>
      </c>
      <c r="T18" s="91" t="s">
        <v>25</v>
      </c>
      <c r="U18" s="91" t="s">
        <v>25</v>
      </c>
      <c r="V18" s="90">
        <v>48500</v>
      </c>
      <c r="W18" s="91" t="s">
        <v>25</v>
      </c>
    </row>
    <row r="19" spans="1:23">
      <c r="A19" s="93">
        <v>44289</v>
      </c>
      <c r="B19" s="90">
        <v>47600</v>
      </c>
      <c r="C19" s="90">
        <v>48700</v>
      </c>
      <c r="D19" s="90">
        <v>46300</v>
      </c>
      <c r="E19" s="90">
        <v>46500</v>
      </c>
      <c r="F19" s="90">
        <v>49700</v>
      </c>
      <c r="G19" s="91" t="s">
        <v>25</v>
      </c>
      <c r="H19" s="90">
        <v>47900</v>
      </c>
      <c r="I19" s="91" t="s">
        <v>25</v>
      </c>
      <c r="J19" s="90">
        <v>48400</v>
      </c>
      <c r="K19" s="91" t="s">
        <v>25</v>
      </c>
      <c r="L19" s="90">
        <v>47800</v>
      </c>
      <c r="M19" s="90">
        <v>47800</v>
      </c>
      <c r="N19" s="90">
        <v>45600</v>
      </c>
      <c r="O19" s="91" t="s">
        <v>25</v>
      </c>
      <c r="P19" s="90">
        <v>45300</v>
      </c>
      <c r="Q19" s="90">
        <v>44900</v>
      </c>
      <c r="R19" s="90">
        <v>45700</v>
      </c>
      <c r="S19" s="91" t="s">
        <v>25</v>
      </c>
      <c r="T19" s="91" t="s">
        <v>25</v>
      </c>
      <c r="U19" s="91" t="s">
        <v>25</v>
      </c>
      <c r="V19" s="90">
        <v>48600</v>
      </c>
      <c r="W19" s="91" t="s">
        <v>25</v>
      </c>
    </row>
    <row r="20" spans="1:23">
      <c r="A20" s="93">
        <v>44290</v>
      </c>
      <c r="B20" s="90" t="s">
        <v>24</v>
      </c>
      <c r="C20" s="90" t="s">
        <v>24</v>
      </c>
      <c r="D20" s="90" t="s">
        <v>24</v>
      </c>
      <c r="E20" s="90" t="s">
        <v>24</v>
      </c>
      <c r="F20" s="90" t="s">
        <v>24</v>
      </c>
      <c r="G20" s="90" t="s">
        <v>24</v>
      </c>
      <c r="H20" s="90" t="s">
        <v>24</v>
      </c>
      <c r="I20" s="90" t="s">
        <v>24</v>
      </c>
      <c r="J20" s="90" t="s">
        <v>24</v>
      </c>
      <c r="K20" s="90" t="s">
        <v>24</v>
      </c>
      <c r="L20" s="90" t="s">
        <v>24</v>
      </c>
      <c r="M20" s="90" t="s">
        <v>24</v>
      </c>
      <c r="N20" s="90" t="s">
        <v>24</v>
      </c>
      <c r="O20" s="90" t="s">
        <v>24</v>
      </c>
      <c r="P20" s="90" t="s">
        <v>24</v>
      </c>
      <c r="Q20" s="90" t="s">
        <v>24</v>
      </c>
      <c r="R20" s="90" t="s">
        <v>24</v>
      </c>
      <c r="S20" s="90" t="s">
        <v>24</v>
      </c>
      <c r="T20" s="90" t="s">
        <v>24</v>
      </c>
      <c r="U20" s="90" t="s">
        <v>24</v>
      </c>
      <c r="V20" s="90" t="s">
        <v>24</v>
      </c>
      <c r="W20" s="90" t="s">
        <v>24</v>
      </c>
    </row>
    <row r="21" spans="1:23">
      <c r="A21" s="93">
        <v>44291</v>
      </c>
      <c r="B21" s="90">
        <v>48100</v>
      </c>
      <c r="C21" s="90">
        <v>49100</v>
      </c>
      <c r="D21" s="90">
        <v>46500</v>
      </c>
      <c r="E21" s="90">
        <v>46500</v>
      </c>
      <c r="F21" s="90">
        <v>49700</v>
      </c>
      <c r="G21" s="91" t="s">
        <v>25</v>
      </c>
      <c r="H21" s="90">
        <v>47800</v>
      </c>
      <c r="I21" s="91" t="s">
        <v>25</v>
      </c>
      <c r="J21" s="90">
        <v>48400</v>
      </c>
      <c r="K21" s="91" t="s">
        <v>25</v>
      </c>
      <c r="L21" s="90">
        <v>48000</v>
      </c>
      <c r="M21" s="90">
        <v>47800</v>
      </c>
      <c r="N21" s="90">
        <v>45600</v>
      </c>
      <c r="O21" s="91" t="s">
        <v>25</v>
      </c>
      <c r="P21" s="90">
        <v>45000</v>
      </c>
      <c r="Q21" s="90">
        <v>44900</v>
      </c>
      <c r="R21" s="90">
        <v>45600</v>
      </c>
      <c r="S21" s="91" t="s">
        <v>25</v>
      </c>
      <c r="T21" s="91" t="s">
        <v>25</v>
      </c>
      <c r="U21" s="91" t="s">
        <v>25</v>
      </c>
      <c r="V21" s="90">
        <v>48600</v>
      </c>
      <c r="W21" s="91" t="s">
        <v>25</v>
      </c>
    </row>
    <row r="22" spans="1:23">
      <c r="A22" s="93">
        <v>44292</v>
      </c>
      <c r="B22" s="90">
        <v>48600</v>
      </c>
      <c r="C22" s="91" t="s">
        <v>25</v>
      </c>
      <c r="D22" s="90">
        <v>47100</v>
      </c>
      <c r="E22" s="90">
        <v>46500</v>
      </c>
      <c r="F22" s="90">
        <v>49700</v>
      </c>
      <c r="G22" s="91" t="s">
        <v>25</v>
      </c>
      <c r="H22" s="90">
        <v>48300</v>
      </c>
      <c r="I22" s="91" t="s">
        <v>25</v>
      </c>
      <c r="J22" s="90">
        <v>48400</v>
      </c>
      <c r="K22" s="91" t="s">
        <v>25</v>
      </c>
      <c r="L22" s="90">
        <v>48400</v>
      </c>
      <c r="M22" s="90">
        <v>47700</v>
      </c>
      <c r="N22" s="90">
        <v>46300</v>
      </c>
      <c r="O22" s="91" t="s">
        <v>25</v>
      </c>
      <c r="P22" s="90">
        <v>45200</v>
      </c>
      <c r="Q22" s="90">
        <v>45100</v>
      </c>
      <c r="R22" s="90">
        <v>45800</v>
      </c>
      <c r="S22" s="91" t="s">
        <v>25</v>
      </c>
      <c r="T22" s="91" t="s">
        <v>25</v>
      </c>
      <c r="U22" s="91" t="s">
        <v>25</v>
      </c>
      <c r="V22" s="90">
        <v>48600</v>
      </c>
      <c r="W22" s="91" t="s">
        <v>25</v>
      </c>
    </row>
    <row r="23" spans="1:23">
      <c r="A23" s="93">
        <v>44293</v>
      </c>
      <c r="B23" s="90">
        <v>48600</v>
      </c>
      <c r="C23" s="90">
        <v>49100</v>
      </c>
      <c r="D23" s="90">
        <v>47100</v>
      </c>
      <c r="E23" s="90">
        <v>46500</v>
      </c>
      <c r="F23" s="90">
        <v>49700</v>
      </c>
      <c r="G23" s="91" t="s">
        <v>25</v>
      </c>
      <c r="H23" s="90">
        <v>48000</v>
      </c>
      <c r="I23" s="91" t="s">
        <v>25</v>
      </c>
      <c r="J23" s="90">
        <v>48400</v>
      </c>
      <c r="K23" s="91" t="s">
        <v>25</v>
      </c>
      <c r="L23" s="90">
        <v>48300</v>
      </c>
      <c r="M23" s="90">
        <v>47700</v>
      </c>
      <c r="N23" s="90">
        <v>46000</v>
      </c>
      <c r="O23" s="91" t="s">
        <v>25</v>
      </c>
      <c r="P23" s="90">
        <v>45100</v>
      </c>
      <c r="Q23" s="90">
        <v>44900</v>
      </c>
      <c r="R23" s="90">
        <v>45700</v>
      </c>
      <c r="S23" s="91" t="s">
        <v>25</v>
      </c>
      <c r="T23" s="91" t="s">
        <v>25</v>
      </c>
      <c r="U23" s="91" t="s">
        <v>25</v>
      </c>
      <c r="V23" s="90">
        <v>48700</v>
      </c>
      <c r="W23" s="91" t="s">
        <v>25</v>
      </c>
    </row>
    <row r="24" spans="1:23">
      <c r="A24" s="93">
        <v>44294</v>
      </c>
      <c r="B24" s="90">
        <v>48600</v>
      </c>
      <c r="C24" s="90">
        <v>49100</v>
      </c>
      <c r="D24" s="90">
        <v>47000</v>
      </c>
      <c r="E24" s="90">
        <v>46500</v>
      </c>
      <c r="F24" s="90">
        <v>49400</v>
      </c>
      <c r="G24" s="91" t="s">
        <v>25</v>
      </c>
      <c r="H24" s="90">
        <v>47900</v>
      </c>
      <c r="I24" s="91" t="s">
        <v>25</v>
      </c>
      <c r="J24" s="90">
        <v>48400</v>
      </c>
      <c r="K24" s="91" t="s">
        <v>25</v>
      </c>
      <c r="L24" s="90">
        <v>48300</v>
      </c>
      <c r="M24" s="90">
        <v>47700</v>
      </c>
      <c r="N24" s="90">
        <v>46000</v>
      </c>
      <c r="O24" s="91" t="s">
        <v>25</v>
      </c>
      <c r="P24" s="90">
        <v>44800</v>
      </c>
      <c r="Q24" s="90">
        <v>44700</v>
      </c>
      <c r="R24" s="90">
        <v>45700</v>
      </c>
      <c r="S24" s="91" t="s">
        <v>25</v>
      </c>
      <c r="T24" s="91" t="s">
        <v>25</v>
      </c>
      <c r="U24" s="91" t="s">
        <v>25</v>
      </c>
      <c r="V24" s="90">
        <v>48600</v>
      </c>
      <c r="W24" s="91" t="s">
        <v>25</v>
      </c>
    </row>
    <row r="25" spans="1:23">
      <c r="A25" s="93">
        <v>44295</v>
      </c>
      <c r="B25" s="90">
        <v>48200</v>
      </c>
      <c r="C25" s="90">
        <v>49000</v>
      </c>
      <c r="D25" s="90">
        <v>46400</v>
      </c>
      <c r="E25" s="90">
        <v>46300</v>
      </c>
      <c r="F25" s="90">
        <v>49100</v>
      </c>
      <c r="G25" s="91" t="s">
        <v>25</v>
      </c>
      <c r="H25" s="90">
        <v>47500</v>
      </c>
      <c r="I25" s="91" t="s">
        <v>25</v>
      </c>
      <c r="J25" s="90">
        <v>48300</v>
      </c>
      <c r="K25" s="91" t="s">
        <v>25</v>
      </c>
      <c r="L25" s="90">
        <v>48000</v>
      </c>
      <c r="M25" s="90">
        <v>47700</v>
      </c>
      <c r="N25" s="90">
        <v>45500</v>
      </c>
      <c r="O25" s="91" t="s">
        <v>25</v>
      </c>
      <c r="P25" s="90">
        <v>44000</v>
      </c>
      <c r="Q25" s="90">
        <v>44300</v>
      </c>
      <c r="R25" s="90">
        <v>45200</v>
      </c>
      <c r="S25" s="91" t="s">
        <v>25</v>
      </c>
      <c r="T25" s="91" t="s">
        <v>25</v>
      </c>
      <c r="U25" s="91" t="s">
        <v>25</v>
      </c>
      <c r="V25" s="90">
        <v>48100</v>
      </c>
      <c r="W25" s="91" t="s">
        <v>25</v>
      </c>
    </row>
    <row r="26" spans="1:23">
      <c r="A26" s="93">
        <v>44296</v>
      </c>
      <c r="B26" s="90">
        <v>48200</v>
      </c>
      <c r="C26" s="90">
        <v>49100</v>
      </c>
      <c r="D26" s="90">
        <v>46300</v>
      </c>
      <c r="E26" s="90">
        <v>45750</v>
      </c>
      <c r="F26" s="90">
        <v>48500</v>
      </c>
      <c r="G26" s="91" t="s">
        <v>25</v>
      </c>
      <c r="H26" s="90">
        <v>47000</v>
      </c>
      <c r="I26" s="91" t="s">
        <v>25</v>
      </c>
      <c r="J26" s="90">
        <v>48200</v>
      </c>
      <c r="K26" s="91" t="s">
        <v>25</v>
      </c>
      <c r="L26" s="90">
        <v>48200</v>
      </c>
      <c r="M26" s="90">
        <v>47200</v>
      </c>
      <c r="N26" s="90">
        <v>45600</v>
      </c>
      <c r="O26" s="91" t="s">
        <v>25</v>
      </c>
      <c r="P26" s="90">
        <v>44000</v>
      </c>
      <c r="Q26" s="90">
        <v>44300</v>
      </c>
      <c r="R26" s="90">
        <v>45100</v>
      </c>
      <c r="S26" s="91" t="s">
        <v>25</v>
      </c>
      <c r="T26" s="91" t="s">
        <v>25</v>
      </c>
      <c r="U26" s="91" t="s">
        <v>25</v>
      </c>
      <c r="V26" s="90">
        <v>48000</v>
      </c>
      <c r="W26" s="91" t="s">
        <v>25</v>
      </c>
    </row>
    <row r="27" spans="1:23">
      <c r="A27" s="93">
        <v>44297</v>
      </c>
      <c r="B27" s="90" t="s">
        <v>24</v>
      </c>
      <c r="C27" s="90" t="s">
        <v>24</v>
      </c>
      <c r="D27" s="90" t="s">
        <v>24</v>
      </c>
      <c r="E27" s="90" t="s">
        <v>24</v>
      </c>
      <c r="F27" s="90" t="s">
        <v>24</v>
      </c>
      <c r="G27" s="90" t="s">
        <v>24</v>
      </c>
      <c r="H27" s="90" t="s">
        <v>24</v>
      </c>
      <c r="I27" s="90" t="s">
        <v>24</v>
      </c>
      <c r="J27" s="90" t="s">
        <v>24</v>
      </c>
      <c r="K27" s="90" t="s">
        <v>24</v>
      </c>
      <c r="L27" s="90" t="s">
        <v>24</v>
      </c>
      <c r="M27" s="90" t="s">
        <v>24</v>
      </c>
      <c r="N27" s="90" t="s">
        <v>24</v>
      </c>
      <c r="O27" s="90" t="s">
        <v>24</v>
      </c>
      <c r="P27" s="90" t="s">
        <v>24</v>
      </c>
      <c r="Q27" s="90" t="s">
        <v>24</v>
      </c>
      <c r="R27" s="90" t="s">
        <v>24</v>
      </c>
      <c r="S27" s="90" t="s">
        <v>24</v>
      </c>
      <c r="T27" s="90" t="s">
        <v>24</v>
      </c>
      <c r="U27" s="90" t="s">
        <v>24</v>
      </c>
      <c r="V27" s="90" t="s">
        <v>24</v>
      </c>
      <c r="W27" s="90" t="s">
        <v>24</v>
      </c>
    </row>
    <row r="28" spans="1:23">
      <c r="A28" s="93">
        <v>44298</v>
      </c>
      <c r="B28" s="90">
        <v>48400</v>
      </c>
      <c r="C28" s="90">
        <v>49300</v>
      </c>
      <c r="D28" s="90">
        <v>46600</v>
      </c>
      <c r="E28" s="90">
        <v>46000</v>
      </c>
      <c r="F28" s="90">
        <v>48800</v>
      </c>
      <c r="G28" s="91" t="s">
        <v>25</v>
      </c>
      <c r="H28" s="90">
        <v>47600</v>
      </c>
      <c r="I28" s="91" t="s">
        <v>25</v>
      </c>
      <c r="J28" s="90">
        <v>48900</v>
      </c>
      <c r="K28" s="91" t="s">
        <v>25</v>
      </c>
      <c r="L28" s="90">
        <v>48500</v>
      </c>
      <c r="M28" s="90">
        <v>47300</v>
      </c>
      <c r="N28" s="90">
        <v>46100</v>
      </c>
      <c r="O28" s="91" t="s">
        <v>25</v>
      </c>
      <c r="P28" s="90">
        <v>44800</v>
      </c>
      <c r="Q28" s="90">
        <v>44900</v>
      </c>
      <c r="R28" s="90">
        <v>45400</v>
      </c>
      <c r="S28" s="91" t="s">
        <v>25</v>
      </c>
      <c r="T28" s="91" t="s">
        <v>25</v>
      </c>
      <c r="U28" s="91" t="s">
        <v>25</v>
      </c>
      <c r="V28" s="90">
        <v>48100</v>
      </c>
      <c r="W28" s="91" t="s">
        <v>25</v>
      </c>
    </row>
    <row r="29" spans="1:23">
      <c r="A29" s="93">
        <v>44299</v>
      </c>
      <c r="B29" s="90">
        <v>48300</v>
      </c>
      <c r="C29" s="90">
        <v>49100</v>
      </c>
      <c r="D29" s="90">
        <v>46300</v>
      </c>
      <c r="E29" s="90">
        <v>45700</v>
      </c>
      <c r="F29" s="90">
        <v>48900</v>
      </c>
      <c r="G29" s="91" t="s">
        <v>25</v>
      </c>
      <c r="H29" s="90">
        <v>47500</v>
      </c>
      <c r="I29" s="91" t="s">
        <v>25</v>
      </c>
      <c r="J29" s="90">
        <v>48900</v>
      </c>
      <c r="K29" s="91" t="s">
        <v>25</v>
      </c>
      <c r="L29" s="90">
        <v>48400</v>
      </c>
      <c r="M29" s="90">
        <v>47300</v>
      </c>
      <c r="N29" s="90">
        <v>45500</v>
      </c>
      <c r="O29" s="91" t="s">
        <v>25</v>
      </c>
      <c r="P29" s="90">
        <v>44900</v>
      </c>
      <c r="Q29" s="90">
        <v>44900</v>
      </c>
      <c r="R29" s="90">
        <v>45400</v>
      </c>
      <c r="S29" s="91" t="s">
        <v>25</v>
      </c>
      <c r="T29" s="91" t="s">
        <v>25</v>
      </c>
      <c r="U29" s="91" t="s">
        <v>25</v>
      </c>
      <c r="V29" s="90">
        <v>48100</v>
      </c>
      <c r="W29" s="91" t="s">
        <v>25</v>
      </c>
    </row>
    <row r="30" spans="1:23">
      <c r="A30" s="93">
        <v>44300</v>
      </c>
      <c r="B30" s="90">
        <v>48400</v>
      </c>
      <c r="C30" s="90">
        <v>49100</v>
      </c>
      <c r="D30" s="90">
        <v>46400</v>
      </c>
      <c r="E30" s="90">
        <v>45750</v>
      </c>
      <c r="F30" s="90">
        <v>49000</v>
      </c>
      <c r="G30" s="91" t="s">
        <v>25</v>
      </c>
      <c r="H30" s="90">
        <v>47400</v>
      </c>
      <c r="I30" s="91" t="s">
        <v>25</v>
      </c>
      <c r="J30" s="90">
        <v>49000</v>
      </c>
      <c r="K30" s="91" t="s">
        <v>25</v>
      </c>
      <c r="L30" s="90">
        <v>48500</v>
      </c>
      <c r="M30" s="90">
        <v>47500</v>
      </c>
      <c r="N30" s="90">
        <v>45700</v>
      </c>
      <c r="O30" s="91" t="s">
        <v>25</v>
      </c>
      <c r="P30" s="90">
        <v>45200</v>
      </c>
      <c r="Q30" s="90">
        <v>44900</v>
      </c>
      <c r="R30" s="90">
        <v>45600</v>
      </c>
      <c r="S30" s="91" t="s">
        <v>25</v>
      </c>
      <c r="T30" s="91" t="s">
        <v>25</v>
      </c>
      <c r="U30" s="91" t="s">
        <v>25</v>
      </c>
      <c r="V30" s="90">
        <v>48100</v>
      </c>
      <c r="W30" s="91" t="s">
        <v>25</v>
      </c>
    </row>
    <row r="31" spans="1:23">
      <c r="A31" s="93">
        <v>44301</v>
      </c>
      <c r="B31" s="90">
        <v>48900</v>
      </c>
      <c r="C31" s="90">
        <v>49200</v>
      </c>
      <c r="D31" s="90">
        <v>46900</v>
      </c>
      <c r="E31" s="90">
        <v>46300</v>
      </c>
      <c r="F31" s="90">
        <v>49400</v>
      </c>
      <c r="G31" s="91" t="s">
        <v>25</v>
      </c>
      <c r="H31" s="90">
        <v>47700</v>
      </c>
      <c r="I31" s="91" t="s">
        <v>25</v>
      </c>
      <c r="J31" s="90">
        <v>50600</v>
      </c>
      <c r="K31" s="91" t="s">
        <v>25</v>
      </c>
      <c r="L31" s="90">
        <v>48900</v>
      </c>
      <c r="M31" s="90">
        <v>48400</v>
      </c>
      <c r="N31" s="90">
        <v>46300</v>
      </c>
      <c r="O31" s="91" t="s">
        <v>25</v>
      </c>
      <c r="P31" s="90">
        <v>46100</v>
      </c>
      <c r="Q31" s="90">
        <v>46400</v>
      </c>
      <c r="R31" s="90">
        <v>46500</v>
      </c>
      <c r="S31" s="91" t="s">
        <v>25</v>
      </c>
      <c r="T31" s="91" t="s">
        <v>25</v>
      </c>
      <c r="U31" s="91" t="s">
        <v>25</v>
      </c>
      <c r="V31" s="90">
        <v>48300</v>
      </c>
      <c r="W31" s="91" t="s">
        <v>25</v>
      </c>
    </row>
    <row r="32" spans="1:23">
      <c r="A32" s="93">
        <v>44302</v>
      </c>
      <c r="B32" s="90">
        <v>50800</v>
      </c>
      <c r="C32" s="90">
        <v>50000</v>
      </c>
      <c r="D32" s="90">
        <v>47500</v>
      </c>
      <c r="E32" s="90">
        <v>47000</v>
      </c>
      <c r="F32" s="90">
        <v>50800</v>
      </c>
      <c r="G32" s="91" t="s">
        <v>25</v>
      </c>
      <c r="H32" s="90">
        <v>48300</v>
      </c>
      <c r="I32" s="91" t="s">
        <v>25</v>
      </c>
      <c r="J32" s="90">
        <v>52700</v>
      </c>
      <c r="K32" s="91" t="s">
        <v>25</v>
      </c>
      <c r="L32" s="90">
        <v>49100</v>
      </c>
      <c r="M32" s="90">
        <v>49700</v>
      </c>
      <c r="N32" s="90">
        <v>47000</v>
      </c>
      <c r="O32" s="91" t="s">
        <v>25</v>
      </c>
      <c r="P32" s="90">
        <v>46900</v>
      </c>
      <c r="Q32" s="90">
        <v>47300</v>
      </c>
      <c r="R32" s="90">
        <v>47400</v>
      </c>
      <c r="S32" s="91" t="s">
        <v>25</v>
      </c>
      <c r="T32" s="91" t="s">
        <v>25</v>
      </c>
      <c r="U32" s="91" t="s">
        <v>25</v>
      </c>
      <c r="V32" s="90">
        <v>49700</v>
      </c>
      <c r="W32" s="91" t="s">
        <v>25</v>
      </c>
    </row>
    <row r="33" spans="1:23">
      <c r="A33" s="93">
        <v>44303</v>
      </c>
      <c r="B33" s="90">
        <v>51300</v>
      </c>
      <c r="C33" s="90">
        <v>50200</v>
      </c>
      <c r="D33" s="90">
        <v>47800</v>
      </c>
      <c r="E33" s="90">
        <v>47000</v>
      </c>
      <c r="F33" s="90">
        <v>52200</v>
      </c>
      <c r="G33" s="91" t="s">
        <v>25</v>
      </c>
      <c r="H33" s="90">
        <v>48400</v>
      </c>
      <c r="I33" s="91" t="s">
        <v>25</v>
      </c>
      <c r="J33" s="90">
        <v>52700</v>
      </c>
      <c r="K33" s="91" t="s">
        <v>25</v>
      </c>
      <c r="L33" s="90">
        <v>49300</v>
      </c>
      <c r="M33" s="90">
        <v>50900</v>
      </c>
      <c r="N33" s="90">
        <v>46700</v>
      </c>
      <c r="O33" s="91" t="s">
        <v>25</v>
      </c>
      <c r="P33" s="90">
        <v>46800</v>
      </c>
      <c r="Q33" s="90">
        <v>47300</v>
      </c>
      <c r="R33" s="90">
        <v>47300</v>
      </c>
      <c r="S33" s="91" t="s">
        <v>25</v>
      </c>
      <c r="T33" s="91" t="s">
        <v>25</v>
      </c>
      <c r="U33" s="91" t="s">
        <v>25</v>
      </c>
      <c r="V33" s="90">
        <v>50000</v>
      </c>
      <c r="W33" s="91" t="s">
        <v>25</v>
      </c>
    </row>
    <row r="34" spans="1:23">
      <c r="A34" s="93">
        <v>44304</v>
      </c>
      <c r="B34" s="90" t="s">
        <v>24</v>
      </c>
      <c r="C34" s="90" t="s">
        <v>24</v>
      </c>
      <c r="D34" s="90" t="s">
        <v>24</v>
      </c>
      <c r="E34" s="90" t="s">
        <v>24</v>
      </c>
      <c r="F34" s="90" t="s">
        <v>24</v>
      </c>
      <c r="G34" s="90" t="s">
        <v>24</v>
      </c>
      <c r="H34" s="90" t="s">
        <v>24</v>
      </c>
      <c r="I34" s="90" t="s">
        <v>24</v>
      </c>
      <c r="J34" s="90" t="s">
        <v>24</v>
      </c>
      <c r="K34" s="90" t="s">
        <v>24</v>
      </c>
      <c r="L34" s="90" t="s">
        <v>24</v>
      </c>
      <c r="M34" s="90" t="s">
        <v>24</v>
      </c>
      <c r="N34" s="90" t="s">
        <v>24</v>
      </c>
      <c r="O34" s="90" t="s">
        <v>24</v>
      </c>
      <c r="P34" s="90" t="s">
        <v>24</v>
      </c>
      <c r="Q34" s="90" t="s">
        <v>24</v>
      </c>
      <c r="R34" s="90" t="s">
        <v>24</v>
      </c>
      <c r="S34" s="90" t="s">
        <v>24</v>
      </c>
      <c r="T34" s="90" t="s">
        <v>24</v>
      </c>
      <c r="U34" s="90" t="s">
        <v>24</v>
      </c>
      <c r="V34" s="90" t="s">
        <v>24</v>
      </c>
      <c r="W34" s="90" t="s">
        <v>24</v>
      </c>
    </row>
    <row r="35" spans="1:23">
      <c r="A35" s="93">
        <v>44305</v>
      </c>
      <c r="B35" s="90">
        <v>51200</v>
      </c>
      <c r="C35" s="90">
        <v>50700</v>
      </c>
      <c r="D35" s="90">
        <v>48500</v>
      </c>
      <c r="E35" s="90">
        <v>46500</v>
      </c>
      <c r="F35" s="90">
        <v>52100</v>
      </c>
      <c r="G35" s="91" t="s">
        <v>25</v>
      </c>
      <c r="H35" s="90">
        <v>48000</v>
      </c>
      <c r="I35" s="91" t="s">
        <v>25</v>
      </c>
      <c r="J35" s="90">
        <v>52600</v>
      </c>
      <c r="K35" s="91" t="s">
        <v>25</v>
      </c>
      <c r="L35" s="90">
        <v>49100</v>
      </c>
      <c r="M35" s="90">
        <v>50900</v>
      </c>
      <c r="N35" s="90">
        <v>46000</v>
      </c>
      <c r="O35" s="91" t="s">
        <v>25</v>
      </c>
      <c r="P35" s="90">
        <v>46200</v>
      </c>
      <c r="Q35" s="90">
        <v>47000</v>
      </c>
      <c r="R35" s="90">
        <v>47100</v>
      </c>
      <c r="S35" s="91" t="s">
        <v>25</v>
      </c>
      <c r="T35" s="91" t="s">
        <v>25</v>
      </c>
      <c r="U35" s="91" t="s">
        <v>25</v>
      </c>
      <c r="V35" s="90">
        <v>50100</v>
      </c>
      <c r="W35" s="91" t="s">
        <v>25</v>
      </c>
    </row>
    <row r="36" spans="1:23">
      <c r="A36" s="93">
        <v>44306</v>
      </c>
      <c r="B36" s="90">
        <v>50400</v>
      </c>
      <c r="C36" s="90">
        <v>50700</v>
      </c>
      <c r="D36" s="90">
        <v>48300</v>
      </c>
      <c r="E36" s="90">
        <v>45800</v>
      </c>
      <c r="F36" s="90">
        <v>50200</v>
      </c>
      <c r="G36" s="91" t="s">
        <v>25</v>
      </c>
      <c r="H36" s="90">
        <v>47000</v>
      </c>
      <c r="I36" s="91" t="s">
        <v>25</v>
      </c>
      <c r="J36" s="90">
        <v>50600</v>
      </c>
      <c r="K36" s="91" t="s">
        <v>25</v>
      </c>
      <c r="L36" s="90">
        <v>48500</v>
      </c>
      <c r="M36" s="90">
        <v>49900</v>
      </c>
      <c r="N36" s="90">
        <v>45500</v>
      </c>
      <c r="O36" s="91" t="s">
        <v>25</v>
      </c>
      <c r="P36" s="90">
        <v>45100</v>
      </c>
      <c r="Q36" s="90">
        <v>46000</v>
      </c>
      <c r="R36" s="90">
        <v>46500</v>
      </c>
      <c r="S36" s="91" t="s">
        <v>25</v>
      </c>
      <c r="T36" s="91" t="s">
        <v>25</v>
      </c>
      <c r="U36" s="91" t="s">
        <v>25</v>
      </c>
      <c r="V36" s="90">
        <v>49900</v>
      </c>
      <c r="W36" s="91" t="s">
        <v>25</v>
      </c>
    </row>
    <row r="37" spans="1:23">
      <c r="A37" s="93">
        <v>44307</v>
      </c>
      <c r="B37" s="90">
        <v>49900</v>
      </c>
      <c r="C37" s="90">
        <v>50700</v>
      </c>
      <c r="D37" s="90">
        <v>48300</v>
      </c>
      <c r="E37" s="90">
        <v>45800</v>
      </c>
      <c r="F37" s="90">
        <v>50200</v>
      </c>
      <c r="G37" s="91" t="s">
        <v>25</v>
      </c>
      <c r="H37" s="90">
        <v>47500</v>
      </c>
      <c r="I37" s="91" t="s">
        <v>25</v>
      </c>
      <c r="J37" s="90">
        <v>49600</v>
      </c>
      <c r="K37" s="91" t="s">
        <v>25</v>
      </c>
      <c r="L37" s="90">
        <v>48500</v>
      </c>
      <c r="M37" s="90">
        <v>48900</v>
      </c>
      <c r="N37" s="90">
        <v>46000</v>
      </c>
      <c r="O37" s="91" t="s">
        <v>25</v>
      </c>
      <c r="P37" s="90">
        <v>45000</v>
      </c>
      <c r="Q37" s="90">
        <v>45900</v>
      </c>
      <c r="R37" s="90">
        <v>46500</v>
      </c>
      <c r="S37" s="91" t="s">
        <v>25</v>
      </c>
      <c r="T37" s="91" t="s">
        <v>25</v>
      </c>
      <c r="U37" s="91" t="s">
        <v>25</v>
      </c>
      <c r="V37" s="90">
        <v>49800</v>
      </c>
      <c r="W37" s="91" t="s">
        <v>25</v>
      </c>
    </row>
    <row r="38" spans="1:23">
      <c r="A38" s="93">
        <v>44308</v>
      </c>
      <c r="B38" s="90">
        <v>50200</v>
      </c>
      <c r="C38" s="90">
        <v>50900</v>
      </c>
      <c r="D38" s="90">
        <v>47800</v>
      </c>
      <c r="E38" s="90">
        <v>46500</v>
      </c>
      <c r="F38" s="90">
        <v>50500</v>
      </c>
      <c r="G38" s="91" t="s">
        <v>25</v>
      </c>
      <c r="H38" s="90">
        <v>47800</v>
      </c>
      <c r="I38" s="91" t="s">
        <v>25</v>
      </c>
      <c r="J38" s="90">
        <v>49600</v>
      </c>
      <c r="K38" s="91" t="s">
        <v>25</v>
      </c>
      <c r="L38" s="90">
        <v>48800</v>
      </c>
      <c r="M38" s="90">
        <v>48900</v>
      </c>
      <c r="N38" s="90">
        <v>46700</v>
      </c>
      <c r="O38" s="91" t="s">
        <v>25</v>
      </c>
      <c r="P38" s="90">
        <v>45400</v>
      </c>
      <c r="Q38" s="90">
        <v>46000</v>
      </c>
      <c r="R38" s="90">
        <v>46600</v>
      </c>
      <c r="S38" s="91" t="s">
        <v>25</v>
      </c>
      <c r="T38" s="91" t="s">
        <v>25</v>
      </c>
      <c r="U38" s="91" t="s">
        <v>25</v>
      </c>
      <c r="V38" s="90">
        <v>49800</v>
      </c>
      <c r="W38" s="91" t="s">
        <v>25</v>
      </c>
    </row>
    <row r="39" spans="1:23">
      <c r="A39" s="93">
        <v>44309</v>
      </c>
      <c r="B39" s="90">
        <v>50400</v>
      </c>
      <c r="C39" s="90">
        <v>50900</v>
      </c>
      <c r="D39" s="90">
        <v>48600</v>
      </c>
      <c r="E39" s="90">
        <v>46800</v>
      </c>
      <c r="F39" s="90">
        <v>51100</v>
      </c>
      <c r="G39" s="91" t="s">
        <v>25</v>
      </c>
      <c r="H39" s="90">
        <v>47800</v>
      </c>
      <c r="I39" s="91" t="s">
        <v>25</v>
      </c>
      <c r="J39" s="90">
        <v>49800</v>
      </c>
      <c r="K39" s="91" t="s">
        <v>25</v>
      </c>
      <c r="L39" s="90">
        <v>49500</v>
      </c>
      <c r="M39" s="90">
        <v>49100</v>
      </c>
      <c r="N39" s="90">
        <v>46800</v>
      </c>
      <c r="O39" s="91" t="s">
        <v>25</v>
      </c>
      <c r="P39" s="90">
        <v>45900</v>
      </c>
      <c r="Q39" s="90">
        <v>46200</v>
      </c>
      <c r="R39" s="90">
        <v>46600</v>
      </c>
      <c r="S39" s="91" t="s">
        <v>25</v>
      </c>
      <c r="T39" s="91" t="s">
        <v>25</v>
      </c>
      <c r="U39" s="91" t="s">
        <v>25</v>
      </c>
      <c r="V39" s="90">
        <v>49800</v>
      </c>
      <c r="W39" s="91" t="s">
        <v>25</v>
      </c>
    </row>
    <row r="40" spans="1:23">
      <c r="A40" s="93">
        <v>44310</v>
      </c>
      <c r="B40" s="90">
        <v>50400</v>
      </c>
      <c r="C40" s="90">
        <v>50900</v>
      </c>
      <c r="D40" s="90">
        <v>48500</v>
      </c>
      <c r="E40" s="90">
        <v>46500</v>
      </c>
      <c r="F40" s="90">
        <v>51500</v>
      </c>
      <c r="G40" s="91" t="s">
        <v>25</v>
      </c>
      <c r="H40" s="90">
        <v>47500</v>
      </c>
      <c r="I40" s="91" t="s">
        <v>25</v>
      </c>
      <c r="J40" s="90">
        <v>49800</v>
      </c>
      <c r="K40" s="91" t="s">
        <v>25</v>
      </c>
      <c r="L40" s="90">
        <v>49300</v>
      </c>
      <c r="M40" s="90">
        <v>49100</v>
      </c>
      <c r="N40" s="90">
        <v>47000</v>
      </c>
      <c r="O40" s="91" t="s">
        <v>25</v>
      </c>
      <c r="P40" s="90">
        <v>45600</v>
      </c>
      <c r="Q40" s="90">
        <v>46100</v>
      </c>
      <c r="R40" s="90">
        <v>46400</v>
      </c>
      <c r="S40" s="91" t="s">
        <v>25</v>
      </c>
      <c r="T40" s="91" t="s">
        <v>25</v>
      </c>
      <c r="U40" s="91" t="s">
        <v>25</v>
      </c>
      <c r="V40" s="90">
        <v>49800</v>
      </c>
      <c r="W40" s="91" t="s">
        <v>25</v>
      </c>
    </row>
    <row r="41" spans="1:23">
      <c r="A41" s="93">
        <v>44311</v>
      </c>
      <c r="B41" s="90" t="s">
        <v>24</v>
      </c>
      <c r="C41" s="90" t="s">
        <v>24</v>
      </c>
      <c r="D41" s="90" t="s">
        <v>24</v>
      </c>
      <c r="E41" s="90" t="s">
        <v>24</v>
      </c>
      <c r="F41" s="90" t="s">
        <v>24</v>
      </c>
      <c r="G41" s="90" t="s">
        <v>24</v>
      </c>
      <c r="H41" s="90" t="s">
        <v>24</v>
      </c>
      <c r="I41" s="90" t="s">
        <v>24</v>
      </c>
      <c r="J41" s="90" t="s">
        <v>24</v>
      </c>
      <c r="K41" s="90" t="s">
        <v>24</v>
      </c>
      <c r="L41" s="90" t="s">
        <v>24</v>
      </c>
      <c r="M41" s="90" t="s">
        <v>24</v>
      </c>
      <c r="N41" s="90" t="s">
        <v>24</v>
      </c>
      <c r="O41" s="90" t="s">
        <v>24</v>
      </c>
      <c r="P41" s="90" t="s">
        <v>24</v>
      </c>
      <c r="Q41" s="90" t="s">
        <v>24</v>
      </c>
      <c r="R41" s="90" t="s">
        <v>24</v>
      </c>
      <c r="S41" s="90" t="s">
        <v>24</v>
      </c>
      <c r="T41" s="90" t="s">
        <v>24</v>
      </c>
      <c r="U41" s="90" t="s">
        <v>24</v>
      </c>
      <c r="V41" s="90" t="s">
        <v>24</v>
      </c>
      <c r="W41" s="90" t="s">
        <v>24</v>
      </c>
    </row>
    <row r="42" spans="1:23">
      <c r="A42" s="93">
        <v>44312</v>
      </c>
      <c r="B42" s="90">
        <v>49900</v>
      </c>
      <c r="C42" s="90">
        <v>51200</v>
      </c>
      <c r="D42" s="90">
        <v>48500</v>
      </c>
      <c r="E42" s="90">
        <v>46500</v>
      </c>
      <c r="F42" s="90">
        <v>51500</v>
      </c>
      <c r="G42" s="91" t="s">
        <v>25</v>
      </c>
      <c r="H42" s="90">
        <v>47000</v>
      </c>
      <c r="I42" s="91" t="s">
        <v>25</v>
      </c>
      <c r="J42" s="90">
        <v>49700</v>
      </c>
      <c r="K42" s="91" t="s">
        <v>25</v>
      </c>
      <c r="L42" s="90">
        <v>49400</v>
      </c>
      <c r="M42" s="90">
        <v>49100</v>
      </c>
      <c r="N42" s="90">
        <v>46500</v>
      </c>
      <c r="O42" s="91" t="s">
        <v>25</v>
      </c>
      <c r="P42" s="90">
        <v>45300</v>
      </c>
      <c r="Q42" s="90">
        <v>45800</v>
      </c>
      <c r="R42" s="90">
        <v>46200</v>
      </c>
      <c r="S42" s="91" t="s">
        <v>25</v>
      </c>
      <c r="T42" s="91" t="s">
        <v>25</v>
      </c>
      <c r="U42" s="91" t="s">
        <v>25</v>
      </c>
      <c r="V42" s="90">
        <v>49700</v>
      </c>
      <c r="W42" s="91" t="s">
        <v>25</v>
      </c>
    </row>
    <row r="43" spans="1:23">
      <c r="A43" s="93">
        <v>44313</v>
      </c>
      <c r="B43" s="90">
        <v>49600</v>
      </c>
      <c r="C43" s="90">
        <v>51200</v>
      </c>
      <c r="D43" s="90">
        <v>48500</v>
      </c>
      <c r="E43" s="90">
        <v>46500</v>
      </c>
      <c r="F43" s="90">
        <v>50700</v>
      </c>
      <c r="G43" s="91" t="s">
        <v>25</v>
      </c>
      <c r="H43" s="90">
        <v>47300</v>
      </c>
      <c r="I43" s="91" t="s">
        <v>25</v>
      </c>
      <c r="J43" s="90">
        <v>49700</v>
      </c>
      <c r="K43" s="91" t="s">
        <v>25</v>
      </c>
      <c r="L43" s="90">
        <v>49300</v>
      </c>
      <c r="M43" s="90">
        <v>49100</v>
      </c>
      <c r="N43" s="90">
        <v>46500</v>
      </c>
      <c r="O43" s="91" t="s">
        <v>25</v>
      </c>
      <c r="P43" s="90">
        <v>45000</v>
      </c>
      <c r="Q43" s="90">
        <v>45600</v>
      </c>
      <c r="R43" s="90">
        <v>45500</v>
      </c>
      <c r="S43" s="91" t="s">
        <v>25</v>
      </c>
      <c r="T43" s="91" t="s">
        <v>25</v>
      </c>
      <c r="U43" s="91" t="s">
        <v>25</v>
      </c>
      <c r="V43" s="90">
        <v>49600</v>
      </c>
      <c r="W43" s="91" t="s">
        <v>25</v>
      </c>
    </row>
    <row r="44" spans="1:23">
      <c r="A44" s="93">
        <v>44314</v>
      </c>
      <c r="B44" s="90">
        <v>49300</v>
      </c>
      <c r="C44" s="90">
        <v>51200</v>
      </c>
      <c r="D44" s="90">
        <v>48600</v>
      </c>
      <c r="E44" s="90">
        <v>47000</v>
      </c>
      <c r="F44" s="90">
        <v>50100</v>
      </c>
      <c r="G44" s="91" t="s">
        <v>25</v>
      </c>
      <c r="H44" s="90">
        <v>47700</v>
      </c>
      <c r="I44" s="91" t="s">
        <v>25</v>
      </c>
      <c r="J44" s="90">
        <v>49700</v>
      </c>
      <c r="K44" s="91" t="s">
        <v>25</v>
      </c>
      <c r="L44" s="90">
        <v>49700</v>
      </c>
      <c r="M44" s="90">
        <v>48800</v>
      </c>
      <c r="N44" s="90">
        <v>47100</v>
      </c>
      <c r="O44" s="91" t="s">
        <v>25</v>
      </c>
      <c r="P44" s="90">
        <v>45300</v>
      </c>
      <c r="Q44" s="90">
        <v>45600</v>
      </c>
      <c r="R44" s="90">
        <v>45700</v>
      </c>
      <c r="S44" s="91" t="s">
        <v>25</v>
      </c>
      <c r="T44" s="91" t="s">
        <v>25</v>
      </c>
      <c r="U44" s="91" t="s">
        <v>25</v>
      </c>
      <c r="V44" s="90">
        <v>49400</v>
      </c>
      <c r="W44" s="91" t="s">
        <v>25</v>
      </c>
    </row>
    <row r="45" spans="1:23">
      <c r="A45" s="93">
        <v>44315</v>
      </c>
      <c r="B45" s="90">
        <v>49300</v>
      </c>
      <c r="C45" s="90">
        <v>51000</v>
      </c>
      <c r="D45" s="90">
        <v>48700</v>
      </c>
      <c r="E45" s="90">
        <v>47500</v>
      </c>
      <c r="F45" s="90">
        <v>50400</v>
      </c>
      <c r="G45" s="91" t="s">
        <v>25</v>
      </c>
      <c r="H45" s="90">
        <v>48000</v>
      </c>
      <c r="I45" s="91" t="s">
        <v>25</v>
      </c>
      <c r="J45" s="90">
        <v>49700</v>
      </c>
      <c r="K45" s="91" t="s">
        <v>25</v>
      </c>
      <c r="L45" s="90">
        <v>49800</v>
      </c>
      <c r="M45" s="90">
        <v>49000</v>
      </c>
      <c r="N45" s="90">
        <v>47800</v>
      </c>
      <c r="O45" s="91" t="s">
        <v>25</v>
      </c>
      <c r="P45" s="90">
        <v>45400</v>
      </c>
      <c r="Q45" s="90">
        <v>45800</v>
      </c>
      <c r="R45" s="90">
        <v>45800</v>
      </c>
      <c r="S45" s="91" t="s">
        <v>25</v>
      </c>
      <c r="T45" s="91" t="s">
        <v>25</v>
      </c>
      <c r="U45" s="91" t="s">
        <v>25</v>
      </c>
      <c r="V45" s="90">
        <v>49400</v>
      </c>
      <c r="W45" s="91" t="s">
        <v>25</v>
      </c>
    </row>
    <row r="46" spans="1:23">
      <c r="A46" s="93">
        <v>44316</v>
      </c>
      <c r="B46" s="90">
        <v>49200</v>
      </c>
      <c r="C46" s="90">
        <v>51300</v>
      </c>
      <c r="D46" s="90">
        <v>48800</v>
      </c>
      <c r="E46" s="90">
        <v>47300</v>
      </c>
      <c r="F46" s="90">
        <v>51000</v>
      </c>
      <c r="G46" s="91" t="s">
        <v>25</v>
      </c>
      <c r="H46" s="90">
        <v>48300</v>
      </c>
      <c r="I46" s="91" t="s">
        <v>25</v>
      </c>
      <c r="J46" s="90">
        <v>49700</v>
      </c>
      <c r="K46" s="91" t="s">
        <v>25</v>
      </c>
      <c r="L46" s="90">
        <v>49900</v>
      </c>
      <c r="M46" s="90">
        <v>49000</v>
      </c>
      <c r="N46" s="90">
        <v>47900</v>
      </c>
      <c r="O46" s="91" t="s">
        <v>25</v>
      </c>
      <c r="P46" s="90">
        <v>45400</v>
      </c>
      <c r="Q46" s="90">
        <v>45700</v>
      </c>
      <c r="R46" s="90">
        <v>45800</v>
      </c>
      <c r="S46" s="91" t="s">
        <v>25</v>
      </c>
      <c r="T46" s="91" t="s">
        <v>25</v>
      </c>
      <c r="U46" s="91" t="s">
        <v>25</v>
      </c>
      <c r="V46" s="90">
        <v>49400</v>
      </c>
      <c r="W46" s="91" t="s">
        <v>25</v>
      </c>
    </row>
    <row r="47" spans="1:23">
      <c r="A47" s="93">
        <v>44317</v>
      </c>
      <c r="B47" s="90">
        <v>49200</v>
      </c>
      <c r="C47" s="90">
        <v>51300</v>
      </c>
      <c r="D47" s="90">
        <v>49000</v>
      </c>
      <c r="E47" s="90">
        <v>47500</v>
      </c>
      <c r="F47" s="90">
        <v>52000</v>
      </c>
      <c r="G47" s="91" t="s">
        <v>25</v>
      </c>
      <c r="H47" s="90">
        <v>48500</v>
      </c>
      <c r="I47" s="91" t="s">
        <v>25</v>
      </c>
      <c r="J47" s="90">
        <v>49700</v>
      </c>
      <c r="K47" s="91" t="s">
        <v>25</v>
      </c>
      <c r="L47" s="90">
        <v>50300</v>
      </c>
      <c r="M47" s="90">
        <v>49000</v>
      </c>
      <c r="N47" s="90">
        <v>48000</v>
      </c>
      <c r="O47" s="91" t="s">
        <v>25</v>
      </c>
      <c r="P47" s="90">
        <v>45900</v>
      </c>
      <c r="Q47" s="90">
        <v>46100</v>
      </c>
      <c r="R47" s="90">
        <v>45800</v>
      </c>
      <c r="S47" s="91" t="s">
        <v>25</v>
      </c>
      <c r="T47" s="91" t="s">
        <v>25</v>
      </c>
      <c r="U47" s="91" t="s">
        <v>25</v>
      </c>
      <c r="V47" s="90">
        <v>49400</v>
      </c>
      <c r="W47" s="91" t="s">
        <v>25</v>
      </c>
    </row>
    <row r="48" spans="1:23">
      <c r="A48" s="93">
        <v>44318</v>
      </c>
      <c r="B48" s="90" t="s">
        <v>24</v>
      </c>
      <c r="C48" s="90" t="s">
        <v>24</v>
      </c>
      <c r="D48" s="90" t="s">
        <v>24</v>
      </c>
      <c r="E48" s="90" t="s">
        <v>24</v>
      </c>
      <c r="F48" s="90" t="s">
        <v>24</v>
      </c>
      <c r="G48" s="90" t="s">
        <v>24</v>
      </c>
      <c r="H48" s="90" t="s">
        <v>24</v>
      </c>
      <c r="I48" s="90" t="s">
        <v>24</v>
      </c>
      <c r="J48" s="90" t="s">
        <v>24</v>
      </c>
      <c r="K48" s="90" t="s">
        <v>24</v>
      </c>
      <c r="L48" s="90" t="s">
        <v>24</v>
      </c>
      <c r="M48" s="90" t="s">
        <v>24</v>
      </c>
      <c r="N48" s="90" t="s">
        <v>24</v>
      </c>
      <c r="O48" s="90" t="s">
        <v>24</v>
      </c>
      <c r="P48" s="90" t="s">
        <v>24</v>
      </c>
      <c r="Q48" s="90" t="s">
        <v>24</v>
      </c>
      <c r="R48" s="90" t="s">
        <v>24</v>
      </c>
      <c r="S48" s="90" t="s">
        <v>24</v>
      </c>
      <c r="T48" s="90" t="s">
        <v>24</v>
      </c>
      <c r="U48" s="90" t="s">
        <v>24</v>
      </c>
      <c r="V48" s="90" t="s">
        <v>24</v>
      </c>
      <c r="W48" s="90" t="s">
        <v>24</v>
      </c>
    </row>
    <row r="49" spans="1:23">
      <c r="A49" s="93">
        <v>44319</v>
      </c>
      <c r="B49" s="90">
        <v>49300</v>
      </c>
      <c r="C49" s="90">
        <v>51500</v>
      </c>
      <c r="D49" s="90">
        <v>49500</v>
      </c>
      <c r="E49" s="90">
        <v>48500</v>
      </c>
      <c r="F49" s="90">
        <v>52200</v>
      </c>
      <c r="G49" s="91" t="s">
        <v>25</v>
      </c>
      <c r="H49" s="90">
        <v>49000</v>
      </c>
      <c r="I49" s="91" t="s">
        <v>25</v>
      </c>
      <c r="J49" s="90">
        <v>49900</v>
      </c>
      <c r="K49" s="91" t="s">
        <v>25</v>
      </c>
      <c r="L49" s="90">
        <v>50800</v>
      </c>
      <c r="M49" s="90">
        <v>49600</v>
      </c>
      <c r="N49" s="90">
        <v>48500</v>
      </c>
      <c r="O49" s="91" t="s">
        <v>25</v>
      </c>
      <c r="P49" s="90">
        <v>46200</v>
      </c>
      <c r="Q49" s="90">
        <v>46600</v>
      </c>
      <c r="R49" s="90">
        <v>46500</v>
      </c>
      <c r="S49" s="91" t="s">
        <v>25</v>
      </c>
      <c r="T49" s="91" t="s">
        <v>25</v>
      </c>
      <c r="U49" s="91" t="s">
        <v>25</v>
      </c>
      <c r="V49" s="90">
        <v>49600</v>
      </c>
      <c r="W49" s="91" t="s">
        <v>25</v>
      </c>
    </row>
    <row r="50" spans="1:23">
      <c r="A50" s="93">
        <v>44320</v>
      </c>
      <c r="B50" s="90">
        <v>49800</v>
      </c>
      <c r="C50" s="90">
        <v>51700</v>
      </c>
      <c r="D50" s="90">
        <v>49500</v>
      </c>
      <c r="E50" s="90">
        <v>48800</v>
      </c>
      <c r="F50" s="90">
        <v>52200</v>
      </c>
      <c r="G50" s="91" t="s">
        <v>25</v>
      </c>
      <c r="H50" s="90">
        <v>49000</v>
      </c>
      <c r="I50" s="91" t="s">
        <v>25</v>
      </c>
      <c r="J50" s="90">
        <v>49900</v>
      </c>
      <c r="K50" s="91" t="s">
        <v>25</v>
      </c>
      <c r="L50" s="90">
        <v>51500</v>
      </c>
      <c r="M50" s="90">
        <v>49800</v>
      </c>
      <c r="N50" s="90">
        <v>48800</v>
      </c>
      <c r="O50" s="91" t="s">
        <v>25</v>
      </c>
      <c r="P50" s="90">
        <v>46200</v>
      </c>
      <c r="Q50" s="90">
        <v>46600</v>
      </c>
      <c r="R50" s="90">
        <v>46600</v>
      </c>
      <c r="S50" s="91" t="s">
        <v>25</v>
      </c>
      <c r="T50" s="91" t="s">
        <v>25</v>
      </c>
      <c r="U50" s="91" t="s">
        <v>25</v>
      </c>
      <c r="V50" s="90">
        <v>49800</v>
      </c>
      <c r="W50" s="91" t="s">
        <v>25</v>
      </c>
    </row>
    <row r="51" spans="1:23">
      <c r="A51" s="93">
        <v>44321</v>
      </c>
      <c r="B51" s="90">
        <v>50100</v>
      </c>
      <c r="C51" s="90">
        <v>51700</v>
      </c>
      <c r="D51" s="90">
        <v>49600</v>
      </c>
      <c r="E51" s="90">
        <v>48500</v>
      </c>
      <c r="F51" s="90">
        <v>52200</v>
      </c>
      <c r="G51" s="91" t="s">
        <v>25</v>
      </c>
      <c r="H51" s="90">
        <v>49000</v>
      </c>
      <c r="I51" s="91" t="s">
        <v>25</v>
      </c>
      <c r="J51" s="90">
        <v>49900</v>
      </c>
      <c r="K51" s="91" t="s">
        <v>25</v>
      </c>
      <c r="L51" s="90">
        <v>51600</v>
      </c>
      <c r="M51" s="90">
        <v>49800</v>
      </c>
      <c r="N51" s="90">
        <v>49000</v>
      </c>
      <c r="O51" s="91" t="s">
        <v>25</v>
      </c>
      <c r="P51" s="90">
        <v>46000</v>
      </c>
      <c r="Q51" s="90">
        <v>46300</v>
      </c>
      <c r="R51" s="90">
        <v>46300</v>
      </c>
      <c r="S51" s="91" t="s">
        <v>25</v>
      </c>
      <c r="T51" s="91" t="s">
        <v>25</v>
      </c>
      <c r="U51" s="91" t="s">
        <v>25</v>
      </c>
      <c r="V51" s="90">
        <v>49800</v>
      </c>
      <c r="W51" s="91" t="s">
        <v>25</v>
      </c>
    </row>
    <row r="52" spans="1:23">
      <c r="A52" s="93">
        <v>44322</v>
      </c>
      <c r="B52" s="90">
        <v>50100</v>
      </c>
      <c r="C52" s="90">
        <v>51500</v>
      </c>
      <c r="D52" s="90">
        <v>49500</v>
      </c>
      <c r="E52" s="90">
        <v>47700</v>
      </c>
      <c r="F52" s="90">
        <v>51900</v>
      </c>
      <c r="G52" s="91" t="s">
        <v>25</v>
      </c>
      <c r="H52" s="90">
        <v>48500</v>
      </c>
      <c r="I52" s="91" t="s">
        <v>25</v>
      </c>
      <c r="J52" s="90">
        <v>49800</v>
      </c>
      <c r="K52" s="91" t="s">
        <v>25</v>
      </c>
      <c r="L52" s="90">
        <v>51400</v>
      </c>
      <c r="M52" s="90">
        <v>50200</v>
      </c>
      <c r="N52" s="90">
        <v>48800</v>
      </c>
      <c r="O52" s="91" t="s">
        <v>25</v>
      </c>
      <c r="P52" s="90">
        <v>45500</v>
      </c>
      <c r="Q52" s="90">
        <v>45800</v>
      </c>
      <c r="R52" s="90">
        <v>46000</v>
      </c>
      <c r="S52" s="91" t="s">
        <v>25</v>
      </c>
      <c r="T52" s="91" t="s">
        <v>25</v>
      </c>
      <c r="U52" s="91" t="s">
        <v>25</v>
      </c>
      <c r="V52" s="90">
        <v>49900</v>
      </c>
      <c r="W52" s="91" t="s">
        <v>25</v>
      </c>
    </row>
    <row r="53" spans="1:23">
      <c r="A53" s="93">
        <v>44323</v>
      </c>
      <c r="B53" s="90">
        <v>49900</v>
      </c>
      <c r="C53" s="90">
        <v>51500</v>
      </c>
      <c r="D53" s="90">
        <v>49600</v>
      </c>
      <c r="E53" s="90">
        <v>48200</v>
      </c>
      <c r="F53" s="90">
        <v>51900</v>
      </c>
      <c r="G53" s="91" t="s">
        <v>25</v>
      </c>
      <c r="H53" s="90">
        <v>48500</v>
      </c>
      <c r="I53" s="91" t="s">
        <v>25</v>
      </c>
      <c r="J53" s="90">
        <v>49800</v>
      </c>
      <c r="K53" s="91" t="s">
        <v>25</v>
      </c>
      <c r="L53" s="90">
        <v>51600</v>
      </c>
      <c r="M53" s="90">
        <v>50300</v>
      </c>
      <c r="N53" s="90">
        <v>48800</v>
      </c>
      <c r="O53" s="91" t="s">
        <v>25</v>
      </c>
      <c r="P53" s="90">
        <v>45800</v>
      </c>
      <c r="Q53" s="90">
        <v>45800</v>
      </c>
      <c r="R53" s="90">
        <v>46200</v>
      </c>
      <c r="S53" s="91" t="s">
        <v>25</v>
      </c>
      <c r="T53" s="91" t="s">
        <v>25</v>
      </c>
      <c r="U53" s="91" t="s">
        <v>25</v>
      </c>
      <c r="V53" s="90">
        <v>50000</v>
      </c>
      <c r="W53" s="91" t="s">
        <v>25</v>
      </c>
    </row>
    <row r="54" spans="1:23">
      <c r="A54" s="93">
        <v>44324</v>
      </c>
      <c r="B54" s="90">
        <v>50200</v>
      </c>
      <c r="C54" s="90">
        <v>51500</v>
      </c>
      <c r="D54" s="90">
        <v>50300</v>
      </c>
      <c r="E54" s="90">
        <v>48800</v>
      </c>
      <c r="F54" s="90">
        <v>52000</v>
      </c>
      <c r="G54" s="91" t="s">
        <v>25</v>
      </c>
      <c r="H54" s="90">
        <v>49000</v>
      </c>
      <c r="I54" s="91" t="s">
        <v>25</v>
      </c>
      <c r="J54" s="90">
        <v>49800</v>
      </c>
      <c r="K54" s="91" t="s">
        <v>25</v>
      </c>
      <c r="L54" s="90">
        <v>52000</v>
      </c>
      <c r="M54" s="90">
        <v>50500</v>
      </c>
      <c r="N54" s="90">
        <v>49100</v>
      </c>
      <c r="O54" s="91" t="s">
        <v>25</v>
      </c>
      <c r="P54" s="90">
        <v>46500</v>
      </c>
      <c r="Q54" s="90">
        <v>46300</v>
      </c>
      <c r="R54" s="90">
        <v>47000</v>
      </c>
      <c r="S54" s="91" t="s">
        <v>25</v>
      </c>
      <c r="T54" s="91" t="s">
        <v>25</v>
      </c>
      <c r="U54" s="91" t="s">
        <v>25</v>
      </c>
      <c r="V54" s="90">
        <v>50000</v>
      </c>
      <c r="W54" s="91" t="s">
        <v>25</v>
      </c>
    </row>
    <row r="55" spans="1:23">
      <c r="A55" s="93">
        <v>44325</v>
      </c>
      <c r="B55" s="90" t="s">
        <v>24</v>
      </c>
      <c r="C55" s="90" t="s">
        <v>24</v>
      </c>
      <c r="D55" s="90" t="s">
        <v>24</v>
      </c>
      <c r="E55" s="90" t="s">
        <v>24</v>
      </c>
      <c r="F55" s="90" t="s">
        <v>24</v>
      </c>
      <c r="G55" s="90" t="s">
        <v>24</v>
      </c>
      <c r="H55" s="90" t="s">
        <v>24</v>
      </c>
      <c r="I55" s="90" t="s">
        <v>24</v>
      </c>
      <c r="J55" s="90" t="s">
        <v>24</v>
      </c>
      <c r="K55" s="90" t="s">
        <v>24</v>
      </c>
      <c r="L55" s="90" t="s">
        <v>24</v>
      </c>
      <c r="M55" s="90" t="s">
        <v>24</v>
      </c>
      <c r="N55" s="90" t="s">
        <v>24</v>
      </c>
      <c r="O55" s="90" t="s">
        <v>24</v>
      </c>
      <c r="P55" s="90" t="s">
        <v>24</v>
      </c>
      <c r="Q55" s="90" t="s">
        <v>24</v>
      </c>
      <c r="R55" s="90" t="s">
        <v>24</v>
      </c>
      <c r="S55" s="90" t="s">
        <v>24</v>
      </c>
      <c r="T55" s="90" t="s">
        <v>24</v>
      </c>
      <c r="U55" s="90" t="s">
        <v>24</v>
      </c>
      <c r="V55" s="90" t="s">
        <v>24</v>
      </c>
      <c r="W55" s="90" t="s">
        <v>24</v>
      </c>
    </row>
    <row r="56" spans="1:23">
      <c r="A56" s="93">
        <v>44326</v>
      </c>
      <c r="B56" s="90">
        <v>50900</v>
      </c>
      <c r="C56" s="90">
        <v>51500</v>
      </c>
      <c r="D56" s="90">
        <v>50300</v>
      </c>
      <c r="E56" s="90">
        <v>49300</v>
      </c>
      <c r="F56" s="90">
        <v>52000</v>
      </c>
      <c r="G56" s="91" t="s">
        <v>25</v>
      </c>
      <c r="H56" s="90">
        <v>49000</v>
      </c>
      <c r="I56" s="91" t="s">
        <v>25</v>
      </c>
      <c r="J56" s="90">
        <v>49800</v>
      </c>
      <c r="K56" s="91" t="s">
        <v>25</v>
      </c>
      <c r="L56" s="90">
        <v>52100</v>
      </c>
      <c r="M56" s="90">
        <v>50400</v>
      </c>
      <c r="N56" s="90">
        <v>49300</v>
      </c>
      <c r="O56" s="91" t="s">
        <v>25</v>
      </c>
      <c r="P56" s="90">
        <v>46600</v>
      </c>
      <c r="Q56" s="90">
        <v>46400</v>
      </c>
      <c r="R56" s="90">
        <v>47400</v>
      </c>
      <c r="S56" s="91" t="s">
        <v>25</v>
      </c>
      <c r="T56" s="91" t="s">
        <v>25</v>
      </c>
      <c r="U56" s="91" t="s">
        <v>25</v>
      </c>
      <c r="V56" s="90">
        <v>50000</v>
      </c>
      <c r="W56" s="91" t="s">
        <v>25</v>
      </c>
    </row>
    <row r="57" spans="1:23">
      <c r="A57" s="93">
        <v>44327</v>
      </c>
      <c r="B57" s="90">
        <v>51500</v>
      </c>
      <c r="C57" s="90">
        <v>51900</v>
      </c>
      <c r="D57" s="90">
        <v>50700</v>
      </c>
      <c r="E57" s="90">
        <v>49600</v>
      </c>
      <c r="F57" s="90">
        <v>52300</v>
      </c>
      <c r="G57" s="91" t="s">
        <v>25</v>
      </c>
      <c r="H57" s="90">
        <v>49500</v>
      </c>
      <c r="I57" s="91" t="s">
        <v>25</v>
      </c>
      <c r="J57" s="90">
        <v>50300</v>
      </c>
      <c r="K57" s="91" t="s">
        <v>25</v>
      </c>
      <c r="L57" s="90">
        <v>52400</v>
      </c>
      <c r="M57" s="90">
        <v>50400</v>
      </c>
      <c r="N57" s="90">
        <v>50000</v>
      </c>
      <c r="O57" s="91" t="s">
        <v>25</v>
      </c>
      <c r="P57" s="90">
        <v>47500</v>
      </c>
      <c r="Q57" s="90">
        <v>47400</v>
      </c>
      <c r="R57" s="90">
        <v>47500</v>
      </c>
      <c r="S57" s="91" t="s">
        <v>25</v>
      </c>
      <c r="T57" s="91" t="s">
        <v>25</v>
      </c>
      <c r="U57" s="91" t="s">
        <v>25</v>
      </c>
      <c r="V57" s="90">
        <v>50200</v>
      </c>
      <c r="W57" s="91" t="s">
        <v>25</v>
      </c>
    </row>
    <row r="58" spans="1:23">
      <c r="A58" s="93">
        <v>44328</v>
      </c>
      <c r="B58" s="90">
        <v>51800</v>
      </c>
      <c r="C58" s="90">
        <v>52200</v>
      </c>
      <c r="D58" s="90">
        <v>50800</v>
      </c>
      <c r="E58" s="90">
        <v>50000</v>
      </c>
      <c r="F58" s="90">
        <v>52300</v>
      </c>
      <c r="G58" s="91" t="s">
        <v>25</v>
      </c>
      <c r="H58" s="90">
        <v>49600</v>
      </c>
      <c r="I58" s="91" t="s">
        <v>25</v>
      </c>
      <c r="J58" s="90">
        <v>50500</v>
      </c>
      <c r="K58" s="91" t="s">
        <v>25</v>
      </c>
      <c r="L58" s="90">
        <v>52400</v>
      </c>
      <c r="M58" s="90">
        <v>50700</v>
      </c>
      <c r="N58" s="90">
        <v>50200</v>
      </c>
      <c r="O58" s="91" t="s">
        <v>25</v>
      </c>
      <c r="P58" s="90">
        <v>48000</v>
      </c>
      <c r="Q58" s="90">
        <v>47600</v>
      </c>
      <c r="R58" s="90">
        <v>47850</v>
      </c>
      <c r="S58" s="91" t="s">
        <v>25</v>
      </c>
      <c r="T58" s="91" t="s">
        <v>25</v>
      </c>
      <c r="U58" s="91" t="s">
        <v>25</v>
      </c>
      <c r="V58" s="90">
        <v>50600</v>
      </c>
      <c r="W58" s="91" t="s">
        <v>25</v>
      </c>
    </row>
    <row r="59" spans="1:23">
      <c r="A59" s="93">
        <v>44329</v>
      </c>
      <c r="B59" s="90">
        <v>52100</v>
      </c>
      <c r="C59" s="90">
        <v>52300</v>
      </c>
      <c r="D59" s="90">
        <v>50800</v>
      </c>
      <c r="E59" s="90">
        <v>50250</v>
      </c>
      <c r="F59" s="90">
        <v>52300</v>
      </c>
      <c r="G59" s="91" t="s">
        <v>25</v>
      </c>
      <c r="H59" s="90">
        <v>50000</v>
      </c>
      <c r="I59" s="91" t="s">
        <v>25</v>
      </c>
      <c r="J59" s="90">
        <v>50500</v>
      </c>
      <c r="K59" s="91" t="s">
        <v>25</v>
      </c>
      <c r="L59" s="90">
        <v>52600</v>
      </c>
      <c r="M59" s="90">
        <v>50900</v>
      </c>
      <c r="N59" s="90">
        <v>50200</v>
      </c>
      <c r="O59" s="91" t="s">
        <v>25</v>
      </c>
      <c r="P59" s="90">
        <v>48500</v>
      </c>
      <c r="Q59" s="90">
        <v>48000</v>
      </c>
      <c r="R59" s="90">
        <v>48000</v>
      </c>
      <c r="S59" s="91" t="s">
        <v>25</v>
      </c>
      <c r="T59" s="91" t="s">
        <v>25</v>
      </c>
      <c r="U59" s="91" t="s">
        <v>25</v>
      </c>
      <c r="V59" s="90">
        <v>51100</v>
      </c>
      <c r="W59" s="91" t="s">
        <v>25</v>
      </c>
    </row>
    <row r="60" spans="1:23">
      <c r="A60" s="93">
        <v>44330</v>
      </c>
      <c r="B60" s="90">
        <v>52100</v>
      </c>
      <c r="C60" s="90">
        <v>52300</v>
      </c>
      <c r="D60" s="90">
        <v>50600</v>
      </c>
      <c r="E60" s="90">
        <v>49250</v>
      </c>
      <c r="F60" s="90">
        <v>52200</v>
      </c>
      <c r="G60" s="91" t="s">
        <v>25</v>
      </c>
      <c r="H60" s="90">
        <v>49500</v>
      </c>
      <c r="I60" s="91" t="s">
        <v>25</v>
      </c>
      <c r="J60" s="90">
        <v>50500</v>
      </c>
      <c r="K60" s="91" t="s">
        <v>25</v>
      </c>
      <c r="L60" s="90">
        <v>52200</v>
      </c>
      <c r="M60" s="90">
        <v>50900</v>
      </c>
      <c r="N60" s="90">
        <v>49800</v>
      </c>
      <c r="O60" s="91" t="s">
        <v>25</v>
      </c>
      <c r="P60" s="90">
        <v>47700</v>
      </c>
      <c r="Q60" s="90">
        <v>47600</v>
      </c>
      <c r="R60" s="90">
        <v>47500</v>
      </c>
      <c r="S60" s="91" t="s">
        <v>25</v>
      </c>
      <c r="T60" s="91" t="s">
        <v>25</v>
      </c>
      <c r="U60" s="91" t="s">
        <v>25</v>
      </c>
      <c r="V60" s="90">
        <v>51100</v>
      </c>
      <c r="W60" s="91" t="s">
        <v>25</v>
      </c>
    </row>
    <row r="61" spans="1:23">
      <c r="A61" s="93">
        <v>44331</v>
      </c>
      <c r="B61" s="90">
        <v>52100</v>
      </c>
      <c r="C61" s="90">
        <v>52300</v>
      </c>
      <c r="D61" s="90">
        <v>50200</v>
      </c>
      <c r="E61" s="90">
        <v>48750</v>
      </c>
      <c r="F61" s="90">
        <v>52200</v>
      </c>
      <c r="G61" s="91" t="s">
        <v>25</v>
      </c>
      <c r="H61" s="90">
        <v>49500</v>
      </c>
      <c r="I61" s="91" t="s">
        <v>25</v>
      </c>
      <c r="J61" s="90">
        <v>50400</v>
      </c>
      <c r="K61" s="91" t="s">
        <v>25</v>
      </c>
      <c r="L61" s="90">
        <v>52200</v>
      </c>
      <c r="M61" s="90">
        <v>50900</v>
      </c>
      <c r="N61" s="90">
        <v>50000</v>
      </c>
      <c r="O61" s="91" t="s">
        <v>25</v>
      </c>
      <c r="P61" s="90">
        <v>48000</v>
      </c>
      <c r="Q61" s="90">
        <v>47600</v>
      </c>
      <c r="R61" s="90">
        <v>47800</v>
      </c>
      <c r="S61" s="91" t="s">
        <v>25</v>
      </c>
      <c r="T61" s="91" t="s">
        <v>25</v>
      </c>
      <c r="U61" s="91" t="s">
        <v>25</v>
      </c>
      <c r="V61" s="90">
        <v>51200</v>
      </c>
      <c r="W61" s="91" t="s">
        <v>25</v>
      </c>
    </row>
    <row r="62" spans="1:23">
      <c r="A62" s="93">
        <v>44332</v>
      </c>
      <c r="B62" s="90" t="s">
        <v>24</v>
      </c>
      <c r="C62" s="90" t="s">
        <v>24</v>
      </c>
      <c r="D62" s="90" t="s">
        <v>24</v>
      </c>
      <c r="E62" s="90" t="s">
        <v>24</v>
      </c>
      <c r="F62" s="90" t="s">
        <v>24</v>
      </c>
      <c r="G62" s="90" t="s">
        <v>24</v>
      </c>
      <c r="H62" s="90" t="s">
        <v>24</v>
      </c>
      <c r="I62" s="90" t="s">
        <v>24</v>
      </c>
      <c r="J62" s="90" t="s">
        <v>24</v>
      </c>
      <c r="K62" s="90" t="s">
        <v>24</v>
      </c>
      <c r="L62" s="90" t="s">
        <v>24</v>
      </c>
      <c r="M62" s="90" t="s">
        <v>24</v>
      </c>
      <c r="N62" s="90" t="s">
        <v>24</v>
      </c>
      <c r="O62" s="90" t="s">
        <v>24</v>
      </c>
      <c r="P62" s="90" t="s">
        <v>24</v>
      </c>
      <c r="Q62" s="90" t="s">
        <v>24</v>
      </c>
      <c r="R62" s="90" t="s">
        <v>24</v>
      </c>
      <c r="S62" s="90" t="s">
        <v>24</v>
      </c>
      <c r="T62" s="90" t="s">
        <v>24</v>
      </c>
      <c r="U62" s="90" t="s">
        <v>24</v>
      </c>
      <c r="V62" s="90" t="s">
        <v>24</v>
      </c>
      <c r="W62" s="90" t="s">
        <v>24</v>
      </c>
    </row>
    <row r="63" spans="1:23">
      <c r="A63" s="93">
        <v>44333</v>
      </c>
      <c r="B63" s="90">
        <v>51700</v>
      </c>
      <c r="C63" s="90">
        <v>52300</v>
      </c>
      <c r="D63" s="90">
        <v>50000</v>
      </c>
      <c r="E63" s="90">
        <v>48750</v>
      </c>
      <c r="F63" s="90">
        <v>52000</v>
      </c>
      <c r="G63" s="91" t="s">
        <v>25</v>
      </c>
      <c r="H63" s="90">
        <v>49500</v>
      </c>
      <c r="I63" s="91" t="s">
        <v>25</v>
      </c>
      <c r="J63" s="90">
        <v>50400</v>
      </c>
      <c r="K63" s="91" t="s">
        <v>25</v>
      </c>
      <c r="L63" s="90">
        <v>52200</v>
      </c>
      <c r="M63" s="90">
        <v>50600</v>
      </c>
      <c r="N63" s="90">
        <v>50000</v>
      </c>
      <c r="O63" s="91" t="s">
        <v>25</v>
      </c>
      <c r="P63" s="90">
        <v>48000</v>
      </c>
      <c r="Q63" s="90">
        <v>47600</v>
      </c>
      <c r="R63" s="90">
        <v>47900</v>
      </c>
      <c r="S63" s="91" t="s">
        <v>25</v>
      </c>
      <c r="T63" s="91" t="s">
        <v>25</v>
      </c>
      <c r="U63" s="91" t="s">
        <v>25</v>
      </c>
      <c r="V63" s="90">
        <v>51300</v>
      </c>
      <c r="W63" s="91" t="s">
        <v>25</v>
      </c>
    </row>
    <row r="64" spans="1:23">
      <c r="A64" s="93">
        <v>44334</v>
      </c>
      <c r="B64" s="90">
        <v>51400</v>
      </c>
      <c r="C64" s="90">
        <v>52300</v>
      </c>
      <c r="D64" s="90">
        <v>50000</v>
      </c>
      <c r="E64" s="90">
        <v>48250</v>
      </c>
      <c r="F64" s="90">
        <v>51900</v>
      </c>
      <c r="G64" s="91" t="s">
        <v>25</v>
      </c>
      <c r="H64" s="90">
        <v>49000</v>
      </c>
      <c r="I64" s="91" t="s">
        <v>25</v>
      </c>
      <c r="J64" s="90">
        <v>50400</v>
      </c>
      <c r="K64" s="91" t="s">
        <v>25</v>
      </c>
      <c r="L64" s="90">
        <v>52000</v>
      </c>
      <c r="M64" s="90">
        <v>50300</v>
      </c>
      <c r="N64" s="90">
        <v>49700</v>
      </c>
      <c r="O64" s="91" t="s">
        <v>25</v>
      </c>
      <c r="P64" s="90">
        <v>47300</v>
      </c>
      <c r="Q64" s="90">
        <v>47000</v>
      </c>
      <c r="R64" s="90">
        <v>47500</v>
      </c>
      <c r="S64" s="91" t="s">
        <v>25</v>
      </c>
      <c r="T64" s="91" t="s">
        <v>25</v>
      </c>
      <c r="U64" s="91" t="s">
        <v>25</v>
      </c>
      <c r="V64" s="90">
        <v>51300</v>
      </c>
      <c r="W64" s="91" t="s">
        <v>25</v>
      </c>
    </row>
    <row r="65" spans="1:23">
      <c r="A65" s="93">
        <v>44335</v>
      </c>
      <c r="B65" s="90">
        <v>51400</v>
      </c>
      <c r="C65" s="90">
        <v>52100</v>
      </c>
      <c r="D65" s="90">
        <v>49500</v>
      </c>
      <c r="E65" s="90">
        <v>47750</v>
      </c>
      <c r="F65" s="90">
        <v>51400</v>
      </c>
      <c r="G65" s="91" t="s">
        <v>25</v>
      </c>
      <c r="H65" s="90">
        <v>48500</v>
      </c>
      <c r="I65" s="91" t="s">
        <v>25</v>
      </c>
      <c r="J65" s="90">
        <v>50200</v>
      </c>
      <c r="K65" s="91" t="s">
        <v>25</v>
      </c>
      <c r="L65" s="90">
        <v>51700</v>
      </c>
      <c r="M65" s="90">
        <v>50100</v>
      </c>
      <c r="N65" s="90">
        <v>49300</v>
      </c>
      <c r="O65" s="91" t="s">
        <v>25</v>
      </c>
      <c r="P65" s="90">
        <v>46700</v>
      </c>
      <c r="Q65" s="90">
        <v>46200</v>
      </c>
      <c r="R65" s="90">
        <v>47300</v>
      </c>
      <c r="S65" s="91" t="s">
        <v>25</v>
      </c>
      <c r="T65" s="91" t="s">
        <v>25</v>
      </c>
      <c r="U65" s="91" t="s">
        <v>25</v>
      </c>
      <c r="V65" s="90">
        <v>51300</v>
      </c>
      <c r="W65" s="91" t="s">
        <v>25</v>
      </c>
    </row>
    <row r="66" spans="1:23">
      <c r="A66" s="93">
        <v>44336</v>
      </c>
      <c r="B66" s="90">
        <v>50700</v>
      </c>
      <c r="C66" s="90">
        <v>52200</v>
      </c>
      <c r="D66" s="90">
        <v>49300</v>
      </c>
      <c r="E66" s="90">
        <v>47700</v>
      </c>
      <c r="F66" s="90">
        <v>51100</v>
      </c>
      <c r="G66" s="91" t="s">
        <v>25</v>
      </c>
      <c r="H66" s="90">
        <v>48500</v>
      </c>
      <c r="I66" s="91" t="s">
        <v>25</v>
      </c>
      <c r="J66" s="90">
        <v>50200</v>
      </c>
      <c r="K66" s="91" t="s">
        <v>25</v>
      </c>
      <c r="L66" s="90">
        <v>51700</v>
      </c>
      <c r="M66" s="90">
        <v>49800</v>
      </c>
      <c r="N66" s="90">
        <v>49200</v>
      </c>
      <c r="O66" s="91" t="s">
        <v>25</v>
      </c>
      <c r="P66" s="90">
        <v>46600</v>
      </c>
      <c r="Q66" s="90">
        <v>46300</v>
      </c>
      <c r="R66" s="90">
        <v>46800</v>
      </c>
      <c r="S66" s="91" t="s">
        <v>25</v>
      </c>
      <c r="T66" s="91" t="s">
        <v>25</v>
      </c>
      <c r="U66" s="91" t="s">
        <v>25</v>
      </c>
      <c r="V66" s="90">
        <v>50900</v>
      </c>
      <c r="W66" s="91" t="s">
        <v>25</v>
      </c>
    </row>
    <row r="67" spans="1:23">
      <c r="A67" s="93">
        <v>44337</v>
      </c>
      <c r="B67" s="90">
        <v>50200</v>
      </c>
      <c r="C67" s="90">
        <v>51800</v>
      </c>
      <c r="D67" s="90">
        <v>48700</v>
      </c>
      <c r="E67" s="90">
        <v>47000</v>
      </c>
      <c r="F67" s="90">
        <v>50900</v>
      </c>
      <c r="G67" s="91" t="s">
        <v>25</v>
      </c>
      <c r="H67" s="90">
        <v>48500</v>
      </c>
      <c r="I67" s="91" t="s">
        <v>25</v>
      </c>
      <c r="J67" s="90">
        <v>50000</v>
      </c>
      <c r="K67" s="91" t="s">
        <v>25</v>
      </c>
      <c r="L67" s="90">
        <v>51000</v>
      </c>
      <c r="M67" s="90">
        <v>49300</v>
      </c>
      <c r="N67" s="90">
        <v>48300</v>
      </c>
      <c r="O67" s="91" t="s">
        <v>25</v>
      </c>
      <c r="P67" s="90">
        <v>45700</v>
      </c>
      <c r="Q67" s="90">
        <v>45500</v>
      </c>
      <c r="R67" s="90">
        <v>46300</v>
      </c>
      <c r="S67" s="91" t="s">
        <v>25</v>
      </c>
      <c r="T67" s="91" t="s">
        <v>25</v>
      </c>
      <c r="U67" s="91" t="s">
        <v>25</v>
      </c>
      <c r="V67" s="90">
        <v>50600</v>
      </c>
      <c r="W67" s="91" t="s">
        <v>25</v>
      </c>
    </row>
    <row r="68" spans="1:23">
      <c r="A68" s="93">
        <v>44338</v>
      </c>
      <c r="B68" s="90">
        <v>49900</v>
      </c>
      <c r="C68" s="90">
        <v>51800</v>
      </c>
      <c r="D68" s="90">
        <v>49300</v>
      </c>
      <c r="E68" s="90">
        <v>47700</v>
      </c>
      <c r="F68" s="90">
        <v>50900</v>
      </c>
      <c r="G68" s="91" t="s">
        <v>25</v>
      </c>
      <c r="H68" s="90">
        <v>48500</v>
      </c>
      <c r="I68" s="91" t="s">
        <v>25</v>
      </c>
      <c r="J68" s="90">
        <v>49700</v>
      </c>
      <c r="K68" s="91" t="s">
        <v>25</v>
      </c>
      <c r="L68" s="90">
        <v>51100</v>
      </c>
      <c r="M68" s="90">
        <v>48800</v>
      </c>
      <c r="N68" s="90">
        <v>48600</v>
      </c>
      <c r="O68" s="91" t="s">
        <v>25</v>
      </c>
      <c r="P68" s="90">
        <v>46200</v>
      </c>
      <c r="Q68" s="90">
        <v>45600</v>
      </c>
      <c r="R68" s="90">
        <v>46900</v>
      </c>
      <c r="S68" s="91" t="s">
        <v>25</v>
      </c>
      <c r="T68" s="91" t="s">
        <v>25</v>
      </c>
      <c r="U68" s="91" t="s">
        <v>25</v>
      </c>
      <c r="V68" s="90">
        <v>50500</v>
      </c>
      <c r="W68" s="91" t="s">
        <v>25</v>
      </c>
    </row>
    <row r="69" spans="1:23">
      <c r="A69" s="93">
        <v>44339</v>
      </c>
      <c r="B69" s="90" t="s">
        <v>24</v>
      </c>
      <c r="C69" s="90" t="s">
        <v>24</v>
      </c>
      <c r="D69" s="90" t="s">
        <v>24</v>
      </c>
      <c r="E69" s="90" t="s">
        <v>24</v>
      </c>
      <c r="F69" s="90" t="s">
        <v>24</v>
      </c>
      <c r="G69" s="90" t="s">
        <v>24</v>
      </c>
      <c r="H69" s="90" t="s">
        <v>24</v>
      </c>
      <c r="I69" s="90" t="s">
        <v>24</v>
      </c>
      <c r="J69" s="90" t="s">
        <v>24</v>
      </c>
      <c r="K69" s="90" t="s">
        <v>24</v>
      </c>
      <c r="L69" s="90" t="s">
        <v>24</v>
      </c>
      <c r="M69" s="90" t="s">
        <v>24</v>
      </c>
      <c r="N69" s="90" t="s">
        <v>24</v>
      </c>
      <c r="O69" s="90" t="s">
        <v>24</v>
      </c>
      <c r="P69" s="90" t="s">
        <v>24</v>
      </c>
      <c r="Q69" s="90" t="s">
        <v>24</v>
      </c>
      <c r="R69" s="90" t="s">
        <v>24</v>
      </c>
      <c r="S69" s="90" t="s">
        <v>24</v>
      </c>
      <c r="T69" s="90" t="s">
        <v>24</v>
      </c>
      <c r="U69" s="90" t="s">
        <v>24</v>
      </c>
      <c r="V69" s="90" t="s">
        <v>24</v>
      </c>
      <c r="W69" s="90" t="s">
        <v>24</v>
      </c>
    </row>
    <row r="70" spans="1:23">
      <c r="A70" s="93">
        <v>44340</v>
      </c>
      <c r="B70" s="90">
        <v>49900</v>
      </c>
      <c r="C70" s="90">
        <v>51500</v>
      </c>
      <c r="D70" s="90">
        <v>49000</v>
      </c>
      <c r="E70" s="90">
        <v>47000</v>
      </c>
      <c r="F70" s="90">
        <v>50900</v>
      </c>
      <c r="G70" s="91" t="s">
        <v>25</v>
      </c>
      <c r="H70" s="90">
        <v>48000</v>
      </c>
      <c r="I70" s="91" t="s">
        <v>25</v>
      </c>
      <c r="J70" s="90">
        <v>49700</v>
      </c>
      <c r="K70" s="91" t="s">
        <v>25</v>
      </c>
      <c r="L70" s="90">
        <v>50800</v>
      </c>
      <c r="M70" s="90">
        <v>48800</v>
      </c>
      <c r="N70" s="90">
        <v>48300</v>
      </c>
      <c r="O70" s="91" t="s">
        <v>25</v>
      </c>
      <c r="P70" s="90">
        <v>45600</v>
      </c>
      <c r="Q70" s="90">
        <v>45400</v>
      </c>
      <c r="R70" s="90">
        <v>45800</v>
      </c>
      <c r="S70" s="91" t="s">
        <v>25</v>
      </c>
      <c r="T70" s="91" t="s">
        <v>25</v>
      </c>
      <c r="U70" s="91" t="s">
        <v>25</v>
      </c>
      <c r="V70" s="90">
        <v>49800</v>
      </c>
      <c r="W70" s="91" t="s">
        <v>25</v>
      </c>
    </row>
    <row r="71" spans="1:23">
      <c r="A71" s="93">
        <v>44341</v>
      </c>
      <c r="B71" s="90">
        <v>49700</v>
      </c>
      <c r="C71" s="90">
        <v>51200</v>
      </c>
      <c r="D71" s="90">
        <v>48400</v>
      </c>
      <c r="E71" s="90">
        <v>46750</v>
      </c>
      <c r="F71" s="90">
        <v>50400</v>
      </c>
      <c r="G71" s="91" t="s">
        <v>25</v>
      </c>
      <c r="H71" s="90">
        <v>47500</v>
      </c>
      <c r="I71" s="91" t="s">
        <v>25</v>
      </c>
      <c r="J71" s="90">
        <v>49700</v>
      </c>
      <c r="K71" s="91" t="s">
        <v>25</v>
      </c>
      <c r="L71" s="90">
        <v>50500</v>
      </c>
      <c r="M71" s="90">
        <v>48800</v>
      </c>
      <c r="N71" s="90">
        <v>47500</v>
      </c>
      <c r="O71" s="91" t="s">
        <v>25</v>
      </c>
      <c r="P71" s="90">
        <v>45600</v>
      </c>
      <c r="Q71" s="90">
        <v>45200</v>
      </c>
      <c r="R71" s="90">
        <v>45800</v>
      </c>
      <c r="S71" s="91" t="s">
        <v>25</v>
      </c>
      <c r="T71" s="91" t="s">
        <v>25</v>
      </c>
      <c r="U71" s="91" t="s">
        <v>25</v>
      </c>
      <c r="V71" s="90">
        <v>49700</v>
      </c>
      <c r="W71" s="91" t="s">
        <v>25</v>
      </c>
    </row>
    <row r="72" spans="1:23">
      <c r="A72" s="93">
        <v>44342</v>
      </c>
      <c r="B72" s="90">
        <v>48800</v>
      </c>
      <c r="C72" s="90">
        <v>51000</v>
      </c>
      <c r="D72" s="90">
        <v>47500</v>
      </c>
      <c r="E72" s="90">
        <v>45750</v>
      </c>
      <c r="F72" s="90">
        <v>50100</v>
      </c>
      <c r="G72" s="91" t="s">
        <v>25</v>
      </c>
      <c r="H72" s="90">
        <v>47000</v>
      </c>
      <c r="I72" s="91" t="s">
        <v>25</v>
      </c>
      <c r="J72" s="90">
        <v>48800</v>
      </c>
      <c r="K72" s="91" t="s">
        <v>25</v>
      </c>
      <c r="L72" s="90">
        <v>49900</v>
      </c>
      <c r="M72" s="90">
        <v>47900</v>
      </c>
      <c r="N72" s="90">
        <v>47100</v>
      </c>
      <c r="O72" s="91" t="s">
        <v>25</v>
      </c>
      <c r="P72" s="90">
        <v>44700</v>
      </c>
      <c r="Q72" s="90">
        <v>44900</v>
      </c>
      <c r="R72" s="90">
        <v>45500</v>
      </c>
      <c r="S72" s="91" t="s">
        <v>25</v>
      </c>
      <c r="T72" s="91" t="s">
        <v>25</v>
      </c>
      <c r="U72" s="91" t="s">
        <v>25</v>
      </c>
      <c r="V72" s="90">
        <v>49000</v>
      </c>
      <c r="W72" s="91" t="s">
        <v>25</v>
      </c>
    </row>
    <row r="73" spans="1:23">
      <c r="A73" s="93">
        <v>44343</v>
      </c>
      <c r="B73" s="90">
        <v>48500</v>
      </c>
      <c r="C73" s="90">
        <v>51000</v>
      </c>
      <c r="D73" s="90">
        <v>47200</v>
      </c>
      <c r="E73" s="90">
        <v>45500</v>
      </c>
      <c r="F73" s="90">
        <v>49500</v>
      </c>
      <c r="G73" s="91" t="s">
        <v>25</v>
      </c>
      <c r="H73" s="90">
        <v>47000</v>
      </c>
      <c r="I73" s="91" t="s">
        <v>25</v>
      </c>
      <c r="J73" s="90">
        <v>48700</v>
      </c>
      <c r="K73" s="91" t="s">
        <v>25</v>
      </c>
      <c r="L73" s="90">
        <v>49500</v>
      </c>
      <c r="M73" s="90">
        <v>47600</v>
      </c>
      <c r="N73" s="90">
        <v>46500</v>
      </c>
      <c r="O73" s="91" t="s">
        <v>25</v>
      </c>
      <c r="P73" s="90">
        <v>44400</v>
      </c>
      <c r="Q73" s="90">
        <v>44300</v>
      </c>
      <c r="R73" s="90">
        <v>45400</v>
      </c>
      <c r="S73" s="91" t="s">
        <v>25</v>
      </c>
      <c r="T73" s="91" t="s">
        <v>25</v>
      </c>
      <c r="U73" s="91" t="s">
        <v>25</v>
      </c>
      <c r="V73" s="90">
        <v>48700</v>
      </c>
      <c r="W73" s="91" t="s">
        <v>25</v>
      </c>
    </row>
    <row r="74" spans="1:23">
      <c r="A74" s="93">
        <v>44344</v>
      </c>
      <c r="B74" s="90">
        <v>48600</v>
      </c>
      <c r="C74" s="90">
        <v>50800</v>
      </c>
      <c r="D74" s="90">
        <v>47600</v>
      </c>
      <c r="E74" s="90">
        <v>45750</v>
      </c>
      <c r="F74" s="90">
        <v>48800</v>
      </c>
      <c r="G74" s="91" t="s">
        <v>25</v>
      </c>
      <c r="H74" s="90">
        <v>47200</v>
      </c>
      <c r="I74" s="91" t="s">
        <v>25</v>
      </c>
      <c r="J74" s="90">
        <v>48700</v>
      </c>
      <c r="K74" s="91" t="s">
        <v>25</v>
      </c>
      <c r="L74" s="90">
        <v>50000</v>
      </c>
      <c r="M74" s="90">
        <v>47600</v>
      </c>
      <c r="N74" s="90">
        <v>46900</v>
      </c>
      <c r="O74" s="91" t="s">
        <v>25</v>
      </c>
      <c r="P74" s="90">
        <v>45200</v>
      </c>
      <c r="Q74" s="90">
        <v>44700</v>
      </c>
      <c r="R74" s="90">
        <v>45500</v>
      </c>
      <c r="S74" s="91" t="s">
        <v>25</v>
      </c>
      <c r="T74" s="91" t="s">
        <v>25</v>
      </c>
      <c r="U74" s="91" t="s">
        <v>25</v>
      </c>
      <c r="V74" s="90">
        <v>48700</v>
      </c>
      <c r="W74" s="91" t="s">
        <v>25</v>
      </c>
    </row>
    <row r="75" spans="1:23">
      <c r="A75" s="93">
        <v>44345</v>
      </c>
      <c r="B75" s="90">
        <v>48500</v>
      </c>
      <c r="C75" s="90">
        <v>50800</v>
      </c>
      <c r="D75" s="90">
        <v>47500</v>
      </c>
      <c r="E75" s="90">
        <v>45500</v>
      </c>
      <c r="F75" s="90">
        <v>48700</v>
      </c>
      <c r="G75" s="91" t="s">
        <v>25</v>
      </c>
      <c r="H75" s="90">
        <v>47500</v>
      </c>
      <c r="I75" s="91" t="s">
        <v>25</v>
      </c>
      <c r="J75" s="90">
        <v>48700</v>
      </c>
      <c r="K75" s="91" t="s">
        <v>25</v>
      </c>
      <c r="L75" s="90">
        <v>49700</v>
      </c>
      <c r="M75" s="90">
        <v>47800</v>
      </c>
      <c r="N75" s="90">
        <v>46800</v>
      </c>
      <c r="O75" s="91" t="s">
        <v>25</v>
      </c>
      <c r="P75" s="90">
        <v>45300</v>
      </c>
      <c r="Q75" s="90">
        <v>44700</v>
      </c>
      <c r="R75" s="90">
        <v>45200</v>
      </c>
      <c r="S75" s="91" t="s">
        <v>25</v>
      </c>
      <c r="T75" s="91" t="s">
        <v>25</v>
      </c>
      <c r="U75" s="91" t="s">
        <v>25</v>
      </c>
      <c r="V75" s="90">
        <v>48600</v>
      </c>
      <c r="W75" s="91" t="s">
        <v>25</v>
      </c>
    </row>
    <row r="76" spans="1:23">
      <c r="A76" s="93">
        <v>44346</v>
      </c>
      <c r="B76" s="90" t="s">
        <v>24</v>
      </c>
      <c r="C76" s="90" t="s">
        <v>24</v>
      </c>
      <c r="D76" s="90" t="s">
        <v>24</v>
      </c>
      <c r="E76" s="90" t="s">
        <v>24</v>
      </c>
      <c r="F76" s="90" t="s">
        <v>24</v>
      </c>
      <c r="G76" s="90" t="s">
        <v>24</v>
      </c>
      <c r="H76" s="90" t="s">
        <v>24</v>
      </c>
      <c r="I76" s="90" t="s">
        <v>24</v>
      </c>
      <c r="J76" s="90" t="s">
        <v>24</v>
      </c>
      <c r="K76" s="90" t="s">
        <v>24</v>
      </c>
      <c r="L76" s="90" t="s">
        <v>24</v>
      </c>
      <c r="M76" s="90" t="s">
        <v>24</v>
      </c>
      <c r="N76" s="90" t="s">
        <v>24</v>
      </c>
      <c r="O76" s="90" t="s">
        <v>24</v>
      </c>
      <c r="P76" s="90" t="s">
        <v>24</v>
      </c>
      <c r="Q76" s="90" t="s">
        <v>24</v>
      </c>
      <c r="R76" s="90" t="s">
        <v>24</v>
      </c>
      <c r="S76" s="90" t="s">
        <v>24</v>
      </c>
      <c r="T76" s="90" t="s">
        <v>24</v>
      </c>
      <c r="U76" s="90" t="s">
        <v>24</v>
      </c>
      <c r="V76" s="90" t="s">
        <v>24</v>
      </c>
      <c r="W76" s="90" t="s">
        <v>24</v>
      </c>
    </row>
    <row r="77" spans="1:23">
      <c r="A77" s="93">
        <v>44347</v>
      </c>
      <c r="B77" s="90">
        <v>48600</v>
      </c>
      <c r="C77" s="90">
        <v>50800</v>
      </c>
      <c r="D77" s="90">
        <v>47600</v>
      </c>
      <c r="E77" s="90">
        <v>45700</v>
      </c>
      <c r="F77" s="90">
        <v>48700</v>
      </c>
      <c r="G77" s="91" t="s">
        <v>25</v>
      </c>
      <c r="H77" s="90">
        <v>47500</v>
      </c>
      <c r="I77" s="91" t="s">
        <v>25</v>
      </c>
      <c r="J77" s="90">
        <v>48700</v>
      </c>
      <c r="K77" s="91" t="s">
        <v>25</v>
      </c>
      <c r="L77" s="90">
        <v>49800</v>
      </c>
      <c r="M77" s="90">
        <v>47800</v>
      </c>
      <c r="N77" s="90">
        <v>47000</v>
      </c>
      <c r="O77" s="91" t="s">
        <v>25</v>
      </c>
      <c r="P77" s="90">
        <v>45100</v>
      </c>
      <c r="Q77" s="90">
        <v>44900</v>
      </c>
      <c r="R77" s="90">
        <v>45300</v>
      </c>
      <c r="S77" s="91" t="s">
        <v>25</v>
      </c>
      <c r="T77" s="91" t="s">
        <v>25</v>
      </c>
      <c r="U77" s="91" t="s">
        <v>25</v>
      </c>
      <c r="V77" s="90">
        <v>48700</v>
      </c>
      <c r="W77" s="91" t="s">
        <v>25</v>
      </c>
    </row>
    <row r="78" spans="1:23">
      <c r="A78" s="93">
        <v>44348</v>
      </c>
      <c r="B78" s="90">
        <v>48700</v>
      </c>
      <c r="C78" s="90">
        <v>50800</v>
      </c>
      <c r="D78" s="90">
        <v>47800</v>
      </c>
      <c r="E78" s="90">
        <v>46100</v>
      </c>
      <c r="F78" s="90">
        <v>48700</v>
      </c>
      <c r="G78" s="91" t="s">
        <v>25</v>
      </c>
      <c r="H78" s="90">
        <v>48000</v>
      </c>
      <c r="I78" s="91" t="s">
        <v>25</v>
      </c>
      <c r="J78" s="90">
        <v>48700</v>
      </c>
      <c r="K78" s="91" t="s">
        <v>25</v>
      </c>
      <c r="L78" s="90">
        <v>50300</v>
      </c>
      <c r="M78" s="90">
        <v>47800</v>
      </c>
      <c r="N78" s="90">
        <v>47600</v>
      </c>
      <c r="O78" s="91" t="s">
        <v>25</v>
      </c>
      <c r="P78" s="90">
        <v>45600</v>
      </c>
      <c r="Q78" s="90">
        <v>45300</v>
      </c>
      <c r="R78" s="90">
        <v>45500</v>
      </c>
      <c r="S78" s="91" t="s">
        <v>25</v>
      </c>
      <c r="T78" s="91" t="s">
        <v>25</v>
      </c>
      <c r="U78" s="91" t="s">
        <v>25</v>
      </c>
      <c r="V78" s="90">
        <v>48800</v>
      </c>
      <c r="W78" s="91" t="s">
        <v>25</v>
      </c>
    </row>
    <row r="79" spans="1:23">
      <c r="A79" s="93">
        <v>44349</v>
      </c>
      <c r="B79" s="90">
        <v>48900</v>
      </c>
      <c r="C79" s="90">
        <v>50800</v>
      </c>
      <c r="D79" s="90">
        <v>48500</v>
      </c>
      <c r="E79" s="90">
        <v>46500</v>
      </c>
      <c r="F79" s="90">
        <v>48700</v>
      </c>
      <c r="G79" s="91" t="s">
        <v>25</v>
      </c>
      <c r="H79" s="90">
        <v>48500</v>
      </c>
      <c r="I79" s="91" t="s">
        <v>25</v>
      </c>
      <c r="J79" s="90">
        <v>48700</v>
      </c>
      <c r="K79" s="91" t="s">
        <v>25</v>
      </c>
      <c r="L79" s="90">
        <v>50800</v>
      </c>
      <c r="M79" s="90">
        <v>47800</v>
      </c>
      <c r="N79" s="90">
        <v>48050</v>
      </c>
      <c r="O79" s="91" t="s">
        <v>25</v>
      </c>
      <c r="P79" s="90">
        <v>46500</v>
      </c>
      <c r="Q79" s="90">
        <v>46200</v>
      </c>
      <c r="R79" s="90">
        <v>46600</v>
      </c>
      <c r="S79" s="91" t="s">
        <v>25</v>
      </c>
      <c r="T79" s="91" t="s">
        <v>25</v>
      </c>
      <c r="U79" s="91" t="s">
        <v>25</v>
      </c>
      <c r="V79" s="90">
        <v>49100</v>
      </c>
      <c r="W79" s="91" t="s">
        <v>25</v>
      </c>
    </row>
    <row r="80" spans="1:23">
      <c r="A80" s="93">
        <v>44350</v>
      </c>
      <c r="B80" s="90">
        <v>49300</v>
      </c>
      <c r="C80" s="90">
        <v>50800</v>
      </c>
      <c r="D80" s="90">
        <v>48900</v>
      </c>
      <c r="E80" s="90">
        <v>47000</v>
      </c>
      <c r="F80" s="90">
        <v>49000</v>
      </c>
      <c r="G80" s="91" t="s">
        <v>25</v>
      </c>
      <c r="H80" s="90">
        <v>49000</v>
      </c>
      <c r="I80" s="91" t="s">
        <v>25</v>
      </c>
      <c r="J80" s="90">
        <v>48700</v>
      </c>
      <c r="K80" s="91" t="s">
        <v>25</v>
      </c>
      <c r="L80" s="90">
        <v>51500</v>
      </c>
      <c r="M80" s="90">
        <v>47800</v>
      </c>
      <c r="N80" s="90">
        <v>48600</v>
      </c>
      <c r="O80" s="91" t="s">
        <v>25</v>
      </c>
      <c r="P80" s="90">
        <v>47000</v>
      </c>
      <c r="Q80" s="90">
        <v>46600</v>
      </c>
      <c r="R80" s="90">
        <v>47100</v>
      </c>
      <c r="S80" s="91" t="s">
        <v>25</v>
      </c>
      <c r="T80" s="91" t="s">
        <v>25</v>
      </c>
      <c r="U80" s="91" t="s">
        <v>25</v>
      </c>
      <c r="V80" s="90">
        <v>49400</v>
      </c>
      <c r="W80" s="91" t="s">
        <v>25</v>
      </c>
    </row>
    <row r="81" spans="1:23">
      <c r="A81" s="93">
        <v>44351</v>
      </c>
      <c r="B81" s="90">
        <v>49400</v>
      </c>
      <c r="C81" s="90">
        <v>51000</v>
      </c>
      <c r="D81" s="90">
        <v>49600</v>
      </c>
      <c r="E81" s="90">
        <v>47800</v>
      </c>
      <c r="F81" s="90">
        <v>49200</v>
      </c>
      <c r="G81" s="91" t="s">
        <v>25</v>
      </c>
      <c r="H81" s="90">
        <v>49000</v>
      </c>
      <c r="I81" s="91" t="s">
        <v>25</v>
      </c>
      <c r="J81" s="90">
        <v>48800</v>
      </c>
      <c r="K81" s="91" t="s">
        <v>25</v>
      </c>
      <c r="L81" s="90">
        <v>51900</v>
      </c>
      <c r="M81" s="90">
        <v>48000</v>
      </c>
      <c r="N81" s="90">
        <v>49200</v>
      </c>
      <c r="O81" s="91" t="s">
        <v>25</v>
      </c>
      <c r="P81" s="90">
        <v>47000</v>
      </c>
      <c r="Q81" s="90">
        <v>46700</v>
      </c>
      <c r="R81" s="90">
        <v>47400</v>
      </c>
      <c r="S81" s="91" t="s">
        <v>25</v>
      </c>
      <c r="T81" s="91" t="s">
        <v>25</v>
      </c>
      <c r="U81" s="91" t="s">
        <v>25</v>
      </c>
      <c r="V81" s="90">
        <v>49600</v>
      </c>
      <c r="W81" s="91" t="s">
        <v>25</v>
      </c>
    </row>
    <row r="82" spans="1:23">
      <c r="A82" s="93">
        <v>44352</v>
      </c>
      <c r="B82" s="90">
        <v>49600</v>
      </c>
      <c r="C82" s="90">
        <v>51300</v>
      </c>
      <c r="D82" s="90">
        <v>50300</v>
      </c>
      <c r="E82" s="90">
        <v>48000</v>
      </c>
      <c r="F82" s="90">
        <v>49200</v>
      </c>
      <c r="G82" s="91" t="s">
        <v>25</v>
      </c>
      <c r="H82" s="90">
        <v>48700</v>
      </c>
      <c r="I82" s="91" t="s">
        <v>25</v>
      </c>
      <c r="J82" s="90">
        <v>48900</v>
      </c>
      <c r="K82" s="91" t="s">
        <v>25</v>
      </c>
      <c r="L82" s="90">
        <v>52200</v>
      </c>
      <c r="M82" s="90">
        <v>48200</v>
      </c>
      <c r="N82" s="90">
        <v>49250</v>
      </c>
      <c r="O82" s="91" t="s">
        <v>25</v>
      </c>
      <c r="P82" s="90">
        <v>46800</v>
      </c>
      <c r="Q82" s="90">
        <v>46800</v>
      </c>
      <c r="R82" s="90">
        <v>47000</v>
      </c>
      <c r="S82" s="91" t="s">
        <v>25</v>
      </c>
      <c r="T82" s="91" t="s">
        <v>25</v>
      </c>
      <c r="U82" s="91" t="s">
        <v>25</v>
      </c>
      <c r="V82" s="90">
        <v>49800</v>
      </c>
      <c r="W82" s="91" t="s">
        <v>25</v>
      </c>
    </row>
    <row r="83" spans="1:23">
      <c r="A83" s="93">
        <v>44353</v>
      </c>
      <c r="B83" s="90" t="s">
        <v>24</v>
      </c>
      <c r="C83" s="90" t="s">
        <v>24</v>
      </c>
      <c r="D83" s="90" t="s">
        <v>24</v>
      </c>
      <c r="E83" s="90" t="s">
        <v>24</v>
      </c>
      <c r="F83" s="90" t="s">
        <v>24</v>
      </c>
      <c r="G83" s="90" t="s">
        <v>24</v>
      </c>
      <c r="H83" s="90" t="s">
        <v>24</v>
      </c>
      <c r="I83" s="90" t="s">
        <v>24</v>
      </c>
      <c r="J83" s="90" t="s">
        <v>24</v>
      </c>
      <c r="K83" s="90" t="s">
        <v>24</v>
      </c>
      <c r="L83" s="90" t="s">
        <v>24</v>
      </c>
      <c r="M83" s="90" t="s">
        <v>24</v>
      </c>
      <c r="N83" s="90" t="s">
        <v>24</v>
      </c>
      <c r="O83" s="90" t="s">
        <v>24</v>
      </c>
      <c r="P83" s="90" t="s">
        <v>24</v>
      </c>
      <c r="Q83" s="90" t="s">
        <v>24</v>
      </c>
      <c r="R83" s="90" t="s">
        <v>24</v>
      </c>
      <c r="S83" s="90" t="s">
        <v>24</v>
      </c>
      <c r="T83" s="90" t="s">
        <v>24</v>
      </c>
      <c r="U83" s="90" t="s">
        <v>24</v>
      </c>
      <c r="V83" s="90" t="s">
        <v>24</v>
      </c>
      <c r="W83" s="90" t="s">
        <v>24</v>
      </c>
    </row>
    <row r="84" spans="1:23">
      <c r="A84" s="93">
        <v>44354</v>
      </c>
      <c r="B84" s="90">
        <v>49600</v>
      </c>
      <c r="C84" s="90">
        <v>51300</v>
      </c>
      <c r="D84" s="90">
        <v>50000</v>
      </c>
      <c r="E84" s="90">
        <v>47500</v>
      </c>
      <c r="F84" s="90">
        <v>49100</v>
      </c>
      <c r="G84" s="91" t="s">
        <v>25</v>
      </c>
      <c r="H84" s="90">
        <v>48000</v>
      </c>
      <c r="I84" s="91" t="s">
        <v>25</v>
      </c>
      <c r="J84" s="90">
        <v>48900</v>
      </c>
      <c r="K84" s="91" t="s">
        <v>25</v>
      </c>
      <c r="L84" s="90">
        <v>52100</v>
      </c>
      <c r="M84" s="90">
        <v>48200</v>
      </c>
      <c r="N84" s="90">
        <v>49000</v>
      </c>
      <c r="O84" s="91" t="s">
        <v>25</v>
      </c>
      <c r="P84" s="90">
        <v>46600</v>
      </c>
      <c r="Q84" s="90">
        <v>46600</v>
      </c>
      <c r="R84" s="90">
        <v>46600</v>
      </c>
      <c r="S84" s="91" t="s">
        <v>25</v>
      </c>
      <c r="T84" s="91" t="s">
        <v>25</v>
      </c>
      <c r="U84" s="91" t="s">
        <v>25</v>
      </c>
      <c r="V84" s="90">
        <v>49800</v>
      </c>
      <c r="W84" s="91" t="s">
        <v>25</v>
      </c>
    </row>
    <row r="85" spans="1:23">
      <c r="A85" s="93">
        <v>44355</v>
      </c>
      <c r="B85" s="90">
        <v>49300</v>
      </c>
      <c r="C85" s="90">
        <v>51200</v>
      </c>
      <c r="D85" s="90">
        <v>49900</v>
      </c>
      <c r="E85" s="90">
        <v>47500</v>
      </c>
      <c r="F85" s="90">
        <v>49000</v>
      </c>
      <c r="G85" s="91" t="s">
        <v>25</v>
      </c>
      <c r="H85" s="90">
        <v>47500</v>
      </c>
      <c r="I85" s="91" t="s">
        <v>25</v>
      </c>
      <c r="J85" s="90">
        <v>48800</v>
      </c>
      <c r="K85" s="91" t="s">
        <v>25</v>
      </c>
      <c r="L85" s="90">
        <v>51800</v>
      </c>
      <c r="M85" s="90">
        <v>47600</v>
      </c>
      <c r="N85" s="90">
        <v>49000</v>
      </c>
      <c r="O85" s="91" t="s">
        <v>25</v>
      </c>
      <c r="P85" s="90">
        <v>46400</v>
      </c>
      <c r="Q85" s="90">
        <v>46000</v>
      </c>
      <c r="R85" s="90">
        <v>46450</v>
      </c>
      <c r="S85" s="91" t="s">
        <v>25</v>
      </c>
      <c r="T85" s="91" t="s">
        <v>25</v>
      </c>
      <c r="U85" s="91" t="s">
        <v>25</v>
      </c>
      <c r="V85" s="90">
        <v>49600</v>
      </c>
      <c r="W85" s="91" t="s">
        <v>25</v>
      </c>
    </row>
    <row r="86" spans="1:23">
      <c r="A86" s="93">
        <v>44356</v>
      </c>
      <c r="B86" s="90">
        <v>49100</v>
      </c>
      <c r="C86" s="90">
        <v>51100</v>
      </c>
      <c r="D86" s="90">
        <v>49500</v>
      </c>
      <c r="E86" s="90">
        <v>47000</v>
      </c>
      <c r="F86" s="90">
        <v>48700</v>
      </c>
      <c r="G86" s="91" t="s">
        <v>25</v>
      </c>
      <c r="H86" s="90">
        <v>47500</v>
      </c>
      <c r="I86" s="91" t="s">
        <v>25</v>
      </c>
      <c r="J86" s="90">
        <v>48200</v>
      </c>
      <c r="K86" s="91" t="s">
        <v>25</v>
      </c>
      <c r="L86" s="90">
        <v>51600</v>
      </c>
      <c r="M86" s="90">
        <v>47300</v>
      </c>
      <c r="N86" s="90">
        <v>48500</v>
      </c>
      <c r="O86" s="91" t="s">
        <v>25</v>
      </c>
      <c r="P86" s="90">
        <v>46000</v>
      </c>
      <c r="Q86" s="90">
        <v>46000</v>
      </c>
      <c r="R86" s="90">
        <v>46500</v>
      </c>
      <c r="S86" s="91" t="s">
        <v>25</v>
      </c>
      <c r="T86" s="91" t="s">
        <v>25</v>
      </c>
      <c r="U86" s="91" t="s">
        <v>25</v>
      </c>
      <c r="V86" s="90">
        <v>49300</v>
      </c>
      <c r="W86" s="91" t="s">
        <v>25</v>
      </c>
    </row>
    <row r="87" spans="1:23">
      <c r="A87" s="93">
        <v>44357</v>
      </c>
      <c r="B87" s="90">
        <v>49200</v>
      </c>
      <c r="C87" s="90">
        <v>51200</v>
      </c>
      <c r="D87" s="90">
        <v>49700</v>
      </c>
      <c r="E87" s="90">
        <v>47250</v>
      </c>
      <c r="F87" s="90">
        <v>48400</v>
      </c>
      <c r="G87" s="91" t="s">
        <v>25</v>
      </c>
      <c r="H87" s="90">
        <v>47500</v>
      </c>
      <c r="I87" s="91" t="s">
        <v>25</v>
      </c>
      <c r="J87" s="90">
        <v>48200</v>
      </c>
      <c r="K87" s="91" t="s">
        <v>25</v>
      </c>
      <c r="L87" s="90">
        <v>51800</v>
      </c>
      <c r="M87" s="90">
        <v>47300</v>
      </c>
      <c r="N87" s="90">
        <v>48800</v>
      </c>
      <c r="O87" s="91" t="s">
        <v>25</v>
      </c>
      <c r="P87" s="90">
        <v>46400</v>
      </c>
      <c r="Q87" s="90">
        <v>46100</v>
      </c>
      <c r="R87" s="90">
        <v>46500</v>
      </c>
      <c r="S87" s="91" t="s">
        <v>25</v>
      </c>
      <c r="T87" s="91" t="s">
        <v>25</v>
      </c>
      <c r="U87" s="91" t="s">
        <v>25</v>
      </c>
      <c r="V87" s="90">
        <v>49100</v>
      </c>
      <c r="W87" s="91" t="s">
        <v>25</v>
      </c>
    </row>
    <row r="88" spans="1:23">
      <c r="A88" s="93">
        <v>44358</v>
      </c>
      <c r="B88" s="90">
        <v>49500</v>
      </c>
      <c r="C88" s="90">
        <v>51700</v>
      </c>
      <c r="D88" s="90">
        <v>49800</v>
      </c>
      <c r="E88" s="90">
        <v>47250</v>
      </c>
      <c r="F88" s="90">
        <v>48400</v>
      </c>
      <c r="G88" s="91" t="s">
        <v>25</v>
      </c>
      <c r="H88" s="90">
        <v>48000</v>
      </c>
      <c r="I88" s="91" t="s">
        <v>25</v>
      </c>
      <c r="J88" s="90">
        <v>48300</v>
      </c>
      <c r="K88" s="91" t="s">
        <v>25</v>
      </c>
      <c r="L88" s="90">
        <v>52100</v>
      </c>
      <c r="M88" s="90">
        <v>47500</v>
      </c>
      <c r="N88" s="90">
        <v>49200</v>
      </c>
      <c r="O88" s="91" t="s">
        <v>25</v>
      </c>
      <c r="P88" s="90">
        <v>46900</v>
      </c>
      <c r="Q88" s="90">
        <v>46600</v>
      </c>
      <c r="R88" s="90">
        <v>46700</v>
      </c>
      <c r="S88" s="91" t="s">
        <v>25</v>
      </c>
      <c r="T88" s="91" t="s">
        <v>25</v>
      </c>
      <c r="U88" s="91" t="s">
        <v>25</v>
      </c>
      <c r="V88" s="90">
        <v>48800</v>
      </c>
      <c r="W88" s="91" t="s">
        <v>25</v>
      </c>
    </row>
    <row r="89" spans="1:23">
      <c r="A89" s="93">
        <v>44359</v>
      </c>
      <c r="B89" s="90">
        <v>49500</v>
      </c>
      <c r="C89" s="90">
        <v>51700</v>
      </c>
      <c r="D89" s="90">
        <v>49800</v>
      </c>
      <c r="E89" s="90">
        <v>47250</v>
      </c>
      <c r="F89" s="90">
        <v>48400</v>
      </c>
      <c r="G89" s="91" t="s">
        <v>25</v>
      </c>
      <c r="H89" s="90">
        <v>48500</v>
      </c>
      <c r="I89" s="91" t="s">
        <v>25</v>
      </c>
      <c r="J89" s="90">
        <v>48300</v>
      </c>
      <c r="K89" s="91" t="s">
        <v>25</v>
      </c>
      <c r="L89" s="90">
        <v>51900</v>
      </c>
      <c r="M89" s="90">
        <v>47500</v>
      </c>
      <c r="N89" s="90">
        <v>49100</v>
      </c>
      <c r="O89" s="91" t="s">
        <v>25</v>
      </c>
      <c r="P89" s="90">
        <v>46500</v>
      </c>
      <c r="Q89" s="90">
        <v>46600</v>
      </c>
      <c r="R89" s="90">
        <v>46600</v>
      </c>
      <c r="S89" s="91" t="s">
        <v>25</v>
      </c>
      <c r="T89" s="91" t="s">
        <v>25</v>
      </c>
      <c r="U89" s="91" t="s">
        <v>25</v>
      </c>
      <c r="V89" s="90">
        <v>48800</v>
      </c>
      <c r="W89" s="91" t="s">
        <v>25</v>
      </c>
    </row>
    <row r="90" spans="1:23">
      <c r="A90" s="93">
        <v>44360</v>
      </c>
      <c r="B90" s="90" t="s">
        <v>24</v>
      </c>
      <c r="C90" s="90" t="s">
        <v>24</v>
      </c>
      <c r="D90" s="90" t="s">
        <v>24</v>
      </c>
      <c r="E90" s="90" t="s">
        <v>24</v>
      </c>
      <c r="F90" s="90" t="s">
        <v>24</v>
      </c>
      <c r="G90" s="90" t="s">
        <v>24</v>
      </c>
      <c r="H90" s="90" t="s">
        <v>24</v>
      </c>
      <c r="I90" s="90" t="s">
        <v>24</v>
      </c>
      <c r="J90" s="90" t="s">
        <v>24</v>
      </c>
      <c r="K90" s="90" t="s">
        <v>24</v>
      </c>
      <c r="L90" s="90" t="s">
        <v>24</v>
      </c>
      <c r="M90" s="90" t="s">
        <v>24</v>
      </c>
      <c r="N90" s="90" t="s">
        <v>24</v>
      </c>
      <c r="O90" s="90" t="s">
        <v>24</v>
      </c>
      <c r="P90" s="90" t="s">
        <v>24</v>
      </c>
      <c r="Q90" s="90" t="s">
        <v>24</v>
      </c>
      <c r="R90" s="90" t="s">
        <v>24</v>
      </c>
      <c r="S90" s="90" t="s">
        <v>24</v>
      </c>
      <c r="T90" s="90" t="s">
        <v>24</v>
      </c>
      <c r="U90" s="90" t="s">
        <v>24</v>
      </c>
      <c r="V90" s="90" t="s">
        <v>24</v>
      </c>
      <c r="W90" s="90" t="s">
        <v>24</v>
      </c>
    </row>
    <row r="91" spans="1:23">
      <c r="A91" s="93">
        <v>44361</v>
      </c>
      <c r="B91" s="90">
        <v>49300</v>
      </c>
      <c r="C91" s="90">
        <v>51500</v>
      </c>
      <c r="D91" s="90">
        <v>49100</v>
      </c>
      <c r="E91" s="90">
        <v>47000</v>
      </c>
      <c r="F91" s="90">
        <v>48400</v>
      </c>
      <c r="G91" s="91" t="s">
        <v>25</v>
      </c>
      <c r="H91" s="90">
        <v>48000</v>
      </c>
      <c r="I91" s="91" t="s">
        <v>25</v>
      </c>
      <c r="J91" s="90">
        <v>48300</v>
      </c>
      <c r="K91" s="91" t="s">
        <v>25</v>
      </c>
      <c r="L91" s="90">
        <v>51600</v>
      </c>
      <c r="M91" s="90">
        <v>47500</v>
      </c>
      <c r="N91" s="90">
        <v>48600</v>
      </c>
      <c r="O91" s="91" t="s">
        <v>25</v>
      </c>
      <c r="P91" s="90">
        <v>46000</v>
      </c>
      <c r="Q91" s="90">
        <v>46200</v>
      </c>
      <c r="R91" s="90">
        <v>46500</v>
      </c>
      <c r="S91" s="91" t="s">
        <v>25</v>
      </c>
      <c r="T91" s="91" t="s">
        <v>25</v>
      </c>
      <c r="U91" s="91" t="s">
        <v>25</v>
      </c>
      <c r="V91" s="90">
        <v>49100</v>
      </c>
      <c r="W91" s="91" t="s">
        <v>25</v>
      </c>
    </row>
    <row r="92" spans="1:23">
      <c r="A92" s="93">
        <v>44362</v>
      </c>
      <c r="B92" s="90">
        <v>49200</v>
      </c>
      <c r="C92" s="90">
        <v>51300</v>
      </c>
      <c r="D92" s="90">
        <v>49100</v>
      </c>
      <c r="E92" s="90">
        <v>46750</v>
      </c>
      <c r="F92" s="90">
        <v>48400</v>
      </c>
      <c r="G92" s="91" t="s">
        <v>25</v>
      </c>
      <c r="H92" s="90">
        <v>47500</v>
      </c>
      <c r="I92" s="91" t="s">
        <v>25</v>
      </c>
      <c r="J92" s="90">
        <v>48300</v>
      </c>
      <c r="K92" s="91" t="s">
        <v>25</v>
      </c>
      <c r="L92" s="90">
        <v>51500</v>
      </c>
      <c r="M92" s="90">
        <v>47500</v>
      </c>
      <c r="N92" s="90">
        <v>48400</v>
      </c>
      <c r="O92" s="91" t="s">
        <v>25</v>
      </c>
      <c r="P92" s="90">
        <v>46300</v>
      </c>
      <c r="Q92" s="90">
        <v>46200</v>
      </c>
      <c r="R92" s="90">
        <v>46400</v>
      </c>
      <c r="S92" s="91" t="s">
        <v>25</v>
      </c>
      <c r="T92" s="91" t="s">
        <v>25</v>
      </c>
      <c r="U92" s="91" t="s">
        <v>25</v>
      </c>
      <c r="V92" s="90">
        <v>49100</v>
      </c>
      <c r="W92" s="91" t="s">
        <v>25</v>
      </c>
    </row>
    <row r="93" spans="1:23">
      <c r="A93" s="93">
        <v>44363</v>
      </c>
      <c r="B93" s="90">
        <v>49200</v>
      </c>
      <c r="C93" s="90">
        <v>51200</v>
      </c>
      <c r="D93" s="90">
        <v>49000</v>
      </c>
      <c r="E93" s="90">
        <v>46000</v>
      </c>
      <c r="F93" s="90">
        <v>48300</v>
      </c>
      <c r="G93" s="91" t="s">
        <v>25</v>
      </c>
      <c r="H93" s="90">
        <v>47500</v>
      </c>
      <c r="I93" s="91" t="s">
        <v>25</v>
      </c>
      <c r="J93" s="90">
        <v>47800</v>
      </c>
      <c r="K93" s="91" t="s">
        <v>25</v>
      </c>
      <c r="L93" s="90">
        <v>51300</v>
      </c>
      <c r="M93" s="90">
        <v>47500</v>
      </c>
      <c r="N93" s="90">
        <v>47900</v>
      </c>
      <c r="O93" s="91" t="s">
        <v>25</v>
      </c>
      <c r="P93" s="90">
        <v>45600</v>
      </c>
      <c r="Q93" s="90">
        <v>46000</v>
      </c>
      <c r="R93" s="90">
        <v>46000</v>
      </c>
      <c r="S93" s="91" t="s">
        <v>25</v>
      </c>
      <c r="T93" s="91" t="s">
        <v>25</v>
      </c>
      <c r="U93" s="91" t="s">
        <v>25</v>
      </c>
      <c r="V93" s="90">
        <v>49100</v>
      </c>
      <c r="W93" s="91" t="s">
        <v>25</v>
      </c>
    </row>
    <row r="94" spans="1:23">
      <c r="A94" s="93">
        <v>44364</v>
      </c>
      <c r="B94" s="90">
        <v>48800</v>
      </c>
      <c r="C94" s="90">
        <v>50800</v>
      </c>
      <c r="D94" s="90">
        <v>48900</v>
      </c>
      <c r="E94" s="90">
        <v>45500</v>
      </c>
      <c r="F94" s="90">
        <v>48100</v>
      </c>
      <c r="G94" s="91" t="s">
        <v>25</v>
      </c>
      <c r="H94" s="90">
        <v>47000</v>
      </c>
      <c r="I94" s="91" t="s">
        <v>25</v>
      </c>
      <c r="J94" s="90">
        <v>47700</v>
      </c>
      <c r="K94" s="91" t="s">
        <v>25</v>
      </c>
      <c r="L94" s="90">
        <v>50900</v>
      </c>
      <c r="M94" s="90">
        <v>47000</v>
      </c>
      <c r="N94" s="90">
        <v>47500</v>
      </c>
      <c r="O94" s="91" t="s">
        <v>25</v>
      </c>
      <c r="P94" s="90">
        <v>45550</v>
      </c>
      <c r="Q94" s="90">
        <v>45600</v>
      </c>
      <c r="R94" s="90">
        <v>45700</v>
      </c>
      <c r="S94" s="91" t="s">
        <v>25</v>
      </c>
      <c r="T94" s="91" t="s">
        <v>25</v>
      </c>
      <c r="U94" s="91" t="s">
        <v>25</v>
      </c>
      <c r="V94" s="90">
        <v>49000</v>
      </c>
      <c r="W94" s="91" t="s">
        <v>25</v>
      </c>
    </row>
    <row r="95" spans="1:23">
      <c r="A95" s="93">
        <v>44365</v>
      </c>
      <c r="B95" s="90">
        <v>48400</v>
      </c>
      <c r="C95" s="90">
        <v>50800</v>
      </c>
      <c r="D95" s="90">
        <v>48200</v>
      </c>
      <c r="E95" s="90">
        <v>45200</v>
      </c>
      <c r="F95" s="90">
        <v>47900</v>
      </c>
      <c r="G95" s="91" t="s">
        <v>25</v>
      </c>
      <c r="H95" s="90">
        <v>46800</v>
      </c>
      <c r="I95" s="91" t="s">
        <v>25</v>
      </c>
      <c r="J95" s="90">
        <v>47700</v>
      </c>
      <c r="K95" s="91" t="s">
        <v>25</v>
      </c>
      <c r="L95" s="90">
        <v>50400</v>
      </c>
      <c r="M95" s="90">
        <v>46800</v>
      </c>
      <c r="N95" s="90">
        <v>47100</v>
      </c>
      <c r="O95" s="91" t="s">
        <v>25</v>
      </c>
      <c r="P95" s="90">
        <v>45500</v>
      </c>
      <c r="Q95" s="90">
        <v>45600</v>
      </c>
      <c r="R95" s="90">
        <v>45500</v>
      </c>
      <c r="S95" s="91" t="s">
        <v>25</v>
      </c>
      <c r="T95" s="91" t="s">
        <v>25</v>
      </c>
      <c r="U95" s="91" t="s">
        <v>25</v>
      </c>
      <c r="V95" s="90">
        <v>48800</v>
      </c>
      <c r="W95" s="91" t="s">
        <v>25</v>
      </c>
    </row>
    <row r="96" spans="1:23">
      <c r="A96" s="93">
        <v>44366</v>
      </c>
      <c r="B96" s="90">
        <v>48400</v>
      </c>
      <c r="C96" s="90">
        <v>51000</v>
      </c>
      <c r="D96" s="90">
        <v>48200</v>
      </c>
      <c r="E96" s="90">
        <v>45750</v>
      </c>
      <c r="F96" s="90">
        <v>47700</v>
      </c>
      <c r="G96" s="91" t="s">
        <v>25</v>
      </c>
      <c r="H96" s="90">
        <v>46800</v>
      </c>
      <c r="I96" s="91" t="s">
        <v>25</v>
      </c>
      <c r="J96" s="90">
        <v>47600</v>
      </c>
      <c r="K96" s="91" t="s">
        <v>25</v>
      </c>
      <c r="L96" s="90">
        <v>50500</v>
      </c>
      <c r="M96" s="90">
        <v>46500</v>
      </c>
      <c r="N96" s="90">
        <v>47300</v>
      </c>
      <c r="O96" s="91" t="s">
        <v>25</v>
      </c>
      <c r="P96" s="90">
        <v>45500</v>
      </c>
      <c r="Q96" s="90">
        <v>45700</v>
      </c>
      <c r="R96" s="90">
        <v>45800</v>
      </c>
      <c r="S96" s="91" t="s">
        <v>25</v>
      </c>
      <c r="T96" s="91" t="s">
        <v>25</v>
      </c>
      <c r="U96" s="91" t="s">
        <v>25</v>
      </c>
      <c r="V96" s="90">
        <v>48600</v>
      </c>
      <c r="W96" s="91" t="s">
        <v>25</v>
      </c>
    </row>
    <row r="97" spans="1:23">
      <c r="A97" s="93">
        <v>44367</v>
      </c>
      <c r="B97" s="90" t="s">
        <v>24</v>
      </c>
      <c r="C97" s="90" t="s">
        <v>24</v>
      </c>
      <c r="D97" s="90" t="s">
        <v>24</v>
      </c>
      <c r="E97" s="90" t="s">
        <v>24</v>
      </c>
      <c r="F97" s="90" t="s">
        <v>24</v>
      </c>
      <c r="G97" s="90" t="s">
        <v>24</v>
      </c>
      <c r="H97" s="90" t="s">
        <v>24</v>
      </c>
      <c r="I97" s="90" t="s">
        <v>24</v>
      </c>
      <c r="J97" s="90" t="s">
        <v>24</v>
      </c>
      <c r="K97" s="90" t="s">
        <v>24</v>
      </c>
      <c r="L97" s="90" t="s">
        <v>24</v>
      </c>
      <c r="M97" s="90" t="s">
        <v>24</v>
      </c>
      <c r="N97" s="90" t="s">
        <v>24</v>
      </c>
      <c r="O97" s="90" t="s">
        <v>24</v>
      </c>
      <c r="P97" s="90" t="s">
        <v>24</v>
      </c>
      <c r="Q97" s="90" t="s">
        <v>24</v>
      </c>
      <c r="R97" s="90" t="s">
        <v>24</v>
      </c>
      <c r="S97" s="90" t="s">
        <v>24</v>
      </c>
      <c r="T97" s="90" t="s">
        <v>24</v>
      </c>
      <c r="U97" s="90" t="s">
        <v>24</v>
      </c>
      <c r="V97" s="90" t="s">
        <v>24</v>
      </c>
      <c r="W97" s="90" t="s">
        <v>24</v>
      </c>
    </row>
    <row r="98" spans="1:23">
      <c r="A98" s="93">
        <v>44368</v>
      </c>
      <c r="B98" s="90">
        <v>48300</v>
      </c>
      <c r="C98" s="90">
        <v>50600</v>
      </c>
      <c r="D98" s="90">
        <v>48400</v>
      </c>
      <c r="E98" s="90">
        <v>45250</v>
      </c>
      <c r="F98" s="90">
        <v>47600</v>
      </c>
      <c r="G98" s="91" t="s">
        <v>25</v>
      </c>
      <c r="H98" s="90">
        <v>46800</v>
      </c>
      <c r="I98" s="91" t="s">
        <v>25</v>
      </c>
      <c r="J98" s="90">
        <v>47200</v>
      </c>
      <c r="K98" s="91" t="s">
        <v>25</v>
      </c>
      <c r="L98" s="90">
        <v>50200</v>
      </c>
      <c r="M98" s="90">
        <v>46200</v>
      </c>
      <c r="N98" s="90">
        <v>46700</v>
      </c>
      <c r="O98" s="91" t="s">
        <v>25</v>
      </c>
      <c r="P98" s="90">
        <v>45400</v>
      </c>
      <c r="Q98" s="90">
        <v>45300</v>
      </c>
      <c r="R98" s="90">
        <v>45450</v>
      </c>
      <c r="S98" s="91" t="s">
        <v>25</v>
      </c>
      <c r="T98" s="91" t="s">
        <v>25</v>
      </c>
      <c r="U98" s="91" t="s">
        <v>25</v>
      </c>
      <c r="V98" s="90">
        <v>48400</v>
      </c>
      <c r="W98" s="91" t="s">
        <v>25</v>
      </c>
    </row>
    <row r="99" spans="1:23">
      <c r="A99" s="93">
        <v>44369</v>
      </c>
      <c r="B99" s="90">
        <v>48100</v>
      </c>
      <c r="C99" s="90">
        <v>50000</v>
      </c>
      <c r="D99" s="90">
        <v>47800</v>
      </c>
      <c r="E99" s="90">
        <v>44500</v>
      </c>
      <c r="F99" s="90">
        <v>47500</v>
      </c>
      <c r="G99" s="91" t="s">
        <v>25</v>
      </c>
      <c r="H99" s="90">
        <v>46800</v>
      </c>
      <c r="I99" s="91" t="s">
        <v>25</v>
      </c>
      <c r="J99" s="90">
        <v>47100</v>
      </c>
      <c r="K99" s="91" t="s">
        <v>25</v>
      </c>
      <c r="L99" s="90">
        <v>49800</v>
      </c>
      <c r="M99" s="90">
        <v>46000</v>
      </c>
      <c r="N99" s="90">
        <v>46700</v>
      </c>
      <c r="O99" s="91" t="s">
        <v>25</v>
      </c>
      <c r="P99" s="90">
        <v>44600</v>
      </c>
      <c r="Q99" s="90">
        <v>45000</v>
      </c>
      <c r="R99" s="90">
        <v>45500</v>
      </c>
      <c r="S99" s="91" t="s">
        <v>25</v>
      </c>
      <c r="T99" s="91" t="s">
        <v>25</v>
      </c>
      <c r="U99" s="91" t="s">
        <v>25</v>
      </c>
      <c r="V99" s="90">
        <v>48400</v>
      </c>
      <c r="W99" s="91" t="s">
        <v>25</v>
      </c>
    </row>
    <row r="100" spans="1:23">
      <c r="A100" s="93">
        <v>44370</v>
      </c>
      <c r="B100" s="90">
        <v>47800</v>
      </c>
      <c r="C100" s="90">
        <v>50000</v>
      </c>
      <c r="D100" s="90">
        <v>47600</v>
      </c>
      <c r="E100" s="90">
        <v>44500</v>
      </c>
      <c r="F100" s="90">
        <v>47500</v>
      </c>
      <c r="G100" s="91" t="s">
        <v>25</v>
      </c>
      <c r="H100" s="90">
        <v>46500</v>
      </c>
      <c r="I100" s="91" t="s">
        <v>25</v>
      </c>
      <c r="J100" s="90">
        <v>47000</v>
      </c>
      <c r="K100" s="91" t="s">
        <v>25</v>
      </c>
      <c r="L100" s="90">
        <v>49400</v>
      </c>
      <c r="M100" s="90">
        <v>45700</v>
      </c>
      <c r="N100" s="90">
        <v>46500</v>
      </c>
      <c r="O100" s="91" t="s">
        <v>25</v>
      </c>
      <c r="P100" s="90">
        <v>44400</v>
      </c>
      <c r="Q100" s="90">
        <v>44600</v>
      </c>
      <c r="R100" s="90">
        <v>44700</v>
      </c>
      <c r="S100" s="91" t="s">
        <v>25</v>
      </c>
      <c r="T100" s="91" t="s">
        <v>25</v>
      </c>
      <c r="U100" s="91" t="s">
        <v>25</v>
      </c>
      <c r="V100" s="90">
        <v>48100</v>
      </c>
      <c r="W100" s="91" t="s">
        <v>25</v>
      </c>
    </row>
    <row r="101" spans="1:23">
      <c r="A101" s="93">
        <v>44371</v>
      </c>
      <c r="B101" s="90">
        <v>47800</v>
      </c>
      <c r="C101" s="90">
        <v>49500</v>
      </c>
      <c r="D101" s="90">
        <v>47500</v>
      </c>
      <c r="E101" s="90">
        <v>44500</v>
      </c>
      <c r="F101" s="90">
        <v>47200</v>
      </c>
      <c r="G101" s="91" t="s">
        <v>25</v>
      </c>
      <c r="H101" s="90">
        <v>46500</v>
      </c>
      <c r="I101" s="91" t="s">
        <v>25</v>
      </c>
      <c r="J101" s="90">
        <v>46700</v>
      </c>
      <c r="K101" s="91" t="s">
        <v>25</v>
      </c>
      <c r="L101" s="90">
        <v>49200</v>
      </c>
      <c r="M101" s="90">
        <v>45500</v>
      </c>
      <c r="N101" s="90">
        <v>46600</v>
      </c>
      <c r="O101" s="91" t="s">
        <v>25</v>
      </c>
      <c r="P101" s="90">
        <v>44200</v>
      </c>
      <c r="Q101" s="90">
        <v>44500</v>
      </c>
      <c r="R101" s="90">
        <v>44600</v>
      </c>
      <c r="S101" s="91" t="s">
        <v>25</v>
      </c>
      <c r="T101" s="91" t="s">
        <v>25</v>
      </c>
      <c r="U101" s="91" t="s">
        <v>25</v>
      </c>
      <c r="V101" s="90">
        <v>48100</v>
      </c>
      <c r="W101" s="91" t="s">
        <v>25</v>
      </c>
    </row>
    <row r="102" spans="1:23">
      <c r="A102" s="93">
        <v>44372</v>
      </c>
      <c r="B102" s="90">
        <v>47700</v>
      </c>
      <c r="C102" s="90">
        <v>49300</v>
      </c>
      <c r="D102" s="90">
        <v>47000</v>
      </c>
      <c r="E102" s="90">
        <v>44000</v>
      </c>
      <c r="F102" s="90">
        <v>46800</v>
      </c>
      <c r="G102" s="91" t="s">
        <v>25</v>
      </c>
      <c r="H102" s="90">
        <v>46200</v>
      </c>
      <c r="I102" s="91" t="s">
        <v>25</v>
      </c>
      <c r="J102" s="90">
        <v>46600</v>
      </c>
      <c r="K102" s="91" t="s">
        <v>25</v>
      </c>
      <c r="L102" s="90">
        <v>49000</v>
      </c>
      <c r="M102" s="90">
        <v>45400</v>
      </c>
      <c r="N102" s="90">
        <v>46100</v>
      </c>
      <c r="O102" s="91" t="s">
        <v>25</v>
      </c>
      <c r="P102" s="90">
        <v>44000</v>
      </c>
      <c r="Q102" s="90">
        <v>44300</v>
      </c>
      <c r="R102" s="90">
        <v>44400</v>
      </c>
      <c r="S102" s="91" t="s">
        <v>25</v>
      </c>
      <c r="T102" s="91" t="s">
        <v>25</v>
      </c>
      <c r="U102" s="91" t="s">
        <v>25</v>
      </c>
      <c r="V102" s="90">
        <v>48000</v>
      </c>
      <c r="W102" s="91" t="s">
        <v>25</v>
      </c>
    </row>
    <row r="103" spans="1:23">
      <c r="A103" s="93">
        <v>44373</v>
      </c>
      <c r="B103" s="90">
        <v>47500</v>
      </c>
      <c r="C103" s="90">
        <v>49100</v>
      </c>
      <c r="D103" s="90">
        <v>47000</v>
      </c>
      <c r="E103" s="90">
        <v>44000</v>
      </c>
      <c r="F103" s="90">
        <v>46700</v>
      </c>
      <c r="G103" s="91" t="s">
        <v>25</v>
      </c>
      <c r="H103" s="90">
        <v>46000</v>
      </c>
      <c r="I103" s="91" t="s">
        <v>25</v>
      </c>
      <c r="J103" s="90">
        <v>46500</v>
      </c>
      <c r="K103" s="91" t="s">
        <v>25</v>
      </c>
      <c r="L103" s="90">
        <v>48700</v>
      </c>
      <c r="M103" s="90">
        <v>45400</v>
      </c>
      <c r="N103" s="90">
        <v>46100</v>
      </c>
      <c r="O103" s="91" t="s">
        <v>25</v>
      </c>
      <c r="P103" s="90">
        <v>43800</v>
      </c>
      <c r="Q103" s="90">
        <v>44100</v>
      </c>
      <c r="R103" s="90">
        <v>44200</v>
      </c>
      <c r="S103" s="91" t="s">
        <v>25</v>
      </c>
      <c r="T103" s="91" t="s">
        <v>25</v>
      </c>
      <c r="U103" s="91" t="s">
        <v>25</v>
      </c>
      <c r="V103" s="90">
        <v>47900</v>
      </c>
      <c r="W103" s="91" t="s">
        <v>25</v>
      </c>
    </row>
    <row r="104" spans="1:23">
      <c r="A104" s="93">
        <v>44374</v>
      </c>
      <c r="B104" s="90" t="s">
        <v>24</v>
      </c>
      <c r="C104" s="90" t="s">
        <v>24</v>
      </c>
      <c r="D104" s="90" t="s">
        <v>24</v>
      </c>
      <c r="E104" s="90" t="s">
        <v>24</v>
      </c>
      <c r="F104" s="90" t="s">
        <v>24</v>
      </c>
      <c r="G104" s="90" t="s">
        <v>24</v>
      </c>
      <c r="H104" s="90" t="s">
        <v>24</v>
      </c>
      <c r="I104" s="90" t="s">
        <v>24</v>
      </c>
      <c r="J104" s="90" t="s">
        <v>24</v>
      </c>
      <c r="K104" s="90" t="s">
        <v>24</v>
      </c>
      <c r="L104" s="90" t="s">
        <v>24</v>
      </c>
      <c r="M104" s="90" t="s">
        <v>24</v>
      </c>
      <c r="N104" s="90" t="s">
        <v>24</v>
      </c>
      <c r="O104" s="90" t="s">
        <v>24</v>
      </c>
      <c r="P104" s="90" t="s">
        <v>24</v>
      </c>
      <c r="Q104" s="90" t="s">
        <v>24</v>
      </c>
      <c r="R104" s="90" t="s">
        <v>24</v>
      </c>
      <c r="S104" s="90" t="s">
        <v>24</v>
      </c>
      <c r="T104" s="90" t="s">
        <v>24</v>
      </c>
      <c r="U104" s="90" t="s">
        <v>24</v>
      </c>
      <c r="V104" s="90" t="s">
        <v>24</v>
      </c>
      <c r="W104" s="90" t="s">
        <v>24</v>
      </c>
    </row>
    <row r="105" spans="1:23">
      <c r="A105" s="93">
        <v>44375</v>
      </c>
      <c r="B105" s="90">
        <v>47300</v>
      </c>
      <c r="C105" s="90">
        <v>49000</v>
      </c>
      <c r="D105" s="90">
        <v>46800</v>
      </c>
      <c r="E105" s="90">
        <v>43750</v>
      </c>
      <c r="F105" s="90">
        <v>46400</v>
      </c>
      <c r="G105" s="91" t="s">
        <v>25</v>
      </c>
      <c r="H105" s="90">
        <v>46000</v>
      </c>
      <c r="I105" s="91" t="s">
        <v>25</v>
      </c>
      <c r="J105" s="90">
        <v>46400</v>
      </c>
      <c r="K105" s="91" t="s">
        <v>25</v>
      </c>
      <c r="L105" s="90">
        <v>48400</v>
      </c>
      <c r="M105" s="90">
        <v>45300</v>
      </c>
      <c r="N105" s="90">
        <v>46000</v>
      </c>
      <c r="O105" s="91" t="s">
        <v>25</v>
      </c>
      <c r="P105" s="90">
        <v>43650</v>
      </c>
      <c r="Q105" s="90">
        <v>43800</v>
      </c>
      <c r="R105" s="90">
        <v>44200</v>
      </c>
      <c r="S105" s="91" t="s">
        <v>25</v>
      </c>
      <c r="T105" s="91" t="s">
        <v>25</v>
      </c>
      <c r="U105" s="91" t="s">
        <v>25</v>
      </c>
      <c r="V105" s="90">
        <v>47500</v>
      </c>
      <c r="W105" s="91" t="s">
        <v>25</v>
      </c>
    </row>
    <row r="106" spans="1:23">
      <c r="A106" s="93">
        <v>44376</v>
      </c>
      <c r="B106" s="90">
        <v>47000</v>
      </c>
      <c r="C106" s="90">
        <v>48500</v>
      </c>
      <c r="D106" s="90">
        <v>46400</v>
      </c>
      <c r="E106" s="90">
        <v>43700</v>
      </c>
      <c r="F106" s="90">
        <v>46300</v>
      </c>
      <c r="G106" s="91" t="s">
        <v>25</v>
      </c>
      <c r="H106" s="90">
        <v>45500</v>
      </c>
      <c r="I106" s="91" t="s">
        <v>25</v>
      </c>
      <c r="J106" s="90">
        <v>46300</v>
      </c>
      <c r="K106" s="91" t="s">
        <v>25</v>
      </c>
      <c r="L106" s="90">
        <v>47900</v>
      </c>
      <c r="M106" s="90">
        <v>45200</v>
      </c>
      <c r="N106" s="90">
        <v>45400</v>
      </c>
      <c r="O106" s="91" t="s">
        <v>25</v>
      </c>
      <c r="P106" s="90">
        <v>43200</v>
      </c>
      <c r="Q106" s="90">
        <v>43500</v>
      </c>
      <c r="R106" s="90">
        <v>44100</v>
      </c>
      <c r="S106" s="91" t="s">
        <v>25</v>
      </c>
      <c r="T106" s="91" t="s">
        <v>25</v>
      </c>
      <c r="U106" s="91" t="s">
        <v>25</v>
      </c>
      <c r="V106" s="90">
        <v>47300</v>
      </c>
      <c r="W106" s="91" t="s">
        <v>25</v>
      </c>
    </row>
    <row r="107" spans="1:23">
      <c r="A107" s="93">
        <v>44377</v>
      </c>
      <c r="B107" s="90">
        <v>46800</v>
      </c>
      <c r="C107" s="90">
        <v>48300</v>
      </c>
      <c r="D107" s="90">
        <v>46500</v>
      </c>
      <c r="E107" s="90">
        <v>43750</v>
      </c>
      <c r="F107" s="90">
        <v>45800</v>
      </c>
      <c r="G107" s="91" t="s">
        <v>25</v>
      </c>
      <c r="H107" s="90">
        <v>45500</v>
      </c>
      <c r="I107" s="91" t="s">
        <v>25</v>
      </c>
      <c r="J107" s="90">
        <v>46100</v>
      </c>
      <c r="K107" s="91" t="s">
        <v>25</v>
      </c>
      <c r="L107" s="90">
        <v>47600</v>
      </c>
      <c r="M107" s="90">
        <v>45200</v>
      </c>
      <c r="N107" s="90">
        <v>45700</v>
      </c>
      <c r="O107" s="91" t="s">
        <v>25</v>
      </c>
      <c r="P107" s="90">
        <v>43500</v>
      </c>
      <c r="Q107" s="90">
        <v>43600</v>
      </c>
      <c r="R107" s="90">
        <v>44300</v>
      </c>
      <c r="S107" s="91" t="s">
        <v>25</v>
      </c>
      <c r="T107" s="91" t="s">
        <v>25</v>
      </c>
      <c r="U107" s="91" t="s">
        <v>25</v>
      </c>
      <c r="V107" s="90">
        <v>47000</v>
      </c>
      <c r="W107" s="91" t="s">
        <v>25</v>
      </c>
    </row>
    <row r="108" spans="1:23">
      <c r="A108" s="93">
        <v>44378</v>
      </c>
      <c r="B108" s="90">
        <v>46600</v>
      </c>
      <c r="C108" s="90">
        <v>48000</v>
      </c>
      <c r="D108" s="90">
        <v>46400</v>
      </c>
      <c r="E108" s="90">
        <v>43500</v>
      </c>
      <c r="F108" s="90">
        <v>45700</v>
      </c>
      <c r="G108" s="91" t="s">
        <v>25</v>
      </c>
      <c r="H108" s="90">
        <v>45500</v>
      </c>
      <c r="I108" s="91" t="s">
        <v>25</v>
      </c>
      <c r="J108" s="90">
        <v>45800</v>
      </c>
      <c r="K108" s="91" t="s">
        <v>25</v>
      </c>
      <c r="L108" s="90">
        <v>47300</v>
      </c>
      <c r="M108" s="90">
        <v>45200</v>
      </c>
      <c r="N108" s="90">
        <v>45400</v>
      </c>
      <c r="O108" s="91" t="s">
        <v>25</v>
      </c>
      <c r="P108" s="90">
        <v>43300</v>
      </c>
      <c r="Q108" s="90">
        <v>43300</v>
      </c>
      <c r="R108" s="90">
        <v>44100</v>
      </c>
      <c r="S108" s="91" t="s">
        <v>25</v>
      </c>
      <c r="T108" s="91" t="s">
        <v>25</v>
      </c>
      <c r="U108" s="91" t="s">
        <v>25</v>
      </c>
      <c r="V108" s="90">
        <v>46800</v>
      </c>
      <c r="W108" s="91" t="s">
        <v>25</v>
      </c>
    </row>
    <row r="109" spans="1:23">
      <c r="A109" s="93">
        <v>44379</v>
      </c>
      <c r="B109" s="90">
        <v>46600</v>
      </c>
      <c r="C109" s="90">
        <v>47800</v>
      </c>
      <c r="D109" s="90">
        <v>46400</v>
      </c>
      <c r="E109" s="90">
        <v>43200</v>
      </c>
      <c r="F109" s="90">
        <v>45700</v>
      </c>
      <c r="G109" s="91" t="s">
        <v>25</v>
      </c>
      <c r="H109" s="90">
        <v>45200</v>
      </c>
      <c r="I109" s="91" t="s">
        <v>25</v>
      </c>
      <c r="J109" s="90">
        <v>45700</v>
      </c>
      <c r="K109" s="91" t="s">
        <v>25</v>
      </c>
      <c r="L109" s="90">
        <v>47200</v>
      </c>
      <c r="M109" s="90">
        <v>45200</v>
      </c>
      <c r="N109" s="90">
        <v>45400</v>
      </c>
      <c r="O109" s="91" t="s">
        <v>25</v>
      </c>
      <c r="P109" s="90">
        <v>43100</v>
      </c>
      <c r="Q109" s="90">
        <v>43200</v>
      </c>
      <c r="R109" s="90">
        <v>43900</v>
      </c>
      <c r="S109" s="91" t="s">
        <v>25</v>
      </c>
      <c r="T109" s="91" t="s">
        <v>25</v>
      </c>
      <c r="U109" s="91" t="s">
        <v>25</v>
      </c>
      <c r="V109" s="90">
        <v>46800</v>
      </c>
      <c r="W109" s="91" t="s">
        <v>25</v>
      </c>
    </row>
    <row r="110" spans="1:23">
      <c r="A110" s="93">
        <v>44380</v>
      </c>
      <c r="B110" s="90">
        <v>46600</v>
      </c>
      <c r="C110" s="90">
        <v>47500</v>
      </c>
      <c r="D110" s="90">
        <v>46200</v>
      </c>
      <c r="E110" s="90">
        <v>43200</v>
      </c>
      <c r="F110" s="90">
        <v>45500</v>
      </c>
      <c r="G110" s="91" t="s">
        <v>25</v>
      </c>
      <c r="H110" s="90">
        <v>45000</v>
      </c>
      <c r="I110" s="91" t="s">
        <v>25</v>
      </c>
      <c r="J110" s="90">
        <v>45600</v>
      </c>
      <c r="K110" s="91" t="s">
        <v>25</v>
      </c>
      <c r="L110" s="90">
        <v>47400</v>
      </c>
      <c r="M110" s="90">
        <v>45200</v>
      </c>
      <c r="N110" s="90">
        <v>45400</v>
      </c>
      <c r="O110" s="91" t="s">
        <v>25</v>
      </c>
      <c r="P110" s="90">
        <v>43100</v>
      </c>
      <c r="Q110" s="90">
        <v>43200</v>
      </c>
      <c r="R110" s="90">
        <v>43900</v>
      </c>
      <c r="S110" s="91" t="s">
        <v>25</v>
      </c>
      <c r="T110" s="91" t="s">
        <v>25</v>
      </c>
      <c r="U110" s="91" t="s">
        <v>25</v>
      </c>
      <c r="V110" s="90">
        <v>46800</v>
      </c>
      <c r="W110" s="91" t="s">
        <v>25</v>
      </c>
    </row>
    <row r="111" spans="1:23">
      <c r="A111" s="93">
        <v>44381</v>
      </c>
      <c r="B111" s="90" t="s">
        <v>24</v>
      </c>
      <c r="C111" s="90" t="s">
        <v>24</v>
      </c>
      <c r="D111" s="90" t="s">
        <v>24</v>
      </c>
      <c r="E111" s="90" t="s">
        <v>24</v>
      </c>
      <c r="F111" s="90" t="s">
        <v>24</v>
      </c>
      <c r="G111" s="90" t="s">
        <v>24</v>
      </c>
      <c r="H111" s="90" t="s">
        <v>24</v>
      </c>
      <c r="I111" s="90" t="s">
        <v>24</v>
      </c>
      <c r="J111" s="90" t="s">
        <v>24</v>
      </c>
      <c r="K111" s="90" t="s">
        <v>24</v>
      </c>
      <c r="L111" s="90" t="s">
        <v>24</v>
      </c>
      <c r="M111" s="90" t="s">
        <v>24</v>
      </c>
      <c r="N111" s="90" t="s">
        <v>24</v>
      </c>
      <c r="O111" s="90" t="s">
        <v>24</v>
      </c>
      <c r="P111" s="90" t="s">
        <v>24</v>
      </c>
      <c r="Q111" s="90" t="s">
        <v>24</v>
      </c>
      <c r="R111" s="90" t="s">
        <v>24</v>
      </c>
      <c r="S111" s="90" t="s">
        <v>24</v>
      </c>
      <c r="T111" s="90" t="s">
        <v>24</v>
      </c>
      <c r="U111" s="90" t="s">
        <v>24</v>
      </c>
      <c r="V111" s="90" t="s">
        <v>24</v>
      </c>
      <c r="W111" s="90" t="s">
        <v>24</v>
      </c>
    </row>
    <row r="112" spans="1:23">
      <c r="A112" s="93">
        <v>44382</v>
      </c>
      <c r="B112" s="90">
        <v>46700</v>
      </c>
      <c r="C112" s="90">
        <v>47300</v>
      </c>
      <c r="D112" s="90">
        <v>46200</v>
      </c>
      <c r="E112" s="90">
        <v>43250</v>
      </c>
      <c r="F112" s="90">
        <v>45500</v>
      </c>
      <c r="G112" s="91" t="s">
        <v>25</v>
      </c>
      <c r="H112" s="90">
        <v>45000</v>
      </c>
      <c r="I112" s="91" t="s">
        <v>25</v>
      </c>
      <c r="J112" s="90">
        <v>45600</v>
      </c>
      <c r="K112" s="91" t="s">
        <v>25</v>
      </c>
      <c r="L112" s="90">
        <v>47800</v>
      </c>
      <c r="M112" s="90">
        <v>45200</v>
      </c>
      <c r="N112" s="90">
        <v>45500</v>
      </c>
      <c r="O112" s="91" t="s">
        <v>25</v>
      </c>
      <c r="P112" s="90">
        <v>43150</v>
      </c>
      <c r="Q112" s="90">
        <v>43300</v>
      </c>
      <c r="R112" s="90">
        <v>43900</v>
      </c>
      <c r="S112" s="91" t="s">
        <v>25</v>
      </c>
      <c r="T112" s="91" t="s">
        <v>25</v>
      </c>
      <c r="U112" s="91" t="s">
        <v>25</v>
      </c>
      <c r="V112" s="90">
        <v>46600</v>
      </c>
      <c r="W112" s="91" t="s">
        <v>25</v>
      </c>
    </row>
    <row r="113" spans="1:23">
      <c r="A113" s="93">
        <v>44383</v>
      </c>
      <c r="B113" s="90">
        <v>46600</v>
      </c>
      <c r="C113" s="90">
        <v>47000</v>
      </c>
      <c r="D113" s="90">
        <v>46100</v>
      </c>
      <c r="E113" s="90">
        <v>42750</v>
      </c>
      <c r="F113" s="90">
        <v>45400</v>
      </c>
      <c r="G113" s="91" t="s">
        <v>25</v>
      </c>
      <c r="H113" s="90">
        <v>45000</v>
      </c>
      <c r="I113" s="91" t="s">
        <v>25</v>
      </c>
      <c r="J113" s="90">
        <v>45600</v>
      </c>
      <c r="K113" s="91" t="s">
        <v>25</v>
      </c>
      <c r="L113" s="90">
        <v>47800</v>
      </c>
      <c r="M113" s="90">
        <v>45200</v>
      </c>
      <c r="N113" s="90">
        <v>45100</v>
      </c>
      <c r="O113" s="91" t="s">
        <v>25</v>
      </c>
      <c r="P113" s="90">
        <v>43000</v>
      </c>
      <c r="Q113" s="90">
        <v>43200</v>
      </c>
      <c r="R113" s="90">
        <v>43700</v>
      </c>
      <c r="S113" s="91" t="s">
        <v>25</v>
      </c>
      <c r="T113" s="91" t="s">
        <v>25</v>
      </c>
      <c r="U113" s="91" t="s">
        <v>25</v>
      </c>
      <c r="V113" s="90">
        <v>46200</v>
      </c>
      <c r="W113" s="91" t="s">
        <v>25</v>
      </c>
    </row>
    <row r="114" spans="1:23">
      <c r="A114" s="93">
        <v>44384</v>
      </c>
      <c r="B114" s="90">
        <v>46400</v>
      </c>
      <c r="C114" s="90">
        <v>47000</v>
      </c>
      <c r="D114" s="90">
        <v>46100</v>
      </c>
      <c r="E114" s="90">
        <v>42750</v>
      </c>
      <c r="F114" s="90">
        <v>45400</v>
      </c>
      <c r="G114" s="91" t="s">
        <v>25</v>
      </c>
      <c r="H114" s="90">
        <v>45000</v>
      </c>
      <c r="I114" s="91" t="s">
        <v>25</v>
      </c>
      <c r="J114" s="90">
        <v>45700</v>
      </c>
      <c r="K114" s="91" t="s">
        <v>25</v>
      </c>
      <c r="L114" s="90">
        <v>48000</v>
      </c>
      <c r="M114" s="90">
        <v>45400</v>
      </c>
      <c r="N114" s="90">
        <v>45100</v>
      </c>
      <c r="O114" s="91" t="s">
        <v>25</v>
      </c>
      <c r="P114" s="90">
        <v>43000</v>
      </c>
      <c r="Q114" s="90">
        <v>43100</v>
      </c>
      <c r="R114" s="90">
        <v>43500</v>
      </c>
      <c r="S114" s="91" t="s">
        <v>25</v>
      </c>
      <c r="T114" s="91" t="s">
        <v>25</v>
      </c>
      <c r="U114" s="91" t="s">
        <v>25</v>
      </c>
      <c r="V114" s="90">
        <v>46000</v>
      </c>
      <c r="W114" s="91" t="s">
        <v>25</v>
      </c>
    </row>
    <row r="115" spans="1:23">
      <c r="A115" s="93">
        <v>44385</v>
      </c>
      <c r="B115" s="90">
        <v>46500</v>
      </c>
      <c r="C115" s="90">
        <v>47000</v>
      </c>
      <c r="D115" s="90">
        <v>46000</v>
      </c>
      <c r="E115" s="90">
        <v>42750</v>
      </c>
      <c r="F115" s="90">
        <v>45400</v>
      </c>
      <c r="G115" s="91" t="s">
        <v>25</v>
      </c>
      <c r="H115" s="90">
        <v>44800</v>
      </c>
      <c r="I115" s="91" t="s">
        <v>25</v>
      </c>
      <c r="J115" s="90">
        <v>45700</v>
      </c>
      <c r="K115" s="91" t="s">
        <v>25</v>
      </c>
      <c r="L115" s="90">
        <v>48100</v>
      </c>
      <c r="M115" s="90">
        <v>45700</v>
      </c>
      <c r="N115" s="90">
        <v>45100</v>
      </c>
      <c r="O115" s="91" t="s">
        <v>25</v>
      </c>
      <c r="P115" s="90">
        <v>42800</v>
      </c>
      <c r="Q115" s="90">
        <v>43000</v>
      </c>
      <c r="R115" s="90">
        <v>43500</v>
      </c>
      <c r="S115" s="91" t="s">
        <v>25</v>
      </c>
      <c r="T115" s="91" t="s">
        <v>25</v>
      </c>
      <c r="U115" s="91" t="s">
        <v>25</v>
      </c>
      <c r="V115" s="90">
        <v>46000</v>
      </c>
      <c r="W115" s="91" t="s">
        <v>25</v>
      </c>
    </row>
    <row r="116" spans="1:23">
      <c r="A116" s="93">
        <v>44386</v>
      </c>
      <c r="B116" s="90">
        <v>46500</v>
      </c>
      <c r="C116" s="90">
        <v>47000</v>
      </c>
      <c r="D116" s="90">
        <v>46100</v>
      </c>
      <c r="E116" s="90">
        <v>42750</v>
      </c>
      <c r="F116" s="90">
        <v>45400</v>
      </c>
      <c r="G116" s="91" t="s">
        <v>25</v>
      </c>
      <c r="H116" s="90">
        <v>44500</v>
      </c>
      <c r="I116" s="91" t="s">
        <v>25</v>
      </c>
      <c r="J116" s="90">
        <v>45700</v>
      </c>
      <c r="K116" s="91" t="s">
        <v>25</v>
      </c>
      <c r="L116" s="90">
        <v>48200</v>
      </c>
      <c r="M116" s="90">
        <v>46100</v>
      </c>
      <c r="N116" s="90">
        <v>45200</v>
      </c>
      <c r="O116" s="91" t="s">
        <v>25</v>
      </c>
      <c r="P116" s="90">
        <v>42700</v>
      </c>
      <c r="Q116" s="90">
        <v>43000</v>
      </c>
      <c r="R116" s="90">
        <v>43300</v>
      </c>
      <c r="S116" s="91" t="s">
        <v>25</v>
      </c>
      <c r="T116" s="91" t="s">
        <v>25</v>
      </c>
      <c r="U116" s="91" t="s">
        <v>25</v>
      </c>
      <c r="V116" s="90">
        <v>46000</v>
      </c>
      <c r="W116" s="91" t="s">
        <v>25</v>
      </c>
    </row>
    <row r="117" spans="1:23">
      <c r="A117" s="93">
        <v>44387</v>
      </c>
      <c r="B117" s="90">
        <v>46900</v>
      </c>
      <c r="C117" s="90">
        <v>47700</v>
      </c>
      <c r="D117" s="90">
        <v>46300</v>
      </c>
      <c r="E117" s="90">
        <v>43150</v>
      </c>
      <c r="F117" s="90">
        <v>45500</v>
      </c>
      <c r="G117" s="91" t="s">
        <v>25</v>
      </c>
      <c r="H117" s="90">
        <v>45300</v>
      </c>
      <c r="I117" s="91" t="s">
        <v>25</v>
      </c>
      <c r="J117" s="90">
        <v>45900</v>
      </c>
      <c r="K117" s="91" t="s">
        <v>25</v>
      </c>
      <c r="L117" s="90">
        <v>48800</v>
      </c>
      <c r="M117" s="90">
        <v>46400</v>
      </c>
      <c r="N117" s="90">
        <v>45700</v>
      </c>
      <c r="O117" s="91" t="s">
        <v>25</v>
      </c>
      <c r="P117" s="90">
        <v>43400</v>
      </c>
      <c r="Q117" s="90">
        <v>43500</v>
      </c>
      <c r="R117" s="90">
        <v>43700</v>
      </c>
      <c r="S117" s="91" t="s">
        <v>25</v>
      </c>
      <c r="T117" s="91" t="s">
        <v>25</v>
      </c>
      <c r="U117" s="91" t="s">
        <v>25</v>
      </c>
      <c r="V117" s="90">
        <v>46000</v>
      </c>
      <c r="W117" s="91" t="s">
        <v>25</v>
      </c>
    </row>
    <row r="118" spans="1:23">
      <c r="A118" s="93">
        <v>44388</v>
      </c>
      <c r="B118" s="90" t="s">
        <v>24</v>
      </c>
      <c r="C118" s="90" t="s">
        <v>24</v>
      </c>
      <c r="D118" s="90" t="s">
        <v>24</v>
      </c>
      <c r="E118" s="90" t="s">
        <v>24</v>
      </c>
      <c r="F118" s="90" t="s">
        <v>24</v>
      </c>
      <c r="G118" s="90" t="s">
        <v>24</v>
      </c>
      <c r="H118" s="90" t="s">
        <v>24</v>
      </c>
      <c r="I118" s="90" t="s">
        <v>24</v>
      </c>
      <c r="J118" s="90" t="s">
        <v>24</v>
      </c>
      <c r="K118" s="90" t="s">
        <v>24</v>
      </c>
      <c r="L118" s="90" t="s">
        <v>24</v>
      </c>
      <c r="M118" s="90" t="s">
        <v>24</v>
      </c>
      <c r="N118" s="90" t="s">
        <v>24</v>
      </c>
      <c r="O118" s="90" t="s">
        <v>24</v>
      </c>
      <c r="P118" s="90" t="s">
        <v>24</v>
      </c>
      <c r="Q118" s="90" t="s">
        <v>24</v>
      </c>
      <c r="R118" s="90" t="s">
        <v>24</v>
      </c>
      <c r="S118" s="90" t="s">
        <v>24</v>
      </c>
      <c r="T118" s="90" t="s">
        <v>24</v>
      </c>
      <c r="U118" s="90" t="s">
        <v>24</v>
      </c>
      <c r="V118" s="90" t="s">
        <v>24</v>
      </c>
      <c r="W118" s="90" t="s">
        <v>24</v>
      </c>
    </row>
    <row r="119" spans="1:23">
      <c r="A119" s="93">
        <v>44389</v>
      </c>
      <c r="B119" s="90">
        <v>47500</v>
      </c>
      <c r="C119" s="90">
        <v>48300</v>
      </c>
      <c r="D119" s="90">
        <v>46400</v>
      </c>
      <c r="E119" s="90">
        <v>43750</v>
      </c>
      <c r="F119" s="90">
        <v>46300</v>
      </c>
      <c r="G119" s="91" t="s">
        <v>25</v>
      </c>
      <c r="H119" s="90">
        <v>46000</v>
      </c>
      <c r="I119" s="91" t="s">
        <v>25</v>
      </c>
      <c r="J119" s="90">
        <v>46400</v>
      </c>
      <c r="K119" s="91" t="s">
        <v>25</v>
      </c>
      <c r="L119" s="90">
        <v>49300</v>
      </c>
      <c r="M119" s="90">
        <v>46900</v>
      </c>
      <c r="N119" s="90">
        <v>45700</v>
      </c>
      <c r="O119" s="91" t="s">
        <v>25</v>
      </c>
      <c r="P119" s="90">
        <v>44200</v>
      </c>
      <c r="Q119" s="90">
        <v>44100</v>
      </c>
      <c r="R119" s="90">
        <v>44100</v>
      </c>
      <c r="S119" s="91" t="s">
        <v>25</v>
      </c>
      <c r="T119" s="91" t="s">
        <v>25</v>
      </c>
      <c r="U119" s="91" t="s">
        <v>25</v>
      </c>
      <c r="V119" s="90">
        <v>46500</v>
      </c>
      <c r="W119" s="91" t="s">
        <v>25</v>
      </c>
    </row>
    <row r="120" spans="1:23">
      <c r="A120" s="93">
        <v>44390</v>
      </c>
      <c r="B120" s="90">
        <v>47300</v>
      </c>
      <c r="C120" s="90">
        <v>48300</v>
      </c>
      <c r="D120" s="90">
        <v>46200</v>
      </c>
      <c r="E120" s="90">
        <v>43400</v>
      </c>
      <c r="F120" s="90">
        <v>46300</v>
      </c>
      <c r="G120" s="91" t="s">
        <v>25</v>
      </c>
      <c r="H120" s="90">
        <v>46000</v>
      </c>
      <c r="I120" s="91" t="s">
        <v>25</v>
      </c>
      <c r="J120" s="90">
        <v>46400</v>
      </c>
      <c r="K120" s="91" t="s">
        <v>25</v>
      </c>
      <c r="L120" s="90">
        <v>48800</v>
      </c>
      <c r="M120" s="90">
        <v>47500</v>
      </c>
      <c r="N120" s="90">
        <v>45100</v>
      </c>
      <c r="O120" s="91" t="s">
        <v>25</v>
      </c>
      <c r="P120" s="90">
        <v>43900</v>
      </c>
      <c r="Q120" s="90">
        <v>43900</v>
      </c>
      <c r="R120" s="90">
        <v>44000</v>
      </c>
      <c r="S120" s="91" t="s">
        <v>25</v>
      </c>
      <c r="T120" s="91" t="s">
        <v>25</v>
      </c>
      <c r="U120" s="91" t="s">
        <v>25</v>
      </c>
      <c r="V120" s="90">
        <v>46500</v>
      </c>
      <c r="W120" s="91" t="s">
        <v>25</v>
      </c>
    </row>
    <row r="121" spans="1:23">
      <c r="A121" s="93">
        <v>44391</v>
      </c>
      <c r="B121" s="90">
        <v>47200</v>
      </c>
      <c r="C121" s="90">
        <v>48000</v>
      </c>
      <c r="D121" s="90">
        <v>45800</v>
      </c>
      <c r="E121" s="90">
        <v>43300</v>
      </c>
      <c r="F121" s="90">
        <v>46000</v>
      </c>
      <c r="G121" s="91" t="s">
        <v>25</v>
      </c>
      <c r="H121" s="90">
        <v>45500</v>
      </c>
      <c r="I121" s="91" t="s">
        <v>25</v>
      </c>
      <c r="J121" s="90">
        <v>46300</v>
      </c>
      <c r="K121" s="91" t="s">
        <v>25</v>
      </c>
      <c r="L121" s="90">
        <v>48200</v>
      </c>
      <c r="M121" s="90">
        <v>47500</v>
      </c>
      <c r="N121" s="90">
        <v>44800</v>
      </c>
      <c r="O121" s="91" t="s">
        <v>25</v>
      </c>
      <c r="P121" s="90">
        <v>43100</v>
      </c>
      <c r="Q121" s="90">
        <v>43500</v>
      </c>
      <c r="R121" s="90">
        <v>43300</v>
      </c>
      <c r="S121" s="91" t="s">
        <v>25</v>
      </c>
      <c r="T121" s="91" t="s">
        <v>25</v>
      </c>
      <c r="U121" s="91" t="s">
        <v>25</v>
      </c>
      <c r="V121" s="90">
        <v>46400</v>
      </c>
      <c r="W121" s="91" t="s">
        <v>25</v>
      </c>
    </row>
    <row r="122" spans="1:23">
      <c r="A122" s="93">
        <v>44392</v>
      </c>
      <c r="B122" s="90">
        <v>47200</v>
      </c>
      <c r="C122" s="90">
        <v>47900</v>
      </c>
      <c r="D122" s="90">
        <v>45600</v>
      </c>
      <c r="E122" s="90">
        <v>43300</v>
      </c>
      <c r="F122" s="90">
        <v>46000</v>
      </c>
      <c r="G122" s="91" t="s">
        <v>25</v>
      </c>
      <c r="H122" s="90">
        <v>45500</v>
      </c>
      <c r="I122" s="91" t="s">
        <v>25</v>
      </c>
      <c r="J122" s="90">
        <v>46200</v>
      </c>
      <c r="K122" s="91" t="s">
        <v>25</v>
      </c>
      <c r="L122" s="90">
        <v>48200</v>
      </c>
      <c r="M122" s="90">
        <v>47500</v>
      </c>
      <c r="N122" s="90">
        <v>44500</v>
      </c>
      <c r="O122" s="91" t="s">
        <v>25</v>
      </c>
      <c r="P122" s="90">
        <v>43200</v>
      </c>
      <c r="Q122" s="90">
        <v>43800</v>
      </c>
      <c r="R122" s="90">
        <v>43650</v>
      </c>
      <c r="S122" s="91" t="s">
        <v>25</v>
      </c>
      <c r="T122" s="91" t="s">
        <v>25</v>
      </c>
      <c r="U122" s="91" t="s">
        <v>25</v>
      </c>
      <c r="V122" s="90">
        <v>46200</v>
      </c>
      <c r="W122" s="91" t="s">
        <v>25</v>
      </c>
    </row>
    <row r="123" spans="1:23">
      <c r="A123" s="93">
        <v>44393</v>
      </c>
      <c r="B123" s="90">
        <v>47200</v>
      </c>
      <c r="C123" s="90">
        <v>47900</v>
      </c>
      <c r="D123" s="90">
        <v>45500</v>
      </c>
      <c r="E123" s="90">
        <v>43200</v>
      </c>
      <c r="F123" s="90">
        <v>46000</v>
      </c>
      <c r="G123" s="91" t="s">
        <v>25</v>
      </c>
      <c r="H123" s="90">
        <v>45500</v>
      </c>
      <c r="I123" s="91" t="s">
        <v>25</v>
      </c>
      <c r="J123" s="90">
        <v>46000</v>
      </c>
      <c r="K123" s="91" t="s">
        <v>25</v>
      </c>
      <c r="L123" s="90">
        <v>47700</v>
      </c>
      <c r="M123" s="90">
        <v>47200</v>
      </c>
      <c r="N123" s="90">
        <v>44200</v>
      </c>
      <c r="O123" s="91" t="s">
        <v>25</v>
      </c>
      <c r="P123" s="90">
        <v>43300</v>
      </c>
      <c r="Q123" s="90">
        <v>43800</v>
      </c>
      <c r="R123" s="90">
        <v>43650</v>
      </c>
      <c r="S123" s="91" t="s">
        <v>25</v>
      </c>
      <c r="T123" s="91" t="s">
        <v>25</v>
      </c>
      <c r="U123" s="91" t="s">
        <v>25</v>
      </c>
      <c r="V123" s="90">
        <v>46000</v>
      </c>
      <c r="W123" s="91" t="s">
        <v>25</v>
      </c>
    </row>
    <row r="124" spans="1:23">
      <c r="A124" s="93">
        <v>44394</v>
      </c>
      <c r="B124" s="90">
        <v>47500</v>
      </c>
      <c r="C124" s="90">
        <v>47500</v>
      </c>
      <c r="D124" s="90">
        <v>46000</v>
      </c>
      <c r="E124" s="90">
        <v>43500</v>
      </c>
      <c r="F124" s="90">
        <v>46000</v>
      </c>
      <c r="G124" s="91" t="s">
        <v>25</v>
      </c>
      <c r="H124" s="90">
        <v>46500</v>
      </c>
      <c r="I124" s="91" t="s">
        <v>25</v>
      </c>
      <c r="J124" s="90">
        <v>46200</v>
      </c>
      <c r="K124" s="91" t="s">
        <v>25</v>
      </c>
      <c r="L124" s="90">
        <v>48300</v>
      </c>
      <c r="M124" s="90">
        <v>47200</v>
      </c>
      <c r="N124" s="90">
        <v>44500</v>
      </c>
      <c r="O124" s="91" t="s">
        <v>25</v>
      </c>
      <c r="P124" s="90">
        <v>43800</v>
      </c>
      <c r="Q124" s="90">
        <v>44100</v>
      </c>
      <c r="R124" s="90">
        <v>44100</v>
      </c>
      <c r="S124" s="91" t="s">
        <v>25</v>
      </c>
      <c r="T124" s="91" t="s">
        <v>25</v>
      </c>
      <c r="U124" s="91" t="s">
        <v>25</v>
      </c>
      <c r="V124" s="90">
        <v>46000</v>
      </c>
      <c r="W124" s="91" t="s">
        <v>25</v>
      </c>
    </row>
    <row r="125" spans="1:23">
      <c r="A125" s="93">
        <v>44395</v>
      </c>
      <c r="B125" s="90" t="s">
        <v>24</v>
      </c>
      <c r="C125" s="90" t="s">
        <v>24</v>
      </c>
      <c r="D125" s="90" t="s">
        <v>24</v>
      </c>
      <c r="E125" s="90" t="s">
        <v>24</v>
      </c>
      <c r="F125" s="90" t="s">
        <v>24</v>
      </c>
      <c r="G125" s="90" t="s">
        <v>24</v>
      </c>
      <c r="H125" s="90" t="s">
        <v>24</v>
      </c>
      <c r="I125" s="90" t="s">
        <v>24</v>
      </c>
      <c r="J125" s="90" t="s">
        <v>24</v>
      </c>
      <c r="K125" s="90" t="s">
        <v>24</v>
      </c>
      <c r="L125" s="90" t="s">
        <v>24</v>
      </c>
      <c r="M125" s="90" t="s">
        <v>24</v>
      </c>
      <c r="N125" s="90" t="s">
        <v>24</v>
      </c>
      <c r="O125" s="90" t="s">
        <v>24</v>
      </c>
      <c r="P125" s="90" t="s">
        <v>24</v>
      </c>
      <c r="Q125" s="90" t="s">
        <v>24</v>
      </c>
      <c r="R125" s="90" t="s">
        <v>24</v>
      </c>
      <c r="S125" s="90" t="s">
        <v>24</v>
      </c>
      <c r="T125" s="90" t="s">
        <v>24</v>
      </c>
      <c r="U125" s="90" t="s">
        <v>24</v>
      </c>
      <c r="V125" s="90" t="s">
        <v>24</v>
      </c>
      <c r="W125" s="90" t="s">
        <v>24</v>
      </c>
    </row>
    <row r="126" spans="1:23">
      <c r="A126" s="93">
        <v>44396</v>
      </c>
      <c r="B126" s="90">
        <v>47800</v>
      </c>
      <c r="C126" s="90">
        <v>47500</v>
      </c>
      <c r="D126" s="90">
        <v>46100</v>
      </c>
      <c r="E126" s="90">
        <v>44100</v>
      </c>
      <c r="F126" s="90">
        <v>46000</v>
      </c>
      <c r="G126" s="91" t="s">
        <v>25</v>
      </c>
      <c r="H126" s="90">
        <v>46500</v>
      </c>
      <c r="I126" s="91" t="s">
        <v>25</v>
      </c>
      <c r="J126" s="90">
        <v>46500</v>
      </c>
      <c r="K126" s="91" t="s">
        <v>25</v>
      </c>
      <c r="L126" s="90">
        <v>48600</v>
      </c>
      <c r="M126" s="90">
        <v>47200</v>
      </c>
      <c r="N126" s="90">
        <v>44700</v>
      </c>
      <c r="O126" s="91" t="s">
        <v>25</v>
      </c>
      <c r="P126" s="90">
        <v>44000</v>
      </c>
      <c r="Q126" s="90">
        <v>44300</v>
      </c>
      <c r="R126" s="90">
        <v>44000</v>
      </c>
      <c r="S126" s="91" t="s">
        <v>25</v>
      </c>
      <c r="T126" s="91" t="s">
        <v>25</v>
      </c>
      <c r="U126" s="91" t="s">
        <v>25</v>
      </c>
      <c r="V126" s="90">
        <v>46000</v>
      </c>
      <c r="W126" s="91" t="s">
        <v>25</v>
      </c>
    </row>
    <row r="127" spans="1:23">
      <c r="A127" s="93">
        <v>44397</v>
      </c>
      <c r="B127" s="90">
        <v>48500</v>
      </c>
      <c r="C127" s="90">
        <v>47200</v>
      </c>
      <c r="D127" s="90">
        <v>46300</v>
      </c>
      <c r="E127" s="90">
        <v>44300</v>
      </c>
      <c r="F127" s="90">
        <v>46300</v>
      </c>
      <c r="G127" s="91" t="s">
        <v>25</v>
      </c>
      <c r="H127" s="90">
        <v>47000</v>
      </c>
      <c r="I127" s="91" t="s">
        <v>25</v>
      </c>
      <c r="J127" s="90">
        <v>47200</v>
      </c>
      <c r="K127" s="91" t="s">
        <v>25</v>
      </c>
      <c r="L127" s="90">
        <v>49200</v>
      </c>
      <c r="M127" s="90">
        <v>47700</v>
      </c>
      <c r="N127" s="90">
        <v>45500</v>
      </c>
      <c r="O127" s="91" t="s">
        <v>25</v>
      </c>
      <c r="P127" s="90">
        <v>44400</v>
      </c>
      <c r="Q127" s="90">
        <v>44700</v>
      </c>
      <c r="R127" s="90">
        <v>44750</v>
      </c>
      <c r="S127" s="91" t="s">
        <v>25</v>
      </c>
      <c r="T127" s="91" t="s">
        <v>25</v>
      </c>
      <c r="U127" s="91" t="s">
        <v>25</v>
      </c>
      <c r="V127" s="90">
        <v>46300</v>
      </c>
      <c r="W127" s="91" t="s">
        <v>25</v>
      </c>
    </row>
    <row r="128" spans="1:23">
      <c r="A128" s="93">
        <v>44398</v>
      </c>
      <c r="B128" s="90">
        <v>48600</v>
      </c>
      <c r="C128" s="90">
        <v>47200</v>
      </c>
      <c r="D128" s="90">
        <v>46300</v>
      </c>
      <c r="E128" s="90">
        <v>44500</v>
      </c>
      <c r="F128" s="90">
        <v>46300</v>
      </c>
      <c r="G128" s="91" t="s">
        <v>25</v>
      </c>
      <c r="H128" s="90">
        <v>47000</v>
      </c>
      <c r="I128" s="91" t="s">
        <v>25</v>
      </c>
      <c r="J128" s="90">
        <v>47200</v>
      </c>
      <c r="K128" s="91" t="s">
        <v>25</v>
      </c>
      <c r="L128" s="90">
        <v>49800</v>
      </c>
      <c r="M128" s="90">
        <v>47700</v>
      </c>
      <c r="N128" s="90">
        <v>45500</v>
      </c>
      <c r="O128" s="91" t="s">
        <v>25</v>
      </c>
      <c r="P128" s="90">
        <v>44500</v>
      </c>
      <c r="Q128" s="90">
        <v>45000</v>
      </c>
      <c r="R128" s="90">
        <v>44900</v>
      </c>
      <c r="S128" s="91" t="s">
        <v>25</v>
      </c>
      <c r="T128" s="91" t="s">
        <v>25</v>
      </c>
      <c r="U128" s="91" t="s">
        <v>25</v>
      </c>
      <c r="V128" s="90">
        <v>46300</v>
      </c>
      <c r="W128" s="91" t="s">
        <v>25</v>
      </c>
    </row>
    <row r="129" spans="1:23">
      <c r="A129" s="93">
        <v>44399</v>
      </c>
      <c r="B129" s="90">
        <v>48900</v>
      </c>
      <c r="C129" s="90">
        <v>47200</v>
      </c>
      <c r="D129" s="90">
        <v>46300</v>
      </c>
      <c r="E129" s="90">
        <v>44700</v>
      </c>
      <c r="F129" s="90">
        <v>46700</v>
      </c>
      <c r="G129" s="91" t="s">
        <v>25</v>
      </c>
      <c r="H129" s="90">
        <v>47000</v>
      </c>
      <c r="I129" s="91" t="s">
        <v>25</v>
      </c>
      <c r="J129" s="90">
        <v>47200</v>
      </c>
      <c r="K129" s="91" t="s">
        <v>25</v>
      </c>
      <c r="L129" s="90">
        <v>49900</v>
      </c>
      <c r="M129" s="90">
        <v>47700</v>
      </c>
      <c r="N129" s="90">
        <v>45900</v>
      </c>
      <c r="O129" s="91" t="s">
        <v>25</v>
      </c>
      <c r="P129" s="90">
        <v>44600</v>
      </c>
      <c r="Q129" s="90">
        <v>44700</v>
      </c>
      <c r="R129" s="90">
        <v>44900</v>
      </c>
      <c r="S129" s="91" t="s">
        <v>25</v>
      </c>
      <c r="T129" s="91" t="s">
        <v>25</v>
      </c>
      <c r="U129" s="91" t="s">
        <v>25</v>
      </c>
      <c r="V129" s="90">
        <v>46300</v>
      </c>
      <c r="W129" s="91" t="s">
        <v>25</v>
      </c>
    </row>
    <row r="130" spans="1:23">
      <c r="A130" s="93">
        <v>44400</v>
      </c>
      <c r="B130" s="90">
        <v>48800</v>
      </c>
      <c r="C130" s="90">
        <v>47200</v>
      </c>
      <c r="D130" s="90">
        <v>46200</v>
      </c>
      <c r="E130" s="90">
        <v>44250</v>
      </c>
      <c r="F130" s="90">
        <v>46700</v>
      </c>
      <c r="G130" s="91" t="s">
        <v>25</v>
      </c>
      <c r="H130" s="90">
        <v>47000</v>
      </c>
      <c r="I130" s="91" t="s">
        <v>25</v>
      </c>
      <c r="J130" s="90">
        <v>47200</v>
      </c>
      <c r="K130" s="91" t="s">
        <v>25</v>
      </c>
      <c r="L130" s="90">
        <v>49800</v>
      </c>
      <c r="M130" s="90">
        <v>47700</v>
      </c>
      <c r="N130" s="90">
        <v>45800</v>
      </c>
      <c r="O130" s="91" t="s">
        <v>25</v>
      </c>
      <c r="P130" s="90">
        <v>44500</v>
      </c>
      <c r="Q130" s="90">
        <v>44700</v>
      </c>
      <c r="R130" s="90">
        <v>44500</v>
      </c>
      <c r="S130" s="91" t="s">
        <v>25</v>
      </c>
      <c r="T130" s="91" t="s">
        <v>25</v>
      </c>
      <c r="U130" s="91" t="s">
        <v>25</v>
      </c>
      <c r="V130" s="90">
        <v>46300</v>
      </c>
      <c r="W130" s="91" t="s">
        <v>25</v>
      </c>
    </row>
    <row r="131" spans="1:23">
      <c r="A131" s="93">
        <v>44401</v>
      </c>
      <c r="B131" s="90">
        <v>48800</v>
      </c>
      <c r="C131" s="90">
        <v>47000</v>
      </c>
      <c r="D131" s="90">
        <v>46700</v>
      </c>
      <c r="E131" s="90">
        <v>44000</v>
      </c>
      <c r="F131" s="90">
        <v>46700</v>
      </c>
      <c r="G131" s="91" t="s">
        <v>25</v>
      </c>
      <c r="H131" s="90">
        <v>46500</v>
      </c>
      <c r="I131" s="91" t="s">
        <v>25</v>
      </c>
      <c r="J131" s="90">
        <v>47200</v>
      </c>
      <c r="K131" s="91" t="s">
        <v>25</v>
      </c>
      <c r="L131" s="90">
        <v>50000</v>
      </c>
      <c r="M131" s="90">
        <v>47700</v>
      </c>
      <c r="N131" s="90">
        <v>45500</v>
      </c>
      <c r="O131" s="91" t="s">
        <v>25</v>
      </c>
      <c r="P131" s="90">
        <v>44300</v>
      </c>
      <c r="Q131" s="90">
        <v>44700</v>
      </c>
      <c r="R131" s="90">
        <v>44500</v>
      </c>
      <c r="S131" s="91" t="s">
        <v>25</v>
      </c>
      <c r="T131" s="91" t="s">
        <v>25</v>
      </c>
      <c r="U131" s="91" t="s">
        <v>25</v>
      </c>
      <c r="V131" s="90">
        <v>46300</v>
      </c>
      <c r="W131" s="91" t="s">
        <v>25</v>
      </c>
    </row>
    <row r="132" spans="1:23">
      <c r="A132" s="93">
        <v>44402</v>
      </c>
      <c r="B132" s="90" t="s">
        <v>24</v>
      </c>
      <c r="C132" s="90" t="s">
        <v>24</v>
      </c>
      <c r="D132" s="90" t="s">
        <v>24</v>
      </c>
      <c r="E132" s="90" t="s">
        <v>24</v>
      </c>
      <c r="F132" s="90" t="s">
        <v>24</v>
      </c>
      <c r="G132" s="90" t="s">
        <v>24</v>
      </c>
      <c r="H132" s="90" t="s">
        <v>24</v>
      </c>
      <c r="I132" s="90" t="s">
        <v>24</v>
      </c>
      <c r="J132" s="90" t="s">
        <v>24</v>
      </c>
      <c r="K132" s="90" t="s">
        <v>24</v>
      </c>
      <c r="L132" s="90" t="s">
        <v>24</v>
      </c>
      <c r="M132" s="90" t="s">
        <v>24</v>
      </c>
      <c r="N132" s="90" t="s">
        <v>24</v>
      </c>
      <c r="O132" s="90" t="s">
        <v>24</v>
      </c>
      <c r="P132" s="90" t="s">
        <v>24</v>
      </c>
      <c r="Q132" s="90" t="s">
        <v>24</v>
      </c>
      <c r="R132" s="90" t="s">
        <v>24</v>
      </c>
      <c r="S132" s="90" t="s">
        <v>24</v>
      </c>
      <c r="T132" s="90" t="s">
        <v>24</v>
      </c>
      <c r="U132" s="90" t="s">
        <v>24</v>
      </c>
      <c r="V132" s="90" t="s">
        <v>24</v>
      </c>
      <c r="W132" s="90" t="s">
        <v>24</v>
      </c>
    </row>
    <row r="133" spans="1:23">
      <c r="A133" s="93">
        <v>44403</v>
      </c>
      <c r="B133" s="90">
        <v>48900</v>
      </c>
      <c r="C133" s="90">
        <v>47000</v>
      </c>
      <c r="D133" s="90">
        <v>46800</v>
      </c>
      <c r="E133" s="90">
        <v>44250</v>
      </c>
      <c r="F133" s="90">
        <v>46700</v>
      </c>
      <c r="G133" s="91" t="s">
        <v>25</v>
      </c>
      <c r="H133" s="90">
        <v>46500</v>
      </c>
      <c r="I133" s="91" t="s">
        <v>25</v>
      </c>
      <c r="J133" s="90">
        <v>47300</v>
      </c>
      <c r="K133" s="91" t="s">
        <v>25</v>
      </c>
      <c r="L133" s="90">
        <v>50100</v>
      </c>
      <c r="M133" s="90">
        <v>47900</v>
      </c>
      <c r="N133" s="90">
        <v>45700</v>
      </c>
      <c r="O133" s="91" t="s">
        <v>25</v>
      </c>
      <c r="P133" s="90">
        <v>44450</v>
      </c>
      <c r="Q133" s="90">
        <v>44600</v>
      </c>
      <c r="R133" s="90">
        <v>44750</v>
      </c>
      <c r="S133" s="91" t="s">
        <v>25</v>
      </c>
      <c r="T133" s="91" t="s">
        <v>25</v>
      </c>
      <c r="U133" s="91" t="s">
        <v>25</v>
      </c>
      <c r="V133" s="90">
        <v>46200</v>
      </c>
      <c r="W133" s="91" t="s">
        <v>25</v>
      </c>
    </row>
    <row r="134" spans="1:23">
      <c r="A134" s="93">
        <v>44404</v>
      </c>
      <c r="B134" s="90">
        <v>48900</v>
      </c>
      <c r="C134" s="90">
        <v>46800</v>
      </c>
      <c r="D134" s="90">
        <v>46700</v>
      </c>
      <c r="E134" s="90">
        <v>44500</v>
      </c>
      <c r="F134" s="90">
        <v>46700</v>
      </c>
      <c r="G134" s="91" t="s">
        <v>25</v>
      </c>
      <c r="H134" s="90">
        <v>46300</v>
      </c>
      <c r="I134" s="91" t="s">
        <v>25</v>
      </c>
      <c r="J134" s="90">
        <v>47400</v>
      </c>
      <c r="K134" s="91" t="s">
        <v>25</v>
      </c>
      <c r="L134" s="90">
        <v>49800</v>
      </c>
      <c r="M134" s="90">
        <v>48300</v>
      </c>
      <c r="N134" s="90">
        <v>45800</v>
      </c>
      <c r="O134" s="91" t="s">
        <v>25</v>
      </c>
      <c r="P134" s="90">
        <v>44400</v>
      </c>
      <c r="Q134" s="90">
        <v>44500</v>
      </c>
      <c r="R134" s="90">
        <v>44500</v>
      </c>
      <c r="S134" s="91" t="s">
        <v>25</v>
      </c>
      <c r="T134" s="91" t="s">
        <v>25</v>
      </c>
      <c r="U134" s="91" t="s">
        <v>25</v>
      </c>
      <c r="V134" s="90">
        <v>46200</v>
      </c>
      <c r="W134" s="91" t="s">
        <v>25</v>
      </c>
    </row>
    <row r="135" spans="1:23">
      <c r="A135" s="93">
        <v>44405</v>
      </c>
      <c r="B135" s="90">
        <v>49000</v>
      </c>
      <c r="C135" s="90">
        <v>47000</v>
      </c>
      <c r="D135" s="90">
        <v>47000</v>
      </c>
      <c r="E135" s="90">
        <v>44500</v>
      </c>
      <c r="F135" s="90">
        <v>47100</v>
      </c>
      <c r="G135" s="91" t="s">
        <v>25</v>
      </c>
      <c r="H135" s="90">
        <v>46500</v>
      </c>
      <c r="I135" s="91" t="s">
        <v>25</v>
      </c>
      <c r="J135" s="90">
        <v>47600</v>
      </c>
      <c r="K135" s="91" t="s">
        <v>25</v>
      </c>
      <c r="L135" s="90">
        <v>49900</v>
      </c>
      <c r="M135" s="90">
        <v>48500</v>
      </c>
      <c r="N135" s="90">
        <v>45800</v>
      </c>
      <c r="O135" s="91" t="s">
        <v>25</v>
      </c>
      <c r="P135" s="90">
        <v>44500</v>
      </c>
      <c r="Q135" s="90">
        <v>44500</v>
      </c>
      <c r="R135" s="90">
        <v>44750</v>
      </c>
      <c r="S135" s="91" t="s">
        <v>25</v>
      </c>
      <c r="T135" s="91" t="s">
        <v>25</v>
      </c>
      <c r="U135" s="91" t="s">
        <v>25</v>
      </c>
      <c r="V135" s="90">
        <v>46300</v>
      </c>
      <c r="W135" s="91" t="s">
        <v>25</v>
      </c>
    </row>
    <row r="136" spans="1:23">
      <c r="A136" s="93">
        <v>44406</v>
      </c>
      <c r="B136" s="90">
        <v>49400</v>
      </c>
      <c r="C136" s="90">
        <v>47000</v>
      </c>
      <c r="D136" s="90">
        <v>47500</v>
      </c>
      <c r="E136" s="90">
        <v>45000</v>
      </c>
      <c r="F136" s="90">
        <v>47200</v>
      </c>
      <c r="G136" s="91" t="s">
        <v>25</v>
      </c>
      <c r="H136" s="90">
        <v>47000</v>
      </c>
      <c r="I136" s="91" t="s">
        <v>25</v>
      </c>
      <c r="J136" s="90">
        <v>48200</v>
      </c>
      <c r="K136" s="91" t="s">
        <v>25</v>
      </c>
      <c r="L136" s="90">
        <v>50200</v>
      </c>
      <c r="M136" s="90">
        <v>48700</v>
      </c>
      <c r="N136" s="90">
        <v>46500</v>
      </c>
      <c r="O136" s="91" t="s">
        <v>25</v>
      </c>
      <c r="P136" s="90">
        <v>45000</v>
      </c>
      <c r="Q136" s="90">
        <v>45100</v>
      </c>
      <c r="R136" s="90">
        <v>45300</v>
      </c>
      <c r="S136" s="91" t="s">
        <v>25</v>
      </c>
      <c r="T136" s="91" t="s">
        <v>25</v>
      </c>
      <c r="U136" s="91" t="s">
        <v>25</v>
      </c>
      <c r="V136" s="90">
        <v>46700</v>
      </c>
      <c r="W136" s="91" t="s">
        <v>25</v>
      </c>
    </row>
    <row r="137" spans="1:23">
      <c r="A137" s="93">
        <v>44407</v>
      </c>
      <c r="B137" s="90">
        <v>49400</v>
      </c>
      <c r="C137" s="90">
        <v>47200</v>
      </c>
      <c r="D137" s="90">
        <v>47300</v>
      </c>
      <c r="E137" s="90">
        <v>45000</v>
      </c>
      <c r="F137" s="90">
        <v>47700</v>
      </c>
      <c r="G137" s="91" t="s">
        <v>25</v>
      </c>
      <c r="H137" s="90">
        <v>47000</v>
      </c>
      <c r="I137" s="91" t="s">
        <v>25</v>
      </c>
      <c r="J137" s="90">
        <v>48200</v>
      </c>
      <c r="K137" s="91" t="s">
        <v>25</v>
      </c>
      <c r="L137" s="90">
        <v>50200</v>
      </c>
      <c r="M137" s="90">
        <v>48700</v>
      </c>
      <c r="N137" s="90">
        <v>46500</v>
      </c>
      <c r="O137" s="91" t="s">
        <v>25</v>
      </c>
      <c r="P137" s="90">
        <v>44800</v>
      </c>
      <c r="Q137" s="90">
        <v>45000</v>
      </c>
      <c r="R137" s="90">
        <v>45200</v>
      </c>
      <c r="S137" s="91" t="s">
        <v>25</v>
      </c>
      <c r="T137" s="91" t="s">
        <v>25</v>
      </c>
      <c r="U137" s="91" t="s">
        <v>25</v>
      </c>
      <c r="V137" s="90">
        <v>46700</v>
      </c>
      <c r="W137" s="91" t="s">
        <v>25</v>
      </c>
    </row>
    <row r="138" spans="1:23">
      <c r="A138" s="93">
        <v>44408</v>
      </c>
      <c r="B138" s="90">
        <v>49700</v>
      </c>
      <c r="C138" s="90">
        <v>47500</v>
      </c>
      <c r="D138" s="90">
        <v>47600</v>
      </c>
      <c r="E138" s="90">
        <v>45800</v>
      </c>
      <c r="F138" s="90">
        <v>47800</v>
      </c>
      <c r="G138" s="91" t="s">
        <v>25</v>
      </c>
      <c r="H138" s="90">
        <v>47300</v>
      </c>
      <c r="I138" s="91" t="s">
        <v>25</v>
      </c>
      <c r="J138" s="90">
        <v>48300</v>
      </c>
      <c r="K138" s="91" t="s">
        <v>25</v>
      </c>
      <c r="L138" s="90">
        <v>50500</v>
      </c>
      <c r="M138" s="90">
        <v>48900</v>
      </c>
      <c r="N138" s="90">
        <v>46800</v>
      </c>
      <c r="O138" s="91" t="s">
        <v>25</v>
      </c>
      <c r="P138" s="90">
        <v>45450</v>
      </c>
      <c r="Q138" s="90">
        <v>45200</v>
      </c>
      <c r="R138" s="90">
        <v>45300</v>
      </c>
      <c r="S138" s="91" t="s">
        <v>25</v>
      </c>
      <c r="T138" s="91" t="s">
        <v>25</v>
      </c>
      <c r="U138" s="91" t="s">
        <v>25</v>
      </c>
      <c r="V138" s="90">
        <v>46800</v>
      </c>
      <c r="W138" s="91" t="s">
        <v>25</v>
      </c>
    </row>
    <row r="139" spans="1:23">
      <c r="A139" s="93">
        <v>44409</v>
      </c>
      <c r="B139" s="90" t="s">
        <v>24</v>
      </c>
      <c r="C139" s="90" t="s">
        <v>24</v>
      </c>
      <c r="D139" s="90" t="s">
        <v>24</v>
      </c>
      <c r="E139" s="90" t="s">
        <v>24</v>
      </c>
      <c r="F139" s="90" t="s">
        <v>24</v>
      </c>
      <c r="G139" s="90" t="s">
        <v>24</v>
      </c>
      <c r="H139" s="90" t="s">
        <v>24</v>
      </c>
      <c r="I139" s="90" t="s">
        <v>24</v>
      </c>
      <c r="J139" s="90" t="s">
        <v>24</v>
      </c>
      <c r="K139" s="90" t="s">
        <v>24</v>
      </c>
      <c r="L139" s="90" t="s">
        <v>24</v>
      </c>
      <c r="M139" s="90" t="s">
        <v>24</v>
      </c>
      <c r="N139" s="90" t="s">
        <v>24</v>
      </c>
      <c r="O139" s="90" t="s">
        <v>24</v>
      </c>
      <c r="P139" s="90" t="s">
        <v>24</v>
      </c>
      <c r="Q139" s="90" t="s">
        <v>24</v>
      </c>
      <c r="R139" s="90" t="s">
        <v>24</v>
      </c>
      <c r="S139" s="90" t="s">
        <v>24</v>
      </c>
      <c r="T139" s="90" t="s">
        <v>24</v>
      </c>
      <c r="U139" s="90" t="s">
        <v>24</v>
      </c>
      <c r="V139" s="90" t="s">
        <v>24</v>
      </c>
      <c r="W139" s="90" t="s">
        <v>24</v>
      </c>
    </row>
    <row r="140" spans="1:23">
      <c r="A140" s="93">
        <v>44410</v>
      </c>
      <c r="B140" s="90">
        <v>49800</v>
      </c>
      <c r="C140" s="90">
        <v>47700</v>
      </c>
      <c r="D140" s="90">
        <v>47800</v>
      </c>
      <c r="E140" s="90">
        <v>45800</v>
      </c>
      <c r="F140" s="90">
        <v>47800</v>
      </c>
      <c r="G140" s="91" t="s">
        <v>25</v>
      </c>
      <c r="H140" s="90">
        <v>47500</v>
      </c>
      <c r="I140" s="91" t="s">
        <v>25</v>
      </c>
      <c r="J140" s="90">
        <v>48400</v>
      </c>
      <c r="K140" s="91" t="s">
        <v>25</v>
      </c>
      <c r="L140" s="90">
        <v>50600</v>
      </c>
      <c r="M140" s="90">
        <v>49200</v>
      </c>
      <c r="N140" s="90">
        <v>47000</v>
      </c>
      <c r="O140" s="91" t="s">
        <v>25</v>
      </c>
      <c r="P140" s="90">
        <v>45450</v>
      </c>
      <c r="Q140" s="90">
        <v>45400</v>
      </c>
      <c r="R140" s="90">
        <v>45650</v>
      </c>
      <c r="S140" s="91" t="s">
        <v>25</v>
      </c>
      <c r="T140" s="91" t="s">
        <v>25</v>
      </c>
      <c r="U140" s="91" t="s">
        <v>25</v>
      </c>
      <c r="V140" s="90">
        <v>47200</v>
      </c>
      <c r="W140" s="91" t="s">
        <v>25</v>
      </c>
    </row>
    <row r="141" spans="1:23">
      <c r="A141" s="93">
        <v>44411</v>
      </c>
      <c r="B141" s="90">
        <v>49700</v>
      </c>
      <c r="C141" s="90">
        <v>47700</v>
      </c>
      <c r="D141" s="90">
        <v>47400</v>
      </c>
      <c r="E141" s="90">
        <v>45500</v>
      </c>
      <c r="F141" s="90">
        <v>47800</v>
      </c>
      <c r="G141" s="91" t="s">
        <v>25</v>
      </c>
      <c r="H141" s="90">
        <v>47300</v>
      </c>
      <c r="I141" s="91" t="s">
        <v>25</v>
      </c>
      <c r="J141" s="90">
        <v>48300</v>
      </c>
      <c r="K141" s="91" t="s">
        <v>25</v>
      </c>
      <c r="L141" s="90">
        <v>50300</v>
      </c>
      <c r="M141" s="90">
        <v>49300</v>
      </c>
      <c r="N141" s="90">
        <v>47000</v>
      </c>
      <c r="O141" s="91" t="s">
        <v>25</v>
      </c>
      <c r="P141" s="90">
        <v>45200</v>
      </c>
      <c r="Q141" s="90">
        <v>45400</v>
      </c>
      <c r="R141" s="90">
        <v>45600</v>
      </c>
      <c r="S141" s="91" t="s">
        <v>25</v>
      </c>
      <c r="T141" s="91" t="s">
        <v>25</v>
      </c>
      <c r="U141" s="91" t="s">
        <v>25</v>
      </c>
      <c r="V141" s="90">
        <v>47500</v>
      </c>
      <c r="W141" s="91" t="s">
        <v>25</v>
      </c>
    </row>
    <row r="142" spans="1:23">
      <c r="A142" s="93">
        <v>44412</v>
      </c>
      <c r="B142" s="90">
        <v>49900</v>
      </c>
      <c r="C142" s="90">
        <v>47700</v>
      </c>
      <c r="D142" s="90">
        <v>47600</v>
      </c>
      <c r="E142" s="90">
        <v>45500</v>
      </c>
      <c r="F142" s="90">
        <v>47800</v>
      </c>
      <c r="G142" s="91" t="s">
        <v>25</v>
      </c>
      <c r="H142" s="90">
        <v>47500</v>
      </c>
      <c r="I142" s="91" t="s">
        <v>25</v>
      </c>
      <c r="J142" s="90">
        <v>48500</v>
      </c>
      <c r="K142" s="91" t="s">
        <v>25</v>
      </c>
      <c r="L142" s="90">
        <v>50400</v>
      </c>
      <c r="M142" s="90">
        <v>49600</v>
      </c>
      <c r="N142" s="90">
        <v>47200</v>
      </c>
      <c r="O142" s="91" t="s">
        <v>25</v>
      </c>
      <c r="P142" s="90">
        <v>45100</v>
      </c>
      <c r="Q142" s="90">
        <v>45500</v>
      </c>
      <c r="R142" s="90">
        <v>45750</v>
      </c>
      <c r="S142" s="91" t="s">
        <v>25</v>
      </c>
      <c r="T142" s="91" t="s">
        <v>25</v>
      </c>
      <c r="U142" s="91" t="s">
        <v>25</v>
      </c>
      <c r="V142" s="90">
        <v>47600</v>
      </c>
      <c r="W142" s="91" t="s">
        <v>25</v>
      </c>
    </row>
    <row r="143" spans="1:23">
      <c r="A143" s="93">
        <v>44413</v>
      </c>
      <c r="B143" s="90">
        <v>49800</v>
      </c>
      <c r="C143" s="90">
        <v>47500</v>
      </c>
      <c r="D143" s="90">
        <v>47600</v>
      </c>
      <c r="E143" s="90">
        <v>45500</v>
      </c>
      <c r="F143" s="90">
        <v>47900</v>
      </c>
      <c r="G143" s="91" t="s">
        <v>25</v>
      </c>
      <c r="H143" s="90">
        <v>47300</v>
      </c>
      <c r="I143" s="91" t="s">
        <v>25</v>
      </c>
      <c r="J143" s="90">
        <v>48500</v>
      </c>
      <c r="K143" s="91" t="s">
        <v>25</v>
      </c>
      <c r="L143" s="90">
        <v>50400</v>
      </c>
      <c r="M143" s="90">
        <v>49600</v>
      </c>
      <c r="N143" s="90">
        <v>47200</v>
      </c>
      <c r="O143" s="91" t="s">
        <v>25</v>
      </c>
      <c r="P143" s="90">
        <v>45000</v>
      </c>
      <c r="Q143" s="90">
        <v>45400</v>
      </c>
      <c r="R143" s="90">
        <v>45600</v>
      </c>
      <c r="S143" s="91" t="s">
        <v>25</v>
      </c>
      <c r="T143" s="91" t="s">
        <v>25</v>
      </c>
      <c r="U143" s="91" t="s">
        <v>25</v>
      </c>
      <c r="V143" s="90">
        <v>47700</v>
      </c>
      <c r="W143" s="91" t="s">
        <v>25</v>
      </c>
    </row>
    <row r="144" spans="1:23">
      <c r="A144" s="93">
        <v>44414</v>
      </c>
      <c r="B144" s="90">
        <v>49700</v>
      </c>
      <c r="C144" s="90">
        <v>47500</v>
      </c>
      <c r="D144" s="90">
        <v>47300</v>
      </c>
      <c r="E144" s="90">
        <v>45300</v>
      </c>
      <c r="F144" s="90">
        <v>47900</v>
      </c>
      <c r="G144" s="91" t="s">
        <v>25</v>
      </c>
      <c r="H144" s="90">
        <v>47000</v>
      </c>
      <c r="I144" s="91" t="s">
        <v>25</v>
      </c>
      <c r="J144" s="90">
        <v>48500</v>
      </c>
      <c r="K144" s="91" t="s">
        <v>25</v>
      </c>
      <c r="L144" s="90">
        <v>49900</v>
      </c>
      <c r="M144" s="90">
        <v>49600</v>
      </c>
      <c r="N144" s="90">
        <v>46900</v>
      </c>
      <c r="O144" s="91" t="s">
        <v>25</v>
      </c>
      <c r="P144" s="90">
        <v>44900</v>
      </c>
      <c r="Q144" s="90">
        <v>45100</v>
      </c>
      <c r="R144" s="90">
        <v>45300</v>
      </c>
      <c r="S144" s="91" t="s">
        <v>25</v>
      </c>
      <c r="T144" s="91" t="s">
        <v>25</v>
      </c>
      <c r="U144" s="91" t="s">
        <v>25</v>
      </c>
      <c r="V144" s="90">
        <v>47700</v>
      </c>
      <c r="W144" s="91" t="s">
        <v>25</v>
      </c>
    </row>
    <row r="145" spans="1:23">
      <c r="A145" s="93">
        <v>44415</v>
      </c>
      <c r="B145" s="90">
        <v>49600</v>
      </c>
      <c r="C145" s="90">
        <v>47300</v>
      </c>
      <c r="D145" s="90">
        <v>47300</v>
      </c>
      <c r="E145" s="90">
        <v>45000</v>
      </c>
      <c r="F145" s="90">
        <v>47800</v>
      </c>
      <c r="G145" s="91" t="s">
        <v>25</v>
      </c>
      <c r="H145" s="90">
        <v>47000</v>
      </c>
      <c r="I145" s="91" t="s">
        <v>25</v>
      </c>
      <c r="J145" s="90">
        <v>48500</v>
      </c>
      <c r="K145" s="91" t="s">
        <v>25</v>
      </c>
      <c r="L145" s="90">
        <v>49600</v>
      </c>
      <c r="M145" s="90">
        <v>49600</v>
      </c>
      <c r="N145" s="90">
        <v>46700</v>
      </c>
      <c r="O145" s="91" t="s">
        <v>25</v>
      </c>
      <c r="P145" s="90">
        <v>44800</v>
      </c>
      <c r="Q145" s="90">
        <v>44900</v>
      </c>
      <c r="R145" s="90">
        <v>45300</v>
      </c>
      <c r="S145" s="91" t="s">
        <v>25</v>
      </c>
      <c r="T145" s="91" t="s">
        <v>25</v>
      </c>
      <c r="U145" s="91" t="s">
        <v>25</v>
      </c>
      <c r="V145" s="90">
        <v>47800</v>
      </c>
      <c r="W145" s="91" t="s">
        <v>25</v>
      </c>
    </row>
    <row r="146" spans="1:23">
      <c r="A146" s="93">
        <v>44416</v>
      </c>
      <c r="B146" s="90" t="s">
        <v>24</v>
      </c>
      <c r="C146" s="90" t="s">
        <v>24</v>
      </c>
      <c r="D146" s="90" t="s">
        <v>24</v>
      </c>
      <c r="E146" s="90" t="s">
        <v>24</v>
      </c>
      <c r="F146" s="90" t="s">
        <v>24</v>
      </c>
      <c r="G146" s="90" t="s">
        <v>24</v>
      </c>
      <c r="H146" s="90" t="s">
        <v>24</v>
      </c>
      <c r="I146" s="90" t="s">
        <v>24</v>
      </c>
      <c r="J146" s="90" t="s">
        <v>24</v>
      </c>
      <c r="K146" s="90" t="s">
        <v>24</v>
      </c>
      <c r="L146" s="90" t="s">
        <v>24</v>
      </c>
      <c r="M146" s="90" t="s">
        <v>24</v>
      </c>
      <c r="N146" s="90" t="s">
        <v>24</v>
      </c>
      <c r="O146" s="90" t="s">
        <v>24</v>
      </c>
      <c r="P146" s="90" t="s">
        <v>24</v>
      </c>
      <c r="Q146" s="90" t="s">
        <v>24</v>
      </c>
      <c r="R146" s="90" t="s">
        <v>24</v>
      </c>
      <c r="S146" s="90" t="s">
        <v>24</v>
      </c>
      <c r="T146" s="90" t="s">
        <v>24</v>
      </c>
      <c r="U146" s="90" t="s">
        <v>24</v>
      </c>
      <c r="V146" s="90" t="s">
        <v>24</v>
      </c>
      <c r="W146" s="90" t="s">
        <v>24</v>
      </c>
    </row>
    <row r="147" spans="1:23">
      <c r="A147" s="93">
        <v>44417</v>
      </c>
      <c r="B147" s="90">
        <v>49600</v>
      </c>
      <c r="C147" s="90">
        <v>47000</v>
      </c>
      <c r="D147" s="90">
        <v>47300</v>
      </c>
      <c r="E147" s="90">
        <v>45000</v>
      </c>
      <c r="F147" s="90">
        <v>47800</v>
      </c>
      <c r="G147" s="91" t="s">
        <v>25</v>
      </c>
      <c r="H147" s="90">
        <v>47300</v>
      </c>
      <c r="I147" s="91" t="s">
        <v>25</v>
      </c>
      <c r="J147" s="90">
        <v>48100</v>
      </c>
      <c r="K147" s="91" t="s">
        <v>25</v>
      </c>
      <c r="L147" s="90">
        <v>49400</v>
      </c>
      <c r="M147" s="90">
        <v>49200</v>
      </c>
      <c r="N147" s="90">
        <v>46400</v>
      </c>
      <c r="O147" s="91" t="s">
        <v>25</v>
      </c>
      <c r="P147" s="90">
        <v>44800</v>
      </c>
      <c r="Q147" s="90">
        <v>44700</v>
      </c>
      <c r="R147" s="90">
        <v>44900</v>
      </c>
      <c r="S147" s="91" t="s">
        <v>25</v>
      </c>
      <c r="T147" s="91" t="s">
        <v>25</v>
      </c>
      <c r="U147" s="91" t="s">
        <v>25</v>
      </c>
      <c r="V147" s="90">
        <v>47700</v>
      </c>
      <c r="W147" s="91" t="s">
        <v>25</v>
      </c>
    </row>
    <row r="148" spans="1:23">
      <c r="A148" s="93">
        <v>44418</v>
      </c>
      <c r="B148" s="90">
        <v>49400</v>
      </c>
      <c r="C148" s="90">
        <v>47000</v>
      </c>
      <c r="D148" s="90">
        <v>47500</v>
      </c>
      <c r="E148" s="90">
        <v>44800</v>
      </c>
      <c r="F148" s="90">
        <v>47800</v>
      </c>
      <c r="G148" s="91" t="s">
        <v>25</v>
      </c>
      <c r="H148" s="90">
        <v>46500</v>
      </c>
      <c r="I148" s="91" t="s">
        <v>25</v>
      </c>
      <c r="J148" s="90">
        <v>48300</v>
      </c>
      <c r="K148" s="91" t="s">
        <v>25</v>
      </c>
      <c r="L148" s="90">
        <v>49300</v>
      </c>
      <c r="M148" s="90">
        <v>49400</v>
      </c>
      <c r="N148" s="90">
        <v>46300</v>
      </c>
      <c r="O148" s="91" t="s">
        <v>25</v>
      </c>
      <c r="P148" s="90">
        <v>44650</v>
      </c>
      <c r="Q148" s="90">
        <v>44600</v>
      </c>
      <c r="R148" s="90">
        <v>44900</v>
      </c>
      <c r="S148" s="91" t="s">
        <v>25</v>
      </c>
      <c r="T148" s="91" t="s">
        <v>25</v>
      </c>
      <c r="U148" s="91" t="s">
        <v>25</v>
      </c>
      <c r="V148" s="90">
        <v>47500</v>
      </c>
      <c r="W148" s="91" t="s">
        <v>25</v>
      </c>
    </row>
    <row r="149" spans="1:23">
      <c r="A149" s="93">
        <v>44419</v>
      </c>
      <c r="B149" s="90">
        <v>49700</v>
      </c>
      <c r="C149" s="90">
        <v>47000</v>
      </c>
      <c r="D149" s="90">
        <v>47800</v>
      </c>
      <c r="E149" s="90">
        <v>45000</v>
      </c>
      <c r="F149" s="90">
        <v>47700</v>
      </c>
      <c r="G149" s="91" t="s">
        <v>25</v>
      </c>
      <c r="H149" s="90">
        <v>46800</v>
      </c>
      <c r="I149" s="91" t="s">
        <v>25</v>
      </c>
      <c r="J149" s="90">
        <v>48600</v>
      </c>
      <c r="K149" s="91" t="s">
        <v>25</v>
      </c>
      <c r="L149" s="90">
        <v>49700</v>
      </c>
      <c r="M149" s="90">
        <v>49600</v>
      </c>
      <c r="N149" s="90">
        <v>46650</v>
      </c>
      <c r="O149" s="91" t="s">
        <v>25</v>
      </c>
      <c r="P149" s="90">
        <v>45250</v>
      </c>
      <c r="Q149" s="90">
        <v>45200</v>
      </c>
      <c r="R149" s="90">
        <v>45300</v>
      </c>
      <c r="S149" s="91" t="s">
        <v>25</v>
      </c>
      <c r="T149" s="91" t="s">
        <v>25</v>
      </c>
      <c r="U149" s="91" t="s">
        <v>25</v>
      </c>
      <c r="V149" s="90">
        <v>47500</v>
      </c>
      <c r="W149" s="91" t="s">
        <v>25</v>
      </c>
    </row>
    <row r="150" spans="1:23">
      <c r="A150" s="93">
        <v>44420</v>
      </c>
      <c r="B150" s="90">
        <v>49900</v>
      </c>
      <c r="C150" s="90">
        <v>47000</v>
      </c>
      <c r="D150" s="90">
        <v>48000</v>
      </c>
      <c r="E150" s="90">
        <v>45300</v>
      </c>
      <c r="F150" s="90">
        <v>47700</v>
      </c>
      <c r="G150" s="91" t="s">
        <v>25</v>
      </c>
      <c r="H150" s="90">
        <v>47000</v>
      </c>
      <c r="I150" s="91" t="s">
        <v>25</v>
      </c>
      <c r="J150" s="90">
        <v>48600</v>
      </c>
      <c r="K150" s="91" t="s">
        <v>25</v>
      </c>
      <c r="L150" s="90">
        <v>49900</v>
      </c>
      <c r="M150" s="90">
        <v>49600</v>
      </c>
      <c r="N150" s="90">
        <v>46700</v>
      </c>
      <c r="O150" s="91" t="s">
        <v>25</v>
      </c>
      <c r="P150" s="90">
        <v>45600</v>
      </c>
      <c r="Q150" s="90">
        <v>45400</v>
      </c>
      <c r="R150" s="90">
        <v>45750</v>
      </c>
      <c r="S150" s="91" t="s">
        <v>25</v>
      </c>
      <c r="T150" s="91" t="s">
        <v>25</v>
      </c>
      <c r="U150" s="91" t="s">
        <v>25</v>
      </c>
      <c r="V150" s="90">
        <v>47500</v>
      </c>
      <c r="W150" s="91" t="s">
        <v>25</v>
      </c>
    </row>
    <row r="151" spans="1:23">
      <c r="A151" s="93">
        <v>44421</v>
      </c>
      <c r="B151" s="90">
        <v>49900</v>
      </c>
      <c r="C151" s="90">
        <v>47200</v>
      </c>
      <c r="D151" s="90">
        <v>48200</v>
      </c>
      <c r="E151" s="90">
        <v>45300</v>
      </c>
      <c r="F151" s="90">
        <v>47700</v>
      </c>
      <c r="G151" s="91" t="s">
        <v>25</v>
      </c>
      <c r="H151" s="90">
        <v>47000</v>
      </c>
      <c r="I151" s="91" t="s">
        <v>25</v>
      </c>
      <c r="J151" s="90">
        <v>48600</v>
      </c>
      <c r="K151" s="91" t="s">
        <v>25</v>
      </c>
      <c r="L151" s="90">
        <v>50000</v>
      </c>
      <c r="M151" s="90">
        <v>49600</v>
      </c>
      <c r="N151" s="90">
        <v>46700</v>
      </c>
      <c r="O151" s="91" t="s">
        <v>25</v>
      </c>
      <c r="P151" s="90">
        <v>45350</v>
      </c>
      <c r="Q151" s="90">
        <v>45600</v>
      </c>
      <c r="R151" s="90">
        <v>45750</v>
      </c>
      <c r="S151" s="91" t="s">
        <v>25</v>
      </c>
      <c r="T151" s="91" t="s">
        <v>25</v>
      </c>
      <c r="U151" s="91" t="s">
        <v>25</v>
      </c>
      <c r="V151" s="90">
        <v>47500</v>
      </c>
      <c r="W151" s="91" t="s">
        <v>25</v>
      </c>
    </row>
    <row r="152" spans="1:23">
      <c r="A152" s="93">
        <v>44422</v>
      </c>
      <c r="B152" s="90">
        <v>50100</v>
      </c>
      <c r="C152" s="90">
        <v>47200</v>
      </c>
      <c r="D152" s="90">
        <v>48200</v>
      </c>
      <c r="E152" s="90">
        <v>45500</v>
      </c>
      <c r="F152" s="90">
        <v>47700</v>
      </c>
      <c r="G152" s="91" t="s">
        <v>25</v>
      </c>
      <c r="H152" s="90">
        <v>47000</v>
      </c>
      <c r="I152" s="91" t="s">
        <v>25</v>
      </c>
      <c r="J152" s="90">
        <v>48600</v>
      </c>
      <c r="K152" s="91" t="s">
        <v>25</v>
      </c>
      <c r="L152" s="90">
        <v>50300</v>
      </c>
      <c r="M152" s="90">
        <v>49600</v>
      </c>
      <c r="N152" s="90">
        <v>47000</v>
      </c>
      <c r="O152" s="91" t="s">
        <v>25</v>
      </c>
      <c r="P152" s="90">
        <v>45500</v>
      </c>
      <c r="Q152" s="90">
        <v>45600</v>
      </c>
      <c r="R152" s="90">
        <v>45750</v>
      </c>
      <c r="S152" s="91" t="s">
        <v>25</v>
      </c>
      <c r="T152" s="91" t="s">
        <v>25</v>
      </c>
      <c r="U152" s="91" t="s">
        <v>25</v>
      </c>
      <c r="V152" s="90">
        <v>47500</v>
      </c>
      <c r="W152" s="91" t="s">
        <v>25</v>
      </c>
    </row>
    <row r="153" spans="1:23">
      <c r="A153" s="93">
        <v>44423</v>
      </c>
      <c r="B153" s="90" t="s">
        <v>24</v>
      </c>
      <c r="C153" s="90" t="s">
        <v>24</v>
      </c>
      <c r="D153" s="90" t="s">
        <v>24</v>
      </c>
      <c r="E153" s="90" t="s">
        <v>24</v>
      </c>
      <c r="F153" s="90" t="s">
        <v>24</v>
      </c>
      <c r="G153" s="90" t="s">
        <v>24</v>
      </c>
      <c r="H153" s="90" t="s">
        <v>24</v>
      </c>
      <c r="I153" s="90" t="s">
        <v>24</v>
      </c>
      <c r="J153" s="90" t="s">
        <v>24</v>
      </c>
      <c r="K153" s="90" t="s">
        <v>24</v>
      </c>
      <c r="L153" s="90" t="s">
        <v>24</v>
      </c>
      <c r="M153" s="90" t="s">
        <v>24</v>
      </c>
      <c r="N153" s="90" t="s">
        <v>24</v>
      </c>
      <c r="O153" s="90" t="s">
        <v>24</v>
      </c>
      <c r="P153" s="90" t="s">
        <v>24</v>
      </c>
      <c r="Q153" s="90" t="s">
        <v>24</v>
      </c>
      <c r="R153" s="90" t="s">
        <v>24</v>
      </c>
      <c r="S153" s="90" t="s">
        <v>24</v>
      </c>
      <c r="T153" s="90" t="s">
        <v>24</v>
      </c>
      <c r="U153" s="90" t="s">
        <v>24</v>
      </c>
      <c r="V153" s="90" t="s">
        <v>24</v>
      </c>
      <c r="W153" s="90" t="s">
        <v>24</v>
      </c>
    </row>
    <row r="154" spans="1:23">
      <c r="A154" s="93">
        <v>44424</v>
      </c>
      <c r="B154" s="90">
        <v>50200</v>
      </c>
      <c r="C154" s="90">
        <v>47300</v>
      </c>
      <c r="D154" s="90">
        <v>48400</v>
      </c>
      <c r="E154" s="90">
        <v>45700</v>
      </c>
      <c r="F154" s="90">
        <v>47700</v>
      </c>
      <c r="G154" s="91" t="s">
        <v>25</v>
      </c>
      <c r="H154" s="90">
        <v>47500</v>
      </c>
      <c r="I154" s="91" t="s">
        <v>25</v>
      </c>
      <c r="J154" s="90">
        <v>49200</v>
      </c>
      <c r="K154" s="91" t="s">
        <v>25</v>
      </c>
      <c r="L154" s="90">
        <v>50500</v>
      </c>
      <c r="M154" s="90">
        <v>50200</v>
      </c>
      <c r="N154" s="90">
        <v>47200</v>
      </c>
      <c r="O154" s="91" t="s">
        <v>25</v>
      </c>
      <c r="P154" s="90">
        <v>45600</v>
      </c>
      <c r="Q154" s="90">
        <v>45700</v>
      </c>
      <c r="R154" s="90">
        <v>45750</v>
      </c>
      <c r="S154" s="91" t="s">
        <v>25</v>
      </c>
      <c r="T154" s="91" t="s">
        <v>25</v>
      </c>
      <c r="U154" s="91" t="s">
        <v>25</v>
      </c>
      <c r="V154" s="90">
        <v>47300</v>
      </c>
      <c r="W154" s="91" t="s">
        <v>25</v>
      </c>
    </row>
    <row r="155" spans="1:23">
      <c r="A155" s="93">
        <v>44425</v>
      </c>
      <c r="B155" s="90">
        <v>50200</v>
      </c>
      <c r="C155" s="90">
        <v>47500</v>
      </c>
      <c r="D155" s="90">
        <v>48400</v>
      </c>
      <c r="E155" s="90">
        <v>45800</v>
      </c>
      <c r="F155" s="90">
        <v>47700</v>
      </c>
      <c r="G155" s="91" t="s">
        <v>25</v>
      </c>
      <c r="H155" s="90">
        <v>47500</v>
      </c>
      <c r="I155" s="91" t="s">
        <v>25</v>
      </c>
      <c r="J155" s="90">
        <v>49200</v>
      </c>
      <c r="K155" s="91" t="s">
        <v>25</v>
      </c>
      <c r="L155" s="90">
        <v>50500</v>
      </c>
      <c r="M155" s="90">
        <v>50300</v>
      </c>
      <c r="N155" s="90">
        <v>47300</v>
      </c>
      <c r="O155" s="91" t="s">
        <v>25</v>
      </c>
      <c r="P155" s="90">
        <v>45800</v>
      </c>
      <c r="Q155" s="90">
        <v>45800</v>
      </c>
      <c r="R155" s="90">
        <v>45750</v>
      </c>
      <c r="S155" s="91" t="s">
        <v>25</v>
      </c>
      <c r="T155" s="91" t="s">
        <v>25</v>
      </c>
      <c r="U155" s="91" t="s">
        <v>25</v>
      </c>
      <c r="V155" s="90">
        <v>47200</v>
      </c>
      <c r="W155" s="91" t="s">
        <v>25</v>
      </c>
    </row>
    <row r="156" spans="1:23">
      <c r="A156" s="93">
        <v>44426</v>
      </c>
      <c r="B156" s="90">
        <v>50100</v>
      </c>
      <c r="C156" s="90">
        <v>47500</v>
      </c>
      <c r="D156" s="90">
        <v>48100</v>
      </c>
      <c r="E156" s="90">
        <v>45500</v>
      </c>
      <c r="F156" s="90">
        <v>47700</v>
      </c>
      <c r="G156" s="91" t="s">
        <v>25</v>
      </c>
      <c r="H156" s="90">
        <v>47300</v>
      </c>
      <c r="I156" s="91" t="s">
        <v>25</v>
      </c>
      <c r="J156" s="90">
        <v>49100</v>
      </c>
      <c r="K156" s="91" t="s">
        <v>25</v>
      </c>
      <c r="L156" s="90">
        <v>50300</v>
      </c>
      <c r="M156" s="90">
        <v>50300</v>
      </c>
      <c r="N156" s="90">
        <v>47100</v>
      </c>
      <c r="O156" s="91" t="s">
        <v>25</v>
      </c>
      <c r="P156" s="90">
        <v>45800</v>
      </c>
      <c r="Q156" s="90">
        <v>45700</v>
      </c>
      <c r="R156" s="90">
        <v>45750</v>
      </c>
      <c r="S156" s="91" t="s">
        <v>25</v>
      </c>
      <c r="T156" s="91" t="s">
        <v>25</v>
      </c>
      <c r="U156" s="91" t="s">
        <v>25</v>
      </c>
      <c r="V156" s="90">
        <v>47200</v>
      </c>
      <c r="W156" s="91" t="s">
        <v>25</v>
      </c>
    </row>
    <row r="157" spans="1:23">
      <c r="A157" s="93">
        <v>44427</v>
      </c>
      <c r="B157" s="90">
        <v>50100</v>
      </c>
      <c r="C157" s="90">
        <v>47500</v>
      </c>
      <c r="D157" s="90">
        <v>48100</v>
      </c>
      <c r="E157" s="90">
        <v>45300</v>
      </c>
      <c r="F157" s="90">
        <v>47700</v>
      </c>
      <c r="G157" s="91" t="s">
        <v>25</v>
      </c>
      <c r="H157" s="90">
        <v>47000</v>
      </c>
      <c r="I157" s="91" t="s">
        <v>25</v>
      </c>
      <c r="J157" s="90">
        <v>49100</v>
      </c>
      <c r="K157" s="91" t="s">
        <v>25</v>
      </c>
      <c r="L157" s="90">
        <v>50200</v>
      </c>
      <c r="M157" s="90">
        <v>50300</v>
      </c>
      <c r="N157" s="90">
        <v>47250</v>
      </c>
      <c r="O157" s="91" t="s">
        <v>25</v>
      </c>
      <c r="P157" s="90">
        <v>45600</v>
      </c>
      <c r="Q157" s="90">
        <v>45700</v>
      </c>
      <c r="R157" s="90">
        <v>45750</v>
      </c>
      <c r="S157" s="91" t="s">
        <v>25</v>
      </c>
      <c r="T157" s="91" t="s">
        <v>25</v>
      </c>
      <c r="U157" s="91" t="s">
        <v>25</v>
      </c>
      <c r="V157" s="90">
        <v>47200</v>
      </c>
      <c r="W157" s="91" t="s">
        <v>25</v>
      </c>
    </row>
    <row r="158" spans="1:23">
      <c r="A158" s="93">
        <v>44428</v>
      </c>
      <c r="B158" s="90">
        <v>49900</v>
      </c>
      <c r="C158" s="90">
        <v>47500</v>
      </c>
      <c r="D158" s="90">
        <v>48100</v>
      </c>
      <c r="E158" s="90">
        <v>45200</v>
      </c>
      <c r="F158" s="90">
        <v>47600</v>
      </c>
      <c r="G158" s="91" t="s">
        <v>25</v>
      </c>
      <c r="H158" s="90">
        <v>47000</v>
      </c>
      <c r="I158" s="91" t="s">
        <v>25</v>
      </c>
      <c r="J158" s="90">
        <v>49100</v>
      </c>
      <c r="K158" s="91" t="s">
        <v>25</v>
      </c>
      <c r="L158" s="90">
        <v>50100</v>
      </c>
      <c r="M158" s="90">
        <v>50000</v>
      </c>
      <c r="N158" s="90">
        <v>47200</v>
      </c>
      <c r="O158" s="91" t="s">
        <v>25</v>
      </c>
      <c r="P158" s="90">
        <v>45550</v>
      </c>
      <c r="Q158" s="90">
        <v>45600</v>
      </c>
      <c r="R158" s="90">
        <v>45700</v>
      </c>
      <c r="S158" s="90">
        <v>48700</v>
      </c>
      <c r="T158" s="90">
        <v>48200</v>
      </c>
      <c r="U158" s="90">
        <v>47000</v>
      </c>
      <c r="V158" s="90">
        <v>47200</v>
      </c>
      <c r="W158" s="90">
        <v>50000</v>
      </c>
    </row>
    <row r="159" spans="1:23">
      <c r="A159" s="93">
        <v>44429</v>
      </c>
      <c r="B159" s="90">
        <v>49800</v>
      </c>
      <c r="C159" s="90">
        <v>47300</v>
      </c>
      <c r="D159" s="90">
        <v>47800</v>
      </c>
      <c r="E159" s="90">
        <v>45000</v>
      </c>
      <c r="F159" s="90">
        <v>47400</v>
      </c>
      <c r="G159" s="91" t="s">
        <v>25</v>
      </c>
      <c r="H159" s="90">
        <v>47000</v>
      </c>
      <c r="I159" s="91" t="s">
        <v>25</v>
      </c>
      <c r="J159" s="90">
        <v>48900</v>
      </c>
      <c r="K159" s="91" t="s">
        <v>25</v>
      </c>
      <c r="L159" s="90">
        <v>49700</v>
      </c>
      <c r="M159" s="90">
        <v>49800</v>
      </c>
      <c r="N159" s="90">
        <v>47000</v>
      </c>
      <c r="O159" s="91" t="s">
        <v>25</v>
      </c>
      <c r="P159" s="90">
        <v>45200</v>
      </c>
      <c r="Q159" s="90">
        <v>45500</v>
      </c>
      <c r="R159" s="90">
        <v>45500</v>
      </c>
      <c r="S159" s="90">
        <v>48500</v>
      </c>
      <c r="T159" s="90">
        <v>47700</v>
      </c>
      <c r="U159" s="90">
        <v>47500</v>
      </c>
      <c r="V159" s="90">
        <v>47100</v>
      </c>
      <c r="W159" s="90">
        <v>49900</v>
      </c>
    </row>
    <row r="160" spans="1:23">
      <c r="A160" s="93">
        <v>44430</v>
      </c>
      <c r="B160" s="90" t="s">
        <v>24</v>
      </c>
      <c r="C160" s="90" t="s">
        <v>24</v>
      </c>
      <c r="D160" s="90" t="s">
        <v>24</v>
      </c>
      <c r="E160" s="90" t="s">
        <v>24</v>
      </c>
      <c r="F160" s="90" t="s">
        <v>24</v>
      </c>
      <c r="G160" s="90" t="s">
        <v>24</v>
      </c>
      <c r="H160" s="90" t="s">
        <v>24</v>
      </c>
      <c r="I160" s="90" t="s">
        <v>24</v>
      </c>
      <c r="J160" s="90" t="s">
        <v>24</v>
      </c>
      <c r="K160" s="90" t="s">
        <v>24</v>
      </c>
      <c r="L160" s="90" t="s">
        <v>24</v>
      </c>
      <c r="M160" s="90" t="s">
        <v>24</v>
      </c>
      <c r="N160" s="90" t="s">
        <v>24</v>
      </c>
      <c r="O160" s="90" t="s">
        <v>24</v>
      </c>
      <c r="P160" s="90" t="s">
        <v>24</v>
      </c>
      <c r="Q160" s="90" t="s">
        <v>24</v>
      </c>
      <c r="R160" s="90" t="s">
        <v>24</v>
      </c>
      <c r="S160" s="90" t="s">
        <v>24</v>
      </c>
      <c r="T160" s="90" t="s">
        <v>24</v>
      </c>
      <c r="U160" s="90" t="s">
        <v>24</v>
      </c>
      <c r="V160" s="90" t="s">
        <v>24</v>
      </c>
      <c r="W160" s="90" t="s">
        <v>24</v>
      </c>
    </row>
    <row r="161" spans="1:23">
      <c r="A161" s="93">
        <v>44431</v>
      </c>
      <c r="B161" s="90">
        <v>49700</v>
      </c>
      <c r="C161" s="90">
        <v>47000</v>
      </c>
      <c r="D161" s="90">
        <v>47800</v>
      </c>
      <c r="E161" s="90">
        <v>44500</v>
      </c>
      <c r="F161" s="90">
        <v>47300</v>
      </c>
      <c r="G161" s="91" t="s">
        <v>25</v>
      </c>
      <c r="H161" s="90">
        <v>46500</v>
      </c>
      <c r="I161" s="91" t="s">
        <v>25</v>
      </c>
      <c r="J161" s="90">
        <v>48700</v>
      </c>
      <c r="K161" s="91" t="s">
        <v>25</v>
      </c>
      <c r="L161" s="90">
        <v>49400</v>
      </c>
      <c r="M161" s="90">
        <v>49400</v>
      </c>
      <c r="N161" s="90">
        <v>46600</v>
      </c>
      <c r="O161" s="91" t="s">
        <v>25</v>
      </c>
      <c r="P161" s="90">
        <v>44850</v>
      </c>
      <c r="Q161" s="90">
        <v>45300</v>
      </c>
      <c r="R161" s="90">
        <v>45300</v>
      </c>
      <c r="S161" s="90">
        <v>47950</v>
      </c>
      <c r="T161" s="90">
        <v>47500</v>
      </c>
      <c r="U161" s="90">
        <v>47500</v>
      </c>
      <c r="V161" s="90">
        <v>47000</v>
      </c>
      <c r="W161" s="90">
        <v>49700</v>
      </c>
    </row>
    <row r="162" spans="1:23">
      <c r="A162" s="93">
        <v>44432</v>
      </c>
      <c r="B162" s="90">
        <v>49600</v>
      </c>
      <c r="C162" s="90">
        <v>47000</v>
      </c>
      <c r="D162" s="90">
        <v>47600</v>
      </c>
      <c r="E162" s="90">
        <v>44500</v>
      </c>
      <c r="F162" s="90">
        <v>47000</v>
      </c>
      <c r="G162" s="91" t="s">
        <v>25</v>
      </c>
      <c r="H162" s="90">
        <v>46500</v>
      </c>
      <c r="I162" s="91" t="s">
        <v>25</v>
      </c>
      <c r="J162" s="90">
        <v>48700</v>
      </c>
      <c r="K162" s="91" t="s">
        <v>25</v>
      </c>
      <c r="L162" s="90">
        <v>49400</v>
      </c>
      <c r="M162" s="90">
        <v>49000</v>
      </c>
      <c r="N162" s="90">
        <v>46500</v>
      </c>
      <c r="O162" s="91" t="s">
        <v>25</v>
      </c>
      <c r="P162" s="90">
        <v>44650</v>
      </c>
      <c r="Q162" s="90">
        <v>44800</v>
      </c>
      <c r="R162" s="90">
        <v>45300</v>
      </c>
      <c r="S162" s="90">
        <v>48000</v>
      </c>
      <c r="T162" s="90">
        <v>47000</v>
      </c>
      <c r="U162" s="90">
        <v>47000</v>
      </c>
      <c r="V162" s="90">
        <v>46800</v>
      </c>
      <c r="W162" s="90">
        <v>49600</v>
      </c>
    </row>
    <row r="163" spans="1:23">
      <c r="A163" s="93">
        <v>44433</v>
      </c>
      <c r="B163" s="90">
        <v>49700</v>
      </c>
      <c r="C163" s="90">
        <v>47000</v>
      </c>
      <c r="D163" s="90">
        <v>47600</v>
      </c>
      <c r="E163" s="90">
        <v>44700</v>
      </c>
      <c r="F163" s="90">
        <v>47000</v>
      </c>
      <c r="G163" s="91" t="s">
        <v>25</v>
      </c>
      <c r="H163" s="90">
        <v>46500</v>
      </c>
      <c r="I163" s="91" t="s">
        <v>25</v>
      </c>
      <c r="J163" s="90">
        <v>48800</v>
      </c>
      <c r="K163" s="91" t="s">
        <v>25</v>
      </c>
      <c r="L163" s="90">
        <v>49400</v>
      </c>
      <c r="M163" s="90">
        <v>49000</v>
      </c>
      <c r="N163" s="90">
        <v>46500</v>
      </c>
      <c r="O163" s="91" t="s">
        <v>25</v>
      </c>
      <c r="P163" s="90">
        <v>44650</v>
      </c>
      <c r="Q163" s="90">
        <v>44800</v>
      </c>
      <c r="R163" s="90">
        <v>45300</v>
      </c>
      <c r="S163" s="90">
        <v>48000</v>
      </c>
      <c r="T163" s="90">
        <v>47200</v>
      </c>
      <c r="U163" s="90">
        <v>47000</v>
      </c>
      <c r="V163" s="90">
        <v>46800</v>
      </c>
      <c r="W163" s="90">
        <v>49600</v>
      </c>
    </row>
    <row r="164" spans="1:23">
      <c r="A164" s="93">
        <v>44434</v>
      </c>
      <c r="B164" s="90">
        <v>49700</v>
      </c>
      <c r="C164" s="90">
        <v>46800</v>
      </c>
      <c r="D164" s="90">
        <v>47200</v>
      </c>
      <c r="E164" s="90">
        <v>44250</v>
      </c>
      <c r="F164" s="90">
        <v>47000</v>
      </c>
      <c r="G164" s="91" t="s">
        <v>25</v>
      </c>
      <c r="H164" s="90">
        <v>46500</v>
      </c>
      <c r="I164" s="91" t="s">
        <v>25</v>
      </c>
      <c r="J164" s="90">
        <v>48700</v>
      </c>
      <c r="K164" s="91" t="s">
        <v>25</v>
      </c>
      <c r="L164" s="90">
        <v>49200</v>
      </c>
      <c r="M164" s="90">
        <v>49200</v>
      </c>
      <c r="N164" s="90">
        <v>46300</v>
      </c>
      <c r="O164" s="91" t="s">
        <v>25</v>
      </c>
      <c r="P164" s="90">
        <v>44200</v>
      </c>
      <c r="Q164" s="90">
        <v>44400</v>
      </c>
      <c r="R164" s="90">
        <v>44900</v>
      </c>
      <c r="S164" s="90">
        <v>47700</v>
      </c>
      <c r="T164" s="90">
        <v>47000</v>
      </c>
      <c r="U164" s="90">
        <v>46700</v>
      </c>
      <c r="V164" s="90">
        <v>46800</v>
      </c>
      <c r="W164" s="90">
        <v>49300</v>
      </c>
    </row>
    <row r="165" spans="1:23">
      <c r="A165" s="93">
        <v>44435</v>
      </c>
      <c r="B165" s="90">
        <v>49500</v>
      </c>
      <c r="C165" s="90">
        <v>46800</v>
      </c>
      <c r="D165" s="90">
        <v>47000</v>
      </c>
      <c r="E165" s="90">
        <v>43850</v>
      </c>
      <c r="F165" s="90">
        <v>46700</v>
      </c>
      <c r="G165" s="91" t="s">
        <v>25</v>
      </c>
      <c r="H165" s="90">
        <v>46500</v>
      </c>
      <c r="I165" s="91" t="s">
        <v>25</v>
      </c>
      <c r="J165" s="90">
        <v>48600</v>
      </c>
      <c r="K165" s="91" t="s">
        <v>25</v>
      </c>
      <c r="L165" s="90">
        <v>48800</v>
      </c>
      <c r="M165" s="90">
        <v>49100</v>
      </c>
      <c r="N165" s="90">
        <v>46100</v>
      </c>
      <c r="O165" s="91" t="s">
        <v>25</v>
      </c>
      <c r="P165" s="90">
        <v>43800</v>
      </c>
      <c r="Q165" s="90">
        <v>44200</v>
      </c>
      <c r="R165" s="90">
        <v>44500</v>
      </c>
      <c r="S165" s="90">
        <v>47300</v>
      </c>
      <c r="T165" s="90">
        <v>46800</v>
      </c>
      <c r="U165" s="90">
        <v>45500</v>
      </c>
      <c r="V165" s="90">
        <v>46600</v>
      </c>
      <c r="W165" s="90">
        <v>49100</v>
      </c>
    </row>
    <row r="166" spans="1:23">
      <c r="A166" s="93">
        <v>44436</v>
      </c>
      <c r="B166" s="90">
        <v>49500</v>
      </c>
      <c r="C166" s="90">
        <v>46800</v>
      </c>
      <c r="D166" s="90">
        <v>47000</v>
      </c>
      <c r="E166" s="90">
        <v>43750</v>
      </c>
      <c r="F166" s="90">
        <v>46500</v>
      </c>
      <c r="G166" s="91" t="s">
        <v>25</v>
      </c>
      <c r="H166" s="90">
        <v>46500</v>
      </c>
      <c r="I166" s="91" t="s">
        <v>25</v>
      </c>
      <c r="J166" s="90">
        <v>48400</v>
      </c>
      <c r="K166" s="91" t="s">
        <v>25</v>
      </c>
      <c r="L166" s="90">
        <v>48700</v>
      </c>
      <c r="M166" s="90">
        <v>48800</v>
      </c>
      <c r="N166" s="90">
        <v>46000</v>
      </c>
      <c r="O166" s="91" t="s">
        <v>25</v>
      </c>
      <c r="P166" s="90">
        <v>43700</v>
      </c>
      <c r="Q166" s="90">
        <v>44300</v>
      </c>
      <c r="R166" s="90">
        <v>44300</v>
      </c>
      <c r="S166" s="90">
        <v>47000</v>
      </c>
      <c r="T166" s="90">
        <v>46800</v>
      </c>
      <c r="U166" s="90">
        <v>45200</v>
      </c>
      <c r="V166" s="90">
        <v>46300</v>
      </c>
      <c r="W166" s="90">
        <v>48900</v>
      </c>
    </row>
    <row r="167" spans="1:23">
      <c r="A167" s="93">
        <v>44437</v>
      </c>
      <c r="B167" s="90" t="s">
        <v>24</v>
      </c>
      <c r="C167" s="90" t="s">
        <v>24</v>
      </c>
      <c r="D167" s="90" t="s">
        <v>24</v>
      </c>
      <c r="E167" s="90" t="s">
        <v>24</v>
      </c>
      <c r="F167" s="90" t="s">
        <v>24</v>
      </c>
      <c r="G167" s="90" t="s">
        <v>24</v>
      </c>
      <c r="H167" s="90" t="s">
        <v>24</v>
      </c>
      <c r="I167" s="90" t="s">
        <v>24</v>
      </c>
      <c r="J167" s="90" t="s">
        <v>24</v>
      </c>
      <c r="K167" s="90" t="s">
        <v>24</v>
      </c>
      <c r="L167" s="90" t="s">
        <v>24</v>
      </c>
      <c r="M167" s="90" t="s">
        <v>24</v>
      </c>
      <c r="N167" s="90" t="s">
        <v>24</v>
      </c>
      <c r="O167" s="90" t="s">
        <v>24</v>
      </c>
      <c r="P167" s="90" t="s">
        <v>24</v>
      </c>
      <c r="Q167" s="90" t="s">
        <v>24</v>
      </c>
      <c r="R167" s="90" t="s">
        <v>24</v>
      </c>
      <c r="S167" s="90" t="s">
        <v>24</v>
      </c>
      <c r="T167" s="90" t="s">
        <v>24</v>
      </c>
      <c r="U167" s="90" t="s">
        <v>24</v>
      </c>
      <c r="V167" s="90" t="s">
        <v>24</v>
      </c>
      <c r="W167" s="90" t="s">
        <v>24</v>
      </c>
    </row>
    <row r="168" spans="1:23">
      <c r="A168" s="93">
        <v>44438</v>
      </c>
      <c r="B168" s="91" t="s">
        <v>25</v>
      </c>
      <c r="C168" s="90">
        <v>46800</v>
      </c>
      <c r="D168" s="90">
        <v>47000</v>
      </c>
      <c r="E168" s="90">
        <v>43500</v>
      </c>
      <c r="F168" s="90">
        <v>46500</v>
      </c>
      <c r="G168" s="91" t="s">
        <v>25</v>
      </c>
      <c r="H168" s="90">
        <v>46000</v>
      </c>
      <c r="I168" s="91" t="s">
        <v>25</v>
      </c>
      <c r="J168" s="90">
        <v>48300</v>
      </c>
      <c r="K168" s="91" t="s">
        <v>25</v>
      </c>
      <c r="L168" s="90">
        <v>49000</v>
      </c>
      <c r="M168" s="90">
        <v>48800</v>
      </c>
      <c r="N168" s="90">
        <v>46000</v>
      </c>
      <c r="O168" s="91" t="s">
        <v>25</v>
      </c>
      <c r="P168" s="90">
        <v>43800</v>
      </c>
      <c r="Q168" s="90">
        <v>44200</v>
      </c>
      <c r="R168" s="90">
        <v>44200</v>
      </c>
      <c r="S168" s="90">
        <v>46800</v>
      </c>
      <c r="T168" s="90">
        <v>46600</v>
      </c>
      <c r="U168" s="90">
        <v>45200</v>
      </c>
      <c r="V168" s="90">
        <v>45900</v>
      </c>
      <c r="W168" s="90">
        <v>48300</v>
      </c>
    </row>
    <row r="169" spans="1:23">
      <c r="A169" s="93">
        <v>44439</v>
      </c>
      <c r="B169" s="90">
        <v>49500</v>
      </c>
      <c r="C169" s="90">
        <v>47000</v>
      </c>
      <c r="D169" s="90">
        <v>46900</v>
      </c>
      <c r="E169" s="90">
        <v>43500</v>
      </c>
      <c r="F169" s="90">
        <v>46500</v>
      </c>
      <c r="G169" s="91" t="s">
        <v>25</v>
      </c>
      <c r="H169" s="90">
        <v>46000</v>
      </c>
      <c r="I169" s="91" t="s">
        <v>25</v>
      </c>
      <c r="J169" s="90">
        <v>48200</v>
      </c>
      <c r="K169" s="91" t="s">
        <v>25</v>
      </c>
      <c r="L169" s="90">
        <v>49000</v>
      </c>
      <c r="M169" s="90">
        <v>48400</v>
      </c>
      <c r="N169" s="90">
        <v>46200</v>
      </c>
      <c r="O169" s="91" t="s">
        <v>25</v>
      </c>
      <c r="P169" s="90">
        <v>44000</v>
      </c>
      <c r="Q169" s="90">
        <v>44400</v>
      </c>
      <c r="R169" s="90">
        <v>44300</v>
      </c>
      <c r="S169" s="90">
        <v>46800</v>
      </c>
      <c r="T169" s="90">
        <v>46600</v>
      </c>
      <c r="U169" s="90">
        <v>45200</v>
      </c>
      <c r="V169" s="90">
        <v>45800</v>
      </c>
      <c r="W169" s="90">
        <v>48300</v>
      </c>
    </row>
    <row r="170" spans="1:23">
      <c r="A170" s="93">
        <v>44440</v>
      </c>
      <c r="B170" s="90">
        <v>49900</v>
      </c>
      <c r="C170" s="90">
        <v>47000</v>
      </c>
      <c r="D170" s="90">
        <v>47300</v>
      </c>
      <c r="E170" s="90">
        <v>44000</v>
      </c>
      <c r="F170" s="90">
        <v>46400</v>
      </c>
      <c r="G170" s="91" t="s">
        <v>25</v>
      </c>
      <c r="H170" s="90">
        <v>46500</v>
      </c>
      <c r="I170" s="91" t="s">
        <v>25</v>
      </c>
      <c r="J170" s="90">
        <v>48200</v>
      </c>
      <c r="K170" s="91" t="s">
        <v>25</v>
      </c>
      <c r="L170" s="90">
        <v>49300</v>
      </c>
      <c r="M170" s="90">
        <v>48100</v>
      </c>
      <c r="N170" s="90">
        <v>46500</v>
      </c>
      <c r="O170" s="91" t="s">
        <v>25</v>
      </c>
      <c r="P170" s="90">
        <v>44600</v>
      </c>
      <c r="Q170" s="90">
        <v>44700</v>
      </c>
      <c r="R170" s="90">
        <v>44600</v>
      </c>
      <c r="S170" s="90">
        <v>46900</v>
      </c>
      <c r="T170" s="90">
        <v>47000</v>
      </c>
      <c r="U170" s="90">
        <v>45800</v>
      </c>
      <c r="V170" s="90">
        <v>45900</v>
      </c>
      <c r="W170" s="90">
        <v>48300</v>
      </c>
    </row>
    <row r="171" spans="1:23">
      <c r="A171" s="93">
        <v>44441</v>
      </c>
      <c r="B171" s="90">
        <v>50000</v>
      </c>
      <c r="C171" s="90">
        <v>47200</v>
      </c>
      <c r="D171" s="90">
        <v>47000</v>
      </c>
      <c r="E171" s="90">
        <v>43800</v>
      </c>
      <c r="F171" s="90">
        <v>46400</v>
      </c>
      <c r="G171" s="91" t="s">
        <v>25</v>
      </c>
      <c r="H171" s="90">
        <v>46500</v>
      </c>
      <c r="I171" s="91" t="s">
        <v>25</v>
      </c>
      <c r="J171" s="90">
        <v>48000</v>
      </c>
      <c r="K171" s="91" t="s">
        <v>25</v>
      </c>
      <c r="L171" s="90">
        <v>49200</v>
      </c>
      <c r="M171" s="90">
        <v>47900</v>
      </c>
      <c r="N171" s="90">
        <v>46500</v>
      </c>
      <c r="O171" s="91" t="s">
        <v>25</v>
      </c>
      <c r="P171" s="90">
        <v>44300</v>
      </c>
      <c r="Q171" s="90">
        <v>44700</v>
      </c>
      <c r="R171" s="90">
        <v>44500</v>
      </c>
      <c r="S171" s="90">
        <v>46600</v>
      </c>
      <c r="T171" s="90">
        <v>47000</v>
      </c>
      <c r="U171" s="90">
        <v>45800</v>
      </c>
      <c r="V171" s="90">
        <v>45900</v>
      </c>
      <c r="W171" s="90">
        <v>48000</v>
      </c>
    </row>
    <row r="172" spans="1:23">
      <c r="A172" s="93">
        <v>44442</v>
      </c>
      <c r="B172" s="90">
        <v>49700</v>
      </c>
      <c r="C172" s="90">
        <v>47000</v>
      </c>
      <c r="D172" s="90">
        <v>47300</v>
      </c>
      <c r="E172" s="90">
        <v>43800</v>
      </c>
      <c r="F172" s="90">
        <v>46400</v>
      </c>
      <c r="G172" s="91" t="s">
        <v>25</v>
      </c>
      <c r="H172" s="90">
        <v>46000</v>
      </c>
      <c r="I172" s="91" t="s">
        <v>25</v>
      </c>
      <c r="J172" s="90">
        <v>48000</v>
      </c>
      <c r="K172" s="91" t="s">
        <v>25</v>
      </c>
      <c r="L172" s="90">
        <v>49200</v>
      </c>
      <c r="M172" s="90">
        <v>47600</v>
      </c>
      <c r="N172" s="90">
        <v>46300</v>
      </c>
      <c r="O172" s="91" t="s">
        <v>25</v>
      </c>
      <c r="P172" s="90">
        <v>44400</v>
      </c>
      <c r="Q172" s="90">
        <v>44700</v>
      </c>
      <c r="R172" s="90">
        <v>44300</v>
      </c>
      <c r="S172" s="90">
        <v>46500</v>
      </c>
      <c r="T172" s="90">
        <v>47000</v>
      </c>
      <c r="U172" s="90">
        <v>45800</v>
      </c>
      <c r="V172" s="90">
        <v>46100</v>
      </c>
      <c r="W172" s="90">
        <v>48000</v>
      </c>
    </row>
    <row r="173" spans="1:23">
      <c r="A173" s="93">
        <v>44443</v>
      </c>
      <c r="B173" s="90">
        <v>49500</v>
      </c>
      <c r="C173" s="90">
        <v>47000</v>
      </c>
      <c r="D173" s="90">
        <v>47600</v>
      </c>
      <c r="E173" s="90">
        <v>43750</v>
      </c>
      <c r="F173" s="90">
        <v>46300</v>
      </c>
      <c r="G173" s="91" t="s">
        <v>25</v>
      </c>
      <c r="H173" s="90">
        <v>46000</v>
      </c>
      <c r="I173" s="91" t="s">
        <v>25</v>
      </c>
      <c r="J173" s="90">
        <v>47400</v>
      </c>
      <c r="K173" s="91" t="s">
        <v>25</v>
      </c>
      <c r="L173" s="90">
        <v>49200</v>
      </c>
      <c r="M173" s="90">
        <v>47400</v>
      </c>
      <c r="N173" s="90">
        <v>46200</v>
      </c>
      <c r="O173" s="91" t="s">
        <v>25</v>
      </c>
      <c r="P173" s="90">
        <v>44200</v>
      </c>
      <c r="Q173" s="90">
        <v>44400</v>
      </c>
      <c r="R173" s="90">
        <v>44100</v>
      </c>
      <c r="S173" s="90">
        <v>46300</v>
      </c>
      <c r="T173" s="90">
        <v>46800</v>
      </c>
      <c r="U173" s="90">
        <v>45800</v>
      </c>
      <c r="V173" s="90">
        <v>46100</v>
      </c>
      <c r="W173" s="90">
        <v>47900</v>
      </c>
    </row>
    <row r="174" spans="1:23">
      <c r="A174" s="93">
        <v>44444</v>
      </c>
      <c r="B174" s="90" t="s">
        <v>24</v>
      </c>
      <c r="C174" s="90" t="s">
        <v>24</v>
      </c>
      <c r="D174" s="90" t="s">
        <v>24</v>
      </c>
      <c r="E174" s="90" t="s">
        <v>24</v>
      </c>
      <c r="F174" s="90" t="s">
        <v>24</v>
      </c>
      <c r="G174" s="90" t="s">
        <v>24</v>
      </c>
      <c r="H174" s="90" t="s">
        <v>24</v>
      </c>
      <c r="I174" s="90" t="s">
        <v>24</v>
      </c>
      <c r="J174" s="90" t="s">
        <v>24</v>
      </c>
      <c r="K174" s="90" t="s">
        <v>24</v>
      </c>
      <c r="L174" s="90" t="s">
        <v>24</v>
      </c>
      <c r="M174" s="90" t="s">
        <v>24</v>
      </c>
      <c r="N174" s="90" t="s">
        <v>24</v>
      </c>
      <c r="O174" s="90" t="s">
        <v>24</v>
      </c>
      <c r="P174" s="90" t="s">
        <v>24</v>
      </c>
      <c r="Q174" s="90" t="s">
        <v>24</v>
      </c>
      <c r="R174" s="90" t="s">
        <v>24</v>
      </c>
      <c r="S174" s="90" t="s">
        <v>24</v>
      </c>
      <c r="T174" s="90" t="s">
        <v>24</v>
      </c>
      <c r="U174" s="90" t="s">
        <v>24</v>
      </c>
      <c r="V174" s="90" t="s">
        <v>24</v>
      </c>
      <c r="W174" s="90" t="s">
        <v>24</v>
      </c>
    </row>
    <row r="175" spans="1:23">
      <c r="A175" s="93">
        <v>44445</v>
      </c>
      <c r="B175" s="90">
        <v>49200</v>
      </c>
      <c r="C175" s="90">
        <v>47000</v>
      </c>
      <c r="D175" s="90">
        <v>47400</v>
      </c>
      <c r="E175" s="90">
        <v>43500</v>
      </c>
      <c r="F175" s="90">
        <v>46300</v>
      </c>
      <c r="G175" s="91" t="s">
        <v>25</v>
      </c>
      <c r="H175" s="90">
        <v>46000</v>
      </c>
      <c r="I175" s="91" t="s">
        <v>25</v>
      </c>
      <c r="J175" s="90">
        <v>47200</v>
      </c>
      <c r="K175" s="91" t="s">
        <v>25</v>
      </c>
      <c r="L175" s="90">
        <v>49100</v>
      </c>
      <c r="M175" s="90">
        <v>47400</v>
      </c>
      <c r="N175" s="90">
        <v>45900</v>
      </c>
      <c r="O175" s="91" t="s">
        <v>25</v>
      </c>
      <c r="P175" s="90">
        <v>43800</v>
      </c>
      <c r="Q175" s="90">
        <v>44200</v>
      </c>
      <c r="R175" s="90">
        <v>44000</v>
      </c>
      <c r="S175" s="90">
        <v>46000</v>
      </c>
      <c r="T175" s="90">
        <v>46500</v>
      </c>
      <c r="U175" s="90">
        <v>45800</v>
      </c>
      <c r="V175" s="90">
        <v>46100</v>
      </c>
      <c r="W175" s="90">
        <v>47900</v>
      </c>
    </row>
    <row r="176" spans="1:23">
      <c r="A176" s="93">
        <v>44446</v>
      </c>
      <c r="B176" s="90">
        <v>48900</v>
      </c>
      <c r="C176" s="90">
        <v>47000</v>
      </c>
      <c r="D176" s="90">
        <v>47200</v>
      </c>
      <c r="E176" s="90">
        <v>43250</v>
      </c>
      <c r="F176" s="90">
        <v>46200</v>
      </c>
      <c r="G176" s="91" t="s">
        <v>25</v>
      </c>
      <c r="H176" s="90">
        <v>45500</v>
      </c>
      <c r="I176" s="91" t="s">
        <v>25</v>
      </c>
      <c r="J176" s="90">
        <v>47000</v>
      </c>
      <c r="K176" s="91" t="s">
        <v>25</v>
      </c>
      <c r="L176" s="90">
        <v>48900</v>
      </c>
      <c r="M176" s="90">
        <v>46900</v>
      </c>
      <c r="N176" s="90">
        <v>45700</v>
      </c>
      <c r="O176" s="91" t="s">
        <v>25</v>
      </c>
      <c r="P176" s="90">
        <v>43700</v>
      </c>
      <c r="Q176" s="90">
        <v>44100</v>
      </c>
      <c r="R176" s="90">
        <v>43650</v>
      </c>
      <c r="S176" s="90">
        <v>46000</v>
      </c>
      <c r="T176" s="90">
        <v>46500</v>
      </c>
      <c r="U176" s="90">
        <v>45800</v>
      </c>
      <c r="V176" s="90">
        <v>46000</v>
      </c>
      <c r="W176" s="90">
        <v>47700</v>
      </c>
    </row>
    <row r="177" spans="1:23">
      <c r="A177" s="93">
        <v>44447</v>
      </c>
      <c r="B177" s="90">
        <v>48200</v>
      </c>
      <c r="C177" s="90">
        <v>47000</v>
      </c>
      <c r="D177" s="90">
        <v>47100</v>
      </c>
      <c r="E177" s="90">
        <v>43100</v>
      </c>
      <c r="F177" s="90">
        <v>45800</v>
      </c>
      <c r="G177" s="91" t="s">
        <v>25</v>
      </c>
      <c r="H177" s="90">
        <v>45500</v>
      </c>
      <c r="I177" s="91" t="s">
        <v>25</v>
      </c>
      <c r="J177" s="90">
        <v>46700</v>
      </c>
      <c r="K177" s="91" t="s">
        <v>25</v>
      </c>
      <c r="L177" s="90">
        <v>48500</v>
      </c>
      <c r="M177" s="90">
        <v>46100</v>
      </c>
      <c r="N177" s="90">
        <v>45400</v>
      </c>
      <c r="O177" s="91" t="s">
        <v>25</v>
      </c>
      <c r="P177" s="90">
        <v>43400</v>
      </c>
      <c r="Q177" s="90">
        <v>43900</v>
      </c>
      <c r="R177" s="90">
        <v>43650</v>
      </c>
      <c r="S177" s="90">
        <v>45800</v>
      </c>
      <c r="T177" s="90">
        <v>46100</v>
      </c>
      <c r="U177" s="90">
        <v>45800</v>
      </c>
      <c r="V177" s="90">
        <v>46000</v>
      </c>
      <c r="W177" s="90">
        <v>47700</v>
      </c>
    </row>
    <row r="178" spans="1:23">
      <c r="A178" s="93">
        <v>44448</v>
      </c>
      <c r="B178" s="90">
        <v>47600</v>
      </c>
      <c r="C178" s="90">
        <v>46800</v>
      </c>
      <c r="D178" s="90">
        <v>47100</v>
      </c>
      <c r="E178" s="90">
        <v>43250</v>
      </c>
      <c r="F178" s="90">
        <v>45700</v>
      </c>
      <c r="G178" s="91" t="s">
        <v>25</v>
      </c>
      <c r="H178" s="90">
        <v>45500</v>
      </c>
      <c r="I178" s="91" t="s">
        <v>25</v>
      </c>
      <c r="J178" s="90">
        <v>45800</v>
      </c>
      <c r="K178" s="91" t="s">
        <v>25</v>
      </c>
      <c r="L178" s="90">
        <v>48600</v>
      </c>
      <c r="M178" s="90">
        <v>45700</v>
      </c>
      <c r="N178" s="90">
        <v>45400</v>
      </c>
      <c r="O178" s="91" t="s">
        <v>25</v>
      </c>
      <c r="P178" s="90">
        <v>43800</v>
      </c>
      <c r="Q178" s="90">
        <v>44100</v>
      </c>
      <c r="R178" s="90">
        <v>43650</v>
      </c>
      <c r="S178" s="90">
        <v>46000</v>
      </c>
      <c r="T178" s="90">
        <v>46200</v>
      </c>
      <c r="U178" s="90">
        <v>45600</v>
      </c>
      <c r="V178" s="90">
        <v>46000</v>
      </c>
      <c r="W178" s="90">
        <v>47700</v>
      </c>
    </row>
    <row r="179" spans="1:23">
      <c r="A179" s="93">
        <v>44449</v>
      </c>
      <c r="B179" s="90">
        <v>47800</v>
      </c>
      <c r="C179" s="90">
        <v>46800</v>
      </c>
      <c r="D179" s="90">
        <v>47400</v>
      </c>
      <c r="E179" s="90">
        <v>43600</v>
      </c>
      <c r="F179" s="90">
        <v>45700</v>
      </c>
      <c r="G179" s="91" t="s">
        <v>25</v>
      </c>
      <c r="H179" s="90">
        <v>45500</v>
      </c>
      <c r="I179" s="91" t="s">
        <v>25</v>
      </c>
      <c r="J179" s="90">
        <v>45900</v>
      </c>
      <c r="K179" s="91" t="s">
        <v>25</v>
      </c>
      <c r="L179" s="90">
        <v>49000</v>
      </c>
      <c r="M179" s="91" t="s">
        <v>25</v>
      </c>
      <c r="N179" s="90">
        <v>46000</v>
      </c>
      <c r="O179" s="91" t="s">
        <v>25</v>
      </c>
      <c r="P179" s="90">
        <v>44300</v>
      </c>
      <c r="Q179" s="90">
        <v>44500</v>
      </c>
      <c r="R179" s="90">
        <v>44200</v>
      </c>
      <c r="S179" s="90">
        <v>46300</v>
      </c>
      <c r="T179" s="90">
        <v>46700</v>
      </c>
      <c r="U179" s="90">
        <v>45700</v>
      </c>
      <c r="V179" s="90">
        <v>46200</v>
      </c>
      <c r="W179" s="90">
        <v>47900</v>
      </c>
    </row>
    <row r="180" spans="1:23">
      <c r="A180" s="93">
        <v>44450</v>
      </c>
      <c r="B180" s="90">
        <v>47900</v>
      </c>
      <c r="C180" s="90">
        <v>47000</v>
      </c>
      <c r="D180" s="90">
        <v>47000</v>
      </c>
      <c r="E180" s="90">
        <v>43700</v>
      </c>
      <c r="F180" s="90">
        <v>45900</v>
      </c>
      <c r="G180" s="91" t="s">
        <v>25</v>
      </c>
      <c r="H180" s="90">
        <v>46200</v>
      </c>
      <c r="I180" s="91" t="s">
        <v>25</v>
      </c>
      <c r="J180" s="90">
        <v>45900</v>
      </c>
      <c r="K180" s="91" t="s">
        <v>25</v>
      </c>
      <c r="L180" s="90">
        <v>49000</v>
      </c>
      <c r="M180" s="90">
        <v>45700</v>
      </c>
      <c r="N180" s="90">
        <v>45800</v>
      </c>
      <c r="O180" s="91" t="s">
        <v>25</v>
      </c>
      <c r="P180" s="90">
        <v>44200</v>
      </c>
      <c r="Q180" s="90">
        <v>44500</v>
      </c>
      <c r="R180" s="90">
        <v>44400</v>
      </c>
      <c r="S180" s="90">
        <v>46300</v>
      </c>
      <c r="T180" s="90">
        <v>46700</v>
      </c>
      <c r="U180" s="90">
        <v>45800</v>
      </c>
      <c r="V180" s="90">
        <v>46400</v>
      </c>
      <c r="W180" s="90">
        <v>48400</v>
      </c>
    </row>
    <row r="181" spans="1:23">
      <c r="A181" s="93">
        <v>44451</v>
      </c>
      <c r="B181" s="90" t="s">
        <v>24</v>
      </c>
      <c r="C181" s="90" t="s">
        <v>24</v>
      </c>
      <c r="D181" s="90" t="s">
        <v>24</v>
      </c>
      <c r="E181" s="90" t="s">
        <v>24</v>
      </c>
      <c r="F181" s="90" t="s">
        <v>24</v>
      </c>
      <c r="G181" s="90" t="s">
        <v>24</v>
      </c>
      <c r="H181" s="90" t="s">
        <v>24</v>
      </c>
      <c r="I181" s="90" t="s">
        <v>24</v>
      </c>
      <c r="J181" s="90" t="s">
        <v>24</v>
      </c>
      <c r="K181" s="90" t="s">
        <v>24</v>
      </c>
      <c r="L181" s="90" t="s">
        <v>24</v>
      </c>
      <c r="M181" s="90" t="s">
        <v>24</v>
      </c>
      <c r="N181" s="90" t="s">
        <v>24</v>
      </c>
      <c r="O181" s="90" t="s">
        <v>24</v>
      </c>
      <c r="P181" s="90" t="s">
        <v>24</v>
      </c>
      <c r="Q181" s="90" t="s">
        <v>24</v>
      </c>
      <c r="R181" s="90" t="s">
        <v>24</v>
      </c>
      <c r="S181" s="90" t="s">
        <v>24</v>
      </c>
      <c r="T181" s="90" t="s">
        <v>24</v>
      </c>
      <c r="U181" s="90" t="s">
        <v>24</v>
      </c>
      <c r="V181" s="90" t="s">
        <v>24</v>
      </c>
      <c r="W181" s="90" t="s">
        <v>24</v>
      </c>
    </row>
    <row r="182" spans="1:23">
      <c r="A182" s="93">
        <v>44452</v>
      </c>
      <c r="B182" s="90">
        <v>47500</v>
      </c>
      <c r="C182" s="90">
        <v>47200</v>
      </c>
      <c r="D182" s="90">
        <v>47000</v>
      </c>
      <c r="E182" s="90">
        <v>44200</v>
      </c>
      <c r="F182" s="90">
        <v>45900</v>
      </c>
      <c r="G182" s="91" t="s">
        <v>25</v>
      </c>
      <c r="H182" s="90">
        <v>45500</v>
      </c>
      <c r="I182" s="91" t="s">
        <v>25</v>
      </c>
      <c r="J182" s="90">
        <v>45900</v>
      </c>
      <c r="K182" s="91" t="s">
        <v>25</v>
      </c>
      <c r="L182" s="90">
        <v>49000</v>
      </c>
      <c r="M182" s="90">
        <v>45700</v>
      </c>
      <c r="N182" s="90">
        <v>45500</v>
      </c>
      <c r="O182" s="91" t="s">
        <v>25</v>
      </c>
      <c r="P182" s="90">
        <v>44000</v>
      </c>
      <c r="Q182" s="90">
        <v>44200</v>
      </c>
      <c r="R182" s="90">
        <v>44200</v>
      </c>
      <c r="S182" s="90">
        <v>46800</v>
      </c>
      <c r="T182" s="90">
        <v>46500</v>
      </c>
      <c r="U182" s="90">
        <v>46000</v>
      </c>
      <c r="V182" s="90">
        <v>46300</v>
      </c>
      <c r="W182" s="90">
        <v>48400</v>
      </c>
    </row>
    <row r="183" spans="1:23">
      <c r="A183" s="93">
        <v>44453</v>
      </c>
      <c r="B183" s="90">
        <v>47200</v>
      </c>
      <c r="C183" s="90">
        <v>47200</v>
      </c>
      <c r="D183" s="90">
        <v>47400</v>
      </c>
      <c r="E183" s="90">
        <v>44500</v>
      </c>
      <c r="F183" s="90">
        <v>46000</v>
      </c>
      <c r="G183" s="91" t="s">
        <v>25</v>
      </c>
      <c r="H183" s="90">
        <v>46000</v>
      </c>
      <c r="I183" s="91" t="s">
        <v>25</v>
      </c>
      <c r="J183" s="90">
        <v>45800</v>
      </c>
      <c r="K183" s="91" t="s">
        <v>25</v>
      </c>
      <c r="L183" s="90">
        <v>49200</v>
      </c>
      <c r="M183" s="90">
        <v>45700</v>
      </c>
      <c r="N183" s="90">
        <v>46000</v>
      </c>
      <c r="O183" s="91" t="s">
        <v>25</v>
      </c>
      <c r="P183" s="90">
        <v>44200</v>
      </c>
      <c r="Q183" s="90">
        <v>44400</v>
      </c>
      <c r="R183" s="90">
        <v>44200</v>
      </c>
      <c r="S183" s="90">
        <v>47000</v>
      </c>
      <c r="T183" s="90">
        <v>46500</v>
      </c>
      <c r="U183" s="90">
        <v>46200</v>
      </c>
      <c r="V183" s="90">
        <v>46600</v>
      </c>
      <c r="W183" s="90">
        <v>48600</v>
      </c>
    </row>
    <row r="184" spans="1:23">
      <c r="A184" s="93">
        <v>44454</v>
      </c>
      <c r="B184" s="90">
        <v>47200</v>
      </c>
      <c r="C184" s="90">
        <v>47600</v>
      </c>
      <c r="D184" s="90">
        <v>47400</v>
      </c>
      <c r="E184" s="90">
        <v>44500</v>
      </c>
      <c r="F184" s="90">
        <v>46200</v>
      </c>
      <c r="G184" s="91" t="s">
        <v>25</v>
      </c>
      <c r="H184" s="90">
        <v>46200</v>
      </c>
      <c r="I184" s="91" t="s">
        <v>25</v>
      </c>
      <c r="J184" s="90">
        <v>45800</v>
      </c>
      <c r="K184" s="91" t="s">
        <v>25</v>
      </c>
      <c r="L184" s="90">
        <v>49200</v>
      </c>
      <c r="M184" s="90">
        <v>45700</v>
      </c>
      <c r="N184" s="90">
        <v>45800</v>
      </c>
      <c r="O184" s="91" t="s">
        <v>25</v>
      </c>
      <c r="P184" s="90">
        <v>44400</v>
      </c>
      <c r="Q184" s="90">
        <v>44400</v>
      </c>
      <c r="R184" s="90">
        <v>44300</v>
      </c>
      <c r="S184" s="90">
        <v>47000</v>
      </c>
      <c r="T184" s="90">
        <v>46500</v>
      </c>
      <c r="U184" s="90">
        <v>46400</v>
      </c>
      <c r="V184" s="90">
        <v>46900</v>
      </c>
      <c r="W184" s="90">
        <v>48700</v>
      </c>
    </row>
    <row r="185" spans="1:23">
      <c r="A185" s="93">
        <v>44455</v>
      </c>
      <c r="B185" s="90">
        <v>47100</v>
      </c>
      <c r="C185" s="90">
        <v>48000</v>
      </c>
      <c r="D185" s="90">
        <v>47200</v>
      </c>
      <c r="E185" s="90">
        <v>44500</v>
      </c>
      <c r="F185" s="90">
        <v>46200</v>
      </c>
      <c r="G185" s="91" t="s">
        <v>25</v>
      </c>
      <c r="H185" s="90">
        <v>46000</v>
      </c>
      <c r="I185" s="91" t="s">
        <v>25</v>
      </c>
      <c r="J185" s="90">
        <v>45700</v>
      </c>
      <c r="K185" s="91" t="s">
        <v>25</v>
      </c>
      <c r="L185" s="90">
        <v>49000</v>
      </c>
      <c r="M185" s="90">
        <v>45700</v>
      </c>
      <c r="N185" s="90">
        <v>45700</v>
      </c>
      <c r="O185" s="91" t="s">
        <v>25</v>
      </c>
      <c r="P185" s="90">
        <v>44100</v>
      </c>
      <c r="Q185" s="90">
        <v>44100</v>
      </c>
      <c r="R185" s="90">
        <v>44400</v>
      </c>
      <c r="S185" s="90">
        <v>47000</v>
      </c>
      <c r="T185" s="90">
        <v>46400</v>
      </c>
      <c r="U185" s="90">
        <v>46500</v>
      </c>
      <c r="V185" s="90">
        <v>46900</v>
      </c>
      <c r="W185" s="90">
        <v>48700</v>
      </c>
    </row>
    <row r="186" spans="1:23">
      <c r="A186" s="93">
        <v>44456</v>
      </c>
      <c r="B186" s="90">
        <v>47000</v>
      </c>
      <c r="C186" s="90">
        <v>48000</v>
      </c>
      <c r="D186" s="90">
        <v>47200</v>
      </c>
      <c r="E186" s="90">
        <v>44800</v>
      </c>
      <c r="F186" s="90">
        <v>46200</v>
      </c>
      <c r="G186" s="91" t="s">
        <v>25</v>
      </c>
      <c r="H186" s="90">
        <v>46000</v>
      </c>
      <c r="I186" s="91" t="s">
        <v>25</v>
      </c>
      <c r="J186" s="90">
        <v>46000</v>
      </c>
      <c r="K186" s="91" t="s">
        <v>25</v>
      </c>
      <c r="L186" s="90">
        <v>49200</v>
      </c>
      <c r="M186" s="90">
        <v>45700</v>
      </c>
      <c r="N186" s="90">
        <v>45700</v>
      </c>
      <c r="O186" s="91" t="s">
        <v>25</v>
      </c>
      <c r="P186" s="90">
        <v>44100</v>
      </c>
      <c r="Q186" s="90">
        <v>44300</v>
      </c>
      <c r="R186" s="90">
        <v>44200</v>
      </c>
      <c r="S186" s="90">
        <v>47500</v>
      </c>
      <c r="T186" s="90">
        <v>46400</v>
      </c>
      <c r="U186" s="90">
        <v>46000</v>
      </c>
      <c r="V186" s="90">
        <v>46900</v>
      </c>
      <c r="W186" s="90">
        <v>48800</v>
      </c>
    </row>
    <row r="187" spans="1:23">
      <c r="A187" s="93">
        <v>44457</v>
      </c>
      <c r="B187" s="90">
        <v>47000</v>
      </c>
      <c r="C187" s="90">
        <v>48500</v>
      </c>
      <c r="D187" s="90">
        <v>47200</v>
      </c>
      <c r="E187" s="90">
        <v>44800</v>
      </c>
      <c r="F187" s="90">
        <v>46700</v>
      </c>
      <c r="G187" s="91" t="s">
        <v>25</v>
      </c>
      <c r="H187" s="90">
        <v>46000</v>
      </c>
      <c r="I187" s="91" t="s">
        <v>25</v>
      </c>
      <c r="J187" s="90">
        <v>46000</v>
      </c>
      <c r="K187" s="91" t="s">
        <v>25</v>
      </c>
      <c r="L187" s="90">
        <v>49200</v>
      </c>
      <c r="M187" s="90">
        <v>45700</v>
      </c>
      <c r="N187" s="90">
        <v>45700</v>
      </c>
      <c r="O187" s="91" t="s">
        <v>25</v>
      </c>
      <c r="P187" s="90">
        <v>43900</v>
      </c>
      <c r="Q187" s="90">
        <v>44400</v>
      </c>
      <c r="R187" s="90">
        <v>44200</v>
      </c>
      <c r="S187" s="90">
        <v>47500</v>
      </c>
      <c r="T187" s="90">
        <v>46600</v>
      </c>
      <c r="U187" s="90">
        <v>46000</v>
      </c>
      <c r="V187" s="90">
        <v>47100</v>
      </c>
      <c r="W187" s="90">
        <v>48800</v>
      </c>
    </row>
    <row r="188" spans="1:23">
      <c r="A188" s="93">
        <v>44458</v>
      </c>
      <c r="B188" s="90" t="s">
        <v>24</v>
      </c>
      <c r="C188" s="90" t="s">
        <v>24</v>
      </c>
      <c r="D188" s="90" t="s">
        <v>24</v>
      </c>
      <c r="E188" s="90" t="s">
        <v>24</v>
      </c>
      <c r="F188" s="90" t="s">
        <v>24</v>
      </c>
      <c r="G188" s="90" t="s">
        <v>24</v>
      </c>
      <c r="H188" s="90" t="s">
        <v>24</v>
      </c>
      <c r="I188" s="90" t="s">
        <v>24</v>
      </c>
      <c r="J188" s="90" t="s">
        <v>24</v>
      </c>
      <c r="K188" s="90" t="s">
        <v>24</v>
      </c>
      <c r="L188" s="90" t="s">
        <v>24</v>
      </c>
      <c r="M188" s="90" t="s">
        <v>24</v>
      </c>
      <c r="N188" s="90" t="s">
        <v>24</v>
      </c>
      <c r="O188" s="90" t="s">
        <v>24</v>
      </c>
      <c r="P188" s="90" t="s">
        <v>24</v>
      </c>
      <c r="Q188" s="90" t="s">
        <v>24</v>
      </c>
      <c r="R188" s="90" t="s">
        <v>24</v>
      </c>
      <c r="S188" s="90" t="s">
        <v>24</v>
      </c>
      <c r="T188" s="90" t="s">
        <v>24</v>
      </c>
      <c r="U188" s="90" t="s">
        <v>24</v>
      </c>
      <c r="V188" s="90" t="s">
        <v>24</v>
      </c>
      <c r="W188" s="90" t="s">
        <v>24</v>
      </c>
    </row>
    <row r="189" spans="1:23">
      <c r="A189" s="93">
        <v>44459</v>
      </c>
      <c r="B189" s="90">
        <v>47000</v>
      </c>
      <c r="C189" s="90">
        <v>48700</v>
      </c>
      <c r="D189" s="90">
        <v>47400</v>
      </c>
      <c r="E189" s="90">
        <v>45000</v>
      </c>
      <c r="F189" s="90">
        <v>46700</v>
      </c>
      <c r="G189" s="91" t="s">
        <v>25</v>
      </c>
      <c r="H189" s="90">
        <v>46000</v>
      </c>
      <c r="I189" s="91" t="s">
        <v>25</v>
      </c>
      <c r="J189" s="90">
        <v>46000</v>
      </c>
      <c r="K189" s="91" t="s">
        <v>25</v>
      </c>
      <c r="L189" s="90">
        <v>49200</v>
      </c>
      <c r="M189" s="90">
        <v>45700</v>
      </c>
      <c r="N189" s="90">
        <v>46000</v>
      </c>
      <c r="O189" s="91" t="s">
        <v>25</v>
      </c>
      <c r="P189" s="90">
        <v>44700</v>
      </c>
      <c r="Q189" s="90">
        <v>45000</v>
      </c>
      <c r="R189" s="90">
        <v>44300</v>
      </c>
      <c r="S189" s="90">
        <v>47700</v>
      </c>
      <c r="T189" s="90">
        <v>47100</v>
      </c>
      <c r="U189" s="90">
        <v>46500</v>
      </c>
      <c r="V189" s="90">
        <v>47500</v>
      </c>
      <c r="W189" s="90">
        <v>49200</v>
      </c>
    </row>
    <row r="190" spans="1:23">
      <c r="A190" s="93">
        <v>44460</v>
      </c>
      <c r="B190" s="90">
        <v>47200</v>
      </c>
      <c r="C190" s="90">
        <v>48700</v>
      </c>
      <c r="D190" s="90">
        <v>47800</v>
      </c>
      <c r="E190" s="90">
        <v>44800</v>
      </c>
      <c r="F190" s="90">
        <v>46700</v>
      </c>
      <c r="G190" s="91" t="s">
        <v>25</v>
      </c>
      <c r="H190" s="90">
        <v>46000</v>
      </c>
      <c r="I190" s="91" t="s">
        <v>25</v>
      </c>
      <c r="J190" s="90">
        <v>46400</v>
      </c>
      <c r="K190" s="91" t="s">
        <v>25</v>
      </c>
      <c r="L190" s="90">
        <v>49100</v>
      </c>
      <c r="M190" s="90">
        <v>46000</v>
      </c>
      <c r="N190" s="90">
        <v>46300</v>
      </c>
      <c r="O190" s="91" t="s">
        <v>25</v>
      </c>
      <c r="P190" s="90">
        <v>45000</v>
      </c>
      <c r="Q190" s="90">
        <v>45100</v>
      </c>
      <c r="R190" s="90">
        <v>44300</v>
      </c>
      <c r="S190" s="90">
        <v>47700</v>
      </c>
      <c r="T190" s="90">
        <v>47300</v>
      </c>
      <c r="U190" s="90">
        <v>46400</v>
      </c>
      <c r="V190" s="90">
        <v>47500</v>
      </c>
      <c r="W190" s="90">
        <v>49300</v>
      </c>
    </row>
    <row r="191" spans="1:23">
      <c r="A191" s="93">
        <v>44461</v>
      </c>
      <c r="B191" s="90">
        <v>47200</v>
      </c>
      <c r="C191" s="90">
        <v>48700</v>
      </c>
      <c r="D191" s="90">
        <v>47600</v>
      </c>
      <c r="E191" s="90">
        <v>44500</v>
      </c>
      <c r="F191" s="90">
        <v>46700</v>
      </c>
      <c r="G191" s="91" t="s">
        <v>25</v>
      </c>
      <c r="H191" s="90">
        <v>46000</v>
      </c>
      <c r="I191" s="91" t="s">
        <v>25</v>
      </c>
      <c r="J191" s="90">
        <v>46400</v>
      </c>
      <c r="K191" s="91" t="s">
        <v>25</v>
      </c>
      <c r="L191" s="90">
        <v>49100</v>
      </c>
      <c r="M191" s="90">
        <v>46500</v>
      </c>
      <c r="N191" s="90">
        <v>46300</v>
      </c>
      <c r="O191" s="91" t="s">
        <v>25</v>
      </c>
      <c r="P191" s="90">
        <v>44850</v>
      </c>
      <c r="Q191" s="90">
        <v>45000</v>
      </c>
      <c r="R191" s="90">
        <v>44500</v>
      </c>
      <c r="S191" s="90">
        <v>47500</v>
      </c>
      <c r="T191" s="90">
        <v>47400</v>
      </c>
      <c r="U191" s="90">
        <v>46500</v>
      </c>
      <c r="V191" s="90">
        <v>47500</v>
      </c>
      <c r="W191" s="90">
        <v>49300</v>
      </c>
    </row>
    <row r="192" spans="1:23">
      <c r="A192" s="93">
        <v>44462</v>
      </c>
      <c r="B192" s="90">
        <v>47000</v>
      </c>
      <c r="C192" s="90">
        <v>48500</v>
      </c>
      <c r="D192" s="90">
        <v>47800</v>
      </c>
      <c r="E192" s="90">
        <v>44300</v>
      </c>
      <c r="F192" s="90">
        <v>46700</v>
      </c>
      <c r="G192" s="91" t="s">
        <v>25</v>
      </c>
      <c r="H192" s="90">
        <v>45500</v>
      </c>
      <c r="I192" s="91" t="s">
        <v>25</v>
      </c>
      <c r="J192" s="90">
        <v>46300</v>
      </c>
      <c r="K192" s="91" t="s">
        <v>25</v>
      </c>
      <c r="L192" s="90">
        <v>48800</v>
      </c>
      <c r="M192" s="90">
        <v>46500</v>
      </c>
      <c r="N192" s="90">
        <v>46100</v>
      </c>
      <c r="O192" s="91" t="s">
        <v>25</v>
      </c>
      <c r="P192" s="90">
        <v>44500</v>
      </c>
      <c r="Q192" s="90">
        <v>44500</v>
      </c>
      <c r="R192" s="90">
        <v>44400</v>
      </c>
      <c r="S192" s="90">
        <v>47300</v>
      </c>
      <c r="T192" s="90">
        <v>47000</v>
      </c>
      <c r="U192" s="90">
        <v>46400</v>
      </c>
      <c r="V192" s="90">
        <v>47500</v>
      </c>
      <c r="W192" s="90">
        <v>49300</v>
      </c>
    </row>
    <row r="193" spans="1:23">
      <c r="A193" s="93">
        <v>44463</v>
      </c>
      <c r="B193" s="90">
        <v>46800</v>
      </c>
      <c r="C193" s="90">
        <v>48700</v>
      </c>
      <c r="D193" s="90">
        <v>48000</v>
      </c>
      <c r="E193" s="90">
        <v>44700</v>
      </c>
      <c r="F193" s="90">
        <v>46700</v>
      </c>
      <c r="G193" s="91" t="s">
        <v>25</v>
      </c>
      <c r="H193" s="90">
        <v>45500</v>
      </c>
      <c r="I193" s="91" t="s">
        <v>25</v>
      </c>
      <c r="J193" s="90">
        <v>46100</v>
      </c>
      <c r="K193" s="91" t="s">
        <v>25</v>
      </c>
      <c r="L193" s="90">
        <v>48900</v>
      </c>
      <c r="M193" s="90">
        <v>46500</v>
      </c>
      <c r="N193" s="90">
        <v>46300</v>
      </c>
      <c r="O193" s="91" t="s">
        <v>25</v>
      </c>
      <c r="P193" s="90">
        <v>44700</v>
      </c>
      <c r="Q193" s="90">
        <v>44700</v>
      </c>
      <c r="R193" s="90">
        <v>44400</v>
      </c>
      <c r="S193" s="90">
        <v>47600</v>
      </c>
      <c r="T193" s="90">
        <v>47100</v>
      </c>
      <c r="U193" s="90">
        <v>46000</v>
      </c>
      <c r="V193" s="90">
        <v>47500</v>
      </c>
      <c r="W193" s="90">
        <v>49300</v>
      </c>
    </row>
    <row r="194" spans="1:23">
      <c r="A194" s="93">
        <v>44464</v>
      </c>
      <c r="B194" s="90">
        <v>46800</v>
      </c>
      <c r="C194" s="90">
        <v>48750</v>
      </c>
      <c r="D194" s="90">
        <v>47800</v>
      </c>
      <c r="E194" s="90">
        <v>44500</v>
      </c>
      <c r="F194" s="90">
        <v>46700</v>
      </c>
      <c r="G194" s="91" t="s">
        <v>25</v>
      </c>
      <c r="H194" s="90">
        <v>45500</v>
      </c>
      <c r="I194" s="91" t="s">
        <v>25</v>
      </c>
      <c r="J194" s="90">
        <v>46000</v>
      </c>
      <c r="K194" s="91" t="s">
        <v>25</v>
      </c>
      <c r="L194" s="90">
        <v>48800</v>
      </c>
      <c r="M194" s="90">
        <v>46200</v>
      </c>
      <c r="N194" s="90">
        <v>46300</v>
      </c>
      <c r="O194" s="91" t="s">
        <v>25</v>
      </c>
      <c r="P194" s="90">
        <v>44700</v>
      </c>
      <c r="Q194" s="90">
        <v>44700</v>
      </c>
      <c r="R194" s="90">
        <v>44300</v>
      </c>
      <c r="S194" s="90">
        <v>47400</v>
      </c>
      <c r="T194" s="90">
        <v>47100</v>
      </c>
      <c r="U194" s="90">
        <v>46000</v>
      </c>
      <c r="V194" s="90">
        <v>47500</v>
      </c>
      <c r="W194" s="90">
        <v>49300</v>
      </c>
    </row>
    <row r="195" spans="1:23">
      <c r="A195" s="93">
        <v>44465</v>
      </c>
      <c r="B195" s="90" t="s">
        <v>24</v>
      </c>
      <c r="C195" s="90" t="s">
        <v>24</v>
      </c>
      <c r="D195" s="90" t="s">
        <v>24</v>
      </c>
      <c r="E195" s="90" t="s">
        <v>24</v>
      </c>
      <c r="F195" s="90" t="s">
        <v>24</v>
      </c>
      <c r="G195" s="90" t="s">
        <v>24</v>
      </c>
      <c r="H195" s="90" t="s">
        <v>24</v>
      </c>
      <c r="I195" s="90" t="s">
        <v>24</v>
      </c>
      <c r="J195" s="90" t="s">
        <v>24</v>
      </c>
      <c r="K195" s="90" t="s">
        <v>24</v>
      </c>
      <c r="L195" s="90" t="s">
        <v>24</v>
      </c>
      <c r="M195" s="90" t="s">
        <v>24</v>
      </c>
      <c r="N195" s="90" t="s">
        <v>24</v>
      </c>
      <c r="O195" s="90" t="s">
        <v>24</v>
      </c>
      <c r="P195" s="90" t="s">
        <v>24</v>
      </c>
      <c r="Q195" s="90" t="s">
        <v>24</v>
      </c>
      <c r="R195" s="90" t="s">
        <v>24</v>
      </c>
      <c r="S195" s="90" t="s">
        <v>24</v>
      </c>
      <c r="T195" s="90" t="s">
        <v>24</v>
      </c>
      <c r="U195" s="90" t="s">
        <v>24</v>
      </c>
      <c r="V195" s="90" t="s">
        <v>24</v>
      </c>
      <c r="W195" s="90" t="s">
        <v>24</v>
      </c>
    </row>
    <row r="196" spans="1:23">
      <c r="A196" s="93">
        <v>44466</v>
      </c>
      <c r="B196" s="90">
        <v>46600</v>
      </c>
      <c r="C196" s="90">
        <v>48800</v>
      </c>
      <c r="D196" s="90">
        <v>48000</v>
      </c>
      <c r="E196" s="90">
        <v>44800</v>
      </c>
      <c r="F196" s="90">
        <v>46700</v>
      </c>
      <c r="G196" s="91" t="s">
        <v>25</v>
      </c>
      <c r="H196" s="90">
        <v>45500</v>
      </c>
      <c r="I196" s="91" t="s">
        <v>25</v>
      </c>
      <c r="J196" s="90">
        <v>45900</v>
      </c>
      <c r="K196" s="91" t="s">
        <v>25</v>
      </c>
      <c r="L196" s="90">
        <v>49000</v>
      </c>
      <c r="M196" s="90">
        <v>46200</v>
      </c>
      <c r="N196" s="90">
        <v>46500</v>
      </c>
      <c r="O196" s="91" t="s">
        <v>25</v>
      </c>
      <c r="P196" s="90">
        <v>44600</v>
      </c>
      <c r="Q196" s="90">
        <v>44700</v>
      </c>
      <c r="R196" s="90">
        <v>44400</v>
      </c>
      <c r="S196" s="90">
        <v>47800</v>
      </c>
      <c r="T196" s="90">
        <v>47100</v>
      </c>
      <c r="U196" s="90">
        <v>46400</v>
      </c>
      <c r="V196" s="90">
        <v>47500</v>
      </c>
      <c r="W196" s="90">
        <v>49500</v>
      </c>
    </row>
    <row r="197" spans="1:23">
      <c r="A197" s="93">
        <v>44467</v>
      </c>
      <c r="B197" s="90">
        <v>46900</v>
      </c>
      <c r="C197" s="90">
        <v>48800</v>
      </c>
      <c r="D197" s="90">
        <v>48500</v>
      </c>
      <c r="E197" s="90">
        <v>45200</v>
      </c>
      <c r="F197" s="90">
        <v>46600</v>
      </c>
      <c r="G197" s="91" t="s">
        <v>25</v>
      </c>
      <c r="H197" s="90">
        <v>46000</v>
      </c>
      <c r="I197" s="91" t="s">
        <v>25</v>
      </c>
      <c r="J197" s="90">
        <v>46100</v>
      </c>
      <c r="K197" s="91" t="s">
        <v>25</v>
      </c>
      <c r="L197" s="90">
        <v>49100</v>
      </c>
      <c r="M197" s="90">
        <v>46200</v>
      </c>
      <c r="N197" s="90">
        <v>46800</v>
      </c>
      <c r="O197" s="91" t="s">
        <v>25</v>
      </c>
      <c r="P197" s="90">
        <v>45200</v>
      </c>
      <c r="Q197" s="90">
        <v>45200</v>
      </c>
      <c r="R197" s="90">
        <v>44800</v>
      </c>
      <c r="S197" s="90">
        <v>48000</v>
      </c>
      <c r="T197" s="90">
        <v>47600</v>
      </c>
      <c r="U197" s="90">
        <v>46600</v>
      </c>
      <c r="V197" s="90">
        <v>47800</v>
      </c>
      <c r="W197" s="90">
        <v>49700</v>
      </c>
    </row>
    <row r="198" spans="1:23">
      <c r="A198" s="93">
        <v>44468</v>
      </c>
      <c r="B198" s="90">
        <v>47500</v>
      </c>
      <c r="C198" s="90">
        <v>49000</v>
      </c>
      <c r="D198" s="90">
        <v>48800</v>
      </c>
      <c r="E198" s="90">
        <v>45500</v>
      </c>
      <c r="F198" s="90">
        <v>47200</v>
      </c>
      <c r="G198" s="91" t="s">
        <v>25</v>
      </c>
      <c r="H198" s="90">
        <v>46500</v>
      </c>
      <c r="I198" s="91" t="s">
        <v>25</v>
      </c>
      <c r="J198" s="90">
        <v>47700</v>
      </c>
      <c r="K198" s="91" t="s">
        <v>25</v>
      </c>
      <c r="L198" s="90">
        <v>49400</v>
      </c>
      <c r="M198" s="90">
        <v>46600</v>
      </c>
      <c r="N198" s="90">
        <v>47300</v>
      </c>
      <c r="O198" s="91" t="s">
        <v>25</v>
      </c>
      <c r="P198" s="90">
        <v>45600</v>
      </c>
      <c r="Q198" s="90">
        <v>45700</v>
      </c>
      <c r="R198" s="90">
        <v>45000</v>
      </c>
      <c r="S198" s="90">
        <v>48600</v>
      </c>
      <c r="T198" s="90">
        <v>48200</v>
      </c>
      <c r="U198" s="90">
        <v>47200</v>
      </c>
      <c r="V198" s="90">
        <v>48500</v>
      </c>
      <c r="W198" s="90">
        <v>50300</v>
      </c>
    </row>
    <row r="199" spans="1:23">
      <c r="A199" s="93">
        <v>44469</v>
      </c>
      <c r="B199" s="90">
        <v>48800</v>
      </c>
      <c r="C199" s="90">
        <v>50000</v>
      </c>
      <c r="D199" s="90">
        <v>49300</v>
      </c>
      <c r="E199" s="90">
        <v>47500</v>
      </c>
      <c r="F199" s="90">
        <v>48200</v>
      </c>
      <c r="G199" s="91" t="s">
        <v>25</v>
      </c>
      <c r="H199" s="90">
        <v>48500</v>
      </c>
      <c r="I199" s="91" t="s">
        <v>25</v>
      </c>
      <c r="J199" s="90">
        <v>49400</v>
      </c>
      <c r="K199" s="91" t="s">
        <v>25</v>
      </c>
      <c r="L199" s="90">
        <v>50800</v>
      </c>
      <c r="M199" s="90">
        <v>47900</v>
      </c>
      <c r="N199" s="90">
        <v>48200</v>
      </c>
      <c r="O199" s="91" t="s">
        <v>25</v>
      </c>
      <c r="P199" s="90">
        <v>48000</v>
      </c>
      <c r="Q199" s="90">
        <v>47700</v>
      </c>
      <c r="R199" s="90">
        <v>47000</v>
      </c>
      <c r="S199" s="90">
        <v>50500</v>
      </c>
      <c r="T199" s="90">
        <v>49900</v>
      </c>
      <c r="U199" s="90">
        <v>48600</v>
      </c>
      <c r="V199" s="90">
        <v>49600</v>
      </c>
      <c r="W199" s="90">
        <v>51300</v>
      </c>
    </row>
    <row r="200" spans="1:23">
      <c r="A200" s="93">
        <v>44470</v>
      </c>
      <c r="B200" s="90">
        <v>49900</v>
      </c>
      <c r="C200" s="90">
        <v>52000</v>
      </c>
      <c r="D200" s="90">
        <v>51200</v>
      </c>
      <c r="E200" s="90">
        <v>49700</v>
      </c>
      <c r="F200" s="90">
        <v>50500</v>
      </c>
      <c r="G200" s="91" t="s">
        <v>25</v>
      </c>
      <c r="H200" s="90">
        <v>50500</v>
      </c>
      <c r="I200" s="91" t="s">
        <v>25</v>
      </c>
      <c r="J200" s="90">
        <v>50300</v>
      </c>
      <c r="K200" s="91" t="s">
        <v>25</v>
      </c>
      <c r="L200" s="90">
        <v>52600</v>
      </c>
      <c r="M200" s="90">
        <v>49300</v>
      </c>
      <c r="N200" s="90">
        <v>50000</v>
      </c>
      <c r="O200" s="91" t="s">
        <v>25</v>
      </c>
      <c r="P200" s="90">
        <v>49200</v>
      </c>
      <c r="Q200" s="90">
        <v>49800</v>
      </c>
      <c r="R200" s="90">
        <v>48700</v>
      </c>
      <c r="S200" s="90">
        <v>52500</v>
      </c>
      <c r="T200" s="90">
        <v>51500</v>
      </c>
      <c r="U200" s="90">
        <v>50200</v>
      </c>
      <c r="V200" s="90">
        <v>50900</v>
      </c>
      <c r="W200" s="90">
        <v>52600</v>
      </c>
    </row>
    <row r="201" spans="1:23">
      <c r="A201" s="93">
        <v>44471</v>
      </c>
      <c r="B201" s="90" t="s">
        <v>24</v>
      </c>
      <c r="C201" s="90" t="s">
        <v>24</v>
      </c>
      <c r="D201" s="90" t="s">
        <v>24</v>
      </c>
      <c r="E201" s="90" t="s">
        <v>24</v>
      </c>
      <c r="F201" s="90" t="s">
        <v>24</v>
      </c>
      <c r="G201" s="90" t="s">
        <v>24</v>
      </c>
      <c r="H201" s="90" t="s">
        <v>24</v>
      </c>
      <c r="I201" s="90" t="s">
        <v>24</v>
      </c>
      <c r="J201" s="90" t="s">
        <v>24</v>
      </c>
      <c r="K201" s="90" t="s">
        <v>24</v>
      </c>
      <c r="L201" s="90" t="s">
        <v>24</v>
      </c>
      <c r="M201" s="90" t="s">
        <v>24</v>
      </c>
      <c r="N201" s="90" t="s">
        <v>24</v>
      </c>
      <c r="O201" s="90" t="s">
        <v>24</v>
      </c>
      <c r="P201" s="90" t="s">
        <v>24</v>
      </c>
      <c r="Q201" s="90" t="s">
        <v>24</v>
      </c>
      <c r="R201" s="90" t="s">
        <v>24</v>
      </c>
      <c r="S201" s="90" t="s">
        <v>24</v>
      </c>
      <c r="T201" s="90" t="s">
        <v>24</v>
      </c>
      <c r="U201" s="90" t="s">
        <v>24</v>
      </c>
      <c r="V201" s="90" t="s">
        <v>24</v>
      </c>
      <c r="W201" s="90" t="s">
        <v>24</v>
      </c>
    </row>
    <row r="202" spans="1:23">
      <c r="A202" s="93">
        <v>44472</v>
      </c>
      <c r="B202" s="90" t="s">
        <v>24</v>
      </c>
      <c r="C202" s="90" t="s">
        <v>24</v>
      </c>
      <c r="D202" s="90" t="s">
        <v>24</v>
      </c>
      <c r="E202" s="90" t="s">
        <v>24</v>
      </c>
      <c r="F202" s="90" t="s">
        <v>24</v>
      </c>
      <c r="G202" s="90" t="s">
        <v>24</v>
      </c>
      <c r="H202" s="90" t="s">
        <v>24</v>
      </c>
      <c r="I202" s="90" t="s">
        <v>24</v>
      </c>
      <c r="J202" s="90" t="s">
        <v>24</v>
      </c>
      <c r="K202" s="90" t="s">
        <v>24</v>
      </c>
      <c r="L202" s="90" t="s">
        <v>24</v>
      </c>
      <c r="M202" s="90" t="s">
        <v>24</v>
      </c>
      <c r="N202" s="90" t="s">
        <v>24</v>
      </c>
      <c r="O202" s="90" t="s">
        <v>24</v>
      </c>
      <c r="P202" s="90" t="s">
        <v>24</v>
      </c>
      <c r="Q202" s="90" t="s">
        <v>24</v>
      </c>
      <c r="R202" s="90" t="s">
        <v>24</v>
      </c>
      <c r="S202" s="90" t="s">
        <v>24</v>
      </c>
      <c r="T202" s="90" t="s">
        <v>24</v>
      </c>
      <c r="U202" s="90" t="s">
        <v>24</v>
      </c>
      <c r="V202" s="90" t="s">
        <v>24</v>
      </c>
      <c r="W202" s="90" t="s">
        <v>24</v>
      </c>
    </row>
    <row r="203" spans="1:23">
      <c r="A203" s="93">
        <v>44473</v>
      </c>
      <c r="B203" s="90">
        <v>51200</v>
      </c>
      <c r="C203" s="90">
        <v>54000</v>
      </c>
      <c r="D203" s="90">
        <v>52500</v>
      </c>
      <c r="E203" s="90">
        <v>50200</v>
      </c>
      <c r="F203" s="91" t="s">
        <v>25</v>
      </c>
      <c r="G203" s="91" t="s">
        <v>25</v>
      </c>
      <c r="H203" s="90">
        <v>51000</v>
      </c>
      <c r="I203" s="91" t="s">
        <v>25</v>
      </c>
      <c r="J203" s="90">
        <v>50300</v>
      </c>
      <c r="K203" s="91" t="s">
        <v>25</v>
      </c>
      <c r="L203" s="90">
        <v>53200</v>
      </c>
      <c r="M203" s="90">
        <v>49800</v>
      </c>
      <c r="N203" s="90">
        <v>50600</v>
      </c>
      <c r="O203" s="91" t="s">
        <v>25</v>
      </c>
      <c r="P203" s="90">
        <v>49600</v>
      </c>
      <c r="Q203" s="90">
        <v>49800</v>
      </c>
      <c r="R203" s="90">
        <v>49000</v>
      </c>
      <c r="S203" s="90">
        <v>52800</v>
      </c>
      <c r="T203" s="90">
        <v>52100</v>
      </c>
      <c r="U203" s="90">
        <v>50800</v>
      </c>
      <c r="V203" s="90">
        <v>51700</v>
      </c>
      <c r="W203" s="90">
        <v>53200</v>
      </c>
    </row>
    <row r="204" spans="1:23">
      <c r="A204" s="93">
        <v>44474</v>
      </c>
      <c r="B204" s="90">
        <v>51400</v>
      </c>
      <c r="C204" s="90">
        <v>55200</v>
      </c>
      <c r="D204" s="90">
        <v>52800</v>
      </c>
      <c r="E204" s="90">
        <v>50200</v>
      </c>
      <c r="F204" s="90">
        <v>54500</v>
      </c>
      <c r="G204" s="91" t="s">
        <v>25</v>
      </c>
      <c r="H204" s="90">
        <v>51500</v>
      </c>
      <c r="I204" s="91" t="s">
        <v>25</v>
      </c>
      <c r="J204" s="90">
        <v>50300</v>
      </c>
      <c r="K204" s="91" t="s">
        <v>25</v>
      </c>
      <c r="L204" s="90">
        <v>53700</v>
      </c>
      <c r="M204" s="90">
        <v>50500</v>
      </c>
      <c r="N204" s="90">
        <v>51000</v>
      </c>
      <c r="O204" s="91" t="s">
        <v>25</v>
      </c>
      <c r="P204" s="90">
        <v>49600</v>
      </c>
      <c r="Q204" s="90">
        <v>49700</v>
      </c>
      <c r="R204" s="90">
        <v>49700</v>
      </c>
      <c r="S204" s="90">
        <v>52800</v>
      </c>
      <c r="T204" s="90">
        <v>52300</v>
      </c>
      <c r="U204" s="90">
        <v>51500</v>
      </c>
      <c r="V204" s="90">
        <v>53900</v>
      </c>
      <c r="W204" s="90">
        <v>55500</v>
      </c>
    </row>
    <row r="205" spans="1:23">
      <c r="A205" s="93">
        <v>44475</v>
      </c>
      <c r="B205" s="90">
        <v>51900</v>
      </c>
      <c r="C205" s="90">
        <v>55000</v>
      </c>
      <c r="D205" s="90">
        <v>52600</v>
      </c>
      <c r="E205" s="90">
        <v>49700</v>
      </c>
      <c r="F205" s="90">
        <v>55000</v>
      </c>
      <c r="G205" s="91" t="s">
        <v>25</v>
      </c>
      <c r="H205" s="90">
        <v>51500</v>
      </c>
      <c r="I205" s="91" t="s">
        <v>25</v>
      </c>
      <c r="J205" s="90">
        <v>50300</v>
      </c>
      <c r="K205" s="91" t="s">
        <v>25</v>
      </c>
      <c r="L205" s="90">
        <v>53600</v>
      </c>
      <c r="M205" s="90">
        <v>50500</v>
      </c>
      <c r="N205" s="90">
        <v>51100</v>
      </c>
      <c r="O205" s="91" t="s">
        <v>25</v>
      </c>
      <c r="P205" s="90">
        <v>49200</v>
      </c>
      <c r="Q205" s="90">
        <v>49800</v>
      </c>
      <c r="R205" s="90">
        <v>49700</v>
      </c>
      <c r="S205" s="90">
        <v>52200</v>
      </c>
      <c r="T205" s="90">
        <v>52300</v>
      </c>
      <c r="U205" s="90">
        <v>51800</v>
      </c>
      <c r="V205" s="90">
        <v>54300</v>
      </c>
      <c r="W205" s="90">
        <v>56100</v>
      </c>
    </row>
    <row r="206" spans="1:23">
      <c r="A206" s="93">
        <v>44476</v>
      </c>
      <c r="B206" s="90">
        <v>51900</v>
      </c>
      <c r="C206" s="90">
        <v>55000</v>
      </c>
      <c r="D206" s="90">
        <v>52600</v>
      </c>
      <c r="E206" s="90">
        <v>49500</v>
      </c>
      <c r="F206" s="90">
        <v>55000</v>
      </c>
      <c r="G206" s="91" t="s">
        <v>25</v>
      </c>
      <c r="H206" s="90">
        <v>51000</v>
      </c>
      <c r="I206" s="91" t="s">
        <v>25</v>
      </c>
      <c r="J206" s="90">
        <v>50300</v>
      </c>
      <c r="K206" s="91" t="s">
        <v>25</v>
      </c>
      <c r="L206" s="90">
        <v>53400</v>
      </c>
      <c r="M206" s="90">
        <v>50500</v>
      </c>
      <c r="N206" s="90">
        <v>51100</v>
      </c>
      <c r="O206" s="91" t="s">
        <v>25</v>
      </c>
      <c r="P206" s="90">
        <v>49000</v>
      </c>
      <c r="Q206" s="90">
        <v>49200</v>
      </c>
      <c r="R206" s="90">
        <v>49150</v>
      </c>
      <c r="S206" s="90">
        <v>52000</v>
      </c>
      <c r="T206" s="90">
        <v>52200</v>
      </c>
      <c r="U206" s="90">
        <v>51800</v>
      </c>
      <c r="V206" s="90">
        <v>54300</v>
      </c>
      <c r="W206" s="90">
        <v>56100</v>
      </c>
    </row>
    <row r="207" spans="1:23">
      <c r="A207" s="93">
        <v>44477</v>
      </c>
      <c r="B207" s="90">
        <v>51300</v>
      </c>
      <c r="C207" s="90">
        <v>54700</v>
      </c>
      <c r="D207" s="90">
        <v>51800</v>
      </c>
      <c r="E207" s="90">
        <v>48900</v>
      </c>
      <c r="F207" s="90">
        <v>53800</v>
      </c>
      <c r="G207" s="91" t="s">
        <v>25</v>
      </c>
      <c r="H207" s="90">
        <v>51000</v>
      </c>
      <c r="I207" s="91" t="s">
        <v>25</v>
      </c>
      <c r="J207" s="90">
        <v>50300</v>
      </c>
      <c r="K207" s="91" t="s">
        <v>25</v>
      </c>
      <c r="L207" s="90">
        <v>52700</v>
      </c>
      <c r="M207" s="90">
        <v>50500</v>
      </c>
      <c r="N207" s="90">
        <v>50200</v>
      </c>
      <c r="O207" s="91" t="s">
        <v>25</v>
      </c>
      <c r="P207" s="90">
        <v>48400</v>
      </c>
      <c r="Q207" s="90">
        <v>48500</v>
      </c>
      <c r="R207" s="90">
        <v>48300</v>
      </c>
      <c r="S207" s="90">
        <v>51500</v>
      </c>
      <c r="T207" s="90">
        <v>51400</v>
      </c>
      <c r="U207" s="90">
        <v>51300</v>
      </c>
      <c r="V207" s="90">
        <v>54100</v>
      </c>
      <c r="W207" s="90">
        <v>56000</v>
      </c>
    </row>
    <row r="208" spans="1:23">
      <c r="A208" s="93">
        <v>44478</v>
      </c>
      <c r="B208" s="90">
        <v>51500</v>
      </c>
      <c r="C208" s="90">
        <v>54800</v>
      </c>
      <c r="D208" s="90">
        <v>52700</v>
      </c>
      <c r="E208" s="90">
        <v>49200</v>
      </c>
      <c r="F208" s="90">
        <v>53300</v>
      </c>
      <c r="G208" s="91" t="s">
        <v>25</v>
      </c>
      <c r="H208" s="90">
        <v>51000</v>
      </c>
      <c r="I208" s="91" t="s">
        <v>25</v>
      </c>
      <c r="J208" s="90">
        <v>50300</v>
      </c>
      <c r="K208" s="91" t="s">
        <v>25</v>
      </c>
      <c r="L208" s="90">
        <v>52800</v>
      </c>
      <c r="M208" s="90">
        <v>50700</v>
      </c>
      <c r="N208" s="90">
        <v>50600</v>
      </c>
      <c r="O208" s="91" t="s">
        <v>25</v>
      </c>
      <c r="P208" s="90">
        <v>48600</v>
      </c>
      <c r="Q208" s="90">
        <v>48800</v>
      </c>
      <c r="R208" s="90">
        <v>48300</v>
      </c>
      <c r="S208" s="90">
        <v>51700</v>
      </c>
      <c r="T208" s="90">
        <v>51400</v>
      </c>
      <c r="U208" s="90">
        <v>51300</v>
      </c>
      <c r="V208" s="90">
        <v>53900</v>
      </c>
      <c r="W208" s="90">
        <v>55800</v>
      </c>
    </row>
    <row r="209" spans="1:23">
      <c r="A209" s="93">
        <v>44479</v>
      </c>
      <c r="B209" s="90" t="s">
        <v>24</v>
      </c>
      <c r="C209" s="90" t="s">
        <v>24</v>
      </c>
      <c r="D209" s="90" t="s">
        <v>24</v>
      </c>
      <c r="E209" s="90" t="s">
        <v>24</v>
      </c>
      <c r="F209" s="90" t="s">
        <v>24</v>
      </c>
      <c r="G209" s="90" t="s">
        <v>24</v>
      </c>
      <c r="H209" s="90" t="s">
        <v>24</v>
      </c>
      <c r="I209" s="90" t="s">
        <v>24</v>
      </c>
      <c r="J209" s="90" t="s">
        <v>24</v>
      </c>
      <c r="K209" s="90" t="s">
        <v>24</v>
      </c>
      <c r="L209" s="90" t="s">
        <v>24</v>
      </c>
      <c r="M209" s="90" t="s">
        <v>24</v>
      </c>
      <c r="N209" s="90" t="s">
        <v>24</v>
      </c>
      <c r="O209" s="90" t="s">
        <v>24</v>
      </c>
      <c r="P209" s="90" t="s">
        <v>24</v>
      </c>
      <c r="Q209" s="90" t="s">
        <v>24</v>
      </c>
      <c r="R209" s="90" t="s">
        <v>24</v>
      </c>
      <c r="S209" s="90" t="s">
        <v>24</v>
      </c>
      <c r="T209" s="90" t="s">
        <v>24</v>
      </c>
      <c r="U209" s="90" t="s">
        <v>24</v>
      </c>
      <c r="V209" s="90" t="s">
        <v>24</v>
      </c>
      <c r="W209" s="90" t="s">
        <v>24</v>
      </c>
    </row>
    <row r="210" spans="1:23">
      <c r="A210" s="93">
        <v>44480</v>
      </c>
      <c r="B210" s="90">
        <v>54000</v>
      </c>
      <c r="C210" s="90">
        <v>55500</v>
      </c>
      <c r="D210" s="90">
        <v>54600</v>
      </c>
      <c r="E210" s="90">
        <v>51000</v>
      </c>
      <c r="F210" s="90">
        <v>54300</v>
      </c>
      <c r="G210" s="91" t="s">
        <v>25</v>
      </c>
      <c r="H210" s="90">
        <v>53000</v>
      </c>
      <c r="I210" s="91" t="s">
        <v>25</v>
      </c>
      <c r="J210" s="90">
        <v>52600</v>
      </c>
      <c r="K210" s="91" t="s">
        <v>25</v>
      </c>
      <c r="L210" s="90">
        <v>54200</v>
      </c>
      <c r="M210" s="90">
        <v>52200</v>
      </c>
      <c r="N210" s="90">
        <v>53400</v>
      </c>
      <c r="O210" s="91" t="s">
        <v>25</v>
      </c>
      <c r="P210" s="90">
        <v>51000</v>
      </c>
      <c r="Q210" s="90">
        <v>51800</v>
      </c>
      <c r="R210" s="90">
        <v>50900</v>
      </c>
      <c r="S210" s="90">
        <v>53500</v>
      </c>
      <c r="T210" s="90">
        <v>53300</v>
      </c>
      <c r="U210" s="90">
        <v>52300</v>
      </c>
      <c r="V210" s="90">
        <v>54800</v>
      </c>
      <c r="W210" s="90">
        <v>57200</v>
      </c>
    </row>
    <row r="211" spans="1:23">
      <c r="A211" s="93">
        <v>44481</v>
      </c>
      <c r="B211" s="90">
        <v>54400</v>
      </c>
      <c r="C211" s="90">
        <v>56000</v>
      </c>
      <c r="D211" s="90">
        <v>55000</v>
      </c>
      <c r="E211" s="90">
        <v>51000</v>
      </c>
      <c r="F211" s="90">
        <v>55300</v>
      </c>
      <c r="G211" s="91" t="s">
        <v>25</v>
      </c>
      <c r="H211" s="90">
        <v>53700</v>
      </c>
      <c r="I211" s="91" t="s">
        <v>25</v>
      </c>
      <c r="J211" s="90">
        <v>53300</v>
      </c>
      <c r="K211" s="91" t="s">
        <v>25</v>
      </c>
      <c r="L211" s="90">
        <v>54500</v>
      </c>
      <c r="M211" s="90">
        <v>53900</v>
      </c>
      <c r="N211" s="90">
        <v>53400</v>
      </c>
      <c r="O211" s="91" t="s">
        <v>25</v>
      </c>
      <c r="P211" s="90">
        <v>52000</v>
      </c>
      <c r="Q211" s="90">
        <v>52200</v>
      </c>
      <c r="R211" s="90">
        <v>51500</v>
      </c>
      <c r="S211" s="90">
        <v>53500</v>
      </c>
      <c r="T211" s="90">
        <v>54300</v>
      </c>
      <c r="U211" s="90">
        <v>53600</v>
      </c>
      <c r="V211" s="90">
        <v>55200</v>
      </c>
      <c r="W211" s="90">
        <v>58000</v>
      </c>
    </row>
    <row r="212" spans="1:23">
      <c r="A212" s="93">
        <v>44482</v>
      </c>
      <c r="B212" s="90">
        <v>54400</v>
      </c>
      <c r="C212" s="90">
        <v>56500</v>
      </c>
      <c r="D212" s="90">
        <v>54600</v>
      </c>
      <c r="E212" s="91" t="s">
        <v>25</v>
      </c>
      <c r="F212" s="90">
        <v>55300</v>
      </c>
      <c r="G212" s="91" t="s">
        <v>25</v>
      </c>
      <c r="H212" s="90">
        <v>53500</v>
      </c>
      <c r="I212" s="91" t="s">
        <v>25</v>
      </c>
      <c r="J212" s="90">
        <v>53300</v>
      </c>
      <c r="K212" s="91" t="s">
        <v>25</v>
      </c>
      <c r="L212" s="90">
        <v>54300</v>
      </c>
      <c r="M212" s="90">
        <v>54100</v>
      </c>
      <c r="N212" s="90">
        <v>53200</v>
      </c>
      <c r="O212" s="91" t="s">
        <v>25</v>
      </c>
      <c r="P212" s="90">
        <v>51300</v>
      </c>
      <c r="Q212" s="90">
        <v>52100</v>
      </c>
      <c r="R212" s="90">
        <v>51300</v>
      </c>
      <c r="S212" s="91" t="s">
        <v>25</v>
      </c>
      <c r="T212" s="90">
        <v>54300</v>
      </c>
      <c r="U212" s="90">
        <v>54300</v>
      </c>
      <c r="V212" s="90">
        <v>55200</v>
      </c>
      <c r="W212" s="90">
        <v>57800</v>
      </c>
    </row>
    <row r="213" spans="1:23">
      <c r="A213" s="93">
        <v>44483</v>
      </c>
      <c r="B213" s="90">
        <v>54400</v>
      </c>
      <c r="C213" s="91" t="s">
        <v>25</v>
      </c>
      <c r="D213" s="90">
        <v>55200</v>
      </c>
      <c r="E213" s="91" t="s">
        <v>25</v>
      </c>
      <c r="F213" s="90">
        <v>55300</v>
      </c>
      <c r="G213" s="91" t="s">
        <v>25</v>
      </c>
      <c r="H213" s="90">
        <v>53500</v>
      </c>
      <c r="I213" s="91" t="s">
        <v>25</v>
      </c>
      <c r="J213" s="90">
        <v>53700</v>
      </c>
      <c r="K213" s="91" t="s">
        <v>25</v>
      </c>
      <c r="L213" s="90">
        <v>54400</v>
      </c>
      <c r="M213" s="90">
        <v>54300</v>
      </c>
      <c r="N213" s="90">
        <v>53800</v>
      </c>
      <c r="O213" s="91" t="s">
        <v>25</v>
      </c>
      <c r="P213" s="90">
        <v>51300</v>
      </c>
      <c r="Q213" s="90">
        <v>51900</v>
      </c>
      <c r="R213" s="91" t="s">
        <v>25</v>
      </c>
      <c r="S213" s="91" t="s">
        <v>25</v>
      </c>
      <c r="T213" s="90">
        <v>54300</v>
      </c>
      <c r="U213" s="91" t="s">
        <v>25</v>
      </c>
      <c r="V213" s="90">
        <v>55200</v>
      </c>
      <c r="W213" s="91" t="s">
        <v>25</v>
      </c>
    </row>
    <row r="214" spans="1:23">
      <c r="A214" s="93">
        <v>44484</v>
      </c>
      <c r="B214" s="90" t="s">
        <v>24</v>
      </c>
      <c r="C214" s="90" t="s">
        <v>24</v>
      </c>
      <c r="D214" s="90" t="s">
        <v>24</v>
      </c>
      <c r="E214" s="90" t="s">
        <v>24</v>
      </c>
      <c r="F214" s="90" t="s">
        <v>24</v>
      </c>
      <c r="G214" s="90" t="s">
        <v>24</v>
      </c>
      <c r="H214" s="90" t="s">
        <v>24</v>
      </c>
      <c r="I214" s="90" t="s">
        <v>24</v>
      </c>
      <c r="J214" s="90" t="s">
        <v>24</v>
      </c>
      <c r="K214" s="90" t="s">
        <v>24</v>
      </c>
      <c r="L214" s="90" t="s">
        <v>24</v>
      </c>
      <c r="M214" s="90" t="s">
        <v>24</v>
      </c>
      <c r="N214" s="90" t="s">
        <v>24</v>
      </c>
      <c r="O214" s="90" t="s">
        <v>24</v>
      </c>
      <c r="P214" s="90" t="s">
        <v>24</v>
      </c>
      <c r="Q214" s="90" t="s">
        <v>24</v>
      </c>
      <c r="R214" s="90" t="s">
        <v>24</v>
      </c>
      <c r="S214" s="90" t="s">
        <v>24</v>
      </c>
      <c r="T214" s="90" t="s">
        <v>24</v>
      </c>
      <c r="U214" s="90" t="s">
        <v>24</v>
      </c>
      <c r="V214" s="90" t="s">
        <v>24</v>
      </c>
      <c r="W214" s="90" t="s">
        <v>24</v>
      </c>
    </row>
    <row r="215" spans="1:23">
      <c r="A215" s="93">
        <v>44485</v>
      </c>
      <c r="B215" s="90">
        <v>55200</v>
      </c>
      <c r="C215" s="90">
        <v>57000</v>
      </c>
      <c r="D215" s="90">
        <v>56500</v>
      </c>
      <c r="E215" s="90">
        <v>51500</v>
      </c>
      <c r="F215" s="90">
        <v>55300</v>
      </c>
      <c r="G215" s="91" t="s">
        <v>25</v>
      </c>
      <c r="H215" s="90">
        <v>54000</v>
      </c>
      <c r="I215" s="91" t="s">
        <v>25</v>
      </c>
      <c r="J215" s="90">
        <v>53700</v>
      </c>
      <c r="K215" s="91" t="s">
        <v>25</v>
      </c>
      <c r="L215" s="90">
        <v>54600</v>
      </c>
      <c r="M215" s="90">
        <v>54500</v>
      </c>
      <c r="N215" s="90">
        <v>54800</v>
      </c>
      <c r="O215" s="91" t="s">
        <v>25</v>
      </c>
      <c r="P215" s="90">
        <v>52000</v>
      </c>
      <c r="Q215" s="90">
        <v>52500</v>
      </c>
      <c r="R215" s="90">
        <v>51700</v>
      </c>
      <c r="S215" s="90">
        <v>54200</v>
      </c>
      <c r="T215" s="90">
        <v>54800</v>
      </c>
      <c r="U215" s="90">
        <v>55300</v>
      </c>
      <c r="V215" s="90">
        <v>55200</v>
      </c>
      <c r="W215" s="91" t="s">
        <v>25</v>
      </c>
    </row>
    <row r="216" spans="1:23">
      <c r="A216" s="93">
        <v>44486</v>
      </c>
      <c r="B216" s="90" t="s">
        <v>24</v>
      </c>
      <c r="C216" s="90" t="s">
        <v>24</v>
      </c>
      <c r="D216" s="90" t="s">
        <v>24</v>
      </c>
      <c r="E216" s="90" t="s">
        <v>24</v>
      </c>
      <c r="F216" s="90" t="s">
        <v>24</v>
      </c>
      <c r="G216" s="90" t="s">
        <v>24</v>
      </c>
      <c r="H216" s="90" t="s">
        <v>24</v>
      </c>
      <c r="I216" s="90" t="s">
        <v>24</v>
      </c>
      <c r="J216" s="90" t="s">
        <v>24</v>
      </c>
      <c r="K216" s="90" t="s">
        <v>24</v>
      </c>
      <c r="L216" s="90" t="s">
        <v>24</v>
      </c>
      <c r="M216" s="90" t="s">
        <v>24</v>
      </c>
      <c r="N216" s="90" t="s">
        <v>24</v>
      </c>
      <c r="O216" s="90" t="s">
        <v>24</v>
      </c>
      <c r="P216" s="90" t="s">
        <v>24</v>
      </c>
      <c r="Q216" s="90" t="s">
        <v>24</v>
      </c>
      <c r="R216" s="90" t="s">
        <v>24</v>
      </c>
      <c r="S216" s="90" t="s">
        <v>24</v>
      </c>
      <c r="T216" s="90" t="s">
        <v>24</v>
      </c>
      <c r="U216" s="90" t="s">
        <v>24</v>
      </c>
      <c r="V216" s="90" t="s">
        <v>24</v>
      </c>
      <c r="W216" s="90" t="s">
        <v>24</v>
      </c>
    </row>
    <row r="217" spans="1:23">
      <c r="A217" s="93">
        <v>44487</v>
      </c>
      <c r="B217" s="90">
        <v>55200</v>
      </c>
      <c r="C217" s="90">
        <v>57500</v>
      </c>
      <c r="D217" s="90">
        <v>56500</v>
      </c>
      <c r="E217" s="90">
        <v>51500</v>
      </c>
      <c r="F217" s="90">
        <v>55300</v>
      </c>
      <c r="G217" s="91" t="s">
        <v>25</v>
      </c>
      <c r="H217" s="90">
        <v>54000</v>
      </c>
      <c r="I217" s="91" t="s">
        <v>25</v>
      </c>
      <c r="J217" s="90">
        <v>53600</v>
      </c>
      <c r="K217" s="91" t="s">
        <v>25</v>
      </c>
      <c r="L217" s="90">
        <v>54400</v>
      </c>
      <c r="M217" s="90">
        <v>54500</v>
      </c>
      <c r="N217" s="90">
        <v>54000</v>
      </c>
      <c r="O217" s="91" t="s">
        <v>25</v>
      </c>
      <c r="P217" s="90">
        <v>51800</v>
      </c>
      <c r="Q217" s="90">
        <v>52500</v>
      </c>
      <c r="R217" s="90">
        <v>51700</v>
      </c>
      <c r="S217" s="90">
        <v>54200</v>
      </c>
      <c r="T217" s="90">
        <v>54800</v>
      </c>
      <c r="U217" s="90">
        <v>55300</v>
      </c>
      <c r="V217" s="90">
        <v>55600</v>
      </c>
      <c r="W217" s="90">
        <v>58100</v>
      </c>
    </row>
    <row r="218" spans="1:23">
      <c r="A218" s="93">
        <v>44488</v>
      </c>
      <c r="B218" s="90">
        <v>55200</v>
      </c>
      <c r="C218" s="90">
        <v>57300</v>
      </c>
      <c r="D218" s="90">
        <v>56500</v>
      </c>
      <c r="E218" s="90">
        <v>51700</v>
      </c>
      <c r="F218" s="90">
        <v>55200</v>
      </c>
      <c r="G218" s="91" t="s">
        <v>25</v>
      </c>
      <c r="H218" s="90">
        <v>54000</v>
      </c>
      <c r="I218" s="91" t="s">
        <v>25</v>
      </c>
      <c r="J218" s="90">
        <v>53600</v>
      </c>
      <c r="K218" s="91" t="s">
        <v>25</v>
      </c>
      <c r="L218" s="90">
        <v>54600</v>
      </c>
      <c r="M218" s="90">
        <v>54500</v>
      </c>
      <c r="N218" s="90">
        <v>54200</v>
      </c>
      <c r="O218" s="91" t="s">
        <v>25</v>
      </c>
      <c r="P218" s="90">
        <v>51300</v>
      </c>
      <c r="Q218" s="90">
        <v>51900</v>
      </c>
      <c r="R218" s="90">
        <v>51300</v>
      </c>
      <c r="S218" s="90">
        <v>54300</v>
      </c>
      <c r="T218" s="90">
        <v>54400</v>
      </c>
      <c r="U218" s="90">
        <v>54800</v>
      </c>
      <c r="V218" s="90">
        <v>55300</v>
      </c>
      <c r="W218" s="90">
        <v>57900</v>
      </c>
    </row>
    <row r="219" spans="1:23">
      <c r="A219" s="93">
        <v>44489</v>
      </c>
      <c r="B219" s="90">
        <v>55100</v>
      </c>
      <c r="C219" s="90">
        <v>57300</v>
      </c>
      <c r="D219" s="90">
        <v>55500</v>
      </c>
      <c r="E219" s="90">
        <v>51700</v>
      </c>
      <c r="F219" s="90">
        <v>55000</v>
      </c>
      <c r="G219" s="91" t="s">
        <v>25</v>
      </c>
      <c r="H219" s="90">
        <v>53500</v>
      </c>
      <c r="I219" s="91" t="s">
        <v>25</v>
      </c>
      <c r="J219" s="90">
        <v>53500</v>
      </c>
      <c r="K219" s="91" t="s">
        <v>25</v>
      </c>
      <c r="L219" s="90">
        <v>54400</v>
      </c>
      <c r="M219" s="90">
        <v>53500</v>
      </c>
      <c r="N219" s="90">
        <v>54000</v>
      </c>
      <c r="O219" s="91" t="s">
        <v>25</v>
      </c>
      <c r="P219" s="90">
        <v>50600</v>
      </c>
      <c r="Q219" s="90">
        <v>51400</v>
      </c>
      <c r="R219" s="90">
        <v>50850</v>
      </c>
      <c r="S219" s="90">
        <v>54300</v>
      </c>
      <c r="T219" s="90">
        <v>53800</v>
      </c>
      <c r="U219" s="90">
        <v>53800</v>
      </c>
      <c r="V219" s="90">
        <v>55300</v>
      </c>
      <c r="W219" s="90">
        <v>57900</v>
      </c>
    </row>
    <row r="220" spans="1:23">
      <c r="A220" s="93">
        <v>44490</v>
      </c>
      <c r="B220" s="90">
        <v>54900</v>
      </c>
      <c r="C220" s="90">
        <v>57100</v>
      </c>
      <c r="D220" s="90">
        <v>55500</v>
      </c>
      <c r="E220" s="90">
        <v>51500</v>
      </c>
      <c r="F220" s="90">
        <v>54800</v>
      </c>
      <c r="G220" s="91" t="s">
        <v>25</v>
      </c>
      <c r="H220" s="90">
        <v>53500</v>
      </c>
      <c r="I220" s="91" t="s">
        <v>25</v>
      </c>
      <c r="J220" s="90">
        <v>53400</v>
      </c>
      <c r="K220" s="91" t="s">
        <v>25</v>
      </c>
      <c r="L220" s="90">
        <v>54400</v>
      </c>
      <c r="M220" s="90">
        <v>53700</v>
      </c>
      <c r="N220" s="90">
        <v>53500</v>
      </c>
      <c r="O220" s="91" t="s">
        <v>25</v>
      </c>
      <c r="P220" s="90">
        <v>50500</v>
      </c>
      <c r="Q220" s="90">
        <v>50800</v>
      </c>
      <c r="R220" s="90">
        <v>50700</v>
      </c>
      <c r="S220" s="90">
        <v>54300</v>
      </c>
      <c r="T220" s="90">
        <v>53300</v>
      </c>
      <c r="U220" s="90">
        <v>52100</v>
      </c>
      <c r="V220" s="90">
        <v>55100</v>
      </c>
      <c r="W220" s="90">
        <v>57700</v>
      </c>
    </row>
    <row r="221" spans="1:23">
      <c r="A221" s="93">
        <v>44491</v>
      </c>
      <c r="B221" s="90">
        <v>54200</v>
      </c>
      <c r="C221" s="90">
        <v>56700</v>
      </c>
      <c r="D221" s="90">
        <v>55100</v>
      </c>
      <c r="E221" s="90">
        <v>51200</v>
      </c>
      <c r="F221" s="90">
        <v>54300</v>
      </c>
      <c r="G221" s="91" t="s">
        <v>25</v>
      </c>
      <c r="H221" s="90">
        <v>52500</v>
      </c>
      <c r="I221" s="91" t="s">
        <v>25</v>
      </c>
      <c r="J221" s="90">
        <v>53200</v>
      </c>
      <c r="K221" s="91" t="s">
        <v>25</v>
      </c>
      <c r="L221" s="90">
        <v>54000</v>
      </c>
      <c r="M221" s="90">
        <v>53700</v>
      </c>
      <c r="N221" s="90">
        <v>52900</v>
      </c>
      <c r="O221" s="91" t="s">
        <v>25</v>
      </c>
      <c r="P221" s="90">
        <v>49600</v>
      </c>
      <c r="Q221" s="90">
        <v>50800</v>
      </c>
      <c r="R221" s="90">
        <v>50000</v>
      </c>
      <c r="S221" s="90">
        <v>54000</v>
      </c>
      <c r="T221" s="90">
        <v>52600</v>
      </c>
      <c r="U221" s="90">
        <v>52300</v>
      </c>
      <c r="V221" s="90">
        <v>54400</v>
      </c>
      <c r="W221" s="90">
        <v>57000</v>
      </c>
    </row>
    <row r="222" spans="1:23">
      <c r="A222" s="93">
        <v>44492</v>
      </c>
      <c r="B222" s="90">
        <v>54100</v>
      </c>
      <c r="C222" s="90">
        <v>56200</v>
      </c>
      <c r="D222" s="90">
        <v>55000</v>
      </c>
      <c r="E222" s="90">
        <v>50500</v>
      </c>
      <c r="F222" s="90">
        <v>53900</v>
      </c>
      <c r="G222" s="91" t="s">
        <v>25</v>
      </c>
      <c r="H222" s="90">
        <v>52000</v>
      </c>
      <c r="I222" s="91" t="s">
        <v>25</v>
      </c>
      <c r="J222" s="90">
        <v>52200</v>
      </c>
      <c r="K222" s="91" t="s">
        <v>25</v>
      </c>
      <c r="L222" s="90">
        <v>53700</v>
      </c>
      <c r="M222" s="90">
        <v>53400</v>
      </c>
      <c r="N222" s="90">
        <v>52000</v>
      </c>
      <c r="O222" s="91" t="s">
        <v>25</v>
      </c>
      <c r="P222" s="90">
        <v>49500</v>
      </c>
      <c r="Q222" s="90">
        <v>50000</v>
      </c>
      <c r="R222" s="90">
        <v>50000</v>
      </c>
      <c r="S222" s="90">
        <v>53200</v>
      </c>
      <c r="T222" s="90">
        <v>52400</v>
      </c>
      <c r="U222" s="90">
        <v>51800</v>
      </c>
      <c r="V222" s="90">
        <v>54000</v>
      </c>
      <c r="W222" s="90">
        <v>56800</v>
      </c>
    </row>
    <row r="223" spans="1:23">
      <c r="A223" s="93">
        <v>44493</v>
      </c>
      <c r="B223" s="90" t="s">
        <v>24</v>
      </c>
      <c r="C223" s="90" t="s">
        <v>24</v>
      </c>
      <c r="D223" s="90" t="s">
        <v>24</v>
      </c>
      <c r="E223" s="90" t="s">
        <v>24</v>
      </c>
      <c r="F223" s="90" t="s">
        <v>24</v>
      </c>
      <c r="G223" s="90" t="s">
        <v>24</v>
      </c>
      <c r="H223" s="90" t="s">
        <v>24</v>
      </c>
      <c r="I223" s="90" t="s">
        <v>24</v>
      </c>
      <c r="J223" s="90" t="s">
        <v>24</v>
      </c>
      <c r="K223" s="90" t="s">
        <v>24</v>
      </c>
      <c r="L223" s="90" t="s">
        <v>24</v>
      </c>
      <c r="M223" s="90" t="s">
        <v>24</v>
      </c>
      <c r="N223" s="90" t="s">
        <v>24</v>
      </c>
      <c r="O223" s="90" t="s">
        <v>24</v>
      </c>
      <c r="P223" s="90" t="s">
        <v>24</v>
      </c>
      <c r="Q223" s="90" t="s">
        <v>24</v>
      </c>
      <c r="R223" s="90" t="s">
        <v>24</v>
      </c>
      <c r="S223" s="90" t="s">
        <v>24</v>
      </c>
      <c r="T223" s="90" t="s">
        <v>24</v>
      </c>
      <c r="U223" s="90" t="s">
        <v>24</v>
      </c>
      <c r="V223" s="90" t="s">
        <v>24</v>
      </c>
      <c r="W223" s="90" t="s">
        <v>24</v>
      </c>
    </row>
    <row r="224" spans="1:23">
      <c r="A224" s="93">
        <v>44494</v>
      </c>
      <c r="B224" s="90">
        <v>53900</v>
      </c>
      <c r="C224" s="90">
        <v>55800</v>
      </c>
      <c r="D224" s="90">
        <v>53800</v>
      </c>
      <c r="E224" s="90">
        <v>49500</v>
      </c>
      <c r="F224" s="90">
        <v>53100</v>
      </c>
      <c r="G224" s="91" t="s">
        <v>25</v>
      </c>
      <c r="H224" s="90">
        <v>51500</v>
      </c>
      <c r="I224" s="91" t="s">
        <v>25</v>
      </c>
      <c r="J224" s="90">
        <v>51700</v>
      </c>
      <c r="K224" s="91" t="s">
        <v>25</v>
      </c>
      <c r="L224" s="90">
        <v>53000</v>
      </c>
      <c r="M224" s="90">
        <v>52800</v>
      </c>
      <c r="N224" s="90">
        <v>51500</v>
      </c>
      <c r="O224" s="91" t="s">
        <v>25</v>
      </c>
      <c r="P224" s="90">
        <v>49800</v>
      </c>
      <c r="Q224" s="90">
        <v>50000</v>
      </c>
      <c r="R224" s="90">
        <v>49400</v>
      </c>
      <c r="S224" s="90">
        <v>52000</v>
      </c>
      <c r="T224" s="90">
        <v>52200</v>
      </c>
      <c r="U224" s="90">
        <v>51300</v>
      </c>
      <c r="V224" s="90">
        <v>53400</v>
      </c>
      <c r="W224" s="90">
        <v>56400</v>
      </c>
    </row>
    <row r="225" spans="1:23">
      <c r="A225" s="93">
        <v>44495</v>
      </c>
      <c r="B225" s="90">
        <v>53500</v>
      </c>
      <c r="C225" s="90">
        <v>55300</v>
      </c>
      <c r="D225" s="90">
        <v>53500</v>
      </c>
      <c r="E225" s="90">
        <v>48800</v>
      </c>
      <c r="F225" s="90">
        <v>52800</v>
      </c>
      <c r="G225" s="91" t="s">
        <v>25</v>
      </c>
      <c r="H225" s="90">
        <v>51300</v>
      </c>
      <c r="I225" s="91" t="s">
        <v>25</v>
      </c>
      <c r="J225" s="90">
        <v>51700</v>
      </c>
      <c r="K225" s="91" t="s">
        <v>25</v>
      </c>
      <c r="L225" s="90">
        <v>52700</v>
      </c>
      <c r="M225" s="90">
        <v>52400</v>
      </c>
      <c r="N225" s="90">
        <v>51000</v>
      </c>
      <c r="O225" s="91" t="s">
        <v>25</v>
      </c>
      <c r="P225" s="90">
        <v>49200</v>
      </c>
      <c r="Q225" s="90">
        <v>49500</v>
      </c>
      <c r="R225" s="90">
        <v>49000</v>
      </c>
      <c r="S225" s="90">
        <v>51300</v>
      </c>
      <c r="T225" s="90">
        <v>52200</v>
      </c>
      <c r="U225" s="90">
        <v>50300</v>
      </c>
      <c r="V225" s="90">
        <v>53200</v>
      </c>
      <c r="W225" s="90">
        <v>55900</v>
      </c>
    </row>
    <row r="226" spans="1:23">
      <c r="A226" s="93">
        <v>44496</v>
      </c>
      <c r="B226" s="90">
        <v>53300</v>
      </c>
      <c r="C226" s="90">
        <v>54500</v>
      </c>
      <c r="D226" s="90">
        <v>53700</v>
      </c>
      <c r="E226" s="90">
        <v>49900</v>
      </c>
      <c r="F226" s="90">
        <v>51600</v>
      </c>
      <c r="G226" s="91" t="s">
        <v>25</v>
      </c>
      <c r="H226" s="90">
        <v>51000</v>
      </c>
      <c r="I226" s="91" t="s">
        <v>25</v>
      </c>
      <c r="J226" s="90">
        <v>52100</v>
      </c>
      <c r="K226" s="91" t="s">
        <v>25</v>
      </c>
      <c r="L226" s="90">
        <v>52900</v>
      </c>
      <c r="M226" s="90">
        <v>52400</v>
      </c>
      <c r="N226" s="90">
        <v>51400</v>
      </c>
      <c r="O226" s="91" t="s">
        <v>25</v>
      </c>
      <c r="P226" s="90">
        <v>49500</v>
      </c>
      <c r="Q226" s="90">
        <v>49800</v>
      </c>
      <c r="R226" s="90">
        <v>49000</v>
      </c>
      <c r="S226" s="90">
        <v>52300</v>
      </c>
      <c r="T226" s="90">
        <v>52200</v>
      </c>
      <c r="U226" s="90">
        <v>50300</v>
      </c>
      <c r="V226" s="90">
        <v>53200</v>
      </c>
      <c r="W226" s="90">
        <v>55600</v>
      </c>
    </row>
    <row r="227" spans="1:23">
      <c r="A227" s="93">
        <v>44497</v>
      </c>
      <c r="B227" s="90">
        <v>53200</v>
      </c>
      <c r="C227" s="90">
        <v>54300</v>
      </c>
      <c r="D227" s="90">
        <v>53400</v>
      </c>
      <c r="E227" s="90">
        <v>49900</v>
      </c>
      <c r="F227" s="90">
        <v>51800</v>
      </c>
      <c r="G227" s="91" t="s">
        <v>25</v>
      </c>
      <c r="H227" s="90">
        <v>51500</v>
      </c>
      <c r="I227" s="91" t="s">
        <v>25</v>
      </c>
      <c r="J227" s="90">
        <v>52200</v>
      </c>
      <c r="K227" s="91" t="s">
        <v>25</v>
      </c>
      <c r="L227" s="90">
        <v>52600</v>
      </c>
      <c r="M227" s="90">
        <v>52400</v>
      </c>
      <c r="N227" s="90">
        <v>51400</v>
      </c>
      <c r="O227" s="91" t="s">
        <v>25</v>
      </c>
      <c r="P227" s="90">
        <v>49500</v>
      </c>
      <c r="Q227" s="90">
        <v>50000</v>
      </c>
      <c r="R227" s="90">
        <v>49500</v>
      </c>
      <c r="S227" s="90">
        <v>52300</v>
      </c>
      <c r="T227" s="90">
        <v>52500</v>
      </c>
      <c r="U227" s="90">
        <v>50800</v>
      </c>
      <c r="V227" s="90">
        <v>53200</v>
      </c>
      <c r="W227" s="90">
        <v>55600</v>
      </c>
    </row>
    <row r="228" spans="1:23">
      <c r="A228" s="93">
        <v>44498</v>
      </c>
      <c r="B228" s="90">
        <v>53100</v>
      </c>
      <c r="C228" s="90">
        <v>54100</v>
      </c>
      <c r="D228" s="90">
        <v>53400</v>
      </c>
      <c r="E228" s="90">
        <v>50000</v>
      </c>
      <c r="F228" s="90">
        <v>51800</v>
      </c>
      <c r="G228" s="91" t="s">
        <v>25</v>
      </c>
      <c r="H228" s="90">
        <v>51200</v>
      </c>
      <c r="I228" s="91" t="s">
        <v>25</v>
      </c>
      <c r="J228" s="90">
        <v>52200</v>
      </c>
      <c r="K228" s="91" t="s">
        <v>25</v>
      </c>
      <c r="L228" s="90">
        <v>53200</v>
      </c>
      <c r="M228" s="90">
        <v>52400</v>
      </c>
      <c r="N228" s="90">
        <v>51500</v>
      </c>
      <c r="O228" s="91" t="s">
        <v>25</v>
      </c>
      <c r="P228" s="90">
        <v>49500</v>
      </c>
      <c r="Q228" s="90">
        <v>50100</v>
      </c>
      <c r="R228" s="90">
        <v>49500</v>
      </c>
      <c r="S228" s="90">
        <v>52400</v>
      </c>
      <c r="T228" s="90">
        <v>52700</v>
      </c>
      <c r="U228" s="90">
        <v>50800</v>
      </c>
      <c r="V228" s="90">
        <v>52900</v>
      </c>
      <c r="W228" s="90">
        <v>55600</v>
      </c>
    </row>
    <row r="229" spans="1:23">
      <c r="A229" s="93">
        <v>44499</v>
      </c>
      <c r="B229" s="90">
        <v>53100</v>
      </c>
      <c r="C229" s="90">
        <v>54100</v>
      </c>
      <c r="D229" s="90">
        <v>53200</v>
      </c>
      <c r="E229" s="90">
        <v>50000</v>
      </c>
      <c r="F229" s="90">
        <v>51900</v>
      </c>
      <c r="G229" s="91" t="s">
        <v>25</v>
      </c>
      <c r="H229" s="90">
        <v>51000</v>
      </c>
      <c r="I229" s="91" t="s">
        <v>25</v>
      </c>
      <c r="J229" s="90">
        <v>52600</v>
      </c>
      <c r="K229" s="91" t="s">
        <v>25</v>
      </c>
      <c r="L229" s="90">
        <v>53100</v>
      </c>
      <c r="M229" s="90">
        <v>52800</v>
      </c>
      <c r="N229" s="90">
        <v>51400</v>
      </c>
      <c r="O229" s="91" t="s">
        <v>25</v>
      </c>
      <c r="P229" s="90">
        <v>49400</v>
      </c>
      <c r="Q229" s="90">
        <v>50000</v>
      </c>
      <c r="R229" s="90">
        <v>49300</v>
      </c>
      <c r="S229" s="90">
        <v>52400</v>
      </c>
      <c r="T229" s="90">
        <v>52700</v>
      </c>
      <c r="U229" s="90">
        <v>50800</v>
      </c>
      <c r="V229" s="90">
        <v>52900</v>
      </c>
      <c r="W229" s="90">
        <v>55600</v>
      </c>
    </row>
    <row r="230" spans="1:23">
      <c r="A230" s="93">
        <v>44500</v>
      </c>
      <c r="B230" s="90" t="s">
        <v>24</v>
      </c>
      <c r="C230" s="90" t="s">
        <v>24</v>
      </c>
      <c r="D230" s="90" t="s">
        <v>24</v>
      </c>
      <c r="E230" s="90" t="s">
        <v>24</v>
      </c>
      <c r="F230" s="90" t="s">
        <v>24</v>
      </c>
      <c r="G230" s="90" t="s">
        <v>24</v>
      </c>
      <c r="H230" s="90" t="s">
        <v>24</v>
      </c>
      <c r="I230" s="90" t="s">
        <v>24</v>
      </c>
      <c r="J230" s="90" t="s">
        <v>24</v>
      </c>
      <c r="K230" s="90" t="s">
        <v>24</v>
      </c>
      <c r="L230" s="90" t="s">
        <v>24</v>
      </c>
      <c r="M230" s="90" t="s">
        <v>24</v>
      </c>
      <c r="N230" s="90" t="s">
        <v>24</v>
      </c>
      <c r="O230" s="90" t="s">
        <v>24</v>
      </c>
      <c r="P230" s="90" t="s">
        <v>24</v>
      </c>
      <c r="Q230" s="90" t="s">
        <v>24</v>
      </c>
      <c r="R230" s="90" t="s">
        <v>24</v>
      </c>
      <c r="S230" s="90" t="s">
        <v>24</v>
      </c>
      <c r="T230" s="90" t="s">
        <v>24</v>
      </c>
      <c r="U230" s="90" t="s">
        <v>24</v>
      </c>
      <c r="V230" s="90" t="s">
        <v>24</v>
      </c>
      <c r="W230" s="90" t="s">
        <v>24</v>
      </c>
    </row>
    <row r="231" spans="1:23">
      <c r="A231" s="93">
        <v>44501</v>
      </c>
      <c r="B231" s="90">
        <v>52900</v>
      </c>
      <c r="C231" s="90">
        <v>54000</v>
      </c>
      <c r="D231" s="90">
        <v>53500</v>
      </c>
      <c r="E231" s="90">
        <v>49800</v>
      </c>
      <c r="F231" s="90">
        <v>52000</v>
      </c>
      <c r="G231" s="91" t="s">
        <v>25</v>
      </c>
      <c r="H231" s="90">
        <v>51000</v>
      </c>
      <c r="I231" s="91" t="s">
        <v>25</v>
      </c>
      <c r="J231" s="90">
        <v>52600</v>
      </c>
      <c r="K231" s="91" t="s">
        <v>25</v>
      </c>
      <c r="L231" s="90">
        <v>53300</v>
      </c>
      <c r="M231" s="90">
        <v>52800</v>
      </c>
      <c r="N231" s="90">
        <v>51100</v>
      </c>
      <c r="O231" s="91" t="s">
        <v>25</v>
      </c>
      <c r="P231" s="90">
        <v>49400</v>
      </c>
      <c r="Q231" s="90">
        <v>50000</v>
      </c>
      <c r="R231" s="90">
        <v>49200</v>
      </c>
      <c r="S231" s="90">
        <v>52000</v>
      </c>
      <c r="T231" s="90">
        <v>52700</v>
      </c>
      <c r="U231" s="90">
        <v>50800</v>
      </c>
      <c r="V231" s="90">
        <v>52400</v>
      </c>
      <c r="W231" s="90">
        <v>55200</v>
      </c>
    </row>
    <row r="232" spans="1:23">
      <c r="A232" s="93">
        <v>44502</v>
      </c>
      <c r="B232" s="90">
        <v>52900</v>
      </c>
      <c r="C232" s="90">
        <v>54300</v>
      </c>
      <c r="D232" s="90">
        <v>53500</v>
      </c>
      <c r="E232" s="90">
        <v>49500</v>
      </c>
      <c r="F232" s="90">
        <v>52400</v>
      </c>
      <c r="G232" s="91" t="s">
        <v>25</v>
      </c>
      <c r="H232" s="90">
        <v>51000</v>
      </c>
      <c r="I232" s="91" t="s">
        <v>25</v>
      </c>
      <c r="J232" s="90">
        <v>52600</v>
      </c>
      <c r="K232" s="91" t="s">
        <v>25</v>
      </c>
      <c r="L232" s="90">
        <v>53200</v>
      </c>
      <c r="M232" s="90">
        <v>52800</v>
      </c>
      <c r="N232" s="90">
        <v>51000</v>
      </c>
      <c r="O232" s="91" t="s">
        <v>25</v>
      </c>
      <c r="P232" s="90">
        <v>49400</v>
      </c>
      <c r="Q232" s="90">
        <v>50000</v>
      </c>
      <c r="R232" s="90">
        <v>49300</v>
      </c>
      <c r="S232" s="90">
        <v>52000</v>
      </c>
      <c r="T232" s="90">
        <v>52700</v>
      </c>
      <c r="U232" s="90">
        <v>50800</v>
      </c>
      <c r="V232" s="90">
        <v>52100</v>
      </c>
      <c r="W232" s="90">
        <v>54800</v>
      </c>
    </row>
    <row r="233" spans="1:23">
      <c r="A233" s="93">
        <v>44503</v>
      </c>
      <c r="B233" s="90">
        <v>53100</v>
      </c>
      <c r="C233" s="90">
        <v>54300</v>
      </c>
      <c r="D233" s="90">
        <v>53300</v>
      </c>
      <c r="E233" s="90">
        <v>49300</v>
      </c>
      <c r="F233" s="90">
        <v>52400</v>
      </c>
      <c r="G233" s="91" t="s">
        <v>25</v>
      </c>
      <c r="H233" s="90">
        <v>50500</v>
      </c>
      <c r="I233" s="91" t="s">
        <v>25</v>
      </c>
      <c r="J233" s="90">
        <v>52600</v>
      </c>
      <c r="K233" s="91" t="s">
        <v>25</v>
      </c>
      <c r="L233" s="90">
        <v>52800</v>
      </c>
      <c r="M233" s="90">
        <v>52700</v>
      </c>
      <c r="N233" s="90">
        <v>50500</v>
      </c>
      <c r="O233" s="91" t="s">
        <v>25</v>
      </c>
      <c r="P233" s="90">
        <v>49100</v>
      </c>
      <c r="Q233" s="90">
        <v>49900</v>
      </c>
      <c r="R233" s="90">
        <v>49300</v>
      </c>
      <c r="S233" s="90">
        <v>51800</v>
      </c>
      <c r="T233" s="90">
        <v>52700</v>
      </c>
      <c r="U233" s="90">
        <v>50600</v>
      </c>
      <c r="V233" s="90">
        <v>52100</v>
      </c>
      <c r="W233" s="90">
        <v>54800</v>
      </c>
    </row>
    <row r="234" spans="1:23">
      <c r="A234" s="93">
        <v>44504</v>
      </c>
      <c r="B234" s="90" t="s">
        <v>24</v>
      </c>
      <c r="C234" s="90" t="s">
        <v>24</v>
      </c>
      <c r="D234" s="90" t="s">
        <v>24</v>
      </c>
      <c r="E234" s="90" t="s">
        <v>24</v>
      </c>
      <c r="F234" s="90" t="s">
        <v>24</v>
      </c>
      <c r="G234" s="90" t="s">
        <v>24</v>
      </c>
      <c r="H234" s="90" t="s">
        <v>24</v>
      </c>
      <c r="I234" s="90" t="s">
        <v>24</v>
      </c>
      <c r="J234" s="90" t="s">
        <v>24</v>
      </c>
      <c r="K234" s="90" t="s">
        <v>24</v>
      </c>
      <c r="L234" s="90" t="s">
        <v>24</v>
      </c>
      <c r="M234" s="90" t="s">
        <v>24</v>
      </c>
      <c r="N234" s="90" t="s">
        <v>24</v>
      </c>
      <c r="O234" s="90" t="s">
        <v>24</v>
      </c>
      <c r="P234" s="90" t="s">
        <v>24</v>
      </c>
      <c r="Q234" s="90" t="s">
        <v>24</v>
      </c>
      <c r="R234" s="90" t="s">
        <v>24</v>
      </c>
      <c r="S234" s="90" t="s">
        <v>24</v>
      </c>
      <c r="T234" s="90" t="s">
        <v>24</v>
      </c>
      <c r="U234" s="90" t="s">
        <v>24</v>
      </c>
      <c r="V234" s="90" t="s">
        <v>24</v>
      </c>
      <c r="W234" s="90" t="s">
        <v>24</v>
      </c>
    </row>
    <row r="235" spans="1:23">
      <c r="A235" s="93">
        <v>44505</v>
      </c>
      <c r="B235" s="90" t="s">
        <v>24</v>
      </c>
      <c r="C235" s="90" t="s">
        <v>24</v>
      </c>
      <c r="D235" s="90" t="s">
        <v>24</v>
      </c>
      <c r="E235" s="90" t="s">
        <v>24</v>
      </c>
      <c r="F235" s="90" t="s">
        <v>24</v>
      </c>
      <c r="G235" s="90" t="s">
        <v>24</v>
      </c>
      <c r="H235" s="90" t="s">
        <v>24</v>
      </c>
      <c r="I235" s="90" t="s">
        <v>24</v>
      </c>
      <c r="J235" s="90" t="s">
        <v>24</v>
      </c>
      <c r="K235" s="90" t="s">
        <v>24</v>
      </c>
      <c r="L235" s="90" t="s">
        <v>24</v>
      </c>
      <c r="M235" s="90" t="s">
        <v>24</v>
      </c>
      <c r="N235" s="90" t="s">
        <v>24</v>
      </c>
      <c r="O235" s="90" t="s">
        <v>24</v>
      </c>
      <c r="P235" s="90" t="s">
        <v>24</v>
      </c>
      <c r="Q235" s="90" t="s">
        <v>24</v>
      </c>
      <c r="R235" s="90" t="s">
        <v>24</v>
      </c>
      <c r="S235" s="90" t="s">
        <v>24</v>
      </c>
      <c r="T235" s="90" t="s">
        <v>24</v>
      </c>
      <c r="U235" s="90" t="s">
        <v>24</v>
      </c>
      <c r="V235" s="90" t="s">
        <v>24</v>
      </c>
      <c r="W235" s="90" t="s">
        <v>24</v>
      </c>
    </row>
    <row r="236" spans="1:23">
      <c r="A236" s="93">
        <v>44506</v>
      </c>
      <c r="B236" s="91" t="s">
        <v>25</v>
      </c>
      <c r="C236" s="90">
        <v>54300</v>
      </c>
      <c r="D236" s="90">
        <v>52400</v>
      </c>
      <c r="E236" s="90">
        <v>49000</v>
      </c>
      <c r="F236" s="90">
        <v>52300</v>
      </c>
      <c r="G236" s="91" t="s">
        <v>25</v>
      </c>
      <c r="H236" s="90">
        <v>51000</v>
      </c>
      <c r="I236" s="91" t="s">
        <v>25</v>
      </c>
      <c r="J236" s="90">
        <v>51700</v>
      </c>
      <c r="K236" s="91" t="s">
        <v>25</v>
      </c>
      <c r="L236" s="90">
        <v>52700</v>
      </c>
      <c r="M236" s="90">
        <v>52600</v>
      </c>
      <c r="N236" s="90">
        <v>50400</v>
      </c>
      <c r="O236" s="91" t="s">
        <v>25</v>
      </c>
      <c r="P236" s="90">
        <v>48700</v>
      </c>
      <c r="Q236" s="90">
        <v>49900</v>
      </c>
      <c r="R236" s="90">
        <v>48900</v>
      </c>
      <c r="S236" s="90">
        <v>51500</v>
      </c>
      <c r="T236" s="90">
        <v>52700</v>
      </c>
      <c r="U236" s="90">
        <v>50300</v>
      </c>
      <c r="V236" s="90">
        <v>52400</v>
      </c>
      <c r="W236" s="90">
        <v>54800</v>
      </c>
    </row>
    <row r="237" spans="1:23">
      <c r="A237" s="93">
        <v>44507</v>
      </c>
      <c r="B237" s="90" t="s">
        <v>24</v>
      </c>
      <c r="C237" s="90" t="s">
        <v>24</v>
      </c>
      <c r="D237" s="90" t="s">
        <v>24</v>
      </c>
      <c r="E237" s="90" t="s">
        <v>24</v>
      </c>
      <c r="F237" s="90" t="s">
        <v>24</v>
      </c>
      <c r="G237" s="90" t="s">
        <v>24</v>
      </c>
      <c r="H237" s="90" t="s">
        <v>24</v>
      </c>
      <c r="I237" s="90" t="s">
        <v>24</v>
      </c>
      <c r="J237" s="90" t="s">
        <v>24</v>
      </c>
      <c r="K237" s="90" t="s">
        <v>24</v>
      </c>
      <c r="L237" s="90" t="s">
        <v>24</v>
      </c>
      <c r="M237" s="90" t="s">
        <v>24</v>
      </c>
      <c r="N237" s="90" t="s">
        <v>24</v>
      </c>
      <c r="O237" s="90" t="s">
        <v>24</v>
      </c>
      <c r="P237" s="90" t="s">
        <v>24</v>
      </c>
      <c r="Q237" s="90" t="s">
        <v>24</v>
      </c>
      <c r="R237" s="90" t="s">
        <v>24</v>
      </c>
      <c r="S237" s="90" t="s">
        <v>24</v>
      </c>
      <c r="T237" s="90" t="s">
        <v>24</v>
      </c>
      <c r="U237" s="90" t="s">
        <v>24</v>
      </c>
      <c r="V237" s="90" t="s">
        <v>24</v>
      </c>
      <c r="W237" s="90" t="s">
        <v>24</v>
      </c>
    </row>
    <row r="238" spans="1:23">
      <c r="A238" s="93">
        <v>44508</v>
      </c>
      <c r="B238" s="91" t="s">
        <v>25</v>
      </c>
      <c r="C238" s="91" t="s">
        <v>25</v>
      </c>
      <c r="D238" s="90">
        <v>52000</v>
      </c>
      <c r="E238" s="90">
        <v>48500</v>
      </c>
      <c r="F238" s="90">
        <v>52000</v>
      </c>
      <c r="G238" s="91" t="s">
        <v>25</v>
      </c>
      <c r="H238" s="90">
        <v>50500</v>
      </c>
      <c r="I238" s="91" t="s">
        <v>25</v>
      </c>
      <c r="J238" s="90">
        <v>51200</v>
      </c>
      <c r="K238" s="91" t="s">
        <v>25</v>
      </c>
      <c r="L238" s="90">
        <v>52400</v>
      </c>
      <c r="M238" s="90">
        <v>51600</v>
      </c>
      <c r="N238" s="90">
        <v>49800</v>
      </c>
      <c r="O238" s="91" t="s">
        <v>25</v>
      </c>
      <c r="P238" s="90">
        <v>48600</v>
      </c>
      <c r="Q238" s="90">
        <v>49500</v>
      </c>
      <c r="R238" s="90">
        <v>48600</v>
      </c>
      <c r="S238" s="90">
        <v>51000</v>
      </c>
      <c r="T238" s="90">
        <v>52700</v>
      </c>
      <c r="U238" s="90">
        <v>50000</v>
      </c>
      <c r="V238" s="90">
        <v>52400</v>
      </c>
      <c r="W238" s="90">
        <v>54800</v>
      </c>
    </row>
    <row r="239" spans="1:23">
      <c r="A239" s="93">
        <v>44509</v>
      </c>
      <c r="B239" s="90">
        <v>53100</v>
      </c>
      <c r="C239" s="91" t="s">
        <v>25</v>
      </c>
      <c r="D239" s="90">
        <v>52000</v>
      </c>
      <c r="E239" s="90">
        <v>47500</v>
      </c>
      <c r="F239" s="90">
        <v>51800</v>
      </c>
      <c r="G239" s="91" t="s">
        <v>25</v>
      </c>
      <c r="H239" s="90">
        <v>49500</v>
      </c>
      <c r="I239" s="91" t="s">
        <v>25</v>
      </c>
      <c r="J239" s="90">
        <v>50800</v>
      </c>
      <c r="K239" s="91" t="s">
        <v>25</v>
      </c>
      <c r="L239" s="90">
        <v>51900</v>
      </c>
      <c r="M239" s="90">
        <v>50900</v>
      </c>
      <c r="N239" s="90">
        <v>48800</v>
      </c>
      <c r="O239" s="91" t="s">
        <v>25</v>
      </c>
      <c r="P239" s="90">
        <v>47800</v>
      </c>
      <c r="Q239" s="90">
        <v>48700</v>
      </c>
      <c r="R239" s="90">
        <v>48100</v>
      </c>
      <c r="S239" s="90">
        <v>50200</v>
      </c>
      <c r="T239" s="90">
        <v>52400</v>
      </c>
      <c r="U239" s="91" t="s">
        <v>25</v>
      </c>
      <c r="V239" s="90">
        <v>52200</v>
      </c>
      <c r="W239" s="90">
        <v>54400</v>
      </c>
    </row>
    <row r="240" spans="1:23">
      <c r="A240" s="93">
        <v>44510</v>
      </c>
      <c r="B240" s="90">
        <v>52200</v>
      </c>
      <c r="C240" s="90">
        <v>53500</v>
      </c>
      <c r="D240" s="90">
        <v>51000</v>
      </c>
      <c r="E240" s="90">
        <v>47500</v>
      </c>
      <c r="F240" s="90">
        <v>51400</v>
      </c>
      <c r="G240" s="91" t="s">
        <v>25</v>
      </c>
      <c r="H240" s="90">
        <v>49500</v>
      </c>
      <c r="I240" s="91" t="s">
        <v>25</v>
      </c>
      <c r="J240" s="90">
        <v>51100</v>
      </c>
      <c r="K240" s="91" t="s">
        <v>25</v>
      </c>
      <c r="L240" s="90">
        <v>51000</v>
      </c>
      <c r="M240" s="90">
        <v>51200</v>
      </c>
      <c r="N240" s="90">
        <v>48800</v>
      </c>
      <c r="O240" s="91" t="s">
        <v>25</v>
      </c>
      <c r="P240" s="90">
        <v>47300</v>
      </c>
      <c r="Q240" s="90">
        <v>47800</v>
      </c>
      <c r="R240" s="90">
        <v>47700</v>
      </c>
      <c r="S240" s="90">
        <v>50200</v>
      </c>
      <c r="T240" s="90">
        <v>51900</v>
      </c>
      <c r="U240" s="90">
        <v>49000</v>
      </c>
      <c r="V240" s="90">
        <v>51700</v>
      </c>
      <c r="W240" s="90">
        <v>54400</v>
      </c>
    </row>
    <row r="241" spans="1:23">
      <c r="A241" s="93">
        <v>44511</v>
      </c>
      <c r="B241" s="90">
        <v>51700</v>
      </c>
      <c r="C241" s="90">
        <v>53300</v>
      </c>
      <c r="D241" s="90">
        <v>51000</v>
      </c>
      <c r="E241" s="90">
        <v>46800</v>
      </c>
      <c r="F241" s="90">
        <v>51100</v>
      </c>
      <c r="G241" s="91" t="s">
        <v>25</v>
      </c>
      <c r="H241" s="90">
        <v>49000</v>
      </c>
      <c r="I241" s="91" t="s">
        <v>25</v>
      </c>
      <c r="J241" s="90">
        <v>51100</v>
      </c>
      <c r="K241" s="91" t="s">
        <v>25</v>
      </c>
      <c r="L241" s="90">
        <v>50700</v>
      </c>
      <c r="M241" s="90">
        <v>51200</v>
      </c>
      <c r="N241" s="90">
        <v>48300</v>
      </c>
      <c r="O241" s="91" t="s">
        <v>25</v>
      </c>
      <c r="P241" s="90">
        <v>47000</v>
      </c>
      <c r="Q241" s="90">
        <v>47800</v>
      </c>
      <c r="R241" s="90">
        <v>47500</v>
      </c>
      <c r="S241" s="90">
        <v>49500</v>
      </c>
      <c r="T241" s="91" t="s">
        <v>25</v>
      </c>
      <c r="U241" s="91" t="s">
        <v>25</v>
      </c>
      <c r="V241" s="90">
        <v>51300</v>
      </c>
      <c r="W241" s="90">
        <v>54200</v>
      </c>
    </row>
    <row r="242" spans="1:23">
      <c r="A242" s="93">
        <v>44512</v>
      </c>
      <c r="B242" s="90">
        <v>51200</v>
      </c>
      <c r="C242" s="90">
        <v>53000</v>
      </c>
      <c r="D242" s="90">
        <v>50300</v>
      </c>
      <c r="E242" s="90">
        <v>47000</v>
      </c>
      <c r="F242" s="90">
        <v>51100</v>
      </c>
      <c r="G242" s="91" t="s">
        <v>25</v>
      </c>
      <c r="H242" s="90">
        <v>49000</v>
      </c>
      <c r="I242" s="91" t="s">
        <v>25</v>
      </c>
      <c r="J242" s="90">
        <v>51100</v>
      </c>
      <c r="K242" s="91" t="s">
        <v>25</v>
      </c>
      <c r="L242" s="90">
        <v>50600</v>
      </c>
      <c r="M242" s="90">
        <v>51200</v>
      </c>
      <c r="N242" s="90">
        <v>48200</v>
      </c>
      <c r="O242" s="91" t="s">
        <v>25</v>
      </c>
      <c r="P242" s="90">
        <v>46700</v>
      </c>
      <c r="Q242" s="90">
        <v>47400</v>
      </c>
      <c r="R242" s="90">
        <v>47300</v>
      </c>
      <c r="S242" s="90">
        <v>49700</v>
      </c>
      <c r="T242" s="90">
        <v>51900</v>
      </c>
      <c r="U242" s="90">
        <v>48500</v>
      </c>
      <c r="V242" s="90">
        <v>51100</v>
      </c>
      <c r="W242" s="90">
        <v>54000</v>
      </c>
    </row>
    <row r="243" spans="1:23">
      <c r="A243" s="93">
        <v>44513</v>
      </c>
      <c r="B243" s="90">
        <v>51200</v>
      </c>
      <c r="C243" s="90">
        <v>53000</v>
      </c>
      <c r="D243" s="90">
        <v>50300</v>
      </c>
      <c r="E243" s="90">
        <v>46700</v>
      </c>
      <c r="F243" s="90">
        <v>51100</v>
      </c>
      <c r="G243" s="91" t="s">
        <v>25</v>
      </c>
      <c r="H243" s="90">
        <v>48500</v>
      </c>
      <c r="I243" s="91" t="s">
        <v>25</v>
      </c>
      <c r="J243" s="90">
        <v>51100</v>
      </c>
      <c r="K243" s="91" t="s">
        <v>25</v>
      </c>
      <c r="L243" s="90">
        <v>50800</v>
      </c>
      <c r="M243" s="90">
        <v>51200</v>
      </c>
      <c r="N243" s="90">
        <v>47800</v>
      </c>
      <c r="O243" s="91" t="s">
        <v>25</v>
      </c>
      <c r="P243" s="90">
        <v>46300</v>
      </c>
      <c r="Q243" s="90">
        <v>47200</v>
      </c>
      <c r="R243" s="90">
        <v>47200</v>
      </c>
      <c r="S243" s="90">
        <v>49300</v>
      </c>
      <c r="T243" s="90">
        <v>51200</v>
      </c>
      <c r="U243" s="90">
        <v>48400</v>
      </c>
      <c r="V243" s="90">
        <v>51100</v>
      </c>
      <c r="W243" s="90">
        <v>54000</v>
      </c>
    </row>
    <row r="244" spans="1:23">
      <c r="A244" s="93">
        <v>44514</v>
      </c>
      <c r="B244" s="90" t="s">
        <v>24</v>
      </c>
      <c r="C244" s="90" t="s">
        <v>24</v>
      </c>
      <c r="D244" s="90" t="s">
        <v>24</v>
      </c>
      <c r="E244" s="90" t="s">
        <v>24</v>
      </c>
      <c r="F244" s="90" t="s">
        <v>24</v>
      </c>
      <c r="G244" s="90" t="s">
        <v>24</v>
      </c>
      <c r="H244" s="90" t="s">
        <v>24</v>
      </c>
      <c r="I244" s="90" t="s">
        <v>24</v>
      </c>
      <c r="J244" s="90" t="s">
        <v>24</v>
      </c>
      <c r="K244" s="90" t="s">
        <v>24</v>
      </c>
      <c r="L244" s="90" t="s">
        <v>24</v>
      </c>
      <c r="M244" s="90" t="s">
        <v>24</v>
      </c>
      <c r="N244" s="90" t="s">
        <v>24</v>
      </c>
      <c r="O244" s="90" t="s">
        <v>24</v>
      </c>
      <c r="P244" s="90" t="s">
        <v>24</v>
      </c>
      <c r="Q244" s="90" t="s">
        <v>24</v>
      </c>
      <c r="R244" s="90" t="s">
        <v>24</v>
      </c>
      <c r="S244" s="90" t="s">
        <v>24</v>
      </c>
      <c r="T244" s="90" t="s">
        <v>24</v>
      </c>
      <c r="U244" s="90" t="s">
        <v>24</v>
      </c>
      <c r="V244" s="90" t="s">
        <v>24</v>
      </c>
      <c r="W244" s="90" t="s">
        <v>24</v>
      </c>
    </row>
    <row r="245" spans="1:23">
      <c r="A245" s="93">
        <v>44515</v>
      </c>
      <c r="B245" s="90">
        <v>50700</v>
      </c>
      <c r="C245" s="90">
        <v>51500</v>
      </c>
      <c r="D245" s="91" t="s">
        <v>25</v>
      </c>
      <c r="E245" s="90">
        <v>45500</v>
      </c>
      <c r="F245" s="90">
        <v>50000</v>
      </c>
      <c r="G245" s="91" t="s">
        <v>25</v>
      </c>
      <c r="H245" s="90">
        <v>48000</v>
      </c>
      <c r="I245" s="91" t="s">
        <v>25</v>
      </c>
      <c r="J245" s="90">
        <v>50100</v>
      </c>
      <c r="K245" s="91" t="s">
        <v>25</v>
      </c>
      <c r="L245" s="90">
        <v>49900</v>
      </c>
      <c r="M245" s="90">
        <v>50200</v>
      </c>
      <c r="N245" s="90">
        <v>46700</v>
      </c>
      <c r="O245" s="91" t="s">
        <v>25</v>
      </c>
      <c r="P245" s="90">
        <v>45200</v>
      </c>
      <c r="Q245" s="90">
        <v>46200</v>
      </c>
      <c r="R245" s="90">
        <v>46600</v>
      </c>
      <c r="S245" s="90">
        <v>48200</v>
      </c>
      <c r="T245" s="90">
        <v>50500</v>
      </c>
      <c r="U245" s="90">
        <v>47800</v>
      </c>
      <c r="V245" s="90">
        <v>50700</v>
      </c>
      <c r="W245" s="90">
        <v>53000</v>
      </c>
    </row>
    <row r="246" spans="1:23">
      <c r="A246" s="93">
        <v>44516</v>
      </c>
      <c r="B246" s="90">
        <v>50700</v>
      </c>
      <c r="C246" s="90">
        <v>51000</v>
      </c>
      <c r="D246" s="90">
        <v>48200</v>
      </c>
      <c r="E246" s="90">
        <v>45100</v>
      </c>
      <c r="F246" s="90">
        <v>49700</v>
      </c>
      <c r="G246" s="91" t="s">
        <v>25</v>
      </c>
      <c r="H246" s="90">
        <v>47500</v>
      </c>
      <c r="I246" s="91" t="s">
        <v>25</v>
      </c>
      <c r="J246" s="90">
        <v>50100</v>
      </c>
      <c r="K246" s="91" t="s">
        <v>25</v>
      </c>
      <c r="L246" s="90">
        <v>48900</v>
      </c>
      <c r="M246" s="90">
        <v>49700</v>
      </c>
      <c r="N246" s="90">
        <v>46500</v>
      </c>
      <c r="O246" s="91" t="s">
        <v>25</v>
      </c>
      <c r="P246" s="90">
        <v>44700</v>
      </c>
      <c r="Q246" s="90">
        <v>45700</v>
      </c>
      <c r="R246" s="90">
        <v>45400</v>
      </c>
      <c r="S246" s="90">
        <v>47800</v>
      </c>
      <c r="T246" s="90">
        <v>49500</v>
      </c>
      <c r="U246" s="90">
        <v>47500</v>
      </c>
      <c r="V246" s="90">
        <v>50300</v>
      </c>
      <c r="W246" s="90">
        <v>53000</v>
      </c>
    </row>
    <row r="247" spans="1:23">
      <c r="A247" s="93">
        <v>44517</v>
      </c>
      <c r="B247" s="90">
        <v>50700</v>
      </c>
      <c r="C247" s="90">
        <v>50700</v>
      </c>
      <c r="D247" s="90">
        <v>48200</v>
      </c>
      <c r="E247" s="90">
        <v>45600</v>
      </c>
      <c r="F247" s="90">
        <v>49700</v>
      </c>
      <c r="G247" s="91" t="s">
        <v>25</v>
      </c>
      <c r="H247" s="90">
        <v>47500</v>
      </c>
      <c r="I247" s="91" t="s">
        <v>25</v>
      </c>
      <c r="J247" s="90">
        <v>50100</v>
      </c>
      <c r="K247" s="91" t="s">
        <v>25</v>
      </c>
      <c r="L247" s="90">
        <v>48800</v>
      </c>
      <c r="M247" s="90">
        <v>49700</v>
      </c>
      <c r="N247" s="90">
        <v>46600</v>
      </c>
      <c r="O247" s="91" t="s">
        <v>25</v>
      </c>
      <c r="P247" s="90">
        <v>45300</v>
      </c>
      <c r="Q247" s="90">
        <v>45700</v>
      </c>
      <c r="R247" s="90">
        <v>45500</v>
      </c>
      <c r="S247" s="90">
        <v>48300</v>
      </c>
      <c r="T247" s="90">
        <v>49500</v>
      </c>
      <c r="U247" s="90">
        <v>47500</v>
      </c>
      <c r="V247" s="90">
        <v>50300</v>
      </c>
      <c r="W247" s="90">
        <v>53000</v>
      </c>
    </row>
    <row r="248" spans="1:23">
      <c r="A248" s="93">
        <v>44518</v>
      </c>
      <c r="B248" s="90">
        <v>51000</v>
      </c>
      <c r="C248" s="90">
        <v>50700</v>
      </c>
      <c r="D248" s="90">
        <v>48000</v>
      </c>
      <c r="E248" s="90">
        <v>45600</v>
      </c>
      <c r="F248" s="90">
        <v>49700</v>
      </c>
      <c r="G248" s="91" t="s">
        <v>25</v>
      </c>
      <c r="H248" s="90">
        <v>48000</v>
      </c>
      <c r="I248" s="91" t="s">
        <v>25</v>
      </c>
      <c r="J248" s="90">
        <v>50600</v>
      </c>
      <c r="K248" s="91" t="s">
        <v>25</v>
      </c>
      <c r="L248" s="90">
        <v>49300</v>
      </c>
      <c r="M248" s="90">
        <v>49900</v>
      </c>
      <c r="N248" s="90">
        <v>46800</v>
      </c>
      <c r="O248" s="91" t="s">
        <v>25</v>
      </c>
      <c r="P248" s="90">
        <v>45500</v>
      </c>
      <c r="Q248" s="90">
        <v>45700</v>
      </c>
      <c r="R248" s="90">
        <v>45700</v>
      </c>
      <c r="S248" s="90">
        <v>48300</v>
      </c>
      <c r="T248" s="90">
        <v>49200</v>
      </c>
      <c r="U248" s="90">
        <v>48100</v>
      </c>
      <c r="V248" s="90">
        <v>50000</v>
      </c>
      <c r="W248" s="90">
        <v>53000</v>
      </c>
    </row>
    <row r="249" spans="1:23">
      <c r="A249" s="93">
        <v>44519</v>
      </c>
      <c r="B249" s="90">
        <v>51000</v>
      </c>
      <c r="C249" s="90">
        <v>50500</v>
      </c>
      <c r="D249" s="90">
        <v>48500</v>
      </c>
      <c r="E249" s="90">
        <v>45500</v>
      </c>
      <c r="F249" s="90">
        <v>49700</v>
      </c>
      <c r="G249" s="91" t="s">
        <v>25</v>
      </c>
      <c r="H249" s="90">
        <v>47500</v>
      </c>
      <c r="I249" s="91" t="s">
        <v>25</v>
      </c>
      <c r="J249" s="90">
        <v>50600</v>
      </c>
      <c r="K249" s="91" t="s">
        <v>25</v>
      </c>
      <c r="L249" s="90">
        <v>49500</v>
      </c>
      <c r="M249" s="90">
        <v>49900</v>
      </c>
      <c r="N249" s="90">
        <v>46700</v>
      </c>
      <c r="O249" s="91" t="s">
        <v>25</v>
      </c>
      <c r="P249" s="90">
        <v>45500</v>
      </c>
      <c r="Q249" s="90">
        <v>45800</v>
      </c>
      <c r="R249" s="90">
        <v>45700</v>
      </c>
      <c r="S249" s="90">
        <v>48300</v>
      </c>
      <c r="T249" s="90">
        <v>49200</v>
      </c>
      <c r="U249" s="90">
        <v>48100</v>
      </c>
      <c r="V249" s="90">
        <v>50000</v>
      </c>
      <c r="W249" s="90">
        <v>53000</v>
      </c>
    </row>
    <row r="250" spans="1:23">
      <c r="A250" s="93">
        <v>44520</v>
      </c>
      <c r="B250" s="90">
        <v>51200</v>
      </c>
      <c r="C250" s="90">
        <v>50500</v>
      </c>
      <c r="D250" s="90">
        <v>48700</v>
      </c>
      <c r="E250" s="90">
        <v>45800</v>
      </c>
      <c r="F250" s="90">
        <v>49700</v>
      </c>
      <c r="G250" s="91" t="s">
        <v>25</v>
      </c>
      <c r="H250" s="90">
        <v>48000</v>
      </c>
      <c r="I250" s="91" t="s">
        <v>25</v>
      </c>
      <c r="J250" s="90">
        <v>50600</v>
      </c>
      <c r="K250" s="91" t="s">
        <v>25</v>
      </c>
      <c r="L250" s="90">
        <v>49700</v>
      </c>
      <c r="M250" s="90">
        <v>49900</v>
      </c>
      <c r="N250" s="90">
        <v>47000</v>
      </c>
      <c r="O250" s="91" t="s">
        <v>25</v>
      </c>
      <c r="P250" s="90">
        <v>45900</v>
      </c>
      <c r="Q250" s="90">
        <v>46000</v>
      </c>
      <c r="R250" s="90">
        <v>45700</v>
      </c>
      <c r="S250" s="90">
        <v>48500</v>
      </c>
      <c r="T250" s="90">
        <v>49300</v>
      </c>
      <c r="U250" s="90">
        <v>48100</v>
      </c>
      <c r="V250" s="90">
        <v>50000</v>
      </c>
      <c r="W250" s="90">
        <v>53000</v>
      </c>
    </row>
    <row r="251" spans="1:23">
      <c r="A251" s="93">
        <v>44521</v>
      </c>
      <c r="B251" s="90" t="s">
        <v>24</v>
      </c>
      <c r="C251" s="90" t="s">
        <v>24</v>
      </c>
      <c r="D251" s="90" t="s">
        <v>24</v>
      </c>
      <c r="E251" s="90" t="s">
        <v>24</v>
      </c>
      <c r="F251" s="90" t="s">
        <v>24</v>
      </c>
      <c r="G251" s="90" t="s">
        <v>24</v>
      </c>
      <c r="H251" s="90" t="s">
        <v>24</v>
      </c>
      <c r="I251" s="90" t="s">
        <v>24</v>
      </c>
      <c r="J251" s="90" t="s">
        <v>24</v>
      </c>
      <c r="K251" s="90" t="s">
        <v>24</v>
      </c>
      <c r="L251" s="90" t="s">
        <v>24</v>
      </c>
      <c r="M251" s="90" t="s">
        <v>24</v>
      </c>
      <c r="N251" s="90" t="s">
        <v>24</v>
      </c>
      <c r="O251" s="90" t="s">
        <v>24</v>
      </c>
      <c r="P251" s="90" t="s">
        <v>24</v>
      </c>
      <c r="Q251" s="90" t="s">
        <v>24</v>
      </c>
      <c r="R251" s="90" t="s">
        <v>24</v>
      </c>
      <c r="S251" s="90" t="s">
        <v>24</v>
      </c>
      <c r="T251" s="90" t="s">
        <v>24</v>
      </c>
      <c r="U251" s="90" t="s">
        <v>24</v>
      </c>
      <c r="V251" s="90" t="s">
        <v>24</v>
      </c>
      <c r="W251" s="90" t="s">
        <v>24</v>
      </c>
    </row>
    <row r="252" spans="1:23">
      <c r="A252" s="93">
        <v>44522</v>
      </c>
      <c r="B252" s="90">
        <v>51000</v>
      </c>
      <c r="C252" s="90">
        <v>50000</v>
      </c>
      <c r="D252" s="90">
        <v>48200</v>
      </c>
      <c r="E252" s="90">
        <v>45400</v>
      </c>
      <c r="F252" s="90">
        <v>49600</v>
      </c>
      <c r="G252" s="91" t="s">
        <v>25</v>
      </c>
      <c r="H252" s="90">
        <v>47500</v>
      </c>
      <c r="I252" s="91" t="s">
        <v>25</v>
      </c>
      <c r="J252" s="90">
        <v>50500</v>
      </c>
      <c r="K252" s="91" t="s">
        <v>25</v>
      </c>
      <c r="L252" s="90">
        <v>49400</v>
      </c>
      <c r="M252" s="90">
        <v>49900</v>
      </c>
      <c r="N252" s="90">
        <v>46300</v>
      </c>
      <c r="O252" s="91" t="s">
        <v>25</v>
      </c>
      <c r="P252" s="90">
        <v>45000</v>
      </c>
      <c r="Q252" s="90">
        <v>45500</v>
      </c>
      <c r="R252" s="90">
        <v>45500</v>
      </c>
      <c r="S252" s="90">
        <v>48100</v>
      </c>
      <c r="T252" s="90">
        <v>48300</v>
      </c>
      <c r="U252" s="90">
        <v>47800</v>
      </c>
      <c r="V252" s="90">
        <v>49500</v>
      </c>
      <c r="W252" s="90">
        <v>51700</v>
      </c>
    </row>
    <row r="253" spans="1:23">
      <c r="A253" s="93">
        <v>44523</v>
      </c>
      <c r="B253" s="90">
        <v>50800</v>
      </c>
      <c r="C253" s="90">
        <v>49500</v>
      </c>
      <c r="D253" s="90">
        <v>48000</v>
      </c>
      <c r="E253" s="90">
        <v>45000</v>
      </c>
      <c r="F253" s="90">
        <v>49500</v>
      </c>
      <c r="G253" s="91" t="s">
        <v>25</v>
      </c>
      <c r="H253" s="90">
        <v>47000</v>
      </c>
      <c r="I253" s="91" t="s">
        <v>25</v>
      </c>
      <c r="J253" s="90">
        <v>49200</v>
      </c>
      <c r="K253" s="91" t="s">
        <v>25</v>
      </c>
      <c r="L253" s="90">
        <v>48700</v>
      </c>
      <c r="M253" s="90">
        <v>48900</v>
      </c>
      <c r="N253" s="90">
        <v>45900</v>
      </c>
      <c r="O253" s="91" t="s">
        <v>25</v>
      </c>
      <c r="P253" s="90">
        <v>44200</v>
      </c>
      <c r="Q253" s="90">
        <v>44900</v>
      </c>
      <c r="R253" s="90">
        <v>45000</v>
      </c>
      <c r="S253" s="90">
        <v>47700</v>
      </c>
      <c r="T253" s="90">
        <v>47300</v>
      </c>
      <c r="U253" s="90">
        <v>47300</v>
      </c>
      <c r="V253" s="90">
        <v>49200</v>
      </c>
      <c r="W253" s="90">
        <v>51500</v>
      </c>
    </row>
    <row r="254" spans="1:23">
      <c r="A254" s="93">
        <v>44524</v>
      </c>
      <c r="B254" s="90">
        <v>50800</v>
      </c>
      <c r="C254" s="90">
        <v>49000</v>
      </c>
      <c r="D254" s="90">
        <v>48000</v>
      </c>
      <c r="E254" s="90">
        <v>45400</v>
      </c>
      <c r="F254" s="90">
        <v>49000</v>
      </c>
      <c r="G254" s="91" t="s">
        <v>25</v>
      </c>
      <c r="H254" s="90">
        <v>47000</v>
      </c>
      <c r="I254" s="91" t="s">
        <v>25</v>
      </c>
      <c r="J254" s="90">
        <v>49200</v>
      </c>
      <c r="K254" s="91" t="s">
        <v>25</v>
      </c>
      <c r="L254" s="90">
        <v>48800</v>
      </c>
      <c r="M254" s="90">
        <v>48900</v>
      </c>
      <c r="N254" s="90">
        <v>46100</v>
      </c>
      <c r="O254" s="91" t="s">
        <v>25</v>
      </c>
      <c r="P254" s="90">
        <v>44600</v>
      </c>
      <c r="Q254" s="90">
        <v>44900</v>
      </c>
      <c r="R254" s="90">
        <v>44700</v>
      </c>
      <c r="S254" s="90">
        <v>48200</v>
      </c>
      <c r="T254" s="90">
        <v>47300</v>
      </c>
      <c r="U254" s="90">
        <v>47300</v>
      </c>
      <c r="V254" s="90">
        <v>49000</v>
      </c>
      <c r="W254" s="90">
        <v>51400</v>
      </c>
    </row>
    <row r="255" spans="1:23">
      <c r="A255" s="93">
        <v>44525</v>
      </c>
      <c r="B255" s="90">
        <v>50600</v>
      </c>
      <c r="C255" s="90">
        <v>49000</v>
      </c>
      <c r="D255" s="90">
        <v>48000</v>
      </c>
      <c r="E255" s="90">
        <v>45000</v>
      </c>
      <c r="F255" s="90">
        <v>49000</v>
      </c>
      <c r="G255" s="91" t="s">
        <v>25</v>
      </c>
      <c r="H255" s="90">
        <v>46500</v>
      </c>
      <c r="I255" s="91" t="s">
        <v>25</v>
      </c>
      <c r="J255" s="90">
        <v>49200</v>
      </c>
      <c r="K255" s="91" t="s">
        <v>25</v>
      </c>
      <c r="L255" s="90">
        <v>48600</v>
      </c>
      <c r="M255" s="90">
        <v>48900</v>
      </c>
      <c r="N255" s="90">
        <v>45400</v>
      </c>
      <c r="O255" s="91" t="s">
        <v>25</v>
      </c>
      <c r="P255" s="90">
        <v>44000</v>
      </c>
      <c r="Q255" s="90">
        <v>44500</v>
      </c>
      <c r="R255" s="90">
        <v>44700</v>
      </c>
      <c r="S255" s="90">
        <v>47700</v>
      </c>
      <c r="T255" s="90">
        <v>47300</v>
      </c>
      <c r="U255" s="90">
        <v>46800</v>
      </c>
      <c r="V255" s="90">
        <v>48600</v>
      </c>
      <c r="W255" s="90">
        <v>51000</v>
      </c>
    </row>
    <row r="256" spans="1:23">
      <c r="A256" s="93">
        <v>44526</v>
      </c>
      <c r="B256" s="90">
        <v>50600</v>
      </c>
      <c r="C256" s="90">
        <v>49000</v>
      </c>
      <c r="D256" s="90">
        <v>48200</v>
      </c>
      <c r="E256" s="90">
        <v>45300</v>
      </c>
      <c r="F256" s="90">
        <v>48500</v>
      </c>
      <c r="G256" s="91" t="s">
        <v>25</v>
      </c>
      <c r="H256" s="90">
        <v>47000</v>
      </c>
      <c r="I256" s="91" t="s">
        <v>25</v>
      </c>
      <c r="J256" s="90">
        <v>48700</v>
      </c>
      <c r="K256" s="91" t="s">
        <v>25</v>
      </c>
      <c r="L256" s="90">
        <v>48900</v>
      </c>
      <c r="M256" s="90">
        <v>48800</v>
      </c>
      <c r="N256" s="90">
        <v>45800</v>
      </c>
      <c r="O256" s="91" t="s">
        <v>25</v>
      </c>
      <c r="P256" s="90">
        <v>44600</v>
      </c>
      <c r="Q256" s="90">
        <v>45000</v>
      </c>
      <c r="R256" s="90">
        <v>44700</v>
      </c>
      <c r="S256" s="90">
        <v>47700</v>
      </c>
      <c r="T256" s="90">
        <v>47400</v>
      </c>
      <c r="U256" s="90">
        <v>47300</v>
      </c>
      <c r="V256" s="90">
        <v>48600</v>
      </c>
      <c r="W256" s="90">
        <v>51000</v>
      </c>
    </row>
    <row r="257" spans="1:23">
      <c r="A257" s="93">
        <v>44527</v>
      </c>
      <c r="B257" s="90">
        <v>50300</v>
      </c>
      <c r="C257" s="90">
        <v>48500</v>
      </c>
      <c r="D257" s="90">
        <v>48200</v>
      </c>
      <c r="E257" s="90">
        <v>45100</v>
      </c>
      <c r="F257" s="90">
        <v>48500</v>
      </c>
      <c r="G257" s="91" t="s">
        <v>25</v>
      </c>
      <c r="H257" s="90">
        <v>47000</v>
      </c>
      <c r="I257" s="91" t="s">
        <v>25</v>
      </c>
      <c r="J257" s="90">
        <v>48700</v>
      </c>
      <c r="K257" s="91" t="s">
        <v>25</v>
      </c>
      <c r="L257" s="90">
        <v>49000</v>
      </c>
      <c r="M257" s="90">
        <v>48900</v>
      </c>
      <c r="N257" s="90">
        <v>45700</v>
      </c>
      <c r="O257" s="91" t="s">
        <v>25</v>
      </c>
      <c r="P257" s="90">
        <v>44500</v>
      </c>
      <c r="Q257" s="90">
        <v>45000</v>
      </c>
      <c r="R257" s="90">
        <v>44600</v>
      </c>
      <c r="S257" s="90">
        <v>47500</v>
      </c>
      <c r="T257" s="90">
        <v>47400</v>
      </c>
      <c r="U257" s="90">
        <v>47000</v>
      </c>
      <c r="V257" s="90">
        <v>48600</v>
      </c>
      <c r="W257" s="90">
        <v>51000</v>
      </c>
    </row>
    <row r="258" spans="1:23">
      <c r="A258" s="93">
        <v>44528</v>
      </c>
      <c r="B258" s="90" t="s">
        <v>24</v>
      </c>
      <c r="C258" s="90" t="s">
        <v>24</v>
      </c>
      <c r="D258" s="90" t="s">
        <v>24</v>
      </c>
      <c r="E258" s="90" t="s">
        <v>24</v>
      </c>
      <c r="F258" s="90" t="s">
        <v>24</v>
      </c>
      <c r="G258" s="90" t="s">
        <v>24</v>
      </c>
      <c r="H258" s="90" t="s">
        <v>24</v>
      </c>
      <c r="I258" s="90" t="s">
        <v>24</v>
      </c>
      <c r="J258" s="90" t="s">
        <v>24</v>
      </c>
      <c r="K258" s="90" t="s">
        <v>24</v>
      </c>
      <c r="L258" s="90" t="s">
        <v>24</v>
      </c>
      <c r="M258" s="90" t="s">
        <v>24</v>
      </c>
      <c r="N258" s="90" t="s">
        <v>24</v>
      </c>
      <c r="O258" s="90" t="s">
        <v>24</v>
      </c>
      <c r="P258" s="90" t="s">
        <v>24</v>
      </c>
      <c r="Q258" s="90" t="s">
        <v>24</v>
      </c>
      <c r="R258" s="90" t="s">
        <v>24</v>
      </c>
      <c r="S258" s="90" t="s">
        <v>24</v>
      </c>
      <c r="T258" s="90" t="s">
        <v>24</v>
      </c>
      <c r="U258" s="90" t="s">
        <v>24</v>
      </c>
      <c r="V258" s="90" t="s">
        <v>24</v>
      </c>
      <c r="W258" s="90" t="s">
        <v>24</v>
      </c>
    </row>
    <row r="259" spans="1:23">
      <c r="A259" s="93">
        <v>44529</v>
      </c>
      <c r="B259" s="90">
        <v>50300</v>
      </c>
      <c r="C259" s="90">
        <v>48300</v>
      </c>
      <c r="D259" s="90">
        <v>48300</v>
      </c>
      <c r="E259" s="90">
        <v>45200</v>
      </c>
      <c r="F259" s="90">
        <v>48300</v>
      </c>
      <c r="G259" s="91" t="s">
        <v>25</v>
      </c>
      <c r="H259" s="90">
        <v>47000</v>
      </c>
      <c r="I259" s="91" t="s">
        <v>25</v>
      </c>
      <c r="J259" s="90">
        <v>48700</v>
      </c>
      <c r="K259" s="91" t="s">
        <v>25</v>
      </c>
      <c r="L259" s="90">
        <v>49100</v>
      </c>
      <c r="M259" s="90">
        <v>48900</v>
      </c>
      <c r="N259" s="90">
        <v>46000</v>
      </c>
      <c r="O259" s="91" t="s">
        <v>25</v>
      </c>
      <c r="P259" s="90">
        <v>44400</v>
      </c>
      <c r="Q259" s="90">
        <v>45000</v>
      </c>
      <c r="R259" s="90">
        <v>44700</v>
      </c>
      <c r="S259" s="90">
        <v>47700</v>
      </c>
      <c r="T259" s="90">
        <v>47400</v>
      </c>
      <c r="U259" s="90">
        <v>47200</v>
      </c>
      <c r="V259" s="90">
        <v>48300</v>
      </c>
      <c r="W259" s="90">
        <v>50300</v>
      </c>
    </row>
    <row r="260" spans="1:23">
      <c r="A260" s="93">
        <v>44530</v>
      </c>
      <c r="B260" s="90">
        <v>50300</v>
      </c>
      <c r="C260" s="90">
        <v>48000</v>
      </c>
      <c r="D260" s="90">
        <v>49200</v>
      </c>
      <c r="E260" s="90">
        <v>45500</v>
      </c>
      <c r="F260" s="90">
        <v>48300</v>
      </c>
      <c r="G260" s="91" t="s">
        <v>25</v>
      </c>
      <c r="H260" s="90">
        <v>47500</v>
      </c>
      <c r="I260" s="91" t="s">
        <v>25</v>
      </c>
      <c r="J260" s="90">
        <v>48700</v>
      </c>
      <c r="K260" s="91" t="s">
        <v>25</v>
      </c>
      <c r="L260" s="90">
        <v>49400</v>
      </c>
      <c r="M260" s="90">
        <v>48900</v>
      </c>
      <c r="N260" s="90">
        <v>46800</v>
      </c>
      <c r="O260" s="91" t="s">
        <v>25</v>
      </c>
      <c r="P260" s="90">
        <v>45000</v>
      </c>
      <c r="Q260" s="90">
        <v>45400</v>
      </c>
      <c r="R260" s="90">
        <v>44700</v>
      </c>
      <c r="S260" s="90">
        <v>48000</v>
      </c>
      <c r="T260" s="90">
        <v>47500</v>
      </c>
      <c r="U260" s="90">
        <v>47200</v>
      </c>
      <c r="V260" s="90">
        <v>48300</v>
      </c>
      <c r="W260" s="90">
        <v>50300</v>
      </c>
    </row>
    <row r="261" spans="1:23">
      <c r="A261" s="93">
        <v>44531</v>
      </c>
      <c r="B261" s="90">
        <v>50300</v>
      </c>
      <c r="C261" s="90">
        <v>48000</v>
      </c>
      <c r="D261" s="90">
        <v>49200</v>
      </c>
      <c r="E261" s="90">
        <v>45500</v>
      </c>
      <c r="F261" s="90">
        <v>48300</v>
      </c>
      <c r="G261" s="91" t="s">
        <v>25</v>
      </c>
      <c r="H261" s="90">
        <v>47000</v>
      </c>
      <c r="I261" s="91" t="s">
        <v>25</v>
      </c>
      <c r="J261" s="90">
        <v>48700</v>
      </c>
      <c r="K261" s="91" t="s">
        <v>25</v>
      </c>
      <c r="L261" s="90">
        <v>49700</v>
      </c>
      <c r="M261" s="90">
        <v>49100</v>
      </c>
      <c r="N261" s="90">
        <v>46600</v>
      </c>
      <c r="O261" s="91" t="s">
        <v>25</v>
      </c>
      <c r="P261" s="90">
        <v>45000</v>
      </c>
      <c r="Q261" s="90">
        <v>45200</v>
      </c>
      <c r="R261" s="90">
        <v>44600</v>
      </c>
      <c r="S261" s="90">
        <v>48000</v>
      </c>
      <c r="T261" s="90">
        <v>47500</v>
      </c>
      <c r="U261" s="91" t="s">
        <v>25</v>
      </c>
      <c r="V261" s="90">
        <v>48100</v>
      </c>
      <c r="W261" s="90">
        <v>50300</v>
      </c>
    </row>
    <row r="262" spans="1:23">
      <c r="A262" s="93">
        <v>44532</v>
      </c>
      <c r="B262" s="90">
        <v>50300</v>
      </c>
      <c r="C262" s="90">
        <v>48000</v>
      </c>
      <c r="D262" s="90">
        <v>49200</v>
      </c>
      <c r="E262" s="90">
        <v>45300</v>
      </c>
      <c r="F262" s="90">
        <v>48300</v>
      </c>
      <c r="G262" s="91" t="s">
        <v>25</v>
      </c>
      <c r="H262" s="90">
        <v>47000</v>
      </c>
      <c r="I262" s="91" t="s">
        <v>25</v>
      </c>
      <c r="J262" s="90">
        <v>48700</v>
      </c>
      <c r="K262" s="91" t="s">
        <v>25</v>
      </c>
      <c r="L262" s="90">
        <v>49800</v>
      </c>
      <c r="M262" s="90">
        <v>49100</v>
      </c>
      <c r="N262" s="90">
        <v>46300</v>
      </c>
      <c r="O262" s="91" t="s">
        <v>25</v>
      </c>
      <c r="P262" s="90">
        <v>44500</v>
      </c>
      <c r="Q262" s="90">
        <v>45200</v>
      </c>
      <c r="R262" s="90">
        <v>44500</v>
      </c>
      <c r="S262" s="90">
        <v>48000</v>
      </c>
      <c r="T262" s="90">
        <v>47600</v>
      </c>
      <c r="U262" s="90">
        <v>46800</v>
      </c>
      <c r="V262" s="90">
        <v>48100</v>
      </c>
      <c r="W262" s="90">
        <v>50300</v>
      </c>
    </row>
    <row r="263" spans="1:23">
      <c r="A263" s="93">
        <v>44533</v>
      </c>
      <c r="B263" s="90">
        <v>50300</v>
      </c>
      <c r="C263" s="90">
        <v>47500</v>
      </c>
      <c r="D263" s="90">
        <v>48500</v>
      </c>
      <c r="E263" s="90">
        <v>45000</v>
      </c>
      <c r="F263" s="90">
        <v>48000</v>
      </c>
      <c r="G263" s="91" t="s">
        <v>25</v>
      </c>
      <c r="H263" s="90">
        <v>47000</v>
      </c>
      <c r="I263" s="91" t="s">
        <v>25</v>
      </c>
      <c r="J263" s="90">
        <v>48100</v>
      </c>
      <c r="K263" s="91" t="s">
        <v>25</v>
      </c>
      <c r="L263" s="90">
        <v>49400</v>
      </c>
      <c r="M263" s="90">
        <v>48600</v>
      </c>
      <c r="N263" s="90">
        <v>45400</v>
      </c>
      <c r="O263" s="91" t="s">
        <v>25</v>
      </c>
      <c r="P263" s="90">
        <v>43800</v>
      </c>
      <c r="Q263" s="90">
        <v>44500</v>
      </c>
      <c r="R263" s="90">
        <v>44300</v>
      </c>
      <c r="S263" s="90">
        <v>47700</v>
      </c>
      <c r="T263" s="90">
        <v>47100</v>
      </c>
      <c r="U263" s="90">
        <v>46600</v>
      </c>
      <c r="V263" s="90">
        <v>48100</v>
      </c>
      <c r="W263" s="90">
        <v>50300</v>
      </c>
    </row>
    <row r="264" spans="1:23">
      <c r="A264" s="93">
        <v>44534</v>
      </c>
      <c r="B264" s="90">
        <v>49600</v>
      </c>
      <c r="C264" s="90">
        <v>47500</v>
      </c>
      <c r="D264" s="90">
        <v>47800</v>
      </c>
      <c r="E264" s="90">
        <v>44500</v>
      </c>
      <c r="F264" s="90">
        <v>47300</v>
      </c>
      <c r="G264" s="91" t="s">
        <v>25</v>
      </c>
      <c r="H264" s="90">
        <v>46500</v>
      </c>
      <c r="I264" s="91" t="s">
        <v>25</v>
      </c>
      <c r="J264" s="90">
        <v>47000</v>
      </c>
      <c r="K264" s="91" t="s">
        <v>25</v>
      </c>
      <c r="L264" s="90">
        <v>48800</v>
      </c>
      <c r="M264" s="90">
        <v>47900</v>
      </c>
      <c r="N264" s="90">
        <v>45250</v>
      </c>
      <c r="O264" s="91" t="s">
        <v>25</v>
      </c>
      <c r="P264" s="90">
        <v>43400</v>
      </c>
      <c r="Q264" s="90">
        <v>44000</v>
      </c>
      <c r="R264" s="90">
        <v>43800</v>
      </c>
      <c r="S264" s="90">
        <v>47200</v>
      </c>
      <c r="T264" s="90">
        <v>46400</v>
      </c>
      <c r="U264" s="90">
        <v>46300</v>
      </c>
      <c r="V264" s="90">
        <v>47700</v>
      </c>
      <c r="W264" s="90">
        <v>50100</v>
      </c>
    </row>
    <row r="265" spans="1:23">
      <c r="A265" s="93">
        <v>44535</v>
      </c>
      <c r="B265" s="90" t="s">
        <v>24</v>
      </c>
      <c r="C265" s="90" t="s">
        <v>24</v>
      </c>
      <c r="D265" s="90" t="s">
        <v>24</v>
      </c>
      <c r="E265" s="90" t="s">
        <v>24</v>
      </c>
      <c r="F265" s="90" t="s">
        <v>24</v>
      </c>
      <c r="G265" s="90" t="s">
        <v>24</v>
      </c>
      <c r="H265" s="90" t="s">
        <v>24</v>
      </c>
      <c r="I265" s="90" t="s">
        <v>24</v>
      </c>
      <c r="J265" s="90" t="s">
        <v>24</v>
      </c>
      <c r="K265" s="90" t="s">
        <v>24</v>
      </c>
      <c r="L265" s="90" t="s">
        <v>24</v>
      </c>
      <c r="M265" s="90" t="s">
        <v>24</v>
      </c>
      <c r="N265" s="90" t="s">
        <v>24</v>
      </c>
      <c r="O265" s="90" t="s">
        <v>24</v>
      </c>
      <c r="P265" s="90" t="s">
        <v>24</v>
      </c>
      <c r="Q265" s="90" t="s">
        <v>24</v>
      </c>
      <c r="R265" s="90" t="s">
        <v>24</v>
      </c>
      <c r="S265" s="90" t="s">
        <v>24</v>
      </c>
      <c r="T265" s="90" t="s">
        <v>24</v>
      </c>
      <c r="U265" s="90" t="s">
        <v>24</v>
      </c>
      <c r="V265" s="90" t="s">
        <v>24</v>
      </c>
      <c r="W265" s="90" t="s">
        <v>24</v>
      </c>
    </row>
    <row r="266" spans="1:23">
      <c r="A266" s="93">
        <v>44536</v>
      </c>
      <c r="B266" s="90">
        <v>49200</v>
      </c>
      <c r="C266" s="90">
        <v>47000</v>
      </c>
      <c r="D266" s="90">
        <v>47400</v>
      </c>
      <c r="E266" s="90">
        <v>44000</v>
      </c>
      <c r="F266" s="90">
        <v>46800</v>
      </c>
      <c r="G266" s="91" t="s">
        <v>25</v>
      </c>
      <c r="H266" s="90">
        <v>46500</v>
      </c>
      <c r="I266" s="91" t="s">
        <v>25</v>
      </c>
      <c r="J266" s="90">
        <v>47000</v>
      </c>
      <c r="K266" s="91" t="s">
        <v>25</v>
      </c>
      <c r="L266" s="90">
        <v>48400</v>
      </c>
      <c r="M266" s="90">
        <v>47900</v>
      </c>
      <c r="N266" s="90">
        <v>44800</v>
      </c>
      <c r="O266" s="91" t="s">
        <v>25</v>
      </c>
      <c r="P266" s="90">
        <v>43100</v>
      </c>
      <c r="Q266" s="90">
        <v>43400</v>
      </c>
      <c r="R266" s="90">
        <v>43500</v>
      </c>
      <c r="S266" s="90">
        <v>46600</v>
      </c>
      <c r="T266" s="90">
        <v>46100</v>
      </c>
      <c r="U266" s="91" t="s">
        <v>25</v>
      </c>
      <c r="V266" s="90">
        <v>47300</v>
      </c>
      <c r="W266" s="90">
        <v>49600</v>
      </c>
    </row>
    <row r="267" spans="1:23">
      <c r="A267" s="93">
        <v>44537</v>
      </c>
      <c r="B267" s="90">
        <v>48500</v>
      </c>
      <c r="C267" s="90">
        <v>46500</v>
      </c>
      <c r="D267" s="90">
        <v>47400</v>
      </c>
      <c r="E267" s="90">
        <v>44300</v>
      </c>
      <c r="F267" s="90">
        <v>46800</v>
      </c>
      <c r="G267" s="91" t="s">
        <v>25</v>
      </c>
      <c r="H267" s="90">
        <v>46500</v>
      </c>
      <c r="I267" s="91" t="s">
        <v>25</v>
      </c>
      <c r="J267" s="90">
        <v>47000</v>
      </c>
      <c r="K267" s="91" t="s">
        <v>25</v>
      </c>
      <c r="L267" s="90">
        <v>48400</v>
      </c>
      <c r="M267" s="90">
        <v>47900</v>
      </c>
      <c r="N267" s="90">
        <v>45200</v>
      </c>
      <c r="O267" s="91" t="s">
        <v>25</v>
      </c>
      <c r="P267" s="90">
        <v>43400</v>
      </c>
      <c r="Q267" s="90">
        <v>43700</v>
      </c>
      <c r="R267" s="90">
        <v>43750</v>
      </c>
      <c r="S267" s="90">
        <v>47000</v>
      </c>
      <c r="T267" s="90">
        <v>46100</v>
      </c>
      <c r="U267" s="90">
        <v>45800</v>
      </c>
      <c r="V267" s="90">
        <v>47300</v>
      </c>
      <c r="W267" s="90">
        <v>49600</v>
      </c>
    </row>
    <row r="268" spans="1:23">
      <c r="A268" s="93">
        <v>44538</v>
      </c>
      <c r="B268" s="90">
        <v>48900</v>
      </c>
      <c r="C268" s="90">
        <v>47000</v>
      </c>
      <c r="D268" s="90">
        <v>47400</v>
      </c>
      <c r="E268" s="90">
        <v>44500</v>
      </c>
      <c r="F268" s="90">
        <v>47000</v>
      </c>
      <c r="G268" s="91" t="s">
        <v>25</v>
      </c>
      <c r="H268" s="90">
        <v>47000</v>
      </c>
      <c r="I268" s="91" t="s">
        <v>25</v>
      </c>
      <c r="J268" s="90">
        <v>47200</v>
      </c>
      <c r="K268" s="91" t="s">
        <v>25</v>
      </c>
      <c r="L268" s="90">
        <v>48600</v>
      </c>
      <c r="M268" s="90">
        <v>48300</v>
      </c>
      <c r="N268" s="90">
        <v>45600</v>
      </c>
      <c r="O268" s="91" t="s">
        <v>25</v>
      </c>
      <c r="P268" s="90">
        <v>43900</v>
      </c>
      <c r="Q268" s="90">
        <v>44800</v>
      </c>
      <c r="R268" s="90">
        <v>43700</v>
      </c>
      <c r="S268" s="90">
        <v>47300</v>
      </c>
      <c r="T268" s="90">
        <v>46400</v>
      </c>
      <c r="U268" s="90">
        <v>46000</v>
      </c>
      <c r="V268" s="90">
        <v>47300</v>
      </c>
      <c r="W268" s="90">
        <v>49600</v>
      </c>
    </row>
    <row r="269" spans="1:23">
      <c r="A269" s="93">
        <v>44539</v>
      </c>
      <c r="B269" s="90">
        <v>49400</v>
      </c>
      <c r="C269" s="90">
        <v>47700</v>
      </c>
      <c r="D269" s="90">
        <v>47700</v>
      </c>
      <c r="E269" s="90">
        <v>45200</v>
      </c>
      <c r="F269" s="90">
        <v>47700</v>
      </c>
      <c r="G269" s="91" t="s">
        <v>25</v>
      </c>
      <c r="H269" s="90">
        <v>47500</v>
      </c>
      <c r="I269" s="91" t="s">
        <v>25</v>
      </c>
      <c r="J269" s="90">
        <v>47800</v>
      </c>
      <c r="K269" s="91" t="s">
        <v>25</v>
      </c>
      <c r="L269" s="90">
        <v>49200</v>
      </c>
      <c r="M269" s="90">
        <v>48900</v>
      </c>
      <c r="N269" s="90">
        <v>46000</v>
      </c>
      <c r="O269" s="91" t="s">
        <v>25</v>
      </c>
      <c r="P269" s="90">
        <v>45000</v>
      </c>
      <c r="Q269" s="90">
        <v>45300</v>
      </c>
      <c r="R269" s="90">
        <v>44400</v>
      </c>
      <c r="S269" s="90">
        <v>48000</v>
      </c>
      <c r="T269" s="90">
        <v>46900</v>
      </c>
      <c r="U269" s="90">
        <v>46600</v>
      </c>
      <c r="V269" s="90">
        <v>47500</v>
      </c>
      <c r="W269" s="90">
        <v>49600</v>
      </c>
    </row>
    <row r="270" spans="1:23">
      <c r="A270" s="93">
        <v>44540</v>
      </c>
      <c r="B270" s="90">
        <v>49400</v>
      </c>
      <c r="C270" s="90">
        <v>48000</v>
      </c>
      <c r="D270" s="90">
        <v>47700</v>
      </c>
      <c r="E270" s="90">
        <v>44800</v>
      </c>
      <c r="F270" s="90">
        <v>48200</v>
      </c>
      <c r="G270" s="91" t="s">
        <v>25</v>
      </c>
      <c r="H270" s="90">
        <v>47500</v>
      </c>
      <c r="I270" s="91" t="s">
        <v>25</v>
      </c>
      <c r="J270" s="90">
        <v>47900</v>
      </c>
      <c r="K270" s="91" t="s">
        <v>25</v>
      </c>
      <c r="L270" s="90">
        <v>49200</v>
      </c>
      <c r="M270" s="90">
        <v>49300</v>
      </c>
      <c r="N270" s="90">
        <v>45500</v>
      </c>
      <c r="O270" s="91" t="s">
        <v>25</v>
      </c>
      <c r="P270" s="90">
        <v>44300</v>
      </c>
      <c r="Q270" s="90">
        <v>45300</v>
      </c>
      <c r="R270" s="90">
        <v>44100</v>
      </c>
      <c r="S270" s="90">
        <v>47600</v>
      </c>
      <c r="T270" s="90">
        <v>46900</v>
      </c>
      <c r="U270" s="90">
        <v>46600</v>
      </c>
      <c r="V270" s="90">
        <v>47900</v>
      </c>
      <c r="W270" s="90">
        <v>50000</v>
      </c>
    </row>
    <row r="271" spans="1:23">
      <c r="A271" s="93">
        <v>44541</v>
      </c>
      <c r="B271" s="90">
        <v>49400</v>
      </c>
      <c r="C271" s="90">
        <v>48000</v>
      </c>
      <c r="D271" s="90">
        <v>47700</v>
      </c>
      <c r="E271" s="90">
        <v>45000</v>
      </c>
      <c r="F271" s="90">
        <v>48100</v>
      </c>
      <c r="G271" s="91" t="s">
        <v>25</v>
      </c>
      <c r="H271" s="90">
        <v>47500</v>
      </c>
      <c r="I271" s="91" t="s">
        <v>25</v>
      </c>
      <c r="J271" s="90">
        <v>47900</v>
      </c>
      <c r="K271" s="91" t="s">
        <v>25</v>
      </c>
      <c r="L271" s="90">
        <v>49200</v>
      </c>
      <c r="M271" s="90">
        <v>49300</v>
      </c>
      <c r="N271" s="90">
        <v>45550</v>
      </c>
      <c r="O271" s="91" t="s">
        <v>25</v>
      </c>
      <c r="P271" s="90">
        <v>44700</v>
      </c>
      <c r="Q271" s="90">
        <v>45100</v>
      </c>
      <c r="R271" s="90">
        <v>44300</v>
      </c>
      <c r="S271" s="90">
        <v>47800</v>
      </c>
      <c r="T271" s="90">
        <v>46900</v>
      </c>
      <c r="U271" s="90">
        <v>46600</v>
      </c>
      <c r="V271" s="90">
        <v>47900</v>
      </c>
      <c r="W271" s="90">
        <v>50000</v>
      </c>
    </row>
    <row r="272" spans="1:23">
      <c r="A272" s="93">
        <v>44542</v>
      </c>
      <c r="B272" s="90" t="s">
        <v>24</v>
      </c>
      <c r="C272" s="90" t="s">
        <v>24</v>
      </c>
      <c r="D272" s="90" t="s">
        <v>24</v>
      </c>
      <c r="E272" s="90" t="s">
        <v>24</v>
      </c>
      <c r="F272" s="90" t="s">
        <v>24</v>
      </c>
      <c r="G272" s="90" t="s">
        <v>24</v>
      </c>
      <c r="H272" s="90" t="s">
        <v>24</v>
      </c>
      <c r="I272" s="90" t="s">
        <v>24</v>
      </c>
      <c r="J272" s="90" t="s">
        <v>24</v>
      </c>
      <c r="K272" s="90" t="s">
        <v>24</v>
      </c>
      <c r="L272" s="90" t="s">
        <v>24</v>
      </c>
      <c r="M272" s="90" t="s">
        <v>24</v>
      </c>
      <c r="N272" s="90" t="s">
        <v>24</v>
      </c>
      <c r="O272" s="90" t="s">
        <v>24</v>
      </c>
      <c r="P272" s="90" t="s">
        <v>24</v>
      </c>
      <c r="Q272" s="90" t="s">
        <v>24</v>
      </c>
      <c r="R272" s="90" t="s">
        <v>24</v>
      </c>
      <c r="S272" s="90" t="s">
        <v>24</v>
      </c>
      <c r="T272" s="90" t="s">
        <v>24</v>
      </c>
      <c r="U272" s="90" t="s">
        <v>24</v>
      </c>
      <c r="V272" s="90" t="s">
        <v>24</v>
      </c>
      <c r="W272" s="90" t="s">
        <v>24</v>
      </c>
    </row>
    <row r="273" spans="1:23">
      <c r="A273" s="93">
        <v>44543</v>
      </c>
      <c r="B273" s="90">
        <v>50100</v>
      </c>
      <c r="C273" s="90">
        <v>48400</v>
      </c>
      <c r="D273" s="90">
        <v>47800</v>
      </c>
      <c r="E273" s="90">
        <v>45500</v>
      </c>
      <c r="F273" s="90">
        <v>48300</v>
      </c>
      <c r="G273" s="91" t="s">
        <v>25</v>
      </c>
      <c r="H273" s="90">
        <v>48500</v>
      </c>
      <c r="I273" s="91" t="s">
        <v>25</v>
      </c>
      <c r="J273" s="90">
        <v>48600</v>
      </c>
      <c r="K273" s="91" t="s">
        <v>25</v>
      </c>
      <c r="L273" s="90">
        <v>49500</v>
      </c>
      <c r="M273" s="90">
        <v>49500</v>
      </c>
      <c r="N273" s="90">
        <v>46000</v>
      </c>
      <c r="O273" s="91" t="s">
        <v>25</v>
      </c>
      <c r="P273" s="90">
        <v>45800</v>
      </c>
      <c r="Q273" s="90">
        <v>46000</v>
      </c>
      <c r="R273" s="90">
        <v>45700</v>
      </c>
      <c r="S273" s="90">
        <v>48500</v>
      </c>
      <c r="T273" s="90">
        <v>48000</v>
      </c>
      <c r="U273" s="90">
        <v>47200</v>
      </c>
      <c r="V273" s="90">
        <v>48300</v>
      </c>
      <c r="W273" s="90">
        <v>50500</v>
      </c>
    </row>
    <row r="274" spans="1:23">
      <c r="A274" s="93">
        <v>44544</v>
      </c>
      <c r="B274" s="90">
        <v>50900</v>
      </c>
      <c r="C274" s="90">
        <v>48400</v>
      </c>
      <c r="D274" s="90">
        <v>47800</v>
      </c>
      <c r="E274" s="90">
        <v>46000</v>
      </c>
      <c r="F274" s="90">
        <v>48800</v>
      </c>
      <c r="G274" s="91" t="s">
        <v>25</v>
      </c>
      <c r="H274" s="90">
        <v>48700</v>
      </c>
      <c r="I274" s="91" t="s">
        <v>25</v>
      </c>
      <c r="J274" s="90">
        <v>48800</v>
      </c>
      <c r="K274" s="91" t="s">
        <v>25</v>
      </c>
      <c r="L274" s="90">
        <v>49700</v>
      </c>
      <c r="M274" s="90">
        <v>49900</v>
      </c>
      <c r="N274" s="90">
        <v>46000</v>
      </c>
      <c r="O274" s="91" t="s">
        <v>25</v>
      </c>
      <c r="P274" s="90">
        <v>45500</v>
      </c>
      <c r="Q274" s="90">
        <v>46000</v>
      </c>
      <c r="R274" s="90">
        <v>45600</v>
      </c>
      <c r="S274" s="90">
        <v>49000</v>
      </c>
      <c r="T274" s="90">
        <v>48300</v>
      </c>
      <c r="U274" s="90">
        <v>47300</v>
      </c>
      <c r="V274" s="90">
        <v>48500</v>
      </c>
      <c r="W274" s="90">
        <v>51000</v>
      </c>
    </row>
    <row r="275" spans="1:23">
      <c r="A275" s="93">
        <v>44545</v>
      </c>
      <c r="B275" s="90">
        <v>50900</v>
      </c>
      <c r="C275" s="90">
        <v>48200</v>
      </c>
      <c r="D275" s="90">
        <v>47600</v>
      </c>
      <c r="E275" s="90">
        <v>46000</v>
      </c>
      <c r="F275" s="90">
        <v>49300</v>
      </c>
      <c r="G275" s="91" t="s">
        <v>25</v>
      </c>
      <c r="H275" s="90">
        <v>49000</v>
      </c>
      <c r="I275" s="91" t="s">
        <v>25</v>
      </c>
      <c r="J275" s="90">
        <v>49100</v>
      </c>
      <c r="K275" s="91" t="s">
        <v>25</v>
      </c>
      <c r="L275" s="90">
        <v>49500</v>
      </c>
      <c r="M275" s="90">
        <v>50200</v>
      </c>
      <c r="N275" s="90">
        <v>46000</v>
      </c>
      <c r="O275" s="91" t="s">
        <v>25</v>
      </c>
      <c r="P275" s="90">
        <v>45400</v>
      </c>
      <c r="Q275" s="90">
        <v>45700</v>
      </c>
      <c r="R275" s="90">
        <v>45200</v>
      </c>
      <c r="S275" s="90">
        <v>49000</v>
      </c>
      <c r="T275" s="90">
        <v>48300</v>
      </c>
      <c r="U275" s="90">
        <v>47000</v>
      </c>
      <c r="V275" s="90">
        <v>48500</v>
      </c>
      <c r="W275" s="90">
        <v>51000</v>
      </c>
    </row>
    <row r="276" spans="1:23">
      <c r="A276" s="93">
        <v>44546</v>
      </c>
      <c r="B276" s="90">
        <v>50900</v>
      </c>
      <c r="C276" s="90">
        <v>48200</v>
      </c>
      <c r="D276" s="90">
        <v>47600</v>
      </c>
      <c r="E276" s="90">
        <v>46000</v>
      </c>
      <c r="F276" s="90">
        <v>49300</v>
      </c>
      <c r="G276" s="91" t="s">
        <v>25</v>
      </c>
      <c r="H276" s="90">
        <v>48700</v>
      </c>
      <c r="I276" s="91" t="s">
        <v>25</v>
      </c>
      <c r="J276" s="90">
        <v>49100</v>
      </c>
      <c r="K276" s="91" t="s">
        <v>25</v>
      </c>
      <c r="L276" s="90">
        <v>49600</v>
      </c>
      <c r="M276" s="90">
        <v>50300</v>
      </c>
      <c r="N276" s="90">
        <v>46200</v>
      </c>
      <c r="O276" s="91" t="s">
        <v>25</v>
      </c>
      <c r="P276" s="90">
        <v>45300</v>
      </c>
      <c r="Q276" s="90">
        <v>45600</v>
      </c>
      <c r="R276" s="90">
        <v>45200</v>
      </c>
      <c r="S276" s="90">
        <v>49000</v>
      </c>
      <c r="T276" s="90">
        <v>48300</v>
      </c>
      <c r="U276" s="90">
        <v>47600</v>
      </c>
      <c r="V276" s="90">
        <v>48500</v>
      </c>
      <c r="W276" s="90">
        <v>51000</v>
      </c>
    </row>
    <row r="277" spans="1:23">
      <c r="A277" s="93">
        <v>44547</v>
      </c>
      <c r="B277" s="90">
        <v>50900</v>
      </c>
      <c r="C277" s="90">
        <v>48000</v>
      </c>
      <c r="D277" s="90">
        <v>48200</v>
      </c>
      <c r="E277" s="90">
        <v>45800</v>
      </c>
      <c r="F277" s="90">
        <v>49300</v>
      </c>
      <c r="G277" s="91" t="s">
        <v>25</v>
      </c>
      <c r="H277" s="90">
        <v>49000</v>
      </c>
      <c r="I277" s="91" t="s">
        <v>25</v>
      </c>
      <c r="J277" s="90">
        <v>49000</v>
      </c>
      <c r="K277" s="91" t="s">
        <v>25</v>
      </c>
      <c r="L277" s="90">
        <v>49500</v>
      </c>
      <c r="M277" s="90">
        <v>50300</v>
      </c>
      <c r="N277" s="90">
        <v>45800</v>
      </c>
      <c r="O277" s="91" t="s">
        <v>25</v>
      </c>
      <c r="P277" s="90">
        <v>44700</v>
      </c>
      <c r="Q277" s="90">
        <v>45400</v>
      </c>
      <c r="R277" s="90">
        <v>45000</v>
      </c>
      <c r="S277" s="90">
        <v>48800</v>
      </c>
      <c r="T277" s="90">
        <v>48000</v>
      </c>
      <c r="U277" s="90">
        <v>47600</v>
      </c>
      <c r="V277" s="90">
        <v>48500</v>
      </c>
      <c r="W277" s="90">
        <v>51000</v>
      </c>
    </row>
    <row r="278" spans="1:23">
      <c r="A278" s="93">
        <v>44548</v>
      </c>
      <c r="B278" s="90">
        <v>50800</v>
      </c>
      <c r="C278" s="90">
        <v>48000</v>
      </c>
      <c r="D278" s="90">
        <v>48000</v>
      </c>
      <c r="E278" s="90">
        <v>45600</v>
      </c>
      <c r="F278" s="90">
        <v>49300</v>
      </c>
      <c r="G278" s="91" t="s">
        <v>25</v>
      </c>
      <c r="H278" s="90">
        <v>49000</v>
      </c>
      <c r="I278" s="91" t="s">
        <v>25</v>
      </c>
      <c r="J278" s="90">
        <v>49000</v>
      </c>
      <c r="K278" s="91" t="s">
        <v>25</v>
      </c>
      <c r="L278" s="90">
        <v>49400</v>
      </c>
      <c r="M278" s="90">
        <v>49900</v>
      </c>
      <c r="N278" s="90">
        <v>45800</v>
      </c>
      <c r="O278" s="91" t="s">
        <v>25</v>
      </c>
      <c r="P278" s="90">
        <v>44700</v>
      </c>
      <c r="Q278" s="90">
        <v>45000</v>
      </c>
      <c r="R278" s="90">
        <v>44900</v>
      </c>
      <c r="S278" s="90">
        <v>48500</v>
      </c>
      <c r="T278" s="90">
        <v>48000</v>
      </c>
      <c r="U278" s="90">
        <v>47600</v>
      </c>
      <c r="V278" s="90">
        <v>48500</v>
      </c>
      <c r="W278" s="90">
        <v>51000</v>
      </c>
    </row>
    <row r="279" spans="1:23">
      <c r="A279" s="93">
        <v>44549</v>
      </c>
      <c r="B279" s="90" t="s">
        <v>24</v>
      </c>
      <c r="C279" s="90" t="s">
        <v>24</v>
      </c>
      <c r="D279" s="90" t="s">
        <v>24</v>
      </c>
      <c r="E279" s="90" t="s">
        <v>24</v>
      </c>
      <c r="F279" s="90" t="s">
        <v>24</v>
      </c>
      <c r="G279" s="90" t="s">
        <v>24</v>
      </c>
      <c r="H279" s="90" t="s">
        <v>24</v>
      </c>
      <c r="I279" s="90" t="s">
        <v>24</v>
      </c>
      <c r="J279" s="90" t="s">
        <v>24</v>
      </c>
      <c r="K279" s="90" t="s">
        <v>24</v>
      </c>
      <c r="L279" s="90" t="s">
        <v>24</v>
      </c>
      <c r="M279" s="90" t="s">
        <v>24</v>
      </c>
      <c r="N279" s="90" t="s">
        <v>24</v>
      </c>
      <c r="O279" s="90" t="s">
        <v>24</v>
      </c>
      <c r="P279" s="90" t="s">
        <v>24</v>
      </c>
      <c r="Q279" s="90" t="s">
        <v>24</v>
      </c>
      <c r="R279" s="90" t="s">
        <v>24</v>
      </c>
      <c r="S279" s="90" t="s">
        <v>24</v>
      </c>
      <c r="T279" s="90" t="s">
        <v>24</v>
      </c>
      <c r="U279" s="90" t="s">
        <v>24</v>
      </c>
      <c r="V279" s="90" t="s">
        <v>24</v>
      </c>
      <c r="W279" s="90" t="s">
        <v>24</v>
      </c>
    </row>
    <row r="280" spans="1:23">
      <c r="A280" s="93">
        <v>44550</v>
      </c>
      <c r="B280" s="90">
        <v>50700</v>
      </c>
      <c r="C280" s="90">
        <v>47750</v>
      </c>
      <c r="D280" s="90">
        <v>48000</v>
      </c>
      <c r="E280" s="90">
        <v>45300</v>
      </c>
      <c r="F280" s="90">
        <v>48900</v>
      </c>
      <c r="G280" s="91" t="s">
        <v>25</v>
      </c>
      <c r="H280" s="90">
        <v>48500</v>
      </c>
      <c r="I280" s="91" t="s">
        <v>25</v>
      </c>
      <c r="J280" s="90">
        <v>48900</v>
      </c>
      <c r="K280" s="91" t="s">
        <v>25</v>
      </c>
      <c r="L280" s="90">
        <v>49400</v>
      </c>
      <c r="M280" s="90">
        <v>49700</v>
      </c>
      <c r="N280" s="90">
        <v>45500</v>
      </c>
      <c r="O280" s="91" t="s">
        <v>25</v>
      </c>
      <c r="P280" s="90">
        <v>44500</v>
      </c>
      <c r="Q280" s="90">
        <v>44800</v>
      </c>
      <c r="R280" s="90">
        <v>44300</v>
      </c>
      <c r="S280" s="90">
        <v>48100</v>
      </c>
      <c r="T280" s="90">
        <v>47400</v>
      </c>
      <c r="U280" s="90">
        <v>46800</v>
      </c>
      <c r="V280" s="90">
        <v>48200</v>
      </c>
      <c r="W280" s="90">
        <v>50600</v>
      </c>
    </row>
    <row r="281" spans="1:23">
      <c r="A281" s="93">
        <v>44551</v>
      </c>
      <c r="B281" s="90">
        <v>50100</v>
      </c>
      <c r="C281" s="90">
        <v>47750</v>
      </c>
      <c r="D281" s="90">
        <v>47700</v>
      </c>
      <c r="E281" s="90">
        <v>45000</v>
      </c>
      <c r="F281" s="90">
        <v>48800</v>
      </c>
      <c r="G281" s="91" t="s">
        <v>25</v>
      </c>
      <c r="H281" s="90">
        <v>48000</v>
      </c>
      <c r="I281" s="91" t="s">
        <v>25</v>
      </c>
      <c r="J281" s="90">
        <v>48700</v>
      </c>
      <c r="K281" s="91" t="s">
        <v>25</v>
      </c>
      <c r="L281" s="90">
        <v>48900</v>
      </c>
      <c r="M281" s="90">
        <v>49500</v>
      </c>
      <c r="N281" s="90">
        <v>45500</v>
      </c>
      <c r="O281" s="91" t="s">
        <v>25</v>
      </c>
      <c r="P281" s="90">
        <v>43800</v>
      </c>
      <c r="Q281" s="90">
        <v>44300</v>
      </c>
      <c r="R281" s="90">
        <v>44000</v>
      </c>
      <c r="S281" s="90">
        <v>47800</v>
      </c>
      <c r="T281" s="90">
        <v>47400</v>
      </c>
      <c r="U281" s="91" t="s">
        <v>25</v>
      </c>
      <c r="V281" s="90">
        <v>48200</v>
      </c>
      <c r="W281" s="90">
        <v>50600</v>
      </c>
    </row>
    <row r="282" spans="1:23">
      <c r="A282" s="93">
        <v>44552</v>
      </c>
      <c r="B282" s="90">
        <v>49400</v>
      </c>
      <c r="C282" s="90">
        <v>47000</v>
      </c>
      <c r="D282" s="90">
        <v>47700</v>
      </c>
      <c r="E282" s="90">
        <v>45200</v>
      </c>
      <c r="F282" s="90">
        <v>48800</v>
      </c>
      <c r="G282" s="91" t="s">
        <v>25</v>
      </c>
      <c r="H282" s="90">
        <v>48500</v>
      </c>
      <c r="I282" s="91" t="s">
        <v>25</v>
      </c>
      <c r="J282" s="90">
        <v>48500</v>
      </c>
      <c r="K282" s="91" t="s">
        <v>25</v>
      </c>
      <c r="L282" s="90">
        <v>48600</v>
      </c>
      <c r="M282" s="90">
        <v>49300</v>
      </c>
      <c r="N282" s="90">
        <v>45700</v>
      </c>
      <c r="O282" s="91" t="s">
        <v>25</v>
      </c>
      <c r="P282" s="90">
        <v>44400</v>
      </c>
      <c r="Q282" s="90">
        <v>44700</v>
      </c>
      <c r="R282" s="90">
        <v>43800</v>
      </c>
      <c r="S282" s="90">
        <v>48000</v>
      </c>
      <c r="T282" s="90">
        <v>47300</v>
      </c>
      <c r="U282" s="90">
        <v>46800</v>
      </c>
      <c r="V282" s="90">
        <v>48200</v>
      </c>
      <c r="W282" s="90">
        <v>50300</v>
      </c>
    </row>
    <row r="283" spans="1:23">
      <c r="A283" s="93">
        <v>44553</v>
      </c>
      <c r="B283" s="90">
        <v>49400</v>
      </c>
      <c r="C283" s="90">
        <v>47000</v>
      </c>
      <c r="D283" s="90">
        <v>47700</v>
      </c>
      <c r="E283" s="90">
        <v>45600</v>
      </c>
      <c r="F283" s="90">
        <v>49000</v>
      </c>
      <c r="G283" s="91" t="s">
        <v>25</v>
      </c>
      <c r="H283" s="90">
        <v>48500</v>
      </c>
      <c r="I283" s="91" t="s">
        <v>25</v>
      </c>
      <c r="J283" s="90">
        <v>48500</v>
      </c>
      <c r="K283" s="91" t="s">
        <v>25</v>
      </c>
      <c r="L283" s="90">
        <v>48600</v>
      </c>
      <c r="M283" s="90">
        <v>49500</v>
      </c>
      <c r="N283" s="90">
        <v>45700</v>
      </c>
      <c r="O283" s="91" t="s">
        <v>25</v>
      </c>
      <c r="P283" s="90">
        <v>44400</v>
      </c>
      <c r="Q283" s="90">
        <v>44700</v>
      </c>
      <c r="R283" s="90">
        <v>44100</v>
      </c>
      <c r="S283" s="90">
        <v>48500</v>
      </c>
      <c r="T283" s="90">
        <v>47600</v>
      </c>
      <c r="U283" s="90">
        <v>46900</v>
      </c>
      <c r="V283" s="90">
        <v>48200</v>
      </c>
      <c r="W283" s="90">
        <v>50300</v>
      </c>
    </row>
    <row r="284" spans="1:23">
      <c r="A284" s="93">
        <v>44554</v>
      </c>
      <c r="B284" s="90">
        <v>49500</v>
      </c>
      <c r="C284" s="90">
        <v>47200</v>
      </c>
      <c r="D284" s="90">
        <v>48300</v>
      </c>
      <c r="E284" s="90">
        <v>46300</v>
      </c>
      <c r="F284" s="90">
        <v>49100</v>
      </c>
      <c r="G284" s="91" t="s">
        <v>25</v>
      </c>
      <c r="H284" s="90">
        <v>49000</v>
      </c>
      <c r="I284" s="91" t="s">
        <v>25</v>
      </c>
      <c r="J284" s="90">
        <v>48900</v>
      </c>
      <c r="K284" s="91" t="s">
        <v>25</v>
      </c>
      <c r="L284" s="90">
        <v>49000</v>
      </c>
      <c r="M284" s="90">
        <v>49700</v>
      </c>
      <c r="N284" s="90">
        <v>46000</v>
      </c>
      <c r="O284" s="91" t="s">
        <v>25</v>
      </c>
      <c r="P284" s="90">
        <v>45500</v>
      </c>
      <c r="Q284" s="90">
        <v>45300</v>
      </c>
      <c r="R284" s="90">
        <v>45300</v>
      </c>
      <c r="S284" s="90">
        <v>49000</v>
      </c>
      <c r="T284" s="90">
        <v>48200</v>
      </c>
      <c r="U284" s="90">
        <v>48300</v>
      </c>
      <c r="V284" s="90">
        <v>49000</v>
      </c>
      <c r="W284" s="90">
        <v>51100</v>
      </c>
    </row>
    <row r="285" spans="1:23">
      <c r="A285" s="93">
        <v>44555</v>
      </c>
      <c r="B285" s="90" t="s">
        <v>24</v>
      </c>
      <c r="C285" s="90" t="s">
        <v>24</v>
      </c>
      <c r="D285" s="90" t="s">
        <v>24</v>
      </c>
      <c r="E285" s="90" t="s">
        <v>24</v>
      </c>
      <c r="F285" s="90" t="s">
        <v>24</v>
      </c>
      <c r="G285" s="90" t="s">
        <v>24</v>
      </c>
      <c r="H285" s="90" t="s">
        <v>24</v>
      </c>
      <c r="I285" s="90" t="s">
        <v>24</v>
      </c>
      <c r="J285" s="90" t="s">
        <v>24</v>
      </c>
      <c r="K285" s="90" t="s">
        <v>24</v>
      </c>
      <c r="L285" s="90" t="s">
        <v>24</v>
      </c>
      <c r="M285" s="90" t="s">
        <v>24</v>
      </c>
      <c r="N285" s="90" t="s">
        <v>24</v>
      </c>
      <c r="O285" s="90" t="s">
        <v>24</v>
      </c>
      <c r="P285" s="90" t="s">
        <v>24</v>
      </c>
      <c r="Q285" s="90" t="s">
        <v>24</v>
      </c>
      <c r="R285" s="90" t="s">
        <v>24</v>
      </c>
      <c r="S285" s="90" t="s">
        <v>24</v>
      </c>
      <c r="T285" s="90" t="s">
        <v>24</v>
      </c>
      <c r="U285" s="90" t="s">
        <v>24</v>
      </c>
      <c r="V285" s="90" t="s">
        <v>24</v>
      </c>
      <c r="W285" s="90" t="s">
        <v>24</v>
      </c>
    </row>
    <row r="286" spans="1:23">
      <c r="A286" s="93">
        <v>44556</v>
      </c>
      <c r="B286" s="90" t="s">
        <v>24</v>
      </c>
      <c r="C286" s="90" t="s">
        <v>24</v>
      </c>
      <c r="D286" s="90" t="s">
        <v>24</v>
      </c>
      <c r="E286" s="90" t="s">
        <v>24</v>
      </c>
      <c r="F286" s="90" t="s">
        <v>24</v>
      </c>
      <c r="G286" s="90" t="s">
        <v>24</v>
      </c>
      <c r="H286" s="90" t="s">
        <v>24</v>
      </c>
      <c r="I286" s="90" t="s">
        <v>24</v>
      </c>
      <c r="J286" s="90" t="s">
        <v>24</v>
      </c>
      <c r="K286" s="90" t="s">
        <v>24</v>
      </c>
      <c r="L286" s="90" t="s">
        <v>24</v>
      </c>
      <c r="M286" s="90" t="s">
        <v>24</v>
      </c>
      <c r="N286" s="90" t="s">
        <v>24</v>
      </c>
      <c r="O286" s="90" t="s">
        <v>24</v>
      </c>
      <c r="P286" s="90" t="s">
        <v>24</v>
      </c>
      <c r="Q286" s="90" t="s">
        <v>24</v>
      </c>
      <c r="R286" s="90" t="s">
        <v>24</v>
      </c>
      <c r="S286" s="90" t="s">
        <v>24</v>
      </c>
      <c r="T286" s="90" t="s">
        <v>24</v>
      </c>
      <c r="U286" s="90" t="s">
        <v>24</v>
      </c>
      <c r="V286" s="90" t="s">
        <v>24</v>
      </c>
      <c r="W286" s="90" t="s">
        <v>24</v>
      </c>
    </row>
    <row r="287" spans="1:23">
      <c r="A287" s="93">
        <v>44557</v>
      </c>
      <c r="B287" s="90">
        <v>49900</v>
      </c>
      <c r="C287" s="90">
        <v>48000</v>
      </c>
      <c r="D287" s="90">
        <v>49700</v>
      </c>
      <c r="E287" s="90">
        <v>47200</v>
      </c>
      <c r="F287" s="90">
        <v>49800</v>
      </c>
      <c r="G287" s="91" t="s">
        <v>25</v>
      </c>
      <c r="H287" s="90">
        <v>50000</v>
      </c>
      <c r="I287" s="91" t="s">
        <v>25</v>
      </c>
      <c r="J287" s="90">
        <v>49600</v>
      </c>
      <c r="K287" s="91" t="s">
        <v>25</v>
      </c>
      <c r="L287" s="90">
        <v>49700</v>
      </c>
      <c r="M287" s="90">
        <v>50300</v>
      </c>
      <c r="N287" s="90">
        <v>47000</v>
      </c>
      <c r="O287" s="91" t="s">
        <v>25</v>
      </c>
      <c r="P287" s="90">
        <v>46800</v>
      </c>
      <c r="Q287" s="90">
        <v>46800</v>
      </c>
      <c r="R287" s="90">
        <v>46600</v>
      </c>
      <c r="S287" s="90">
        <v>50000</v>
      </c>
      <c r="T287" s="90">
        <v>49200</v>
      </c>
      <c r="U287" s="90">
        <v>49300</v>
      </c>
      <c r="V287" s="90">
        <v>49500</v>
      </c>
      <c r="W287" s="90">
        <v>51700</v>
      </c>
    </row>
    <row r="288" spans="1:23">
      <c r="A288" s="93">
        <v>44558</v>
      </c>
      <c r="B288" s="90">
        <v>50400</v>
      </c>
      <c r="C288" s="90">
        <v>48500</v>
      </c>
      <c r="D288" s="90">
        <v>49700</v>
      </c>
      <c r="E288" s="90">
        <v>47200</v>
      </c>
      <c r="F288" s="90">
        <v>50200</v>
      </c>
      <c r="G288" s="91" t="s">
        <v>25</v>
      </c>
      <c r="H288" s="90">
        <v>50000</v>
      </c>
      <c r="I288" s="91" t="s">
        <v>25</v>
      </c>
      <c r="J288" s="90">
        <v>49600</v>
      </c>
      <c r="K288" s="91" t="s">
        <v>25</v>
      </c>
      <c r="L288" s="90">
        <v>50000</v>
      </c>
      <c r="M288" s="90">
        <v>50600</v>
      </c>
      <c r="N288" s="90">
        <v>47300</v>
      </c>
      <c r="O288" s="91" t="s">
        <v>25</v>
      </c>
      <c r="P288" s="90">
        <v>46200</v>
      </c>
      <c r="Q288" s="90">
        <v>46200</v>
      </c>
      <c r="R288" s="90">
        <v>46400</v>
      </c>
      <c r="S288" s="90">
        <v>50000</v>
      </c>
      <c r="T288" s="90">
        <v>49200</v>
      </c>
      <c r="U288" s="90">
        <v>49300</v>
      </c>
      <c r="V288" s="90">
        <v>50000</v>
      </c>
      <c r="W288" s="90">
        <v>52300</v>
      </c>
    </row>
    <row r="289" spans="1:23">
      <c r="A289" s="93">
        <v>44559</v>
      </c>
      <c r="B289" s="90">
        <v>50400</v>
      </c>
      <c r="C289" s="90">
        <v>48250</v>
      </c>
      <c r="D289" s="90">
        <v>50000</v>
      </c>
      <c r="E289" s="90">
        <v>47000</v>
      </c>
      <c r="F289" s="90">
        <v>50200</v>
      </c>
      <c r="G289" s="91" t="s">
        <v>25</v>
      </c>
      <c r="H289" s="90">
        <v>49500</v>
      </c>
      <c r="I289" s="91" t="s">
        <v>25</v>
      </c>
      <c r="J289" s="90">
        <v>49600</v>
      </c>
      <c r="K289" s="91" t="s">
        <v>25</v>
      </c>
      <c r="L289" s="90">
        <v>49900</v>
      </c>
      <c r="M289" s="90">
        <v>50600</v>
      </c>
      <c r="N289" s="90">
        <v>47100</v>
      </c>
      <c r="O289" s="91" t="s">
        <v>25</v>
      </c>
      <c r="P289" s="90">
        <v>45700</v>
      </c>
      <c r="Q289" s="90">
        <v>46000</v>
      </c>
      <c r="R289" s="90">
        <v>46000</v>
      </c>
      <c r="S289" s="90">
        <v>49800</v>
      </c>
      <c r="T289" s="90">
        <v>49000</v>
      </c>
      <c r="U289" s="90">
        <v>48300</v>
      </c>
      <c r="V289" s="90">
        <v>50000</v>
      </c>
      <c r="W289" s="90">
        <v>52300</v>
      </c>
    </row>
    <row r="290" spans="1:23">
      <c r="A290" s="93">
        <v>44560</v>
      </c>
      <c r="B290" s="90">
        <v>50400</v>
      </c>
      <c r="C290" s="90">
        <v>48250</v>
      </c>
      <c r="D290" s="90">
        <v>50200</v>
      </c>
      <c r="E290" s="90">
        <v>47000</v>
      </c>
      <c r="F290" s="90">
        <v>50200</v>
      </c>
      <c r="G290" s="91" t="s">
        <v>25</v>
      </c>
      <c r="H290" s="90">
        <v>49500</v>
      </c>
      <c r="I290" s="91" t="s">
        <v>25</v>
      </c>
      <c r="J290" s="90">
        <v>49600</v>
      </c>
      <c r="K290" s="91" t="s">
        <v>25</v>
      </c>
      <c r="L290" s="90">
        <v>50000</v>
      </c>
      <c r="M290" s="90">
        <v>50600</v>
      </c>
      <c r="N290" s="90">
        <v>47500</v>
      </c>
      <c r="O290" s="91" t="s">
        <v>25</v>
      </c>
      <c r="P290" s="90">
        <v>46000</v>
      </c>
      <c r="Q290" s="90">
        <v>46000</v>
      </c>
      <c r="R290" s="90">
        <v>45800</v>
      </c>
      <c r="S290" s="90">
        <v>50000</v>
      </c>
      <c r="T290" s="90">
        <v>49000</v>
      </c>
      <c r="U290" s="90">
        <v>48300</v>
      </c>
      <c r="V290" s="90">
        <v>50000</v>
      </c>
      <c r="W290" s="90">
        <v>52300</v>
      </c>
    </row>
    <row r="291" spans="1:23">
      <c r="A291" s="93">
        <v>44561</v>
      </c>
      <c r="B291" s="90">
        <v>50400</v>
      </c>
      <c r="C291" s="90">
        <v>48250</v>
      </c>
      <c r="D291" s="90">
        <v>51000</v>
      </c>
      <c r="E291" s="90">
        <v>47500</v>
      </c>
      <c r="F291" s="90">
        <v>50200</v>
      </c>
      <c r="G291" s="91" t="s">
        <v>25</v>
      </c>
      <c r="H291" s="90">
        <v>50000</v>
      </c>
      <c r="I291" s="91" t="s">
        <v>25</v>
      </c>
      <c r="J291" s="90">
        <v>49800</v>
      </c>
      <c r="K291" s="91" t="s">
        <v>25</v>
      </c>
      <c r="L291" s="90">
        <v>50500</v>
      </c>
      <c r="M291" s="90">
        <v>50600</v>
      </c>
      <c r="N291" s="90">
        <v>47800</v>
      </c>
      <c r="O291" s="91" t="s">
        <v>25</v>
      </c>
      <c r="P291" s="90">
        <v>46400</v>
      </c>
      <c r="Q291" s="90">
        <v>46500</v>
      </c>
      <c r="R291" s="90">
        <v>46400</v>
      </c>
      <c r="S291" s="90">
        <v>50500</v>
      </c>
      <c r="T291" s="90">
        <v>49300</v>
      </c>
      <c r="U291" s="90">
        <v>48800</v>
      </c>
      <c r="V291" s="90">
        <v>50000</v>
      </c>
      <c r="W291" s="90">
        <v>52300</v>
      </c>
    </row>
    <row r="292" spans="1:23">
      <c r="A292" s="93">
        <v>44562</v>
      </c>
      <c r="B292" s="90">
        <v>50300</v>
      </c>
      <c r="C292" s="90">
        <v>48250</v>
      </c>
      <c r="D292" s="90">
        <v>51000</v>
      </c>
      <c r="E292" s="90">
        <v>47500</v>
      </c>
      <c r="F292" s="90">
        <v>50600</v>
      </c>
      <c r="G292" s="91" t="s">
        <v>25</v>
      </c>
      <c r="H292" s="90">
        <v>50000</v>
      </c>
      <c r="I292" s="90">
        <v>49400</v>
      </c>
      <c r="J292" s="90">
        <v>49800</v>
      </c>
      <c r="K292" s="91" t="s">
        <v>25</v>
      </c>
      <c r="L292" s="90">
        <v>50400</v>
      </c>
      <c r="M292" s="90">
        <v>50600</v>
      </c>
      <c r="N292" s="90">
        <v>47800</v>
      </c>
      <c r="O292" s="91" t="s">
        <v>25</v>
      </c>
      <c r="P292" s="90">
        <v>46300</v>
      </c>
      <c r="Q292" s="90">
        <v>46400</v>
      </c>
      <c r="R292" s="90">
        <v>46300</v>
      </c>
      <c r="S292" s="90">
        <v>50500</v>
      </c>
      <c r="T292" s="90">
        <v>49300</v>
      </c>
      <c r="U292" s="90">
        <v>48800</v>
      </c>
      <c r="V292" s="90">
        <v>50000</v>
      </c>
      <c r="W292" s="90">
        <v>52300</v>
      </c>
    </row>
    <row r="293" spans="1:23">
      <c r="A293" s="93">
        <v>44563</v>
      </c>
      <c r="B293" s="90" t="s">
        <v>24</v>
      </c>
      <c r="C293" s="90" t="s">
        <v>24</v>
      </c>
      <c r="D293" s="90" t="s">
        <v>24</v>
      </c>
      <c r="E293" s="90" t="s">
        <v>24</v>
      </c>
      <c r="F293" s="90" t="s">
        <v>24</v>
      </c>
      <c r="G293" s="90" t="s">
        <v>24</v>
      </c>
      <c r="H293" s="90" t="s">
        <v>24</v>
      </c>
      <c r="I293" s="90" t="s">
        <v>24</v>
      </c>
      <c r="J293" s="90" t="s">
        <v>24</v>
      </c>
      <c r="K293" s="90" t="s">
        <v>24</v>
      </c>
      <c r="L293" s="90" t="s">
        <v>24</v>
      </c>
      <c r="M293" s="90" t="s">
        <v>24</v>
      </c>
      <c r="N293" s="90" t="s">
        <v>24</v>
      </c>
      <c r="O293" s="90" t="s">
        <v>24</v>
      </c>
      <c r="P293" s="90" t="s">
        <v>24</v>
      </c>
      <c r="Q293" s="90" t="s">
        <v>24</v>
      </c>
      <c r="R293" s="90" t="s">
        <v>24</v>
      </c>
      <c r="S293" s="90" t="s">
        <v>24</v>
      </c>
      <c r="T293" s="90" t="s">
        <v>24</v>
      </c>
      <c r="U293" s="90" t="s">
        <v>24</v>
      </c>
      <c r="V293" s="90" t="s">
        <v>24</v>
      </c>
      <c r="W293" s="90" t="s">
        <v>24</v>
      </c>
    </row>
    <row r="294" spans="1:23">
      <c r="A294" s="93">
        <v>44564</v>
      </c>
      <c r="B294" s="90">
        <v>50800</v>
      </c>
      <c r="C294" s="90">
        <v>48500</v>
      </c>
      <c r="D294" s="90">
        <v>51200</v>
      </c>
      <c r="E294" s="90">
        <v>48000</v>
      </c>
      <c r="F294" s="90">
        <v>50700</v>
      </c>
      <c r="G294" s="91" t="s">
        <v>25</v>
      </c>
      <c r="H294" s="90">
        <v>50000</v>
      </c>
      <c r="I294" s="90">
        <v>49400</v>
      </c>
      <c r="J294" s="90">
        <v>50200</v>
      </c>
      <c r="K294" s="91" t="s">
        <v>25</v>
      </c>
      <c r="L294" s="90">
        <v>50600</v>
      </c>
      <c r="M294" s="90">
        <v>50600</v>
      </c>
      <c r="N294" s="90">
        <v>48000</v>
      </c>
      <c r="O294" s="91" t="s">
        <v>25</v>
      </c>
      <c r="P294" s="90">
        <v>46500</v>
      </c>
      <c r="Q294" s="90">
        <v>46600</v>
      </c>
      <c r="R294" s="90">
        <v>46500</v>
      </c>
      <c r="S294" s="90">
        <v>50800</v>
      </c>
      <c r="T294" s="90">
        <v>49500</v>
      </c>
      <c r="U294" s="90">
        <v>49100</v>
      </c>
      <c r="V294" s="90">
        <v>50200</v>
      </c>
      <c r="W294" s="90">
        <v>52500</v>
      </c>
    </row>
    <row r="295" spans="1:23">
      <c r="A295" s="93">
        <v>44565</v>
      </c>
      <c r="B295" s="90">
        <v>50800</v>
      </c>
      <c r="C295" s="90">
        <v>48500</v>
      </c>
      <c r="D295" s="90">
        <v>51000</v>
      </c>
      <c r="E295" s="90">
        <v>47700</v>
      </c>
      <c r="F295" s="90">
        <v>50800</v>
      </c>
      <c r="G295" s="91" t="s">
        <v>25</v>
      </c>
      <c r="H295" s="90">
        <v>50000</v>
      </c>
      <c r="I295" s="90">
        <v>49300</v>
      </c>
      <c r="J295" s="90">
        <v>50500</v>
      </c>
      <c r="K295" s="91" t="s">
        <v>25</v>
      </c>
      <c r="L295" s="90">
        <v>50500</v>
      </c>
      <c r="M295" s="90">
        <v>50800</v>
      </c>
      <c r="N295" s="90">
        <v>48000</v>
      </c>
      <c r="O295" s="91" t="s">
        <v>25</v>
      </c>
      <c r="P295" s="90">
        <v>46500</v>
      </c>
      <c r="Q295" s="90">
        <v>46600</v>
      </c>
      <c r="R295" s="90">
        <v>46500</v>
      </c>
      <c r="S295" s="90">
        <v>50500</v>
      </c>
      <c r="T295" s="90">
        <v>49500</v>
      </c>
      <c r="U295" s="90">
        <v>49100</v>
      </c>
      <c r="V295" s="90">
        <v>50200</v>
      </c>
      <c r="W295" s="90">
        <v>52500</v>
      </c>
    </row>
    <row r="296" spans="1:23">
      <c r="A296" s="93">
        <v>44566</v>
      </c>
      <c r="B296" s="90">
        <v>50300</v>
      </c>
      <c r="C296" s="90">
        <v>48500</v>
      </c>
      <c r="D296" s="90">
        <v>50200</v>
      </c>
      <c r="E296" s="90">
        <v>47000</v>
      </c>
      <c r="F296" s="90">
        <v>50800</v>
      </c>
      <c r="G296" s="91" t="s">
        <v>25</v>
      </c>
      <c r="H296" s="90">
        <v>49500</v>
      </c>
      <c r="I296" s="90">
        <v>49200</v>
      </c>
      <c r="J296" s="90">
        <v>50500</v>
      </c>
      <c r="K296" s="91" t="s">
        <v>25</v>
      </c>
      <c r="L296" s="90">
        <v>50300</v>
      </c>
      <c r="M296" s="90">
        <v>50800</v>
      </c>
      <c r="N296" s="90">
        <v>47500</v>
      </c>
      <c r="O296" s="91" t="s">
        <v>25</v>
      </c>
      <c r="P296" s="90">
        <v>45600</v>
      </c>
      <c r="Q296" s="90">
        <v>45800</v>
      </c>
      <c r="R296" s="90">
        <v>46200</v>
      </c>
      <c r="S296" s="90">
        <v>50000</v>
      </c>
      <c r="T296" s="90">
        <v>49500</v>
      </c>
      <c r="U296" s="90">
        <v>49100</v>
      </c>
      <c r="V296" s="90">
        <v>50200</v>
      </c>
      <c r="W296" s="90">
        <v>52500</v>
      </c>
    </row>
    <row r="297" spans="1:23">
      <c r="A297" s="93">
        <v>44567</v>
      </c>
      <c r="B297" s="90">
        <v>50300</v>
      </c>
      <c r="C297" s="90">
        <v>48500</v>
      </c>
      <c r="D297" s="90">
        <v>49700</v>
      </c>
      <c r="E297" s="90">
        <v>46800</v>
      </c>
      <c r="F297" s="90">
        <v>50800</v>
      </c>
      <c r="G297" s="91" t="s">
        <v>25</v>
      </c>
      <c r="H297" s="90">
        <v>49500</v>
      </c>
      <c r="I297" s="90">
        <v>48700</v>
      </c>
      <c r="J297" s="90">
        <v>50500</v>
      </c>
      <c r="K297" s="91" t="s">
        <v>25</v>
      </c>
      <c r="L297" s="90">
        <v>49900</v>
      </c>
      <c r="M297" s="90">
        <v>50800</v>
      </c>
      <c r="N297" s="90">
        <v>47400</v>
      </c>
      <c r="O297" s="91" t="s">
        <v>25</v>
      </c>
      <c r="P297" s="90">
        <v>46000</v>
      </c>
      <c r="Q297" s="90">
        <v>46000</v>
      </c>
      <c r="R297" s="90">
        <v>46000</v>
      </c>
      <c r="S297" s="90">
        <v>49800</v>
      </c>
      <c r="T297" s="90">
        <v>49000</v>
      </c>
      <c r="U297" s="90">
        <v>48800</v>
      </c>
      <c r="V297" s="90">
        <v>50200</v>
      </c>
      <c r="W297" s="90">
        <v>52500</v>
      </c>
    </row>
    <row r="298" spans="1:23">
      <c r="A298" s="93">
        <v>44568</v>
      </c>
      <c r="B298" s="90">
        <v>51000</v>
      </c>
      <c r="C298" s="90">
        <v>48700</v>
      </c>
      <c r="D298" s="90">
        <v>50200</v>
      </c>
      <c r="E298" s="90">
        <v>47300</v>
      </c>
      <c r="F298" s="90">
        <v>50800</v>
      </c>
      <c r="G298" s="91" t="s">
        <v>25</v>
      </c>
      <c r="H298" s="90">
        <v>50000</v>
      </c>
      <c r="I298" s="90">
        <v>49100</v>
      </c>
      <c r="J298" s="90">
        <v>50500</v>
      </c>
      <c r="K298" s="91" t="s">
        <v>25</v>
      </c>
      <c r="L298" s="90">
        <v>49900</v>
      </c>
      <c r="M298" s="90">
        <v>50800</v>
      </c>
      <c r="N298" s="90">
        <v>47600</v>
      </c>
      <c r="O298" s="91" t="s">
        <v>25</v>
      </c>
      <c r="P298" s="90">
        <v>46800</v>
      </c>
      <c r="Q298" s="90">
        <v>46800</v>
      </c>
      <c r="R298" s="90">
        <v>46400</v>
      </c>
      <c r="S298" s="90">
        <v>50300</v>
      </c>
      <c r="T298" s="90">
        <v>49600</v>
      </c>
      <c r="U298" s="90">
        <v>48800</v>
      </c>
      <c r="V298" s="90">
        <v>50200</v>
      </c>
      <c r="W298" s="90">
        <v>52500</v>
      </c>
    </row>
    <row r="299" spans="1:23">
      <c r="A299" s="93">
        <v>44569</v>
      </c>
      <c r="B299" s="90">
        <v>51300</v>
      </c>
      <c r="C299" s="90">
        <v>49000</v>
      </c>
      <c r="D299" s="90">
        <v>50700</v>
      </c>
      <c r="E299" s="90">
        <v>48000</v>
      </c>
      <c r="F299" s="90">
        <v>51100</v>
      </c>
      <c r="G299" s="91" t="s">
        <v>25</v>
      </c>
      <c r="H299" s="90">
        <v>50000</v>
      </c>
      <c r="I299" s="90">
        <v>49500</v>
      </c>
      <c r="J299" s="90">
        <v>50900</v>
      </c>
      <c r="K299" s="91" t="s">
        <v>25</v>
      </c>
      <c r="L299" s="90">
        <v>50200</v>
      </c>
      <c r="M299" s="90">
        <v>51200</v>
      </c>
      <c r="N299" s="90">
        <v>48000</v>
      </c>
      <c r="O299" s="91" t="s">
        <v>25</v>
      </c>
      <c r="P299" s="90">
        <v>46800</v>
      </c>
      <c r="Q299" s="90">
        <v>46900</v>
      </c>
      <c r="R299" s="90">
        <v>46700</v>
      </c>
      <c r="S299" s="90">
        <v>50800</v>
      </c>
      <c r="T299" s="90">
        <v>49600</v>
      </c>
      <c r="U299" s="90">
        <v>49100</v>
      </c>
      <c r="V299" s="90">
        <v>50500</v>
      </c>
      <c r="W299" s="90">
        <v>52900</v>
      </c>
    </row>
    <row r="300" spans="1:23">
      <c r="A300" s="93">
        <v>44570</v>
      </c>
      <c r="B300" s="90" t="s">
        <v>24</v>
      </c>
      <c r="C300" s="90" t="s">
        <v>24</v>
      </c>
      <c r="D300" s="90" t="s">
        <v>24</v>
      </c>
      <c r="E300" s="90" t="s">
        <v>24</v>
      </c>
      <c r="F300" s="90" t="s">
        <v>24</v>
      </c>
      <c r="G300" s="90" t="s">
        <v>24</v>
      </c>
      <c r="H300" s="90" t="s">
        <v>24</v>
      </c>
      <c r="I300" s="90" t="s">
        <v>24</v>
      </c>
      <c r="J300" s="90" t="s">
        <v>24</v>
      </c>
      <c r="K300" s="90" t="s">
        <v>24</v>
      </c>
      <c r="L300" s="90" t="s">
        <v>24</v>
      </c>
      <c r="M300" s="90" t="s">
        <v>24</v>
      </c>
      <c r="N300" s="90" t="s">
        <v>24</v>
      </c>
      <c r="O300" s="90" t="s">
        <v>24</v>
      </c>
      <c r="P300" s="90" t="s">
        <v>24</v>
      </c>
      <c r="Q300" s="90" t="s">
        <v>24</v>
      </c>
      <c r="R300" s="90" t="s">
        <v>24</v>
      </c>
      <c r="S300" s="90" t="s">
        <v>24</v>
      </c>
      <c r="T300" s="90" t="s">
        <v>24</v>
      </c>
      <c r="U300" s="90" t="s">
        <v>24</v>
      </c>
      <c r="V300" s="90" t="s">
        <v>24</v>
      </c>
      <c r="W300" s="90" t="s">
        <v>24</v>
      </c>
    </row>
    <row r="301" spans="1:23">
      <c r="A301" s="93">
        <v>44571</v>
      </c>
      <c r="B301" s="90">
        <v>51300</v>
      </c>
      <c r="C301" s="90">
        <v>49000</v>
      </c>
      <c r="D301" s="90">
        <v>50700</v>
      </c>
      <c r="E301" s="90">
        <v>48000</v>
      </c>
      <c r="F301" s="90">
        <v>51300</v>
      </c>
      <c r="G301" s="91" t="s">
        <v>25</v>
      </c>
      <c r="H301" s="90">
        <v>50000</v>
      </c>
      <c r="I301" s="90">
        <v>49500</v>
      </c>
      <c r="J301" s="90">
        <v>50900</v>
      </c>
      <c r="K301" s="91" t="s">
        <v>25</v>
      </c>
      <c r="L301" s="90">
        <v>50300</v>
      </c>
      <c r="M301" s="90">
        <v>51200</v>
      </c>
      <c r="N301" s="90">
        <v>47700</v>
      </c>
      <c r="O301" s="91" t="s">
        <v>25</v>
      </c>
      <c r="P301" s="90">
        <v>46800</v>
      </c>
      <c r="Q301" s="90">
        <v>47100</v>
      </c>
      <c r="R301" s="90">
        <v>46500</v>
      </c>
      <c r="S301" s="90">
        <v>50800</v>
      </c>
      <c r="T301" s="90">
        <v>49800</v>
      </c>
      <c r="U301" s="90">
        <v>49100</v>
      </c>
      <c r="V301" s="90">
        <v>50900</v>
      </c>
      <c r="W301" s="90">
        <v>53200</v>
      </c>
    </row>
    <row r="302" spans="1:23">
      <c r="A302" s="93">
        <v>44572</v>
      </c>
      <c r="B302" s="90">
        <v>51700</v>
      </c>
      <c r="C302" s="90">
        <v>49000</v>
      </c>
      <c r="D302" s="90">
        <v>50800</v>
      </c>
      <c r="E302" s="90">
        <v>48500</v>
      </c>
      <c r="F302" s="90">
        <v>51400</v>
      </c>
      <c r="G302" s="91" t="s">
        <v>25</v>
      </c>
      <c r="H302" s="90">
        <v>50500</v>
      </c>
      <c r="I302" s="90">
        <v>50200</v>
      </c>
      <c r="J302" s="90">
        <v>51300</v>
      </c>
      <c r="K302" s="91" t="s">
        <v>25</v>
      </c>
      <c r="L302" s="90">
        <v>50700</v>
      </c>
      <c r="M302" s="90">
        <v>51400</v>
      </c>
      <c r="N302" s="90">
        <v>47800</v>
      </c>
      <c r="O302" s="91" t="s">
        <v>25</v>
      </c>
      <c r="P302" s="90">
        <v>47200</v>
      </c>
      <c r="Q302" s="90">
        <v>47600</v>
      </c>
      <c r="R302" s="90">
        <v>47400</v>
      </c>
      <c r="S302" s="90">
        <v>51300</v>
      </c>
      <c r="T302" s="90">
        <v>50500</v>
      </c>
      <c r="U302" s="90">
        <v>49600</v>
      </c>
      <c r="V302" s="90">
        <v>51100</v>
      </c>
      <c r="W302" s="90">
        <v>53500</v>
      </c>
    </row>
    <row r="303" spans="1:23">
      <c r="A303" s="93">
        <v>44573</v>
      </c>
      <c r="B303" s="90">
        <v>51700</v>
      </c>
      <c r="C303" s="90">
        <v>49200</v>
      </c>
      <c r="D303" s="90">
        <v>50800</v>
      </c>
      <c r="E303" s="90">
        <v>49000</v>
      </c>
      <c r="F303" s="90">
        <v>51800</v>
      </c>
      <c r="G303" s="91" t="s">
        <v>25</v>
      </c>
      <c r="H303" s="90">
        <v>50700</v>
      </c>
      <c r="I303" s="90">
        <v>50200</v>
      </c>
      <c r="J303" s="90">
        <v>51500</v>
      </c>
      <c r="K303" s="91" t="s">
        <v>25</v>
      </c>
      <c r="L303" s="90">
        <v>50700</v>
      </c>
      <c r="M303" s="90">
        <v>51600</v>
      </c>
      <c r="N303" s="90">
        <v>48000</v>
      </c>
      <c r="O303" s="91" t="s">
        <v>25</v>
      </c>
      <c r="P303" s="90">
        <v>47400</v>
      </c>
      <c r="Q303" s="90">
        <v>47700</v>
      </c>
      <c r="R303" s="90">
        <v>48000</v>
      </c>
      <c r="S303" s="90">
        <v>51800</v>
      </c>
      <c r="T303" s="90">
        <v>50700</v>
      </c>
      <c r="U303" s="90">
        <v>49600</v>
      </c>
      <c r="V303" s="90">
        <v>51200</v>
      </c>
      <c r="W303" s="90">
        <v>53600</v>
      </c>
    </row>
    <row r="304" spans="1:23">
      <c r="A304" s="93">
        <v>44574</v>
      </c>
      <c r="B304" s="90">
        <v>52100</v>
      </c>
      <c r="C304" s="90">
        <v>49200</v>
      </c>
      <c r="D304" s="90">
        <v>51000</v>
      </c>
      <c r="E304" s="90">
        <v>49300</v>
      </c>
      <c r="F304" s="90">
        <v>51900</v>
      </c>
      <c r="G304" s="91" t="s">
        <v>25</v>
      </c>
      <c r="H304" s="90">
        <v>51500</v>
      </c>
      <c r="I304" s="90">
        <v>50300</v>
      </c>
      <c r="J304" s="90">
        <v>51600</v>
      </c>
      <c r="K304" s="91" t="s">
        <v>25</v>
      </c>
      <c r="L304" s="90">
        <v>51100</v>
      </c>
      <c r="M304" s="90">
        <v>51800</v>
      </c>
      <c r="N304" s="90">
        <v>48500</v>
      </c>
      <c r="O304" s="91" t="s">
        <v>25</v>
      </c>
      <c r="P304" s="90">
        <v>48000</v>
      </c>
      <c r="Q304" s="90">
        <v>48300</v>
      </c>
      <c r="R304" s="90">
        <v>48400</v>
      </c>
      <c r="S304" s="90">
        <v>52200</v>
      </c>
      <c r="T304" s="90">
        <v>51000</v>
      </c>
      <c r="U304" s="90">
        <v>50300</v>
      </c>
      <c r="V304" s="90">
        <v>51500</v>
      </c>
      <c r="W304" s="90">
        <v>53900</v>
      </c>
    </row>
    <row r="305" spans="1:23">
      <c r="A305" s="93">
        <v>44575</v>
      </c>
      <c r="B305" s="91" t="s">
        <v>25</v>
      </c>
      <c r="C305" s="91" t="s">
        <v>25</v>
      </c>
      <c r="D305" s="90">
        <v>51000</v>
      </c>
      <c r="E305" s="90">
        <v>49500</v>
      </c>
      <c r="F305" s="90">
        <v>51900</v>
      </c>
      <c r="G305" s="91" t="s">
        <v>25</v>
      </c>
      <c r="H305" s="90">
        <v>51500</v>
      </c>
      <c r="I305" s="91" t="s">
        <v>25</v>
      </c>
      <c r="J305" s="90">
        <v>51800</v>
      </c>
      <c r="K305" s="91" t="s">
        <v>25</v>
      </c>
      <c r="L305" s="90">
        <v>51100</v>
      </c>
      <c r="M305" s="90">
        <v>52200</v>
      </c>
      <c r="N305" s="90">
        <v>48500</v>
      </c>
      <c r="O305" s="91" t="s">
        <v>25</v>
      </c>
      <c r="P305" s="90">
        <v>47800</v>
      </c>
      <c r="Q305" s="90">
        <v>48300</v>
      </c>
      <c r="R305" s="90">
        <v>48300</v>
      </c>
      <c r="S305" s="90">
        <v>52500</v>
      </c>
      <c r="T305" s="90">
        <v>51200</v>
      </c>
      <c r="U305" s="90">
        <v>50300</v>
      </c>
      <c r="V305" s="90">
        <v>51700</v>
      </c>
      <c r="W305" s="90">
        <v>54100</v>
      </c>
    </row>
    <row r="306" spans="1:23">
      <c r="A306" s="93">
        <v>44576</v>
      </c>
      <c r="B306" s="90">
        <v>52100</v>
      </c>
      <c r="C306" s="91" t="s">
        <v>25</v>
      </c>
      <c r="D306" s="90">
        <v>51200</v>
      </c>
      <c r="E306" s="90">
        <v>49300</v>
      </c>
      <c r="F306" s="90">
        <v>51900</v>
      </c>
      <c r="G306" s="91" t="s">
        <v>25</v>
      </c>
      <c r="H306" s="90">
        <v>51500</v>
      </c>
      <c r="I306" s="90">
        <v>50300</v>
      </c>
      <c r="J306" s="90">
        <v>51800</v>
      </c>
      <c r="K306" s="91" t="s">
        <v>25</v>
      </c>
      <c r="L306" s="90">
        <v>51100</v>
      </c>
      <c r="M306" s="90">
        <v>52200</v>
      </c>
      <c r="N306" s="90">
        <v>48000</v>
      </c>
      <c r="O306" s="91" t="s">
        <v>25</v>
      </c>
      <c r="P306" s="90">
        <v>47400</v>
      </c>
      <c r="Q306" s="90">
        <v>48200</v>
      </c>
      <c r="R306" s="90">
        <v>48000</v>
      </c>
      <c r="S306" s="90">
        <v>52200</v>
      </c>
      <c r="T306" s="90">
        <v>51200</v>
      </c>
      <c r="U306" s="90">
        <v>50300</v>
      </c>
      <c r="V306" s="90">
        <v>51700</v>
      </c>
      <c r="W306" s="90">
        <v>54100</v>
      </c>
    </row>
    <row r="307" spans="1:23">
      <c r="A307" s="93">
        <v>44577</v>
      </c>
      <c r="B307" s="90" t="s">
        <v>24</v>
      </c>
      <c r="C307" s="90" t="s">
        <v>24</v>
      </c>
      <c r="D307" s="90" t="s">
        <v>24</v>
      </c>
      <c r="E307" s="90" t="s">
        <v>24</v>
      </c>
      <c r="F307" s="90" t="s">
        <v>24</v>
      </c>
      <c r="G307" s="90" t="s">
        <v>24</v>
      </c>
      <c r="H307" s="90" t="s">
        <v>24</v>
      </c>
      <c r="I307" s="90" t="s">
        <v>24</v>
      </c>
      <c r="J307" s="90" t="s">
        <v>24</v>
      </c>
      <c r="K307" s="90" t="s">
        <v>24</v>
      </c>
      <c r="L307" s="90" t="s">
        <v>24</v>
      </c>
      <c r="M307" s="90" t="s">
        <v>24</v>
      </c>
      <c r="N307" s="90" t="s">
        <v>24</v>
      </c>
      <c r="O307" s="90" t="s">
        <v>24</v>
      </c>
      <c r="P307" s="90" t="s">
        <v>24</v>
      </c>
      <c r="Q307" s="90" t="s">
        <v>24</v>
      </c>
      <c r="R307" s="90" t="s">
        <v>24</v>
      </c>
      <c r="S307" s="90" t="s">
        <v>24</v>
      </c>
      <c r="T307" s="90" t="s">
        <v>24</v>
      </c>
      <c r="U307" s="90" t="s">
        <v>24</v>
      </c>
      <c r="V307" s="90" t="s">
        <v>24</v>
      </c>
      <c r="W307" s="90" t="s">
        <v>24</v>
      </c>
    </row>
    <row r="308" spans="1:23">
      <c r="A308" s="93">
        <v>44578</v>
      </c>
      <c r="B308" s="90">
        <v>53100</v>
      </c>
      <c r="C308" s="90">
        <v>50000</v>
      </c>
      <c r="D308" s="90">
        <v>51200</v>
      </c>
      <c r="E308" s="90">
        <v>50500</v>
      </c>
      <c r="F308" s="90">
        <v>51900</v>
      </c>
      <c r="G308" s="91" t="s">
        <v>25</v>
      </c>
      <c r="H308" s="90">
        <v>52000</v>
      </c>
      <c r="I308" s="90">
        <v>50700</v>
      </c>
      <c r="J308" s="90">
        <v>52200</v>
      </c>
      <c r="K308" s="91" t="s">
        <v>25</v>
      </c>
      <c r="L308" s="90">
        <v>51400</v>
      </c>
      <c r="M308" s="90">
        <v>52600</v>
      </c>
      <c r="N308" s="90">
        <v>48500</v>
      </c>
      <c r="O308" s="91" t="s">
        <v>25</v>
      </c>
      <c r="P308" s="90">
        <v>48300</v>
      </c>
      <c r="Q308" s="90">
        <v>48600</v>
      </c>
      <c r="R308" s="90">
        <v>48500</v>
      </c>
      <c r="S308" s="90">
        <v>53300</v>
      </c>
      <c r="T308" s="90">
        <v>51600</v>
      </c>
      <c r="U308" s="90">
        <v>50800</v>
      </c>
      <c r="V308" s="90">
        <v>52200</v>
      </c>
      <c r="W308" s="90">
        <v>54600</v>
      </c>
    </row>
    <row r="309" spans="1:23">
      <c r="A309" s="93">
        <v>44579</v>
      </c>
      <c r="B309" s="90">
        <v>53400</v>
      </c>
      <c r="C309" s="90">
        <v>50500</v>
      </c>
      <c r="D309" s="90">
        <v>51000</v>
      </c>
      <c r="E309" s="90">
        <v>50500</v>
      </c>
      <c r="F309" s="90">
        <v>52700</v>
      </c>
      <c r="G309" s="91" t="s">
        <v>25</v>
      </c>
      <c r="H309" s="90">
        <v>52000</v>
      </c>
      <c r="I309" s="90">
        <v>50600</v>
      </c>
      <c r="J309" s="90">
        <v>52400</v>
      </c>
      <c r="K309" s="91" t="s">
        <v>25</v>
      </c>
      <c r="L309" s="90">
        <v>51400</v>
      </c>
      <c r="M309" s="90">
        <v>52700</v>
      </c>
      <c r="N309" s="90">
        <v>48500</v>
      </c>
      <c r="O309" s="91" t="s">
        <v>25</v>
      </c>
      <c r="P309" s="90">
        <v>48000</v>
      </c>
      <c r="Q309" s="90">
        <v>48500</v>
      </c>
      <c r="R309" s="90">
        <v>48800</v>
      </c>
      <c r="S309" s="90">
        <v>53300</v>
      </c>
      <c r="T309" s="90">
        <v>51800</v>
      </c>
      <c r="U309" s="90">
        <v>50800</v>
      </c>
      <c r="V309" s="90">
        <v>52200</v>
      </c>
      <c r="W309" s="90">
        <v>54600</v>
      </c>
    </row>
    <row r="310" spans="1:23">
      <c r="A310" s="93">
        <v>44580</v>
      </c>
      <c r="B310" s="90">
        <v>53100</v>
      </c>
      <c r="C310" s="90">
        <v>50500</v>
      </c>
      <c r="D310" s="90">
        <v>51500</v>
      </c>
      <c r="E310" s="90">
        <v>50200</v>
      </c>
      <c r="F310" s="90">
        <v>52700</v>
      </c>
      <c r="G310" s="91" t="s">
        <v>25</v>
      </c>
      <c r="H310" s="90">
        <v>51500</v>
      </c>
      <c r="I310" s="90">
        <v>50600</v>
      </c>
      <c r="J310" s="90">
        <v>52400</v>
      </c>
      <c r="K310" s="91" t="s">
        <v>25</v>
      </c>
      <c r="L310" s="90">
        <v>51600</v>
      </c>
      <c r="M310" s="90">
        <v>52700</v>
      </c>
      <c r="N310" s="90">
        <v>48300</v>
      </c>
      <c r="O310" s="91" t="s">
        <v>25</v>
      </c>
      <c r="P310" s="90">
        <v>48100</v>
      </c>
      <c r="Q310" s="90">
        <v>48200</v>
      </c>
      <c r="R310" s="90">
        <v>48500</v>
      </c>
      <c r="S310" s="90">
        <v>53000</v>
      </c>
      <c r="T310" s="90">
        <v>51800</v>
      </c>
      <c r="U310" s="90">
        <v>50800</v>
      </c>
      <c r="V310" s="90">
        <v>52200</v>
      </c>
      <c r="W310" s="90">
        <v>54600</v>
      </c>
    </row>
    <row r="311" spans="1:23">
      <c r="A311" s="93">
        <v>44581</v>
      </c>
      <c r="B311" s="90">
        <v>53600</v>
      </c>
      <c r="C311" s="90">
        <v>50700</v>
      </c>
      <c r="D311" s="90">
        <v>51500</v>
      </c>
      <c r="E311" s="90">
        <v>50500</v>
      </c>
      <c r="F311" s="90">
        <v>52900</v>
      </c>
      <c r="G311" s="91" t="s">
        <v>25</v>
      </c>
      <c r="H311" s="90">
        <v>52000</v>
      </c>
      <c r="I311" s="90">
        <v>51200</v>
      </c>
      <c r="J311" s="90">
        <v>52600</v>
      </c>
      <c r="K311" s="91" t="s">
        <v>25</v>
      </c>
      <c r="L311" s="90">
        <v>51900</v>
      </c>
      <c r="M311" s="90">
        <v>52900</v>
      </c>
      <c r="N311" s="90">
        <v>48800</v>
      </c>
      <c r="O311" s="91" t="s">
        <v>25</v>
      </c>
      <c r="P311" s="90">
        <v>48400</v>
      </c>
      <c r="Q311" s="90">
        <v>48800</v>
      </c>
      <c r="R311" s="90">
        <v>49000</v>
      </c>
      <c r="S311" s="90">
        <v>53300</v>
      </c>
      <c r="T311" s="90">
        <v>51800</v>
      </c>
      <c r="U311" s="90">
        <v>50800</v>
      </c>
      <c r="V311" s="90">
        <v>52200</v>
      </c>
      <c r="W311" s="90">
        <v>54600</v>
      </c>
    </row>
    <row r="312" spans="1:23">
      <c r="A312" s="93">
        <v>44582</v>
      </c>
      <c r="B312" s="90">
        <v>53600</v>
      </c>
      <c r="C312" s="90">
        <v>50700</v>
      </c>
      <c r="D312" s="90">
        <v>51500</v>
      </c>
      <c r="E312" s="90">
        <v>50500</v>
      </c>
      <c r="F312" s="90">
        <v>53000</v>
      </c>
      <c r="G312" s="91" t="s">
        <v>25</v>
      </c>
      <c r="H312" s="90">
        <v>52000</v>
      </c>
      <c r="I312" s="90">
        <v>51200</v>
      </c>
      <c r="J312" s="90">
        <v>52600</v>
      </c>
      <c r="K312" s="91" t="s">
        <v>25</v>
      </c>
      <c r="L312" s="90">
        <v>51900</v>
      </c>
      <c r="M312" s="90">
        <v>53000</v>
      </c>
      <c r="N312" s="90">
        <v>49000</v>
      </c>
      <c r="O312" s="91" t="s">
        <v>25</v>
      </c>
      <c r="P312" s="90">
        <v>48400</v>
      </c>
      <c r="Q312" s="90">
        <v>48800</v>
      </c>
      <c r="R312" s="90">
        <v>48800</v>
      </c>
      <c r="S312" s="90">
        <v>53300</v>
      </c>
      <c r="T312" s="90">
        <v>51600</v>
      </c>
      <c r="U312" s="90">
        <v>51600</v>
      </c>
      <c r="V312" s="90">
        <v>52200</v>
      </c>
      <c r="W312" s="90">
        <v>54600</v>
      </c>
    </row>
    <row r="313" spans="1:23">
      <c r="A313" s="93">
        <v>44583</v>
      </c>
      <c r="B313" s="90">
        <v>53600</v>
      </c>
      <c r="C313" s="90">
        <v>50500</v>
      </c>
      <c r="D313" s="90">
        <v>51500</v>
      </c>
      <c r="E313" s="90">
        <v>50700</v>
      </c>
      <c r="F313" s="90">
        <v>53000</v>
      </c>
      <c r="G313" s="91" t="s">
        <v>25</v>
      </c>
      <c r="H313" s="90">
        <v>52000</v>
      </c>
      <c r="I313" s="90">
        <v>51100</v>
      </c>
      <c r="J313" s="90">
        <v>52600</v>
      </c>
      <c r="K313" s="91" t="s">
        <v>25</v>
      </c>
      <c r="L313" s="90">
        <v>51900</v>
      </c>
      <c r="M313" s="90">
        <v>53000</v>
      </c>
      <c r="N313" s="90">
        <v>49000</v>
      </c>
      <c r="O313" s="91" t="s">
        <v>25</v>
      </c>
      <c r="P313" s="90">
        <v>48300</v>
      </c>
      <c r="Q313" s="90">
        <v>48600</v>
      </c>
      <c r="R313" s="90">
        <v>48500</v>
      </c>
      <c r="S313" s="90">
        <v>53500</v>
      </c>
      <c r="T313" s="90">
        <v>51600</v>
      </c>
      <c r="U313" s="90">
        <v>51100</v>
      </c>
      <c r="V313" s="90">
        <v>52200</v>
      </c>
      <c r="W313" s="90">
        <v>54600</v>
      </c>
    </row>
    <row r="314" spans="1:23">
      <c r="A314" s="93">
        <v>44584</v>
      </c>
      <c r="B314" s="90" t="s">
        <v>24</v>
      </c>
      <c r="C314" s="90" t="s">
        <v>24</v>
      </c>
      <c r="D314" s="90" t="s">
        <v>24</v>
      </c>
      <c r="E314" s="90" t="s">
        <v>24</v>
      </c>
      <c r="F314" s="90" t="s">
        <v>24</v>
      </c>
      <c r="G314" s="90" t="s">
        <v>24</v>
      </c>
      <c r="H314" s="90" t="s">
        <v>24</v>
      </c>
      <c r="I314" s="90" t="s">
        <v>24</v>
      </c>
      <c r="J314" s="90" t="s">
        <v>24</v>
      </c>
      <c r="K314" s="90" t="s">
        <v>24</v>
      </c>
      <c r="L314" s="90" t="s">
        <v>24</v>
      </c>
      <c r="M314" s="90" t="s">
        <v>24</v>
      </c>
      <c r="N314" s="90" t="s">
        <v>24</v>
      </c>
      <c r="O314" s="90" t="s">
        <v>24</v>
      </c>
      <c r="P314" s="90" t="s">
        <v>24</v>
      </c>
      <c r="Q314" s="90" t="s">
        <v>24</v>
      </c>
      <c r="R314" s="90" t="s">
        <v>24</v>
      </c>
      <c r="S314" s="90" t="s">
        <v>24</v>
      </c>
      <c r="T314" s="90" t="s">
        <v>24</v>
      </c>
      <c r="U314" s="90" t="s">
        <v>24</v>
      </c>
      <c r="V314" s="90" t="s">
        <v>24</v>
      </c>
      <c r="W314" s="90" t="s">
        <v>24</v>
      </c>
    </row>
    <row r="315" spans="1:23">
      <c r="A315" s="93">
        <v>44585</v>
      </c>
      <c r="B315" s="90">
        <v>53900</v>
      </c>
      <c r="C315" s="90">
        <v>51000</v>
      </c>
      <c r="D315" s="90">
        <v>51700</v>
      </c>
      <c r="E315" s="90">
        <v>50700</v>
      </c>
      <c r="F315" s="90">
        <v>53100</v>
      </c>
      <c r="G315" s="91" t="s">
        <v>25</v>
      </c>
      <c r="H315" s="90">
        <v>52000</v>
      </c>
      <c r="I315" s="90">
        <v>51400</v>
      </c>
      <c r="J315" s="90">
        <v>52800</v>
      </c>
      <c r="K315" s="91" t="s">
        <v>25</v>
      </c>
      <c r="L315" s="90">
        <v>52000</v>
      </c>
      <c r="M315" s="90">
        <v>53200</v>
      </c>
      <c r="N315" s="90">
        <v>49400</v>
      </c>
      <c r="O315" s="91" t="s">
        <v>25</v>
      </c>
      <c r="P315" s="90">
        <v>49100</v>
      </c>
      <c r="Q315" s="90">
        <v>49500</v>
      </c>
      <c r="R315" s="90">
        <v>49100</v>
      </c>
      <c r="S315" s="90">
        <v>53500</v>
      </c>
      <c r="T315" s="90">
        <v>52400</v>
      </c>
      <c r="U315" s="90">
        <v>51600</v>
      </c>
      <c r="V315" s="90">
        <v>52200</v>
      </c>
      <c r="W315" s="90">
        <v>54600</v>
      </c>
    </row>
    <row r="316" spans="1:23">
      <c r="A316" s="93">
        <v>44586</v>
      </c>
      <c r="B316" s="90">
        <v>54200</v>
      </c>
      <c r="C316" s="90">
        <v>51000</v>
      </c>
      <c r="D316" s="90">
        <v>52200</v>
      </c>
      <c r="E316" s="90">
        <v>51000</v>
      </c>
      <c r="F316" s="90">
        <v>53400</v>
      </c>
      <c r="G316" s="91" t="s">
        <v>25</v>
      </c>
      <c r="H316" s="90">
        <v>52500</v>
      </c>
      <c r="I316" s="90">
        <v>51900</v>
      </c>
      <c r="J316" s="90">
        <v>53200</v>
      </c>
      <c r="K316" s="91" t="s">
        <v>25</v>
      </c>
      <c r="L316" s="90">
        <v>52300</v>
      </c>
      <c r="M316" s="90">
        <v>53600</v>
      </c>
      <c r="N316" s="90">
        <v>50000</v>
      </c>
      <c r="O316" s="91" t="s">
        <v>25</v>
      </c>
      <c r="P316" s="90">
        <v>49400</v>
      </c>
      <c r="Q316" s="90">
        <v>49800</v>
      </c>
      <c r="R316" s="90">
        <v>49500</v>
      </c>
      <c r="S316" s="90">
        <v>53800</v>
      </c>
      <c r="T316" s="90">
        <v>52600</v>
      </c>
      <c r="U316" s="90">
        <v>52100</v>
      </c>
      <c r="V316" s="90">
        <v>52400</v>
      </c>
      <c r="W316" s="90">
        <v>54600</v>
      </c>
    </row>
    <row r="317" spans="1:23">
      <c r="A317" s="93">
        <v>44587</v>
      </c>
      <c r="B317" s="90" t="s">
        <v>24</v>
      </c>
      <c r="C317" s="90" t="s">
        <v>24</v>
      </c>
      <c r="D317" s="90" t="s">
        <v>24</v>
      </c>
      <c r="E317" s="90" t="s">
        <v>24</v>
      </c>
      <c r="F317" s="90" t="s">
        <v>24</v>
      </c>
      <c r="G317" s="90" t="s">
        <v>24</v>
      </c>
      <c r="H317" s="90" t="s">
        <v>24</v>
      </c>
      <c r="I317" s="90" t="s">
        <v>24</v>
      </c>
      <c r="J317" s="90" t="s">
        <v>24</v>
      </c>
      <c r="K317" s="90" t="s">
        <v>24</v>
      </c>
      <c r="L317" s="90" t="s">
        <v>24</v>
      </c>
      <c r="M317" s="90" t="s">
        <v>24</v>
      </c>
      <c r="N317" s="90" t="s">
        <v>24</v>
      </c>
      <c r="O317" s="90" t="s">
        <v>24</v>
      </c>
      <c r="P317" s="90" t="s">
        <v>24</v>
      </c>
      <c r="Q317" s="90" t="s">
        <v>24</v>
      </c>
      <c r="R317" s="90" t="s">
        <v>24</v>
      </c>
      <c r="S317" s="90" t="s">
        <v>24</v>
      </c>
      <c r="T317" s="90" t="s">
        <v>24</v>
      </c>
      <c r="U317" s="90" t="s">
        <v>24</v>
      </c>
      <c r="V317" s="90" t="s">
        <v>24</v>
      </c>
      <c r="W317" s="90" t="s">
        <v>24</v>
      </c>
    </row>
    <row r="318" spans="1:23">
      <c r="A318" s="93">
        <v>44588</v>
      </c>
      <c r="B318" s="90">
        <v>55200</v>
      </c>
      <c r="C318" s="90">
        <v>51700</v>
      </c>
      <c r="D318" s="90">
        <v>52600</v>
      </c>
      <c r="E318" s="90">
        <v>51500</v>
      </c>
      <c r="F318" s="90">
        <v>53700</v>
      </c>
      <c r="G318" s="91" t="s">
        <v>25</v>
      </c>
      <c r="H318" s="90">
        <v>53500</v>
      </c>
      <c r="I318" s="90">
        <v>52700</v>
      </c>
      <c r="J318" s="90">
        <v>53800</v>
      </c>
      <c r="K318" s="91" t="s">
        <v>25</v>
      </c>
      <c r="L318" s="90">
        <v>53300</v>
      </c>
      <c r="M318" s="90">
        <v>54200</v>
      </c>
      <c r="N318" s="90">
        <v>51000</v>
      </c>
      <c r="O318" s="91" t="s">
        <v>25</v>
      </c>
      <c r="P318" s="90">
        <v>50300</v>
      </c>
      <c r="Q318" s="90">
        <v>50800</v>
      </c>
      <c r="R318" s="90">
        <v>50400</v>
      </c>
      <c r="S318" s="90">
        <v>54300</v>
      </c>
      <c r="T318" s="90">
        <v>53600</v>
      </c>
      <c r="U318" s="90">
        <v>52800</v>
      </c>
      <c r="V318" s="90">
        <v>53500</v>
      </c>
      <c r="W318" s="90">
        <v>55600</v>
      </c>
    </row>
    <row r="319" spans="1:23">
      <c r="A319" s="93">
        <v>44589</v>
      </c>
      <c r="B319" s="90">
        <v>55400</v>
      </c>
      <c r="C319" s="90">
        <v>52300</v>
      </c>
      <c r="D319" s="90">
        <v>52600</v>
      </c>
      <c r="E319" s="90">
        <v>51500</v>
      </c>
      <c r="F319" s="90">
        <v>53700</v>
      </c>
      <c r="G319" s="91" t="s">
        <v>25</v>
      </c>
      <c r="H319" s="90">
        <v>53500</v>
      </c>
      <c r="I319" s="90">
        <v>52700</v>
      </c>
      <c r="J319" s="90">
        <v>53800</v>
      </c>
      <c r="K319" s="91" t="s">
        <v>25</v>
      </c>
      <c r="L319" s="90">
        <v>53300</v>
      </c>
      <c r="M319" s="90">
        <v>54600</v>
      </c>
      <c r="N319" s="90">
        <v>51000</v>
      </c>
      <c r="O319" s="91" t="s">
        <v>25</v>
      </c>
      <c r="P319" s="90">
        <v>50200</v>
      </c>
      <c r="Q319" s="90">
        <v>50800</v>
      </c>
      <c r="R319" s="90">
        <v>50400</v>
      </c>
      <c r="S319" s="90">
        <v>54300</v>
      </c>
      <c r="T319" s="90">
        <v>53600</v>
      </c>
      <c r="U319" s="90">
        <v>52800</v>
      </c>
      <c r="V319" s="90">
        <v>53800</v>
      </c>
      <c r="W319" s="90">
        <v>56100</v>
      </c>
    </row>
    <row r="320" spans="1:23">
      <c r="A320" s="93">
        <v>44590</v>
      </c>
      <c r="B320" s="90">
        <v>56000</v>
      </c>
      <c r="C320" s="90">
        <v>53300</v>
      </c>
      <c r="D320" s="90">
        <v>53500</v>
      </c>
      <c r="E320" s="90">
        <v>52000</v>
      </c>
      <c r="F320" s="90">
        <v>54300</v>
      </c>
      <c r="G320" s="91" t="s">
        <v>25</v>
      </c>
      <c r="H320" s="90">
        <v>54500</v>
      </c>
      <c r="I320" s="90">
        <v>53400</v>
      </c>
      <c r="J320" s="90">
        <v>55200</v>
      </c>
      <c r="K320" s="91" t="s">
        <v>25</v>
      </c>
      <c r="L320" s="90">
        <v>53900</v>
      </c>
      <c r="M320" s="90">
        <v>55300</v>
      </c>
      <c r="N320" s="90">
        <v>51500</v>
      </c>
      <c r="O320" s="91" t="s">
        <v>25</v>
      </c>
      <c r="P320" s="90">
        <v>51400</v>
      </c>
      <c r="Q320" s="90">
        <v>51900</v>
      </c>
      <c r="R320" s="90">
        <v>51700</v>
      </c>
      <c r="S320" s="90">
        <v>54800</v>
      </c>
      <c r="T320" s="90">
        <v>54800</v>
      </c>
      <c r="U320" s="90">
        <v>53300</v>
      </c>
      <c r="V320" s="90">
        <v>54700</v>
      </c>
      <c r="W320" s="90">
        <v>56800</v>
      </c>
    </row>
    <row r="321" spans="1:23">
      <c r="A321" s="93">
        <v>44591</v>
      </c>
      <c r="B321" s="90" t="s">
        <v>24</v>
      </c>
      <c r="C321" s="90" t="s">
        <v>24</v>
      </c>
      <c r="D321" s="90" t="s">
        <v>24</v>
      </c>
      <c r="E321" s="90" t="s">
        <v>24</v>
      </c>
      <c r="F321" s="90" t="s">
        <v>24</v>
      </c>
      <c r="G321" s="90" t="s">
        <v>24</v>
      </c>
      <c r="H321" s="90" t="s">
        <v>24</v>
      </c>
      <c r="I321" s="90" t="s">
        <v>24</v>
      </c>
      <c r="J321" s="90" t="s">
        <v>24</v>
      </c>
      <c r="K321" s="90" t="s">
        <v>24</v>
      </c>
      <c r="L321" s="90" t="s">
        <v>24</v>
      </c>
      <c r="M321" s="90" t="s">
        <v>24</v>
      </c>
      <c r="N321" s="90" t="s">
        <v>24</v>
      </c>
      <c r="O321" s="90" t="s">
        <v>24</v>
      </c>
      <c r="P321" s="90" t="s">
        <v>24</v>
      </c>
      <c r="Q321" s="90" t="s">
        <v>24</v>
      </c>
      <c r="R321" s="90" t="s">
        <v>24</v>
      </c>
      <c r="S321" s="90" t="s">
        <v>24</v>
      </c>
      <c r="T321" s="90" t="s">
        <v>24</v>
      </c>
      <c r="U321" s="90" t="s">
        <v>24</v>
      </c>
      <c r="V321" s="90" t="s">
        <v>24</v>
      </c>
      <c r="W321" s="90" t="s">
        <v>24</v>
      </c>
    </row>
    <row r="322" spans="1:23">
      <c r="A322" s="93">
        <v>44592</v>
      </c>
      <c r="B322" s="90">
        <v>56000</v>
      </c>
      <c r="C322" s="90">
        <v>53500</v>
      </c>
      <c r="D322" s="90">
        <v>54000</v>
      </c>
      <c r="E322" s="90">
        <v>51800</v>
      </c>
      <c r="F322" s="90">
        <v>54300</v>
      </c>
      <c r="G322" s="91" t="s">
        <v>25</v>
      </c>
      <c r="H322" s="90">
        <v>55000</v>
      </c>
      <c r="I322" s="90">
        <v>53200</v>
      </c>
      <c r="J322" s="90">
        <v>55200</v>
      </c>
      <c r="K322" s="91" t="s">
        <v>25</v>
      </c>
      <c r="L322" s="90">
        <v>53800</v>
      </c>
      <c r="M322" s="90">
        <v>55800</v>
      </c>
      <c r="N322" s="90">
        <v>51800</v>
      </c>
      <c r="O322" s="91" t="s">
        <v>25</v>
      </c>
      <c r="P322" s="90">
        <v>51200</v>
      </c>
      <c r="Q322" s="90">
        <v>51800</v>
      </c>
      <c r="R322" s="90">
        <v>51700</v>
      </c>
      <c r="S322" s="90">
        <v>54600</v>
      </c>
      <c r="T322" s="90">
        <v>54800</v>
      </c>
      <c r="U322" s="90">
        <v>53300</v>
      </c>
      <c r="V322" s="90">
        <v>54900</v>
      </c>
      <c r="W322" s="90">
        <v>57100</v>
      </c>
    </row>
    <row r="323" spans="1:23">
      <c r="A323" s="93">
        <v>44593</v>
      </c>
      <c r="B323" s="90">
        <v>56100</v>
      </c>
      <c r="C323" s="90">
        <v>54000</v>
      </c>
      <c r="D323" s="90">
        <v>54200</v>
      </c>
      <c r="E323" s="90">
        <v>52100</v>
      </c>
      <c r="F323" s="90">
        <v>55100</v>
      </c>
      <c r="G323" s="91" t="s">
        <v>25</v>
      </c>
      <c r="H323" s="90">
        <v>54500</v>
      </c>
      <c r="I323" s="90">
        <v>53200</v>
      </c>
      <c r="J323" s="90">
        <v>55200</v>
      </c>
      <c r="K323" s="91" t="s">
        <v>25</v>
      </c>
      <c r="L323" s="90">
        <v>53600</v>
      </c>
      <c r="M323" s="90">
        <v>55900</v>
      </c>
      <c r="N323" s="90">
        <v>52000</v>
      </c>
      <c r="O323" s="91" t="s">
        <v>25</v>
      </c>
      <c r="P323" s="90">
        <v>50800</v>
      </c>
      <c r="Q323" s="90">
        <v>51200</v>
      </c>
      <c r="R323" s="90">
        <v>51200</v>
      </c>
      <c r="S323" s="90">
        <v>54900</v>
      </c>
      <c r="T323" s="90">
        <v>54300</v>
      </c>
      <c r="U323" s="90">
        <v>53300</v>
      </c>
      <c r="V323" s="90">
        <v>54900</v>
      </c>
      <c r="W323" s="90">
        <v>57100</v>
      </c>
    </row>
    <row r="324" spans="1:23">
      <c r="A324" s="93">
        <v>44594</v>
      </c>
      <c r="B324" s="90">
        <v>56600</v>
      </c>
      <c r="C324" s="90">
        <v>54000</v>
      </c>
      <c r="D324" s="90">
        <v>54500</v>
      </c>
      <c r="E324" s="90">
        <v>52500</v>
      </c>
      <c r="F324" s="90">
        <v>55100</v>
      </c>
      <c r="G324" s="91" t="s">
        <v>25</v>
      </c>
      <c r="H324" s="90">
        <v>55000</v>
      </c>
      <c r="I324" s="90">
        <v>53300</v>
      </c>
      <c r="J324" s="90">
        <v>55200</v>
      </c>
      <c r="K324" s="91" t="s">
        <v>25</v>
      </c>
      <c r="L324" s="90">
        <v>54100</v>
      </c>
      <c r="M324" s="90">
        <v>55900</v>
      </c>
      <c r="N324" s="90">
        <v>52300</v>
      </c>
      <c r="O324" s="91" t="s">
        <v>25</v>
      </c>
      <c r="P324" s="90">
        <v>51200</v>
      </c>
      <c r="Q324" s="90">
        <v>51500</v>
      </c>
      <c r="R324" s="90">
        <v>51600</v>
      </c>
      <c r="S324" s="90">
        <v>55300</v>
      </c>
      <c r="T324" s="90">
        <v>54500</v>
      </c>
      <c r="U324" s="90">
        <v>53500</v>
      </c>
      <c r="V324" s="90">
        <v>54900</v>
      </c>
      <c r="W324" s="90">
        <v>57100</v>
      </c>
    </row>
    <row r="325" spans="1:23">
      <c r="A325" s="93">
        <v>44595</v>
      </c>
      <c r="B325" s="90">
        <v>56600</v>
      </c>
      <c r="C325" s="90">
        <v>54000</v>
      </c>
      <c r="D325" s="90">
        <v>54700</v>
      </c>
      <c r="E325" s="90">
        <v>52500</v>
      </c>
      <c r="F325" s="90">
        <v>55000</v>
      </c>
      <c r="G325" s="91" t="s">
        <v>25</v>
      </c>
      <c r="H325" s="90">
        <v>54500</v>
      </c>
      <c r="I325" s="90">
        <v>53300</v>
      </c>
      <c r="J325" s="90">
        <v>55400</v>
      </c>
      <c r="K325" s="91" t="s">
        <v>25</v>
      </c>
      <c r="L325" s="90">
        <v>54000</v>
      </c>
      <c r="M325" s="90">
        <v>56100</v>
      </c>
      <c r="N325" s="90">
        <v>52300</v>
      </c>
      <c r="O325" s="91" t="s">
        <v>25</v>
      </c>
      <c r="P325" s="90">
        <v>51000</v>
      </c>
      <c r="Q325" s="90">
        <v>51300</v>
      </c>
      <c r="R325" s="90">
        <v>51300</v>
      </c>
      <c r="S325" s="90">
        <v>55300</v>
      </c>
      <c r="T325" s="90">
        <v>54500</v>
      </c>
      <c r="U325" s="90">
        <v>53800</v>
      </c>
      <c r="V325" s="90">
        <v>54900</v>
      </c>
      <c r="W325" s="90">
        <v>57100</v>
      </c>
    </row>
    <row r="326" spans="1:23">
      <c r="A326" s="93">
        <v>44596</v>
      </c>
      <c r="B326" s="90">
        <v>56700</v>
      </c>
      <c r="C326" s="90">
        <v>54000</v>
      </c>
      <c r="D326" s="90">
        <v>54700</v>
      </c>
      <c r="E326" s="90">
        <v>52500</v>
      </c>
      <c r="F326" s="90">
        <v>54900</v>
      </c>
      <c r="G326" s="91" t="s">
        <v>25</v>
      </c>
      <c r="H326" s="90">
        <v>54500</v>
      </c>
      <c r="I326" s="90">
        <v>53900</v>
      </c>
      <c r="J326" s="90">
        <v>55400</v>
      </c>
      <c r="K326" s="91" t="s">
        <v>25</v>
      </c>
      <c r="L326" s="90">
        <v>54400</v>
      </c>
      <c r="M326" s="90">
        <v>56400</v>
      </c>
      <c r="N326" s="90">
        <v>52500</v>
      </c>
      <c r="O326" s="91" t="s">
        <v>25</v>
      </c>
      <c r="P326" s="90">
        <v>51400</v>
      </c>
      <c r="Q326" s="90">
        <v>51800</v>
      </c>
      <c r="R326" s="90">
        <v>51700</v>
      </c>
      <c r="S326" s="90">
        <v>55300</v>
      </c>
      <c r="T326" s="90">
        <v>54700</v>
      </c>
      <c r="U326" s="90">
        <v>53800</v>
      </c>
      <c r="V326" s="90">
        <v>54900</v>
      </c>
      <c r="W326" s="90">
        <v>57100</v>
      </c>
    </row>
    <row r="327" spans="1:23">
      <c r="A327" s="93">
        <v>44597</v>
      </c>
      <c r="B327" s="90">
        <v>57100</v>
      </c>
      <c r="C327" s="90">
        <v>54000</v>
      </c>
      <c r="D327" s="90">
        <v>55200</v>
      </c>
      <c r="E327" s="90">
        <v>52800</v>
      </c>
      <c r="F327" s="90">
        <v>54900</v>
      </c>
      <c r="G327" s="91" t="s">
        <v>25</v>
      </c>
      <c r="H327" s="90">
        <v>54500</v>
      </c>
      <c r="I327" s="90">
        <v>54400</v>
      </c>
      <c r="J327" s="90">
        <v>55400</v>
      </c>
      <c r="K327" s="91" t="s">
        <v>25</v>
      </c>
      <c r="L327" s="90">
        <v>54500</v>
      </c>
      <c r="M327" s="90">
        <v>56500</v>
      </c>
      <c r="N327" s="90">
        <v>52800</v>
      </c>
      <c r="O327" s="91" t="s">
        <v>25</v>
      </c>
      <c r="P327" s="90">
        <v>51200</v>
      </c>
      <c r="Q327" s="90">
        <v>51800</v>
      </c>
      <c r="R327" s="90">
        <v>51700</v>
      </c>
      <c r="S327" s="90">
        <v>55600</v>
      </c>
      <c r="T327" s="90">
        <v>54700</v>
      </c>
      <c r="U327" s="90">
        <v>53800</v>
      </c>
      <c r="V327" s="90">
        <v>54900</v>
      </c>
      <c r="W327" s="90">
        <v>57100</v>
      </c>
    </row>
    <row r="328" spans="1:23">
      <c r="A328" s="93">
        <v>44598</v>
      </c>
      <c r="B328" s="90" t="s">
        <v>24</v>
      </c>
      <c r="C328" s="90" t="s">
        <v>24</v>
      </c>
      <c r="D328" s="90" t="s">
        <v>24</v>
      </c>
      <c r="E328" s="90" t="s">
        <v>24</v>
      </c>
      <c r="F328" s="90" t="s">
        <v>24</v>
      </c>
      <c r="G328" s="90" t="s">
        <v>24</v>
      </c>
      <c r="H328" s="90" t="s">
        <v>24</v>
      </c>
      <c r="I328" s="90" t="s">
        <v>24</v>
      </c>
      <c r="J328" s="90" t="s">
        <v>24</v>
      </c>
      <c r="K328" s="90" t="s">
        <v>24</v>
      </c>
      <c r="L328" s="90" t="s">
        <v>24</v>
      </c>
      <c r="M328" s="90" t="s">
        <v>24</v>
      </c>
      <c r="N328" s="90" t="s">
        <v>24</v>
      </c>
      <c r="O328" s="90" t="s">
        <v>24</v>
      </c>
      <c r="P328" s="90" t="s">
        <v>24</v>
      </c>
      <c r="Q328" s="90" t="s">
        <v>24</v>
      </c>
      <c r="R328" s="90" t="s">
        <v>24</v>
      </c>
      <c r="S328" s="90" t="s">
        <v>24</v>
      </c>
      <c r="T328" s="90" t="s">
        <v>24</v>
      </c>
      <c r="U328" s="90" t="s">
        <v>24</v>
      </c>
      <c r="V328" s="90" t="s">
        <v>24</v>
      </c>
      <c r="W328" s="90" t="s">
        <v>24</v>
      </c>
    </row>
    <row r="329" spans="1:23">
      <c r="A329" s="93">
        <v>44599</v>
      </c>
      <c r="B329" s="90">
        <v>56700</v>
      </c>
      <c r="C329" s="90">
        <v>54200</v>
      </c>
      <c r="D329" s="90">
        <v>55200</v>
      </c>
      <c r="E329" s="90">
        <v>52800</v>
      </c>
      <c r="F329" s="90">
        <v>54800</v>
      </c>
      <c r="G329" s="91" t="s">
        <v>25</v>
      </c>
      <c r="H329" s="90">
        <v>54500</v>
      </c>
      <c r="I329" s="90">
        <v>54400</v>
      </c>
      <c r="J329" s="90">
        <v>55400</v>
      </c>
      <c r="K329" s="91" t="s">
        <v>25</v>
      </c>
      <c r="L329" s="90">
        <v>54900</v>
      </c>
      <c r="M329" s="90">
        <v>56500</v>
      </c>
      <c r="N329" s="90">
        <v>52600</v>
      </c>
      <c r="O329" s="91" t="s">
        <v>25</v>
      </c>
      <c r="P329" s="90">
        <v>51200</v>
      </c>
      <c r="Q329" s="90">
        <v>51700</v>
      </c>
      <c r="R329" s="90">
        <v>51400</v>
      </c>
      <c r="S329" s="90">
        <v>55600</v>
      </c>
      <c r="T329" s="90">
        <v>54700</v>
      </c>
      <c r="U329" s="90">
        <v>53600</v>
      </c>
      <c r="V329" s="90">
        <v>54900</v>
      </c>
      <c r="W329" s="90">
        <v>57100</v>
      </c>
    </row>
    <row r="330" spans="1:23">
      <c r="A330" s="93">
        <v>44600</v>
      </c>
      <c r="B330" s="90">
        <v>56500</v>
      </c>
      <c r="C330" s="90">
        <v>54000</v>
      </c>
      <c r="D330" s="90">
        <v>55500</v>
      </c>
      <c r="E330" s="90">
        <v>52500</v>
      </c>
      <c r="F330" s="90">
        <v>54600</v>
      </c>
      <c r="G330" s="91" t="s">
        <v>25</v>
      </c>
      <c r="H330" s="90">
        <v>54500</v>
      </c>
      <c r="I330" s="90">
        <v>54500</v>
      </c>
      <c r="J330" s="90">
        <v>55400</v>
      </c>
      <c r="K330" s="91" t="s">
        <v>25</v>
      </c>
      <c r="L330" s="90">
        <v>55000</v>
      </c>
      <c r="M330" s="90">
        <v>56500</v>
      </c>
      <c r="N330" s="90">
        <v>52400</v>
      </c>
      <c r="O330" s="91" t="s">
        <v>25</v>
      </c>
      <c r="P330" s="90">
        <v>51400</v>
      </c>
      <c r="Q330" s="90">
        <v>52000</v>
      </c>
      <c r="R330" s="90">
        <v>51400</v>
      </c>
      <c r="S330" s="90">
        <v>55300</v>
      </c>
      <c r="T330" s="90">
        <v>54800</v>
      </c>
      <c r="U330" s="90">
        <v>53600</v>
      </c>
      <c r="V330" s="90">
        <v>54800</v>
      </c>
      <c r="W330" s="90">
        <v>56900</v>
      </c>
    </row>
    <row r="331" spans="1:23">
      <c r="A331" s="93">
        <v>44601</v>
      </c>
      <c r="B331" s="90">
        <v>56500</v>
      </c>
      <c r="C331" s="90">
        <v>54000</v>
      </c>
      <c r="D331" s="90">
        <v>55200</v>
      </c>
      <c r="E331" s="90">
        <v>52200</v>
      </c>
      <c r="F331" s="90">
        <v>54400</v>
      </c>
      <c r="G331" s="91" t="s">
        <v>25</v>
      </c>
      <c r="H331" s="90">
        <v>54500</v>
      </c>
      <c r="I331" s="90">
        <v>54200</v>
      </c>
      <c r="J331" s="90">
        <v>55400</v>
      </c>
      <c r="K331" s="91" t="s">
        <v>25</v>
      </c>
      <c r="L331" s="90">
        <v>54500</v>
      </c>
      <c r="M331" s="90">
        <v>56500</v>
      </c>
      <c r="N331" s="90">
        <v>52600</v>
      </c>
      <c r="O331" s="91" t="s">
        <v>25</v>
      </c>
      <c r="P331" s="90">
        <v>50800</v>
      </c>
      <c r="Q331" s="90">
        <v>51900</v>
      </c>
      <c r="R331" s="90">
        <v>51200</v>
      </c>
      <c r="S331" s="90">
        <v>55100</v>
      </c>
      <c r="T331" s="90">
        <v>54800</v>
      </c>
      <c r="U331" s="90">
        <v>53500</v>
      </c>
      <c r="V331" s="90">
        <v>54600</v>
      </c>
      <c r="W331" s="90">
        <v>56900</v>
      </c>
    </row>
    <row r="332" spans="1:23">
      <c r="A332" s="93">
        <v>44602</v>
      </c>
      <c r="B332" s="90">
        <v>56000</v>
      </c>
      <c r="C332" s="90">
        <v>54000</v>
      </c>
      <c r="D332" s="90">
        <v>55000</v>
      </c>
      <c r="E332" s="90">
        <v>51800</v>
      </c>
      <c r="F332" s="90">
        <v>54400</v>
      </c>
      <c r="G332" s="91" t="s">
        <v>25</v>
      </c>
      <c r="H332" s="90">
        <v>54000</v>
      </c>
      <c r="I332" s="90">
        <v>53900</v>
      </c>
      <c r="J332" s="90">
        <v>55300</v>
      </c>
      <c r="K332" s="91" t="s">
        <v>25</v>
      </c>
      <c r="L332" s="90">
        <v>54300</v>
      </c>
      <c r="M332" s="90">
        <v>56500</v>
      </c>
      <c r="N332" s="90">
        <v>52200</v>
      </c>
      <c r="O332" s="91" t="s">
        <v>25</v>
      </c>
      <c r="P332" s="90">
        <v>51000</v>
      </c>
      <c r="Q332" s="90">
        <v>51600</v>
      </c>
      <c r="R332" s="90">
        <v>51100</v>
      </c>
      <c r="S332" s="90">
        <v>54700</v>
      </c>
      <c r="T332" s="90">
        <v>54400</v>
      </c>
      <c r="U332" s="90">
        <v>53800</v>
      </c>
      <c r="V332" s="90">
        <v>54600</v>
      </c>
      <c r="W332" s="90">
        <v>56900</v>
      </c>
    </row>
    <row r="333" spans="1:23">
      <c r="A333" s="93">
        <v>44603</v>
      </c>
      <c r="B333" s="90">
        <v>55600</v>
      </c>
      <c r="C333" s="90">
        <v>53800</v>
      </c>
      <c r="D333" s="90">
        <v>54500</v>
      </c>
      <c r="E333" s="90">
        <v>51500</v>
      </c>
      <c r="F333" s="90">
        <v>54200</v>
      </c>
      <c r="G333" s="91" t="s">
        <v>25</v>
      </c>
      <c r="H333" s="90">
        <v>54000</v>
      </c>
      <c r="I333" s="90">
        <v>53500</v>
      </c>
      <c r="J333" s="90">
        <v>55200</v>
      </c>
      <c r="K333" s="91" t="s">
        <v>25</v>
      </c>
      <c r="L333" s="90">
        <v>53900</v>
      </c>
      <c r="M333" s="90">
        <v>56400</v>
      </c>
      <c r="N333" s="90">
        <v>51700</v>
      </c>
      <c r="O333" s="91" t="s">
        <v>25</v>
      </c>
      <c r="P333" s="90">
        <v>50600</v>
      </c>
      <c r="Q333" s="90">
        <v>51300</v>
      </c>
      <c r="R333" s="90">
        <v>51000</v>
      </c>
      <c r="S333" s="90">
        <v>54400</v>
      </c>
      <c r="T333" s="90">
        <v>53800</v>
      </c>
      <c r="U333" s="90">
        <v>53800</v>
      </c>
      <c r="V333" s="90">
        <v>54100</v>
      </c>
      <c r="W333" s="90">
        <v>56500</v>
      </c>
    </row>
    <row r="334" spans="1:23">
      <c r="A334" s="93">
        <v>44604</v>
      </c>
      <c r="B334" s="90">
        <v>55400</v>
      </c>
      <c r="C334" s="90">
        <v>53500</v>
      </c>
      <c r="D334" s="90">
        <v>54200</v>
      </c>
      <c r="E334" s="90">
        <v>51200</v>
      </c>
      <c r="F334" s="90">
        <v>54200</v>
      </c>
      <c r="G334" s="91" t="s">
        <v>25</v>
      </c>
      <c r="H334" s="90">
        <v>53500</v>
      </c>
      <c r="I334" s="90">
        <v>53300</v>
      </c>
      <c r="J334" s="90">
        <v>55200</v>
      </c>
      <c r="K334" s="91" t="s">
        <v>25</v>
      </c>
      <c r="L334" s="90">
        <v>53800</v>
      </c>
      <c r="M334" s="90">
        <v>56100</v>
      </c>
      <c r="N334" s="90">
        <v>51500</v>
      </c>
      <c r="O334" s="91" t="s">
        <v>25</v>
      </c>
      <c r="P334" s="90">
        <v>50300</v>
      </c>
      <c r="Q334" s="90">
        <v>51200</v>
      </c>
      <c r="R334" s="90">
        <v>50800</v>
      </c>
      <c r="S334" s="90">
        <v>54100</v>
      </c>
      <c r="T334" s="90">
        <v>53800</v>
      </c>
      <c r="U334" s="90">
        <v>53800</v>
      </c>
      <c r="V334" s="90">
        <v>53900</v>
      </c>
      <c r="W334" s="90">
        <v>56100</v>
      </c>
    </row>
    <row r="335" spans="1:23">
      <c r="A335" s="93">
        <v>44605</v>
      </c>
      <c r="B335" s="90" t="s">
        <v>24</v>
      </c>
      <c r="C335" s="90" t="s">
        <v>24</v>
      </c>
      <c r="D335" s="90" t="s">
        <v>24</v>
      </c>
      <c r="E335" s="90" t="s">
        <v>24</v>
      </c>
      <c r="F335" s="90" t="s">
        <v>24</v>
      </c>
      <c r="G335" s="90" t="s">
        <v>24</v>
      </c>
      <c r="H335" s="90" t="s">
        <v>24</v>
      </c>
      <c r="I335" s="90" t="s">
        <v>24</v>
      </c>
      <c r="J335" s="90" t="s">
        <v>24</v>
      </c>
      <c r="K335" s="90" t="s">
        <v>24</v>
      </c>
      <c r="L335" s="90" t="s">
        <v>24</v>
      </c>
      <c r="M335" s="90" t="s">
        <v>24</v>
      </c>
      <c r="N335" s="90" t="s">
        <v>24</v>
      </c>
      <c r="O335" s="90" t="s">
        <v>24</v>
      </c>
      <c r="P335" s="90" t="s">
        <v>24</v>
      </c>
      <c r="Q335" s="90" t="s">
        <v>24</v>
      </c>
      <c r="R335" s="90" t="s">
        <v>24</v>
      </c>
      <c r="S335" s="90" t="s">
        <v>24</v>
      </c>
      <c r="T335" s="90" t="s">
        <v>24</v>
      </c>
      <c r="U335" s="90" t="s">
        <v>24</v>
      </c>
      <c r="V335" s="90" t="s">
        <v>24</v>
      </c>
      <c r="W335" s="90" t="s">
        <v>24</v>
      </c>
    </row>
    <row r="336" spans="1:23">
      <c r="A336" s="93">
        <v>44606</v>
      </c>
      <c r="B336" s="90">
        <v>55400</v>
      </c>
      <c r="C336" s="90">
        <v>53500</v>
      </c>
      <c r="D336" s="90">
        <v>53800</v>
      </c>
      <c r="E336" s="90">
        <v>51200</v>
      </c>
      <c r="F336" s="90">
        <v>53800</v>
      </c>
      <c r="G336" s="91" t="s">
        <v>25</v>
      </c>
      <c r="H336" s="90">
        <v>54000</v>
      </c>
      <c r="I336" s="90">
        <v>53000</v>
      </c>
      <c r="J336" s="90">
        <v>55200</v>
      </c>
      <c r="K336" s="91" t="s">
        <v>25</v>
      </c>
      <c r="L336" s="90">
        <v>53800</v>
      </c>
      <c r="M336" s="90">
        <v>55900</v>
      </c>
      <c r="N336" s="90">
        <v>51700</v>
      </c>
      <c r="O336" s="91" t="s">
        <v>25</v>
      </c>
      <c r="P336" s="90">
        <v>50800</v>
      </c>
      <c r="Q336" s="90">
        <v>51300</v>
      </c>
      <c r="R336" s="90">
        <v>51000</v>
      </c>
      <c r="S336" s="90">
        <v>54100</v>
      </c>
      <c r="T336" s="90">
        <v>53900</v>
      </c>
      <c r="U336" s="90">
        <v>53800</v>
      </c>
      <c r="V336" s="90">
        <v>53400</v>
      </c>
      <c r="W336" s="90">
        <v>55600</v>
      </c>
    </row>
    <row r="337" spans="1:23">
      <c r="A337" s="93">
        <v>44607</v>
      </c>
      <c r="B337" s="90">
        <v>55500</v>
      </c>
      <c r="C337" s="90">
        <v>53300</v>
      </c>
      <c r="D337" s="90">
        <v>53600</v>
      </c>
      <c r="E337" s="90">
        <v>51100</v>
      </c>
      <c r="F337" s="90">
        <v>53700</v>
      </c>
      <c r="G337" s="91" t="s">
        <v>25</v>
      </c>
      <c r="H337" s="90">
        <v>54000</v>
      </c>
      <c r="I337" s="90">
        <v>52900</v>
      </c>
      <c r="J337" s="90">
        <v>55200</v>
      </c>
      <c r="K337" s="91" t="s">
        <v>25</v>
      </c>
      <c r="L337" s="90">
        <v>53400</v>
      </c>
      <c r="M337" s="90">
        <v>55900</v>
      </c>
      <c r="N337" s="90">
        <v>51000</v>
      </c>
      <c r="O337" s="91" t="s">
        <v>25</v>
      </c>
      <c r="P337" s="90">
        <v>50800</v>
      </c>
      <c r="Q337" s="90">
        <v>51400</v>
      </c>
      <c r="R337" s="90">
        <v>50800</v>
      </c>
      <c r="S337" s="90">
        <v>54100</v>
      </c>
      <c r="T337" s="90">
        <v>53900</v>
      </c>
      <c r="U337" s="90">
        <v>53300</v>
      </c>
      <c r="V337" s="90">
        <v>53400</v>
      </c>
      <c r="W337" s="90">
        <v>55600</v>
      </c>
    </row>
    <row r="338" spans="1:23">
      <c r="A338" s="93">
        <v>44608</v>
      </c>
      <c r="B338" s="90">
        <v>55900</v>
      </c>
      <c r="C338" s="90">
        <v>53200</v>
      </c>
      <c r="D338" s="90">
        <v>54000</v>
      </c>
      <c r="E338" s="90">
        <v>51300</v>
      </c>
      <c r="F338" s="90">
        <v>54200</v>
      </c>
      <c r="G338" s="91" t="s">
        <v>25</v>
      </c>
      <c r="H338" s="90">
        <v>55000</v>
      </c>
      <c r="I338" s="90">
        <v>53100</v>
      </c>
      <c r="J338" s="90">
        <v>55500</v>
      </c>
      <c r="K338" s="91" t="s">
        <v>25</v>
      </c>
      <c r="L338" s="90">
        <v>53600</v>
      </c>
      <c r="M338" s="90">
        <v>56100</v>
      </c>
      <c r="N338" s="90">
        <v>51500</v>
      </c>
      <c r="O338" s="91" t="s">
        <v>25</v>
      </c>
      <c r="P338" s="90">
        <v>51700</v>
      </c>
      <c r="Q338" s="90">
        <v>52500</v>
      </c>
      <c r="R338" s="90">
        <v>51700</v>
      </c>
      <c r="S338" s="90">
        <v>54100</v>
      </c>
      <c r="T338" s="90">
        <v>54600</v>
      </c>
      <c r="U338" s="90">
        <v>53300</v>
      </c>
      <c r="V338" s="90">
        <v>53400</v>
      </c>
      <c r="W338" s="90">
        <v>55600</v>
      </c>
    </row>
    <row r="339" spans="1:23">
      <c r="A339" s="93">
        <v>44609</v>
      </c>
      <c r="B339" s="90">
        <v>56200</v>
      </c>
      <c r="C339" s="90">
        <v>54000</v>
      </c>
      <c r="D339" s="90">
        <v>54500</v>
      </c>
      <c r="E339" s="90">
        <v>52000</v>
      </c>
      <c r="F339" s="90">
        <v>55000</v>
      </c>
      <c r="G339" s="91" t="s">
        <v>25</v>
      </c>
      <c r="H339" s="90">
        <v>55000</v>
      </c>
      <c r="I339" s="90">
        <v>53800</v>
      </c>
      <c r="J339" s="90">
        <v>56300</v>
      </c>
      <c r="K339" s="91" t="s">
        <v>25</v>
      </c>
      <c r="L339" s="90">
        <v>54100</v>
      </c>
      <c r="M339" s="90">
        <v>56500</v>
      </c>
      <c r="N339" s="90">
        <v>52400</v>
      </c>
      <c r="O339" s="91" t="s">
        <v>25</v>
      </c>
      <c r="P339" s="90">
        <v>52000</v>
      </c>
      <c r="Q339" s="90">
        <v>52800</v>
      </c>
      <c r="R339" s="90">
        <v>52200</v>
      </c>
      <c r="S339" s="90">
        <v>54800</v>
      </c>
      <c r="T339" s="90">
        <v>55200</v>
      </c>
      <c r="U339" s="90">
        <v>53800</v>
      </c>
      <c r="V339" s="90">
        <v>54600</v>
      </c>
      <c r="W339" s="90">
        <v>56700</v>
      </c>
    </row>
    <row r="340" spans="1:23">
      <c r="A340" s="93">
        <v>44610</v>
      </c>
      <c r="B340" s="90">
        <v>56200</v>
      </c>
      <c r="C340" s="90">
        <v>54000</v>
      </c>
      <c r="D340" s="90">
        <v>54500</v>
      </c>
      <c r="E340" s="90">
        <v>52500</v>
      </c>
      <c r="F340" s="90">
        <v>55100</v>
      </c>
      <c r="G340" s="91" t="s">
        <v>25</v>
      </c>
      <c r="H340" s="90">
        <v>55000</v>
      </c>
      <c r="I340" s="90">
        <v>53700</v>
      </c>
      <c r="J340" s="90">
        <v>56300</v>
      </c>
      <c r="K340" s="91" t="s">
        <v>25</v>
      </c>
      <c r="L340" s="90">
        <v>54100</v>
      </c>
      <c r="M340" s="90">
        <v>56500</v>
      </c>
      <c r="N340" s="90">
        <v>52000</v>
      </c>
      <c r="O340" s="91" t="s">
        <v>25</v>
      </c>
      <c r="P340" s="90">
        <v>52000</v>
      </c>
      <c r="Q340" s="90">
        <v>52800</v>
      </c>
      <c r="R340" s="90">
        <v>52300</v>
      </c>
      <c r="S340" s="90">
        <v>55300</v>
      </c>
      <c r="T340" s="90">
        <v>55200</v>
      </c>
      <c r="U340" s="90">
        <v>53800</v>
      </c>
      <c r="V340" s="90">
        <v>54600</v>
      </c>
      <c r="W340" s="90">
        <v>56900</v>
      </c>
    </row>
    <row r="341" spans="1:23">
      <c r="A341" s="93">
        <v>44611</v>
      </c>
      <c r="B341" s="90">
        <v>56500</v>
      </c>
      <c r="C341" s="90">
        <v>54000</v>
      </c>
      <c r="D341" s="90">
        <v>54500</v>
      </c>
      <c r="E341" s="90">
        <v>53200</v>
      </c>
      <c r="F341" s="90">
        <v>55100</v>
      </c>
      <c r="G341" s="91" t="s">
        <v>25</v>
      </c>
      <c r="H341" s="90">
        <v>55500</v>
      </c>
      <c r="I341" s="90">
        <v>54500</v>
      </c>
      <c r="J341" s="90">
        <v>56300</v>
      </c>
      <c r="K341" s="91" t="s">
        <v>25</v>
      </c>
      <c r="L341" s="90">
        <v>54700</v>
      </c>
      <c r="M341" s="90">
        <v>56500</v>
      </c>
      <c r="N341" s="90">
        <v>52400</v>
      </c>
      <c r="O341" s="91" t="s">
        <v>25</v>
      </c>
      <c r="P341" s="90">
        <v>52500</v>
      </c>
      <c r="Q341" s="90">
        <v>53100</v>
      </c>
      <c r="R341" s="90">
        <v>52700</v>
      </c>
      <c r="S341" s="90">
        <v>55500</v>
      </c>
      <c r="T341" s="90">
        <v>55400</v>
      </c>
      <c r="U341" s="90">
        <v>54100</v>
      </c>
      <c r="V341" s="90">
        <v>54700</v>
      </c>
      <c r="W341" s="90">
        <v>56900</v>
      </c>
    </row>
    <row r="342" spans="1:23">
      <c r="A342" s="93">
        <v>44612</v>
      </c>
      <c r="B342" s="90" t="s">
        <v>24</v>
      </c>
      <c r="C342" s="90" t="s">
        <v>24</v>
      </c>
      <c r="D342" s="90" t="s">
        <v>24</v>
      </c>
      <c r="E342" s="90" t="s">
        <v>24</v>
      </c>
      <c r="F342" s="90" t="s">
        <v>24</v>
      </c>
      <c r="G342" s="90" t="s">
        <v>24</v>
      </c>
      <c r="H342" s="90" t="s">
        <v>24</v>
      </c>
      <c r="I342" s="90" t="s">
        <v>24</v>
      </c>
      <c r="J342" s="90" t="s">
        <v>24</v>
      </c>
      <c r="K342" s="90" t="s">
        <v>24</v>
      </c>
      <c r="L342" s="90" t="s">
        <v>24</v>
      </c>
      <c r="M342" s="90" t="s">
        <v>24</v>
      </c>
      <c r="N342" s="90" t="s">
        <v>24</v>
      </c>
      <c r="O342" s="90" t="s">
        <v>24</v>
      </c>
      <c r="P342" s="90" t="s">
        <v>24</v>
      </c>
      <c r="Q342" s="90" t="s">
        <v>24</v>
      </c>
      <c r="R342" s="90" t="s">
        <v>24</v>
      </c>
      <c r="S342" s="90" t="s">
        <v>24</v>
      </c>
      <c r="T342" s="90" t="s">
        <v>24</v>
      </c>
      <c r="U342" s="90" t="s">
        <v>24</v>
      </c>
      <c r="V342" s="90" t="s">
        <v>24</v>
      </c>
      <c r="W342" s="90" t="s">
        <v>24</v>
      </c>
    </row>
    <row r="343" spans="1:23">
      <c r="A343" s="93">
        <v>44613</v>
      </c>
      <c r="B343" s="90">
        <v>56800</v>
      </c>
      <c r="C343" s="90">
        <v>54500</v>
      </c>
      <c r="D343" s="90">
        <v>54700</v>
      </c>
      <c r="E343" s="90">
        <v>53500</v>
      </c>
      <c r="F343" s="90">
        <v>55100</v>
      </c>
      <c r="G343" s="91" t="s">
        <v>25</v>
      </c>
      <c r="H343" s="90">
        <v>55500</v>
      </c>
      <c r="I343" s="90">
        <v>54500</v>
      </c>
      <c r="J343" s="90">
        <v>56300</v>
      </c>
      <c r="K343" s="91" t="s">
        <v>25</v>
      </c>
      <c r="L343" s="90">
        <v>55000</v>
      </c>
      <c r="M343" s="90">
        <v>56500</v>
      </c>
      <c r="N343" s="90">
        <v>53000</v>
      </c>
      <c r="O343" s="91" t="s">
        <v>25</v>
      </c>
      <c r="P343" s="90">
        <v>52300</v>
      </c>
      <c r="Q343" s="90">
        <v>53000</v>
      </c>
      <c r="R343" s="90">
        <v>52700</v>
      </c>
      <c r="S343" s="90">
        <v>55800</v>
      </c>
      <c r="T343" s="90">
        <v>55400</v>
      </c>
      <c r="U343" s="90">
        <v>54300</v>
      </c>
      <c r="V343" s="90">
        <v>54800</v>
      </c>
      <c r="W343" s="90">
        <v>56900</v>
      </c>
    </row>
    <row r="344" spans="1:23">
      <c r="A344" s="93">
        <v>44614</v>
      </c>
      <c r="B344" s="90">
        <v>57000</v>
      </c>
      <c r="C344" s="90">
        <v>54800</v>
      </c>
      <c r="D344" s="90">
        <v>55700</v>
      </c>
      <c r="E344" s="90">
        <v>53100</v>
      </c>
      <c r="F344" s="90">
        <v>55100</v>
      </c>
      <c r="G344" s="91" t="s">
        <v>25</v>
      </c>
      <c r="H344" s="90">
        <v>55500</v>
      </c>
      <c r="I344" s="90">
        <v>54900</v>
      </c>
      <c r="J344" s="90">
        <v>56700</v>
      </c>
      <c r="K344" s="91" t="s">
        <v>25</v>
      </c>
      <c r="L344" s="90">
        <v>55200</v>
      </c>
      <c r="M344" s="90">
        <v>56900</v>
      </c>
      <c r="N344" s="90">
        <v>53500</v>
      </c>
      <c r="O344" s="91" t="s">
        <v>25</v>
      </c>
      <c r="P344" s="90">
        <v>52500</v>
      </c>
      <c r="Q344" s="90">
        <v>52900</v>
      </c>
      <c r="R344" s="90">
        <v>53000</v>
      </c>
      <c r="S344" s="90">
        <v>55800</v>
      </c>
      <c r="T344" s="90">
        <v>55400</v>
      </c>
      <c r="U344" s="90">
        <v>54300</v>
      </c>
      <c r="V344" s="90">
        <v>55100</v>
      </c>
      <c r="W344" s="90">
        <v>57200</v>
      </c>
    </row>
    <row r="345" spans="1:23">
      <c r="A345" s="93">
        <v>44615</v>
      </c>
      <c r="B345" s="90">
        <v>57700</v>
      </c>
      <c r="C345" s="90">
        <v>55000</v>
      </c>
      <c r="D345" s="90">
        <v>56200</v>
      </c>
      <c r="E345" s="90">
        <v>53000</v>
      </c>
      <c r="F345" s="90">
        <v>55500</v>
      </c>
      <c r="G345" s="91" t="s">
        <v>25</v>
      </c>
      <c r="H345" s="90">
        <v>55500</v>
      </c>
      <c r="I345" s="90">
        <v>54900</v>
      </c>
      <c r="J345" s="90">
        <v>57300</v>
      </c>
      <c r="K345" s="91" t="s">
        <v>25</v>
      </c>
      <c r="L345" s="90">
        <v>55300</v>
      </c>
      <c r="M345" s="90">
        <v>57100</v>
      </c>
      <c r="N345" s="90">
        <v>54000</v>
      </c>
      <c r="O345" s="91" t="s">
        <v>25</v>
      </c>
      <c r="P345" s="90">
        <v>52500</v>
      </c>
      <c r="Q345" s="90">
        <v>53000</v>
      </c>
      <c r="R345" s="90">
        <v>53000</v>
      </c>
      <c r="S345" s="90">
        <v>55700</v>
      </c>
      <c r="T345" s="90">
        <v>55500</v>
      </c>
      <c r="U345" s="90">
        <v>54300</v>
      </c>
      <c r="V345" s="90">
        <v>55400</v>
      </c>
      <c r="W345" s="90">
        <v>57400</v>
      </c>
    </row>
    <row r="346" spans="1:23">
      <c r="A346" s="93">
        <v>44616</v>
      </c>
      <c r="B346" s="90">
        <v>58200</v>
      </c>
      <c r="C346" s="90">
        <v>55500</v>
      </c>
      <c r="D346" s="90">
        <v>56400</v>
      </c>
      <c r="E346" s="90">
        <v>53500</v>
      </c>
      <c r="F346" s="90">
        <v>56300</v>
      </c>
      <c r="G346" s="91" t="s">
        <v>25</v>
      </c>
      <c r="H346" s="90">
        <v>57000</v>
      </c>
      <c r="I346" s="90">
        <v>55300</v>
      </c>
      <c r="J346" s="90">
        <v>58700</v>
      </c>
      <c r="K346" s="91" t="s">
        <v>25</v>
      </c>
      <c r="L346" s="90">
        <v>55500</v>
      </c>
      <c r="M346" s="90">
        <v>57900</v>
      </c>
      <c r="N346" s="90">
        <v>54800</v>
      </c>
      <c r="O346" s="91" t="s">
        <v>25</v>
      </c>
      <c r="P346" s="90">
        <v>53500</v>
      </c>
      <c r="Q346" s="90">
        <v>53800</v>
      </c>
      <c r="R346" s="90">
        <v>53300</v>
      </c>
      <c r="S346" s="90">
        <v>56200</v>
      </c>
      <c r="T346" s="90">
        <v>56100</v>
      </c>
      <c r="U346" s="90">
        <v>54800</v>
      </c>
      <c r="V346" s="90">
        <v>55800</v>
      </c>
      <c r="W346" s="90">
        <v>57900</v>
      </c>
    </row>
    <row r="347" spans="1:23">
      <c r="A347" s="93">
        <v>44617</v>
      </c>
      <c r="B347" s="90">
        <v>58400</v>
      </c>
      <c r="C347" s="90">
        <v>56000</v>
      </c>
      <c r="D347" s="90">
        <v>56400</v>
      </c>
      <c r="E347" s="90">
        <v>53800</v>
      </c>
      <c r="F347" s="90">
        <v>57800</v>
      </c>
      <c r="G347" s="91" t="s">
        <v>25</v>
      </c>
      <c r="H347" s="90">
        <v>58000</v>
      </c>
      <c r="I347" s="90">
        <v>55800</v>
      </c>
      <c r="J347" s="90">
        <v>59300</v>
      </c>
      <c r="K347" s="91" t="s">
        <v>25</v>
      </c>
      <c r="L347" s="90">
        <v>55700</v>
      </c>
      <c r="M347" s="90">
        <v>58300</v>
      </c>
      <c r="N347" s="90">
        <v>54800</v>
      </c>
      <c r="O347" s="91" t="s">
        <v>25</v>
      </c>
      <c r="P347" s="90">
        <v>54500</v>
      </c>
      <c r="Q347" s="90">
        <v>54700</v>
      </c>
      <c r="R347" s="90">
        <v>54300</v>
      </c>
      <c r="S347" s="90">
        <v>56500</v>
      </c>
      <c r="T347" s="90">
        <v>57100</v>
      </c>
      <c r="U347" s="90">
        <v>55800</v>
      </c>
      <c r="V347" s="90">
        <v>56400</v>
      </c>
      <c r="W347" s="90">
        <v>58900</v>
      </c>
    </row>
    <row r="348" spans="1:23">
      <c r="A348" s="93">
        <v>44618</v>
      </c>
      <c r="B348" s="90">
        <v>58600</v>
      </c>
      <c r="C348" s="90">
        <v>56800</v>
      </c>
      <c r="D348" s="90">
        <v>56900</v>
      </c>
      <c r="E348" s="90">
        <v>54500</v>
      </c>
      <c r="F348" s="90">
        <v>57800</v>
      </c>
      <c r="G348" s="91" t="s">
        <v>25</v>
      </c>
      <c r="H348" s="90">
        <v>57500</v>
      </c>
      <c r="I348" s="90">
        <v>55800</v>
      </c>
      <c r="J348" s="90">
        <v>59300</v>
      </c>
      <c r="K348" s="91" t="s">
        <v>25</v>
      </c>
      <c r="L348" s="90">
        <v>56100</v>
      </c>
      <c r="M348" s="90">
        <v>58600</v>
      </c>
      <c r="N348" s="90">
        <v>54600</v>
      </c>
      <c r="O348" s="91" t="s">
        <v>25</v>
      </c>
      <c r="P348" s="90">
        <v>54600</v>
      </c>
      <c r="Q348" s="90">
        <v>54700</v>
      </c>
      <c r="R348" s="90">
        <v>54800</v>
      </c>
      <c r="S348" s="90">
        <v>57300</v>
      </c>
      <c r="T348" s="90">
        <v>57100</v>
      </c>
      <c r="U348" s="90">
        <v>55800</v>
      </c>
      <c r="V348" s="90">
        <v>56400</v>
      </c>
      <c r="W348" s="90">
        <v>59100</v>
      </c>
    </row>
    <row r="349" spans="1:23">
      <c r="A349" s="93">
        <v>44619</v>
      </c>
      <c r="B349" s="90" t="s">
        <v>24</v>
      </c>
      <c r="C349" s="90" t="s">
        <v>24</v>
      </c>
      <c r="D349" s="90" t="s">
        <v>24</v>
      </c>
      <c r="E349" s="90" t="s">
        <v>24</v>
      </c>
      <c r="F349" s="90" t="s">
        <v>24</v>
      </c>
      <c r="G349" s="90" t="s">
        <v>24</v>
      </c>
      <c r="H349" s="90" t="s">
        <v>24</v>
      </c>
      <c r="I349" s="90" t="s">
        <v>24</v>
      </c>
      <c r="J349" s="90" t="s">
        <v>24</v>
      </c>
      <c r="K349" s="90" t="s">
        <v>24</v>
      </c>
      <c r="L349" s="90" t="s">
        <v>24</v>
      </c>
      <c r="M349" s="90" t="s">
        <v>24</v>
      </c>
      <c r="N349" s="90" t="s">
        <v>24</v>
      </c>
      <c r="O349" s="90" t="s">
        <v>24</v>
      </c>
      <c r="P349" s="90" t="s">
        <v>24</v>
      </c>
      <c r="Q349" s="90" t="s">
        <v>24</v>
      </c>
      <c r="R349" s="90" t="s">
        <v>24</v>
      </c>
      <c r="S349" s="90" t="s">
        <v>24</v>
      </c>
      <c r="T349" s="90" t="s">
        <v>24</v>
      </c>
      <c r="U349" s="90" t="s">
        <v>24</v>
      </c>
      <c r="V349" s="90" t="s">
        <v>24</v>
      </c>
      <c r="W349" s="90" t="s">
        <v>24</v>
      </c>
    </row>
    <row r="350" spans="1:23">
      <c r="A350" s="93">
        <v>44620</v>
      </c>
      <c r="B350" s="90">
        <v>59900</v>
      </c>
      <c r="C350" s="90">
        <v>57500</v>
      </c>
      <c r="D350" s="90">
        <v>58500</v>
      </c>
      <c r="E350" s="90">
        <v>56000</v>
      </c>
      <c r="F350" s="90">
        <v>59800</v>
      </c>
      <c r="G350" s="91" t="s">
        <v>25</v>
      </c>
      <c r="H350" s="90">
        <v>60000</v>
      </c>
      <c r="I350" s="90">
        <v>58000</v>
      </c>
      <c r="J350" s="90">
        <v>61500</v>
      </c>
      <c r="K350" s="91" t="s">
        <v>25</v>
      </c>
      <c r="L350" s="90">
        <v>57400</v>
      </c>
      <c r="M350" s="90">
        <v>59900</v>
      </c>
      <c r="N350" s="90">
        <v>56500</v>
      </c>
      <c r="O350" s="91" t="s">
        <v>25</v>
      </c>
      <c r="P350" s="90">
        <v>57400</v>
      </c>
      <c r="Q350" s="90">
        <v>57300</v>
      </c>
      <c r="R350" s="90">
        <v>57000</v>
      </c>
      <c r="S350" s="90">
        <v>58800</v>
      </c>
      <c r="T350" s="90">
        <v>59700</v>
      </c>
      <c r="U350" s="90">
        <v>58800</v>
      </c>
      <c r="V350" s="90">
        <v>58500</v>
      </c>
      <c r="W350" s="90">
        <v>60600</v>
      </c>
    </row>
    <row r="351" spans="1:23">
      <c r="A351" s="93">
        <v>44621</v>
      </c>
      <c r="B351" s="90">
        <v>61500</v>
      </c>
      <c r="C351" s="90">
        <v>58000</v>
      </c>
      <c r="D351" s="90">
        <v>59200</v>
      </c>
      <c r="E351" s="90">
        <v>56500</v>
      </c>
      <c r="F351" s="90">
        <v>62800</v>
      </c>
      <c r="G351" s="91" t="s">
        <v>25</v>
      </c>
      <c r="H351" s="90">
        <v>60500</v>
      </c>
      <c r="I351" s="90">
        <v>58600</v>
      </c>
      <c r="J351" s="90">
        <v>63200</v>
      </c>
      <c r="K351" s="91" t="s">
        <v>25</v>
      </c>
      <c r="L351" s="90">
        <v>58300</v>
      </c>
      <c r="M351" s="90">
        <v>62500</v>
      </c>
      <c r="N351" s="90">
        <v>57000</v>
      </c>
      <c r="O351" s="91" t="s">
        <v>25</v>
      </c>
      <c r="P351" s="90">
        <v>57700</v>
      </c>
      <c r="Q351" s="90">
        <v>58000</v>
      </c>
      <c r="R351" s="90">
        <v>57800</v>
      </c>
      <c r="S351" s="90">
        <v>59300</v>
      </c>
      <c r="T351" s="90">
        <v>60300</v>
      </c>
      <c r="U351" s="90">
        <v>59300</v>
      </c>
      <c r="V351" s="90">
        <v>60000</v>
      </c>
      <c r="W351" s="90">
        <v>62100</v>
      </c>
    </row>
    <row r="352" spans="1:23">
      <c r="A352" s="93">
        <v>44622</v>
      </c>
      <c r="B352" s="90">
        <v>62000</v>
      </c>
      <c r="C352" s="90">
        <v>58500</v>
      </c>
      <c r="D352" s="90">
        <v>59500</v>
      </c>
      <c r="E352" s="90">
        <v>57000</v>
      </c>
      <c r="F352" s="90">
        <v>63800</v>
      </c>
      <c r="G352" s="91" t="s">
        <v>25</v>
      </c>
      <c r="H352" s="90">
        <v>61000</v>
      </c>
      <c r="I352" s="90">
        <v>59000</v>
      </c>
      <c r="J352" s="90">
        <v>64200</v>
      </c>
      <c r="K352" s="91" t="s">
        <v>25</v>
      </c>
      <c r="L352" s="90">
        <v>59100</v>
      </c>
      <c r="M352" s="90">
        <v>62600</v>
      </c>
      <c r="N352" s="90">
        <v>57800</v>
      </c>
      <c r="O352" s="91" t="s">
        <v>25</v>
      </c>
      <c r="P352" s="90">
        <v>58000</v>
      </c>
      <c r="Q352" s="90">
        <v>58700</v>
      </c>
      <c r="R352" s="90">
        <v>58100</v>
      </c>
      <c r="S352" s="90">
        <v>59800</v>
      </c>
      <c r="T352" s="90">
        <v>60800</v>
      </c>
      <c r="U352" s="90">
        <v>60300</v>
      </c>
      <c r="V352" s="90">
        <v>60700</v>
      </c>
      <c r="W352" s="90">
        <v>63100</v>
      </c>
    </row>
    <row r="353" spans="1:23">
      <c r="A353" s="93">
        <v>44623</v>
      </c>
      <c r="B353" s="90">
        <v>64600</v>
      </c>
      <c r="C353" s="90">
        <v>60500</v>
      </c>
      <c r="D353" s="90">
        <v>61500</v>
      </c>
      <c r="E353" s="90">
        <v>59000</v>
      </c>
      <c r="F353" s="90">
        <v>65500</v>
      </c>
      <c r="G353" s="91" t="s">
        <v>25</v>
      </c>
      <c r="H353" s="90">
        <v>63000</v>
      </c>
      <c r="I353" s="90">
        <v>59900</v>
      </c>
      <c r="J353" s="90">
        <v>65800</v>
      </c>
      <c r="K353" s="91" t="s">
        <v>25</v>
      </c>
      <c r="L353" s="90">
        <v>60000</v>
      </c>
      <c r="M353" s="90">
        <v>64600</v>
      </c>
      <c r="N353" s="90">
        <v>59000</v>
      </c>
      <c r="O353" s="91" t="s">
        <v>25</v>
      </c>
      <c r="P353" s="90">
        <v>60000</v>
      </c>
      <c r="Q353" s="90">
        <v>60000</v>
      </c>
      <c r="R353" s="90">
        <v>60000</v>
      </c>
      <c r="S353" s="90">
        <v>61800</v>
      </c>
      <c r="T353" s="90">
        <v>62600</v>
      </c>
      <c r="U353" s="90">
        <v>64300</v>
      </c>
      <c r="V353" s="90">
        <v>63200</v>
      </c>
      <c r="W353" s="90">
        <v>65300</v>
      </c>
    </row>
    <row r="354" spans="1:23">
      <c r="A354" s="93">
        <v>44624</v>
      </c>
      <c r="B354" s="90">
        <v>66100</v>
      </c>
      <c r="C354" s="90">
        <v>61500</v>
      </c>
      <c r="D354" s="90">
        <v>62100</v>
      </c>
      <c r="E354" s="90">
        <v>60000</v>
      </c>
      <c r="F354" s="90">
        <v>66000</v>
      </c>
      <c r="G354" s="91" t="s">
        <v>25</v>
      </c>
      <c r="H354" s="90">
        <v>63000</v>
      </c>
      <c r="I354" s="90">
        <v>62400</v>
      </c>
      <c r="J354" s="90">
        <v>67300</v>
      </c>
      <c r="K354" s="91" t="s">
        <v>25</v>
      </c>
      <c r="L354" s="90">
        <v>61500</v>
      </c>
      <c r="M354" s="90">
        <v>67500</v>
      </c>
      <c r="N354" s="90">
        <v>61000</v>
      </c>
      <c r="O354" s="91" t="s">
        <v>25</v>
      </c>
      <c r="P354" s="90">
        <v>61000</v>
      </c>
      <c r="Q354" s="90">
        <v>62000</v>
      </c>
      <c r="R354" s="90">
        <v>61200</v>
      </c>
      <c r="S354" s="90">
        <v>62800</v>
      </c>
      <c r="T354" s="90">
        <v>64000</v>
      </c>
      <c r="U354" s="90">
        <v>65300</v>
      </c>
      <c r="V354" s="90">
        <v>64400</v>
      </c>
      <c r="W354" s="90">
        <v>66400</v>
      </c>
    </row>
    <row r="355" spans="1:23">
      <c r="A355" s="93">
        <v>44625</v>
      </c>
      <c r="B355" s="90">
        <v>66600</v>
      </c>
      <c r="C355" s="90">
        <v>62000</v>
      </c>
      <c r="D355" s="90">
        <v>62500</v>
      </c>
      <c r="E355" s="90">
        <v>61500</v>
      </c>
      <c r="F355" s="90">
        <v>66500</v>
      </c>
      <c r="G355" s="91" t="s">
        <v>25</v>
      </c>
      <c r="H355" s="90">
        <v>64500</v>
      </c>
      <c r="I355" s="90">
        <v>64200</v>
      </c>
      <c r="J355" s="90">
        <v>70100</v>
      </c>
      <c r="K355" s="91" t="s">
        <v>25</v>
      </c>
      <c r="L355" s="90">
        <v>63800</v>
      </c>
      <c r="M355" s="91" t="s">
        <v>25</v>
      </c>
      <c r="N355" s="90">
        <v>62800</v>
      </c>
      <c r="O355" s="91" t="s">
        <v>25</v>
      </c>
      <c r="P355" s="90">
        <v>62500</v>
      </c>
      <c r="Q355" s="90">
        <v>63000</v>
      </c>
      <c r="R355" s="90">
        <v>62300</v>
      </c>
      <c r="S355" s="90">
        <v>64300</v>
      </c>
      <c r="T355" s="90">
        <v>65300</v>
      </c>
      <c r="U355" s="90">
        <v>65300</v>
      </c>
      <c r="V355" s="90">
        <v>65000</v>
      </c>
      <c r="W355" s="90">
        <v>67400</v>
      </c>
    </row>
    <row r="356" spans="1:23">
      <c r="A356" s="93">
        <v>44626</v>
      </c>
      <c r="B356" s="90" t="s">
        <v>24</v>
      </c>
      <c r="C356" s="90" t="s">
        <v>24</v>
      </c>
      <c r="D356" s="90" t="s">
        <v>24</v>
      </c>
      <c r="E356" s="90" t="s">
        <v>24</v>
      </c>
      <c r="F356" s="90" t="s">
        <v>24</v>
      </c>
      <c r="G356" s="90" t="s">
        <v>24</v>
      </c>
      <c r="H356" s="90" t="s">
        <v>24</v>
      </c>
      <c r="I356" s="90" t="s">
        <v>24</v>
      </c>
      <c r="J356" s="90" t="s">
        <v>24</v>
      </c>
      <c r="K356" s="90" t="s">
        <v>24</v>
      </c>
      <c r="L356" s="90" t="s">
        <v>24</v>
      </c>
      <c r="M356" s="90" t="s">
        <v>24</v>
      </c>
      <c r="N356" s="90" t="s">
        <v>24</v>
      </c>
      <c r="O356" s="90" t="s">
        <v>24</v>
      </c>
      <c r="P356" s="90" t="s">
        <v>24</v>
      </c>
      <c r="Q356" s="90" t="s">
        <v>24</v>
      </c>
      <c r="R356" s="90" t="s">
        <v>24</v>
      </c>
      <c r="S356" s="90" t="s">
        <v>24</v>
      </c>
      <c r="T356" s="90" t="s">
        <v>24</v>
      </c>
      <c r="U356" s="90" t="s">
        <v>24</v>
      </c>
      <c r="V356" s="90" t="s">
        <v>24</v>
      </c>
      <c r="W356" s="90" t="s">
        <v>24</v>
      </c>
    </row>
    <row r="357" spans="1:23">
      <c r="A357" s="93">
        <v>44627</v>
      </c>
      <c r="B357" s="90">
        <v>67900</v>
      </c>
      <c r="C357" s="90">
        <v>64500</v>
      </c>
      <c r="D357" s="90">
        <v>64000</v>
      </c>
      <c r="E357" s="90">
        <v>64000</v>
      </c>
      <c r="F357" s="90">
        <v>70500</v>
      </c>
      <c r="G357" s="91" t="s">
        <v>25</v>
      </c>
      <c r="H357" s="90">
        <v>68500</v>
      </c>
      <c r="I357" s="90">
        <v>66900</v>
      </c>
      <c r="J357" s="90">
        <v>71600</v>
      </c>
      <c r="K357" s="91" t="s">
        <v>25</v>
      </c>
      <c r="L357" s="90">
        <v>66200</v>
      </c>
      <c r="M357" s="90">
        <v>70700</v>
      </c>
      <c r="N357" s="90">
        <v>66700</v>
      </c>
      <c r="O357" s="91" t="s">
        <v>25</v>
      </c>
      <c r="P357" s="90">
        <v>64900</v>
      </c>
      <c r="Q357" s="90">
        <v>65200</v>
      </c>
      <c r="R357" s="90">
        <v>65000</v>
      </c>
      <c r="S357" s="90">
        <v>66700</v>
      </c>
      <c r="T357" s="90">
        <v>67600</v>
      </c>
      <c r="U357" s="90">
        <v>68300</v>
      </c>
      <c r="V357" s="90">
        <v>68500</v>
      </c>
      <c r="W357" s="90">
        <v>70600</v>
      </c>
    </row>
    <row r="358" spans="1:23">
      <c r="A358" s="93">
        <v>44628</v>
      </c>
      <c r="B358" s="90">
        <v>68800</v>
      </c>
      <c r="C358" s="90">
        <v>65000</v>
      </c>
      <c r="D358" s="90">
        <v>68500</v>
      </c>
      <c r="E358" s="90">
        <v>64000</v>
      </c>
      <c r="F358" s="90">
        <v>72000</v>
      </c>
      <c r="G358" s="91" t="s">
        <v>25</v>
      </c>
      <c r="H358" s="90">
        <v>68500</v>
      </c>
      <c r="I358" s="90">
        <v>67900</v>
      </c>
      <c r="J358" s="90">
        <v>71700</v>
      </c>
      <c r="K358" s="91" t="s">
        <v>25</v>
      </c>
      <c r="L358" s="90">
        <v>66200</v>
      </c>
      <c r="M358" s="90">
        <v>72100</v>
      </c>
      <c r="N358" s="90">
        <v>66500</v>
      </c>
      <c r="O358" s="91" t="s">
        <v>25</v>
      </c>
      <c r="P358" s="90">
        <v>64500</v>
      </c>
      <c r="Q358" s="90">
        <v>65000</v>
      </c>
      <c r="R358" s="90">
        <v>64800</v>
      </c>
      <c r="S358" s="90">
        <v>66800</v>
      </c>
      <c r="T358" s="90">
        <v>67600</v>
      </c>
      <c r="U358" s="90">
        <v>67800</v>
      </c>
      <c r="V358" s="90">
        <v>68900</v>
      </c>
      <c r="W358" s="90">
        <v>71000</v>
      </c>
    </row>
    <row r="359" spans="1:23">
      <c r="A359" s="93">
        <v>44629</v>
      </c>
      <c r="B359" s="90">
        <v>69100</v>
      </c>
      <c r="C359" s="90">
        <v>66200</v>
      </c>
      <c r="D359" s="90">
        <v>71200</v>
      </c>
      <c r="E359" s="90">
        <v>66500</v>
      </c>
      <c r="F359" s="90">
        <v>72300</v>
      </c>
      <c r="G359" s="91" t="s">
        <v>25</v>
      </c>
      <c r="H359" s="90">
        <v>69500</v>
      </c>
      <c r="I359" s="90">
        <v>69300</v>
      </c>
      <c r="J359" s="90">
        <v>71700</v>
      </c>
      <c r="K359" s="91" t="s">
        <v>25</v>
      </c>
      <c r="L359" s="90">
        <v>67900</v>
      </c>
      <c r="M359" s="90">
        <v>72100</v>
      </c>
      <c r="N359" s="90">
        <v>68000</v>
      </c>
      <c r="O359" s="91" t="s">
        <v>25</v>
      </c>
      <c r="P359" s="90">
        <v>66000</v>
      </c>
      <c r="Q359" s="90">
        <v>65800</v>
      </c>
      <c r="R359" s="90">
        <v>66500</v>
      </c>
      <c r="S359" s="90">
        <v>69300</v>
      </c>
      <c r="T359" s="90">
        <v>68600</v>
      </c>
      <c r="U359" s="90">
        <v>68800</v>
      </c>
      <c r="V359" s="90">
        <v>69300</v>
      </c>
      <c r="W359" s="90">
        <v>71400</v>
      </c>
    </row>
    <row r="360" spans="1:23">
      <c r="A360" s="93">
        <v>44630</v>
      </c>
      <c r="B360" s="90">
        <v>69100</v>
      </c>
      <c r="C360" s="90">
        <v>66500</v>
      </c>
      <c r="D360" s="90">
        <v>72000</v>
      </c>
      <c r="E360" s="90">
        <v>66500</v>
      </c>
      <c r="F360" s="90">
        <v>72300</v>
      </c>
      <c r="G360" s="91" t="s">
        <v>25</v>
      </c>
      <c r="H360" s="90">
        <v>70500</v>
      </c>
      <c r="I360" s="90">
        <v>71000</v>
      </c>
      <c r="J360" s="90">
        <v>71700</v>
      </c>
      <c r="K360" s="91" t="s">
        <v>25</v>
      </c>
      <c r="L360" s="90">
        <v>68500</v>
      </c>
      <c r="M360" s="90">
        <v>72100</v>
      </c>
      <c r="N360" s="91" t="s">
        <v>25</v>
      </c>
      <c r="O360" s="91" t="s">
        <v>25</v>
      </c>
      <c r="P360" s="90">
        <v>65500</v>
      </c>
      <c r="Q360" s="90">
        <v>66100</v>
      </c>
      <c r="R360" s="90">
        <v>66100</v>
      </c>
      <c r="S360" s="90">
        <v>69300</v>
      </c>
      <c r="T360" s="90">
        <v>68600</v>
      </c>
      <c r="U360" s="90">
        <v>68800</v>
      </c>
      <c r="V360" s="90">
        <v>69400</v>
      </c>
      <c r="W360" s="90">
        <v>71500</v>
      </c>
    </row>
    <row r="361" spans="1:23">
      <c r="A361" s="93">
        <v>44631</v>
      </c>
      <c r="B361" s="90">
        <v>68000</v>
      </c>
      <c r="C361" s="90">
        <v>66500</v>
      </c>
      <c r="D361" s="90">
        <v>72300</v>
      </c>
      <c r="E361" s="90">
        <v>66000</v>
      </c>
      <c r="F361" s="90">
        <v>72300</v>
      </c>
      <c r="G361" s="91" t="s">
        <v>25</v>
      </c>
      <c r="H361" s="90">
        <v>69500</v>
      </c>
      <c r="I361" s="90">
        <v>71000</v>
      </c>
      <c r="J361" s="90">
        <v>71700</v>
      </c>
      <c r="K361" s="91" t="s">
        <v>25</v>
      </c>
      <c r="L361" s="90">
        <v>68500</v>
      </c>
      <c r="M361" s="90">
        <v>72000</v>
      </c>
      <c r="N361" s="90">
        <v>69000</v>
      </c>
      <c r="O361" s="91" t="s">
        <v>25</v>
      </c>
      <c r="P361" s="90">
        <v>65300</v>
      </c>
      <c r="Q361" s="90">
        <v>66100</v>
      </c>
      <c r="R361" s="90">
        <v>65700</v>
      </c>
      <c r="S361" s="90">
        <v>68800</v>
      </c>
      <c r="T361" s="90">
        <v>68500</v>
      </c>
      <c r="U361" s="90">
        <v>68800</v>
      </c>
      <c r="V361" s="90">
        <v>69400</v>
      </c>
      <c r="W361" s="90">
        <v>71500</v>
      </c>
    </row>
    <row r="362" spans="1:23">
      <c r="A362" s="93">
        <v>44632</v>
      </c>
      <c r="B362" s="90">
        <v>67100</v>
      </c>
      <c r="C362" s="90">
        <v>66300</v>
      </c>
      <c r="D362" s="90">
        <v>72000</v>
      </c>
      <c r="E362" s="90">
        <v>65000</v>
      </c>
      <c r="F362" s="90">
        <v>71600</v>
      </c>
      <c r="G362" s="91" t="s">
        <v>25</v>
      </c>
      <c r="H362" s="90">
        <v>68500</v>
      </c>
      <c r="I362" s="90">
        <v>70600</v>
      </c>
      <c r="J362" s="90">
        <v>71000</v>
      </c>
      <c r="K362" s="91" t="s">
        <v>25</v>
      </c>
      <c r="L362" s="90">
        <v>67500</v>
      </c>
      <c r="M362" s="90">
        <v>72000</v>
      </c>
      <c r="N362" s="90">
        <v>67500</v>
      </c>
      <c r="O362" s="91" t="s">
        <v>25</v>
      </c>
      <c r="P362" s="90">
        <v>63500</v>
      </c>
      <c r="Q362" s="90">
        <v>65000</v>
      </c>
      <c r="R362" s="90">
        <v>64600</v>
      </c>
      <c r="S362" s="90">
        <v>67800</v>
      </c>
      <c r="T362" s="90">
        <v>68000</v>
      </c>
      <c r="U362" s="90">
        <v>67800</v>
      </c>
      <c r="V362" s="90">
        <v>69400</v>
      </c>
      <c r="W362" s="90">
        <v>71500</v>
      </c>
    </row>
    <row r="363" spans="1:23">
      <c r="A363" s="93">
        <v>44633</v>
      </c>
      <c r="B363" s="90" t="s">
        <v>24</v>
      </c>
      <c r="C363" s="90" t="s">
        <v>24</v>
      </c>
      <c r="D363" s="90" t="s">
        <v>24</v>
      </c>
      <c r="E363" s="90" t="s">
        <v>24</v>
      </c>
      <c r="F363" s="90" t="s">
        <v>24</v>
      </c>
      <c r="G363" s="90" t="s">
        <v>24</v>
      </c>
      <c r="H363" s="90" t="s">
        <v>24</v>
      </c>
      <c r="I363" s="90" t="s">
        <v>24</v>
      </c>
      <c r="J363" s="90" t="s">
        <v>24</v>
      </c>
      <c r="K363" s="90" t="s">
        <v>24</v>
      </c>
      <c r="L363" s="90" t="s">
        <v>24</v>
      </c>
      <c r="M363" s="90" t="s">
        <v>24</v>
      </c>
      <c r="N363" s="90" t="s">
        <v>24</v>
      </c>
      <c r="O363" s="90" t="s">
        <v>24</v>
      </c>
      <c r="P363" s="90" t="s">
        <v>24</v>
      </c>
      <c r="Q363" s="90" t="s">
        <v>24</v>
      </c>
      <c r="R363" s="90" t="s">
        <v>24</v>
      </c>
      <c r="S363" s="90" t="s">
        <v>24</v>
      </c>
      <c r="T363" s="90" t="s">
        <v>24</v>
      </c>
      <c r="U363" s="90" t="s">
        <v>24</v>
      </c>
      <c r="V363" s="90" t="s">
        <v>24</v>
      </c>
      <c r="W363" s="90" t="s">
        <v>24</v>
      </c>
    </row>
    <row r="364" spans="1:23">
      <c r="A364" s="93">
        <v>44634</v>
      </c>
      <c r="B364" s="90">
        <v>65400</v>
      </c>
      <c r="C364" s="90">
        <v>66000</v>
      </c>
      <c r="D364" s="90">
        <v>71500</v>
      </c>
      <c r="E364" s="90">
        <v>62500</v>
      </c>
      <c r="F364" s="90">
        <v>70000</v>
      </c>
      <c r="G364" s="91" t="s">
        <v>25</v>
      </c>
      <c r="H364" s="90">
        <v>66500</v>
      </c>
      <c r="I364" s="90">
        <v>68000</v>
      </c>
      <c r="J364" s="90">
        <v>70100</v>
      </c>
      <c r="K364" s="91" t="s">
        <v>25</v>
      </c>
      <c r="L364" s="90">
        <v>65000</v>
      </c>
      <c r="M364" s="90">
        <v>69100</v>
      </c>
      <c r="N364" s="90">
        <v>66000</v>
      </c>
      <c r="O364" s="91" t="s">
        <v>25</v>
      </c>
      <c r="P364" s="90">
        <v>62000</v>
      </c>
      <c r="Q364" s="90">
        <v>64000</v>
      </c>
      <c r="R364" s="90">
        <v>64000</v>
      </c>
      <c r="S364" s="90">
        <v>65300</v>
      </c>
      <c r="T364" s="90">
        <v>66500</v>
      </c>
      <c r="U364" s="91" t="s">
        <v>25</v>
      </c>
      <c r="V364" s="90">
        <v>68000</v>
      </c>
      <c r="W364" s="90">
        <v>70200</v>
      </c>
    </row>
    <row r="365" spans="1:23">
      <c r="A365" s="93">
        <v>44635</v>
      </c>
      <c r="B365" s="90">
        <v>63600</v>
      </c>
      <c r="C365" s="90">
        <v>65000</v>
      </c>
      <c r="D365" s="90">
        <v>71000</v>
      </c>
      <c r="E365" s="90">
        <v>61000</v>
      </c>
      <c r="F365" s="90">
        <v>67800</v>
      </c>
      <c r="G365" s="91" t="s">
        <v>25</v>
      </c>
      <c r="H365" s="90">
        <v>66000</v>
      </c>
      <c r="I365" s="90">
        <v>66000</v>
      </c>
      <c r="J365" s="90">
        <v>68100</v>
      </c>
      <c r="K365" s="91" t="s">
        <v>25</v>
      </c>
      <c r="L365" s="90">
        <v>61700</v>
      </c>
      <c r="M365" s="90">
        <v>67100</v>
      </c>
      <c r="N365" s="90">
        <v>62000</v>
      </c>
      <c r="O365" s="91" t="s">
        <v>25</v>
      </c>
      <c r="P365" s="90">
        <v>60500</v>
      </c>
      <c r="Q365" s="90">
        <v>62000</v>
      </c>
      <c r="R365" s="90">
        <v>62200</v>
      </c>
      <c r="S365" s="90">
        <v>63800</v>
      </c>
      <c r="T365" s="90">
        <v>65000</v>
      </c>
      <c r="U365" s="90">
        <v>65300</v>
      </c>
      <c r="V365" s="90">
        <v>66000</v>
      </c>
      <c r="W365" s="90">
        <v>68300</v>
      </c>
    </row>
    <row r="366" spans="1:23">
      <c r="A366" s="93">
        <v>44636</v>
      </c>
      <c r="B366" s="90">
        <v>64600</v>
      </c>
      <c r="C366" s="90">
        <v>65000</v>
      </c>
      <c r="D366" s="91" t="s">
        <v>25</v>
      </c>
      <c r="E366" s="90">
        <v>63000</v>
      </c>
      <c r="F366" s="90">
        <v>67300</v>
      </c>
      <c r="G366" s="91" t="s">
        <v>25</v>
      </c>
      <c r="H366" s="90">
        <v>66000</v>
      </c>
      <c r="I366" s="90">
        <v>66000</v>
      </c>
      <c r="J366" s="90">
        <v>68100</v>
      </c>
      <c r="K366" s="91" t="s">
        <v>25</v>
      </c>
      <c r="L366" s="90">
        <v>62500</v>
      </c>
      <c r="M366" s="90">
        <v>67600</v>
      </c>
      <c r="N366" s="90">
        <v>63500</v>
      </c>
      <c r="O366" s="91" t="s">
        <v>25</v>
      </c>
      <c r="P366" s="90">
        <v>62500</v>
      </c>
      <c r="Q366" s="90">
        <v>62500</v>
      </c>
      <c r="R366" s="90">
        <v>62300</v>
      </c>
      <c r="S366" s="90">
        <v>65800</v>
      </c>
      <c r="T366" s="90">
        <v>65200</v>
      </c>
      <c r="U366" s="90">
        <v>65300</v>
      </c>
      <c r="V366" s="90">
        <v>66300</v>
      </c>
      <c r="W366" s="90">
        <v>68600</v>
      </c>
    </row>
    <row r="367" spans="1:23">
      <c r="A367" s="93">
        <v>44637</v>
      </c>
      <c r="B367" s="90">
        <v>64600</v>
      </c>
      <c r="C367" s="90">
        <v>65000</v>
      </c>
      <c r="D367" s="90">
        <v>70000</v>
      </c>
      <c r="E367" s="90">
        <v>62500</v>
      </c>
      <c r="F367" s="90">
        <v>68200</v>
      </c>
      <c r="G367" s="91" t="s">
        <v>25</v>
      </c>
      <c r="H367" s="90">
        <v>66000</v>
      </c>
      <c r="I367" s="90">
        <v>66500</v>
      </c>
      <c r="J367" s="90">
        <v>68100</v>
      </c>
      <c r="K367" s="91" t="s">
        <v>25</v>
      </c>
      <c r="L367" s="90">
        <v>63000</v>
      </c>
      <c r="M367" s="90">
        <v>67600</v>
      </c>
      <c r="N367" s="90">
        <v>63500</v>
      </c>
      <c r="O367" s="91" t="s">
        <v>25</v>
      </c>
      <c r="P367" s="90">
        <v>61500</v>
      </c>
      <c r="Q367" s="90">
        <v>62800</v>
      </c>
      <c r="R367" s="90">
        <v>62300</v>
      </c>
      <c r="S367" s="90">
        <v>65300</v>
      </c>
      <c r="T367" s="90">
        <v>65200</v>
      </c>
      <c r="U367" s="90">
        <v>65300</v>
      </c>
      <c r="V367" s="90">
        <v>66700</v>
      </c>
      <c r="W367" s="90">
        <v>69000</v>
      </c>
    </row>
    <row r="368" spans="1:23">
      <c r="A368" s="93">
        <v>44638</v>
      </c>
      <c r="B368" s="90" t="s">
        <v>24</v>
      </c>
      <c r="C368" s="90" t="s">
        <v>24</v>
      </c>
      <c r="D368" s="90" t="s">
        <v>24</v>
      </c>
      <c r="E368" s="90" t="s">
        <v>24</v>
      </c>
      <c r="F368" s="90" t="s">
        <v>24</v>
      </c>
      <c r="G368" s="90" t="s">
        <v>24</v>
      </c>
      <c r="H368" s="90" t="s">
        <v>24</v>
      </c>
      <c r="I368" s="90" t="s">
        <v>24</v>
      </c>
      <c r="J368" s="90" t="s">
        <v>24</v>
      </c>
      <c r="K368" s="90" t="s">
        <v>24</v>
      </c>
      <c r="L368" s="90" t="s">
        <v>24</v>
      </c>
      <c r="M368" s="90" t="s">
        <v>24</v>
      </c>
      <c r="N368" s="90" t="s">
        <v>24</v>
      </c>
      <c r="O368" s="90" t="s">
        <v>24</v>
      </c>
      <c r="P368" s="90" t="s">
        <v>24</v>
      </c>
      <c r="Q368" s="90" t="s">
        <v>24</v>
      </c>
      <c r="R368" s="90" t="s">
        <v>24</v>
      </c>
      <c r="S368" s="90" t="s">
        <v>24</v>
      </c>
      <c r="T368" s="90" t="s">
        <v>24</v>
      </c>
      <c r="U368" s="90" t="s">
        <v>24</v>
      </c>
      <c r="V368" s="90" t="s">
        <v>24</v>
      </c>
      <c r="W368" s="90" t="s">
        <v>24</v>
      </c>
    </row>
    <row r="369" spans="1:23">
      <c r="A369" s="93">
        <v>44639</v>
      </c>
      <c r="B369" s="90" t="s">
        <v>24</v>
      </c>
      <c r="C369" s="90" t="s">
        <v>24</v>
      </c>
      <c r="D369" s="90" t="s">
        <v>24</v>
      </c>
      <c r="E369" s="90" t="s">
        <v>24</v>
      </c>
      <c r="F369" s="90" t="s">
        <v>24</v>
      </c>
      <c r="G369" s="90" t="s">
        <v>24</v>
      </c>
      <c r="H369" s="90" t="s">
        <v>24</v>
      </c>
      <c r="I369" s="90" t="s">
        <v>24</v>
      </c>
      <c r="J369" s="90" t="s">
        <v>24</v>
      </c>
      <c r="K369" s="90" t="s">
        <v>24</v>
      </c>
      <c r="L369" s="90" t="s">
        <v>24</v>
      </c>
      <c r="M369" s="90" t="s">
        <v>24</v>
      </c>
      <c r="N369" s="90" t="s">
        <v>24</v>
      </c>
      <c r="O369" s="90" t="s">
        <v>24</v>
      </c>
      <c r="P369" s="90" t="s">
        <v>24</v>
      </c>
      <c r="Q369" s="90" t="s">
        <v>24</v>
      </c>
      <c r="R369" s="90" t="s">
        <v>24</v>
      </c>
      <c r="S369" s="90" t="s">
        <v>24</v>
      </c>
      <c r="T369" s="90" t="s">
        <v>24</v>
      </c>
      <c r="U369" s="90" t="s">
        <v>24</v>
      </c>
      <c r="V369" s="90" t="s">
        <v>24</v>
      </c>
      <c r="W369" s="90" t="s">
        <v>24</v>
      </c>
    </row>
    <row r="370" spans="1:23">
      <c r="A370" s="93">
        <v>44640</v>
      </c>
      <c r="B370" s="90" t="s">
        <v>24</v>
      </c>
      <c r="C370" s="90" t="s">
        <v>24</v>
      </c>
      <c r="D370" s="90" t="s">
        <v>24</v>
      </c>
      <c r="E370" s="90" t="s">
        <v>24</v>
      </c>
      <c r="F370" s="90" t="s">
        <v>24</v>
      </c>
      <c r="G370" s="90" t="s">
        <v>24</v>
      </c>
      <c r="H370" s="90" t="s">
        <v>24</v>
      </c>
      <c r="I370" s="90" t="s">
        <v>24</v>
      </c>
      <c r="J370" s="90" t="s">
        <v>24</v>
      </c>
      <c r="K370" s="90" t="s">
        <v>24</v>
      </c>
      <c r="L370" s="90" t="s">
        <v>24</v>
      </c>
      <c r="M370" s="90" t="s">
        <v>24</v>
      </c>
      <c r="N370" s="90" t="s">
        <v>24</v>
      </c>
      <c r="O370" s="90" t="s">
        <v>24</v>
      </c>
      <c r="P370" s="90" t="s">
        <v>24</v>
      </c>
      <c r="Q370" s="90" t="s">
        <v>24</v>
      </c>
      <c r="R370" s="90" t="s">
        <v>24</v>
      </c>
      <c r="S370" s="90" t="s">
        <v>24</v>
      </c>
      <c r="T370" s="90" t="s">
        <v>24</v>
      </c>
      <c r="U370" s="90" t="s">
        <v>24</v>
      </c>
      <c r="V370" s="90" t="s">
        <v>24</v>
      </c>
      <c r="W370" s="90" t="s">
        <v>24</v>
      </c>
    </row>
    <row r="371" spans="1:23">
      <c r="A371" s="93">
        <v>44641</v>
      </c>
      <c r="B371" s="90">
        <v>65400</v>
      </c>
      <c r="C371" s="90">
        <v>66000</v>
      </c>
      <c r="D371" s="90">
        <v>70000</v>
      </c>
      <c r="E371" s="90">
        <v>65000</v>
      </c>
      <c r="F371" s="90">
        <v>69700</v>
      </c>
      <c r="G371" s="91" t="s">
        <v>25</v>
      </c>
      <c r="H371" s="90">
        <v>67000</v>
      </c>
      <c r="I371" s="90">
        <v>68000</v>
      </c>
      <c r="J371" s="90">
        <v>69700</v>
      </c>
      <c r="K371" s="91" t="s">
        <v>25</v>
      </c>
      <c r="L371" s="90">
        <v>65500</v>
      </c>
      <c r="M371" s="90">
        <v>69000</v>
      </c>
      <c r="N371" s="90">
        <v>66000</v>
      </c>
      <c r="O371" s="91" t="s">
        <v>25</v>
      </c>
      <c r="P371" s="90">
        <v>63700</v>
      </c>
      <c r="Q371" s="90">
        <v>64300</v>
      </c>
      <c r="R371" s="90">
        <v>64000</v>
      </c>
      <c r="S371" s="90">
        <v>67800</v>
      </c>
      <c r="T371" s="90">
        <v>66800</v>
      </c>
      <c r="U371" s="90">
        <v>68300</v>
      </c>
      <c r="V371" s="90">
        <v>67600</v>
      </c>
      <c r="W371" s="90">
        <v>70100</v>
      </c>
    </row>
    <row r="372" spans="1:23">
      <c r="A372" s="93">
        <v>44642</v>
      </c>
      <c r="B372" s="90">
        <v>65400</v>
      </c>
      <c r="C372" s="90">
        <v>67000</v>
      </c>
      <c r="D372" s="90">
        <v>71000</v>
      </c>
      <c r="E372" s="90">
        <v>65200</v>
      </c>
      <c r="F372" s="90">
        <v>69700</v>
      </c>
      <c r="G372" s="91" t="s">
        <v>25</v>
      </c>
      <c r="H372" s="90">
        <v>67500</v>
      </c>
      <c r="I372" s="90">
        <v>68200</v>
      </c>
      <c r="J372" s="90">
        <v>69700</v>
      </c>
      <c r="K372" s="91" t="s">
        <v>25</v>
      </c>
      <c r="L372" s="90">
        <v>66300</v>
      </c>
      <c r="M372" s="90">
        <v>69100</v>
      </c>
      <c r="N372" s="90">
        <v>66500</v>
      </c>
      <c r="O372" s="91" t="s">
        <v>25</v>
      </c>
      <c r="P372" s="90">
        <v>64000</v>
      </c>
      <c r="Q372" s="90">
        <v>64600</v>
      </c>
      <c r="R372" s="90">
        <v>64500</v>
      </c>
      <c r="S372" s="90">
        <v>68000</v>
      </c>
      <c r="T372" s="90">
        <v>67200</v>
      </c>
      <c r="U372" s="90">
        <v>68300</v>
      </c>
      <c r="V372" s="90">
        <v>67600</v>
      </c>
      <c r="W372" s="90">
        <v>70100</v>
      </c>
    </row>
    <row r="373" spans="1:23">
      <c r="A373" s="93">
        <v>44643</v>
      </c>
      <c r="B373" s="90">
        <v>65400</v>
      </c>
      <c r="C373" s="90">
        <v>66500</v>
      </c>
      <c r="D373" s="90">
        <v>71000</v>
      </c>
      <c r="E373" s="90">
        <v>64700</v>
      </c>
      <c r="F373" s="90">
        <v>69800</v>
      </c>
      <c r="G373" s="91" t="s">
        <v>25</v>
      </c>
      <c r="H373" s="90">
        <v>67000</v>
      </c>
      <c r="I373" s="90">
        <v>67800</v>
      </c>
      <c r="J373" s="90">
        <v>69300</v>
      </c>
      <c r="K373" s="91" t="s">
        <v>25</v>
      </c>
      <c r="L373" s="90">
        <v>66000</v>
      </c>
      <c r="M373" s="90">
        <v>69100</v>
      </c>
      <c r="N373" s="90">
        <v>66500</v>
      </c>
      <c r="O373" s="91" t="s">
        <v>25</v>
      </c>
      <c r="P373" s="90">
        <v>63700</v>
      </c>
      <c r="Q373" s="90">
        <v>64500</v>
      </c>
      <c r="R373" s="90">
        <v>64200</v>
      </c>
      <c r="S373" s="90">
        <v>67500</v>
      </c>
      <c r="T373" s="90">
        <v>67200</v>
      </c>
      <c r="U373" s="90">
        <v>67300</v>
      </c>
      <c r="V373" s="90">
        <v>68400</v>
      </c>
      <c r="W373" s="90">
        <v>70700</v>
      </c>
    </row>
    <row r="374" spans="1:23">
      <c r="A374" s="93">
        <v>44644</v>
      </c>
      <c r="B374" s="90">
        <v>65400</v>
      </c>
      <c r="C374" s="90">
        <v>66500</v>
      </c>
      <c r="D374" s="90">
        <v>69700</v>
      </c>
      <c r="E374" s="90">
        <v>64800</v>
      </c>
      <c r="F374" s="90">
        <v>69400</v>
      </c>
      <c r="G374" s="91" t="s">
        <v>25</v>
      </c>
      <c r="H374" s="90">
        <v>66500</v>
      </c>
      <c r="I374" s="90">
        <v>67500</v>
      </c>
      <c r="J374" s="90">
        <v>69300</v>
      </c>
      <c r="K374" s="91" t="s">
        <v>25</v>
      </c>
      <c r="L374" s="90">
        <v>66300</v>
      </c>
      <c r="M374" s="90">
        <v>69100</v>
      </c>
      <c r="N374" s="90">
        <v>66500</v>
      </c>
      <c r="O374" s="91" t="s">
        <v>25</v>
      </c>
      <c r="P374" s="90">
        <v>63200</v>
      </c>
      <c r="Q374" s="90">
        <v>64500</v>
      </c>
      <c r="R374" s="90">
        <v>64000</v>
      </c>
      <c r="S374" s="90">
        <v>67600</v>
      </c>
      <c r="T374" s="90">
        <v>67200</v>
      </c>
      <c r="U374" s="90">
        <v>66800</v>
      </c>
      <c r="V374" s="90">
        <v>68400</v>
      </c>
      <c r="W374" s="90">
        <v>70700</v>
      </c>
    </row>
    <row r="375" spans="1:23">
      <c r="A375" s="93">
        <v>44645</v>
      </c>
      <c r="B375" s="90">
        <v>65200</v>
      </c>
      <c r="C375" s="90">
        <v>66500</v>
      </c>
      <c r="D375" s="90">
        <v>69700</v>
      </c>
      <c r="E375" s="90">
        <v>63200</v>
      </c>
      <c r="F375" s="90">
        <v>68500</v>
      </c>
      <c r="G375" s="91" t="s">
        <v>25</v>
      </c>
      <c r="H375" s="90">
        <v>66500</v>
      </c>
      <c r="I375" s="90">
        <v>67200</v>
      </c>
      <c r="J375" s="90">
        <v>69000</v>
      </c>
      <c r="K375" s="91" t="s">
        <v>25</v>
      </c>
      <c r="L375" s="90">
        <v>65500</v>
      </c>
      <c r="M375" s="90">
        <v>68300</v>
      </c>
      <c r="N375" s="90">
        <v>65200</v>
      </c>
      <c r="O375" s="91" t="s">
        <v>25</v>
      </c>
      <c r="P375" s="90">
        <v>62500</v>
      </c>
      <c r="Q375" s="90">
        <v>63700</v>
      </c>
      <c r="R375" s="90">
        <v>63000</v>
      </c>
      <c r="S375" s="90">
        <v>66000</v>
      </c>
      <c r="T375" s="90">
        <v>66200</v>
      </c>
      <c r="U375" s="90">
        <v>66800</v>
      </c>
      <c r="V375" s="90">
        <v>67600</v>
      </c>
      <c r="W375" s="90">
        <v>69800</v>
      </c>
    </row>
    <row r="376" spans="1:23">
      <c r="A376" s="93">
        <v>44646</v>
      </c>
      <c r="B376" s="90">
        <v>65200</v>
      </c>
      <c r="C376" s="90">
        <v>66500</v>
      </c>
      <c r="D376" s="90">
        <v>68200</v>
      </c>
      <c r="E376" s="90">
        <v>63200</v>
      </c>
      <c r="F376" s="90">
        <v>67400</v>
      </c>
      <c r="G376" s="91" t="s">
        <v>25</v>
      </c>
      <c r="H376" s="90">
        <v>66500</v>
      </c>
      <c r="I376" s="90">
        <v>66700</v>
      </c>
      <c r="J376" s="90">
        <v>68200</v>
      </c>
      <c r="K376" s="91" t="s">
        <v>25</v>
      </c>
      <c r="L376" s="90">
        <v>65200</v>
      </c>
      <c r="M376" s="90">
        <v>67800</v>
      </c>
      <c r="N376" s="90">
        <v>65200</v>
      </c>
      <c r="O376" s="91" t="s">
        <v>25</v>
      </c>
      <c r="P376" s="90">
        <v>61800</v>
      </c>
      <c r="Q376" s="90">
        <v>62900</v>
      </c>
      <c r="R376" s="90">
        <v>62200</v>
      </c>
      <c r="S376" s="90">
        <v>66000</v>
      </c>
      <c r="T376" s="90">
        <v>66000</v>
      </c>
      <c r="U376" s="91" t="s">
        <v>25</v>
      </c>
      <c r="V376" s="90">
        <v>67600</v>
      </c>
      <c r="W376" s="90">
        <v>69800</v>
      </c>
    </row>
    <row r="377" spans="1:23">
      <c r="A377" s="93">
        <v>44647</v>
      </c>
      <c r="B377" s="90" t="s">
        <v>24</v>
      </c>
      <c r="C377" s="90" t="s">
        <v>24</v>
      </c>
      <c r="D377" s="90" t="s">
        <v>24</v>
      </c>
      <c r="E377" s="90" t="s">
        <v>24</v>
      </c>
      <c r="F377" s="90" t="s">
        <v>24</v>
      </c>
      <c r="G377" s="90" t="s">
        <v>24</v>
      </c>
      <c r="H377" s="90" t="s">
        <v>24</v>
      </c>
      <c r="I377" s="90" t="s">
        <v>24</v>
      </c>
      <c r="J377" s="90" t="s">
        <v>24</v>
      </c>
      <c r="K377" s="90" t="s">
        <v>24</v>
      </c>
      <c r="L377" s="90" t="s">
        <v>24</v>
      </c>
      <c r="M377" s="90" t="s">
        <v>24</v>
      </c>
      <c r="N377" s="90" t="s">
        <v>24</v>
      </c>
      <c r="O377" s="90" t="s">
        <v>24</v>
      </c>
      <c r="P377" s="90" t="s">
        <v>24</v>
      </c>
      <c r="Q377" s="90" t="s">
        <v>24</v>
      </c>
      <c r="R377" s="90" t="s">
        <v>24</v>
      </c>
      <c r="S377" s="90" t="s">
        <v>24</v>
      </c>
      <c r="T377" s="90" t="s">
        <v>24</v>
      </c>
      <c r="U377" s="90" t="s">
        <v>24</v>
      </c>
      <c r="V377" s="90" t="s">
        <v>24</v>
      </c>
      <c r="W377" s="90" t="s">
        <v>24</v>
      </c>
    </row>
    <row r="378" spans="1:23">
      <c r="A378" s="93">
        <v>44648</v>
      </c>
      <c r="B378" s="90">
        <v>65200</v>
      </c>
      <c r="C378" s="90">
        <v>66500</v>
      </c>
      <c r="D378" s="90">
        <v>68500</v>
      </c>
      <c r="E378" s="90">
        <v>62500</v>
      </c>
      <c r="F378" s="90">
        <v>66400</v>
      </c>
      <c r="G378" s="91" t="s">
        <v>25</v>
      </c>
      <c r="H378" s="90">
        <v>66000</v>
      </c>
      <c r="I378" s="90">
        <v>66700</v>
      </c>
      <c r="J378" s="90">
        <v>68200</v>
      </c>
      <c r="K378" s="91" t="s">
        <v>25</v>
      </c>
      <c r="L378" s="90">
        <v>65200</v>
      </c>
      <c r="M378" s="90">
        <v>67800</v>
      </c>
      <c r="N378" s="90">
        <v>64500</v>
      </c>
      <c r="O378" s="91" t="s">
        <v>25</v>
      </c>
      <c r="P378" s="90">
        <v>61500</v>
      </c>
      <c r="Q378" s="90">
        <v>62000</v>
      </c>
      <c r="R378" s="90">
        <v>62000</v>
      </c>
      <c r="S378" s="90">
        <v>65300</v>
      </c>
      <c r="T378" s="90">
        <v>65800</v>
      </c>
      <c r="U378" s="90">
        <v>66800</v>
      </c>
      <c r="V378" s="90">
        <v>67600</v>
      </c>
      <c r="W378" s="90">
        <v>69800</v>
      </c>
    </row>
    <row r="379" spans="1:23">
      <c r="A379" s="93">
        <v>44649</v>
      </c>
      <c r="B379" s="90">
        <v>65200</v>
      </c>
      <c r="C379" s="90">
        <v>66000</v>
      </c>
      <c r="D379" s="90">
        <v>68500</v>
      </c>
      <c r="E379" s="90">
        <v>62000</v>
      </c>
      <c r="F379" s="90">
        <v>66300</v>
      </c>
      <c r="G379" s="91" t="s">
        <v>25</v>
      </c>
      <c r="H379" s="90">
        <v>66000</v>
      </c>
      <c r="I379" s="90">
        <v>66000</v>
      </c>
      <c r="J379" s="90">
        <v>66300</v>
      </c>
      <c r="K379" s="91" t="s">
        <v>25</v>
      </c>
      <c r="L379" s="90">
        <v>64700</v>
      </c>
      <c r="M379" s="90">
        <v>67700</v>
      </c>
      <c r="N379" s="90">
        <v>64500</v>
      </c>
      <c r="O379" s="91" t="s">
        <v>25</v>
      </c>
      <c r="P379" s="90">
        <v>61000</v>
      </c>
      <c r="Q379" s="90">
        <v>61800</v>
      </c>
      <c r="R379" s="90">
        <v>62000</v>
      </c>
      <c r="S379" s="90">
        <v>64800</v>
      </c>
      <c r="T379" s="90">
        <v>64800</v>
      </c>
      <c r="U379" s="90">
        <v>66300</v>
      </c>
      <c r="V379" s="90">
        <v>67100</v>
      </c>
      <c r="W379" s="90">
        <v>69300</v>
      </c>
    </row>
    <row r="380" spans="1:23">
      <c r="A380" s="93">
        <v>44650</v>
      </c>
      <c r="B380" s="90">
        <v>65100</v>
      </c>
      <c r="C380" s="90">
        <v>66000</v>
      </c>
      <c r="D380" s="90">
        <v>67700</v>
      </c>
      <c r="E380" s="90">
        <v>61500</v>
      </c>
      <c r="F380" s="90">
        <v>65900</v>
      </c>
      <c r="G380" s="91" t="s">
        <v>25</v>
      </c>
      <c r="H380" s="90">
        <v>65500</v>
      </c>
      <c r="I380" s="90">
        <v>65600</v>
      </c>
      <c r="J380" s="90">
        <v>66300</v>
      </c>
      <c r="K380" s="91" t="s">
        <v>25</v>
      </c>
      <c r="L380" s="90">
        <v>64700</v>
      </c>
      <c r="M380" s="90">
        <v>67700</v>
      </c>
      <c r="N380" s="90">
        <v>63800</v>
      </c>
      <c r="O380" s="91" t="s">
        <v>25</v>
      </c>
      <c r="P380" s="90">
        <v>61000</v>
      </c>
      <c r="Q380" s="90">
        <v>61700</v>
      </c>
      <c r="R380" s="90">
        <v>61800</v>
      </c>
      <c r="S380" s="90">
        <v>64300</v>
      </c>
      <c r="T380" s="90">
        <v>64500</v>
      </c>
      <c r="U380" s="90">
        <v>66300</v>
      </c>
      <c r="V380" s="90">
        <v>66800</v>
      </c>
      <c r="W380" s="90">
        <v>69000</v>
      </c>
    </row>
    <row r="381" spans="1:23">
      <c r="A381" s="93">
        <v>44651</v>
      </c>
      <c r="B381" s="90">
        <v>65000</v>
      </c>
      <c r="C381" s="90">
        <v>65500</v>
      </c>
      <c r="D381" s="90">
        <v>66700</v>
      </c>
      <c r="E381" s="90">
        <v>61300</v>
      </c>
      <c r="F381" s="90">
        <v>65600</v>
      </c>
      <c r="G381" s="91" t="s">
        <v>25</v>
      </c>
      <c r="H381" s="90">
        <v>65000</v>
      </c>
      <c r="I381" s="90">
        <v>64600</v>
      </c>
      <c r="J381" s="90">
        <v>66000</v>
      </c>
      <c r="K381" s="91" t="s">
        <v>25</v>
      </c>
      <c r="L381" s="90">
        <v>64100</v>
      </c>
      <c r="M381" s="90">
        <v>66800</v>
      </c>
      <c r="N381" s="90">
        <v>63500</v>
      </c>
      <c r="O381" s="91" t="s">
        <v>25</v>
      </c>
      <c r="P381" s="90">
        <v>60000</v>
      </c>
      <c r="Q381" s="90">
        <v>61000</v>
      </c>
      <c r="R381" s="90">
        <v>61000</v>
      </c>
      <c r="S381" s="90">
        <v>64100</v>
      </c>
      <c r="T381" s="90">
        <v>63000</v>
      </c>
      <c r="U381" s="90">
        <v>65300</v>
      </c>
      <c r="V381" s="90">
        <v>66800</v>
      </c>
      <c r="W381" s="90">
        <v>69000</v>
      </c>
    </row>
    <row r="382" spans="1:23">
      <c r="A382" s="93">
        <v>44652</v>
      </c>
      <c r="B382" s="90">
        <v>65600</v>
      </c>
      <c r="C382" s="90">
        <v>65500</v>
      </c>
      <c r="D382" s="90">
        <v>66700</v>
      </c>
      <c r="E382" s="90">
        <v>62000</v>
      </c>
      <c r="F382" s="90">
        <v>66500</v>
      </c>
      <c r="G382" s="91" t="s">
        <v>25</v>
      </c>
      <c r="H382" s="90">
        <v>65000</v>
      </c>
      <c r="I382" s="90">
        <v>64700</v>
      </c>
      <c r="J382" s="90">
        <v>66300</v>
      </c>
      <c r="K382" s="91" t="s">
        <v>25</v>
      </c>
      <c r="L382" s="90">
        <v>64100</v>
      </c>
      <c r="M382" s="90">
        <v>66800</v>
      </c>
      <c r="N382" s="90">
        <v>64000</v>
      </c>
      <c r="O382" s="91" t="s">
        <v>25</v>
      </c>
      <c r="P382" s="90">
        <v>61500</v>
      </c>
      <c r="Q382" s="90">
        <v>61200</v>
      </c>
      <c r="R382" s="90">
        <v>62000</v>
      </c>
      <c r="S382" s="90">
        <v>64800</v>
      </c>
      <c r="T382" s="90">
        <v>63500</v>
      </c>
      <c r="U382" s="90">
        <v>65800</v>
      </c>
      <c r="V382" s="90">
        <v>66800</v>
      </c>
      <c r="W382" s="90">
        <v>69000</v>
      </c>
    </row>
    <row r="383" spans="1:23">
      <c r="A383" s="93">
        <v>44653</v>
      </c>
      <c r="B383" s="90">
        <v>65600</v>
      </c>
      <c r="C383" s="90">
        <v>66200</v>
      </c>
      <c r="D383" s="90">
        <v>66400</v>
      </c>
      <c r="E383" s="90">
        <v>62300</v>
      </c>
      <c r="F383" s="90">
        <v>67300</v>
      </c>
      <c r="G383" s="91" t="s">
        <v>25</v>
      </c>
      <c r="H383" s="90">
        <v>65000</v>
      </c>
      <c r="I383" s="90">
        <v>64500</v>
      </c>
      <c r="J383" s="90">
        <v>66300</v>
      </c>
      <c r="K383" s="91" t="s">
        <v>25</v>
      </c>
      <c r="L383" s="90">
        <v>63800</v>
      </c>
      <c r="M383" s="90">
        <v>66800</v>
      </c>
      <c r="N383" s="90">
        <v>63500</v>
      </c>
      <c r="O383" s="91" t="s">
        <v>25</v>
      </c>
      <c r="P383" s="90">
        <v>61000</v>
      </c>
      <c r="Q383" s="90">
        <v>61300</v>
      </c>
      <c r="R383" s="90">
        <v>61600</v>
      </c>
      <c r="S383" s="90">
        <v>65100</v>
      </c>
      <c r="T383" s="90">
        <v>63600</v>
      </c>
      <c r="U383" s="90">
        <v>65800</v>
      </c>
      <c r="V383" s="90">
        <v>66800</v>
      </c>
      <c r="W383" s="90">
        <v>69000</v>
      </c>
    </row>
    <row r="384" spans="1:23">
      <c r="A384" s="93">
        <v>44654</v>
      </c>
      <c r="B384" s="90" t="s">
        <v>24</v>
      </c>
      <c r="C384" s="90" t="s">
        <v>24</v>
      </c>
      <c r="D384" s="90" t="s">
        <v>24</v>
      </c>
      <c r="E384" s="90" t="s">
        <v>24</v>
      </c>
      <c r="F384" s="90" t="s">
        <v>24</v>
      </c>
      <c r="G384" s="90" t="s">
        <v>24</v>
      </c>
      <c r="H384" s="90" t="s">
        <v>24</v>
      </c>
      <c r="I384" s="90" t="s">
        <v>24</v>
      </c>
      <c r="J384" s="90" t="s">
        <v>24</v>
      </c>
      <c r="K384" s="90" t="s">
        <v>24</v>
      </c>
      <c r="L384" s="90" t="s">
        <v>24</v>
      </c>
      <c r="M384" s="90" t="s">
        <v>24</v>
      </c>
      <c r="N384" s="90" t="s">
        <v>24</v>
      </c>
      <c r="O384" s="90" t="s">
        <v>24</v>
      </c>
      <c r="P384" s="90" t="s">
        <v>24</v>
      </c>
      <c r="Q384" s="90" t="s">
        <v>24</v>
      </c>
      <c r="R384" s="90" t="s">
        <v>24</v>
      </c>
      <c r="S384" s="90" t="s">
        <v>24</v>
      </c>
      <c r="T384" s="90" t="s">
        <v>24</v>
      </c>
      <c r="U384" s="90" t="s">
        <v>24</v>
      </c>
      <c r="V384" s="90" t="s">
        <v>24</v>
      </c>
      <c r="W384" s="90" t="s">
        <v>24</v>
      </c>
    </row>
    <row r="385" spans="1:24">
      <c r="A385" s="93">
        <v>44655</v>
      </c>
      <c r="B385" s="90">
        <v>65600</v>
      </c>
      <c r="C385" s="90">
        <v>67000</v>
      </c>
      <c r="D385" s="90">
        <v>66400</v>
      </c>
      <c r="E385" s="90">
        <v>61800</v>
      </c>
      <c r="F385" s="90">
        <v>67400</v>
      </c>
      <c r="G385" s="91" t="s">
        <v>25</v>
      </c>
      <c r="H385" s="90">
        <v>64500</v>
      </c>
      <c r="I385" s="90">
        <v>63900</v>
      </c>
      <c r="J385" s="90">
        <v>66300</v>
      </c>
      <c r="K385" s="91" t="s">
        <v>25</v>
      </c>
      <c r="L385" s="90">
        <v>63600</v>
      </c>
      <c r="M385" s="90">
        <v>66800</v>
      </c>
      <c r="N385" s="90">
        <v>63500</v>
      </c>
      <c r="O385" s="91" t="s">
        <v>25</v>
      </c>
      <c r="P385" s="90">
        <v>61000</v>
      </c>
      <c r="Q385" s="90">
        <v>61300</v>
      </c>
      <c r="R385" s="90">
        <v>61200</v>
      </c>
      <c r="S385" s="90">
        <v>64600</v>
      </c>
      <c r="T385" s="90">
        <v>63700</v>
      </c>
      <c r="U385" s="90">
        <v>65800</v>
      </c>
      <c r="V385" s="90">
        <v>66800</v>
      </c>
      <c r="W385" s="90">
        <v>69000</v>
      </c>
    </row>
    <row r="386" spans="1:24">
      <c r="A386" s="93">
        <v>44656</v>
      </c>
      <c r="B386" s="90">
        <v>65300</v>
      </c>
      <c r="C386" s="90">
        <v>67000</v>
      </c>
      <c r="D386" s="90">
        <v>65200</v>
      </c>
      <c r="E386" s="90">
        <v>61000</v>
      </c>
      <c r="F386" s="90">
        <v>66700</v>
      </c>
      <c r="G386" s="91" t="s">
        <v>25</v>
      </c>
      <c r="H386" s="90">
        <v>64500</v>
      </c>
      <c r="I386" s="90">
        <v>63700</v>
      </c>
      <c r="J386" s="90">
        <v>65200</v>
      </c>
      <c r="K386" s="91" t="s">
        <v>25</v>
      </c>
      <c r="L386" s="90">
        <v>63600</v>
      </c>
      <c r="M386" s="90">
        <v>66800</v>
      </c>
      <c r="N386" s="90">
        <v>62700</v>
      </c>
      <c r="O386" s="91" t="s">
        <v>25</v>
      </c>
      <c r="P386" s="90">
        <v>60000</v>
      </c>
      <c r="Q386" s="90">
        <v>60500</v>
      </c>
      <c r="R386" s="90">
        <v>60800</v>
      </c>
      <c r="S386" s="90">
        <v>63800</v>
      </c>
      <c r="T386" s="90">
        <v>63000</v>
      </c>
      <c r="U386" s="90">
        <v>65300</v>
      </c>
      <c r="V386" s="90">
        <v>66400</v>
      </c>
      <c r="W386" s="90">
        <v>68800</v>
      </c>
      <c r="X386" s="90"/>
    </row>
    <row r="387" spans="1:24">
      <c r="A387" s="93">
        <v>44657</v>
      </c>
      <c r="B387" s="90">
        <v>65200</v>
      </c>
      <c r="C387" s="90">
        <v>66500</v>
      </c>
      <c r="D387" s="90">
        <v>64200</v>
      </c>
      <c r="E387" s="90">
        <v>60000</v>
      </c>
      <c r="F387" s="90">
        <v>65400</v>
      </c>
      <c r="G387" s="91" t="s">
        <v>25</v>
      </c>
      <c r="H387" s="90">
        <v>64000</v>
      </c>
      <c r="I387" s="90">
        <v>63100</v>
      </c>
      <c r="J387" s="90">
        <v>64200</v>
      </c>
      <c r="K387" s="91" t="s">
        <v>25</v>
      </c>
      <c r="L387" s="90">
        <v>63000</v>
      </c>
      <c r="M387" s="90">
        <v>65800</v>
      </c>
      <c r="N387" s="90">
        <v>60600</v>
      </c>
      <c r="O387" s="91" t="s">
        <v>25</v>
      </c>
      <c r="P387" s="90">
        <v>59500</v>
      </c>
      <c r="Q387" s="90">
        <v>59700</v>
      </c>
      <c r="R387" s="90">
        <v>59600</v>
      </c>
      <c r="S387" s="90">
        <v>62800</v>
      </c>
      <c r="T387" s="90">
        <v>63000</v>
      </c>
      <c r="U387" s="90">
        <v>64800</v>
      </c>
      <c r="V387" s="90">
        <v>65700</v>
      </c>
      <c r="W387" s="90">
        <v>68200</v>
      </c>
    </row>
    <row r="388" spans="1:24">
      <c r="A388" s="93">
        <v>44658</v>
      </c>
      <c r="B388" s="90">
        <v>64900</v>
      </c>
      <c r="C388" s="90">
        <v>66500</v>
      </c>
      <c r="D388" s="90">
        <v>64200</v>
      </c>
      <c r="E388" s="90">
        <v>60500</v>
      </c>
      <c r="F388" s="90">
        <v>64300</v>
      </c>
      <c r="G388" s="91" t="s">
        <v>25</v>
      </c>
      <c r="H388" s="90">
        <v>64000</v>
      </c>
      <c r="I388" s="90">
        <v>62700</v>
      </c>
      <c r="J388" s="90">
        <v>63300</v>
      </c>
      <c r="K388" s="91" t="s">
        <v>25</v>
      </c>
      <c r="L388" s="90">
        <v>62600</v>
      </c>
      <c r="M388" s="90">
        <v>64800</v>
      </c>
      <c r="N388" s="90">
        <v>60600</v>
      </c>
      <c r="O388" s="91" t="s">
        <v>25</v>
      </c>
      <c r="P388" s="90">
        <v>59700</v>
      </c>
      <c r="Q388" s="90">
        <v>59700</v>
      </c>
      <c r="R388" s="90">
        <v>58900</v>
      </c>
      <c r="S388" s="90">
        <v>63300</v>
      </c>
      <c r="T388" s="90">
        <v>62800</v>
      </c>
      <c r="U388" s="91" t="s">
        <v>25</v>
      </c>
      <c r="V388" s="90">
        <v>65700</v>
      </c>
      <c r="W388" s="90">
        <v>68200</v>
      </c>
    </row>
    <row r="389" spans="1:24">
      <c r="A389" s="93">
        <v>44659</v>
      </c>
      <c r="B389" s="90">
        <v>64900</v>
      </c>
      <c r="C389" s="90">
        <v>66000</v>
      </c>
      <c r="D389" s="90">
        <v>63800</v>
      </c>
      <c r="E389" s="90">
        <v>60000</v>
      </c>
      <c r="F389" s="90">
        <v>64100</v>
      </c>
      <c r="G389" s="91" t="s">
        <v>25</v>
      </c>
      <c r="H389" s="90">
        <v>63500</v>
      </c>
      <c r="I389" s="90">
        <v>62100</v>
      </c>
      <c r="J389" s="90">
        <v>63300</v>
      </c>
      <c r="K389" s="91" t="s">
        <v>25</v>
      </c>
      <c r="L389" s="90">
        <v>62000</v>
      </c>
      <c r="M389" s="90">
        <v>64800</v>
      </c>
      <c r="N389" s="90">
        <v>60200</v>
      </c>
      <c r="O389" s="91" t="s">
        <v>25</v>
      </c>
      <c r="P389" s="90">
        <v>59200</v>
      </c>
      <c r="Q389" s="90">
        <v>59100</v>
      </c>
      <c r="R389" s="90">
        <v>58800</v>
      </c>
      <c r="S389" s="90">
        <v>62800</v>
      </c>
      <c r="T389" s="90">
        <v>61800</v>
      </c>
      <c r="U389" s="90">
        <v>63800</v>
      </c>
      <c r="V389" s="90">
        <v>65700</v>
      </c>
      <c r="W389" s="90">
        <v>68200</v>
      </c>
      <c r="X389" s="90"/>
    </row>
    <row r="390" spans="1:24">
      <c r="A390" s="93">
        <v>44660</v>
      </c>
      <c r="B390" s="90">
        <v>64600</v>
      </c>
      <c r="C390" s="90">
        <v>65000</v>
      </c>
      <c r="D390" s="90">
        <v>62700</v>
      </c>
      <c r="E390" s="90">
        <v>59700</v>
      </c>
      <c r="F390" s="90">
        <v>64100</v>
      </c>
      <c r="G390" s="91" t="s">
        <v>25</v>
      </c>
      <c r="H390" s="90">
        <v>63000</v>
      </c>
      <c r="I390" s="90">
        <v>61900</v>
      </c>
      <c r="J390" s="90">
        <v>63300</v>
      </c>
      <c r="K390" s="91" t="s">
        <v>25</v>
      </c>
      <c r="L390" s="90">
        <v>62000</v>
      </c>
      <c r="M390" s="90">
        <v>64800</v>
      </c>
      <c r="N390" s="90">
        <v>60400</v>
      </c>
      <c r="O390" s="91" t="s">
        <v>25</v>
      </c>
      <c r="P390" s="90">
        <v>58800</v>
      </c>
      <c r="Q390" s="90">
        <v>59100</v>
      </c>
      <c r="R390" s="90">
        <v>58600</v>
      </c>
      <c r="S390" s="90">
        <v>62500</v>
      </c>
      <c r="T390" s="90">
        <v>61800</v>
      </c>
      <c r="U390" s="90">
        <v>63800</v>
      </c>
      <c r="V390" s="90">
        <v>65700</v>
      </c>
      <c r="W390" s="90">
        <v>68200</v>
      </c>
      <c r="X390" s="90"/>
    </row>
    <row r="391" spans="1:24">
      <c r="A391" s="93">
        <v>44661</v>
      </c>
      <c r="B391" s="90" t="s">
        <v>24</v>
      </c>
      <c r="C391" s="90" t="s">
        <v>24</v>
      </c>
      <c r="D391" s="90" t="s">
        <v>24</v>
      </c>
      <c r="E391" s="90" t="s">
        <v>24</v>
      </c>
      <c r="F391" s="90" t="s">
        <v>24</v>
      </c>
      <c r="G391" s="90" t="s">
        <v>24</v>
      </c>
      <c r="H391" s="90" t="s">
        <v>24</v>
      </c>
      <c r="I391" s="90" t="s">
        <v>24</v>
      </c>
      <c r="J391" s="90" t="s">
        <v>24</v>
      </c>
      <c r="K391" s="90" t="s">
        <v>24</v>
      </c>
      <c r="L391" s="90" t="s">
        <v>24</v>
      </c>
      <c r="M391" s="90" t="s">
        <v>24</v>
      </c>
      <c r="N391" s="90" t="s">
        <v>24</v>
      </c>
      <c r="O391" s="90" t="s">
        <v>24</v>
      </c>
      <c r="P391" s="90" t="s">
        <v>24</v>
      </c>
      <c r="Q391" s="90" t="s">
        <v>24</v>
      </c>
      <c r="R391" s="90" t="s">
        <v>24</v>
      </c>
      <c r="S391" s="90" t="s">
        <v>24</v>
      </c>
      <c r="T391" s="90" t="s">
        <v>24</v>
      </c>
      <c r="U391" s="90" t="s">
        <v>24</v>
      </c>
      <c r="V391" s="90" t="s">
        <v>24</v>
      </c>
      <c r="W391" s="90" t="s">
        <v>24</v>
      </c>
      <c r="X391" s="90"/>
    </row>
    <row r="392" spans="1:24">
      <c r="A392" s="93">
        <v>44662</v>
      </c>
      <c r="B392" s="90">
        <v>64300</v>
      </c>
      <c r="C392" s="90">
        <v>64800</v>
      </c>
      <c r="D392" s="90">
        <v>61200</v>
      </c>
      <c r="E392" s="90">
        <v>58700</v>
      </c>
      <c r="F392" s="90">
        <v>63700</v>
      </c>
      <c r="G392" s="91" t="s">
        <v>25</v>
      </c>
      <c r="H392" s="90">
        <v>62000</v>
      </c>
      <c r="I392" s="90">
        <v>60800</v>
      </c>
      <c r="J392" s="90">
        <v>62200</v>
      </c>
      <c r="K392" s="91" t="s">
        <v>25</v>
      </c>
      <c r="L392" s="90">
        <v>61100</v>
      </c>
      <c r="M392" s="90">
        <v>63800</v>
      </c>
      <c r="N392" s="90">
        <v>58700</v>
      </c>
      <c r="O392" s="91" t="s">
        <v>25</v>
      </c>
      <c r="P392" s="90">
        <v>57500</v>
      </c>
      <c r="Q392" s="90">
        <v>58000</v>
      </c>
      <c r="R392" s="90">
        <v>57800</v>
      </c>
      <c r="S392" s="90">
        <v>61500</v>
      </c>
      <c r="T392" s="90">
        <v>61000</v>
      </c>
      <c r="U392" s="90">
        <v>63000</v>
      </c>
      <c r="V392" s="90">
        <v>65200</v>
      </c>
      <c r="W392" s="90">
        <v>67700</v>
      </c>
    </row>
    <row r="393" spans="1:24">
      <c r="A393" s="93">
        <v>44663</v>
      </c>
      <c r="B393" s="90">
        <v>64100</v>
      </c>
      <c r="C393" s="90">
        <v>64000</v>
      </c>
      <c r="D393" s="90">
        <v>60500</v>
      </c>
      <c r="E393" s="90">
        <v>58300</v>
      </c>
      <c r="F393" s="90">
        <v>62300</v>
      </c>
      <c r="G393" s="91" t="s">
        <v>25</v>
      </c>
      <c r="H393" s="90">
        <v>61500</v>
      </c>
      <c r="I393" s="90">
        <v>59800</v>
      </c>
      <c r="J393" s="90">
        <v>60500</v>
      </c>
      <c r="K393" s="91" t="s">
        <v>25</v>
      </c>
      <c r="L393" s="90">
        <v>60000</v>
      </c>
      <c r="M393" s="90">
        <v>62300</v>
      </c>
      <c r="N393" s="90">
        <v>58000</v>
      </c>
      <c r="O393" s="91" t="s">
        <v>25</v>
      </c>
      <c r="P393" s="90">
        <v>57000</v>
      </c>
      <c r="Q393" s="90">
        <v>58400</v>
      </c>
      <c r="R393" s="90">
        <v>57300</v>
      </c>
      <c r="S393" s="90">
        <v>61100</v>
      </c>
      <c r="T393" s="90">
        <v>60800</v>
      </c>
      <c r="U393" s="90">
        <v>62300</v>
      </c>
      <c r="V393" s="90">
        <v>64800</v>
      </c>
      <c r="W393" s="90">
        <v>67200</v>
      </c>
    </row>
    <row r="394" spans="1:24">
      <c r="A394" s="93">
        <v>44664</v>
      </c>
      <c r="B394" s="90">
        <v>64600</v>
      </c>
      <c r="C394" s="90">
        <v>64500</v>
      </c>
      <c r="D394" s="90">
        <v>61500</v>
      </c>
      <c r="E394" s="90">
        <v>59700</v>
      </c>
      <c r="F394" s="90">
        <v>62600</v>
      </c>
      <c r="G394" s="91" t="s">
        <v>25</v>
      </c>
      <c r="H394" s="90">
        <v>62000</v>
      </c>
      <c r="I394" s="90">
        <v>60800</v>
      </c>
      <c r="J394" s="90">
        <v>61700</v>
      </c>
      <c r="K394" s="91" t="s">
        <v>25</v>
      </c>
      <c r="L394" s="90">
        <v>61000</v>
      </c>
      <c r="M394" s="90">
        <v>63100</v>
      </c>
      <c r="N394" s="90">
        <v>60000</v>
      </c>
      <c r="O394" s="91" t="s">
        <v>25</v>
      </c>
      <c r="P394" s="90">
        <v>59000</v>
      </c>
      <c r="Q394" s="90">
        <v>59100</v>
      </c>
      <c r="R394" s="90">
        <v>58500</v>
      </c>
      <c r="S394" s="90">
        <v>62500</v>
      </c>
      <c r="T394" s="90">
        <v>61700</v>
      </c>
      <c r="U394" s="90">
        <v>62800</v>
      </c>
      <c r="V394" s="90">
        <v>64800</v>
      </c>
      <c r="W394" s="90">
        <v>67200</v>
      </c>
    </row>
    <row r="395" spans="1:24">
      <c r="A395" s="93">
        <v>44665</v>
      </c>
      <c r="B395" s="90">
        <v>64900</v>
      </c>
      <c r="C395" s="90">
        <v>65000</v>
      </c>
      <c r="D395" s="90">
        <v>61500</v>
      </c>
      <c r="E395" s="90">
        <v>59700</v>
      </c>
      <c r="F395" s="90">
        <v>63000</v>
      </c>
      <c r="G395" s="91" t="s">
        <v>25</v>
      </c>
      <c r="H395" s="90">
        <v>62000</v>
      </c>
      <c r="I395" s="90">
        <v>61400</v>
      </c>
      <c r="J395" s="90">
        <v>61700</v>
      </c>
      <c r="K395" s="91" t="s">
        <v>25</v>
      </c>
      <c r="L395" s="90">
        <v>61500</v>
      </c>
      <c r="M395" s="90">
        <v>63400</v>
      </c>
      <c r="N395" s="90">
        <v>60000</v>
      </c>
      <c r="O395" s="91" t="s">
        <v>25</v>
      </c>
      <c r="P395" s="90">
        <v>59200</v>
      </c>
      <c r="Q395" s="90">
        <v>59500</v>
      </c>
      <c r="R395" s="90">
        <v>59000</v>
      </c>
      <c r="S395" s="90">
        <v>62500</v>
      </c>
      <c r="T395" s="90">
        <v>62000</v>
      </c>
      <c r="U395" s="90">
        <v>62800</v>
      </c>
      <c r="V395" s="90">
        <v>64500</v>
      </c>
      <c r="W395" s="90">
        <v>67000</v>
      </c>
    </row>
    <row r="396" spans="1:24">
      <c r="A396" s="93">
        <v>44666</v>
      </c>
      <c r="B396" s="90">
        <v>65500</v>
      </c>
      <c r="C396" s="90">
        <v>66000</v>
      </c>
      <c r="D396" s="90">
        <v>62000</v>
      </c>
      <c r="E396" s="90">
        <v>61500</v>
      </c>
      <c r="F396" s="90">
        <v>63400</v>
      </c>
      <c r="G396" s="91" t="s">
        <v>25</v>
      </c>
      <c r="H396" s="90">
        <v>63500</v>
      </c>
      <c r="I396" s="90">
        <v>62500</v>
      </c>
      <c r="J396" s="90">
        <v>63200</v>
      </c>
      <c r="K396" s="91" t="s">
        <v>25</v>
      </c>
      <c r="L396" s="90">
        <v>63000</v>
      </c>
      <c r="M396" s="90">
        <v>64400</v>
      </c>
      <c r="N396" s="90">
        <v>62500</v>
      </c>
      <c r="O396" s="91" t="s">
        <v>25</v>
      </c>
      <c r="P396" s="90">
        <v>61000</v>
      </c>
      <c r="Q396" s="90">
        <v>60600</v>
      </c>
      <c r="R396" s="90">
        <v>60500</v>
      </c>
      <c r="S396" s="90">
        <v>64500</v>
      </c>
      <c r="T396" s="90">
        <v>62800</v>
      </c>
      <c r="U396" s="90">
        <v>63800</v>
      </c>
      <c r="V396" s="90">
        <v>64800</v>
      </c>
      <c r="W396" s="90">
        <v>67400</v>
      </c>
    </row>
    <row r="397" spans="1:24">
      <c r="A397" s="93">
        <v>44667</v>
      </c>
      <c r="B397" s="90">
        <v>65500</v>
      </c>
      <c r="C397" s="90">
        <v>66000</v>
      </c>
      <c r="D397" s="90">
        <v>64700</v>
      </c>
      <c r="E397" s="90">
        <v>61500</v>
      </c>
      <c r="F397" s="90">
        <v>64100</v>
      </c>
      <c r="G397" s="91" t="s">
        <v>25</v>
      </c>
      <c r="H397" s="90">
        <v>64500</v>
      </c>
      <c r="I397" s="90">
        <v>64000</v>
      </c>
      <c r="J397" s="90">
        <v>63200</v>
      </c>
      <c r="K397" s="91" t="s">
        <v>25</v>
      </c>
      <c r="L397" s="90">
        <v>64500</v>
      </c>
      <c r="M397" s="90">
        <v>64400</v>
      </c>
      <c r="N397" s="90">
        <v>63000</v>
      </c>
      <c r="O397" s="91" t="s">
        <v>25</v>
      </c>
      <c r="P397" s="90">
        <v>60500</v>
      </c>
      <c r="Q397" s="90">
        <v>60800</v>
      </c>
      <c r="R397" s="90">
        <v>61500</v>
      </c>
      <c r="S397" s="90">
        <v>64500</v>
      </c>
      <c r="T397" s="90">
        <v>63400</v>
      </c>
      <c r="U397" s="90">
        <v>64800</v>
      </c>
      <c r="V397" s="90">
        <v>65200</v>
      </c>
      <c r="W397" s="90">
        <v>67800</v>
      </c>
    </row>
    <row r="398" spans="1:24">
      <c r="A398" s="93">
        <v>44668</v>
      </c>
      <c r="B398" s="90" t="s">
        <v>24</v>
      </c>
      <c r="C398" s="90" t="s">
        <v>24</v>
      </c>
      <c r="D398" s="90" t="s">
        <v>24</v>
      </c>
      <c r="E398" s="90" t="s">
        <v>24</v>
      </c>
      <c r="F398" s="90" t="s">
        <v>24</v>
      </c>
      <c r="G398" s="90" t="s">
        <v>24</v>
      </c>
      <c r="H398" s="90" t="s">
        <v>24</v>
      </c>
      <c r="I398" s="90" t="s">
        <v>24</v>
      </c>
      <c r="J398" s="90" t="s">
        <v>24</v>
      </c>
      <c r="K398" s="90" t="s">
        <v>24</v>
      </c>
      <c r="L398" s="90" t="s">
        <v>24</v>
      </c>
      <c r="M398" s="90" t="s">
        <v>24</v>
      </c>
      <c r="N398" s="90" t="s">
        <v>24</v>
      </c>
      <c r="O398" s="90" t="s">
        <v>24</v>
      </c>
      <c r="P398" s="90" t="s">
        <v>24</v>
      </c>
      <c r="Q398" s="90" t="s">
        <v>24</v>
      </c>
      <c r="R398" s="90" t="s">
        <v>24</v>
      </c>
      <c r="S398" s="90" t="s">
        <v>24</v>
      </c>
      <c r="T398" s="90" t="s">
        <v>24</v>
      </c>
      <c r="U398" s="90" t="s">
        <v>24</v>
      </c>
      <c r="V398" s="90" t="s">
        <v>24</v>
      </c>
      <c r="W398" s="90" t="s">
        <v>24</v>
      </c>
    </row>
    <row r="399" spans="1:24">
      <c r="A399" s="93">
        <v>44669</v>
      </c>
      <c r="B399" s="90">
        <v>66700</v>
      </c>
      <c r="C399" s="90">
        <v>67000</v>
      </c>
      <c r="D399" s="90">
        <v>66800</v>
      </c>
      <c r="E399" s="90">
        <v>63300</v>
      </c>
      <c r="F399" s="90">
        <v>66700</v>
      </c>
      <c r="G399" s="91" t="s">
        <v>25</v>
      </c>
      <c r="H399" s="90">
        <v>65000</v>
      </c>
      <c r="I399" s="90">
        <v>65900</v>
      </c>
      <c r="J399" s="90">
        <v>65200</v>
      </c>
      <c r="K399" s="91" t="s">
        <v>25</v>
      </c>
      <c r="L399" s="90">
        <v>65600</v>
      </c>
      <c r="M399" s="90">
        <v>66100</v>
      </c>
      <c r="N399" s="90">
        <v>65500</v>
      </c>
      <c r="O399" s="91" t="s">
        <v>25</v>
      </c>
      <c r="P399" s="90">
        <v>62500</v>
      </c>
      <c r="Q399" s="90">
        <v>63200</v>
      </c>
      <c r="R399" s="90">
        <v>63000</v>
      </c>
      <c r="S399" s="90">
        <v>66000</v>
      </c>
      <c r="T399" s="90">
        <v>66000</v>
      </c>
      <c r="U399" s="90">
        <v>66300</v>
      </c>
      <c r="V399" s="90">
        <v>66300</v>
      </c>
      <c r="W399" s="90">
        <v>68900</v>
      </c>
    </row>
    <row r="400" spans="1:24">
      <c r="A400" s="93">
        <v>44670</v>
      </c>
      <c r="B400" s="90">
        <v>66700</v>
      </c>
      <c r="C400" s="90">
        <v>67000</v>
      </c>
      <c r="D400" s="90">
        <v>66800</v>
      </c>
      <c r="E400" s="90">
        <v>62800</v>
      </c>
      <c r="F400" s="90">
        <v>66700</v>
      </c>
      <c r="G400" s="91" t="s">
        <v>25</v>
      </c>
      <c r="H400" s="90">
        <v>64500</v>
      </c>
      <c r="I400" s="90">
        <v>66500</v>
      </c>
      <c r="J400" s="90">
        <v>65200</v>
      </c>
      <c r="K400" s="91" t="s">
        <v>25</v>
      </c>
      <c r="L400" s="90">
        <v>66400</v>
      </c>
      <c r="M400" s="90">
        <v>66300</v>
      </c>
      <c r="N400" s="90">
        <v>64800</v>
      </c>
      <c r="O400" s="91" t="s">
        <v>25</v>
      </c>
      <c r="P400" s="90">
        <v>62500</v>
      </c>
      <c r="Q400" s="90">
        <v>63200</v>
      </c>
      <c r="R400" s="90">
        <v>62900</v>
      </c>
      <c r="S400" s="90">
        <v>65600</v>
      </c>
      <c r="T400" s="90">
        <v>66000</v>
      </c>
      <c r="U400" s="90">
        <v>66300</v>
      </c>
      <c r="V400" s="90">
        <v>66300</v>
      </c>
      <c r="W400" s="90">
        <v>68900</v>
      </c>
      <c r="X400" s="90"/>
    </row>
    <row r="401" spans="1:28">
      <c r="A401" s="93">
        <v>44671</v>
      </c>
      <c r="B401" s="90">
        <v>66000</v>
      </c>
      <c r="C401" s="90">
        <v>66000</v>
      </c>
      <c r="D401" s="90">
        <v>66700</v>
      </c>
      <c r="E401" s="90">
        <v>62300</v>
      </c>
      <c r="F401" s="90">
        <v>66300</v>
      </c>
      <c r="G401" s="91" t="s">
        <v>25</v>
      </c>
      <c r="H401" s="90">
        <v>64500</v>
      </c>
      <c r="I401" s="90">
        <v>66300</v>
      </c>
      <c r="J401" s="90">
        <v>65200</v>
      </c>
      <c r="K401" s="91" t="s">
        <v>25</v>
      </c>
      <c r="L401" s="90">
        <v>66000</v>
      </c>
      <c r="M401" s="90">
        <v>66300</v>
      </c>
      <c r="N401" s="90">
        <v>64300</v>
      </c>
      <c r="O401" s="91" t="s">
        <v>25</v>
      </c>
      <c r="P401" s="90">
        <v>61500</v>
      </c>
      <c r="Q401" s="90">
        <v>63200</v>
      </c>
      <c r="R401" s="90">
        <v>62200</v>
      </c>
      <c r="S401" s="90">
        <v>65000</v>
      </c>
      <c r="T401" s="90">
        <v>66000</v>
      </c>
      <c r="U401" s="90">
        <v>65800</v>
      </c>
      <c r="V401" s="90">
        <v>66300</v>
      </c>
      <c r="W401" s="90">
        <v>68900</v>
      </c>
      <c r="X401" s="90"/>
      <c r="Y401" s="90">
        <v>38950</v>
      </c>
      <c r="Z401" s="90">
        <v>39550</v>
      </c>
      <c r="AA401" s="90">
        <v>38200</v>
      </c>
      <c r="AB401" s="90"/>
    </row>
    <row r="402" spans="1:28">
      <c r="A402" s="93">
        <v>44672</v>
      </c>
      <c r="B402" s="90">
        <v>66000</v>
      </c>
      <c r="C402" s="90">
        <v>66000</v>
      </c>
      <c r="D402" s="90">
        <v>66700</v>
      </c>
      <c r="E402" s="90">
        <v>61800</v>
      </c>
      <c r="F402" s="90">
        <v>66300</v>
      </c>
      <c r="G402" s="91" t="s">
        <v>25</v>
      </c>
      <c r="H402" s="90">
        <v>64500</v>
      </c>
      <c r="I402" s="90">
        <v>66300</v>
      </c>
      <c r="J402" s="90">
        <v>65200</v>
      </c>
      <c r="K402" s="91" t="s">
        <v>25</v>
      </c>
      <c r="L402" s="90">
        <v>66000</v>
      </c>
      <c r="M402" s="90">
        <v>66300</v>
      </c>
      <c r="N402" s="90">
        <v>64300</v>
      </c>
      <c r="O402" s="91" t="s">
        <v>25</v>
      </c>
      <c r="P402" s="90">
        <v>61800</v>
      </c>
      <c r="Q402" s="90">
        <v>63000</v>
      </c>
      <c r="R402" s="90">
        <v>62400</v>
      </c>
      <c r="S402" s="90">
        <v>64800</v>
      </c>
      <c r="T402" s="90">
        <v>65300</v>
      </c>
      <c r="U402" s="90">
        <v>65800</v>
      </c>
      <c r="V402" s="90">
        <v>66300</v>
      </c>
      <c r="W402" s="90">
        <v>68900</v>
      </c>
      <c r="X402" s="90"/>
      <c r="Y402" s="90">
        <v>38750</v>
      </c>
      <c r="Z402" s="90">
        <v>39400</v>
      </c>
      <c r="AA402" s="90">
        <v>38250</v>
      </c>
      <c r="AB402" s="90"/>
    </row>
    <row r="403" spans="1:28">
      <c r="A403" s="93">
        <v>44673</v>
      </c>
      <c r="B403" s="90">
        <v>65300</v>
      </c>
      <c r="C403" s="90">
        <v>65500</v>
      </c>
      <c r="D403" s="90">
        <v>66700</v>
      </c>
      <c r="E403" s="90">
        <v>60500</v>
      </c>
      <c r="F403" s="90">
        <v>66200</v>
      </c>
      <c r="G403" s="91" t="s">
        <v>25</v>
      </c>
      <c r="H403" s="90">
        <v>64000</v>
      </c>
      <c r="I403" s="90">
        <v>65500</v>
      </c>
      <c r="J403" s="90">
        <v>64900</v>
      </c>
      <c r="K403" s="91" t="s">
        <v>25</v>
      </c>
      <c r="L403" s="90">
        <v>65400</v>
      </c>
      <c r="M403" s="90">
        <v>65800</v>
      </c>
      <c r="N403" s="90">
        <v>63500</v>
      </c>
      <c r="O403" s="91" t="s">
        <v>25</v>
      </c>
      <c r="P403" s="90">
        <v>60500</v>
      </c>
      <c r="Q403" s="90">
        <v>62000</v>
      </c>
      <c r="R403" s="90">
        <v>61500</v>
      </c>
      <c r="S403" s="90">
        <v>63500</v>
      </c>
      <c r="T403" s="90">
        <v>64500</v>
      </c>
      <c r="U403" s="90">
        <v>63800</v>
      </c>
      <c r="V403" s="90">
        <v>66000</v>
      </c>
      <c r="W403" s="90">
        <v>68700</v>
      </c>
      <c r="X403" s="90"/>
      <c r="Y403" s="90">
        <v>38700</v>
      </c>
      <c r="Z403" s="90">
        <v>39300</v>
      </c>
      <c r="AA403" s="90">
        <v>38200</v>
      </c>
      <c r="AB403" s="90"/>
    </row>
    <row r="404" spans="1:28">
      <c r="A404" s="93">
        <v>44674</v>
      </c>
      <c r="B404" s="90">
        <v>64500</v>
      </c>
      <c r="C404" s="90">
        <v>65500</v>
      </c>
      <c r="D404" s="90">
        <v>65200</v>
      </c>
      <c r="E404" s="90">
        <v>60500</v>
      </c>
      <c r="F404" s="90">
        <v>66000</v>
      </c>
      <c r="G404" s="91" t="s">
        <v>25</v>
      </c>
      <c r="H404" s="90">
        <v>63500</v>
      </c>
      <c r="I404" s="90">
        <v>64300</v>
      </c>
      <c r="J404" s="90">
        <v>64100</v>
      </c>
      <c r="K404" s="91" t="s">
        <v>25</v>
      </c>
      <c r="L404" s="90">
        <v>63800</v>
      </c>
      <c r="M404" s="90">
        <v>64800</v>
      </c>
      <c r="N404" s="90">
        <v>62100</v>
      </c>
      <c r="O404" s="91" t="s">
        <v>25</v>
      </c>
      <c r="P404" s="90">
        <v>60000</v>
      </c>
      <c r="Q404" s="90">
        <v>61200</v>
      </c>
      <c r="R404" s="90">
        <v>60700</v>
      </c>
      <c r="S404" s="90">
        <v>63500</v>
      </c>
      <c r="T404" s="90">
        <v>64000</v>
      </c>
      <c r="U404" s="90">
        <v>63800</v>
      </c>
      <c r="V404" s="90">
        <v>66000</v>
      </c>
      <c r="W404" s="90">
        <v>68500</v>
      </c>
      <c r="X404" s="90"/>
      <c r="Y404" s="90" t="s">
        <v>24</v>
      </c>
      <c r="Z404" s="90" t="s">
        <v>24</v>
      </c>
      <c r="AA404" s="90" t="s">
        <v>24</v>
      </c>
      <c r="AB404" s="90"/>
    </row>
    <row r="405" spans="1:28">
      <c r="A405" s="93">
        <v>44675</v>
      </c>
      <c r="B405" s="90" t="s">
        <v>24</v>
      </c>
      <c r="C405" s="90" t="s">
        <v>24</v>
      </c>
      <c r="D405" s="90" t="s">
        <v>24</v>
      </c>
      <c r="E405" s="90" t="s">
        <v>24</v>
      </c>
      <c r="F405" s="90" t="s">
        <v>24</v>
      </c>
      <c r="G405" s="90" t="s">
        <v>24</v>
      </c>
      <c r="H405" s="90" t="s">
        <v>24</v>
      </c>
      <c r="I405" s="90" t="s">
        <v>24</v>
      </c>
      <c r="J405" s="90" t="s">
        <v>24</v>
      </c>
      <c r="K405" s="90" t="s">
        <v>24</v>
      </c>
      <c r="L405" s="90" t="s">
        <v>24</v>
      </c>
      <c r="M405" s="90" t="s">
        <v>24</v>
      </c>
      <c r="N405" s="90" t="s">
        <v>24</v>
      </c>
      <c r="O405" s="90" t="s">
        <v>24</v>
      </c>
      <c r="P405" s="90" t="s">
        <v>24</v>
      </c>
      <c r="Q405" s="90" t="s">
        <v>24</v>
      </c>
      <c r="R405" s="90" t="s">
        <v>24</v>
      </c>
      <c r="S405" s="90" t="s">
        <v>24</v>
      </c>
      <c r="T405" s="90" t="s">
        <v>24</v>
      </c>
      <c r="U405" s="90" t="s">
        <v>24</v>
      </c>
      <c r="V405" s="90" t="s">
        <v>24</v>
      </c>
      <c r="W405" s="90" t="s">
        <v>24</v>
      </c>
      <c r="X405" s="90"/>
      <c r="Y405" s="90">
        <v>38200</v>
      </c>
      <c r="Z405" s="90">
        <v>38850</v>
      </c>
      <c r="AA405" s="90">
        <v>37900</v>
      </c>
      <c r="AB405" s="90"/>
    </row>
    <row r="406" spans="1:28">
      <c r="A406" s="93">
        <v>44676</v>
      </c>
      <c r="B406" s="90">
        <v>64300</v>
      </c>
      <c r="C406" s="90">
        <v>64800</v>
      </c>
      <c r="D406" s="90">
        <v>63700</v>
      </c>
      <c r="E406" s="90">
        <v>59500</v>
      </c>
      <c r="F406" s="90">
        <v>64800</v>
      </c>
      <c r="G406" s="91" t="s">
        <v>25</v>
      </c>
      <c r="H406" s="90">
        <v>63000</v>
      </c>
      <c r="I406" s="90">
        <v>62600</v>
      </c>
      <c r="J406" s="90">
        <v>63700</v>
      </c>
      <c r="K406" s="91" t="s">
        <v>25</v>
      </c>
      <c r="L406" s="90">
        <v>62700</v>
      </c>
      <c r="M406" s="90">
        <v>64300</v>
      </c>
      <c r="N406" s="90">
        <v>61200</v>
      </c>
      <c r="O406" s="91" t="s">
        <v>25</v>
      </c>
      <c r="P406" s="90">
        <v>58500</v>
      </c>
      <c r="Q406" s="90">
        <v>60000</v>
      </c>
      <c r="R406" s="90">
        <v>60300</v>
      </c>
      <c r="S406" s="90">
        <v>62300</v>
      </c>
      <c r="T406" s="90">
        <v>63700</v>
      </c>
      <c r="U406" s="90">
        <v>62800</v>
      </c>
      <c r="V406" s="90">
        <v>65200</v>
      </c>
      <c r="W406" s="90">
        <v>67600</v>
      </c>
      <c r="X406" s="90"/>
      <c r="Y406" s="90">
        <v>38150</v>
      </c>
      <c r="Z406" s="90">
        <v>38750</v>
      </c>
      <c r="AA406" s="90">
        <v>37500</v>
      </c>
      <c r="AB406" s="90"/>
    </row>
    <row r="407" spans="1:28">
      <c r="A407" s="93">
        <v>44677</v>
      </c>
      <c r="B407" s="90">
        <v>63600</v>
      </c>
      <c r="C407" s="90">
        <v>64800</v>
      </c>
      <c r="D407" s="90">
        <v>62500</v>
      </c>
      <c r="E407" s="90">
        <v>59000</v>
      </c>
      <c r="F407" s="90">
        <v>63900</v>
      </c>
      <c r="G407" s="91" t="s">
        <v>25</v>
      </c>
      <c r="H407" s="90">
        <v>63000</v>
      </c>
      <c r="I407" s="90">
        <v>62200</v>
      </c>
      <c r="J407" s="90">
        <v>63100</v>
      </c>
      <c r="K407" s="91" t="s">
        <v>25</v>
      </c>
      <c r="L407" s="90">
        <v>62000</v>
      </c>
      <c r="M407" s="90">
        <v>63400</v>
      </c>
      <c r="N407" s="90">
        <v>60000</v>
      </c>
      <c r="O407" s="91" t="s">
        <v>25</v>
      </c>
      <c r="P407" s="90">
        <v>58000</v>
      </c>
      <c r="Q407" s="90">
        <v>60000</v>
      </c>
      <c r="R407" s="90">
        <v>59500</v>
      </c>
      <c r="S407" s="90">
        <v>61800</v>
      </c>
      <c r="T407" s="90">
        <v>63000</v>
      </c>
      <c r="U407" s="90">
        <v>62800</v>
      </c>
      <c r="V407" s="90">
        <v>65200</v>
      </c>
      <c r="W407" s="90">
        <v>67600</v>
      </c>
      <c r="X407" s="90"/>
    </row>
    <row r="408" spans="1:28">
      <c r="A408" s="93">
        <v>44678</v>
      </c>
      <c r="B408" s="90">
        <v>63500</v>
      </c>
      <c r="C408" s="90">
        <v>64500</v>
      </c>
      <c r="D408" s="90">
        <v>62000</v>
      </c>
      <c r="E408" s="90">
        <v>58500</v>
      </c>
      <c r="F408" s="90">
        <v>64200</v>
      </c>
      <c r="G408" s="91" t="s">
        <v>25</v>
      </c>
      <c r="H408" s="90">
        <v>62500</v>
      </c>
      <c r="I408" s="90">
        <v>61500</v>
      </c>
      <c r="J408" s="90">
        <v>62700</v>
      </c>
      <c r="K408" s="91" t="s">
        <v>25</v>
      </c>
      <c r="L408" s="90">
        <v>61000</v>
      </c>
      <c r="M408" s="90">
        <v>63400</v>
      </c>
      <c r="N408" s="90">
        <v>59000</v>
      </c>
      <c r="O408" s="91" t="s">
        <v>25</v>
      </c>
      <c r="P408" s="90">
        <v>58000</v>
      </c>
      <c r="Q408" s="90">
        <v>60200</v>
      </c>
      <c r="R408" s="90">
        <v>58700</v>
      </c>
      <c r="S408" s="90">
        <v>61300</v>
      </c>
      <c r="T408" s="90">
        <v>62500</v>
      </c>
      <c r="U408" s="90">
        <v>62800</v>
      </c>
      <c r="V408" s="90">
        <v>65200</v>
      </c>
      <c r="W408" s="90">
        <v>67600</v>
      </c>
      <c r="X408" s="90"/>
    </row>
    <row r="409" spans="1:28">
      <c r="A409" s="93">
        <v>44679</v>
      </c>
      <c r="B409" s="90">
        <v>63800</v>
      </c>
      <c r="C409" s="90">
        <v>64700</v>
      </c>
      <c r="D409" s="90">
        <v>62500</v>
      </c>
      <c r="E409" s="90">
        <v>60000</v>
      </c>
      <c r="F409" s="90">
        <v>64200</v>
      </c>
      <c r="G409" s="91" t="s">
        <v>25</v>
      </c>
      <c r="H409" s="90">
        <v>63000</v>
      </c>
      <c r="I409" s="90">
        <v>62000</v>
      </c>
      <c r="J409" s="90">
        <v>63000</v>
      </c>
      <c r="K409" s="91" t="s">
        <v>25</v>
      </c>
      <c r="L409" s="90">
        <v>62300</v>
      </c>
      <c r="M409" s="90">
        <v>63800</v>
      </c>
      <c r="N409" s="90">
        <v>60500</v>
      </c>
      <c r="O409" s="91" t="s">
        <v>25</v>
      </c>
      <c r="P409" s="90">
        <v>59500</v>
      </c>
      <c r="Q409" s="90">
        <v>60400</v>
      </c>
      <c r="R409" s="90">
        <v>59700</v>
      </c>
      <c r="S409" s="90">
        <v>62800</v>
      </c>
      <c r="T409" s="90">
        <v>62800</v>
      </c>
      <c r="U409" s="90">
        <v>63800</v>
      </c>
      <c r="V409" s="90">
        <v>65500</v>
      </c>
      <c r="W409" s="90">
        <v>67900</v>
      </c>
    </row>
    <row r="410" spans="1:28">
      <c r="A410" s="93">
        <v>44680</v>
      </c>
      <c r="B410" s="90">
        <v>64500</v>
      </c>
      <c r="C410" s="90">
        <v>65200</v>
      </c>
      <c r="D410" s="90">
        <v>65000</v>
      </c>
      <c r="E410" s="90">
        <v>61000</v>
      </c>
      <c r="F410" s="90">
        <v>64800</v>
      </c>
      <c r="G410" s="91" t="s">
        <v>25</v>
      </c>
      <c r="H410" s="90">
        <v>63500</v>
      </c>
      <c r="I410" s="90">
        <v>63800</v>
      </c>
      <c r="J410" s="90">
        <v>63300</v>
      </c>
      <c r="K410" s="91" t="s">
        <v>25</v>
      </c>
      <c r="L410" s="90">
        <v>65000</v>
      </c>
      <c r="M410" s="90">
        <v>64200</v>
      </c>
      <c r="N410" s="90">
        <v>62500</v>
      </c>
      <c r="O410" s="91" t="s">
        <v>25</v>
      </c>
      <c r="P410" s="90">
        <v>60500</v>
      </c>
      <c r="Q410" s="90">
        <v>60900</v>
      </c>
      <c r="R410" s="90">
        <v>60800</v>
      </c>
      <c r="S410" s="90">
        <v>63800</v>
      </c>
      <c r="T410" s="90">
        <v>63500</v>
      </c>
      <c r="U410" s="90">
        <v>64800</v>
      </c>
      <c r="V410" s="90">
        <v>65700</v>
      </c>
      <c r="W410" s="90">
        <v>68000</v>
      </c>
    </row>
    <row r="411" spans="1:28">
      <c r="A411" s="93">
        <v>44681</v>
      </c>
      <c r="B411" s="90">
        <v>64100</v>
      </c>
      <c r="C411" s="90">
        <v>65500</v>
      </c>
      <c r="D411" s="90">
        <v>65000</v>
      </c>
      <c r="E411" s="90">
        <v>60500</v>
      </c>
      <c r="F411" s="90">
        <v>64800</v>
      </c>
      <c r="G411" s="91" t="s">
        <v>25</v>
      </c>
      <c r="H411" s="90">
        <v>63500</v>
      </c>
      <c r="I411" s="90">
        <v>63500</v>
      </c>
      <c r="J411" s="90">
        <v>63300</v>
      </c>
      <c r="K411" s="91" t="s">
        <v>25</v>
      </c>
      <c r="L411" s="90">
        <v>64600</v>
      </c>
      <c r="M411" s="90">
        <v>64700</v>
      </c>
      <c r="N411" s="90">
        <v>62500</v>
      </c>
      <c r="O411" s="91" t="s">
        <v>25</v>
      </c>
      <c r="P411" s="90">
        <v>60000</v>
      </c>
      <c r="Q411" s="90">
        <v>60700</v>
      </c>
      <c r="R411" s="90">
        <v>60200</v>
      </c>
      <c r="S411" s="90">
        <v>63300</v>
      </c>
      <c r="T411" s="90">
        <v>63300</v>
      </c>
      <c r="U411" s="91" t="s">
        <v>25</v>
      </c>
      <c r="V411" s="90">
        <v>65700</v>
      </c>
      <c r="W411" s="90">
        <v>68000</v>
      </c>
    </row>
    <row r="412" spans="1:28">
      <c r="A412" s="93">
        <v>44682</v>
      </c>
      <c r="B412" s="90" t="s">
        <v>24</v>
      </c>
      <c r="C412" s="90" t="s">
        <v>24</v>
      </c>
      <c r="D412" s="90" t="s">
        <v>24</v>
      </c>
      <c r="E412" s="90" t="s">
        <v>24</v>
      </c>
      <c r="F412" s="90" t="s">
        <v>24</v>
      </c>
      <c r="G412" s="90" t="s">
        <v>24</v>
      </c>
      <c r="H412" s="90" t="s">
        <v>24</v>
      </c>
      <c r="I412" s="90" t="s">
        <v>24</v>
      </c>
      <c r="J412" s="90" t="s">
        <v>24</v>
      </c>
      <c r="K412" s="90" t="s">
        <v>24</v>
      </c>
      <c r="L412" s="90" t="s">
        <v>24</v>
      </c>
      <c r="M412" s="90" t="s">
        <v>24</v>
      </c>
      <c r="N412" s="90" t="s">
        <v>24</v>
      </c>
      <c r="O412" s="90" t="s">
        <v>24</v>
      </c>
      <c r="P412" s="90" t="s">
        <v>24</v>
      </c>
      <c r="Q412" s="90" t="s">
        <v>24</v>
      </c>
      <c r="R412" s="90" t="s">
        <v>24</v>
      </c>
      <c r="S412" s="90" t="s">
        <v>24</v>
      </c>
      <c r="T412" s="90" t="s">
        <v>24</v>
      </c>
      <c r="U412" s="90" t="s">
        <v>24</v>
      </c>
      <c r="V412" s="90" t="s">
        <v>24</v>
      </c>
      <c r="W412" s="90" t="s">
        <v>24</v>
      </c>
    </row>
    <row r="413" spans="1:28">
      <c r="A413" s="93">
        <v>44683</v>
      </c>
      <c r="B413" s="90">
        <v>62900</v>
      </c>
      <c r="C413" s="90">
        <v>65000</v>
      </c>
      <c r="D413" s="90">
        <v>65200</v>
      </c>
      <c r="E413" s="90">
        <v>60500</v>
      </c>
      <c r="F413" s="90">
        <v>64800</v>
      </c>
      <c r="G413" s="91" t="s">
        <v>25</v>
      </c>
      <c r="H413" s="90">
        <v>63000</v>
      </c>
      <c r="I413" s="90">
        <v>63500</v>
      </c>
      <c r="J413" s="90">
        <v>63300</v>
      </c>
      <c r="K413" s="91" t="s">
        <v>25</v>
      </c>
      <c r="L413" s="90">
        <v>64300</v>
      </c>
      <c r="M413" s="90">
        <v>64700</v>
      </c>
      <c r="N413" s="90">
        <v>62500</v>
      </c>
      <c r="O413" s="91" t="s">
        <v>25</v>
      </c>
      <c r="P413" s="90">
        <v>60000</v>
      </c>
      <c r="Q413" s="90">
        <v>60600</v>
      </c>
      <c r="R413" s="90">
        <v>60000</v>
      </c>
      <c r="S413" s="90">
        <v>63300</v>
      </c>
      <c r="T413" s="90">
        <v>63000</v>
      </c>
      <c r="U413" s="90">
        <v>64500</v>
      </c>
      <c r="V413" s="90">
        <v>65700</v>
      </c>
      <c r="W413" s="90">
        <v>68000</v>
      </c>
    </row>
    <row r="414" spans="1:28">
      <c r="A414" s="93">
        <v>44684</v>
      </c>
      <c r="B414" s="90">
        <v>62900</v>
      </c>
      <c r="C414" s="90">
        <v>65000</v>
      </c>
      <c r="D414" s="90">
        <v>65000</v>
      </c>
      <c r="E414" s="90">
        <v>60000</v>
      </c>
      <c r="F414" s="90">
        <v>64600</v>
      </c>
      <c r="G414" s="91" t="s">
        <v>25</v>
      </c>
      <c r="H414" s="90">
        <v>63000</v>
      </c>
      <c r="I414" s="90">
        <v>63200</v>
      </c>
      <c r="J414" s="90">
        <v>63000</v>
      </c>
      <c r="K414" s="91" t="s">
        <v>25</v>
      </c>
      <c r="L414" s="90">
        <v>64000</v>
      </c>
      <c r="M414" s="90">
        <v>64700</v>
      </c>
      <c r="N414" s="90">
        <v>62000</v>
      </c>
      <c r="O414" s="91" t="s">
        <v>25</v>
      </c>
      <c r="P414" s="90">
        <v>59500</v>
      </c>
      <c r="Q414" s="90">
        <v>60200</v>
      </c>
      <c r="R414" s="90">
        <v>59700</v>
      </c>
      <c r="S414" s="90">
        <v>62800</v>
      </c>
      <c r="T414" s="90">
        <v>62800</v>
      </c>
      <c r="U414" s="90">
        <v>63800</v>
      </c>
      <c r="V414" s="90">
        <v>65700</v>
      </c>
      <c r="W414" s="90">
        <v>68000</v>
      </c>
    </row>
    <row r="415" spans="1:28">
      <c r="A415" s="93">
        <v>44685</v>
      </c>
      <c r="B415" s="90">
        <v>62000</v>
      </c>
      <c r="C415" s="90">
        <v>64500</v>
      </c>
      <c r="D415" s="90">
        <v>64000</v>
      </c>
      <c r="E415" s="90">
        <v>59000</v>
      </c>
      <c r="F415" s="90">
        <v>64100</v>
      </c>
      <c r="G415" s="91" t="s">
        <v>25</v>
      </c>
      <c r="H415" s="90">
        <v>63000</v>
      </c>
      <c r="I415" s="90">
        <v>62500</v>
      </c>
      <c r="J415" s="90">
        <v>62900</v>
      </c>
      <c r="K415" s="91" t="s">
        <v>25</v>
      </c>
      <c r="L415" s="90">
        <v>63200</v>
      </c>
      <c r="M415" s="90">
        <v>64200</v>
      </c>
      <c r="N415" s="90">
        <v>60500</v>
      </c>
      <c r="O415" s="91" t="s">
        <v>25</v>
      </c>
      <c r="P415" s="90">
        <v>58600</v>
      </c>
      <c r="Q415" s="90">
        <v>59500</v>
      </c>
      <c r="R415" s="90">
        <v>59000</v>
      </c>
      <c r="S415" s="90">
        <v>61800</v>
      </c>
      <c r="T415" s="90">
        <v>62000</v>
      </c>
      <c r="U415" s="90">
        <v>63300</v>
      </c>
      <c r="V415" s="90">
        <v>65000</v>
      </c>
      <c r="W415" s="90">
        <v>67500</v>
      </c>
    </row>
    <row r="416" spans="1:28">
      <c r="A416" s="93">
        <v>44686</v>
      </c>
      <c r="B416" s="90">
        <v>61800</v>
      </c>
      <c r="C416" s="90">
        <v>64000</v>
      </c>
      <c r="D416" s="90">
        <v>63500</v>
      </c>
      <c r="E416" s="90">
        <v>58500</v>
      </c>
      <c r="F416" s="90">
        <v>63300</v>
      </c>
      <c r="G416" s="91" t="s">
        <v>25</v>
      </c>
      <c r="H416" s="90">
        <v>62500</v>
      </c>
      <c r="I416" s="90">
        <v>62000</v>
      </c>
      <c r="J416" s="90">
        <v>62000</v>
      </c>
      <c r="K416" s="91" t="s">
        <v>25</v>
      </c>
      <c r="L416" s="90">
        <v>62200</v>
      </c>
      <c r="M416" s="90">
        <v>63000</v>
      </c>
      <c r="N416" s="90">
        <v>60200</v>
      </c>
      <c r="O416" s="91" t="s">
        <v>25</v>
      </c>
      <c r="P416" s="90">
        <v>58000</v>
      </c>
      <c r="Q416" s="90">
        <v>59000</v>
      </c>
      <c r="R416" s="90">
        <v>58300</v>
      </c>
      <c r="S416" s="90">
        <v>61300</v>
      </c>
      <c r="T416" s="90">
        <v>61500</v>
      </c>
      <c r="U416" s="90">
        <v>63000</v>
      </c>
      <c r="V416" s="90">
        <v>64400</v>
      </c>
      <c r="W416" s="90">
        <v>66900</v>
      </c>
    </row>
    <row r="417" spans="1:24">
      <c r="A417" s="93">
        <v>44687</v>
      </c>
      <c r="B417" s="90">
        <v>62300</v>
      </c>
      <c r="C417" s="90">
        <v>64500</v>
      </c>
      <c r="D417" s="90">
        <v>63500</v>
      </c>
      <c r="E417" s="90">
        <v>59000</v>
      </c>
      <c r="F417" s="90">
        <v>63500</v>
      </c>
      <c r="G417" s="91" t="s">
        <v>25</v>
      </c>
      <c r="H417" s="90">
        <v>62500</v>
      </c>
      <c r="I417" s="90">
        <v>62000</v>
      </c>
      <c r="J417" s="90">
        <v>62300</v>
      </c>
      <c r="K417" s="91" t="s">
        <v>25</v>
      </c>
      <c r="L417" s="90">
        <v>62200</v>
      </c>
      <c r="M417" s="90">
        <v>63300</v>
      </c>
      <c r="N417" s="90">
        <v>61200</v>
      </c>
      <c r="O417" s="91" t="s">
        <v>25</v>
      </c>
      <c r="P417" s="90">
        <v>58500</v>
      </c>
      <c r="Q417" s="90">
        <v>59000</v>
      </c>
      <c r="R417" s="90">
        <v>58700</v>
      </c>
      <c r="S417" s="90">
        <v>61800</v>
      </c>
      <c r="T417" s="90">
        <v>61500</v>
      </c>
      <c r="U417" s="90">
        <v>62800</v>
      </c>
      <c r="V417" s="90">
        <v>64400</v>
      </c>
      <c r="W417" s="90">
        <v>66600</v>
      </c>
    </row>
    <row r="418" spans="1:24">
      <c r="A418" s="93">
        <v>44688</v>
      </c>
      <c r="B418" s="90">
        <v>61500</v>
      </c>
      <c r="C418" s="90">
        <v>64300</v>
      </c>
      <c r="D418" s="90">
        <v>64200</v>
      </c>
      <c r="E418" s="90">
        <v>59700</v>
      </c>
      <c r="F418" s="90">
        <v>63700</v>
      </c>
      <c r="G418" s="91" t="s">
        <v>25</v>
      </c>
      <c r="H418" s="90">
        <v>62500</v>
      </c>
      <c r="I418" s="90">
        <v>61500</v>
      </c>
      <c r="J418" s="90">
        <v>62300</v>
      </c>
      <c r="K418" s="91" t="s">
        <v>25</v>
      </c>
      <c r="L418" s="90">
        <v>62200</v>
      </c>
      <c r="M418" s="90">
        <v>63300</v>
      </c>
      <c r="N418" s="90">
        <v>61000</v>
      </c>
      <c r="O418" s="91" t="s">
        <v>25</v>
      </c>
      <c r="P418" s="90">
        <v>58500</v>
      </c>
      <c r="Q418" s="90">
        <v>59200</v>
      </c>
      <c r="R418" s="90">
        <v>58800</v>
      </c>
      <c r="S418" s="90">
        <v>62500</v>
      </c>
      <c r="T418" s="90">
        <v>61800</v>
      </c>
      <c r="U418" s="90">
        <v>62800</v>
      </c>
      <c r="V418" s="90">
        <v>64400</v>
      </c>
      <c r="W418" s="90">
        <v>66600</v>
      </c>
    </row>
    <row r="419" spans="1:24">
      <c r="A419" s="93">
        <v>44689</v>
      </c>
      <c r="B419" s="90" t="s">
        <v>24</v>
      </c>
      <c r="C419" s="90" t="s">
        <v>24</v>
      </c>
      <c r="D419" s="90" t="s">
        <v>24</v>
      </c>
      <c r="E419" s="90" t="s">
        <v>24</v>
      </c>
      <c r="F419" s="90" t="s">
        <v>24</v>
      </c>
      <c r="G419" s="90" t="s">
        <v>24</v>
      </c>
      <c r="H419" s="90" t="s">
        <v>24</v>
      </c>
      <c r="I419" s="90" t="s">
        <v>24</v>
      </c>
      <c r="J419" s="90" t="s">
        <v>24</v>
      </c>
      <c r="K419" s="90" t="s">
        <v>24</v>
      </c>
      <c r="L419" s="90" t="s">
        <v>24</v>
      </c>
      <c r="M419" s="90" t="s">
        <v>24</v>
      </c>
      <c r="N419" s="90" t="s">
        <v>24</v>
      </c>
      <c r="O419" s="90" t="s">
        <v>24</v>
      </c>
      <c r="P419" s="90" t="s">
        <v>24</v>
      </c>
      <c r="Q419" s="90" t="s">
        <v>24</v>
      </c>
      <c r="R419" s="90" t="s">
        <v>24</v>
      </c>
      <c r="S419" s="90" t="s">
        <v>24</v>
      </c>
      <c r="T419" s="90" t="s">
        <v>24</v>
      </c>
      <c r="U419" s="90" t="s">
        <v>24</v>
      </c>
      <c r="V419" s="90" t="s">
        <v>24</v>
      </c>
      <c r="W419" s="90" t="s">
        <v>24</v>
      </c>
    </row>
    <row r="420" spans="1:24">
      <c r="A420" s="93">
        <v>44690</v>
      </c>
      <c r="B420" s="90">
        <v>61500</v>
      </c>
      <c r="C420" s="90">
        <v>64200</v>
      </c>
      <c r="D420" s="90">
        <v>65000</v>
      </c>
      <c r="E420" s="90">
        <v>59000</v>
      </c>
      <c r="F420" s="90">
        <v>63500</v>
      </c>
      <c r="G420" s="91" t="s">
        <v>25</v>
      </c>
      <c r="H420" s="90">
        <v>62500</v>
      </c>
      <c r="I420" s="90">
        <v>61500</v>
      </c>
      <c r="J420" s="90">
        <v>61900</v>
      </c>
      <c r="K420" s="91" t="s">
        <v>25</v>
      </c>
      <c r="L420" s="90">
        <v>62500</v>
      </c>
      <c r="M420" s="90">
        <v>62800</v>
      </c>
      <c r="N420" s="90">
        <v>60000</v>
      </c>
      <c r="O420" s="91" t="s">
        <v>25</v>
      </c>
      <c r="P420" s="90">
        <v>58000</v>
      </c>
      <c r="Q420" s="90">
        <v>59000</v>
      </c>
      <c r="R420" s="90">
        <v>58700</v>
      </c>
      <c r="S420" s="90">
        <v>61800</v>
      </c>
      <c r="T420" s="90">
        <v>61300</v>
      </c>
      <c r="U420" s="90">
        <v>62800</v>
      </c>
      <c r="V420" s="90">
        <v>64000</v>
      </c>
      <c r="W420" s="90">
        <v>66300</v>
      </c>
    </row>
    <row r="421" spans="1:24">
      <c r="A421" s="93">
        <v>44691</v>
      </c>
      <c r="B421" s="90">
        <v>60700</v>
      </c>
      <c r="C421" s="90">
        <v>64000</v>
      </c>
      <c r="D421" s="90">
        <v>63500</v>
      </c>
      <c r="E421" s="90">
        <v>58000</v>
      </c>
      <c r="F421" s="90">
        <v>63200</v>
      </c>
      <c r="G421" s="91" t="s">
        <v>25</v>
      </c>
      <c r="H421" s="90">
        <v>62000</v>
      </c>
      <c r="I421" s="90">
        <v>60600</v>
      </c>
      <c r="J421" s="90">
        <v>61200</v>
      </c>
      <c r="K421" s="91" t="s">
        <v>25</v>
      </c>
      <c r="L421" s="90">
        <v>62000</v>
      </c>
      <c r="M421" s="90">
        <v>62300</v>
      </c>
      <c r="N421" s="90">
        <v>59500</v>
      </c>
      <c r="O421" s="91" t="s">
        <v>25</v>
      </c>
      <c r="P421" s="90">
        <v>56900</v>
      </c>
      <c r="Q421" s="90">
        <v>58500</v>
      </c>
      <c r="R421" s="90">
        <v>57900</v>
      </c>
      <c r="S421" s="90">
        <v>60800</v>
      </c>
      <c r="T421" s="90">
        <v>60700</v>
      </c>
      <c r="U421" s="90">
        <v>62800</v>
      </c>
      <c r="V421" s="90">
        <v>63800</v>
      </c>
      <c r="W421" s="90">
        <v>66100</v>
      </c>
    </row>
    <row r="422" spans="1:24">
      <c r="A422" s="93">
        <v>44692</v>
      </c>
      <c r="B422" s="90">
        <v>60700</v>
      </c>
      <c r="C422" s="90">
        <v>63500</v>
      </c>
      <c r="D422" s="90">
        <v>61700</v>
      </c>
      <c r="E422" s="90">
        <v>57000</v>
      </c>
      <c r="F422" s="90">
        <v>63000</v>
      </c>
      <c r="G422" s="91" t="s">
        <v>25</v>
      </c>
      <c r="H422" s="90">
        <v>61500</v>
      </c>
      <c r="I422" s="90">
        <v>60300</v>
      </c>
      <c r="J422" s="90">
        <v>59900</v>
      </c>
      <c r="K422" s="91" t="s">
        <v>25</v>
      </c>
      <c r="L422" s="90">
        <v>61000</v>
      </c>
      <c r="M422" s="90">
        <v>61300</v>
      </c>
      <c r="N422" s="90">
        <v>59000</v>
      </c>
      <c r="O422" s="91" t="s">
        <v>25</v>
      </c>
      <c r="P422" s="90">
        <v>56900</v>
      </c>
      <c r="Q422" s="90">
        <v>58200</v>
      </c>
      <c r="R422" s="90">
        <v>57500</v>
      </c>
      <c r="S422" s="90">
        <v>59800</v>
      </c>
      <c r="T422" s="90">
        <v>60200</v>
      </c>
      <c r="U422" s="90">
        <v>61300</v>
      </c>
      <c r="V422" s="90">
        <v>63400</v>
      </c>
      <c r="W422" s="90">
        <v>65800</v>
      </c>
      <c r="X422" s="90"/>
    </row>
    <row r="423" spans="1:24">
      <c r="A423" s="93">
        <v>44693</v>
      </c>
      <c r="B423" s="90">
        <v>60200</v>
      </c>
      <c r="C423" s="90">
        <v>63000</v>
      </c>
      <c r="D423" s="90">
        <v>62000</v>
      </c>
      <c r="E423" s="90">
        <v>57500</v>
      </c>
      <c r="F423" s="90">
        <v>61700</v>
      </c>
      <c r="G423" s="91" t="s">
        <v>25</v>
      </c>
      <c r="H423" s="90">
        <v>61500</v>
      </c>
      <c r="I423" s="90">
        <v>59400</v>
      </c>
      <c r="J423" s="90">
        <v>59300</v>
      </c>
      <c r="K423" s="91" t="s">
        <v>25</v>
      </c>
      <c r="L423" s="90">
        <v>61000</v>
      </c>
      <c r="M423" s="90">
        <v>60600</v>
      </c>
      <c r="N423" s="90">
        <v>59000</v>
      </c>
      <c r="O423" s="91" t="s">
        <v>25</v>
      </c>
      <c r="P423" s="90">
        <v>57000</v>
      </c>
      <c r="Q423" s="90">
        <v>57700</v>
      </c>
      <c r="R423" s="90">
        <v>57500</v>
      </c>
      <c r="S423" s="90">
        <v>60300</v>
      </c>
      <c r="T423" s="90">
        <v>60000</v>
      </c>
      <c r="U423" s="90">
        <v>61300</v>
      </c>
      <c r="V423" s="90">
        <v>63300</v>
      </c>
      <c r="W423" s="90">
        <v>65800</v>
      </c>
    </row>
    <row r="424" spans="1:24">
      <c r="A424" s="93">
        <v>44694</v>
      </c>
      <c r="B424" s="90">
        <v>60200</v>
      </c>
      <c r="C424" s="90">
        <v>63000</v>
      </c>
      <c r="D424" s="90">
        <v>62000</v>
      </c>
      <c r="E424" s="90">
        <v>57000</v>
      </c>
      <c r="F424" s="90">
        <v>61700</v>
      </c>
      <c r="G424" s="91" t="s">
        <v>25</v>
      </c>
      <c r="H424" s="90">
        <v>61500</v>
      </c>
      <c r="I424" s="90">
        <v>59400</v>
      </c>
      <c r="J424" s="90">
        <v>59300</v>
      </c>
      <c r="K424" s="91" t="s">
        <v>25</v>
      </c>
      <c r="L424" s="90">
        <v>61000</v>
      </c>
      <c r="M424" s="90">
        <v>60600</v>
      </c>
      <c r="N424" s="90">
        <v>59000</v>
      </c>
      <c r="O424" s="91" t="s">
        <v>25</v>
      </c>
      <c r="P424" s="90">
        <v>57000</v>
      </c>
      <c r="Q424" s="90">
        <v>57700</v>
      </c>
      <c r="R424" s="90">
        <v>57500</v>
      </c>
      <c r="S424" s="90">
        <v>59800</v>
      </c>
      <c r="T424" s="90">
        <v>60000</v>
      </c>
      <c r="U424" s="90">
        <v>61300</v>
      </c>
      <c r="V424" s="90">
        <v>62800</v>
      </c>
      <c r="W424" s="90">
        <v>65400</v>
      </c>
    </row>
    <row r="425" spans="1:24">
      <c r="A425" s="93">
        <v>44695</v>
      </c>
      <c r="B425" s="90">
        <v>60200</v>
      </c>
      <c r="C425" s="90">
        <v>63000</v>
      </c>
      <c r="D425" s="90">
        <v>62000</v>
      </c>
      <c r="E425" s="90">
        <v>57000</v>
      </c>
      <c r="F425" s="90">
        <v>61700</v>
      </c>
      <c r="G425" s="91" t="s">
        <v>25</v>
      </c>
      <c r="H425" s="90">
        <v>61000</v>
      </c>
      <c r="I425" s="90">
        <v>59400</v>
      </c>
      <c r="J425" s="90">
        <v>59300</v>
      </c>
      <c r="K425" s="91" t="s">
        <v>25</v>
      </c>
      <c r="L425" s="90">
        <v>61000</v>
      </c>
      <c r="M425" s="90">
        <v>60600</v>
      </c>
      <c r="N425" s="90">
        <v>59000</v>
      </c>
      <c r="O425" s="91" t="s">
        <v>25</v>
      </c>
      <c r="P425" s="90">
        <v>56900</v>
      </c>
      <c r="Q425" s="90">
        <v>57700</v>
      </c>
      <c r="R425" s="90">
        <v>57200</v>
      </c>
      <c r="S425" s="90">
        <v>59800</v>
      </c>
      <c r="T425" s="90">
        <v>60000</v>
      </c>
      <c r="U425" s="90">
        <v>61300</v>
      </c>
      <c r="V425" s="90">
        <v>62800</v>
      </c>
      <c r="W425" s="90">
        <v>65400</v>
      </c>
    </row>
    <row r="426" spans="1:24">
      <c r="A426" s="93">
        <v>44696</v>
      </c>
      <c r="B426" s="90" t="s">
        <v>24</v>
      </c>
      <c r="C426" s="90" t="s">
        <v>24</v>
      </c>
      <c r="D426" s="90" t="s">
        <v>24</v>
      </c>
      <c r="E426" s="90" t="s">
        <v>24</v>
      </c>
      <c r="F426" s="90" t="s">
        <v>24</v>
      </c>
      <c r="G426" s="90" t="s">
        <v>24</v>
      </c>
      <c r="H426" s="90" t="s">
        <v>24</v>
      </c>
      <c r="I426" s="90" t="s">
        <v>24</v>
      </c>
      <c r="J426" s="90" t="s">
        <v>24</v>
      </c>
      <c r="K426" s="90" t="s">
        <v>24</v>
      </c>
      <c r="L426" s="90" t="s">
        <v>24</v>
      </c>
      <c r="M426" s="90" t="s">
        <v>24</v>
      </c>
      <c r="N426" s="90" t="s">
        <v>24</v>
      </c>
      <c r="O426" s="90" t="s">
        <v>24</v>
      </c>
      <c r="P426" s="90" t="s">
        <v>24</v>
      </c>
      <c r="Q426" s="90" t="s">
        <v>24</v>
      </c>
      <c r="R426" s="90" t="s">
        <v>24</v>
      </c>
      <c r="S426" s="90" t="s">
        <v>24</v>
      </c>
      <c r="T426" s="90" t="s">
        <v>24</v>
      </c>
      <c r="U426" s="90" t="s">
        <v>24</v>
      </c>
      <c r="V426" s="90" t="s">
        <v>24</v>
      </c>
      <c r="W426" s="90" t="s">
        <v>24</v>
      </c>
    </row>
    <row r="427" spans="1:24">
      <c r="A427" s="93">
        <v>44697</v>
      </c>
      <c r="B427" s="90">
        <v>60000</v>
      </c>
      <c r="C427" s="90">
        <v>62500</v>
      </c>
      <c r="D427" s="90">
        <v>60700</v>
      </c>
      <c r="E427" s="90">
        <v>56500</v>
      </c>
      <c r="F427" s="90">
        <v>61500</v>
      </c>
      <c r="G427" s="91" t="s">
        <v>25</v>
      </c>
      <c r="H427" s="90">
        <v>60500</v>
      </c>
      <c r="I427" s="90">
        <v>58800</v>
      </c>
      <c r="J427" s="90">
        <v>59200</v>
      </c>
      <c r="K427" s="91" t="s">
        <v>25</v>
      </c>
      <c r="L427" s="90">
        <v>60500</v>
      </c>
      <c r="M427" s="90">
        <v>60600</v>
      </c>
      <c r="N427" s="90">
        <v>57800</v>
      </c>
      <c r="O427" s="91" t="s">
        <v>25</v>
      </c>
      <c r="P427" s="90">
        <v>56000</v>
      </c>
      <c r="Q427" s="90">
        <v>57400</v>
      </c>
      <c r="R427" s="90">
        <v>56600</v>
      </c>
      <c r="S427" s="90">
        <v>59300</v>
      </c>
      <c r="T427" s="90">
        <v>59500</v>
      </c>
      <c r="U427" s="90">
        <v>60800</v>
      </c>
      <c r="V427" s="90">
        <v>62000</v>
      </c>
      <c r="W427" s="90">
        <v>64500</v>
      </c>
    </row>
    <row r="428" spans="1:24">
      <c r="A428" s="93">
        <v>44698</v>
      </c>
      <c r="B428" s="90">
        <v>59700</v>
      </c>
      <c r="C428" s="90">
        <v>62000</v>
      </c>
      <c r="D428" s="90">
        <v>59600</v>
      </c>
      <c r="E428" s="90">
        <v>55500</v>
      </c>
      <c r="F428" s="90">
        <v>60200</v>
      </c>
      <c r="G428" s="91" t="s">
        <v>25</v>
      </c>
      <c r="H428" s="90">
        <v>60000</v>
      </c>
      <c r="I428" s="90">
        <v>57800</v>
      </c>
      <c r="J428" s="90">
        <v>58400</v>
      </c>
      <c r="K428" s="91" t="s">
        <v>25</v>
      </c>
      <c r="L428" s="90">
        <v>59600</v>
      </c>
      <c r="M428" s="90">
        <v>59400</v>
      </c>
      <c r="N428" s="90">
        <v>57200</v>
      </c>
      <c r="O428" s="91" t="s">
        <v>25</v>
      </c>
      <c r="P428" s="90">
        <v>55000</v>
      </c>
      <c r="Q428" s="90">
        <v>56500</v>
      </c>
      <c r="R428" s="90">
        <v>55800</v>
      </c>
      <c r="S428" s="90">
        <v>58300</v>
      </c>
      <c r="T428" s="90">
        <v>58800</v>
      </c>
      <c r="U428" s="90">
        <v>59800</v>
      </c>
      <c r="V428" s="90">
        <v>61500</v>
      </c>
      <c r="W428" s="90">
        <v>64000</v>
      </c>
    </row>
    <row r="429" spans="1:24">
      <c r="A429" s="93">
        <v>44699</v>
      </c>
      <c r="B429" s="90">
        <v>59700</v>
      </c>
      <c r="C429" s="90">
        <v>61500</v>
      </c>
      <c r="D429" s="90">
        <v>59600</v>
      </c>
      <c r="E429" s="90">
        <v>55000</v>
      </c>
      <c r="F429" s="90">
        <v>60200</v>
      </c>
      <c r="G429" s="91" t="s">
        <v>25</v>
      </c>
      <c r="H429" s="90">
        <v>59300</v>
      </c>
      <c r="I429" s="90">
        <v>57500</v>
      </c>
      <c r="J429" s="90">
        <v>58100</v>
      </c>
      <c r="K429" s="91" t="s">
        <v>25</v>
      </c>
      <c r="L429" s="90">
        <v>59500</v>
      </c>
      <c r="M429" s="90">
        <v>59000</v>
      </c>
      <c r="N429" s="90">
        <v>56500</v>
      </c>
      <c r="O429" s="91" t="s">
        <v>25</v>
      </c>
      <c r="P429" s="90">
        <v>54500</v>
      </c>
      <c r="Q429" s="90">
        <v>56300</v>
      </c>
      <c r="R429" s="90">
        <v>55300</v>
      </c>
      <c r="S429" s="90">
        <v>57800</v>
      </c>
      <c r="T429" s="90">
        <v>58800</v>
      </c>
      <c r="U429" s="90">
        <v>59800</v>
      </c>
      <c r="V429" s="90">
        <v>61500</v>
      </c>
      <c r="W429" s="90">
        <v>64000</v>
      </c>
    </row>
    <row r="430" spans="1:24">
      <c r="A430" s="93">
        <v>44700</v>
      </c>
      <c r="B430" s="90">
        <v>59200</v>
      </c>
      <c r="C430" s="90">
        <v>61500</v>
      </c>
      <c r="D430" s="90">
        <v>60000</v>
      </c>
      <c r="E430" s="90">
        <v>55000</v>
      </c>
      <c r="F430" s="90">
        <v>60200</v>
      </c>
      <c r="G430" s="91" t="s">
        <v>25</v>
      </c>
      <c r="H430" s="90">
        <v>59000</v>
      </c>
      <c r="I430" s="90">
        <v>57500</v>
      </c>
      <c r="J430" s="90">
        <v>57000</v>
      </c>
      <c r="K430" s="91" t="s">
        <v>25</v>
      </c>
      <c r="L430" s="90">
        <v>59500</v>
      </c>
      <c r="M430" s="90">
        <v>58700</v>
      </c>
      <c r="N430" s="90">
        <v>56700</v>
      </c>
      <c r="O430" s="91" t="s">
        <v>25</v>
      </c>
      <c r="P430" s="90">
        <v>54900</v>
      </c>
      <c r="Q430" s="90">
        <v>56000</v>
      </c>
      <c r="R430" s="90">
        <v>55000</v>
      </c>
      <c r="S430" s="90">
        <v>57800</v>
      </c>
      <c r="T430" s="90">
        <v>58000</v>
      </c>
      <c r="U430" s="90">
        <v>59800</v>
      </c>
      <c r="V430" s="90">
        <v>60600</v>
      </c>
      <c r="W430" s="90">
        <v>63100</v>
      </c>
    </row>
    <row r="431" spans="1:24">
      <c r="A431" s="93">
        <v>44701</v>
      </c>
      <c r="B431" s="90">
        <v>59600</v>
      </c>
      <c r="C431" s="90">
        <v>61500</v>
      </c>
      <c r="D431" s="90">
        <v>60000</v>
      </c>
      <c r="E431" s="90">
        <v>55500</v>
      </c>
      <c r="F431" s="90">
        <v>60200</v>
      </c>
      <c r="G431" s="91" t="s">
        <v>25</v>
      </c>
      <c r="H431" s="90">
        <v>59000</v>
      </c>
      <c r="I431" s="90">
        <v>57900</v>
      </c>
      <c r="J431" s="90">
        <v>57000</v>
      </c>
      <c r="K431" s="91" t="s">
        <v>25</v>
      </c>
      <c r="L431" s="90">
        <v>60000</v>
      </c>
      <c r="M431" s="90">
        <v>58500</v>
      </c>
      <c r="N431" s="90">
        <v>57500</v>
      </c>
      <c r="O431" s="91" t="s">
        <v>25</v>
      </c>
      <c r="P431" s="90">
        <v>54900</v>
      </c>
      <c r="Q431" s="90">
        <v>56000</v>
      </c>
      <c r="R431" s="90">
        <v>55300</v>
      </c>
      <c r="S431" s="90">
        <v>58300</v>
      </c>
      <c r="T431" s="90">
        <v>58000</v>
      </c>
      <c r="U431" s="90">
        <v>59800</v>
      </c>
      <c r="V431" s="90">
        <v>60600</v>
      </c>
      <c r="W431" s="90">
        <v>63100</v>
      </c>
    </row>
    <row r="432" spans="1:24">
      <c r="A432" s="93">
        <v>44702</v>
      </c>
      <c r="B432" s="90">
        <v>59600</v>
      </c>
      <c r="C432" s="90">
        <v>61500</v>
      </c>
      <c r="D432" s="90">
        <v>60200</v>
      </c>
      <c r="E432" s="90">
        <v>55500</v>
      </c>
      <c r="F432" s="90">
        <v>60000</v>
      </c>
      <c r="G432" s="91" t="s">
        <v>25</v>
      </c>
      <c r="H432" s="90">
        <v>58500</v>
      </c>
      <c r="I432" s="90">
        <v>57600</v>
      </c>
      <c r="J432" s="90">
        <v>57000</v>
      </c>
      <c r="K432" s="91" t="s">
        <v>25</v>
      </c>
      <c r="L432" s="90">
        <v>59500</v>
      </c>
      <c r="M432" s="90">
        <v>58500</v>
      </c>
      <c r="N432" s="90">
        <v>57000</v>
      </c>
      <c r="O432" s="91" t="s">
        <v>25</v>
      </c>
      <c r="P432" s="90">
        <v>54500</v>
      </c>
      <c r="Q432" s="90">
        <v>55500</v>
      </c>
      <c r="R432" s="90">
        <v>55300</v>
      </c>
      <c r="S432" s="90">
        <v>58300</v>
      </c>
      <c r="T432" s="90">
        <v>58000</v>
      </c>
      <c r="U432" s="90">
        <v>59800</v>
      </c>
      <c r="V432" s="90">
        <v>60600</v>
      </c>
      <c r="W432" s="90">
        <v>63100</v>
      </c>
    </row>
    <row r="433" spans="1:23">
      <c r="A433" s="93">
        <v>44703</v>
      </c>
      <c r="B433" s="90" t="s">
        <v>24</v>
      </c>
      <c r="C433" s="90" t="s">
        <v>24</v>
      </c>
      <c r="D433" s="90" t="s">
        <v>24</v>
      </c>
      <c r="E433" s="90" t="s">
        <v>24</v>
      </c>
      <c r="F433" s="90" t="s">
        <v>24</v>
      </c>
      <c r="G433" s="90" t="s">
        <v>24</v>
      </c>
      <c r="H433" s="90" t="s">
        <v>24</v>
      </c>
      <c r="I433" s="90" t="s">
        <v>24</v>
      </c>
      <c r="J433" s="90" t="s">
        <v>24</v>
      </c>
      <c r="K433" s="90" t="s">
        <v>24</v>
      </c>
      <c r="L433" s="90" t="s">
        <v>24</v>
      </c>
      <c r="M433" s="90" t="s">
        <v>24</v>
      </c>
      <c r="N433" s="90" t="s">
        <v>24</v>
      </c>
      <c r="O433" s="90" t="s">
        <v>24</v>
      </c>
      <c r="P433" s="90" t="s">
        <v>24</v>
      </c>
      <c r="Q433" s="90" t="s">
        <v>24</v>
      </c>
      <c r="R433" s="90" t="s">
        <v>24</v>
      </c>
      <c r="S433" s="90" t="s">
        <v>24</v>
      </c>
      <c r="T433" s="90" t="s">
        <v>24</v>
      </c>
      <c r="U433" s="90" t="s">
        <v>24</v>
      </c>
      <c r="V433" s="90" t="s">
        <v>24</v>
      </c>
      <c r="W433" s="90" t="s">
        <v>24</v>
      </c>
    </row>
    <row r="434" spans="1:23">
      <c r="A434" s="93">
        <v>44704</v>
      </c>
      <c r="B434" s="90">
        <v>58700</v>
      </c>
      <c r="C434" s="90">
        <v>60000</v>
      </c>
      <c r="D434" s="90">
        <v>58200</v>
      </c>
      <c r="E434" s="90">
        <v>52000</v>
      </c>
      <c r="F434" s="90">
        <v>55500</v>
      </c>
      <c r="G434" s="91" t="s">
        <v>25</v>
      </c>
      <c r="H434" s="90">
        <v>55500</v>
      </c>
      <c r="I434" s="90">
        <v>56500</v>
      </c>
      <c r="J434" s="90">
        <v>53200</v>
      </c>
      <c r="K434" s="91" t="s">
        <v>25</v>
      </c>
      <c r="L434" s="90">
        <v>57300</v>
      </c>
      <c r="M434" s="90">
        <v>55900</v>
      </c>
      <c r="N434" s="90">
        <v>55000</v>
      </c>
      <c r="O434" s="91" t="s">
        <v>25</v>
      </c>
      <c r="P434" s="90">
        <v>51500</v>
      </c>
      <c r="Q434" s="90">
        <v>53500</v>
      </c>
      <c r="R434" s="90">
        <v>51800</v>
      </c>
      <c r="S434" s="90">
        <v>54700</v>
      </c>
      <c r="T434" s="90">
        <v>56000</v>
      </c>
      <c r="U434" s="90">
        <v>57800</v>
      </c>
      <c r="V434" s="90">
        <v>59700</v>
      </c>
      <c r="W434" s="90">
        <v>61800</v>
      </c>
    </row>
    <row r="435" spans="1:23">
      <c r="A435" s="93">
        <v>44705</v>
      </c>
      <c r="B435" s="90">
        <v>55500</v>
      </c>
      <c r="C435" s="90">
        <v>59500</v>
      </c>
      <c r="D435" s="90">
        <v>57000</v>
      </c>
      <c r="E435" s="90">
        <v>52000</v>
      </c>
      <c r="F435" s="90">
        <v>55400</v>
      </c>
      <c r="G435" s="91" t="s">
        <v>25</v>
      </c>
      <c r="H435" s="90">
        <v>55500</v>
      </c>
      <c r="I435" s="90">
        <v>55200</v>
      </c>
      <c r="J435" s="90">
        <v>53200</v>
      </c>
      <c r="K435" s="91" t="s">
        <v>25</v>
      </c>
      <c r="L435" s="90">
        <v>56000</v>
      </c>
      <c r="M435" s="90">
        <v>55900</v>
      </c>
      <c r="N435" s="90">
        <v>54000</v>
      </c>
      <c r="O435" s="91" t="s">
        <v>25</v>
      </c>
      <c r="P435" s="90">
        <v>51200</v>
      </c>
      <c r="Q435" s="90">
        <v>53000</v>
      </c>
      <c r="R435" s="90">
        <v>51800</v>
      </c>
      <c r="S435" s="90">
        <v>54700</v>
      </c>
      <c r="T435" s="90">
        <v>55500</v>
      </c>
      <c r="U435" s="90">
        <v>56800</v>
      </c>
      <c r="V435" s="90">
        <v>57100</v>
      </c>
      <c r="W435" s="90">
        <v>59500</v>
      </c>
    </row>
    <row r="436" spans="1:23">
      <c r="A436" s="93">
        <v>44706</v>
      </c>
      <c r="B436" s="90">
        <v>53700</v>
      </c>
      <c r="C436" s="90">
        <v>59000</v>
      </c>
      <c r="D436" s="90">
        <v>54700</v>
      </c>
      <c r="E436" s="90">
        <v>51000</v>
      </c>
      <c r="F436" s="90">
        <v>55300</v>
      </c>
      <c r="G436" s="91" t="s">
        <v>25</v>
      </c>
      <c r="H436" s="90">
        <v>55000</v>
      </c>
      <c r="I436" s="90">
        <v>53200</v>
      </c>
      <c r="J436" s="90">
        <v>53000</v>
      </c>
      <c r="K436" s="91" t="s">
        <v>25</v>
      </c>
      <c r="L436" s="90">
        <v>54500</v>
      </c>
      <c r="M436" s="90">
        <v>55000</v>
      </c>
      <c r="N436" s="90">
        <v>51700</v>
      </c>
      <c r="O436" s="91" t="s">
        <v>25</v>
      </c>
      <c r="P436" s="90">
        <v>51200</v>
      </c>
      <c r="Q436" s="90">
        <v>51800</v>
      </c>
      <c r="R436" s="90">
        <v>51500</v>
      </c>
      <c r="S436" s="90">
        <v>53800</v>
      </c>
      <c r="T436" s="90">
        <v>54200</v>
      </c>
      <c r="U436" s="90">
        <v>56800</v>
      </c>
      <c r="V436" s="90">
        <v>56800</v>
      </c>
      <c r="W436" s="90">
        <v>59300</v>
      </c>
    </row>
    <row r="437" spans="1:23">
      <c r="A437" s="93">
        <v>44707</v>
      </c>
      <c r="B437" s="90">
        <v>53700</v>
      </c>
      <c r="C437" s="90">
        <v>59000</v>
      </c>
      <c r="D437" s="90">
        <v>53700</v>
      </c>
      <c r="E437" s="90">
        <v>50000</v>
      </c>
      <c r="F437" s="90">
        <v>54600</v>
      </c>
      <c r="G437" s="91" t="s">
        <v>25</v>
      </c>
      <c r="H437" s="90">
        <v>54500</v>
      </c>
      <c r="I437" s="90">
        <v>52600</v>
      </c>
      <c r="J437" s="90">
        <v>53000</v>
      </c>
      <c r="K437" s="91" t="s">
        <v>25</v>
      </c>
      <c r="L437" s="90">
        <v>54000</v>
      </c>
      <c r="M437" s="90">
        <v>55000</v>
      </c>
      <c r="N437" s="90">
        <v>50600</v>
      </c>
      <c r="O437" s="91" t="s">
        <v>25</v>
      </c>
      <c r="P437" s="90">
        <v>49100</v>
      </c>
      <c r="Q437" s="90">
        <v>50800</v>
      </c>
      <c r="R437" s="90">
        <v>50000</v>
      </c>
      <c r="S437" s="90">
        <v>52800</v>
      </c>
      <c r="T437" s="90">
        <v>53400</v>
      </c>
      <c r="U437" s="90">
        <v>54800</v>
      </c>
      <c r="V437" s="90">
        <v>56300</v>
      </c>
      <c r="W437" s="90">
        <v>58800</v>
      </c>
    </row>
    <row r="438" spans="1:23">
      <c r="A438" s="93">
        <v>44708</v>
      </c>
      <c r="B438" s="90">
        <v>53300</v>
      </c>
      <c r="C438" s="90">
        <v>58000</v>
      </c>
      <c r="D438" s="90">
        <v>53700</v>
      </c>
      <c r="E438" s="90">
        <v>49500</v>
      </c>
      <c r="F438" s="90">
        <v>54600</v>
      </c>
      <c r="G438" s="91" t="s">
        <v>25</v>
      </c>
      <c r="H438" s="90">
        <v>54000</v>
      </c>
      <c r="I438" s="90">
        <v>51500</v>
      </c>
      <c r="J438" s="90">
        <v>53000</v>
      </c>
      <c r="K438" s="91" t="s">
        <v>25</v>
      </c>
      <c r="L438" s="90">
        <v>53500</v>
      </c>
      <c r="M438" s="90">
        <v>55000</v>
      </c>
      <c r="N438" s="90">
        <v>50600</v>
      </c>
      <c r="O438" s="91" t="s">
        <v>25</v>
      </c>
      <c r="P438" s="90">
        <v>48500</v>
      </c>
      <c r="Q438" s="90">
        <v>49500</v>
      </c>
      <c r="R438" s="90">
        <v>49500</v>
      </c>
      <c r="S438" s="90">
        <v>52300</v>
      </c>
      <c r="T438" s="90">
        <v>52600</v>
      </c>
      <c r="U438" s="90">
        <v>54800</v>
      </c>
      <c r="V438" s="90">
        <v>56300</v>
      </c>
      <c r="W438" s="90">
        <v>58500</v>
      </c>
    </row>
    <row r="439" spans="1:23">
      <c r="A439" s="93">
        <v>44709</v>
      </c>
      <c r="B439" s="90">
        <v>53500</v>
      </c>
      <c r="C439" s="90">
        <v>57000</v>
      </c>
      <c r="D439" s="90">
        <v>53700</v>
      </c>
      <c r="E439" s="90">
        <v>49500</v>
      </c>
      <c r="F439" s="90">
        <v>54600</v>
      </c>
      <c r="G439" s="91" t="s">
        <v>25</v>
      </c>
      <c r="H439" s="90">
        <v>53000</v>
      </c>
      <c r="I439" s="90">
        <v>51500</v>
      </c>
      <c r="J439" s="90">
        <v>53200</v>
      </c>
      <c r="K439" s="91" t="s">
        <v>25</v>
      </c>
      <c r="L439" s="90">
        <v>53300</v>
      </c>
      <c r="M439" s="90">
        <v>55000</v>
      </c>
      <c r="N439" s="90">
        <v>51200</v>
      </c>
      <c r="O439" s="91" t="s">
        <v>25</v>
      </c>
      <c r="P439" s="90">
        <v>49300</v>
      </c>
      <c r="Q439" s="90">
        <v>49700</v>
      </c>
      <c r="R439" s="90">
        <v>49500</v>
      </c>
      <c r="S439" s="90">
        <v>52300</v>
      </c>
      <c r="T439" s="90">
        <v>52800</v>
      </c>
      <c r="U439" s="90">
        <v>54800</v>
      </c>
      <c r="V439" s="90">
        <v>55800</v>
      </c>
      <c r="W439" s="90">
        <v>58200</v>
      </c>
    </row>
    <row r="440" spans="1:23">
      <c r="A440" s="93">
        <v>44710</v>
      </c>
      <c r="B440" s="90" t="s">
        <v>24</v>
      </c>
      <c r="C440" s="90" t="s">
        <v>24</v>
      </c>
      <c r="D440" s="90" t="s">
        <v>24</v>
      </c>
      <c r="E440" s="90" t="s">
        <v>24</v>
      </c>
      <c r="F440" s="90" t="s">
        <v>24</v>
      </c>
      <c r="G440" s="90" t="s">
        <v>24</v>
      </c>
      <c r="H440" s="90" t="s">
        <v>24</v>
      </c>
      <c r="I440" s="90" t="s">
        <v>24</v>
      </c>
      <c r="J440" s="90" t="s">
        <v>24</v>
      </c>
      <c r="K440" s="90" t="s">
        <v>24</v>
      </c>
      <c r="L440" s="90" t="s">
        <v>24</v>
      </c>
      <c r="M440" s="90" t="s">
        <v>24</v>
      </c>
      <c r="N440" s="90" t="s">
        <v>24</v>
      </c>
      <c r="O440" s="90" t="s">
        <v>24</v>
      </c>
      <c r="P440" s="90" t="s">
        <v>24</v>
      </c>
      <c r="Q440" s="90" t="s">
        <v>24</v>
      </c>
      <c r="R440" s="90" t="s">
        <v>24</v>
      </c>
      <c r="S440" s="90" t="s">
        <v>24</v>
      </c>
      <c r="T440" s="90" t="s">
        <v>24</v>
      </c>
      <c r="U440" s="90" t="s">
        <v>24</v>
      </c>
      <c r="V440" s="90" t="s">
        <v>24</v>
      </c>
      <c r="W440" s="90" t="s">
        <v>24</v>
      </c>
    </row>
    <row r="441" spans="1:23">
      <c r="A441" s="93">
        <v>44711</v>
      </c>
      <c r="B441" s="90">
        <v>53900</v>
      </c>
      <c r="C441" s="90">
        <v>56500</v>
      </c>
      <c r="D441" s="90">
        <v>55000</v>
      </c>
      <c r="E441" s="90">
        <v>50500</v>
      </c>
      <c r="F441" s="90">
        <v>54600</v>
      </c>
      <c r="G441" s="91" t="s">
        <v>25</v>
      </c>
      <c r="H441" s="90">
        <v>53000</v>
      </c>
      <c r="I441" s="90">
        <v>52400</v>
      </c>
      <c r="J441" s="90">
        <v>53800</v>
      </c>
      <c r="K441" s="91" t="s">
        <v>25</v>
      </c>
      <c r="L441" s="90">
        <v>54500</v>
      </c>
      <c r="M441" s="90">
        <v>55300</v>
      </c>
      <c r="N441" s="90">
        <v>52500</v>
      </c>
      <c r="O441" s="91" t="s">
        <v>25</v>
      </c>
      <c r="P441" s="90">
        <v>50500</v>
      </c>
      <c r="Q441" s="90">
        <v>50700</v>
      </c>
      <c r="R441" s="90">
        <v>50200</v>
      </c>
      <c r="S441" s="90">
        <v>53300</v>
      </c>
      <c r="T441" s="90">
        <v>53300</v>
      </c>
      <c r="U441" s="90">
        <v>54800</v>
      </c>
      <c r="V441" s="90">
        <v>55800</v>
      </c>
      <c r="W441" s="90">
        <v>58200</v>
      </c>
    </row>
    <row r="442" spans="1:23">
      <c r="A442" s="93">
        <v>44712</v>
      </c>
      <c r="B442" s="90">
        <v>54000</v>
      </c>
      <c r="C442" s="90">
        <v>56000</v>
      </c>
      <c r="D442" s="90">
        <v>54500</v>
      </c>
      <c r="E442" s="90">
        <v>50000</v>
      </c>
      <c r="F442" s="90">
        <v>54800</v>
      </c>
      <c r="G442" s="91" t="s">
        <v>25</v>
      </c>
      <c r="H442" s="90">
        <v>53000</v>
      </c>
      <c r="I442" s="90">
        <v>52200</v>
      </c>
      <c r="J442" s="90">
        <v>54000</v>
      </c>
      <c r="K442" s="91" t="s">
        <v>25</v>
      </c>
      <c r="L442" s="90">
        <v>54300</v>
      </c>
      <c r="M442" s="90">
        <v>55700</v>
      </c>
      <c r="N442" s="90">
        <v>52000</v>
      </c>
      <c r="O442" s="91" t="s">
        <v>25</v>
      </c>
      <c r="P442" s="90">
        <v>49500</v>
      </c>
      <c r="Q442" s="90">
        <v>50000</v>
      </c>
      <c r="R442" s="90">
        <v>50000</v>
      </c>
      <c r="S442" s="90">
        <v>52800</v>
      </c>
      <c r="T442" s="90">
        <v>53300</v>
      </c>
      <c r="U442" s="90">
        <v>54800</v>
      </c>
      <c r="V442" s="90">
        <v>55800</v>
      </c>
      <c r="W442" s="90">
        <v>58200</v>
      </c>
    </row>
    <row r="443" spans="1:23">
      <c r="A443" s="93">
        <v>44713</v>
      </c>
      <c r="B443" s="90">
        <v>54000</v>
      </c>
      <c r="C443" s="90">
        <v>55500</v>
      </c>
      <c r="D443" s="90">
        <v>54000</v>
      </c>
      <c r="E443" s="90">
        <v>48500</v>
      </c>
      <c r="F443" s="90">
        <v>54800</v>
      </c>
      <c r="G443" s="91" t="s">
        <v>25</v>
      </c>
      <c r="H443" s="90">
        <v>52500</v>
      </c>
      <c r="I443" s="90">
        <v>51200</v>
      </c>
      <c r="J443" s="90">
        <v>54000</v>
      </c>
      <c r="K443" s="91" t="s">
        <v>25</v>
      </c>
      <c r="L443" s="90">
        <v>53200</v>
      </c>
      <c r="M443" s="90">
        <v>55700</v>
      </c>
      <c r="N443" s="90">
        <v>51000</v>
      </c>
      <c r="O443" s="91" t="s">
        <v>25</v>
      </c>
      <c r="P443" s="90">
        <v>49000</v>
      </c>
      <c r="Q443" s="90">
        <v>49400</v>
      </c>
      <c r="R443" s="90">
        <v>49200</v>
      </c>
      <c r="S443" s="90">
        <v>51300</v>
      </c>
      <c r="T443" s="90">
        <v>52500</v>
      </c>
      <c r="U443" s="90">
        <v>52800</v>
      </c>
      <c r="V443" s="90">
        <v>55800</v>
      </c>
      <c r="W443" s="90">
        <v>58200</v>
      </c>
    </row>
    <row r="444" spans="1:23">
      <c r="A444" s="93">
        <v>44714</v>
      </c>
      <c r="B444" s="90">
        <v>54000</v>
      </c>
      <c r="C444" s="90">
        <v>55000</v>
      </c>
      <c r="D444" s="90">
        <v>54000</v>
      </c>
      <c r="E444" s="90">
        <v>49000</v>
      </c>
      <c r="F444" s="90">
        <v>54200</v>
      </c>
      <c r="G444" s="91" t="s">
        <v>25</v>
      </c>
      <c r="H444" s="90">
        <v>52000</v>
      </c>
      <c r="I444" s="90">
        <v>51200</v>
      </c>
      <c r="J444" s="90">
        <v>54000</v>
      </c>
      <c r="K444" s="91" t="s">
        <v>25</v>
      </c>
      <c r="L444" s="90">
        <v>53200</v>
      </c>
      <c r="M444" s="90">
        <v>55700</v>
      </c>
      <c r="N444" s="90">
        <v>51000</v>
      </c>
      <c r="O444" s="91" t="s">
        <v>25</v>
      </c>
      <c r="P444" s="90">
        <v>49100</v>
      </c>
      <c r="Q444" s="90">
        <v>49400</v>
      </c>
      <c r="R444" s="90">
        <v>49200</v>
      </c>
      <c r="S444" s="90">
        <v>51800</v>
      </c>
      <c r="T444" s="90">
        <v>52500</v>
      </c>
      <c r="U444" s="90">
        <v>52800</v>
      </c>
      <c r="V444" s="90">
        <v>55000</v>
      </c>
      <c r="W444" s="90">
        <v>57400</v>
      </c>
    </row>
    <row r="445" spans="1:23">
      <c r="A445" s="93">
        <v>44715</v>
      </c>
      <c r="B445" s="90">
        <v>54000</v>
      </c>
      <c r="C445" s="90">
        <v>55000</v>
      </c>
      <c r="D445" s="90">
        <v>55000</v>
      </c>
      <c r="E445" s="90">
        <v>50000</v>
      </c>
      <c r="F445" s="90">
        <v>54300</v>
      </c>
      <c r="G445" s="91" t="s">
        <v>25</v>
      </c>
      <c r="H445" s="90">
        <v>52500</v>
      </c>
      <c r="I445" s="90">
        <v>52200</v>
      </c>
      <c r="J445" s="90">
        <v>54000</v>
      </c>
      <c r="K445" s="91" t="s">
        <v>25</v>
      </c>
      <c r="L445" s="90">
        <v>54300</v>
      </c>
      <c r="M445" s="90">
        <v>55400</v>
      </c>
      <c r="N445" s="90">
        <v>53000</v>
      </c>
      <c r="O445" s="91" t="s">
        <v>25</v>
      </c>
      <c r="P445" s="90">
        <v>49200</v>
      </c>
      <c r="Q445" s="90">
        <v>49800</v>
      </c>
      <c r="R445" s="90">
        <v>49600</v>
      </c>
      <c r="S445" s="90">
        <v>52800</v>
      </c>
      <c r="T445" s="90">
        <v>52800</v>
      </c>
      <c r="U445" s="90">
        <v>52800</v>
      </c>
      <c r="V445" s="90">
        <v>55000</v>
      </c>
      <c r="W445" s="90">
        <v>57400</v>
      </c>
    </row>
    <row r="446" spans="1:23">
      <c r="A446" s="93">
        <v>44716</v>
      </c>
      <c r="B446" s="90">
        <v>54000</v>
      </c>
      <c r="C446" s="90">
        <v>55000</v>
      </c>
      <c r="D446" s="90">
        <v>55000</v>
      </c>
      <c r="E446" s="90">
        <v>49500</v>
      </c>
      <c r="F446" s="90">
        <v>54300</v>
      </c>
      <c r="G446" s="91" t="s">
        <v>25</v>
      </c>
      <c r="H446" s="90">
        <v>52000</v>
      </c>
      <c r="I446" s="90">
        <v>52300</v>
      </c>
      <c r="J446" s="90">
        <v>54000</v>
      </c>
      <c r="K446" s="91" t="s">
        <v>25</v>
      </c>
      <c r="L446" s="90">
        <v>54300</v>
      </c>
      <c r="M446" s="90">
        <v>55200</v>
      </c>
      <c r="N446" s="90">
        <v>52300</v>
      </c>
      <c r="O446" s="91" t="s">
        <v>25</v>
      </c>
      <c r="P446" s="90">
        <v>49400</v>
      </c>
      <c r="Q446" s="90">
        <v>50000</v>
      </c>
      <c r="R446" s="90">
        <v>49500</v>
      </c>
      <c r="S446" s="90">
        <v>52300</v>
      </c>
      <c r="T446" s="90">
        <v>52800</v>
      </c>
      <c r="U446" s="90">
        <v>52800</v>
      </c>
      <c r="V446" s="90">
        <v>55000</v>
      </c>
      <c r="W446" s="90">
        <v>57400</v>
      </c>
    </row>
    <row r="447" spans="1:23">
      <c r="A447" s="93">
        <v>44717</v>
      </c>
      <c r="B447" s="90" t="s">
        <v>24</v>
      </c>
      <c r="C447" s="90" t="s">
        <v>24</v>
      </c>
      <c r="D447" s="90" t="s">
        <v>24</v>
      </c>
      <c r="E447" s="90" t="s">
        <v>24</v>
      </c>
      <c r="F447" s="90" t="s">
        <v>24</v>
      </c>
      <c r="G447" s="90" t="s">
        <v>24</v>
      </c>
      <c r="H447" s="90" t="s">
        <v>24</v>
      </c>
      <c r="I447" s="90" t="s">
        <v>24</v>
      </c>
      <c r="J447" s="90" t="s">
        <v>24</v>
      </c>
      <c r="K447" s="90" t="s">
        <v>24</v>
      </c>
      <c r="L447" s="90" t="s">
        <v>24</v>
      </c>
      <c r="M447" s="90" t="s">
        <v>24</v>
      </c>
      <c r="N447" s="90" t="s">
        <v>24</v>
      </c>
      <c r="O447" s="90" t="s">
        <v>24</v>
      </c>
      <c r="P447" s="90" t="s">
        <v>24</v>
      </c>
      <c r="Q447" s="90" t="s">
        <v>24</v>
      </c>
      <c r="R447" s="90" t="s">
        <v>24</v>
      </c>
      <c r="S447" s="90" t="s">
        <v>24</v>
      </c>
      <c r="T447" s="90" t="s">
        <v>24</v>
      </c>
      <c r="U447" s="90" t="s">
        <v>24</v>
      </c>
      <c r="V447" s="90" t="s">
        <v>24</v>
      </c>
      <c r="W447" s="90" t="s">
        <v>24</v>
      </c>
    </row>
    <row r="448" spans="1:23">
      <c r="A448" s="93">
        <v>44718</v>
      </c>
      <c r="B448" s="90">
        <v>54000</v>
      </c>
      <c r="C448" s="90">
        <v>54700</v>
      </c>
      <c r="D448" s="90">
        <v>55700</v>
      </c>
      <c r="E448" s="90">
        <v>49500</v>
      </c>
      <c r="F448" s="90">
        <v>54300</v>
      </c>
      <c r="G448" s="91" t="s">
        <v>25</v>
      </c>
      <c r="H448" s="90">
        <v>52500</v>
      </c>
      <c r="I448" s="90">
        <v>53000</v>
      </c>
      <c r="J448" s="90">
        <v>54000</v>
      </c>
      <c r="K448" s="91" t="s">
        <v>25</v>
      </c>
      <c r="L448" s="90">
        <v>54300</v>
      </c>
      <c r="M448" s="90">
        <v>54900</v>
      </c>
      <c r="N448" s="90">
        <v>52700</v>
      </c>
      <c r="O448" s="91" t="s">
        <v>25</v>
      </c>
      <c r="P448" s="90">
        <v>49200</v>
      </c>
      <c r="Q448" s="90">
        <v>50000</v>
      </c>
      <c r="R448" s="90">
        <v>49600</v>
      </c>
      <c r="S448" s="90">
        <v>52300</v>
      </c>
      <c r="T448" s="90">
        <v>52800</v>
      </c>
      <c r="U448" s="90">
        <v>52800</v>
      </c>
      <c r="V448" s="90">
        <v>55000</v>
      </c>
      <c r="W448" s="90">
        <v>57400</v>
      </c>
    </row>
    <row r="449" spans="1:23">
      <c r="A449" s="93">
        <v>44719</v>
      </c>
      <c r="B449" s="90">
        <v>54000</v>
      </c>
      <c r="C449" s="90">
        <v>54500</v>
      </c>
      <c r="D449" s="90">
        <v>55700</v>
      </c>
      <c r="E449" s="90">
        <v>49500</v>
      </c>
      <c r="F449" s="90">
        <v>54300</v>
      </c>
      <c r="G449" s="91" t="s">
        <v>25</v>
      </c>
      <c r="H449" s="90">
        <v>52000</v>
      </c>
      <c r="I449" s="90">
        <v>53000</v>
      </c>
      <c r="J449" s="90">
        <v>54000</v>
      </c>
      <c r="K449" s="91" t="s">
        <v>25</v>
      </c>
      <c r="L449" s="90">
        <v>54300</v>
      </c>
      <c r="M449" s="90">
        <v>54700</v>
      </c>
      <c r="N449" s="90">
        <v>52700</v>
      </c>
      <c r="O449" s="91" t="s">
        <v>25</v>
      </c>
      <c r="P449" s="90">
        <v>48850</v>
      </c>
      <c r="Q449" s="90">
        <v>49900</v>
      </c>
      <c r="R449" s="90">
        <v>49000</v>
      </c>
      <c r="S449" s="90">
        <v>52300</v>
      </c>
      <c r="T449" s="90">
        <v>52800</v>
      </c>
      <c r="U449" s="90">
        <v>52800</v>
      </c>
      <c r="V449" s="90">
        <v>54500</v>
      </c>
      <c r="W449" s="90">
        <v>57000</v>
      </c>
    </row>
    <row r="450" spans="1:23">
      <c r="A450" s="93">
        <v>44720</v>
      </c>
      <c r="B450" s="90">
        <v>53800</v>
      </c>
      <c r="C450" s="90">
        <v>54500</v>
      </c>
      <c r="D450" s="90">
        <v>55500</v>
      </c>
      <c r="E450" s="90">
        <v>49000</v>
      </c>
      <c r="F450" s="90">
        <v>54300</v>
      </c>
      <c r="G450" s="91" t="s">
        <v>25</v>
      </c>
      <c r="H450" s="90">
        <v>52000</v>
      </c>
      <c r="I450" s="90">
        <v>52700</v>
      </c>
      <c r="J450" s="90">
        <v>54000</v>
      </c>
      <c r="K450" s="91" t="s">
        <v>25</v>
      </c>
      <c r="L450" s="90">
        <v>53800</v>
      </c>
      <c r="M450" s="90">
        <v>54400</v>
      </c>
      <c r="N450" s="90">
        <v>52300</v>
      </c>
      <c r="O450" s="91" t="s">
        <v>25</v>
      </c>
      <c r="P450" s="90">
        <v>48500</v>
      </c>
      <c r="Q450" s="90">
        <v>49900</v>
      </c>
      <c r="R450" s="90">
        <v>48800</v>
      </c>
      <c r="S450" s="90">
        <v>51800</v>
      </c>
      <c r="T450" s="90">
        <v>52800</v>
      </c>
      <c r="U450" s="90">
        <v>52800</v>
      </c>
      <c r="V450" s="90">
        <v>54300</v>
      </c>
      <c r="W450" s="90">
        <v>56800</v>
      </c>
    </row>
    <row r="451" spans="1:23">
      <c r="A451" s="93">
        <v>44721</v>
      </c>
      <c r="B451" s="90">
        <v>53700</v>
      </c>
      <c r="C451" s="90">
        <v>54000</v>
      </c>
      <c r="D451" s="90">
        <v>54700</v>
      </c>
      <c r="E451" s="90">
        <v>49000</v>
      </c>
      <c r="F451" s="90">
        <v>54000</v>
      </c>
      <c r="G451" s="91" t="s">
        <v>25</v>
      </c>
      <c r="H451" s="90">
        <v>52000</v>
      </c>
      <c r="I451" s="90">
        <v>52700</v>
      </c>
      <c r="J451" s="90">
        <v>53800</v>
      </c>
      <c r="K451" s="91" t="s">
        <v>25</v>
      </c>
      <c r="L451" s="90">
        <v>53800</v>
      </c>
      <c r="M451" s="90">
        <v>54100</v>
      </c>
      <c r="N451" s="90">
        <v>52000</v>
      </c>
      <c r="O451" s="91" t="s">
        <v>25</v>
      </c>
      <c r="P451" s="90">
        <v>48500</v>
      </c>
      <c r="Q451" s="90">
        <v>49500</v>
      </c>
      <c r="R451" s="90">
        <v>48600</v>
      </c>
      <c r="S451" s="90">
        <v>51800</v>
      </c>
      <c r="T451" s="90">
        <v>52300</v>
      </c>
      <c r="U451" s="90">
        <v>52300</v>
      </c>
      <c r="V451" s="90">
        <v>54300</v>
      </c>
      <c r="W451" s="90">
        <v>56800</v>
      </c>
    </row>
    <row r="452" spans="1:23">
      <c r="A452" s="93">
        <v>44722</v>
      </c>
      <c r="B452" s="90">
        <v>53700</v>
      </c>
      <c r="C452" s="90">
        <v>53500</v>
      </c>
      <c r="D452" s="90">
        <v>55000</v>
      </c>
      <c r="E452" s="90">
        <v>48500</v>
      </c>
      <c r="F452" s="90">
        <v>53800</v>
      </c>
      <c r="G452" s="91" t="s">
        <v>25</v>
      </c>
      <c r="H452" s="90">
        <v>52000</v>
      </c>
      <c r="I452" s="90">
        <v>53000</v>
      </c>
      <c r="J452" s="90">
        <v>53800</v>
      </c>
      <c r="K452" s="91" t="s">
        <v>25</v>
      </c>
      <c r="L452" s="90">
        <v>53900</v>
      </c>
      <c r="M452" s="90">
        <v>53900</v>
      </c>
      <c r="N452" s="90">
        <v>52200</v>
      </c>
      <c r="O452" s="91" t="s">
        <v>25</v>
      </c>
      <c r="P452" s="90">
        <v>48700</v>
      </c>
      <c r="Q452" s="90">
        <v>49600</v>
      </c>
      <c r="R452" s="90">
        <v>48600</v>
      </c>
      <c r="S452" s="90">
        <v>51250</v>
      </c>
      <c r="T452" s="90">
        <v>52300</v>
      </c>
      <c r="U452" s="90">
        <v>52300</v>
      </c>
      <c r="V452" s="90">
        <v>54300</v>
      </c>
      <c r="W452" s="90">
        <v>56800</v>
      </c>
    </row>
    <row r="453" spans="1:23">
      <c r="A453" s="93">
        <v>44723</v>
      </c>
      <c r="B453" s="90">
        <v>53700</v>
      </c>
      <c r="C453" s="90">
        <v>53000</v>
      </c>
      <c r="D453" s="90">
        <v>55000</v>
      </c>
      <c r="E453" s="90">
        <v>48700</v>
      </c>
      <c r="F453" s="90">
        <v>53800</v>
      </c>
      <c r="G453" s="91" t="s">
        <v>25</v>
      </c>
      <c r="H453" s="90">
        <v>52000</v>
      </c>
      <c r="I453" s="90">
        <v>53300</v>
      </c>
      <c r="J453" s="90">
        <v>53800</v>
      </c>
      <c r="K453" s="91" t="s">
        <v>25</v>
      </c>
      <c r="L453" s="90">
        <v>54000</v>
      </c>
      <c r="M453" s="90">
        <v>53400</v>
      </c>
      <c r="N453" s="90">
        <v>52800</v>
      </c>
      <c r="O453" s="91" t="s">
        <v>25</v>
      </c>
      <c r="P453" s="90">
        <v>48700</v>
      </c>
      <c r="Q453" s="90">
        <v>49900</v>
      </c>
      <c r="R453" s="90">
        <v>48500</v>
      </c>
      <c r="S453" s="90">
        <v>51500</v>
      </c>
      <c r="T453" s="90">
        <v>52600</v>
      </c>
      <c r="U453" s="90">
        <v>52200</v>
      </c>
      <c r="V453" s="90">
        <v>54300</v>
      </c>
      <c r="W453" s="90">
        <v>56800</v>
      </c>
    </row>
    <row r="454" spans="1:23">
      <c r="A454" s="93">
        <v>44724</v>
      </c>
      <c r="B454" s="90" t="s">
        <v>24</v>
      </c>
      <c r="C454" s="90" t="s">
        <v>24</v>
      </c>
      <c r="D454" s="90" t="s">
        <v>24</v>
      </c>
      <c r="E454" s="90" t="s">
        <v>24</v>
      </c>
      <c r="F454" s="90" t="s">
        <v>24</v>
      </c>
      <c r="G454" s="90" t="s">
        <v>24</v>
      </c>
      <c r="H454" s="90" t="s">
        <v>24</v>
      </c>
      <c r="I454" s="90" t="s">
        <v>24</v>
      </c>
      <c r="J454" s="90" t="s">
        <v>24</v>
      </c>
      <c r="K454" s="90" t="s">
        <v>24</v>
      </c>
      <c r="L454" s="90" t="s">
        <v>24</v>
      </c>
      <c r="M454" s="90" t="s">
        <v>24</v>
      </c>
      <c r="N454" s="90" t="s">
        <v>24</v>
      </c>
      <c r="O454" s="90" t="s">
        <v>24</v>
      </c>
      <c r="P454" s="90" t="s">
        <v>24</v>
      </c>
      <c r="Q454" s="90" t="s">
        <v>24</v>
      </c>
      <c r="R454" s="90" t="s">
        <v>24</v>
      </c>
      <c r="S454" s="90" t="s">
        <v>24</v>
      </c>
      <c r="T454" s="90" t="s">
        <v>24</v>
      </c>
      <c r="U454" s="90" t="s">
        <v>24</v>
      </c>
      <c r="V454" s="90" t="s">
        <v>24</v>
      </c>
      <c r="W454" s="90" t="s">
        <v>24</v>
      </c>
    </row>
    <row r="455" spans="1:23">
      <c r="A455" s="93">
        <v>44725</v>
      </c>
      <c r="B455" s="90">
        <v>54000</v>
      </c>
      <c r="C455" s="90">
        <v>53000</v>
      </c>
      <c r="D455" s="90">
        <v>56200</v>
      </c>
      <c r="E455" s="90">
        <v>49500</v>
      </c>
      <c r="F455" s="90">
        <v>53800</v>
      </c>
      <c r="G455" s="91" t="s">
        <v>25</v>
      </c>
      <c r="H455" s="90">
        <v>52500</v>
      </c>
      <c r="I455" s="90">
        <v>53600</v>
      </c>
      <c r="J455" s="90">
        <v>53800</v>
      </c>
      <c r="K455" s="91" t="s">
        <v>25</v>
      </c>
      <c r="L455" s="90">
        <v>54400</v>
      </c>
      <c r="M455" s="90">
        <v>52900</v>
      </c>
      <c r="N455" s="90">
        <v>54000</v>
      </c>
      <c r="O455" s="91" t="s">
        <v>25</v>
      </c>
      <c r="P455" s="90">
        <v>49500</v>
      </c>
      <c r="Q455" s="90">
        <v>50100</v>
      </c>
      <c r="R455" s="90">
        <v>49300</v>
      </c>
      <c r="S455" s="90">
        <v>52300</v>
      </c>
      <c r="T455" s="90">
        <v>52900</v>
      </c>
      <c r="U455" s="90">
        <v>52300</v>
      </c>
      <c r="V455" s="90">
        <v>54300</v>
      </c>
      <c r="W455" s="90">
        <v>56800</v>
      </c>
    </row>
    <row r="456" spans="1:23">
      <c r="A456" s="93">
        <v>44726</v>
      </c>
      <c r="B456" s="90">
        <v>54000</v>
      </c>
      <c r="C456" s="90">
        <v>53000</v>
      </c>
      <c r="D456" s="90">
        <v>56200</v>
      </c>
      <c r="E456" s="90">
        <v>49500</v>
      </c>
      <c r="F456" s="90">
        <v>53700</v>
      </c>
      <c r="G456" s="91" t="s">
        <v>25</v>
      </c>
      <c r="H456" s="90">
        <v>53000</v>
      </c>
      <c r="I456" s="90">
        <v>53800</v>
      </c>
      <c r="J456" s="90">
        <v>53800</v>
      </c>
      <c r="K456" s="91" t="s">
        <v>25</v>
      </c>
      <c r="L456" s="90">
        <v>54400</v>
      </c>
      <c r="M456" s="90">
        <v>52600</v>
      </c>
      <c r="N456" s="90">
        <v>53600</v>
      </c>
      <c r="O456" s="91" t="s">
        <v>25</v>
      </c>
      <c r="P456" s="90">
        <v>49500</v>
      </c>
      <c r="Q456" s="90">
        <v>50100</v>
      </c>
      <c r="R456" s="90">
        <v>49300</v>
      </c>
      <c r="S456" s="90">
        <v>52300</v>
      </c>
      <c r="T456" s="90">
        <v>53100</v>
      </c>
      <c r="U456" s="90">
        <v>52300</v>
      </c>
      <c r="V456" s="90">
        <v>54500</v>
      </c>
      <c r="W456" s="90">
        <v>56800</v>
      </c>
    </row>
    <row r="457" spans="1:23">
      <c r="A457" s="93">
        <v>44727</v>
      </c>
      <c r="B457" s="90">
        <v>54000</v>
      </c>
      <c r="C457" s="90">
        <v>53000</v>
      </c>
      <c r="D457" s="90">
        <v>56200</v>
      </c>
      <c r="E457" s="90">
        <v>49500</v>
      </c>
      <c r="F457" s="90">
        <v>54200</v>
      </c>
      <c r="G457" s="91" t="s">
        <v>25</v>
      </c>
      <c r="H457" s="90">
        <v>52500</v>
      </c>
      <c r="I457" s="90">
        <v>53800</v>
      </c>
      <c r="J457" s="90">
        <v>53800</v>
      </c>
      <c r="K457" s="91" t="s">
        <v>25</v>
      </c>
      <c r="L457" s="90">
        <v>54400</v>
      </c>
      <c r="M457" s="90">
        <v>52600</v>
      </c>
      <c r="N457" s="90">
        <v>53500</v>
      </c>
      <c r="O457" s="91" t="s">
        <v>25</v>
      </c>
      <c r="P457" s="90">
        <v>49800</v>
      </c>
      <c r="Q457" s="90">
        <v>50400</v>
      </c>
      <c r="R457" s="90">
        <v>49500</v>
      </c>
      <c r="S457" s="90">
        <v>52300</v>
      </c>
      <c r="T457" s="90">
        <v>53100</v>
      </c>
      <c r="U457" s="90">
        <v>52300</v>
      </c>
      <c r="V457" s="90">
        <v>54500</v>
      </c>
      <c r="W457" s="90">
        <v>56800</v>
      </c>
    </row>
    <row r="458" spans="1:23">
      <c r="A458" s="93">
        <v>44728</v>
      </c>
      <c r="B458" s="90">
        <v>54000</v>
      </c>
      <c r="C458" s="90">
        <v>53000</v>
      </c>
      <c r="D458" s="90">
        <v>56600</v>
      </c>
      <c r="E458" s="90">
        <v>50000</v>
      </c>
      <c r="F458" s="90">
        <v>54200</v>
      </c>
      <c r="G458" s="91" t="s">
        <v>25</v>
      </c>
      <c r="H458" s="90">
        <v>53000</v>
      </c>
      <c r="I458" s="90">
        <v>54100</v>
      </c>
      <c r="J458" s="90">
        <v>53800</v>
      </c>
      <c r="K458" s="91" t="s">
        <v>25</v>
      </c>
      <c r="L458" s="90">
        <v>54600</v>
      </c>
      <c r="M458" s="90">
        <v>52400</v>
      </c>
      <c r="N458" s="90">
        <v>53800</v>
      </c>
      <c r="O458" s="91" t="s">
        <v>25</v>
      </c>
      <c r="P458" s="90">
        <v>50500</v>
      </c>
      <c r="Q458" s="90">
        <v>51000</v>
      </c>
      <c r="R458" s="90">
        <v>50200</v>
      </c>
      <c r="S458" s="90">
        <v>52800</v>
      </c>
      <c r="T458" s="90">
        <v>53700</v>
      </c>
      <c r="U458" s="90">
        <v>53800</v>
      </c>
      <c r="V458" s="90">
        <v>54500</v>
      </c>
      <c r="W458" s="90">
        <v>56800</v>
      </c>
    </row>
    <row r="459" spans="1:23">
      <c r="A459" s="93">
        <v>44729</v>
      </c>
      <c r="B459" s="90">
        <v>54000</v>
      </c>
      <c r="C459" s="90">
        <v>54000</v>
      </c>
      <c r="D459" s="90">
        <v>56700</v>
      </c>
      <c r="E459" s="90">
        <v>50500</v>
      </c>
      <c r="F459" s="90">
        <v>55000</v>
      </c>
      <c r="G459" s="91" t="s">
        <v>25</v>
      </c>
      <c r="H459" s="90">
        <v>53500</v>
      </c>
      <c r="I459" s="90">
        <v>54200</v>
      </c>
      <c r="J459" s="90">
        <v>53800</v>
      </c>
      <c r="K459" s="91" t="s">
        <v>25</v>
      </c>
      <c r="L459" s="90">
        <v>55000</v>
      </c>
      <c r="M459" s="90">
        <v>52400</v>
      </c>
      <c r="N459" s="90">
        <v>54300</v>
      </c>
      <c r="O459" s="91" t="s">
        <v>25</v>
      </c>
      <c r="P459" s="90">
        <v>50600</v>
      </c>
      <c r="Q459" s="90">
        <v>51200</v>
      </c>
      <c r="R459" s="90">
        <v>50700</v>
      </c>
      <c r="S459" s="90">
        <v>53300</v>
      </c>
      <c r="T459" s="90">
        <v>53900</v>
      </c>
      <c r="U459" s="90">
        <v>54300</v>
      </c>
      <c r="V459" s="90">
        <v>54800</v>
      </c>
      <c r="W459" s="90">
        <v>57300</v>
      </c>
    </row>
    <row r="460" spans="1:23">
      <c r="A460" s="93">
        <v>44730</v>
      </c>
      <c r="B460" s="90">
        <v>54000</v>
      </c>
      <c r="C460" s="90">
        <v>54500</v>
      </c>
      <c r="D460" s="90">
        <v>57000</v>
      </c>
      <c r="E460" s="90">
        <v>50500</v>
      </c>
      <c r="F460" s="90">
        <v>55700</v>
      </c>
      <c r="G460" s="91" t="s">
        <v>25</v>
      </c>
      <c r="H460" s="90">
        <v>54000</v>
      </c>
      <c r="I460" s="90">
        <v>55000</v>
      </c>
      <c r="J460" s="90">
        <v>53800</v>
      </c>
      <c r="K460" s="91" t="s">
        <v>25</v>
      </c>
      <c r="L460" s="90">
        <v>55300</v>
      </c>
      <c r="M460" s="90">
        <v>52600</v>
      </c>
      <c r="N460" s="90">
        <v>54500</v>
      </c>
      <c r="O460" s="91" t="s">
        <v>25</v>
      </c>
      <c r="P460" s="90">
        <v>50300</v>
      </c>
      <c r="Q460" s="90">
        <v>51400</v>
      </c>
      <c r="R460" s="90">
        <v>50700</v>
      </c>
      <c r="S460" s="90">
        <v>53300</v>
      </c>
      <c r="T460" s="90">
        <v>54200</v>
      </c>
      <c r="U460" s="90">
        <v>54200</v>
      </c>
      <c r="V460" s="90">
        <v>54800</v>
      </c>
      <c r="W460" s="90">
        <v>57300</v>
      </c>
    </row>
    <row r="461" spans="1:23">
      <c r="A461" s="93">
        <v>44731</v>
      </c>
      <c r="B461" s="90" t="s">
        <v>24</v>
      </c>
      <c r="C461" s="90" t="s">
        <v>24</v>
      </c>
      <c r="D461" s="90" t="s">
        <v>24</v>
      </c>
      <c r="E461" s="90" t="s">
        <v>24</v>
      </c>
      <c r="F461" s="90" t="s">
        <v>24</v>
      </c>
      <c r="G461" s="90" t="s">
        <v>24</v>
      </c>
      <c r="H461" s="90" t="s">
        <v>24</v>
      </c>
      <c r="I461" s="90" t="s">
        <v>24</v>
      </c>
      <c r="J461" s="90" t="s">
        <v>24</v>
      </c>
      <c r="K461" s="90" t="s">
        <v>24</v>
      </c>
      <c r="L461" s="90" t="s">
        <v>24</v>
      </c>
      <c r="M461" s="90" t="s">
        <v>24</v>
      </c>
      <c r="N461" s="90" t="s">
        <v>24</v>
      </c>
      <c r="O461" s="90" t="s">
        <v>24</v>
      </c>
      <c r="P461" s="90" t="s">
        <v>24</v>
      </c>
      <c r="Q461" s="90" t="s">
        <v>24</v>
      </c>
      <c r="R461" s="90" t="s">
        <v>24</v>
      </c>
      <c r="S461" s="90" t="s">
        <v>24</v>
      </c>
      <c r="T461" s="90" t="s">
        <v>24</v>
      </c>
      <c r="U461" s="90" t="s">
        <v>24</v>
      </c>
      <c r="V461" s="90" t="s">
        <v>24</v>
      </c>
      <c r="W461" s="90" t="s">
        <v>24</v>
      </c>
    </row>
    <row r="462" spans="1:23">
      <c r="A462" s="93">
        <v>44732</v>
      </c>
      <c r="B462" s="90">
        <v>54000</v>
      </c>
      <c r="C462" s="90">
        <v>54500</v>
      </c>
      <c r="D462" s="90">
        <v>56500</v>
      </c>
      <c r="E462" s="90">
        <v>50500</v>
      </c>
      <c r="F462" s="90">
        <v>56200</v>
      </c>
      <c r="G462" s="91" t="s">
        <v>25</v>
      </c>
      <c r="H462" s="90">
        <v>53500</v>
      </c>
      <c r="I462" s="90">
        <v>54900</v>
      </c>
      <c r="J462" s="90">
        <v>53800</v>
      </c>
      <c r="K462" s="91" t="s">
        <v>25</v>
      </c>
      <c r="L462" s="90">
        <v>55300</v>
      </c>
      <c r="M462" s="90">
        <v>52600</v>
      </c>
      <c r="N462" s="90">
        <v>54000</v>
      </c>
      <c r="O462" s="91" t="s">
        <v>25</v>
      </c>
      <c r="P462" s="90">
        <v>49900</v>
      </c>
      <c r="Q462" s="90">
        <v>51000</v>
      </c>
      <c r="R462" s="90">
        <v>50500</v>
      </c>
      <c r="S462" s="90">
        <v>53300</v>
      </c>
      <c r="T462" s="90">
        <v>53700</v>
      </c>
      <c r="U462" s="90">
        <v>54200</v>
      </c>
      <c r="V462" s="90">
        <v>54500</v>
      </c>
      <c r="W462" s="90">
        <v>57100</v>
      </c>
    </row>
    <row r="463" spans="1:23">
      <c r="A463" s="93">
        <v>44733</v>
      </c>
      <c r="B463" s="90">
        <v>53700</v>
      </c>
      <c r="C463" s="90">
        <v>54500</v>
      </c>
      <c r="D463" s="90">
        <v>55200</v>
      </c>
      <c r="E463" s="90">
        <v>50000</v>
      </c>
      <c r="F463" s="90">
        <v>56200</v>
      </c>
      <c r="G463" s="91" t="s">
        <v>25</v>
      </c>
      <c r="H463" s="90">
        <v>53500</v>
      </c>
      <c r="I463" s="90">
        <v>54500</v>
      </c>
      <c r="J463" s="90">
        <v>53800</v>
      </c>
      <c r="K463" s="91" t="s">
        <v>25</v>
      </c>
      <c r="L463" s="90">
        <v>54800</v>
      </c>
      <c r="M463" s="90">
        <v>52400</v>
      </c>
      <c r="N463" s="90">
        <v>52500</v>
      </c>
      <c r="O463" s="91" t="s">
        <v>25</v>
      </c>
      <c r="P463" s="90">
        <v>49700</v>
      </c>
      <c r="Q463" s="90">
        <v>50900</v>
      </c>
      <c r="R463" s="90">
        <v>50500</v>
      </c>
      <c r="S463" s="90">
        <v>52800</v>
      </c>
      <c r="T463" s="90">
        <v>53700</v>
      </c>
      <c r="U463" s="90">
        <v>54200</v>
      </c>
      <c r="V463" s="90">
        <v>54300</v>
      </c>
      <c r="W463" s="90">
        <v>56800</v>
      </c>
    </row>
    <row r="464" spans="1:23">
      <c r="A464" s="93">
        <v>44734</v>
      </c>
      <c r="B464" s="90">
        <v>53700</v>
      </c>
      <c r="C464" s="90">
        <v>54500</v>
      </c>
      <c r="D464" s="90">
        <v>55200</v>
      </c>
      <c r="E464" s="90">
        <v>50500</v>
      </c>
      <c r="F464" s="90">
        <v>56200</v>
      </c>
      <c r="G464" s="91" t="s">
        <v>25</v>
      </c>
      <c r="H464" s="90">
        <v>53500</v>
      </c>
      <c r="I464" s="90">
        <v>54500</v>
      </c>
      <c r="J464" s="90">
        <v>53800</v>
      </c>
      <c r="K464" s="91" t="s">
        <v>25</v>
      </c>
      <c r="L464" s="90">
        <v>55000</v>
      </c>
      <c r="M464" s="90">
        <v>52100</v>
      </c>
      <c r="N464" s="90">
        <v>53000</v>
      </c>
      <c r="O464" s="91" t="s">
        <v>25</v>
      </c>
      <c r="P464" s="90">
        <v>50500</v>
      </c>
      <c r="Q464" s="90">
        <v>51100</v>
      </c>
      <c r="R464" s="90">
        <v>50800</v>
      </c>
      <c r="S464" s="90">
        <v>53300</v>
      </c>
      <c r="T464" s="90">
        <v>53900</v>
      </c>
      <c r="U464" s="90">
        <v>54300</v>
      </c>
      <c r="V464" s="90">
        <v>54300</v>
      </c>
      <c r="W464" s="90">
        <v>56800</v>
      </c>
    </row>
    <row r="465" spans="1:27">
      <c r="A465" s="93">
        <v>44735</v>
      </c>
      <c r="B465" s="90">
        <v>53700</v>
      </c>
      <c r="C465" s="90">
        <v>55000</v>
      </c>
      <c r="D465" s="90">
        <v>56500</v>
      </c>
      <c r="E465" s="90">
        <v>51500</v>
      </c>
      <c r="F465" s="90">
        <v>56200</v>
      </c>
      <c r="G465" s="91" t="s">
        <v>25</v>
      </c>
      <c r="H465" s="90">
        <v>54000</v>
      </c>
      <c r="I465" s="90">
        <v>55300</v>
      </c>
      <c r="J465" s="90">
        <v>53800</v>
      </c>
      <c r="K465" s="91" t="s">
        <v>25</v>
      </c>
      <c r="L465" s="90">
        <v>55500</v>
      </c>
      <c r="M465" s="90">
        <v>52100</v>
      </c>
      <c r="N465" s="90">
        <v>54000</v>
      </c>
      <c r="O465" s="91" t="s">
        <v>25</v>
      </c>
      <c r="P465" s="90">
        <v>51000</v>
      </c>
      <c r="Q465" s="90">
        <v>51400</v>
      </c>
      <c r="R465" s="90">
        <v>51500</v>
      </c>
      <c r="S465" s="90">
        <v>54300</v>
      </c>
      <c r="T465" s="90">
        <v>54200</v>
      </c>
      <c r="U465" s="90">
        <v>54500</v>
      </c>
      <c r="V465" s="90">
        <v>54300</v>
      </c>
      <c r="W465" s="90">
        <v>56800</v>
      </c>
    </row>
    <row r="466" spans="1:27">
      <c r="A466" s="93">
        <v>44736</v>
      </c>
      <c r="B466" s="90">
        <v>53800</v>
      </c>
      <c r="C466" s="90">
        <v>55000</v>
      </c>
      <c r="D466" s="90">
        <v>56500</v>
      </c>
      <c r="E466" s="90">
        <v>52000</v>
      </c>
      <c r="F466" s="90">
        <v>57100</v>
      </c>
      <c r="G466" s="91" t="s">
        <v>25</v>
      </c>
      <c r="H466" s="90">
        <v>55000</v>
      </c>
      <c r="I466" s="90">
        <v>55600</v>
      </c>
      <c r="J466" s="90">
        <v>53900</v>
      </c>
      <c r="K466" s="91" t="s">
        <v>25</v>
      </c>
      <c r="L466" s="90">
        <v>56000</v>
      </c>
      <c r="M466" s="90">
        <v>52700</v>
      </c>
      <c r="N466" s="90">
        <v>54300</v>
      </c>
      <c r="O466" s="91" t="s">
        <v>25</v>
      </c>
      <c r="P466" s="90">
        <v>51300</v>
      </c>
      <c r="Q466" s="90">
        <v>51600</v>
      </c>
      <c r="R466" s="90">
        <v>51800</v>
      </c>
      <c r="S466" s="90">
        <v>54800</v>
      </c>
      <c r="T466" s="90">
        <v>54500</v>
      </c>
      <c r="U466" s="90">
        <v>54800</v>
      </c>
      <c r="V466" s="90">
        <v>55700</v>
      </c>
      <c r="W466" s="90">
        <v>58000</v>
      </c>
    </row>
    <row r="467" spans="1:27">
      <c r="A467" s="93">
        <v>44737</v>
      </c>
      <c r="B467" s="90">
        <v>53800</v>
      </c>
      <c r="C467" s="90">
        <v>55500</v>
      </c>
      <c r="D467" s="90">
        <v>56700</v>
      </c>
      <c r="E467" s="90">
        <v>52000</v>
      </c>
      <c r="F467" s="90">
        <v>57100</v>
      </c>
      <c r="G467" s="91" t="s">
        <v>25</v>
      </c>
      <c r="H467" s="90">
        <v>55000</v>
      </c>
      <c r="I467" s="90">
        <v>55500</v>
      </c>
      <c r="J467" s="90">
        <v>54400</v>
      </c>
      <c r="K467" s="91" t="s">
        <v>25</v>
      </c>
      <c r="L467" s="90">
        <v>56000</v>
      </c>
      <c r="M467" s="90">
        <v>53100</v>
      </c>
      <c r="N467" s="90">
        <v>54200</v>
      </c>
      <c r="O467" s="91" t="s">
        <v>25</v>
      </c>
      <c r="P467" s="90">
        <v>51300</v>
      </c>
      <c r="Q467" s="90">
        <v>51500</v>
      </c>
      <c r="R467" s="90">
        <v>51700</v>
      </c>
      <c r="S467" s="90">
        <v>54800</v>
      </c>
      <c r="T467" s="90">
        <v>54300</v>
      </c>
      <c r="U467" s="90">
        <v>54800</v>
      </c>
      <c r="V467" s="90">
        <v>56000</v>
      </c>
      <c r="W467" s="90">
        <v>58300</v>
      </c>
    </row>
    <row r="468" spans="1:27">
      <c r="A468" s="93">
        <v>44738</v>
      </c>
      <c r="B468" s="90" t="s">
        <v>24</v>
      </c>
      <c r="C468" s="90" t="s">
        <v>24</v>
      </c>
      <c r="D468" s="90" t="s">
        <v>24</v>
      </c>
      <c r="E468" s="90" t="s">
        <v>24</v>
      </c>
      <c r="F468" s="90" t="s">
        <v>24</v>
      </c>
      <c r="G468" s="90" t="s">
        <v>24</v>
      </c>
      <c r="H468" s="90" t="s">
        <v>24</v>
      </c>
      <c r="I468" s="90" t="s">
        <v>24</v>
      </c>
      <c r="J468" s="90" t="s">
        <v>24</v>
      </c>
      <c r="K468" s="90" t="s">
        <v>24</v>
      </c>
      <c r="L468" s="90" t="s">
        <v>24</v>
      </c>
      <c r="M468" s="90" t="s">
        <v>24</v>
      </c>
      <c r="N468" s="90" t="s">
        <v>24</v>
      </c>
      <c r="O468" s="90" t="s">
        <v>24</v>
      </c>
      <c r="P468" s="90" t="s">
        <v>24</v>
      </c>
      <c r="Q468" s="90" t="s">
        <v>24</v>
      </c>
      <c r="R468" s="90" t="s">
        <v>24</v>
      </c>
      <c r="S468" s="90" t="s">
        <v>24</v>
      </c>
      <c r="T468" s="90" t="s">
        <v>24</v>
      </c>
      <c r="U468" s="90" t="s">
        <v>24</v>
      </c>
      <c r="V468" s="90" t="s">
        <v>24</v>
      </c>
      <c r="W468" s="90" t="s">
        <v>24</v>
      </c>
    </row>
    <row r="469" spans="1:27">
      <c r="A469" s="93">
        <v>44739</v>
      </c>
      <c r="B469" s="90">
        <v>53800</v>
      </c>
      <c r="C469" s="90">
        <v>56000</v>
      </c>
      <c r="D469" s="90">
        <v>57000</v>
      </c>
      <c r="E469" s="90">
        <v>52800</v>
      </c>
      <c r="F469" s="90">
        <v>57100</v>
      </c>
      <c r="G469" s="91" t="s">
        <v>25</v>
      </c>
      <c r="H469" s="90">
        <v>55000</v>
      </c>
      <c r="I469" s="90">
        <v>55900</v>
      </c>
      <c r="J469" s="90">
        <v>54900</v>
      </c>
      <c r="K469" s="91" t="s">
        <v>25</v>
      </c>
      <c r="L469" s="90">
        <v>56500</v>
      </c>
      <c r="M469" s="90">
        <v>53700</v>
      </c>
      <c r="N469" s="90">
        <v>55000</v>
      </c>
      <c r="O469" s="91" t="s">
        <v>25</v>
      </c>
      <c r="P469" s="90">
        <v>52500</v>
      </c>
      <c r="Q469" s="90">
        <v>52600</v>
      </c>
      <c r="R469" s="90">
        <v>53000</v>
      </c>
      <c r="S469" s="90">
        <v>55500</v>
      </c>
      <c r="T469" s="90">
        <v>55000</v>
      </c>
      <c r="U469" s="90">
        <v>55000</v>
      </c>
      <c r="V469" s="90">
        <v>56000</v>
      </c>
      <c r="W469" s="90">
        <v>58300</v>
      </c>
    </row>
    <row r="470" spans="1:27">
      <c r="A470" s="93">
        <v>44740</v>
      </c>
      <c r="B470" s="90">
        <v>54200</v>
      </c>
      <c r="C470" s="90">
        <v>57000</v>
      </c>
      <c r="D470" s="90">
        <v>57400</v>
      </c>
      <c r="E470" s="90">
        <v>53500</v>
      </c>
      <c r="F470" s="90">
        <v>57400</v>
      </c>
      <c r="G470" s="91" t="s">
        <v>25</v>
      </c>
      <c r="H470" s="90">
        <v>55500</v>
      </c>
      <c r="I470" s="90">
        <v>56000</v>
      </c>
      <c r="J470" s="90">
        <v>55100</v>
      </c>
      <c r="K470" s="91" t="s">
        <v>25</v>
      </c>
      <c r="L470" s="90">
        <v>56900</v>
      </c>
      <c r="M470" s="90">
        <v>54500</v>
      </c>
      <c r="N470" s="90">
        <v>55400</v>
      </c>
      <c r="O470" s="91" t="s">
        <v>25</v>
      </c>
      <c r="P470" s="90">
        <v>53000</v>
      </c>
      <c r="Q470" s="90">
        <v>52800</v>
      </c>
      <c r="R470" s="90">
        <v>53200</v>
      </c>
      <c r="S470" s="90">
        <v>56300</v>
      </c>
      <c r="T470" s="90">
        <v>55500</v>
      </c>
      <c r="U470" s="90">
        <v>55800</v>
      </c>
      <c r="V470" s="90">
        <v>56500</v>
      </c>
      <c r="W470" s="90">
        <v>58800</v>
      </c>
    </row>
    <row r="471" spans="1:27">
      <c r="A471" s="93">
        <v>44741</v>
      </c>
      <c r="B471" s="90">
        <v>54600</v>
      </c>
      <c r="C471" s="90">
        <v>57000</v>
      </c>
      <c r="D471" s="90">
        <v>57400</v>
      </c>
      <c r="E471" s="90">
        <v>53500</v>
      </c>
      <c r="F471" s="90">
        <v>57500</v>
      </c>
      <c r="G471" s="91" t="s">
        <v>25</v>
      </c>
      <c r="H471" s="90">
        <v>56000</v>
      </c>
      <c r="I471" s="90">
        <v>56000</v>
      </c>
      <c r="J471" s="90">
        <v>55100</v>
      </c>
      <c r="K471" s="91" t="s">
        <v>25</v>
      </c>
      <c r="L471" s="90">
        <v>56900</v>
      </c>
      <c r="M471" s="90">
        <v>54800</v>
      </c>
      <c r="N471" s="90">
        <v>55200</v>
      </c>
      <c r="O471" s="91" t="s">
        <v>25</v>
      </c>
      <c r="P471" s="90">
        <v>52700</v>
      </c>
      <c r="Q471" s="90">
        <v>52800</v>
      </c>
      <c r="R471" s="90">
        <v>53000</v>
      </c>
      <c r="S471" s="90">
        <v>56300</v>
      </c>
      <c r="T471" s="90">
        <v>55500</v>
      </c>
      <c r="U471" s="90">
        <v>55800</v>
      </c>
      <c r="V471" s="90">
        <v>56500</v>
      </c>
      <c r="W471" s="90">
        <v>58800</v>
      </c>
    </row>
    <row r="472" spans="1:27">
      <c r="A472" s="93">
        <v>44742</v>
      </c>
      <c r="B472" s="90">
        <v>54500</v>
      </c>
      <c r="C472" s="90">
        <v>57000</v>
      </c>
      <c r="D472" s="90">
        <v>56900</v>
      </c>
      <c r="E472" s="90">
        <v>53000</v>
      </c>
      <c r="F472" s="90">
        <v>57500</v>
      </c>
      <c r="G472" s="91" t="s">
        <v>25</v>
      </c>
      <c r="H472" s="90">
        <v>55500</v>
      </c>
      <c r="I472" s="90">
        <v>55700</v>
      </c>
      <c r="J472" s="90">
        <v>55100</v>
      </c>
      <c r="K472" s="91" t="s">
        <v>25</v>
      </c>
      <c r="L472" s="90">
        <v>56500</v>
      </c>
      <c r="M472" s="90">
        <v>54800</v>
      </c>
      <c r="N472" s="90">
        <v>54500</v>
      </c>
      <c r="O472" s="91" t="s">
        <v>25</v>
      </c>
      <c r="P472" s="90">
        <v>53000</v>
      </c>
      <c r="Q472" s="90">
        <v>52800</v>
      </c>
      <c r="R472" s="90">
        <v>52800</v>
      </c>
      <c r="S472" s="90">
        <v>55800</v>
      </c>
      <c r="T472" s="90">
        <v>55500</v>
      </c>
      <c r="U472" s="90">
        <v>55800</v>
      </c>
      <c r="V472" s="90">
        <v>56500</v>
      </c>
      <c r="W472" s="90">
        <v>58800</v>
      </c>
    </row>
    <row r="473" spans="1:27">
      <c r="A473" s="93">
        <v>44743</v>
      </c>
      <c r="B473" s="90">
        <v>54500</v>
      </c>
      <c r="C473" s="90">
        <v>57500</v>
      </c>
      <c r="D473" s="90">
        <v>56900</v>
      </c>
      <c r="E473" s="90">
        <v>53500</v>
      </c>
      <c r="F473" s="90">
        <v>57500</v>
      </c>
      <c r="G473" s="91" t="s">
        <v>25</v>
      </c>
      <c r="H473" s="90">
        <v>56500</v>
      </c>
      <c r="I473" s="90">
        <v>55700</v>
      </c>
      <c r="J473" s="90">
        <v>55100</v>
      </c>
      <c r="K473" s="91" t="s">
        <v>25</v>
      </c>
      <c r="L473" s="90">
        <v>56800</v>
      </c>
      <c r="M473" s="90">
        <v>54800</v>
      </c>
      <c r="N473" s="90">
        <v>54800</v>
      </c>
      <c r="O473" s="91" t="s">
        <v>25</v>
      </c>
      <c r="P473" s="90">
        <v>52700</v>
      </c>
      <c r="Q473" s="90">
        <v>52600</v>
      </c>
      <c r="R473" s="90">
        <v>52800</v>
      </c>
      <c r="S473" s="90">
        <v>56300</v>
      </c>
      <c r="T473" s="90">
        <v>55500</v>
      </c>
      <c r="U473" s="90">
        <v>55800</v>
      </c>
      <c r="V473" s="90">
        <v>56500</v>
      </c>
      <c r="W473" s="90">
        <v>58800</v>
      </c>
      <c r="X473" s="90">
        <v>42300</v>
      </c>
      <c r="Y473" s="90">
        <v>38750</v>
      </c>
      <c r="Z473" s="90">
        <v>39350</v>
      </c>
      <c r="AA473" s="90">
        <v>38500</v>
      </c>
    </row>
    <row r="474" spans="1:27">
      <c r="A474" s="93">
        <v>44744</v>
      </c>
      <c r="B474" s="90">
        <v>54900</v>
      </c>
      <c r="C474" s="90">
        <v>58000</v>
      </c>
      <c r="D474" s="90">
        <v>56900</v>
      </c>
      <c r="E474" s="90">
        <v>53500</v>
      </c>
      <c r="F474" s="90">
        <v>57500</v>
      </c>
      <c r="G474" s="91" t="s">
        <v>25</v>
      </c>
      <c r="H474" s="90">
        <v>56500</v>
      </c>
      <c r="I474" s="90">
        <v>55700</v>
      </c>
      <c r="J474" s="90">
        <v>55100</v>
      </c>
      <c r="K474" s="91" t="s">
        <v>25</v>
      </c>
      <c r="L474" s="90">
        <v>57000</v>
      </c>
      <c r="M474" s="90">
        <v>54800</v>
      </c>
      <c r="N474" s="90">
        <v>55000</v>
      </c>
      <c r="O474" s="91" t="s">
        <v>25</v>
      </c>
      <c r="P474" s="90">
        <v>52400</v>
      </c>
      <c r="Q474" s="90">
        <v>52600</v>
      </c>
      <c r="R474" s="90">
        <v>53000</v>
      </c>
      <c r="S474" s="90">
        <v>56300</v>
      </c>
      <c r="T474" s="90">
        <v>55500</v>
      </c>
      <c r="U474" s="90">
        <v>55800</v>
      </c>
      <c r="V474" s="90">
        <v>57200</v>
      </c>
      <c r="W474" s="90">
        <v>59500</v>
      </c>
      <c r="X474" s="90" t="s">
        <v>24</v>
      </c>
      <c r="Y474" s="90" t="s">
        <v>24</v>
      </c>
      <c r="Z474" s="90" t="s">
        <v>24</v>
      </c>
      <c r="AA474" s="90" t="s">
        <v>24</v>
      </c>
    </row>
    <row r="475" spans="1:27">
      <c r="A475" s="93">
        <v>44745</v>
      </c>
      <c r="B475" s="90" t="s">
        <v>24</v>
      </c>
      <c r="C475" s="90" t="s">
        <v>24</v>
      </c>
      <c r="D475" s="90" t="s">
        <v>24</v>
      </c>
      <c r="E475" s="90" t="s">
        <v>24</v>
      </c>
      <c r="F475" s="90" t="s">
        <v>24</v>
      </c>
      <c r="G475" s="90" t="s">
        <v>24</v>
      </c>
      <c r="H475" s="90" t="s">
        <v>24</v>
      </c>
      <c r="I475" s="90" t="s">
        <v>24</v>
      </c>
      <c r="J475" s="90" t="s">
        <v>24</v>
      </c>
      <c r="K475" s="90" t="s">
        <v>24</v>
      </c>
      <c r="L475" s="90" t="s">
        <v>24</v>
      </c>
      <c r="M475" s="90" t="s">
        <v>24</v>
      </c>
      <c r="N475" s="90" t="s">
        <v>24</v>
      </c>
      <c r="O475" s="90" t="s">
        <v>24</v>
      </c>
      <c r="P475" s="90" t="s">
        <v>24</v>
      </c>
      <c r="Q475" s="90" t="s">
        <v>24</v>
      </c>
      <c r="R475" s="90" t="s">
        <v>24</v>
      </c>
      <c r="S475" s="90" t="s">
        <v>24</v>
      </c>
      <c r="T475" s="90" t="s">
        <v>24</v>
      </c>
      <c r="U475" s="90" t="s">
        <v>24</v>
      </c>
      <c r="V475" s="90" t="s">
        <v>24</v>
      </c>
      <c r="W475" s="90" t="s">
        <v>24</v>
      </c>
      <c r="X475" s="90">
        <v>42000</v>
      </c>
      <c r="Y475" s="90">
        <v>38550</v>
      </c>
      <c r="Z475" s="90">
        <v>39150</v>
      </c>
      <c r="AA475" s="90">
        <v>38200</v>
      </c>
    </row>
    <row r="476" spans="1:27">
      <c r="A476" s="93">
        <v>44746</v>
      </c>
      <c r="B476" s="90">
        <v>54900</v>
      </c>
      <c r="C476" s="90">
        <v>58000</v>
      </c>
      <c r="D476" s="90">
        <v>57000</v>
      </c>
      <c r="E476" s="90">
        <v>53500</v>
      </c>
      <c r="F476" s="90">
        <v>57500</v>
      </c>
      <c r="G476" s="91" t="s">
        <v>25</v>
      </c>
      <c r="H476" s="90">
        <v>56000</v>
      </c>
      <c r="I476" s="90">
        <v>55700</v>
      </c>
      <c r="J476" s="90">
        <v>55100</v>
      </c>
      <c r="K476" s="91" t="s">
        <v>25</v>
      </c>
      <c r="L476" s="90">
        <v>57000</v>
      </c>
      <c r="M476" s="90">
        <v>54400</v>
      </c>
      <c r="N476" s="90">
        <v>54300</v>
      </c>
      <c r="O476" s="91" t="s">
        <v>25</v>
      </c>
      <c r="P476" s="90">
        <v>52100</v>
      </c>
      <c r="Q476" s="90">
        <v>52300</v>
      </c>
      <c r="R476" s="90">
        <v>52800</v>
      </c>
      <c r="S476" s="90">
        <v>56300</v>
      </c>
      <c r="T476" s="90">
        <v>55000</v>
      </c>
      <c r="U476" s="90">
        <v>55800</v>
      </c>
      <c r="V476" s="90">
        <v>57500</v>
      </c>
      <c r="W476" s="90">
        <v>59700</v>
      </c>
      <c r="X476" s="90">
        <v>41800</v>
      </c>
      <c r="Y476" s="90">
        <v>38350</v>
      </c>
      <c r="Z476" s="90">
        <v>38850</v>
      </c>
      <c r="AA476" s="90">
        <v>37900</v>
      </c>
    </row>
    <row r="477" spans="1:27">
      <c r="A477" s="93">
        <v>44747</v>
      </c>
      <c r="B477" s="90">
        <v>54900</v>
      </c>
      <c r="C477" s="90">
        <v>58300</v>
      </c>
      <c r="D477" s="90">
        <v>56500</v>
      </c>
      <c r="E477" s="90">
        <v>53500</v>
      </c>
      <c r="F477" s="90">
        <v>57500</v>
      </c>
      <c r="G477" s="91" t="s">
        <v>25</v>
      </c>
      <c r="H477" s="90">
        <v>56000</v>
      </c>
      <c r="I477" s="90">
        <v>56000</v>
      </c>
      <c r="J477" s="90">
        <v>55100</v>
      </c>
      <c r="K477" s="91" t="s">
        <v>25</v>
      </c>
      <c r="L477" s="90">
        <v>57000</v>
      </c>
      <c r="M477" s="90">
        <v>54400</v>
      </c>
      <c r="N477" s="90">
        <v>54300</v>
      </c>
      <c r="O477" s="91" t="s">
        <v>25</v>
      </c>
      <c r="P477" s="90">
        <v>52600</v>
      </c>
      <c r="Q477" s="90">
        <v>52400</v>
      </c>
      <c r="R477" s="90">
        <v>53000</v>
      </c>
      <c r="S477" s="90">
        <v>56300</v>
      </c>
      <c r="T477" s="90">
        <v>55000</v>
      </c>
      <c r="U477" s="90">
        <v>55800</v>
      </c>
      <c r="V477" s="90">
        <v>57500</v>
      </c>
      <c r="W477" s="90">
        <v>59700</v>
      </c>
    </row>
    <row r="478" spans="1:27">
      <c r="A478" s="93">
        <v>44748</v>
      </c>
      <c r="B478" s="90">
        <v>55400</v>
      </c>
      <c r="C478" s="90">
        <v>58300</v>
      </c>
      <c r="D478" s="90">
        <v>56700</v>
      </c>
      <c r="E478" s="90">
        <v>53500</v>
      </c>
      <c r="F478" s="90">
        <v>57500</v>
      </c>
      <c r="G478" s="91" t="s">
        <v>25</v>
      </c>
      <c r="H478" s="90">
        <v>56000</v>
      </c>
      <c r="I478" s="90">
        <v>55800</v>
      </c>
      <c r="J478" s="90">
        <v>55700</v>
      </c>
      <c r="K478" s="91" t="s">
        <v>25</v>
      </c>
      <c r="L478" s="90">
        <v>56800</v>
      </c>
      <c r="M478" s="90">
        <v>55000</v>
      </c>
      <c r="N478" s="90">
        <v>54300</v>
      </c>
      <c r="O478" s="91" t="s">
        <v>25</v>
      </c>
      <c r="P478" s="90">
        <v>52300</v>
      </c>
      <c r="Q478" s="90">
        <v>52600</v>
      </c>
      <c r="R478" s="90">
        <v>53000</v>
      </c>
      <c r="S478" s="90">
        <v>56300</v>
      </c>
      <c r="T478" s="90">
        <v>54900</v>
      </c>
      <c r="U478" s="90">
        <v>55800</v>
      </c>
      <c r="V478" s="90">
        <v>57500</v>
      </c>
      <c r="W478" s="90">
        <v>59700</v>
      </c>
    </row>
    <row r="479" spans="1:27">
      <c r="A479" s="93">
        <v>44749</v>
      </c>
      <c r="B479" s="90">
        <v>55800</v>
      </c>
      <c r="C479" s="90">
        <v>58200</v>
      </c>
      <c r="D479" s="90">
        <v>57200</v>
      </c>
      <c r="E479" s="90">
        <v>54500</v>
      </c>
      <c r="F479" s="90">
        <v>57700</v>
      </c>
      <c r="G479" s="91" t="s">
        <v>25</v>
      </c>
      <c r="H479" s="90">
        <v>56500</v>
      </c>
      <c r="I479" s="90">
        <v>56400</v>
      </c>
      <c r="J479" s="90">
        <v>55700</v>
      </c>
      <c r="K479" s="91" t="s">
        <v>25</v>
      </c>
      <c r="L479" s="90">
        <v>57200</v>
      </c>
      <c r="M479" s="90">
        <v>55300</v>
      </c>
      <c r="N479" s="90">
        <v>54800</v>
      </c>
      <c r="O479" s="91" t="s">
        <v>25</v>
      </c>
      <c r="P479" s="90">
        <v>53200</v>
      </c>
      <c r="Q479" s="90">
        <v>53300</v>
      </c>
      <c r="R479" s="90">
        <v>53200</v>
      </c>
      <c r="S479" s="90">
        <v>57200</v>
      </c>
      <c r="T479" s="90">
        <v>55300</v>
      </c>
      <c r="U479" s="90">
        <v>55800</v>
      </c>
      <c r="V479" s="90">
        <v>57500</v>
      </c>
      <c r="W479" s="90">
        <v>59700</v>
      </c>
    </row>
    <row r="480" spans="1:27">
      <c r="A480" s="93">
        <v>44750</v>
      </c>
      <c r="B480" s="90">
        <v>56300</v>
      </c>
      <c r="C480" s="90">
        <v>58500</v>
      </c>
      <c r="D480" s="90">
        <v>58000</v>
      </c>
      <c r="E480" s="90">
        <v>56000</v>
      </c>
      <c r="F480" s="90">
        <v>58300</v>
      </c>
      <c r="G480" s="91" t="s">
        <v>25</v>
      </c>
      <c r="H480" s="90">
        <v>57000</v>
      </c>
      <c r="I480" s="90">
        <v>57400</v>
      </c>
      <c r="J480" s="90">
        <v>56300</v>
      </c>
      <c r="K480" s="91" t="s">
        <v>25</v>
      </c>
      <c r="L480" s="90">
        <v>58400</v>
      </c>
      <c r="M480" s="90">
        <v>55500</v>
      </c>
      <c r="N480" s="90">
        <v>55800</v>
      </c>
      <c r="O480" s="91" t="s">
        <v>25</v>
      </c>
      <c r="P480" s="90">
        <v>53800</v>
      </c>
      <c r="Q480" s="90">
        <v>53900</v>
      </c>
      <c r="R480" s="90">
        <v>54200</v>
      </c>
      <c r="S480" s="90">
        <v>58800</v>
      </c>
      <c r="T480" s="90">
        <v>55800</v>
      </c>
      <c r="U480" s="90">
        <v>56800</v>
      </c>
      <c r="V480" s="90">
        <v>57800</v>
      </c>
      <c r="W480" s="90">
        <v>60100</v>
      </c>
    </row>
    <row r="481" spans="1:23">
      <c r="A481" s="93">
        <v>44751</v>
      </c>
      <c r="B481" s="90">
        <v>56700</v>
      </c>
      <c r="C481" s="90">
        <v>59000</v>
      </c>
      <c r="D481" s="90">
        <v>58500</v>
      </c>
      <c r="E481" s="90">
        <v>56000</v>
      </c>
      <c r="F481" s="90">
        <v>58200</v>
      </c>
      <c r="G481" s="91" t="s">
        <v>25</v>
      </c>
      <c r="H481" s="90">
        <v>57500</v>
      </c>
      <c r="I481" s="90">
        <v>57500</v>
      </c>
      <c r="J481" s="90">
        <v>56500</v>
      </c>
      <c r="K481" s="91" t="s">
        <v>25</v>
      </c>
      <c r="L481" s="90">
        <v>58800</v>
      </c>
      <c r="M481" s="90">
        <v>55700</v>
      </c>
      <c r="N481" s="90">
        <v>56600</v>
      </c>
      <c r="O481" s="91" t="s">
        <v>25</v>
      </c>
      <c r="P481" s="90">
        <v>53800</v>
      </c>
      <c r="Q481" s="90">
        <v>54100</v>
      </c>
      <c r="R481" s="90">
        <v>54000</v>
      </c>
      <c r="S481" s="90">
        <v>58800</v>
      </c>
      <c r="T481" s="90">
        <v>56300</v>
      </c>
      <c r="U481" s="90">
        <v>56800</v>
      </c>
      <c r="V481" s="90">
        <v>57800</v>
      </c>
      <c r="W481" s="90">
        <v>60100</v>
      </c>
    </row>
    <row r="482" spans="1:23">
      <c r="A482" s="93">
        <v>44752</v>
      </c>
      <c r="B482" s="90" t="s">
        <v>24</v>
      </c>
      <c r="C482" s="90" t="s">
        <v>24</v>
      </c>
      <c r="D482" s="90" t="s">
        <v>24</v>
      </c>
      <c r="E482" s="90" t="s">
        <v>24</v>
      </c>
      <c r="F482" s="90" t="s">
        <v>24</v>
      </c>
      <c r="G482" s="90" t="s">
        <v>24</v>
      </c>
      <c r="H482" s="90" t="s">
        <v>24</v>
      </c>
      <c r="I482" s="90" t="s">
        <v>24</v>
      </c>
      <c r="J482" s="90" t="s">
        <v>24</v>
      </c>
      <c r="K482" s="90" t="s">
        <v>24</v>
      </c>
      <c r="L482" s="90" t="s">
        <v>24</v>
      </c>
      <c r="M482" s="90" t="s">
        <v>24</v>
      </c>
      <c r="N482" s="90" t="s">
        <v>24</v>
      </c>
      <c r="O482" s="90" t="s">
        <v>24</v>
      </c>
      <c r="P482" s="90" t="s">
        <v>24</v>
      </c>
      <c r="Q482" s="90" t="s">
        <v>24</v>
      </c>
      <c r="R482" s="90" t="s">
        <v>24</v>
      </c>
      <c r="S482" s="90" t="s">
        <v>24</v>
      </c>
      <c r="T482" s="90" t="s">
        <v>24</v>
      </c>
      <c r="U482" s="90" t="s">
        <v>24</v>
      </c>
      <c r="V482" s="90" t="s">
        <v>24</v>
      </c>
      <c r="W482" s="90" t="s">
        <v>24</v>
      </c>
    </row>
    <row r="483" spans="1:23">
      <c r="A483" s="93">
        <v>44753</v>
      </c>
      <c r="B483" s="90">
        <v>56700</v>
      </c>
      <c r="C483" s="90">
        <v>59200</v>
      </c>
      <c r="D483" s="90">
        <v>58800</v>
      </c>
      <c r="E483" s="90">
        <v>56500</v>
      </c>
      <c r="F483" s="90">
        <v>58200</v>
      </c>
      <c r="G483" s="91" t="s">
        <v>25</v>
      </c>
      <c r="H483" s="90">
        <v>57500</v>
      </c>
      <c r="I483" s="90">
        <v>57800</v>
      </c>
      <c r="J483" s="90">
        <v>56500</v>
      </c>
      <c r="K483" s="91" t="s">
        <v>25</v>
      </c>
      <c r="L483" s="90">
        <v>59400</v>
      </c>
      <c r="M483" s="90">
        <v>55700</v>
      </c>
      <c r="N483" s="90">
        <v>57000</v>
      </c>
      <c r="O483" s="91" t="s">
        <v>25</v>
      </c>
      <c r="P483" s="90">
        <v>54100</v>
      </c>
      <c r="Q483" s="90">
        <v>54600</v>
      </c>
      <c r="R483" s="90">
        <v>54300</v>
      </c>
      <c r="S483" s="90">
        <v>59200</v>
      </c>
      <c r="T483" s="90">
        <v>56500</v>
      </c>
      <c r="U483" s="90">
        <v>57300</v>
      </c>
      <c r="V483" s="90">
        <v>57800</v>
      </c>
      <c r="W483" s="90">
        <v>60100</v>
      </c>
    </row>
    <row r="484" spans="1:23">
      <c r="A484" s="93">
        <v>44754</v>
      </c>
      <c r="B484" s="90">
        <v>57600</v>
      </c>
      <c r="C484" s="90">
        <v>59700</v>
      </c>
      <c r="D484" s="90">
        <v>59500</v>
      </c>
      <c r="E484" s="90">
        <v>56500</v>
      </c>
      <c r="F484" s="90">
        <v>58200</v>
      </c>
      <c r="G484" s="91" t="s">
        <v>25</v>
      </c>
      <c r="H484" s="90">
        <v>58000</v>
      </c>
      <c r="I484" s="90">
        <v>58000</v>
      </c>
      <c r="J484" s="90">
        <v>56500</v>
      </c>
      <c r="K484" s="91" t="s">
        <v>25</v>
      </c>
      <c r="L484" s="90">
        <v>59700</v>
      </c>
      <c r="M484" s="90">
        <v>55700</v>
      </c>
      <c r="N484" s="90">
        <v>57800</v>
      </c>
      <c r="O484" s="91" t="s">
        <v>25</v>
      </c>
      <c r="P484" s="90">
        <v>55200</v>
      </c>
      <c r="Q484" s="90">
        <v>55500</v>
      </c>
      <c r="R484" s="90">
        <v>55500</v>
      </c>
      <c r="S484" s="90">
        <v>59300</v>
      </c>
      <c r="T484" s="90">
        <v>57500</v>
      </c>
      <c r="U484" s="90">
        <v>57300</v>
      </c>
      <c r="V484" s="90">
        <v>58500</v>
      </c>
      <c r="W484" s="90">
        <v>60800</v>
      </c>
    </row>
    <row r="485" spans="1:23">
      <c r="A485" s="93">
        <v>44755</v>
      </c>
      <c r="B485" s="90">
        <v>57600</v>
      </c>
      <c r="C485" s="90">
        <v>59700</v>
      </c>
      <c r="D485" s="90">
        <v>59500</v>
      </c>
      <c r="E485" s="90">
        <v>56000</v>
      </c>
      <c r="F485" s="90">
        <v>58200</v>
      </c>
      <c r="G485" s="91" t="s">
        <v>25</v>
      </c>
      <c r="H485" s="90">
        <v>57500</v>
      </c>
      <c r="I485" s="90">
        <v>58000</v>
      </c>
      <c r="J485" s="90">
        <v>56500</v>
      </c>
      <c r="K485" s="91" t="s">
        <v>25</v>
      </c>
      <c r="L485" s="90">
        <v>59700</v>
      </c>
      <c r="M485" s="90">
        <v>55700</v>
      </c>
      <c r="N485" s="90">
        <v>57800</v>
      </c>
      <c r="O485" s="91" t="s">
        <v>25</v>
      </c>
      <c r="P485" s="90">
        <v>55200</v>
      </c>
      <c r="Q485" s="90">
        <v>55100</v>
      </c>
      <c r="R485" s="90">
        <v>55300</v>
      </c>
      <c r="S485" s="90">
        <v>58800</v>
      </c>
      <c r="T485" s="90">
        <v>57300</v>
      </c>
      <c r="U485" s="90">
        <v>57300</v>
      </c>
      <c r="V485" s="90">
        <v>58500</v>
      </c>
      <c r="W485" s="90">
        <v>60800</v>
      </c>
    </row>
    <row r="486" spans="1:23">
      <c r="A486" s="93">
        <v>44756</v>
      </c>
      <c r="B486" s="90">
        <v>57600</v>
      </c>
      <c r="C486" s="90">
        <v>59500</v>
      </c>
      <c r="D486" s="90">
        <v>59200</v>
      </c>
      <c r="E486" s="90">
        <v>55000</v>
      </c>
      <c r="F486" s="90">
        <v>58200</v>
      </c>
      <c r="G486" s="91" t="s">
        <v>25</v>
      </c>
      <c r="H486" s="90">
        <v>57000</v>
      </c>
      <c r="I486" s="90">
        <v>57800</v>
      </c>
      <c r="J486" s="90">
        <v>56500</v>
      </c>
      <c r="K486" s="91" t="s">
        <v>25</v>
      </c>
      <c r="L486" s="90">
        <v>59300</v>
      </c>
      <c r="M486" s="90">
        <v>55700</v>
      </c>
      <c r="N486" s="90">
        <v>56300</v>
      </c>
      <c r="O486" s="91" t="s">
        <v>25</v>
      </c>
      <c r="P486" s="90">
        <v>54500</v>
      </c>
      <c r="Q486" s="90">
        <v>54400</v>
      </c>
      <c r="R486" s="90">
        <v>54800</v>
      </c>
      <c r="S486" s="90">
        <v>57700</v>
      </c>
      <c r="T486" s="90">
        <v>56800</v>
      </c>
      <c r="U486" s="90">
        <v>56800</v>
      </c>
      <c r="V486" s="90">
        <v>58500</v>
      </c>
      <c r="W486" s="90">
        <v>60800</v>
      </c>
    </row>
    <row r="487" spans="1:23">
      <c r="A487" s="93">
        <v>44757</v>
      </c>
      <c r="B487" s="90">
        <v>57000</v>
      </c>
      <c r="C487" s="90">
        <v>59000</v>
      </c>
      <c r="D487" s="90">
        <v>58700</v>
      </c>
      <c r="E487" s="90">
        <v>55000</v>
      </c>
      <c r="F487" s="90">
        <v>57800</v>
      </c>
      <c r="G487" s="91" t="s">
        <v>25</v>
      </c>
      <c r="H487" s="90">
        <v>57000</v>
      </c>
      <c r="I487" s="90">
        <v>57300</v>
      </c>
      <c r="J487" s="90">
        <v>56200</v>
      </c>
      <c r="K487" s="91" t="s">
        <v>25</v>
      </c>
      <c r="L487" s="90">
        <v>59200</v>
      </c>
      <c r="M487" s="90">
        <v>55700</v>
      </c>
      <c r="N487" s="90">
        <v>56300</v>
      </c>
      <c r="O487" s="91" t="s">
        <v>25</v>
      </c>
      <c r="P487" s="90">
        <v>54500</v>
      </c>
      <c r="Q487" s="90">
        <v>53900</v>
      </c>
      <c r="R487" s="90">
        <v>54000</v>
      </c>
      <c r="S487" s="90">
        <v>57700</v>
      </c>
      <c r="T487" s="90">
        <v>56300</v>
      </c>
      <c r="U487" s="90">
        <v>55800</v>
      </c>
      <c r="V487" s="90">
        <v>58200</v>
      </c>
      <c r="W487" s="90">
        <v>60500</v>
      </c>
    </row>
    <row r="488" spans="1:23">
      <c r="A488" s="93">
        <v>44758</v>
      </c>
      <c r="B488" s="90">
        <v>56300</v>
      </c>
      <c r="C488" s="90">
        <v>59000</v>
      </c>
      <c r="D488" s="90">
        <v>58200</v>
      </c>
      <c r="E488" s="90">
        <v>54500</v>
      </c>
      <c r="F488" s="90">
        <v>57500</v>
      </c>
      <c r="G488" s="91" t="s">
        <v>25</v>
      </c>
      <c r="H488" s="90">
        <v>56000</v>
      </c>
      <c r="I488" s="90">
        <v>57000</v>
      </c>
      <c r="J488" s="90">
        <v>56100</v>
      </c>
      <c r="K488" s="91" t="s">
        <v>25</v>
      </c>
      <c r="L488" s="90">
        <v>58000</v>
      </c>
      <c r="M488" s="90">
        <v>55700</v>
      </c>
      <c r="N488" s="90">
        <v>56000</v>
      </c>
      <c r="O488" s="91" t="s">
        <v>25</v>
      </c>
      <c r="P488" s="90">
        <v>53500</v>
      </c>
      <c r="Q488" s="90">
        <v>53500</v>
      </c>
      <c r="R488" s="90">
        <v>53500</v>
      </c>
      <c r="S488" s="90">
        <v>57200</v>
      </c>
      <c r="T488" s="90">
        <v>55500</v>
      </c>
      <c r="U488" s="91" t="s">
        <v>25</v>
      </c>
      <c r="V488" s="90">
        <v>58000</v>
      </c>
      <c r="W488" s="90">
        <v>60300</v>
      </c>
    </row>
    <row r="489" spans="1:23">
      <c r="A489" s="93">
        <v>44759</v>
      </c>
      <c r="B489" s="90" t="s">
        <v>24</v>
      </c>
      <c r="C489" s="90" t="s">
        <v>24</v>
      </c>
      <c r="D489" s="90" t="s">
        <v>24</v>
      </c>
      <c r="E489" s="90" t="s">
        <v>24</v>
      </c>
      <c r="F489" s="90" t="s">
        <v>24</v>
      </c>
      <c r="G489" s="90" t="s">
        <v>24</v>
      </c>
      <c r="H489" s="90" t="s">
        <v>24</v>
      </c>
      <c r="I489" s="90" t="s">
        <v>24</v>
      </c>
      <c r="J489" s="90" t="s">
        <v>24</v>
      </c>
      <c r="K489" s="90" t="s">
        <v>24</v>
      </c>
      <c r="L489" s="90" t="s">
        <v>24</v>
      </c>
      <c r="M489" s="90" t="s">
        <v>24</v>
      </c>
      <c r="N489" s="90" t="s">
        <v>24</v>
      </c>
      <c r="O489" s="90" t="s">
        <v>24</v>
      </c>
      <c r="P489" s="90" t="s">
        <v>24</v>
      </c>
      <c r="Q489" s="90" t="s">
        <v>24</v>
      </c>
      <c r="R489" s="90" t="s">
        <v>24</v>
      </c>
      <c r="S489" s="90" t="s">
        <v>24</v>
      </c>
      <c r="T489" s="90" t="s">
        <v>24</v>
      </c>
      <c r="U489" s="90" t="s">
        <v>24</v>
      </c>
      <c r="V489" s="90" t="s">
        <v>24</v>
      </c>
      <c r="W489" s="90" t="s">
        <v>24</v>
      </c>
    </row>
    <row r="490" spans="1:23">
      <c r="A490" s="93">
        <v>44760</v>
      </c>
      <c r="B490" s="90">
        <v>56000</v>
      </c>
      <c r="C490" s="90">
        <v>58500</v>
      </c>
      <c r="D490" s="90">
        <v>58300</v>
      </c>
      <c r="E490" s="90">
        <v>54000</v>
      </c>
      <c r="F490" s="90">
        <v>56000</v>
      </c>
      <c r="G490" s="91" t="s">
        <v>25</v>
      </c>
      <c r="H490" s="90">
        <v>56000</v>
      </c>
      <c r="I490" s="90">
        <v>57000</v>
      </c>
      <c r="J490" s="90">
        <v>55100</v>
      </c>
      <c r="K490" s="91" t="s">
        <v>25</v>
      </c>
      <c r="L490" s="90">
        <v>58000</v>
      </c>
      <c r="M490" s="90">
        <v>54700</v>
      </c>
      <c r="N490" s="90">
        <v>56200</v>
      </c>
      <c r="O490" s="91" t="s">
        <v>25</v>
      </c>
      <c r="P490" s="90">
        <v>52600</v>
      </c>
      <c r="Q490" s="90">
        <v>52700</v>
      </c>
      <c r="R490" s="90">
        <v>52800</v>
      </c>
      <c r="S490" s="90">
        <v>56700</v>
      </c>
      <c r="T490" s="90">
        <v>55000</v>
      </c>
      <c r="U490" s="90">
        <v>55800</v>
      </c>
      <c r="V490" s="90">
        <v>57600</v>
      </c>
      <c r="W490" s="90">
        <v>60000</v>
      </c>
    </row>
    <row r="491" spans="1:23">
      <c r="A491" s="93">
        <v>44761</v>
      </c>
      <c r="B491" s="90">
        <v>55800</v>
      </c>
      <c r="C491" s="90">
        <v>58000</v>
      </c>
      <c r="D491" s="90">
        <v>58000</v>
      </c>
      <c r="E491" s="90">
        <v>53500</v>
      </c>
      <c r="F491" s="90">
        <v>56000</v>
      </c>
      <c r="G491" s="91" t="s">
        <v>25</v>
      </c>
      <c r="H491" s="90">
        <v>55500</v>
      </c>
      <c r="I491" s="90">
        <v>56500</v>
      </c>
      <c r="J491" s="90">
        <v>55000</v>
      </c>
      <c r="K491" s="91" t="s">
        <v>25</v>
      </c>
      <c r="L491" s="90">
        <v>57500</v>
      </c>
      <c r="M491" s="90">
        <v>54400</v>
      </c>
      <c r="N491" s="90">
        <v>55200</v>
      </c>
      <c r="O491" s="91" t="s">
        <v>25</v>
      </c>
      <c r="P491" s="90">
        <v>51900</v>
      </c>
      <c r="Q491" s="90">
        <v>52100</v>
      </c>
      <c r="R491" s="90">
        <v>52300</v>
      </c>
      <c r="S491" s="90">
        <v>56200</v>
      </c>
      <c r="T491" s="90">
        <v>54800</v>
      </c>
      <c r="U491" s="90">
        <v>55300</v>
      </c>
      <c r="V491" s="90">
        <v>57300</v>
      </c>
      <c r="W491" s="90">
        <v>59700</v>
      </c>
    </row>
    <row r="492" spans="1:23">
      <c r="A492" s="93">
        <v>44762</v>
      </c>
      <c r="B492" s="90">
        <v>55500</v>
      </c>
      <c r="C492" s="90">
        <v>57500</v>
      </c>
      <c r="D492" s="90">
        <v>57000</v>
      </c>
      <c r="E492" s="90">
        <v>53000</v>
      </c>
      <c r="F492" s="90">
        <v>56000</v>
      </c>
      <c r="G492" s="91" t="s">
        <v>25</v>
      </c>
      <c r="H492" s="90">
        <v>55500</v>
      </c>
      <c r="I492" s="90">
        <v>56100</v>
      </c>
      <c r="J492" s="90">
        <v>55000</v>
      </c>
      <c r="K492" s="91" t="s">
        <v>25</v>
      </c>
      <c r="L492" s="90">
        <v>57000</v>
      </c>
      <c r="M492" s="90">
        <v>54400</v>
      </c>
      <c r="N492" s="90">
        <v>55200</v>
      </c>
      <c r="O492" s="91" t="s">
        <v>25</v>
      </c>
      <c r="P492" s="90">
        <v>51800</v>
      </c>
      <c r="Q492" s="90">
        <v>51900</v>
      </c>
      <c r="R492" s="90">
        <v>52300</v>
      </c>
      <c r="S492" s="90">
        <v>55700</v>
      </c>
      <c r="T492" s="90">
        <v>53900</v>
      </c>
      <c r="U492" s="90">
        <v>54800</v>
      </c>
      <c r="V492" s="90">
        <v>56700</v>
      </c>
      <c r="W492" s="90">
        <v>59200</v>
      </c>
    </row>
    <row r="493" spans="1:23">
      <c r="A493" s="93">
        <v>44763</v>
      </c>
      <c r="B493" s="90">
        <v>55000</v>
      </c>
      <c r="C493" s="90">
        <v>57500</v>
      </c>
      <c r="D493" s="90">
        <v>56800</v>
      </c>
      <c r="E493" s="90">
        <v>52500</v>
      </c>
      <c r="F493" s="90">
        <v>56000</v>
      </c>
      <c r="G493" s="91" t="s">
        <v>25</v>
      </c>
      <c r="H493" s="90">
        <v>55000</v>
      </c>
      <c r="I493" s="90">
        <v>55800</v>
      </c>
      <c r="J493" s="90">
        <v>54500</v>
      </c>
      <c r="K493" s="91" t="s">
        <v>25</v>
      </c>
      <c r="L493" s="90">
        <v>56500</v>
      </c>
      <c r="M493" s="90">
        <v>53800</v>
      </c>
      <c r="N493" s="90">
        <v>55000</v>
      </c>
      <c r="O493" s="91" t="s">
        <v>25</v>
      </c>
      <c r="P493" s="90">
        <v>51300</v>
      </c>
      <c r="Q493" s="90">
        <v>51300</v>
      </c>
      <c r="R493" s="90">
        <v>51500</v>
      </c>
      <c r="S493" s="90">
        <v>55200</v>
      </c>
      <c r="T493" s="90">
        <v>53900</v>
      </c>
      <c r="U493" s="90">
        <v>54000</v>
      </c>
      <c r="V493" s="90">
        <v>56500</v>
      </c>
      <c r="W493" s="90">
        <v>58900</v>
      </c>
    </row>
    <row r="494" spans="1:23">
      <c r="A494" s="93">
        <v>44764</v>
      </c>
      <c r="B494" s="90">
        <v>54600</v>
      </c>
      <c r="C494" s="90">
        <v>57000</v>
      </c>
      <c r="D494" s="90">
        <v>56800</v>
      </c>
      <c r="E494" s="90">
        <v>52500</v>
      </c>
      <c r="F494" s="90">
        <v>55800</v>
      </c>
      <c r="G494" s="91" t="s">
        <v>25</v>
      </c>
      <c r="H494" s="90">
        <v>55000</v>
      </c>
      <c r="I494" s="90">
        <v>55800</v>
      </c>
      <c r="J494" s="90">
        <v>54000</v>
      </c>
      <c r="K494" s="91" t="s">
        <v>25</v>
      </c>
      <c r="L494" s="90">
        <v>56500</v>
      </c>
      <c r="M494" s="90">
        <v>52800</v>
      </c>
      <c r="N494" s="90">
        <v>55000</v>
      </c>
      <c r="O494" s="91" t="s">
        <v>25</v>
      </c>
      <c r="P494" s="90">
        <v>51000</v>
      </c>
      <c r="Q494" s="90">
        <v>51200</v>
      </c>
      <c r="R494" s="90">
        <v>51500</v>
      </c>
      <c r="S494" s="90">
        <v>55200</v>
      </c>
      <c r="T494" s="90">
        <v>53900</v>
      </c>
      <c r="U494" s="90">
        <v>54000</v>
      </c>
      <c r="V494" s="90">
        <v>56500</v>
      </c>
      <c r="W494" s="90">
        <v>58900</v>
      </c>
    </row>
    <row r="495" spans="1:23">
      <c r="A495" s="93">
        <v>44765</v>
      </c>
      <c r="B495" s="90">
        <v>54300</v>
      </c>
      <c r="C495" s="90">
        <v>57000</v>
      </c>
      <c r="D495" s="90">
        <v>56500</v>
      </c>
      <c r="E495" s="90">
        <v>52500</v>
      </c>
      <c r="F495" s="90">
        <v>55800</v>
      </c>
      <c r="G495" s="91" t="s">
        <v>25</v>
      </c>
      <c r="H495" s="90">
        <v>54500</v>
      </c>
      <c r="I495" s="90">
        <v>55300</v>
      </c>
      <c r="J495" s="90">
        <v>54000</v>
      </c>
      <c r="K495" s="91" t="s">
        <v>25</v>
      </c>
      <c r="L495" s="90">
        <v>56000</v>
      </c>
      <c r="M495" s="90">
        <v>52600</v>
      </c>
      <c r="N495" s="90">
        <v>54700</v>
      </c>
      <c r="O495" s="91" t="s">
        <v>25</v>
      </c>
      <c r="P495" s="90">
        <v>50700</v>
      </c>
      <c r="Q495" s="90">
        <v>51000</v>
      </c>
      <c r="R495" s="90">
        <v>51500</v>
      </c>
      <c r="S495" s="90">
        <v>55200</v>
      </c>
      <c r="T495" s="90">
        <v>53500</v>
      </c>
      <c r="U495" s="90">
        <v>53800</v>
      </c>
      <c r="V495" s="90">
        <v>56500</v>
      </c>
      <c r="W495" s="90">
        <v>58900</v>
      </c>
    </row>
    <row r="496" spans="1:23">
      <c r="A496" s="93">
        <v>44766</v>
      </c>
      <c r="B496" s="90" t="s">
        <v>24</v>
      </c>
      <c r="C496" s="90" t="s">
        <v>24</v>
      </c>
      <c r="D496" s="90" t="s">
        <v>24</v>
      </c>
      <c r="E496" s="90" t="s">
        <v>24</v>
      </c>
      <c r="F496" s="90" t="s">
        <v>24</v>
      </c>
      <c r="G496" s="90" t="s">
        <v>24</v>
      </c>
      <c r="H496" s="90" t="s">
        <v>24</v>
      </c>
      <c r="I496" s="90" t="s">
        <v>24</v>
      </c>
      <c r="J496" s="90" t="s">
        <v>24</v>
      </c>
      <c r="K496" s="90" t="s">
        <v>24</v>
      </c>
      <c r="L496" s="90" t="s">
        <v>24</v>
      </c>
      <c r="M496" s="90" t="s">
        <v>24</v>
      </c>
      <c r="N496" s="90" t="s">
        <v>24</v>
      </c>
      <c r="O496" s="90" t="s">
        <v>24</v>
      </c>
      <c r="P496" s="90" t="s">
        <v>24</v>
      </c>
      <c r="Q496" s="90" t="s">
        <v>24</v>
      </c>
      <c r="R496" s="90" t="s">
        <v>24</v>
      </c>
      <c r="S496" s="90" t="s">
        <v>24</v>
      </c>
      <c r="T496" s="90" t="s">
        <v>24</v>
      </c>
      <c r="U496" s="90" t="s">
        <v>24</v>
      </c>
      <c r="V496" s="90" t="s">
        <v>24</v>
      </c>
      <c r="W496" s="90" t="s">
        <v>24</v>
      </c>
    </row>
    <row r="497" spans="1:23">
      <c r="A497" s="93">
        <v>44767</v>
      </c>
      <c r="B497" s="90">
        <v>54300</v>
      </c>
      <c r="C497" s="90">
        <v>56500</v>
      </c>
      <c r="D497" s="90">
        <v>56500</v>
      </c>
      <c r="E497" s="90">
        <v>51700</v>
      </c>
      <c r="F497" s="90">
        <v>55600</v>
      </c>
      <c r="G497" s="91" t="s">
        <v>25</v>
      </c>
      <c r="H497" s="90">
        <v>54500</v>
      </c>
      <c r="I497" s="90">
        <v>55000</v>
      </c>
      <c r="J497" s="90">
        <v>54300</v>
      </c>
      <c r="K497" s="91" t="s">
        <v>25</v>
      </c>
      <c r="L497" s="90">
        <v>56000</v>
      </c>
      <c r="M497" s="90">
        <v>52800</v>
      </c>
      <c r="N497" s="90">
        <v>54200</v>
      </c>
      <c r="O497" s="91" t="s">
        <v>25</v>
      </c>
      <c r="P497" s="90">
        <v>50700</v>
      </c>
      <c r="Q497" s="90">
        <v>50800</v>
      </c>
      <c r="R497" s="90">
        <v>51600</v>
      </c>
      <c r="S497" s="90">
        <v>54400</v>
      </c>
      <c r="T497" s="90">
        <v>53500</v>
      </c>
      <c r="U497" s="90">
        <v>54000</v>
      </c>
      <c r="V497" s="90">
        <v>56000</v>
      </c>
      <c r="W497" s="90">
        <v>58300</v>
      </c>
    </row>
    <row r="498" spans="1:23">
      <c r="A498" s="93">
        <v>44768</v>
      </c>
      <c r="B498" s="90">
        <v>54600</v>
      </c>
      <c r="C498" s="90">
        <v>56800</v>
      </c>
      <c r="D498" s="90">
        <v>57000</v>
      </c>
      <c r="E498" s="90">
        <v>53000</v>
      </c>
      <c r="F498" s="90">
        <v>56300</v>
      </c>
      <c r="G498" s="91" t="s">
        <v>25</v>
      </c>
      <c r="H498" s="90">
        <v>54500</v>
      </c>
      <c r="I498" s="90">
        <v>55500</v>
      </c>
      <c r="J498" s="90">
        <v>54700</v>
      </c>
      <c r="K498" s="91" t="s">
        <v>25</v>
      </c>
      <c r="L498" s="90">
        <v>57000</v>
      </c>
      <c r="M498" s="90">
        <v>53200</v>
      </c>
      <c r="N498" s="90">
        <v>55200</v>
      </c>
      <c r="O498" s="91" t="s">
        <v>25</v>
      </c>
      <c r="P498" s="90">
        <v>51500</v>
      </c>
      <c r="Q498" s="90">
        <v>51500</v>
      </c>
      <c r="R498" s="90">
        <v>52100</v>
      </c>
      <c r="S498" s="90">
        <v>55700</v>
      </c>
      <c r="T498" s="90">
        <v>53900</v>
      </c>
      <c r="U498" s="90">
        <v>54000</v>
      </c>
      <c r="V498" s="90">
        <v>56000</v>
      </c>
      <c r="W498" s="90">
        <v>58300</v>
      </c>
    </row>
    <row r="499" spans="1:23">
      <c r="A499" s="93">
        <v>44769</v>
      </c>
      <c r="B499" s="90">
        <v>55000</v>
      </c>
      <c r="C499" s="90">
        <v>57300</v>
      </c>
      <c r="D499" s="90">
        <v>57500</v>
      </c>
      <c r="E499" s="90">
        <v>53500</v>
      </c>
      <c r="F499" s="90">
        <v>56800</v>
      </c>
      <c r="G499" s="91" t="s">
        <v>25</v>
      </c>
      <c r="H499" s="90">
        <v>54500</v>
      </c>
      <c r="I499" s="90">
        <v>55600</v>
      </c>
      <c r="J499" s="90">
        <v>54700</v>
      </c>
      <c r="K499" s="91" t="s">
        <v>25</v>
      </c>
      <c r="L499" s="90">
        <v>57300</v>
      </c>
      <c r="M499" s="90">
        <v>53200</v>
      </c>
      <c r="N499" s="90">
        <v>55500</v>
      </c>
      <c r="O499" s="91" t="s">
        <v>25</v>
      </c>
      <c r="P499" s="90">
        <v>51700</v>
      </c>
      <c r="Q499" s="90">
        <v>51700</v>
      </c>
      <c r="R499" s="90">
        <v>52100</v>
      </c>
      <c r="S499" s="90">
        <v>56200</v>
      </c>
      <c r="T499" s="90">
        <v>54300</v>
      </c>
      <c r="U499" s="90">
        <v>55300</v>
      </c>
      <c r="V499" s="90">
        <v>56500</v>
      </c>
      <c r="W499" s="90">
        <v>58800</v>
      </c>
    </row>
    <row r="500" spans="1:23">
      <c r="A500" s="93">
        <v>44770</v>
      </c>
      <c r="B500" s="90">
        <v>55000</v>
      </c>
      <c r="C500" s="90">
        <v>57500</v>
      </c>
      <c r="D500" s="90">
        <v>57500</v>
      </c>
      <c r="E500" s="90">
        <v>53500</v>
      </c>
      <c r="F500" s="90">
        <v>57100</v>
      </c>
      <c r="G500" s="91" t="s">
        <v>25</v>
      </c>
      <c r="H500" s="90">
        <v>55500</v>
      </c>
      <c r="I500" s="90">
        <v>55600</v>
      </c>
      <c r="J500" s="90">
        <v>55100</v>
      </c>
      <c r="K500" s="91" t="s">
        <v>25</v>
      </c>
      <c r="L500" s="90">
        <v>57700</v>
      </c>
      <c r="M500" s="90">
        <v>53600</v>
      </c>
      <c r="N500" s="90">
        <v>55700</v>
      </c>
      <c r="O500" s="91" t="s">
        <v>25</v>
      </c>
      <c r="P500" s="90">
        <v>51700</v>
      </c>
      <c r="Q500" s="90">
        <v>52000</v>
      </c>
      <c r="R500" s="90">
        <v>52700</v>
      </c>
      <c r="S500" s="90">
        <v>56200</v>
      </c>
      <c r="T500" s="90">
        <v>54500</v>
      </c>
      <c r="U500" s="90">
        <v>55300</v>
      </c>
      <c r="V500" s="90">
        <v>56500</v>
      </c>
      <c r="W500" s="90">
        <v>58800</v>
      </c>
    </row>
    <row r="501" spans="1:23">
      <c r="A501" s="93">
        <v>44771</v>
      </c>
      <c r="B501" s="90">
        <v>55000</v>
      </c>
      <c r="C501" s="90">
        <v>57700</v>
      </c>
      <c r="D501" s="90">
        <v>57700</v>
      </c>
      <c r="E501" s="90">
        <v>53500</v>
      </c>
      <c r="F501" s="90">
        <v>57100</v>
      </c>
      <c r="G501" s="91" t="s">
        <v>25</v>
      </c>
      <c r="H501" s="90">
        <v>55500</v>
      </c>
      <c r="I501" s="90">
        <v>56000</v>
      </c>
      <c r="J501" s="90">
        <v>55100</v>
      </c>
      <c r="K501" s="91" t="s">
        <v>25</v>
      </c>
      <c r="L501" s="90">
        <v>58000</v>
      </c>
      <c r="M501" s="90">
        <v>53800</v>
      </c>
      <c r="N501" s="90">
        <v>55700</v>
      </c>
      <c r="O501" s="91" t="s">
        <v>25</v>
      </c>
      <c r="P501" s="90">
        <v>52300</v>
      </c>
      <c r="Q501" s="90">
        <v>52500</v>
      </c>
      <c r="R501" s="90">
        <v>53000</v>
      </c>
      <c r="S501" s="90">
        <v>56200</v>
      </c>
      <c r="T501" s="90">
        <v>55000</v>
      </c>
      <c r="U501" s="90">
        <v>55800</v>
      </c>
      <c r="V501" s="90">
        <v>56500</v>
      </c>
      <c r="W501" s="90">
        <v>58800</v>
      </c>
    </row>
    <row r="502" spans="1:23">
      <c r="A502" s="93">
        <v>44772</v>
      </c>
      <c r="B502" s="90">
        <v>55000</v>
      </c>
      <c r="C502" s="90">
        <v>57700</v>
      </c>
      <c r="D502" s="90">
        <v>57400</v>
      </c>
      <c r="E502" s="90">
        <v>53000</v>
      </c>
      <c r="F502" s="90">
        <v>57100</v>
      </c>
      <c r="G502" s="91" t="s">
        <v>25</v>
      </c>
      <c r="H502" s="90">
        <v>55000</v>
      </c>
      <c r="I502" s="90">
        <v>55900</v>
      </c>
      <c r="J502" s="90">
        <v>55100</v>
      </c>
      <c r="K502" s="91" t="s">
        <v>25</v>
      </c>
      <c r="L502" s="90">
        <v>57500</v>
      </c>
      <c r="M502" s="90">
        <v>54000</v>
      </c>
      <c r="N502" s="90">
        <v>55100</v>
      </c>
      <c r="O502" s="91" t="s">
        <v>25</v>
      </c>
      <c r="P502" s="90">
        <v>52300</v>
      </c>
      <c r="Q502" s="90">
        <v>52400</v>
      </c>
      <c r="R502" s="90">
        <v>52500</v>
      </c>
      <c r="S502" s="90">
        <v>55700</v>
      </c>
      <c r="T502" s="90">
        <v>55000</v>
      </c>
      <c r="U502" s="90">
        <v>55800</v>
      </c>
      <c r="V502" s="90">
        <v>56500</v>
      </c>
      <c r="W502" s="90">
        <v>58800</v>
      </c>
    </row>
    <row r="503" spans="1:23">
      <c r="A503" s="93">
        <v>44773</v>
      </c>
      <c r="B503" s="90" t="s">
        <v>24</v>
      </c>
      <c r="C503" s="90" t="s">
        <v>24</v>
      </c>
      <c r="D503" s="90" t="s">
        <v>24</v>
      </c>
      <c r="E503" s="90" t="s">
        <v>24</v>
      </c>
      <c r="F503" s="90" t="s">
        <v>24</v>
      </c>
      <c r="G503" s="90" t="s">
        <v>24</v>
      </c>
      <c r="H503" s="90" t="s">
        <v>24</v>
      </c>
      <c r="I503" s="90" t="s">
        <v>24</v>
      </c>
      <c r="J503" s="90" t="s">
        <v>24</v>
      </c>
      <c r="K503" s="90" t="s">
        <v>24</v>
      </c>
      <c r="L503" s="90" t="s">
        <v>24</v>
      </c>
      <c r="M503" s="90" t="s">
        <v>24</v>
      </c>
      <c r="N503" s="90" t="s">
        <v>24</v>
      </c>
      <c r="O503" s="90" t="s">
        <v>24</v>
      </c>
      <c r="P503" s="90" t="s">
        <v>24</v>
      </c>
      <c r="Q503" s="90" t="s">
        <v>24</v>
      </c>
      <c r="R503" s="90" t="s">
        <v>24</v>
      </c>
      <c r="S503" s="90" t="s">
        <v>24</v>
      </c>
      <c r="T503" s="90" t="s">
        <v>24</v>
      </c>
      <c r="U503" s="90" t="s">
        <v>24</v>
      </c>
      <c r="V503" s="90" t="s">
        <v>24</v>
      </c>
      <c r="W503" s="90" t="s">
        <v>24</v>
      </c>
    </row>
    <row r="504" spans="1:23">
      <c r="A504" s="93">
        <v>44774</v>
      </c>
      <c r="B504" s="90">
        <v>55300</v>
      </c>
      <c r="C504" s="90">
        <v>57500</v>
      </c>
      <c r="D504" s="90">
        <v>57800</v>
      </c>
      <c r="E504" s="90">
        <v>53500</v>
      </c>
      <c r="F504" s="90">
        <v>56900</v>
      </c>
      <c r="G504" s="91" t="s">
        <v>25</v>
      </c>
      <c r="H504" s="90">
        <v>55000</v>
      </c>
      <c r="I504" s="90">
        <v>56200</v>
      </c>
      <c r="J504" s="90">
        <v>55800</v>
      </c>
      <c r="K504" s="91" t="s">
        <v>25</v>
      </c>
      <c r="L504" s="90">
        <v>57900</v>
      </c>
      <c r="M504" s="90">
        <v>54800</v>
      </c>
      <c r="N504" s="90">
        <v>55500</v>
      </c>
      <c r="O504" s="91" t="s">
        <v>25</v>
      </c>
      <c r="P504" s="90">
        <v>52400</v>
      </c>
      <c r="Q504" s="90">
        <v>52900</v>
      </c>
      <c r="R504" s="90">
        <v>52800</v>
      </c>
      <c r="S504" s="90">
        <v>56200</v>
      </c>
      <c r="T504" s="90">
        <v>55500</v>
      </c>
      <c r="U504" s="90">
        <v>55800</v>
      </c>
      <c r="V504" s="90">
        <v>56600</v>
      </c>
      <c r="W504" s="90">
        <v>58900</v>
      </c>
    </row>
    <row r="505" spans="1:23">
      <c r="A505" s="93">
        <v>44775</v>
      </c>
      <c r="B505" s="90">
        <v>55600</v>
      </c>
      <c r="C505" s="90">
        <v>57500</v>
      </c>
      <c r="D505" s="90">
        <v>58000</v>
      </c>
      <c r="E505" s="90">
        <v>54000</v>
      </c>
      <c r="F505" s="90">
        <v>57000</v>
      </c>
      <c r="G505" s="91" t="s">
        <v>25</v>
      </c>
      <c r="H505" s="90">
        <v>55500</v>
      </c>
      <c r="I505" s="90">
        <v>56200</v>
      </c>
      <c r="J505" s="90">
        <v>56000</v>
      </c>
      <c r="K505" s="91" t="s">
        <v>25</v>
      </c>
      <c r="L505" s="90">
        <v>58100</v>
      </c>
      <c r="M505" s="90">
        <v>55600</v>
      </c>
      <c r="N505" s="90">
        <v>55900</v>
      </c>
      <c r="O505" s="91" t="s">
        <v>25</v>
      </c>
      <c r="P505" s="90">
        <v>52800</v>
      </c>
      <c r="Q505" s="90">
        <v>53000</v>
      </c>
      <c r="R505" s="90">
        <v>52900</v>
      </c>
      <c r="S505" s="90">
        <v>56700</v>
      </c>
      <c r="T505" s="90">
        <v>55500</v>
      </c>
      <c r="U505" s="90">
        <v>55800</v>
      </c>
      <c r="V505" s="90">
        <v>56600</v>
      </c>
      <c r="W505" s="90">
        <v>58900</v>
      </c>
    </row>
    <row r="506" spans="1:23">
      <c r="A506" s="93">
        <v>44776</v>
      </c>
      <c r="B506" s="90">
        <v>55900</v>
      </c>
      <c r="C506" s="90">
        <v>57500</v>
      </c>
      <c r="D506" s="90">
        <v>58500</v>
      </c>
      <c r="E506" s="90">
        <v>53750</v>
      </c>
      <c r="F506" s="90">
        <v>57000</v>
      </c>
      <c r="G506" s="91" t="s">
        <v>25</v>
      </c>
      <c r="H506" s="90">
        <v>55000</v>
      </c>
      <c r="I506" s="90">
        <v>56500</v>
      </c>
      <c r="J506" s="90">
        <v>56000</v>
      </c>
      <c r="K506" s="91" t="s">
        <v>25</v>
      </c>
      <c r="L506" s="90">
        <v>58500</v>
      </c>
      <c r="M506" s="90">
        <v>56500</v>
      </c>
      <c r="N506" s="90">
        <v>56100</v>
      </c>
      <c r="O506" s="91" t="s">
        <v>25</v>
      </c>
      <c r="P506" s="90">
        <v>52800</v>
      </c>
      <c r="Q506" s="90">
        <v>52700</v>
      </c>
      <c r="R506" s="90">
        <v>53200</v>
      </c>
      <c r="S506" s="90">
        <v>56200</v>
      </c>
      <c r="T506" s="90">
        <v>55700</v>
      </c>
      <c r="U506" s="90">
        <v>55800</v>
      </c>
      <c r="V506" s="90">
        <v>56600</v>
      </c>
      <c r="W506" s="90">
        <v>58900</v>
      </c>
    </row>
    <row r="507" spans="1:23">
      <c r="A507" s="93">
        <v>44777</v>
      </c>
      <c r="B507" s="90">
        <v>55900</v>
      </c>
      <c r="C507" s="90">
        <v>57500</v>
      </c>
      <c r="D507" s="90">
        <v>58200</v>
      </c>
      <c r="E507" s="90">
        <v>53300</v>
      </c>
      <c r="F507" s="90">
        <v>57100</v>
      </c>
      <c r="G507" s="91" t="s">
        <v>25</v>
      </c>
      <c r="H507" s="90">
        <v>55000</v>
      </c>
      <c r="I507" s="90">
        <v>56300</v>
      </c>
      <c r="J507" s="90">
        <v>56000</v>
      </c>
      <c r="K507" s="91" t="s">
        <v>25</v>
      </c>
      <c r="L507" s="90">
        <v>58500</v>
      </c>
      <c r="M507" s="90">
        <v>56500</v>
      </c>
      <c r="N507" s="90">
        <v>55500</v>
      </c>
      <c r="O507" s="91" t="s">
        <v>25</v>
      </c>
      <c r="P507" s="90">
        <v>52100</v>
      </c>
      <c r="Q507" s="90">
        <v>52300</v>
      </c>
      <c r="R507" s="90">
        <v>52800</v>
      </c>
      <c r="S507" s="90">
        <v>56000</v>
      </c>
      <c r="T507" s="90">
        <v>55500</v>
      </c>
      <c r="U507" s="90">
        <v>55800</v>
      </c>
      <c r="V507" s="90">
        <v>56600</v>
      </c>
      <c r="W507" s="90">
        <v>58900</v>
      </c>
    </row>
    <row r="508" spans="1:23">
      <c r="A508" s="93">
        <v>44778</v>
      </c>
      <c r="B508" s="90">
        <v>55900</v>
      </c>
      <c r="C508" s="90">
        <v>57500</v>
      </c>
      <c r="D508" s="90">
        <v>57700</v>
      </c>
      <c r="E508" s="90">
        <v>52800</v>
      </c>
      <c r="F508" s="90">
        <v>57000</v>
      </c>
      <c r="G508" s="91" t="s">
        <v>25</v>
      </c>
      <c r="H508" s="90">
        <v>55000</v>
      </c>
      <c r="I508" s="90">
        <v>56000</v>
      </c>
      <c r="J508" s="90">
        <v>55800</v>
      </c>
      <c r="K508" s="91" t="s">
        <v>25</v>
      </c>
      <c r="L508" s="90">
        <v>58100</v>
      </c>
      <c r="M508" s="90">
        <v>56500</v>
      </c>
      <c r="N508" s="90">
        <v>54700</v>
      </c>
      <c r="O508" s="91" t="s">
        <v>25</v>
      </c>
      <c r="P508" s="90">
        <v>51700</v>
      </c>
      <c r="Q508" s="90">
        <v>51500</v>
      </c>
      <c r="R508" s="90">
        <v>52000</v>
      </c>
      <c r="S508" s="90">
        <v>55500</v>
      </c>
      <c r="T508" s="90">
        <v>55000</v>
      </c>
      <c r="U508" s="90">
        <v>54800</v>
      </c>
      <c r="V508" s="90">
        <v>56600</v>
      </c>
      <c r="W508" s="90">
        <v>58900</v>
      </c>
    </row>
    <row r="509" spans="1:23">
      <c r="A509" s="93">
        <v>44779</v>
      </c>
      <c r="B509" s="90">
        <v>55700</v>
      </c>
      <c r="C509" s="90">
        <v>57200</v>
      </c>
      <c r="D509" s="90">
        <v>57400</v>
      </c>
      <c r="E509" s="90">
        <v>52300</v>
      </c>
      <c r="F509" s="90">
        <v>56800</v>
      </c>
      <c r="G509" s="91" t="s">
        <v>25</v>
      </c>
      <c r="H509" s="90">
        <v>55000</v>
      </c>
      <c r="I509" s="90">
        <v>55700</v>
      </c>
      <c r="J509" s="90">
        <v>55700</v>
      </c>
      <c r="K509" s="91" t="s">
        <v>25</v>
      </c>
      <c r="L509" s="90">
        <v>57500</v>
      </c>
      <c r="M509" s="90">
        <v>55400</v>
      </c>
      <c r="N509" s="90">
        <v>54400</v>
      </c>
      <c r="O509" s="91" t="s">
        <v>25</v>
      </c>
      <c r="P509" s="90">
        <v>51000</v>
      </c>
      <c r="Q509" s="90">
        <v>51400</v>
      </c>
      <c r="R509" s="90">
        <v>51800</v>
      </c>
      <c r="S509" s="90">
        <v>55000</v>
      </c>
      <c r="T509" s="90">
        <v>54200</v>
      </c>
      <c r="U509" s="90">
        <v>54800</v>
      </c>
      <c r="V509" s="90">
        <v>56500</v>
      </c>
      <c r="W509" s="90">
        <v>58800</v>
      </c>
    </row>
    <row r="510" spans="1:23">
      <c r="A510" s="93">
        <v>44780</v>
      </c>
      <c r="B510" s="90" t="s">
        <v>24</v>
      </c>
      <c r="C510" s="90" t="s">
        <v>24</v>
      </c>
      <c r="D510" s="90" t="s">
        <v>24</v>
      </c>
      <c r="E510" s="90" t="s">
        <v>24</v>
      </c>
      <c r="F510" s="90" t="s">
        <v>24</v>
      </c>
      <c r="G510" s="90" t="s">
        <v>24</v>
      </c>
      <c r="H510" s="90" t="s">
        <v>24</v>
      </c>
      <c r="I510" s="90" t="s">
        <v>24</v>
      </c>
      <c r="J510" s="90" t="s">
        <v>24</v>
      </c>
      <c r="K510" s="90" t="s">
        <v>24</v>
      </c>
      <c r="L510" s="90" t="s">
        <v>24</v>
      </c>
      <c r="M510" s="90" t="s">
        <v>24</v>
      </c>
      <c r="N510" s="90" t="s">
        <v>24</v>
      </c>
      <c r="O510" s="90" t="s">
        <v>24</v>
      </c>
      <c r="P510" s="90" t="s">
        <v>24</v>
      </c>
      <c r="Q510" s="90" t="s">
        <v>24</v>
      </c>
      <c r="R510" s="90" t="s">
        <v>24</v>
      </c>
      <c r="S510" s="90" t="s">
        <v>24</v>
      </c>
      <c r="T510" s="90" t="s">
        <v>24</v>
      </c>
      <c r="U510" s="90" t="s">
        <v>24</v>
      </c>
      <c r="V510" s="90" t="s">
        <v>24</v>
      </c>
      <c r="W510" s="90" t="s">
        <v>24</v>
      </c>
    </row>
    <row r="511" spans="1:23">
      <c r="A511" s="93">
        <v>44781</v>
      </c>
      <c r="B511" s="90">
        <v>55700</v>
      </c>
      <c r="C511" s="90">
        <v>57000</v>
      </c>
      <c r="D511" s="90">
        <v>56400</v>
      </c>
      <c r="E511" s="90">
        <v>52000</v>
      </c>
      <c r="F511" s="90">
        <v>56700</v>
      </c>
      <c r="G511" s="91" t="s">
        <v>25</v>
      </c>
      <c r="H511" s="90">
        <v>55000</v>
      </c>
      <c r="I511" s="90">
        <v>55300</v>
      </c>
      <c r="J511" s="90">
        <v>55500</v>
      </c>
      <c r="K511" s="91" t="s">
        <v>25</v>
      </c>
      <c r="L511" s="90">
        <v>56900</v>
      </c>
      <c r="M511" s="90">
        <v>55200</v>
      </c>
      <c r="N511" s="90">
        <v>54200</v>
      </c>
      <c r="O511" s="91" t="s">
        <v>25</v>
      </c>
      <c r="P511" s="90">
        <v>50500</v>
      </c>
      <c r="Q511" s="90">
        <v>51400</v>
      </c>
      <c r="R511" s="90">
        <v>51300</v>
      </c>
      <c r="S511" s="90">
        <v>54500</v>
      </c>
      <c r="T511" s="91" t="s">
        <v>25</v>
      </c>
      <c r="U511" s="90">
        <v>54300</v>
      </c>
      <c r="V511" s="90">
        <v>56100</v>
      </c>
      <c r="W511" s="90">
        <v>58300</v>
      </c>
    </row>
    <row r="512" spans="1:23">
      <c r="A512" s="93">
        <v>44782</v>
      </c>
      <c r="B512" s="90">
        <v>55500</v>
      </c>
      <c r="C512" s="90">
        <v>56700</v>
      </c>
      <c r="D512" s="90">
        <v>56200</v>
      </c>
      <c r="E512" s="90">
        <v>51700</v>
      </c>
      <c r="F512" s="90">
        <v>56600</v>
      </c>
      <c r="G512" s="91" t="s">
        <v>25</v>
      </c>
      <c r="H512" s="90">
        <v>54500</v>
      </c>
      <c r="I512" s="90">
        <v>55300</v>
      </c>
      <c r="J512" s="90">
        <v>55500</v>
      </c>
      <c r="K512" s="91" t="s">
        <v>25</v>
      </c>
      <c r="L512" s="90">
        <v>56900</v>
      </c>
      <c r="M512" s="90">
        <v>55200</v>
      </c>
      <c r="N512" s="90">
        <v>54200</v>
      </c>
      <c r="O512" s="91" t="s">
        <v>25</v>
      </c>
      <c r="P512" s="90">
        <v>51050</v>
      </c>
      <c r="Q512" s="90">
        <v>51600</v>
      </c>
      <c r="R512" s="90">
        <v>51000</v>
      </c>
      <c r="S512" s="90">
        <v>54200</v>
      </c>
      <c r="T512" s="90">
        <v>54000</v>
      </c>
      <c r="U512" s="90">
        <v>54300</v>
      </c>
      <c r="V512" s="90">
        <v>56100</v>
      </c>
      <c r="W512" s="90">
        <v>58300</v>
      </c>
    </row>
    <row r="513" spans="1:23">
      <c r="A513" s="93">
        <v>44783</v>
      </c>
      <c r="B513" s="90">
        <v>56000</v>
      </c>
      <c r="C513" s="90">
        <v>57000</v>
      </c>
      <c r="D513" s="90">
        <v>56600</v>
      </c>
      <c r="E513" s="90">
        <v>52700</v>
      </c>
      <c r="F513" s="90">
        <v>56800</v>
      </c>
      <c r="G513" s="91" t="s">
        <v>25</v>
      </c>
      <c r="H513" s="90">
        <v>55000</v>
      </c>
      <c r="I513" s="90">
        <v>55700</v>
      </c>
      <c r="J513" s="90">
        <v>56000</v>
      </c>
      <c r="K513" s="91" t="s">
        <v>25</v>
      </c>
      <c r="L513" s="90">
        <v>57500</v>
      </c>
      <c r="M513" s="90">
        <v>55900</v>
      </c>
      <c r="N513" s="90">
        <v>54400</v>
      </c>
      <c r="O513" s="91" t="s">
        <v>25</v>
      </c>
      <c r="P513" s="90">
        <v>51700</v>
      </c>
      <c r="Q513" s="90">
        <v>52000</v>
      </c>
      <c r="R513" s="90">
        <v>51800</v>
      </c>
      <c r="S513" s="90">
        <v>55200</v>
      </c>
      <c r="T513" s="90">
        <v>54500</v>
      </c>
      <c r="U513" s="90">
        <v>54800</v>
      </c>
      <c r="V513" s="90">
        <v>56100</v>
      </c>
      <c r="W513" s="90">
        <v>58300</v>
      </c>
    </row>
    <row r="514" spans="1:23">
      <c r="A514" s="93">
        <v>44784</v>
      </c>
      <c r="B514" s="90" t="s">
        <v>24</v>
      </c>
      <c r="C514" s="90" t="s">
        <v>24</v>
      </c>
      <c r="D514" s="90" t="s">
        <v>24</v>
      </c>
      <c r="E514" s="90" t="s">
        <v>24</v>
      </c>
      <c r="F514" s="90" t="s">
        <v>24</v>
      </c>
      <c r="G514" s="90" t="s">
        <v>24</v>
      </c>
      <c r="H514" s="90" t="s">
        <v>24</v>
      </c>
      <c r="I514" s="90" t="s">
        <v>24</v>
      </c>
      <c r="J514" s="90" t="s">
        <v>24</v>
      </c>
      <c r="K514" s="90" t="s">
        <v>24</v>
      </c>
      <c r="L514" s="90" t="s">
        <v>24</v>
      </c>
      <c r="M514" s="90" t="s">
        <v>24</v>
      </c>
      <c r="N514" s="90" t="s">
        <v>24</v>
      </c>
      <c r="O514" s="90" t="s">
        <v>24</v>
      </c>
      <c r="P514" s="90" t="s">
        <v>24</v>
      </c>
      <c r="Q514" s="90" t="s">
        <v>24</v>
      </c>
      <c r="R514" s="90" t="s">
        <v>24</v>
      </c>
      <c r="S514" s="90" t="s">
        <v>24</v>
      </c>
      <c r="T514" s="90" t="s">
        <v>24</v>
      </c>
      <c r="U514" s="90" t="s">
        <v>24</v>
      </c>
      <c r="V514" s="90" t="s">
        <v>24</v>
      </c>
      <c r="W514" s="90" t="s">
        <v>24</v>
      </c>
    </row>
    <row r="515" spans="1:23">
      <c r="A515" s="93">
        <v>44785</v>
      </c>
      <c r="B515" s="90">
        <v>56600</v>
      </c>
      <c r="C515" s="90">
        <v>57000</v>
      </c>
      <c r="D515" s="90">
        <v>57200</v>
      </c>
      <c r="E515" s="90">
        <v>53500</v>
      </c>
      <c r="F515" s="90">
        <v>56900</v>
      </c>
      <c r="G515" s="91" t="s">
        <v>25</v>
      </c>
      <c r="H515" s="90">
        <v>55000</v>
      </c>
      <c r="I515" s="90">
        <v>56200</v>
      </c>
      <c r="J515" s="90">
        <v>56000</v>
      </c>
      <c r="K515" s="91" t="s">
        <v>25</v>
      </c>
      <c r="L515" s="90">
        <v>58100</v>
      </c>
      <c r="M515" s="90">
        <v>56100</v>
      </c>
      <c r="N515" s="90">
        <v>55000</v>
      </c>
      <c r="O515" s="91" t="s">
        <v>25</v>
      </c>
      <c r="P515" s="90">
        <v>52000</v>
      </c>
      <c r="Q515" s="90">
        <v>52700</v>
      </c>
      <c r="R515" s="90">
        <v>52500</v>
      </c>
      <c r="S515" s="90">
        <v>56000</v>
      </c>
      <c r="T515" s="90">
        <v>55200</v>
      </c>
      <c r="U515" s="90">
        <v>54800</v>
      </c>
      <c r="V515" s="90">
        <v>56800</v>
      </c>
      <c r="W515" s="90">
        <v>58900</v>
      </c>
    </row>
    <row r="516" spans="1:23">
      <c r="A516" s="93">
        <v>44786</v>
      </c>
      <c r="B516" s="90">
        <v>56600</v>
      </c>
      <c r="C516" s="90">
        <v>57000</v>
      </c>
      <c r="D516" s="90">
        <v>57300</v>
      </c>
      <c r="E516" s="90">
        <v>53000</v>
      </c>
      <c r="F516" s="90">
        <v>57100</v>
      </c>
      <c r="G516" s="91" t="s">
        <v>25</v>
      </c>
      <c r="H516" s="90">
        <v>55000</v>
      </c>
      <c r="I516" s="90">
        <v>56100</v>
      </c>
      <c r="J516" s="90">
        <v>56200</v>
      </c>
      <c r="K516" s="91" t="s">
        <v>25</v>
      </c>
      <c r="L516" s="90">
        <v>58100</v>
      </c>
      <c r="M516" s="90">
        <v>56600</v>
      </c>
      <c r="N516" s="90">
        <v>55200</v>
      </c>
      <c r="O516" s="91" t="s">
        <v>25</v>
      </c>
      <c r="P516" s="90">
        <v>52000</v>
      </c>
      <c r="Q516" s="90">
        <v>52400</v>
      </c>
      <c r="R516" s="90">
        <v>52500</v>
      </c>
      <c r="S516" s="90">
        <v>55700</v>
      </c>
      <c r="T516" s="90">
        <v>55200</v>
      </c>
      <c r="U516" s="90">
        <v>54800</v>
      </c>
      <c r="V516" s="90">
        <v>56800</v>
      </c>
      <c r="W516" s="90">
        <v>58900</v>
      </c>
    </row>
    <row r="517" spans="1:23">
      <c r="A517" s="93">
        <v>44787</v>
      </c>
      <c r="B517" s="90" t="s">
        <v>24</v>
      </c>
      <c r="C517" s="90" t="s">
        <v>24</v>
      </c>
      <c r="D517" s="90" t="s">
        <v>24</v>
      </c>
      <c r="E517" s="90" t="s">
        <v>24</v>
      </c>
      <c r="F517" s="90" t="s">
        <v>24</v>
      </c>
      <c r="G517" s="90" t="s">
        <v>24</v>
      </c>
      <c r="H517" s="90" t="s">
        <v>24</v>
      </c>
      <c r="I517" s="90" t="s">
        <v>24</v>
      </c>
      <c r="J517" s="90" t="s">
        <v>24</v>
      </c>
      <c r="K517" s="90" t="s">
        <v>24</v>
      </c>
      <c r="L517" s="90" t="s">
        <v>24</v>
      </c>
      <c r="M517" s="90" t="s">
        <v>24</v>
      </c>
      <c r="N517" s="90" t="s">
        <v>24</v>
      </c>
      <c r="O517" s="90" t="s">
        <v>24</v>
      </c>
      <c r="P517" s="90" t="s">
        <v>24</v>
      </c>
      <c r="Q517" s="90" t="s">
        <v>24</v>
      </c>
      <c r="R517" s="90" t="s">
        <v>24</v>
      </c>
      <c r="S517" s="90" t="s">
        <v>24</v>
      </c>
      <c r="T517" s="90" t="s">
        <v>24</v>
      </c>
      <c r="U517" s="90" t="s">
        <v>24</v>
      </c>
      <c r="V517" s="90" t="s">
        <v>24</v>
      </c>
      <c r="W517" s="90" t="s">
        <v>24</v>
      </c>
    </row>
    <row r="518" spans="1:23">
      <c r="A518" s="93">
        <v>44788</v>
      </c>
      <c r="B518" s="90" t="s">
        <v>24</v>
      </c>
      <c r="C518" s="90" t="s">
        <v>24</v>
      </c>
      <c r="D518" s="90" t="s">
        <v>24</v>
      </c>
      <c r="E518" s="90" t="s">
        <v>24</v>
      </c>
      <c r="F518" s="90" t="s">
        <v>24</v>
      </c>
      <c r="G518" s="90" t="s">
        <v>24</v>
      </c>
      <c r="H518" s="90" t="s">
        <v>24</v>
      </c>
      <c r="I518" s="90" t="s">
        <v>24</v>
      </c>
      <c r="J518" s="90" t="s">
        <v>24</v>
      </c>
      <c r="K518" s="90" t="s">
        <v>24</v>
      </c>
      <c r="L518" s="90" t="s">
        <v>24</v>
      </c>
      <c r="M518" s="90" t="s">
        <v>24</v>
      </c>
      <c r="N518" s="90" t="s">
        <v>24</v>
      </c>
      <c r="O518" s="90" t="s">
        <v>24</v>
      </c>
      <c r="P518" s="90" t="s">
        <v>24</v>
      </c>
      <c r="Q518" s="90" t="s">
        <v>24</v>
      </c>
      <c r="R518" s="90" t="s">
        <v>24</v>
      </c>
      <c r="S518" s="90" t="s">
        <v>24</v>
      </c>
      <c r="T518" s="90" t="s">
        <v>24</v>
      </c>
      <c r="U518" s="90" t="s">
        <v>24</v>
      </c>
      <c r="V518" s="90" t="s">
        <v>24</v>
      </c>
      <c r="W518" s="90" t="s">
        <v>24</v>
      </c>
    </row>
    <row r="519" spans="1:23">
      <c r="A519" s="93">
        <v>44789</v>
      </c>
      <c r="B519" s="90">
        <v>56600</v>
      </c>
      <c r="C519" s="90">
        <v>57000</v>
      </c>
      <c r="D519" s="90">
        <v>57700</v>
      </c>
      <c r="E519" s="90">
        <v>53700</v>
      </c>
      <c r="F519" s="90">
        <v>57100</v>
      </c>
      <c r="G519" s="91" t="s">
        <v>25</v>
      </c>
      <c r="H519" s="90">
        <v>55500</v>
      </c>
      <c r="I519" s="90">
        <v>56500</v>
      </c>
      <c r="J519" s="90">
        <v>56200</v>
      </c>
      <c r="K519" s="91" t="s">
        <v>25</v>
      </c>
      <c r="L519" s="90">
        <v>58500</v>
      </c>
      <c r="M519" s="90">
        <v>56600</v>
      </c>
      <c r="N519" s="90">
        <v>55500</v>
      </c>
      <c r="O519" s="91" t="s">
        <v>25</v>
      </c>
      <c r="P519" s="90">
        <v>52500</v>
      </c>
      <c r="Q519" s="90">
        <v>52700</v>
      </c>
      <c r="R519" s="90">
        <v>52800</v>
      </c>
      <c r="S519" s="90">
        <v>56200</v>
      </c>
      <c r="T519" s="90">
        <v>55500</v>
      </c>
      <c r="U519" s="90">
        <v>55500</v>
      </c>
      <c r="V519" s="90">
        <v>56800</v>
      </c>
      <c r="W519" s="90">
        <v>58800</v>
      </c>
    </row>
    <row r="520" spans="1:23">
      <c r="A520" s="93">
        <v>44790</v>
      </c>
      <c r="B520" s="90">
        <v>56600</v>
      </c>
      <c r="C520" s="90">
        <v>57000</v>
      </c>
      <c r="D520" s="90">
        <v>57400</v>
      </c>
      <c r="E520" s="90">
        <v>53000</v>
      </c>
      <c r="F520" s="90">
        <v>57300</v>
      </c>
      <c r="G520" s="91" t="s">
        <v>25</v>
      </c>
      <c r="H520" s="90">
        <v>55500</v>
      </c>
      <c r="I520" s="90">
        <v>56300</v>
      </c>
      <c r="J520" s="90">
        <v>56200</v>
      </c>
      <c r="K520" s="91" t="s">
        <v>25</v>
      </c>
      <c r="L520" s="90">
        <v>58200</v>
      </c>
      <c r="M520" s="90">
        <v>56600</v>
      </c>
      <c r="N520" s="90">
        <v>55200</v>
      </c>
      <c r="O520" s="91" t="s">
        <v>25</v>
      </c>
      <c r="P520" s="90">
        <v>52200</v>
      </c>
      <c r="Q520" s="90">
        <v>52600</v>
      </c>
      <c r="R520" s="90">
        <v>52800</v>
      </c>
      <c r="S520" s="90">
        <v>55500</v>
      </c>
      <c r="T520" s="90">
        <v>55500</v>
      </c>
      <c r="U520" s="90">
        <v>54800</v>
      </c>
      <c r="V520" s="90">
        <v>56800</v>
      </c>
      <c r="W520" s="90">
        <v>58800</v>
      </c>
    </row>
    <row r="521" spans="1:23">
      <c r="A521" s="93">
        <v>44791</v>
      </c>
      <c r="B521" s="90">
        <v>56600</v>
      </c>
      <c r="C521" s="90">
        <v>56700</v>
      </c>
      <c r="D521" s="90">
        <v>57400</v>
      </c>
      <c r="E521" s="90">
        <v>52500</v>
      </c>
      <c r="F521" s="90">
        <v>57300</v>
      </c>
      <c r="G521" s="91" t="s">
        <v>25</v>
      </c>
      <c r="H521" s="90">
        <v>55000</v>
      </c>
      <c r="I521" s="90">
        <v>56000</v>
      </c>
      <c r="J521" s="90">
        <v>56000</v>
      </c>
      <c r="K521" s="91" t="s">
        <v>25</v>
      </c>
      <c r="L521" s="90">
        <v>57800</v>
      </c>
      <c r="M521" s="90">
        <v>56200</v>
      </c>
      <c r="N521" s="90">
        <v>54900</v>
      </c>
      <c r="O521" s="91" t="s">
        <v>25</v>
      </c>
      <c r="P521" s="90">
        <v>52000</v>
      </c>
      <c r="Q521" s="90">
        <v>52000</v>
      </c>
      <c r="R521" s="90">
        <v>52200</v>
      </c>
      <c r="S521" s="90">
        <v>55000</v>
      </c>
      <c r="T521" s="90">
        <v>55000</v>
      </c>
      <c r="U521" s="90">
        <v>53800</v>
      </c>
      <c r="V521" s="90">
        <v>56800</v>
      </c>
      <c r="W521" s="90">
        <v>58800</v>
      </c>
    </row>
    <row r="522" spans="1:23">
      <c r="A522" s="93">
        <v>44792</v>
      </c>
      <c r="B522" s="91" t="s">
        <v>25</v>
      </c>
      <c r="C522" s="90">
        <v>56500</v>
      </c>
      <c r="D522" s="90">
        <v>57200</v>
      </c>
      <c r="E522" s="90">
        <v>52500</v>
      </c>
      <c r="F522" s="90">
        <v>57100</v>
      </c>
      <c r="G522" s="91" t="s">
        <v>25</v>
      </c>
      <c r="H522" s="90">
        <v>55000</v>
      </c>
      <c r="I522" s="90">
        <v>55600</v>
      </c>
      <c r="J522" s="90">
        <v>55600</v>
      </c>
      <c r="K522" s="91" t="s">
        <v>25</v>
      </c>
      <c r="L522" s="90">
        <v>57600</v>
      </c>
      <c r="M522" s="90">
        <v>56200</v>
      </c>
      <c r="N522" s="90">
        <v>54500</v>
      </c>
      <c r="O522" s="91" t="s">
        <v>25</v>
      </c>
      <c r="P522" s="90">
        <v>51900</v>
      </c>
      <c r="Q522" s="90">
        <v>51900</v>
      </c>
      <c r="R522" s="90">
        <v>52000</v>
      </c>
      <c r="S522" s="90">
        <v>55000</v>
      </c>
      <c r="T522" s="90">
        <v>54500</v>
      </c>
      <c r="U522" s="90">
        <v>53800</v>
      </c>
      <c r="V522" s="90">
        <v>56800</v>
      </c>
      <c r="W522" s="90">
        <v>58800</v>
      </c>
    </row>
    <row r="523" spans="1:23">
      <c r="A523" s="93">
        <v>44793</v>
      </c>
      <c r="B523" s="90">
        <v>56600</v>
      </c>
      <c r="C523" s="90">
        <v>56500</v>
      </c>
      <c r="D523" s="90">
        <v>57200</v>
      </c>
      <c r="E523" s="90">
        <v>52000</v>
      </c>
      <c r="F523" s="90">
        <v>57100</v>
      </c>
      <c r="G523" s="91" t="s">
        <v>25</v>
      </c>
      <c r="H523" s="90">
        <v>54500</v>
      </c>
      <c r="I523" s="90">
        <v>55400</v>
      </c>
      <c r="J523" s="90">
        <v>55200</v>
      </c>
      <c r="K523" s="91" t="s">
        <v>25</v>
      </c>
      <c r="L523" s="90">
        <v>57400</v>
      </c>
      <c r="M523" s="90">
        <v>55800</v>
      </c>
      <c r="N523" s="90">
        <v>54200</v>
      </c>
      <c r="O523" s="91" t="s">
        <v>25</v>
      </c>
      <c r="P523" s="90">
        <v>51500</v>
      </c>
      <c r="Q523" s="90">
        <v>51700</v>
      </c>
      <c r="R523" s="90">
        <v>51700</v>
      </c>
      <c r="S523" s="90">
        <v>54500</v>
      </c>
      <c r="T523" s="90">
        <v>54300</v>
      </c>
      <c r="U523" s="90">
        <v>53800</v>
      </c>
      <c r="V523" s="90">
        <v>56800</v>
      </c>
      <c r="W523" s="90">
        <v>58800</v>
      </c>
    </row>
    <row r="524" spans="1:23">
      <c r="A524" s="93">
        <v>44794</v>
      </c>
      <c r="B524" s="90" t="s">
        <v>24</v>
      </c>
      <c r="C524" s="90" t="s">
        <v>24</v>
      </c>
      <c r="D524" s="90" t="s">
        <v>24</v>
      </c>
      <c r="E524" s="90" t="s">
        <v>24</v>
      </c>
      <c r="F524" s="90" t="s">
        <v>24</v>
      </c>
      <c r="G524" s="90" t="s">
        <v>24</v>
      </c>
      <c r="H524" s="90" t="s">
        <v>24</v>
      </c>
      <c r="I524" s="90" t="s">
        <v>24</v>
      </c>
      <c r="J524" s="90" t="s">
        <v>24</v>
      </c>
      <c r="K524" s="90" t="s">
        <v>24</v>
      </c>
      <c r="L524" s="90" t="s">
        <v>24</v>
      </c>
      <c r="M524" s="90" t="s">
        <v>24</v>
      </c>
      <c r="N524" s="90" t="s">
        <v>24</v>
      </c>
      <c r="O524" s="90" t="s">
        <v>24</v>
      </c>
      <c r="P524" s="90" t="s">
        <v>24</v>
      </c>
      <c r="Q524" s="90" t="s">
        <v>24</v>
      </c>
      <c r="R524" s="90" t="s">
        <v>24</v>
      </c>
      <c r="S524" s="90" t="s">
        <v>24</v>
      </c>
      <c r="T524" s="90" t="s">
        <v>24</v>
      </c>
      <c r="U524" s="90" t="s">
        <v>24</v>
      </c>
      <c r="V524" s="90" t="s">
        <v>24</v>
      </c>
      <c r="W524" s="90" t="s">
        <v>24</v>
      </c>
    </row>
    <row r="525" spans="1:23">
      <c r="A525" s="93">
        <v>44795</v>
      </c>
      <c r="B525" s="90">
        <v>56800</v>
      </c>
      <c r="C525" s="90">
        <v>56500</v>
      </c>
      <c r="D525" s="90">
        <v>56900</v>
      </c>
      <c r="E525" s="90">
        <v>52000</v>
      </c>
      <c r="F525" s="90">
        <v>56800</v>
      </c>
      <c r="G525" s="91" t="s">
        <v>25</v>
      </c>
      <c r="H525" s="90">
        <v>54500</v>
      </c>
      <c r="I525" s="90">
        <v>55100</v>
      </c>
      <c r="J525" s="90">
        <v>55000</v>
      </c>
      <c r="K525" s="91" t="s">
        <v>25</v>
      </c>
      <c r="L525" s="90">
        <v>57000</v>
      </c>
      <c r="M525" s="90">
        <v>55500</v>
      </c>
      <c r="N525" s="90">
        <v>54200</v>
      </c>
      <c r="O525" s="91" t="s">
        <v>25</v>
      </c>
      <c r="P525" s="90">
        <v>51300</v>
      </c>
      <c r="Q525" s="90">
        <v>51500</v>
      </c>
      <c r="R525" s="90">
        <v>51500</v>
      </c>
      <c r="S525" s="90">
        <v>54500</v>
      </c>
      <c r="T525" s="90">
        <v>54200</v>
      </c>
      <c r="U525" s="90">
        <v>53800</v>
      </c>
      <c r="V525" s="90">
        <v>56400</v>
      </c>
      <c r="W525" s="90">
        <v>58500</v>
      </c>
    </row>
    <row r="526" spans="1:23">
      <c r="A526" s="93">
        <v>44796</v>
      </c>
      <c r="B526" s="90">
        <v>56600</v>
      </c>
      <c r="C526" s="90">
        <v>56500</v>
      </c>
      <c r="D526" s="90">
        <v>56400</v>
      </c>
      <c r="E526" s="90">
        <v>51500</v>
      </c>
      <c r="F526" s="90">
        <v>56800</v>
      </c>
      <c r="G526" s="91" t="s">
        <v>25</v>
      </c>
      <c r="H526" s="90">
        <v>54000</v>
      </c>
      <c r="I526" s="90">
        <v>54400</v>
      </c>
      <c r="J526" s="90">
        <v>54700</v>
      </c>
      <c r="K526" s="91" t="s">
        <v>25</v>
      </c>
      <c r="L526" s="90">
        <v>56300</v>
      </c>
      <c r="M526" s="90">
        <v>55400</v>
      </c>
      <c r="N526" s="90">
        <v>53500</v>
      </c>
      <c r="O526" s="90">
        <v>52000</v>
      </c>
      <c r="P526" s="90">
        <v>50900</v>
      </c>
      <c r="Q526" s="90">
        <v>51200</v>
      </c>
      <c r="R526" s="90">
        <v>51000</v>
      </c>
      <c r="S526" s="90">
        <v>54000</v>
      </c>
      <c r="T526" s="90">
        <v>53700</v>
      </c>
      <c r="U526" s="90">
        <v>52800</v>
      </c>
      <c r="V526" s="90">
        <v>56200</v>
      </c>
      <c r="W526" s="90">
        <v>58300</v>
      </c>
    </row>
    <row r="527" spans="1:23">
      <c r="A527" s="93">
        <v>44797</v>
      </c>
      <c r="B527" s="90">
        <v>56600</v>
      </c>
      <c r="C527" s="90">
        <v>56500</v>
      </c>
      <c r="D527" s="90">
        <v>56400</v>
      </c>
      <c r="E527" s="90">
        <v>51800</v>
      </c>
      <c r="F527" s="90">
        <v>56800</v>
      </c>
      <c r="G527" s="91" t="s">
        <v>25</v>
      </c>
      <c r="H527" s="90">
        <v>54000</v>
      </c>
      <c r="I527" s="90">
        <v>54700</v>
      </c>
      <c r="J527" s="90">
        <v>55200</v>
      </c>
      <c r="K527" s="91" t="s">
        <v>25</v>
      </c>
      <c r="L527" s="90">
        <v>56300</v>
      </c>
      <c r="M527" s="90">
        <v>55800</v>
      </c>
      <c r="N527" s="90">
        <v>53700</v>
      </c>
      <c r="O527" s="90">
        <v>52250</v>
      </c>
      <c r="P527" s="90">
        <v>51200</v>
      </c>
      <c r="Q527" s="90">
        <v>51500</v>
      </c>
      <c r="R527" s="90">
        <v>51200</v>
      </c>
      <c r="S527" s="90">
        <v>54300</v>
      </c>
      <c r="T527" s="90">
        <v>54000</v>
      </c>
      <c r="U527" s="90">
        <v>52800</v>
      </c>
      <c r="V527" s="90">
        <v>56000</v>
      </c>
      <c r="W527" s="90">
        <v>58100</v>
      </c>
    </row>
    <row r="528" spans="1:23">
      <c r="A528" s="93">
        <v>44798</v>
      </c>
      <c r="B528" s="90">
        <v>56000</v>
      </c>
      <c r="C528" s="90">
        <v>56200</v>
      </c>
      <c r="D528" s="90">
        <v>56100</v>
      </c>
      <c r="E528" s="90">
        <v>51200</v>
      </c>
      <c r="F528" s="90">
        <v>56800</v>
      </c>
      <c r="G528" s="91" t="s">
        <v>25</v>
      </c>
      <c r="H528" s="90">
        <v>54000</v>
      </c>
      <c r="I528" s="90">
        <v>54200</v>
      </c>
      <c r="J528" s="90">
        <v>55200</v>
      </c>
      <c r="K528" s="91" t="s">
        <v>25</v>
      </c>
      <c r="L528" s="90">
        <v>55500</v>
      </c>
      <c r="M528" s="90">
        <v>55800</v>
      </c>
      <c r="N528" s="90">
        <v>53000</v>
      </c>
      <c r="O528" s="90">
        <v>51900</v>
      </c>
      <c r="P528" s="90">
        <v>51000</v>
      </c>
      <c r="Q528" s="90">
        <v>51300</v>
      </c>
      <c r="R528" s="90">
        <v>50800</v>
      </c>
      <c r="S528" s="90">
        <v>53700</v>
      </c>
      <c r="T528" s="90">
        <v>53800</v>
      </c>
      <c r="U528" s="90">
        <v>52800</v>
      </c>
      <c r="V528" s="90">
        <v>56000</v>
      </c>
      <c r="W528" s="90">
        <v>58100</v>
      </c>
    </row>
    <row r="529" spans="1:23">
      <c r="A529" s="93">
        <v>44799</v>
      </c>
      <c r="B529" s="90">
        <v>55700</v>
      </c>
      <c r="C529" s="90">
        <v>56200</v>
      </c>
      <c r="D529" s="90">
        <v>56100</v>
      </c>
      <c r="E529" s="90">
        <v>51200</v>
      </c>
      <c r="F529" s="90">
        <v>56600</v>
      </c>
      <c r="G529" s="91" t="s">
        <v>25</v>
      </c>
      <c r="H529" s="90">
        <v>54000</v>
      </c>
      <c r="I529" s="90">
        <v>54200</v>
      </c>
      <c r="J529" s="90">
        <v>55200</v>
      </c>
      <c r="K529" s="91" t="s">
        <v>25</v>
      </c>
      <c r="L529" s="90">
        <v>55500</v>
      </c>
      <c r="M529" s="90">
        <v>55500</v>
      </c>
      <c r="N529" s="90">
        <v>53500</v>
      </c>
      <c r="O529" s="90">
        <v>52200</v>
      </c>
      <c r="P529" s="90">
        <v>51000</v>
      </c>
      <c r="Q529" s="90">
        <v>50900</v>
      </c>
      <c r="R529" s="90">
        <v>51100</v>
      </c>
      <c r="S529" s="90">
        <v>53700</v>
      </c>
      <c r="T529" s="90">
        <v>53800</v>
      </c>
      <c r="U529" s="90">
        <v>52800</v>
      </c>
      <c r="V529" s="90">
        <v>56000</v>
      </c>
      <c r="W529" s="90">
        <v>58100</v>
      </c>
    </row>
    <row r="530" spans="1:23">
      <c r="A530" s="93">
        <v>44800</v>
      </c>
      <c r="B530" s="90">
        <v>55200</v>
      </c>
      <c r="C530" s="90">
        <v>56000</v>
      </c>
      <c r="D530" s="90">
        <v>56100</v>
      </c>
      <c r="E530" s="90">
        <v>51000</v>
      </c>
      <c r="F530" s="90">
        <v>56600</v>
      </c>
      <c r="G530" s="91" t="s">
        <v>25</v>
      </c>
      <c r="H530" s="90">
        <v>54000</v>
      </c>
      <c r="I530" s="90">
        <v>54200</v>
      </c>
      <c r="J530" s="90">
        <v>55000</v>
      </c>
      <c r="K530" s="91" t="s">
        <v>25</v>
      </c>
      <c r="L530" s="90">
        <v>55600</v>
      </c>
      <c r="M530" s="90">
        <v>55500</v>
      </c>
      <c r="N530" s="90">
        <v>53500</v>
      </c>
      <c r="O530" s="90">
        <v>52000</v>
      </c>
      <c r="P530" s="90">
        <v>51000</v>
      </c>
      <c r="Q530" s="90">
        <v>50900</v>
      </c>
      <c r="R530" s="90">
        <v>51100</v>
      </c>
      <c r="S530" s="90">
        <v>53500</v>
      </c>
      <c r="T530" s="90">
        <v>53800</v>
      </c>
      <c r="U530" s="90">
        <v>52800</v>
      </c>
      <c r="V530" s="90">
        <v>56000</v>
      </c>
      <c r="W530" s="90">
        <v>58100</v>
      </c>
    </row>
    <row r="531" spans="1:23">
      <c r="A531" s="93">
        <v>44801</v>
      </c>
      <c r="B531" s="90" t="s">
        <v>24</v>
      </c>
      <c r="C531" s="90" t="s">
        <v>24</v>
      </c>
      <c r="D531" s="90" t="s">
        <v>24</v>
      </c>
      <c r="E531" s="90" t="s">
        <v>24</v>
      </c>
      <c r="F531" s="90" t="s">
        <v>24</v>
      </c>
      <c r="G531" s="90" t="s">
        <v>24</v>
      </c>
      <c r="H531" s="90" t="s">
        <v>24</v>
      </c>
      <c r="I531" s="90" t="s">
        <v>24</v>
      </c>
      <c r="J531" s="90" t="s">
        <v>24</v>
      </c>
      <c r="K531" s="90" t="s">
        <v>24</v>
      </c>
      <c r="L531" s="90" t="s">
        <v>24</v>
      </c>
      <c r="M531" s="90" t="s">
        <v>24</v>
      </c>
      <c r="N531" s="90" t="s">
        <v>24</v>
      </c>
      <c r="O531" s="90" t="s">
        <v>24</v>
      </c>
      <c r="P531" s="90" t="s">
        <v>24</v>
      </c>
      <c r="Q531" s="90" t="s">
        <v>24</v>
      </c>
      <c r="R531" s="90" t="s">
        <v>24</v>
      </c>
      <c r="S531" s="90" t="s">
        <v>24</v>
      </c>
      <c r="T531" s="90" t="s">
        <v>24</v>
      </c>
      <c r="U531" s="90" t="s">
        <v>24</v>
      </c>
      <c r="V531" s="90" t="s">
        <v>24</v>
      </c>
      <c r="W531" s="90" t="s">
        <v>24</v>
      </c>
    </row>
    <row r="532" spans="1:23">
      <c r="A532" s="93">
        <v>44802</v>
      </c>
      <c r="B532" s="90">
        <v>55000</v>
      </c>
      <c r="C532" s="90">
        <v>56000</v>
      </c>
      <c r="D532" s="90">
        <v>55500</v>
      </c>
      <c r="E532" s="90">
        <v>51000</v>
      </c>
      <c r="F532" s="90">
        <v>55900</v>
      </c>
      <c r="G532" s="91" t="s">
        <v>25</v>
      </c>
      <c r="H532" s="90">
        <v>53500</v>
      </c>
      <c r="I532" s="90">
        <v>53700</v>
      </c>
      <c r="J532" s="90">
        <v>54500</v>
      </c>
      <c r="K532" s="91" t="s">
        <v>25</v>
      </c>
      <c r="L532" s="90">
        <v>55200</v>
      </c>
      <c r="M532" s="90">
        <v>55500</v>
      </c>
      <c r="N532" s="90">
        <v>52500</v>
      </c>
      <c r="O532" s="90">
        <v>51800</v>
      </c>
      <c r="P532" s="90">
        <v>50500</v>
      </c>
      <c r="Q532" s="90">
        <v>50500</v>
      </c>
      <c r="R532" s="90">
        <v>50700</v>
      </c>
      <c r="S532" s="90">
        <v>53500</v>
      </c>
      <c r="T532" s="90">
        <v>53500</v>
      </c>
      <c r="U532" s="90">
        <v>52800</v>
      </c>
      <c r="V532" s="90">
        <v>55700</v>
      </c>
      <c r="W532" s="90">
        <v>57800</v>
      </c>
    </row>
    <row r="533" spans="1:23">
      <c r="A533" s="93">
        <v>44803</v>
      </c>
      <c r="B533" s="90">
        <v>54800</v>
      </c>
      <c r="C533" s="90">
        <v>55700</v>
      </c>
      <c r="D533" s="90">
        <v>54600</v>
      </c>
      <c r="E533" s="90">
        <v>50500</v>
      </c>
      <c r="F533" s="90">
        <v>55800</v>
      </c>
      <c r="G533" s="91" t="s">
        <v>25</v>
      </c>
      <c r="H533" s="90">
        <v>53500</v>
      </c>
      <c r="I533" s="90">
        <v>53400</v>
      </c>
      <c r="J533" s="90">
        <v>54500</v>
      </c>
      <c r="K533" s="91" t="s">
        <v>25</v>
      </c>
      <c r="L533" s="90">
        <v>54100</v>
      </c>
      <c r="M533" s="90">
        <v>55500</v>
      </c>
      <c r="N533" s="90">
        <v>52000</v>
      </c>
      <c r="O533" s="90">
        <v>51800</v>
      </c>
      <c r="P533" s="90">
        <v>50100</v>
      </c>
      <c r="Q533" s="90">
        <v>50400</v>
      </c>
      <c r="R533" s="90">
        <v>50500</v>
      </c>
      <c r="S533" s="90">
        <v>53000</v>
      </c>
      <c r="T533" s="90">
        <v>53400</v>
      </c>
      <c r="U533" s="90">
        <v>52500</v>
      </c>
      <c r="V533" s="90">
        <v>55600</v>
      </c>
      <c r="W533" s="90">
        <v>57800</v>
      </c>
    </row>
    <row r="534" spans="1:23">
      <c r="A534" s="93">
        <v>44804</v>
      </c>
      <c r="B534" s="90">
        <v>54800</v>
      </c>
      <c r="C534" s="91" t="s">
        <v>25</v>
      </c>
      <c r="D534" s="90">
        <v>54600</v>
      </c>
      <c r="E534" s="90">
        <v>50500</v>
      </c>
      <c r="F534" s="90">
        <v>55800</v>
      </c>
      <c r="G534" s="91" t="s">
        <v>25</v>
      </c>
      <c r="H534" s="90">
        <v>53500</v>
      </c>
      <c r="I534" s="90">
        <v>53400</v>
      </c>
      <c r="J534" s="90">
        <v>54500</v>
      </c>
      <c r="K534" s="91" t="s">
        <v>25</v>
      </c>
      <c r="L534" s="90">
        <v>54000</v>
      </c>
      <c r="M534" s="91" t="s">
        <v>25</v>
      </c>
      <c r="N534" s="90">
        <v>52000</v>
      </c>
      <c r="O534" s="90">
        <v>51800</v>
      </c>
      <c r="P534" s="90">
        <v>50500</v>
      </c>
      <c r="Q534" s="90">
        <v>50600</v>
      </c>
      <c r="R534" s="90">
        <v>50500</v>
      </c>
      <c r="S534" s="90">
        <v>53000</v>
      </c>
      <c r="T534" s="90">
        <v>53500</v>
      </c>
      <c r="U534" s="90">
        <v>52300</v>
      </c>
      <c r="V534" s="90">
        <v>55400</v>
      </c>
      <c r="W534" s="90">
        <v>57800</v>
      </c>
    </row>
    <row r="535" spans="1:23">
      <c r="A535" s="93">
        <v>44805</v>
      </c>
      <c r="B535" s="90">
        <v>54800</v>
      </c>
      <c r="C535" s="90">
        <v>55700</v>
      </c>
      <c r="D535" s="90">
        <v>55300</v>
      </c>
      <c r="E535" s="90">
        <v>50700</v>
      </c>
      <c r="F535" s="90">
        <v>55300</v>
      </c>
      <c r="G535" s="91" t="s">
        <v>25</v>
      </c>
      <c r="H535" s="90">
        <v>53500</v>
      </c>
      <c r="I535" s="90">
        <v>53700</v>
      </c>
      <c r="J535" s="90">
        <v>54500</v>
      </c>
      <c r="K535" s="91" t="s">
        <v>25</v>
      </c>
      <c r="L535" s="90">
        <v>54500</v>
      </c>
      <c r="M535" s="90">
        <v>55500</v>
      </c>
      <c r="N535" s="90">
        <v>52200</v>
      </c>
      <c r="O535" s="90">
        <v>52000</v>
      </c>
      <c r="P535" s="90">
        <v>50500</v>
      </c>
      <c r="Q535" s="90">
        <v>50800</v>
      </c>
      <c r="R535" s="90">
        <v>50750</v>
      </c>
      <c r="S535" s="90">
        <v>53200</v>
      </c>
      <c r="T535" s="90">
        <v>53700</v>
      </c>
      <c r="U535" s="90">
        <v>52300</v>
      </c>
      <c r="V535" s="90">
        <v>55200</v>
      </c>
      <c r="W535" s="90">
        <v>57300</v>
      </c>
    </row>
    <row r="536" spans="1:23">
      <c r="A536" s="93">
        <v>44806</v>
      </c>
      <c r="B536" s="90">
        <v>55000</v>
      </c>
      <c r="C536" s="90">
        <v>55700</v>
      </c>
      <c r="D536" s="90">
        <v>55300</v>
      </c>
      <c r="E536" s="90">
        <v>51000</v>
      </c>
      <c r="F536" s="90">
        <v>55300</v>
      </c>
      <c r="G536" s="91" t="s">
        <v>25</v>
      </c>
      <c r="H536" s="90">
        <v>53500</v>
      </c>
      <c r="I536" s="90">
        <v>53700</v>
      </c>
      <c r="J536" s="90">
        <v>54500</v>
      </c>
      <c r="K536" s="91" t="s">
        <v>25</v>
      </c>
      <c r="L536" s="90">
        <v>54300</v>
      </c>
      <c r="M536" s="90">
        <v>55500</v>
      </c>
      <c r="N536" s="90">
        <v>52200</v>
      </c>
      <c r="O536" s="90">
        <v>52500</v>
      </c>
      <c r="P536" s="90">
        <v>50600</v>
      </c>
      <c r="Q536" s="90">
        <v>50800</v>
      </c>
      <c r="R536" s="90">
        <v>50750</v>
      </c>
      <c r="S536" s="90">
        <v>53500</v>
      </c>
      <c r="T536" s="90">
        <v>53700</v>
      </c>
      <c r="U536" s="90">
        <v>52300</v>
      </c>
      <c r="V536" s="90">
        <v>55200</v>
      </c>
      <c r="W536" s="90">
        <v>57300</v>
      </c>
    </row>
    <row r="537" spans="1:23">
      <c r="A537" s="93">
        <v>44807</v>
      </c>
      <c r="B537" s="90">
        <v>55200</v>
      </c>
      <c r="C537" s="90">
        <v>55700</v>
      </c>
      <c r="D537" s="90">
        <v>55500</v>
      </c>
      <c r="E537" s="90">
        <v>51200</v>
      </c>
      <c r="F537" s="90">
        <v>55300</v>
      </c>
      <c r="G537" s="91" t="s">
        <v>25</v>
      </c>
      <c r="H537" s="90">
        <v>54000</v>
      </c>
      <c r="I537" s="90">
        <v>54000</v>
      </c>
      <c r="J537" s="90">
        <v>54500</v>
      </c>
      <c r="K537" s="91" t="s">
        <v>25</v>
      </c>
      <c r="L537" s="90">
        <v>54800</v>
      </c>
      <c r="M537" s="90">
        <v>55500</v>
      </c>
      <c r="N537" s="90">
        <v>52700</v>
      </c>
      <c r="O537" s="90">
        <v>52500</v>
      </c>
      <c r="P537" s="90">
        <v>50700</v>
      </c>
      <c r="Q537" s="90">
        <v>50900</v>
      </c>
      <c r="R537" s="90">
        <v>51000</v>
      </c>
      <c r="S537" s="90">
        <v>53700</v>
      </c>
      <c r="T537" s="90">
        <v>53900</v>
      </c>
      <c r="U537" s="90">
        <v>52800</v>
      </c>
      <c r="V537" s="90">
        <v>54900</v>
      </c>
      <c r="W537" s="90">
        <v>57100</v>
      </c>
    </row>
    <row r="538" spans="1:23">
      <c r="A538" s="93">
        <v>44808</v>
      </c>
      <c r="B538" s="90" t="s">
        <v>24</v>
      </c>
      <c r="C538" s="90" t="s">
        <v>24</v>
      </c>
      <c r="D538" s="90" t="s">
        <v>24</v>
      </c>
      <c r="E538" s="90" t="s">
        <v>24</v>
      </c>
      <c r="F538" s="90" t="s">
        <v>24</v>
      </c>
      <c r="G538" s="90" t="s">
        <v>24</v>
      </c>
      <c r="H538" s="90" t="s">
        <v>24</v>
      </c>
      <c r="I538" s="90" t="s">
        <v>24</v>
      </c>
      <c r="J538" s="90" t="s">
        <v>24</v>
      </c>
      <c r="K538" s="90" t="s">
        <v>24</v>
      </c>
      <c r="L538" s="90" t="s">
        <v>24</v>
      </c>
      <c r="M538" s="90" t="s">
        <v>24</v>
      </c>
      <c r="N538" s="90" t="s">
        <v>24</v>
      </c>
      <c r="O538" s="90" t="s">
        <v>24</v>
      </c>
      <c r="P538" s="90" t="s">
        <v>24</v>
      </c>
      <c r="Q538" s="90" t="s">
        <v>24</v>
      </c>
      <c r="R538" s="90" t="s">
        <v>24</v>
      </c>
      <c r="S538" s="90" t="s">
        <v>24</v>
      </c>
      <c r="T538" s="90" t="s">
        <v>24</v>
      </c>
      <c r="U538" s="90" t="s">
        <v>24</v>
      </c>
      <c r="V538" s="90" t="s">
        <v>24</v>
      </c>
      <c r="W538" s="90" t="s">
        <v>24</v>
      </c>
    </row>
    <row r="539" spans="1:23">
      <c r="A539" s="93">
        <v>44809</v>
      </c>
      <c r="B539" s="90">
        <v>55200</v>
      </c>
      <c r="C539" s="90">
        <v>55500</v>
      </c>
      <c r="D539" s="90">
        <v>55200</v>
      </c>
      <c r="E539" s="90">
        <v>51000</v>
      </c>
      <c r="F539" s="90">
        <v>55300</v>
      </c>
      <c r="G539" s="91" t="s">
        <v>25</v>
      </c>
      <c r="H539" s="90">
        <v>53500</v>
      </c>
      <c r="I539" s="90">
        <v>53700</v>
      </c>
      <c r="J539" s="90">
        <v>54500</v>
      </c>
      <c r="K539" s="91" t="s">
        <v>25</v>
      </c>
      <c r="L539" s="90">
        <v>54300</v>
      </c>
      <c r="M539" s="90">
        <v>55500</v>
      </c>
      <c r="N539" s="90">
        <v>51800</v>
      </c>
      <c r="O539" s="90">
        <v>52300</v>
      </c>
      <c r="P539" s="90">
        <v>50400</v>
      </c>
      <c r="Q539" s="90">
        <v>50700</v>
      </c>
      <c r="R539" s="90">
        <v>50500</v>
      </c>
      <c r="S539" s="90">
        <v>53500</v>
      </c>
      <c r="T539" s="90">
        <v>53900</v>
      </c>
      <c r="U539" s="90">
        <v>52300</v>
      </c>
      <c r="V539" s="90">
        <v>54900</v>
      </c>
      <c r="W539" s="90">
        <v>57100</v>
      </c>
    </row>
    <row r="540" spans="1:23">
      <c r="A540" s="93">
        <v>44810</v>
      </c>
      <c r="B540" s="90">
        <v>54700</v>
      </c>
      <c r="C540" s="90">
        <v>55500</v>
      </c>
      <c r="D540" s="90">
        <v>55000</v>
      </c>
      <c r="E540" s="90">
        <v>51000</v>
      </c>
      <c r="F540" s="90">
        <v>55300</v>
      </c>
      <c r="G540" s="91" t="s">
        <v>25</v>
      </c>
      <c r="H540" s="90">
        <v>53500</v>
      </c>
      <c r="I540" s="90">
        <v>53800</v>
      </c>
      <c r="J540" s="90">
        <v>54500</v>
      </c>
      <c r="K540" s="91" t="s">
        <v>25</v>
      </c>
      <c r="L540" s="90">
        <v>54700</v>
      </c>
      <c r="M540" s="90">
        <v>55100</v>
      </c>
      <c r="N540" s="90">
        <v>52200</v>
      </c>
      <c r="O540" s="90">
        <v>52500</v>
      </c>
      <c r="P540" s="90">
        <v>50500</v>
      </c>
      <c r="Q540" s="90">
        <v>50800</v>
      </c>
      <c r="R540" s="90">
        <v>50800</v>
      </c>
      <c r="S540" s="90">
        <v>53500</v>
      </c>
      <c r="T540" s="90">
        <v>53700</v>
      </c>
      <c r="U540" s="90">
        <v>52300</v>
      </c>
      <c r="V540" s="90">
        <v>54900</v>
      </c>
      <c r="W540" s="90">
        <v>57100</v>
      </c>
    </row>
    <row r="541" spans="1:23">
      <c r="A541" s="93">
        <v>44811</v>
      </c>
      <c r="B541" s="90">
        <v>54700</v>
      </c>
      <c r="C541" s="90">
        <v>55300</v>
      </c>
      <c r="D541" s="90">
        <v>54700</v>
      </c>
      <c r="E541" s="90">
        <v>50800</v>
      </c>
      <c r="F541" s="90">
        <v>55100</v>
      </c>
      <c r="G541" s="91" t="s">
        <v>25</v>
      </c>
      <c r="H541" s="90">
        <v>53500</v>
      </c>
      <c r="I541" s="90">
        <v>53800</v>
      </c>
      <c r="J541" s="90">
        <v>54300</v>
      </c>
      <c r="K541" s="91" t="s">
        <v>25</v>
      </c>
      <c r="L541" s="90">
        <v>54700</v>
      </c>
      <c r="M541" s="90">
        <v>54800</v>
      </c>
      <c r="N541" s="90">
        <v>52200</v>
      </c>
      <c r="O541" s="90">
        <v>52500</v>
      </c>
      <c r="P541" s="90">
        <v>50400</v>
      </c>
      <c r="Q541" s="90">
        <v>50900</v>
      </c>
      <c r="R541" s="90">
        <v>50700</v>
      </c>
      <c r="S541" s="90">
        <v>53300</v>
      </c>
      <c r="T541" s="90">
        <v>53600</v>
      </c>
      <c r="U541" s="90">
        <v>52300</v>
      </c>
      <c r="V541" s="90">
        <v>54500</v>
      </c>
      <c r="W541" s="90">
        <v>56700</v>
      </c>
    </row>
    <row r="542" spans="1:23">
      <c r="A542" s="93">
        <v>44812</v>
      </c>
      <c r="B542" s="90">
        <v>54700</v>
      </c>
      <c r="C542" s="90">
        <v>55000</v>
      </c>
      <c r="D542" s="90">
        <v>55000</v>
      </c>
      <c r="E542" s="90">
        <v>50800</v>
      </c>
      <c r="F542" s="90">
        <v>55000</v>
      </c>
      <c r="G542" s="91" t="s">
        <v>25</v>
      </c>
      <c r="H542" s="90">
        <v>53500</v>
      </c>
      <c r="I542" s="90">
        <v>54200</v>
      </c>
      <c r="J542" s="90">
        <v>54300</v>
      </c>
      <c r="K542" s="91" t="s">
        <v>25</v>
      </c>
      <c r="L542" s="90">
        <v>55100</v>
      </c>
      <c r="M542" s="90">
        <v>54500</v>
      </c>
      <c r="N542" s="90">
        <v>52500</v>
      </c>
      <c r="O542" s="90">
        <v>52500</v>
      </c>
      <c r="P542" s="90">
        <v>50900</v>
      </c>
      <c r="Q542" s="90">
        <v>51200</v>
      </c>
      <c r="R542" s="90">
        <v>51000</v>
      </c>
      <c r="S542" s="90">
        <v>53300</v>
      </c>
      <c r="T542" s="90">
        <v>53800</v>
      </c>
      <c r="U542" s="90">
        <v>52300</v>
      </c>
      <c r="V542" s="90">
        <v>54500</v>
      </c>
      <c r="W542" s="90">
        <v>56700</v>
      </c>
    </row>
    <row r="543" spans="1:23">
      <c r="A543" s="93">
        <v>44813</v>
      </c>
      <c r="B543" s="90">
        <v>54500</v>
      </c>
      <c r="C543" s="90">
        <v>55000</v>
      </c>
      <c r="D543" s="90">
        <v>55000</v>
      </c>
      <c r="E543" s="90">
        <v>50200</v>
      </c>
      <c r="F543" s="90">
        <v>55000</v>
      </c>
      <c r="G543" s="91" t="s">
        <v>25</v>
      </c>
      <c r="H543" s="90">
        <v>53500</v>
      </c>
      <c r="I543" s="90">
        <v>54100</v>
      </c>
      <c r="J543" s="90">
        <v>54300</v>
      </c>
      <c r="K543" s="91" t="s">
        <v>25</v>
      </c>
      <c r="L543" s="90">
        <v>55100</v>
      </c>
      <c r="M543" s="90">
        <v>54500</v>
      </c>
      <c r="N543" s="90">
        <v>52500</v>
      </c>
      <c r="O543" s="90">
        <v>52300</v>
      </c>
      <c r="P543" s="90">
        <v>50700</v>
      </c>
      <c r="Q543" s="90">
        <v>51200</v>
      </c>
      <c r="R543" s="90">
        <v>51000</v>
      </c>
      <c r="S543" s="90">
        <v>52700</v>
      </c>
      <c r="T543" s="90">
        <v>53800</v>
      </c>
      <c r="U543" s="90">
        <v>52300</v>
      </c>
      <c r="V543" s="90">
        <v>54300</v>
      </c>
      <c r="W543" s="90">
        <v>56700</v>
      </c>
    </row>
    <row r="544" spans="1:23">
      <c r="A544" s="93">
        <v>44814</v>
      </c>
      <c r="B544" s="90">
        <v>54300</v>
      </c>
      <c r="C544" s="90">
        <v>55000</v>
      </c>
      <c r="D544" s="90">
        <v>55600</v>
      </c>
      <c r="E544" s="90">
        <v>50500</v>
      </c>
      <c r="F544" s="90">
        <v>55000</v>
      </c>
      <c r="G544" s="91" t="s">
        <v>25</v>
      </c>
      <c r="H544" s="90">
        <v>53500</v>
      </c>
      <c r="I544" s="90">
        <v>54200</v>
      </c>
      <c r="J544" s="90">
        <v>54300</v>
      </c>
      <c r="K544" s="91" t="s">
        <v>25</v>
      </c>
      <c r="L544" s="90">
        <v>55300</v>
      </c>
      <c r="M544" s="90">
        <v>54500</v>
      </c>
      <c r="N544" s="90">
        <v>53000</v>
      </c>
      <c r="O544" s="90">
        <v>52000</v>
      </c>
      <c r="P544" s="90">
        <v>51000</v>
      </c>
      <c r="Q544" s="90">
        <v>51500</v>
      </c>
      <c r="R544" s="90">
        <v>51100</v>
      </c>
      <c r="S544" s="90">
        <v>53000</v>
      </c>
      <c r="T544" s="90">
        <v>54000</v>
      </c>
      <c r="U544" s="90">
        <v>52300</v>
      </c>
      <c r="V544" s="90">
        <v>54200</v>
      </c>
      <c r="W544" s="90">
        <v>56700</v>
      </c>
    </row>
    <row r="545" spans="1:23">
      <c r="A545" s="93">
        <v>44815</v>
      </c>
      <c r="B545" s="90" t="s">
        <v>24</v>
      </c>
      <c r="C545" s="90" t="s">
        <v>24</v>
      </c>
      <c r="D545" s="90" t="s">
        <v>24</v>
      </c>
      <c r="E545" s="90" t="s">
        <v>24</v>
      </c>
      <c r="F545" s="90" t="s">
        <v>24</v>
      </c>
      <c r="G545" s="90" t="s">
        <v>24</v>
      </c>
      <c r="H545" s="90" t="s">
        <v>24</v>
      </c>
      <c r="I545" s="90" t="s">
        <v>24</v>
      </c>
      <c r="J545" s="90" t="s">
        <v>24</v>
      </c>
      <c r="K545" s="90" t="s">
        <v>24</v>
      </c>
      <c r="L545" s="90" t="s">
        <v>24</v>
      </c>
      <c r="M545" s="90" t="s">
        <v>24</v>
      </c>
      <c r="N545" s="90" t="s">
        <v>24</v>
      </c>
      <c r="O545" s="90" t="s">
        <v>24</v>
      </c>
      <c r="P545" s="90" t="s">
        <v>24</v>
      </c>
      <c r="Q545" s="90" t="s">
        <v>24</v>
      </c>
      <c r="R545" s="90" t="s">
        <v>24</v>
      </c>
      <c r="S545" s="90" t="s">
        <v>24</v>
      </c>
      <c r="T545" s="90" t="s">
        <v>24</v>
      </c>
      <c r="U545" s="90" t="s">
        <v>24</v>
      </c>
      <c r="V545" s="90" t="s">
        <v>24</v>
      </c>
      <c r="W545" s="90" t="s">
        <v>24</v>
      </c>
    </row>
    <row r="546" spans="1:23">
      <c r="A546" s="93">
        <v>44816</v>
      </c>
      <c r="B546" s="90">
        <v>54300</v>
      </c>
      <c r="C546" s="90">
        <v>55300</v>
      </c>
      <c r="D546" s="90">
        <v>55700</v>
      </c>
      <c r="E546" s="90">
        <v>50500</v>
      </c>
      <c r="F546" s="90">
        <v>54800</v>
      </c>
      <c r="G546" s="91" t="s">
        <v>25</v>
      </c>
      <c r="H546" s="90">
        <v>53500</v>
      </c>
      <c r="I546" s="90">
        <v>53800</v>
      </c>
      <c r="J546" s="90">
        <v>54300</v>
      </c>
      <c r="K546" s="91" t="s">
        <v>25</v>
      </c>
      <c r="L546" s="90">
        <v>55100</v>
      </c>
      <c r="M546" s="90">
        <v>54500</v>
      </c>
      <c r="N546" s="90">
        <v>52800</v>
      </c>
      <c r="O546" s="90">
        <v>52000</v>
      </c>
      <c r="P546" s="90">
        <v>51000</v>
      </c>
      <c r="Q546" s="90">
        <v>51400</v>
      </c>
      <c r="R546" s="90">
        <v>50700</v>
      </c>
      <c r="S546" s="90">
        <v>53000</v>
      </c>
      <c r="T546" s="90">
        <v>54000</v>
      </c>
      <c r="U546" s="90">
        <v>52300</v>
      </c>
      <c r="V546" s="90">
        <v>54100</v>
      </c>
      <c r="W546" s="90">
        <v>56500</v>
      </c>
    </row>
    <row r="547" spans="1:23">
      <c r="A547" s="93">
        <v>44817</v>
      </c>
      <c r="B547" s="90">
        <v>54600</v>
      </c>
      <c r="C547" s="90">
        <v>55300</v>
      </c>
      <c r="D547" s="90">
        <v>55900</v>
      </c>
      <c r="E547" s="90">
        <v>50600</v>
      </c>
      <c r="F547" s="90">
        <v>54800</v>
      </c>
      <c r="G547" s="91" t="s">
        <v>25</v>
      </c>
      <c r="H547" s="90">
        <v>53000</v>
      </c>
      <c r="I547" s="90">
        <v>54000</v>
      </c>
      <c r="J547" s="90">
        <v>54300</v>
      </c>
      <c r="K547" s="91" t="s">
        <v>25</v>
      </c>
      <c r="L547" s="90">
        <v>55400</v>
      </c>
      <c r="M547" s="90">
        <v>54300</v>
      </c>
      <c r="N547" s="90">
        <v>53200</v>
      </c>
      <c r="O547" s="90">
        <v>52100</v>
      </c>
      <c r="P547" s="90">
        <v>51350</v>
      </c>
      <c r="Q547" s="90">
        <v>51800</v>
      </c>
      <c r="R547" s="90">
        <v>51000</v>
      </c>
      <c r="S547" s="90">
        <v>53100</v>
      </c>
      <c r="T547" s="90">
        <v>54100</v>
      </c>
      <c r="U547" s="90">
        <v>52300</v>
      </c>
      <c r="V547" s="90">
        <v>54100</v>
      </c>
      <c r="W547" s="90">
        <v>56500</v>
      </c>
    </row>
    <row r="548" spans="1:23">
      <c r="A548" s="93">
        <v>44818</v>
      </c>
      <c r="B548" s="90">
        <v>54600</v>
      </c>
      <c r="C548" s="90">
        <v>55200</v>
      </c>
      <c r="D548" s="90">
        <v>55900</v>
      </c>
      <c r="E548" s="90">
        <v>51100</v>
      </c>
      <c r="F548" s="90">
        <v>55200</v>
      </c>
      <c r="G548" s="91" t="s">
        <v>25</v>
      </c>
      <c r="H548" s="90">
        <v>53500</v>
      </c>
      <c r="I548" s="90">
        <v>54400</v>
      </c>
      <c r="J548" s="90">
        <v>54700</v>
      </c>
      <c r="K548" s="91" t="s">
        <v>25</v>
      </c>
      <c r="L548" s="90">
        <v>55700</v>
      </c>
      <c r="M548" s="90">
        <v>54500</v>
      </c>
      <c r="N548" s="90">
        <v>53500</v>
      </c>
      <c r="O548" s="90">
        <v>52400</v>
      </c>
      <c r="P548" s="90">
        <v>51700</v>
      </c>
      <c r="Q548" s="90">
        <v>52000</v>
      </c>
      <c r="R548" s="90">
        <v>51500</v>
      </c>
      <c r="S548" s="90">
        <v>53600</v>
      </c>
      <c r="T548" s="90">
        <v>54500</v>
      </c>
      <c r="U548" s="90">
        <v>52500</v>
      </c>
      <c r="V548" s="90">
        <v>54100</v>
      </c>
      <c r="W548" s="90">
        <v>56500</v>
      </c>
    </row>
    <row r="549" spans="1:23">
      <c r="A549" s="93">
        <v>44819</v>
      </c>
      <c r="B549" s="90">
        <v>54600</v>
      </c>
      <c r="C549" s="90">
        <v>55200</v>
      </c>
      <c r="D549" s="90">
        <v>55900</v>
      </c>
      <c r="E549" s="90">
        <v>51300</v>
      </c>
      <c r="F549" s="90">
        <v>55300</v>
      </c>
      <c r="G549" s="91" t="s">
        <v>25</v>
      </c>
      <c r="H549" s="90">
        <v>53500</v>
      </c>
      <c r="I549" s="90">
        <v>54500</v>
      </c>
      <c r="J549" s="90">
        <v>54900</v>
      </c>
      <c r="K549" s="91" t="s">
        <v>25</v>
      </c>
      <c r="L549" s="90">
        <v>55700</v>
      </c>
      <c r="M549" s="90">
        <v>54800</v>
      </c>
      <c r="N549" s="90">
        <v>53500</v>
      </c>
      <c r="O549" s="90">
        <v>52700</v>
      </c>
      <c r="P549" s="90">
        <v>51500</v>
      </c>
      <c r="Q549" s="90">
        <v>52000</v>
      </c>
      <c r="R549" s="90">
        <v>51700</v>
      </c>
      <c r="S549" s="90">
        <v>53600</v>
      </c>
      <c r="T549" s="90">
        <v>54500</v>
      </c>
      <c r="U549" s="90">
        <v>52500</v>
      </c>
      <c r="V549" s="90">
        <v>54400</v>
      </c>
      <c r="W549" s="90">
        <v>56500</v>
      </c>
    </row>
    <row r="550" spans="1:23">
      <c r="A550" s="93">
        <v>44820</v>
      </c>
      <c r="B550" s="90">
        <v>54600</v>
      </c>
      <c r="C550" s="90">
        <v>55200</v>
      </c>
      <c r="D550" s="90">
        <v>55750</v>
      </c>
      <c r="E550" s="90">
        <v>51000</v>
      </c>
      <c r="F550" s="90">
        <v>55300</v>
      </c>
      <c r="G550" s="91" t="s">
        <v>25</v>
      </c>
      <c r="H550" s="90">
        <v>53500</v>
      </c>
      <c r="I550" s="90">
        <v>54600</v>
      </c>
      <c r="J550" s="90">
        <v>54900</v>
      </c>
      <c r="K550" s="91" t="s">
        <v>25</v>
      </c>
      <c r="L550" s="90">
        <v>55800</v>
      </c>
      <c r="M550" s="90">
        <v>54800</v>
      </c>
      <c r="N550" s="90">
        <v>53500</v>
      </c>
      <c r="O550" s="90">
        <v>52500</v>
      </c>
      <c r="P550" s="90">
        <v>51800</v>
      </c>
      <c r="Q550" s="90">
        <v>51800</v>
      </c>
      <c r="R550" s="90">
        <v>51700</v>
      </c>
      <c r="S550" s="90">
        <v>53500</v>
      </c>
      <c r="T550" s="90">
        <v>54400</v>
      </c>
      <c r="U550" s="90">
        <v>52300</v>
      </c>
      <c r="V550" s="90">
        <v>54400</v>
      </c>
      <c r="W550" s="90">
        <v>56500</v>
      </c>
    </row>
    <row r="551" spans="1:23">
      <c r="A551" s="93">
        <v>44821</v>
      </c>
      <c r="B551" s="90">
        <v>54400</v>
      </c>
      <c r="C551" s="90">
        <v>55000</v>
      </c>
      <c r="D551" s="90">
        <v>55600</v>
      </c>
      <c r="E551" s="90">
        <v>51000</v>
      </c>
      <c r="F551" s="90">
        <v>55300</v>
      </c>
      <c r="G551" s="91" t="s">
        <v>25</v>
      </c>
      <c r="H551" s="90">
        <v>53500</v>
      </c>
      <c r="I551" s="90">
        <v>54400</v>
      </c>
      <c r="J551" s="90">
        <v>54900</v>
      </c>
      <c r="K551" s="91" t="s">
        <v>25</v>
      </c>
      <c r="L551" s="90">
        <v>55400</v>
      </c>
      <c r="M551" s="90">
        <v>54800</v>
      </c>
      <c r="N551" s="90">
        <v>53000</v>
      </c>
      <c r="O551" s="90">
        <v>52100</v>
      </c>
      <c r="P551" s="90">
        <v>51500</v>
      </c>
      <c r="Q551" s="90">
        <v>51800</v>
      </c>
      <c r="R551" s="91" t="s">
        <v>25</v>
      </c>
      <c r="S551" s="90">
        <v>53500</v>
      </c>
      <c r="T551" s="90">
        <v>54400</v>
      </c>
      <c r="U551" s="91" t="s">
        <v>25</v>
      </c>
      <c r="V551" s="90">
        <v>54300</v>
      </c>
      <c r="W551" s="90">
        <v>56300</v>
      </c>
    </row>
    <row r="552" spans="1:23">
      <c r="A552" s="93">
        <v>44822</v>
      </c>
      <c r="B552" s="90" t="s">
        <v>24</v>
      </c>
      <c r="C552" s="90" t="s">
        <v>24</v>
      </c>
      <c r="D552" s="90" t="s">
        <v>24</v>
      </c>
      <c r="E552" s="90" t="s">
        <v>24</v>
      </c>
      <c r="F552" s="90" t="s">
        <v>24</v>
      </c>
      <c r="G552" s="90" t="s">
        <v>24</v>
      </c>
      <c r="H552" s="90" t="s">
        <v>24</v>
      </c>
      <c r="I552" s="90" t="s">
        <v>24</v>
      </c>
      <c r="J552" s="90" t="s">
        <v>24</v>
      </c>
      <c r="K552" s="90" t="s">
        <v>24</v>
      </c>
      <c r="L552" s="90" t="s">
        <v>24</v>
      </c>
      <c r="M552" s="90" t="s">
        <v>24</v>
      </c>
      <c r="N552" s="90" t="s">
        <v>24</v>
      </c>
      <c r="O552" s="90" t="s">
        <v>24</v>
      </c>
      <c r="P552" s="90" t="s">
        <v>24</v>
      </c>
      <c r="Q552" s="90" t="s">
        <v>24</v>
      </c>
      <c r="R552" s="90" t="s">
        <v>24</v>
      </c>
      <c r="S552" s="90" t="s">
        <v>24</v>
      </c>
      <c r="T552" s="90" t="s">
        <v>24</v>
      </c>
      <c r="U552" s="90" t="s">
        <v>24</v>
      </c>
      <c r="V552" s="90" t="s">
        <v>24</v>
      </c>
      <c r="W552" s="90" t="s">
        <v>24</v>
      </c>
    </row>
    <row r="553" spans="1:23">
      <c r="A553" s="93">
        <v>44823</v>
      </c>
      <c r="B553" s="90">
        <v>54400</v>
      </c>
      <c r="C553" s="90">
        <v>55000</v>
      </c>
      <c r="D553" s="90">
        <v>55600</v>
      </c>
      <c r="E553" s="90">
        <v>50800</v>
      </c>
      <c r="F553" s="90">
        <v>55300</v>
      </c>
      <c r="G553" s="91" t="s">
        <v>25</v>
      </c>
      <c r="H553" s="90">
        <v>53000</v>
      </c>
      <c r="I553" s="90">
        <v>54300</v>
      </c>
      <c r="J553" s="90">
        <v>54900</v>
      </c>
      <c r="K553" s="91" t="s">
        <v>25</v>
      </c>
      <c r="L553" s="90">
        <v>55400</v>
      </c>
      <c r="M553" s="90">
        <v>54800</v>
      </c>
      <c r="N553" s="90">
        <v>52800</v>
      </c>
      <c r="O553" s="90">
        <v>51900</v>
      </c>
      <c r="P553" s="90">
        <v>51400</v>
      </c>
      <c r="Q553" s="90">
        <v>51500</v>
      </c>
      <c r="R553" s="90">
        <v>51500</v>
      </c>
      <c r="S553" s="90">
        <v>53300</v>
      </c>
      <c r="T553" s="90">
        <v>54200</v>
      </c>
      <c r="U553" s="90">
        <v>52300</v>
      </c>
      <c r="V553" s="90">
        <v>54300</v>
      </c>
      <c r="W553" s="90">
        <v>56000</v>
      </c>
    </row>
    <row r="554" spans="1:23">
      <c r="A554" s="93">
        <v>44824</v>
      </c>
      <c r="B554" s="90">
        <v>54100</v>
      </c>
      <c r="C554" s="90">
        <v>55000</v>
      </c>
      <c r="D554" s="90">
        <v>54600</v>
      </c>
      <c r="E554" s="90">
        <v>50500</v>
      </c>
      <c r="F554" s="90">
        <v>55100</v>
      </c>
      <c r="G554" s="91" t="s">
        <v>25</v>
      </c>
      <c r="H554" s="90">
        <v>53000</v>
      </c>
      <c r="I554" s="90">
        <v>54000</v>
      </c>
      <c r="J554" s="90">
        <v>54900</v>
      </c>
      <c r="K554" s="91" t="s">
        <v>25</v>
      </c>
      <c r="L554" s="90">
        <v>55000</v>
      </c>
      <c r="M554" s="90">
        <v>54800</v>
      </c>
      <c r="N554" s="90">
        <v>52200</v>
      </c>
      <c r="O554" s="90">
        <v>51500</v>
      </c>
      <c r="P554" s="90">
        <v>51000</v>
      </c>
      <c r="Q554" s="90">
        <v>51300</v>
      </c>
      <c r="R554" s="90">
        <v>51000</v>
      </c>
      <c r="S554" s="90">
        <v>53000</v>
      </c>
      <c r="T554" s="90">
        <v>54000</v>
      </c>
      <c r="U554" s="90">
        <v>52300</v>
      </c>
      <c r="V554" s="90">
        <v>54200</v>
      </c>
      <c r="W554" s="90">
        <v>56000</v>
      </c>
    </row>
    <row r="555" spans="1:23">
      <c r="A555" s="93">
        <v>44825</v>
      </c>
      <c r="B555" s="90">
        <v>54100</v>
      </c>
      <c r="C555" s="90">
        <v>55000</v>
      </c>
      <c r="D555" s="90">
        <v>54200</v>
      </c>
      <c r="E555" s="90">
        <v>50500</v>
      </c>
      <c r="F555" s="90">
        <v>55100</v>
      </c>
      <c r="G555" s="91" t="s">
        <v>25</v>
      </c>
      <c r="H555" s="90">
        <v>52500</v>
      </c>
      <c r="I555" s="90">
        <v>53800</v>
      </c>
      <c r="J555" s="90">
        <v>54800</v>
      </c>
      <c r="K555" s="91" t="s">
        <v>25</v>
      </c>
      <c r="L555" s="90">
        <v>55000</v>
      </c>
      <c r="M555" s="90">
        <v>54500</v>
      </c>
      <c r="N555" s="90">
        <v>52000</v>
      </c>
      <c r="O555" s="90">
        <v>51500</v>
      </c>
      <c r="P555" s="90">
        <v>51000</v>
      </c>
      <c r="Q555" s="90">
        <v>51300</v>
      </c>
      <c r="R555" s="90">
        <v>51000</v>
      </c>
      <c r="S555" s="90">
        <v>53000</v>
      </c>
      <c r="T555" s="90">
        <v>53900</v>
      </c>
      <c r="U555" s="90">
        <v>52300</v>
      </c>
      <c r="V555" s="90">
        <v>54200</v>
      </c>
      <c r="W555" s="90">
        <v>56000</v>
      </c>
    </row>
    <row r="556" spans="1:23">
      <c r="A556" s="93">
        <v>44826</v>
      </c>
      <c r="B556" s="90">
        <v>53800</v>
      </c>
      <c r="C556" s="90">
        <v>55000</v>
      </c>
      <c r="D556" s="90">
        <v>54000</v>
      </c>
      <c r="E556" s="90">
        <v>50000</v>
      </c>
      <c r="F556" s="90">
        <v>54900</v>
      </c>
      <c r="G556" s="91" t="s">
        <v>25</v>
      </c>
      <c r="H556" s="90">
        <v>52500</v>
      </c>
      <c r="I556" s="90">
        <v>53300</v>
      </c>
      <c r="J556" s="90">
        <v>54800</v>
      </c>
      <c r="K556" s="91" t="s">
        <v>25</v>
      </c>
      <c r="L556" s="90">
        <v>54500</v>
      </c>
      <c r="M556" s="90">
        <v>54000</v>
      </c>
      <c r="N556" s="90">
        <v>51400</v>
      </c>
      <c r="O556" s="90">
        <v>51300</v>
      </c>
      <c r="P556" s="90">
        <v>51100</v>
      </c>
      <c r="Q556" s="90">
        <v>51300</v>
      </c>
      <c r="R556" s="90">
        <v>50800</v>
      </c>
      <c r="S556" s="90">
        <v>52500</v>
      </c>
      <c r="T556" s="90">
        <v>53700</v>
      </c>
      <c r="U556" s="90">
        <v>52300</v>
      </c>
      <c r="V556" s="90">
        <v>54200</v>
      </c>
      <c r="W556" s="90">
        <v>56000</v>
      </c>
    </row>
    <row r="557" spans="1:23">
      <c r="A557" s="93">
        <v>44827</v>
      </c>
      <c r="B557" s="90">
        <v>53800</v>
      </c>
      <c r="C557" s="90">
        <v>55000</v>
      </c>
      <c r="D557" s="90">
        <v>53700</v>
      </c>
      <c r="E557" s="90">
        <v>50000</v>
      </c>
      <c r="F557" s="90">
        <v>55000</v>
      </c>
      <c r="G557" s="91" t="s">
        <v>25</v>
      </c>
      <c r="H557" s="90">
        <v>52000</v>
      </c>
      <c r="I557" s="90">
        <v>53200</v>
      </c>
      <c r="J557" s="90">
        <v>54500</v>
      </c>
      <c r="K557" s="91" t="s">
        <v>25</v>
      </c>
      <c r="L557" s="90">
        <v>54300</v>
      </c>
      <c r="M557" s="90">
        <v>53800</v>
      </c>
      <c r="N557" s="90">
        <v>51600</v>
      </c>
      <c r="O557" s="90">
        <v>51200</v>
      </c>
      <c r="P557" s="90">
        <v>51300</v>
      </c>
      <c r="Q557" s="90">
        <v>51400</v>
      </c>
      <c r="R557" s="90">
        <v>50700</v>
      </c>
      <c r="S557" s="90">
        <v>52500</v>
      </c>
      <c r="T557" s="90">
        <v>53700</v>
      </c>
      <c r="U557" s="90">
        <v>52300</v>
      </c>
      <c r="V557" s="90">
        <v>54100</v>
      </c>
      <c r="W557" s="90">
        <v>55900</v>
      </c>
    </row>
    <row r="558" spans="1:23">
      <c r="A558" s="93">
        <v>44828</v>
      </c>
      <c r="B558" s="90">
        <v>54300</v>
      </c>
      <c r="C558" s="90">
        <v>55000</v>
      </c>
      <c r="D558" s="90">
        <v>54000</v>
      </c>
      <c r="E558" s="90">
        <v>50500</v>
      </c>
      <c r="F558" s="90">
        <v>55000</v>
      </c>
      <c r="G558" s="91" t="s">
        <v>25</v>
      </c>
      <c r="H558" s="90">
        <v>52500</v>
      </c>
      <c r="I558" s="90">
        <v>53800</v>
      </c>
      <c r="J558" s="90">
        <v>54500</v>
      </c>
      <c r="K558" s="91" t="s">
        <v>25</v>
      </c>
      <c r="L558" s="90">
        <v>54800</v>
      </c>
      <c r="M558" s="90">
        <v>54000</v>
      </c>
      <c r="N558" s="90">
        <v>51900</v>
      </c>
      <c r="O558" s="90">
        <v>51500</v>
      </c>
      <c r="P558" s="90">
        <v>51600</v>
      </c>
      <c r="Q558" s="90">
        <v>51800</v>
      </c>
      <c r="R558" s="90">
        <v>51500</v>
      </c>
      <c r="S558" s="90">
        <v>53000</v>
      </c>
      <c r="T558" s="90">
        <v>54100</v>
      </c>
      <c r="U558" s="90">
        <v>52300</v>
      </c>
      <c r="V558" s="90">
        <v>54100</v>
      </c>
      <c r="W558" s="90">
        <v>55900</v>
      </c>
    </row>
    <row r="559" spans="1:23">
      <c r="A559" s="93">
        <v>44829</v>
      </c>
      <c r="B559" s="90" t="s">
        <v>24</v>
      </c>
      <c r="C559" s="90" t="s">
        <v>24</v>
      </c>
      <c r="D559" s="90" t="s">
        <v>24</v>
      </c>
      <c r="E559" s="90" t="s">
        <v>24</v>
      </c>
      <c r="F559" s="90" t="s">
        <v>24</v>
      </c>
      <c r="G559" s="90" t="s">
        <v>24</v>
      </c>
      <c r="H559" s="90" t="s">
        <v>24</v>
      </c>
      <c r="I559" s="90" t="s">
        <v>24</v>
      </c>
      <c r="J559" s="90" t="s">
        <v>24</v>
      </c>
      <c r="K559" s="90" t="s">
        <v>24</v>
      </c>
      <c r="L559" s="90" t="s">
        <v>24</v>
      </c>
      <c r="M559" s="90" t="s">
        <v>24</v>
      </c>
      <c r="N559" s="90" t="s">
        <v>24</v>
      </c>
      <c r="O559" s="90" t="s">
        <v>24</v>
      </c>
      <c r="P559" s="90" t="s">
        <v>24</v>
      </c>
      <c r="Q559" s="90" t="s">
        <v>24</v>
      </c>
      <c r="R559" s="90" t="s">
        <v>24</v>
      </c>
      <c r="S559" s="90" t="s">
        <v>24</v>
      </c>
      <c r="T559" s="90" t="s">
        <v>24</v>
      </c>
      <c r="U559" s="90" t="s">
        <v>24</v>
      </c>
      <c r="V559" s="90" t="s">
        <v>24</v>
      </c>
      <c r="W559" s="90" t="s">
        <v>24</v>
      </c>
    </row>
    <row r="560" spans="1:23">
      <c r="A560" s="93">
        <v>44830</v>
      </c>
      <c r="B560" s="90">
        <v>54500</v>
      </c>
      <c r="C560" s="90">
        <v>55000</v>
      </c>
      <c r="D560" s="90">
        <v>54000</v>
      </c>
      <c r="E560" s="90">
        <v>50500</v>
      </c>
      <c r="F560" s="90">
        <v>55000</v>
      </c>
      <c r="G560" s="91" t="s">
        <v>25</v>
      </c>
      <c r="H560" s="90">
        <v>52500</v>
      </c>
      <c r="I560" s="90">
        <v>53800</v>
      </c>
      <c r="J560" s="90">
        <v>54800</v>
      </c>
      <c r="K560" s="91" t="s">
        <v>25</v>
      </c>
      <c r="L560" s="90">
        <v>55000</v>
      </c>
      <c r="M560" s="90">
        <v>54200</v>
      </c>
      <c r="N560" s="90">
        <v>52000</v>
      </c>
      <c r="O560" s="90">
        <v>51500</v>
      </c>
      <c r="P560" s="90">
        <v>51700</v>
      </c>
      <c r="Q560" s="90">
        <v>51800</v>
      </c>
      <c r="R560" s="90">
        <v>51500</v>
      </c>
      <c r="S560" s="90">
        <v>53000</v>
      </c>
      <c r="T560" s="90">
        <v>54100</v>
      </c>
      <c r="U560" s="90">
        <v>52300</v>
      </c>
      <c r="V560" s="90">
        <v>54300</v>
      </c>
      <c r="W560" s="90">
        <v>56100</v>
      </c>
    </row>
    <row r="561" spans="1:23">
      <c r="A561" s="93">
        <v>44831</v>
      </c>
      <c r="B561" s="90">
        <v>55300</v>
      </c>
      <c r="C561" s="90">
        <v>54800</v>
      </c>
      <c r="D561" s="90">
        <v>54700</v>
      </c>
      <c r="E561" s="90">
        <v>51000</v>
      </c>
      <c r="F561" s="90">
        <v>55000</v>
      </c>
      <c r="G561" s="91" t="s">
        <v>25</v>
      </c>
      <c r="H561" s="90">
        <v>52500</v>
      </c>
      <c r="I561" s="90">
        <v>54100</v>
      </c>
      <c r="J561" s="90">
        <v>54900</v>
      </c>
      <c r="K561" s="91" t="s">
        <v>25</v>
      </c>
      <c r="L561" s="90">
        <v>55400</v>
      </c>
      <c r="M561" s="90">
        <v>54900</v>
      </c>
      <c r="N561" s="90">
        <v>52400</v>
      </c>
      <c r="O561" s="90">
        <v>51700</v>
      </c>
      <c r="P561" s="90">
        <v>51700</v>
      </c>
      <c r="Q561" s="90">
        <v>52000</v>
      </c>
      <c r="R561" s="90">
        <v>51700</v>
      </c>
      <c r="S561" s="90">
        <v>53500</v>
      </c>
      <c r="T561" s="90">
        <v>54200</v>
      </c>
      <c r="U561" s="90">
        <v>52800</v>
      </c>
      <c r="V561" s="90">
        <v>54300</v>
      </c>
      <c r="W561" s="90">
        <v>56100</v>
      </c>
    </row>
    <row r="562" spans="1:23">
      <c r="A562" s="93">
        <v>44832</v>
      </c>
      <c r="B562" s="90">
        <v>55300</v>
      </c>
      <c r="C562" s="90">
        <v>54500</v>
      </c>
      <c r="D562" s="90">
        <v>55000</v>
      </c>
      <c r="E562" s="90">
        <v>51100</v>
      </c>
      <c r="F562" s="90">
        <v>55300</v>
      </c>
      <c r="G562" s="91" t="s">
        <v>25</v>
      </c>
      <c r="H562" s="90">
        <v>52500</v>
      </c>
      <c r="I562" s="90">
        <v>54100</v>
      </c>
      <c r="J562" s="90">
        <v>55200</v>
      </c>
      <c r="K562" s="91" t="s">
        <v>25</v>
      </c>
      <c r="L562" s="90">
        <v>55400</v>
      </c>
      <c r="M562" s="90">
        <v>55300</v>
      </c>
      <c r="N562" s="90">
        <v>52600</v>
      </c>
      <c r="O562" s="90">
        <v>51800</v>
      </c>
      <c r="P562" s="90">
        <v>51900</v>
      </c>
      <c r="Q562" s="90">
        <v>52000</v>
      </c>
      <c r="R562" s="90">
        <v>52000</v>
      </c>
      <c r="S562" s="90">
        <v>53500</v>
      </c>
      <c r="T562" s="90">
        <v>54500</v>
      </c>
      <c r="U562" s="90">
        <v>52800</v>
      </c>
      <c r="V562" s="90">
        <v>54500</v>
      </c>
      <c r="W562" s="90">
        <v>56200</v>
      </c>
    </row>
    <row r="563" spans="1:23">
      <c r="A563" s="93">
        <v>44833</v>
      </c>
      <c r="B563" s="90">
        <v>55300</v>
      </c>
      <c r="C563" s="90">
        <v>54500</v>
      </c>
      <c r="D563" s="90">
        <v>55000</v>
      </c>
      <c r="E563" s="90">
        <v>50900</v>
      </c>
      <c r="F563" s="90">
        <v>55700</v>
      </c>
      <c r="G563" s="91" t="s">
        <v>25</v>
      </c>
      <c r="H563" s="90">
        <v>52500</v>
      </c>
      <c r="I563" s="90">
        <v>54100</v>
      </c>
      <c r="J563" s="90">
        <v>55700</v>
      </c>
      <c r="K563" s="91" t="s">
        <v>25</v>
      </c>
      <c r="L563" s="90">
        <v>55200</v>
      </c>
      <c r="M563" s="90">
        <v>55300</v>
      </c>
      <c r="N563" s="90">
        <v>52500</v>
      </c>
      <c r="O563" s="90">
        <v>51600</v>
      </c>
      <c r="P563" s="90">
        <v>51700</v>
      </c>
      <c r="Q563" s="90">
        <v>51900</v>
      </c>
      <c r="R563" s="90">
        <v>51700</v>
      </c>
      <c r="S563" s="90">
        <v>53400</v>
      </c>
      <c r="T563" s="90">
        <v>54500</v>
      </c>
      <c r="U563" s="90">
        <v>52800</v>
      </c>
      <c r="V563" s="90">
        <v>54500</v>
      </c>
      <c r="W563" s="90">
        <v>56400</v>
      </c>
    </row>
    <row r="564" spans="1:23">
      <c r="A564" s="93">
        <v>44834</v>
      </c>
      <c r="B564" s="90">
        <v>55500</v>
      </c>
      <c r="C564" s="90">
        <v>54500</v>
      </c>
      <c r="D564" s="90">
        <v>55200</v>
      </c>
      <c r="E564" s="90">
        <v>51400</v>
      </c>
      <c r="F564" s="90">
        <v>55700</v>
      </c>
      <c r="G564" s="91" t="s">
        <v>25</v>
      </c>
      <c r="H564" s="90">
        <v>52500</v>
      </c>
      <c r="I564" s="90">
        <v>54300</v>
      </c>
      <c r="J564" s="90">
        <v>55700</v>
      </c>
      <c r="K564" s="91" t="s">
        <v>25</v>
      </c>
      <c r="L564" s="90">
        <v>55600</v>
      </c>
      <c r="M564" s="90">
        <v>55500</v>
      </c>
      <c r="N564" s="90">
        <v>53000</v>
      </c>
      <c r="O564" s="90">
        <v>51800</v>
      </c>
      <c r="P564" s="90">
        <v>51900</v>
      </c>
      <c r="Q564" s="90">
        <v>52000</v>
      </c>
      <c r="R564" s="90">
        <v>52000</v>
      </c>
      <c r="S564" s="90">
        <v>53900</v>
      </c>
      <c r="T564" s="90">
        <v>54800</v>
      </c>
      <c r="U564" s="90">
        <v>52800</v>
      </c>
      <c r="V564" s="90">
        <v>54700</v>
      </c>
      <c r="W564" s="90">
        <v>56800</v>
      </c>
    </row>
    <row r="565" spans="1:23">
      <c r="A565" s="93">
        <v>44835</v>
      </c>
      <c r="B565" s="90">
        <v>55500</v>
      </c>
      <c r="C565" s="90">
        <v>54500</v>
      </c>
      <c r="D565" s="90">
        <v>55200</v>
      </c>
      <c r="E565" s="90">
        <v>51400</v>
      </c>
      <c r="F565" s="90">
        <v>55700</v>
      </c>
      <c r="G565" s="91" t="s">
        <v>25</v>
      </c>
      <c r="H565" s="90">
        <v>52500</v>
      </c>
      <c r="I565" s="90">
        <v>54400</v>
      </c>
      <c r="J565" s="90">
        <v>55500</v>
      </c>
      <c r="K565" s="91" t="s">
        <v>25</v>
      </c>
      <c r="L565" s="90">
        <v>55600</v>
      </c>
      <c r="M565" s="90">
        <v>55500</v>
      </c>
      <c r="N565" s="90">
        <v>53100</v>
      </c>
      <c r="O565" s="90">
        <v>51800</v>
      </c>
      <c r="P565" s="90">
        <v>52000</v>
      </c>
      <c r="Q565" s="90">
        <v>52100</v>
      </c>
      <c r="R565" s="90">
        <v>52000</v>
      </c>
      <c r="S565" s="90">
        <v>53900</v>
      </c>
      <c r="T565" s="90">
        <v>55000</v>
      </c>
      <c r="U565" s="90">
        <v>52800</v>
      </c>
      <c r="V565" s="90">
        <v>54700</v>
      </c>
      <c r="W565" s="90">
        <v>56700</v>
      </c>
    </row>
    <row r="566" spans="1:23">
      <c r="A566" s="93">
        <v>44836</v>
      </c>
      <c r="B566" s="90" t="s">
        <v>24</v>
      </c>
      <c r="C566" s="90" t="s">
        <v>24</v>
      </c>
      <c r="D566" s="90" t="s">
        <v>24</v>
      </c>
      <c r="E566" s="90" t="s">
        <v>24</v>
      </c>
      <c r="F566" s="90" t="s">
        <v>24</v>
      </c>
      <c r="G566" s="90" t="s">
        <v>24</v>
      </c>
      <c r="H566" s="90" t="s">
        <v>24</v>
      </c>
      <c r="I566" s="90" t="s">
        <v>24</v>
      </c>
      <c r="J566" s="90" t="s">
        <v>24</v>
      </c>
      <c r="K566" s="90" t="s">
        <v>24</v>
      </c>
      <c r="L566" s="90" t="s">
        <v>24</v>
      </c>
      <c r="M566" s="90" t="s">
        <v>24</v>
      </c>
      <c r="N566" s="90" t="s">
        <v>24</v>
      </c>
      <c r="O566" s="90" t="s">
        <v>24</v>
      </c>
      <c r="P566" s="90" t="s">
        <v>24</v>
      </c>
      <c r="Q566" s="90" t="s">
        <v>24</v>
      </c>
      <c r="R566" s="90" t="s">
        <v>24</v>
      </c>
      <c r="S566" s="90" t="s">
        <v>24</v>
      </c>
      <c r="T566" s="90" t="s">
        <v>24</v>
      </c>
      <c r="U566" s="90" t="s">
        <v>24</v>
      </c>
      <c r="V566" s="90" t="s">
        <v>24</v>
      </c>
      <c r="W566" s="90" t="s">
        <v>24</v>
      </c>
    </row>
    <row r="567" spans="1:23">
      <c r="A567" s="93">
        <v>44837</v>
      </c>
      <c r="B567" s="90">
        <v>55500</v>
      </c>
      <c r="C567" s="90">
        <v>54500</v>
      </c>
      <c r="D567" s="90">
        <v>55200</v>
      </c>
      <c r="E567" s="91" t="s">
        <v>25</v>
      </c>
      <c r="F567" s="90">
        <v>55800</v>
      </c>
      <c r="G567" s="91" t="s">
        <v>25</v>
      </c>
      <c r="H567" s="90">
        <v>53000</v>
      </c>
      <c r="I567" s="90">
        <v>54300</v>
      </c>
      <c r="J567" s="90">
        <v>55500</v>
      </c>
      <c r="K567" s="91" t="s">
        <v>25</v>
      </c>
      <c r="L567" s="90">
        <v>55400</v>
      </c>
      <c r="M567" s="90">
        <v>55500</v>
      </c>
      <c r="N567" s="90">
        <v>52700</v>
      </c>
      <c r="O567" s="90">
        <v>51500</v>
      </c>
      <c r="P567" s="90">
        <v>52000</v>
      </c>
      <c r="Q567" s="90">
        <v>51900</v>
      </c>
      <c r="R567" s="90">
        <v>52000</v>
      </c>
      <c r="S567" s="91" t="s">
        <v>25</v>
      </c>
      <c r="T567" s="90">
        <v>55000</v>
      </c>
      <c r="U567" s="90">
        <v>52800</v>
      </c>
      <c r="V567" s="90">
        <v>54900</v>
      </c>
      <c r="W567" s="90">
        <v>57000</v>
      </c>
    </row>
    <row r="568" spans="1:23">
      <c r="A568" s="93">
        <v>44838</v>
      </c>
      <c r="B568" s="90">
        <v>55600</v>
      </c>
      <c r="C568" s="90">
        <v>54500</v>
      </c>
      <c r="D568" s="90">
        <v>54900</v>
      </c>
      <c r="E568" s="91" t="s">
        <v>25</v>
      </c>
      <c r="F568" s="90">
        <v>55800</v>
      </c>
      <c r="G568" s="91" t="s">
        <v>25</v>
      </c>
      <c r="H568" s="90">
        <v>53000</v>
      </c>
      <c r="I568" s="90">
        <v>54100</v>
      </c>
      <c r="J568" s="90">
        <v>55500</v>
      </c>
      <c r="K568" s="91" t="s">
        <v>25</v>
      </c>
      <c r="L568" s="90">
        <v>55400</v>
      </c>
      <c r="M568" s="90">
        <v>55500</v>
      </c>
      <c r="N568" s="90">
        <v>52300</v>
      </c>
      <c r="O568" s="90">
        <v>51500</v>
      </c>
      <c r="P568" s="90">
        <v>52000</v>
      </c>
      <c r="Q568" s="90">
        <v>52000</v>
      </c>
      <c r="R568" s="91" t="s">
        <v>25</v>
      </c>
      <c r="S568" s="91" t="s">
        <v>25</v>
      </c>
      <c r="T568" s="90">
        <v>55000</v>
      </c>
      <c r="U568" s="91" t="s">
        <v>25</v>
      </c>
      <c r="V568" s="90">
        <v>54900</v>
      </c>
      <c r="W568" s="90">
        <v>57000</v>
      </c>
    </row>
    <row r="569" spans="1:23">
      <c r="A569" s="93">
        <v>44839</v>
      </c>
      <c r="B569" s="90" t="s">
        <v>24</v>
      </c>
      <c r="C569" s="90" t="s">
        <v>24</v>
      </c>
      <c r="D569" s="90" t="s">
        <v>24</v>
      </c>
      <c r="E569" s="90" t="s">
        <v>24</v>
      </c>
      <c r="F569" s="90" t="s">
        <v>24</v>
      </c>
      <c r="G569" s="90" t="s">
        <v>24</v>
      </c>
      <c r="H569" s="90" t="s">
        <v>24</v>
      </c>
      <c r="I569" s="90" t="s">
        <v>24</v>
      </c>
      <c r="J569" s="90" t="s">
        <v>24</v>
      </c>
      <c r="K569" s="90" t="s">
        <v>24</v>
      </c>
      <c r="L569" s="90" t="s">
        <v>24</v>
      </c>
      <c r="M569" s="90" t="s">
        <v>24</v>
      </c>
      <c r="N569" s="90" t="s">
        <v>24</v>
      </c>
      <c r="O569" s="90" t="s">
        <v>24</v>
      </c>
      <c r="P569" s="90" t="s">
        <v>24</v>
      </c>
      <c r="Q569" s="90" t="s">
        <v>24</v>
      </c>
      <c r="R569" s="90" t="s">
        <v>24</v>
      </c>
      <c r="S569" s="90" t="s">
        <v>24</v>
      </c>
      <c r="T569" s="90" t="s">
        <v>24</v>
      </c>
      <c r="U569" s="90" t="s">
        <v>24</v>
      </c>
      <c r="V569" s="90" t="s">
        <v>24</v>
      </c>
      <c r="W569" s="90" t="s">
        <v>24</v>
      </c>
    </row>
    <row r="570" spans="1:23">
      <c r="A570" s="93">
        <v>44840</v>
      </c>
      <c r="B570" s="90">
        <v>55800</v>
      </c>
      <c r="C570" s="90">
        <v>54500</v>
      </c>
      <c r="D570" s="90">
        <v>55200</v>
      </c>
      <c r="E570" s="90">
        <v>51800</v>
      </c>
      <c r="F570" s="90">
        <v>55800</v>
      </c>
      <c r="G570" s="91" t="s">
        <v>25</v>
      </c>
      <c r="H570" s="90">
        <v>53500</v>
      </c>
      <c r="I570" s="90">
        <v>54300</v>
      </c>
      <c r="J570" s="90">
        <v>55100</v>
      </c>
      <c r="K570" s="91" t="s">
        <v>25</v>
      </c>
      <c r="L570" s="90">
        <v>55500</v>
      </c>
      <c r="M570" s="90">
        <v>55600</v>
      </c>
      <c r="N570" s="90">
        <v>52800</v>
      </c>
      <c r="O570" s="90">
        <v>52500</v>
      </c>
      <c r="P570" s="90">
        <v>52100</v>
      </c>
      <c r="Q570" s="90">
        <v>52200</v>
      </c>
      <c r="R570" s="90">
        <v>52200</v>
      </c>
      <c r="S570" s="90">
        <v>54300</v>
      </c>
      <c r="T570" s="90">
        <v>55000</v>
      </c>
      <c r="U570" s="90">
        <v>53300</v>
      </c>
      <c r="V570" s="90">
        <v>54900</v>
      </c>
      <c r="W570" s="90">
        <v>57000</v>
      </c>
    </row>
    <row r="571" spans="1:23">
      <c r="A571" s="93">
        <v>44841</v>
      </c>
      <c r="B571" s="90">
        <v>55900</v>
      </c>
      <c r="C571" s="90">
        <v>54500</v>
      </c>
      <c r="D571" s="90">
        <v>55200</v>
      </c>
      <c r="E571" s="90">
        <v>51800</v>
      </c>
      <c r="F571" s="90">
        <v>55800</v>
      </c>
      <c r="G571" s="91" t="s">
        <v>25</v>
      </c>
      <c r="H571" s="90">
        <v>53500</v>
      </c>
      <c r="I571" s="90">
        <v>54300</v>
      </c>
      <c r="J571" s="90">
        <v>55200</v>
      </c>
      <c r="K571" s="91" t="s">
        <v>25</v>
      </c>
      <c r="L571" s="90">
        <v>55500</v>
      </c>
      <c r="M571" s="90">
        <v>55700</v>
      </c>
      <c r="N571" s="90">
        <v>52700</v>
      </c>
      <c r="O571" s="90">
        <v>52500</v>
      </c>
      <c r="P571" s="90">
        <v>52000</v>
      </c>
      <c r="Q571" s="90">
        <v>52200</v>
      </c>
      <c r="R571" s="90">
        <v>52000</v>
      </c>
      <c r="S571" s="90">
        <v>54300</v>
      </c>
      <c r="T571" s="90">
        <v>55000</v>
      </c>
      <c r="U571" s="90">
        <v>53300</v>
      </c>
      <c r="V571" s="90">
        <v>54900</v>
      </c>
      <c r="W571" s="90">
        <v>57000</v>
      </c>
    </row>
    <row r="572" spans="1:23">
      <c r="A572" s="93">
        <v>44842</v>
      </c>
      <c r="B572" s="90">
        <v>56200</v>
      </c>
      <c r="C572" s="90">
        <v>54500</v>
      </c>
      <c r="D572" s="90">
        <v>55500</v>
      </c>
      <c r="E572" s="90">
        <v>51800</v>
      </c>
      <c r="F572" s="90">
        <v>55800</v>
      </c>
      <c r="G572" s="91" t="s">
        <v>25</v>
      </c>
      <c r="H572" s="90">
        <v>53500</v>
      </c>
      <c r="I572" s="90">
        <v>54300</v>
      </c>
      <c r="J572" s="90">
        <v>55300</v>
      </c>
      <c r="K572" s="91" t="s">
        <v>25</v>
      </c>
      <c r="L572" s="90">
        <v>55600</v>
      </c>
      <c r="M572" s="90">
        <v>56000</v>
      </c>
      <c r="N572" s="90">
        <v>53100</v>
      </c>
      <c r="O572" s="90">
        <v>52700</v>
      </c>
      <c r="P572" s="90">
        <v>52000</v>
      </c>
      <c r="Q572" s="90">
        <v>52200</v>
      </c>
      <c r="R572" s="90">
        <v>52000</v>
      </c>
      <c r="S572" s="90">
        <v>54300</v>
      </c>
      <c r="T572" s="90">
        <v>55200</v>
      </c>
      <c r="U572" s="90">
        <v>53300</v>
      </c>
      <c r="V572" s="90">
        <v>55300</v>
      </c>
      <c r="W572" s="90">
        <v>57400</v>
      </c>
    </row>
    <row r="573" spans="1:23">
      <c r="A573" s="93">
        <v>44843</v>
      </c>
      <c r="B573" s="90" t="s">
        <v>24</v>
      </c>
      <c r="C573" s="90" t="s">
        <v>24</v>
      </c>
      <c r="D573" s="90" t="s">
        <v>24</v>
      </c>
      <c r="E573" s="90" t="s">
        <v>24</v>
      </c>
      <c r="F573" s="90" t="s">
        <v>24</v>
      </c>
      <c r="G573" s="90" t="s">
        <v>24</v>
      </c>
      <c r="H573" s="90" t="s">
        <v>24</v>
      </c>
      <c r="I573" s="90" t="s">
        <v>24</v>
      </c>
      <c r="J573" s="90" t="s">
        <v>24</v>
      </c>
      <c r="K573" s="90" t="s">
        <v>24</v>
      </c>
      <c r="L573" s="90" t="s">
        <v>24</v>
      </c>
      <c r="M573" s="90" t="s">
        <v>24</v>
      </c>
      <c r="N573" s="90" t="s">
        <v>24</v>
      </c>
      <c r="O573" s="90" t="s">
        <v>24</v>
      </c>
      <c r="P573" s="90" t="s">
        <v>24</v>
      </c>
      <c r="Q573" s="90" t="s">
        <v>24</v>
      </c>
      <c r="R573" s="90" t="s">
        <v>24</v>
      </c>
      <c r="S573" s="90" t="s">
        <v>24</v>
      </c>
      <c r="T573" s="90" t="s">
        <v>24</v>
      </c>
      <c r="U573" s="90" t="s">
        <v>24</v>
      </c>
      <c r="V573" s="90" t="s">
        <v>24</v>
      </c>
      <c r="W573" s="90" t="s">
        <v>24</v>
      </c>
    </row>
    <row r="574" spans="1:23">
      <c r="A574" s="93">
        <v>44844</v>
      </c>
      <c r="B574" s="90">
        <v>56200</v>
      </c>
      <c r="C574" s="90">
        <v>54800</v>
      </c>
      <c r="D574" s="90">
        <v>55400</v>
      </c>
      <c r="E574" s="90">
        <v>51800</v>
      </c>
      <c r="F574" s="90">
        <v>55800</v>
      </c>
      <c r="G574" s="91" t="s">
        <v>25</v>
      </c>
      <c r="H574" s="90">
        <v>53500</v>
      </c>
      <c r="I574" s="90">
        <v>54300</v>
      </c>
      <c r="J574" s="90">
        <v>55300</v>
      </c>
      <c r="K574" s="91" t="s">
        <v>25</v>
      </c>
      <c r="L574" s="90">
        <v>55700</v>
      </c>
      <c r="M574" s="90">
        <v>56000</v>
      </c>
      <c r="N574" s="90">
        <v>52800</v>
      </c>
      <c r="O574" s="90">
        <v>52600</v>
      </c>
      <c r="P574" s="90">
        <v>52000</v>
      </c>
      <c r="Q574" s="90">
        <v>52000</v>
      </c>
      <c r="R574" s="90">
        <v>52000</v>
      </c>
      <c r="S574" s="90">
        <v>54300</v>
      </c>
      <c r="T574" s="90">
        <v>55200</v>
      </c>
      <c r="U574" s="90">
        <v>53300</v>
      </c>
      <c r="V574" s="90">
        <v>55300</v>
      </c>
      <c r="W574" s="90">
        <v>57400</v>
      </c>
    </row>
    <row r="575" spans="1:23">
      <c r="A575" s="93">
        <v>44845</v>
      </c>
      <c r="B575" s="90">
        <v>56200</v>
      </c>
      <c r="C575" s="90">
        <v>54800</v>
      </c>
      <c r="D575" s="90">
        <v>54800</v>
      </c>
      <c r="E575" s="90">
        <v>51500</v>
      </c>
      <c r="F575" s="90">
        <v>55800</v>
      </c>
      <c r="G575" s="91" t="s">
        <v>25</v>
      </c>
      <c r="H575" s="90">
        <v>53200</v>
      </c>
      <c r="I575" s="90">
        <v>54200</v>
      </c>
      <c r="J575" s="90">
        <v>55300</v>
      </c>
      <c r="K575" s="91" t="s">
        <v>25</v>
      </c>
      <c r="L575" s="90">
        <v>55600</v>
      </c>
      <c r="M575" s="90">
        <v>56000</v>
      </c>
      <c r="N575" s="90">
        <v>52800</v>
      </c>
      <c r="O575" s="90">
        <v>52300</v>
      </c>
      <c r="P575" s="90">
        <v>51700</v>
      </c>
      <c r="Q575" s="90">
        <v>51900</v>
      </c>
      <c r="R575" s="90">
        <v>51800</v>
      </c>
      <c r="S575" s="90">
        <v>54000</v>
      </c>
      <c r="T575" s="90">
        <v>55000</v>
      </c>
      <c r="U575" s="90">
        <v>53300</v>
      </c>
      <c r="V575" s="90">
        <v>55200</v>
      </c>
      <c r="W575" s="90">
        <v>57400</v>
      </c>
    </row>
    <row r="576" spans="1:23">
      <c r="A576" s="93">
        <v>44846</v>
      </c>
      <c r="B576" s="90">
        <v>55900</v>
      </c>
      <c r="C576" s="90">
        <v>54700</v>
      </c>
      <c r="D576" s="90">
        <v>54600</v>
      </c>
      <c r="E576" s="90">
        <v>51200</v>
      </c>
      <c r="F576" s="90">
        <v>55700</v>
      </c>
      <c r="G576" s="91" t="s">
        <v>25</v>
      </c>
      <c r="H576" s="90">
        <v>53000</v>
      </c>
      <c r="I576" s="90">
        <v>54000</v>
      </c>
      <c r="J576" s="90">
        <v>55200</v>
      </c>
      <c r="K576" s="91" t="s">
        <v>25</v>
      </c>
      <c r="L576" s="90">
        <v>55300</v>
      </c>
      <c r="M576" s="90">
        <v>56000</v>
      </c>
      <c r="N576" s="90">
        <v>52600</v>
      </c>
      <c r="O576" s="90">
        <v>52100</v>
      </c>
      <c r="P576" s="90">
        <v>51700</v>
      </c>
      <c r="Q576" s="90">
        <v>51600</v>
      </c>
      <c r="R576" s="90">
        <v>51800</v>
      </c>
      <c r="S576" s="90">
        <v>53700</v>
      </c>
      <c r="T576" s="90">
        <v>54500</v>
      </c>
      <c r="U576" s="90">
        <v>53300</v>
      </c>
      <c r="V576" s="90">
        <v>55000</v>
      </c>
      <c r="W576" s="90">
        <v>57400</v>
      </c>
    </row>
    <row r="577" spans="1:23">
      <c r="A577" s="93">
        <v>44847</v>
      </c>
      <c r="B577" s="90">
        <v>55500</v>
      </c>
      <c r="C577" s="90">
        <v>54500</v>
      </c>
      <c r="D577" s="90">
        <v>54100</v>
      </c>
      <c r="E577" s="90">
        <v>50800</v>
      </c>
      <c r="F577" s="90">
        <v>55700</v>
      </c>
      <c r="G577" s="91" t="s">
        <v>25</v>
      </c>
      <c r="H577" s="90">
        <v>53000</v>
      </c>
      <c r="I577" s="90">
        <v>53600</v>
      </c>
      <c r="J577" s="90">
        <v>55000</v>
      </c>
      <c r="K577" s="91" t="s">
        <v>25</v>
      </c>
      <c r="L577" s="90">
        <v>55000</v>
      </c>
      <c r="M577" s="90">
        <v>56000</v>
      </c>
      <c r="N577" s="90">
        <v>52000</v>
      </c>
      <c r="O577" s="90">
        <v>51800</v>
      </c>
      <c r="P577" s="90">
        <v>51000</v>
      </c>
      <c r="Q577" s="90">
        <v>51200</v>
      </c>
      <c r="R577" s="90">
        <v>51200</v>
      </c>
      <c r="S577" s="90">
        <v>53300</v>
      </c>
      <c r="T577" s="90">
        <v>54300</v>
      </c>
      <c r="U577" s="90">
        <v>53300</v>
      </c>
      <c r="V577" s="90">
        <v>55000</v>
      </c>
      <c r="W577" s="90">
        <v>57300</v>
      </c>
    </row>
    <row r="578" spans="1:23">
      <c r="A578" s="93">
        <v>44848</v>
      </c>
      <c r="B578" s="90">
        <v>55400</v>
      </c>
      <c r="C578" s="90">
        <v>54500</v>
      </c>
      <c r="D578" s="90">
        <v>54500</v>
      </c>
      <c r="E578" s="90">
        <v>50800</v>
      </c>
      <c r="F578" s="90">
        <v>55500</v>
      </c>
      <c r="G578" s="91" t="s">
        <v>25</v>
      </c>
      <c r="H578" s="90">
        <v>52500</v>
      </c>
      <c r="I578" s="90">
        <v>53600</v>
      </c>
      <c r="J578" s="90">
        <v>55000</v>
      </c>
      <c r="K578" s="91" t="s">
        <v>25</v>
      </c>
      <c r="L578" s="90">
        <v>55000</v>
      </c>
      <c r="M578" s="90">
        <v>56000</v>
      </c>
      <c r="N578" s="90">
        <v>52000</v>
      </c>
      <c r="O578" s="90">
        <v>51700</v>
      </c>
      <c r="P578" s="90">
        <v>50800</v>
      </c>
      <c r="Q578" s="90">
        <v>51000</v>
      </c>
      <c r="R578" s="90">
        <v>51200</v>
      </c>
      <c r="S578" s="90">
        <v>53300</v>
      </c>
      <c r="T578" s="90">
        <v>54000</v>
      </c>
      <c r="U578" s="90">
        <v>53300</v>
      </c>
      <c r="V578" s="90">
        <v>55000</v>
      </c>
      <c r="W578" s="90">
        <v>57300</v>
      </c>
    </row>
    <row r="579" spans="1:23">
      <c r="A579" s="93">
        <v>44849</v>
      </c>
      <c r="B579" s="90">
        <v>55400</v>
      </c>
      <c r="C579" s="90">
        <v>54500</v>
      </c>
      <c r="D579" s="90">
        <v>54300</v>
      </c>
      <c r="E579" s="90">
        <v>50500</v>
      </c>
      <c r="F579" s="90">
        <v>55300</v>
      </c>
      <c r="G579" s="91" t="s">
        <v>25</v>
      </c>
      <c r="H579" s="90">
        <v>52500</v>
      </c>
      <c r="I579" s="90">
        <v>53300</v>
      </c>
      <c r="J579" s="90">
        <v>54500</v>
      </c>
      <c r="K579" s="91" t="s">
        <v>25</v>
      </c>
      <c r="L579" s="90">
        <v>54800</v>
      </c>
      <c r="M579" s="90">
        <v>56000</v>
      </c>
      <c r="N579" s="90">
        <v>51600</v>
      </c>
      <c r="O579" s="90">
        <v>51500</v>
      </c>
      <c r="P579" s="90">
        <v>50300</v>
      </c>
      <c r="Q579" s="90">
        <v>50900</v>
      </c>
      <c r="R579" s="90">
        <v>50400</v>
      </c>
      <c r="S579" s="90">
        <v>53000</v>
      </c>
      <c r="T579" s="90">
        <v>53800</v>
      </c>
      <c r="U579" s="90">
        <v>52800</v>
      </c>
      <c r="V579" s="90">
        <v>54800</v>
      </c>
      <c r="W579" s="90">
        <v>57200</v>
      </c>
    </row>
    <row r="580" spans="1:23">
      <c r="A580" s="93">
        <v>44850</v>
      </c>
      <c r="B580" s="90" t="s">
        <v>24</v>
      </c>
      <c r="C580" s="90" t="s">
        <v>24</v>
      </c>
      <c r="D580" s="90" t="s">
        <v>24</v>
      </c>
      <c r="E580" s="90" t="s">
        <v>24</v>
      </c>
      <c r="F580" s="90" t="s">
        <v>24</v>
      </c>
      <c r="G580" s="90" t="s">
        <v>24</v>
      </c>
      <c r="H580" s="90" t="s">
        <v>24</v>
      </c>
      <c r="I580" s="90" t="s">
        <v>24</v>
      </c>
      <c r="J580" s="90" t="s">
        <v>24</v>
      </c>
      <c r="K580" s="90" t="s">
        <v>24</v>
      </c>
      <c r="L580" s="90" t="s">
        <v>24</v>
      </c>
      <c r="M580" s="90" t="s">
        <v>24</v>
      </c>
      <c r="N580" s="90" t="s">
        <v>24</v>
      </c>
      <c r="O580" s="90" t="s">
        <v>24</v>
      </c>
      <c r="P580" s="90" t="s">
        <v>24</v>
      </c>
      <c r="Q580" s="90" t="s">
        <v>24</v>
      </c>
      <c r="R580" s="90" t="s">
        <v>24</v>
      </c>
      <c r="S580" s="90" t="s">
        <v>24</v>
      </c>
      <c r="T580" s="90" t="s">
        <v>24</v>
      </c>
      <c r="U580" s="90" t="s">
        <v>24</v>
      </c>
      <c r="V580" s="90" t="s">
        <v>24</v>
      </c>
      <c r="W580" s="90" t="s">
        <v>24</v>
      </c>
    </row>
    <row r="581" spans="1:23">
      <c r="A581" s="93">
        <v>44851</v>
      </c>
      <c r="B581" s="90">
        <v>55200</v>
      </c>
      <c r="C581" s="90">
        <v>54500</v>
      </c>
      <c r="D581" s="90">
        <v>53800</v>
      </c>
      <c r="E581" s="90">
        <v>50200</v>
      </c>
      <c r="F581" s="90">
        <v>54700</v>
      </c>
      <c r="G581" s="91" t="s">
        <v>25</v>
      </c>
      <c r="H581" s="90">
        <v>52000</v>
      </c>
      <c r="I581" s="90">
        <v>53200</v>
      </c>
      <c r="J581" s="90">
        <v>54500</v>
      </c>
      <c r="K581" s="91" t="s">
        <v>25</v>
      </c>
      <c r="L581" s="90">
        <v>54300</v>
      </c>
      <c r="M581" s="90">
        <v>55500</v>
      </c>
      <c r="N581" s="90">
        <v>51500</v>
      </c>
      <c r="O581" s="90">
        <v>51500</v>
      </c>
      <c r="P581" s="90">
        <v>50400</v>
      </c>
      <c r="Q581" s="90">
        <v>50500</v>
      </c>
      <c r="R581" s="90">
        <v>50400</v>
      </c>
      <c r="S581" s="90">
        <v>52700</v>
      </c>
      <c r="T581" s="90">
        <v>53500</v>
      </c>
      <c r="U581" s="90">
        <v>52800</v>
      </c>
      <c r="V581" s="90">
        <v>54500</v>
      </c>
      <c r="W581" s="90">
        <v>57000</v>
      </c>
    </row>
    <row r="582" spans="1:23">
      <c r="A582" s="93">
        <v>44852</v>
      </c>
      <c r="B582" s="90">
        <v>55000</v>
      </c>
      <c r="C582" s="90">
        <v>54500</v>
      </c>
      <c r="D582" s="90">
        <v>53300</v>
      </c>
      <c r="E582" s="90">
        <v>50000</v>
      </c>
      <c r="F582" s="90">
        <v>54700</v>
      </c>
      <c r="G582" s="91" t="s">
        <v>25</v>
      </c>
      <c r="H582" s="90">
        <v>52000</v>
      </c>
      <c r="I582" s="90">
        <v>53000</v>
      </c>
      <c r="J582" s="90">
        <v>54000</v>
      </c>
      <c r="K582" s="91" t="s">
        <v>25</v>
      </c>
      <c r="L582" s="90">
        <v>54000</v>
      </c>
      <c r="M582" s="90">
        <v>55100</v>
      </c>
      <c r="N582" s="90">
        <v>51200</v>
      </c>
      <c r="O582" s="90">
        <v>51300</v>
      </c>
      <c r="P582" s="90">
        <v>50000</v>
      </c>
      <c r="Q582" s="90">
        <v>50300</v>
      </c>
      <c r="R582" s="90">
        <v>50100</v>
      </c>
      <c r="S582" s="90">
        <v>52500</v>
      </c>
      <c r="T582" s="90">
        <v>53300</v>
      </c>
      <c r="U582" s="90">
        <v>52300</v>
      </c>
      <c r="V582" s="90">
        <v>54500</v>
      </c>
      <c r="W582" s="90">
        <v>57000</v>
      </c>
    </row>
    <row r="583" spans="1:23">
      <c r="A583" s="93">
        <v>44853</v>
      </c>
      <c r="B583" s="90">
        <v>54900</v>
      </c>
      <c r="C583" s="90">
        <v>54500</v>
      </c>
      <c r="D583" s="90">
        <v>53300</v>
      </c>
      <c r="E583" s="90">
        <v>50300</v>
      </c>
      <c r="F583" s="90">
        <v>54700</v>
      </c>
      <c r="G583" s="91" t="s">
        <v>25</v>
      </c>
      <c r="H583" s="90">
        <v>52000</v>
      </c>
      <c r="I583" s="90">
        <v>53100</v>
      </c>
      <c r="J583" s="90">
        <v>54000</v>
      </c>
      <c r="K583" s="91" t="s">
        <v>25</v>
      </c>
      <c r="L583" s="90">
        <v>54200</v>
      </c>
      <c r="M583" s="90">
        <v>55100</v>
      </c>
      <c r="N583" s="90">
        <v>51500</v>
      </c>
      <c r="O583" s="90">
        <v>51300</v>
      </c>
      <c r="P583" s="90">
        <v>50000</v>
      </c>
      <c r="Q583" s="90">
        <v>50000</v>
      </c>
      <c r="R583" s="90">
        <v>50300</v>
      </c>
      <c r="S583" s="90">
        <v>52800</v>
      </c>
      <c r="T583" s="90">
        <v>53000</v>
      </c>
      <c r="U583" s="90">
        <v>52300</v>
      </c>
      <c r="V583" s="90">
        <v>54500</v>
      </c>
      <c r="W583" s="90">
        <v>56700</v>
      </c>
    </row>
    <row r="584" spans="1:23">
      <c r="A584" s="93">
        <v>44854</v>
      </c>
      <c r="B584" s="90">
        <v>54900</v>
      </c>
      <c r="C584" s="90">
        <v>54000</v>
      </c>
      <c r="D584" s="90">
        <v>53500</v>
      </c>
      <c r="E584" s="90">
        <v>50200</v>
      </c>
      <c r="F584" s="90">
        <v>54700</v>
      </c>
      <c r="G584" s="91" t="s">
        <v>25</v>
      </c>
      <c r="H584" s="90">
        <v>52000</v>
      </c>
      <c r="I584" s="90">
        <v>52700</v>
      </c>
      <c r="J584" s="90">
        <v>54500</v>
      </c>
      <c r="K584" s="91" t="s">
        <v>25</v>
      </c>
      <c r="L584" s="90">
        <v>53900</v>
      </c>
      <c r="M584" s="90">
        <v>55100</v>
      </c>
      <c r="N584" s="90">
        <v>51200</v>
      </c>
      <c r="O584" s="90">
        <v>51300</v>
      </c>
      <c r="P584" s="90">
        <v>50000</v>
      </c>
      <c r="Q584" s="90">
        <v>50000</v>
      </c>
      <c r="R584" s="90">
        <v>50000</v>
      </c>
      <c r="S584" s="90">
        <v>52700</v>
      </c>
      <c r="T584" s="90">
        <v>53000</v>
      </c>
      <c r="U584" s="90">
        <v>52300</v>
      </c>
      <c r="V584" s="90">
        <v>54500</v>
      </c>
      <c r="W584" s="90">
        <v>56700</v>
      </c>
    </row>
    <row r="585" spans="1:23">
      <c r="A585" s="93">
        <v>44855</v>
      </c>
      <c r="B585" s="90">
        <v>54900</v>
      </c>
      <c r="C585" s="90">
        <v>54000</v>
      </c>
      <c r="D585" s="90">
        <v>53800</v>
      </c>
      <c r="E585" s="90">
        <v>50500</v>
      </c>
      <c r="F585" s="90">
        <v>54900</v>
      </c>
      <c r="G585" s="91" t="s">
        <v>25</v>
      </c>
      <c r="H585" s="90">
        <v>52000</v>
      </c>
      <c r="I585" s="90">
        <v>52900</v>
      </c>
      <c r="J585" s="90">
        <v>54500</v>
      </c>
      <c r="K585" s="91" t="s">
        <v>25</v>
      </c>
      <c r="L585" s="90">
        <v>54100</v>
      </c>
      <c r="M585" s="90">
        <v>55600</v>
      </c>
      <c r="N585" s="90">
        <v>51500</v>
      </c>
      <c r="O585" s="90">
        <v>51500</v>
      </c>
      <c r="P585" s="90">
        <v>50200</v>
      </c>
      <c r="Q585" s="90">
        <v>50400</v>
      </c>
      <c r="R585" s="90">
        <v>50300</v>
      </c>
      <c r="S585" s="90">
        <v>53000</v>
      </c>
      <c r="T585" s="90">
        <v>53400</v>
      </c>
      <c r="U585" s="91" t="s">
        <v>25</v>
      </c>
      <c r="V585" s="90">
        <v>54500</v>
      </c>
      <c r="W585" s="90">
        <v>56700</v>
      </c>
    </row>
    <row r="586" spans="1:23">
      <c r="A586" s="93">
        <v>44856</v>
      </c>
      <c r="B586" s="90">
        <v>54900</v>
      </c>
      <c r="C586" s="90">
        <v>54300</v>
      </c>
      <c r="D586" s="90">
        <v>54200</v>
      </c>
      <c r="E586" s="90">
        <v>50800</v>
      </c>
      <c r="F586" s="90">
        <v>54900</v>
      </c>
      <c r="G586" s="91" t="s">
        <v>25</v>
      </c>
      <c r="H586" s="90">
        <v>52000</v>
      </c>
      <c r="I586" s="90">
        <v>53100</v>
      </c>
      <c r="J586" s="90">
        <v>54500</v>
      </c>
      <c r="K586" s="91" t="s">
        <v>25</v>
      </c>
      <c r="L586" s="90">
        <v>54500</v>
      </c>
      <c r="M586" s="90">
        <v>55600</v>
      </c>
      <c r="N586" s="90">
        <v>51800</v>
      </c>
      <c r="O586" s="90">
        <v>51800</v>
      </c>
      <c r="P586" s="90">
        <v>50700</v>
      </c>
      <c r="Q586" s="90">
        <v>50900</v>
      </c>
      <c r="R586" s="90">
        <v>50500</v>
      </c>
      <c r="S586" s="90">
        <v>53300</v>
      </c>
      <c r="T586" s="90">
        <v>53700</v>
      </c>
      <c r="U586" s="90">
        <v>52800</v>
      </c>
      <c r="V586" s="90">
        <v>54500</v>
      </c>
      <c r="W586" s="90">
        <v>56700</v>
      </c>
    </row>
    <row r="587" spans="1:23">
      <c r="A587" s="93">
        <v>44857</v>
      </c>
      <c r="B587" s="90" t="s">
        <v>24</v>
      </c>
      <c r="C587" s="90" t="s">
        <v>24</v>
      </c>
      <c r="D587" s="90" t="s">
        <v>24</v>
      </c>
      <c r="E587" s="90" t="s">
        <v>24</v>
      </c>
      <c r="F587" s="90" t="s">
        <v>24</v>
      </c>
      <c r="G587" s="90" t="s">
        <v>24</v>
      </c>
      <c r="H587" s="90" t="s">
        <v>24</v>
      </c>
      <c r="I587" s="90" t="s">
        <v>24</v>
      </c>
      <c r="J587" s="90" t="s">
        <v>24</v>
      </c>
      <c r="K587" s="90" t="s">
        <v>24</v>
      </c>
      <c r="L587" s="90" t="s">
        <v>24</v>
      </c>
      <c r="M587" s="90" t="s">
        <v>24</v>
      </c>
      <c r="N587" s="90" t="s">
        <v>24</v>
      </c>
      <c r="O587" s="90" t="s">
        <v>24</v>
      </c>
      <c r="P587" s="90" t="s">
        <v>24</v>
      </c>
      <c r="Q587" s="90" t="s">
        <v>24</v>
      </c>
      <c r="R587" s="90" t="s">
        <v>24</v>
      </c>
      <c r="S587" s="90" t="s">
        <v>24</v>
      </c>
      <c r="T587" s="90" t="s">
        <v>24</v>
      </c>
      <c r="U587" s="90" t="s">
        <v>24</v>
      </c>
      <c r="V587" s="90" t="s">
        <v>24</v>
      </c>
      <c r="W587" s="90" t="s">
        <v>24</v>
      </c>
    </row>
    <row r="588" spans="1:23">
      <c r="A588" s="93">
        <v>44858</v>
      </c>
      <c r="B588" s="90" t="s">
        <v>24</v>
      </c>
      <c r="C588" s="90" t="s">
        <v>24</v>
      </c>
      <c r="D588" s="90" t="s">
        <v>24</v>
      </c>
      <c r="E588" s="90" t="s">
        <v>24</v>
      </c>
      <c r="F588" s="90" t="s">
        <v>24</v>
      </c>
      <c r="G588" s="90" t="s">
        <v>24</v>
      </c>
      <c r="H588" s="90" t="s">
        <v>24</v>
      </c>
      <c r="I588" s="90" t="s">
        <v>24</v>
      </c>
      <c r="J588" s="90" t="s">
        <v>24</v>
      </c>
      <c r="K588" s="90" t="s">
        <v>24</v>
      </c>
      <c r="L588" s="90" t="s">
        <v>24</v>
      </c>
      <c r="M588" s="90" t="s">
        <v>24</v>
      </c>
      <c r="N588" s="90" t="s">
        <v>24</v>
      </c>
      <c r="O588" s="90" t="s">
        <v>24</v>
      </c>
      <c r="P588" s="90" t="s">
        <v>24</v>
      </c>
      <c r="Q588" s="90" t="s">
        <v>24</v>
      </c>
      <c r="R588" s="90" t="s">
        <v>24</v>
      </c>
      <c r="S588" s="90" t="s">
        <v>24</v>
      </c>
      <c r="T588" s="90" t="s">
        <v>24</v>
      </c>
      <c r="U588" s="90" t="s">
        <v>24</v>
      </c>
      <c r="V588" s="90" t="s">
        <v>24</v>
      </c>
      <c r="W588" s="90" t="s">
        <v>24</v>
      </c>
    </row>
    <row r="589" spans="1:23">
      <c r="A589" s="93">
        <v>44859</v>
      </c>
      <c r="B589" s="90" t="s">
        <v>24</v>
      </c>
      <c r="C589" s="90" t="s">
        <v>24</v>
      </c>
      <c r="D589" s="90" t="s">
        <v>24</v>
      </c>
      <c r="E589" s="90" t="s">
        <v>24</v>
      </c>
      <c r="F589" s="90" t="s">
        <v>24</v>
      </c>
      <c r="G589" s="90" t="s">
        <v>24</v>
      </c>
      <c r="H589" s="90" t="s">
        <v>24</v>
      </c>
      <c r="I589" s="90" t="s">
        <v>24</v>
      </c>
      <c r="J589" s="90" t="s">
        <v>24</v>
      </c>
      <c r="K589" s="90" t="s">
        <v>24</v>
      </c>
      <c r="L589" s="90" t="s">
        <v>24</v>
      </c>
      <c r="M589" s="90" t="s">
        <v>24</v>
      </c>
      <c r="N589" s="90" t="s">
        <v>24</v>
      </c>
      <c r="O589" s="90" t="s">
        <v>24</v>
      </c>
      <c r="P589" s="90" t="s">
        <v>24</v>
      </c>
      <c r="Q589" s="90" t="s">
        <v>24</v>
      </c>
      <c r="R589" s="90" t="s">
        <v>24</v>
      </c>
      <c r="S589" s="90" t="s">
        <v>24</v>
      </c>
      <c r="T589" s="90" t="s">
        <v>24</v>
      </c>
      <c r="U589" s="90" t="s">
        <v>24</v>
      </c>
      <c r="V589" s="90" t="s">
        <v>24</v>
      </c>
      <c r="W589" s="90" t="s">
        <v>24</v>
      </c>
    </row>
    <row r="590" spans="1:23">
      <c r="A590" s="93">
        <v>44860</v>
      </c>
      <c r="B590" s="91" t="s">
        <v>25</v>
      </c>
      <c r="C590" s="90">
        <v>54300</v>
      </c>
      <c r="D590" s="90">
        <v>53600</v>
      </c>
      <c r="E590" s="90">
        <v>50500</v>
      </c>
      <c r="F590" s="90">
        <v>55200</v>
      </c>
      <c r="G590" s="91" t="s">
        <v>25</v>
      </c>
      <c r="H590" s="90">
        <v>52500</v>
      </c>
      <c r="I590" s="90">
        <v>53100</v>
      </c>
      <c r="J590" s="90">
        <v>54500</v>
      </c>
      <c r="K590" s="91" t="s">
        <v>25</v>
      </c>
      <c r="L590" s="90">
        <v>54200</v>
      </c>
      <c r="M590" s="91" t="s">
        <v>25</v>
      </c>
      <c r="N590" s="91" t="s">
        <v>25</v>
      </c>
      <c r="O590" s="91" t="s">
        <v>25</v>
      </c>
      <c r="P590" s="90">
        <v>50700</v>
      </c>
      <c r="Q590" s="90">
        <v>50900</v>
      </c>
      <c r="R590" s="90">
        <v>51000</v>
      </c>
      <c r="S590" s="90">
        <v>53000</v>
      </c>
      <c r="T590" s="90">
        <v>53700</v>
      </c>
      <c r="U590" s="90">
        <v>52300</v>
      </c>
      <c r="V590" s="90">
        <v>54500</v>
      </c>
      <c r="W590" s="90">
        <v>56700</v>
      </c>
    </row>
    <row r="591" spans="1:23">
      <c r="A591" s="93">
        <v>44861</v>
      </c>
      <c r="B591" s="90">
        <v>54900</v>
      </c>
      <c r="C591" s="90">
        <v>54300</v>
      </c>
      <c r="D591" s="90">
        <v>53800</v>
      </c>
      <c r="E591" s="90">
        <v>50500</v>
      </c>
      <c r="F591" s="90">
        <v>55200</v>
      </c>
      <c r="G591" s="91" t="s">
        <v>25</v>
      </c>
      <c r="H591" s="90">
        <v>52000</v>
      </c>
      <c r="I591" s="90">
        <v>53100</v>
      </c>
      <c r="J591" s="90">
        <v>54500</v>
      </c>
      <c r="K591" s="91" t="s">
        <v>25</v>
      </c>
      <c r="L591" s="90">
        <v>54200</v>
      </c>
      <c r="M591" s="90">
        <v>55600</v>
      </c>
      <c r="N591" s="90">
        <v>51700</v>
      </c>
      <c r="O591" s="91" t="s">
        <v>25</v>
      </c>
      <c r="P591" s="90">
        <v>50500</v>
      </c>
      <c r="Q591" s="90">
        <v>50800</v>
      </c>
      <c r="R591" s="90">
        <v>50500</v>
      </c>
      <c r="S591" s="90">
        <v>53000</v>
      </c>
      <c r="T591" s="90">
        <v>53700</v>
      </c>
      <c r="U591" s="90">
        <v>52300</v>
      </c>
      <c r="V591" s="90">
        <v>54500</v>
      </c>
      <c r="W591" s="90">
        <v>56700</v>
      </c>
    </row>
    <row r="592" spans="1:23">
      <c r="A592" s="93">
        <v>44862</v>
      </c>
      <c r="B592" s="90">
        <v>54900</v>
      </c>
      <c r="C592" s="90">
        <v>54200</v>
      </c>
      <c r="D592" s="90">
        <v>53500</v>
      </c>
      <c r="E592" s="90">
        <v>50200</v>
      </c>
      <c r="F592" s="90">
        <v>55100</v>
      </c>
      <c r="G592" s="91" t="s">
        <v>25</v>
      </c>
      <c r="H592" s="90">
        <v>52000</v>
      </c>
      <c r="I592" s="90">
        <v>53100</v>
      </c>
      <c r="J592" s="90">
        <v>54500</v>
      </c>
      <c r="K592" s="91" t="s">
        <v>25</v>
      </c>
      <c r="L592" s="90">
        <v>53800</v>
      </c>
      <c r="M592" s="90">
        <v>55600</v>
      </c>
      <c r="N592" s="90">
        <v>51400</v>
      </c>
      <c r="O592" s="91" t="s">
        <v>25</v>
      </c>
      <c r="P592" s="90">
        <v>50400</v>
      </c>
      <c r="Q592" s="90">
        <v>50500</v>
      </c>
      <c r="R592" s="90">
        <v>50300</v>
      </c>
      <c r="S592" s="90">
        <v>52700</v>
      </c>
      <c r="T592" s="90">
        <v>53600</v>
      </c>
      <c r="U592" s="90">
        <v>52300</v>
      </c>
      <c r="V592" s="90">
        <v>54500</v>
      </c>
      <c r="W592" s="90">
        <v>56700</v>
      </c>
    </row>
    <row r="593" spans="1:23">
      <c r="A593" s="93">
        <v>44863</v>
      </c>
      <c r="B593" s="90">
        <v>54400</v>
      </c>
      <c r="C593" s="90">
        <v>54000</v>
      </c>
      <c r="D593" s="90">
        <v>53500</v>
      </c>
      <c r="E593" s="90">
        <v>49900</v>
      </c>
      <c r="F593" s="90">
        <v>55100</v>
      </c>
      <c r="G593" s="91" t="s">
        <v>25</v>
      </c>
      <c r="H593" s="90">
        <v>52000</v>
      </c>
      <c r="I593" s="90">
        <v>52500</v>
      </c>
      <c r="J593" s="90">
        <v>54500</v>
      </c>
      <c r="K593" s="91" t="s">
        <v>25</v>
      </c>
      <c r="L593" s="90">
        <v>53400</v>
      </c>
      <c r="M593" s="90">
        <v>55600</v>
      </c>
      <c r="N593" s="90">
        <v>51000</v>
      </c>
      <c r="O593" s="91" t="s">
        <v>25</v>
      </c>
      <c r="P593" s="90">
        <v>50500</v>
      </c>
      <c r="Q593" s="90">
        <v>50300</v>
      </c>
      <c r="R593" s="90">
        <v>50300</v>
      </c>
      <c r="S593" s="90">
        <v>52400</v>
      </c>
      <c r="T593" s="90">
        <v>53600</v>
      </c>
      <c r="U593" s="90">
        <v>52500</v>
      </c>
      <c r="V593" s="90">
        <v>54300</v>
      </c>
      <c r="W593" s="90">
        <v>56700</v>
      </c>
    </row>
    <row r="594" spans="1:23">
      <c r="A594" s="93">
        <v>44864</v>
      </c>
      <c r="B594" s="90" t="s">
        <v>24</v>
      </c>
      <c r="C594" s="90" t="s">
        <v>24</v>
      </c>
      <c r="D594" s="90" t="s">
        <v>24</v>
      </c>
      <c r="E594" s="90" t="s">
        <v>24</v>
      </c>
      <c r="F594" s="90" t="s">
        <v>24</v>
      </c>
      <c r="G594" s="90" t="s">
        <v>24</v>
      </c>
      <c r="H594" s="90" t="s">
        <v>24</v>
      </c>
      <c r="I594" s="90" t="s">
        <v>24</v>
      </c>
      <c r="J594" s="90" t="s">
        <v>24</v>
      </c>
      <c r="K594" s="90" t="s">
        <v>24</v>
      </c>
      <c r="L594" s="90" t="s">
        <v>24</v>
      </c>
      <c r="M594" s="90" t="s">
        <v>24</v>
      </c>
      <c r="N594" s="90" t="s">
        <v>24</v>
      </c>
      <c r="O594" s="90" t="s">
        <v>24</v>
      </c>
      <c r="P594" s="90" t="s">
        <v>24</v>
      </c>
      <c r="Q594" s="90" t="s">
        <v>24</v>
      </c>
      <c r="R594" s="90" t="s">
        <v>24</v>
      </c>
      <c r="S594" s="90" t="s">
        <v>24</v>
      </c>
      <c r="T594" s="90" t="s">
        <v>24</v>
      </c>
      <c r="U594" s="90" t="s">
        <v>24</v>
      </c>
      <c r="V594" s="90" t="s">
        <v>24</v>
      </c>
      <c r="W594" s="90" t="s">
        <v>24</v>
      </c>
    </row>
    <row r="595" spans="1:23">
      <c r="A595" s="93">
        <v>44865</v>
      </c>
      <c r="B595" s="90">
        <v>54200</v>
      </c>
      <c r="C595" s="90">
        <v>54000</v>
      </c>
      <c r="D595" s="90">
        <v>53100</v>
      </c>
      <c r="E595" s="90">
        <v>49900</v>
      </c>
      <c r="F595" s="90">
        <v>54400</v>
      </c>
      <c r="G595" s="91" t="s">
        <v>25</v>
      </c>
      <c r="H595" s="90">
        <v>51500</v>
      </c>
      <c r="I595" s="90">
        <v>52200</v>
      </c>
      <c r="J595" s="90">
        <v>54400</v>
      </c>
      <c r="K595" s="91" t="s">
        <v>25</v>
      </c>
      <c r="L595" s="90">
        <v>53000</v>
      </c>
      <c r="M595" s="90">
        <v>55100</v>
      </c>
      <c r="N595" s="90">
        <v>50800</v>
      </c>
      <c r="O595" s="91" t="s">
        <v>25</v>
      </c>
      <c r="P595" s="90">
        <v>49500</v>
      </c>
      <c r="Q595" s="90">
        <v>50000</v>
      </c>
      <c r="R595" s="90">
        <v>49800</v>
      </c>
      <c r="S595" s="90">
        <v>52400</v>
      </c>
      <c r="T595" s="90">
        <v>53600</v>
      </c>
      <c r="U595" s="90">
        <v>51300</v>
      </c>
      <c r="V595" s="90">
        <v>54000</v>
      </c>
      <c r="W595" s="90">
        <v>56200</v>
      </c>
    </row>
    <row r="596" spans="1:23">
      <c r="A596" s="93">
        <v>44866</v>
      </c>
      <c r="B596" s="90">
        <v>54200</v>
      </c>
      <c r="C596" s="90">
        <v>54000</v>
      </c>
      <c r="D596" s="90">
        <v>53200</v>
      </c>
      <c r="E596" s="90">
        <v>49900</v>
      </c>
      <c r="F596" s="90">
        <v>53800</v>
      </c>
      <c r="G596" s="91" t="s">
        <v>25</v>
      </c>
      <c r="H596" s="90">
        <v>51000</v>
      </c>
      <c r="I596" s="90">
        <v>52200</v>
      </c>
      <c r="J596" s="90">
        <v>53900</v>
      </c>
      <c r="K596" s="91" t="s">
        <v>25</v>
      </c>
      <c r="L596" s="90">
        <v>53200</v>
      </c>
      <c r="M596" s="90">
        <v>54600</v>
      </c>
      <c r="N596" s="90">
        <v>50900</v>
      </c>
      <c r="O596" s="90">
        <v>51500</v>
      </c>
      <c r="P596" s="90">
        <v>49400</v>
      </c>
      <c r="Q596" s="90">
        <v>49900</v>
      </c>
      <c r="R596" s="90">
        <v>49800</v>
      </c>
      <c r="S596" s="90">
        <v>52400</v>
      </c>
      <c r="T596" s="90">
        <v>53600</v>
      </c>
      <c r="U596" s="90">
        <v>51300</v>
      </c>
      <c r="V596" s="90">
        <v>54000</v>
      </c>
      <c r="W596" s="90">
        <v>56200</v>
      </c>
    </row>
    <row r="597" spans="1:23">
      <c r="A597" s="93">
        <v>44867</v>
      </c>
      <c r="B597" s="90">
        <v>54200</v>
      </c>
      <c r="C597" s="90">
        <v>53800</v>
      </c>
      <c r="D597" s="90">
        <v>53000</v>
      </c>
      <c r="E597" s="90">
        <v>49500</v>
      </c>
      <c r="F597" s="90">
        <v>53800</v>
      </c>
      <c r="G597" s="91" t="s">
        <v>25</v>
      </c>
      <c r="H597" s="90">
        <v>51000</v>
      </c>
      <c r="I597" s="90">
        <v>51900</v>
      </c>
      <c r="J597" s="90">
        <v>54000</v>
      </c>
      <c r="K597" s="91" t="s">
        <v>25</v>
      </c>
      <c r="L597" s="90">
        <v>52900</v>
      </c>
      <c r="M597" s="90">
        <v>54600</v>
      </c>
      <c r="N597" s="90">
        <v>50700</v>
      </c>
      <c r="O597" s="90">
        <v>51000</v>
      </c>
      <c r="P597" s="90">
        <v>49300</v>
      </c>
      <c r="Q597" s="90">
        <v>49600</v>
      </c>
      <c r="R597" s="90">
        <v>49700</v>
      </c>
      <c r="S597" s="91" t="s">
        <v>25</v>
      </c>
      <c r="T597" s="90">
        <v>53500</v>
      </c>
      <c r="U597" s="90">
        <v>51300</v>
      </c>
      <c r="V597" s="90">
        <v>53500</v>
      </c>
      <c r="W597" s="90">
        <v>55700</v>
      </c>
    </row>
    <row r="598" spans="1:23">
      <c r="A598" s="93">
        <v>44868</v>
      </c>
      <c r="B598" s="90">
        <v>53800</v>
      </c>
      <c r="C598" s="90">
        <v>53800</v>
      </c>
      <c r="D598" s="90">
        <v>53000</v>
      </c>
      <c r="E598" s="90">
        <v>49300</v>
      </c>
      <c r="F598" s="90">
        <v>53700</v>
      </c>
      <c r="G598" s="91" t="s">
        <v>25</v>
      </c>
      <c r="H598" s="90">
        <v>51000</v>
      </c>
      <c r="I598" s="90">
        <v>51900</v>
      </c>
      <c r="J598" s="90">
        <v>54000</v>
      </c>
      <c r="K598" s="91" t="s">
        <v>25</v>
      </c>
      <c r="L598" s="90">
        <v>52900</v>
      </c>
      <c r="M598" s="90">
        <v>54000</v>
      </c>
      <c r="N598" s="90">
        <v>50700</v>
      </c>
      <c r="O598" s="90">
        <v>51000</v>
      </c>
      <c r="P598" s="90">
        <v>48700</v>
      </c>
      <c r="Q598" s="90">
        <v>49400</v>
      </c>
      <c r="R598" s="90">
        <v>49600</v>
      </c>
      <c r="S598" s="90">
        <v>51800</v>
      </c>
      <c r="T598" s="90">
        <v>53200</v>
      </c>
      <c r="U598" s="90">
        <v>51300</v>
      </c>
      <c r="V598" s="90">
        <v>53300</v>
      </c>
      <c r="W598" s="90">
        <v>55600</v>
      </c>
    </row>
    <row r="599" spans="1:23">
      <c r="A599" s="93">
        <v>44869</v>
      </c>
      <c r="B599" s="90">
        <v>53700</v>
      </c>
      <c r="C599" s="90">
        <v>53500</v>
      </c>
      <c r="D599" s="90">
        <v>52500</v>
      </c>
      <c r="E599" s="90">
        <v>48900</v>
      </c>
      <c r="F599" s="90">
        <v>53700</v>
      </c>
      <c r="G599" s="91" t="s">
        <v>25</v>
      </c>
      <c r="H599" s="90">
        <v>51000</v>
      </c>
      <c r="I599" s="90">
        <v>51200</v>
      </c>
      <c r="J599" s="90">
        <v>53400</v>
      </c>
      <c r="K599" s="91" t="s">
        <v>25</v>
      </c>
      <c r="L599" s="90">
        <v>52200</v>
      </c>
      <c r="M599" s="90">
        <v>53500</v>
      </c>
      <c r="N599" s="90">
        <v>50200</v>
      </c>
      <c r="O599" s="90">
        <v>50600</v>
      </c>
      <c r="P599" s="90">
        <v>48700</v>
      </c>
      <c r="Q599" s="90">
        <v>49000</v>
      </c>
      <c r="R599" s="90">
        <v>49100</v>
      </c>
      <c r="S599" s="90">
        <v>51400</v>
      </c>
      <c r="T599" s="90">
        <v>52800</v>
      </c>
      <c r="U599" s="90">
        <v>50800</v>
      </c>
      <c r="V599" s="90">
        <v>53300</v>
      </c>
      <c r="W599" s="90">
        <v>55600</v>
      </c>
    </row>
    <row r="600" spans="1:23">
      <c r="A600" s="93">
        <v>44870</v>
      </c>
      <c r="B600" s="90">
        <v>53500</v>
      </c>
      <c r="C600" s="90">
        <v>53500</v>
      </c>
      <c r="D600" s="90">
        <v>52300</v>
      </c>
      <c r="E600" s="90">
        <v>48700</v>
      </c>
      <c r="F600" s="90">
        <v>53700</v>
      </c>
      <c r="G600" s="91" t="s">
        <v>25</v>
      </c>
      <c r="H600" s="90">
        <v>51000</v>
      </c>
      <c r="I600" s="90">
        <v>51100</v>
      </c>
      <c r="J600" s="90">
        <v>53400</v>
      </c>
      <c r="K600" s="91" t="s">
        <v>25</v>
      </c>
      <c r="L600" s="90">
        <v>52000</v>
      </c>
      <c r="M600" s="90">
        <v>53500</v>
      </c>
      <c r="N600" s="90">
        <v>50000</v>
      </c>
      <c r="O600" s="90">
        <v>50000</v>
      </c>
      <c r="P600" s="90">
        <v>48300</v>
      </c>
      <c r="Q600" s="90">
        <v>48900</v>
      </c>
      <c r="R600" s="90">
        <v>48800</v>
      </c>
      <c r="S600" s="90">
        <v>51200</v>
      </c>
      <c r="T600" s="90">
        <v>52800</v>
      </c>
      <c r="U600" s="90">
        <v>50800</v>
      </c>
      <c r="V600" s="90">
        <v>53200</v>
      </c>
      <c r="W600" s="90">
        <v>55500</v>
      </c>
    </row>
    <row r="601" spans="1:23">
      <c r="A601" s="93">
        <v>44871</v>
      </c>
      <c r="B601" s="90" t="s">
        <v>24</v>
      </c>
      <c r="C601" s="90" t="s">
        <v>24</v>
      </c>
      <c r="D601" s="90" t="s">
        <v>24</v>
      </c>
      <c r="E601" s="90" t="s">
        <v>24</v>
      </c>
      <c r="F601" s="90" t="s">
        <v>24</v>
      </c>
      <c r="G601" s="90" t="s">
        <v>24</v>
      </c>
      <c r="H601" s="90" t="s">
        <v>24</v>
      </c>
      <c r="I601" s="90" t="s">
        <v>24</v>
      </c>
      <c r="J601" s="90" t="s">
        <v>24</v>
      </c>
      <c r="K601" s="90" t="s">
        <v>24</v>
      </c>
      <c r="L601" s="90" t="s">
        <v>24</v>
      </c>
      <c r="M601" s="90" t="s">
        <v>24</v>
      </c>
      <c r="N601" s="90" t="s">
        <v>24</v>
      </c>
      <c r="O601" s="90" t="s">
        <v>24</v>
      </c>
      <c r="P601" s="90" t="s">
        <v>24</v>
      </c>
      <c r="Q601" s="90" t="s">
        <v>24</v>
      </c>
      <c r="R601" s="90" t="s">
        <v>24</v>
      </c>
      <c r="S601" s="90" t="s">
        <v>24</v>
      </c>
      <c r="T601" s="90" t="s">
        <v>24</v>
      </c>
      <c r="U601" s="90" t="s">
        <v>24</v>
      </c>
      <c r="V601" s="90" t="s">
        <v>24</v>
      </c>
      <c r="W601" s="90" t="s">
        <v>24</v>
      </c>
    </row>
    <row r="602" spans="1:23">
      <c r="A602" s="93">
        <v>44872</v>
      </c>
      <c r="B602" s="90">
        <v>53200</v>
      </c>
      <c r="C602" s="90">
        <v>53500</v>
      </c>
      <c r="D602" s="90">
        <v>52000</v>
      </c>
      <c r="E602" s="90">
        <v>48500</v>
      </c>
      <c r="F602" s="90">
        <v>53700</v>
      </c>
      <c r="G602" s="91" t="s">
        <v>25</v>
      </c>
      <c r="H602" s="90">
        <v>50500</v>
      </c>
      <c r="I602" s="90">
        <v>50700</v>
      </c>
      <c r="J602" s="90">
        <v>53400</v>
      </c>
      <c r="K602" s="91" t="s">
        <v>25</v>
      </c>
      <c r="L602" s="90">
        <v>52000</v>
      </c>
      <c r="M602" s="90">
        <v>53500</v>
      </c>
      <c r="N602" s="90">
        <v>49700</v>
      </c>
      <c r="O602" s="90">
        <v>49800</v>
      </c>
      <c r="P602" s="90">
        <v>48100</v>
      </c>
      <c r="Q602" s="90">
        <v>48700</v>
      </c>
      <c r="R602" s="90">
        <v>48300</v>
      </c>
      <c r="S602" s="90">
        <v>51000</v>
      </c>
      <c r="T602" s="90">
        <v>52500</v>
      </c>
      <c r="U602" s="90">
        <v>50800</v>
      </c>
      <c r="V602" s="90">
        <v>53000</v>
      </c>
      <c r="W602" s="90">
        <v>55300</v>
      </c>
    </row>
    <row r="603" spans="1:23">
      <c r="A603" s="93">
        <v>44873</v>
      </c>
      <c r="B603" s="90">
        <v>52900</v>
      </c>
      <c r="C603" s="90">
        <v>53000</v>
      </c>
      <c r="D603" s="90">
        <v>51800</v>
      </c>
      <c r="E603" s="90">
        <v>48300</v>
      </c>
      <c r="F603" s="90">
        <v>53500</v>
      </c>
      <c r="G603" s="91" t="s">
        <v>25</v>
      </c>
      <c r="H603" s="90">
        <v>50000</v>
      </c>
      <c r="I603" s="90">
        <v>50500</v>
      </c>
      <c r="J603" s="90">
        <v>53400</v>
      </c>
      <c r="K603" s="91" t="s">
        <v>25</v>
      </c>
      <c r="L603" s="90">
        <v>51600</v>
      </c>
      <c r="M603" s="90">
        <v>53500</v>
      </c>
      <c r="N603" s="90">
        <v>49800</v>
      </c>
      <c r="O603" s="90">
        <v>49600</v>
      </c>
      <c r="P603" s="90">
        <v>48000</v>
      </c>
      <c r="Q603" s="90">
        <v>48500</v>
      </c>
      <c r="R603" s="90">
        <v>48300</v>
      </c>
      <c r="S603" s="90">
        <v>50800</v>
      </c>
      <c r="T603" s="90">
        <v>52000</v>
      </c>
      <c r="U603" s="90">
        <v>50800</v>
      </c>
      <c r="V603" s="90">
        <v>53000</v>
      </c>
      <c r="W603" s="90">
        <v>55300</v>
      </c>
    </row>
    <row r="604" spans="1:23">
      <c r="A604" s="93">
        <v>44874</v>
      </c>
      <c r="B604" s="90">
        <v>53100</v>
      </c>
      <c r="C604" s="90">
        <v>52800</v>
      </c>
      <c r="D604" s="90">
        <v>51800</v>
      </c>
      <c r="E604" s="90">
        <v>48500</v>
      </c>
      <c r="F604" s="90">
        <v>53500</v>
      </c>
      <c r="G604" s="91" t="s">
        <v>25</v>
      </c>
      <c r="H604" s="90">
        <v>50000</v>
      </c>
      <c r="I604" s="90">
        <v>50700</v>
      </c>
      <c r="J604" s="90">
        <v>53400</v>
      </c>
      <c r="K604" s="91" t="s">
        <v>25</v>
      </c>
      <c r="L604" s="90">
        <v>51900</v>
      </c>
      <c r="M604" s="90">
        <v>53500</v>
      </c>
      <c r="N604" s="90">
        <v>50200</v>
      </c>
      <c r="O604" s="90">
        <v>49700</v>
      </c>
      <c r="P604" s="90">
        <v>48300</v>
      </c>
      <c r="Q604" s="90">
        <v>48500</v>
      </c>
      <c r="R604" s="90">
        <v>48300</v>
      </c>
      <c r="S604" s="90">
        <v>51000</v>
      </c>
      <c r="T604" s="90">
        <v>52000</v>
      </c>
      <c r="U604" s="90">
        <v>50800</v>
      </c>
      <c r="V604" s="90">
        <v>53000</v>
      </c>
      <c r="W604" s="90">
        <v>55300</v>
      </c>
    </row>
    <row r="605" spans="1:23">
      <c r="A605" s="93">
        <v>44875</v>
      </c>
      <c r="B605" s="90">
        <v>52700</v>
      </c>
      <c r="C605" s="90">
        <v>52800</v>
      </c>
      <c r="D605" s="90">
        <v>51500</v>
      </c>
      <c r="E605" s="90">
        <v>48300</v>
      </c>
      <c r="F605" s="90">
        <v>53500</v>
      </c>
      <c r="G605" s="91" t="s">
        <v>25</v>
      </c>
      <c r="H605" s="90">
        <v>50000</v>
      </c>
      <c r="I605" s="90">
        <v>50700</v>
      </c>
      <c r="J605" s="90">
        <v>52800</v>
      </c>
      <c r="K605" s="91" t="s">
        <v>25</v>
      </c>
      <c r="L605" s="90">
        <v>51600</v>
      </c>
      <c r="M605" s="90">
        <v>53500</v>
      </c>
      <c r="N605" s="90">
        <v>49800</v>
      </c>
      <c r="O605" s="90">
        <v>49700</v>
      </c>
      <c r="P605" s="90">
        <v>48300</v>
      </c>
      <c r="Q605" s="90">
        <v>48300</v>
      </c>
      <c r="R605" s="90">
        <v>48300</v>
      </c>
      <c r="S605" s="90">
        <v>50800</v>
      </c>
      <c r="T605" s="90">
        <v>52000</v>
      </c>
      <c r="U605" s="90">
        <v>50800</v>
      </c>
      <c r="V605" s="90">
        <v>53000</v>
      </c>
      <c r="W605" s="90">
        <v>55300</v>
      </c>
    </row>
    <row r="606" spans="1:23">
      <c r="A606" s="93">
        <v>44876</v>
      </c>
      <c r="B606" s="90">
        <v>52700</v>
      </c>
      <c r="C606" s="90">
        <v>52700</v>
      </c>
      <c r="D606" s="90">
        <v>51300</v>
      </c>
      <c r="E606" s="90">
        <v>48000</v>
      </c>
      <c r="F606" s="90">
        <v>53200</v>
      </c>
      <c r="G606" s="91" t="s">
        <v>25</v>
      </c>
      <c r="H606" s="90">
        <v>50000</v>
      </c>
      <c r="I606" s="90">
        <v>50400</v>
      </c>
      <c r="J606" s="90">
        <v>52700</v>
      </c>
      <c r="K606" s="91" t="s">
        <v>25</v>
      </c>
      <c r="L606" s="90">
        <v>51100</v>
      </c>
      <c r="M606" s="90">
        <v>53500</v>
      </c>
      <c r="N606" s="90">
        <v>49500</v>
      </c>
      <c r="O606" s="90">
        <v>49600</v>
      </c>
      <c r="P606" s="90">
        <v>47300</v>
      </c>
      <c r="Q606" s="90">
        <v>48100</v>
      </c>
      <c r="R606" s="90">
        <v>47800</v>
      </c>
      <c r="S606" s="90">
        <v>50500</v>
      </c>
      <c r="T606" s="90">
        <v>51700</v>
      </c>
      <c r="U606" s="90">
        <v>50800</v>
      </c>
      <c r="V606" s="90">
        <v>52600</v>
      </c>
      <c r="W606" s="90">
        <v>55100</v>
      </c>
    </row>
    <row r="607" spans="1:23">
      <c r="A607" s="93">
        <v>44877</v>
      </c>
      <c r="B607" s="90">
        <v>52200</v>
      </c>
      <c r="C607" s="90">
        <v>52700</v>
      </c>
      <c r="D607" s="90">
        <v>51300</v>
      </c>
      <c r="E607" s="90">
        <v>47800</v>
      </c>
      <c r="F607" s="90">
        <v>53100</v>
      </c>
      <c r="G607" s="91" t="s">
        <v>25</v>
      </c>
      <c r="H607" s="90">
        <v>49500</v>
      </c>
      <c r="I607" s="90">
        <v>50300</v>
      </c>
      <c r="J607" s="90">
        <v>52700</v>
      </c>
      <c r="K607" s="91" t="s">
        <v>25</v>
      </c>
      <c r="L607" s="90">
        <v>51100</v>
      </c>
      <c r="M607" s="90">
        <v>53000</v>
      </c>
      <c r="N607" s="90">
        <v>49500</v>
      </c>
      <c r="O607" s="90">
        <v>49200</v>
      </c>
      <c r="P607" s="90">
        <v>47000</v>
      </c>
      <c r="Q607" s="90">
        <v>48000</v>
      </c>
      <c r="R607" s="90">
        <v>47500</v>
      </c>
      <c r="S607" s="90">
        <v>50300</v>
      </c>
      <c r="T607" s="90">
        <v>51500</v>
      </c>
      <c r="U607" s="90">
        <v>50800</v>
      </c>
      <c r="V607" s="90">
        <v>52500</v>
      </c>
      <c r="W607" s="90">
        <v>54900</v>
      </c>
    </row>
    <row r="608" spans="1:23">
      <c r="A608" s="93">
        <v>44878</v>
      </c>
      <c r="B608" s="90" t="s">
        <v>24</v>
      </c>
      <c r="C608" s="90" t="s">
        <v>24</v>
      </c>
      <c r="D608" s="90" t="s">
        <v>24</v>
      </c>
      <c r="E608" s="90" t="s">
        <v>24</v>
      </c>
      <c r="F608" s="90" t="s">
        <v>24</v>
      </c>
      <c r="G608" s="90" t="s">
        <v>24</v>
      </c>
      <c r="H608" s="90" t="s">
        <v>24</v>
      </c>
      <c r="I608" s="90" t="s">
        <v>24</v>
      </c>
      <c r="J608" s="90" t="s">
        <v>24</v>
      </c>
      <c r="K608" s="90" t="s">
        <v>24</v>
      </c>
      <c r="L608" s="90" t="s">
        <v>24</v>
      </c>
      <c r="M608" s="90" t="s">
        <v>24</v>
      </c>
      <c r="N608" s="90" t="s">
        <v>24</v>
      </c>
      <c r="O608" s="90" t="s">
        <v>24</v>
      </c>
      <c r="P608" s="90" t="s">
        <v>24</v>
      </c>
      <c r="Q608" s="90" t="s">
        <v>24</v>
      </c>
      <c r="R608" s="90" t="s">
        <v>24</v>
      </c>
      <c r="S608" s="90" t="s">
        <v>24</v>
      </c>
      <c r="T608" s="90" t="s">
        <v>24</v>
      </c>
      <c r="U608" s="90" t="s">
        <v>24</v>
      </c>
      <c r="V608" s="90" t="s">
        <v>24</v>
      </c>
      <c r="W608" s="90" t="s">
        <v>24</v>
      </c>
    </row>
    <row r="609" spans="1:23">
      <c r="A609" s="93">
        <v>44879</v>
      </c>
      <c r="B609" s="90">
        <v>51800</v>
      </c>
      <c r="C609" s="90">
        <v>52500</v>
      </c>
      <c r="D609" s="90">
        <v>51000</v>
      </c>
      <c r="E609" s="90">
        <v>47000</v>
      </c>
      <c r="F609" s="90">
        <v>52300</v>
      </c>
      <c r="G609" s="91" t="s">
        <v>25</v>
      </c>
      <c r="H609" s="90">
        <v>49000</v>
      </c>
      <c r="I609" s="90">
        <v>49500</v>
      </c>
      <c r="J609" s="90">
        <v>51500</v>
      </c>
      <c r="K609" s="91" t="s">
        <v>25</v>
      </c>
      <c r="L609" s="90">
        <v>50600</v>
      </c>
      <c r="M609" s="90">
        <v>51500</v>
      </c>
      <c r="N609" s="90">
        <v>48800</v>
      </c>
      <c r="O609" s="90">
        <v>48600</v>
      </c>
      <c r="P609" s="90">
        <v>46500</v>
      </c>
      <c r="Q609" s="90">
        <v>47000</v>
      </c>
      <c r="R609" s="90">
        <v>47000</v>
      </c>
      <c r="S609" s="90">
        <v>49500</v>
      </c>
      <c r="T609" s="90">
        <v>50700</v>
      </c>
      <c r="U609" s="90">
        <v>50300</v>
      </c>
      <c r="V609" s="90">
        <v>51700</v>
      </c>
      <c r="W609" s="90">
        <v>54200</v>
      </c>
    </row>
    <row r="610" spans="1:23">
      <c r="A610" s="93">
        <v>44880</v>
      </c>
      <c r="B610" s="90">
        <v>51300</v>
      </c>
      <c r="C610" s="90">
        <v>52500</v>
      </c>
      <c r="D610" s="90">
        <v>51000</v>
      </c>
      <c r="E610" s="90">
        <v>47000</v>
      </c>
      <c r="F610" s="90">
        <v>52000</v>
      </c>
      <c r="G610" s="91" t="s">
        <v>25</v>
      </c>
      <c r="H610" s="90">
        <v>48500</v>
      </c>
      <c r="I610" s="90">
        <v>49500</v>
      </c>
      <c r="J610" s="90">
        <v>51500</v>
      </c>
      <c r="K610" s="91" t="s">
        <v>25</v>
      </c>
      <c r="L610" s="90">
        <v>50300</v>
      </c>
      <c r="M610" s="90">
        <v>51500</v>
      </c>
      <c r="N610" s="90">
        <v>48500</v>
      </c>
      <c r="O610" s="90">
        <v>48200</v>
      </c>
      <c r="P610" s="90">
        <v>46000</v>
      </c>
      <c r="Q610" s="90">
        <v>46400</v>
      </c>
      <c r="R610" s="90">
        <v>46500</v>
      </c>
      <c r="S610" s="90">
        <v>49500</v>
      </c>
      <c r="T610" s="90">
        <v>50000</v>
      </c>
      <c r="U610" s="90">
        <v>50300</v>
      </c>
      <c r="V610" s="90">
        <v>51500</v>
      </c>
      <c r="W610" s="90">
        <v>54100</v>
      </c>
    </row>
    <row r="611" spans="1:23">
      <c r="A611" s="93">
        <v>44881</v>
      </c>
      <c r="B611" s="90">
        <v>50500</v>
      </c>
      <c r="C611" s="90">
        <v>52300</v>
      </c>
      <c r="D611" s="90">
        <v>50800</v>
      </c>
      <c r="E611" s="90">
        <v>46500</v>
      </c>
      <c r="F611" s="90">
        <v>51800</v>
      </c>
      <c r="G611" s="91" t="s">
        <v>25</v>
      </c>
      <c r="H611" s="90">
        <v>48000</v>
      </c>
      <c r="I611" s="90">
        <v>49000</v>
      </c>
      <c r="J611" s="90">
        <v>51500</v>
      </c>
      <c r="K611" s="91" t="s">
        <v>25</v>
      </c>
      <c r="L611" s="90">
        <v>49900</v>
      </c>
      <c r="M611" s="90">
        <v>51500</v>
      </c>
      <c r="N611" s="90">
        <v>48000</v>
      </c>
      <c r="O611" s="90">
        <v>48000</v>
      </c>
      <c r="P611" s="90">
        <v>45700</v>
      </c>
      <c r="Q611" s="90">
        <v>46000</v>
      </c>
      <c r="R611" s="90">
        <v>46000</v>
      </c>
      <c r="S611" s="90">
        <v>49000</v>
      </c>
      <c r="T611" s="90">
        <v>49500</v>
      </c>
      <c r="U611" s="90">
        <v>49800</v>
      </c>
      <c r="V611" s="90">
        <v>51300</v>
      </c>
      <c r="W611" s="90">
        <v>53800</v>
      </c>
    </row>
    <row r="612" spans="1:23">
      <c r="A612" s="93">
        <v>44882</v>
      </c>
      <c r="B612" s="90">
        <v>49700</v>
      </c>
      <c r="C612" s="90">
        <v>52000</v>
      </c>
      <c r="D612" s="90">
        <v>50000</v>
      </c>
      <c r="E612" s="90">
        <v>45500</v>
      </c>
      <c r="F612" s="90">
        <v>51000</v>
      </c>
      <c r="G612" s="91" t="s">
        <v>25</v>
      </c>
      <c r="H612" s="90">
        <v>47500</v>
      </c>
      <c r="I612" s="90">
        <v>48500</v>
      </c>
      <c r="J612" s="90">
        <v>50500</v>
      </c>
      <c r="K612" s="91" t="s">
        <v>25</v>
      </c>
      <c r="L612" s="90">
        <v>48700</v>
      </c>
      <c r="M612" s="90">
        <v>50500</v>
      </c>
      <c r="N612" s="90">
        <v>47500</v>
      </c>
      <c r="O612" s="90">
        <v>47500</v>
      </c>
      <c r="P612" s="90">
        <v>44500</v>
      </c>
      <c r="Q612" s="90">
        <v>45000</v>
      </c>
      <c r="R612" s="90">
        <v>45400</v>
      </c>
      <c r="S612" s="90">
        <v>48000</v>
      </c>
      <c r="T612" s="90">
        <v>48500</v>
      </c>
      <c r="U612" s="90">
        <v>48800</v>
      </c>
      <c r="V612" s="90">
        <v>50800</v>
      </c>
      <c r="W612" s="90">
        <v>53300</v>
      </c>
    </row>
    <row r="613" spans="1:23">
      <c r="A613" s="93">
        <v>44883</v>
      </c>
      <c r="B613" s="90">
        <v>48600</v>
      </c>
      <c r="C613" s="90">
        <v>51500</v>
      </c>
      <c r="D613" s="90">
        <v>49600</v>
      </c>
      <c r="E613" s="90">
        <v>45000</v>
      </c>
      <c r="F613" s="90">
        <v>50500</v>
      </c>
      <c r="G613" s="91" t="s">
        <v>25</v>
      </c>
      <c r="H613" s="90">
        <v>47000</v>
      </c>
      <c r="I613" s="90">
        <v>47900</v>
      </c>
      <c r="J613" s="90">
        <v>50300</v>
      </c>
      <c r="K613" s="91" t="s">
        <v>25</v>
      </c>
      <c r="L613" s="90">
        <v>48000</v>
      </c>
      <c r="M613" s="90">
        <v>50300</v>
      </c>
      <c r="N613" s="90">
        <v>46800</v>
      </c>
      <c r="O613" s="90">
        <v>46700</v>
      </c>
      <c r="P613" s="90">
        <v>44300</v>
      </c>
      <c r="Q613" s="90">
        <v>44600</v>
      </c>
      <c r="R613" s="90">
        <v>44800</v>
      </c>
      <c r="S613" s="90">
        <v>47500</v>
      </c>
      <c r="T613" s="90">
        <v>48000</v>
      </c>
      <c r="U613" s="90">
        <v>48800</v>
      </c>
      <c r="V613" s="90">
        <v>50500</v>
      </c>
      <c r="W613" s="90">
        <v>53100</v>
      </c>
    </row>
    <row r="614" spans="1:23">
      <c r="A614" s="93">
        <v>44884</v>
      </c>
      <c r="B614" s="90">
        <v>52500</v>
      </c>
      <c r="C614" s="90">
        <v>54000</v>
      </c>
      <c r="D614" s="90">
        <v>50400</v>
      </c>
      <c r="E614" s="90">
        <v>48000</v>
      </c>
      <c r="F614" s="90">
        <v>55400</v>
      </c>
      <c r="G614" s="91" t="s">
        <v>25</v>
      </c>
      <c r="H614" s="90">
        <v>50000</v>
      </c>
      <c r="I614" s="90">
        <v>50700</v>
      </c>
      <c r="J614" s="90">
        <v>54400</v>
      </c>
      <c r="K614" s="91" t="s">
        <v>25</v>
      </c>
      <c r="L614" s="90">
        <v>50000</v>
      </c>
      <c r="M614" s="90">
        <v>52900</v>
      </c>
      <c r="N614" s="90">
        <v>48000</v>
      </c>
      <c r="O614" s="91" t="s">
        <v>25</v>
      </c>
      <c r="P614" s="90">
        <v>48700</v>
      </c>
      <c r="Q614" s="90">
        <v>49200</v>
      </c>
      <c r="R614" s="90">
        <v>48000</v>
      </c>
      <c r="S614" s="90">
        <v>50500</v>
      </c>
      <c r="T614" s="90">
        <v>51000</v>
      </c>
      <c r="U614" s="90">
        <v>52800</v>
      </c>
      <c r="V614" s="90">
        <v>53300</v>
      </c>
      <c r="W614" s="90">
        <v>55400</v>
      </c>
    </row>
    <row r="615" spans="1:23">
      <c r="A615" s="93">
        <v>44885</v>
      </c>
      <c r="B615" s="90" t="s">
        <v>24</v>
      </c>
      <c r="C615" s="90" t="s">
        <v>24</v>
      </c>
      <c r="D615" s="90" t="s">
        <v>24</v>
      </c>
      <c r="E615" s="90" t="s">
        <v>24</v>
      </c>
      <c r="F615" s="90" t="s">
        <v>24</v>
      </c>
      <c r="G615" s="90" t="s">
        <v>24</v>
      </c>
      <c r="H615" s="90" t="s">
        <v>24</v>
      </c>
      <c r="I615" s="90" t="s">
        <v>24</v>
      </c>
      <c r="J615" s="90" t="s">
        <v>24</v>
      </c>
      <c r="K615" s="90" t="s">
        <v>24</v>
      </c>
      <c r="L615" s="90" t="s">
        <v>24</v>
      </c>
      <c r="M615" s="90" t="s">
        <v>24</v>
      </c>
      <c r="N615" s="90" t="s">
        <v>24</v>
      </c>
      <c r="O615" s="90" t="s">
        <v>24</v>
      </c>
      <c r="P615" s="90" t="s">
        <v>24</v>
      </c>
      <c r="Q615" s="90" t="s">
        <v>24</v>
      </c>
      <c r="R615" s="90" t="s">
        <v>24</v>
      </c>
      <c r="S615" s="90" t="s">
        <v>24</v>
      </c>
      <c r="T615" s="90" t="s">
        <v>24</v>
      </c>
      <c r="U615" s="90" t="s">
        <v>24</v>
      </c>
      <c r="V615" s="90" t="s">
        <v>24</v>
      </c>
      <c r="W615" s="90" t="s">
        <v>24</v>
      </c>
    </row>
    <row r="616" spans="1:23">
      <c r="A616" s="93">
        <v>44886</v>
      </c>
      <c r="B616" s="90">
        <v>53200</v>
      </c>
      <c r="C616" s="90">
        <v>53500</v>
      </c>
      <c r="D616" s="90">
        <v>51500</v>
      </c>
      <c r="E616" s="90">
        <v>48000</v>
      </c>
      <c r="F616" s="90">
        <v>55400</v>
      </c>
      <c r="G616" s="91" t="s">
        <v>25</v>
      </c>
      <c r="H616" s="90">
        <v>50000</v>
      </c>
      <c r="I616" s="90">
        <v>51400</v>
      </c>
      <c r="J616" s="90">
        <v>54500</v>
      </c>
      <c r="K616" s="91" t="s">
        <v>25</v>
      </c>
      <c r="L616" s="90">
        <v>50300</v>
      </c>
      <c r="M616" s="90">
        <v>53200</v>
      </c>
      <c r="N616" s="90">
        <v>50000</v>
      </c>
      <c r="O616" s="90">
        <v>49300</v>
      </c>
      <c r="P616" s="90">
        <v>48200</v>
      </c>
      <c r="Q616" s="90">
        <v>48600</v>
      </c>
      <c r="R616" s="90">
        <v>49000</v>
      </c>
      <c r="S616" s="90">
        <v>50500</v>
      </c>
      <c r="T616" s="90">
        <v>51600</v>
      </c>
      <c r="U616" s="90">
        <v>52300</v>
      </c>
      <c r="V616" s="90">
        <v>54000</v>
      </c>
      <c r="W616" s="90">
        <v>56000</v>
      </c>
    </row>
    <row r="617" spans="1:23">
      <c r="A617" s="93">
        <v>44887</v>
      </c>
      <c r="B617" s="90">
        <v>51400</v>
      </c>
      <c r="C617" s="90">
        <v>53000</v>
      </c>
      <c r="D617" s="90">
        <v>51200</v>
      </c>
      <c r="E617" s="90">
        <v>47500</v>
      </c>
      <c r="F617" s="90">
        <v>55200</v>
      </c>
      <c r="G617" s="91" t="s">
        <v>25</v>
      </c>
      <c r="H617" s="90">
        <v>49500</v>
      </c>
      <c r="I617" s="90">
        <v>51000</v>
      </c>
      <c r="J617" s="90">
        <v>54000</v>
      </c>
      <c r="K617" s="91" t="s">
        <v>25</v>
      </c>
      <c r="L617" s="90">
        <v>50000</v>
      </c>
      <c r="M617" s="90">
        <v>53200</v>
      </c>
      <c r="N617" s="90">
        <v>49500</v>
      </c>
      <c r="O617" s="90">
        <v>49100</v>
      </c>
      <c r="P617" s="90">
        <v>46700</v>
      </c>
      <c r="Q617" s="90">
        <v>47400</v>
      </c>
      <c r="R617" s="90">
        <v>48300</v>
      </c>
      <c r="S617" s="90">
        <v>50000</v>
      </c>
      <c r="T617" s="90">
        <v>51000</v>
      </c>
      <c r="U617" s="90">
        <v>51800</v>
      </c>
      <c r="V617" s="90">
        <v>54000</v>
      </c>
      <c r="W617" s="90">
        <v>56000</v>
      </c>
    </row>
    <row r="618" spans="1:23">
      <c r="A618" s="93">
        <v>44888</v>
      </c>
      <c r="B618" s="90">
        <v>50700</v>
      </c>
      <c r="C618" s="90">
        <v>52700</v>
      </c>
      <c r="D618" s="90">
        <v>50700</v>
      </c>
      <c r="E618" s="90">
        <v>46300</v>
      </c>
      <c r="F618" s="90">
        <v>54200</v>
      </c>
      <c r="G618" s="91" t="s">
        <v>25</v>
      </c>
      <c r="H618" s="90">
        <v>49000</v>
      </c>
      <c r="I618" s="90">
        <v>50200</v>
      </c>
      <c r="J618" s="90">
        <v>53500</v>
      </c>
      <c r="K618" s="91" t="s">
        <v>25</v>
      </c>
      <c r="L618" s="90">
        <v>49700</v>
      </c>
      <c r="M618" s="90">
        <v>53200</v>
      </c>
      <c r="N618" s="90">
        <v>48800</v>
      </c>
      <c r="O618" s="90">
        <v>48800</v>
      </c>
      <c r="P618" s="90">
        <v>46000</v>
      </c>
      <c r="Q618" s="90">
        <v>46500</v>
      </c>
      <c r="R618" s="90">
        <v>47300</v>
      </c>
      <c r="S618" s="90">
        <v>48800</v>
      </c>
      <c r="T618" s="90">
        <v>50000</v>
      </c>
      <c r="U618" s="90">
        <v>50800</v>
      </c>
      <c r="V618" s="90">
        <v>53200</v>
      </c>
      <c r="W618" s="90">
        <v>55500</v>
      </c>
    </row>
    <row r="619" spans="1:23">
      <c r="A619" s="93">
        <v>44889</v>
      </c>
      <c r="B619" s="90">
        <v>49300</v>
      </c>
      <c r="C619" s="90">
        <v>52000</v>
      </c>
      <c r="D619" s="90">
        <v>49900</v>
      </c>
      <c r="E619" s="90">
        <v>45300</v>
      </c>
      <c r="F619" s="90">
        <v>53400</v>
      </c>
      <c r="G619" s="91" t="s">
        <v>25</v>
      </c>
      <c r="H619" s="90">
        <v>48500</v>
      </c>
      <c r="I619" s="90">
        <v>49500</v>
      </c>
      <c r="J619" s="90">
        <v>52500</v>
      </c>
      <c r="K619" s="91" t="s">
        <v>25</v>
      </c>
      <c r="L619" s="90">
        <v>48900</v>
      </c>
      <c r="M619" s="90">
        <v>51900</v>
      </c>
      <c r="N619" s="90">
        <v>47900</v>
      </c>
      <c r="O619" s="90">
        <v>47800</v>
      </c>
      <c r="P619" s="90">
        <v>45000</v>
      </c>
      <c r="Q619" s="90">
        <v>44700</v>
      </c>
      <c r="R619" s="90">
        <v>46800</v>
      </c>
      <c r="S619" s="90">
        <v>47800</v>
      </c>
      <c r="T619" s="90">
        <v>49800</v>
      </c>
      <c r="U619" s="90">
        <v>50800</v>
      </c>
      <c r="V619" s="90">
        <v>52000</v>
      </c>
      <c r="W619" s="90">
        <v>54500</v>
      </c>
    </row>
    <row r="620" spans="1:23">
      <c r="A620" s="93">
        <v>44890</v>
      </c>
      <c r="B620" s="90">
        <v>49600</v>
      </c>
      <c r="C620" s="90">
        <v>51500</v>
      </c>
      <c r="D620" s="90">
        <v>49700</v>
      </c>
      <c r="E620" s="90">
        <v>45300</v>
      </c>
      <c r="F620" s="90">
        <v>52800</v>
      </c>
      <c r="G620" s="91" t="s">
        <v>25</v>
      </c>
      <c r="H620" s="90">
        <v>48000</v>
      </c>
      <c r="I620" s="90">
        <v>49000</v>
      </c>
      <c r="J620" s="90">
        <v>52000</v>
      </c>
      <c r="K620" s="91" t="s">
        <v>25</v>
      </c>
      <c r="L620" s="90">
        <v>48900</v>
      </c>
      <c r="M620" s="90">
        <v>52100</v>
      </c>
      <c r="N620" s="90">
        <v>47700</v>
      </c>
      <c r="O620" s="90">
        <v>46500</v>
      </c>
      <c r="P620" s="90">
        <v>44500</v>
      </c>
      <c r="Q620" s="90">
        <v>44800</v>
      </c>
      <c r="R620" s="90">
        <v>44800</v>
      </c>
      <c r="S620" s="90">
        <v>47800</v>
      </c>
      <c r="T620" s="90">
        <v>49500</v>
      </c>
      <c r="U620" s="90">
        <v>50800</v>
      </c>
      <c r="V620" s="90">
        <v>52000</v>
      </c>
      <c r="W620" s="90">
        <v>54500</v>
      </c>
    </row>
    <row r="621" spans="1:23">
      <c r="A621" s="93">
        <v>44891</v>
      </c>
      <c r="B621" s="90">
        <v>49800</v>
      </c>
      <c r="C621" s="90">
        <v>51500</v>
      </c>
      <c r="D621" s="90">
        <v>50200</v>
      </c>
      <c r="E621" s="90">
        <v>45800</v>
      </c>
      <c r="F621" s="90">
        <v>52800</v>
      </c>
      <c r="G621" s="91" t="s">
        <v>25</v>
      </c>
      <c r="H621" s="90">
        <v>48500</v>
      </c>
      <c r="I621" s="90">
        <v>49000</v>
      </c>
      <c r="J621" s="90">
        <v>52000</v>
      </c>
      <c r="K621" s="91" t="s">
        <v>25</v>
      </c>
      <c r="L621" s="90">
        <v>49000</v>
      </c>
      <c r="M621" s="90">
        <v>52100</v>
      </c>
      <c r="N621" s="90">
        <v>48500</v>
      </c>
      <c r="O621" s="90">
        <v>47300</v>
      </c>
      <c r="P621" s="90">
        <v>45200</v>
      </c>
      <c r="Q621" s="90">
        <v>45400</v>
      </c>
      <c r="R621" s="90">
        <v>46100</v>
      </c>
      <c r="S621" s="90">
        <v>48300</v>
      </c>
      <c r="T621" s="90">
        <v>49500</v>
      </c>
      <c r="U621" s="90">
        <v>51800</v>
      </c>
      <c r="V621" s="90">
        <v>52000</v>
      </c>
      <c r="W621" s="90">
        <v>54500</v>
      </c>
    </row>
    <row r="622" spans="1:23">
      <c r="A622" s="93">
        <v>44892</v>
      </c>
      <c r="B622" s="90" t="s">
        <v>24</v>
      </c>
      <c r="C622" s="90" t="s">
        <v>24</v>
      </c>
      <c r="D622" s="90" t="s">
        <v>24</v>
      </c>
      <c r="E622" s="90" t="s">
        <v>24</v>
      </c>
      <c r="F622" s="90" t="s">
        <v>24</v>
      </c>
      <c r="G622" s="90" t="s">
        <v>24</v>
      </c>
      <c r="H622" s="90" t="s">
        <v>24</v>
      </c>
      <c r="I622" s="90" t="s">
        <v>24</v>
      </c>
      <c r="J622" s="90" t="s">
        <v>24</v>
      </c>
      <c r="K622" s="90" t="s">
        <v>24</v>
      </c>
      <c r="L622" s="90" t="s">
        <v>24</v>
      </c>
      <c r="M622" s="90" t="s">
        <v>24</v>
      </c>
      <c r="N622" s="90" t="s">
        <v>24</v>
      </c>
      <c r="O622" s="90" t="s">
        <v>24</v>
      </c>
      <c r="P622" s="90" t="s">
        <v>24</v>
      </c>
      <c r="Q622" s="90" t="s">
        <v>24</v>
      </c>
      <c r="R622" s="90" t="s">
        <v>24</v>
      </c>
      <c r="S622" s="90" t="s">
        <v>24</v>
      </c>
      <c r="T622" s="90" t="s">
        <v>24</v>
      </c>
      <c r="U622" s="90" t="s">
        <v>24</v>
      </c>
      <c r="V622" s="90" t="s">
        <v>24</v>
      </c>
      <c r="W622" s="90" t="s">
        <v>24</v>
      </c>
    </row>
    <row r="623" spans="1:23">
      <c r="A623" s="93">
        <v>44893</v>
      </c>
      <c r="B623" s="90">
        <v>49500</v>
      </c>
      <c r="C623" s="90">
        <v>51800</v>
      </c>
      <c r="D623" s="90">
        <v>50500</v>
      </c>
      <c r="E623" s="90">
        <v>46300</v>
      </c>
      <c r="F623" s="90">
        <v>52300</v>
      </c>
      <c r="G623" s="91" t="s">
        <v>25</v>
      </c>
      <c r="H623" s="90">
        <v>48500</v>
      </c>
      <c r="I623" s="90">
        <v>48800</v>
      </c>
      <c r="J623" s="90">
        <v>49200</v>
      </c>
      <c r="K623" s="91" t="s">
        <v>25</v>
      </c>
      <c r="L623" s="90">
        <v>49200</v>
      </c>
      <c r="M623" s="90">
        <v>52000</v>
      </c>
      <c r="N623" s="90">
        <v>48500</v>
      </c>
      <c r="O623" s="90">
        <v>47300</v>
      </c>
      <c r="P623" s="90">
        <v>45200</v>
      </c>
      <c r="Q623" s="90">
        <v>45400</v>
      </c>
      <c r="R623" s="90">
        <v>45300</v>
      </c>
      <c r="S623" s="90">
        <v>48800</v>
      </c>
      <c r="T623" s="90">
        <v>48500</v>
      </c>
      <c r="U623" s="90">
        <v>49800</v>
      </c>
      <c r="V623" s="90">
        <v>51600</v>
      </c>
      <c r="W623" s="90">
        <v>54300</v>
      </c>
    </row>
    <row r="624" spans="1:23">
      <c r="A624" s="93">
        <v>44894</v>
      </c>
      <c r="B624" s="90">
        <v>49700</v>
      </c>
      <c r="C624" s="90">
        <v>52000</v>
      </c>
      <c r="D624" s="90">
        <v>50900</v>
      </c>
      <c r="E624" s="90">
        <v>46800</v>
      </c>
      <c r="F624" s="90">
        <v>52300</v>
      </c>
      <c r="G624" s="91" t="s">
        <v>25</v>
      </c>
      <c r="H624" s="90">
        <v>49000</v>
      </c>
      <c r="I624" s="90">
        <v>48800</v>
      </c>
      <c r="J624" s="90">
        <v>49500</v>
      </c>
      <c r="K624" s="91" t="s">
        <v>25</v>
      </c>
      <c r="L624" s="90">
        <v>49800</v>
      </c>
      <c r="M624" s="90">
        <v>52000</v>
      </c>
      <c r="N624" s="90">
        <v>48500</v>
      </c>
      <c r="O624" s="90">
        <v>47700</v>
      </c>
      <c r="P624" s="90">
        <v>45700</v>
      </c>
      <c r="Q624" s="90">
        <v>45900</v>
      </c>
      <c r="R624" s="90">
        <v>46000</v>
      </c>
      <c r="S624" s="90">
        <v>49300</v>
      </c>
      <c r="T624" s="90">
        <v>48900</v>
      </c>
      <c r="U624" s="90">
        <v>49800</v>
      </c>
      <c r="V624" s="90">
        <v>51600</v>
      </c>
      <c r="W624" s="90">
        <v>54300</v>
      </c>
    </row>
    <row r="625" spans="1:23">
      <c r="A625" s="93">
        <v>44895</v>
      </c>
      <c r="B625" s="90">
        <v>51200</v>
      </c>
      <c r="C625" s="90">
        <v>52200</v>
      </c>
      <c r="D625" s="90">
        <v>51400</v>
      </c>
      <c r="E625" s="90">
        <v>47900</v>
      </c>
      <c r="F625" s="90">
        <v>52400</v>
      </c>
      <c r="G625" s="91" t="s">
        <v>25</v>
      </c>
      <c r="H625" s="90">
        <v>50000</v>
      </c>
      <c r="I625" s="90">
        <v>49700</v>
      </c>
      <c r="J625" s="90">
        <v>51000</v>
      </c>
      <c r="K625" s="91" t="s">
        <v>25</v>
      </c>
      <c r="L625" s="90">
        <v>50600</v>
      </c>
      <c r="M625" s="90">
        <v>52400</v>
      </c>
      <c r="N625" s="90">
        <v>49300</v>
      </c>
      <c r="O625" s="90">
        <v>48300</v>
      </c>
      <c r="P625" s="90">
        <v>47100</v>
      </c>
      <c r="Q625" s="90">
        <v>47300</v>
      </c>
      <c r="R625" s="90">
        <v>47300</v>
      </c>
      <c r="S625" s="90">
        <v>50400</v>
      </c>
      <c r="T625" s="90">
        <v>50000</v>
      </c>
      <c r="U625" s="90">
        <v>51300</v>
      </c>
      <c r="V625" s="90">
        <v>51900</v>
      </c>
      <c r="W625" s="90">
        <v>54500</v>
      </c>
    </row>
    <row r="626" spans="1:23">
      <c r="A626" s="93">
        <v>44896</v>
      </c>
      <c r="B626" s="90">
        <v>51300</v>
      </c>
      <c r="C626" s="90">
        <v>52200</v>
      </c>
      <c r="D626" s="90">
        <v>51400</v>
      </c>
      <c r="E626" s="90">
        <v>47700</v>
      </c>
      <c r="F626" s="90">
        <v>52300</v>
      </c>
      <c r="G626" s="91" t="s">
        <v>25</v>
      </c>
      <c r="H626" s="90">
        <v>50500</v>
      </c>
      <c r="I626" s="90">
        <v>50500</v>
      </c>
      <c r="J626" s="90">
        <v>51700</v>
      </c>
      <c r="K626" s="91" t="s">
        <v>25</v>
      </c>
      <c r="L626" s="90">
        <v>51400</v>
      </c>
      <c r="M626" s="90">
        <v>52800</v>
      </c>
      <c r="N626" s="90">
        <v>49300</v>
      </c>
      <c r="O626" s="90">
        <v>49000</v>
      </c>
      <c r="P626" s="90">
        <v>47300</v>
      </c>
      <c r="Q626" s="90">
        <v>47300</v>
      </c>
      <c r="R626" s="90">
        <v>47500</v>
      </c>
      <c r="S626" s="90">
        <v>50200</v>
      </c>
      <c r="T626" s="90">
        <v>50000</v>
      </c>
      <c r="U626" s="90">
        <v>51300</v>
      </c>
      <c r="V626" s="90">
        <v>52800</v>
      </c>
      <c r="W626" s="90">
        <v>55300</v>
      </c>
    </row>
    <row r="627" spans="1:23">
      <c r="A627" s="93">
        <v>44897</v>
      </c>
      <c r="B627" s="90">
        <v>51300</v>
      </c>
      <c r="C627" s="90">
        <v>52200</v>
      </c>
      <c r="D627" s="90">
        <v>51400</v>
      </c>
      <c r="E627" s="90">
        <v>47300</v>
      </c>
      <c r="F627" s="90">
        <v>52600</v>
      </c>
      <c r="G627" s="91" t="s">
        <v>25</v>
      </c>
      <c r="H627" s="90">
        <v>50500</v>
      </c>
      <c r="I627" s="90">
        <v>50000</v>
      </c>
      <c r="J627" s="90">
        <v>51700</v>
      </c>
      <c r="K627" s="91" t="s">
        <v>25</v>
      </c>
      <c r="L627" s="90">
        <v>51600</v>
      </c>
      <c r="M627" s="90">
        <v>52800</v>
      </c>
      <c r="N627" s="90">
        <v>49200</v>
      </c>
      <c r="O627" s="90">
        <v>48700</v>
      </c>
      <c r="P627" s="90">
        <v>47000</v>
      </c>
      <c r="Q627" s="90">
        <v>46900</v>
      </c>
      <c r="R627" s="90">
        <v>47000</v>
      </c>
      <c r="S627" s="90">
        <v>49800</v>
      </c>
      <c r="T627" s="90">
        <v>50000</v>
      </c>
      <c r="U627" s="90">
        <v>51300</v>
      </c>
      <c r="V627" s="90">
        <v>52800</v>
      </c>
      <c r="W627" s="90">
        <v>55300</v>
      </c>
    </row>
    <row r="628" spans="1:23">
      <c r="A628" s="93">
        <v>44898</v>
      </c>
      <c r="B628" s="90">
        <v>51300</v>
      </c>
      <c r="C628" s="90">
        <v>52200</v>
      </c>
      <c r="D628" s="90">
        <v>51150</v>
      </c>
      <c r="E628" s="90">
        <v>47000</v>
      </c>
      <c r="F628" s="90">
        <v>52400</v>
      </c>
      <c r="G628" s="91" t="s">
        <v>25</v>
      </c>
      <c r="H628" s="90">
        <v>50000</v>
      </c>
      <c r="I628" s="90">
        <v>49700</v>
      </c>
      <c r="J628" s="90">
        <v>51500</v>
      </c>
      <c r="K628" s="91" t="s">
        <v>25</v>
      </c>
      <c r="L628" s="90">
        <v>51100</v>
      </c>
      <c r="M628" s="90">
        <v>52800</v>
      </c>
      <c r="N628" s="90">
        <v>48800</v>
      </c>
      <c r="O628" s="90">
        <v>48000</v>
      </c>
      <c r="P628" s="90">
        <v>46100</v>
      </c>
      <c r="Q628" s="90">
        <v>46800</v>
      </c>
      <c r="R628" s="90">
        <v>46500</v>
      </c>
      <c r="S628" s="90">
        <v>49500</v>
      </c>
      <c r="T628" s="90">
        <v>49800</v>
      </c>
      <c r="U628" s="90">
        <v>51300</v>
      </c>
      <c r="V628" s="90">
        <v>52700</v>
      </c>
      <c r="W628" s="90">
        <v>55200</v>
      </c>
    </row>
    <row r="629" spans="1:23">
      <c r="A629" s="93">
        <v>44899</v>
      </c>
      <c r="B629" s="90" t="s">
        <v>24</v>
      </c>
      <c r="C629" s="90" t="s">
        <v>24</v>
      </c>
      <c r="D629" s="90" t="s">
        <v>24</v>
      </c>
      <c r="E629" s="90" t="s">
        <v>24</v>
      </c>
      <c r="F629" s="90" t="s">
        <v>24</v>
      </c>
      <c r="G629" s="90" t="s">
        <v>24</v>
      </c>
      <c r="H629" s="90" t="s">
        <v>24</v>
      </c>
      <c r="I629" s="90" t="s">
        <v>24</v>
      </c>
      <c r="J629" s="90" t="s">
        <v>24</v>
      </c>
      <c r="K629" s="90" t="s">
        <v>24</v>
      </c>
      <c r="L629" s="90" t="s">
        <v>24</v>
      </c>
      <c r="M629" s="90" t="s">
        <v>24</v>
      </c>
      <c r="N629" s="90" t="s">
        <v>24</v>
      </c>
      <c r="O629" s="90" t="s">
        <v>24</v>
      </c>
      <c r="P629" s="90" t="s">
        <v>24</v>
      </c>
      <c r="Q629" s="90" t="s">
        <v>24</v>
      </c>
      <c r="R629" s="90" t="s">
        <v>24</v>
      </c>
      <c r="S629" s="90" t="s">
        <v>24</v>
      </c>
      <c r="T629" s="90" t="s">
        <v>24</v>
      </c>
      <c r="U629" s="90" t="s">
        <v>24</v>
      </c>
      <c r="V629" s="90" t="s">
        <v>24</v>
      </c>
      <c r="W629" s="90" t="s">
        <v>24</v>
      </c>
    </row>
    <row r="630" spans="1:23">
      <c r="A630" s="93">
        <v>44900</v>
      </c>
      <c r="B630" s="90">
        <v>51300</v>
      </c>
      <c r="C630" s="90">
        <v>52200</v>
      </c>
      <c r="D630" s="90">
        <v>51500</v>
      </c>
      <c r="E630" s="90">
        <v>47500</v>
      </c>
      <c r="F630" s="90">
        <v>52400</v>
      </c>
      <c r="G630" s="91" t="s">
        <v>25</v>
      </c>
      <c r="H630" s="90">
        <v>50000</v>
      </c>
      <c r="I630" s="90">
        <v>50000</v>
      </c>
      <c r="J630" s="90">
        <v>51500</v>
      </c>
      <c r="K630" s="91" t="s">
        <v>25</v>
      </c>
      <c r="L630" s="90">
        <v>51400</v>
      </c>
      <c r="M630" s="90">
        <v>52800</v>
      </c>
      <c r="N630" s="90">
        <v>49300</v>
      </c>
      <c r="O630" s="90">
        <v>48700</v>
      </c>
      <c r="P630" s="90">
        <v>46800</v>
      </c>
      <c r="Q630" s="90">
        <v>47300</v>
      </c>
      <c r="R630" s="90">
        <v>47000</v>
      </c>
      <c r="S630" s="90">
        <v>50000</v>
      </c>
      <c r="T630" s="90">
        <v>50300</v>
      </c>
      <c r="U630" s="90">
        <v>51300</v>
      </c>
      <c r="V630" s="90">
        <v>52600</v>
      </c>
      <c r="W630" s="90">
        <v>55200</v>
      </c>
    </row>
    <row r="631" spans="1:23">
      <c r="A631" s="93">
        <v>44901</v>
      </c>
      <c r="B631" s="90">
        <v>51700</v>
      </c>
      <c r="C631" s="90">
        <v>52200</v>
      </c>
      <c r="D631" s="90">
        <v>51500</v>
      </c>
      <c r="E631" s="90">
        <v>47700</v>
      </c>
      <c r="F631" s="90">
        <v>52400</v>
      </c>
      <c r="G631" s="91" t="s">
        <v>25</v>
      </c>
      <c r="H631" s="90">
        <v>50500</v>
      </c>
      <c r="I631" s="90">
        <v>50200</v>
      </c>
      <c r="J631" s="90">
        <v>52000</v>
      </c>
      <c r="K631" s="91" t="s">
        <v>25</v>
      </c>
      <c r="L631" s="90">
        <v>51500</v>
      </c>
      <c r="M631" s="90">
        <v>53100</v>
      </c>
      <c r="N631" s="90">
        <v>49300</v>
      </c>
      <c r="O631" s="90">
        <v>48700</v>
      </c>
      <c r="P631" s="90">
        <v>47000</v>
      </c>
      <c r="Q631" s="90">
        <v>47300</v>
      </c>
      <c r="R631" s="90">
        <v>47400</v>
      </c>
      <c r="S631" s="90">
        <v>50200</v>
      </c>
      <c r="T631" s="90">
        <v>50300</v>
      </c>
      <c r="U631" s="90">
        <v>51300</v>
      </c>
      <c r="V631" s="90">
        <v>52600</v>
      </c>
      <c r="W631" s="90">
        <v>55200</v>
      </c>
    </row>
    <row r="632" spans="1:23">
      <c r="A632" s="93">
        <v>44902</v>
      </c>
      <c r="B632" s="90">
        <v>51700</v>
      </c>
      <c r="C632" s="90">
        <v>52200</v>
      </c>
      <c r="D632" s="90">
        <v>51800</v>
      </c>
      <c r="E632" s="90">
        <v>48000</v>
      </c>
      <c r="F632" s="90">
        <v>52400</v>
      </c>
      <c r="G632" s="91" t="s">
        <v>25</v>
      </c>
      <c r="H632" s="90">
        <v>51000</v>
      </c>
      <c r="I632" s="90">
        <v>50800</v>
      </c>
      <c r="J632" s="90">
        <v>52500</v>
      </c>
      <c r="K632" s="91" t="s">
        <v>25</v>
      </c>
      <c r="L632" s="90">
        <v>51900</v>
      </c>
      <c r="M632" s="90">
        <v>53100</v>
      </c>
      <c r="N632" s="90">
        <v>49800</v>
      </c>
      <c r="O632" s="90">
        <v>48900</v>
      </c>
      <c r="P632" s="90">
        <v>47500</v>
      </c>
      <c r="Q632" s="90">
        <v>47800</v>
      </c>
      <c r="R632" s="90">
        <v>47500</v>
      </c>
      <c r="S632" s="90">
        <v>50500</v>
      </c>
      <c r="T632" s="90">
        <v>50800</v>
      </c>
      <c r="U632" s="90">
        <v>51800</v>
      </c>
      <c r="V632" s="90">
        <v>52600</v>
      </c>
      <c r="W632" s="90">
        <v>55200</v>
      </c>
    </row>
    <row r="633" spans="1:23">
      <c r="A633" s="93">
        <v>44903</v>
      </c>
      <c r="B633" s="90">
        <v>52200</v>
      </c>
      <c r="C633" s="90">
        <v>52500</v>
      </c>
      <c r="D633" s="90">
        <v>52100</v>
      </c>
      <c r="E633" s="90">
        <v>48700</v>
      </c>
      <c r="F633" s="90">
        <v>52700</v>
      </c>
      <c r="G633" s="91" t="s">
        <v>25</v>
      </c>
      <c r="H633" s="90">
        <v>51500</v>
      </c>
      <c r="I633" s="90">
        <v>51400</v>
      </c>
      <c r="J633" s="90">
        <v>53000</v>
      </c>
      <c r="K633" s="91" t="s">
        <v>25</v>
      </c>
      <c r="L633" s="90">
        <v>52200</v>
      </c>
      <c r="M633" s="90">
        <v>53300</v>
      </c>
      <c r="N633" s="90">
        <v>50800</v>
      </c>
      <c r="O633" s="90">
        <v>49600</v>
      </c>
      <c r="P633" s="90">
        <v>47600</v>
      </c>
      <c r="Q633" s="90">
        <v>48300</v>
      </c>
      <c r="R633" s="90">
        <v>48100</v>
      </c>
      <c r="S633" s="90">
        <v>51200</v>
      </c>
      <c r="T633" s="90">
        <v>51300</v>
      </c>
      <c r="U633" s="90">
        <v>52800</v>
      </c>
      <c r="V633" s="90">
        <v>52800</v>
      </c>
      <c r="W633" s="90">
        <v>55400</v>
      </c>
    </row>
    <row r="634" spans="1:23">
      <c r="A634" s="93">
        <v>44904</v>
      </c>
      <c r="B634" s="90">
        <v>52200</v>
      </c>
      <c r="C634" s="90">
        <v>52300</v>
      </c>
      <c r="D634" s="90">
        <v>52100</v>
      </c>
      <c r="E634" s="90">
        <v>48900</v>
      </c>
      <c r="F634" s="90">
        <v>52700</v>
      </c>
      <c r="G634" s="91" t="s">
        <v>25</v>
      </c>
      <c r="H634" s="90">
        <v>51500</v>
      </c>
      <c r="I634" s="90">
        <v>51700</v>
      </c>
      <c r="J634" s="90">
        <v>53000</v>
      </c>
      <c r="K634" s="91" t="s">
        <v>25</v>
      </c>
      <c r="L634" s="90">
        <v>52500</v>
      </c>
      <c r="M634" s="90">
        <v>53300</v>
      </c>
      <c r="N634" s="90">
        <v>50800</v>
      </c>
      <c r="O634" s="90">
        <v>49900</v>
      </c>
      <c r="P634" s="90">
        <v>48000</v>
      </c>
      <c r="Q634" s="90">
        <v>48300</v>
      </c>
      <c r="R634" s="90">
        <v>48100</v>
      </c>
      <c r="S634" s="90">
        <v>51400</v>
      </c>
      <c r="T634" s="90">
        <v>51300</v>
      </c>
      <c r="U634" s="90">
        <v>52800</v>
      </c>
      <c r="V634" s="90">
        <v>53100</v>
      </c>
      <c r="W634" s="90">
        <v>55700</v>
      </c>
    </row>
    <row r="635" spans="1:23">
      <c r="A635" s="93">
        <v>44905</v>
      </c>
      <c r="B635" s="90">
        <v>52000</v>
      </c>
      <c r="C635" s="90">
        <v>52000</v>
      </c>
      <c r="D635" s="90">
        <v>52100</v>
      </c>
      <c r="E635" s="90">
        <v>48700</v>
      </c>
      <c r="F635" s="90">
        <v>52600</v>
      </c>
      <c r="G635" s="91" t="s">
        <v>25</v>
      </c>
      <c r="H635" s="90">
        <v>51500</v>
      </c>
      <c r="I635" s="90">
        <v>51600</v>
      </c>
      <c r="J635" s="90">
        <v>52900</v>
      </c>
      <c r="K635" s="91" t="s">
        <v>25</v>
      </c>
      <c r="L635" s="90">
        <v>52400</v>
      </c>
      <c r="M635" s="90">
        <v>53200</v>
      </c>
      <c r="N635" s="90">
        <v>50500</v>
      </c>
      <c r="O635" s="90">
        <v>49700</v>
      </c>
      <c r="P635" s="90">
        <v>47700</v>
      </c>
      <c r="Q635" s="90">
        <v>48000</v>
      </c>
      <c r="R635" s="90">
        <v>47700</v>
      </c>
      <c r="S635" s="90">
        <v>51200</v>
      </c>
      <c r="T635" s="90">
        <v>51300</v>
      </c>
      <c r="U635" s="90">
        <v>52300</v>
      </c>
      <c r="V635" s="90">
        <v>53100</v>
      </c>
      <c r="W635" s="90">
        <v>55700</v>
      </c>
    </row>
    <row r="636" spans="1:23">
      <c r="A636" s="93">
        <v>44906</v>
      </c>
      <c r="B636" s="90" t="s">
        <v>24</v>
      </c>
      <c r="C636" s="90" t="s">
        <v>24</v>
      </c>
      <c r="D636" s="90" t="s">
        <v>24</v>
      </c>
      <c r="E636" s="90" t="s">
        <v>24</v>
      </c>
      <c r="F636" s="90" t="s">
        <v>24</v>
      </c>
      <c r="G636" s="90" t="s">
        <v>24</v>
      </c>
      <c r="H636" s="90" t="s">
        <v>24</v>
      </c>
      <c r="I636" s="90" t="s">
        <v>24</v>
      </c>
      <c r="J636" s="90" t="s">
        <v>24</v>
      </c>
      <c r="K636" s="90" t="s">
        <v>24</v>
      </c>
      <c r="L636" s="90" t="s">
        <v>24</v>
      </c>
      <c r="M636" s="90" t="s">
        <v>24</v>
      </c>
      <c r="N636" s="90" t="s">
        <v>24</v>
      </c>
      <c r="O636" s="90" t="s">
        <v>24</v>
      </c>
      <c r="P636" s="90" t="s">
        <v>24</v>
      </c>
      <c r="Q636" s="90" t="s">
        <v>24</v>
      </c>
      <c r="R636" s="90" t="s">
        <v>24</v>
      </c>
      <c r="S636" s="90" t="s">
        <v>24</v>
      </c>
      <c r="T636" s="90" t="s">
        <v>24</v>
      </c>
      <c r="U636" s="90" t="s">
        <v>24</v>
      </c>
      <c r="V636" s="90" t="s">
        <v>24</v>
      </c>
      <c r="W636" s="90" t="s">
        <v>24</v>
      </c>
    </row>
    <row r="637" spans="1:23">
      <c r="A637" s="93">
        <v>44907</v>
      </c>
      <c r="B637" s="90">
        <v>52000</v>
      </c>
      <c r="C637" s="90">
        <v>52000</v>
      </c>
      <c r="D637" s="90">
        <v>52300</v>
      </c>
      <c r="E637" s="90">
        <v>48500</v>
      </c>
      <c r="F637" s="90">
        <v>52600</v>
      </c>
      <c r="G637" s="91" t="s">
        <v>25</v>
      </c>
      <c r="H637" s="90">
        <v>51500</v>
      </c>
      <c r="I637" s="90">
        <v>52000</v>
      </c>
      <c r="J637" s="90">
        <v>52900</v>
      </c>
      <c r="K637" s="91" t="s">
        <v>25</v>
      </c>
      <c r="L637" s="90">
        <v>52400</v>
      </c>
      <c r="M637" s="90">
        <v>53200</v>
      </c>
      <c r="N637" s="90">
        <v>50500</v>
      </c>
      <c r="O637" s="90">
        <v>49800</v>
      </c>
      <c r="P637" s="90">
        <v>47200</v>
      </c>
      <c r="Q637" s="90">
        <v>47800</v>
      </c>
      <c r="R637" s="90">
        <v>47600</v>
      </c>
      <c r="S637" s="90">
        <v>51000</v>
      </c>
      <c r="T637" s="90">
        <v>51000</v>
      </c>
      <c r="U637" s="90">
        <v>52300</v>
      </c>
      <c r="V637" s="90">
        <v>53500</v>
      </c>
      <c r="W637" s="90">
        <v>56200</v>
      </c>
    </row>
    <row r="638" spans="1:23">
      <c r="A638" s="93">
        <v>44908</v>
      </c>
      <c r="B638" s="90">
        <v>52000</v>
      </c>
      <c r="C638" s="90">
        <v>52000</v>
      </c>
      <c r="D638" s="90">
        <v>52300</v>
      </c>
      <c r="E638" s="90">
        <v>48200</v>
      </c>
      <c r="F638" s="90">
        <v>52600</v>
      </c>
      <c r="G638" s="91" t="s">
        <v>25</v>
      </c>
      <c r="H638" s="90">
        <v>51500</v>
      </c>
      <c r="I638" s="90">
        <v>52000</v>
      </c>
      <c r="J638" s="90">
        <v>52900</v>
      </c>
      <c r="K638" s="91" t="s">
        <v>25</v>
      </c>
      <c r="L638" s="90">
        <v>52200</v>
      </c>
      <c r="M638" s="90">
        <v>53200</v>
      </c>
      <c r="N638" s="90">
        <v>50300</v>
      </c>
      <c r="O638" s="90">
        <v>49500</v>
      </c>
      <c r="P638" s="90">
        <v>47200</v>
      </c>
      <c r="Q638" s="90">
        <v>47600</v>
      </c>
      <c r="R638" s="90">
        <v>47600</v>
      </c>
      <c r="S638" s="90">
        <v>50700</v>
      </c>
      <c r="T638" s="90">
        <v>50600</v>
      </c>
      <c r="U638" s="90">
        <v>51800</v>
      </c>
      <c r="V638" s="90">
        <v>53500</v>
      </c>
      <c r="W638" s="90">
        <v>56200</v>
      </c>
    </row>
    <row r="639" spans="1:23">
      <c r="A639" s="93">
        <v>44909</v>
      </c>
      <c r="B639" s="90">
        <v>51900</v>
      </c>
      <c r="C639" s="90">
        <v>51700</v>
      </c>
      <c r="D639" s="90">
        <v>51900</v>
      </c>
      <c r="E639" s="90">
        <v>47800</v>
      </c>
      <c r="F639" s="90">
        <v>52600</v>
      </c>
      <c r="G639" s="91" t="s">
        <v>25</v>
      </c>
      <c r="H639" s="90">
        <v>51500</v>
      </c>
      <c r="I639" s="90">
        <v>51800</v>
      </c>
      <c r="J639" s="90">
        <v>52900</v>
      </c>
      <c r="K639" s="91" t="s">
        <v>25</v>
      </c>
      <c r="L639" s="90">
        <v>52100</v>
      </c>
      <c r="M639" s="90">
        <v>53200</v>
      </c>
      <c r="N639" s="90">
        <v>49800</v>
      </c>
      <c r="O639" s="90">
        <v>49200</v>
      </c>
      <c r="P639" s="90">
        <v>47200</v>
      </c>
      <c r="Q639" s="90">
        <v>47400</v>
      </c>
      <c r="R639" s="90">
        <v>47600</v>
      </c>
      <c r="S639" s="90">
        <v>50300</v>
      </c>
      <c r="T639" s="90">
        <v>50600</v>
      </c>
      <c r="U639" s="90">
        <v>51800</v>
      </c>
      <c r="V639" s="90">
        <v>53200</v>
      </c>
      <c r="W639" s="90">
        <v>56000</v>
      </c>
    </row>
    <row r="640" spans="1:23">
      <c r="A640" s="93">
        <v>44910</v>
      </c>
      <c r="B640" s="90">
        <v>51500</v>
      </c>
      <c r="C640" s="90">
        <v>51000</v>
      </c>
      <c r="D640" s="90">
        <v>51900</v>
      </c>
      <c r="E640" s="90">
        <v>47700</v>
      </c>
      <c r="F640" s="90">
        <v>52500</v>
      </c>
      <c r="G640" s="91" t="s">
        <v>25</v>
      </c>
      <c r="H640" s="90">
        <v>51000</v>
      </c>
      <c r="I640" s="90">
        <v>51600</v>
      </c>
      <c r="J640" s="90">
        <v>52500</v>
      </c>
      <c r="K640" s="91" t="s">
        <v>25</v>
      </c>
      <c r="L640" s="90">
        <v>51900</v>
      </c>
      <c r="M640" s="90">
        <v>52800</v>
      </c>
      <c r="N640" s="90">
        <v>49300</v>
      </c>
      <c r="O640" s="90">
        <v>49000</v>
      </c>
      <c r="P640" s="90">
        <v>46850</v>
      </c>
      <c r="Q640" s="90">
        <v>47300</v>
      </c>
      <c r="R640" s="90">
        <v>47400</v>
      </c>
      <c r="S640" s="90">
        <v>50200</v>
      </c>
      <c r="T640" s="90">
        <v>50300</v>
      </c>
      <c r="U640" s="91" t="s">
        <v>25</v>
      </c>
      <c r="V640" s="90">
        <v>53200</v>
      </c>
      <c r="W640" s="90">
        <v>55800</v>
      </c>
    </row>
    <row r="641" spans="1:23">
      <c r="A641" s="93">
        <v>44911</v>
      </c>
      <c r="B641" s="90">
        <v>51200</v>
      </c>
      <c r="C641" s="90">
        <v>51000</v>
      </c>
      <c r="D641" s="90">
        <v>51800</v>
      </c>
      <c r="E641" s="90">
        <v>48000</v>
      </c>
      <c r="F641" s="90">
        <v>52300</v>
      </c>
      <c r="G641" s="91" t="s">
        <v>25</v>
      </c>
      <c r="H641" s="90">
        <v>51000</v>
      </c>
      <c r="I641" s="90">
        <v>51300</v>
      </c>
      <c r="J641" s="90">
        <v>52500</v>
      </c>
      <c r="K641" s="91" t="s">
        <v>25</v>
      </c>
      <c r="L641" s="90">
        <v>51500</v>
      </c>
      <c r="M641" s="90">
        <v>52800</v>
      </c>
      <c r="N641" s="90">
        <v>49300</v>
      </c>
      <c r="O641" s="90">
        <v>49000</v>
      </c>
      <c r="P641" s="90">
        <v>47300</v>
      </c>
      <c r="Q641" s="90">
        <v>48100</v>
      </c>
      <c r="R641" s="90">
        <v>47300</v>
      </c>
      <c r="S641" s="90">
        <v>50500</v>
      </c>
      <c r="T641" s="90">
        <v>50300</v>
      </c>
      <c r="U641" s="90">
        <v>51800</v>
      </c>
      <c r="V641" s="90">
        <v>53000</v>
      </c>
      <c r="W641" s="90">
        <v>55700</v>
      </c>
    </row>
    <row r="642" spans="1:23">
      <c r="A642" s="93">
        <v>44912</v>
      </c>
      <c r="B642" s="90">
        <v>51800</v>
      </c>
      <c r="C642" s="90">
        <v>51300</v>
      </c>
      <c r="D642" s="90">
        <v>52300</v>
      </c>
      <c r="E642" s="90">
        <v>48800</v>
      </c>
      <c r="F642" s="90">
        <v>52800</v>
      </c>
      <c r="G642" s="91" t="s">
        <v>25</v>
      </c>
      <c r="H642" s="90">
        <v>51500</v>
      </c>
      <c r="I642" s="90">
        <v>51900</v>
      </c>
      <c r="J642" s="90">
        <v>53000</v>
      </c>
      <c r="K642" s="91" t="s">
        <v>25</v>
      </c>
      <c r="L642" s="90">
        <v>52300</v>
      </c>
      <c r="M642" s="90">
        <v>52800</v>
      </c>
      <c r="N642" s="90">
        <v>49800</v>
      </c>
      <c r="O642" s="90">
        <v>49500</v>
      </c>
      <c r="P642" s="90">
        <v>48000</v>
      </c>
      <c r="Q642" s="90">
        <v>48200</v>
      </c>
      <c r="R642" s="90">
        <v>48000</v>
      </c>
      <c r="S642" s="90">
        <v>51300</v>
      </c>
      <c r="T642" s="90">
        <v>50800</v>
      </c>
      <c r="U642" s="91" t="s">
        <v>25</v>
      </c>
      <c r="V642" s="90">
        <v>53000</v>
      </c>
      <c r="W642" s="90">
        <v>55700</v>
      </c>
    </row>
    <row r="643" spans="1:23">
      <c r="A643" s="93">
        <v>44913</v>
      </c>
      <c r="B643" s="90" t="s">
        <v>24</v>
      </c>
      <c r="C643" s="90" t="s">
        <v>24</v>
      </c>
      <c r="D643" s="90" t="s">
        <v>24</v>
      </c>
      <c r="E643" s="90" t="s">
        <v>24</v>
      </c>
      <c r="F643" s="90" t="s">
        <v>24</v>
      </c>
      <c r="G643" s="90" t="s">
        <v>24</v>
      </c>
      <c r="H643" s="90" t="s">
        <v>24</v>
      </c>
      <c r="I643" s="90" t="s">
        <v>24</v>
      </c>
      <c r="J643" s="90" t="s">
        <v>24</v>
      </c>
      <c r="K643" s="90" t="s">
        <v>24</v>
      </c>
      <c r="L643" s="90" t="s">
        <v>24</v>
      </c>
      <c r="M643" s="90" t="s">
        <v>24</v>
      </c>
      <c r="N643" s="90" t="s">
        <v>24</v>
      </c>
      <c r="O643" s="90" t="s">
        <v>24</v>
      </c>
      <c r="P643" s="90" t="s">
        <v>24</v>
      </c>
      <c r="Q643" s="90" t="s">
        <v>24</v>
      </c>
      <c r="R643" s="90" t="s">
        <v>24</v>
      </c>
      <c r="S643" s="90" t="s">
        <v>24</v>
      </c>
      <c r="T643" s="90" t="s">
        <v>24</v>
      </c>
      <c r="U643" s="90" t="s">
        <v>24</v>
      </c>
      <c r="V643" s="90" t="s">
        <v>24</v>
      </c>
      <c r="W643" s="90" t="s">
        <v>24</v>
      </c>
    </row>
    <row r="644" spans="1:23">
      <c r="A644" s="93">
        <v>44914</v>
      </c>
      <c r="B644" s="90">
        <v>51800</v>
      </c>
      <c r="C644" s="90">
        <v>51500</v>
      </c>
      <c r="D644" s="90">
        <v>52100</v>
      </c>
      <c r="E644" s="90">
        <v>48500</v>
      </c>
      <c r="F644" s="90">
        <v>52800</v>
      </c>
      <c r="G644" s="91" t="s">
        <v>25</v>
      </c>
      <c r="H644" s="90">
        <v>51500</v>
      </c>
      <c r="I644" s="90">
        <v>51900</v>
      </c>
      <c r="J644" s="90">
        <v>53000</v>
      </c>
      <c r="K644" s="91" t="s">
        <v>25</v>
      </c>
      <c r="L644" s="90">
        <v>52300</v>
      </c>
      <c r="M644" s="90">
        <v>52800</v>
      </c>
      <c r="N644" s="90">
        <v>49700</v>
      </c>
      <c r="O644" s="90">
        <v>49700</v>
      </c>
      <c r="P644" s="90">
        <v>47600</v>
      </c>
      <c r="Q644" s="90">
        <v>48100</v>
      </c>
      <c r="R644" s="90">
        <v>48000</v>
      </c>
      <c r="S644" s="90">
        <v>51000</v>
      </c>
      <c r="T644" s="90">
        <v>50800</v>
      </c>
      <c r="U644" s="90">
        <v>51800</v>
      </c>
      <c r="V644" s="90">
        <v>53000</v>
      </c>
      <c r="W644" s="90">
        <v>55700</v>
      </c>
    </row>
    <row r="645" spans="1:23">
      <c r="A645" s="93">
        <v>44915</v>
      </c>
      <c r="B645" s="90">
        <v>51800</v>
      </c>
      <c r="C645" s="90">
        <v>51500</v>
      </c>
      <c r="D645" s="90">
        <v>52100</v>
      </c>
      <c r="E645" s="90">
        <v>48300</v>
      </c>
      <c r="F645" s="90">
        <v>52800</v>
      </c>
      <c r="G645" s="91" t="s">
        <v>25</v>
      </c>
      <c r="H645" s="90">
        <v>51000</v>
      </c>
      <c r="I645" s="90">
        <v>51800</v>
      </c>
      <c r="J645" s="90">
        <v>52800</v>
      </c>
      <c r="K645" s="91" t="s">
        <v>25</v>
      </c>
      <c r="L645" s="90">
        <v>52200</v>
      </c>
      <c r="M645" s="90">
        <v>52800</v>
      </c>
      <c r="N645" s="90">
        <v>49700</v>
      </c>
      <c r="O645" s="90">
        <v>49200</v>
      </c>
      <c r="P645" s="90">
        <v>47500</v>
      </c>
      <c r="Q645" s="90">
        <v>48000</v>
      </c>
      <c r="R645" s="90">
        <v>47800</v>
      </c>
      <c r="S645" s="90">
        <v>50800</v>
      </c>
      <c r="T645" s="90">
        <v>50800</v>
      </c>
      <c r="U645" s="90">
        <v>51800</v>
      </c>
      <c r="V645" s="90">
        <v>52700</v>
      </c>
      <c r="W645" s="90">
        <v>55500</v>
      </c>
    </row>
    <row r="646" spans="1:23">
      <c r="A646" s="93">
        <v>44916</v>
      </c>
      <c r="B646" s="90">
        <v>51700</v>
      </c>
      <c r="C646" s="90">
        <v>51300</v>
      </c>
      <c r="D646" s="90">
        <v>51800</v>
      </c>
      <c r="E646" s="90">
        <v>47800</v>
      </c>
      <c r="F646" s="90">
        <v>52600</v>
      </c>
      <c r="G646" s="91" t="s">
        <v>25</v>
      </c>
      <c r="H646" s="90">
        <v>50500</v>
      </c>
      <c r="I646" s="90">
        <v>51700</v>
      </c>
      <c r="J646" s="90">
        <v>52800</v>
      </c>
      <c r="K646" s="91" t="s">
        <v>25</v>
      </c>
      <c r="L646" s="90">
        <v>52000</v>
      </c>
      <c r="M646" s="90">
        <v>52500</v>
      </c>
      <c r="N646" s="90">
        <v>49500</v>
      </c>
      <c r="O646" s="90">
        <v>49000</v>
      </c>
      <c r="P646" s="90">
        <v>47250</v>
      </c>
      <c r="Q646" s="90">
        <v>47700</v>
      </c>
      <c r="R646" s="90">
        <v>47500</v>
      </c>
      <c r="S646" s="90">
        <v>50300</v>
      </c>
      <c r="T646" s="90">
        <v>50600</v>
      </c>
      <c r="U646" s="90">
        <v>51300</v>
      </c>
      <c r="V646" s="90">
        <v>52500</v>
      </c>
      <c r="W646" s="90">
        <v>55200</v>
      </c>
    </row>
    <row r="647" spans="1:23">
      <c r="A647" s="93">
        <v>44917</v>
      </c>
      <c r="B647" s="90">
        <v>51700</v>
      </c>
      <c r="C647" s="90">
        <v>51300</v>
      </c>
      <c r="D647" s="90">
        <v>51800</v>
      </c>
      <c r="E647" s="90">
        <v>47800</v>
      </c>
      <c r="F647" s="90">
        <v>52600</v>
      </c>
      <c r="G647" s="91" t="s">
        <v>25</v>
      </c>
      <c r="H647" s="90">
        <v>50500</v>
      </c>
      <c r="I647" s="90">
        <v>51700</v>
      </c>
      <c r="J647" s="90">
        <v>52800</v>
      </c>
      <c r="K647" s="91" t="s">
        <v>25</v>
      </c>
      <c r="L647" s="90">
        <v>52200</v>
      </c>
      <c r="M647" s="90">
        <v>52500</v>
      </c>
      <c r="N647" s="90">
        <v>49700</v>
      </c>
      <c r="O647" s="90">
        <v>49000</v>
      </c>
      <c r="P647" s="90">
        <v>47300</v>
      </c>
      <c r="Q647" s="90">
        <v>47900</v>
      </c>
      <c r="R647" s="90">
        <v>47600</v>
      </c>
      <c r="S647" s="90">
        <v>50300</v>
      </c>
      <c r="T647" s="90">
        <v>50600</v>
      </c>
      <c r="U647" s="90">
        <v>51300</v>
      </c>
      <c r="V647" s="90">
        <v>52200</v>
      </c>
      <c r="W647" s="90">
        <v>55000</v>
      </c>
    </row>
    <row r="648" spans="1:23">
      <c r="A648" s="93">
        <v>44918</v>
      </c>
      <c r="B648" s="90">
        <v>51600</v>
      </c>
      <c r="C648" s="90">
        <v>51200</v>
      </c>
      <c r="D648" s="90">
        <v>51800</v>
      </c>
      <c r="E648" s="90">
        <v>48500</v>
      </c>
      <c r="F648" s="90">
        <v>53300</v>
      </c>
      <c r="G648" s="91" t="s">
        <v>25</v>
      </c>
      <c r="H648" s="90">
        <v>51000</v>
      </c>
      <c r="I648" s="90">
        <v>51700</v>
      </c>
      <c r="J648" s="90">
        <v>53000</v>
      </c>
      <c r="K648" s="91" t="s">
        <v>25</v>
      </c>
      <c r="L648" s="90">
        <v>52200</v>
      </c>
      <c r="M648" s="90">
        <v>52800</v>
      </c>
      <c r="N648" s="90">
        <v>49800</v>
      </c>
      <c r="O648" s="90">
        <v>48700</v>
      </c>
      <c r="P648" s="90">
        <v>47400</v>
      </c>
      <c r="Q648" s="90">
        <v>48400</v>
      </c>
      <c r="R648" s="90">
        <v>47800</v>
      </c>
      <c r="S648" s="90">
        <v>51200</v>
      </c>
      <c r="T648" s="90">
        <v>50600</v>
      </c>
      <c r="U648" s="90">
        <v>51300</v>
      </c>
      <c r="V648" s="90">
        <v>52200</v>
      </c>
      <c r="W648" s="90">
        <v>55000</v>
      </c>
    </row>
    <row r="649" spans="1:23">
      <c r="A649" s="93">
        <v>44919</v>
      </c>
      <c r="B649" s="90">
        <v>52300</v>
      </c>
      <c r="C649" s="90">
        <v>51500</v>
      </c>
      <c r="D649" s="90">
        <v>52100</v>
      </c>
      <c r="E649" s="90">
        <v>48700</v>
      </c>
      <c r="F649" s="90">
        <v>53300</v>
      </c>
      <c r="G649" s="91" t="s">
        <v>25</v>
      </c>
      <c r="H649" s="90">
        <v>51500</v>
      </c>
      <c r="I649" s="90">
        <v>52600</v>
      </c>
      <c r="J649" s="90">
        <v>53000</v>
      </c>
      <c r="K649" s="91" t="s">
        <v>25</v>
      </c>
      <c r="L649" s="90">
        <v>53000</v>
      </c>
      <c r="M649" s="90">
        <v>52800</v>
      </c>
      <c r="N649" s="90">
        <v>50800</v>
      </c>
      <c r="O649" s="90">
        <v>49600</v>
      </c>
      <c r="P649" s="90">
        <v>48700</v>
      </c>
      <c r="Q649" s="90">
        <v>49000</v>
      </c>
      <c r="R649" s="90">
        <v>48500</v>
      </c>
      <c r="S649" s="90">
        <v>51400</v>
      </c>
      <c r="T649" s="90">
        <v>51500</v>
      </c>
      <c r="U649" s="90">
        <v>52300</v>
      </c>
      <c r="V649" s="90">
        <v>52600</v>
      </c>
      <c r="W649" s="90">
        <v>55500</v>
      </c>
    </row>
    <row r="650" spans="1:23">
      <c r="A650" s="93">
        <v>44920</v>
      </c>
      <c r="B650" s="90" t="s">
        <v>24</v>
      </c>
      <c r="C650" s="90" t="s">
        <v>24</v>
      </c>
      <c r="D650" s="90" t="s">
        <v>24</v>
      </c>
      <c r="E650" s="90" t="s">
        <v>24</v>
      </c>
      <c r="F650" s="90" t="s">
        <v>24</v>
      </c>
      <c r="G650" s="90" t="s">
        <v>24</v>
      </c>
      <c r="H650" s="90" t="s">
        <v>24</v>
      </c>
      <c r="I650" s="90" t="s">
        <v>24</v>
      </c>
      <c r="J650" s="90" t="s">
        <v>24</v>
      </c>
      <c r="K650" s="90" t="s">
        <v>24</v>
      </c>
      <c r="L650" s="90" t="s">
        <v>24</v>
      </c>
      <c r="M650" s="90" t="s">
        <v>24</v>
      </c>
      <c r="N650" s="90" t="s">
        <v>24</v>
      </c>
      <c r="O650" s="90" t="s">
        <v>24</v>
      </c>
      <c r="P650" s="90" t="s">
        <v>24</v>
      </c>
      <c r="Q650" s="90" t="s">
        <v>24</v>
      </c>
      <c r="R650" s="90" t="s">
        <v>24</v>
      </c>
      <c r="S650" s="90" t="s">
        <v>24</v>
      </c>
      <c r="T650" s="90" t="s">
        <v>24</v>
      </c>
      <c r="U650" s="90" t="s">
        <v>24</v>
      </c>
      <c r="V650" s="90" t="s">
        <v>24</v>
      </c>
      <c r="W650" s="90" t="s">
        <v>24</v>
      </c>
    </row>
    <row r="651" spans="1:23">
      <c r="A651" s="93">
        <v>44921</v>
      </c>
      <c r="B651" s="90">
        <v>52700</v>
      </c>
      <c r="C651" s="90">
        <v>51800</v>
      </c>
      <c r="D651" s="90">
        <v>52400</v>
      </c>
      <c r="E651" s="90">
        <v>50000</v>
      </c>
      <c r="F651" s="90">
        <v>54300</v>
      </c>
      <c r="G651" s="91" t="s">
        <v>25</v>
      </c>
      <c r="H651" s="90">
        <v>51500</v>
      </c>
      <c r="I651" s="90">
        <v>53200</v>
      </c>
      <c r="J651" s="90">
        <v>54500</v>
      </c>
      <c r="K651" s="91" t="s">
        <v>25</v>
      </c>
      <c r="L651" s="90">
        <v>53600</v>
      </c>
      <c r="M651" s="90">
        <v>53600</v>
      </c>
      <c r="N651" s="90">
        <v>51300</v>
      </c>
      <c r="O651" s="90">
        <v>50900</v>
      </c>
      <c r="P651" s="90">
        <v>49200</v>
      </c>
      <c r="Q651" s="90">
        <v>49500</v>
      </c>
      <c r="R651" s="90">
        <v>49000</v>
      </c>
      <c r="S651" s="90">
        <v>52500</v>
      </c>
      <c r="T651" s="90">
        <v>52000</v>
      </c>
      <c r="U651" s="90">
        <v>52800</v>
      </c>
      <c r="V651" s="90">
        <v>53200</v>
      </c>
      <c r="W651" s="90">
        <v>55800</v>
      </c>
    </row>
    <row r="652" spans="1:23">
      <c r="A652" s="93">
        <v>44922</v>
      </c>
      <c r="B652" s="90">
        <v>53400</v>
      </c>
      <c r="C652" s="90">
        <v>52000</v>
      </c>
      <c r="D652" s="90">
        <v>53700</v>
      </c>
      <c r="E652" s="90">
        <v>50200</v>
      </c>
      <c r="F652" s="90">
        <v>54600</v>
      </c>
      <c r="G652" s="91" t="s">
        <v>25</v>
      </c>
      <c r="H652" s="90">
        <v>52500</v>
      </c>
      <c r="I652" s="90">
        <v>54000</v>
      </c>
      <c r="J652" s="90">
        <v>54500</v>
      </c>
      <c r="K652" s="91" t="s">
        <v>25</v>
      </c>
      <c r="L652" s="90">
        <v>54000</v>
      </c>
      <c r="M652" s="90">
        <v>54600</v>
      </c>
      <c r="N652" s="90">
        <v>52300</v>
      </c>
      <c r="O652" s="90">
        <v>51000</v>
      </c>
      <c r="P652" s="90">
        <v>50100</v>
      </c>
      <c r="Q652" s="90">
        <v>50000</v>
      </c>
      <c r="R652" s="90">
        <v>49800</v>
      </c>
      <c r="S652" s="90">
        <v>52700</v>
      </c>
      <c r="T652" s="90">
        <v>53000</v>
      </c>
      <c r="U652" s="90">
        <v>52800</v>
      </c>
      <c r="V652" s="90">
        <v>53800</v>
      </c>
      <c r="W652" s="90">
        <v>56200</v>
      </c>
    </row>
    <row r="653" spans="1:23">
      <c r="A653" s="93">
        <v>44923</v>
      </c>
      <c r="B653" s="90">
        <v>53400</v>
      </c>
      <c r="C653" s="90">
        <v>52500</v>
      </c>
      <c r="D653" s="90">
        <v>54500</v>
      </c>
      <c r="E653" s="90">
        <v>50200</v>
      </c>
      <c r="F653" s="90">
        <v>54800</v>
      </c>
      <c r="G653" s="91" t="s">
        <v>25</v>
      </c>
      <c r="H653" s="90">
        <v>52500</v>
      </c>
      <c r="I653" s="90">
        <v>54300</v>
      </c>
      <c r="J653" s="90">
        <v>54800</v>
      </c>
      <c r="K653" s="91" t="s">
        <v>25</v>
      </c>
      <c r="L653" s="90">
        <v>54400</v>
      </c>
      <c r="M653" s="90">
        <v>54600</v>
      </c>
      <c r="N653" s="90">
        <v>53100</v>
      </c>
      <c r="O653" s="90">
        <v>51000</v>
      </c>
      <c r="P653" s="90">
        <v>50000</v>
      </c>
      <c r="Q653" s="90">
        <v>50300</v>
      </c>
      <c r="R653" s="90">
        <v>50000</v>
      </c>
      <c r="S653" s="90">
        <v>52700</v>
      </c>
      <c r="T653" s="90">
        <v>53000</v>
      </c>
      <c r="U653" s="90">
        <v>52800</v>
      </c>
      <c r="V653" s="90">
        <v>53800</v>
      </c>
      <c r="W653" s="90">
        <v>56200</v>
      </c>
    </row>
    <row r="654" spans="1:23">
      <c r="A654" s="93">
        <v>44924</v>
      </c>
      <c r="B654" s="90">
        <v>53400</v>
      </c>
      <c r="C654" s="90">
        <v>52500</v>
      </c>
      <c r="D654" s="90">
        <v>54500</v>
      </c>
      <c r="E654" s="90">
        <v>50300</v>
      </c>
      <c r="F654" s="90">
        <v>55100</v>
      </c>
      <c r="G654" s="91" t="s">
        <v>25</v>
      </c>
      <c r="H654" s="90">
        <v>52500</v>
      </c>
      <c r="I654" s="90">
        <v>54300</v>
      </c>
      <c r="J654" s="90">
        <v>54800</v>
      </c>
      <c r="K654" s="91" t="s">
        <v>25</v>
      </c>
      <c r="L654" s="90">
        <v>54400</v>
      </c>
      <c r="M654" s="90">
        <v>54900</v>
      </c>
      <c r="N654" s="90">
        <v>52800</v>
      </c>
      <c r="O654" s="90">
        <v>51000</v>
      </c>
      <c r="P654" s="90">
        <v>50000</v>
      </c>
      <c r="Q654" s="90">
        <v>50700</v>
      </c>
      <c r="R654" s="90">
        <v>50000</v>
      </c>
      <c r="S654" s="90">
        <v>52800</v>
      </c>
      <c r="T654" s="90">
        <v>53500</v>
      </c>
      <c r="U654" s="90">
        <v>52800</v>
      </c>
      <c r="V654" s="90">
        <v>53800</v>
      </c>
      <c r="W654" s="90">
        <v>56200</v>
      </c>
    </row>
    <row r="655" spans="1:23">
      <c r="A655" s="93">
        <v>44925</v>
      </c>
      <c r="B655" s="90">
        <v>53600</v>
      </c>
      <c r="C655" s="90">
        <v>52500</v>
      </c>
      <c r="D655" s="90">
        <v>54800</v>
      </c>
      <c r="E655" s="90">
        <v>50500</v>
      </c>
      <c r="F655" s="90">
        <v>55100</v>
      </c>
      <c r="G655" s="91" t="s">
        <v>25</v>
      </c>
      <c r="H655" s="90">
        <v>52500</v>
      </c>
      <c r="I655" s="90">
        <v>54300</v>
      </c>
      <c r="J655" s="90">
        <v>54800</v>
      </c>
      <c r="K655" s="91" t="s">
        <v>25</v>
      </c>
      <c r="L655" s="90">
        <v>54300</v>
      </c>
      <c r="M655" s="90">
        <v>54900</v>
      </c>
      <c r="N655" s="90">
        <v>53000</v>
      </c>
      <c r="O655" s="90">
        <v>51500</v>
      </c>
      <c r="P655" s="90">
        <v>50000</v>
      </c>
      <c r="Q655" s="90">
        <v>50600</v>
      </c>
      <c r="R655" s="90">
        <v>50000</v>
      </c>
      <c r="S655" s="90">
        <v>53000</v>
      </c>
      <c r="T655" s="90">
        <v>53200</v>
      </c>
      <c r="U655" s="90">
        <v>52800</v>
      </c>
      <c r="V655" s="90">
        <v>53800</v>
      </c>
      <c r="W655" s="90">
        <v>56200</v>
      </c>
    </row>
    <row r="656" spans="1:23">
      <c r="A656" s="93">
        <v>44926</v>
      </c>
      <c r="B656" s="90">
        <v>54300</v>
      </c>
      <c r="C656" s="90">
        <v>52500</v>
      </c>
      <c r="D656" s="90">
        <v>55100</v>
      </c>
      <c r="E656" s="90">
        <v>50800</v>
      </c>
      <c r="F656" s="90">
        <v>55300</v>
      </c>
      <c r="G656" s="91" t="s">
        <v>25</v>
      </c>
      <c r="H656" s="90">
        <v>53000</v>
      </c>
      <c r="I656" s="90">
        <v>55000</v>
      </c>
      <c r="J656" s="90">
        <v>55800</v>
      </c>
      <c r="K656" s="91" t="s">
        <v>25</v>
      </c>
      <c r="L656" s="90">
        <v>54700</v>
      </c>
      <c r="M656" s="90">
        <v>55500</v>
      </c>
      <c r="N656" s="90">
        <v>53300</v>
      </c>
      <c r="O656" s="90">
        <v>51900</v>
      </c>
      <c r="P656" s="90">
        <v>51000</v>
      </c>
      <c r="Q656" s="90">
        <v>51200</v>
      </c>
      <c r="R656" s="90">
        <v>50800</v>
      </c>
      <c r="S656" s="90">
        <v>53300</v>
      </c>
      <c r="T656" s="90">
        <v>53700</v>
      </c>
      <c r="U656" s="90">
        <v>53600</v>
      </c>
      <c r="V656" s="90">
        <v>54500</v>
      </c>
      <c r="W656" s="90">
        <v>56600</v>
      </c>
    </row>
    <row r="657" spans="1:23">
      <c r="A657" s="93">
        <v>44927</v>
      </c>
      <c r="B657" s="90" t="s">
        <v>24</v>
      </c>
      <c r="C657" s="90" t="s">
        <v>24</v>
      </c>
      <c r="D657" s="90" t="s">
        <v>24</v>
      </c>
      <c r="E657" s="90" t="s">
        <v>24</v>
      </c>
      <c r="F657" s="90" t="s">
        <v>24</v>
      </c>
      <c r="G657" s="90" t="s">
        <v>24</v>
      </c>
      <c r="H657" s="90" t="s">
        <v>24</v>
      </c>
      <c r="I657" s="90" t="s">
        <v>24</v>
      </c>
      <c r="J657" s="90" t="s">
        <v>24</v>
      </c>
      <c r="K657" s="90" t="s">
        <v>24</v>
      </c>
      <c r="L657" s="90" t="s">
        <v>24</v>
      </c>
      <c r="M657" s="90" t="s">
        <v>24</v>
      </c>
      <c r="N657" s="90" t="s">
        <v>24</v>
      </c>
      <c r="O657" s="90" t="s">
        <v>24</v>
      </c>
      <c r="P657" s="90" t="s">
        <v>24</v>
      </c>
      <c r="Q657" s="90" t="s">
        <v>24</v>
      </c>
      <c r="R657" s="90" t="s">
        <v>24</v>
      </c>
      <c r="S657" s="90" t="s">
        <v>24</v>
      </c>
      <c r="T657" s="90" t="s">
        <v>24</v>
      </c>
      <c r="U657" s="90" t="s">
        <v>24</v>
      </c>
      <c r="V657" s="90" t="s">
        <v>24</v>
      </c>
      <c r="W657" s="90" t="s">
        <v>24</v>
      </c>
    </row>
    <row r="658" spans="1:23">
      <c r="A658" s="93">
        <v>44928</v>
      </c>
      <c r="B658" s="90">
        <v>55200</v>
      </c>
      <c r="C658" s="90">
        <v>52700</v>
      </c>
      <c r="D658" s="90">
        <v>55700</v>
      </c>
      <c r="E658" s="90">
        <v>51700</v>
      </c>
      <c r="F658" s="90">
        <v>56300</v>
      </c>
      <c r="G658" s="91" t="s">
        <v>25</v>
      </c>
      <c r="H658" s="90">
        <v>53500</v>
      </c>
      <c r="I658" s="90">
        <v>55000</v>
      </c>
      <c r="J658" s="90">
        <v>56500</v>
      </c>
      <c r="K658" s="91" t="s">
        <v>25</v>
      </c>
      <c r="L658" s="90">
        <v>55100</v>
      </c>
      <c r="M658" s="90">
        <v>56200</v>
      </c>
      <c r="N658" s="90">
        <v>54000</v>
      </c>
      <c r="O658" s="90">
        <v>52500</v>
      </c>
      <c r="P658" s="90">
        <v>51550</v>
      </c>
      <c r="Q658" s="90">
        <v>51700</v>
      </c>
      <c r="R658" s="90">
        <v>51500</v>
      </c>
      <c r="S658" s="90">
        <v>54500</v>
      </c>
      <c r="T658" s="90">
        <v>54300</v>
      </c>
      <c r="U658" s="90">
        <v>54300</v>
      </c>
      <c r="V658" s="90">
        <v>55100</v>
      </c>
      <c r="W658" s="90">
        <v>56800</v>
      </c>
    </row>
    <row r="659" spans="1:23">
      <c r="A659" s="93">
        <v>44929</v>
      </c>
      <c r="B659" s="90">
        <v>55200</v>
      </c>
      <c r="C659" s="90">
        <v>53000</v>
      </c>
      <c r="D659" s="90">
        <v>55700</v>
      </c>
      <c r="E659" s="90">
        <v>51800</v>
      </c>
      <c r="F659" s="90">
        <v>56300</v>
      </c>
      <c r="G659" s="91" t="s">
        <v>25</v>
      </c>
      <c r="H659" s="90">
        <v>54000</v>
      </c>
      <c r="I659" s="90">
        <v>55400</v>
      </c>
      <c r="J659" s="90">
        <v>56500</v>
      </c>
      <c r="K659" s="91" t="s">
        <v>25</v>
      </c>
      <c r="L659" s="90">
        <v>55100</v>
      </c>
      <c r="M659" s="90">
        <v>56500</v>
      </c>
      <c r="N659" s="90">
        <v>54000</v>
      </c>
      <c r="O659" s="90">
        <v>52500</v>
      </c>
      <c r="P659" s="90">
        <v>51700</v>
      </c>
      <c r="Q659" s="90">
        <v>51500</v>
      </c>
      <c r="R659" s="90">
        <v>51300</v>
      </c>
      <c r="S659" s="90">
        <v>54300</v>
      </c>
      <c r="T659" s="90">
        <v>54300</v>
      </c>
      <c r="U659" s="90">
        <v>54300</v>
      </c>
      <c r="V659" s="90">
        <v>55300</v>
      </c>
      <c r="W659" s="90">
        <v>57000</v>
      </c>
    </row>
    <row r="660" spans="1:23">
      <c r="A660" s="93">
        <v>44930</v>
      </c>
      <c r="B660" s="90">
        <v>55200</v>
      </c>
      <c r="C660" s="90">
        <v>53000</v>
      </c>
      <c r="D660" s="90">
        <v>55500</v>
      </c>
      <c r="E660" s="90">
        <v>51500</v>
      </c>
      <c r="F660" s="90">
        <v>56300</v>
      </c>
      <c r="G660" s="91" t="s">
        <v>25</v>
      </c>
      <c r="H660" s="90">
        <v>53500</v>
      </c>
      <c r="I660" s="90">
        <v>55200</v>
      </c>
      <c r="J660" s="90">
        <v>56500</v>
      </c>
      <c r="K660" s="91" t="s">
        <v>25</v>
      </c>
      <c r="L660" s="90">
        <v>54700</v>
      </c>
      <c r="M660" s="90">
        <v>56500</v>
      </c>
      <c r="N660" s="90">
        <v>54000</v>
      </c>
      <c r="O660" s="90">
        <v>52500</v>
      </c>
      <c r="P660" s="90">
        <v>51200</v>
      </c>
      <c r="Q660" s="90">
        <v>51200</v>
      </c>
      <c r="R660" s="90">
        <v>51100</v>
      </c>
      <c r="S660" s="90">
        <v>54000</v>
      </c>
      <c r="T660" s="90">
        <v>54300</v>
      </c>
      <c r="U660" s="90">
        <v>54300</v>
      </c>
      <c r="V660" s="90">
        <v>55300</v>
      </c>
      <c r="W660" s="90">
        <v>57000</v>
      </c>
    </row>
    <row r="661" spans="1:23">
      <c r="A661" s="93">
        <v>44931</v>
      </c>
      <c r="B661" s="90">
        <v>55200</v>
      </c>
      <c r="C661" s="90">
        <v>53000</v>
      </c>
      <c r="D661" s="90">
        <v>55500</v>
      </c>
      <c r="E661" s="90">
        <v>51500</v>
      </c>
      <c r="F661" s="90">
        <v>55900</v>
      </c>
      <c r="G661" s="91" t="s">
        <v>25</v>
      </c>
      <c r="H661" s="90">
        <v>53500</v>
      </c>
      <c r="I661" s="90">
        <v>55500</v>
      </c>
      <c r="J661" s="90">
        <v>56500</v>
      </c>
      <c r="K661" s="91" t="s">
        <v>25</v>
      </c>
      <c r="L661" s="90">
        <v>55000</v>
      </c>
      <c r="M661" s="90">
        <v>56500</v>
      </c>
      <c r="N661" s="90">
        <v>54200</v>
      </c>
      <c r="O661" s="90">
        <v>52500</v>
      </c>
      <c r="P661" s="90">
        <v>51500</v>
      </c>
      <c r="Q661" s="90">
        <v>51500</v>
      </c>
      <c r="R661" s="90">
        <v>51500</v>
      </c>
      <c r="S661" s="90">
        <v>54000</v>
      </c>
      <c r="T661" s="90">
        <v>54700</v>
      </c>
      <c r="U661" s="90">
        <v>54300</v>
      </c>
      <c r="V661" s="90">
        <v>55300</v>
      </c>
      <c r="W661" s="90">
        <v>57000</v>
      </c>
    </row>
    <row r="662" spans="1:23">
      <c r="A662" s="93">
        <v>44932</v>
      </c>
      <c r="B662" s="90">
        <v>55200</v>
      </c>
      <c r="C662" s="90">
        <v>52800</v>
      </c>
      <c r="D662" s="90">
        <v>55500</v>
      </c>
      <c r="E662" s="90">
        <v>51500</v>
      </c>
      <c r="F662" s="90">
        <v>55800</v>
      </c>
      <c r="G662" s="91" t="s">
        <v>25</v>
      </c>
      <c r="H662" s="90">
        <v>53000</v>
      </c>
      <c r="I662" s="90">
        <v>55000</v>
      </c>
      <c r="J662" s="90">
        <v>56300</v>
      </c>
      <c r="K662" s="91" t="s">
        <v>25</v>
      </c>
      <c r="L662" s="90">
        <v>54700</v>
      </c>
      <c r="M662" s="90">
        <v>56500</v>
      </c>
      <c r="N662" s="90">
        <v>53600</v>
      </c>
      <c r="O662" s="90">
        <v>52300</v>
      </c>
      <c r="P662" s="90">
        <v>51200</v>
      </c>
      <c r="Q662" s="90">
        <v>51200</v>
      </c>
      <c r="R662" s="90">
        <v>51200</v>
      </c>
      <c r="S662" s="90">
        <v>54000</v>
      </c>
      <c r="T662" s="90">
        <v>54500</v>
      </c>
      <c r="U662" s="90">
        <v>54300</v>
      </c>
      <c r="V662" s="90">
        <v>55300</v>
      </c>
      <c r="W662" s="90">
        <v>57000</v>
      </c>
    </row>
    <row r="663" spans="1:23">
      <c r="A663" s="93">
        <v>44933</v>
      </c>
      <c r="B663" s="90">
        <v>55200</v>
      </c>
      <c r="C663" s="90">
        <v>53000</v>
      </c>
      <c r="D663" s="90">
        <v>55600</v>
      </c>
      <c r="E663" s="90">
        <v>51500</v>
      </c>
      <c r="F663" s="90">
        <v>55800</v>
      </c>
      <c r="G663" s="91" t="s">
        <v>25</v>
      </c>
      <c r="H663" s="90">
        <v>53000</v>
      </c>
      <c r="I663" s="90">
        <v>55000</v>
      </c>
      <c r="J663" s="90">
        <v>56200</v>
      </c>
      <c r="K663" s="91" t="s">
        <v>25</v>
      </c>
      <c r="L663" s="90">
        <v>54400</v>
      </c>
      <c r="M663" s="90">
        <v>56500</v>
      </c>
      <c r="N663" s="90">
        <v>53600</v>
      </c>
      <c r="O663" s="90">
        <v>52300</v>
      </c>
      <c r="P663" s="90">
        <v>51200</v>
      </c>
      <c r="Q663" s="90">
        <v>51200</v>
      </c>
      <c r="R663" s="90">
        <v>51000</v>
      </c>
      <c r="S663" s="90">
        <v>54000</v>
      </c>
      <c r="T663" s="90">
        <v>54500</v>
      </c>
      <c r="U663" s="90">
        <v>54300</v>
      </c>
      <c r="V663" s="90">
        <v>55100</v>
      </c>
      <c r="W663" s="90">
        <v>57000</v>
      </c>
    </row>
    <row r="664" spans="1:23">
      <c r="A664" s="93">
        <v>44934</v>
      </c>
      <c r="B664" s="90" t="s">
        <v>24</v>
      </c>
      <c r="C664" s="90" t="s">
        <v>24</v>
      </c>
      <c r="D664" s="90" t="s">
        <v>24</v>
      </c>
      <c r="E664" s="90" t="s">
        <v>24</v>
      </c>
      <c r="F664" s="90" t="s">
        <v>24</v>
      </c>
      <c r="G664" s="90" t="s">
        <v>24</v>
      </c>
      <c r="H664" s="90" t="s">
        <v>24</v>
      </c>
      <c r="I664" s="90" t="s">
        <v>24</v>
      </c>
      <c r="J664" s="90" t="s">
        <v>24</v>
      </c>
      <c r="K664" s="90" t="s">
        <v>24</v>
      </c>
      <c r="L664" s="90" t="s">
        <v>24</v>
      </c>
      <c r="M664" s="90" t="s">
        <v>24</v>
      </c>
      <c r="N664" s="90" t="s">
        <v>24</v>
      </c>
      <c r="O664" s="90" t="s">
        <v>24</v>
      </c>
      <c r="P664" s="90" t="s">
        <v>24</v>
      </c>
      <c r="Q664" s="90" t="s">
        <v>24</v>
      </c>
      <c r="R664" s="90" t="s">
        <v>24</v>
      </c>
      <c r="S664" s="90" t="s">
        <v>24</v>
      </c>
      <c r="T664" s="90" t="s">
        <v>24</v>
      </c>
      <c r="U664" s="90" t="s">
        <v>24</v>
      </c>
      <c r="V664" s="90" t="s">
        <v>24</v>
      </c>
      <c r="W664" s="90" t="s">
        <v>24</v>
      </c>
    </row>
    <row r="665" spans="1:23">
      <c r="A665" s="93">
        <v>44935</v>
      </c>
      <c r="B665" s="90">
        <v>55000</v>
      </c>
      <c r="C665" s="90">
        <v>53000</v>
      </c>
      <c r="D665" s="90">
        <v>55200</v>
      </c>
      <c r="E665" s="90">
        <v>51100</v>
      </c>
      <c r="F665" s="90">
        <v>54900</v>
      </c>
      <c r="G665" s="91" t="s">
        <v>25</v>
      </c>
      <c r="H665" s="90">
        <v>53000</v>
      </c>
      <c r="I665" s="90">
        <v>54600</v>
      </c>
      <c r="J665" s="90">
        <v>55900</v>
      </c>
      <c r="K665" s="91" t="s">
        <v>25</v>
      </c>
      <c r="L665" s="90">
        <v>54100</v>
      </c>
      <c r="M665" s="90">
        <v>55800</v>
      </c>
      <c r="N665" s="90">
        <v>52800</v>
      </c>
      <c r="O665" s="90">
        <v>52200</v>
      </c>
      <c r="P665" s="90">
        <v>50800</v>
      </c>
      <c r="Q665" s="90">
        <v>50900</v>
      </c>
      <c r="R665" s="90">
        <v>50800</v>
      </c>
      <c r="S665" s="90">
        <v>53600</v>
      </c>
      <c r="T665" s="90">
        <v>54000</v>
      </c>
      <c r="U665" s="90">
        <v>54300</v>
      </c>
      <c r="V665" s="90">
        <v>54900</v>
      </c>
      <c r="W665" s="90">
        <v>57000</v>
      </c>
    </row>
    <row r="666" spans="1:23">
      <c r="A666" s="93">
        <v>44936</v>
      </c>
      <c r="B666" s="90">
        <v>55000</v>
      </c>
      <c r="C666" s="90">
        <v>53300</v>
      </c>
      <c r="D666" s="90">
        <v>54800</v>
      </c>
      <c r="E666" s="90">
        <v>50700</v>
      </c>
      <c r="F666" s="90">
        <v>54800</v>
      </c>
      <c r="G666" s="91" t="s">
        <v>25</v>
      </c>
      <c r="H666" s="90">
        <v>53000</v>
      </c>
      <c r="I666" s="90">
        <v>54300</v>
      </c>
      <c r="J666" s="90">
        <v>55500</v>
      </c>
      <c r="K666" s="91" t="s">
        <v>25</v>
      </c>
      <c r="L666" s="90">
        <v>53800</v>
      </c>
      <c r="M666" s="90">
        <v>55600</v>
      </c>
      <c r="N666" s="90">
        <v>52600</v>
      </c>
      <c r="O666" s="90">
        <v>52200</v>
      </c>
      <c r="P666" s="90">
        <v>50600</v>
      </c>
      <c r="Q666" s="90">
        <v>50800</v>
      </c>
      <c r="R666" s="90">
        <v>50700</v>
      </c>
      <c r="S666" s="90">
        <v>53200</v>
      </c>
      <c r="T666" s="90">
        <v>53800</v>
      </c>
      <c r="U666" s="90">
        <v>54300</v>
      </c>
      <c r="V666" s="90">
        <v>54500</v>
      </c>
      <c r="W666" s="90">
        <v>56800</v>
      </c>
    </row>
    <row r="667" spans="1:23">
      <c r="A667" s="93">
        <v>44937</v>
      </c>
      <c r="B667" s="90">
        <v>55500</v>
      </c>
      <c r="C667" s="90">
        <v>53300</v>
      </c>
      <c r="D667" s="90">
        <v>54800</v>
      </c>
      <c r="E667" s="90">
        <v>51400</v>
      </c>
      <c r="F667" s="90">
        <v>55100</v>
      </c>
      <c r="G667" s="91" t="s">
        <v>25</v>
      </c>
      <c r="H667" s="90">
        <v>53000</v>
      </c>
      <c r="I667" s="90">
        <v>54300</v>
      </c>
      <c r="J667" s="90">
        <v>56200</v>
      </c>
      <c r="K667" s="91" t="s">
        <v>25</v>
      </c>
      <c r="L667" s="90">
        <v>53800</v>
      </c>
      <c r="M667" s="90">
        <v>55900</v>
      </c>
      <c r="N667" s="90">
        <v>53200</v>
      </c>
      <c r="O667" s="90">
        <v>52200</v>
      </c>
      <c r="P667" s="90">
        <v>50800</v>
      </c>
      <c r="Q667" s="90">
        <v>51600</v>
      </c>
      <c r="R667" s="90">
        <v>51000</v>
      </c>
      <c r="S667" s="90">
        <v>53900</v>
      </c>
      <c r="T667" s="90">
        <v>54000</v>
      </c>
      <c r="U667" s="90">
        <v>54300</v>
      </c>
      <c r="V667" s="90">
        <v>54700</v>
      </c>
      <c r="W667" s="90">
        <v>56800</v>
      </c>
    </row>
    <row r="668" spans="1:23">
      <c r="A668" s="93">
        <v>44938</v>
      </c>
      <c r="B668" s="90">
        <v>56100</v>
      </c>
      <c r="C668" s="90">
        <v>53500</v>
      </c>
      <c r="D668" s="90">
        <v>55200</v>
      </c>
      <c r="E668" s="90">
        <v>51700</v>
      </c>
      <c r="F668" s="90">
        <v>55300</v>
      </c>
      <c r="G668" s="91" t="s">
        <v>25</v>
      </c>
      <c r="H668" s="90">
        <v>53500</v>
      </c>
      <c r="I668" s="90">
        <v>55000</v>
      </c>
      <c r="J668" s="90">
        <v>56500</v>
      </c>
      <c r="K668" s="91" t="s">
        <v>25</v>
      </c>
      <c r="L668" s="90">
        <v>54500</v>
      </c>
      <c r="M668" s="90">
        <v>56300</v>
      </c>
      <c r="N668" s="90">
        <v>53500</v>
      </c>
      <c r="O668" s="90">
        <v>52700</v>
      </c>
      <c r="P668" s="90">
        <v>51350</v>
      </c>
      <c r="Q668" s="90">
        <v>51800</v>
      </c>
      <c r="R668" s="90">
        <v>51300</v>
      </c>
      <c r="S668" s="90">
        <v>54200</v>
      </c>
      <c r="T668" s="90">
        <v>54400</v>
      </c>
      <c r="U668" s="90">
        <v>54300</v>
      </c>
      <c r="V668" s="90">
        <v>55100</v>
      </c>
      <c r="W668" s="90">
        <v>57500</v>
      </c>
    </row>
    <row r="669" spans="1:23">
      <c r="A669" s="93">
        <v>44939</v>
      </c>
      <c r="B669" s="90">
        <v>56300</v>
      </c>
      <c r="C669" s="90">
        <v>53800</v>
      </c>
      <c r="D669" s="90">
        <v>55500</v>
      </c>
      <c r="E669" s="90">
        <v>52300</v>
      </c>
      <c r="F669" s="90">
        <v>55300</v>
      </c>
      <c r="G669" s="91" t="s">
        <v>25</v>
      </c>
      <c r="H669" s="90">
        <v>54000</v>
      </c>
      <c r="I669" s="90">
        <v>55500</v>
      </c>
      <c r="J669" s="90">
        <v>56800</v>
      </c>
      <c r="K669" s="91" t="s">
        <v>25</v>
      </c>
      <c r="L669" s="90">
        <v>54800</v>
      </c>
      <c r="M669" s="90">
        <v>56700</v>
      </c>
      <c r="N669" s="90">
        <v>54000</v>
      </c>
      <c r="O669" s="90">
        <v>53000</v>
      </c>
      <c r="P669" s="90">
        <v>52000</v>
      </c>
      <c r="Q669" s="90">
        <v>52300</v>
      </c>
      <c r="R669" s="90">
        <v>51800</v>
      </c>
      <c r="S669" s="90">
        <v>55000</v>
      </c>
      <c r="T669" s="90">
        <v>55000</v>
      </c>
      <c r="U669" s="90">
        <v>54800</v>
      </c>
      <c r="V669" s="90">
        <v>55300</v>
      </c>
      <c r="W669" s="90">
        <v>57800</v>
      </c>
    </row>
    <row r="670" spans="1:23">
      <c r="A670" s="93">
        <v>44940</v>
      </c>
      <c r="B670" s="91" t="s">
        <v>25</v>
      </c>
      <c r="C670" s="90">
        <v>53800</v>
      </c>
      <c r="D670" s="90">
        <v>55700</v>
      </c>
      <c r="E670" s="90">
        <v>52500</v>
      </c>
      <c r="F670" s="90">
        <v>55900</v>
      </c>
      <c r="G670" s="91" t="s">
        <v>25</v>
      </c>
      <c r="H670" s="90">
        <v>54000</v>
      </c>
      <c r="I670" s="90">
        <v>55500</v>
      </c>
      <c r="J670" s="90">
        <v>56800</v>
      </c>
      <c r="K670" s="91" t="s">
        <v>25</v>
      </c>
      <c r="L670" s="90">
        <v>55100</v>
      </c>
      <c r="M670" s="90">
        <v>57100</v>
      </c>
      <c r="N670" s="90">
        <v>54000</v>
      </c>
      <c r="O670" s="90">
        <v>53300</v>
      </c>
      <c r="P670" s="90">
        <v>52300</v>
      </c>
      <c r="Q670" s="90">
        <v>52500</v>
      </c>
      <c r="R670" s="90">
        <v>52300</v>
      </c>
      <c r="S670" s="90">
        <v>55200</v>
      </c>
      <c r="T670" s="90">
        <v>55300</v>
      </c>
      <c r="U670" s="90">
        <v>54800</v>
      </c>
      <c r="V670" s="90">
        <v>55400</v>
      </c>
      <c r="W670" s="90">
        <v>58000</v>
      </c>
    </row>
    <row r="671" spans="1:23">
      <c r="A671" s="93">
        <v>44941</v>
      </c>
      <c r="B671" s="90" t="s">
        <v>24</v>
      </c>
      <c r="C671" s="90" t="s">
        <v>24</v>
      </c>
      <c r="D671" s="90" t="s">
        <v>24</v>
      </c>
      <c r="E671" s="90" t="s">
        <v>24</v>
      </c>
      <c r="F671" s="90" t="s">
        <v>24</v>
      </c>
      <c r="G671" s="90" t="s">
        <v>24</v>
      </c>
      <c r="H671" s="90" t="s">
        <v>24</v>
      </c>
      <c r="I671" s="90" t="s">
        <v>24</v>
      </c>
      <c r="J671" s="90" t="s">
        <v>24</v>
      </c>
      <c r="K671" s="90" t="s">
        <v>24</v>
      </c>
      <c r="L671" s="90" t="s">
        <v>24</v>
      </c>
      <c r="M671" s="90" t="s">
        <v>24</v>
      </c>
      <c r="N671" s="90" t="s">
        <v>24</v>
      </c>
      <c r="O671" s="90" t="s">
        <v>24</v>
      </c>
      <c r="P671" s="90" t="s">
        <v>24</v>
      </c>
      <c r="Q671" s="90" t="s">
        <v>24</v>
      </c>
      <c r="R671" s="90" t="s">
        <v>24</v>
      </c>
      <c r="S671" s="90" t="s">
        <v>24</v>
      </c>
      <c r="T671" s="90" t="s">
        <v>24</v>
      </c>
      <c r="U671" s="90" t="s">
        <v>24</v>
      </c>
      <c r="V671" s="90" t="s">
        <v>24</v>
      </c>
      <c r="W671" s="90" t="s">
        <v>24</v>
      </c>
    </row>
    <row r="672" spans="1:23">
      <c r="A672" s="93">
        <v>44942</v>
      </c>
      <c r="B672" s="90">
        <v>56800</v>
      </c>
      <c r="C672" s="90">
        <v>54000</v>
      </c>
      <c r="D672" s="90">
        <v>56000</v>
      </c>
      <c r="E672" s="90">
        <v>53500</v>
      </c>
      <c r="F672" s="90">
        <v>56500</v>
      </c>
      <c r="G672" s="91" t="s">
        <v>25</v>
      </c>
      <c r="H672" s="90">
        <v>54500</v>
      </c>
      <c r="I672" s="90">
        <v>55900</v>
      </c>
      <c r="J672" s="90">
        <v>57500</v>
      </c>
      <c r="K672" s="91" t="s">
        <v>25</v>
      </c>
      <c r="L672" s="90">
        <v>55200</v>
      </c>
      <c r="M672" s="90">
        <v>57500</v>
      </c>
      <c r="N672" s="90">
        <v>54600</v>
      </c>
      <c r="O672" s="90">
        <v>54300</v>
      </c>
      <c r="P672" s="90">
        <v>52500</v>
      </c>
      <c r="Q672" s="90">
        <v>52700</v>
      </c>
      <c r="R672" s="90">
        <v>52500</v>
      </c>
      <c r="S672" s="90">
        <v>56200</v>
      </c>
      <c r="T672" s="90">
        <v>55500</v>
      </c>
      <c r="U672" s="90">
        <v>54800</v>
      </c>
      <c r="V672" s="90">
        <v>56300</v>
      </c>
      <c r="W672" s="90">
        <v>58400</v>
      </c>
    </row>
    <row r="673" spans="1:23">
      <c r="A673" s="93">
        <v>44943</v>
      </c>
      <c r="B673" s="90">
        <v>56800</v>
      </c>
      <c r="C673" s="90">
        <v>54000</v>
      </c>
      <c r="D673" s="90">
        <v>56000</v>
      </c>
      <c r="E673" s="90">
        <v>52500</v>
      </c>
      <c r="F673" s="90">
        <v>56500</v>
      </c>
      <c r="G673" s="91" t="s">
        <v>25</v>
      </c>
      <c r="H673" s="90">
        <v>54500</v>
      </c>
      <c r="I673" s="90">
        <v>55700</v>
      </c>
      <c r="J673" s="90">
        <v>57500</v>
      </c>
      <c r="K673" s="91" t="s">
        <v>25</v>
      </c>
      <c r="L673" s="90">
        <v>55000</v>
      </c>
      <c r="M673" s="90">
        <v>57500</v>
      </c>
      <c r="N673" s="90">
        <v>54200</v>
      </c>
      <c r="O673" s="90">
        <v>54100</v>
      </c>
      <c r="P673" s="90">
        <v>52000</v>
      </c>
      <c r="Q673" s="90">
        <v>52700</v>
      </c>
      <c r="R673" s="90">
        <v>52200</v>
      </c>
      <c r="S673" s="90">
        <v>55200</v>
      </c>
      <c r="T673" s="90">
        <v>55500</v>
      </c>
      <c r="U673" s="90">
        <v>54800</v>
      </c>
      <c r="V673" s="90">
        <v>56300</v>
      </c>
      <c r="W673" s="90">
        <v>58400</v>
      </c>
    </row>
    <row r="674" spans="1:23">
      <c r="A674" s="93">
        <v>44944</v>
      </c>
      <c r="B674" s="90">
        <v>56800</v>
      </c>
      <c r="C674" s="90">
        <v>54000</v>
      </c>
      <c r="D674" s="90">
        <v>55500</v>
      </c>
      <c r="E674" s="90">
        <v>52300</v>
      </c>
      <c r="F674" s="90">
        <v>56300</v>
      </c>
      <c r="G674" s="91" t="s">
        <v>25</v>
      </c>
      <c r="H674" s="90">
        <v>54000</v>
      </c>
      <c r="I674" s="90">
        <v>55500</v>
      </c>
      <c r="J674" s="90">
        <v>57200</v>
      </c>
      <c r="K674" s="91" t="s">
        <v>25</v>
      </c>
      <c r="L674" s="90">
        <v>54800</v>
      </c>
      <c r="M674" s="90">
        <v>57500</v>
      </c>
      <c r="N674" s="90">
        <v>54500</v>
      </c>
      <c r="O674" s="90">
        <v>53800</v>
      </c>
      <c r="P674" s="90">
        <v>51900</v>
      </c>
      <c r="Q674" s="90">
        <v>52400</v>
      </c>
      <c r="R674" s="90">
        <v>52000</v>
      </c>
      <c r="S674" s="90">
        <v>55000</v>
      </c>
      <c r="T674" s="90">
        <v>55200</v>
      </c>
      <c r="U674" s="90">
        <v>54800</v>
      </c>
      <c r="V674" s="90">
        <v>56300</v>
      </c>
      <c r="W674" s="90">
        <v>58400</v>
      </c>
    </row>
    <row r="675" spans="1:23">
      <c r="A675" s="93">
        <v>44945</v>
      </c>
      <c r="B675" s="90">
        <v>56600</v>
      </c>
      <c r="C675" s="90">
        <v>54000</v>
      </c>
      <c r="D675" s="90">
        <v>55200</v>
      </c>
      <c r="E675" s="90">
        <v>52200</v>
      </c>
      <c r="F675" s="90">
        <v>55800</v>
      </c>
      <c r="G675" s="91" t="s">
        <v>25</v>
      </c>
      <c r="H675" s="90">
        <v>53500</v>
      </c>
      <c r="I675" s="90">
        <v>55100</v>
      </c>
      <c r="J675" s="90">
        <v>57000</v>
      </c>
      <c r="K675" s="91" t="s">
        <v>25</v>
      </c>
      <c r="L675" s="90">
        <v>54400</v>
      </c>
      <c r="M675" s="90">
        <v>57000</v>
      </c>
      <c r="N675" s="90">
        <v>53800</v>
      </c>
      <c r="O675" s="90">
        <v>53600</v>
      </c>
      <c r="P675" s="90">
        <v>52000</v>
      </c>
      <c r="Q675" s="90">
        <v>52200</v>
      </c>
      <c r="R675" s="90">
        <v>51800</v>
      </c>
      <c r="S675" s="90">
        <v>54900</v>
      </c>
      <c r="T675" s="90">
        <v>55000</v>
      </c>
      <c r="U675" s="90">
        <v>54800</v>
      </c>
      <c r="V675" s="90">
        <v>56300</v>
      </c>
      <c r="W675" s="90">
        <v>58400</v>
      </c>
    </row>
    <row r="676" spans="1:23">
      <c r="A676" s="93">
        <v>44946</v>
      </c>
      <c r="B676" s="90">
        <v>56500</v>
      </c>
      <c r="C676" s="90">
        <v>54300</v>
      </c>
      <c r="D676" s="90">
        <v>55200</v>
      </c>
      <c r="E676" s="90">
        <v>52000</v>
      </c>
      <c r="F676" s="90">
        <v>55800</v>
      </c>
      <c r="G676" s="91" t="s">
        <v>25</v>
      </c>
      <c r="H676" s="90">
        <v>54000</v>
      </c>
      <c r="I676" s="90">
        <v>55500</v>
      </c>
      <c r="J676" s="90">
        <v>56900</v>
      </c>
      <c r="K676" s="91" t="s">
        <v>25</v>
      </c>
      <c r="L676" s="90">
        <v>54400</v>
      </c>
      <c r="M676" s="90">
        <v>57000</v>
      </c>
      <c r="N676" s="90">
        <v>54000</v>
      </c>
      <c r="O676" s="90">
        <v>53400</v>
      </c>
      <c r="P676" s="90">
        <v>51800</v>
      </c>
      <c r="Q676" s="90">
        <v>52200</v>
      </c>
      <c r="R676" s="90">
        <v>51700</v>
      </c>
      <c r="S676" s="90">
        <v>55000</v>
      </c>
      <c r="T676" s="90">
        <v>55000</v>
      </c>
      <c r="U676" s="90">
        <v>54800</v>
      </c>
      <c r="V676" s="90">
        <v>56300</v>
      </c>
      <c r="W676" s="90">
        <v>58400</v>
      </c>
    </row>
    <row r="677" spans="1:23">
      <c r="A677" s="93">
        <v>44947</v>
      </c>
      <c r="B677" s="90">
        <v>56500</v>
      </c>
      <c r="C677" s="90">
        <v>54300</v>
      </c>
      <c r="D677" s="90">
        <v>55000</v>
      </c>
      <c r="E677" s="90">
        <v>51800</v>
      </c>
      <c r="F677" s="90">
        <v>55800</v>
      </c>
      <c r="G677" s="91" t="s">
        <v>25</v>
      </c>
      <c r="H677" s="90">
        <v>54000</v>
      </c>
      <c r="I677" s="90">
        <v>55000</v>
      </c>
      <c r="J677" s="90">
        <v>56900</v>
      </c>
      <c r="K677" s="91" t="s">
        <v>25</v>
      </c>
      <c r="L677" s="90">
        <v>53800</v>
      </c>
      <c r="M677" s="90">
        <v>57000</v>
      </c>
      <c r="N677" s="90">
        <v>53800</v>
      </c>
      <c r="O677" s="90">
        <v>53100</v>
      </c>
      <c r="P677" s="90">
        <v>51300</v>
      </c>
      <c r="Q677" s="90">
        <v>51900</v>
      </c>
      <c r="R677" s="90">
        <v>51300</v>
      </c>
      <c r="S677" s="90">
        <v>54500</v>
      </c>
      <c r="T677" s="90">
        <v>54800</v>
      </c>
      <c r="U677" s="90">
        <v>54800</v>
      </c>
      <c r="V677" s="90">
        <v>56000</v>
      </c>
      <c r="W677" s="90">
        <v>58200</v>
      </c>
    </row>
    <row r="678" spans="1:23">
      <c r="A678" s="93">
        <v>44948</v>
      </c>
      <c r="B678" s="90" t="s">
        <v>24</v>
      </c>
      <c r="C678" s="90" t="s">
        <v>24</v>
      </c>
      <c r="D678" s="90" t="s">
        <v>24</v>
      </c>
      <c r="E678" s="90" t="s">
        <v>24</v>
      </c>
      <c r="F678" s="90" t="s">
        <v>24</v>
      </c>
      <c r="G678" s="90" t="s">
        <v>24</v>
      </c>
      <c r="H678" s="90" t="s">
        <v>24</v>
      </c>
      <c r="I678" s="90" t="s">
        <v>24</v>
      </c>
      <c r="J678" s="90" t="s">
        <v>24</v>
      </c>
      <c r="K678" s="90" t="s">
        <v>24</v>
      </c>
      <c r="L678" s="90" t="s">
        <v>24</v>
      </c>
      <c r="M678" s="90" t="s">
        <v>24</v>
      </c>
      <c r="N678" s="90" t="s">
        <v>24</v>
      </c>
      <c r="O678" s="90" t="s">
        <v>24</v>
      </c>
      <c r="P678" s="90" t="s">
        <v>24</v>
      </c>
      <c r="Q678" s="90" t="s">
        <v>24</v>
      </c>
      <c r="R678" s="90" t="s">
        <v>24</v>
      </c>
      <c r="S678" s="90" t="s">
        <v>24</v>
      </c>
      <c r="T678" s="90" t="s">
        <v>24</v>
      </c>
      <c r="U678" s="90" t="s">
        <v>24</v>
      </c>
      <c r="V678" s="90" t="s">
        <v>24</v>
      </c>
      <c r="W678" s="90" t="s">
        <v>24</v>
      </c>
    </row>
    <row r="679" spans="1:23">
      <c r="A679" s="93">
        <v>44949</v>
      </c>
      <c r="B679" s="90">
        <v>56500</v>
      </c>
      <c r="C679" s="90">
        <v>54500</v>
      </c>
      <c r="D679" s="90">
        <v>55300</v>
      </c>
      <c r="E679" s="90">
        <v>51800</v>
      </c>
      <c r="F679" s="90">
        <v>55800</v>
      </c>
      <c r="G679" s="91" t="s">
        <v>25</v>
      </c>
      <c r="H679" s="90">
        <v>54000</v>
      </c>
      <c r="I679" s="90">
        <v>55000</v>
      </c>
      <c r="J679" s="90">
        <v>56900</v>
      </c>
      <c r="K679" s="91" t="s">
        <v>25</v>
      </c>
      <c r="L679" s="90">
        <v>54200</v>
      </c>
      <c r="M679" s="90">
        <v>57300</v>
      </c>
      <c r="N679" s="90">
        <v>53800</v>
      </c>
      <c r="O679" s="90">
        <v>53300</v>
      </c>
      <c r="P679" s="90">
        <v>51400</v>
      </c>
      <c r="Q679" s="90">
        <v>51900</v>
      </c>
      <c r="R679" s="90">
        <v>51400</v>
      </c>
      <c r="S679" s="90">
        <v>54300</v>
      </c>
      <c r="T679" s="90">
        <v>54800</v>
      </c>
      <c r="U679" s="90">
        <v>54800</v>
      </c>
      <c r="V679" s="90">
        <v>56000</v>
      </c>
      <c r="W679" s="90">
        <v>58200</v>
      </c>
    </row>
    <row r="680" spans="1:23">
      <c r="A680" s="93">
        <v>44950</v>
      </c>
      <c r="B680" s="90">
        <v>56300</v>
      </c>
      <c r="C680" s="90">
        <v>54500</v>
      </c>
      <c r="D680" s="90">
        <v>55300</v>
      </c>
      <c r="E680" s="90">
        <v>51400</v>
      </c>
      <c r="F680" s="90">
        <v>55800</v>
      </c>
      <c r="G680" s="91" t="s">
        <v>25</v>
      </c>
      <c r="H680" s="90">
        <v>53500</v>
      </c>
      <c r="I680" s="90">
        <v>54700</v>
      </c>
      <c r="J680" s="90">
        <v>57000</v>
      </c>
      <c r="K680" s="91" t="s">
        <v>25</v>
      </c>
      <c r="L680" s="90">
        <v>54000</v>
      </c>
      <c r="M680" s="90">
        <v>58300</v>
      </c>
      <c r="N680" s="90">
        <v>53500</v>
      </c>
      <c r="O680" s="90">
        <v>53000</v>
      </c>
      <c r="P680" s="90">
        <v>51250</v>
      </c>
      <c r="Q680" s="90">
        <v>51700</v>
      </c>
      <c r="R680" s="90">
        <v>51300</v>
      </c>
      <c r="S680" s="90">
        <v>53900</v>
      </c>
      <c r="T680" s="90">
        <v>54800</v>
      </c>
      <c r="U680" s="90">
        <v>54800</v>
      </c>
      <c r="V680" s="90">
        <v>55800</v>
      </c>
      <c r="W680" s="90">
        <v>58000</v>
      </c>
    </row>
    <row r="681" spans="1:23">
      <c r="A681" s="93">
        <v>44951</v>
      </c>
      <c r="B681" s="90">
        <v>56000</v>
      </c>
      <c r="C681" s="90">
        <v>54300</v>
      </c>
      <c r="D681" s="90">
        <v>55300</v>
      </c>
      <c r="E681" s="90">
        <v>51200</v>
      </c>
      <c r="F681" s="90">
        <v>55800</v>
      </c>
      <c r="G681" s="91" t="s">
        <v>25</v>
      </c>
      <c r="H681" s="90">
        <v>53500</v>
      </c>
      <c r="I681" s="90">
        <v>54500</v>
      </c>
      <c r="J681" s="90">
        <v>57000</v>
      </c>
      <c r="K681" s="91" t="s">
        <v>25</v>
      </c>
      <c r="L681" s="90">
        <v>54100</v>
      </c>
      <c r="M681" s="90">
        <v>58300</v>
      </c>
      <c r="N681" s="90">
        <v>53500</v>
      </c>
      <c r="O681" s="90">
        <v>53000</v>
      </c>
      <c r="P681" s="90">
        <v>51100</v>
      </c>
      <c r="Q681" s="90">
        <v>51600</v>
      </c>
      <c r="R681" s="90">
        <v>51100</v>
      </c>
      <c r="S681" s="90">
        <v>53700</v>
      </c>
      <c r="T681" s="90">
        <v>54600</v>
      </c>
      <c r="U681" s="90">
        <v>54800</v>
      </c>
      <c r="V681" s="90">
        <v>55800</v>
      </c>
      <c r="W681" s="90">
        <v>58000</v>
      </c>
    </row>
    <row r="682" spans="1:23">
      <c r="A682" s="93">
        <v>44952</v>
      </c>
      <c r="B682" s="90" t="s">
        <v>24</v>
      </c>
      <c r="C682" s="90" t="s">
        <v>24</v>
      </c>
      <c r="D682" s="90" t="s">
        <v>24</v>
      </c>
      <c r="E682" s="90" t="s">
        <v>24</v>
      </c>
      <c r="F682" s="90" t="s">
        <v>24</v>
      </c>
      <c r="G682" s="90" t="s">
        <v>24</v>
      </c>
      <c r="H682" s="90" t="s">
        <v>24</v>
      </c>
      <c r="I682" s="90" t="s">
        <v>24</v>
      </c>
      <c r="J682" s="90" t="s">
        <v>24</v>
      </c>
      <c r="K682" s="90" t="s">
        <v>24</v>
      </c>
      <c r="L682" s="90" t="s">
        <v>24</v>
      </c>
      <c r="M682" s="90" t="s">
        <v>24</v>
      </c>
      <c r="N682" s="90" t="s">
        <v>24</v>
      </c>
      <c r="O682" s="90" t="s">
        <v>24</v>
      </c>
      <c r="P682" s="90" t="s">
        <v>24</v>
      </c>
      <c r="Q682" s="90" t="s">
        <v>24</v>
      </c>
      <c r="R682" s="90" t="s">
        <v>24</v>
      </c>
      <c r="S682" s="90" t="s">
        <v>24</v>
      </c>
      <c r="T682" s="90" t="s">
        <v>24</v>
      </c>
      <c r="U682" s="90" t="s">
        <v>24</v>
      </c>
      <c r="V682" s="90" t="s">
        <v>24</v>
      </c>
      <c r="W682" s="90" t="s">
        <v>24</v>
      </c>
    </row>
    <row r="683" spans="1:23">
      <c r="A683" s="93">
        <v>44953</v>
      </c>
      <c r="B683" s="90">
        <v>56300</v>
      </c>
      <c r="C683" s="90">
        <v>54300</v>
      </c>
      <c r="D683" s="90">
        <v>55000</v>
      </c>
      <c r="E683" s="90">
        <v>51500</v>
      </c>
      <c r="F683" s="90">
        <v>56100</v>
      </c>
      <c r="G683" s="91" t="s">
        <v>25</v>
      </c>
      <c r="H683" s="90">
        <v>53500</v>
      </c>
      <c r="I683" s="90">
        <v>54600</v>
      </c>
      <c r="J683" s="90">
        <v>57300</v>
      </c>
      <c r="K683" s="91" t="s">
        <v>25</v>
      </c>
      <c r="L683" s="90">
        <v>54100</v>
      </c>
      <c r="M683" s="90">
        <v>58600</v>
      </c>
      <c r="N683" s="90">
        <v>53800</v>
      </c>
      <c r="O683" s="90">
        <v>52500</v>
      </c>
      <c r="P683" s="90">
        <v>51450</v>
      </c>
      <c r="Q683" s="90">
        <v>51700</v>
      </c>
      <c r="R683" s="90">
        <v>51300</v>
      </c>
      <c r="S683" s="90">
        <v>54000</v>
      </c>
      <c r="T683" s="90">
        <v>54600</v>
      </c>
      <c r="U683" s="90">
        <v>54800</v>
      </c>
      <c r="V683" s="90">
        <v>55200</v>
      </c>
      <c r="W683" s="90">
        <v>57700</v>
      </c>
    </row>
    <row r="684" spans="1:23">
      <c r="A684" s="93">
        <v>44954</v>
      </c>
      <c r="B684" s="90">
        <v>56300</v>
      </c>
      <c r="C684" s="90">
        <v>54300</v>
      </c>
      <c r="D684" s="90">
        <v>55000</v>
      </c>
      <c r="E684" s="90">
        <v>51300</v>
      </c>
      <c r="F684" s="90">
        <v>55900</v>
      </c>
      <c r="G684" s="91" t="s">
        <v>25</v>
      </c>
      <c r="H684" s="90">
        <v>53500</v>
      </c>
      <c r="I684" s="90">
        <v>54600</v>
      </c>
      <c r="J684" s="90">
        <v>57300</v>
      </c>
      <c r="K684" s="91" t="s">
        <v>25</v>
      </c>
      <c r="L684" s="90">
        <v>54100</v>
      </c>
      <c r="M684" s="90">
        <v>58600</v>
      </c>
      <c r="N684" s="90">
        <v>53400</v>
      </c>
      <c r="O684" s="90">
        <v>52500</v>
      </c>
      <c r="P684" s="90">
        <v>51200</v>
      </c>
      <c r="Q684" s="90">
        <v>51700</v>
      </c>
      <c r="R684" s="90">
        <v>51300</v>
      </c>
      <c r="S684" s="90">
        <v>53800</v>
      </c>
      <c r="T684" s="90">
        <v>54500</v>
      </c>
      <c r="U684" s="90">
        <v>54800</v>
      </c>
      <c r="V684" s="90">
        <v>55200</v>
      </c>
      <c r="W684" s="90">
        <v>57700</v>
      </c>
    </row>
    <row r="685" spans="1:23">
      <c r="A685" s="93">
        <v>44955</v>
      </c>
      <c r="B685" s="90" t="s">
        <v>24</v>
      </c>
      <c r="C685" s="90" t="s">
        <v>24</v>
      </c>
      <c r="D685" s="90" t="s">
        <v>24</v>
      </c>
      <c r="E685" s="90" t="s">
        <v>24</v>
      </c>
      <c r="F685" s="90" t="s">
        <v>24</v>
      </c>
      <c r="G685" s="90" t="s">
        <v>24</v>
      </c>
      <c r="H685" s="90" t="s">
        <v>24</v>
      </c>
      <c r="I685" s="90" t="s">
        <v>24</v>
      </c>
      <c r="J685" s="90" t="s">
        <v>24</v>
      </c>
      <c r="K685" s="90" t="s">
        <v>24</v>
      </c>
      <c r="L685" s="90" t="s">
        <v>24</v>
      </c>
      <c r="M685" s="90" t="s">
        <v>24</v>
      </c>
      <c r="N685" s="90" t="s">
        <v>24</v>
      </c>
      <c r="O685" s="90" t="s">
        <v>24</v>
      </c>
      <c r="P685" s="90" t="s">
        <v>24</v>
      </c>
      <c r="Q685" s="90" t="s">
        <v>24</v>
      </c>
      <c r="R685" s="90" t="s">
        <v>24</v>
      </c>
      <c r="S685" s="90" t="s">
        <v>24</v>
      </c>
      <c r="T685" s="90" t="s">
        <v>24</v>
      </c>
      <c r="U685" s="90" t="s">
        <v>24</v>
      </c>
      <c r="V685" s="90" t="s">
        <v>24</v>
      </c>
      <c r="W685" s="90" t="s">
        <v>24</v>
      </c>
    </row>
    <row r="686" spans="1:23">
      <c r="A686" s="93">
        <v>44956</v>
      </c>
      <c r="B686" s="90">
        <v>55900</v>
      </c>
      <c r="C686" s="90">
        <v>54200</v>
      </c>
      <c r="D686" s="90">
        <v>54900</v>
      </c>
      <c r="E686" s="90">
        <v>50900</v>
      </c>
      <c r="F686" s="90">
        <v>55900</v>
      </c>
      <c r="G686" s="91" t="s">
        <v>25</v>
      </c>
      <c r="H686" s="90">
        <v>54000</v>
      </c>
      <c r="I686" s="90">
        <v>54600</v>
      </c>
      <c r="J686" s="90">
        <v>57300</v>
      </c>
      <c r="K686" s="91" t="s">
        <v>25</v>
      </c>
      <c r="L686" s="90">
        <v>54100</v>
      </c>
      <c r="M686" s="90">
        <v>58600</v>
      </c>
      <c r="N686" s="90">
        <v>53000</v>
      </c>
      <c r="O686" s="90">
        <v>52500</v>
      </c>
      <c r="P686" s="90">
        <v>50800</v>
      </c>
      <c r="Q686" s="90">
        <v>51700</v>
      </c>
      <c r="R686" s="90">
        <v>51000</v>
      </c>
      <c r="S686" s="90">
        <v>53400</v>
      </c>
      <c r="T686" s="90">
        <v>54500</v>
      </c>
      <c r="U686" s="90">
        <v>54800</v>
      </c>
      <c r="V686" s="90">
        <v>55200</v>
      </c>
      <c r="W686" s="90">
        <v>57700</v>
      </c>
    </row>
    <row r="687" spans="1:23">
      <c r="A687" s="93">
        <v>44957</v>
      </c>
      <c r="B687" s="90">
        <v>55600</v>
      </c>
      <c r="C687" s="90">
        <v>54500</v>
      </c>
      <c r="D687" s="90">
        <v>54900</v>
      </c>
      <c r="E687" s="90">
        <v>50500</v>
      </c>
      <c r="F687" s="90">
        <v>55900</v>
      </c>
      <c r="G687" s="91" t="s">
        <v>25</v>
      </c>
      <c r="H687" s="90">
        <v>53500</v>
      </c>
      <c r="I687" s="90">
        <v>54400</v>
      </c>
      <c r="J687" s="90">
        <v>56800</v>
      </c>
      <c r="K687" s="91" t="s">
        <v>25</v>
      </c>
      <c r="L687" s="90">
        <v>53800</v>
      </c>
      <c r="M687" s="90">
        <v>58600</v>
      </c>
      <c r="N687" s="90">
        <v>52800</v>
      </c>
      <c r="O687" s="90">
        <v>52300</v>
      </c>
      <c r="P687" s="90">
        <v>50500</v>
      </c>
      <c r="Q687" s="90">
        <v>51500</v>
      </c>
      <c r="R687" s="90">
        <v>51000</v>
      </c>
      <c r="S687" s="90">
        <v>53000</v>
      </c>
      <c r="T687" s="90">
        <v>54200</v>
      </c>
      <c r="U687" s="90">
        <v>54800</v>
      </c>
      <c r="V687" s="90">
        <v>55600</v>
      </c>
      <c r="W687" s="90">
        <v>58100</v>
      </c>
    </row>
    <row r="688" spans="1:23">
      <c r="A688" s="93">
        <v>44958</v>
      </c>
      <c r="B688" s="90">
        <v>55600</v>
      </c>
      <c r="C688" s="90">
        <v>54700</v>
      </c>
      <c r="D688" s="90">
        <v>55000</v>
      </c>
      <c r="E688" s="90">
        <v>50800</v>
      </c>
      <c r="F688" s="90">
        <v>56000</v>
      </c>
      <c r="G688" s="91" t="s">
        <v>25</v>
      </c>
      <c r="H688" s="90">
        <v>54000</v>
      </c>
      <c r="I688" s="90">
        <v>54400</v>
      </c>
      <c r="J688" s="90">
        <v>56800</v>
      </c>
      <c r="K688" s="91" t="s">
        <v>25</v>
      </c>
      <c r="L688" s="90">
        <v>54100</v>
      </c>
      <c r="M688" s="90">
        <v>58600</v>
      </c>
      <c r="N688" s="90">
        <v>53200</v>
      </c>
      <c r="O688" s="90">
        <v>52300</v>
      </c>
      <c r="P688" s="90">
        <v>51200</v>
      </c>
      <c r="Q688" s="90">
        <v>51600</v>
      </c>
      <c r="R688" s="90">
        <v>51200</v>
      </c>
      <c r="S688" s="90">
        <v>53300</v>
      </c>
      <c r="T688" s="90">
        <v>54400</v>
      </c>
      <c r="U688" s="90">
        <v>54800</v>
      </c>
      <c r="V688" s="90">
        <v>55800</v>
      </c>
      <c r="W688" s="90">
        <v>58400</v>
      </c>
    </row>
    <row r="689" spans="1:23">
      <c r="A689" s="93">
        <v>44959</v>
      </c>
      <c r="B689" s="90">
        <v>55600</v>
      </c>
      <c r="C689" s="90">
        <v>54500</v>
      </c>
      <c r="D689" s="90">
        <v>54300</v>
      </c>
      <c r="E689" s="90">
        <v>50500</v>
      </c>
      <c r="F689" s="90">
        <v>56000</v>
      </c>
      <c r="G689" s="91" t="s">
        <v>25</v>
      </c>
      <c r="H689" s="90">
        <v>53500</v>
      </c>
      <c r="I689" s="90">
        <v>54000</v>
      </c>
      <c r="J689" s="90">
        <v>56800</v>
      </c>
      <c r="K689" s="91" t="s">
        <v>25</v>
      </c>
      <c r="L689" s="90">
        <v>53800</v>
      </c>
      <c r="M689" s="90">
        <v>58600</v>
      </c>
      <c r="N689" s="90">
        <v>52800</v>
      </c>
      <c r="O689" s="90">
        <v>52000</v>
      </c>
      <c r="P689" s="90">
        <v>51000</v>
      </c>
      <c r="Q689" s="90">
        <v>51400</v>
      </c>
      <c r="R689" s="90">
        <v>51000</v>
      </c>
      <c r="S689" s="90">
        <v>53000</v>
      </c>
      <c r="T689" s="90">
        <v>54200</v>
      </c>
      <c r="U689" s="90">
        <v>54800</v>
      </c>
      <c r="V689" s="90">
        <v>56000</v>
      </c>
      <c r="W689" s="90">
        <v>58600</v>
      </c>
    </row>
    <row r="690" spans="1:23">
      <c r="A690" s="93">
        <v>44960</v>
      </c>
      <c r="B690" s="90">
        <v>55100</v>
      </c>
      <c r="C690" s="90">
        <v>54500</v>
      </c>
      <c r="D690" s="90">
        <v>54000</v>
      </c>
      <c r="E690" s="90">
        <v>50300</v>
      </c>
      <c r="F690" s="90">
        <v>55800</v>
      </c>
      <c r="G690" s="91" t="s">
        <v>25</v>
      </c>
      <c r="H690" s="90">
        <v>53500</v>
      </c>
      <c r="I690" s="90">
        <v>54000</v>
      </c>
      <c r="J690" s="90">
        <v>56500</v>
      </c>
      <c r="K690" s="91" t="s">
        <v>25</v>
      </c>
      <c r="L690" s="90">
        <v>53500</v>
      </c>
      <c r="M690" s="90">
        <v>58400</v>
      </c>
      <c r="N690" s="90">
        <v>52500</v>
      </c>
      <c r="O690" s="90">
        <v>52000</v>
      </c>
      <c r="P690" s="90">
        <v>50600</v>
      </c>
      <c r="Q690" s="90">
        <v>51200</v>
      </c>
      <c r="R690" s="90">
        <v>50800</v>
      </c>
      <c r="S690" s="90">
        <v>52800</v>
      </c>
      <c r="T690" s="90">
        <v>54100</v>
      </c>
      <c r="U690" s="90">
        <v>54800</v>
      </c>
      <c r="V690" s="90">
        <v>56000</v>
      </c>
      <c r="W690" s="90">
        <v>58600</v>
      </c>
    </row>
    <row r="691" spans="1:23">
      <c r="A691" s="93">
        <v>44961</v>
      </c>
      <c r="B691" s="90">
        <v>54800</v>
      </c>
      <c r="C691" s="90">
        <v>54500</v>
      </c>
      <c r="D691" s="90">
        <v>53700</v>
      </c>
      <c r="E691" s="90">
        <v>50000</v>
      </c>
      <c r="F691" s="90">
        <v>55800</v>
      </c>
      <c r="G691" s="91" t="s">
        <v>25</v>
      </c>
      <c r="H691" s="90">
        <v>53500</v>
      </c>
      <c r="I691" s="90">
        <v>53700</v>
      </c>
      <c r="J691" s="90">
        <v>56000</v>
      </c>
      <c r="K691" s="91" t="s">
        <v>25</v>
      </c>
      <c r="L691" s="90">
        <v>53400</v>
      </c>
      <c r="M691" s="90">
        <v>58400</v>
      </c>
      <c r="N691" s="90">
        <v>52000</v>
      </c>
      <c r="O691" s="90">
        <v>51700</v>
      </c>
      <c r="P691" s="90">
        <v>50500</v>
      </c>
      <c r="Q691" s="90">
        <v>51000</v>
      </c>
      <c r="R691" s="90">
        <v>50400</v>
      </c>
      <c r="S691" s="90">
        <v>52500</v>
      </c>
      <c r="T691" s="90">
        <v>54000</v>
      </c>
      <c r="U691" s="91" t="s">
        <v>25</v>
      </c>
      <c r="V691" s="90">
        <v>55800</v>
      </c>
      <c r="W691" s="90">
        <v>58400</v>
      </c>
    </row>
    <row r="692" spans="1:23">
      <c r="A692" s="93">
        <v>44962</v>
      </c>
      <c r="B692" s="90" t="s">
        <v>24</v>
      </c>
      <c r="C692" s="90" t="s">
        <v>24</v>
      </c>
      <c r="D692" s="90" t="s">
        <v>24</v>
      </c>
      <c r="E692" s="90" t="s">
        <v>24</v>
      </c>
      <c r="F692" s="90" t="s">
        <v>24</v>
      </c>
      <c r="G692" s="90" t="s">
        <v>24</v>
      </c>
      <c r="H692" s="90" t="s">
        <v>24</v>
      </c>
      <c r="I692" s="90" t="s">
        <v>24</v>
      </c>
      <c r="J692" s="90" t="s">
        <v>24</v>
      </c>
      <c r="K692" s="90" t="s">
        <v>24</v>
      </c>
      <c r="L692" s="90" t="s">
        <v>24</v>
      </c>
      <c r="M692" s="90" t="s">
        <v>24</v>
      </c>
      <c r="N692" s="90" t="s">
        <v>24</v>
      </c>
      <c r="O692" s="90" t="s">
        <v>24</v>
      </c>
      <c r="P692" s="90" t="s">
        <v>24</v>
      </c>
      <c r="Q692" s="90" t="s">
        <v>24</v>
      </c>
      <c r="R692" s="90" t="s">
        <v>24</v>
      </c>
      <c r="S692" s="90" t="s">
        <v>24</v>
      </c>
      <c r="T692" s="90" t="s">
        <v>24</v>
      </c>
      <c r="U692" s="90" t="s">
        <v>24</v>
      </c>
      <c r="V692" s="90" t="s">
        <v>24</v>
      </c>
      <c r="W692" s="90" t="s">
        <v>24</v>
      </c>
    </row>
    <row r="693" spans="1:23">
      <c r="A693" s="93">
        <v>44963</v>
      </c>
      <c r="B693" s="90">
        <v>54800</v>
      </c>
      <c r="C693" s="90">
        <v>54500</v>
      </c>
      <c r="D693" s="90">
        <v>54000</v>
      </c>
      <c r="E693" s="90">
        <v>50200</v>
      </c>
      <c r="F693" s="90">
        <v>55800</v>
      </c>
      <c r="G693" s="91" t="s">
        <v>25</v>
      </c>
      <c r="H693" s="90">
        <v>54000</v>
      </c>
      <c r="I693" s="90">
        <v>53700</v>
      </c>
      <c r="J693" s="90">
        <v>56000</v>
      </c>
      <c r="K693" s="91" t="s">
        <v>25</v>
      </c>
      <c r="L693" s="90">
        <v>53500</v>
      </c>
      <c r="M693" s="90">
        <v>58400</v>
      </c>
      <c r="N693" s="90">
        <v>52000</v>
      </c>
      <c r="O693" s="90">
        <v>51700</v>
      </c>
      <c r="P693" s="90">
        <v>50400</v>
      </c>
      <c r="Q693" s="90">
        <v>51000</v>
      </c>
      <c r="R693" s="90">
        <v>50500</v>
      </c>
      <c r="S693" s="90">
        <v>52700</v>
      </c>
      <c r="T693" s="90">
        <v>54000</v>
      </c>
      <c r="U693" s="90">
        <v>54300</v>
      </c>
      <c r="V693" s="90">
        <v>55600</v>
      </c>
      <c r="W693" s="90">
        <v>58100</v>
      </c>
    </row>
    <row r="694" spans="1:23">
      <c r="A694" s="93">
        <v>44964</v>
      </c>
      <c r="B694" s="90">
        <v>54700</v>
      </c>
      <c r="C694" s="90">
        <v>54300</v>
      </c>
      <c r="D694" s="90">
        <v>54000</v>
      </c>
      <c r="E694" s="90">
        <v>49900</v>
      </c>
      <c r="F694" s="90">
        <v>55800</v>
      </c>
      <c r="G694" s="91" t="s">
        <v>25</v>
      </c>
      <c r="H694" s="90">
        <v>53500</v>
      </c>
      <c r="I694" s="90">
        <v>53700</v>
      </c>
      <c r="J694" s="90">
        <v>56000</v>
      </c>
      <c r="K694" s="91" t="s">
        <v>25</v>
      </c>
      <c r="L694" s="90">
        <v>53300</v>
      </c>
      <c r="M694" s="90">
        <v>57800</v>
      </c>
      <c r="N694" s="90">
        <v>51600</v>
      </c>
      <c r="O694" s="90">
        <v>51500</v>
      </c>
      <c r="P694" s="90">
        <v>50000</v>
      </c>
      <c r="Q694" s="90">
        <v>50700</v>
      </c>
      <c r="R694" s="90">
        <v>50200</v>
      </c>
      <c r="S694" s="90">
        <v>52400</v>
      </c>
      <c r="T694" s="90">
        <v>53800</v>
      </c>
      <c r="U694" s="90">
        <v>53800</v>
      </c>
      <c r="V694" s="90">
        <v>55300</v>
      </c>
      <c r="W694" s="90">
        <v>57800</v>
      </c>
    </row>
    <row r="695" spans="1:23">
      <c r="A695" s="93">
        <v>44965</v>
      </c>
      <c r="B695" s="90">
        <v>54300</v>
      </c>
      <c r="C695" s="90">
        <v>54300</v>
      </c>
      <c r="D695" s="90">
        <v>53800</v>
      </c>
      <c r="E695" s="90">
        <v>49700</v>
      </c>
      <c r="F695" s="90">
        <v>55500</v>
      </c>
      <c r="G695" s="91" t="s">
        <v>25</v>
      </c>
      <c r="H695" s="90">
        <v>53300</v>
      </c>
      <c r="I695" s="90">
        <v>53300</v>
      </c>
      <c r="J695" s="90">
        <v>55500</v>
      </c>
      <c r="K695" s="91" t="s">
        <v>25</v>
      </c>
      <c r="L695" s="90">
        <v>52800</v>
      </c>
      <c r="M695" s="90">
        <v>57500</v>
      </c>
      <c r="N695" s="90">
        <v>51200</v>
      </c>
      <c r="O695" s="90">
        <v>51200</v>
      </c>
      <c r="P695" s="90">
        <v>50000</v>
      </c>
      <c r="Q695" s="90">
        <v>50100</v>
      </c>
      <c r="R695" s="90">
        <v>50100</v>
      </c>
      <c r="S695" s="90">
        <v>52200</v>
      </c>
      <c r="T695" s="90">
        <v>53800</v>
      </c>
      <c r="U695" s="90">
        <v>53800</v>
      </c>
      <c r="V695" s="90">
        <v>55300</v>
      </c>
      <c r="W695" s="90">
        <v>57800</v>
      </c>
    </row>
    <row r="696" spans="1:23">
      <c r="A696" s="93">
        <v>44966</v>
      </c>
      <c r="B696" s="90">
        <v>54200</v>
      </c>
      <c r="C696" s="90">
        <v>54300</v>
      </c>
      <c r="D696" s="90">
        <v>53800</v>
      </c>
      <c r="E696" s="90">
        <v>49400</v>
      </c>
      <c r="F696" s="90">
        <v>55500</v>
      </c>
      <c r="G696" s="91" t="s">
        <v>25</v>
      </c>
      <c r="H696" s="90">
        <v>53300</v>
      </c>
      <c r="I696" s="90">
        <v>53300</v>
      </c>
      <c r="J696" s="90">
        <v>55500</v>
      </c>
      <c r="K696" s="91" t="s">
        <v>25</v>
      </c>
      <c r="L696" s="90">
        <v>52800</v>
      </c>
      <c r="M696" s="90">
        <v>57000</v>
      </c>
      <c r="N696" s="90">
        <v>51200</v>
      </c>
      <c r="O696" s="90">
        <v>51200</v>
      </c>
      <c r="P696" s="90">
        <v>49500</v>
      </c>
      <c r="Q696" s="90">
        <v>49700</v>
      </c>
      <c r="R696" s="90">
        <v>49600</v>
      </c>
      <c r="S696" s="90">
        <v>51900</v>
      </c>
      <c r="T696" s="90">
        <v>53200</v>
      </c>
      <c r="U696" s="90">
        <v>53800</v>
      </c>
      <c r="V696" s="90">
        <v>55300</v>
      </c>
      <c r="W696" s="90">
        <v>57600</v>
      </c>
    </row>
    <row r="697" spans="1:23">
      <c r="A697" s="93">
        <v>44967</v>
      </c>
      <c r="B697" s="90">
        <v>54200</v>
      </c>
      <c r="C697" s="90">
        <v>54200</v>
      </c>
      <c r="D697" s="90">
        <v>53500</v>
      </c>
      <c r="E697" s="90">
        <v>49200</v>
      </c>
      <c r="F697" s="90">
        <v>54800</v>
      </c>
      <c r="G697" s="91" t="s">
        <v>25</v>
      </c>
      <c r="H697" s="90">
        <v>53000</v>
      </c>
      <c r="I697" s="90">
        <v>52700</v>
      </c>
      <c r="J697" s="90">
        <v>55000</v>
      </c>
      <c r="K697" s="91" t="s">
        <v>25</v>
      </c>
      <c r="L697" s="90">
        <v>52600</v>
      </c>
      <c r="M697" s="90">
        <v>56500</v>
      </c>
      <c r="N697" s="90">
        <v>50500</v>
      </c>
      <c r="O697" s="90">
        <v>50800</v>
      </c>
      <c r="P697" s="90">
        <v>49200</v>
      </c>
      <c r="Q697" s="90">
        <v>49600</v>
      </c>
      <c r="R697" s="90">
        <v>49500</v>
      </c>
      <c r="S697" s="90">
        <v>51700</v>
      </c>
      <c r="T697" s="90">
        <v>53000</v>
      </c>
      <c r="U697" s="90">
        <v>53800</v>
      </c>
      <c r="V697" s="90">
        <v>54800</v>
      </c>
      <c r="W697" s="90">
        <v>57300</v>
      </c>
    </row>
    <row r="698" spans="1:23">
      <c r="A698" s="93">
        <v>44968</v>
      </c>
      <c r="B698" s="90">
        <v>53600</v>
      </c>
      <c r="C698" s="90">
        <v>54000</v>
      </c>
      <c r="D698" s="90">
        <v>53500</v>
      </c>
      <c r="E698" s="90">
        <v>49000</v>
      </c>
      <c r="F698" s="90">
        <v>54800</v>
      </c>
      <c r="G698" s="91" t="s">
        <v>25</v>
      </c>
      <c r="H698" s="90">
        <v>53000</v>
      </c>
      <c r="I698" s="90">
        <v>52400</v>
      </c>
      <c r="J698" s="90">
        <v>55000</v>
      </c>
      <c r="K698" s="91" t="s">
        <v>25</v>
      </c>
      <c r="L698" s="90">
        <v>52500</v>
      </c>
      <c r="M698" s="90">
        <v>56100</v>
      </c>
      <c r="N698" s="90">
        <v>50500</v>
      </c>
      <c r="O698" s="90">
        <v>50800</v>
      </c>
      <c r="P698" s="90">
        <v>49000</v>
      </c>
      <c r="Q698" s="90">
        <v>49500</v>
      </c>
      <c r="R698" s="90">
        <v>49200</v>
      </c>
      <c r="S698" s="90">
        <v>51500</v>
      </c>
      <c r="T698" s="90">
        <v>52800</v>
      </c>
      <c r="U698" s="90">
        <v>53800</v>
      </c>
      <c r="V698" s="90">
        <v>54800</v>
      </c>
      <c r="W698" s="90">
        <v>57300</v>
      </c>
    </row>
    <row r="699" spans="1:23">
      <c r="A699" s="93">
        <v>44969</v>
      </c>
      <c r="B699" s="90" t="s">
        <v>24</v>
      </c>
      <c r="C699" s="90" t="s">
        <v>24</v>
      </c>
      <c r="D699" s="90" t="s">
        <v>24</v>
      </c>
      <c r="E699" s="90" t="s">
        <v>24</v>
      </c>
      <c r="F699" s="90" t="s">
        <v>24</v>
      </c>
      <c r="G699" s="90" t="s">
        <v>24</v>
      </c>
      <c r="H699" s="90" t="s">
        <v>24</v>
      </c>
      <c r="I699" s="90" t="s">
        <v>24</v>
      </c>
      <c r="J699" s="90" t="s">
        <v>24</v>
      </c>
      <c r="K699" s="90" t="s">
        <v>24</v>
      </c>
      <c r="L699" s="90" t="s">
        <v>24</v>
      </c>
      <c r="M699" s="90" t="s">
        <v>24</v>
      </c>
      <c r="N699" s="90" t="s">
        <v>24</v>
      </c>
      <c r="O699" s="90" t="s">
        <v>24</v>
      </c>
      <c r="P699" s="90" t="s">
        <v>24</v>
      </c>
      <c r="Q699" s="90" t="s">
        <v>24</v>
      </c>
      <c r="R699" s="90" t="s">
        <v>24</v>
      </c>
      <c r="S699" s="90" t="s">
        <v>24</v>
      </c>
      <c r="T699" s="90" t="s">
        <v>24</v>
      </c>
      <c r="U699" s="90" t="s">
        <v>24</v>
      </c>
      <c r="V699" s="90" t="s">
        <v>24</v>
      </c>
      <c r="W699" s="90" t="s">
        <v>24</v>
      </c>
    </row>
    <row r="700" spans="1:23">
      <c r="A700" s="93">
        <v>44970</v>
      </c>
      <c r="B700" s="90">
        <v>53300</v>
      </c>
      <c r="C700" s="90">
        <v>53800</v>
      </c>
      <c r="D700" s="90">
        <v>52200</v>
      </c>
      <c r="E700" s="90">
        <v>48800</v>
      </c>
      <c r="F700" s="90">
        <v>54700</v>
      </c>
      <c r="G700" s="91" t="s">
        <v>25</v>
      </c>
      <c r="H700" s="90">
        <v>52500</v>
      </c>
      <c r="I700" s="90">
        <v>52000</v>
      </c>
      <c r="J700" s="90">
        <v>55000</v>
      </c>
      <c r="K700" s="91" t="s">
        <v>25</v>
      </c>
      <c r="L700" s="90">
        <v>52100</v>
      </c>
      <c r="M700" s="90">
        <v>56100</v>
      </c>
      <c r="N700" s="90">
        <v>50000</v>
      </c>
      <c r="O700" s="90">
        <v>50600</v>
      </c>
      <c r="P700" s="90">
        <v>49300</v>
      </c>
      <c r="Q700" s="90">
        <v>49500</v>
      </c>
      <c r="R700" s="90">
        <v>49100</v>
      </c>
      <c r="S700" s="90">
        <v>51300</v>
      </c>
      <c r="T700" s="90">
        <v>52700</v>
      </c>
      <c r="U700" s="90">
        <v>53300</v>
      </c>
      <c r="V700" s="90">
        <v>54500</v>
      </c>
      <c r="W700" s="90">
        <v>57100</v>
      </c>
    </row>
    <row r="701" spans="1:23">
      <c r="A701" s="93">
        <v>44971</v>
      </c>
      <c r="B701" s="90">
        <v>53700</v>
      </c>
      <c r="C701" s="90">
        <v>53800</v>
      </c>
      <c r="D701" s="90">
        <v>52600</v>
      </c>
      <c r="E701" s="90">
        <v>49700</v>
      </c>
      <c r="F701" s="90">
        <v>55100</v>
      </c>
      <c r="G701" s="91" t="s">
        <v>25</v>
      </c>
      <c r="H701" s="90">
        <v>53000</v>
      </c>
      <c r="I701" s="90">
        <v>52400</v>
      </c>
      <c r="J701" s="90">
        <v>55200</v>
      </c>
      <c r="K701" s="91" t="s">
        <v>25</v>
      </c>
      <c r="L701" s="90">
        <v>52500</v>
      </c>
      <c r="M701" s="90">
        <v>56100</v>
      </c>
      <c r="N701" s="90">
        <v>50800</v>
      </c>
      <c r="O701" s="90">
        <v>51000</v>
      </c>
      <c r="P701" s="90">
        <v>50000</v>
      </c>
      <c r="Q701" s="90">
        <v>50500</v>
      </c>
      <c r="R701" s="90">
        <v>49800</v>
      </c>
      <c r="S701" s="90">
        <v>52200</v>
      </c>
      <c r="T701" s="90">
        <v>53200</v>
      </c>
      <c r="U701" s="90">
        <v>53300</v>
      </c>
      <c r="V701" s="90">
        <v>55000</v>
      </c>
      <c r="W701" s="90">
        <v>57500</v>
      </c>
    </row>
    <row r="702" spans="1:23">
      <c r="A702" s="93">
        <v>44972</v>
      </c>
      <c r="B702" s="90">
        <v>53700</v>
      </c>
      <c r="C702" s="90">
        <v>54000</v>
      </c>
      <c r="D702" s="90">
        <v>52600</v>
      </c>
      <c r="E702" s="90">
        <v>50100</v>
      </c>
      <c r="F702" s="90">
        <v>55100</v>
      </c>
      <c r="G702" s="91" t="s">
        <v>25</v>
      </c>
      <c r="H702" s="90">
        <v>53000</v>
      </c>
      <c r="I702" s="90">
        <v>52400</v>
      </c>
      <c r="J702" s="90">
        <v>55700</v>
      </c>
      <c r="K702" s="91" t="s">
        <v>25</v>
      </c>
      <c r="L702" s="90">
        <v>52800</v>
      </c>
      <c r="M702" s="90">
        <v>56400</v>
      </c>
      <c r="N702" s="90">
        <v>50800</v>
      </c>
      <c r="O702" s="90">
        <v>51300</v>
      </c>
      <c r="P702" s="90">
        <v>49800</v>
      </c>
      <c r="Q702" s="90">
        <v>50500</v>
      </c>
      <c r="R702" s="90">
        <v>50000</v>
      </c>
      <c r="S702" s="90">
        <v>52600</v>
      </c>
      <c r="T702" s="90">
        <v>53200</v>
      </c>
      <c r="U702" s="90">
        <v>53800</v>
      </c>
      <c r="V702" s="90">
        <v>55000</v>
      </c>
      <c r="W702" s="90">
        <v>57500</v>
      </c>
    </row>
    <row r="703" spans="1:23">
      <c r="A703" s="93">
        <v>44973</v>
      </c>
      <c r="B703" s="90">
        <v>54300</v>
      </c>
      <c r="C703" s="90">
        <v>54000</v>
      </c>
      <c r="D703" s="90">
        <v>53500</v>
      </c>
      <c r="E703" s="90">
        <v>50500</v>
      </c>
      <c r="F703" s="90">
        <v>55500</v>
      </c>
      <c r="G703" s="91" t="s">
        <v>25</v>
      </c>
      <c r="H703" s="90">
        <v>53500</v>
      </c>
      <c r="I703" s="90">
        <v>53500</v>
      </c>
      <c r="J703" s="90">
        <v>56000</v>
      </c>
      <c r="K703" s="91" t="s">
        <v>25</v>
      </c>
      <c r="L703" s="90">
        <v>53200</v>
      </c>
      <c r="M703" s="90">
        <v>56600</v>
      </c>
      <c r="N703" s="90">
        <v>51700</v>
      </c>
      <c r="O703" s="90">
        <v>52000</v>
      </c>
      <c r="P703" s="90">
        <v>50500</v>
      </c>
      <c r="Q703" s="90">
        <v>51100</v>
      </c>
      <c r="R703" s="90">
        <v>50600</v>
      </c>
      <c r="S703" s="90">
        <v>53000</v>
      </c>
      <c r="T703" s="90">
        <v>53800</v>
      </c>
      <c r="U703" s="90">
        <v>54300</v>
      </c>
      <c r="V703" s="90">
        <v>55700</v>
      </c>
      <c r="W703" s="90">
        <v>58100</v>
      </c>
    </row>
    <row r="704" spans="1:23">
      <c r="A704" s="93">
        <v>44974</v>
      </c>
      <c r="B704" s="90">
        <v>54600</v>
      </c>
      <c r="C704" s="90">
        <v>54000</v>
      </c>
      <c r="D704" s="90">
        <v>54100</v>
      </c>
      <c r="E704" s="90">
        <v>51200</v>
      </c>
      <c r="F704" s="90">
        <v>55500</v>
      </c>
      <c r="G704" s="91" t="s">
        <v>25</v>
      </c>
      <c r="H704" s="90">
        <v>54000</v>
      </c>
      <c r="I704" s="90">
        <v>54000</v>
      </c>
      <c r="J704" s="90">
        <v>56000</v>
      </c>
      <c r="K704" s="91" t="s">
        <v>25</v>
      </c>
      <c r="L704" s="90">
        <v>53700</v>
      </c>
      <c r="M704" s="90">
        <v>56600</v>
      </c>
      <c r="N704" s="90">
        <v>52000</v>
      </c>
      <c r="O704" s="90">
        <v>52600</v>
      </c>
      <c r="P704" s="90">
        <v>50800</v>
      </c>
      <c r="Q704" s="90">
        <v>51200</v>
      </c>
      <c r="R704" s="90">
        <v>50900</v>
      </c>
      <c r="S704" s="90">
        <v>53700</v>
      </c>
      <c r="T704" s="90">
        <v>53800</v>
      </c>
      <c r="U704" s="90">
        <v>54300</v>
      </c>
      <c r="V704" s="90">
        <v>55800</v>
      </c>
      <c r="W704" s="90">
        <v>58100</v>
      </c>
    </row>
    <row r="705" spans="1:23">
      <c r="A705" s="93">
        <v>44975</v>
      </c>
      <c r="B705" s="90">
        <v>54800</v>
      </c>
      <c r="C705" s="90">
        <v>54300</v>
      </c>
      <c r="D705" s="90">
        <v>54100</v>
      </c>
      <c r="E705" s="90">
        <v>51400</v>
      </c>
      <c r="F705" s="90">
        <v>55700</v>
      </c>
      <c r="G705" s="91" t="s">
        <v>25</v>
      </c>
      <c r="H705" s="90">
        <v>54500</v>
      </c>
      <c r="I705" s="90">
        <v>54600</v>
      </c>
      <c r="J705" s="90">
        <v>56000</v>
      </c>
      <c r="K705" s="91" t="s">
        <v>25</v>
      </c>
      <c r="L705" s="90">
        <v>54100</v>
      </c>
      <c r="M705" s="90">
        <v>56600</v>
      </c>
      <c r="N705" s="90">
        <v>52200</v>
      </c>
      <c r="O705" s="90">
        <v>52600</v>
      </c>
      <c r="P705" s="90">
        <v>51000</v>
      </c>
      <c r="Q705" s="90">
        <v>51400</v>
      </c>
      <c r="R705" s="90">
        <v>51100</v>
      </c>
      <c r="S705" s="90">
        <v>53900</v>
      </c>
      <c r="T705" s="90">
        <v>54000</v>
      </c>
      <c r="U705" s="90">
        <v>54300</v>
      </c>
      <c r="V705" s="90">
        <v>55800</v>
      </c>
      <c r="W705" s="90">
        <v>58100</v>
      </c>
    </row>
    <row r="706" spans="1:23">
      <c r="A706" s="93">
        <v>44976</v>
      </c>
      <c r="B706" s="90" t="s">
        <v>24</v>
      </c>
      <c r="C706" s="90" t="s">
        <v>24</v>
      </c>
      <c r="D706" s="90" t="s">
        <v>24</v>
      </c>
      <c r="E706" s="90" t="s">
        <v>24</v>
      </c>
      <c r="F706" s="90" t="s">
        <v>24</v>
      </c>
      <c r="G706" s="90" t="s">
        <v>24</v>
      </c>
      <c r="H706" s="90" t="s">
        <v>24</v>
      </c>
      <c r="I706" s="90" t="s">
        <v>24</v>
      </c>
      <c r="J706" s="90" t="s">
        <v>24</v>
      </c>
      <c r="K706" s="90" t="s">
        <v>24</v>
      </c>
      <c r="L706" s="90" t="s">
        <v>24</v>
      </c>
      <c r="M706" s="90" t="s">
        <v>24</v>
      </c>
      <c r="N706" s="90" t="s">
        <v>24</v>
      </c>
      <c r="O706" s="90" t="s">
        <v>24</v>
      </c>
      <c r="P706" s="90" t="s">
        <v>24</v>
      </c>
      <c r="Q706" s="90" t="s">
        <v>24</v>
      </c>
      <c r="R706" s="90" t="s">
        <v>24</v>
      </c>
      <c r="S706" s="90" t="s">
        <v>24</v>
      </c>
      <c r="T706" s="90" t="s">
        <v>24</v>
      </c>
      <c r="U706" s="90" t="s">
        <v>24</v>
      </c>
      <c r="V706" s="90" t="s">
        <v>24</v>
      </c>
      <c r="W706" s="90" t="s">
        <v>24</v>
      </c>
    </row>
    <row r="707" spans="1:23">
      <c r="A707" s="93">
        <v>44977</v>
      </c>
      <c r="B707" s="90">
        <v>54800</v>
      </c>
      <c r="C707" s="90">
        <v>54500</v>
      </c>
      <c r="D707" s="90">
        <v>53400</v>
      </c>
      <c r="E707" s="90">
        <v>51000</v>
      </c>
      <c r="F707" s="90">
        <v>55700</v>
      </c>
      <c r="G707" s="91" t="s">
        <v>25</v>
      </c>
      <c r="H707" s="90">
        <v>54000</v>
      </c>
      <c r="I707" s="90">
        <v>54500</v>
      </c>
      <c r="J707" s="90">
        <v>56000</v>
      </c>
      <c r="K707" s="91" t="s">
        <v>25</v>
      </c>
      <c r="L707" s="90">
        <v>54000</v>
      </c>
      <c r="M707" s="90">
        <v>56600</v>
      </c>
      <c r="N707" s="90">
        <v>52000</v>
      </c>
      <c r="O707" s="90">
        <v>52300</v>
      </c>
      <c r="P707" s="90">
        <v>50700</v>
      </c>
      <c r="Q707" s="90">
        <v>51100</v>
      </c>
      <c r="R707" s="90">
        <v>50800</v>
      </c>
      <c r="S707" s="90">
        <v>53500</v>
      </c>
      <c r="T707" s="90">
        <v>54000</v>
      </c>
      <c r="U707" s="90">
        <v>53800</v>
      </c>
      <c r="V707" s="90">
        <v>55800</v>
      </c>
      <c r="W707" s="90">
        <v>58100</v>
      </c>
    </row>
    <row r="708" spans="1:23">
      <c r="A708" s="93">
        <v>44978</v>
      </c>
      <c r="B708" s="90">
        <v>54800</v>
      </c>
      <c r="C708" s="90">
        <v>54500</v>
      </c>
      <c r="D708" s="90">
        <v>53400</v>
      </c>
      <c r="E708" s="90">
        <v>51000</v>
      </c>
      <c r="F708" s="90">
        <v>55700</v>
      </c>
      <c r="G708" s="91" t="s">
        <v>25</v>
      </c>
      <c r="H708" s="90">
        <v>54000</v>
      </c>
      <c r="I708" s="90">
        <v>54500</v>
      </c>
      <c r="J708" s="90">
        <v>56000</v>
      </c>
      <c r="K708" s="91" t="s">
        <v>25</v>
      </c>
      <c r="L708" s="90">
        <v>54400</v>
      </c>
      <c r="M708" s="90">
        <v>56600</v>
      </c>
      <c r="N708" s="90">
        <v>52200</v>
      </c>
      <c r="O708" s="90">
        <v>52600</v>
      </c>
      <c r="P708" s="90">
        <v>50800</v>
      </c>
      <c r="Q708" s="90">
        <v>51000</v>
      </c>
      <c r="R708" s="90">
        <v>51000</v>
      </c>
      <c r="S708" s="90">
        <v>53500</v>
      </c>
      <c r="T708" s="90">
        <v>54200</v>
      </c>
      <c r="U708" s="90">
        <v>53800</v>
      </c>
      <c r="V708" s="90">
        <v>56000</v>
      </c>
      <c r="W708" s="90">
        <v>58400</v>
      </c>
    </row>
    <row r="709" spans="1:23">
      <c r="A709" s="93">
        <v>44979</v>
      </c>
      <c r="B709" s="90">
        <v>54700</v>
      </c>
      <c r="C709" s="90">
        <v>54200</v>
      </c>
      <c r="D709" s="90">
        <v>53100</v>
      </c>
      <c r="E709" s="90">
        <v>50800</v>
      </c>
      <c r="F709" s="90">
        <v>55700</v>
      </c>
      <c r="G709" s="91" t="s">
        <v>25</v>
      </c>
      <c r="H709" s="90">
        <v>54000</v>
      </c>
      <c r="I709" s="90">
        <v>54300</v>
      </c>
      <c r="J709" s="90">
        <v>56000</v>
      </c>
      <c r="K709" s="91" t="s">
        <v>25</v>
      </c>
      <c r="L709" s="90">
        <v>54100</v>
      </c>
      <c r="M709" s="90">
        <v>56600</v>
      </c>
      <c r="N709" s="90">
        <v>52000</v>
      </c>
      <c r="O709" s="90">
        <v>52500</v>
      </c>
      <c r="P709" s="90">
        <v>50500</v>
      </c>
      <c r="Q709" s="90">
        <v>50800</v>
      </c>
      <c r="R709" s="90">
        <v>50800</v>
      </c>
      <c r="S709" s="90">
        <v>53300</v>
      </c>
      <c r="T709" s="90">
        <v>54000</v>
      </c>
      <c r="U709" s="90">
        <v>53800</v>
      </c>
      <c r="V709" s="90">
        <v>56000</v>
      </c>
      <c r="W709" s="90">
        <v>58400</v>
      </c>
    </row>
    <row r="710" spans="1:23">
      <c r="A710" s="93">
        <v>44980</v>
      </c>
      <c r="B710" s="90">
        <v>54500</v>
      </c>
      <c r="C710" s="90">
        <v>54000</v>
      </c>
      <c r="D710" s="90">
        <v>53000</v>
      </c>
      <c r="E710" s="90">
        <v>50500</v>
      </c>
      <c r="F710" s="90">
        <v>55600</v>
      </c>
      <c r="G710" s="91" t="s">
        <v>25</v>
      </c>
      <c r="H710" s="90">
        <v>54000</v>
      </c>
      <c r="I710" s="90">
        <v>54200</v>
      </c>
      <c r="J710" s="90">
        <v>55800</v>
      </c>
      <c r="K710" s="91" t="s">
        <v>25</v>
      </c>
      <c r="L710" s="90">
        <v>54100</v>
      </c>
      <c r="M710" s="90">
        <v>56500</v>
      </c>
      <c r="N710" s="90">
        <v>51800</v>
      </c>
      <c r="O710" s="90">
        <v>52300</v>
      </c>
      <c r="P710" s="90">
        <v>50400</v>
      </c>
      <c r="Q710" s="90">
        <v>50800</v>
      </c>
      <c r="R710" s="90">
        <v>50600</v>
      </c>
      <c r="S710" s="90">
        <v>53000</v>
      </c>
      <c r="T710" s="90">
        <v>54000</v>
      </c>
      <c r="U710" s="90">
        <v>53800</v>
      </c>
      <c r="V710" s="90">
        <v>56000</v>
      </c>
      <c r="W710" s="90">
        <v>58400</v>
      </c>
    </row>
    <row r="711" spans="1:23">
      <c r="A711" s="93">
        <v>44981</v>
      </c>
      <c r="B711" s="90">
        <v>54000</v>
      </c>
      <c r="C711" s="90">
        <v>54000</v>
      </c>
      <c r="D711" s="90">
        <v>52500</v>
      </c>
      <c r="E711" s="90">
        <v>50000</v>
      </c>
      <c r="F711" s="90">
        <v>55200</v>
      </c>
      <c r="G711" s="91" t="s">
        <v>25</v>
      </c>
      <c r="H711" s="90">
        <v>53500</v>
      </c>
      <c r="I711" s="90">
        <v>54000</v>
      </c>
      <c r="J711" s="90">
        <v>55300</v>
      </c>
      <c r="K711" s="91" t="s">
        <v>25</v>
      </c>
      <c r="L711" s="90">
        <v>53800</v>
      </c>
      <c r="M711" s="90">
        <v>56000</v>
      </c>
      <c r="N711" s="90">
        <v>51400</v>
      </c>
      <c r="O711" s="90">
        <v>51800</v>
      </c>
      <c r="P711" s="90">
        <v>50000</v>
      </c>
      <c r="Q711" s="90">
        <v>50300</v>
      </c>
      <c r="R711" s="90">
        <v>50500</v>
      </c>
      <c r="S711" s="90">
        <v>52500</v>
      </c>
      <c r="T711" s="90">
        <v>53700</v>
      </c>
      <c r="U711" s="90">
        <v>53300</v>
      </c>
      <c r="V711" s="90">
        <v>55800</v>
      </c>
      <c r="W711" s="90">
        <v>58200</v>
      </c>
    </row>
    <row r="712" spans="1:23">
      <c r="A712" s="93">
        <v>44982</v>
      </c>
      <c r="B712" s="90">
        <v>53600</v>
      </c>
      <c r="C712" s="90">
        <v>54000</v>
      </c>
      <c r="D712" s="90">
        <v>52500</v>
      </c>
      <c r="E712" s="90">
        <v>49800</v>
      </c>
      <c r="F712" s="90">
        <v>55300</v>
      </c>
      <c r="G712" s="91" t="s">
        <v>25</v>
      </c>
      <c r="H712" s="90">
        <v>53300</v>
      </c>
      <c r="I712" s="90">
        <v>53500</v>
      </c>
      <c r="J712" s="90">
        <v>55300</v>
      </c>
      <c r="K712" s="91" t="s">
        <v>25</v>
      </c>
      <c r="L712" s="90">
        <v>53400</v>
      </c>
      <c r="M712" s="90">
        <v>56000</v>
      </c>
      <c r="N712" s="90">
        <v>51200</v>
      </c>
      <c r="O712" s="90">
        <v>51600</v>
      </c>
      <c r="P712" s="90">
        <v>49800</v>
      </c>
      <c r="Q712" s="90">
        <v>50300</v>
      </c>
      <c r="R712" s="90">
        <v>50100</v>
      </c>
      <c r="S712" s="90">
        <v>52300</v>
      </c>
      <c r="T712" s="90">
        <v>53700</v>
      </c>
      <c r="U712" s="90">
        <v>52800</v>
      </c>
      <c r="V712" s="90">
        <v>55700</v>
      </c>
      <c r="W712" s="90">
        <v>58200</v>
      </c>
    </row>
    <row r="713" spans="1:23">
      <c r="A713" s="93">
        <v>44983</v>
      </c>
      <c r="B713" s="90" t="s">
        <v>24</v>
      </c>
      <c r="C713" s="90" t="s">
        <v>24</v>
      </c>
      <c r="D713" s="90" t="s">
        <v>24</v>
      </c>
      <c r="E713" s="90" t="s">
        <v>24</v>
      </c>
      <c r="F713" s="90" t="s">
        <v>24</v>
      </c>
      <c r="G713" s="90" t="s">
        <v>24</v>
      </c>
      <c r="H713" s="90" t="s">
        <v>24</v>
      </c>
      <c r="I713" s="90" t="s">
        <v>24</v>
      </c>
      <c r="J713" s="90" t="s">
        <v>24</v>
      </c>
      <c r="K713" s="90" t="s">
        <v>24</v>
      </c>
      <c r="L713" s="90" t="s">
        <v>24</v>
      </c>
      <c r="M713" s="90" t="s">
        <v>24</v>
      </c>
      <c r="N713" s="90" t="s">
        <v>24</v>
      </c>
      <c r="O713" s="90" t="s">
        <v>24</v>
      </c>
      <c r="P713" s="90" t="s">
        <v>24</v>
      </c>
      <c r="Q713" s="90" t="s">
        <v>24</v>
      </c>
      <c r="R713" s="90" t="s">
        <v>24</v>
      </c>
      <c r="S713" s="90" t="s">
        <v>24</v>
      </c>
      <c r="T713" s="90" t="s">
        <v>24</v>
      </c>
      <c r="U713" s="90" t="s">
        <v>24</v>
      </c>
      <c r="V713" s="90" t="s">
        <v>24</v>
      </c>
      <c r="W713" s="90" t="s">
        <v>24</v>
      </c>
    </row>
    <row r="714" spans="1:23">
      <c r="A714" s="93">
        <v>44984</v>
      </c>
      <c r="B714" s="90">
        <v>53600</v>
      </c>
      <c r="C714" s="90">
        <v>54000</v>
      </c>
      <c r="D714" s="90">
        <v>52500</v>
      </c>
      <c r="E714" s="90">
        <v>50000</v>
      </c>
      <c r="F714" s="90">
        <v>55300</v>
      </c>
      <c r="G714" s="91" t="s">
        <v>25</v>
      </c>
      <c r="H714" s="90">
        <v>53500</v>
      </c>
      <c r="I714" s="90">
        <v>53500</v>
      </c>
      <c r="J714" s="90">
        <v>55300</v>
      </c>
      <c r="K714" s="91" t="s">
        <v>25</v>
      </c>
      <c r="L714" s="90">
        <v>53400</v>
      </c>
      <c r="M714" s="90">
        <v>56000</v>
      </c>
      <c r="N714" s="90">
        <v>51000</v>
      </c>
      <c r="O714" s="90">
        <v>51700</v>
      </c>
      <c r="P714" s="90">
        <v>50000</v>
      </c>
      <c r="Q714" s="90">
        <v>50300</v>
      </c>
      <c r="R714" s="90">
        <v>50000</v>
      </c>
      <c r="S714" s="90">
        <v>52500</v>
      </c>
      <c r="T714" s="90">
        <v>53700</v>
      </c>
      <c r="U714" s="90">
        <v>52800</v>
      </c>
      <c r="V714" s="90">
        <v>55700</v>
      </c>
      <c r="W714" s="90">
        <v>58200</v>
      </c>
    </row>
    <row r="715" spans="1:23">
      <c r="A715" s="93">
        <v>44985</v>
      </c>
      <c r="B715" s="90">
        <v>53400</v>
      </c>
      <c r="C715" s="90">
        <v>54000</v>
      </c>
      <c r="D715" s="90">
        <v>52300</v>
      </c>
      <c r="E715" s="90">
        <v>50300</v>
      </c>
      <c r="F715" s="90">
        <v>55700</v>
      </c>
      <c r="G715" s="91" t="s">
        <v>25</v>
      </c>
      <c r="H715" s="90">
        <v>53500</v>
      </c>
      <c r="I715" s="90">
        <v>53100</v>
      </c>
      <c r="J715" s="90">
        <v>55500</v>
      </c>
      <c r="K715" s="91" t="s">
        <v>25</v>
      </c>
      <c r="L715" s="90">
        <v>53300</v>
      </c>
      <c r="M715" s="90">
        <v>56000</v>
      </c>
      <c r="N715" s="90">
        <v>51000</v>
      </c>
      <c r="O715" s="90">
        <v>51800</v>
      </c>
      <c r="P715" s="90">
        <v>49800</v>
      </c>
      <c r="Q715" s="90">
        <v>50300</v>
      </c>
      <c r="R715" s="90">
        <v>50000</v>
      </c>
      <c r="S715" s="90">
        <v>52800</v>
      </c>
      <c r="T715" s="90">
        <v>53500</v>
      </c>
      <c r="U715" s="90">
        <v>52800</v>
      </c>
      <c r="V715" s="90">
        <v>56200</v>
      </c>
      <c r="W715" s="90">
        <v>58600</v>
      </c>
    </row>
    <row r="716" spans="1:23">
      <c r="A716" s="93">
        <v>44986</v>
      </c>
      <c r="B716" s="90">
        <v>53200</v>
      </c>
      <c r="C716" s="90">
        <v>54000</v>
      </c>
      <c r="D716" s="90">
        <v>52600</v>
      </c>
      <c r="E716" s="90">
        <v>50500</v>
      </c>
      <c r="F716" s="90">
        <v>55800</v>
      </c>
      <c r="G716" s="91" t="s">
        <v>25</v>
      </c>
      <c r="H716" s="90">
        <v>54000</v>
      </c>
      <c r="I716" s="90">
        <v>53400</v>
      </c>
      <c r="J716" s="90">
        <v>55500</v>
      </c>
      <c r="K716" s="91" t="s">
        <v>25</v>
      </c>
      <c r="L716" s="90">
        <v>54000</v>
      </c>
      <c r="M716" s="90">
        <v>56000</v>
      </c>
      <c r="N716" s="90">
        <v>51300</v>
      </c>
      <c r="O716" s="90">
        <v>52000</v>
      </c>
      <c r="P716" s="90">
        <v>50100</v>
      </c>
      <c r="Q716" s="90">
        <v>50300</v>
      </c>
      <c r="R716" s="90">
        <v>50500</v>
      </c>
      <c r="S716" s="90">
        <v>53000</v>
      </c>
      <c r="T716" s="90">
        <v>53600</v>
      </c>
      <c r="U716" s="90">
        <v>52800</v>
      </c>
      <c r="V716" s="90">
        <v>56400</v>
      </c>
      <c r="W716" s="90">
        <v>58800</v>
      </c>
    </row>
    <row r="717" spans="1:23">
      <c r="A717" s="93">
        <v>44987</v>
      </c>
      <c r="B717" s="90">
        <v>53300</v>
      </c>
      <c r="C717" s="90">
        <v>53800</v>
      </c>
      <c r="D717" s="90">
        <v>52600</v>
      </c>
      <c r="E717" s="90">
        <v>50500</v>
      </c>
      <c r="F717" s="90">
        <v>55300</v>
      </c>
      <c r="G717" s="91" t="s">
        <v>25</v>
      </c>
      <c r="H717" s="90">
        <v>54000</v>
      </c>
      <c r="I717" s="90">
        <v>53800</v>
      </c>
      <c r="J717" s="90">
        <v>55500</v>
      </c>
      <c r="K717" s="91" t="s">
        <v>25</v>
      </c>
      <c r="L717" s="90">
        <v>54200</v>
      </c>
      <c r="M717" s="90">
        <v>56000</v>
      </c>
      <c r="N717" s="90">
        <v>51500</v>
      </c>
      <c r="O717" s="90">
        <v>52000</v>
      </c>
      <c r="P717" s="90">
        <v>50000</v>
      </c>
      <c r="Q717" s="90">
        <v>50200</v>
      </c>
      <c r="R717" s="90">
        <v>50500</v>
      </c>
      <c r="S717" s="90">
        <v>53000</v>
      </c>
      <c r="T717" s="90">
        <v>53700</v>
      </c>
      <c r="U717" s="90">
        <v>52800</v>
      </c>
      <c r="V717" s="90">
        <v>56700</v>
      </c>
      <c r="W717" s="90">
        <v>58900</v>
      </c>
    </row>
    <row r="718" spans="1:23">
      <c r="A718" s="93">
        <v>44988</v>
      </c>
      <c r="B718" s="90">
        <v>53300</v>
      </c>
      <c r="C718" s="90">
        <v>53800</v>
      </c>
      <c r="D718" s="90">
        <v>52700</v>
      </c>
      <c r="E718" s="90">
        <v>50200</v>
      </c>
      <c r="F718" s="90">
        <v>55800</v>
      </c>
      <c r="G718" s="91" t="s">
        <v>25</v>
      </c>
      <c r="H718" s="90">
        <v>54000</v>
      </c>
      <c r="I718" s="90">
        <v>53600</v>
      </c>
      <c r="J718" s="90">
        <v>55300</v>
      </c>
      <c r="K718" s="91" t="s">
        <v>25</v>
      </c>
      <c r="L718" s="90">
        <v>54200</v>
      </c>
      <c r="M718" s="90">
        <v>56000</v>
      </c>
      <c r="N718" s="90">
        <v>51300</v>
      </c>
      <c r="O718" s="90">
        <v>52000</v>
      </c>
      <c r="P718" s="90">
        <v>49800</v>
      </c>
      <c r="Q718" s="90">
        <v>50200</v>
      </c>
      <c r="R718" s="90">
        <v>50300</v>
      </c>
      <c r="S718" s="90">
        <v>52700</v>
      </c>
      <c r="T718" s="90">
        <v>53700</v>
      </c>
      <c r="U718" s="90">
        <v>52800</v>
      </c>
      <c r="V718" s="90">
        <v>56500</v>
      </c>
      <c r="W718" s="90">
        <v>58700</v>
      </c>
    </row>
    <row r="719" spans="1:23">
      <c r="A719" s="93">
        <v>44989</v>
      </c>
      <c r="B719" s="90">
        <v>53300</v>
      </c>
      <c r="C719" s="90">
        <v>53800</v>
      </c>
      <c r="D719" s="90">
        <v>53100</v>
      </c>
      <c r="E719" s="90">
        <v>50400</v>
      </c>
      <c r="F719" s="90">
        <v>55800</v>
      </c>
      <c r="G719" s="91" t="s">
        <v>25</v>
      </c>
      <c r="H719" s="90">
        <v>54000</v>
      </c>
      <c r="I719" s="90">
        <v>53600</v>
      </c>
      <c r="J719" s="90">
        <v>55300</v>
      </c>
      <c r="K719" s="91" t="s">
        <v>25</v>
      </c>
      <c r="L719" s="90">
        <v>54300</v>
      </c>
      <c r="M719" s="90">
        <v>56000</v>
      </c>
      <c r="N719" s="90">
        <v>51700</v>
      </c>
      <c r="O719" s="90">
        <v>52000</v>
      </c>
      <c r="P719" s="90">
        <v>49800</v>
      </c>
      <c r="Q719" s="90">
        <v>50200</v>
      </c>
      <c r="R719" s="90">
        <v>50300</v>
      </c>
      <c r="S719" s="90">
        <v>52900</v>
      </c>
      <c r="T719" s="90">
        <v>53700</v>
      </c>
      <c r="U719" s="90">
        <v>52800</v>
      </c>
      <c r="V719" s="90">
        <v>56500</v>
      </c>
      <c r="W719" s="90">
        <v>58700</v>
      </c>
    </row>
    <row r="720" spans="1:23">
      <c r="A720" s="93">
        <v>44990</v>
      </c>
      <c r="B720" s="90" t="s">
        <v>24</v>
      </c>
      <c r="C720" s="90" t="s">
        <v>24</v>
      </c>
      <c r="D720" s="90" t="s">
        <v>24</v>
      </c>
      <c r="E720" s="90" t="s">
        <v>24</v>
      </c>
      <c r="F720" s="90" t="s">
        <v>24</v>
      </c>
      <c r="G720" s="90" t="s">
        <v>24</v>
      </c>
      <c r="H720" s="90" t="s">
        <v>24</v>
      </c>
      <c r="I720" s="90" t="s">
        <v>24</v>
      </c>
      <c r="J720" s="90" t="s">
        <v>24</v>
      </c>
      <c r="K720" s="90" t="s">
        <v>24</v>
      </c>
      <c r="L720" s="90" t="s">
        <v>24</v>
      </c>
      <c r="M720" s="90" t="s">
        <v>24</v>
      </c>
      <c r="N720" s="90" t="s">
        <v>24</v>
      </c>
      <c r="O720" s="90" t="s">
        <v>24</v>
      </c>
      <c r="P720" s="90" t="s">
        <v>24</v>
      </c>
      <c r="Q720" s="90" t="s">
        <v>24</v>
      </c>
      <c r="R720" s="90" t="s">
        <v>24</v>
      </c>
      <c r="S720" s="90" t="s">
        <v>24</v>
      </c>
      <c r="T720" s="90" t="s">
        <v>24</v>
      </c>
      <c r="U720" s="90" t="s">
        <v>24</v>
      </c>
      <c r="V720" s="90" t="s">
        <v>24</v>
      </c>
      <c r="W720" s="90" t="s">
        <v>24</v>
      </c>
    </row>
    <row r="721" spans="1:23">
      <c r="A721" s="93">
        <v>44991</v>
      </c>
      <c r="B721" s="90">
        <v>53400</v>
      </c>
      <c r="C721" s="90">
        <v>54000</v>
      </c>
      <c r="D721" s="90">
        <v>53500</v>
      </c>
      <c r="E721" s="90">
        <v>51000</v>
      </c>
      <c r="F721" s="90">
        <v>55900</v>
      </c>
      <c r="G721" s="91" t="s">
        <v>25</v>
      </c>
      <c r="H721" s="90">
        <v>54500</v>
      </c>
      <c r="I721" s="90">
        <v>54100</v>
      </c>
      <c r="J721" s="90">
        <v>55800</v>
      </c>
      <c r="K721" s="91" t="s">
        <v>25</v>
      </c>
      <c r="L721" s="90">
        <v>54600</v>
      </c>
      <c r="M721" s="90">
        <v>56000</v>
      </c>
      <c r="N721" s="90">
        <v>52900</v>
      </c>
      <c r="O721" s="90">
        <v>52500</v>
      </c>
      <c r="P721" s="90">
        <v>50700</v>
      </c>
      <c r="Q721" s="90">
        <v>50800</v>
      </c>
      <c r="R721" s="90">
        <v>50800</v>
      </c>
      <c r="S721" s="90">
        <v>53500</v>
      </c>
      <c r="T721" s="90">
        <v>54000</v>
      </c>
      <c r="U721" s="90">
        <v>53300</v>
      </c>
      <c r="V721" s="90">
        <v>57300</v>
      </c>
      <c r="W721" s="90">
        <v>59500</v>
      </c>
    </row>
    <row r="722" spans="1:23">
      <c r="A722" s="93">
        <v>44992</v>
      </c>
      <c r="B722" s="90">
        <v>53600</v>
      </c>
      <c r="C722" s="90">
        <v>54000</v>
      </c>
      <c r="D722" s="90">
        <v>53200</v>
      </c>
      <c r="E722" s="91" t="s">
        <v>25</v>
      </c>
      <c r="F722" s="90">
        <v>56200</v>
      </c>
      <c r="G722" s="91" t="s">
        <v>25</v>
      </c>
      <c r="H722" s="90">
        <v>54500</v>
      </c>
      <c r="I722" s="91" t="s">
        <v>25</v>
      </c>
      <c r="J722" s="91" t="s">
        <v>25</v>
      </c>
      <c r="K722" s="91" t="s">
        <v>25</v>
      </c>
      <c r="L722" s="90">
        <v>54600</v>
      </c>
      <c r="M722" s="91" t="s">
        <v>25</v>
      </c>
      <c r="N722" s="90">
        <v>52600</v>
      </c>
      <c r="O722" s="91" t="s">
        <v>25</v>
      </c>
      <c r="P722" s="90">
        <v>50400</v>
      </c>
      <c r="Q722" s="90">
        <v>50800</v>
      </c>
      <c r="R722" s="90">
        <v>50600</v>
      </c>
      <c r="S722" s="91" t="s">
        <v>25</v>
      </c>
      <c r="T722" s="90">
        <v>54000</v>
      </c>
      <c r="U722" s="90">
        <v>53300</v>
      </c>
      <c r="V722" s="90">
        <v>57300</v>
      </c>
      <c r="W722" s="90">
        <v>59500</v>
      </c>
    </row>
    <row r="723" spans="1:23">
      <c r="A723" s="93">
        <v>44993</v>
      </c>
      <c r="B723" s="90" t="s">
        <v>24</v>
      </c>
      <c r="C723" s="90" t="s">
        <v>24</v>
      </c>
      <c r="D723" s="90" t="s">
        <v>24</v>
      </c>
      <c r="E723" s="90" t="s">
        <v>24</v>
      </c>
      <c r="F723" s="90" t="s">
        <v>24</v>
      </c>
      <c r="G723" s="90" t="s">
        <v>24</v>
      </c>
      <c r="H723" s="90" t="s">
        <v>24</v>
      </c>
      <c r="I723" s="90" t="s">
        <v>24</v>
      </c>
      <c r="J723" s="90" t="s">
        <v>24</v>
      </c>
      <c r="K723" s="90" t="s">
        <v>24</v>
      </c>
      <c r="L723" s="90" t="s">
        <v>24</v>
      </c>
      <c r="M723" s="90" t="s">
        <v>24</v>
      </c>
      <c r="N723" s="90" t="s">
        <v>24</v>
      </c>
      <c r="O723" s="90" t="s">
        <v>24</v>
      </c>
      <c r="P723" s="90" t="s">
        <v>24</v>
      </c>
      <c r="Q723" s="90" t="s">
        <v>24</v>
      </c>
      <c r="R723" s="90" t="s">
        <v>24</v>
      </c>
      <c r="S723" s="90" t="s">
        <v>24</v>
      </c>
      <c r="T723" s="90" t="s">
        <v>24</v>
      </c>
      <c r="U723" s="90" t="s">
        <v>24</v>
      </c>
      <c r="V723" s="90" t="s">
        <v>24</v>
      </c>
      <c r="W723" s="90" t="s">
        <v>24</v>
      </c>
    </row>
    <row r="724" spans="1:23">
      <c r="A724" s="93">
        <v>44994</v>
      </c>
      <c r="B724" s="90" t="s">
        <v>24</v>
      </c>
      <c r="C724" s="90" t="s">
        <v>24</v>
      </c>
      <c r="D724" s="90" t="s">
        <v>24</v>
      </c>
      <c r="E724" s="90" t="s">
        <v>24</v>
      </c>
      <c r="F724" s="90" t="s">
        <v>24</v>
      </c>
      <c r="G724" s="90" t="s">
        <v>24</v>
      </c>
      <c r="H724" s="90" t="s">
        <v>24</v>
      </c>
      <c r="I724" s="90" t="s">
        <v>24</v>
      </c>
      <c r="J724" s="90" t="s">
        <v>24</v>
      </c>
      <c r="K724" s="90" t="s">
        <v>24</v>
      </c>
      <c r="L724" s="90" t="s">
        <v>24</v>
      </c>
      <c r="M724" s="90" t="s">
        <v>24</v>
      </c>
      <c r="N724" s="90" t="s">
        <v>24</v>
      </c>
      <c r="O724" s="90" t="s">
        <v>24</v>
      </c>
      <c r="P724" s="90" t="s">
        <v>24</v>
      </c>
      <c r="Q724" s="90" t="s">
        <v>24</v>
      </c>
      <c r="R724" s="90" t="s">
        <v>24</v>
      </c>
      <c r="S724" s="90" t="s">
        <v>24</v>
      </c>
      <c r="T724" s="90" t="s">
        <v>24</v>
      </c>
      <c r="U724" s="90" t="s">
        <v>24</v>
      </c>
      <c r="V724" s="90" t="s">
        <v>24</v>
      </c>
      <c r="W724" s="90" t="s">
        <v>24</v>
      </c>
    </row>
    <row r="725" spans="1:23">
      <c r="A725" s="93">
        <v>44995</v>
      </c>
      <c r="B725" s="90">
        <v>53800</v>
      </c>
      <c r="C725" s="90">
        <v>54000</v>
      </c>
      <c r="D725" s="90">
        <v>53800</v>
      </c>
      <c r="E725" s="90">
        <v>51300</v>
      </c>
      <c r="F725" s="90">
        <v>56400</v>
      </c>
      <c r="G725" s="91" t="s">
        <v>25</v>
      </c>
      <c r="H725" s="90">
        <v>54000</v>
      </c>
      <c r="I725" s="90">
        <v>53700</v>
      </c>
      <c r="J725" s="90">
        <v>55800</v>
      </c>
      <c r="K725" s="91" t="s">
        <v>25</v>
      </c>
      <c r="L725" s="90">
        <v>54600</v>
      </c>
      <c r="M725" s="90">
        <v>56600</v>
      </c>
      <c r="N725" s="90">
        <v>52600</v>
      </c>
      <c r="O725" s="90">
        <v>52500</v>
      </c>
      <c r="P725" s="90">
        <v>50600</v>
      </c>
      <c r="Q725" s="90">
        <v>50700</v>
      </c>
      <c r="R725" s="90">
        <v>50600</v>
      </c>
      <c r="S725" s="90">
        <v>53800</v>
      </c>
      <c r="T725" s="90">
        <v>54000</v>
      </c>
      <c r="U725" s="90">
        <v>53300</v>
      </c>
      <c r="V725" s="90">
        <v>57300</v>
      </c>
      <c r="W725" s="90">
        <v>59500</v>
      </c>
    </row>
    <row r="726" spans="1:23">
      <c r="A726" s="93">
        <v>44996</v>
      </c>
      <c r="B726" s="90">
        <v>53500</v>
      </c>
      <c r="C726" s="90">
        <v>54000</v>
      </c>
      <c r="D726" s="90">
        <v>53200</v>
      </c>
      <c r="E726" s="90">
        <v>51200</v>
      </c>
      <c r="F726" s="90">
        <v>56400</v>
      </c>
      <c r="G726" s="91" t="s">
        <v>25</v>
      </c>
      <c r="H726" s="90">
        <v>54000</v>
      </c>
      <c r="I726" s="90">
        <v>53000</v>
      </c>
      <c r="J726" s="90">
        <v>55700</v>
      </c>
      <c r="K726" s="91" t="s">
        <v>25</v>
      </c>
      <c r="L726" s="90">
        <v>54300</v>
      </c>
      <c r="M726" s="90">
        <v>56600</v>
      </c>
      <c r="N726" s="90">
        <v>52500</v>
      </c>
      <c r="O726" s="90">
        <v>52500</v>
      </c>
      <c r="P726" s="90">
        <v>50300</v>
      </c>
      <c r="Q726" s="90">
        <v>50700</v>
      </c>
      <c r="R726" s="90">
        <v>50500</v>
      </c>
      <c r="S726" s="90">
        <v>53700</v>
      </c>
      <c r="T726" s="90">
        <v>54000</v>
      </c>
      <c r="U726" s="90">
        <v>53300</v>
      </c>
      <c r="V726" s="90">
        <v>56800</v>
      </c>
      <c r="W726" s="90">
        <v>59200</v>
      </c>
    </row>
    <row r="727" spans="1:23">
      <c r="A727" s="93">
        <v>44997</v>
      </c>
      <c r="B727" s="90" t="s">
        <v>24</v>
      </c>
      <c r="C727" s="90" t="s">
        <v>24</v>
      </c>
      <c r="D727" s="90" t="s">
        <v>24</v>
      </c>
      <c r="E727" s="90" t="s">
        <v>24</v>
      </c>
      <c r="F727" s="90" t="s">
        <v>24</v>
      </c>
      <c r="G727" s="90" t="s">
        <v>24</v>
      </c>
      <c r="H727" s="90" t="s">
        <v>24</v>
      </c>
      <c r="I727" s="90" t="s">
        <v>24</v>
      </c>
      <c r="J727" s="90" t="s">
        <v>24</v>
      </c>
      <c r="K727" s="90" t="s">
        <v>24</v>
      </c>
      <c r="L727" s="90" t="s">
        <v>24</v>
      </c>
      <c r="M727" s="90" t="s">
        <v>24</v>
      </c>
      <c r="N727" s="90" t="s">
        <v>24</v>
      </c>
      <c r="O727" s="90" t="s">
        <v>24</v>
      </c>
      <c r="P727" s="90" t="s">
        <v>24</v>
      </c>
      <c r="Q727" s="90" t="s">
        <v>24</v>
      </c>
      <c r="R727" s="90" t="s">
        <v>24</v>
      </c>
      <c r="S727" s="90" t="s">
        <v>24</v>
      </c>
      <c r="T727" s="90" t="s">
        <v>24</v>
      </c>
      <c r="U727" s="90" t="s">
        <v>24</v>
      </c>
      <c r="V727" s="90" t="s">
        <v>24</v>
      </c>
      <c r="W727" s="90" t="s">
        <v>24</v>
      </c>
    </row>
    <row r="728" spans="1:23">
      <c r="A728" s="93">
        <v>44998</v>
      </c>
      <c r="B728" s="90">
        <v>53500</v>
      </c>
      <c r="C728" s="90">
        <v>54000</v>
      </c>
      <c r="D728" s="90">
        <v>53200</v>
      </c>
      <c r="E728" s="90">
        <v>51400</v>
      </c>
      <c r="F728" s="90">
        <v>56400</v>
      </c>
      <c r="G728" s="91" t="s">
        <v>25</v>
      </c>
      <c r="H728" s="90">
        <v>54000</v>
      </c>
      <c r="I728" s="90">
        <v>53500</v>
      </c>
      <c r="J728" s="90">
        <v>55500</v>
      </c>
      <c r="K728" s="91" t="s">
        <v>25</v>
      </c>
      <c r="L728" s="90">
        <v>54300</v>
      </c>
      <c r="M728" s="90">
        <v>56600</v>
      </c>
      <c r="N728" s="90">
        <v>52500</v>
      </c>
      <c r="O728" s="90">
        <v>52500</v>
      </c>
      <c r="P728" s="90">
        <v>50500</v>
      </c>
      <c r="Q728" s="90">
        <v>50600</v>
      </c>
      <c r="R728" s="90">
        <v>50500</v>
      </c>
      <c r="S728" s="90">
        <v>53900</v>
      </c>
      <c r="T728" s="90">
        <v>54000</v>
      </c>
      <c r="U728" s="90">
        <v>53300</v>
      </c>
      <c r="V728" s="90">
        <v>56800</v>
      </c>
      <c r="W728" s="90">
        <v>59200</v>
      </c>
    </row>
    <row r="729" spans="1:23">
      <c r="A729" s="93">
        <v>44999</v>
      </c>
      <c r="B729" s="90">
        <v>53500</v>
      </c>
      <c r="C729" s="90">
        <v>54000</v>
      </c>
      <c r="D729" s="90">
        <v>53500</v>
      </c>
      <c r="E729" s="90">
        <v>51500</v>
      </c>
      <c r="F729" s="90">
        <v>56400</v>
      </c>
      <c r="G729" s="91" t="s">
        <v>25</v>
      </c>
      <c r="H729" s="90">
        <v>54000</v>
      </c>
      <c r="I729" s="90">
        <v>53500</v>
      </c>
      <c r="J729" s="90">
        <v>55500</v>
      </c>
      <c r="K729" s="91" t="s">
        <v>25</v>
      </c>
      <c r="L729" s="90">
        <v>54400</v>
      </c>
      <c r="M729" s="90">
        <v>56600</v>
      </c>
      <c r="N729" s="90">
        <v>52600</v>
      </c>
      <c r="O729" s="90">
        <v>52800</v>
      </c>
      <c r="P729" s="90">
        <v>50500</v>
      </c>
      <c r="Q729" s="90">
        <v>50500</v>
      </c>
      <c r="R729" s="90">
        <v>50500</v>
      </c>
      <c r="S729" s="90">
        <v>54000</v>
      </c>
      <c r="T729" s="90">
        <v>54000</v>
      </c>
      <c r="U729" s="90">
        <v>53300</v>
      </c>
      <c r="V729" s="90">
        <v>56800</v>
      </c>
      <c r="W729" s="90">
        <v>59200</v>
      </c>
    </row>
    <row r="730" spans="1:23">
      <c r="A730" s="93">
        <v>45000</v>
      </c>
      <c r="B730" s="90">
        <v>53100</v>
      </c>
      <c r="C730" s="90">
        <v>54000</v>
      </c>
      <c r="D730" s="90">
        <v>53100</v>
      </c>
      <c r="E730" s="90">
        <v>51000</v>
      </c>
      <c r="F730" s="90">
        <v>56200</v>
      </c>
      <c r="G730" s="91" t="s">
        <v>25</v>
      </c>
      <c r="H730" s="90">
        <v>53800</v>
      </c>
      <c r="I730" s="90">
        <v>53300</v>
      </c>
      <c r="J730" s="90">
        <v>55400</v>
      </c>
      <c r="K730" s="91" t="s">
        <v>25</v>
      </c>
      <c r="L730" s="90">
        <v>54100</v>
      </c>
      <c r="M730" s="90">
        <v>56600</v>
      </c>
      <c r="N730" s="90">
        <v>52300</v>
      </c>
      <c r="O730" s="90">
        <v>52500</v>
      </c>
      <c r="P730" s="90">
        <v>50000</v>
      </c>
      <c r="Q730" s="90">
        <v>50300</v>
      </c>
      <c r="R730" s="90">
        <v>50100</v>
      </c>
      <c r="S730" s="90">
        <v>53500</v>
      </c>
      <c r="T730" s="90">
        <v>53800</v>
      </c>
      <c r="U730" s="90">
        <v>53300</v>
      </c>
      <c r="V730" s="90">
        <v>56400</v>
      </c>
      <c r="W730" s="90">
        <v>58900</v>
      </c>
    </row>
    <row r="731" spans="1:23">
      <c r="A731" s="93">
        <v>45001</v>
      </c>
      <c r="B731" s="90">
        <v>52900</v>
      </c>
      <c r="C731" s="90">
        <v>54000</v>
      </c>
      <c r="D731" s="90">
        <v>52900</v>
      </c>
      <c r="E731" s="90">
        <v>50500</v>
      </c>
      <c r="F731" s="90">
        <v>56200</v>
      </c>
      <c r="G731" s="91" t="s">
        <v>25</v>
      </c>
      <c r="H731" s="90">
        <v>53500</v>
      </c>
      <c r="I731" s="90">
        <v>53100</v>
      </c>
      <c r="J731" s="90">
        <v>55300</v>
      </c>
      <c r="K731" s="91" t="s">
        <v>25</v>
      </c>
      <c r="L731" s="90">
        <v>53800</v>
      </c>
      <c r="M731" s="90">
        <v>56400</v>
      </c>
      <c r="N731" s="90">
        <v>51900</v>
      </c>
      <c r="O731" s="90">
        <v>52100</v>
      </c>
      <c r="P731" s="90">
        <v>49700</v>
      </c>
      <c r="Q731" s="90">
        <v>50000</v>
      </c>
      <c r="R731" s="90">
        <v>49900</v>
      </c>
      <c r="S731" s="90">
        <v>53000</v>
      </c>
      <c r="T731" s="90">
        <v>53400</v>
      </c>
      <c r="U731" s="90">
        <v>53300</v>
      </c>
      <c r="V731" s="90">
        <v>56000</v>
      </c>
      <c r="W731" s="90">
        <v>58600</v>
      </c>
    </row>
    <row r="732" spans="1:23">
      <c r="A732" s="93">
        <v>45002</v>
      </c>
      <c r="B732" s="90">
        <v>52900</v>
      </c>
      <c r="C732" s="90">
        <v>54000</v>
      </c>
      <c r="D732" s="90">
        <v>52900</v>
      </c>
      <c r="E732" s="90">
        <v>50500</v>
      </c>
      <c r="F732" s="90">
        <v>56100</v>
      </c>
      <c r="G732" s="91" t="s">
        <v>25</v>
      </c>
      <c r="H732" s="90">
        <v>53500</v>
      </c>
      <c r="I732" s="90">
        <v>53200</v>
      </c>
      <c r="J732" s="90">
        <v>55300</v>
      </c>
      <c r="K732" s="91" t="s">
        <v>25</v>
      </c>
      <c r="L732" s="90">
        <v>53800</v>
      </c>
      <c r="M732" s="90">
        <v>56400</v>
      </c>
      <c r="N732" s="90">
        <v>52000</v>
      </c>
      <c r="O732" s="90">
        <v>52300</v>
      </c>
      <c r="P732" s="90">
        <v>50000</v>
      </c>
      <c r="Q732" s="90">
        <v>50200</v>
      </c>
      <c r="R732" s="90">
        <v>50100</v>
      </c>
      <c r="S732" s="90">
        <v>53000</v>
      </c>
      <c r="T732" s="90">
        <v>53600</v>
      </c>
      <c r="U732" s="90">
        <v>53300</v>
      </c>
      <c r="V732" s="90">
        <v>56000</v>
      </c>
      <c r="W732" s="90">
        <v>58600</v>
      </c>
    </row>
    <row r="733" spans="1:23">
      <c r="A733" s="93">
        <v>45003</v>
      </c>
      <c r="B733" s="90">
        <v>52700</v>
      </c>
      <c r="C733" s="90">
        <v>53800</v>
      </c>
      <c r="D733" s="90">
        <v>52500</v>
      </c>
      <c r="E733" s="90">
        <v>50200</v>
      </c>
      <c r="F733" s="90">
        <v>55900</v>
      </c>
      <c r="G733" s="91" t="s">
        <v>25</v>
      </c>
      <c r="H733" s="90">
        <v>53500</v>
      </c>
      <c r="I733" s="90">
        <v>52700</v>
      </c>
      <c r="J733" s="90">
        <v>55200</v>
      </c>
      <c r="K733" s="91" t="s">
        <v>25</v>
      </c>
      <c r="L733" s="90">
        <v>53500</v>
      </c>
      <c r="M733" s="90">
        <v>56100</v>
      </c>
      <c r="N733" s="90">
        <v>51500</v>
      </c>
      <c r="O733" s="90">
        <v>52000</v>
      </c>
      <c r="P733" s="90">
        <v>50000</v>
      </c>
      <c r="Q733" s="90">
        <v>50000</v>
      </c>
      <c r="R733" s="90">
        <v>50000</v>
      </c>
      <c r="S733" s="90">
        <v>52700</v>
      </c>
      <c r="T733" s="90">
        <v>53500</v>
      </c>
      <c r="U733" s="90">
        <v>53300</v>
      </c>
      <c r="V733" s="90">
        <v>55900</v>
      </c>
      <c r="W733" s="90">
        <v>58600</v>
      </c>
    </row>
    <row r="734" spans="1:23">
      <c r="A734" s="93">
        <v>45004</v>
      </c>
      <c r="B734" s="90" t="s">
        <v>24</v>
      </c>
      <c r="C734" s="90" t="s">
        <v>24</v>
      </c>
      <c r="D734" s="90" t="s">
        <v>24</v>
      </c>
      <c r="E734" s="90" t="s">
        <v>24</v>
      </c>
      <c r="F734" s="90" t="s">
        <v>24</v>
      </c>
      <c r="G734" s="90" t="s">
        <v>24</v>
      </c>
      <c r="H734" s="90" t="s">
        <v>24</v>
      </c>
      <c r="I734" s="90" t="s">
        <v>24</v>
      </c>
      <c r="J734" s="90" t="s">
        <v>24</v>
      </c>
      <c r="K734" s="90" t="s">
        <v>24</v>
      </c>
      <c r="L734" s="90" t="s">
        <v>24</v>
      </c>
      <c r="M734" s="90" t="s">
        <v>24</v>
      </c>
      <c r="N734" s="90" t="s">
        <v>24</v>
      </c>
      <c r="O734" s="90" t="s">
        <v>24</v>
      </c>
      <c r="P734" s="90" t="s">
        <v>24</v>
      </c>
      <c r="Q734" s="90" t="s">
        <v>24</v>
      </c>
      <c r="R734" s="90" t="s">
        <v>24</v>
      </c>
      <c r="S734" s="90" t="s">
        <v>24</v>
      </c>
      <c r="T734" s="90" t="s">
        <v>24</v>
      </c>
      <c r="U734" s="90" t="s">
        <v>24</v>
      </c>
      <c r="V734" s="90" t="s">
        <v>24</v>
      </c>
      <c r="W734" s="90" t="s">
        <v>24</v>
      </c>
    </row>
    <row r="735" spans="1:23">
      <c r="A735" s="93">
        <v>45005</v>
      </c>
      <c r="B735" s="90">
        <v>52400</v>
      </c>
      <c r="C735" s="90">
        <v>53700</v>
      </c>
      <c r="D735" s="90">
        <v>52100</v>
      </c>
      <c r="E735" s="90">
        <v>50200</v>
      </c>
      <c r="F735" s="90">
        <v>55500</v>
      </c>
      <c r="G735" s="91" t="s">
        <v>25</v>
      </c>
      <c r="H735" s="90">
        <v>53000</v>
      </c>
      <c r="I735" s="90">
        <v>52300</v>
      </c>
      <c r="J735" s="90">
        <v>54900</v>
      </c>
      <c r="K735" s="91" t="s">
        <v>25</v>
      </c>
      <c r="L735" s="90">
        <v>53400</v>
      </c>
      <c r="M735" s="90">
        <v>55500</v>
      </c>
      <c r="N735" s="90">
        <v>51200</v>
      </c>
      <c r="O735" s="90">
        <v>51700</v>
      </c>
      <c r="P735" s="90">
        <v>49400</v>
      </c>
      <c r="Q735" s="90">
        <v>50000</v>
      </c>
      <c r="R735" s="90">
        <v>49900</v>
      </c>
      <c r="S735" s="90">
        <v>52700</v>
      </c>
      <c r="T735" s="90">
        <v>53300</v>
      </c>
      <c r="U735" s="90">
        <v>53300</v>
      </c>
      <c r="V735" s="90">
        <v>55700</v>
      </c>
      <c r="W735" s="90">
        <v>58200</v>
      </c>
    </row>
    <row r="736" spans="1:23">
      <c r="A736" s="93">
        <v>45006</v>
      </c>
      <c r="B736" s="90">
        <v>52000</v>
      </c>
      <c r="C736" s="90">
        <v>53700</v>
      </c>
      <c r="D736" s="90">
        <v>51700</v>
      </c>
      <c r="E736" s="90">
        <v>50200</v>
      </c>
      <c r="F736" s="90">
        <v>54900</v>
      </c>
      <c r="G736" s="91" t="s">
        <v>25</v>
      </c>
      <c r="H736" s="90">
        <v>52500</v>
      </c>
      <c r="I736" s="90">
        <v>52200</v>
      </c>
      <c r="J736" s="90">
        <v>54900</v>
      </c>
      <c r="K736" s="91" t="s">
        <v>25</v>
      </c>
      <c r="L736" s="90">
        <v>52900</v>
      </c>
      <c r="M736" s="90">
        <v>55500</v>
      </c>
      <c r="N736" s="90">
        <v>51000</v>
      </c>
      <c r="O736" s="90">
        <v>51700</v>
      </c>
      <c r="P736" s="90">
        <v>49200</v>
      </c>
      <c r="Q736" s="90">
        <v>50000</v>
      </c>
      <c r="R736" s="90">
        <v>49700</v>
      </c>
      <c r="S736" s="90">
        <v>52700</v>
      </c>
      <c r="T736" s="90">
        <v>53300</v>
      </c>
      <c r="U736" s="90">
        <v>52800</v>
      </c>
      <c r="V736" s="90">
        <v>55200</v>
      </c>
      <c r="W736" s="90">
        <v>57800</v>
      </c>
    </row>
    <row r="737" spans="1:23">
      <c r="A737" s="93">
        <v>45007</v>
      </c>
      <c r="B737" s="90">
        <v>52400</v>
      </c>
      <c r="C737" s="90">
        <v>53500</v>
      </c>
      <c r="D737" s="90">
        <v>51900</v>
      </c>
      <c r="E737" s="90">
        <v>50400</v>
      </c>
      <c r="F737" s="90">
        <v>55200</v>
      </c>
      <c r="G737" s="91" t="s">
        <v>25</v>
      </c>
      <c r="H737" s="90">
        <v>53000</v>
      </c>
      <c r="I737" s="90">
        <v>52200</v>
      </c>
      <c r="J737" s="90">
        <v>54900</v>
      </c>
      <c r="K737" s="91" t="s">
        <v>25</v>
      </c>
      <c r="L737" s="90">
        <v>53000</v>
      </c>
      <c r="M737" s="90">
        <v>55500</v>
      </c>
      <c r="N737" s="90">
        <v>51500</v>
      </c>
      <c r="O737" s="90">
        <v>52000</v>
      </c>
      <c r="P737" s="90">
        <v>49800</v>
      </c>
      <c r="Q737" s="90">
        <v>50100</v>
      </c>
      <c r="R737" s="90">
        <v>50000</v>
      </c>
      <c r="S737" s="90">
        <v>52900</v>
      </c>
      <c r="T737" s="90">
        <v>53100</v>
      </c>
      <c r="U737" s="90">
        <v>52800</v>
      </c>
      <c r="V737" s="90">
        <v>55200</v>
      </c>
      <c r="W737" s="90">
        <v>57800</v>
      </c>
    </row>
    <row r="738" spans="1:23">
      <c r="A738" s="93">
        <v>45008</v>
      </c>
      <c r="B738" s="90">
        <v>52400</v>
      </c>
      <c r="C738" s="90">
        <v>54000</v>
      </c>
      <c r="D738" s="90">
        <v>51900</v>
      </c>
      <c r="E738" s="90">
        <v>50300</v>
      </c>
      <c r="F738" s="90">
        <v>55200</v>
      </c>
      <c r="G738" s="91" t="s">
        <v>25</v>
      </c>
      <c r="H738" s="90">
        <v>52800</v>
      </c>
      <c r="I738" s="90">
        <v>52000</v>
      </c>
      <c r="J738" s="90">
        <v>54900</v>
      </c>
      <c r="K738" s="91" t="s">
        <v>25</v>
      </c>
      <c r="L738" s="90">
        <v>53000</v>
      </c>
      <c r="M738" s="90">
        <v>55500</v>
      </c>
      <c r="N738" s="90">
        <v>51200</v>
      </c>
      <c r="O738" s="90">
        <v>51500</v>
      </c>
      <c r="P738" s="90">
        <v>49400</v>
      </c>
      <c r="Q738" s="90">
        <v>50000</v>
      </c>
      <c r="R738" s="90">
        <v>49800</v>
      </c>
      <c r="S738" s="90">
        <v>52800</v>
      </c>
      <c r="T738" s="90">
        <v>52900</v>
      </c>
      <c r="U738" s="90">
        <v>52800</v>
      </c>
      <c r="V738" s="90">
        <v>55200</v>
      </c>
      <c r="W738" s="90">
        <v>57800</v>
      </c>
    </row>
    <row r="739" spans="1:23">
      <c r="A739" s="93">
        <v>45009</v>
      </c>
      <c r="B739" s="90">
        <v>52400</v>
      </c>
      <c r="C739" s="90">
        <v>54500</v>
      </c>
      <c r="D739" s="90">
        <v>52000</v>
      </c>
      <c r="E739" s="90">
        <v>50700</v>
      </c>
      <c r="F739" s="90">
        <v>55200</v>
      </c>
      <c r="G739" s="91" t="s">
        <v>25</v>
      </c>
      <c r="H739" s="90">
        <v>52500</v>
      </c>
      <c r="I739" s="90">
        <v>52200</v>
      </c>
      <c r="J739" s="90">
        <v>54900</v>
      </c>
      <c r="K739" s="91" t="s">
        <v>25</v>
      </c>
      <c r="L739" s="90">
        <v>53200</v>
      </c>
      <c r="M739" s="90">
        <v>55500</v>
      </c>
      <c r="N739" s="90">
        <v>51200</v>
      </c>
      <c r="O739" s="91" t="s">
        <v>25</v>
      </c>
      <c r="P739" s="90">
        <v>49850</v>
      </c>
      <c r="Q739" s="90">
        <v>50100</v>
      </c>
      <c r="R739" s="90">
        <v>50000</v>
      </c>
      <c r="S739" s="90">
        <v>53200</v>
      </c>
      <c r="T739" s="90">
        <v>53000</v>
      </c>
      <c r="U739" s="90">
        <v>52800</v>
      </c>
      <c r="V739" s="90">
        <v>55200</v>
      </c>
      <c r="W739" s="90">
        <v>57800</v>
      </c>
    </row>
    <row r="740" spans="1:23">
      <c r="A740" s="93">
        <v>45010</v>
      </c>
      <c r="B740" s="90">
        <v>52400</v>
      </c>
      <c r="C740" s="90">
        <v>54500</v>
      </c>
      <c r="D740" s="90">
        <v>52000</v>
      </c>
      <c r="E740" s="90">
        <v>50500</v>
      </c>
      <c r="F740" s="90">
        <v>55300</v>
      </c>
      <c r="G740" s="91" t="s">
        <v>25</v>
      </c>
      <c r="H740" s="90">
        <v>52500</v>
      </c>
      <c r="I740" s="90">
        <v>52200</v>
      </c>
      <c r="J740" s="90">
        <v>54900</v>
      </c>
      <c r="K740" s="91" t="s">
        <v>25</v>
      </c>
      <c r="L740" s="90">
        <v>53200</v>
      </c>
      <c r="M740" s="90">
        <v>55500</v>
      </c>
      <c r="N740" s="90">
        <v>51200</v>
      </c>
      <c r="O740" s="90">
        <v>51200</v>
      </c>
      <c r="P740" s="90">
        <v>49600</v>
      </c>
      <c r="Q740" s="90">
        <v>50200</v>
      </c>
      <c r="R740" s="90">
        <v>50000</v>
      </c>
      <c r="S740" s="90">
        <v>53000</v>
      </c>
      <c r="T740" s="90">
        <v>53000</v>
      </c>
      <c r="U740" s="90">
        <v>52800</v>
      </c>
      <c r="V740" s="90">
        <v>55200</v>
      </c>
      <c r="W740" s="90">
        <v>57800</v>
      </c>
    </row>
    <row r="741" spans="1:23">
      <c r="A741" s="93">
        <v>45011</v>
      </c>
      <c r="B741" s="90" t="s">
        <v>24</v>
      </c>
      <c r="C741" s="90" t="s">
        <v>24</v>
      </c>
      <c r="D741" s="90" t="s">
        <v>24</v>
      </c>
      <c r="E741" s="90" t="s">
        <v>24</v>
      </c>
      <c r="F741" s="90" t="s">
        <v>24</v>
      </c>
      <c r="G741" s="90" t="s">
        <v>24</v>
      </c>
      <c r="H741" s="90" t="s">
        <v>24</v>
      </c>
      <c r="I741" s="90" t="s">
        <v>24</v>
      </c>
      <c r="J741" s="90" t="s">
        <v>24</v>
      </c>
      <c r="K741" s="90" t="s">
        <v>24</v>
      </c>
      <c r="L741" s="90" t="s">
        <v>24</v>
      </c>
      <c r="M741" s="90" t="s">
        <v>24</v>
      </c>
      <c r="N741" s="90" t="s">
        <v>24</v>
      </c>
      <c r="O741" s="90" t="s">
        <v>24</v>
      </c>
      <c r="P741" s="90" t="s">
        <v>24</v>
      </c>
      <c r="Q741" s="90" t="s">
        <v>24</v>
      </c>
      <c r="R741" s="90" t="s">
        <v>24</v>
      </c>
      <c r="S741" s="90" t="s">
        <v>24</v>
      </c>
      <c r="T741" s="90" t="s">
        <v>24</v>
      </c>
      <c r="U741" s="90" t="s">
        <v>24</v>
      </c>
      <c r="V741" s="90" t="s">
        <v>24</v>
      </c>
      <c r="W741" s="90" t="s">
        <v>24</v>
      </c>
    </row>
    <row r="742" spans="1:23">
      <c r="A742" s="93">
        <v>45012</v>
      </c>
      <c r="B742" s="90">
        <v>53200</v>
      </c>
      <c r="C742" s="90">
        <v>54500</v>
      </c>
      <c r="D742" s="90">
        <v>52500</v>
      </c>
      <c r="E742" s="90">
        <v>50800</v>
      </c>
      <c r="F742" s="90">
        <v>55300</v>
      </c>
      <c r="G742" s="91" t="s">
        <v>25</v>
      </c>
      <c r="H742" s="90">
        <v>52500</v>
      </c>
      <c r="I742" s="90">
        <v>52300</v>
      </c>
      <c r="J742" s="90">
        <v>54900</v>
      </c>
      <c r="K742" s="91" t="s">
        <v>25</v>
      </c>
      <c r="L742" s="90">
        <v>53300</v>
      </c>
      <c r="M742" s="90">
        <v>55500</v>
      </c>
      <c r="N742" s="90">
        <v>51500</v>
      </c>
      <c r="O742" s="90">
        <v>51700</v>
      </c>
      <c r="P742" s="90">
        <v>50000</v>
      </c>
      <c r="Q742" s="90">
        <v>50200</v>
      </c>
      <c r="R742" s="90">
        <v>50100</v>
      </c>
      <c r="S742" s="90">
        <v>53300</v>
      </c>
      <c r="T742" s="90">
        <v>53100</v>
      </c>
      <c r="U742" s="90">
        <v>52800</v>
      </c>
      <c r="V742" s="90">
        <v>55600</v>
      </c>
      <c r="W742" s="90">
        <v>57800</v>
      </c>
    </row>
    <row r="743" spans="1:23">
      <c r="A743" s="93">
        <v>45013</v>
      </c>
      <c r="B743" s="90">
        <v>53500</v>
      </c>
      <c r="C743" s="90">
        <v>54500</v>
      </c>
      <c r="D743" s="90">
        <v>52500</v>
      </c>
      <c r="E743" s="90">
        <v>50500</v>
      </c>
      <c r="F743" s="90">
        <v>55600</v>
      </c>
      <c r="G743" s="91" t="s">
        <v>25</v>
      </c>
      <c r="H743" s="90">
        <v>53000</v>
      </c>
      <c r="I743" s="90">
        <v>52300</v>
      </c>
      <c r="J743" s="90">
        <v>55200</v>
      </c>
      <c r="K743" s="91" t="s">
        <v>25</v>
      </c>
      <c r="L743" s="90">
        <v>53200</v>
      </c>
      <c r="M743" s="90">
        <v>55500</v>
      </c>
      <c r="N743" s="90">
        <v>51300</v>
      </c>
      <c r="O743" s="90">
        <v>51700</v>
      </c>
      <c r="P743" s="90">
        <v>49700</v>
      </c>
      <c r="Q743" s="90">
        <v>50200</v>
      </c>
      <c r="R743" s="90">
        <v>50000</v>
      </c>
      <c r="S743" s="90">
        <v>53100</v>
      </c>
      <c r="T743" s="90">
        <v>53100</v>
      </c>
      <c r="U743" s="90">
        <v>52800</v>
      </c>
      <c r="V743" s="90">
        <v>55600</v>
      </c>
      <c r="W743" s="90">
        <v>57800</v>
      </c>
    </row>
    <row r="744" spans="1:23">
      <c r="A744" s="93">
        <v>45014</v>
      </c>
      <c r="B744" s="90">
        <v>53500</v>
      </c>
      <c r="C744" s="90">
        <v>54500</v>
      </c>
      <c r="D744" s="90">
        <v>52700</v>
      </c>
      <c r="E744" s="90">
        <v>50700</v>
      </c>
      <c r="F744" s="90">
        <v>55600</v>
      </c>
      <c r="G744" s="91" t="s">
        <v>25</v>
      </c>
      <c r="H744" s="90">
        <v>53000</v>
      </c>
      <c r="I744" s="90">
        <v>52500</v>
      </c>
      <c r="J744" s="90">
        <v>55200</v>
      </c>
      <c r="K744" s="91" t="s">
        <v>25</v>
      </c>
      <c r="L744" s="90">
        <v>53300</v>
      </c>
      <c r="M744" s="90">
        <v>55500</v>
      </c>
      <c r="N744" s="90">
        <v>51500</v>
      </c>
      <c r="O744" s="90">
        <v>52300</v>
      </c>
      <c r="P744" s="90">
        <v>50000</v>
      </c>
      <c r="Q744" s="90">
        <v>50200</v>
      </c>
      <c r="R744" s="90">
        <v>50100</v>
      </c>
      <c r="S744" s="90">
        <v>53200</v>
      </c>
      <c r="T744" s="90">
        <v>53100</v>
      </c>
      <c r="U744" s="90">
        <v>52800</v>
      </c>
      <c r="V744" s="90">
        <v>55600</v>
      </c>
      <c r="W744" s="90">
        <v>57800</v>
      </c>
    </row>
    <row r="745" spans="1:23">
      <c r="A745" s="93">
        <v>45015</v>
      </c>
      <c r="B745" s="90">
        <v>53500</v>
      </c>
      <c r="C745" s="90">
        <v>54500</v>
      </c>
      <c r="D745" s="90">
        <v>52400</v>
      </c>
      <c r="E745" s="90">
        <v>50500</v>
      </c>
      <c r="F745" s="90">
        <v>55800</v>
      </c>
      <c r="G745" s="91" t="s">
        <v>25</v>
      </c>
      <c r="H745" s="90">
        <v>52500</v>
      </c>
      <c r="I745" s="90">
        <v>52400</v>
      </c>
      <c r="J745" s="90">
        <v>55200</v>
      </c>
      <c r="K745" s="91" t="s">
        <v>25</v>
      </c>
      <c r="L745" s="90">
        <v>53100</v>
      </c>
      <c r="M745" s="90">
        <v>55500</v>
      </c>
      <c r="N745" s="90">
        <v>51200</v>
      </c>
      <c r="O745" s="90">
        <v>51700</v>
      </c>
      <c r="P745" s="90">
        <v>50000</v>
      </c>
      <c r="Q745" s="90">
        <v>50200</v>
      </c>
      <c r="R745" s="90">
        <v>49900</v>
      </c>
      <c r="S745" s="90">
        <v>53000</v>
      </c>
      <c r="T745" s="90">
        <v>53000</v>
      </c>
      <c r="U745" s="90">
        <v>52800</v>
      </c>
      <c r="V745" s="90">
        <v>55600</v>
      </c>
      <c r="W745" s="90">
        <v>57800</v>
      </c>
    </row>
    <row r="746" spans="1:23">
      <c r="A746" s="93">
        <v>45016</v>
      </c>
      <c r="B746" s="90">
        <v>53500</v>
      </c>
      <c r="C746" s="90">
        <v>54500</v>
      </c>
      <c r="D746" s="90">
        <v>52200</v>
      </c>
      <c r="E746" s="90">
        <v>50800</v>
      </c>
      <c r="F746" s="90">
        <v>56200</v>
      </c>
      <c r="G746" s="91" t="s">
        <v>25</v>
      </c>
      <c r="H746" s="90">
        <v>53000</v>
      </c>
      <c r="I746" s="90">
        <v>52500</v>
      </c>
      <c r="J746" s="90">
        <v>55500</v>
      </c>
      <c r="K746" s="91" t="s">
        <v>25</v>
      </c>
      <c r="L746" s="90">
        <v>53300</v>
      </c>
      <c r="M746" s="90">
        <v>55500</v>
      </c>
      <c r="N746" s="90">
        <v>51400</v>
      </c>
      <c r="O746" s="90">
        <v>51900</v>
      </c>
      <c r="P746" s="90">
        <v>50000</v>
      </c>
      <c r="Q746" s="90">
        <v>50300</v>
      </c>
      <c r="R746" s="90">
        <v>50100</v>
      </c>
      <c r="S746" s="90">
        <v>53300</v>
      </c>
      <c r="T746" s="90">
        <v>53000</v>
      </c>
      <c r="U746" s="90">
        <v>52800</v>
      </c>
      <c r="V746" s="90">
        <v>55600</v>
      </c>
      <c r="W746" s="90">
        <v>57800</v>
      </c>
    </row>
    <row r="747" spans="1:23">
      <c r="A747" s="93">
        <v>45017</v>
      </c>
      <c r="B747" s="90">
        <v>53900</v>
      </c>
      <c r="C747" s="90">
        <v>54500</v>
      </c>
      <c r="D747" s="90">
        <v>52600</v>
      </c>
      <c r="E747" s="90">
        <v>51200</v>
      </c>
      <c r="F747" s="90">
        <v>56300</v>
      </c>
      <c r="G747" s="91" t="s">
        <v>25</v>
      </c>
      <c r="H747" s="90">
        <v>53500</v>
      </c>
      <c r="I747" s="90">
        <v>53100</v>
      </c>
      <c r="J747" s="90">
        <v>55500</v>
      </c>
      <c r="K747" s="91" t="s">
        <v>25</v>
      </c>
      <c r="L747" s="90">
        <v>53400</v>
      </c>
      <c r="M747" s="90">
        <v>55500</v>
      </c>
      <c r="N747" s="90">
        <v>51700</v>
      </c>
      <c r="O747" s="90">
        <v>52300</v>
      </c>
      <c r="P747" s="90">
        <v>50300</v>
      </c>
      <c r="Q747" s="90">
        <v>50400</v>
      </c>
      <c r="R747" s="90">
        <v>50400</v>
      </c>
      <c r="S747" s="90">
        <v>53700</v>
      </c>
      <c r="T747" s="90">
        <v>53300</v>
      </c>
      <c r="U747" s="90">
        <v>52800</v>
      </c>
      <c r="V747" s="90">
        <v>55600</v>
      </c>
      <c r="W747" s="90">
        <v>57900</v>
      </c>
    </row>
    <row r="748" spans="1:23">
      <c r="A748" s="93">
        <v>45018</v>
      </c>
      <c r="B748" s="90" t="s">
        <v>24</v>
      </c>
      <c r="C748" s="90" t="s">
        <v>24</v>
      </c>
      <c r="D748" s="90" t="s">
        <v>24</v>
      </c>
      <c r="E748" s="90" t="s">
        <v>24</v>
      </c>
      <c r="F748" s="90" t="s">
        <v>24</v>
      </c>
      <c r="G748" s="90" t="s">
        <v>24</v>
      </c>
      <c r="H748" s="90" t="s">
        <v>24</v>
      </c>
      <c r="I748" s="90" t="s">
        <v>24</v>
      </c>
      <c r="J748" s="90" t="s">
        <v>24</v>
      </c>
      <c r="K748" s="90" t="s">
        <v>24</v>
      </c>
      <c r="L748" s="90" t="s">
        <v>24</v>
      </c>
      <c r="M748" s="90" t="s">
        <v>24</v>
      </c>
      <c r="N748" s="90" t="s">
        <v>24</v>
      </c>
      <c r="O748" s="90" t="s">
        <v>24</v>
      </c>
      <c r="P748" s="90" t="s">
        <v>24</v>
      </c>
      <c r="Q748" s="90" t="s">
        <v>24</v>
      </c>
      <c r="R748" s="90" t="s">
        <v>24</v>
      </c>
      <c r="S748" s="90" t="s">
        <v>24</v>
      </c>
      <c r="T748" s="90" t="s">
        <v>24</v>
      </c>
      <c r="U748" s="90" t="s">
        <v>24</v>
      </c>
      <c r="V748" s="90" t="s">
        <v>24</v>
      </c>
      <c r="W748" s="90" t="s">
        <v>24</v>
      </c>
    </row>
    <row r="749" spans="1:23">
      <c r="A749" s="93">
        <v>45019</v>
      </c>
      <c r="B749" s="90">
        <v>54300</v>
      </c>
      <c r="C749" s="90">
        <v>54500</v>
      </c>
      <c r="D749" s="90">
        <v>52500</v>
      </c>
      <c r="E749" s="90">
        <v>51000</v>
      </c>
      <c r="F749" s="90">
        <v>56300</v>
      </c>
      <c r="G749" s="91" t="s">
        <v>25</v>
      </c>
      <c r="H749" s="90">
        <v>53500</v>
      </c>
      <c r="I749" s="90">
        <v>53100</v>
      </c>
      <c r="J749" s="90">
        <v>55500</v>
      </c>
      <c r="K749" s="91" t="s">
        <v>25</v>
      </c>
      <c r="L749" s="90">
        <v>53400</v>
      </c>
      <c r="M749" s="90">
        <v>55500</v>
      </c>
      <c r="N749" s="90">
        <v>51500</v>
      </c>
      <c r="O749" s="90">
        <v>52300</v>
      </c>
      <c r="P749" s="90">
        <v>50000</v>
      </c>
      <c r="Q749" s="90">
        <v>50300</v>
      </c>
      <c r="R749" s="90">
        <v>50300</v>
      </c>
      <c r="S749" s="90">
        <v>53500</v>
      </c>
      <c r="T749" s="90">
        <v>53300</v>
      </c>
      <c r="U749" s="90">
        <v>52800</v>
      </c>
      <c r="V749" s="90">
        <v>55800</v>
      </c>
      <c r="W749" s="90">
        <v>58300</v>
      </c>
    </row>
    <row r="750" spans="1:23">
      <c r="A750" s="93">
        <v>45020</v>
      </c>
      <c r="B750" s="90">
        <v>54300</v>
      </c>
      <c r="C750" s="90">
        <v>54500</v>
      </c>
      <c r="D750" s="90">
        <v>52500</v>
      </c>
      <c r="E750" s="90">
        <v>51300</v>
      </c>
      <c r="F750" s="90">
        <v>56300</v>
      </c>
      <c r="G750" s="91" t="s">
        <v>25</v>
      </c>
      <c r="H750" s="90">
        <v>53500</v>
      </c>
      <c r="I750" s="90">
        <v>53200</v>
      </c>
      <c r="J750" s="90">
        <v>55500</v>
      </c>
      <c r="K750" s="91" t="s">
        <v>25</v>
      </c>
      <c r="L750" s="90">
        <v>53600</v>
      </c>
      <c r="M750" s="90">
        <v>55500</v>
      </c>
      <c r="N750" s="90">
        <v>51700</v>
      </c>
      <c r="O750" s="90">
        <v>52300</v>
      </c>
      <c r="P750" s="90">
        <v>50200</v>
      </c>
      <c r="Q750" s="90">
        <v>50300</v>
      </c>
      <c r="R750" s="90">
        <v>50500</v>
      </c>
      <c r="S750" s="90">
        <v>53800</v>
      </c>
      <c r="T750" s="90">
        <v>53300</v>
      </c>
      <c r="U750" s="90">
        <v>52800</v>
      </c>
      <c r="V750" s="90">
        <v>55800</v>
      </c>
      <c r="W750" s="90">
        <v>58300</v>
      </c>
    </row>
    <row r="751" spans="1:23">
      <c r="A751" s="93">
        <v>45021</v>
      </c>
      <c r="B751" s="90">
        <v>54500</v>
      </c>
      <c r="C751" s="90">
        <v>54500</v>
      </c>
      <c r="D751" s="90">
        <v>52800</v>
      </c>
      <c r="E751" s="90">
        <v>51500</v>
      </c>
      <c r="F751" s="90">
        <v>56300</v>
      </c>
      <c r="G751" s="91" t="s">
        <v>25</v>
      </c>
      <c r="H751" s="90">
        <v>54000</v>
      </c>
      <c r="I751" s="90">
        <v>53500</v>
      </c>
      <c r="J751" s="90">
        <v>55500</v>
      </c>
      <c r="K751" s="91" t="s">
        <v>25</v>
      </c>
      <c r="L751" s="90">
        <v>54000</v>
      </c>
      <c r="M751" s="90">
        <v>55500</v>
      </c>
      <c r="N751" s="90">
        <v>51800</v>
      </c>
      <c r="O751" s="90">
        <v>52500</v>
      </c>
      <c r="P751" s="90">
        <v>50400</v>
      </c>
      <c r="Q751" s="90">
        <v>50600</v>
      </c>
      <c r="R751" s="90">
        <v>50700</v>
      </c>
      <c r="S751" s="90">
        <v>54000</v>
      </c>
      <c r="T751" s="90">
        <v>53700</v>
      </c>
      <c r="U751" s="90">
        <v>53500</v>
      </c>
      <c r="V751" s="90">
        <v>56200</v>
      </c>
      <c r="W751" s="90">
        <v>58400</v>
      </c>
    </row>
    <row r="752" spans="1:23">
      <c r="A752" s="93">
        <v>45022</v>
      </c>
      <c r="B752" s="90">
        <v>54500</v>
      </c>
      <c r="C752" s="90">
        <v>54500</v>
      </c>
      <c r="D752" s="90">
        <v>52700</v>
      </c>
      <c r="E752" s="90">
        <v>51500</v>
      </c>
      <c r="F752" s="90">
        <v>56800</v>
      </c>
      <c r="G752" s="91" t="s">
        <v>25</v>
      </c>
      <c r="H752" s="90">
        <v>54000</v>
      </c>
      <c r="I752" s="90">
        <v>53500</v>
      </c>
      <c r="J752" s="90">
        <v>55800</v>
      </c>
      <c r="K752" s="91" t="s">
        <v>25</v>
      </c>
      <c r="L752" s="90">
        <v>54000</v>
      </c>
      <c r="M752" s="90">
        <v>55500</v>
      </c>
      <c r="N752" s="90">
        <v>51600</v>
      </c>
      <c r="O752" s="90">
        <v>52500</v>
      </c>
      <c r="P752" s="90">
        <v>50200</v>
      </c>
      <c r="Q752" s="90">
        <v>50500</v>
      </c>
      <c r="R752" s="90">
        <v>50700</v>
      </c>
      <c r="S752" s="90">
        <v>54000</v>
      </c>
      <c r="T752" s="90">
        <v>53700</v>
      </c>
      <c r="U752" s="90">
        <v>53500</v>
      </c>
      <c r="V752" s="90">
        <v>56300</v>
      </c>
      <c r="W752" s="90">
        <v>58800</v>
      </c>
    </row>
    <row r="753" spans="1:23">
      <c r="A753" s="93">
        <v>45023</v>
      </c>
      <c r="B753" s="90">
        <v>54200</v>
      </c>
      <c r="C753" s="90">
        <v>54500</v>
      </c>
      <c r="D753" s="90">
        <v>52700</v>
      </c>
      <c r="E753" s="90">
        <v>51300</v>
      </c>
      <c r="F753" s="90">
        <v>56800</v>
      </c>
      <c r="G753" s="91" t="s">
        <v>25</v>
      </c>
      <c r="H753" s="90">
        <v>53500</v>
      </c>
      <c r="I753" s="90">
        <v>53200</v>
      </c>
      <c r="J753" s="90">
        <v>55800</v>
      </c>
      <c r="K753" s="91" t="s">
        <v>25</v>
      </c>
      <c r="L753" s="90">
        <v>53700</v>
      </c>
      <c r="M753" s="90">
        <v>55500</v>
      </c>
      <c r="N753" s="90">
        <v>51500</v>
      </c>
      <c r="O753" s="90">
        <v>52500</v>
      </c>
      <c r="P753" s="90">
        <v>50000</v>
      </c>
      <c r="Q753" s="90">
        <v>50300</v>
      </c>
      <c r="R753" s="90">
        <v>50500</v>
      </c>
      <c r="S753" s="90">
        <v>53800</v>
      </c>
      <c r="T753" s="90">
        <v>53600</v>
      </c>
      <c r="U753" s="90">
        <v>53500</v>
      </c>
      <c r="V753" s="90">
        <v>56400</v>
      </c>
      <c r="W753" s="90">
        <v>58800</v>
      </c>
    </row>
    <row r="754" spans="1:23">
      <c r="A754" s="93">
        <v>45024</v>
      </c>
      <c r="B754" s="90">
        <v>53800</v>
      </c>
      <c r="C754" s="90">
        <v>54500</v>
      </c>
      <c r="D754" s="90">
        <v>52700</v>
      </c>
      <c r="E754" s="90">
        <v>51200</v>
      </c>
      <c r="F754" s="90">
        <v>56800</v>
      </c>
      <c r="G754" s="91" t="s">
        <v>25</v>
      </c>
      <c r="H754" s="90">
        <v>53500</v>
      </c>
      <c r="I754" s="90">
        <v>53200</v>
      </c>
      <c r="J754" s="90">
        <v>55700</v>
      </c>
      <c r="K754" s="91" t="s">
        <v>25</v>
      </c>
      <c r="L754" s="90">
        <v>53700</v>
      </c>
      <c r="M754" s="90">
        <v>55400</v>
      </c>
      <c r="N754" s="90">
        <v>51000</v>
      </c>
      <c r="O754" s="90">
        <v>52500</v>
      </c>
      <c r="P754" s="90">
        <v>50200</v>
      </c>
      <c r="Q754" s="90">
        <v>50300</v>
      </c>
      <c r="R754" s="90">
        <v>50500</v>
      </c>
      <c r="S754" s="90">
        <v>53700</v>
      </c>
      <c r="T754" s="90">
        <v>53300</v>
      </c>
      <c r="U754" s="90">
        <v>53500</v>
      </c>
      <c r="V754" s="90">
        <v>56400</v>
      </c>
      <c r="W754" s="90">
        <v>58800</v>
      </c>
    </row>
    <row r="755" spans="1:23">
      <c r="A755" s="93">
        <v>45025</v>
      </c>
      <c r="B755" s="90" t="s">
        <v>24</v>
      </c>
      <c r="C755" s="90" t="s">
        <v>24</v>
      </c>
      <c r="D755" s="90" t="s">
        <v>24</v>
      </c>
      <c r="E755" s="90" t="s">
        <v>24</v>
      </c>
      <c r="F755" s="90" t="s">
        <v>24</v>
      </c>
      <c r="G755" s="90" t="s">
        <v>24</v>
      </c>
      <c r="H755" s="90" t="s">
        <v>24</v>
      </c>
      <c r="I755" s="90" t="s">
        <v>24</v>
      </c>
      <c r="J755" s="90" t="s">
        <v>24</v>
      </c>
      <c r="K755" s="90" t="s">
        <v>24</v>
      </c>
      <c r="L755" s="90" t="s">
        <v>24</v>
      </c>
      <c r="M755" s="90" t="s">
        <v>24</v>
      </c>
      <c r="N755" s="90" t="s">
        <v>24</v>
      </c>
      <c r="O755" s="90" t="s">
        <v>24</v>
      </c>
      <c r="P755" s="90" t="s">
        <v>24</v>
      </c>
      <c r="Q755" s="90" t="s">
        <v>24</v>
      </c>
      <c r="R755" s="90" t="s">
        <v>24</v>
      </c>
      <c r="S755" s="90" t="s">
        <v>24</v>
      </c>
      <c r="T755" s="90" t="s">
        <v>24</v>
      </c>
      <c r="U755" s="90" t="s">
        <v>24</v>
      </c>
      <c r="V755" s="90" t="s">
        <v>24</v>
      </c>
      <c r="W755" s="90" t="s">
        <v>24</v>
      </c>
    </row>
    <row r="756" spans="1:23">
      <c r="A756" s="93">
        <v>45026</v>
      </c>
      <c r="B756" s="90">
        <v>53800</v>
      </c>
      <c r="C756" s="90">
        <v>54300</v>
      </c>
      <c r="D756" s="90">
        <v>52500</v>
      </c>
      <c r="E756" s="90">
        <v>51200</v>
      </c>
      <c r="F756" s="90">
        <v>56800</v>
      </c>
      <c r="G756" s="91" t="s">
        <v>25</v>
      </c>
      <c r="H756" s="90">
        <v>53500</v>
      </c>
      <c r="I756" s="90">
        <v>53000</v>
      </c>
      <c r="J756" s="90">
        <v>55500</v>
      </c>
      <c r="K756" s="91" t="s">
        <v>25</v>
      </c>
      <c r="L756" s="90">
        <v>53300</v>
      </c>
      <c r="M756" s="90">
        <v>55000</v>
      </c>
      <c r="N756" s="90">
        <v>50800</v>
      </c>
      <c r="O756" s="90">
        <v>52100</v>
      </c>
      <c r="P756" s="90">
        <v>49700</v>
      </c>
      <c r="Q756" s="90">
        <v>50100</v>
      </c>
      <c r="R756" s="90">
        <v>50200</v>
      </c>
      <c r="S756" s="90">
        <v>53700</v>
      </c>
      <c r="T756" s="90">
        <v>53000</v>
      </c>
      <c r="U756" s="90">
        <v>53500</v>
      </c>
      <c r="V756" s="90">
        <v>56400</v>
      </c>
      <c r="W756" s="90">
        <v>58800</v>
      </c>
    </row>
    <row r="757" spans="1:23">
      <c r="A757" s="93">
        <v>45027</v>
      </c>
      <c r="B757" s="90">
        <v>53600</v>
      </c>
      <c r="C757" s="90">
        <v>54300</v>
      </c>
      <c r="D757" s="90">
        <v>52400</v>
      </c>
      <c r="E757" s="90">
        <v>51000</v>
      </c>
      <c r="F757" s="90">
        <v>56800</v>
      </c>
      <c r="G757" s="91" t="s">
        <v>25</v>
      </c>
      <c r="H757" s="90">
        <v>53500</v>
      </c>
      <c r="I757" s="90">
        <v>52800</v>
      </c>
      <c r="J757" s="90">
        <v>55500</v>
      </c>
      <c r="K757" s="91" t="s">
        <v>25</v>
      </c>
      <c r="L757" s="90">
        <v>53200</v>
      </c>
      <c r="M757" s="90">
        <v>54600</v>
      </c>
      <c r="N757" s="90">
        <v>50500</v>
      </c>
      <c r="O757" s="90">
        <v>52000</v>
      </c>
      <c r="P757" s="90">
        <v>49500</v>
      </c>
      <c r="Q757" s="90">
        <v>49900</v>
      </c>
      <c r="R757" s="90">
        <v>50100</v>
      </c>
      <c r="S757" s="90">
        <v>53500</v>
      </c>
      <c r="T757" s="90">
        <v>52800</v>
      </c>
      <c r="U757" s="90">
        <v>53500</v>
      </c>
      <c r="V757" s="90">
        <v>56400</v>
      </c>
      <c r="W757" s="90">
        <v>58800</v>
      </c>
    </row>
    <row r="758" spans="1:23">
      <c r="A758" s="93">
        <v>45028</v>
      </c>
      <c r="B758" s="90">
        <v>53600</v>
      </c>
      <c r="C758" s="90">
        <v>54300</v>
      </c>
      <c r="D758" s="90">
        <v>52200</v>
      </c>
      <c r="E758" s="90">
        <v>50800</v>
      </c>
      <c r="F758" s="90">
        <v>56800</v>
      </c>
      <c r="G758" s="91" t="s">
        <v>25</v>
      </c>
      <c r="H758" s="90">
        <v>53500</v>
      </c>
      <c r="I758" s="90">
        <v>52800</v>
      </c>
      <c r="J758" s="90">
        <v>55300</v>
      </c>
      <c r="K758" s="91" t="s">
        <v>25</v>
      </c>
      <c r="L758" s="90">
        <v>53400</v>
      </c>
      <c r="M758" s="90">
        <v>54600</v>
      </c>
      <c r="N758" s="90">
        <v>50600</v>
      </c>
      <c r="O758" s="90">
        <v>52000</v>
      </c>
      <c r="P758" s="90">
        <v>50000</v>
      </c>
      <c r="Q758" s="90">
        <v>50100</v>
      </c>
      <c r="R758" s="90">
        <v>50400</v>
      </c>
      <c r="S758" s="90">
        <v>53300</v>
      </c>
      <c r="T758" s="90">
        <v>52800</v>
      </c>
      <c r="U758" s="90">
        <v>53500</v>
      </c>
      <c r="V758" s="90">
        <v>56000</v>
      </c>
      <c r="W758" s="90">
        <v>58600</v>
      </c>
    </row>
    <row r="759" spans="1:23">
      <c r="A759" s="93">
        <v>45029</v>
      </c>
      <c r="B759" s="90">
        <v>53600</v>
      </c>
      <c r="C759" s="90">
        <v>54300</v>
      </c>
      <c r="D759" s="90">
        <v>52400</v>
      </c>
      <c r="E759" s="90">
        <v>51200</v>
      </c>
      <c r="F759" s="90">
        <v>56800</v>
      </c>
      <c r="G759" s="91" t="s">
        <v>25</v>
      </c>
      <c r="H759" s="90">
        <v>53500</v>
      </c>
      <c r="I759" s="90">
        <v>53000</v>
      </c>
      <c r="J759" s="90">
        <v>55000</v>
      </c>
      <c r="K759" s="91" t="s">
        <v>25</v>
      </c>
      <c r="L759" s="90">
        <v>53400</v>
      </c>
      <c r="M759" s="90">
        <v>54600</v>
      </c>
      <c r="N759" s="90">
        <v>51000</v>
      </c>
      <c r="O759" s="90">
        <v>52000</v>
      </c>
      <c r="P759" s="90">
        <v>49950</v>
      </c>
      <c r="Q759" s="90">
        <v>50200</v>
      </c>
      <c r="R759" s="90">
        <v>50500</v>
      </c>
      <c r="S759" s="90">
        <v>53700</v>
      </c>
      <c r="T759" s="90">
        <v>52900</v>
      </c>
      <c r="U759" s="90">
        <v>53500</v>
      </c>
      <c r="V759" s="90">
        <v>56000</v>
      </c>
      <c r="W759" s="90">
        <v>58600</v>
      </c>
    </row>
    <row r="760" spans="1:23">
      <c r="A760" s="93">
        <v>45030</v>
      </c>
      <c r="B760" s="90">
        <v>53800</v>
      </c>
      <c r="C760" s="91" t="s">
        <v>25</v>
      </c>
      <c r="D760" s="90">
        <v>52400</v>
      </c>
      <c r="E760" s="90">
        <v>51500</v>
      </c>
      <c r="F760" s="90">
        <v>56600</v>
      </c>
      <c r="G760" s="91" t="s">
        <v>25</v>
      </c>
      <c r="H760" s="90">
        <v>54000</v>
      </c>
      <c r="I760" s="90">
        <v>53300</v>
      </c>
      <c r="J760" s="90">
        <v>55000</v>
      </c>
      <c r="K760" s="91" t="s">
        <v>25</v>
      </c>
      <c r="L760" s="90">
        <v>53700</v>
      </c>
      <c r="M760" s="90">
        <v>54600</v>
      </c>
      <c r="N760" s="90">
        <v>51300</v>
      </c>
      <c r="O760" s="90">
        <v>52600</v>
      </c>
      <c r="P760" s="90">
        <v>50500</v>
      </c>
      <c r="Q760" s="90">
        <v>50900</v>
      </c>
      <c r="R760" s="90">
        <v>50700</v>
      </c>
      <c r="S760" s="90">
        <v>54000</v>
      </c>
      <c r="T760" s="90">
        <v>53500</v>
      </c>
      <c r="U760" s="90">
        <v>53500</v>
      </c>
      <c r="V760" s="90">
        <v>56000</v>
      </c>
      <c r="W760" s="90">
        <v>58600</v>
      </c>
    </row>
    <row r="761" spans="1:23">
      <c r="A761" s="93">
        <v>45031</v>
      </c>
      <c r="B761" s="90">
        <v>53800</v>
      </c>
      <c r="C761" s="90">
        <v>54500</v>
      </c>
      <c r="D761" s="90">
        <v>52400</v>
      </c>
      <c r="E761" s="90">
        <v>51300</v>
      </c>
      <c r="F761" s="90">
        <v>56600</v>
      </c>
      <c r="G761" s="91" t="s">
        <v>25</v>
      </c>
      <c r="H761" s="90">
        <v>54000</v>
      </c>
      <c r="I761" s="90">
        <v>53200</v>
      </c>
      <c r="J761" s="90">
        <v>55000</v>
      </c>
      <c r="K761" s="91" t="s">
        <v>25</v>
      </c>
      <c r="L761" s="90">
        <v>53700</v>
      </c>
      <c r="M761" s="90">
        <v>54600</v>
      </c>
      <c r="N761" s="90">
        <v>51300</v>
      </c>
      <c r="O761" s="90">
        <v>52600</v>
      </c>
      <c r="P761" s="90">
        <v>50550</v>
      </c>
      <c r="Q761" s="90">
        <v>50900</v>
      </c>
      <c r="R761" s="90">
        <v>50700</v>
      </c>
      <c r="S761" s="90">
        <v>53800</v>
      </c>
      <c r="T761" s="90">
        <v>53500</v>
      </c>
      <c r="U761" s="90">
        <v>53500</v>
      </c>
      <c r="V761" s="90">
        <v>56000</v>
      </c>
      <c r="W761" s="90">
        <v>58600</v>
      </c>
    </row>
    <row r="762" spans="1:23">
      <c r="A762" s="93">
        <v>45032</v>
      </c>
      <c r="B762" s="90" t="s">
        <v>24</v>
      </c>
      <c r="C762" s="90" t="s">
        <v>24</v>
      </c>
      <c r="D762" s="90" t="s">
        <v>24</v>
      </c>
      <c r="E762" s="90" t="s">
        <v>24</v>
      </c>
      <c r="F762" s="90" t="s">
        <v>24</v>
      </c>
      <c r="G762" s="90" t="s">
        <v>24</v>
      </c>
      <c r="H762" s="90" t="s">
        <v>24</v>
      </c>
      <c r="I762" s="90" t="s">
        <v>24</v>
      </c>
      <c r="J762" s="90" t="s">
        <v>24</v>
      </c>
      <c r="K762" s="90" t="s">
        <v>24</v>
      </c>
      <c r="L762" s="90" t="s">
        <v>24</v>
      </c>
      <c r="M762" s="90" t="s">
        <v>24</v>
      </c>
      <c r="N762" s="90" t="s">
        <v>24</v>
      </c>
      <c r="O762" s="90" t="s">
        <v>24</v>
      </c>
      <c r="P762" s="90" t="s">
        <v>24</v>
      </c>
      <c r="Q762" s="90" t="s">
        <v>24</v>
      </c>
      <c r="R762" s="90" t="s">
        <v>24</v>
      </c>
      <c r="S762" s="90" t="s">
        <v>24</v>
      </c>
      <c r="T762" s="90" t="s">
        <v>24</v>
      </c>
      <c r="U762" s="90" t="s">
        <v>24</v>
      </c>
      <c r="V762" s="90" t="s">
        <v>24</v>
      </c>
      <c r="W762" s="90" t="s">
        <v>24</v>
      </c>
    </row>
    <row r="763" spans="1:23">
      <c r="A763" s="93">
        <v>45033</v>
      </c>
      <c r="B763" s="90">
        <v>53800</v>
      </c>
      <c r="C763" s="90">
        <v>54300</v>
      </c>
      <c r="D763" s="90">
        <v>52900</v>
      </c>
      <c r="E763" s="90">
        <v>51700</v>
      </c>
      <c r="F763" s="90">
        <v>56600</v>
      </c>
      <c r="G763" s="91" t="s">
        <v>25</v>
      </c>
      <c r="H763" s="90">
        <v>54000</v>
      </c>
      <c r="I763" s="90">
        <v>53400</v>
      </c>
      <c r="J763" s="90">
        <v>55000</v>
      </c>
      <c r="K763" s="91" t="s">
        <v>25</v>
      </c>
      <c r="L763" s="90">
        <v>53900</v>
      </c>
      <c r="M763" s="90">
        <v>54600</v>
      </c>
      <c r="N763" s="90">
        <v>51500</v>
      </c>
      <c r="O763" s="90">
        <v>52600</v>
      </c>
      <c r="P763" s="90">
        <v>50500</v>
      </c>
      <c r="Q763" s="90">
        <v>50900</v>
      </c>
      <c r="R763" s="90">
        <v>50800</v>
      </c>
      <c r="S763" s="90">
        <v>54200</v>
      </c>
      <c r="T763" s="90">
        <v>53800</v>
      </c>
      <c r="U763" s="90">
        <v>53500</v>
      </c>
      <c r="V763" s="90">
        <v>56000</v>
      </c>
      <c r="W763" s="90">
        <v>58600</v>
      </c>
    </row>
    <row r="764" spans="1:23">
      <c r="A764" s="93">
        <v>45034</v>
      </c>
      <c r="B764" s="90">
        <v>53900</v>
      </c>
      <c r="C764" s="90">
        <v>54200</v>
      </c>
      <c r="D764" s="90">
        <v>52700</v>
      </c>
      <c r="E764" s="90">
        <v>51400</v>
      </c>
      <c r="F764" s="90">
        <v>56600</v>
      </c>
      <c r="G764" s="91" t="s">
        <v>25</v>
      </c>
      <c r="H764" s="90">
        <v>54000</v>
      </c>
      <c r="I764" s="90">
        <v>53400</v>
      </c>
      <c r="J764" s="90">
        <v>55000</v>
      </c>
      <c r="K764" s="91" t="s">
        <v>25</v>
      </c>
      <c r="L764" s="90">
        <v>53900</v>
      </c>
      <c r="M764" s="90">
        <v>55000</v>
      </c>
      <c r="N764" s="90">
        <v>51600</v>
      </c>
      <c r="O764" s="90">
        <v>52700</v>
      </c>
      <c r="P764" s="90">
        <v>50500</v>
      </c>
      <c r="Q764" s="90">
        <v>50700</v>
      </c>
      <c r="R764" s="90">
        <v>50800</v>
      </c>
      <c r="S764" s="90">
        <v>53900</v>
      </c>
      <c r="T764" s="90">
        <v>53800</v>
      </c>
      <c r="U764" s="90">
        <v>53500</v>
      </c>
      <c r="V764" s="90">
        <v>56000</v>
      </c>
      <c r="W764" s="90">
        <v>58700</v>
      </c>
    </row>
    <row r="765" spans="1:23">
      <c r="A765" s="93">
        <v>45035</v>
      </c>
      <c r="B765" s="90">
        <v>53900</v>
      </c>
      <c r="C765" s="90">
        <v>54200</v>
      </c>
      <c r="D765" s="90">
        <v>52600</v>
      </c>
      <c r="E765" s="90">
        <v>51000</v>
      </c>
      <c r="F765" s="90">
        <v>56600</v>
      </c>
      <c r="G765" s="91" t="s">
        <v>25</v>
      </c>
      <c r="H765" s="90">
        <v>53500</v>
      </c>
      <c r="I765" s="90">
        <v>53200</v>
      </c>
      <c r="J765" s="90">
        <v>55000</v>
      </c>
      <c r="K765" s="91" t="s">
        <v>25</v>
      </c>
      <c r="L765" s="90">
        <v>53500</v>
      </c>
      <c r="M765" s="90">
        <v>55000</v>
      </c>
      <c r="N765" s="90">
        <v>51300</v>
      </c>
      <c r="O765" s="90">
        <v>52300</v>
      </c>
      <c r="P765" s="90">
        <v>50000</v>
      </c>
      <c r="Q765" s="90">
        <v>50600</v>
      </c>
      <c r="R765" s="90">
        <v>50500</v>
      </c>
      <c r="S765" s="90">
        <v>53500</v>
      </c>
      <c r="T765" s="90">
        <v>53700</v>
      </c>
      <c r="U765" s="90">
        <v>53500</v>
      </c>
      <c r="V765" s="90">
        <v>56000</v>
      </c>
      <c r="W765" s="90">
        <v>58700</v>
      </c>
    </row>
    <row r="766" spans="1:23">
      <c r="A766" s="93">
        <v>45036</v>
      </c>
      <c r="B766" s="90">
        <v>53800</v>
      </c>
      <c r="C766" s="90">
        <v>54200</v>
      </c>
      <c r="D766" s="90">
        <v>52600</v>
      </c>
      <c r="E766" s="90">
        <v>51000</v>
      </c>
      <c r="F766" s="90">
        <v>56600</v>
      </c>
      <c r="G766" s="91" t="s">
        <v>25</v>
      </c>
      <c r="H766" s="90">
        <v>53500</v>
      </c>
      <c r="I766" s="90">
        <v>53200</v>
      </c>
      <c r="J766" s="90">
        <v>55000</v>
      </c>
      <c r="K766" s="91" t="s">
        <v>25</v>
      </c>
      <c r="L766" s="90">
        <v>53300</v>
      </c>
      <c r="M766" s="90">
        <v>55000</v>
      </c>
      <c r="N766" s="90">
        <v>51600</v>
      </c>
      <c r="O766" s="90">
        <v>52300</v>
      </c>
      <c r="P766" s="90">
        <v>50100</v>
      </c>
      <c r="Q766" s="90">
        <v>50500</v>
      </c>
      <c r="R766" s="90">
        <v>50500</v>
      </c>
      <c r="S766" s="90">
        <v>53500</v>
      </c>
      <c r="T766" s="90">
        <v>53700</v>
      </c>
      <c r="U766" s="90">
        <v>53500</v>
      </c>
      <c r="V766" s="90">
        <v>56000</v>
      </c>
      <c r="W766" s="90">
        <v>58700</v>
      </c>
    </row>
    <row r="767" spans="1:23">
      <c r="A767" s="93">
        <v>45037</v>
      </c>
      <c r="B767" s="90">
        <v>53600</v>
      </c>
      <c r="C767" s="90">
        <v>54000</v>
      </c>
      <c r="D767" s="90">
        <v>52500</v>
      </c>
      <c r="E767" s="90">
        <v>50600</v>
      </c>
      <c r="F767" s="90">
        <v>56500</v>
      </c>
      <c r="G767" s="91" t="s">
        <v>25</v>
      </c>
      <c r="H767" s="90">
        <v>53500</v>
      </c>
      <c r="I767" s="90">
        <v>52800</v>
      </c>
      <c r="J767" s="90">
        <v>55000</v>
      </c>
      <c r="K767" s="91" t="s">
        <v>25</v>
      </c>
      <c r="L767" s="90">
        <v>53200</v>
      </c>
      <c r="M767" s="90">
        <v>55000</v>
      </c>
      <c r="N767" s="90">
        <v>51300</v>
      </c>
      <c r="O767" s="90">
        <v>52000</v>
      </c>
      <c r="P767" s="90">
        <v>50000</v>
      </c>
      <c r="Q767" s="90">
        <v>50300</v>
      </c>
      <c r="R767" s="90">
        <v>50100</v>
      </c>
      <c r="S767" s="90">
        <v>53200</v>
      </c>
      <c r="T767" s="90">
        <v>53000</v>
      </c>
      <c r="U767" s="90">
        <v>53500</v>
      </c>
      <c r="V767" s="90">
        <v>55800</v>
      </c>
      <c r="W767" s="90">
        <v>58500</v>
      </c>
    </row>
    <row r="768" spans="1:23">
      <c r="A768" s="93">
        <v>45038</v>
      </c>
      <c r="B768" s="90">
        <v>53500</v>
      </c>
      <c r="C768" s="90">
        <v>54000</v>
      </c>
      <c r="D768" s="90">
        <v>52500</v>
      </c>
      <c r="E768" s="90">
        <v>50500</v>
      </c>
      <c r="F768" s="90">
        <v>56500</v>
      </c>
      <c r="G768" s="91" t="s">
        <v>25</v>
      </c>
      <c r="H768" s="90">
        <v>53500</v>
      </c>
      <c r="I768" s="90">
        <v>52800</v>
      </c>
      <c r="J768" s="90">
        <v>55000</v>
      </c>
      <c r="K768" s="91" t="s">
        <v>25</v>
      </c>
      <c r="L768" s="90">
        <v>53200</v>
      </c>
      <c r="M768" s="90">
        <v>54600</v>
      </c>
      <c r="N768" s="90">
        <v>51300</v>
      </c>
      <c r="O768" s="90">
        <v>52000</v>
      </c>
      <c r="P768" s="90">
        <v>50000</v>
      </c>
      <c r="Q768" s="90">
        <v>50500</v>
      </c>
      <c r="R768" s="90">
        <v>50300</v>
      </c>
      <c r="S768" s="90">
        <v>53000</v>
      </c>
      <c r="T768" s="90">
        <v>53200</v>
      </c>
      <c r="U768" s="90">
        <v>53500</v>
      </c>
      <c r="V768" s="90">
        <v>55700</v>
      </c>
      <c r="W768" s="90">
        <v>58500</v>
      </c>
    </row>
    <row r="769" spans="1:23">
      <c r="A769" s="93">
        <v>45039</v>
      </c>
      <c r="B769" s="90" t="s">
        <v>24</v>
      </c>
      <c r="C769" s="90" t="s">
        <v>24</v>
      </c>
      <c r="D769" s="90" t="s">
        <v>24</v>
      </c>
      <c r="E769" s="90" t="s">
        <v>24</v>
      </c>
      <c r="F769" s="90" t="s">
        <v>24</v>
      </c>
      <c r="G769" s="90" t="s">
        <v>24</v>
      </c>
      <c r="H769" s="90" t="s">
        <v>24</v>
      </c>
      <c r="I769" s="90" t="s">
        <v>24</v>
      </c>
      <c r="J769" s="90" t="s">
        <v>24</v>
      </c>
      <c r="K769" s="90" t="s">
        <v>24</v>
      </c>
      <c r="L769" s="90" t="s">
        <v>24</v>
      </c>
      <c r="M769" s="90" t="s">
        <v>24</v>
      </c>
      <c r="N769" s="90" t="s">
        <v>24</v>
      </c>
      <c r="O769" s="90" t="s">
        <v>24</v>
      </c>
      <c r="P769" s="90" t="s">
        <v>24</v>
      </c>
      <c r="Q769" s="90" t="s">
        <v>24</v>
      </c>
      <c r="R769" s="90" t="s">
        <v>24</v>
      </c>
      <c r="S769" s="90" t="s">
        <v>24</v>
      </c>
      <c r="T769" s="90" t="s">
        <v>24</v>
      </c>
      <c r="U769" s="90" t="s">
        <v>24</v>
      </c>
      <c r="V769" s="90" t="s">
        <v>24</v>
      </c>
      <c r="W769" s="90" t="s">
        <v>24</v>
      </c>
    </row>
    <row r="770" spans="1:23">
      <c r="A770" s="93">
        <v>45040</v>
      </c>
      <c r="B770" s="90">
        <v>53200</v>
      </c>
      <c r="C770" s="90">
        <v>53800</v>
      </c>
      <c r="D770" s="90">
        <v>52300</v>
      </c>
      <c r="E770" s="90">
        <v>50300</v>
      </c>
      <c r="F770" s="90">
        <v>55800</v>
      </c>
      <c r="G770" s="91" t="s">
        <v>25</v>
      </c>
      <c r="H770" s="90">
        <v>53000</v>
      </c>
      <c r="I770" s="90">
        <v>52500</v>
      </c>
      <c r="J770" s="90">
        <v>54900</v>
      </c>
      <c r="K770" s="91" t="s">
        <v>25</v>
      </c>
      <c r="L770" s="90">
        <v>52900</v>
      </c>
      <c r="M770" s="90">
        <v>54400</v>
      </c>
      <c r="N770" s="90">
        <v>51000</v>
      </c>
      <c r="O770" s="90">
        <v>51800</v>
      </c>
      <c r="P770" s="90">
        <v>49650</v>
      </c>
      <c r="Q770" s="90">
        <v>49900</v>
      </c>
      <c r="R770" s="90">
        <v>50000</v>
      </c>
      <c r="S770" s="90">
        <v>52800</v>
      </c>
      <c r="T770" s="90">
        <v>53200</v>
      </c>
      <c r="U770" s="90">
        <v>53500</v>
      </c>
      <c r="V770" s="90">
        <v>55700</v>
      </c>
      <c r="W770" s="90">
        <v>58300</v>
      </c>
    </row>
    <row r="771" spans="1:23">
      <c r="A771" s="93">
        <v>45041</v>
      </c>
      <c r="B771" s="90">
        <v>52900</v>
      </c>
      <c r="C771" s="90">
        <v>53700</v>
      </c>
      <c r="D771" s="90">
        <v>52100</v>
      </c>
      <c r="E771" s="90">
        <v>50000</v>
      </c>
      <c r="F771" s="90">
        <v>55300</v>
      </c>
      <c r="G771" s="91" t="s">
        <v>25</v>
      </c>
      <c r="H771" s="90">
        <v>53000</v>
      </c>
      <c r="I771" s="90">
        <v>52200</v>
      </c>
      <c r="J771" s="90">
        <v>54500</v>
      </c>
      <c r="K771" s="91" t="s">
        <v>25</v>
      </c>
      <c r="L771" s="90">
        <v>52500</v>
      </c>
      <c r="M771" s="90">
        <v>54400</v>
      </c>
      <c r="N771" s="90">
        <v>50800</v>
      </c>
      <c r="O771" s="90">
        <v>51700</v>
      </c>
      <c r="P771" s="90">
        <v>49500</v>
      </c>
      <c r="Q771" s="90">
        <v>49800</v>
      </c>
      <c r="R771" s="90">
        <v>49800</v>
      </c>
      <c r="S771" s="90">
        <v>52500</v>
      </c>
      <c r="T771" s="90">
        <v>52400</v>
      </c>
      <c r="U771" s="90">
        <v>53300</v>
      </c>
      <c r="V771" s="90">
        <v>55500</v>
      </c>
      <c r="W771" s="90">
        <v>58100</v>
      </c>
    </row>
    <row r="772" spans="1:23">
      <c r="A772" s="93">
        <v>45042</v>
      </c>
      <c r="B772" s="90">
        <v>52900</v>
      </c>
      <c r="C772" s="90">
        <v>53700</v>
      </c>
      <c r="D772" s="90">
        <v>52100</v>
      </c>
      <c r="E772" s="90">
        <v>50000</v>
      </c>
      <c r="F772" s="90">
        <v>55100</v>
      </c>
      <c r="G772" s="91" t="s">
        <v>25</v>
      </c>
      <c r="H772" s="90">
        <v>52700</v>
      </c>
      <c r="I772" s="90">
        <v>52200</v>
      </c>
      <c r="J772" s="90">
        <v>54500</v>
      </c>
      <c r="K772" s="91" t="s">
        <v>25</v>
      </c>
      <c r="L772" s="90">
        <v>52500</v>
      </c>
      <c r="M772" s="90">
        <v>54400</v>
      </c>
      <c r="N772" s="90">
        <v>51000</v>
      </c>
      <c r="O772" s="90">
        <v>51700</v>
      </c>
      <c r="P772" s="90">
        <v>49500</v>
      </c>
      <c r="Q772" s="90">
        <v>49800</v>
      </c>
      <c r="R772" s="90">
        <v>49800</v>
      </c>
      <c r="S772" s="90">
        <v>52500</v>
      </c>
      <c r="T772" s="90">
        <v>52400</v>
      </c>
      <c r="U772" s="90">
        <v>53300</v>
      </c>
      <c r="V772" s="90">
        <v>55500</v>
      </c>
      <c r="W772" s="90">
        <v>58100</v>
      </c>
    </row>
    <row r="773" spans="1:23">
      <c r="A773" s="93">
        <v>45043</v>
      </c>
      <c r="B773" s="90">
        <v>52900</v>
      </c>
      <c r="C773" s="90">
        <v>53500</v>
      </c>
      <c r="D773" s="90">
        <v>52100</v>
      </c>
      <c r="E773" s="90">
        <v>49800</v>
      </c>
      <c r="F773" s="90">
        <v>55100</v>
      </c>
      <c r="G773" s="91" t="s">
        <v>25</v>
      </c>
      <c r="H773" s="90">
        <v>52500</v>
      </c>
      <c r="I773" s="90">
        <v>52200</v>
      </c>
      <c r="J773" s="90">
        <v>54500</v>
      </c>
      <c r="K773" s="91" t="s">
        <v>25</v>
      </c>
      <c r="L773" s="90">
        <v>52500</v>
      </c>
      <c r="M773" s="90">
        <v>54400</v>
      </c>
      <c r="N773" s="90">
        <v>50800</v>
      </c>
      <c r="O773" s="90">
        <v>51700</v>
      </c>
      <c r="P773" s="90">
        <v>49350</v>
      </c>
      <c r="Q773" s="90">
        <v>49700</v>
      </c>
      <c r="R773" s="90">
        <v>49800</v>
      </c>
      <c r="S773" s="90">
        <v>52300</v>
      </c>
      <c r="T773" s="90">
        <v>52300</v>
      </c>
      <c r="U773" s="90">
        <v>53300</v>
      </c>
      <c r="V773" s="90">
        <v>55500</v>
      </c>
      <c r="W773" s="90">
        <v>58100</v>
      </c>
    </row>
    <row r="774" spans="1:23">
      <c r="A774" s="93">
        <v>45044</v>
      </c>
      <c r="B774" s="90">
        <v>52700</v>
      </c>
      <c r="C774" s="90">
        <v>53500</v>
      </c>
      <c r="D774" s="90">
        <v>52100</v>
      </c>
      <c r="E774" s="90">
        <v>49800</v>
      </c>
      <c r="F774" s="90">
        <v>54800</v>
      </c>
      <c r="G774" s="91" t="s">
        <v>25</v>
      </c>
      <c r="H774" s="90">
        <v>52500</v>
      </c>
      <c r="I774" s="90">
        <v>52200</v>
      </c>
      <c r="J774" s="90">
        <v>54500</v>
      </c>
      <c r="K774" s="91" t="s">
        <v>25</v>
      </c>
      <c r="L774" s="90">
        <v>52500</v>
      </c>
      <c r="M774" s="90">
        <v>54400</v>
      </c>
      <c r="N774" s="90">
        <v>51000</v>
      </c>
      <c r="O774" s="90">
        <v>51800</v>
      </c>
      <c r="P774" s="90">
        <v>49450</v>
      </c>
      <c r="Q774" s="90">
        <v>49600</v>
      </c>
      <c r="R774" s="90">
        <v>49700</v>
      </c>
      <c r="S774" s="90">
        <v>52300</v>
      </c>
      <c r="T774" s="90">
        <v>52000</v>
      </c>
      <c r="U774" s="90">
        <v>53300</v>
      </c>
      <c r="V774" s="90">
        <v>55100</v>
      </c>
      <c r="W774" s="90">
        <v>57900</v>
      </c>
    </row>
    <row r="775" spans="1:23">
      <c r="A775" s="93">
        <v>45045</v>
      </c>
      <c r="B775" s="90">
        <v>52500</v>
      </c>
      <c r="C775" s="90">
        <v>53300</v>
      </c>
      <c r="D775" s="90">
        <v>52000</v>
      </c>
      <c r="E775" s="90">
        <v>49700</v>
      </c>
      <c r="F775" s="90">
        <v>54800</v>
      </c>
      <c r="G775" s="91" t="s">
        <v>25</v>
      </c>
      <c r="H775" s="90">
        <v>52500</v>
      </c>
      <c r="I775" s="90">
        <v>52100</v>
      </c>
      <c r="J775" s="90">
        <v>54500</v>
      </c>
      <c r="K775" s="91" t="s">
        <v>25</v>
      </c>
      <c r="L775" s="90">
        <v>52400</v>
      </c>
      <c r="M775" s="90">
        <v>54400</v>
      </c>
      <c r="N775" s="90">
        <v>50700</v>
      </c>
      <c r="O775" s="90">
        <v>51300</v>
      </c>
      <c r="P775" s="90">
        <v>49000</v>
      </c>
      <c r="Q775" s="90">
        <v>49500</v>
      </c>
      <c r="R775" s="90">
        <v>49700</v>
      </c>
      <c r="S775" s="90">
        <v>52200</v>
      </c>
      <c r="T775" s="90">
        <v>52000</v>
      </c>
      <c r="U775" s="90">
        <v>53300</v>
      </c>
      <c r="V775" s="90">
        <v>55000</v>
      </c>
      <c r="W775" s="90">
        <v>57700</v>
      </c>
    </row>
    <row r="776" spans="1:23">
      <c r="A776" s="93">
        <v>45046</v>
      </c>
      <c r="B776" s="90" t="s">
        <v>24</v>
      </c>
      <c r="C776" s="90" t="s">
        <v>24</v>
      </c>
      <c r="D776" s="90" t="s">
        <v>24</v>
      </c>
      <c r="E776" s="90" t="s">
        <v>24</v>
      </c>
      <c r="F776" s="90" t="s">
        <v>24</v>
      </c>
      <c r="G776" s="90" t="s">
        <v>24</v>
      </c>
      <c r="H776" s="90" t="s">
        <v>24</v>
      </c>
      <c r="I776" s="90" t="s">
        <v>24</v>
      </c>
      <c r="J776" s="90" t="s">
        <v>24</v>
      </c>
      <c r="K776" s="90" t="s">
        <v>24</v>
      </c>
      <c r="L776" s="90" t="s">
        <v>24</v>
      </c>
      <c r="M776" s="90" t="s">
        <v>24</v>
      </c>
      <c r="N776" s="90" t="s">
        <v>24</v>
      </c>
      <c r="O776" s="90" t="s">
        <v>24</v>
      </c>
      <c r="P776" s="90" t="s">
        <v>24</v>
      </c>
      <c r="Q776" s="90" t="s">
        <v>24</v>
      </c>
      <c r="R776" s="90" t="s">
        <v>24</v>
      </c>
      <c r="S776" s="90" t="s">
        <v>24</v>
      </c>
      <c r="T776" s="90" t="s">
        <v>24</v>
      </c>
      <c r="U776" s="90" t="s">
        <v>24</v>
      </c>
      <c r="V776" s="90" t="s">
        <v>24</v>
      </c>
      <c r="W776" s="90" t="s">
        <v>24</v>
      </c>
    </row>
    <row r="777" spans="1:23">
      <c r="A777" s="93">
        <v>45047</v>
      </c>
      <c r="B777" s="90">
        <v>52300</v>
      </c>
      <c r="C777" s="90">
        <v>53000</v>
      </c>
      <c r="D777" s="90">
        <v>51700</v>
      </c>
      <c r="E777" s="90">
        <v>49400</v>
      </c>
      <c r="F777" s="90">
        <v>54100</v>
      </c>
      <c r="G777" s="91" t="s">
        <v>25</v>
      </c>
      <c r="H777" s="90">
        <v>52000</v>
      </c>
      <c r="I777" s="90">
        <v>52000</v>
      </c>
      <c r="J777" s="90">
        <v>54000</v>
      </c>
      <c r="K777" s="91" t="s">
        <v>25</v>
      </c>
      <c r="L777" s="90">
        <v>52200</v>
      </c>
      <c r="M777" s="90">
        <v>54300</v>
      </c>
      <c r="N777" s="90">
        <v>50400</v>
      </c>
      <c r="O777" s="90">
        <v>51300</v>
      </c>
      <c r="P777" s="90">
        <v>48900</v>
      </c>
      <c r="Q777" s="90">
        <v>49100</v>
      </c>
      <c r="R777" s="90">
        <v>49700</v>
      </c>
      <c r="S777" s="90">
        <v>51900</v>
      </c>
      <c r="T777" s="90">
        <v>51700</v>
      </c>
      <c r="U777" s="90">
        <v>53300</v>
      </c>
      <c r="V777" s="90">
        <v>54800</v>
      </c>
      <c r="W777" s="90">
        <v>57300</v>
      </c>
    </row>
    <row r="778" spans="1:23">
      <c r="A778" s="93">
        <v>45048</v>
      </c>
      <c r="B778" s="90">
        <v>52100</v>
      </c>
      <c r="C778" s="90">
        <v>53000</v>
      </c>
      <c r="D778" s="90">
        <v>51200</v>
      </c>
      <c r="E778" s="90">
        <v>48800</v>
      </c>
      <c r="F778" s="90">
        <v>54100</v>
      </c>
      <c r="G778" s="91" t="s">
        <v>25</v>
      </c>
      <c r="H778" s="90">
        <v>52000</v>
      </c>
      <c r="I778" s="90">
        <v>51500</v>
      </c>
      <c r="J778" s="90">
        <v>53800</v>
      </c>
      <c r="K778" s="91" t="s">
        <v>25</v>
      </c>
      <c r="L778" s="90">
        <v>52000</v>
      </c>
      <c r="M778" s="90">
        <v>53600</v>
      </c>
      <c r="N778" s="90">
        <v>50000</v>
      </c>
      <c r="O778" s="90">
        <v>50400</v>
      </c>
      <c r="P778" s="90">
        <v>48600</v>
      </c>
      <c r="Q778" s="90">
        <v>48800</v>
      </c>
      <c r="R778" s="90">
        <v>49100</v>
      </c>
      <c r="S778" s="90">
        <v>51300</v>
      </c>
      <c r="T778" s="90">
        <v>51200</v>
      </c>
      <c r="U778" s="90">
        <v>52800</v>
      </c>
      <c r="V778" s="90">
        <v>54600</v>
      </c>
      <c r="W778" s="90">
        <v>57100</v>
      </c>
    </row>
    <row r="779" spans="1:23">
      <c r="A779" s="93">
        <v>45049</v>
      </c>
      <c r="B779" s="90">
        <v>51900</v>
      </c>
      <c r="C779" s="90">
        <v>53000</v>
      </c>
      <c r="D779" s="90">
        <v>51200</v>
      </c>
      <c r="E779" s="90">
        <v>49000</v>
      </c>
      <c r="F779" s="90">
        <v>54000</v>
      </c>
      <c r="G779" s="91" t="s">
        <v>25</v>
      </c>
      <c r="H779" s="90">
        <v>51500</v>
      </c>
      <c r="I779" s="90">
        <v>51500</v>
      </c>
      <c r="J779" s="90">
        <v>53500</v>
      </c>
      <c r="K779" s="91" t="s">
        <v>25</v>
      </c>
      <c r="L779" s="90">
        <v>52000</v>
      </c>
      <c r="M779" s="90">
        <v>52800</v>
      </c>
      <c r="N779" s="90">
        <v>50000</v>
      </c>
      <c r="O779" s="90">
        <v>50400</v>
      </c>
      <c r="P779" s="90">
        <v>48400</v>
      </c>
      <c r="Q779" s="90">
        <v>48500</v>
      </c>
      <c r="R779" s="90">
        <v>48900</v>
      </c>
      <c r="S779" s="90">
        <v>51500</v>
      </c>
      <c r="T779" s="90">
        <v>51200</v>
      </c>
      <c r="U779" s="90">
        <v>52800</v>
      </c>
      <c r="V779" s="90">
        <v>54300</v>
      </c>
      <c r="W779" s="90">
        <v>56800</v>
      </c>
    </row>
    <row r="780" spans="1:23">
      <c r="A780" s="93">
        <v>45050</v>
      </c>
      <c r="B780" s="90">
        <v>51700</v>
      </c>
      <c r="C780" s="90">
        <v>53000</v>
      </c>
      <c r="D780" s="90">
        <v>51000</v>
      </c>
      <c r="E780" s="90">
        <v>48500</v>
      </c>
      <c r="F780" s="90">
        <v>54000</v>
      </c>
      <c r="G780" s="91" t="s">
        <v>25</v>
      </c>
      <c r="H780" s="90">
        <v>51500</v>
      </c>
      <c r="I780" s="90">
        <v>51300</v>
      </c>
      <c r="J780" s="90">
        <v>53500</v>
      </c>
      <c r="K780" s="91" t="s">
        <v>25</v>
      </c>
      <c r="L780" s="90">
        <v>51600</v>
      </c>
      <c r="M780" s="90">
        <v>52800</v>
      </c>
      <c r="N780" s="90">
        <v>49800</v>
      </c>
      <c r="O780" s="90">
        <v>50200</v>
      </c>
      <c r="P780" s="90">
        <v>48200</v>
      </c>
      <c r="Q780" s="90">
        <v>48000</v>
      </c>
      <c r="R780" s="90">
        <v>48700</v>
      </c>
      <c r="S780" s="90">
        <v>51000</v>
      </c>
      <c r="T780" s="90">
        <v>51000</v>
      </c>
      <c r="U780" s="90">
        <v>52800</v>
      </c>
      <c r="V780" s="90">
        <v>54200</v>
      </c>
      <c r="W780" s="90">
        <v>56800</v>
      </c>
    </row>
    <row r="781" spans="1:23">
      <c r="A781" s="93">
        <v>45051</v>
      </c>
      <c r="B781" s="90">
        <v>51400</v>
      </c>
      <c r="C781" s="90">
        <v>52700</v>
      </c>
      <c r="D781" s="90">
        <v>50800</v>
      </c>
      <c r="E781" s="90">
        <v>48200</v>
      </c>
      <c r="F781" s="90">
        <v>53700</v>
      </c>
      <c r="G781" s="91" t="s">
        <v>25</v>
      </c>
      <c r="H781" s="90">
        <v>50500</v>
      </c>
      <c r="I781" s="90">
        <v>50900</v>
      </c>
      <c r="J781" s="90">
        <v>53000</v>
      </c>
      <c r="K781" s="91" t="s">
        <v>25</v>
      </c>
      <c r="L781" s="90">
        <v>51400</v>
      </c>
      <c r="M781" s="90">
        <v>52400</v>
      </c>
      <c r="N781" s="90">
        <v>49500</v>
      </c>
      <c r="O781" s="90">
        <v>50000</v>
      </c>
      <c r="P781" s="90">
        <v>47600</v>
      </c>
      <c r="Q781" s="90">
        <v>47500</v>
      </c>
      <c r="R781" s="90">
        <v>48300</v>
      </c>
      <c r="S781" s="90">
        <v>50700</v>
      </c>
      <c r="T781" s="90">
        <v>50500</v>
      </c>
      <c r="U781" s="90">
        <v>52600</v>
      </c>
      <c r="V781" s="90">
        <v>54100</v>
      </c>
      <c r="W781" s="90">
        <v>56700</v>
      </c>
    </row>
    <row r="782" spans="1:23">
      <c r="A782" s="93">
        <v>45052</v>
      </c>
      <c r="B782" s="90">
        <v>51100</v>
      </c>
      <c r="C782" s="90">
        <v>52500</v>
      </c>
      <c r="D782" s="90">
        <v>50500</v>
      </c>
      <c r="E782" s="90">
        <v>47900</v>
      </c>
      <c r="F782" s="90">
        <v>53100</v>
      </c>
      <c r="G782" s="91" t="s">
        <v>25</v>
      </c>
      <c r="H782" s="90">
        <v>50500</v>
      </c>
      <c r="I782" s="90">
        <v>50200</v>
      </c>
      <c r="J782" s="90">
        <v>52500</v>
      </c>
      <c r="K782" s="91" t="s">
        <v>25</v>
      </c>
      <c r="L782" s="90">
        <v>51100</v>
      </c>
      <c r="M782" s="90">
        <v>52400</v>
      </c>
      <c r="N782" s="90">
        <v>49100</v>
      </c>
      <c r="O782" s="90">
        <v>49600</v>
      </c>
      <c r="P782" s="90">
        <v>47600</v>
      </c>
      <c r="Q782" s="90">
        <v>47300</v>
      </c>
      <c r="R782" s="90">
        <v>47900</v>
      </c>
      <c r="S782" s="90">
        <v>50400</v>
      </c>
      <c r="T782" s="90">
        <v>50000</v>
      </c>
      <c r="U782" s="90">
        <v>52600</v>
      </c>
      <c r="V782" s="90">
        <v>53800</v>
      </c>
      <c r="W782" s="90">
        <v>56500</v>
      </c>
    </row>
    <row r="783" spans="1:23">
      <c r="A783" s="93">
        <v>45053</v>
      </c>
      <c r="B783" s="90" t="s">
        <v>24</v>
      </c>
      <c r="C783" s="90" t="s">
        <v>24</v>
      </c>
      <c r="D783" s="90" t="s">
        <v>24</v>
      </c>
      <c r="E783" s="90" t="s">
        <v>24</v>
      </c>
      <c r="F783" s="90" t="s">
        <v>24</v>
      </c>
      <c r="G783" s="90" t="s">
        <v>24</v>
      </c>
      <c r="H783" s="90" t="s">
        <v>24</v>
      </c>
      <c r="I783" s="90" t="s">
        <v>24</v>
      </c>
      <c r="J783" s="90" t="s">
        <v>24</v>
      </c>
      <c r="K783" s="90" t="s">
        <v>24</v>
      </c>
      <c r="L783" s="90" t="s">
        <v>24</v>
      </c>
      <c r="M783" s="90" t="s">
        <v>24</v>
      </c>
      <c r="N783" s="90" t="s">
        <v>24</v>
      </c>
      <c r="O783" s="90" t="s">
        <v>24</v>
      </c>
      <c r="P783" s="90" t="s">
        <v>24</v>
      </c>
      <c r="Q783" s="90" t="s">
        <v>24</v>
      </c>
      <c r="R783" s="90" t="s">
        <v>24</v>
      </c>
      <c r="S783" s="90" t="s">
        <v>24</v>
      </c>
      <c r="T783" s="90" t="s">
        <v>24</v>
      </c>
      <c r="U783" s="90" t="s">
        <v>24</v>
      </c>
      <c r="V783" s="90" t="s">
        <v>24</v>
      </c>
      <c r="W783" s="90" t="s">
        <v>24</v>
      </c>
    </row>
    <row r="784" spans="1:23">
      <c r="A784" s="93">
        <v>45054</v>
      </c>
      <c r="B784" s="90">
        <v>51500</v>
      </c>
      <c r="C784" s="90">
        <v>52500</v>
      </c>
      <c r="D784" s="90">
        <v>50700</v>
      </c>
      <c r="E784" s="90">
        <v>48200</v>
      </c>
      <c r="F784" s="90">
        <v>53100</v>
      </c>
      <c r="G784" s="91" t="s">
        <v>25</v>
      </c>
      <c r="H784" s="90">
        <v>51000</v>
      </c>
      <c r="I784" s="90">
        <v>50300</v>
      </c>
      <c r="J784" s="90">
        <v>52800</v>
      </c>
      <c r="K784" s="91" t="s">
        <v>25</v>
      </c>
      <c r="L784" s="90">
        <v>51500</v>
      </c>
      <c r="M784" s="90">
        <v>52400</v>
      </c>
      <c r="N784" s="90">
        <v>49700</v>
      </c>
      <c r="O784" s="90">
        <v>49800</v>
      </c>
      <c r="P784" s="90">
        <v>47600</v>
      </c>
      <c r="Q784" s="90">
        <v>47500</v>
      </c>
      <c r="R784" s="90">
        <v>48200</v>
      </c>
      <c r="S784" s="90">
        <v>50700</v>
      </c>
      <c r="T784" s="90">
        <v>50300</v>
      </c>
      <c r="U784" s="90">
        <v>52600</v>
      </c>
      <c r="V784" s="90">
        <v>53500</v>
      </c>
      <c r="W784" s="90">
        <v>56000</v>
      </c>
    </row>
    <row r="785" spans="1:23">
      <c r="A785" s="93">
        <v>45055</v>
      </c>
      <c r="B785" s="90">
        <v>51700</v>
      </c>
      <c r="C785" s="90">
        <v>52500</v>
      </c>
      <c r="D785" s="90">
        <v>51000</v>
      </c>
      <c r="E785" s="90">
        <v>48500</v>
      </c>
      <c r="F785" s="90">
        <v>54000</v>
      </c>
      <c r="G785" s="91" t="s">
        <v>25</v>
      </c>
      <c r="H785" s="90">
        <v>51000</v>
      </c>
      <c r="I785" s="90">
        <v>50500</v>
      </c>
      <c r="J785" s="90">
        <v>52800</v>
      </c>
      <c r="K785" s="91" t="s">
        <v>25</v>
      </c>
      <c r="L785" s="90">
        <v>51500</v>
      </c>
      <c r="M785" s="90">
        <v>52800</v>
      </c>
      <c r="N785" s="90">
        <v>49800</v>
      </c>
      <c r="O785" s="90">
        <v>50000</v>
      </c>
      <c r="P785" s="90">
        <v>47700</v>
      </c>
      <c r="Q785" s="90">
        <v>47800</v>
      </c>
      <c r="R785" s="90">
        <v>48300</v>
      </c>
      <c r="S785" s="90">
        <v>51000</v>
      </c>
      <c r="T785" s="90">
        <v>50500</v>
      </c>
      <c r="U785" s="90">
        <v>52600</v>
      </c>
      <c r="V785" s="90">
        <v>53500</v>
      </c>
      <c r="W785" s="90">
        <v>56000</v>
      </c>
    </row>
    <row r="786" spans="1:23">
      <c r="A786" s="93">
        <v>45056</v>
      </c>
      <c r="B786" s="90">
        <v>52000</v>
      </c>
      <c r="C786" s="90">
        <v>52800</v>
      </c>
      <c r="D786" s="90">
        <v>51400</v>
      </c>
      <c r="E786" s="90">
        <v>49000</v>
      </c>
      <c r="F786" s="90">
        <v>54000</v>
      </c>
      <c r="G786" s="91" t="s">
        <v>25</v>
      </c>
      <c r="H786" s="90">
        <v>51500</v>
      </c>
      <c r="I786" s="90">
        <v>51300</v>
      </c>
      <c r="J786" s="90">
        <v>53400</v>
      </c>
      <c r="K786" s="91" t="s">
        <v>25</v>
      </c>
      <c r="L786" s="90">
        <v>52000</v>
      </c>
      <c r="M786" s="90">
        <v>53300</v>
      </c>
      <c r="N786" s="90">
        <v>50300</v>
      </c>
      <c r="O786" s="90">
        <v>50300</v>
      </c>
      <c r="P786" s="90">
        <v>48200</v>
      </c>
      <c r="Q786" s="90">
        <v>48200</v>
      </c>
      <c r="R786" s="90">
        <v>48700</v>
      </c>
      <c r="S786" s="90">
        <v>51500</v>
      </c>
      <c r="T786" s="90">
        <v>51000</v>
      </c>
      <c r="U786" s="90">
        <v>52600</v>
      </c>
      <c r="V786" s="90">
        <v>53500</v>
      </c>
      <c r="W786" s="90">
        <v>56000</v>
      </c>
    </row>
    <row r="787" spans="1:23">
      <c r="A787" s="93">
        <v>45057</v>
      </c>
      <c r="B787" s="90">
        <v>52000</v>
      </c>
      <c r="C787" s="90">
        <v>52800</v>
      </c>
      <c r="D787" s="90">
        <v>51400</v>
      </c>
      <c r="E787" s="90">
        <v>48600</v>
      </c>
      <c r="F787" s="90">
        <v>54300</v>
      </c>
      <c r="G787" s="91" t="s">
        <v>25</v>
      </c>
      <c r="H787" s="90">
        <v>51000</v>
      </c>
      <c r="I787" s="90">
        <v>51300</v>
      </c>
      <c r="J787" s="90">
        <v>53700</v>
      </c>
      <c r="K787" s="91" t="s">
        <v>25</v>
      </c>
      <c r="L787" s="90">
        <v>52000</v>
      </c>
      <c r="M787" s="90">
        <v>53500</v>
      </c>
      <c r="N787" s="90">
        <v>50300</v>
      </c>
      <c r="O787" s="90">
        <v>50300</v>
      </c>
      <c r="P787" s="90">
        <v>47700</v>
      </c>
      <c r="Q787" s="90">
        <v>47800</v>
      </c>
      <c r="R787" s="90">
        <v>48500</v>
      </c>
      <c r="S787" s="90">
        <v>51100</v>
      </c>
      <c r="T787" s="90">
        <v>50900</v>
      </c>
      <c r="U787" s="90">
        <v>52600</v>
      </c>
      <c r="V787" s="90">
        <v>53600</v>
      </c>
      <c r="W787" s="90">
        <v>56000</v>
      </c>
    </row>
    <row r="788" spans="1:23">
      <c r="A788" s="93">
        <v>45058</v>
      </c>
      <c r="B788" s="90">
        <v>51700</v>
      </c>
      <c r="C788" s="90">
        <v>52500</v>
      </c>
      <c r="D788" s="90">
        <v>51100</v>
      </c>
      <c r="E788" s="90">
        <v>48600</v>
      </c>
      <c r="F788" s="90">
        <v>54300</v>
      </c>
      <c r="G788" s="91" t="s">
        <v>25</v>
      </c>
      <c r="H788" s="90">
        <v>51000</v>
      </c>
      <c r="I788" s="90">
        <v>51300</v>
      </c>
      <c r="J788" s="90">
        <v>53700</v>
      </c>
      <c r="K788" s="91" t="s">
        <v>25</v>
      </c>
      <c r="L788" s="90">
        <v>51800</v>
      </c>
      <c r="M788" s="90">
        <v>53900</v>
      </c>
      <c r="N788" s="90">
        <v>50300</v>
      </c>
      <c r="O788" s="90">
        <v>50300</v>
      </c>
      <c r="P788" s="90">
        <v>48000</v>
      </c>
      <c r="Q788" s="90">
        <v>47700</v>
      </c>
      <c r="R788" s="90">
        <v>48300</v>
      </c>
      <c r="S788" s="90">
        <v>51100</v>
      </c>
      <c r="T788" s="90">
        <v>50700</v>
      </c>
      <c r="U788" s="90">
        <v>52600</v>
      </c>
      <c r="V788" s="90">
        <v>53600</v>
      </c>
      <c r="W788" s="90">
        <v>56000</v>
      </c>
    </row>
    <row r="789" spans="1:23">
      <c r="A789" s="93">
        <v>45059</v>
      </c>
      <c r="B789" s="90">
        <v>51500</v>
      </c>
      <c r="C789" s="90">
        <v>52500</v>
      </c>
      <c r="D789" s="90">
        <v>51400</v>
      </c>
      <c r="E789" s="90">
        <v>48600</v>
      </c>
      <c r="F789" s="90">
        <v>54300</v>
      </c>
      <c r="G789" s="91" t="s">
        <v>25</v>
      </c>
      <c r="H789" s="90">
        <v>51000</v>
      </c>
      <c r="I789" s="90">
        <v>51400</v>
      </c>
      <c r="J789" s="90">
        <v>53700</v>
      </c>
      <c r="K789" s="91" t="s">
        <v>25</v>
      </c>
      <c r="L789" s="90">
        <v>52000</v>
      </c>
      <c r="M789" s="90">
        <v>54100</v>
      </c>
      <c r="N789" s="90">
        <v>50200</v>
      </c>
      <c r="O789" s="90">
        <v>50300</v>
      </c>
      <c r="P789" s="90">
        <v>47950</v>
      </c>
      <c r="Q789" s="90">
        <v>47500</v>
      </c>
      <c r="R789" s="90">
        <v>48300</v>
      </c>
      <c r="S789" s="90">
        <v>51100</v>
      </c>
      <c r="T789" s="90">
        <v>50500</v>
      </c>
      <c r="U789" s="90">
        <v>52600</v>
      </c>
      <c r="V789" s="90">
        <v>53500</v>
      </c>
      <c r="W789" s="90">
        <v>56000</v>
      </c>
    </row>
    <row r="790" spans="1:23">
      <c r="A790" s="93">
        <v>45060</v>
      </c>
      <c r="B790" s="90" t="s">
        <v>24</v>
      </c>
      <c r="C790" s="90" t="s">
        <v>24</v>
      </c>
      <c r="D790" s="90" t="s">
        <v>24</v>
      </c>
      <c r="E790" s="90" t="s">
        <v>24</v>
      </c>
      <c r="F790" s="90" t="s">
        <v>24</v>
      </c>
      <c r="G790" s="90" t="s">
        <v>24</v>
      </c>
      <c r="H790" s="90" t="s">
        <v>24</v>
      </c>
      <c r="I790" s="90" t="s">
        <v>24</v>
      </c>
      <c r="J790" s="90" t="s">
        <v>24</v>
      </c>
      <c r="K790" s="90" t="s">
        <v>24</v>
      </c>
      <c r="L790" s="90" t="s">
        <v>24</v>
      </c>
      <c r="M790" s="90" t="s">
        <v>24</v>
      </c>
      <c r="N790" s="90" t="s">
        <v>24</v>
      </c>
      <c r="O790" s="90" t="s">
        <v>24</v>
      </c>
      <c r="P790" s="90" t="s">
        <v>24</v>
      </c>
      <c r="Q790" s="90" t="s">
        <v>24</v>
      </c>
      <c r="R790" s="90" t="s">
        <v>24</v>
      </c>
      <c r="S790" s="90" t="s">
        <v>24</v>
      </c>
      <c r="T790" s="90" t="s">
        <v>24</v>
      </c>
      <c r="U790" s="90" t="s">
        <v>24</v>
      </c>
      <c r="V790" s="90" t="s">
        <v>24</v>
      </c>
      <c r="W790" s="90" t="s">
        <v>24</v>
      </c>
    </row>
    <row r="791" spans="1:23">
      <c r="A791" s="93">
        <v>45061</v>
      </c>
      <c r="B791" s="90">
        <v>52000</v>
      </c>
      <c r="C791" s="90">
        <v>52500</v>
      </c>
      <c r="D791" s="90">
        <v>52000</v>
      </c>
      <c r="E791" s="90">
        <v>48600</v>
      </c>
      <c r="F791" s="90">
        <v>54300</v>
      </c>
      <c r="G791" s="91" t="s">
        <v>25</v>
      </c>
      <c r="H791" s="90">
        <v>51000</v>
      </c>
      <c r="I791" s="90">
        <v>51800</v>
      </c>
      <c r="J791" s="90">
        <v>53700</v>
      </c>
      <c r="K791" s="91" t="s">
        <v>25</v>
      </c>
      <c r="L791" s="90">
        <v>52400</v>
      </c>
      <c r="M791" s="90">
        <v>54100</v>
      </c>
      <c r="N791" s="90">
        <v>50800</v>
      </c>
      <c r="O791" s="90">
        <v>50400</v>
      </c>
      <c r="P791" s="90">
        <v>47900</v>
      </c>
      <c r="Q791" s="90">
        <v>48100</v>
      </c>
      <c r="R791" s="90">
        <v>48500</v>
      </c>
      <c r="S791" s="90">
        <v>51100</v>
      </c>
      <c r="T791" s="90">
        <v>50800</v>
      </c>
      <c r="U791" s="90">
        <v>52600</v>
      </c>
      <c r="V791" s="90">
        <v>53500</v>
      </c>
      <c r="W791" s="90">
        <v>56000</v>
      </c>
    </row>
    <row r="792" spans="1:23">
      <c r="A792" s="93">
        <v>45062</v>
      </c>
      <c r="B792" s="90">
        <v>52200</v>
      </c>
      <c r="C792" s="90">
        <v>52500</v>
      </c>
      <c r="D792" s="90">
        <v>52600</v>
      </c>
      <c r="E792" s="90">
        <v>48600</v>
      </c>
      <c r="F792" s="90">
        <v>54300</v>
      </c>
      <c r="G792" s="91" t="s">
        <v>25</v>
      </c>
      <c r="H792" s="90">
        <v>51000</v>
      </c>
      <c r="I792" s="90">
        <v>52200</v>
      </c>
      <c r="J792" s="90">
        <v>53700</v>
      </c>
      <c r="K792" s="91" t="s">
        <v>25</v>
      </c>
      <c r="L792" s="90">
        <v>52600</v>
      </c>
      <c r="M792" s="90">
        <v>54100</v>
      </c>
      <c r="N792" s="90">
        <v>51300</v>
      </c>
      <c r="O792" s="90">
        <v>50400</v>
      </c>
      <c r="P792" s="90">
        <v>48000</v>
      </c>
      <c r="Q792" s="90">
        <v>48300</v>
      </c>
      <c r="R792" s="90">
        <v>48700</v>
      </c>
      <c r="S792" s="90">
        <v>51100</v>
      </c>
      <c r="T792" s="90">
        <v>51000</v>
      </c>
      <c r="U792" s="90">
        <v>52600</v>
      </c>
      <c r="V792" s="90">
        <v>53500</v>
      </c>
      <c r="W792" s="90">
        <v>56000</v>
      </c>
    </row>
    <row r="793" spans="1:23">
      <c r="A793" s="93">
        <v>45063</v>
      </c>
      <c r="B793" s="90">
        <v>52700</v>
      </c>
      <c r="C793" s="90">
        <v>52500</v>
      </c>
      <c r="D793" s="90">
        <v>52700</v>
      </c>
      <c r="E793" s="90">
        <v>49000</v>
      </c>
      <c r="F793" s="90">
        <v>54300</v>
      </c>
      <c r="G793" s="91" t="s">
        <v>25</v>
      </c>
      <c r="H793" s="90">
        <v>51500</v>
      </c>
      <c r="I793" s="90">
        <v>52600</v>
      </c>
      <c r="J793" s="90">
        <v>53700</v>
      </c>
      <c r="K793" s="91" t="s">
        <v>25</v>
      </c>
      <c r="L793" s="90">
        <v>53200</v>
      </c>
      <c r="M793" s="90">
        <v>54100</v>
      </c>
      <c r="N793" s="90">
        <v>51500</v>
      </c>
      <c r="O793" s="90">
        <v>50700</v>
      </c>
      <c r="P793" s="90">
        <v>48500</v>
      </c>
      <c r="Q793" s="90">
        <v>48400</v>
      </c>
      <c r="R793" s="90">
        <v>48800</v>
      </c>
      <c r="S793" s="90">
        <v>51500</v>
      </c>
      <c r="T793" s="90">
        <v>51300</v>
      </c>
      <c r="U793" s="90">
        <v>52600</v>
      </c>
      <c r="V793" s="90">
        <v>53500</v>
      </c>
      <c r="W793" s="90">
        <v>56000</v>
      </c>
    </row>
    <row r="794" spans="1:23">
      <c r="A794" s="93">
        <v>45064</v>
      </c>
      <c r="B794" s="90">
        <v>52700</v>
      </c>
      <c r="C794" s="90">
        <v>52500</v>
      </c>
      <c r="D794" s="90">
        <v>52300</v>
      </c>
      <c r="E794" s="90">
        <v>48500</v>
      </c>
      <c r="F794" s="90">
        <v>54300</v>
      </c>
      <c r="G794" s="91" t="s">
        <v>25</v>
      </c>
      <c r="H794" s="90">
        <v>51500</v>
      </c>
      <c r="I794" s="90">
        <v>52600</v>
      </c>
      <c r="J794" s="90">
        <v>53400</v>
      </c>
      <c r="K794" s="91" t="s">
        <v>25</v>
      </c>
      <c r="L794" s="90">
        <v>53100</v>
      </c>
      <c r="M794" s="90">
        <v>54100</v>
      </c>
      <c r="N794" s="90">
        <v>51300</v>
      </c>
      <c r="O794" s="90">
        <v>50500</v>
      </c>
      <c r="P794" s="90">
        <v>48050</v>
      </c>
      <c r="Q794" s="90">
        <v>48300</v>
      </c>
      <c r="R794" s="90">
        <v>48600</v>
      </c>
      <c r="S794" s="90">
        <v>51000</v>
      </c>
      <c r="T794" s="90">
        <v>51300</v>
      </c>
      <c r="U794" s="90">
        <v>52600</v>
      </c>
      <c r="V794" s="90">
        <v>53400</v>
      </c>
      <c r="W794" s="90">
        <v>55800</v>
      </c>
    </row>
    <row r="795" spans="1:23">
      <c r="A795" s="93">
        <v>45065</v>
      </c>
      <c r="B795" s="90">
        <v>52500</v>
      </c>
      <c r="C795" s="90">
        <v>52300</v>
      </c>
      <c r="D795" s="90">
        <v>52300</v>
      </c>
      <c r="E795" s="90">
        <v>48300</v>
      </c>
      <c r="F795" s="90">
        <v>54200</v>
      </c>
      <c r="G795" s="91" t="s">
        <v>25</v>
      </c>
      <c r="H795" s="90">
        <v>51500</v>
      </c>
      <c r="I795" s="90">
        <v>52600</v>
      </c>
      <c r="J795" s="90">
        <v>53300</v>
      </c>
      <c r="K795" s="91" t="s">
        <v>25</v>
      </c>
      <c r="L795" s="90">
        <v>53100</v>
      </c>
      <c r="M795" s="90">
        <v>53800</v>
      </c>
      <c r="N795" s="90">
        <v>51200</v>
      </c>
      <c r="O795" s="90">
        <v>50000</v>
      </c>
      <c r="P795" s="90">
        <v>47800</v>
      </c>
      <c r="Q795" s="90">
        <v>48100</v>
      </c>
      <c r="R795" s="90">
        <v>48300</v>
      </c>
      <c r="S795" s="90">
        <v>50800</v>
      </c>
      <c r="T795" s="90">
        <v>51200</v>
      </c>
      <c r="U795" s="90">
        <v>52600</v>
      </c>
      <c r="V795" s="90">
        <v>53200</v>
      </c>
      <c r="W795" s="90">
        <v>55800</v>
      </c>
    </row>
    <row r="796" spans="1:23">
      <c r="A796" s="93">
        <v>45066</v>
      </c>
      <c r="B796" s="90">
        <v>52200</v>
      </c>
      <c r="C796" s="90">
        <v>52300</v>
      </c>
      <c r="D796" s="90">
        <v>52200</v>
      </c>
      <c r="E796" s="90">
        <v>47800</v>
      </c>
      <c r="F796" s="90">
        <v>54000</v>
      </c>
      <c r="G796" s="91" t="s">
        <v>25</v>
      </c>
      <c r="H796" s="90">
        <v>51000</v>
      </c>
      <c r="I796" s="90">
        <v>51900</v>
      </c>
      <c r="J796" s="90">
        <v>53200</v>
      </c>
      <c r="K796" s="91" t="s">
        <v>25</v>
      </c>
      <c r="L796" s="90">
        <v>52800</v>
      </c>
      <c r="M796" s="90">
        <v>53500</v>
      </c>
      <c r="N796" s="90">
        <v>51000</v>
      </c>
      <c r="O796" s="90">
        <v>49800</v>
      </c>
      <c r="P796" s="90">
        <v>47600</v>
      </c>
      <c r="Q796" s="90">
        <v>48000</v>
      </c>
      <c r="R796" s="90">
        <v>48000</v>
      </c>
      <c r="S796" s="90">
        <v>50300</v>
      </c>
      <c r="T796" s="90">
        <v>51200</v>
      </c>
      <c r="U796" s="90">
        <v>52600</v>
      </c>
      <c r="V796" s="90">
        <v>53000</v>
      </c>
      <c r="W796" s="90">
        <v>55500</v>
      </c>
    </row>
    <row r="797" spans="1:23">
      <c r="A797" s="93">
        <v>45067</v>
      </c>
      <c r="B797" s="90" t="s">
        <v>24</v>
      </c>
      <c r="C797" s="90" t="s">
        <v>24</v>
      </c>
      <c r="D797" s="90" t="s">
        <v>24</v>
      </c>
      <c r="E797" s="90" t="s">
        <v>24</v>
      </c>
      <c r="F797" s="90" t="s">
        <v>24</v>
      </c>
      <c r="G797" s="90" t="s">
        <v>24</v>
      </c>
      <c r="H797" s="90" t="s">
        <v>24</v>
      </c>
      <c r="I797" s="90" t="s">
        <v>24</v>
      </c>
      <c r="J797" s="90" t="s">
        <v>24</v>
      </c>
      <c r="K797" s="90" t="s">
        <v>24</v>
      </c>
      <c r="L797" s="90" t="s">
        <v>24</v>
      </c>
      <c r="M797" s="90" t="s">
        <v>24</v>
      </c>
      <c r="N797" s="90" t="s">
        <v>24</v>
      </c>
      <c r="O797" s="90" t="s">
        <v>24</v>
      </c>
      <c r="P797" s="90" t="s">
        <v>24</v>
      </c>
      <c r="Q797" s="90" t="s">
        <v>24</v>
      </c>
      <c r="R797" s="90" t="s">
        <v>24</v>
      </c>
      <c r="S797" s="90" t="s">
        <v>24</v>
      </c>
      <c r="T797" s="90" t="s">
        <v>24</v>
      </c>
      <c r="U797" s="90" t="s">
        <v>24</v>
      </c>
      <c r="V797" s="90" t="s">
        <v>24</v>
      </c>
      <c r="W797" s="90" t="s">
        <v>24</v>
      </c>
    </row>
    <row r="798" spans="1:23">
      <c r="A798" s="93">
        <v>45068</v>
      </c>
      <c r="B798" s="90">
        <v>51600</v>
      </c>
      <c r="C798" s="90">
        <v>52000</v>
      </c>
      <c r="D798" s="90">
        <v>51800</v>
      </c>
      <c r="E798" s="90">
        <v>47600</v>
      </c>
      <c r="F798" s="90">
        <v>53700</v>
      </c>
      <c r="G798" s="91" t="s">
        <v>25</v>
      </c>
      <c r="H798" s="90">
        <v>51000</v>
      </c>
      <c r="I798" s="90">
        <v>51300</v>
      </c>
      <c r="J798" s="90">
        <v>53200</v>
      </c>
      <c r="K798" s="91" t="s">
        <v>25</v>
      </c>
      <c r="L798" s="90">
        <v>52500</v>
      </c>
      <c r="M798" s="90">
        <v>53500</v>
      </c>
      <c r="N798" s="90">
        <v>50800</v>
      </c>
      <c r="O798" s="90">
        <v>49800</v>
      </c>
      <c r="P798" s="90">
        <v>47500</v>
      </c>
      <c r="Q798" s="90">
        <v>47700</v>
      </c>
      <c r="R798" s="90">
        <v>47800</v>
      </c>
      <c r="S798" s="90">
        <v>50100</v>
      </c>
      <c r="T798" s="90">
        <v>50600</v>
      </c>
      <c r="U798" s="90">
        <v>52600</v>
      </c>
      <c r="V798" s="90">
        <v>52800</v>
      </c>
      <c r="W798" s="90">
        <v>55300</v>
      </c>
    </row>
    <row r="799" spans="1:23">
      <c r="A799" s="93">
        <v>45069</v>
      </c>
      <c r="B799" s="90">
        <v>51300</v>
      </c>
      <c r="C799" s="90">
        <v>51800</v>
      </c>
      <c r="D799" s="90">
        <v>51800</v>
      </c>
      <c r="E799" s="90">
        <v>47200</v>
      </c>
      <c r="F799" s="90">
        <v>53700</v>
      </c>
      <c r="G799" s="91" t="s">
        <v>25</v>
      </c>
      <c r="H799" s="90">
        <v>51000</v>
      </c>
      <c r="I799" s="90">
        <v>51300</v>
      </c>
      <c r="J799" s="90">
        <v>53000</v>
      </c>
      <c r="K799" s="91" t="s">
        <v>25</v>
      </c>
      <c r="L799" s="90">
        <v>52400</v>
      </c>
      <c r="M799" s="90">
        <v>53500</v>
      </c>
      <c r="N799" s="90">
        <v>50700</v>
      </c>
      <c r="O799" s="90">
        <v>49600</v>
      </c>
      <c r="P799" s="90">
        <v>47300</v>
      </c>
      <c r="Q799" s="90">
        <v>47500</v>
      </c>
      <c r="R799" s="90">
        <v>47800</v>
      </c>
      <c r="S799" s="90">
        <v>49700</v>
      </c>
      <c r="T799" s="90">
        <v>50300</v>
      </c>
      <c r="U799" s="90">
        <v>51800</v>
      </c>
      <c r="V799" s="90">
        <v>52600</v>
      </c>
      <c r="W799" s="90">
        <v>55100</v>
      </c>
    </row>
    <row r="800" spans="1:23">
      <c r="A800" s="93">
        <v>45070</v>
      </c>
      <c r="B800" s="90">
        <v>51200</v>
      </c>
      <c r="C800" s="90">
        <v>51500</v>
      </c>
      <c r="D800" s="90">
        <v>51800</v>
      </c>
      <c r="E800" s="90">
        <v>47100</v>
      </c>
      <c r="F800" s="90">
        <v>53200</v>
      </c>
      <c r="G800" s="91" t="s">
        <v>25</v>
      </c>
      <c r="H800" s="90">
        <v>50500</v>
      </c>
      <c r="I800" s="90">
        <v>51200</v>
      </c>
      <c r="J800" s="90">
        <v>52800</v>
      </c>
      <c r="K800" s="91" t="s">
        <v>25</v>
      </c>
      <c r="L800" s="90">
        <v>52400</v>
      </c>
      <c r="M800" s="90">
        <v>53500</v>
      </c>
      <c r="N800" s="90">
        <v>50500</v>
      </c>
      <c r="O800" s="90">
        <v>49500</v>
      </c>
      <c r="P800" s="90">
        <v>47200</v>
      </c>
      <c r="Q800" s="90">
        <v>47400</v>
      </c>
      <c r="R800" s="90">
        <v>47500</v>
      </c>
      <c r="S800" s="90">
        <v>49600</v>
      </c>
      <c r="T800" s="90">
        <v>50000</v>
      </c>
      <c r="U800" s="90">
        <v>51800</v>
      </c>
      <c r="V800" s="90">
        <v>52600</v>
      </c>
      <c r="W800" s="90">
        <v>55100</v>
      </c>
    </row>
    <row r="801" spans="1:23">
      <c r="A801" s="93">
        <v>45071</v>
      </c>
      <c r="B801" s="90">
        <v>51600</v>
      </c>
      <c r="C801" s="90">
        <v>51500</v>
      </c>
      <c r="D801" s="90">
        <v>51800</v>
      </c>
      <c r="E801" s="90">
        <v>47300</v>
      </c>
      <c r="F801" s="90">
        <v>53200</v>
      </c>
      <c r="G801" s="91" t="s">
        <v>25</v>
      </c>
      <c r="H801" s="90">
        <v>50500</v>
      </c>
      <c r="I801" s="90">
        <v>51300</v>
      </c>
      <c r="J801" s="90">
        <v>52800</v>
      </c>
      <c r="K801" s="91" t="s">
        <v>25</v>
      </c>
      <c r="L801" s="90">
        <v>52600</v>
      </c>
      <c r="M801" s="90">
        <v>53500</v>
      </c>
      <c r="N801" s="90">
        <v>51000</v>
      </c>
      <c r="O801" s="90">
        <v>49500</v>
      </c>
      <c r="P801" s="90">
        <v>47500</v>
      </c>
      <c r="Q801" s="90">
        <v>47500</v>
      </c>
      <c r="R801" s="90">
        <v>47800</v>
      </c>
      <c r="S801" s="90">
        <v>49800</v>
      </c>
      <c r="T801" s="90">
        <v>50200</v>
      </c>
      <c r="U801" s="90">
        <v>51800</v>
      </c>
      <c r="V801" s="90">
        <v>52400</v>
      </c>
      <c r="W801" s="90">
        <v>55000</v>
      </c>
    </row>
    <row r="802" spans="1:23">
      <c r="A802" s="93">
        <v>45072</v>
      </c>
      <c r="B802" s="90">
        <v>51500</v>
      </c>
      <c r="C802" s="90">
        <v>51500</v>
      </c>
      <c r="D802" s="90">
        <v>51500</v>
      </c>
      <c r="E802" s="90">
        <v>46900</v>
      </c>
      <c r="F802" s="90">
        <v>52900</v>
      </c>
      <c r="G802" s="91" t="s">
        <v>25</v>
      </c>
      <c r="H802" s="90">
        <v>50000</v>
      </c>
      <c r="I802" s="90">
        <v>51200</v>
      </c>
      <c r="J802" s="90">
        <v>52700</v>
      </c>
      <c r="K802" s="91" t="s">
        <v>25</v>
      </c>
      <c r="L802" s="90">
        <v>52400</v>
      </c>
      <c r="M802" s="90">
        <v>53500</v>
      </c>
      <c r="N802" s="90">
        <v>50600</v>
      </c>
      <c r="O802" s="90">
        <v>49500</v>
      </c>
      <c r="P802" s="90">
        <v>47300</v>
      </c>
      <c r="Q802" s="90">
        <v>47400</v>
      </c>
      <c r="R802" s="90">
        <v>47600</v>
      </c>
      <c r="S802" s="90">
        <v>49400</v>
      </c>
      <c r="T802" s="90">
        <v>50200</v>
      </c>
      <c r="U802" s="90">
        <v>51800</v>
      </c>
      <c r="V802" s="90">
        <v>52400</v>
      </c>
      <c r="W802" s="90">
        <v>55000</v>
      </c>
    </row>
    <row r="803" spans="1:23">
      <c r="A803" s="93">
        <v>45073</v>
      </c>
      <c r="B803" s="90">
        <v>51500</v>
      </c>
      <c r="C803" s="90">
        <v>51500</v>
      </c>
      <c r="D803" s="90">
        <v>51500</v>
      </c>
      <c r="E803" s="90">
        <v>47000</v>
      </c>
      <c r="F803" s="90">
        <v>52800</v>
      </c>
      <c r="G803" s="91" t="s">
        <v>25</v>
      </c>
      <c r="H803" s="90">
        <v>50000</v>
      </c>
      <c r="I803" s="90">
        <v>51000</v>
      </c>
      <c r="J803" s="90">
        <v>52700</v>
      </c>
      <c r="K803" s="91" t="s">
        <v>25</v>
      </c>
      <c r="L803" s="90">
        <v>52400</v>
      </c>
      <c r="M803" s="90">
        <v>52900</v>
      </c>
      <c r="N803" s="90">
        <v>50700</v>
      </c>
      <c r="O803" s="90">
        <v>49500</v>
      </c>
      <c r="P803" s="90">
        <v>47100</v>
      </c>
      <c r="Q803" s="90">
        <v>47200</v>
      </c>
      <c r="R803" s="90">
        <v>47400</v>
      </c>
      <c r="S803" s="90">
        <v>49500</v>
      </c>
      <c r="T803" s="90">
        <v>49800</v>
      </c>
      <c r="U803" s="90">
        <v>51800</v>
      </c>
      <c r="V803" s="90">
        <v>52300</v>
      </c>
      <c r="W803" s="90">
        <v>55000</v>
      </c>
    </row>
    <row r="804" spans="1:23">
      <c r="A804" s="93">
        <v>45074</v>
      </c>
      <c r="B804" s="90" t="s">
        <v>24</v>
      </c>
      <c r="C804" s="90" t="s">
        <v>24</v>
      </c>
      <c r="D804" s="90" t="s">
        <v>24</v>
      </c>
      <c r="E804" s="90" t="s">
        <v>24</v>
      </c>
      <c r="F804" s="90" t="s">
        <v>24</v>
      </c>
      <c r="G804" s="90" t="s">
        <v>24</v>
      </c>
      <c r="H804" s="90" t="s">
        <v>24</v>
      </c>
      <c r="I804" s="90" t="s">
        <v>24</v>
      </c>
      <c r="J804" s="90" t="s">
        <v>24</v>
      </c>
      <c r="K804" s="90" t="s">
        <v>24</v>
      </c>
      <c r="L804" s="90" t="s">
        <v>24</v>
      </c>
      <c r="M804" s="90" t="s">
        <v>24</v>
      </c>
      <c r="N804" s="90" t="s">
        <v>24</v>
      </c>
      <c r="O804" s="90" t="s">
        <v>24</v>
      </c>
      <c r="P804" s="90" t="s">
        <v>24</v>
      </c>
      <c r="Q804" s="90" t="s">
        <v>24</v>
      </c>
      <c r="R804" s="90" t="s">
        <v>24</v>
      </c>
      <c r="S804" s="90" t="s">
        <v>24</v>
      </c>
      <c r="T804" s="90" t="s">
        <v>24</v>
      </c>
      <c r="U804" s="90" t="s">
        <v>24</v>
      </c>
      <c r="V804" s="90" t="s">
        <v>24</v>
      </c>
      <c r="W804" s="90" t="s">
        <v>24</v>
      </c>
    </row>
    <row r="805" spans="1:23">
      <c r="A805" s="93">
        <v>45075</v>
      </c>
      <c r="B805" s="90">
        <v>51300</v>
      </c>
      <c r="C805" s="90">
        <v>51500</v>
      </c>
      <c r="D805" s="90">
        <v>51300</v>
      </c>
      <c r="E805" s="90">
        <v>46600</v>
      </c>
      <c r="F805" s="90">
        <v>52800</v>
      </c>
      <c r="G805" s="91" t="s">
        <v>25</v>
      </c>
      <c r="H805" s="90">
        <v>50000</v>
      </c>
      <c r="I805" s="90">
        <v>50800</v>
      </c>
      <c r="J805" s="90">
        <v>52700</v>
      </c>
      <c r="K805" s="91" t="s">
        <v>25</v>
      </c>
      <c r="L805" s="90">
        <v>52300</v>
      </c>
      <c r="M805" s="90">
        <v>52900</v>
      </c>
      <c r="N805" s="90">
        <v>50300</v>
      </c>
      <c r="O805" s="90">
        <v>49100</v>
      </c>
      <c r="P805" s="90">
        <v>47000</v>
      </c>
      <c r="Q805" s="90">
        <v>47000</v>
      </c>
      <c r="R805" s="90">
        <v>47000</v>
      </c>
      <c r="S805" s="90">
        <v>49100</v>
      </c>
      <c r="T805" s="90">
        <v>49600</v>
      </c>
      <c r="U805" s="90">
        <v>51800</v>
      </c>
      <c r="V805" s="90">
        <v>52200</v>
      </c>
      <c r="W805" s="90">
        <v>54800</v>
      </c>
    </row>
    <row r="806" spans="1:23">
      <c r="A806" s="93">
        <v>45076</v>
      </c>
      <c r="B806" s="90">
        <v>51200</v>
      </c>
      <c r="C806" s="90">
        <v>51500</v>
      </c>
      <c r="D806" s="90">
        <v>51000</v>
      </c>
      <c r="E806" s="90">
        <v>46600</v>
      </c>
      <c r="F806" s="90">
        <v>52300</v>
      </c>
      <c r="G806" s="91" t="s">
        <v>25</v>
      </c>
      <c r="H806" s="90">
        <v>49500</v>
      </c>
      <c r="I806" s="90">
        <v>50700</v>
      </c>
      <c r="J806" s="90">
        <v>52200</v>
      </c>
      <c r="K806" s="91" t="s">
        <v>25</v>
      </c>
      <c r="L806" s="90">
        <v>52300</v>
      </c>
      <c r="M806" s="90">
        <v>52400</v>
      </c>
      <c r="N806" s="90">
        <v>50000</v>
      </c>
      <c r="O806" s="90">
        <v>48500</v>
      </c>
      <c r="P806" s="90">
        <v>46700</v>
      </c>
      <c r="Q806" s="90">
        <v>47000</v>
      </c>
      <c r="R806" s="90">
        <v>47200</v>
      </c>
      <c r="S806" s="90">
        <v>49100</v>
      </c>
      <c r="T806" s="90">
        <v>49600</v>
      </c>
      <c r="U806" s="90">
        <v>51800</v>
      </c>
      <c r="V806" s="90">
        <v>52000</v>
      </c>
      <c r="W806" s="90">
        <v>54700</v>
      </c>
    </row>
    <row r="807" spans="1:23">
      <c r="A807" s="93">
        <v>45077</v>
      </c>
      <c r="B807" s="90">
        <v>51200</v>
      </c>
      <c r="C807" s="90">
        <v>51500</v>
      </c>
      <c r="D807" s="90">
        <v>51000</v>
      </c>
      <c r="E807" s="90">
        <v>46500</v>
      </c>
      <c r="F807" s="90">
        <v>52200</v>
      </c>
      <c r="G807" s="91" t="s">
        <v>25</v>
      </c>
      <c r="H807" s="90">
        <v>49000</v>
      </c>
      <c r="I807" s="90">
        <v>50500</v>
      </c>
      <c r="J807" s="90">
        <v>51700</v>
      </c>
      <c r="K807" s="91" t="s">
        <v>25</v>
      </c>
      <c r="L807" s="90">
        <v>52200</v>
      </c>
      <c r="M807" s="90">
        <v>52100</v>
      </c>
      <c r="N807" s="90">
        <v>50000</v>
      </c>
      <c r="O807" s="90">
        <v>48300</v>
      </c>
      <c r="P807" s="90">
        <v>46700</v>
      </c>
      <c r="Q807" s="90">
        <v>46800</v>
      </c>
      <c r="R807" s="90">
        <v>47000</v>
      </c>
      <c r="S807" s="90">
        <v>49000</v>
      </c>
      <c r="T807" s="90">
        <v>49600</v>
      </c>
      <c r="U807" s="90">
        <v>51800</v>
      </c>
      <c r="V807" s="90">
        <v>51700</v>
      </c>
      <c r="W807" s="90">
        <v>54500</v>
      </c>
    </row>
    <row r="808" spans="1:23">
      <c r="A808" s="93">
        <v>45078</v>
      </c>
      <c r="B808" s="90">
        <v>51000</v>
      </c>
      <c r="C808" s="90">
        <v>51000</v>
      </c>
      <c r="D808" s="90">
        <v>50800</v>
      </c>
      <c r="E808" s="90">
        <v>46300</v>
      </c>
      <c r="F808" s="90">
        <v>51800</v>
      </c>
      <c r="G808" s="91" t="s">
        <v>25</v>
      </c>
      <c r="H808" s="90">
        <v>49000</v>
      </c>
      <c r="I808" s="90">
        <v>50400</v>
      </c>
      <c r="J808" s="90">
        <v>51300</v>
      </c>
      <c r="K808" s="91" t="s">
        <v>25</v>
      </c>
      <c r="L808" s="90">
        <v>52200</v>
      </c>
      <c r="M808" s="90">
        <v>52100</v>
      </c>
      <c r="N808" s="90">
        <v>50000</v>
      </c>
      <c r="O808" s="90">
        <v>48300</v>
      </c>
      <c r="P808" s="90">
        <v>46500</v>
      </c>
      <c r="Q808" s="90">
        <v>47000</v>
      </c>
      <c r="R808" s="90">
        <v>46800</v>
      </c>
      <c r="S808" s="90">
        <v>48800</v>
      </c>
      <c r="T808" s="90">
        <v>49300</v>
      </c>
      <c r="U808" s="90">
        <v>51300</v>
      </c>
      <c r="V808" s="90">
        <v>51700</v>
      </c>
      <c r="W808" s="90">
        <v>54500</v>
      </c>
    </row>
    <row r="809" spans="1:23">
      <c r="A809" s="93">
        <v>45079</v>
      </c>
      <c r="B809" s="90">
        <v>50800</v>
      </c>
      <c r="C809" s="90">
        <v>51000</v>
      </c>
      <c r="D809" s="90">
        <v>50700</v>
      </c>
      <c r="E809" s="90">
        <v>46300</v>
      </c>
      <c r="F809" s="90">
        <v>51600</v>
      </c>
      <c r="G809" s="91" t="s">
        <v>25</v>
      </c>
      <c r="H809" s="90">
        <v>48500</v>
      </c>
      <c r="I809" s="90">
        <v>50200</v>
      </c>
      <c r="J809" s="90">
        <v>51200</v>
      </c>
      <c r="K809" s="91" t="s">
        <v>25</v>
      </c>
      <c r="L809" s="90">
        <v>51800</v>
      </c>
      <c r="M809" s="90">
        <v>51800</v>
      </c>
      <c r="N809" s="90">
        <v>49700</v>
      </c>
      <c r="O809" s="90">
        <v>48100</v>
      </c>
      <c r="P809" s="90">
        <v>46500</v>
      </c>
      <c r="Q809" s="90">
        <v>46700</v>
      </c>
      <c r="R809" s="90">
        <v>46700</v>
      </c>
      <c r="S809" s="90">
        <v>48800</v>
      </c>
      <c r="T809" s="90">
        <v>49300</v>
      </c>
      <c r="U809" s="90">
        <v>51300</v>
      </c>
      <c r="V809" s="90">
        <v>51500</v>
      </c>
      <c r="W809" s="90">
        <v>54200</v>
      </c>
    </row>
    <row r="810" spans="1:23">
      <c r="A810" s="93">
        <v>45080</v>
      </c>
      <c r="B810" s="90">
        <v>50800</v>
      </c>
      <c r="C810" s="90">
        <v>50800</v>
      </c>
      <c r="D810" s="90">
        <v>50700</v>
      </c>
      <c r="E810" s="90">
        <v>46500</v>
      </c>
      <c r="F810" s="90">
        <v>51600</v>
      </c>
      <c r="G810" s="91" t="s">
        <v>25</v>
      </c>
      <c r="H810" s="90">
        <v>48500</v>
      </c>
      <c r="I810" s="90">
        <v>50200</v>
      </c>
      <c r="J810" s="90">
        <v>51200</v>
      </c>
      <c r="K810" s="91" t="s">
        <v>25</v>
      </c>
      <c r="L810" s="90">
        <v>51800</v>
      </c>
      <c r="M810" s="90">
        <v>51600</v>
      </c>
      <c r="N810" s="90">
        <v>49700</v>
      </c>
      <c r="O810" s="90">
        <v>48100</v>
      </c>
      <c r="P810" s="90">
        <v>46500</v>
      </c>
      <c r="Q810" s="90">
        <v>46800</v>
      </c>
      <c r="R810" s="90">
        <v>46700</v>
      </c>
      <c r="S810" s="90">
        <v>49000</v>
      </c>
      <c r="T810" s="90">
        <v>49400</v>
      </c>
      <c r="U810" s="90">
        <v>51300</v>
      </c>
      <c r="V810" s="90">
        <v>51300</v>
      </c>
      <c r="W810" s="90">
        <v>54100</v>
      </c>
    </row>
    <row r="811" spans="1:23">
      <c r="A811" s="93">
        <v>45081</v>
      </c>
      <c r="B811" s="90" t="s">
        <v>24</v>
      </c>
      <c r="C811" s="90" t="s">
        <v>24</v>
      </c>
      <c r="D811" s="90" t="s">
        <v>24</v>
      </c>
      <c r="E811" s="90" t="s">
        <v>24</v>
      </c>
      <c r="F811" s="90" t="s">
        <v>24</v>
      </c>
      <c r="G811" s="90" t="s">
        <v>24</v>
      </c>
      <c r="H811" s="90" t="s">
        <v>24</v>
      </c>
      <c r="I811" s="90" t="s">
        <v>24</v>
      </c>
      <c r="J811" s="90" t="s">
        <v>24</v>
      </c>
      <c r="K811" s="90" t="s">
        <v>24</v>
      </c>
      <c r="L811" s="90" t="s">
        <v>24</v>
      </c>
      <c r="M811" s="90" t="s">
        <v>24</v>
      </c>
      <c r="N811" s="90" t="s">
        <v>24</v>
      </c>
      <c r="O811" s="90" t="s">
        <v>24</v>
      </c>
      <c r="P811" s="90" t="s">
        <v>24</v>
      </c>
      <c r="Q811" s="90" t="s">
        <v>24</v>
      </c>
      <c r="R811" s="90" t="s">
        <v>24</v>
      </c>
      <c r="S811" s="90" t="s">
        <v>24</v>
      </c>
      <c r="T811" s="90" t="s">
        <v>24</v>
      </c>
      <c r="U811" s="90" t="s">
        <v>24</v>
      </c>
      <c r="V811" s="90" t="s">
        <v>24</v>
      </c>
      <c r="W811" s="90" t="s">
        <v>24</v>
      </c>
    </row>
    <row r="812" spans="1:23">
      <c r="A812" s="93">
        <v>45082</v>
      </c>
      <c r="B812" s="90">
        <v>50900</v>
      </c>
      <c r="C812" s="90">
        <v>50700</v>
      </c>
      <c r="D812" s="90">
        <v>50700</v>
      </c>
      <c r="E812" s="90">
        <v>46800</v>
      </c>
      <c r="F812" s="90">
        <v>51600</v>
      </c>
      <c r="G812" s="91" t="s">
        <v>25</v>
      </c>
      <c r="H812" s="90">
        <v>48000</v>
      </c>
      <c r="I812" s="90">
        <v>50300</v>
      </c>
      <c r="J812" s="90">
        <v>51200</v>
      </c>
      <c r="K812" s="91" t="s">
        <v>25</v>
      </c>
      <c r="L812" s="90">
        <v>51800</v>
      </c>
      <c r="M812" s="90">
        <v>51400</v>
      </c>
      <c r="N812" s="90">
        <v>49600</v>
      </c>
      <c r="O812" s="90">
        <v>47900</v>
      </c>
      <c r="P812" s="90">
        <v>46400</v>
      </c>
      <c r="Q812" s="90">
        <v>47200</v>
      </c>
      <c r="R812" s="90">
        <v>46700</v>
      </c>
      <c r="S812" s="90">
        <v>49300</v>
      </c>
      <c r="T812" s="90">
        <v>49600</v>
      </c>
      <c r="U812" s="90">
        <v>51300</v>
      </c>
      <c r="V812" s="90">
        <v>51000</v>
      </c>
      <c r="W812" s="90">
        <v>53600</v>
      </c>
    </row>
    <row r="813" spans="1:23">
      <c r="A813" s="93">
        <v>45083</v>
      </c>
      <c r="B813" s="90">
        <v>51100</v>
      </c>
      <c r="C813" s="90">
        <v>50500</v>
      </c>
      <c r="D813" s="90">
        <v>51000</v>
      </c>
      <c r="E813" s="90">
        <v>47200</v>
      </c>
      <c r="F813" s="90">
        <v>51600</v>
      </c>
      <c r="G813" s="91" t="s">
        <v>25</v>
      </c>
      <c r="H813" s="90">
        <v>48000</v>
      </c>
      <c r="I813" s="90">
        <v>50500</v>
      </c>
      <c r="J813" s="90">
        <v>52000</v>
      </c>
      <c r="K813" s="91" t="s">
        <v>25</v>
      </c>
      <c r="L813" s="90">
        <v>52000</v>
      </c>
      <c r="M813" s="90">
        <v>51400</v>
      </c>
      <c r="N813" s="90">
        <v>50000</v>
      </c>
      <c r="O813" s="90">
        <v>48000</v>
      </c>
      <c r="P813" s="90">
        <v>46700</v>
      </c>
      <c r="Q813" s="90">
        <v>47500</v>
      </c>
      <c r="R813" s="90">
        <v>46900</v>
      </c>
      <c r="S813" s="90">
        <v>49700</v>
      </c>
      <c r="T813" s="90">
        <v>50100</v>
      </c>
      <c r="U813" s="90">
        <v>51300</v>
      </c>
      <c r="V813" s="90">
        <v>51000</v>
      </c>
      <c r="W813" s="90">
        <v>53600</v>
      </c>
    </row>
    <row r="814" spans="1:23">
      <c r="A814" s="93">
        <v>45084</v>
      </c>
      <c r="B814" s="90">
        <v>51200</v>
      </c>
      <c r="C814" s="90">
        <v>50500</v>
      </c>
      <c r="D814" s="90">
        <v>51200</v>
      </c>
      <c r="E814" s="90">
        <v>47700</v>
      </c>
      <c r="F814" s="90">
        <v>51600</v>
      </c>
      <c r="G814" s="91" t="s">
        <v>25</v>
      </c>
      <c r="H814" s="90">
        <v>49000</v>
      </c>
      <c r="I814" s="90">
        <v>51000</v>
      </c>
      <c r="J814" s="90">
        <v>52000</v>
      </c>
      <c r="K814" s="91" t="s">
        <v>25</v>
      </c>
      <c r="L814" s="90">
        <v>52200</v>
      </c>
      <c r="M814" s="90">
        <v>51500</v>
      </c>
      <c r="N814" s="90">
        <v>50400</v>
      </c>
      <c r="O814" s="90">
        <v>48500</v>
      </c>
      <c r="P814" s="90">
        <v>47100</v>
      </c>
      <c r="Q814" s="90">
        <v>47700</v>
      </c>
      <c r="R814" s="90">
        <v>47300</v>
      </c>
      <c r="S814" s="90">
        <v>50200</v>
      </c>
      <c r="T814" s="90">
        <v>50300</v>
      </c>
      <c r="U814" s="90">
        <v>51800</v>
      </c>
      <c r="V814" s="90">
        <v>51200</v>
      </c>
      <c r="W814" s="90">
        <v>53600</v>
      </c>
    </row>
    <row r="815" spans="1:23">
      <c r="A815" s="93">
        <v>45085</v>
      </c>
      <c r="B815" s="90">
        <v>51400</v>
      </c>
      <c r="C815" s="90">
        <v>50500</v>
      </c>
      <c r="D815" s="90">
        <v>51400</v>
      </c>
      <c r="E815" s="90">
        <v>47500</v>
      </c>
      <c r="F815" s="90">
        <v>51600</v>
      </c>
      <c r="G815" s="91" t="s">
        <v>25</v>
      </c>
      <c r="H815" s="90">
        <v>49000</v>
      </c>
      <c r="I815" s="90">
        <v>51200</v>
      </c>
      <c r="J815" s="90">
        <v>52000</v>
      </c>
      <c r="K815" s="91" t="s">
        <v>25</v>
      </c>
      <c r="L815" s="90">
        <v>52400</v>
      </c>
      <c r="M815" s="90">
        <v>51500</v>
      </c>
      <c r="N815" s="90">
        <v>50500</v>
      </c>
      <c r="O815" s="90">
        <v>48500</v>
      </c>
      <c r="P815" s="90">
        <v>47200</v>
      </c>
      <c r="Q815" s="90">
        <v>47600</v>
      </c>
      <c r="R815" s="90">
        <v>47500</v>
      </c>
      <c r="S815" s="90">
        <v>50000</v>
      </c>
      <c r="T815" s="90">
        <v>50300</v>
      </c>
      <c r="U815" s="90">
        <v>51800</v>
      </c>
      <c r="V815" s="90">
        <v>51200</v>
      </c>
      <c r="W815" s="90">
        <v>53600</v>
      </c>
    </row>
    <row r="816" spans="1:23">
      <c r="A816" s="93">
        <v>45086</v>
      </c>
      <c r="B816" s="90">
        <v>51400</v>
      </c>
      <c r="C816" s="90">
        <v>50300</v>
      </c>
      <c r="D816" s="90">
        <v>51200</v>
      </c>
      <c r="E816" s="90">
        <v>47500</v>
      </c>
      <c r="F816" s="90">
        <v>51600</v>
      </c>
      <c r="G816" s="91" t="s">
        <v>25</v>
      </c>
      <c r="H816" s="90">
        <v>49000</v>
      </c>
      <c r="I816" s="90">
        <v>51200</v>
      </c>
      <c r="J816" s="90">
        <v>51800</v>
      </c>
      <c r="K816" s="91" t="s">
        <v>25</v>
      </c>
      <c r="L816" s="90">
        <v>52200</v>
      </c>
      <c r="M816" s="90">
        <v>51500</v>
      </c>
      <c r="N816" s="90">
        <v>50500</v>
      </c>
      <c r="O816" s="90">
        <v>48800</v>
      </c>
      <c r="P816" s="90">
        <v>47000</v>
      </c>
      <c r="Q816" s="90">
        <v>47600</v>
      </c>
      <c r="R816" s="90">
        <v>47700</v>
      </c>
      <c r="S816" s="90">
        <v>50000</v>
      </c>
      <c r="T816" s="90">
        <v>50300</v>
      </c>
      <c r="U816" s="90">
        <v>51800</v>
      </c>
      <c r="V816" s="90">
        <v>51000</v>
      </c>
      <c r="W816" s="90">
        <v>53400</v>
      </c>
    </row>
    <row r="817" spans="1:23">
      <c r="A817" s="93">
        <v>45087</v>
      </c>
      <c r="B817" s="90">
        <v>51400</v>
      </c>
      <c r="C817" s="90">
        <v>50300</v>
      </c>
      <c r="D817" s="90">
        <v>51400</v>
      </c>
      <c r="E817" s="90">
        <v>47500</v>
      </c>
      <c r="F817" s="90">
        <v>51500</v>
      </c>
      <c r="G817" s="91" t="s">
        <v>25</v>
      </c>
      <c r="H817" s="90">
        <v>49000</v>
      </c>
      <c r="I817" s="90">
        <v>51200</v>
      </c>
      <c r="J817" s="90">
        <v>51800</v>
      </c>
      <c r="K817" s="91" t="s">
        <v>25</v>
      </c>
      <c r="L817" s="90">
        <v>52400</v>
      </c>
      <c r="M817" s="90">
        <v>51200</v>
      </c>
      <c r="N817" s="90">
        <v>50500</v>
      </c>
      <c r="O817" s="90">
        <v>48800</v>
      </c>
      <c r="P817" s="90">
        <v>46900</v>
      </c>
      <c r="Q817" s="90">
        <v>47500</v>
      </c>
      <c r="R817" s="90">
        <v>47700</v>
      </c>
      <c r="S817" s="90">
        <v>50000</v>
      </c>
      <c r="T817" s="90">
        <v>50300</v>
      </c>
      <c r="U817" s="90">
        <v>51800</v>
      </c>
      <c r="V817" s="90">
        <v>51000</v>
      </c>
      <c r="W817" s="90">
        <v>53400</v>
      </c>
    </row>
    <row r="818" spans="1:23">
      <c r="A818" s="93">
        <v>45088</v>
      </c>
      <c r="B818" s="90" t="s">
        <v>24</v>
      </c>
      <c r="C818" s="90" t="s">
        <v>24</v>
      </c>
      <c r="D818" s="90" t="s">
        <v>24</v>
      </c>
      <c r="E818" s="90" t="s">
        <v>24</v>
      </c>
      <c r="F818" s="90" t="s">
        <v>24</v>
      </c>
      <c r="G818" s="90" t="s">
        <v>24</v>
      </c>
      <c r="H818" s="90" t="s">
        <v>24</v>
      </c>
      <c r="I818" s="90" t="s">
        <v>24</v>
      </c>
      <c r="J818" s="90" t="s">
        <v>24</v>
      </c>
      <c r="K818" s="90" t="s">
        <v>24</v>
      </c>
      <c r="L818" s="90" t="s">
        <v>24</v>
      </c>
      <c r="M818" s="90" t="s">
        <v>24</v>
      </c>
      <c r="N818" s="90" t="s">
        <v>24</v>
      </c>
      <c r="O818" s="90" t="s">
        <v>24</v>
      </c>
      <c r="P818" s="90" t="s">
        <v>24</v>
      </c>
      <c r="Q818" s="90" t="s">
        <v>24</v>
      </c>
      <c r="R818" s="90" t="s">
        <v>24</v>
      </c>
      <c r="S818" s="90" t="s">
        <v>24</v>
      </c>
      <c r="T818" s="90" t="s">
        <v>24</v>
      </c>
      <c r="U818" s="90" t="s">
        <v>24</v>
      </c>
      <c r="V818" s="90" t="s">
        <v>24</v>
      </c>
      <c r="W818" s="90" t="s">
        <v>24</v>
      </c>
    </row>
    <row r="819" spans="1:23">
      <c r="A819" s="93">
        <v>45089</v>
      </c>
      <c r="B819" s="90">
        <v>51400</v>
      </c>
      <c r="C819" s="90">
        <v>50200</v>
      </c>
      <c r="D819" s="90">
        <v>51500</v>
      </c>
      <c r="E819" s="90">
        <v>47800</v>
      </c>
      <c r="F819" s="90">
        <v>51500</v>
      </c>
      <c r="G819" s="91" t="s">
        <v>25</v>
      </c>
      <c r="H819" s="90">
        <v>49000</v>
      </c>
      <c r="I819" s="90">
        <v>51500</v>
      </c>
      <c r="J819" s="90">
        <v>51800</v>
      </c>
      <c r="K819" s="91" t="s">
        <v>25</v>
      </c>
      <c r="L819" s="90">
        <v>52700</v>
      </c>
      <c r="M819" s="90">
        <v>51200</v>
      </c>
      <c r="N819" s="90">
        <v>50600</v>
      </c>
      <c r="O819" s="90">
        <v>49200</v>
      </c>
      <c r="P819" s="90">
        <v>46900</v>
      </c>
      <c r="Q819" s="90">
        <v>47800</v>
      </c>
      <c r="R819" s="90">
        <v>47500</v>
      </c>
      <c r="S819" s="90">
        <v>50300</v>
      </c>
      <c r="T819" s="90">
        <v>50400</v>
      </c>
      <c r="U819" s="90">
        <v>51800</v>
      </c>
      <c r="V819" s="90">
        <v>51000</v>
      </c>
      <c r="W819" s="90">
        <v>53400</v>
      </c>
    </row>
    <row r="820" spans="1:23">
      <c r="A820" s="93">
        <v>45090</v>
      </c>
      <c r="B820" s="90">
        <v>51400</v>
      </c>
      <c r="C820" s="90">
        <v>50200</v>
      </c>
      <c r="D820" s="90">
        <v>51500</v>
      </c>
      <c r="E820" s="90">
        <v>48100</v>
      </c>
      <c r="F820" s="90">
        <v>51500</v>
      </c>
      <c r="G820" s="91" t="s">
        <v>25</v>
      </c>
      <c r="H820" s="90">
        <v>49000</v>
      </c>
      <c r="I820" s="90">
        <v>52000</v>
      </c>
      <c r="J820" s="90">
        <v>51800</v>
      </c>
      <c r="K820" s="91" t="s">
        <v>25</v>
      </c>
      <c r="L820" s="90">
        <v>52900</v>
      </c>
      <c r="M820" s="90">
        <v>51200</v>
      </c>
      <c r="N820" s="90">
        <v>50700</v>
      </c>
      <c r="O820" s="90">
        <v>49800</v>
      </c>
      <c r="P820" s="90">
        <v>47300</v>
      </c>
      <c r="Q820" s="90">
        <v>47800</v>
      </c>
      <c r="R820" s="90">
        <v>47800</v>
      </c>
      <c r="S820" s="90">
        <v>50600</v>
      </c>
      <c r="T820" s="90">
        <v>50500</v>
      </c>
      <c r="U820" s="90">
        <v>52300</v>
      </c>
      <c r="V820" s="90">
        <v>51000</v>
      </c>
      <c r="W820" s="90">
        <v>53400</v>
      </c>
    </row>
    <row r="821" spans="1:23">
      <c r="A821" s="93">
        <v>45091</v>
      </c>
      <c r="B821" s="90">
        <v>51400</v>
      </c>
      <c r="C821" s="90">
        <v>50000</v>
      </c>
      <c r="D821" s="90">
        <v>51600</v>
      </c>
      <c r="E821" s="90">
        <v>47800</v>
      </c>
      <c r="F821" s="90">
        <v>51500</v>
      </c>
      <c r="G821" s="91" t="s">
        <v>25</v>
      </c>
      <c r="H821" s="90">
        <v>49000</v>
      </c>
      <c r="I821" s="90">
        <v>52000</v>
      </c>
      <c r="J821" s="90">
        <v>51800</v>
      </c>
      <c r="K821" s="91" t="s">
        <v>25</v>
      </c>
      <c r="L821" s="90">
        <v>52800</v>
      </c>
      <c r="M821" s="90">
        <v>51200</v>
      </c>
      <c r="N821" s="90">
        <v>50600</v>
      </c>
      <c r="O821" s="90">
        <v>49500</v>
      </c>
      <c r="P821" s="90">
        <v>47200</v>
      </c>
      <c r="Q821" s="90">
        <v>47700</v>
      </c>
      <c r="R821" s="90">
        <v>47600</v>
      </c>
      <c r="S821" s="90">
        <v>50500</v>
      </c>
      <c r="T821" s="90">
        <v>50600</v>
      </c>
      <c r="U821" s="90">
        <v>52300</v>
      </c>
      <c r="V821" s="90">
        <v>51000</v>
      </c>
      <c r="W821" s="90">
        <v>53400</v>
      </c>
    </row>
    <row r="822" spans="1:23">
      <c r="A822" s="93">
        <v>45092</v>
      </c>
      <c r="B822" s="90">
        <v>51400</v>
      </c>
      <c r="C822" s="90">
        <v>50000</v>
      </c>
      <c r="D822" s="90">
        <v>51800</v>
      </c>
      <c r="E822" s="90">
        <v>47500</v>
      </c>
      <c r="F822" s="90">
        <v>51500</v>
      </c>
      <c r="G822" s="91" t="s">
        <v>25</v>
      </c>
      <c r="H822" s="90">
        <v>49000</v>
      </c>
      <c r="I822" s="90">
        <v>51600</v>
      </c>
      <c r="J822" s="90">
        <v>51700</v>
      </c>
      <c r="K822" s="91" t="s">
        <v>25</v>
      </c>
      <c r="L822" s="90">
        <v>52700</v>
      </c>
      <c r="M822" s="90">
        <v>51000</v>
      </c>
      <c r="N822" s="90">
        <v>50500</v>
      </c>
      <c r="O822" s="90">
        <v>49200</v>
      </c>
      <c r="P822" s="90">
        <v>47000</v>
      </c>
      <c r="Q822" s="90">
        <v>47500</v>
      </c>
      <c r="R822" s="90">
        <v>47500</v>
      </c>
      <c r="S822" s="90">
        <v>50000</v>
      </c>
      <c r="T822" s="90">
        <v>50300</v>
      </c>
      <c r="U822" s="90">
        <v>52300</v>
      </c>
      <c r="V822" s="90">
        <v>50800</v>
      </c>
      <c r="W822" s="90">
        <v>53400</v>
      </c>
    </row>
    <row r="823" spans="1:23">
      <c r="A823" s="93">
        <v>45093</v>
      </c>
      <c r="B823" s="90">
        <v>51400</v>
      </c>
      <c r="C823" s="90">
        <v>50000</v>
      </c>
      <c r="D823" s="90">
        <v>51800</v>
      </c>
      <c r="E823" s="90">
        <v>47600</v>
      </c>
      <c r="F823" s="90">
        <v>51500</v>
      </c>
      <c r="G823" s="91" t="s">
        <v>25</v>
      </c>
      <c r="H823" s="90">
        <v>49000</v>
      </c>
      <c r="I823" s="90">
        <v>51500</v>
      </c>
      <c r="J823" s="90">
        <v>51700</v>
      </c>
      <c r="K823" s="91" t="s">
        <v>25</v>
      </c>
      <c r="L823" s="90">
        <v>52700</v>
      </c>
      <c r="M823" s="90">
        <v>50800</v>
      </c>
      <c r="N823" s="90">
        <v>50500</v>
      </c>
      <c r="O823" s="90">
        <v>49200</v>
      </c>
      <c r="P823" s="90">
        <v>46800</v>
      </c>
      <c r="Q823" s="90">
        <v>47700</v>
      </c>
      <c r="R823" s="90">
        <v>47500</v>
      </c>
      <c r="S823" s="90">
        <v>50100</v>
      </c>
      <c r="T823" s="90">
        <v>50300</v>
      </c>
      <c r="U823" s="90">
        <v>52300</v>
      </c>
      <c r="V823" s="90">
        <v>50700</v>
      </c>
      <c r="W823" s="90">
        <v>53300</v>
      </c>
    </row>
    <row r="824" spans="1:23">
      <c r="A824" s="93">
        <v>45094</v>
      </c>
      <c r="B824" s="90">
        <v>51400</v>
      </c>
      <c r="C824" s="90">
        <v>49800</v>
      </c>
      <c r="D824" s="90">
        <v>51800</v>
      </c>
      <c r="E824" s="90">
        <v>47600</v>
      </c>
      <c r="F824" s="90">
        <v>51500</v>
      </c>
      <c r="G824" s="91" t="s">
        <v>25</v>
      </c>
      <c r="H824" s="90">
        <v>49000</v>
      </c>
      <c r="I824" s="90">
        <v>51500</v>
      </c>
      <c r="J824" s="90">
        <v>51700</v>
      </c>
      <c r="K824" s="91" t="s">
        <v>25</v>
      </c>
      <c r="L824" s="90">
        <v>52800</v>
      </c>
      <c r="M824" s="90">
        <v>50800</v>
      </c>
      <c r="N824" s="90">
        <v>50600</v>
      </c>
      <c r="O824" s="90">
        <v>49200</v>
      </c>
      <c r="P824" s="90">
        <v>47000</v>
      </c>
      <c r="Q824" s="90">
        <v>47700</v>
      </c>
      <c r="R824" s="90">
        <v>47500</v>
      </c>
      <c r="S824" s="90">
        <v>50100</v>
      </c>
      <c r="T824" s="90">
        <v>50300</v>
      </c>
      <c r="U824" s="90">
        <v>52300</v>
      </c>
      <c r="V824" s="90">
        <v>50700</v>
      </c>
      <c r="W824" s="90">
        <v>53300</v>
      </c>
    </row>
    <row r="825" spans="1:23">
      <c r="A825" s="93">
        <v>45095</v>
      </c>
      <c r="B825" s="90" t="s">
        <v>24</v>
      </c>
      <c r="C825" s="90" t="s">
        <v>24</v>
      </c>
      <c r="D825" s="90" t="s">
        <v>24</v>
      </c>
      <c r="E825" s="90" t="s">
        <v>24</v>
      </c>
      <c r="F825" s="90" t="s">
        <v>24</v>
      </c>
      <c r="G825" s="90" t="s">
        <v>24</v>
      </c>
      <c r="H825" s="90" t="s">
        <v>24</v>
      </c>
      <c r="I825" s="90" t="s">
        <v>24</v>
      </c>
      <c r="J825" s="90" t="s">
        <v>24</v>
      </c>
      <c r="K825" s="90" t="s">
        <v>24</v>
      </c>
      <c r="L825" s="90" t="s">
        <v>24</v>
      </c>
      <c r="M825" s="90" t="s">
        <v>24</v>
      </c>
      <c r="N825" s="90" t="s">
        <v>24</v>
      </c>
      <c r="O825" s="90" t="s">
        <v>24</v>
      </c>
      <c r="P825" s="90" t="s">
        <v>24</v>
      </c>
      <c r="Q825" s="90" t="s">
        <v>24</v>
      </c>
      <c r="R825" s="90" t="s">
        <v>24</v>
      </c>
      <c r="S825" s="90" t="s">
        <v>24</v>
      </c>
      <c r="T825" s="90" t="s">
        <v>24</v>
      </c>
      <c r="U825" s="90" t="s">
        <v>24</v>
      </c>
      <c r="V825" s="90" t="s">
        <v>24</v>
      </c>
      <c r="W825" s="90" t="s">
        <v>24</v>
      </c>
    </row>
    <row r="826" spans="1:23">
      <c r="A826" s="93">
        <v>45096</v>
      </c>
      <c r="B826" s="90">
        <v>51300</v>
      </c>
      <c r="C826" s="90">
        <v>49800</v>
      </c>
      <c r="D826" s="90">
        <v>51500</v>
      </c>
      <c r="E826" s="90">
        <v>47400</v>
      </c>
      <c r="F826" s="90">
        <v>51200</v>
      </c>
      <c r="G826" s="91" t="s">
        <v>25</v>
      </c>
      <c r="H826" s="90">
        <v>49000</v>
      </c>
      <c r="I826" s="90">
        <v>51300</v>
      </c>
      <c r="J826" s="90">
        <v>51500</v>
      </c>
      <c r="K826" s="91" t="s">
        <v>25</v>
      </c>
      <c r="L826" s="90">
        <v>52700</v>
      </c>
      <c r="M826" s="90">
        <v>50800</v>
      </c>
      <c r="N826" s="90">
        <v>50500</v>
      </c>
      <c r="O826" s="90">
        <v>48700</v>
      </c>
      <c r="P826" s="90">
        <v>46900</v>
      </c>
      <c r="Q826" s="90">
        <v>47600</v>
      </c>
      <c r="R826" s="90">
        <v>47400</v>
      </c>
      <c r="S826" s="90">
        <v>50000</v>
      </c>
      <c r="T826" s="90">
        <v>50300</v>
      </c>
      <c r="U826" s="90">
        <v>52300</v>
      </c>
      <c r="V826" s="90">
        <v>50500</v>
      </c>
      <c r="W826" s="90">
        <v>53200</v>
      </c>
    </row>
    <row r="827" spans="1:23">
      <c r="A827" s="93">
        <v>45097</v>
      </c>
      <c r="B827" s="90">
        <v>51200</v>
      </c>
      <c r="C827" s="90">
        <v>49500</v>
      </c>
      <c r="D827" s="90">
        <v>51100</v>
      </c>
      <c r="E827" s="90">
        <v>47100</v>
      </c>
      <c r="F827" s="90">
        <v>51000</v>
      </c>
      <c r="G827" s="91" t="s">
        <v>25</v>
      </c>
      <c r="H827" s="90">
        <v>49000</v>
      </c>
      <c r="I827" s="90">
        <v>51000</v>
      </c>
      <c r="J827" s="90">
        <v>51500</v>
      </c>
      <c r="K827" s="91" t="s">
        <v>25</v>
      </c>
      <c r="L827" s="90">
        <v>52400</v>
      </c>
      <c r="M827" s="90">
        <v>50800</v>
      </c>
      <c r="N827" s="90">
        <v>50300</v>
      </c>
      <c r="O827" s="90">
        <v>48700</v>
      </c>
      <c r="P827" s="90">
        <v>46700</v>
      </c>
      <c r="Q827" s="90">
        <v>47200</v>
      </c>
      <c r="R827" s="90">
        <v>47000</v>
      </c>
      <c r="S827" s="90">
        <v>49600</v>
      </c>
      <c r="T827" s="90">
        <v>50000</v>
      </c>
      <c r="U827" s="90">
        <v>52300</v>
      </c>
      <c r="V827" s="90">
        <v>50500</v>
      </c>
      <c r="W827" s="90">
        <v>53200</v>
      </c>
    </row>
    <row r="828" spans="1:23">
      <c r="A828" s="93">
        <v>45098</v>
      </c>
      <c r="B828" s="90">
        <v>51100</v>
      </c>
      <c r="C828" s="90">
        <v>49500</v>
      </c>
      <c r="D828" s="90">
        <v>51100</v>
      </c>
      <c r="E828" s="90">
        <v>46900</v>
      </c>
      <c r="F828" s="90">
        <v>50900</v>
      </c>
      <c r="G828" s="91" t="s">
        <v>25</v>
      </c>
      <c r="H828" s="90">
        <v>49000</v>
      </c>
      <c r="I828" s="90">
        <v>50800</v>
      </c>
      <c r="J828" s="90">
        <v>51500</v>
      </c>
      <c r="K828" s="91" t="s">
        <v>25</v>
      </c>
      <c r="L828" s="90">
        <v>52200</v>
      </c>
      <c r="M828" s="90">
        <v>50800</v>
      </c>
      <c r="N828" s="90">
        <v>50000</v>
      </c>
      <c r="O828" s="90">
        <v>48700</v>
      </c>
      <c r="P828" s="90">
        <v>46600</v>
      </c>
      <c r="Q828" s="90">
        <v>47100</v>
      </c>
      <c r="R828" s="90">
        <v>47000</v>
      </c>
      <c r="S828" s="90">
        <v>49400</v>
      </c>
      <c r="T828" s="90">
        <v>49800</v>
      </c>
      <c r="U828" s="90">
        <v>51800</v>
      </c>
      <c r="V828" s="90">
        <v>50500</v>
      </c>
      <c r="W828" s="90">
        <v>53200</v>
      </c>
    </row>
    <row r="829" spans="1:23">
      <c r="A829" s="93">
        <v>45099</v>
      </c>
      <c r="B829" s="90">
        <v>50900</v>
      </c>
      <c r="C829" s="90">
        <v>49500</v>
      </c>
      <c r="D829" s="90">
        <v>51000</v>
      </c>
      <c r="E829" s="90">
        <v>46600</v>
      </c>
      <c r="F829" s="90">
        <v>50900</v>
      </c>
      <c r="G829" s="91" t="s">
        <v>25</v>
      </c>
      <c r="H829" s="90">
        <v>48500</v>
      </c>
      <c r="I829" s="90">
        <v>50300</v>
      </c>
      <c r="J829" s="90">
        <v>51500</v>
      </c>
      <c r="K829" s="91" t="s">
        <v>25</v>
      </c>
      <c r="L829" s="90">
        <v>52100</v>
      </c>
      <c r="M829" s="90">
        <v>50800</v>
      </c>
      <c r="N829" s="90">
        <v>50000</v>
      </c>
      <c r="O829" s="90">
        <v>48500</v>
      </c>
      <c r="P829" s="90">
        <v>46500</v>
      </c>
      <c r="Q829" s="90">
        <v>47000</v>
      </c>
      <c r="R829" s="90">
        <v>46800</v>
      </c>
      <c r="S829" s="90">
        <v>49100</v>
      </c>
      <c r="T829" s="90">
        <v>49500</v>
      </c>
      <c r="U829" s="90">
        <v>51800</v>
      </c>
      <c r="V829" s="90">
        <v>50200</v>
      </c>
      <c r="W829" s="90">
        <v>53000</v>
      </c>
    </row>
    <row r="830" spans="1:23">
      <c r="A830" s="93">
        <v>45100</v>
      </c>
      <c r="B830" s="90">
        <v>50600</v>
      </c>
      <c r="C830" s="90">
        <v>49500</v>
      </c>
      <c r="D830" s="90">
        <v>50800</v>
      </c>
      <c r="E830" s="90">
        <v>46400</v>
      </c>
      <c r="F830" s="90">
        <v>50800</v>
      </c>
      <c r="G830" s="91" t="s">
        <v>25</v>
      </c>
      <c r="H830" s="90">
        <v>48500</v>
      </c>
      <c r="I830" s="90">
        <v>50300</v>
      </c>
      <c r="J830" s="90">
        <v>50900</v>
      </c>
      <c r="K830" s="91" t="s">
        <v>25</v>
      </c>
      <c r="L830" s="90">
        <v>51800</v>
      </c>
      <c r="M830" s="90">
        <v>50700</v>
      </c>
      <c r="N830" s="90">
        <v>49700</v>
      </c>
      <c r="O830" s="90">
        <v>48300</v>
      </c>
      <c r="P830" s="90">
        <v>46400</v>
      </c>
      <c r="Q830" s="90">
        <v>46900</v>
      </c>
      <c r="R830" s="90">
        <v>46700</v>
      </c>
      <c r="S830" s="90">
        <v>48900</v>
      </c>
      <c r="T830" s="90">
        <v>49500</v>
      </c>
      <c r="U830" s="90">
        <v>51800</v>
      </c>
      <c r="V830" s="90">
        <v>50000</v>
      </c>
      <c r="W830" s="90">
        <v>52700</v>
      </c>
    </row>
    <row r="831" spans="1:23">
      <c r="A831" s="93">
        <v>45101</v>
      </c>
      <c r="B831" s="90">
        <v>50600</v>
      </c>
      <c r="C831" s="90">
        <v>49500</v>
      </c>
      <c r="D831" s="90">
        <v>50900</v>
      </c>
      <c r="E831" s="90">
        <v>46500</v>
      </c>
      <c r="F831" s="90">
        <v>50800</v>
      </c>
      <c r="G831" s="91" t="s">
        <v>25</v>
      </c>
      <c r="H831" s="90">
        <v>48500</v>
      </c>
      <c r="I831" s="90">
        <v>50600</v>
      </c>
      <c r="J831" s="90">
        <v>50900</v>
      </c>
      <c r="K831" s="91" t="s">
        <v>25</v>
      </c>
      <c r="L831" s="90">
        <v>52200</v>
      </c>
      <c r="M831" s="90">
        <v>50300</v>
      </c>
      <c r="N831" s="90">
        <v>49900</v>
      </c>
      <c r="O831" s="90">
        <v>48300</v>
      </c>
      <c r="P831" s="90">
        <v>46600</v>
      </c>
      <c r="Q831" s="90">
        <v>47100</v>
      </c>
      <c r="R831" s="90">
        <v>46800</v>
      </c>
      <c r="S831" s="90">
        <v>49000</v>
      </c>
      <c r="T831" s="90">
        <v>49700</v>
      </c>
      <c r="U831" s="90">
        <v>51800</v>
      </c>
      <c r="V831" s="90">
        <v>50000</v>
      </c>
      <c r="W831" s="90">
        <v>52700</v>
      </c>
    </row>
    <row r="832" spans="1:23">
      <c r="A832" s="93">
        <v>45102</v>
      </c>
      <c r="B832" s="90" t="s">
        <v>24</v>
      </c>
      <c r="C832" s="90" t="s">
        <v>24</v>
      </c>
      <c r="D832" s="90" t="s">
        <v>24</v>
      </c>
      <c r="E832" s="90" t="s">
        <v>24</v>
      </c>
      <c r="F832" s="90" t="s">
        <v>24</v>
      </c>
      <c r="G832" s="90" t="s">
        <v>24</v>
      </c>
      <c r="H832" s="90" t="s">
        <v>24</v>
      </c>
      <c r="I832" s="90" t="s">
        <v>24</v>
      </c>
      <c r="J832" s="90" t="s">
        <v>24</v>
      </c>
      <c r="K832" s="90" t="s">
        <v>24</v>
      </c>
      <c r="L832" s="90" t="s">
        <v>24</v>
      </c>
      <c r="M832" s="90" t="s">
        <v>24</v>
      </c>
      <c r="N832" s="90" t="s">
        <v>24</v>
      </c>
      <c r="O832" s="90" t="s">
        <v>24</v>
      </c>
      <c r="P832" s="90" t="s">
        <v>24</v>
      </c>
      <c r="Q832" s="90" t="s">
        <v>24</v>
      </c>
      <c r="R832" s="90" t="s">
        <v>24</v>
      </c>
      <c r="S832" s="90" t="s">
        <v>24</v>
      </c>
      <c r="T832" s="90" t="s">
        <v>24</v>
      </c>
      <c r="U832" s="90" t="s">
        <v>24</v>
      </c>
      <c r="V832" s="90" t="s">
        <v>24</v>
      </c>
      <c r="W832" s="90" t="s">
        <v>24</v>
      </c>
    </row>
    <row r="833" spans="1:23">
      <c r="A833" s="93">
        <v>45103</v>
      </c>
      <c r="B833" s="90">
        <v>50400</v>
      </c>
      <c r="C833" s="90">
        <v>49200</v>
      </c>
      <c r="D833" s="90">
        <v>50500</v>
      </c>
      <c r="E833" s="90">
        <v>46500</v>
      </c>
      <c r="F833" s="90">
        <v>50400</v>
      </c>
      <c r="G833" s="91" t="s">
        <v>25</v>
      </c>
      <c r="H833" s="90">
        <v>48000</v>
      </c>
      <c r="I833" s="90">
        <v>50500</v>
      </c>
      <c r="J833" s="90">
        <v>50800</v>
      </c>
      <c r="K833" s="91" t="s">
        <v>25</v>
      </c>
      <c r="L833" s="90">
        <v>51900</v>
      </c>
      <c r="M833" s="90">
        <v>50000</v>
      </c>
      <c r="N833" s="90">
        <v>49500</v>
      </c>
      <c r="O833" s="90">
        <v>48100</v>
      </c>
      <c r="P833" s="90">
        <v>46500</v>
      </c>
      <c r="Q833" s="90">
        <v>46800</v>
      </c>
      <c r="R833" s="90">
        <v>46800</v>
      </c>
      <c r="S833" s="90">
        <v>49000</v>
      </c>
      <c r="T833" s="90">
        <v>49500</v>
      </c>
      <c r="U833" s="90">
        <v>51800</v>
      </c>
      <c r="V833" s="90">
        <v>49700</v>
      </c>
      <c r="W833" s="90">
        <v>52500</v>
      </c>
    </row>
    <row r="834" spans="1:23">
      <c r="A834" s="93">
        <v>45104</v>
      </c>
      <c r="B834" s="90">
        <v>50300</v>
      </c>
      <c r="C834" s="90">
        <v>49200</v>
      </c>
      <c r="D834" s="90">
        <v>50200</v>
      </c>
      <c r="E834" s="90">
        <v>46300</v>
      </c>
      <c r="F834" s="90">
        <v>50400</v>
      </c>
      <c r="G834" s="91" t="s">
        <v>25</v>
      </c>
      <c r="H834" s="90">
        <v>48000</v>
      </c>
      <c r="I834" s="90">
        <v>50100</v>
      </c>
      <c r="J834" s="90">
        <v>50800</v>
      </c>
      <c r="K834" s="91" t="s">
        <v>25</v>
      </c>
      <c r="L834" s="90">
        <v>51300</v>
      </c>
      <c r="M834" s="90">
        <v>49700</v>
      </c>
      <c r="N834" s="90">
        <v>49500</v>
      </c>
      <c r="O834" s="90">
        <v>48100</v>
      </c>
      <c r="P834" s="90">
        <v>46400</v>
      </c>
      <c r="Q834" s="90">
        <v>46600</v>
      </c>
      <c r="R834" s="90">
        <v>46500</v>
      </c>
      <c r="S834" s="90">
        <v>48800</v>
      </c>
      <c r="T834" s="90">
        <v>49300</v>
      </c>
      <c r="U834" s="90">
        <v>51800</v>
      </c>
      <c r="V834" s="90">
        <v>49700</v>
      </c>
      <c r="W834" s="90">
        <v>52500</v>
      </c>
    </row>
    <row r="835" spans="1:23">
      <c r="A835" s="93">
        <v>45105</v>
      </c>
      <c r="B835" s="90">
        <v>50000</v>
      </c>
      <c r="C835" s="90">
        <v>49000</v>
      </c>
      <c r="D835" s="90">
        <v>50200</v>
      </c>
      <c r="E835" s="90">
        <v>46100</v>
      </c>
      <c r="F835" s="90">
        <v>50300</v>
      </c>
      <c r="G835" s="91" t="s">
        <v>25</v>
      </c>
      <c r="H835" s="90">
        <v>47500</v>
      </c>
      <c r="I835" s="90">
        <v>50000</v>
      </c>
      <c r="J835" s="90">
        <v>50700</v>
      </c>
      <c r="K835" s="91" t="s">
        <v>25</v>
      </c>
      <c r="L835" s="90">
        <v>51300</v>
      </c>
      <c r="M835" s="90">
        <v>49400</v>
      </c>
      <c r="N835" s="90">
        <v>49300</v>
      </c>
      <c r="O835" s="90">
        <v>48100</v>
      </c>
      <c r="P835" s="90">
        <v>46400</v>
      </c>
      <c r="Q835" s="90">
        <v>46500</v>
      </c>
      <c r="R835" s="90">
        <v>46500</v>
      </c>
      <c r="S835" s="90">
        <v>48600</v>
      </c>
      <c r="T835" s="90">
        <v>48900</v>
      </c>
      <c r="U835" s="90">
        <v>51800</v>
      </c>
      <c r="V835" s="90">
        <v>49500</v>
      </c>
      <c r="W835" s="90">
        <v>52400</v>
      </c>
    </row>
    <row r="836" spans="1:23">
      <c r="A836" s="93">
        <v>45106</v>
      </c>
      <c r="B836" s="90">
        <v>50000</v>
      </c>
      <c r="C836" s="90">
        <v>49000</v>
      </c>
      <c r="D836" s="90">
        <v>49900</v>
      </c>
      <c r="E836" s="90">
        <v>46000</v>
      </c>
      <c r="F836" s="90">
        <v>49800</v>
      </c>
      <c r="G836" s="91" t="s">
        <v>25</v>
      </c>
      <c r="H836" s="90">
        <v>47500</v>
      </c>
      <c r="I836" s="90">
        <v>49800</v>
      </c>
      <c r="J836" s="90">
        <v>50100</v>
      </c>
      <c r="K836" s="91" t="s">
        <v>25</v>
      </c>
      <c r="L836" s="90">
        <v>51300</v>
      </c>
      <c r="M836" s="90">
        <v>48600</v>
      </c>
      <c r="N836" s="90">
        <v>49200</v>
      </c>
      <c r="O836" s="90">
        <v>47800</v>
      </c>
      <c r="P836" s="90">
        <v>46200</v>
      </c>
      <c r="Q836" s="90">
        <v>46500</v>
      </c>
      <c r="R836" s="90">
        <v>46300</v>
      </c>
      <c r="S836" s="90">
        <v>48600</v>
      </c>
      <c r="T836" s="90">
        <v>49000</v>
      </c>
      <c r="U836" s="90">
        <v>51300</v>
      </c>
      <c r="V836" s="90">
        <v>49500</v>
      </c>
      <c r="W836" s="90">
        <v>52400</v>
      </c>
    </row>
    <row r="837" spans="1:23">
      <c r="A837" s="93">
        <v>45107</v>
      </c>
      <c r="B837" s="90">
        <v>49800</v>
      </c>
      <c r="C837" s="90">
        <v>49000</v>
      </c>
      <c r="D837" s="90">
        <v>50100</v>
      </c>
      <c r="E837" s="90">
        <v>46200</v>
      </c>
      <c r="F837" s="90">
        <v>49800</v>
      </c>
      <c r="G837" s="91" t="s">
        <v>25</v>
      </c>
      <c r="H837" s="90">
        <v>47500</v>
      </c>
      <c r="I837" s="90">
        <v>49900</v>
      </c>
      <c r="J837" s="90">
        <v>50100</v>
      </c>
      <c r="K837" s="91" t="s">
        <v>25</v>
      </c>
      <c r="L837" s="90">
        <v>51500</v>
      </c>
      <c r="M837" s="90">
        <v>48600</v>
      </c>
      <c r="N837" s="90">
        <v>49500</v>
      </c>
      <c r="O837" s="90">
        <v>47800</v>
      </c>
      <c r="P837" s="90">
        <v>46200</v>
      </c>
      <c r="Q837" s="90">
        <v>46500</v>
      </c>
      <c r="R837" s="90">
        <v>46500</v>
      </c>
      <c r="S837" s="90">
        <v>48700</v>
      </c>
      <c r="T837" s="90">
        <v>49000</v>
      </c>
      <c r="U837" s="90">
        <v>51300</v>
      </c>
      <c r="V837" s="90">
        <v>49300</v>
      </c>
      <c r="W837" s="90">
        <v>52200</v>
      </c>
    </row>
    <row r="838" spans="1:23">
      <c r="A838" s="93">
        <v>45108</v>
      </c>
      <c r="B838" s="90">
        <v>49800</v>
      </c>
      <c r="C838" s="90">
        <v>49000</v>
      </c>
      <c r="D838" s="90">
        <v>50100</v>
      </c>
      <c r="E838" s="90">
        <v>46100</v>
      </c>
      <c r="F838" s="90">
        <v>49600</v>
      </c>
      <c r="G838" s="91" t="s">
        <v>25</v>
      </c>
      <c r="H838" s="90">
        <v>48000</v>
      </c>
      <c r="I838" s="90">
        <v>49800</v>
      </c>
      <c r="J838" s="90">
        <v>49700</v>
      </c>
      <c r="K838" s="91" t="s">
        <v>25</v>
      </c>
      <c r="L838" s="90">
        <v>51500</v>
      </c>
      <c r="M838" s="90">
        <v>48400</v>
      </c>
      <c r="N838" s="90">
        <v>49500</v>
      </c>
      <c r="O838" s="90">
        <v>47800</v>
      </c>
      <c r="P838" s="90">
        <v>46200</v>
      </c>
      <c r="Q838" s="90">
        <v>46000</v>
      </c>
      <c r="R838" s="90">
        <v>46500</v>
      </c>
      <c r="S838" s="90">
        <v>48600</v>
      </c>
      <c r="T838" s="90">
        <v>48700</v>
      </c>
      <c r="U838" s="90">
        <v>51300</v>
      </c>
      <c r="V838" s="90">
        <v>49300</v>
      </c>
      <c r="W838" s="90">
        <v>52200</v>
      </c>
    </row>
    <row r="839" spans="1:23">
      <c r="A839" s="93">
        <v>45109</v>
      </c>
      <c r="B839" s="90" t="s">
        <v>24</v>
      </c>
      <c r="C839" s="90" t="s">
        <v>24</v>
      </c>
      <c r="D839" s="90" t="s">
        <v>24</v>
      </c>
      <c r="E839" s="90" t="s">
        <v>24</v>
      </c>
      <c r="F839" s="90" t="s">
        <v>24</v>
      </c>
      <c r="G839" s="90" t="s">
        <v>24</v>
      </c>
      <c r="H839" s="90" t="s">
        <v>24</v>
      </c>
      <c r="I839" s="90" t="s">
        <v>24</v>
      </c>
      <c r="J839" s="90" t="s">
        <v>24</v>
      </c>
      <c r="K839" s="90" t="s">
        <v>24</v>
      </c>
      <c r="L839" s="90" t="s">
        <v>24</v>
      </c>
      <c r="M839" s="90" t="s">
        <v>24</v>
      </c>
      <c r="N839" s="90" t="s">
        <v>24</v>
      </c>
      <c r="O839" s="90" t="s">
        <v>24</v>
      </c>
      <c r="P839" s="90" t="s">
        <v>24</v>
      </c>
      <c r="Q839" s="90" t="s">
        <v>24</v>
      </c>
      <c r="R839" s="90" t="s">
        <v>24</v>
      </c>
      <c r="S839" s="90" t="s">
        <v>24</v>
      </c>
      <c r="T839" s="90" t="s">
        <v>24</v>
      </c>
      <c r="U839" s="90" t="s">
        <v>24</v>
      </c>
      <c r="V839" s="90" t="s">
        <v>24</v>
      </c>
      <c r="W839" s="90" t="s">
        <v>24</v>
      </c>
    </row>
    <row r="840" spans="1:23">
      <c r="A840" s="93">
        <v>45110</v>
      </c>
      <c r="B840" s="90">
        <v>49700</v>
      </c>
      <c r="C840" s="90">
        <v>49000</v>
      </c>
      <c r="D840" s="90">
        <v>50000</v>
      </c>
      <c r="E840" s="90">
        <v>45700</v>
      </c>
      <c r="F840" s="90">
        <v>49100</v>
      </c>
      <c r="G840" s="91" t="s">
        <v>25</v>
      </c>
      <c r="H840" s="90">
        <v>47500</v>
      </c>
      <c r="I840" s="90">
        <v>49600</v>
      </c>
      <c r="J840" s="90">
        <v>49700</v>
      </c>
      <c r="K840" s="91" t="s">
        <v>25</v>
      </c>
      <c r="L840" s="90">
        <v>51300</v>
      </c>
      <c r="M840" s="90">
        <v>48400</v>
      </c>
      <c r="N840" s="90">
        <v>49200</v>
      </c>
      <c r="O840" s="90">
        <v>47600</v>
      </c>
      <c r="P840" s="90">
        <v>45600</v>
      </c>
      <c r="Q840" s="90">
        <v>45900</v>
      </c>
      <c r="R840" s="90">
        <v>46000</v>
      </c>
      <c r="S840" s="90">
        <v>48200</v>
      </c>
      <c r="T840" s="90">
        <v>48600</v>
      </c>
      <c r="U840" s="90">
        <v>51000</v>
      </c>
      <c r="V840" s="90">
        <v>49200</v>
      </c>
      <c r="W840" s="90">
        <v>52000</v>
      </c>
    </row>
    <row r="841" spans="1:23">
      <c r="A841" s="93">
        <v>45111</v>
      </c>
      <c r="B841" s="90">
        <v>48800</v>
      </c>
      <c r="C841" s="90">
        <v>48900</v>
      </c>
      <c r="D841" s="90">
        <v>49600</v>
      </c>
      <c r="E841" s="90">
        <v>45400</v>
      </c>
      <c r="F841" s="90">
        <v>49000</v>
      </c>
      <c r="G841" s="91" t="s">
        <v>25</v>
      </c>
      <c r="H841" s="90">
        <v>47000</v>
      </c>
      <c r="I841" s="90">
        <v>49300</v>
      </c>
      <c r="J841" s="90">
        <v>49500</v>
      </c>
      <c r="K841" s="91" t="s">
        <v>25</v>
      </c>
      <c r="L841" s="90">
        <v>51200</v>
      </c>
      <c r="M841" s="90">
        <v>48400</v>
      </c>
      <c r="N841" s="90">
        <v>49000</v>
      </c>
      <c r="O841" s="90">
        <v>47400</v>
      </c>
      <c r="P841" s="90">
        <v>45000</v>
      </c>
      <c r="Q841" s="90">
        <v>45700</v>
      </c>
      <c r="R841" s="90">
        <v>45700</v>
      </c>
      <c r="S841" s="90">
        <v>47600</v>
      </c>
      <c r="T841" s="90">
        <v>48500</v>
      </c>
      <c r="U841" s="90">
        <v>51000</v>
      </c>
      <c r="V841" s="90">
        <v>49200</v>
      </c>
      <c r="W841" s="90">
        <v>52000</v>
      </c>
    </row>
    <row r="842" spans="1:23">
      <c r="A842" s="93">
        <v>45112</v>
      </c>
      <c r="B842" s="90">
        <v>48800</v>
      </c>
      <c r="C842" s="90">
        <v>48500</v>
      </c>
      <c r="D842" s="90">
        <v>49600</v>
      </c>
      <c r="E842" s="90">
        <v>45400</v>
      </c>
      <c r="F842" s="90">
        <v>48900</v>
      </c>
      <c r="G842" s="91" t="s">
        <v>25</v>
      </c>
      <c r="H842" s="90">
        <v>47000</v>
      </c>
      <c r="I842" s="90">
        <v>49300</v>
      </c>
      <c r="J842" s="90">
        <v>49500</v>
      </c>
      <c r="K842" s="91" t="s">
        <v>25</v>
      </c>
      <c r="L842" s="90">
        <v>51200</v>
      </c>
      <c r="M842" s="90">
        <v>48200</v>
      </c>
      <c r="N842" s="90">
        <v>48800</v>
      </c>
      <c r="O842" s="90">
        <v>47400</v>
      </c>
      <c r="P842" s="90">
        <v>45200</v>
      </c>
      <c r="Q842" s="90">
        <v>45300</v>
      </c>
      <c r="R842" s="90">
        <v>45700</v>
      </c>
      <c r="S842" s="90">
        <v>47600</v>
      </c>
      <c r="T842" s="90">
        <v>48000</v>
      </c>
      <c r="U842" s="90">
        <v>51000</v>
      </c>
      <c r="V842" s="90">
        <v>49000</v>
      </c>
      <c r="W842" s="90">
        <v>51900</v>
      </c>
    </row>
    <row r="843" spans="1:23">
      <c r="A843" s="93">
        <v>45113</v>
      </c>
      <c r="B843" s="90">
        <v>48900</v>
      </c>
      <c r="C843" s="90">
        <v>48500</v>
      </c>
      <c r="D843" s="90">
        <v>49800</v>
      </c>
      <c r="E843" s="90">
        <v>45500</v>
      </c>
      <c r="F843" s="90">
        <v>48900</v>
      </c>
      <c r="G843" s="91" t="s">
        <v>25</v>
      </c>
      <c r="H843" s="90">
        <v>47000</v>
      </c>
      <c r="I843" s="90">
        <v>49400</v>
      </c>
      <c r="J843" s="90">
        <v>49500</v>
      </c>
      <c r="K843" s="91" t="s">
        <v>25</v>
      </c>
      <c r="L843" s="90">
        <v>51400</v>
      </c>
      <c r="M843" s="90">
        <v>47900</v>
      </c>
      <c r="N843" s="90">
        <v>49000</v>
      </c>
      <c r="O843" s="90">
        <v>47400</v>
      </c>
      <c r="P843" s="90">
        <v>45400</v>
      </c>
      <c r="Q843" s="90">
        <v>45500</v>
      </c>
      <c r="R843" s="90">
        <v>45700</v>
      </c>
      <c r="S843" s="90">
        <v>47700</v>
      </c>
      <c r="T843" s="90">
        <v>48300</v>
      </c>
      <c r="U843" s="90">
        <v>51000</v>
      </c>
      <c r="V843" s="90">
        <v>49000</v>
      </c>
      <c r="W843" s="90">
        <v>51900</v>
      </c>
    </row>
    <row r="844" spans="1:23">
      <c r="A844" s="93">
        <v>45114</v>
      </c>
      <c r="B844" s="90">
        <v>48900</v>
      </c>
      <c r="C844" s="90">
        <v>48500</v>
      </c>
      <c r="D844" s="90">
        <v>49500</v>
      </c>
      <c r="E844" s="90">
        <v>45300</v>
      </c>
      <c r="F844" s="90">
        <v>48900</v>
      </c>
      <c r="G844" s="91" t="s">
        <v>25</v>
      </c>
      <c r="H844" s="90">
        <v>47000</v>
      </c>
      <c r="I844" s="90">
        <v>49400</v>
      </c>
      <c r="J844" s="90">
        <v>49300</v>
      </c>
      <c r="K844" s="91" t="s">
        <v>25</v>
      </c>
      <c r="L844" s="90">
        <v>51300</v>
      </c>
      <c r="M844" s="90">
        <v>47600</v>
      </c>
      <c r="N844" s="90">
        <v>49000</v>
      </c>
      <c r="O844" s="90">
        <v>47000</v>
      </c>
      <c r="P844" s="90">
        <v>45000</v>
      </c>
      <c r="Q844" s="90">
        <v>45200</v>
      </c>
      <c r="R844" s="90">
        <v>45500</v>
      </c>
      <c r="S844" s="90">
        <v>47500</v>
      </c>
      <c r="T844" s="90">
        <v>48300</v>
      </c>
      <c r="U844" s="90">
        <v>51000</v>
      </c>
      <c r="V844" s="90">
        <v>49000</v>
      </c>
      <c r="W844" s="90">
        <v>51900</v>
      </c>
    </row>
    <row r="845" spans="1:23">
      <c r="A845" s="93">
        <v>45115</v>
      </c>
      <c r="B845" s="90">
        <v>48500</v>
      </c>
      <c r="C845" s="90">
        <v>48500</v>
      </c>
      <c r="D845" s="90">
        <v>49400</v>
      </c>
      <c r="E845" s="90">
        <v>45100</v>
      </c>
      <c r="F845" s="90">
        <v>48900</v>
      </c>
      <c r="G845" s="91" t="s">
        <v>25</v>
      </c>
      <c r="H845" s="90">
        <v>47000</v>
      </c>
      <c r="I845" s="90">
        <v>49200</v>
      </c>
      <c r="J845" s="90">
        <v>49300</v>
      </c>
      <c r="K845" s="91" t="s">
        <v>25</v>
      </c>
      <c r="L845" s="90">
        <v>51000</v>
      </c>
      <c r="M845" s="90">
        <v>47600</v>
      </c>
      <c r="N845" s="90">
        <v>48800</v>
      </c>
      <c r="O845" s="90">
        <v>47000</v>
      </c>
      <c r="P845" s="90">
        <v>44600</v>
      </c>
      <c r="Q845" s="90">
        <v>45000</v>
      </c>
      <c r="R845" s="90">
        <v>45300</v>
      </c>
      <c r="S845" s="90">
        <v>47100</v>
      </c>
      <c r="T845" s="90">
        <v>48100</v>
      </c>
      <c r="U845" s="90">
        <v>51000</v>
      </c>
      <c r="V845" s="90">
        <v>48500</v>
      </c>
      <c r="W845" s="90">
        <v>51500</v>
      </c>
    </row>
    <row r="846" spans="1:23">
      <c r="A846" s="93">
        <v>45116</v>
      </c>
      <c r="B846" s="90" t="s">
        <v>24</v>
      </c>
      <c r="C846" s="90" t="s">
        <v>24</v>
      </c>
      <c r="D846" s="90" t="s">
        <v>24</v>
      </c>
      <c r="E846" s="90" t="s">
        <v>24</v>
      </c>
      <c r="F846" s="90" t="s">
        <v>24</v>
      </c>
      <c r="G846" s="90" t="s">
        <v>24</v>
      </c>
      <c r="H846" s="90" t="s">
        <v>24</v>
      </c>
      <c r="I846" s="90" t="s">
        <v>24</v>
      </c>
      <c r="J846" s="90" t="s">
        <v>24</v>
      </c>
      <c r="K846" s="90" t="s">
        <v>24</v>
      </c>
      <c r="L846" s="90" t="s">
        <v>24</v>
      </c>
      <c r="M846" s="90" t="s">
        <v>24</v>
      </c>
      <c r="N846" s="90" t="s">
        <v>24</v>
      </c>
      <c r="O846" s="90" t="s">
        <v>24</v>
      </c>
      <c r="P846" s="90" t="s">
        <v>24</v>
      </c>
      <c r="Q846" s="90" t="s">
        <v>24</v>
      </c>
      <c r="R846" s="90" t="s">
        <v>24</v>
      </c>
      <c r="S846" s="90" t="s">
        <v>24</v>
      </c>
      <c r="T846" s="90" t="s">
        <v>24</v>
      </c>
      <c r="U846" s="90" t="s">
        <v>24</v>
      </c>
      <c r="V846" s="90" t="s">
        <v>24</v>
      </c>
      <c r="W846" s="90" t="s">
        <v>24</v>
      </c>
    </row>
    <row r="847" spans="1:23">
      <c r="A847" s="93">
        <v>45117</v>
      </c>
      <c r="B847" s="90">
        <v>48100</v>
      </c>
      <c r="C847" s="90">
        <v>48300</v>
      </c>
      <c r="D847" s="90">
        <v>48900</v>
      </c>
      <c r="E847" s="90">
        <v>44900</v>
      </c>
      <c r="F847" s="90">
        <v>48900</v>
      </c>
      <c r="G847" s="91" t="s">
        <v>25</v>
      </c>
      <c r="H847" s="90">
        <v>46500</v>
      </c>
      <c r="I847" s="90">
        <v>48800</v>
      </c>
      <c r="J847" s="90">
        <v>48700</v>
      </c>
      <c r="K847" s="91" t="s">
        <v>25</v>
      </c>
      <c r="L847" s="90">
        <v>50700</v>
      </c>
      <c r="M847" s="90">
        <v>47100</v>
      </c>
      <c r="N847" s="90">
        <v>48800</v>
      </c>
      <c r="O847" s="90">
        <v>47000</v>
      </c>
      <c r="P847" s="90">
        <v>44400</v>
      </c>
      <c r="Q847" s="90">
        <v>44800</v>
      </c>
      <c r="R847" s="90">
        <v>44800</v>
      </c>
      <c r="S847" s="90">
        <v>47000</v>
      </c>
      <c r="T847" s="90">
        <v>47500</v>
      </c>
      <c r="U847" s="90">
        <v>50800</v>
      </c>
      <c r="V847" s="90">
        <v>48200</v>
      </c>
      <c r="W847" s="90">
        <v>51200</v>
      </c>
    </row>
    <row r="848" spans="1:23">
      <c r="A848" s="93">
        <v>45118</v>
      </c>
      <c r="B848" s="90">
        <v>47600</v>
      </c>
      <c r="C848" s="90">
        <v>48200</v>
      </c>
      <c r="D848" s="90">
        <v>48900</v>
      </c>
      <c r="E848" s="90">
        <v>44500</v>
      </c>
      <c r="F848" s="90">
        <v>48700</v>
      </c>
      <c r="G848" s="91" t="s">
        <v>25</v>
      </c>
      <c r="H848" s="90">
        <v>46500</v>
      </c>
      <c r="I848" s="90">
        <v>48600</v>
      </c>
      <c r="J848" s="90">
        <v>48200</v>
      </c>
      <c r="K848" s="91" t="s">
        <v>25</v>
      </c>
      <c r="L848" s="90">
        <v>50400</v>
      </c>
      <c r="M848" s="90">
        <v>47100</v>
      </c>
      <c r="N848" s="90">
        <v>48500</v>
      </c>
      <c r="O848" s="90">
        <v>46600</v>
      </c>
      <c r="P848" s="90">
        <v>44000</v>
      </c>
      <c r="Q848" s="90">
        <v>44100</v>
      </c>
      <c r="R848" s="90">
        <v>44500</v>
      </c>
      <c r="S848" s="90">
        <v>46500</v>
      </c>
      <c r="T848" s="90">
        <v>47000</v>
      </c>
      <c r="U848" s="90">
        <v>50800</v>
      </c>
      <c r="V848" s="90">
        <v>48200</v>
      </c>
      <c r="W848" s="90">
        <v>51200</v>
      </c>
    </row>
    <row r="849" spans="1:23">
      <c r="A849" s="93">
        <v>45119</v>
      </c>
      <c r="B849" s="90">
        <v>47700</v>
      </c>
      <c r="C849" s="90">
        <v>48200</v>
      </c>
      <c r="D849" s="90">
        <v>48900</v>
      </c>
      <c r="E849" s="90">
        <v>44400</v>
      </c>
      <c r="F849" s="90">
        <v>48700</v>
      </c>
      <c r="G849" s="91" t="s">
        <v>25</v>
      </c>
      <c r="H849" s="90">
        <v>46500</v>
      </c>
      <c r="I849" s="90">
        <v>48500</v>
      </c>
      <c r="J849" s="90">
        <v>48200</v>
      </c>
      <c r="K849" s="91" t="s">
        <v>25</v>
      </c>
      <c r="L849" s="90">
        <v>50400</v>
      </c>
      <c r="M849" s="90">
        <v>47100</v>
      </c>
      <c r="N849" s="90">
        <v>48500</v>
      </c>
      <c r="O849" s="90">
        <v>46600</v>
      </c>
      <c r="P849" s="90">
        <v>44100</v>
      </c>
      <c r="Q849" s="90">
        <v>44300</v>
      </c>
      <c r="R849" s="90">
        <v>44500</v>
      </c>
      <c r="S849" s="90">
        <v>46500</v>
      </c>
      <c r="T849" s="90">
        <v>47000</v>
      </c>
      <c r="U849" s="90">
        <v>50800</v>
      </c>
      <c r="V849" s="90">
        <v>48000</v>
      </c>
      <c r="W849" s="90">
        <v>50800</v>
      </c>
    </row>
    <row r="850" spans="1:23">
      <c r="A850" s="93">
        <v>45120</v>
      </c>
      <c r="B850" s="90">
        <v>47600</v>
      </c>
      <c r="C850" s="90">
        <v>48000</v>
      </c>
      <c r="D850" s="90">
        <v>48900</v>
      </c>
      <c r="E850" s="90">
        <v>44200</v>
      </c>
      <c r="F850" s="90">
        <v>48700</v>
      </c>
      <c r="G850" s="91" t="s">
        <v>25</v>
      </c>
      <c r="H850" s="90">
        <v>46500</v>
      </c>
      <c r="I850" s="90">
        <v>48300</v>
      </c>
      <c r="J850" s="90">
        <v>48200</v>
      </c>
      <c r="K850" s="91" t="s">
        <v>25</v>
      </c>
      <c r="L850" s="90">
        <v>50300</v>
      </c>
      <c r="M850" s="90">
        <v>47100</v>
      </c>
      <c r="N850" s="90">
        <v>48500</v>
      </c>
      <c r="O850" s="90">
        <v>46500</v>
      </c>
      <c r="P850" s="90">
        <v>43900</v>
      </c>
      <c r="Q850" s="90">
        <v>44000</v>
      </c>
      <c r="R850" s="90">
        <v>44500</v>
      </c>
      <c r="S850" s="90">
        <v>46300</v>
      </c>
      <c r="T850" s="90">
        <v>46800</v>
      </c>
      <c r="U850" s="90">
        <v>50800</v>
      </c>
      <c r="V850" s="90">
        <v>47900</v>
      </c>
      <c r="W850" s="90">
        <v>50700</v>
      </c>
    </row>
    <row r="851" spans="1:23">
      <c r="A851" s="93">
        <v>45121</v>
      </c>
      <c r="B851" s="90">
        <v>47300</v>
      </c>
      <c r="C851" s="90">
        <v>48000</v>
      </c>
      <c r="D851" s="90">
        <v>48200</v>
      </c>
      <c r="E851" s="90">
        <v>43900</v>
      </c>
      <c r="F851" s="90">
        <v>48700</v>
      </c>
      <c r="G851" s="91" t="s">
        <v>25</v>
      </c>
      <c r="H851" s="90">
        <v>46500</v>
      </c>
      <c r="I851" s="90">
        <v>48000</v>
      </c>
      <c r="J851" s="90">
        <v>48000</v>
      </c>
      <c r="K851" s="91" t="s">
        <v>25</v>
      </c>
      <c r="L851" s="90">
        <v>50000</v>
      </c>
      <c r="M851" s="90">
        <v>47100</v>
      </c>
      <c r="N851" s="90">
        <v>48500</v>
      </c>
      <c r="O851" s="90">
        <v>46000</v>
      </c>
      <c r="P851" s="90">
        <v>43600</v>
      </c>
      <c r="Q851" s="90">
        <v>43600</v>
      </c>
      <c r="R851" s="90">
        <v>44000</v>
      </c>
      <c r="S851" s="90">
        <v>45900</v>
      </c>
      <c r="T851" s="90">
        <v>46200</v>
      </c>
      <c r="U851" s="90">
        <v>50000</v>
      </c>
      <c r="V851" s="90">
        <v>47900</v>
      </c>
      <c r="W851" s="90">
        <v>50700</v>
      </c>
    </row>
    <row r="852" spans="1:23">
      <c r="A852" s="93">
        <v>45122</v>
      </c>
      <c r="B852" s="90">
        <v>46900</v>
      </c>
      <c r="C852" s="90">
        <v>48000</v>
      </c>
      <c r="D852" s="90">
        <v>47900</v>
      </c>
      <c r="E852" s="90">
        <v>43800</v>
      </c>
      <c r="F852" s="90">
        <v>48200</v>
      </c>
      <c r="G852" s="91" t="s">
        <v>25</v>
      </c>
      <c r="H852" s="90">
        <v>46500</v>
      </c>
      <c r="I852" s="90">
        <v>47500</v>
      </c>
      <c r="J852" s="90">
        <v>47700</v>
      </c>
      <c r="K852" s="91" t="s">
        <v>25</v>
      </c>
      <c r="L852" s="90">
        <v>49600</v>
      </c>
      <c r="M852" s="90">
        <v>46800</v>
      </c>
      <c r="N852" s="90">
        <v>48200</v>
      </c>
      <c r="O852" s="90">
        <v>45700</v>
      </c>
      <c r="P852" s="90">
        <v>43500</v>
      </c>
      <c r="Q852" s="90">
        <v>43500</v>
      </c>
      <c r="R852" s="90">
        <v>44000</v>
      </c>
      <c r="S852" s="90">
        <v>45900</v>
      </c>
      <c r="T852" s="90">
        <v>46100</v>
      </c>
      <c r="U852" s="90">
        <v>50000</v>
      </c>
      <c r="V852" s="90">
        <v>47600</v>
      </c>
      <c r="W852" s="90">
        <v>50500</v>
      </c>
    </row>
    <row r="853" spans="1:23">
      <c r="A853" s="93">
        <v>45123</v>
      </c>
      <c r="B853" s="90" t="s">
        <v>24</v>
      </c>
      <c r="C853" s="90" t="s">
        <v>24</v>
      </c>
      <c r="D853" s="90" t="s">
        <v>24</v>
      </c>
      <c r="E853" s="90" t="s">
        <v>24</v>
      </c>
      <c r="F853" s="90" t="s">
        <v>24</v>
      </c>
      <c r="G853" s="90" t="s">
        <v>24</v>
      </c>
      <c r="H853" s="90" t="s">
        <v>24</v>
      </c>
      <c r="I853" s="90" t="s">
        <v>24</v>
      </c>
      <c r="J853" s="90" t="s">
        <v>24</v>
      </c>
      <c r="K853" s="90" t="s">
        <v>24</v>
      </c>
      <c r="L853" s="90" t="s">
        <v>24</v>
      </c>
      <c r="M853" s="90" t="s">
        <v>24</v>
      </c>
      <c r="N853" s="90" t="s">
        <v>24</v>
      </c>
      <c r="O853" s="90" t="s">
        <v>24</v>
      </c>
      <c r="P853" s="90" t="s">
        <v>24</v>
      </c>
      <c r="Q853" s="90" t="s">
        <v>24</v>
      </c>
      <c r="R853" s="90" t="s">
        <v>24</v>
      </c>
      <c r="S853" s="90" t="s">
        <v>24</v>
      </c>
      <c r="T853" s="90" t="s">
        <v>24</v>
      </c>
      <c r="U853" s="90" t="s">
        <v>24</v>
      </c>
      <c r="V853" s="90" t="s">
        <v>24</v>
      </c>
      <c r="W853" s="90" t="s">
        <v>24</v>
      </c>
    </row>
    <row r="854" spans="1:23">
      <c r="A854" s="93">
        <v>45124</v>
      </c>
      <c r="B854" s="90">
        <v>47600</v>
      </c>
      <c r="C854" s="90">
        <v>48000</v>
      </c>
      <c r="D854" s="90">
        <v>47900</v>
      </c>
      <c r="E854" s="90">
        <v>43700</v>
      </c>
      <c r="F854" s="90">
        <v>47700</v>
      </c>
      <c r="G854" s="91" t="s">
        <v>25</v>
      </c>
      <c r="H854" s="90">
        <v>46500</v>
      </c>
      <c r="I854" s="90">
        <v>47300</v>
      </c>
      <c r="J854" s="90">
        <v>47700</v>
      </c>
      <c r="K854" s="91" t="s">
        <v>25</v>
      </c>
      <c r="L854" s="90">
        <v>49500</v>
      </c>
      <c r="M854" s="90">
        <v>46800</v>
      </c>
      <c r="N854" s="90">
        <v>47700</v>
      </c>
      <c r="O854" s="90">
        <v>45500</v>
      </c>
      <c r="P854" s="90">
        <v>43300</v>
      </c>
      <c r="Q854" s="90">
        <v>43200</v>
      </c>
      <c r="R854" s="90">
        <v>43800</v>
      </c>
      <c r="S854" s="90">
        <v>45800</v>
      </c>
      <c r="T854" s="90">
        <v>45500</v>
      </c>
      <c r="U854" s="90">
        <v>50000</v>
      </c>
      <c r="V854" s="90">
        <v>47400</v>
      </c>
      <c r="W854" s="90">
        <v>50300</v>
      </c>
    </row>
    <row r="855" spans="1:23">
      <c r="A855" s="93">
        <v>45125</v>
      </c>
      <c r="B855" s="90">
        <v>47800</v>
      </c>
      <c r="C855" s="90">
        <v>48000</v>
      </c>
      <c r="D855" s="90">
        <v>48200</v>
      </c>
      <c r="E855" s="90">
        <v>43700</v>
      </c>
      <c r="F855" s="90">
        <v>47900</v>
      </c>
      <c r="G855" s="91" t="s">
        <v>25</v>
      </c>
      <c r="H855" s="90">
        <v>46500</v>
      </c>
      <c r="I855" s="90">
        <v>47400</v>
      </c>
      <c r="J855" s="90">
        <v>47700</v>
      </c>
      <c r="K855" s="91" t="s">
        <v>25</v>
      </c>
      <c r="L855" s="90">
        <v>49600</v>
      </c>
      <c r="M855" s="90">
        <v>46800</v>
      </c>
      <c r="N855" s="90">
        <v>47800</v>
      </c>
      <c r="O855" s="90">
        <v>45300</v>
      </c>
      <c r="P855" s="90">
        <v>43500</v>
      </c>
      <c r="Q855" s="90">
        <v>43500</v>
      </c>
      <c r="R855" s="90">
        <v>44200</v>
      </c>
      <c r="S855" s="90">
        <v>45800</v>
      </c>
      <c r="T855" s="90">
        <v>45800</v>
      </c>
      <c r="U855" s="90">
        <v>50000</v>
      </c>
      <c r="V855" s="90">
        <v>47400</v>
      </c>
      <c r="W855" s="90">
        <v>50300</v>
      </c>
    </row>
    <row r="856" spans="1:23">
      <c r="A856" s="93">
        <v>45126</v>
      </c>
      <c r="B856" s="90">
        <v>47800</v>
      </c>
      <c r="C856" s="90">
        <v>48000</v>
      </c>
      <c r="D856" s="90">
        <v>48200</v>
      </c>
      <c r="E856" s="90">
        <v>43600</v>
      </c>
      <c r="F856" s="90">
        <v>47900</v>
      </c>
      <c r="G856" s="91" t="s">
        <v>25</v>
      </c>
      <c r="H856" s="90">
        <v>46500</v>
      </c>
      <c r="I856" s="90">
        <v>47400</v>
      </c>
      <c r="J856" s="90">
        <v>47700</v>
      </c>
      <c r="K856" s="91" t="s">
        <v>25</v>
      </c>
      <c r="L856" s="90">
        <v>49500</v>
      </c>
      <c r="M856" s="90">
        <v>46800</v>
      </c>
      <c r="N856" s="90">
        <v>47700</v>
      </c>
      <c r="O856" s="90">
        <v>45300</v>
      </c>
      <c r="P856" s="90">
        <v>43200</v>
      </c>
      <c r="Q856" s="90">
        <v>43100</v>
      </c>
      <c r="R856" s="90">
        <v>44000</v>
      </c>
      <c r="S856" s="90">
        <v>45700</v>
      </c>
      <c r="T856" s="90">
        <v>45800</v>
      </c>
      <c r="U856" s="90">
        <v>50000</v>
      </c>
      <c r="V856" s="90">
        <v>47700</v>
      </c>
      <c r="W856" s="90">
        <v>50300</v>
      </c>
    </row>
    <row r="857" spans="1:23">
      <c r="A857" s="93">
        <v>45127</v>
      </c>
      <c r="B857" s="90">
        <v>47600</v>
      </c>
      <c r="C857" s="90">
        <v>48000</v>
      </c>
      <c r="D857" s="90">
        <v>47800</v>
      </c>
      <c r="E857" s="90">
        <v>43400</v>
      </c>
      <c r="F857" s="90">
        <v>47900</v>
      </c>
      <c r="G857" s="91" t="s">
        <v>25</v>
      </c>
      <c r="H857" s="90">
        <v>46000</v>
      </c>
      <c r="I857" s="90">
        <v>47000</v>
      </c>
      <c r="J857" s="90">
        <v>47500</v>
      </c>
      <c r="K857" s="91" t="s">
        <v>25</v>
      </c>
      <c r="L857" s="90">
        <v>49200</v>
      </c>
      <c r="M857" s="90">
        <v>46800</v>
      </c>
      <c r="N857" s="90">
        <v>47500</v>
      </c>
      <c r="O857" s="90">
        <v>44900</v>
      </c>
      <c r="P857" s="90">
        <v>42800</v>
      </c>
      <c r="Q857" s="90">
        <v>42800</v>
      </c>
      <c r="R857" s="90">
        <v>44000</v>
      </c>
      <c r="S857" s="90">
        <v>45400</v>
      </c>
      <c r="T857" s="90">
        <v>45700</v>
      </c>
      <c r="U857" s="90">
        <v>50000</v>
      </c>
      <c r="V857" s="90">
        <v>47700</v>
      </c>
      <c r="W857" s="90">
        <v>50300</v>
      </c>
    </row>
    <row r="858" spans="1:23">
      <c r="A858" s="93">
        <v>45128</v>
      </c>
      <c r="B858" s="90">
        <v>47000</v>
      </c>
      <c r="C858" s="90">
        <v>47800</v>
      </c>
      <c r="D858" s="90">
        <v>47800</v>
      </c>
      <c r="E858" s="90">
        <v>43400</v>
      </c>
      <c r="F858" s="90">
        <v>47800</v>
      </c>
      <c r="G858" s="91" t="s">
        <v>25</v>
      </c>
      <c r="H858" s="90">
        <v>46000</v>
      </c>
      <c r="I858" s="90">
        <v>47000</v>
      </c>
      <c r="J858" s="90">
        <v>47400</v>
      </c>
      <c r="K858" s="91" t="s">
        <v>25</v>
      </c>
      <c r="L858" s="90">
        <v>49200</v>
      </c>
      <c r="M858" s="90">
        <v>46300</v>
      </c>
      <c r="N858" s="90">
        <v>47300</v>
      </c>
      <c r="O858" s="90">
        <v>45000</v>
      </c>
      <c r="P858" s="90">
        <v>43000</v>
      </c>
      <c r="Q858" s="90">
        <v>43000</v>
      </c>
      <c r="R858" s="90">
        <v>43700</v>
      </c>
      <c r="S858" s="90">
        <v>45400</v>
      </c>
      <c r="T858" s="90">
        <v>46000</v>
      </c>
      <c r="U858" s="90">
        <v>50000</v>
      </c>
      <c r="V858" s="90">
        <v>47700</v>
      </c>
      <c r="W858" s="90">
        <v>50300</v>
      </c>
    </row>
    <row r="859" spans="1:23">
      <c r="A859" s="93">
        <v>45129</v>
      </c>
      <c r="B859" s="90">
        <v>46700</v>
      </c>
      <c r="C859" s="90">
        <v>47800</v>
      </c>
      <c r="D859" s="90">
        <v>47700</v>
      </c>
      <c r="E859" s="90">
        <v>43200</v>
      </c>
      <c r="F859" s="90">
        <v>47800</v>
      </c>
      <c r="G859" s="91" t="s">
        <v>25</v>
      </c>
      <c r="H859" s="90">
        <v>45500</v>
      </c>
      <c r="I859" s="90">
        <v>46800</v>
      </c>
      <c r="J859" s="90">
        <v>47400</v>
      </c>
      <c r="K859" s="91" t="s">
        <v>25</v>
      </c>
      <c r="L859" s="90">
        <v>49000</v>
      </c>
      <c r="M859" s="90">
        <v>46300</v>
      </c>
      <c r="N859" s="90">
        <v>47100</v>
      </c>
      <c r="O859" s="90">
        <v>45000</v>
      </c>
      <c r="P859" s="90">
        <v>42800</v>
      </c>
      <c r="Q859" s="90">
        <v>42800</v>
      </c>
      <c r="R859" s="90">
        <v>43500</v>
      </c>
      <c r="S859" s="90">
        <v>45200</v>
      </c>
      <c r="T859" s="90">
        <v>45800</v>
      </c>
      <c r="U859" s="90">
        <v>49800</v>
      </c>
      <c r="V859" s="90">
        <v>47700</v>
      </c>
      <c r="W859" s="90">
        <v>50300</v>
      </c>
    </row>
    <row r="860" spans="1:23">
      <c r="A860" s="93">
        <v>45130</v>
      </c>
      <c r="B860" s="90" t="s">
        <v>24</v>
      </c>
      <c r="C860" s="90" t="s">
        <v>24</v>
      </c>
      <c r="D860" s="90" t="s">
        <v>24</v>
      </c>
      <c r="E860" s="90" t="s">
        <v>24</v>
      </c>
      <c r="F860" s="90" t="s">
        <v>24</v>
      </c>
      <c r="G860" s="90" t="s">
        <v>24</v>
      </c>
      <c r="H860" s="90" t="s">
        <v>24</v>
      </c>
      <c r="I860" s="90" t="s">
        <v>24</v>
      </c>
      <c r="J860" s="90" t="s">
        <v>24</v>
      </c>
      <c r="K860" s="90" t="s">
        <v>24</v>
      </c>
      <c r="L860" s="90" t="s">
        <v>24</v>
      </c>
      <c r="M860" s="90" t="s">
        <v>24</v>
      </c>
      <c r="N860" s="90" t="s">
        <v>24</v>
      </c>
      <c r="O860" s="90" t="s">
        <v>24</v>
      </c>
      <c r="P860" s="90" t="s">
        <v>24</v>
      </c>
      <c r="Q860" s="90" t="s">
        <v>24</v>
      </c>
      <c r="R860" s="90" t="s">
        <v>24</v>
      </c>
      <c r="S860" s="90" t="s">
        <v>24</v>
      </c>
      <c r="T860" s="90" t="s">
        <v>24</v>
      </c>
      <c r="U860" s="90" t="s">
        <v>24</v>
      </c>
      <c r="V860" s="90" t="s">
        <v>24</v>
      </c>
      <c r="W860" s="90" t="s">
        <v>24</v>
      </c>
    </row>
    <row r="861" spans="1:23">
      <c r="A861" s="93">
        <v>45131</v>
      </c>
      <c r="B861" s="90">
        <v>46700</v>
      </c>
      <c r="C861" s="90">
        <v>47800</v>
      </c>
      <c r="D861" s="90">
        <v>47300</v>
      </c>
      <c r="E861" s="90">
        <v>43000</v>
      </c>
      <c r="F861" s="90">
        <v>47800</v>
      </c>
      <c r="G861" s="91" t="s">
        <v>25</v>
      </c>
      <c r="H861" s="90">
        <v>45500</v>
      </c>
      <c r="I861" s="90">
        <v>46400</v>
      </c>
      <c r="J861" s="90">
        <v>47300</v>
      </c>
      <c r="K861" s="91" t="s">
        <v>25</v>
      </c>
      <c r="L861" s="90">
        <v>48800</v>
      </c>
      <c r="M861" s="90">
        <v>46300</v>
      </c>
      <c r="N861" s="90">
        <v>46600</v>
      </c>
      <c r="O861" s="90">
        <v>44500</v>
      </c>
      <c r="P861" s="90">
        <v>42700</v>
      </c>
      <c r="Q861" s="90">
        <v>42700</v>
      </c>
      <c r="R861" s="90">
        <v>43300</v>
      </c>
      <c r="S861" s="90">
        <v>45000</v>
      </c>
      <c r="T861" s="90">
        <v>45500</v>
      </c>
      <c r="U861" s="90">
        <v>49800</v>
      </c>
      <c r="V861" s="90">
        <v>47500</v>
      </c>
      <c r="W861" s="90">
        <v>50300</v>
      </c>
    </row>
    <row r="862" spans="1:23">
      <c r="A862" s="93">
        <v>45132</v>
      </c>
      <c r="B862" s="90">
        <v>46700</v>
      </c>
      <c r="C862" s="90">
        <v>47500</v>
      </c>
      <c r="D862" s="90">
        <v>47300</v>
      </c>
      <c r="E862" s="90">
        <v>42700</v>
      </c>
      <c r="F862" s="90">
        <v>47800</v>
      </c>
      <c r="G862" s="91" t="s">
        <v>25</v>
      </c>
      <c r="H862" s="90">
        <v>45500</v>
      </c>
      <c r="I862" s="90">
        <v>46200</v>
      </c>
      <c r="J862" s="90">
        <v>47000</v>
      </c>
      <c r="K862" s="91" t="s">
        <v>25</v>
      </c>
      <c r="L862" s="90">
        <v>48400</v>
      </c>
      <c r="M862" s="90">
        <v>46300</v>
      </c>
      <c r="N862" s="90">
        <v>46100</v>
      </c>
      <c r="O862" s="90">
        <v>44500</v>
      </c>
      <c r="P862" s="90">
        <v>42500</v>
      </c>
      <c r="Q862" s="90">
        <v>42500</v>
      </c>
      <c r="R862" s="90">
        <v>43300</v>
      </c>
      <c r="S862" s="90">
        <v>44700</v>
      </c>
      <c r="T862" s="90">
        <v>45500</v>
      </c>
      <c r="U862" s="90">
        <v>49800</v>
      </c>
      <c r="V862" s="90">
        <v>47500</v>
      </c>
      <c r="W862" s="90">
        <v>50300</v>
      </c>
    </row>
    <row r="863" spans="1:23">
      <c r="A863" s="93">
        <v>45133</v>
      </c>
      <c r="B863" s="90">
        <v>46500</v>
      </c>
      <c r="C863" s="90">
        <v>47500</v>
      </c>
      <c r="D863" s="90">
        <v>47300</v>
      </c>
      <c r="E863" s="90">
        <v>42900</v>
      </c>
      <c r="F863" s="90">
        <v>47600</v>
      </c>
      <c r="G863" s="91" t="s">
        <v>25</v>
      </c>
      <c r="H863" s="90">
        <v>45500</v>
      </c>
      <c r="I863" s="90">
        <v>46200</v>
      </c>
      <c r="J863" s="90">
        <v>47000</v>
      </c>
      <c r="K863" s="91" t="s">
        <v>25</v>
      </c>
      <c r="L863" s="90">
        <v>48400</v>
      </c>
      <c r="M863" s="90">
        <v>46000</v>
      </c>
      <c r="N863" s="90">
        <v>46200</v>
      </c>
      <c r="O863" s="90">
        <v>44500</v>
      </c>
      <c r="P863" s="90">
        <v>42800</v>
      </c>
      <c r="Q863" s="90">
        <v>42800</v>
      </c>
      <c r="R863" s="90">
        <v>43300</v>
      </c>
      <c r="S863" s="90">
        <v>44900</v>
      </c>
      <c r="T863" s="90">
        <v>45800</v>
      </c>
      <c r="U863" s="90">
        <v>49800</v>
      </c>
      <c r="V863" s="90">
        <v>47300</v>
      </c>
      <c r="W863" s="90">
        <v>50100</v>
      </c>
    </row>
    <row r="864" spans="1:23">
      <c r="A864" s="93">
        <v>45134</v>
      </c>
      <c r="B864" s="90">
        <v>46500</v>
      </c>
      <c r="C864" s="90">
        <v>47500</v>
      </c>
      <c r="D864" s="90">
        <v>47200</v>
      </c>
      <c r="E864" s="90">
        <v>42700</v>
      </c>
      <c r="F864" s="90">
        <v>47600</v>
      </c>
      <c r="G864" s="91" t="s">
        <v>25</v>
      </c>
      <c r="H864" s="90">
        <v>45000</v>
      </c>
      <c r="I864" s="90">
        <v>46000</v>
      </c>
      <c r="J864" s="90">
        <v>47000</v>
      </c>
      <c r="K864" s="91" t="s">
        <v>25</v>
      </c>
      <c r="L864" s="90">
        <v>48200</v>
      </c>
      <c r="M864" s="90">
        <v>46000</v>
      </c>
      <c r="N864" s="90">
        <v>45800</v>
      </c>
      <c r="O864" s="90">
        <v>44500</v>
      </c>
      <c r="P864" s="90">
        <v>42700</v>
      </c>
      <c r="Q864" s="90">
        <v>42700</v>
      </c>
      <c r="R864" s="90">
        <v>43500</v>
      </c>
      <c r="S864" s="90">
        <v>44700</v>
      </c>
      <c r="T864" s="90">
        <v>45600</v>
      </c>
      <c r="U864" s="90">
        <v>49800</v>
      </c>
      <c r="V864" s="90">
        <v>47300</v>
      </c>
      <c r="W864" s="90">
        <v>49800</v>
      </c>
    </row>
    <row r="865" spans="1:23">
      <c r="A865" s="93">
        <v>45135</v>
      </c>
      <c r="B865" s="90">
        <v>46900</v>
      </c>
      <c r="C865" s="90">
        <v>47500</v>
      </c>
      <c r="D865" s="90">
        <v>47200</v>
      </c>
      <c r="E865" s="90">
        <v>43200</v>
      </c>
      <c r="F865" s="90">
        <v>47600</v>
      </c>
      <c r="G865" s="91" t="s">
        <v>25</v>
      </c>
      <c r="H865" s="90">
        <v>45000</v>
      </c>
      <c r="I865" s="90">
        <v>46400</v>
      </c>
      <c r="J865" s="90">
        <v>47000</v>
      </c>
      <c r="K865" s="91" t="s">
        <v>25</v>
      </c>
      <c r="L865" s="90">
        <v>48200</v>
      </c>
      <c r="M865" s="90">
        <v>46000</v>
      </c>
      <c r="N865" s="90">
        <v>45800</v>
      </c>
      <c r="O865" s="90">
        <v>44900</v>
      </c>
      <c r="P865" s="90">
        <v>43200</v>
      </c>
      <c r="Q865" s="90">
        <v>43400</v>
      </c>
      <c r="R865" s="90">
        <v>43500</v>
      </c>
      <c r="S865" s="90">
        <v>45100</v>
      </c>
      <c r="T865" s="90">
        <v>46000</v>
      </c>
      <c r="U865" s="90">
        <v>49800</v>
      </c>
      <c r="V865" s="90">
        <v>47200</v>
      </c>
      <c r="W865" s="90">
        <v>49800</v>
      </c>
    </row>
    <row r="866" spans="1:23">
      <c r="A866" s="93">
        <v>45136</v>
      </c>
      <c r="B866" s="90">
        <v>47000</v>
      </c>
      <c r="C866" s="90">
        <v>47500</v>
      </c>
      <c r="D866" s="90">
        <v>47400</v>
      </c>
      <c r="E866" s="90">
        <v>43800</v>
      </c>
      <c r="F866" s="90">
        <v>47800</v>
      </c>
      <c r="G866" s="91" t="s">
        <v>25</v>
      </c>
      <c r="H866" s="90">
        <v>45500</v>
      </c>
      <c r="I866" s="90">
        <v>46700</v>
      </c>
      <c r="J866" s="90">
        <v>47000</v>
      </c>
      <c r="K866" s="91" t="s">
        <v>25</v>
      </c>
      <c r="L866" s="90">
        <v>48700</v>
      </c>
      <c r="M866" s="90">
        <v>46000</v>
      </c>
      <c r="N866" s="90">
        <v>46200</v>
      </c>
      <c r="O866" s="90">
        <v>44900</v>
      </c>
      <c r="P866" s="90">
        <v>43500</v>
      </c>
      <c r="Q866" s="90">
        <v>43800</v>
      </c>
      <c r="R866" s="90">
        <v>43800</v>
      </c>
      <c r="S866" s="90">
        <v>45900</v>
      </c>
      <c r="T866" s="90">
        <v>46500</v>
      </c>
      <c r="U866" s="90">
        <v>49800</v>
      </c>
      <c r="V866" s="90">
        <v>47500</v>
      </c>
      <c r="W866" s="90">
        <v>49800</v>
      </c>
    </row>
    <row r="867" spans="1:23">
      <c r="A867" s="93">
        <v>45137</v>
      </c>
      <c r="B867" s="90" t="s">
        <v>24</v>
      </c>
      <c r="C867" s="90" t="s">
        <v>24</v>
      </c>
      <c r="D867" s="90" t="s">
        <v>24</v>
      </c>
      <c r="E867" s="90" t="s">
        <v>24</v>
      </c>
      <c r="F867" s="90" t="s">
        <v>24</v>
      </c>
      <c r="G867" s="90" t="s">
        <v>24</v>
      </c>
      <c r="H867" s="90" t="s">
        <v>24</v>
      </c>
      <c r="I867" s="90" t="s">
        <v>24</v>
      </c>
      <c r="J867" s="90" t="s">
        <v>24</v>
      </c>
      <c r="K867" s="90" t="s">
        <v>24</v>
      </c>
      <c r="L867" s="90" t="s">
        <v>24</v>
      </c>
      <c r="M867" s="90" t="s">
        <v>24</v>
      </c>
      <c r="N867" s="90" t="s">
        <v>24</v>
      </c>
      <c r="O867" s="90" t="s">
        <v>24</v>
      </c>
      <c r="P867" s="90" t="s">
        <v>24</v>
      </c>
      <c r="Q867" s="90" t="s">
        <v>24</v>
      </c>
      <c r="R867" s="90" t="s">
        <v>24</v>
      </c>
      <c r="S867" s="90" t="s">
        <v>24</v>
      </c>
      <c r="T867" s="90" t="s">
        <v>24</v>
      </c>
      <c r="U867" s="90" t="s">
        <v>24</v>
      </c>
      <c r="V867" s="90" t="s">
        <v>24</v>
      </c>
      <c r="W867" s="90" t="s">
        <v>24</v>
      </c>
    </row>
    <row r="868" spans="1:23">
      <c r="A868" s="93">
        <v>45138</v>
      </c>
      <c r="B868" s="90">
        <v>47000</v>
      </c>
      <c r="C868" s="90">
        <v>47500</v>
      </c>
      <c r="D868" s="90">
        <v>47300</v>
      </c>
      <c r="E868" s="90">
        <v>43800</v>
      </c>
      <c r="F868" s="90">
        <v>47800</v>
      </c>
      <c r="G868" s="91" t="s">
        <v>25</v>
      </c>
      <c r="H868" s="90">
        <v>45500</v>
      </c>
      <c r="I868" s="90">
        <v>46600</v>
      </c>
      <c r="J868" s="90">
        <v>47000</v>
      </c>
      <c r="K868" s="91" t="s">
        <v>25</v>
      </c>
      <c r="L868" s="90">
        <v>48700</v>
      </c>
      <c r="M868" s="90">
        <v>46000</v>
      </c>
      <c r="N868" s="90">
        <v>46100</v>
      </c>
      <c r="O868" s="90">
        <v>44900</v>
      </c>
      <c r="P868" s="90">
        <v>43700</v>
      </c>
      <c r="Q868" s="90">
        <v>44000</v>
      </c>
      <c r="R868" s="90">
        <v>44000</v>
      </c>
      <c r="S868" s="90">
        <v>45800</v>
      </c>
      <c r="T868" s="90">
        <v>46500</v>
      </c>
      <c r="U868" s="90">
        <v>49800</v>
      </c>
      <c r="V868" s="90">
        <v>47500</v>
      </c>
      <c r="W868" s="90">
        <v>49800</v>
      </c>
    </row>
    <row r="869" spans="1:23">
      <c r="A869" s="93">
        <v>45139</v>
      </c>
      <c r="B869" s="90">
        <v>47700</v>
      </c>
      <c r="C869" s="90">
        <v>48000</v>
      </c>
      <c r="D869" s="90">
        <v>47800</v>
      </c>
      <c r="E869" s="90">
        <v>44400</v>
      </c>
      <c r="F869" s="90">
        <v>48200</v>
      </c>
      <c r="G869" s="91" t="s">
        <v>25</v>
      </c>
      <c r="H869" s="90">
        <v>46000</v>
      </c>
      <c r="I869" s="90">
        <v>47400</v>
      </c>
      <c r="J869" s="90">
        <v>47500</v>
      </c>
      <c r="K869" s="91" t="s">
        <v>25</v>
      </c>
      <c r="L869" s="90">
        <v>49400</v>
      </c>
      <c r="M869" s="90">
        <v>47100</v>
      </c>
      <c r="N869" s="90">
        <v>46500</v>
      </c>
      <c r="O869" s="90">
        <v>45500</v>
      </c>
      <c r="P869" s="90">
        <v>44500</v>
      </c>
      <c r="Q869" s="90">
        <v>44700</v>
      </c>
      <c r="R869" s="90">
        <v>45000</v>
      </c>
      <c r="S869" s="90">
        <v>46600</v>
      </c>
      <c r="T869" s="90">
        <v>47000</v>
      </c>
      <c r="U869" s="90">
        <v>50300</v>
      </c>
      <c r="V869" s="90">
        <v>48400</v>
      </c>
      <c r="W869" s="90">
        <v>50200</v>
      </c>
    </row>
    <row r="870" spans="1:23">
      <c r="A870" s="93">
        <v>45140</v>
      </c>
      <c r="B870" s="90">
        <v>48000</v>
      </c>
      <c r="C870" s="90">
        <v>48000</v>
      </c>
      <c r="D870" s="90">
        <v>48000</v>
      </c>
      <c r="E870" s="90">
        <v>44700</v>
      </c>
      <c r="F870" s="90">
        <v>48300</v>
      </c>
      <c r="G870" s="91" t="s">
        <v>25</v>
      </c>
      <c r="H870" s="90">
        <v>46500</v>
      </c>
      <c r="I870" s="90">
        <v>47800</v>
      </c>
      <c r="J870" s="90">
        <v>47500</v>
      </c>
      <c r="K870" s="91" t="s">
        <v>25</v>
      </c>
      <c r="L870" s="90">
        <v>49700</v>
      </c>
      <c r="M870" s="90">
        <v>47400</v>
      </c>
      <c r="N870" s="90">
        <v>46800</v>
      </c>
      <c r="O870" s="90">
        <v>46200</v>
      </c>
      <c r="P870" s="90">
        <v>44700</v>
      </c>
      <c r="Q870" s="90">
        <v>44700</v>
      </c>
      <c r="R870" s="90">
        <v>45200</v>
      </c>
      <c r="S870" s="90">
        <v>46900</v>
      </c>
      <c r="T870" s="90">
        <v>47300</v>
      </c>
      <c r="U870" s="90">
        <v>50800</v>
      </c>
      <c r="V870" s="90">
        <v>48600</v>
      </c>
      <c r="W870" s="90">
        <v>50800</v>
      </c>
    </row>
    <row r="871" spans="1:23">
      <c r="A871" s="93">
        <v>45141</v>
      </c>
      <c r="B871" s="90">
        <v>48200</v>
      </c>
      <c r="C871" s="90">
        <v>48500</v>
      </c>
      <c r="D871" s="90">
        <v>48000</v>
      </c>
      <c r="E871" s="90">
        <v>44800</v>
      </c>
      <c r="F871" s="90">
        <v>48700</v>
      </c>
      <c r="G871" s="91" t="s">
        <v>25</v>
      </c>
      <c r="H871" s="90">
        <v>47500</v>
      </c>
      <c r="I871" s="90">
        <v>48000</v>
      </c>
      <c r="J871" s="90">
        <v>47700</v>
      </c>
      <c r="K871" s="91" t="s">
        <v>25</v>
      </c>
      <c r="L871" s="90">
        <v>49900</v>
      </c>
      <c r="M871" s="90">
        <v>47700</v>
      </c>
      <c r="N871" s="90">
        <v>47200</v>
      </c>
      <c r="O871" s="90">
        <v>46200</v>
      </c>
      <c r="P871" s="90">
        <v>44700</v>
      </c>
      <c r="Q871" s="90">
        <v>44900</v>
      </c>
      <c r="R871" s="90">
        <v>45300</v>
      </c>
      <c r="S871" s="90">
        <v>47000</v>
      </c>
      <c r="T871" s="90">
        <v>47600</v>
      </c>
      <c r="U871" s="90">
        <v>50800</v>
      </c>
      <c r="V871" s="90">
        <v>49000</v>
      </c>
      <c r="W871" s="90">
        <v>51600</v>
      </c>
    </row>
    <row r="872" spans="1:23">
      <c r="A872" s="93">
        <v>45142</v>
      </c>
      <c r="B872" s="90">
        <v>48200</v>
      </c>
      <c r="C872" s="90">
        <v>48600</v>
      </c>
      <c r="D872" s="90">
        <v>48000</v>
      </c>
      <c r="E872" s="90">
        <v>44500</v>
      </c>
      <c r="F872" s="90">
        <v>49000</v>
      </c>
      <c r="G872" s="91" t="s">
        <v>25</v>
      </c>
      <c r="H872" s="90">
        <v>47500</v>
      </c>
      <c r="I872" s="90">
        <v>48000</v>
      </c>
      <c r="J872" s="90">
        <v>47700</v>
      </c>
      <c r="K872" s="91" t="s">
        <v>25</v>
      </c>
      <c r="L872" s="90">
        <v>49800</v>
      </c>
      <c r="M872" s="90">
        <v>48000</v>
      </c>
      <c r="N872" s="90">
        <v>47100</v>
      </c>
      <c r="O872" s="90">
        <v>46200</v>
      </c>
      <c r="P872" s="90">
        <v>44500</v>
      </c>
      <c r="Q872" s="90">
        <v>44700</v>
      </c>
      <c r="R872" s="90">
        <v>45000</v>
      </c>
      <c r="S872" s="90">
        <v>46700</v>
      </c>
      <c r="T872" s="90">
        <v>47500</v>
      </c>
      <c r="U872" s="90">
        <v>50800</v>
      </c>
      <c r="V872" s="90">
        <v>49200</v>
      </c>
      <c r="W872" s="90">
        <v>52000</v>
      </c>
    </row>
    <row r="873" spans="1:23">
      <c r="A873" s="93">
        <v>45143</v>
      </c>
      <c r="B873" s="90">
        <v>48200</v>
      </c>
      <c r="C873" s="90">
        <v>48600</v>
      </c>
      <c r="D873" s="90">
        <v>47800</v>
      </c>
      <c r="E873" s="90">
        <v>44700</v>
      </c>
      <c r="F873" s="90">
        <v>49000</v>
      </c>
      <c r="G873" s="91" t="s">
        <v>25</v>
      </c>
      <c r="H873" s="90">
        <v>47000</v>
      </c>
      <c r="I873" s="90">
        <v>48200</v>
      </c>
      <c r="J873" s="90">
        <v>47700</v>
      </c>
      <c r="K873" s="91" t="s">
        <v>25</v>
      </c>
      <c r="L873" s="90">
        <v>49800</v>
      </c>
      <c r="M873" s="90">
        <v>48000</v>
      </c>
      <c r="N873" s="90">
        <v>47200</v>
      </c>
      <c r="O873" s="90">
        <v>46200</v>
      </c>
      <c r="P873" s="90">
        <v>44500</v>
      </c>
      <c r="Q873" s="90">
        <v>44600</v>
      </c>
      <c r="R873" s="90">
        <v>45000</v>
      </c>
      <c r="S873" s="90">
        <v>46900</v>
      </c>
      <c r="T873" s="90">
        <v>47500</v>
      </c>
      <c r="U873" s="90">
        <v>50800</v>
      </c>
      <c r="V873" s="90">
        <v>49200</v>
      </c>
      <c r="W873" s="90">
        <v>52000</v>
      </c>
    </row>
    <row r="874" spans="1:23">
      <c r="A874" s="93">
        <v>45144</v>
      </c>
      <c r="B874" s="90" t="s">
        <v>24</v>
      </c>
      <c r="C874" s="90" t="s">
        <v>24</v>
      </c>
      <c r="D874" s="90" t="s">
        <v>24</v>
      </c>
      <c r="E874" s="90" t="s">
        <v>24</v>
      </c>
      <c r="F874" s="90" t="s">
        <v>24</v>
      </c>
      <c r="G874" s="90" t="s">
        <v>24</v>
      </c>
      <c r="H874" s="90" t="s">
        <v>24</v>
      </c>
      <c r="I874" s="90" t="s">
        <v>24</v>
      </c>
      <c r="J874" s="90" t="s">
        <v>24</v>
      </c>
      <c r="K874" s="90" t="s">
        <v>24</v>
      </c>
      <c r="L874" s="90" t="s">
        <v>24</v>
      </c>
      <c r="M874" s="90" t="s">
        <v>24</v>
      </c>
      <c r="N874" s="90" t="s">
        <v>24</v>
      </c>
      <c r="O874" s="90" t="s">
        <v>24</v>
      </c>
      <c r="P874" s="90" t="s">
        <v>24</v>
      </c>
      <c r="Q874" s="90" t="s">
        <v>24</v>
      </c>
      <c r="R874" s="90" t="s">
        <v>24</v>
      </c>
      <c r="S874" s="90" t="s">
        <v>24</v>
      </c>
      <c r="T874" s="90" t="s">
        <v>24</v>
      </c>
      <c r="U874" s="90" t="s">
        <v>24</v>
      </c>
      <c r="V874" s="90" t="s">
        <v>24</v>
      </c>
      <c r="W874" s="90" t="s">
        <v>24</v>
      </c>
    </row>
    <row r="875" spans="1:23">
      <c r="A875" s="93">
        <v>45145</v>
      </c>
      <c r="B875" s="90">
        <v>48400</v>
      </c>
      <c r="C875" s="90">
        <v>48800</v>
      </c>
      <c r="D875" s="90">
        <v>48200</v>
      </c>
      <c r="E875" s="90">
        <v>45100</v>
      </c>
      <c r="F875" s="90">
        <v>49000</v>
      </c>
      <c r="G875" s="91" t="s">
        <v>25</v>
      </c>
      <c r="H875" s="90">
        <v>47000</v>
      </c>
      <c r="I875" s="90">
        <v>48400</v>
      </c>
      <c r="J875" s="90">
        <v>47700</v>
      </c>
      <c r="K875" s="91" t="s">
        <v>25</v>
      </c>
      <c r="L875" s="90">
        <v>50400</v>
      </c>
      <c r="M875" s="90">
        <v>48000</v>
      </c>
      <c r="N875" s="90">
        <v>47300</v>
      </c>
      <c r="O875" s="90">
        <v>46600</v>
      </c>
      <c r="P875" s="90">
        <v>44700</v>
      </c>
      <c r="Q875" s="90">
        <v>44600</v>
      </c>
      <c r="R875" s="90">
        <v>45000</v>
      </c>
      <c r="S875" s="90">
        <v>47300</v>
      </c>
      <c r="T875" s="90">
        <v>47500</v>
      </c>
      <c r="U875" s="90">
        <v>50800</v>
      </c>
      <c r="V875" s="90">
        <v>49400</v>
      </c>
      <c r="W875" s="90">
        <v>52400</v>
      </c>
    </row>
    <row r="876" spans="1:23">
      <c r="A876" s="93">
        <v>45146</v>
      </c>
      <c r="B876" s="90">
        <v>48400</v>
      </c>
      <c r="C876" s="90">
        <v>48800</v>
      </c>
      <c r="D876" s="90">
        <v>48000</v>
      </c>
      <c r="E876" s="90">
        <v>44800</v>
      </c>
      <c r="F876" s="90">
        <v>48900</v>
      </c>
      <c r="G876" s="91" t="s">
        <v>25</v>
      </c>
      <c r="H876" s="90">
        <v>47000</v>
      </c>
      <c r="I876" s="90">
        <v>48200</v>
      </c>
      <c r="J876" s="90">
        <v>47700</v>
      </c>
      <c r="K876" s="91" t="s">
        <v>25</v>
      </c>
      <c r="L876" s="90">
        <v>50300</v>
      </c>
      <c r="M876" s="90">
        <v>48000</v>
      </c>
      <c r="N876" s="90">
        <v>47100</v>
      </c>
      <c r="O876" s="90">
        <v>46600</v>
      </c>
      <c r="P876" s="90">
        <v>44400</v>
      </c>
      <c r="Q876" s="90">
        <v>44400</v>
      </c>
      <c r="R876" s="90">
        <v>45000</v>
      </c>
      <c r="S876" s="90">
        <v>47000</v>
      </c>
      <c r="T876" s="90">
        <v>47300</v>
      </c>
      <c r="U876" s="90">
        <v>50800</v>
      </c>
      <c r="V876" s="90">
        <v>49400</v>
      </c>
      <c r="W876" s="90">
        <v>52400</v>
      </c>
    </row>
    <row r="877" spans="1:23">
      <c r="A877" s="93">
        <v>45147</v>
      </c>
      <c r="B877" s="90">
        <v>48400</v>
      </c>
      <c r="C877" s="90">
        <v>48500</v>
      </c>
      <c r="D877" s="90">
        <v>48000</v>
      </c>
      <c r="E877" s="90">
        <v>44600</v>
      </c>
      <c r="F877" s="90">
        <v>48800</v>
      </c>
      <c r="G877" s="91" t="s">
        <v>25</v>
      </c>
      <c r="H877" s="90">
        <v>47000</v>
      </c>
      <c r="I877" s="90">
        <v>48400</v>
      </c>
      <c r="J877" s="90">
        <v>47700</v>
      </c>
      <c r="K877" s="91" t="s">
        <v>25</v>
      </c>
      <c r="L877" s="90">
        <v>50300</v>
      </c>
      <c r="M877" s="90">
        <v>47700</v>
      </c>
      <c r="N877" s="90">
        <v>47400</v>
      </c>
      <c r="O877" s="90">
        <v>46600</v>
      </c>
      <c r="P877" s="90">
        <v>44400</v>
      </c>
      <c r="Q877" s="90">
        <v>44200</v>
      </c>
      <c r="R877" s="90">
        <v>45000</v>
      </c>
      <c r="S877" s="90">
        <v>46800</v>
      </c>
      <c r="T877" s="90">
        <v>47300</v>
      </c>
      <c r="U877" s="90">
        <v>50800</v>
      </c>
      <c r="V877" s="90">
        <v>49400</v>
      </c>
      <c r="W877" s="90">
        <v>52400</v>
      </c>
    </row>
    <row r="878" spans="1:23">
      <c r="A878" s="93">
        <v>45148</v>
      </c>
      <c r="B878" s="90">
        <v>48300</v>
      </c>
      <c r="C878" s="90">
        <v>48500</v>
      </c>
      <c r="D878" s="90">
        <v>48000</v>
      </c>
      <c r="E878" s="90">
        <v>44300</v>
      </c>
      <c r="F878" s="90">
        <v>48800</v>
      </c>
      <c r="G878" s="91" t="s">
        <v>25</v>
      </c>
      <c r="H878" s="90">
        <v>47000</v>
      </c>
      <c r="I878" s="90">
        <v>48200</v>
      </c>
      <c r="J878" s="90">
        <v>47500</v>
      </c>
      <c r="K878" s="91" t="s">
        <v>25</v>
      </c>
      <c r="L878" s="90">
        <v>50200</v>
      </c>
      <c r="M878" s="90">
        <v>47500</v>
      </c>
      <c r="N878" s="90">
        <v>47400</v>
      </c>
      <c r="O878" s="90">
        <v>46200</v>
      </c>
      <c r="P878" s="90">
        <v>44000</v>
      </c>
      <c r="Q878" s="90">
        <v>44100</v>
      </c>
      <c r="R878" s="90">
        <v>44800</v>
      </c>
      <c r="S878" s="90">
        <v>46300</v>
      </c>
      <c r="T878" s="90">
        <v>47100</v>
      </c>
      <c r="U878" s="90">
        <v>50800</v>
      </c>
      <c r="V878" s="90">
        <v>49400</v>
      </c>
      <c r="W878" s="90">
        <v>52400</v>
      </c>
    </row>
    <row r="879" spans="1:23">
      <c r="A879" s="93">
        <v>45149</v>
      </c>
      <c r="B879" s="90">
        <v>48300</v>
      </c>
      <c r="C879" s="90">
        <v>48500</v>
      </c>
      <c r="D879" s="90">
        <v>48000</v>
      </c>
      <c r="E879" s="90">
        <v>44300</v>
      </c>
      <c r="F879" s="90">
        <v>48600</v>
      </c>
      <c r="G879" s="91" t="s">
        <v>25</v>
      </c>
      <c r="H879" s="90">
        <v>47000</v>
      </c>
      <c r="I879" s="90">
        <v>48200</v>
      </c>
      <c r="J879" s="90">
        <v>47500</v>
      </c>
      <c r="K879" s="91" t="s">
        <v>25</v>
      </c>
      <c r="L879" s="90">
        <v>50200</v>
      </c>
      <c r="M879" s="90">
        <v>47500</v>
      </c>
      <c r="N879" s="90">
        <v>47400</v>
      </c>
      <c r="O879" s="90">
        <v>46000</v>
      </c>
      <c r="P879" s="90">
        <v>44000</v>
      </c>
      <c r="Q879" s="90">
        <v>44100</v>
      </c>
      <c r="R879" s="90">
        <v>44800</v>
      </c>
      <c r="S879" s="90">
        <v>46300</v>
      </c>
      <c r="T879" s="90">
        <v>46800</v>
      </c>
      <c r="U879" s="90">
        <v>50800</v>
      </c>
      <c r="V879" s="90">
        <v>49400</v>
      </c>
      <c r="W879" s="90">
        <v>52400</v>
      </c>
    </row>
    <row r="880" spans="1:23">
      <c r="A880" s="93">
        <v>45150</v>
      </c>
      <c r="B880" s="90">
        <v>48300</v>
      </c>
      <c r="C880" s="90">
        <v>48500</v>
      </c>
      <c r="D880" s="90">
        <v>47800</v>
      </c>
      <c r="E880" s="90">
        <v>44300</v>
      </c>
      <c r="F880" s="90">
        <v>48600</v>
      </c>
      <c r="G880" s="91" t="s">
        <v>25</v>
      </c>
      <c r="H880" s="90">
        <v>47000</v>
      </c>
      <c r="I880" s="90">
        <v>48000</v>
      </c>
      <c r="J880" s="90">
        <v>47500</v>
      </c>
      <c r="K880" s="91" t="s">
        <v>25</v>
      </c>
      <c r="L880" s="90">
        <v>50000</v>
      </c>
      <c r="M880" s="90">
        <v>47500</v>
      </c>
      <c r="N880" s="90">
        <v>47200</v>
      </c>
      <c r="O880" s="90">
        <v>46000</v>
      </c>
      <c r="P880" s="90">
        <v>43700</v>
      </c>
      <c r="Q880" s="90">
        <v>44000</v>
      </c>
      <c r="R880" s="90">
        <v>44800</v>
      </c>
      <c r="S880" s="90">
        <v>46300</v>
      </c>
      <c r="T880" s="90">
        <v>46800</v>
      </c>
      <c r="U880" s="90">
        <v>50800</v>
      </c>
      <c r="V880" s="90">
        <v>49400</v>
      </c>
      <c r="W880" s="90">
        <v>52400</v>
      </c>
    </row>
    <row r="881" spans="1:23">
      <c r="A881" s="93">
        <v>45151</v>
      </c>
      <c r="B881" s="90" t="s">
        <v>24</v>
      </c>
      <c r="C881" s="90" t="s">
        <v>24</v>
      </c>
      <c r="D881" s="90" t="s">
        <v>24</v>
      </c>
      <c r="E881" s="90" t="s">
        <v>24</v>
      </c>
      <c r="F881" s="90" t="s">
        <v>24</v>
      </c>
      <c r="G881" s="90" t="s">
        <v>24</v>
      </c>
      <c r="H881" s="90" t="s">
        <v>24</v>
      </c>
      <c r="I881" s="90" t="s">
        <v>24</v>
      </c>
      <c r="J881" s="90" t="s">
        <v>24</v>
      </c>
      <c r="K881" s="90" t="s">
        <v>24</v>
      </c>
      <c r="L881" s="90" t="s">
        <v>24</v>
      </c>
      <c r="M881" s="90" t="s">
        <v>24</v>
      </c>
      <c r="N881" s="90" t="s">
        <v>24</v>
      </c>
      <c r="O881" s="90" t="s">
        <v>24</v>
      </c>
      <c r="P881" s="90" t="s">
        <v>24</v>
      </c>
      <c r="Q881" s="90" t="s">
        <v>24</v>
      </c>
      <c r="R881" s="90" t="s">
        <v>24</v>
      </c>
      <c r="S881" s="90" t="s">
        <v>24</v>
      </c>
      <c r="T881" s="90" t="s">
        <v>24</v>
      </c>
      <c r="U881" s="90" t="s">
        <v>24</v>
      </c>
      <c r="V881" s="90" t="s">
        <v>24</v>
      </c>
      <c r="W881" s="90" t="s">
        <v>24</v>
      </c>
    </row>
    <row r="882" spans="1:23">
      <c r="A882" s="93">
        <v>45152</v>
      </c>
      <c r="B882" s="90">
        <v>48300</v>
      </c>
      <c r="C882" s="90">
        <v>48500</v>
      </c>
      <c r="D882" s="90">
        <v>47900</v>
      </c>
      <c r="E882" s="90">
        <v>44200</v>
      </c>
      <c r="F882" s="90">
        <v>48500</v>
      </c>
      <c r="G882" s="91" t="s">
        <v>25</v>
      </c>
      <c r="H882" s="90">
        <v>46500</v>
      </c>
      <c r="I882" s="90">
        <v>48000</v>
      </c>
      <c r="J882" s="90">
        <v>47500</v>
      </c>
      <c r="K882" s="91" t="s">
        <v>25</v>
      </c>
      <c r="L882" s="90">
        <v>49500</v>
      </c>
      <c r="M882" s="90">
        <v>47500</v>
      </c>
      <c r="N882" s="90">
        <v>47200</v>
      </c>
      <c r="O882" s="90">
        <v>46000</v>
      </c>
      <c r="P882" s="90">
        <v>43800</v>
      </c>
      <c r="Q882" s="90">
        <v>44200</v>
      </c>
      <c r="R882" s="90">
        <v>44500</v>
      </c>
      <c r="S882" s="90">
        <v>46200</v>
      </c>
      <c r="T882" s="90">
        <v>46800</v>
      </c>
      <c r="U882" s="90">
        <v>50800</v>
      </c>
      <c r="V882" s="90">
        <v>49300</v>
      </c>
      <c r="W882" s="90">
        <v>52200</v>
      </c>
    </row>
    <row r="883" spans="1:23">
      <c r="A883" s="93">
        <v>45153</v>
      </c>
      <c r="B883" s="90" t="s">
        <v>24</v>
      </c>
      <c r="C883" s="90" t="s">
        <v>24</v>
      </c>
      <c r="D883" s="90" t="s">
        <v>24</v>
      </c>
      <c r="E883" s="90" t="s">
        <v>24</v>
      </c>
      <c r="F883" s="90" t="s">
        <v>24</v>
      </c>
      <c r="G883" s="90" t="s">
        <v>24</v>
      </c>
      <c r="H883" s="90" t="s">
        <v>24</v>
      </c>
      <c r="I883" s="90" t="s">
        <v>24</v>
      </c>
      <c r="J883" s="90" t="s">
        <v>24</v>
      </c>
      <c r="K883" s="90" t="s">
        <v>24</v>
      </c>
      <c r="L883" s="90" t="s">
        <v>24</v>
      </c>
      <c r="M883" s="90" t="s">
        <v>24</v>
      </c>
      <c r="N883" s="90" t="s">
        <v>24</v>
      </c>
      <c r="O883" s="90" t="s">
        <v>24</v>
      </c>
      <c r="P883" s="90" t="s">
        <v>24</v>
      </c>
      <c r="Q883" s="90" t="s">
        <v>24</v>
      </c>
      <c r="R883" s="90" t="s">
        <v>24</v>
      </c>
      <c r="S883" s="90" t="s">
        <v>24</v>
      </c>
      <c r="T883" s="90" t="s">
        <v>24</v>
      </c>
      <c r="U883" s="90" t="s">
        <v>24</v>
      </c>
      <c r="V883" s="90" t="s">
        <v>24</v>
      </c>
      <c r="W883" s="90" t="s">
        <v>24</v>
      </c>
    </row>
    <row r="884" spans="1:23">
      <c r="A884" s="93">
        <v>45154</v>
      </c>
      <c r="B884" s="90">
        <v>48800</v>
      </c>
      <c r="C884" s="90">
        <v>48500</v>
      </c>
      <c r="D884" s="90">
        <v>48000</v>
      </c>
      <c r="E884" s="90">
        <v>44700</v>
      </c>
      <c r="F884" s="90">
        <v>48500</v>
      </c>
      <c r="G884" s="91" t="s">
        <v>25</v>
      </c>
      <c r="H884" s="90">
        <v>46500</v>
      </c>
      <c r="I884" s="90">
        <v>48200</v>
      </c>
      <c r="J884" s="90">
        <v>48000</v>
      </c>
      <c r="K884" s="91" t="s">
        <v>25</v>
      </c>
      <c r="L884" s="90">
        <v>49800</v>
      </c>
      <c r="M884" s="90">
        <v>47700</v>
      </c>
      <c r="N884" s="90">
        <v>47200</v>
      </c>
      <c r="O884" s="90">
        <v>46000</v>
      </c>
      <c r="P884" s="90">
        <v>44700</v>
      </c>
      <c r="Q884" s="90">
        <v>44800</v>
      </c>
      <c r="R884" s="90">
        <v>45000</v>
      </c>
      <c r="S884" s="90">
        <v>46800</v>
      </c>
      <c r="T884" s="90">
        <v>46800</v>
      </c>
      <c r="U884" s="90">
        <v>50800</v>
      </c>
      <c r="V884" s="90">
        <v>49000</v>
      </c>
      <c r="W884" s="90">
        <v>52000</v>
      </c>
    </row>
    <row r="885" spans="1:23">
      <c r="A885" s="93">
        <v>45155</v>
      </c>
      <c r="B885" s="90">
        <v>49000</v>
      </c>
      <c r="C885" s="90">
        <v>48500</v>
      </c>
      <c r="D885" s="90">
        <v>49000</v>
      </c>
      <c r="E885" s="90">
        <v>45300</v>
      </c>
      <c r="F885" s="90">
        <v>49500</v>
      </c>
      <c r="G885" s="91" t="s">
        <v>25</v>
      </c>
      <c r="H885" s="90">
        <v>47000</v>
      </c>
      <c r="I885" s="90">
        <v>49000</v>
      </c>
      <c r="J885" s="90">
        <v>49300</v>
      </c>
      <c r="K885" s="91" t="s">
        <v>25</v>
      </c>
      <c r="L885" s="90">
        <v>50500</v>
      </c>
      <c r="M885" s="90">
        <v>48900</v>
      </c>
      <c r="N885" s="90">
        <v>48200</v>
      </c>
      <c r="O885" s="90">
        <v>46600</v>
      </c>
      <c r="P885" s="90">
        <v>45200</v>
      </c>
      <c r="Q885" s="90">
        <v>45600</v>
      </c>
      <c r="R885" s="90">
        <v>45800</v>
      </c>
      <c r="S885" s="90">
        <v>47400</v>
      </c>
      <c r="T885" s="90">
        <v>47800</v>
      </c>
      <c r="U885" s="90">
        <v>51300</v>
      </c>
      <c r="V885" s="90">
        <v>50000</v>
      </c>
      <c r="W885" s="90">
        <v>53000</v>
      </c>
    </row>
    <row r="886" spans="1:23">
      <c r="A886" s="93">
        <v>45156</v>
      </c>
      <c r="B886" s="90">
        <v>49200</v>
      </c>
      <c r="C886" s="90">
        <v>48500</v>
      </c>
      <c r="D886" s="90">
        <v>49200</v>
      </c>
      <c r="E886" s="90">
        <v>45500</v>
      </c>
      <c r="F886" s="90">
        <v>50200</v>
      </c>
      <c r="G886" s="91" t="s">
        <v>25</v>
      </c>
      <c r="H886" s="90">
        <v>47500</v>
      </c>
      <c r="I886" s="90">
        <v>49200</v>
      </c>
      <c r="J886" s="90">
        <v>49800</v>
      </c>
      <c r="K886" s="91" t="s">
        <v>25</v>
      </c>
      <c r="L886" s="90">
        <v>50700</v>
      </c>
      <c r="M886" s="90">
        <v>49500</v>
      </c>
      <c r="N886" s="90">
        <v>48200</v>
      </c>
      <c r="O886" s="90">
        <v>46800</v>
      </c>
      <c r="P886" s="90">
        <v>45500</v>
      </c>
      <c r="Q886" s="90">
        <v>46000</v>
      </c>
      <c r="R886" s="90">
        <v>46000</v>
      </c>
      <c r="S886" s="90">
        <v>47600</v>
      </c>
      <c r="T886" s="90">
        <v>48600</v>
      </c>
      <c r="U886" s="90">
        <v>51300</v>
      </c>
      <c r="V886" s="90">
        <v>50300</v>
      </c>
      <c r="W886" s="90">
        <v>53100</v>
      </c>
    </row>
    <row r="887" spans="1:23">
      <c r="A887" s="93">
        <v>45157</v>
      </c>
      <c r="B887" s="90">
        <v>49200</v>
      </c>
      <c r="C887" s="90">
        <v>48800</v>
      </c>
      <c r="D887" s="90">
        <v>49200</v>
      </c>
      <c r="E887" s="90">
        <v>45500</v>
      </c>
      <c r="F887" s="90">
        <v>50200</v>
      </c>
      <c r="G887" s="91" t="s">
        <v>25</v>
      </c>
      <c r="H887" s="90">
        <v>48000</v>
      </c>
      <c r="I887" s="90">
        <v>49200</v>
      </c>
      <c r="J887" s="90">
        <v>49800</v>
      </c>
      <c r="K887" s="91" t="s">
        <v>25</v>
      </c>
      <c r="L887" s="90">
        <v>50700</v>
      </c>
      <c r="M887" s="90">
        <v>49500</v>
      </c>
      <c r="N887" s="90">
        <v>48200</v>
      </c>
      <c r="O887" s="90">
        <v>47000</v>
      </c>
      <c r="P887" s="90">
        <v>45500</v>
      </c>
      <c r="Q887" s="90">
        <v>46000</v>
      </c>
      <c r="R887" s="90">
        <v>46000</v>
      </c>
      <c r="S887" s="90">
        <v>47600</v>
      </c>
      <c r="T887" s="90">
        <v>48600</v>
      </c>
      <c r="U887" s="90">
        <v>51300</v>
      </c>
      <c r="V887" s="90">
        <v>50300</v>
      </c>
      <c r="W887" s="90">
        <v>53100</v>
      </c>
    </row>
    <row r="888" spans="1:23">
      <c r="A888" s="93">
        <v>45158</v>
      </c>
      <c r="B888" s="90" t="s">
        <v>24</v>
      </c>
      <c r="C888" s="90" t="s">
        <v>24</v>
      </c>
      <c r="D888" s="90" t="s">
        <v>24</v>
      </c>
      <c r="E888" s="90" t="s">
        <v>24</v>
      </c>
      <c r="F888" s="90" t="s">
        <v>24</v>
      </c>
      <c r="G888" s="90" t="s">
        <v>24</v>
      </c>
      <c r="H888" s="90" t="s">
        <v>24</v>
      </c>
      <c r="I888" s="90" t="s">
        <v>24</v>
      </c>
      <c r="J888" s="90" t="s">
        <v>24</v>
      </c>
      <c r="K888" s="90" t="s">
        <v>24</v>
      </c>
      <c r="L888" s="90" t="s">
        <v>24</v>
      </c>
      <c r="M888" s="90" t="s">
        <v>24</v>
      </c>
      <c r="N888" s="90" t="s">
        <v>24</v>
      </c>
      <c r="O888" s="90" t="s">
        <v>24</v>
      </c>
      <c r="P888" s="90" t="s">
        <v>24</v>
      </c>
      <c r="Q888" s="90" t="s">
        <v>24</v>
      </c>
      <c r="R888" s="90" t="s">
        <v>24</v>
      </c>
      <c r="S888" s="90" t="s">
        <v>24</v>
      </c>
      <c r="T888" s="90" t="s">
        <v>24</v>
      </c>
      <c r="U888" s="90" t="s">
        <v>24</v>
      </c>
      <c r="V888" s="90" t="s">
        <v>24</v>
      </c>
      <c r="W888" s="90" t="s">
        <v>24</v>
      </c>
    </row>
    <row r="889" spans="1:23">
      <c r="A889" s="93">
        <v>45159</v>
      </c>
      <c r="B889" s="90">
        <v>48800</v>
      </c>
      <c r="C889" s="90">
        <v>49300</v>
      </c>
      <c r="D889" s="90">
        <v>48800</v>
      </c>
      <c r="E889" s="90">
        <v>45300</v>
      </c>
      <c r="F889" s="90">
        <v>50200</v>
      </c>
      <c r="G889" s="91" t="s">
        <v>25</v>
      </c>
      <c r="H889" s="90">
        <v>48000</v>
      </c>
      <c r="I889" s="90">
        <v>49000</v>
      </c>
      <c r="J889" s="90">
        <v>49800</v>
      </c>
      <c r="K889" s="91" t="s">
        <v>25</v>
      </c>
      <c r="L889" s="90">
        <v>50500</v>
      </c>
      <c r="M889" s="90">
        <v>49500</v>
      </c>
      <c r="N889" s="90">
        <v>48000</v>
      </c>
      <c r="O889" s="90">
        <v>47000</v>
      </c>
      <c r="P889" s="90">
        <v>45300</v>
      </c>
      <c r="Q889" s="90">
        <v>45900</v>
      </c>
      <c r="R889" s="90">
        <v>46000</v>
      </c>
      <c r="S889" s="90">
        <v>47400</v>
      </c>
      <c r="T889" s="90">
        <v>48500</v>
      </c>
      <c r="U889" s="90">
        <v>51300</v>
      </c>
      <c r="V889" s="90">
        <v>50100</v>
      </c>
      <c r="W889" s="90">
        <v>53000</v>
      </c>
    </row>
    <row r="890" spans="1:23">
      <c r="A890" s="93">
        <v>45160</v>
      </c>
      <c r="B890" s="90">
        <v>49000</v>
      </c>
      <c r="C890" s="90">
        <v>49200</v>
      </c>
      <c r="D890" s="90">
        <v>48400</v>
      </c>
      <c r="E890" s="90">
        <v>45500</v>
      </c>
      <c r="F890" s="90">
        <v>50200</v>
      </c>
      <c r="G890" s="91" t="s">
        <v>25</v>
      </c>
      <c r="H890" s="90">
        <v>47500</v>
      </c>
      <c r="I890" s="90">
        <v>49000</v>
      </c>
      <c r="J890" s="90">
        <v>49800</v>
      </c>
      <c r="K890" s="91" t="s">
        <v>25</v>
      </c>
      <c r="L890" s="90">
        <v>50500</v>
      </c>
      <c r="M890" s="90">
        <v>49500</v>
      </c>
      <c r="N890" s="90">
        <v>48200</v>
      </c>
      <c r="O890" s="90">
        <v>47300</v>
      </c>
      <c r="P890" s="90">
        <v>45400</v>
      </c>
      <c r="Q890" s="90">
        <v>45800</v>
      </c>
      <c r="R890" s="90">
        <v>46000</v>
      </c>
      <c r="S890" s="90">
        <v>47600</v>
      </c>
      <c r="T890" s="90">
        <v>48500</v>
      </c>
      <c r="U890" s="90">
        <v>51300</v>
      </c>
      <c r="V890" s="90">
        <v>50100</v>
      </c>
      <c r="W890" s="90">
        <v>53000</v>
      </c>
    </row>
    <row r="891" spans="1:23">
      <c r="A891" s="93">
        <v>45161</v>
      </c>
      <c r="B891" s="90">
        <v>49000</v>
      </c>
      <c r="C891" s="90">
        <v>49200</v>
      </c>
      <c r="D891" s="90">
        <v>48400</v>
      </c>
      <c r="E891" s="90">
        <v>45400</v>
      </c>
      <c r="F891" s="90">
        <v>50100</v>
      </c>
      <c r="G891" s="91" t="s">
        <v>25</v>
      </c>
      <c r="H891" s="90">
        <v>47500</v>
      </c>
      <c r="I891" s="90">
        <v>49000</v>
      </c>
      <c r="J891" s="90">
        <v>49800</v>
      </c>
      <c r="K891" s="91" t="s">
        <v>25</v>
      </c>
      <c r="L891" s="90">
        <v>50500</v>
      </c>
      <c r="M891" s="90">
        <v>49500</v>
      </c>
      <c r="N891" s="90">
        <v>48200</v>
      </c>
      <c r="O891" s="90">
        <v>47300</v>
      </c>
      <c r="P891" s="90">
        <v>45500</v>
      </c>
      <c r="Q891" s="90">
        <v>45800</v>
      </c>
      <c r="R891" s="90">
        <v>46000</v>
      </c>
      <c r="S891" s="90">
        <v>47500</v>
      </c>
      <c r="T891" s="90">
        <v>48500</v>
      </c>
      <c r="U891" s="90">
        <v>51300</v>
      </c>
      <c r="V891" s="90">
        <v>50100</v>
      </c>
      <c r="W891" s="90">
        <v>53000</v>
      </c>
    </row>
    <row r="892" spans="1:23">
      <c r="A892" s="93">
        <v>45162</v>
      </c>
      <c r="B892" s="90">
        <v>49500</v>
      </c>
      <c r="C892" s="90">
        <v>49200</v>
      </c>
      <c r="D892" s="90">
        <v>49000</v>
      </c>
      <c r="E892" s="90">
        <v>46100</v>
      </c>
      <c r="F892" s="90">
        <v>50300</v>
      </c>
      <c r="G892" s="91" t="s">
        <v>25</v>
      </c>
      <c r="H892" s="90">
        <v>48000</v>
      </c>
      <c r="I892" s="90">
        <v>49300</v>
      </c>
      <c r="J892" s="90">
        <v>49800</v>
      </c>
      <c r="K892" s="91" t="s">
        <v>25</v>
      </c>
      <c r="L892" s="90">
        <v>50700</v>
      </c>
      <c r="M892" s="90">
        <v>50100</v>
      </c>
      <c r="N892" s="90">
        <v>48300</v>
      </c>
      <c r="O892" s="90">
        <v>47900</v>
      </c>
      <c r="P892" s="90">
        <v>47000</v>
      </c>
      <c r="Q892" s="90">
        <v>46900</v>
      </c>
      <c r="R892" s="90">
        <v>47200</v>
      </c>
      <c r="S892" s="90">
        <v>48200</v>
      </c>
      <c r="T892" s="90">
        <v>49100</v>
      </c>
      <c r="U892" s="91" t="s">
        <v>25</v>
      </c>
      <c r="V892" s="90">
        <v>51000</v>
      </c>
      <c r="W892" s="90">
        <v>53900</v>
      </c>
    </row>
    <row r="893" spans="1:23">
      <c r="A893" s="93">
        <v>45163</v>
      </c>
      <c r="B893" s="90">
        <v>50000</v>
      </c>
      <c r="C893" s="90">
        <v>50000</v>
      </c>
      <c r="D893" s="90">
        <v>49200</v>
      </c>
      <c r="E893" s="90">
        <v>46800</v>
      </c>
      <c r="F893" s="90">
        <v>51300</v>
      </c>
      <c r="G893" s="91" t="s">
        <v>25</v>
      </c>
      <c r="H893" s="90">
        <v>49000</v>
      </c>
      <c r="I893" s="90">
        <v>50000</v>
      </c>
      <c r="J893" s="90">
        <v>50500</v>
      </c>
      <c r="K893" s="91" t="s">
        <v>25</v>
      </c>
      <c r="L893" s="90">
        <v>51100</v>
      </c>
      <c r="M893" s="90">
        <v>50500</v>
      </c>
      <c r="N893" s="90">
        <v>49000</v>
      </c>
      <c r="O893" s="90">
        <v>47900</v>
      </c>
      <c r="P893" s="90">
        <v>47400</v>
      </c>
      <c r="Q893" s="90">
        <v>47600</v>
      </c>
      <c r="R893" s="90">
        <v>47800</v>
      </c>
      <c r="S893" s="90">
        <v>49000</v>
      </c>
      <c r="T893" s="90">
        <v>50300</v>
      </c>
      <c r="U893" s="90">
        <v>52300</v>
      </c>
      <c r="V893" s="90">
        <v>52200</v>
      </c>
      <c r="W893" s="90">
        <v>55000</v>
      </c>
    </row>
    <row r="894" spans="1:23">
      <c r="A894" s="93">
        <v>45164</v>
      </c>
      <c r="B894" s="90">
        <v>50200</v>
      </c>
      <c r="C894" s="90">
        <v>50300</v>
      </c>
      <c r="D894" s="90">
        <v>49200</v>
      </c>
      <c r="E894" s="90">
        <v>46800</v>
      </c>
      <c r="F894" s="90">
        <v>51900</v>
      </c>
      <c r="G894" s="91" t="s">
        <v>25</v>
      </c>
      <c r="H894" s="90">
        <v>49000</v>
      </c>
      <c r="I894" s="90">
        <v>50000</v>
      </c>
      <c r="J894" s="90">
        <v>50700</v>
      </c>
      <c r="K894" s="91" t="s">
        <v>25</v>
      </c>
      <c r="L894" s="90">
        <v>51100</v>
      </c>
      <c r="M894" s="90">
        <v>50800</v>
      </c>
      <c r="N894" s="90">
        <v>48900</v>
      </c>
      <c r="O894" s="90">
        <v>47900</v>
      </c>
      <c r="P894" s="90">
        <v>47500</v>
      </c>
      <c r="Q894" s="90">
        <v>47600</v>
      </c>
      <c r="R894" s="90">
        <v>48300</v>
      </c>
      <c r="S894" s="90">
        <v>49000</v>
      </c>
      <c r="T894" s="90">
        <v>50300</v>
      </c>
      <c r="U894" s="90">
        <v>52300</v>
      </c>
      <c r="V894" s="90">
        <v>53000</v>
      </c>
      <c r="W894" s="90">
        <v>55000</v>
      </c>
    </row>
    <row r="895" spans="1:23">
      <c r="A895" s="93">
        <v>45165</v>
      </c>
      <c r="B895" s="90" t="s">
        <v>24</v>
      </c>
      <c r="C895" s="90" t="s">
        <v>24</v>
      </c>
      <c r="D895" s="90" t="s">
        <v>24</v>
      </c>
      <c r="E895" s="90" t="s">
        <v>24</v>
      </c>
      <c r="F895" s="90" t="s">
        <v>24</v>
      </c>
      <c r="G895" s="90" t="s">
        <v>24</v>
      </c>
      <c r="H895" s="90" t="s">
        <v>24</v>
      </c>
      <c r="I895" s="90" t="s">
        <v>24</v>
      </c>
      <c r="J895" s="90" t="s">
        <v>24</v>
      </c>
      <c r="K895" s="90" t="s">
        <v>24</v>
      </c>
      <c r="L895" s="90" t="s">
        <v>24</v>
      </c>
      <c r="M895" s="90" t="s">
        <v>24</v>
      </c>
      <c r="N895" s="90" t="s">
        <v>24</v>
      </c>
      <c r="O895" s="90" t="s">
        <v>24</v>
      </c>
      <c r="P895" s="90" t="s">
        <v>24</v>
      </c>
      <c r="Q895" s="90" t="s">
        <v>24</v>
      </c>
      <c r="R895" s="90" t="s">
        <v>24</v>
      </c>
      <c r="S895" s="90" t="s">
        <v>24</v>
      </c>
      <c r="T895" s="90" t="s">
        <v>24</v>
      </c>
      <c r="U895" s="90" t="s">
        <v>24</v>
      </c>
      <c r="V895" s="90" t="s">
        <v>24</v>
      </c>
      <c r="W895" s="90" t="s">
        <v>24</v>
      </c>
    </row>
    <row r="896" spans="1:23">
      <c r="A896" s="93">
        <v>45166</v>
      </c>
      <c r="B896" s="90">
        <v>50900</v>
      </c>
      <c r="C896" s="90">
        <v>50800</v>
      </c>
      <c r="D896" s="90">
        <v>50100</v>
      </c>
      <c r="E896" s="90">
        <v>47500</v>
      </c>
      <c r="F896" s="90">
        <v>52700</v>
      </c>
      <c r="G896" s="91" t="s">
        <v>25</v>
      </c>
      <c r="H896" s="90">
        <v>50500</v>
      </c>
      <c r="I896" s="90">
        <v>50300</v>
      </c>
      <c r="J896" s="90">
        <v>51500</v>
      </c>
      <c r="K896" s="91" t="s">
        <v>25</v>
      </c>
      <c r="L896" s="90">
        <v>51500</v>
      </c>
      <c r="M896" s="90">
        <v>51300</v>
      </c>
      <c r="N896" s="90">
        <v>49300</v>
      </c>
      <c r="O896" s="90">
        <v>48500</v>
      </c>
      <c r="P896" s="90">
        <v>48200</v>
      </c>
      <c r="Q896" s="90">
        <v>48200</v>
      </c>
      <c r="R896" s="90">
        <v>48500</v>
      </c>
      <c r="S896" s="90">
        <v>50000</v>
      </c>
      <c r="T896" s="90">
        <v>50700</v>
      </c>
      <c r="U896" s="90">
        <v>53800</v>
      </c>
      <c r="V896" s="90">
        <v>53100</v>
      </c>
      <c r="W896" s="90">
        <v>55300</v>
      </c>
    </row>
    <row r="897" spans="1:23">
      <c r="A897" s="93">
        <v>45167</v>
      </c>
      <c r="B897" s="90">
        <v>51500</v>
      </c>
      <c r="C897" s="90">
        <v>51500</v>
      </c>
      <c r="D897" s="90">
        <v>50200</v>
      </c>
      <c r="E897" s="90">
        <v>48000</v>
      </c>
      <c r="F897" s="90">
        <v>52800</v>
      </c>
      <c r="G897" s="91" t="s">
        <v>25</v>
      </c>
      <c r="H897" s="90">
        <v>51000</v>
      </c>
      <c r="I897" s="90">
        <v>50700</v>
      </c>
      <c r="J897" s="90">
        <v>51700</v>
      </c>
      <c r="K897" s="91" t="s">
        <v>25</v>
      </c>
      <c r="L897" s="90">
        <v>52000</v>
      </c>
      <c r="M897" s="90">
        <v>51300</v>
      </c>
      <c r="N897" s="90">
        <v>49700</v>
      </c>
      <c r="O897" s="90">
        <v>49200</v>
      </c>
      <c r="P897" s="90">
        <v>48500</v>
      </c>
      <c r="Q897" s="90">
        <v>48500</v>
      </c>
      <c r="R897" s="90">
        <v>48800</v>
      </c>
      <c r="S897" s="90">
        <v>50500</v>
      </c>
      <c r="T897" s="90">
        <v>51000</v>
      </c>
      <c r="U897" s="90">
        <v>53800</v>
      </c>
      <c r="V897" s="90">
        <v>53500</v>
      </c>
      <c r="W897" s="90">
        <v>55700</v>
      </c>
    </row>
    <row r="898" spans="1:23">
      <c r="A898" s="93">
        <v>45168</v>
      </c>
      <c r="B898" s="90" t="s">
        <v>24</v>
      </c>
      <c r="C898" s="90" t="s">
        <v>24</v>
      </c>
      <c r="D898" s="90" t="s">
        <v>24</v>
      </c>
      <c r="E898" s="90" t="s">
        <v>24</v>
      </c>
      <c r="F898" s="90" t="s">
        <v>24</v>
      </c>
      <c r="G898" s="90" t="s">
        <v>24</v>
      </c>
      <c r="H898" s="90" t="s">
        <v>24</v>
      </c>
      <c r="I898" s="90" t="s">
        <v>24</v>
      </c>
      <c r="J898" s="90" t="s">
        <v>24</v>
      </c>
      <c r="K898" s="90" t="s">
        <v>24</v>
      </c>
      <c r="L898" s="90" t="s">
        <v>24</v>
      </c>
      <c r="M898" s="90" t="s">
        <v>24</v>
      </c>
      <c r="N898" s="90" t="s">
        <v>24</v>
      </c>
      <c r="O898" s="90" t="s">
        <v>24</v>
      </c>
      <c r="P898" s="90" t="s">
        <v>24</v>
      </c>
      <c r="Q898" s="90" t="s">
        <v>24</v>
      </c>
      <c r="R898" s="90" t="s">
        <v>24</v>
      </c>
      <c r="S898" s="90" t="s">
        <v>24</v>
      </c>
      <c r="T898" s="90" t="s">
        <v>24</v>
      </c>
      <c r="U898" s="90" t="s">
        <v>24</v>
      </c>
      <c r="V898" s="90" t="s">
        <v>24</v>
      </c>
      <c r="W898" s="90" t="s">
        <v>24</v>
      </c>
    </row>
    <row r="899" spans="1:23">
      <c r="A899" s="93">
        <v>45169</v>
      </c>
      <c r="B899" s="90">
        <v>51700</v>
      </c>
      <c r="C899" s="90">
        <v>51500</v>
      </c>
      <c r="D899" s="90">
        <v>50200</v>
      </c>
      <c r="E899" s="90">
        <v>48000</v>
      </c>
      <c r="F899" s="90">
        <v>53000</v>
      </c>
      <c r="G899" s="91" t="s">
        <v>25</v>
      </c>
      <c r="H899" s="90">
        <v>50800</v>
      </c>
      <c r="I899" s="90">
        <v>50800</v>
      </c>
      <c r="J899" s="90">
        <v>51700</v>
      </c>
      <c r="K899" s="91" t="s">
        <v>25</v>
      </c>
      <c r="L899" s="90">
        <v>52000</v>
      </c>
      <c r="M899" s="90">
        <v>51500</v>
      </c>
      <c r="N899" s="90">
        <v>49700</v>
      </c>
      <c r="O899" s="90">
        <v>49200</v>
      </c>
      <c r="P899" s="90">
        <v>48500</v>
      </c>
      <c r="Q899" s="90">
        <v>48500</v>
      </c>
      <c r="R899" s="90">
        <v>48800</v>
      </c>
      <c r="S899" s="90">
        <v>50500</v>
      </c>
      <c r="T899" s="90">
        <v>51000</v>
      </c>
      <c r="U899" s="90">
        <v>53800</v>
      </c>
      <c r="V899" s="90">
        <v>53500</v>
      </c>
      <c r="W899" s="90">
        <v>55700</v>
      </c>
    </row>
    <row r="900" spans="1:23">
      <c r="A900" s="93">
        <v>45170</v>
      </c>
      <c r="B900" s="90">
        <v>51700</v>
      </c>
      <c r="C900" s="90">
        <v>51800</v>
      </c>
      <c r="D900" s="90">
        <v>51000</v>
      </c>
      <c r="E900" s="90">
        <v>47900</v>
      </c>
      <c r="F900" s="90">
        <v>53000</v>
      </c>
      <c r="G900" s="91" t="s">
        <v>25</v>
      </c>
      <c r="H900" s="90">
        <v>52000</v>
      </c>
      <c r="I900" s="90">
        <v>51000</v>
      </c>
      <c r="J900" s="90">
        <v>51700</v>
      </c>
      <c r="K900" s="91" t="s">
        <v>25</v>
      </c>
      <c r="L900" s="90">
        <v>52000</v>
      </c>
      <c r="M900" s="90">
        <v>51600</v>
      </c>
      <c r="N900" s="90">
        <v>50400</v>
      </c>
      <c r="O900" s="90">
        <v>49200</v>
      </c>
      <c r="P900" s="90">
        <v>48800</v>
      </c>
      <c r="Q900" s="90">
        <v>48300</v>
      </c>
      <c r="R900" s="90">
        <v>49000</v>
      </c>
      <c r="S900" s="90">
        <v>50400</v>
      </c>
      <c r="T900" s="90">
        <v>51000</v>
      </c>
      <c r="U900" s="90">
        <v>53800</v>
      </c>
      <c r="V900" s="90">
        <v>53500</v>
      </c>
      <c r="W900" s="90">
        <v>56200</v>
      </c>
    </row>
    <row r="901" spans="1:23">
      <c r="A901" s="93">
        <v>45171</v>
      </c>
      <c r="B901" s="90">
        <v>51700</v>
      </c>
      <c r="C901" s="90">
        <v>52000</v>
      </c>
      <c r="D901" s="90">
        <v>51300</v>
      </c>
      <c r="E901" s="90">
        <v>47800</v>
      </c>
      <c r="F901" s="90">
        <v>53800</v>
      </c>
      <c r="G901" s="91" t="s">
        <v>25</v>
      </c>
      <c r="H901" s="90">
        <v>52000</v>
      </c>
      <c r="I901" s="90">
        <v>50800</v>
      </c>
      <c r="J901" s="90">
        <v>51700</v>
      </c>
      <c r="K901" s="91" t="s">
        <v>25</v>
      </c>
      <c r="L901" s="90">
        <v>51900</v>
      </c>
      <c r="M901" s="90">
        <v>51600</v>
      </c>
      <c r="N901" s="90">
        <v>50300</v>
      </c>
      <c r="O901" s="90">
        <v>49200</v>
      </c>
      <c r="P901" s="90">
        <v>48500</v>
      </c>
      <c r="Q901" s="90">
        <v>48400</v>
      </c>
      <c r="R901" s="90">
        <v>49000</v>
      </c>
      <c r="S901" s="90">
        <v>50300</v>
      </c>
      <c r="T901" s="90">
        <v>51000</v>
      </c>
      <c r="U901" s="90">
        <v>53800</v>
      </c>
      <c r="V901" s="90">
        <v>53500</v>
      </c>
      <c r="W901" s="90">
        <v>56200</v>
      </c>
    </row>
    <row r="902" spans="1:23">
      <c r="A902" s="93">
        <v>45172</v>
      </c>
      <c r="B902" s="90" t="s">
        <v>24</v>
      </c>
      <c r="C902" s="90" t="s">
        <v>24</v>
      </c>
      <c r="D902" s="90" t="s">
        <v>24</v>
      </c>
      <c r="E902" s="90" t="s">
        <v>24</v>
      </c>
      <c r="F902" s="90" t="s">
        <v>24</v>
      </c>
      <c r="G902" s="90" t="s">
        <v>24</v>
      </c>
      <c r="H902" s="90" t="s">
        <v>24</v>
      </c>
      <c r="I902" s="90" t="s">
        <v>24</v>
      </c>
      <c r="J902" s="90" t="s">
        <v>24</v>
      </c>
      <c r="K902" s="90" t="s">
        <v>24</v>
      </c>
      <c r="L902" s="90" t="s">
        <v>24</v>
      </c>
      <c r="M902" s="90" t="s">
        <v>24</v>
      </c>
      <c r="N902" s="90" t="s">
        <v>24</v>
      </c>
      <c r="O902" s="90" t="s">
        <v>24</v>
      </c>
      <c r="P902" s="90" t="s">
        <v>24</v>
      </c>
      <c r="Q902" s="90" t="s">
        <v>24</v>
      </c>
      <c r="R902" s="90" t="s">
        <v>24</v>
      </c>
      <c r="S902" s="90" t="s">
        <v>24</v>
      </c>
      <c r="T902" s="90" t="s">
        <v>24</v>
      </c>
      <c r="U902" s="90" t="s">
        <v>24</v>
      </c>
      <c r="V902" s="90" t="s">
        <v>24</v>
      </c>
      <c r="W902" s="90" t="s">
        <v>24</v>
      </c>
    </row>
    <row r="903" spans="1:23">
      <c r="A903" s="93">
        <v>45173</v>
      </c>
      <c r="B903" s="90">
        <v>51600</v>
      </c>
      <c r="C903" s="90">
        <v>52300</v>
      </c>
      <c r="D903" s="90">
        <v>51300</v>
      </c>
      <c r="E903" s="90">
        <v>48000</v>
      </c>
      <c r="F903" s="90">
        <v>53900</v>
      </c>
      <c r="G903" s="91" t="s">
        <v>25</v>
      </c>
      <c r="H903" s="90">
        <v>52000</v>
      </c>
      <c r="I903" s="90">
        <v>50800</v>
      </c>
      <c r="J903" s="90">
        <v>51700</v>
      </c>
      <c r="K903" s="91" t="s">
        <v>25</v>
      </c>
      <c r="L903" s="90">
        <v>52000</v>
      </c>
      <c r="M903" s="90">
        <v>51600</v>
      </c>
      <c r="N903" s="90">
        <v>50700</v>
      </c>
      <c r="O903" s="90">
        <v>49200</v>
      </c>
      <c r="P903" s="90">
        <v>48700</v>
      </c>
      <c r="Q903" s="90">
        <v>48600</v>
      </c>
      <c r="R903" s="90">
        <v>49300</v>
      </c>
      <c r="S903" s="90">
        <v>50500</v>
      </c>
      <c r="T903" s="90">
        <v>51100</v>
      </c>
      <c r="U903" s="90">
        <v>53800</v>
      </c>
      <c r="V903" s="90">
        <v>53500</v>
      </c>
      <c r="W903" s="90">
        <v>56000</v>
      </c>
    </row>
    <row r="904" spans="1:23">
      <c r="A904" s="93">
        <v>45174</v>
      </c>
      <c r="B904" s="90">
        <v>51900</v>
      </c>
      <c r="C904" s="90">
        <v>52300</v>
      </c>
      <c r="D904" s="90">
        <v>51300</v>
      </c>
      <c r="E904" s="90">
        <v>48200</v>
      </c>
      <c r="F904" s="90">
        <v>53900</v>
      </c>
      <c r="G904" s="91" t="s">
        <v>25</v>
      </c>
      <c r="H904" s="90">
        <v>51500</v>
      </c>
      <c r="I904" s="90">
        <v>51000</v>
      </c>
      <c r="J904" s="90">
        <v>51700</v>
      </c>
      <c r="K904" s="91" t="s">
        <v>25</v>
      </c>
      <c r="L904" s="90">
        <v>52200</v>
      </c>
      <c r="M904" s="90">
        <v>52000</v>
      </c>
      <c r="N904" s="90">
        <v>51000</v>
      </c>
      <c r="O904" s="90">
        <v>49200</v>
      </c>
      <c r="P904" s="90">
        <v>48700</v>
      </c>
      <c r="Q904" s="90">
        <v>48700</v>
      </c>
      <c r="R904" s="90">
        <v>49300</v>
      </c>
      <c r="S904" s="90">
        <v>50700</v>
      </c>
      <c r="T904" s="90">
        <v>51100</v>
      </c>
      <c r="U904" s="90">
        <v>53800</v>
      </c>
      <c r="V904" s="90">
        <v>53500</v>
      </c>
      <c r="W904" s="90">
        <v>56000</v>
      </c>
    </row>
    <row r="905" spans="1:23">
      <c r="A905" s="93">
        <v>45175</v>
      </c>
      <c r="B905" s="90">
        <v>51700</v>
      </c>
      <c r="C905" s="90">
        <v>52300</v>
      </c>
      <c r="D905" s="90">
        <v>51300</v>
      </c>
      <c r="E905" s="90">
        <v>48000</v>
      </c>
      <c r="F905" s="90">
        <v>53900</v>
      </c>
      <c r="G905" s="91" t="s">
        <v>25</v>
      </c>
      <c r="H905" s="90">
        <v>51500</v>
      </c>
      <c r="I905" s="90">
        <v>50800</v>
      </c>
      <c r="J905" s="90">
        <v>51700</v>
      </c>
      <c r="K905" s="91" t="s">
        <v>25</v>
      </c>
      <c r="L905" s="90">
        <v>52100</v>
      </c>
      <c r="M905" s="90">
        <v>52200</v>
      </c>
      <c r="N905" s="90">
        <v>50800</v>
      </c>
      <c r="O905" s="90">
        <v>49200</v>
      </c>
      <c r="P905" s="90">
        <v>48500</v>
      </c>
      <c r="Q905" s="90">
        <v>48400</v>
      </c>
      <c r="R905" s="90">
        <v>49300</v>
      </c>
      <c r="S905" s="90">
        <v>50500</v>
      </c>
      <c r="T905" s="90">
        <v>51000</v>
      </c>
      <c r="U905" s="90">
        <v>53800</v>
      </c>
      <c r="V905" s="90">
        <v>53500</v>
      </c>
      <c r="W905" s="90">
        <v>56000</v>
      </c>
    </row>
    <row r="906" spans="1:23">
      <c r="A906" s="93">
        <v>45176</v>
      </c>
      <c r="B906" s="91" t="s">
        <v>25</v>
      </c>
      <c r="C906" s="90">
        <v>52200</v>
      </c>
      <c r="D906" s="90">
        <v>51100</v>
      </c>
      <c r="E906" s="90">
        <v>47800</v>
      </c>
      <c r="F906" s="90">
        <v>53900</v>
      </c>
      <c r="G906" s="91" t="s">
        <v>25</v>
      </c>
      <c r="H906" s="90">
        <v>51500</v>
      </c>
      <c r="I906" s="90">
        <v>50800</v>
      </c>
      <c r="J906" s="90">
        <v>51700</v>
      </c>
      <c r="K906" s="91" t="s">
        <v>25</v>
      </c>
      <c r="L906" s="90">
        <v>52000</v>
      </c>
      <c r="M906" s="90">
        <v>52200</v>
      </c>
      <c r="N906" s="90">
        <v>50600</v>
      </c>
      <c r="O906" s="90">
        <v>49200</v>
      </c>
      <c r="P906" s="90">
        <v>48500</v>
      </c>
      <c r="Q906" s="90">
        <v>48300</v>
      </c>
      <c r="R906" s="90">
        <v>49300</v>
      </c>
      <c r="S906" s="90">
        <v>50300</v>
      </c>
      <c r="T906" s="90">
        <v>50700</v>
      </c>
      <c r="U906" s="90">
        <v>53800</v>
      </c>
      <c r="V906" s="90">
        <v>53200</v>
      </c>
      <c r="W906" s="90">
        <v>55700</v>
      </c>
    </row>
    <row r="907" spans="1:23">
      <c r="A907" s="93">
        <v>45177</v>
      </c>
      <c r="B907" s="90">
        <v>51500</v>
      </c>
      <c r="C907" s="90">
        <v>52000</v>
      </c>
      <c r="D907" s="90">
        <v>51100</v>
      </c>
      <c r="E907" s="90">
        <v>47400</v>
      </c>
      <c r="F907" s="90">
        <v>53800</v>
      </c>
      <c r="G907" s="91" t="s">
        <v>25</v>
      </c>
      <c r="H907" s="90">
        <v>51000</v>
      </c>
      <c r="I907" s="90">
        <v>50500</v>
      </c>
      <c r="J907" s="90">
        <v>51700</v>
      </c>
      <c r="K907" s="91" t="s">
        <v>25</v>
      </c>
      <c r="L907" s="90">
        <v>51900</v>
      </c>
      <c r="M907" s="90">
        <v>52200</v>
      </c>
      <c r="N907" s="90">
        <v>50200</v>
      </c>
      <c r="O907" s="90">
        <v>48700</v>
      </c>
      <c r="P907" s="90">
        <v>48300</v>
      </c>
      <c r="Q907" s="90">
        <v>48200</v>
      </c>
      <c r="R907" s="90">
        <v>49000</v>
      </c>
      <c r="S907" s="90">
        <v>49900</v>
      </c>
      <c r="T907" s="90">
        <v>50600</v>
      </c>
      <c r="U907" s="90">
        <v>53800</v>
      </c>
      <c r="V907" s="90">
        <v>53200</v>
      </c>
      <c r="W907" s="90">
        <v>55700</v>
      </c>
    </row>
    <row r="908" spans="1:23">
      <c r="A908" s="93">
        <v>45178</v>
      </c>
      <c r="B908" s="90">
        <v>51500</v>
      </c>
      <c r="C908" s="90">
        <v>52000</v>
      </c>
      <c r="D908" s="90">
        <v>50800</v>
      </c>
      <c r="E908" s="90">
        <v>47200</v>
      </c>
      <c r="F908" s="90">
        <v>53700</v>
      </c>
      <c r="G908" s="91" t="s">
        <v>25</v>
      </c>
      <c r="H908" s="90">
        <v>51000</v>
      </c>
      <c r="I908" s="90">
        <v>50400</v>
      </c>
      <c r="J908" s="90">
        <v>51700</v>
      </c>
      <c r="K908" s="91" t="s">
        <v>25</v>
      </c>
      <c r="L908" s="90">
        <v>51600</v>
      </c>
      <c r="M908" s="90">
        <v>52200</v>
      </c>
      <c r="N908" s="90">
        <v>50200</v>
      </c>
      <c r="O908" s="90">
        <v>48700</v>
      </c>
      <c r="P908" s="90">
        <v>47500</v>
      </c>
      <c r="Q908" s="90">
        <v>47500</v>
      </c>
      <c r="R908" s="90">
        <v>48500</v>
      </c>
      <c r="S908" s="90">
        <v>49700</v>
      </c>
      <c r="T908" s="90">
        <v>50200</v>
      </c>
      <c r="U908" s="90">
        <v>53800</v>
      </c>
      <c r="V908" s="90">
        <v>53000</v>
      </c>
      <c r="W908" s="90">
        <v>55500</v>
      </c>
    </row>
    <row r="909" spans="1:23">
      <c r="A909" s="93">
        <v>45179</v>
      </c>
      <c r="B909" s="90" t="s">
        <v>24</v>
      </c>
      <c r="C909" s="90" t="s">
        <v>24</v>
      </c>
      <c r="D909" s="90" t="s">
        <v>24</v>
      </c>
      <c r="E909" s="90" t="s">
        <v>24</v>
      </c>
      <c r="F909" s="90" t="s">
        <v>24</v>
      </c>
      <c r="G909" s="90" t="s">
        <v>24</v>
      </c>
      <c r="H909" s="90" t="s">
        <v>24</v>
      </c>
      <c r="I909" s="90" t="s">
        <v>24</v>
      </c>
      <c r="J909" s="90" t="s">
        <v>24</v>
      </c>
      <c r="K909" s="90" t="s">
        <v>24</v>
      </c>
      <c r="L909" s="90" t="s">
        <v>24</v>
      </c>
      <c r="M909" s="90" t="s">
        <v>24</v>
      </c>
      <c r="N909" s="90" t="s">
        <v>24</v>
      </c>
      <c r="O909" s="90" t="s">
        <v>24</v>
      </c>
      <c r="P909" s="90" t="s">
        <v>24</v>
      </c>
      <c r="Q909" s="90" t="s">
        <v>24</v>
      </c>
      <c r="R909" s="90" t="s">
        <v>24</v>
      </c>
      <c r="S909" s="90" t="s">
        <v>24</v>
      </c>
      <c r="T909" s="90" t="s">
        <v>24</v>
      </c>
      <c r="U909" s="90" t="s">
        <v>24</v>
      </c>
      <c r="V909" s="90" t="s">
        <v>24</v>
      </c>
      <c r="W909" s="90" t="s">
        <v>24</v>
      </c>
    </row>
    <row r="910" spans="1:23">
      <c r="A910" s="93">
        <v>45180</v>
      </c>
      <c r="B910" s="90">
        <v>51500</v>
      </c>
      <c r="C910" s="90">
        <v>52000</v>
      </c>
      <c r="D910" s="90">
        <v>50500</v>
      </c>
      <c r="E910" s="90">
        <v>47000</v>
      </c>
      <c r="F910" s="90">
        <v>53000</v>
      </c>
      <c r="G910" s="91" t="s">
        <v>25</v>
      </c>
      <c r="H910" s="90">
        <v>50500</v>
      </c>
      <c r="I910" s="90">
        <v>50300</v>
      </c>
      <c r="J910" s="90">
        <v>51500</v>
      </c>
      <c r="K910" s="91" t="s">
        <v>25</v>
      </c>
      <c r="L910" s="90">
        <v>51500</v>
      </c>
      <c r="M910" s="90">
        <v>52200</v>
      </c>
      <c r="N910" s="90">
        <v>49900</v>
      </c>
      <c r="O910" s="90">
        <v>48500</v>
      </c>
      <c r="P910" s="90">
        <v>47400</v>
      </c>
      <c r="Q910" s="90">
        <v>47500</v>
      </c>
      <c r="R910" s="90">
        <v>48300</v>
      </c>
      <c r="S910" s="90">
        <v>49500</v>
      </c>
      <c r="T910" s="90">
        <v>50200</v>
      </c>
      <c r="U910" s="90">
        <v>53800</v>
      </c>
      <c r="V910" s="90">
        <v>53000</v>
      </c>
      <c r="W910" s="90">
        <v>55500</v>
      </c>
    </row>
    <row r="911" spans="1:23">
      <c r="A911" s="93">
        <v>45181</v>
      </c>
      <c r="B911" s="90">
        <v>51200</v>
      </c>
      <c r="C911" s="90">
        <v>51700</v>
      </c>
      <c r="D911" s="90">
        <v>50300</v>
      </c>
      <c r="E911" s="90">
        <v>46800</v>
      </c>
      <c r="F911" s="90">
        <v>52500</v>
      </c>
      <c r="G911" s="91" t="s">
        <v>25</v>
      </c>
      <c r="H911" s="90">
        <v>50500</v>
      </c>
      <c r="I911" s="90">
        <v>49800</v>
      </c>
      <c r="J911" s="90">
        <v>51800</v>
      </c>
      <c r="K911" s="91" t="s">
        <v>25</v>
      </c>
      <c r="L911" s="90">
        <v>51200</v>
      </c>
      <c r="M911" s="90">
        <v>51700</v>
      </c>
      <c r="N911" s="90">
        <v>49600</v>
      </c>
      <c r="O911" s="90">
        <v>48300</v>
      </c>
      <c r="P911" s="90">
        <v>46900</v>
      </c>
      <c r="Q911" s="90">
        <v>47000</v>
      </c>
      <c r="R911" s="90">
        <v>47800</v>
      </c>
      <c r="S911" s="90">
        <v>49300</v>
      </c>
      <c r="T911" s="90">
        <v>49700</v>
      </c>
      <c r="U911" s="90">
        <v>53300</v>
      </c>
      <c r="V911" s="90">
        <v>53000</v>
      </c>
      <c r="W911" s="90">
        <v>55500</v>
      </c>
    </row>
    <row r="912" spans="1:23">
      <c r="A912" s="93">
        <v>45182</v>
      </c>
      <c r="B912" s="90">
        <v>51200</v>
      </c>
      <c r="C912" s="90">
        <v>51500</v>
      </c>
      <c r="D912" s="90">
        <v>50500</v>
      </c>
      <c r="E912" s="90">
        <v>46800</v>
      </c>
      <c r="F912" s="90">
        <v>52800</v>
      </c>
      <c r="G912" s="91" t="s">
        <v>25</v>
      </c>
      <c r="H912" s="90">
        <v>51000</v>
      </c>
      <c r="I912" s="90">
        <v>50000</v>
      </c>
      <c r="J912" s="90">
        <v>51800</v>
      </c>
      <c r="K912" s="91" t="s">
        <v>25</v>
      </c>
      <c r="L912" s="90">
        <v>51300</v>
      </c>
      <c r="M912" s="90">
        <v>51700</v>
      </c>
      <c r="N912" s="90">
        <v>50000</v>
      </c>
      <c r="O912" s="90">
        <v>48300</v>
      </c>
      <c r="P912" s="90">
        <v>47200</v>
      </c>
      <c r="Q912" s="90">
        <v>47400</v>
      </c>
      <c r="R912" s="90">
        <v>47800</v>
      </c>
      <c r="S912" s="90">
        <v>49100</v>
      </c>
      <c r="T912" s="90">
        <v>50000</v>
      </c>
      <c r="U912" s="90">
        <v>53300</v>
      </c>
      <c r="V912" s="90">
        <v>53000</v>
      </c>
      <c r="W912" s="90">
        <v>55500</v>
      </c>
    </row>
    <row r="913" spans="1:23">
      <c r="A913" s="93">
        <v>45183</v>
      </c>
      <c r="B913" s="90">
        <v>51400</v>
      </c>
      <c r="C913" s="90">
        <v>51500</v>
      </c>
      <c r="D913" s="90">
        <v>50700</v>
      </c>
      <c r="E913" s="90">
        <v>47400</v>
      </c>
      <c r="F913" s="90">
        <v>53200</v>
      </c>
      <c r="G913" s="91" t="s">
        <v>25</v>
      </c>
      <c r="H913" s="90">
        <v>51000</v>
      </c>
      <c r="I913" s="90">
        <v>50000</v>
      </c>
      <c r="J913" s="90">
        <v>51800</v>
      </c>
      <c r="K913" s="91" t="s">
        <v>25</v>
      </c>
      <c r="L913" s="90">
        <v>51300</v>
      </c>
      <c r="M913" s="90">
        <v>51700</v>
      </c>
      <c r="N913" s="90">
        <v>50000</v>
      </c>
      <c r="O913" s="90">
        <v>48300</v>
      </c>
      <c r="P913" s="90">
        <v>47200</v>
      </c>
      <c r="Q913" s="90">
        <v>47400</v>
      </c>
      <c r="R913" s="90">
        <v>47800</v>
      </c>
      <c r="S913" s="90">
        <v>49700</v>
      </c>
      <c r="T913" s="90">
        <v>50000</v>
      </c>
      <c r="U913" s="90">
        <v>53300</v>
      </c>
      <c r="V913" s="90">
        <v>53000</v>
      </c>
      <c r="W913" s="90">
        <v>55500</v>
      </c>
    </row>
    <row r="914" spans="1:23">
      <c r="A914" s="93">
        <v>45184</v>
      </c>
      <c r="B914" s="90">
        <v>51500</v>
      </c>
      <c r="C914" s="90">
        <v>51500</v>
      </c>
      <c r="D914" s="90">
        <v>50900</v>
      </c>
      <c r="E914" s="90">
        <v>47800</v>
      </c>
      <c r="F914" s="90">
        <v>53500</v>
      </c>
      <c r="G914" s="91" t="s">
        <v>25</v>
      </c>
      <c r="H914" s="90">
        <v>51500</v>
      </c>
      <c r="I914" s="90">
        <v>50300</v>
      </c>
      <c r="J914" s="90">
        <v>51800</v>
      </c>
      <c r="K914" s="91" t="s">
        <v>25</v>
      </c>
      <c r="L914" s="90">
        <v>51700</v>
      </c>
      <c r="M914" s="90">
        <v>51700</v>
      </c>
      <c r="N914" s="90">
        <v>50300</v>
      </c>
      <c r="O914" s="90">
        <v>49200</v>
      </c>
      <c r="P914" s="90">
        <v>47500</v>
      </c>
      <c r="Q914" s="90">
        <v>47700</v>
      </c>
      <c r="R914" s="90">
        <v>48300</v>
      </c>
      <c r="S914" s="90">
        <v>50100</v>
      </c>
      <c r="T914" s="90">
        <v>50500</v>
      </c>
      <c r="U914" s="90">
        <v>53800</v>
      </c>
      <c r="V914" s="90">
        <v>53000</v>
      </c>
      <c r="W914" s="90">
        <v>55800</v>
      </c>
    </row>
    <row r="915" spans="1:23">
      <c r="A915" s="93">
        <v>45185</v>
      </c>
      <c r="B915" s="90">
        <v>51500</v>
      </c>
      <c r="C915" s="90">
        <v>51800</v>
      </c>
      <c r="D915" s="90">
        <v>50700</v>
      </c>
      <c r="E915" s="90">
        <v>47800</v>
      </c>
      <c r="F915" s="90">
        <v>53500</v>
      </c>
      <c r="G915" s="91" t="s">
        <v>25</v>
      </c>
      <c r="H915" s="90">
        <v>52000</v>
      </c>
      <c r="I915" s="90">
        <v>50300</v>
      </c>
      <c r="J915" s="90">
        <v>51800</v>
      </c>
      <c r="K915" s="91" t="s">
        <v>25</v>
      </c>
      <c r="L915" s="90">
        <v>51800</v>
      </c>
      <c r="M915" s="90">
        <v>51900</v>
      </c>
      <c r="N915" s="90">
        <v>50200</v>
      </c>
      <c r="O915" s="90">
        <v>49200</v>
      </c>
      <c r="P915" s="90">
        <v>47500</v>
      </c>
      <c r="Q915" s="90">
        <v>47700</v>
      </c>
      <c r="R915" s="90">
        <v>48300</v>
      </c>
      <c r="S915" s="90">
        <v>50100</v>
      </c>
      <c r="T915" s="90">
        <v>50500</v>
      </c>
      <c r="U915" s="90">
        <v>53800</v>
      </c>
      <c r="V915" s="90">
        <v>53200</v>
      </c>
      <c r="W915" s="90">
        <v>55800</v>
      </c>
    </row>
    <row r="916" spans="1:23">
      <c r="A916" s="93">
        <v>45186</v>
      </c>
      <c r="B916" s="90" t="s">
        <v>24</v>
      </c>
      <c r="C916" s="90" t="s">
        <v>24</v>
      </c>
      <c r="D916" s="90" t="s">
        <v>24</v>
      </c>
      <c r="E916" s="90" t="s">
        <v>24</v>
      </c>
      <c r="F916" s="90" t="s">
        <v>24</v>
      </c>
      <c r="G916" s="90" t="s">
        <v>24</v>
      </c>
      <c r="H916" s="90" t="s">
        <v>24</v>
      </c>
      <c r="I916" s="90" t="s">
        <v>24</v>
      </c>
      <c r="J916" s="90" t="s">
        <v>24</v>
      </c>
      <c r="K916" s="90" t="s">
        <v>24</v>
      </c>
      <c r="L916" s="90" t="s">
        <v>24</v>
      </c>
      <c r="M916" s="90" t="s">
        <v>24</v>
      </c>
      <c r="N916" s="90" t="s">
        <v>24</v>
      </c>
      <c r="O916" s="90" t="s">
        <v>24</v>
      </c>
      <c r="P916" s="90" t="s">
        <v>24</v>
      </c>
      <c r="Q916" s="90" t="s">
        <v>24</v>
      </c>
      <c r="R916" s="90" t="s">
        <v>24</v>
      </c>
      <c r="S916" s="90" t="s">
        <v>24</v>
      </c>
      <c r="T916" s="90" t="s">
        <v>24</v>
      </c>
      <c r="U916" s="90" t="s">
        <v>24</v>
      </c>
      <c r="V916" s="90" t="s">
        <v>24</v>
      </c>
      <c r="W916" s="90" t="s">
        <v>24</v>
      </c>
    </row>
    <row r="917" spans="1:23">
      <c r="A917" s="93">
        <v>45187</v>
      </c>
      <c r="B917" s="90">
        <v>51800</v>
      </c>
      <c r="C917" s="90">
        <v>51800</v>
      </c>
      <c r="D917" s="90">
        <v>51200</v>
      </c>
      <c r="E917" s="90">
        <v>48100</v>
      </c>
      <c r="F917" s="90">
        <v>53500</v>
      </c>
      <c r="G917" s="91" t="s">
        <v>25</v>
      </c>
      <c r="H917" s="90">
        <v>52000</v>
      </c>
      <c r="I917" s="90">
        <v>50800</v>
      </c>
      <c r="J917" s="90">
        <v>51800</v>
      </c>
      <c r="K917" s="91" t="s">
        <v>25</v>
      </c>
      <c r="L917" s="90">
        <v>52100</v>
      </c>
      <c r="M917" s="90">
        <v>52100</v>
      </c>
      <c r="N917" s="90">
        <v>50200</v>
      </c>
      <c r="O917" s="90">
        <v>49200</v>
      </c>
      <c r="P917" s="90">
        <v>47500</v>
      </c>
      <c r="Q917" s="90">
        <v>47700</v>
      </c>
      <c r="R917" s="90">
        <v>48300</v>
      </c>
      <c r="S917" s="90">
        <v>50400</v>
      </c>
      <c r="T917" s="90">
        <v>50500</v>
      </c>
      <c r="U917" s="90">
        <v>53800</v>
      </c>
      <c r="V917" s="90">
        <v>53300</v>
      </c>
      <c r="W917" s="90">
        <v>56200</v>
      </c>
    </row>
    <row r="918" spans="1:23">
      <c r="A918" s="93">
        <v>45188</v>
      </c>
      <c r="B918" s="90">
        <v>51800</v>
      </c>
      <c r="C918" s="90">
        <v>51800</v>
      </c>
      <c r="D918" s="90">
        <v>51200</v>
      </c>
      <c r="E918" s="90">
        <v>48200</v>
      </c>
      <c r="F918" s="90">
        <v>53500</v>
      </c>
      <c r="G918" s="91" t="s">
        <v>25</v>
      </c>
      <c r="H918" s="90">
        <v>52000</v>
      </c>
      <c r="I918" s="90">
        <v>50800</v>
      </c>
      <c r="J918" s="90">
        <v>51800</v>
      </c>
      <c r="K918" s="91" t="s">
        <v>25</v>
      </c>
      <c r="L918" s="90">
        <v>52300</v>
      </c>
      <c r="M918" s="90">
        <v>52100</v>
      </c>
      <c r="N918" s="90">
        <v>50200</v>
      </c>
      <c r="O918" s="90">
        <v>49500</v>
      </c>
      <c r="P918" s="90">
        <v>47600</v>
      </c>
      <c r="Q918" s="90">
        <v>47900</v>
      </c>
      <c r="R918" s="90">
        <v>48500</v>
      </c>
      <c r="S918" s="90">
        <v>50500</v>
      </c>
      <c r="T918" s="90">
        <v>50800</v>
      </c>
      <c r="U918" s="90">
        <v>53800</v>
      </c>
      <c r="V918" s="90">
        <v>53500</v>
      </c>
      <c r="W918" s="90">
        <v>56300</v>
      </c>
    </row>
    <row r="919" spans="1:23">
      <c r="A919" s="93">
        <v>45189</v>
      </c>
      <c r="B919" s="90">
        <v>51600</v>
      </c>
      <c r="C919" s="90">
        <v>51700</v>
      </c>
      <c r="D919" s="90">
        <v>51000</v>
      </c>
      <c r="E919" s="90">
        <v>47800</v>
      </c>
      <c r="F919" s="90">
        <v>53500</v>
      </c>
      <c r="G919" s="91" t="s">
        <v>25</v>
      </c>
      <c r="H919" s="90">
        <v>51500</v>
      </c>
      <c r="I919" s="90">
        <v>50700</v>
      </c>
      <c r="J919" s="90">
        <v>51800</v>
      </c>
      <c r="K919" s="91" t="s">
        <v>25</v>
      </c>
      <c r="L919" s="90">
        <v>52000</v>
      </c>
      <c r="M919" s="90">
        <v>52100</v>
      </c>
      <c r="N919" s="90">
        <v>50200</v>
      </c>
      <c r="O919" s="90">
        <v>49100</v>
      </c>
      <c r="P919" s="90">
        <v>47200</v>
      </c>
      <c r="Q919" s="90">
        <v>47600</v>
      </c>
      <c r="R919" s="90">
        <v>48200</v>
      </c>
      <c r="S919" s="90">
        <v>50100</v>
      </c>
      <c r="T919" s="90">
        <v>50800</v>
      </c>
      <c r="U919" s="90">
        <v>53800</v>
      </c>
      <c r="V919" s="90">
        <v>53700</v>
      </c>
      <c r="W919" s="90">
        <v>56600</v>
      </c>
    </row>
    <row r="920" spans="1:23">
      <c r="A920" s="93">
        <v>45190</v>
      </c>
      <c r="B920" s="90">
        <v>51300</v>
      </c>
      <c r="C920" s="90">
        <v>51700</v>
      </c>
      <c r="D920" s="90">
        <v>50600</v>
      </c>
      <c r="E920" s="90">
        <v>47100</v>
      </c>
      <c r="F920" s="90">
        <v>53500</v>
      </c>
      <c r="G920" s="91" t="s">
        <v>25</v>
      </c>
      <c r="H920" s="90">
        <v>51500</v>
      </c>
      <c r="I920" s="90">
        <v>50300</v>
      </c>
      <c r="J920" s="90">
        <v>51800</v>
      </c>
      <c r="K920" s="91" t="s">
        <v>25</v>
      </c>
      <c r="L920" s="90">
        <v>51700</v>
      </c>
      <c r="M920" s="90">
        <v>52100</v>
      </c>
      <c r="N920" s="90">
        <v>49700</v>
      </c>
      <c r="O920" s="90">
        <v>48700</v>
      </c>
      <c r="P920" s="90">
        <v>46900</v>
      </c>
      <c r="Q920" s="90">
        <v>47000</v>
      </c>
      <c r="R920" s="90">
        <v>47800</v>
      </c>
      <c r="S920" s="90">
        <v>49400</v>
      </c>
      <c r="T920" s="90">
        <v>50400</v>
      </c>
      <c r="U920" s="90">
        <v>53800</v>
      </c>
      <c r="V920" s="90">
        <v>53700</v>
      </c>
      <c r="W920" s="90">
        <v>56600</v>
      </c>
    </row>
    <row r="921" spans="1:23">
      <c r="A921" s="93">
        <v>45191</v>
      </c>
      <c r="B921" s="90">
        <v>51300</v>
      </c>
      <c r="C921" s="90">
        <v>51500</v>
      </c>
      <c r="D921" s="90">
        <v>50400</v>
      </c>
      <c r="E921" s="90">
        <v>46700</v>
      </c>
      <c r="F921" s="90">
        <v>53200</v>
      </c>
      <c r="G921" s="91" t="s">
        <v>25</v>
      </c>
      <c r="H921" s="90">
        <v>51500</v>
      </c>
      <c r="I921" s="90">
        <v>50200</v>
      </c>
      <c r="J921" s="90">
        <v>51500</v>
      </c>
      <c r="K921" s="91" t="s">
        <v>25</v>
      </c>
      <c r="L921" s="90">
        <v>51500</v>
      </c>
      <c r="M921" s="90">
        <v>52100</v>
      </c>
      <c r="N921" s="90">
        <v>49400</v>
      </c>
      <c r="O921" s="90">
        <v>48300</v>
      </c>
      <c r="P921" s="90">
        <v>46600</v>
      </c>
      <c r="Q921" s="90">
        <v>46900</v>
      </c>
      <c r="R921" s="90">
        <v>47500</v>
      </c>
      <c r="S921" s="90">
        <v>49000</v>
      </c>
      <c r="T921" s="90">
        <v>50000</v>
      </c>
      <c r="U921" s="90">
        <v>53800</v>
      </c>
      <c r="V921" s="90">
        <v>53400</v>
      </c>
      <c r="W921" s="90">
        <v>56400</v>
      </c>
    </row>
    <row r="922" spans="1:23">
      <c r="A922" s="93">
        <v>45192</v>
      </c>
      <c r="B922" s="90">
        <v>51000</v>
      </c>
      <c r="C922" s="90">
        <v>51500</v>
      </c>
      <c r="D922" s="90">
        <v>49700</v>
      </c>
      <c r="E922" s="90">
        <v>46400</v>
      </c>
      <c r="F922" s="90">
        <v>53200</v>
      </c>
      <c r="G922" s="91" t="s">
        <v>25</v>
      </c>
      <c r="H922" s="90">
        <v>51000</v>
      </c>
      <c r="I922" s="90">
        <v>50000</v>
      </c>
      <c r="J922" s="90">
        <v>51500</v>
      </c>
      <c r="K922" s="91" t="s">
        <v>25</v>
      </c>
      <c r="L922" s="90">
        <v>51200</v>
      </c>
      <c r="M922" s="90">
        <v>52100</v>
      </c>
      <c r="N922" s="90">
        <v>48800</v>
      </c>
      <c r="O922" s="90">
        <v>48000</v>
      </c>
      <c r="P922" s="90">
        <v>46300</v>
      </c>
      <c r="Q922" s="90">
        <v>46700</v>
      </c>
      <c r="R922" s="90">
        <v>47200</v>
      </c>
      <c r="S922" s="90">
        <v>48700</v>
      </c>
      <c r="T922" s="90">
        <v>49800</v>
      </c>
      <c r="U922" s="90">
        <v>53300</v>
      </c>
      <c r="V922" s="90">
        <v>53400</v>
      </c>
      <c r="W922" s="90">
        <v>56400</v>
      </c>
    </row>
    <row r="923" spans="1:23">
      <c r="A923" s="93">
        <v>45193</v>
      </c>
      <c r="B923" s="90" t="s">
        <v>24</v>
      </c>
      <c r="C923" s="90" t="s">
        <v>24</v>
      </c>
      <c r="D923" s="90" t="s">
        <v>24</v>
      </c>
      <c r="E923" s="90" t="s">
        <v>24</v>
      </c>
      <c r="F923" s="90" t="s">
        <v>24</v>
      </c>
      <c r="G923" s="90" t="s">
        <v>24</v>
      </c>
      <c r="H923" s="90" t="s">
        <v>24</v>
      </c>
      <c r="I923" s="90" t="s">
        <v>24</v>
      </c>
      <c r="J923" s="90" t="s">
        <v>24</v>
      </c>
      <c r="K923" s="90" t="s">
        <v>24</v>
      </c>
      <c r="L923" s="90" t="s">
        <v>24</v>
      </c>
      <c r="M923" s="90" t="s">
        <v>24</v>
      </c>
      <c r="N923" s="90" t="s">
        <v>24</v>
      </c>
      <c r="O923" s="90" t="s">
        <v>24</v>
      </c>
      <c r="P923" s="90" t="s">
        <v>24</v>
      </c>
      <c r="Q923" s="90" t="s">
        <v>24</v>
      </c>
      <c r="R923" s="90" t="s">
        <v>24</v>
      </c>
      <c r="S923" s="90" t="s">
        <v>24</v>
      </c>
      <c r="T923" s="90" t="s">
        <v>24</v>
      </c>
      <c r="U923" s="90" t="s">
        <v>24</v>
      </c>
      <c r="V923" s="90" t="s">
        <v>24</v>
      </c>
      <c r="W923" s="90" t="s">
        <v>24</v>
      </c>
    </row>
    <row r="924" spans="1:23">
      <c r="A924" s="93">
        <v>45194</v>
      </c>
      <c r="B924" s="90">
        <v>51000</v>
      </c>
      <c r="C924" s="90">
        <v>51500</v>
      </c>
      <c r="D924" s="90">
        <v>49700</v>
      </c>
      <c r="E924" s="90">
        <v>46900</v>
      </c>
      <c r="F924" s="90">
        <v>52900</v>
      </c>
      <c r="G924" s="91" t="s">
        <v>25</v>
      </c>
      <c r="H924" s="90">
        <v>51000</v>
      </c>
      <c r="I924" s="90">
        <v>49900</v>
      </c>
      <c r="J924" s="90">
        <v>51000</v>
      </c>
      <c r="K924" s="91" t="s">
        <v>25</v>
      </c>
      <c r="L924" s="90">
        <v>51200</v>
      </c>
      <c r="M924" s="90">
        <v>52100</v>
      </c>
      <c r="N924" s="90">
        <v>49000</v>
      </c>
      <c r="O924" s="90">
        <v>48000</v>
      </c>
      <c r="P924" s="90">
        <v>46500</v>
      </c>
      <c r="Q924" s="90">
        <v>46600</v>
      </c>
      <c r="R924" s="90">
        <v>47200</v>
      </c>
      <c r="S924" s="90">
        <v>49200</v>
      </c>
      <c r="T924" s="90">
        <v>50000</v>
      </c>
      <c r="U924" s="90">
        <v>53300</v>
      </c>
      <c r="V924" s="90">
        <v>53200</v>
      </c>
      <c r="W924" s="90">
        <v>56400</v>
      </c>
    </row>
    <row r="925" spans="1:23">
      <c r="A925" s="93">
        <v>45195</v>
      </c>
      <c r="B925" s="90">
        <v>51000</v>
      </c>
      <c r="C925" s="90">
        <v>51300</v>
      </c>
      <c r="D925" s="90">
        <v>49500</v>
      </c>
      <c r="E925" s="90">
        <v>46600</v>
      </c>
      <c r="F925" s="90">
        <v>52900</v>
      </c>
      <c r="G925" s="91" t="s">
        <v>25</v>
      </c>
      <c r="H925" s="90">
        <v>51000</v>
      </c>
      <c r="I925" s="90">
        <v>49600</v>
      </c>
      <c r="J925" s="90">
        <v>51000</v>
      </c>
      <c r="K925" s="91" t="s">
        <v>25</v>
      </c>
      <c r="L925" s="90">
        <v>51000</v>
      </c>
      <c r="M925" s="90">
        <v>52100</v>
      </c>
      <c r="N925" s="90">
        <v>48800</v>
      </c>
      <c r="O925" s="90">
        <v>47900</v>
      </c>
      <c r="P925" s="90">
        <v>46300</v>
      </c>
      <c r="Q925" s="90">
        <v>46200</v>
      </c>
      <c r="R925" s="90">
        <v>47000</v>
      </c>
      <c r="S925" s="90">
        <v>48900</v>
      </c>
      <c r="T925" s="90">
        <v>49800</v>
      </c>
      <c r="U925" s="90">
        <v>53300</v>
      </c>
      <c r="V925" s="90">
        <v>53200</v>
      </c>
      <c r="W925" s="90">
        <v>56400</v>
      </c>
    </row>
    <row r="926" spans="1:23">
      <c r="A926" s="93">
        <v>45196</v>
      </c>
      <c r="B926" s="90">
        <v>50700</v>
      </c>
      <c r="C926" s="90">
        <v>51200</v>
      </c>
      <c r="D926" s="90">
        <v>49000</v>
      </c>
      <c r="E926" s="90">
        <v>46300</v>
      </c>
      <c r="F926" s="90">
        <v>52800</v>
      </c>
      <c r="G926" s="91" t="s">
        <v>25</v>
      </c>
      <c r="H926" s="90">
        <v>50750</v>
      </c>
      <c r="I926" s="90">
        <v>49200</v>
      </c>
      <c r="J926" s="90">
        <v>51000</v>
      </c>
      <c r="K926" s="91" t="s">
        <v>25</v>
      </c>
      <c r="L926" s="90">
        <v>50800</v>
      </c>
      <c r="M926" s="90">
        <v>52100</v>
      </c>
      <c r="N926" s="90">
        <v>48700</v>
      </c>
      <c r="O926" s="90">
        <v>47700</v>
      </c>
      <c r="P926" s="90">
        <v>45800</v>
      </c>
      <c r="Q926" s="90">
        <v>46000</v>
      </c>
      <c r="R926" s="90">
        <v>46800</v>
      </c>
      <c r="S926" s="90">
        <v>48600</v>
      </c>
      <c r="T926" s="90">
        <v>49500</v>
      </c>
      <c r="U926" s="90">
        <v>52800</v>
      </c>
      <c r="V926" s="90">
        <v>53200</v>
      </c>
      <c r="W926" s="90">
        <v>56400</v>
      </c>
    </row>
    <row r="927" spans="1:23">
      <c r="A927" s="93">
        <v>45197</v>
      </c>
      <c r="B927" s="90">
        <v>50600</v>
      </c>
      <c r="C927" s="90">
        <v>51200</v>
      </c>
      <c r="D927" s="90">
        <v>49000</v>
      </c>
      <c r="E927" s="90">
        <v>46500</v>
      </c>
      <c r="F927" s="90">
        <v>52500</v>
      </c>
      <c r="G927" s="91" t="s">
        <v>25</v>
      </c>
      <c r="H927" s="90">
        <v>50500</v>
      </c>
      <c r="I927" s="90">
        <v>49200</v>
      </c>
      <c r="J927" s="90">
        <v>51000</v>
      </c>
      <c r="K927" s="91" t="s">
        <v>25</v>
      </c>
      <c r="L927" s="90">
        <v>50800</v>
      </c>
      <c r="M927" s="90">
        <v>52100</v>
      </c>
      <c r="N927" s="90">
        <v>48700</v>
      </c>
      <c r="O927" s="90">
        <v>47700</v>
      </c>
      <c r="P927" s="90">
        <v>45800</v>
      </c>
      <c r="Q927" s="90">
        <v>46000</v>
      </c>
      <c r="R927" s="90">
        <v>46800</v>
      </c>
      <c r="S927" s="90">
        <v>48800</v>
      </c>
      <c r="T927" s="90">
        <v>49300</v>
      </c>
      <c r="U927" s="90">
        <v>52800</v>
      </c>
      <c r="V927" s="90">
        <v>52800</v>
      </c>
      <c r="W927" s="90">
        <v>55600</v>
      </c>
    </row>
    <row r="928" spans="1:23">
      <c r="A928" s="93">
        <v>45198</v>
      </c>
      <c r="B928" s="90">
        <v>50400</v>
      </c>
      <c r="C928" s="90">
        <v>51000</v>
      </c>
      <c r="D928" s="90">
        <v>49000</v>
      </c>
      <c r="E928" s="90">
        <v>46000</v>
      </c>
      <c r="F928" s="90">
        <v>52500</v>
      </c>
      <c r="G928" s="91" t="s">
        <v>25</v>
      </c>
      <c r="H928" s="90">
        <v>50500</v>
      </c>
      <c r="I928" s="90">
        <v>49000</v>
      </c>
      <c r="J928" s="90">
        <v>51000</v>
      </c>
      <c r="K928" s="91" t="s">
        <v>25</v>
      </c>
      <c r="L928" s="90">
        <v>50700</v>
      </c>
      <c r="M928" s="90">
        <v>52100</v>
      </c>
      <c r="N928" s="90">
        <v>48400</v>
      </c>
      <c r="O928" s="90">
        <v>47500</v>
      </c>
      <c r="P928" s="90">
        <v>45500</v>
      </c>
      <c r="Q928" s="90">
        <v>45900</v>
      </c>
      <c r="R928" s="90">
        <v>46500</v>
      </c>
      <c r="S928" s="90">
        <v>48300</v>
      </c>
      <c r="T928" s="90">
        <v>49000</v>
      </c>
      <c r="U928" s="90">
        <v>52800</v>
      </c>
      <c r="V928" s="90">
        <v>52800</v>
      </c>
      <c r="W928" s="90">
        <v>55600</v>
      </c>
    </row>
    <row r="929" spans="1:23">
      <c r="A929" s="93">
        <v>45199</v>
      </c>
      <c r="B929" s="90">
        <v>50400</v>
      </c>
      <c r="C929" s="90">
        <v>51000</v>
      </c>
      <c r="D929" s="90">
        <v>49300</v>
      </c>
      <c r="E929" s="90">
        <v>46000</v>
      </c>
      <c r="F929" s="90">
        <v>51500</v>
      </c>
      <c r="G929" s="91" t="s">
        <v>25</v>
      </c>
      <c r="H929" s="90">
        <v>50500</v>
      </c>
      <c r="I929" s="90">
        <v>48800</v>
      </c>
      <c r="J929" s="90">
        <v>51000</v>
      </c>
      <c r="K929" s="91" t="s">
        <v>25</v>
      </c>
      <c r="L929" s="90">
        <v>50700</v>
      </c>
      <c r="M929" s="90">
        <v>52100</v>
      </c>
      <c r="N929" s="90">
        <v>48200</v>
      </c>
      <c r="O929" s="90">
        <v>47500</v>
      </c>
      <c r="P929" s="90">
        <v>45500</v>
      </c>
      <c r="Q929" s="90">
        <v>45900</v>
      </c>
      <c r="R929" s="90">
        <v>46500</v>
      </c>
      <c r="S929" s="90">
        <v>48300</v>
      </c>
      <c r="T929" s="90">
        <v>49000</v>
      </c>
      <c r="U929" s="90">
        <v>52800</v>
      </c>
      <c r="V929" s="90">
        <v>52400</v>
      </c>
      <c r="W929" s="90">
        <v>54800</v>
      </c>
    </row>
    <row r="930" spans="1:23">
      <c r="A930" s="93">
        <v>45200</v>
      </c>
      <c r="B930" s="90" t="s">
        <v>24</v>
      </c>
      <c r="C930" s="90" t="s">
        <v>24</v>
      </c>
      <c r="D930" s="90" t="s">
        <v>24</v>
      </c>
      <c r="E930" s="90" t="s">
        <v>24</v>
      </c>
      <c r="F930" s="90" t="s">
        <v>24</v>
      </c>
      <c r="G930" s="90" t="s">
        <v>24</v>
      </c>
      <c r="H930" s="90" t="s">
        <v>24</v>
      </c>
      <c r="I930" s="90" t="s">
        <v>24</v>
      </c>
      <c r="J930" s="90" t="s">
        <v>24</v>
      </c>
      <c r="K930" s="90" t="s">
        <v>24</v>
      </c>
      <c r="L930" s="90" t="s">
        <v>24</v>
      </c>
      <c r="M930" s="90" t="s">
        <v>24</v>
      </c>
      <c r="N930" s="90" t="s">
        <v>24</v>
      </c>
      <c r="O930" s="90" t="s">
        <v>24</v>
      </c>
      <c r="P930" s="90" t="s">
        <v>24</v>
      </c>
      <c r="Q930" s="90" t="s">
        <v>24</v>
      </c>
      <c r="R930" s="90" t="s">
        <v>24</v>
      </c>
      <c r="S930" s="90" t="s">
        <v>24</v>
      </c>
      <c r="T930" s="90" t="s">
        <v>24</v>
      </c>
      <c r="U930" s="90" t="s">
        <v>24</v>
      </c>
      <c r="V930" s="90" t="s">
        <v>24</v>
      </c>
      <c r="W930" s="90" t="s">
        <v>24</v>
      </c>
    </row>
    <row r="931" spans="1:23">
      <c r="A931" s="93">
        <v>45201</v>
      </c>
      <c r="B931" s="90" t="s">
        <v>24</v>
      </c>
      <c r="C931" s="90" t="s">
        <v>24</v>
      </c>
      <c r="D931" s="90" t="s">
        <v>24</v>
      </c>
      <c r="E931" s="90" t="s">
        <v>24</v>
      </c>
      <c r="F931" s="90" t="s">
        <v>24</v>
      </c>
      <c r="G931" s="90" t="s">
        <v>24</v>
      </c>
      <c r="H931" s="90" t="s">
        <v>24</v>
      </c>
      <c r="I931" s="90" t="s">
        <v>24</v>
      </c>
      <c r="J931" s="90" t="s">
        <v>24</v>
      </c>
      <c r="K931" s="90" t="s">
        <v>24</v>
      </c>
      <c r="L931" s="90" t="s">
        <v>24</v>
      </c>
      <c r="M931" s="90" t="s">
        <v>24</v>
      </c>
      <c r="N931" s="90" t="s">
        <v>24</v>
      </c>
      <c r="O931" s="90" t="s">
        <v>24</v>
      </c>
      <c r="P931" s="90" t="s">
        <v>24</v>
      </c>
      <c r="Q931" s="90" t="s">
        <v>24</v>
      </c>
      <c r="R931" s="90" t="s">
        <v>24</v>
      </c>
      <c r="S931" s="90" t="s">
        <v>24</v>
      </c>
      <c r="T931" s="90" t="s">
        <v>24</v>
      </c>
      <c r="U931" s="90" t="s">
        <v>24</v>
      </c>
      <c r="V931" s="90" t="s">
        <v>24</v>
      </c>
      <c r="W931" s="90" t="s">
        <v>24</v>
      </c>
    </row>
    <row r="932" spans="1:23">
      <c r="A932" s="93">
        <v>45202</v>
      </c>
      <c r="B932" s="90">
        <v>50200</v>
      </c>
      <c r="C932" s="90">
        <v>51000</v>
      </c>
      <c r="D932" s="90">
        <v>49100</v>
      </c>
      <c r="E932" s="90">
        <v>45800</v>
      </c>
      <c r="F932" s="90">
        <v>51200</v>
      </c>
      <c r="G932" s="91" t="s">
        <v>25</v>
      </c>
      <c r="H932" s="90">
        <v>50500</v>
      </c>
      <c r="I932" s="90">
        <v>48300</v>
      </c>
      <c r="J932" s="90">
        <v>50700</v>
      </c>
      <c r="K932" s="91" t="s">
        <v>25</v>
      </c>
      <c r="L932" s="90">
        <v>50500</v>
      </c>
      <c r="M932" s="90">
        <v>52000</v>
      </c>
      <c r="N932" s="90">
        <v>48000</v>
      </c>
      <c r="O932" s="90">
        <v>47500</v>
      </c>
      <c r="P932" s="90">
        <v>45300</v>
      </c>
      <c r="Q932" s="90">
        <v>45700</v>
      </c>
      <c r="R932" s="90">
        <v>46100</v>
      </c>
      <c r="S932" s="90">
        <v>48100</v>
      </c>
      <c r="T932" s="90">
        <v>48700</v>
      </c>
      <c r="U932" s="90">
        <v>52800</v>
      </c>
      <c r="V932" s="90">
        <v>51700</v>
      </c>
      <c r="W932" s="90">
        <v>54500</v>
      </c>
    </row>
    <row r="933" spans="1:23">
      <c r="A933" s="93">
        <v>45203</v>
      </c>
      <c r="B933" s="90">
        <v>50000</v>
      </c>
      <c r="C933" s="90">
        <v>51000</v>
      </c>
      <c r="D933" s="90">
        <v>49200</v>
      </c>
      <c r="E933" s="90">
        <v>46200</v>
      </c>
      <c r="F933" s="90">
        <v>51500</v>
      </c>
      <c r="G933" s="91" t="s">
        <v>25</v>
      </c>
      <c r="H933" s="90">
        <v>50500</v>
      </c>
      <c r="I933" s="90">
        <v>48400</v>
      </c>
      <c r="J933" s="90">
        <v>50700</v>
      </c>
      <c r="K933" s="91" t="s">
        <v>25</v>
      </c>
      <c r="L933" s="90">
        <v>50500</v>
      </c>
      <c r="M933" s="90">
        <v>51700</v>
      </c>
      <c r="N933" s="90">
        <v>48000</v>
      </c>
      <c r="O933" s="90">
        <v>47400</v>
      </c>
      <c r="P933" s="90">
        <v>45800</v>
      </c>
      <c r="Q933" s="90">
        <v>46300</v>
      </c>
      <c r="R933" s="90">
        <v>46300</v>
      </c>
      <c r="S933" s="90">
        <v>48500</v>
      </c>
      <c r="T933" s="90">
        <v>49200</v>
      </c>
      <c r="U933" s="90">
        <v>52800</v>
      </c>
      <c r="V933" s="90">
        <v>51700</v>
      </c>
      <c r="W933" s="90">
        <v>54500</v>
      </c>
    </row>
    <row r="934" spans="1:23">
      <c r="A934" s="93">
        <v>45204</v>
      </c>
      <c r="B934" s="90">
        <v>50300</v>
      </c>
      <c r="C934" s="90">
        <v>51300</v>
      </c>
      <c r="D934" s="90">
        <v>49200</v>
      </c>
      <c r="E934" s="90">
        <v>46300</v>
      </c>
      <c r="F934" s="90">
        <v>51600</v>
      </c>
      <c r="G934" s="91" t="s">
        <v>25</v>
      </c>
      <c r="H934" s="90">
        <v>51000</v>
      </c>
      <c r="I934" s="90">
        <v>48700</v>
      </c>
      <c r="J934" s="90">
        <v>51200</v>
      </c>
      <c r="K934" s="91" t="s">
        <v>25</v>
      </c>
      <c r="L934" s="90">
        <v>50800</v>
      </c>
      <c r="M934" s="90">
        <v>51700</v>
      </c>
      <c r="N934" s="90">
        <v>48300</v>
      </c>
      <c r="O934" s="90">
        <v>47800</v>
      </c>
      <c r="P934" s="90">
        <v>46500</v>
      </c>
      <c r="Q934" s="90">
        <v>47200</v>
      </c>
      <c r="R934" s="90">
        <v>46800</v>
      </c>
      <c r="S934" s="90">
        <v>48600</v>
      </c>
      <c r="T934" s="90">
        <v>49500</v>
      </c>
      <c r="U934" s="90">
        <v>52800</v>
      </c>
      <c r="V934" s="90">
        <v>51700</v>
      </c>
      <c r="W934" s="90">
        <v>54700</v>
      </c>
    </row>
    <row r="935" spans="1:23">
      <c r="A935" s="93">
        <v>45205</v>
      </c>
      <c r="B935" s="90">
        <v>50600</v>
      </c>
      <c r="C935" s="90">
        <v>51500</v>
      </c>
      <c r="D935" s="90">
        <v>49500</v>
      </c>
      <c r="E935" s="90">
        <v>47000</v>
      </c>
      <c r="F935" s="90">
        <v>52400</v>
      </c>
      <c r="G935" s="91" t="s">
        <v>25</v>
      </c>
      <c r="H935" s="90">
        <v>51000</v>
      </c>
      <c r="I935" s="90">
        <v>49200</v>
      </c>
      <c r="J935" s="90">
        <v>51700</v>
      </c>
      <c r="K935" s="91" t="s">
        <v>25</v>
      </c>
      <c r="L935" s="90">
        <v>51200</v>
      </c>
      <c r="M935" s="90">
        <v>51700</v>
      </c>
      <c r="N935" s="90">
        <v>48700</v>
      </c>
      <c r="O935" s="90">
        <v>47900</v>
      </c>
      <c r="P935" s="90">
        <v>46800</v>
      </c>
      <c r="Q935" s="90">
        <v>47300</v>
      </c>
      <c r="R935" s="90">
        <v>47300</v>
      </c>
      <c r="S935" s="90">
        <v>49300</v>
      </c>
      <c r="T935" s="90">
        <v>50000</v>
      </c>
      <c r="U935" s="90">
        <v>52800</v>
      </c>
      <c r="V935" s="90">
        <v>52300</v>
      </c>
      <c r="W935" s="90">
        <v>55600</v>
      </c>
    </row>
    <row r="936" spans="1:23">
      <c r="A936" s="93">
        <v>45206</v>
      </c>
      <c r="B936" s="90">
        <v>50600</v>
      </c>
      <c r="C936" s="90">
        <v>51500</v>
      </c>
      <c r="D936" s="90">
        <v>49400</v>
      </c>
      <c r="E936" s="90">
        <v>46500</v>
      </c>
      <c r="F936" s="90">
        <v>52400</v>
      </c>
      <c r="G936" s="91" t="s">
        <v>25</v>
      </c>
      <c r="H936" s="90">
        <v>51000</v>
      </c>
      <c r="I936" s="90">
        <v>49200</v>
      </c>
      <c r="J936" s="90">
        <v>51700</v>
      </c>
      <c r="K936" s="91" t="s">
        <v>25</v>
      </c>
      <c r="L936" s="90">
        <v>51000</v>
      </c>
      <c r="M936" s="90">
        <v>51700</v>
      </c>
      <c r="N936" s="90">
        <v>48500</v>
      </c>
      <c r="O936" s="90">
        <v>47800</v>
      </c>
      <c r="P936" s="90">
        <v>46300</v>
      </c>
      <c r="Q936" s="90">
        <v>47200</v>
      </c>
      <c r="R936" s="90">
        <v>47000</v>
      </c>
      <c r="S936" s="90">
        <v>48800</v>
      </c>
      <c r="T936" s="90">
        <v>50000</v>
      </c>
      <c r="U936" s="90">
        <v>52800</v>
      </c>
      <c r="V936" s="90">
        <v>52300</v>
      </c>
      <c r="W936" s="90">
        <v>55600</v>
      </c>
    </row>
    <row r="937" spans="1:23">
      <c r="A937" s="93">
        <v>45207</v>
      </c>
      <c r="B937" s="90" t="s">
        <v>24</v>
      </c>
      <c r="C937" s="90" t="s">
        <v>24</v>
      </c>
      <c r="D937" s="90" t="s">
        <v>24</v>
      </c>
      <c r="E937" s="90" t="s">
        <v>24</v>
      </c>
      <c r="F937" s="90" t="s">
        <v>24</v>
      </c>
      <c r="G937" s="90" t="s">
        <v>24</v>
      </c>
      <c r="H937" s="90" t="s">
        <v>24</v>
      </c>
      <c r="I937" s="90" t="s">
        <v>24</v>
      </c>
      <c r="J937" s="90" t="s">
        <v>24</v>
      </c>
      <c r="K937" s="90" t="s">
        <v>24</v>
      </c>
      <c r="L937" s="90" t="s">
        <v>24</v>
      </c>
      <c r="M937" s="90" t="s">
        <v>24</v>
      </c>
      <c r="N937" s="90" t="s">
        <v>24</v>
      </c>
      <c r="O937" s="90" t="s">
        <v>24</v>
      </c>
      <c r="P937" s="90" t="s">
        <v>24</v>
      </c>
      <c r="Q937" s="90" t="s">
        <v>24</v>
      </c>
      <c r="R937" s="90" t="s">
        <v>24</v>
      </c>
      <c r="S937" s="90" t="s">
        <v>24</v>
      </c>
      <c r="T937" s="90" t="s">
        <v>24</v>
      </c>
      <c r="U937" s="90" t="s">
        <v>24</v>
      </c>
      <c r="V937" s="90" t="s">
        <v>24</v>
      </c>
      <c r="W937" s="90" t="s">
        <v>24</v>
      </c>
    </row>
    <row r="938" spans="1:23">
      <c r="A938" s="93">
        <v>45208</v>
      </c>
      <c r="B938" s="90">
        <v>50600</v>
      </c>
      <c r="C938" s="90">
        <v>51000</v>
      </c>
      <c r="D938" s="90">
        <v>48400</v>
      </c>
      <c r="E938" s="90">
        <v>46100</v>
      </c>
      <c r="F938" s="90">
        <v>52400</v>
      </c>
      <c r="G938" s="91" t="s">
        <v>25</v>
      </c>
      <c r="H938" s="90">
        <v>50500</v>
      </c>
      <c r="I938" s="90">
        <v>49200</v>
      </c>
      <c r="J938" s="90">
        <v>51700</v>
      </c>
      <c r="K938" s="91" t="s">
        <v>25</v>
      </c>
      <c r="L938" s="90">
        <v>50900</v>
      </c>
      <c r="M938" s="90">
        <v>51700</v>
      </c>
      <c r="N938" s="90">
        <v>48000</v>
      </c>
      <c r="O938" s="90">
        <v>47500</v>
      </c>
      <c r="P938" s="90">
        <v>46100</v>
      </c>
      <c r="Q938" s="90">
        <v>46800</v>
      </c>
      <c r="R938" s="90">
        <v>46800</v>
      </c>
      <c r="S938" s="90">
        <v>48800</v>
      </c>
      <c r="T938" s="90">
        <v>49800</v>
      </c>
      <c r="U938" s="90">
        <v>52800</v>
      </c>
      <c r="V938" s="90">
        <v>52300</v>
      </c>
      <c r="W938" s="90">
        <v>55500</v>
      </c>
    </row>
    <row r="939" spans="1:23">
      <c r="A939" s="93">
        <v>45209</v>
      </c>
      <c r="B939" s="90">
        <v>50300</v>
      </c>
      <c r="C939" s="90">
        <v>51000</v>
      </c>
      <c r="D939" s="90">
        <v>48700</v>
      </c>
      <c r="E939" s="90">
        <v>45800</v>
      </c>
      <c r="F939" s="90">
        <v>52200</v>
      </c>
      <c r="G939" s="91" t="s">
        <v>25</v>
      </c>
      <c r="H939" s="90">
        <v>50500</v>
      </c>
      <c r="I939" s="90">
        <v>48800</v>
      </c>
      <c r="J939" s="90">
        <v>51300</v>
      </c>
      <c r="K939" s="91" t="s">
        <v>25</v>
      </c>
      <c r="L939" s="90">
        <v>50700</v>
      </c>
      <c r="M939" s="90">
        <v>51400</v>
      </c>
      <c r="N939" s="90">
        <v>48000</v>
      </c>
      <c r="O939" s="90">
        <v>47200</v>
      </c>
      <c r="P939" s="90">
        <v>45300</v>
      </c>
      <c r="Q939" s="90">
        <v>46500</v>
      </c>
      <c r="R939" s="90">
        <v>46300</v>
      </c>
      <c r="S939" s="90">
        <v>48100</v>
      </c>
      <c r="T939" s="90">
        <v>49500</v>
      </c>
      <c r="U939" s="90">
        <v>52800</v>
      </c>
      <c r="V939" s="90">
        <v>52300</v>
      </c>
      <c r="W939" s="90">
        <v>55500</v>
      </c>
    </row>
    <row r="940" spans="1:23">
      <c r="A940" s="93">
        <v>45210</v>
      </c>
      <c r="B940" s="90">
        <v>50200</v>
      </c>
      <c r="C940" s="90">
        <v>51000</v>
      </c>
      <c r="D940" s="90">
        <v>48900</v>
      </c>
      <c r="E940" s="90">
        <v>45700</v>
      </c>
      <c r="F940" s="90">
        <v>52200</v>
      </c>
      <c r="G940" s="91" t="s">
        <v>25</v>
      </c>
      <c r="H940" s="90">
        <v>50250</v>
      </c>
      <c r="I940" s="90">
        <v>48700</v>
      </c>
      <c r="J940" s="90">
        <v>51300</v>
      </c>
      <c r="K940" s="91" t="s">
        <v>25</v>
      </c>
      <c r="L940" s="90">
        <v>50600</v>
      </c>
      <c r="M940" s="90">
        <v>51400</v>
      </c>
      <c r="N940" s="90">
        <v>47800</v>
      </c>
      <c r="O940" s="90">
        <v>47200</v>
      </c>
      <c r="P940" s="90">
        <v>45500</v>
      </c>
      <c r="Q940" s="90">
        <v>46300</v>
      </c>
      <c r="R940" s="90">
        <v>46100</v>
      </c>
      <c r="S940" s="90">
        <v>48000</v>
      </c>
      <c r="T940" s="90">
        <v>49300</v>
      </c>
      <c r="U940" s="90">
        <v>52800</v>
      </c>
      <c r="V940" s="90">
        <v>52300</v>
      </c>
      <c r="W940" s="90">
        <v>55500</v>
      </c>
    </row>
    <row r="941" spans="1:23">
      <c r="A941" s="93">
        <v>45211</v>
      </c>
      <c r="B941" s="90">
        <v>50000</v>
      </c>
      <c r="C941" s="90">
        <v>50800</v>
      </c>
      <c r="D941" s="90">
        <v>48900</v>
      </c>
      <c r="E941" s="90">
        <v>45700</v>
      </c>
      <c r="F941" s="90">
        <v>51400</v>
      </c>
      <c r="G941" s="91" t="s">
        <v>25</v>
      </c>
      <c r="H941" s="90">
        <v>50000</v>
      </c>
      <c r="I941" s="90">
        <v>48200</v>
      </c>
      <c r="J941" s="90">
        <v>51000</v>
      </c>
      <c r="K941" s="91" t="s">
        <v>25</v>
      </c>
      <c r="L941" s="90">
        <v>50100</v>
      </c>
      <c r="M941" s="90">
        <v>51100</v>
      </c>
      <c r="N941" s="90">
        <v>47300</v>
      </c>
      <c r="O941" s="90">
        <v>46800</v>
      </c>
      <c r="P941" s="90">
        <v>45200</v>
      </c>
      <c r="Q941" s="90">
        <v>45800</v>
      </c>
      <c r="R941" s="90">
        <v>45900</v>
      </c>
      <c r="S941" s="90">
        <v>47900</v>
      </c>
      <c r="T941" s="90">
        <v>48800</v>
      </c>
      <c r="U941" s="90">
        <v>51800</v>
      </c>
      <c r="V941" s="90">
        <v>52000</v>
      </c>
      <c r="W941" s="90">
        <v>55400</v>
      </c>
    </row>
    <row r="942" spans="1:23">
      <c r="A942" s="93">
        <v>45212</v>
      </c>
      <c r="B942" s="90">
        <v>49700</v>
      </c>
      <c r="C942" s="90">
        <v>50800</v>
      </c>
      <c r="D942" s="90">
        <v>48200</v>
      </c>
      <c r="E942" s="90">
        <v>45100</v>
      </c>
      <c r="F942" s="90">
        <v>51400</v>
      </c>
      <c r="G942" s="91" t="s">
        <v>25</v>
      </c>
      <c r="H942" s="90">
        <v>49500</v>
      </c>
      <c r="I942" s="90">
        <v>47800</v>
      </c>
      <c r="J942" s="90">
        <v>50800</v>
      </c>
      <c r="K942" s="91" t="s">
        <v>25</v>
      </c>
      <c r="L942" s="90">
        <v>49800</v>
      </c>
      <c r="M942" s="90">
        <v>50900</v>
      </c>
      <c r="N942" s="90">
        <v>47000</v>
      </c>
      <c r="O942" s="90">
        <v>46800</v>
      </c>
      <c r="P942" s="90">
        <v>44500</v>
      </c>
      <c r="Q942" s="90">
        <v>45700</v>
      </c>
      <c r="R942" s="90">
        <v>45600</v>
      </c>
      <c r="S942" s="90">
        <v>47400</v>
      </c>
      <c r="T942" s="90">
        <v>48500</v>
      </c>
      <c r="U942" s="90">
        <v>51800</v>
      </c>
      <c r="V942" s="90">
        <v>51900</v>
      </c>
      <c r="W942" s="90">
        <v>55200</v>
      </c>
    </row>
    <row r="943" spans="1:23">
      <c r="A943" s="93">
        <v>45213</v>
      </c>
      <c r="B943" s="90">
        <v>49900</v>
      </c>
      <c r="C943" s="90">
        <v>51000</v>
      </c>
      <c r="D943" s="90">
        <v>48400</v>
      </c>
      <c r="E943" s="90">
        <v>45200</v>
      </c>
      <c r="F943" s="90">
        <v>51700</v>
      </c>
      <c r="G943" s="91" t="s">
        <v>25</v>
      </c>
      <c r="H943" s="90">
        <v>50500</v>
      </c>
      <c r="I943" s="90">
        <v>47800</v>
      </c>
      <c r="J943" s="90">
        <v>51000</v>
      </c>
      <c r="K943" s="91" t="s">
        <v>25</v>
      </c>
      <c r="L943" s="90">
        <v>49800</v>
      </c>
      <c r="M943" s="90">
        <v>51000</v>
      </c>
      <c r="N943" s="90">
        <v>47400</v>
      </c>
      <c r="O943" s="90">
        <v>47000</v>
      </c>
      <c r="P943" s="90">
        <v>45700</v>
      </c>
      <c r="Q943" s="90">
        <v>46500</v>
      </c>
      <c r="R943" s="90">
        <v>46800</v>
      </c>
      <c r="S943" s="90">
        <v>47500</v>
      </c>
      <c r="T943" s="90">
        <v>49000</v>
      </c>
      <c r="U943" s="90">
        <v>51800</v>
      </c>
      <c r="V943" s="90">
        <v>51800</v>
      </c>
      <c r="W943" s="90">
        <v>55000</v>
      </c>
    </row>
    <row r="944" spans="1:23">
      <c r="A944" s="93">
        <v>45214</v>
      </c>
      <c r="B944" s="90" t="s">
        <v>24</v>
      </c>
      <c r="C944" s="90" t="s">
        <v>24</v>
      </c>
      <c r="D944" s="90" t="s">
        <v>24</v>
      </c>
      <c r="E944" s="90" t="s">
        <v>24</v>
      </c>
      <c r="F944" s="90" t="s">
        <v>24</v>
      </c>
      <c r="G944" s="90" t="s">
        <v>24</v>
      </c>
      <c r="H944" s="90" t="s">
        <v>24</v>
      </c>
      <c r="I944" s="90" t="s">
        <v>24</v>
      </c>
      <c r="J944" s="90" t="s">
        <v>24</v>
      </c>
      <c r="K944" s="90" t="s">
        <v>24</v>
      </c>
      <c r="L944" s="90" t="s">
        <v>24</v>
      </c>
      <c r="M944" s="90" t="s">
        <v>24</v>
      </c>
      <c r="N944" s="90" t="s">
        <v>24</v>
      </c>
      <c r="O944" s="90" t="s">
        <v>24</v>
      </c>
      <c r="P944" s="90" t="s">
        <v>24</v>
      </c>
      <c r="Q944" s="90" t="s">
        <v>24</v>
      </c>
      <c r="R944" s="90" t="s">
        <v>24</v>
      </c>
      <c r="S944" s="90" t="s">
        <v>24</v>
      </c>
      <c r="T944" s="90" t="s">
        <v>24</v>
      </c>
      <c r="U944" s="90" t="s">
        <v>24</v>
      </c>
      <c r="V944" s="90" t="s">
        <v>24</v>
      </c>
      <c r="W944" s="90" t="s">
        <v>24</v>
      </c>
    </row>
    <row r="945" spans="1:23">
      <c r="A945" s="93">
        <v>45215</v>
      </c>
      <c r="B945" s="90">
        <v>49900</v>
      </c>
      <c r="C945" s="90">
        <v>50800</v>
      </c>
      <c r="D945" s="90">
        <v>48500</v>
      </c>
      <c r="E945" s="90">
        <v>45200</v>
      </c>
      <c r="F945" s="90">
        <v>51700</v>
      </c>
      <c r="G945" s="91" t="s">
        <v>25</v>
      </c>
      <c r="H945" s="90">
        <v>50000</v>
      </c>
      <c r="I945" s="90">
        <v>47700</v>
      </c>
      <c r="J945" s="90">
        <v>51000</v>
      </c>
      <c r="K945" s="91" t="s">
        <v>25</v>
      </c>
      <c r="L945" s="90">
        <v>49800</v>
      </c>
      <c r="M945" s="90">
        <v>51000</v>
      </c>
      <c r="N945" s="90">
        <v>47300</v>
      </c>
      <c r="O945" s="90">
        <v>47000</v>
      </c>
      <c r="P945" s="90">
        <v>45400</v>
      </c>
      <c r="Q945" s="90">
        <v>46200</v>
      </c>
      <c r="R945" s="90">
        <v>46300</v>
      </c>
      <c r="S945" s="90">
        <v>47500</v>
      </c>
      <c r="T945" s="90">
        <v>49000</v>
      </c>
      <c r="U945" s="90">
        <v>51800</v>
      </c>
      <c r="V945" s="90">
        <v>51700</v>
      </c>
      <c r="W945" s="90">
        <v>55000</v>
      </c>
    </row>
    <row r="946" spans="1:23">
      <c r="A946" s="93">
        <v>45216</v>
      </c>
      <c r="B946" s="90">
        <v>49700</v>
      </c>
      <c r="C946" s="90">
        <v>50500</v>
      </c>
      <c r="D946" s="90">
        <v>47900</v>
      </c>
      <c r="E946" s="90">
        <v>45000</v>
      </c>
      <c r="F946" s="90">
        <v>51700</v>
      </c>
      <c r="G946" s="91" t="s">
        <v>25</v>
      </c>
      <c r="H946" s="90">
        <v>49500</v>
      </c>
      <c r="I946" s="90">
        <v>47500</v>
      </c>
      <c r="J946" s="90">
        <v>51000</v>
      </c>
      <c r="K946" s="91" t="s">
        <v>25</v>
      </c>
      <c r="L946" s="90">
        <v>49500</v>
      </c>
      <c r="M946" s="90">
        <v>51000</v>
      </c>
      <c r="N946" s="90">
        <v>47300</v>
      </c>
      <c r="O946" s="90">
        <v>46500</v>
      </c>
      <c r="P946" s="90">
        <v>45000</v>
      </c>
      <c r="Q946" s="90">
        <v>46000</v>
      </c>
      <c r="R946" s="90">
        <v>45700</v>
      </c>
      <c r="S946" s="90">
        <v>47300</v>
      </c>
      <c r="T946" s="90">
        <v>48700</v>
      </c>
      <c r="U946" s="90">
        <v>51800</v>
      </c>
      <c r="V946" s="90">
        <v>51700</v>
      </c>
      <c r="W946" s="90">
        <v>55000</v>
      </c>
    </row>
    <row r="947" spans="1:23">
      <c r="A947" s="93">
        <v>45217</v>
      </c>
      <c r="B947" s="90">
        <v>49700</v>
      </c>
      <c r="C947" s="90">
        <v>50500</v>
      </c>
      <c r="D947" s="90">
        <v>47800</v>
      </c>
      <c r="E947" s="90">
        <v>44800</v>
      </c>
      <c r="F947" s="90">
        <v>51400</v>
      </c>
      <c r="G947" s="91" t="s">
        <v>25</v>
      </c>
      <c r="H947" s="90">
        <v>49500</v>
      </c>
      <c r="I947" s="90">
        <v>47400</v>
      </c>
      <c r="J947" s="90">
        <v>50800</v>
      </c>
      <c r="K947" s="91" t="s">
        <v>25</v>
      </c>
      <c r="L947" s="90">
        <v>49400</v>
      </c>
      <c r="M947" s="90">
        <v>50700</v>
      </c>
      <c r="N947" s="90">
        <v>47200</v>
      </c>
      <c r="O947" s="90">
        <v>46500</v>
      </c>
      <c r="P947" s="90">
        <v>45000</v>
      </c>
      <c r="Q947" s="90">
        <v>45700</v>
      </c>
      <c r="R947" s="90">
        <v>45400</v>
      </c>
      <c r="S947" s="90">
        <v>47100</v>
      </c>
      <c r="T947" s="90">
        <v>48700</v>
      </c>
      <c r="U947" s="90">
        <v>51800</v>
      </c>
      <c r="V947" s="90">
        <v>51700</v>
      </c>
      <c r="W947" s="90">
        <v>55000</v>
      </c>
    </row>
    <row r="948" spans="1:23">
      <c r="A948" s="93">
        <v>45218</v>
      </c>
      <c r="B948" s="90">
        <v>49500</v>
      </c>
      <c r="C948" s="90">
        <v>50500</v>
      </c>
      <c r="D948" s="90">
        <v>47500</v>
      </c>
      <c r="E948" s="90">
        <v>44600</v>
      </c>
      <c r="F948" s="90">
        <v>51400</v>
      </c>
      <c r="G948" s="91" t="s">
        <v>25</v>
      </c>
      <c r="H948" s="90">
        <v>49500</v>
      </c>
      <c r="I948" s="90">
        <v>47000</v>
      </c>
      <c r="J948" s="90">
        <v>50500</v>
      </c>
      <c r="K948" s="91" t="s">
        <v>25</v>
      </c>
      <c r="L948" s="90">
        <v>49000</v>
      </c>
      <c r="M948" s="90">
        <v>50700</v>
      </c>
      <c r="N948" s="90">
        <v>46800</v>
      </c>
      <c r="O948" s="90">
        <v>46200</v>
      </c>
      <c r="P948" s="90">
        <v>44700</v>
      </c>
      <c r="Q948" s="90">
        <v>45500</v>
      </c>
      <c r="R948" s="90">
        <v>45000</v>
      </c>
      <c r="S948" s="90">
        <v>47100</v>
      </c>
      <c r="T948" s="90">
        <v>48100</v>
      </c>
      <c r="U948" s="90">
        <v>51800</v>
      </c>
      <c r="V948" s="90">
        <v>51700</v>
      </c>
      <c r="W948" s="90">
        <v>54800</v>
      </c>
    </row>
    <row r="949" spans="1:23">
      <c r="A949" s="93">
        <v>45219</v>
      </c>
      <c r="B949" s="90">
        <v>49300</v>
      </c>
      <c r="C949" s="90">
        <v>50500</v>
      </c>
      <c r="D949" s="90">
        <v>47200</v>
      </c>
      <c r="E949" s="90">
        <v>44500</v>
      </c>
      <c r="F949" s="90">
        <v>51000</v>
      </c>
      <c r="G949" s="91" t="s">
        <v>25</v>
      </c>
      <c r="H949" s="90">
        <v>49000</v>
      </c>
      <c r="I949" s="90">
        <v>46700</v>
      </c>
      <c r="J949" s="90">
        <v>50200</v>
      </c>
      <c r="K949" s="91" t="s">
        <v>25</v>
      </c>
      <c r="L949" s="90">
        <v>48700</v>
      </c>
      <c r="M949" s="90">
        <v>50300</v>
      </c>
      <c r="N949" s="90">
        <v>46400</v>
      </c>
      <c r="O949" s="90">
        <v>46000</v>
      </c>
      <c r="P949" s="90">
        <v>44400</v>
      </c>
      <c r="Q949" s="90">
        <v>45300</v>
      </c>
      <c r="R949" s="90">
        <v>44700</v>
      </c>
      <c r="S949" s="90">
        <v>46800</v>
      </c>
      <c r="T949" s="90">
        <v>48000</v>
      </c>
      <c r="U949" s="90">
        <v>50300</v>
      </c>
      <c r="V949" s="90">
        <v>51500</v>
      </c>
      <c r="W949" s="90">
        <v>54700</v>
      </c>
    </row>
    <row r="950" spans="1:23">
      <c r="A950" s="93">
        <v>45220</v>
      </c>
      <c r="B950" s="90">
        <v>49000</v>
      </c>
      <c r="C950" s="90">
        <v>50500</v>
      </c>
      <c r="D950" s="90">
        <v>47200</v>
      </c>
      <c r="E950" s="91" t="s">
        <v>25</v>
      </c>
      <c r="F950" s="90">
        <v>51000</v>
      </c>
      <c r="G950" s="91" t="s">
        <v>25</v>
      </c>
      <c r="H950" s="90">
        <v>49000</v>
      </c>
      <c r="I950" s="90">
        <v>46700</v>
      </c>
      <c r="J950" s="90">
        <v>50200</v>
      </c>
      <c r="K950" s="91" t="s">
        <v>25</v>
      </c>
      <c r="L950" s="90">
        <v>48500</v>
      </c>
      <c r="M950" s="90">
        <v>49900</v>
      </c>
      <c r="N950" s="90">
        <v>46300</v>
      </c>
      <c r="O950" s="90">
        <v>46000</v>
      </c>
      <c r="P950" s="90">
        <v>44700</v>
      </c>
      <c r="Q950" s="90">
        <v>45500</v>
      </c>
      <c r="R950" s="90">
        <v>45200</v>
      </c>
      <c r="S950" s="91" t="s">
        <v>25</v>
      </c>
      <c r="T950" s="90">
        <v>48000</v>
      </c>
      <c r="U950" s="90">
        <v>50300</v>
      </c>
      <c r="V950" s="90">
        <v>51200</v>
      </c>
      <c r="W950" s="90">
        <v>54700</v>
      </c>
    </row>
    <row r="951" spans="1:23">
      <c r="A951" s="93">
        <v>45221</v>
      </c>
      <c r="B951" s="90" t="s">
        <v>24</v>
      </c>
      <c r="C951" s="90" t="s">
        <v>24</v>
      </c>
      <c r="D951" s="90" t="s">
        <v>24</v>
      </c>
      <c r="E951" s="90" t="s">
        <v>24</v>
      </c>
      <c r="F951" s="90" t="s">
        <v>24</v>
      </c>
      <c r="G951" s="90" t="s">
        <v>24</v>
      </c>
      <c r="H951" s="90" t="s">
        <v>24</v>
      </c>
      <c r="I951" s="90" t="s">
        <v>24</v>
      </c>
      <c r="J951" s="90" t="s">
        <v>24</v>
      </c>
      <c r="K951" s="90" t="s">
        <v>24</v>
      </c>
      <c r="L951" s="90" t="s">
        <v>24</v>
      </c>
      <c r="M951" s="90" t="s">
        <v>24</v>
      </c>
      <c r="N951" s="90" t="s">
        <v>24</v>
      </c>
      <c r="O951" s="90" t="s">
        <v>24</v>
      </c>
      <c r="P951" s="90" t="s">
        <v>24</v>
      </c>
      <c r="Q951" s="90" t="s">
        <v>24</v>
      </c>
      <c r="R951" s="90" t="s">
        <v>24</v>
      </c>
      <c r="S951" s="90" t="s">
        <v>24</v>
      </c>
      <c r="T951" s="90" t="s">
        <v>24</v>
      </c>
      <c r="U951" s="90" t="s">
        <v>24</v>
      </c>
      <c r="V951" s="90" t="s">
        <v>24</v>
      </c>
      <c r="W951" s="90" t="s">
        <v>24</v>
      </c>
    </row>
    <row r="952" spans="1:23">
      <c r="A952" s="93">
        <v>45222</v>
      </c>
      <c r="B952" s="90">
        <v>49000</v>
      </c>
      <c r="C952" s="91" t="s">
        <v>25</v>
      </c>
      <c r="D952" s="90">
        <v>46800</v>
      </c>
      <c r="E952" s="91" t="s">
        <v>25</v>
      </c>
      <c r="F952" s="90">
        <v>51000</v>
      </c>
      <c r="G952" s="91" t="s">
        <v>25</v>
      </c>
      <c r="H952" s="90">
        <v>48500</v>
      </c>
      <c r="I952" s="90">
        <v>46500</v>
      </c>
      <c r="J952" s="90">
        <v>50200</v>
      </c>
      <c r="K952" s="91" t="s">
        <v>25</v>
      </c>
      <c r="L952" s="90">
        <v>48300</v>
      </c>
      <c r="M952" s="90">
        <v>49900</v>
      </c>
      <c r="N952" s="90">
        <v>45800</v>
      </c>
      <c r="O952" s="90">
        <v>45700</v>
      </c>
      <c r="P952" s="90">
        <v>44300</v>
      </c>
      <c r="Q952" s="90">
        <v>44800</v>
      </c>
      <c r="R952" s="91" t="s">
        <v>25</v>
      </c>
      <c r="S952" s="91" t="s">
        <v>25</v>
      </c>
      <c r="T952" s="90">
        <v>48000</v>
      </c>
      <c r="U952" s="91" t="s">
        <v>25</v>
      </c>
      <c r="V952" s="90">
        <v>51100</v>
      </c>
      <c r="W952" s="90">
        <v>54300</v>
      </c>
    </row>
    <row r="953" spans="1:23">
      <c r="A953" s="93">
        <v>45223</v>
      </c>
      <c r="B953" s="90" t="s">
        <v>24</v>
      </c>
      <c r="C953" s="90" t="s">
        <v>24</v>
      </c>
      <c r="D953" s="90" t="s">
        <v>24</v>
      </c>
      <c r="E953" s="90" t="s">
        <v>24</v>
      </c>
      <c r="F953" s="90" t="s">
        <v>24</v>
      </c>
      <c r="G953" s="90" t="s">
        <v>24</v>
      </c>
      <c r="H953" s="90" t="s">
        <v>24</v>
      </c>
      <c r="I953" s="90" t="s">
        <v>24</v>
      </c>
      <c r="J953" s="90" t="s">
        <v>24</v>
      </c>
      <c r="K953" s="90" t="s">
        <v>24</v>
      </c>
      <c r="L953" s="90" t="s">
        <v>24</v>
      </c>
      <c r="M953" s="90" t="s">
        <v>24</v>
      </c>
      <c r="N953" s="90" t="s">
        <v>24</v>
      </c>
      <c r="O953" s="90" t="s">
        <v>24</v>
      </c>
      <c r="P953" s="90" t="s">
        <v>24</v>
      </c>
      <c r="Q953" s="90" t="s">
        <v>24</v>
      </c>
      <c r="R953" s="90" t="s">
        <v>24</v>
      </c>
      <c r="S953" s="90" t="s">
        <v>24</v>
      </c>
      <c r="T953" s="90" t="s">
        <v>24</v>
      </c>
      <c r="U953" s="90" t="s">
        <v>24</v>
      </c>
      <c r="V953" s="90" t="s">
        <v>24</v>
      </c>
      <c r="W953" s="90" t="s">
        <v>24</v>
      </c>
    </row>
    <row r="954" spans="1:23">
      <c r="A954" s="93">
        <v>45224</v>
      </c>
      <c r="B954" s="90">
        <v>48300</v>
      </c>
      <c r="C954" s="90">
        <v>50500</v>
      </c>
      <c r="D954" s="90">
        <v>46800</v>
      </c>
      <c r="E954" s="90">
        <v>44400</v>
      </c>
      <c r="F954" s="90">
        <v>50300</v>
      </c>
      <c r="G954" s="91" t="s">
        <v>25</v>
      </c>
      <c r="H954" s="90">
        <v>48000</v>
      </c>
      <c r="I954" s="90">
        <v>46700</v>
      </c>
      <c r="J954" s="90">
        <v>50200</v>
      </c>
      <c r="K954" s="91" t="s">
        <v>25</v>
      </c>
      <c r="L954" s="90">
        <v>48000</v>
      </c>
      <c r="M954" s="90">
        <v>49900</v>
      </c>
      <c r="N954" s="90">
        <v>46000</v>
      </c>
      <c r="O954" s="90">
        <v>45600</v>
      </c>
      <c r="P954" s="90">
        <v>44550</v>
      </c>
      <c r="Q954" s="90">
        <v>44800</v>
      </c>
      <c r="R954" s="90">
        <v>45000</v>
      </c>
      <c r="S954" s="90">
        <v>46700</v>
      </c>
      <c r="T954" s="90">
        <v>47800</v>
      </c>
      <c r="U954" s="90">
        <v>50300</v>
      </c>
      <c r="V954" s="90">
        <v>51100</v>
      </c>
      <c r="W954" s="90">
        <v>54300</v>
      </c>
    </row>
    <row r="955" spans="1:23">
      <c r="A955" s="93">
        <v>45225</v>
      </c>
      <c r="B955" s="90">
        <v>48500</v>
      </c>
      <c r="C955" s="90">
        <v>50500</v>
      </c>
      <c r="D955" s="90">
        <v>47250</v>
      </c>
      <c r="E955" s="90">
        <v>44500</v>
      </c>
      <c r="F955" s="90">
        <v>50300</v>
      </c>
      <c r="G955" s="91" t="s">
        <v>25</v>
      </c>
      <c r="H955" s="90">
        <v>48000</v>
      </c>
      <c r="I955" s="90">
        <v>47000</v>
      </c>
      <c r="J955" s="90">
        <v>50200</v>
      </c>
      <c r="K955" s="91" t="s">
        <v>25</v>
      </c>
      <c r="L955" s="90">
        <v>48100</v>
      </c>
      <c r="M955" s="90">
        <v>49900</v>
      </c>
      <c r="N955" s="90">
        <v>46200</v>
      </c>
      <c r="O955" s="90">
        <v>46200</v>
      </c>
      <c r="P955" s="90">
        <v>44600</v>
      </c>
      <c r="Q955" s="90">
        <v>45000</v>
      </c>
      <c r="R955" s="90">
        <v>45000</v>
      </c>
      <c r="S955" s="90">
        <v>46800</v>
      </c>
      <c r="T955" s="90">
        <v>48000</v>
      </c>
      <c r="U955" s="90">
        <v>50300</v>
      </c>
      <c r="V955" s="90">
        <v>51000</v>
      </c>
      <c r="W955" s="90">
        <v>54300</v>
      </c>
    </row>
    <row r="956" spans="1:23">
      <c r="A956" s="93">
        <v>45226</v>
      </c>
      <c r="B956" s="90">
        <v>48800</v>
      </c>
      <c r="C956" s="90">
        <v>50500</v>
      </c>
      <c r="D956" s="90">
        <v>47700</v>
      </c>
      <c r="E956" s="90">
        <v>45000</v>
      </c>
      <c r="F956" s="90">
        <v>50500</v>
      </c>
      <c r="G956" s="91" t="s">
        <v>25</v>
      </c>
      <c r="H956" s="90">
        <v>48500</v>
      </c>
      <c r="I956" s="90">
        <v>47400</v>
      </c>
      <c r="J956" s="90">
        <v>50400</v>
      </c>
      <c r="K956" s="91" t="s">
        <v>25</v>
      </c>
      <c r="L956" s="90">
        <v>48500</v>
      </c>
      <c r="M956" s="90">
        <v>49900</v>
      </c>
      <c r="N956" s="90">
        <v>47000</v>
      </c>
      <c r="O956" s="90">
        <v>46200</v>
      </c>
      <c r="P956" s="90">
        <v>45000</v>
      </c>
      <c r="Q956" s="90">
        <v>45500</v>
      </c>
      <c r="R956" s="90">
        <v>45500</v>
      </c>
      <c r="S956" s="90">
        <v>47300</v>
      </c>
      <c r="T956" s="90">
        <v>48200</v>
      </c>
      <c r="U956" s="90">
        <v>50300</v>
      </c>
      <c r="V956" s="90">
        <v>51000</v>
      </c>
      <c r="W956" s="90">
        <v>54100</v>
      </c>
    </row>
    <row r="957" spans="1:23">
      <c r="A957" s="93">
        <v>45227</v>
      </c>
      <c r="B957" s="90">
        <v>48800</v>
      </c>
      <c r="C957" s="90">
        <v>50500</v>
      </c>
      <c r="D957" s="90">
        <v>47700</v>
      </c>
      <c r="E957" s="90">
        <v>45000</v>
      </c>
      <c r="F957" s="90">
        <v>50500</v>
      </c>
      <c r="G957" s="91" t="s">
        <v>25</v>
      </c>
      <c r="H957" s="90">
        <v>49000</v>
      </c>
      <c r="I957" s="90">
        <v>47600</v>
      </c>
      <c r="J957" s="90">
        <v>50400</v>
      </c>
      <c r="K957" s="91" t="s">
        <v>25</v>
      </c>
      <c r="L957" s="90">
        <v>48800</v>
      </c>
      <c r="M957" s="90">
        <v>49900</v>
      </c>
      <c r="N957" s="90">
        <v>46800</v>
      </c>
      <c r="O957" s="90">
        <v>46200</v>
      </c>
      <c r="P957" s="90">
        <v>45000</v>
      </c>
      <c r="Q957" s="90">
        <v>45500</v>
      </c>
      <c r="R957" s="90">
        <v>45500</v>
      </c>
      <c r="S957" s="90">
        <v>47300</v>
      </c>
      <c r="T957" s="90">
        <v>48200</v>
      </c>
      <c r="U957" s="90">
        <v>50300</v>
      </c>
      <c r="V957" s="90">
        <v>51000</v>
      </c>
      <c r="W957" s="90">
        <v>54100</v>
      </c>
    </row>
    <row r="958" spans="1:23">
      <c r="A958" s="93">
        <v>45228</v>
      </c>
      <c r="B958" s="90" t="s">
        <v>24</v>
      </c>
      <c r="C958" s="90" t="s">
        <v>24</v>
      </c>
      <c r="D958" s="90" t="s">
        <v>24</v>
      </c>
      <c r="E958" s="90" t="s">
        <v>24</v>
      </c>
      <c r="F958" s="90" t="s">
        <v>24</v>
      </c>
      <c r="G958" s="90" t="s">
        <v>24</v>
      </c>
      <c r="H958" s="90" t="s">
        <v>24</v>
      </c>
      <c r="I958" s="90" t="s">
        <v>24</v>
      </c>
      <c r="J958" s="90" t="s">
        <v>24</v>
      </c>
      <c r="K958" s="90" t="s">
        <v>24</v>
      </c>
      <c r="L958" s="90" t="s">
        <v>24</v>
      </c>
      <c r="M958" s="90" t="s">
        <v>24</v>
      </c>
      <c r="N958" s="90" t="s">
        <v>24</v>
      </c>
      <c r="O958" s="90" t="s">
        <v>24</v>
      </c>
      <c r="P958" s="90" t="s">
        <v>24</v>
      </c>
      <c r="Q958" s="90" t="s">
        <v>24</v>
      </c>
      <c r="R958" s="90" t="s">
        <v>24</v>
      </c>
      <c r="S958" s="90" t="s">
        <v>24</v>
      </c>
      <c r="T958" s="90" t="s">
        <v>24</v>
      </c>
      <c r="U958" s="90" t="s">
        <v>24</v>
      </c>
      <c r="V958" s="90" t="s">
        <v>24</v>
      </c>
      <c r="W958" s="90" t="s">
        <v>24</v>
      </c>
    </row>
    <row r="959" spans="1:23">
      <c r="A959" s="93">
        <v>45229</v>
      </c>
      <c r="B959" s="90">
        <v>48900</v>
      </c>
      <c r="C959" s="90">
        <v>50500</v>
      </c>
      <c r="D959" s="90">
        <v>48300</v>
      </c>
      <c r="E959" s="90">
        <v>45200</v>
      </c>
      <c r="F959" s="90">
        <v>50500</v>
      </c>
      <c r="G959" s="91" t="s">
        <v>25</v>
      </c>
      <c r="H959" s="90">
        <v>49000</v>
      </c>
      <c r="I959" s="90">
        <v>48000</v>
      </c>
      <c r="J959" s="90">
        <v>50400</v>
      </c>
      <c r="K959" s="91" t="s">
        <v>25</v>
      </c>
      <c r="L959" s="90">
        <v>49400</v>
      </c>
      <c r="M959" s="90">
        <v>49900</v>
      </c>
      <c r="N959" s="90">
        <v>47500</v>
      </c>
      <c r="O959" s="90">
        <v>46600</v>
      </c>
      <c r="P959" s="90">
        <v>45000</v>
      </c>
      <c r="Q959" s="90">
        <v>45400</v>
      </c>
      <c r="R959" s="90">
        <v>45500</v>
      </c>
      <c r="S959" s="90">
        <v>47500</v>
      </c>
      <c r="T959" s="90">
        <v>48200</v>
      </c>
      <c r="U959" s="90">
        <v>50300</v>
      </c>
      <c r="V959" s="90">
        <v>50700</v>
      </c>
      <c r="W959" s="90">
        <v>53900</v>
      </c>
    </row>
    <row r="960" spans="1:23">
      <c r="A960" s="93">
        <v>45230</v>
      </c>
      <c r="B960" s="90">
        <v>48900</v>
      </c>
      <c r="C960" s="90">
        <v>50200</v>
      </c>
      <c r="D960" s="90">
        <v>48000</v>
      </c>
      <c r="E960" s="90">
        <v>45000</v>
      </c>
      <c r="F960" s="90">
        <v>50400</v>
      </c>
      <c r="G960" s="91" t="s">
        <v>25</v>
      </c>
      <c r="H960" s="90">
        <v>49000</v>
      </c>
      <c r="I960" s="90">
        <v>48000</v>
      </c>
      <c r="J960" s="90">
        <v>49700</v>
      </c>
      <c r="K960" s="91" t="s">
        <v>25</v>
      </c>
      <c r="L960" s="90">
        <v>49400</v>
      </c>
      <c r="M960" s="90">
        <v>49900</v>
      </c>
      <c r="N960" s="90">
        <v>47500</v>
      </c>
      <c r="O960" s="90">
        <v>46600</v>
      </c>
      <c r="P960" s="90">
        <v>44800</v>
      </c>
      <c r="Q960" s="90">
        <v>45200</v>
      </c>
      <c r="R960" s="90">
        <v>45200</v>
      </c>
      <c r="S960" s="90">
        <v>47300</v>
      </c>
      <c r="T960" s="90">
        <v>48200</v>
      </c>
      <c r="U960" s="90">
        <v>50300</v>
      </c>
      <c r="V960" s="90">
        <v>50700</v>
      </c>
      <c r="W960" s="90">
        <v>53900</v>
      </c>
    </row>
    <row r="961" spans="1:23">
      <c r="A961" s="93">
        <v>45231</v>
      </c>
      <c r="B961" s="90">
        <v>48900</v>
      </c>
      <c r="C961" s="90">
        <v>50000</v>
      </c>
      <c r="D961" s="90">
        <v>47700</v>
      </c>
      <c r="E961" s="90">
        <v>44800</v>
      </c>
      <c r="F961" s="90">
        <v>50400</v>
      </c>
      <c r="G961" s="91" t="s">
        <v>25</v>
      </c>
      <c r="H961" s="90">
        <v>48500</v>
      </c>
      <c r="I961" s="90">
        <v>47700</v>
      </c>
      <c r="J961" s="90">
        <v>49700</v>
      </c>
      <c r="K961" s="91" t="s">
        <v>25</v>
      </c>
      <c r="L961" s="90">
        <v>49200</v>
      </c>
      <c r="M961" s="90">
        <v>49800</v>
      </c>
      <c r="N961" s="90">
        <v>47200</v>
      </c>
      <c r="O961" s="90">
        <v>46200</v>
      </c>
      <c r="P961" s="90">
        <v>44200</v>
      </c>
      <c r="Q961" s="90">
        <v>44900</v>
      </c>
      <c r="R961" s="90">
        <v>45000</v>
      </c>
      <c r="S961" s="90">
        <v>47100</v>
      </c>
      <c r="T961" s="90">
        <v>48200</v>
      </c>
      <c r="U961" s="90">
        <v>50300</v>
      </c>
      <c r="V961" s="90">
        <v>50700</v>
      </c>
      <c r="W961" s="90">
        <v>53600</v>
      </c>
    </row>
    <row r="962" spans="1:23">
      <c r="A962" s="93">
        <v>45232</v>
      </c>
      <c r="B962" s="90">
        <v>48500</v>
      </c>
      <c r="C962" s="90">
        <v>49800</v>
      </c>
      <c r="D962" s="90">
        <v>47500</v>
      </c>
      <c r="E962" s="90">
        <v>44700</v>
      </c>
      <c r="F962" s="90">
        <v>49800</v>
      </c>
      <c r="G962" s="91" t="s">
        <v>25</v>
      </c>
      <c r="H962" s="90">
        <v>48500</v>
      </c>
      <c r="I962" s="90">
        <v>47500</v>
      </c>
      <c r="J962" s="90">
        <v>49700</v>
      </c>
      <c r="K962" s="91" t="s">
        <v>25</v>
      </c>
      <c r="L962" s="90">
        <v>49000</v>
      </c>
      <c r="M962" s="90">
        <v>49800</v>
      </c>
      <c r="N962" s="90">
        <v>46700</v>
      </c>
      <c r="O962" s="90">
        <v>46200</v>
      </c>
      <c r="P962" s="90">
        <v>44000</v>
      </c>
      <c r="Q962" s="90">
        <v>44800</v>
      </c>
      <c r="R962" s="90">
        <v>44700</v>
      </c>
      <c r="S962" s="90">
        <v>47000</v>
      </c>
      <c r="T962" s="90">
        <v>47400</v>
      </c>
      <c r="U962" s="90">
        <v>50300</v>
      </c>
      <c r="V962" s="90">
        <v>50700</v>
      </c>
      <c r="W962" s="90">
        <v>53600</v>
      </c>
    </row>
    <row r="963" spans="1:23">
      <c r="A963" s="93">
        <v>45233</v>
      </c>
      <c r="B963" s="90">
        <v>48500</v>
      </c>
      <c r="C963" s="90">
        <v>49800</v>
      </c>
      <c r="D963" s="90">
        <v>47600</v>
      </c>
      <c r="E963" s="90">
        <v>44700</v>
      </c>
      <c r="F963" s="90">
        <v>49600</v>
      </c>
      <c r="G963" s="91" t="s">
        <v>25</v>
      </c>
      <c r="H963" s="90">
        <v>48000</v>
      </c>
      <c r="I963" s="90">
        <v>47500</v>
      </c>
      <c r="J963" s="90">
        <v>49500</v>
      </c>
      <c r="K963" s="91" t="s">
        <v>25</v>
      </c>
      <c r="L963" s="90">
        <v>49200</v>
      </c>
      <c r="M963" s="90">
        <v>49800</v>
      </c>
      <c r="N963" s="90">
        <v>46600</v>
      </c>
      <c r="O963" s="90">
        <v>46200</v>
      </c>
      <c r="P963" s="90">
        <v>44000</v>
      </c>
      <c r="Q963" s="90">
        <v>44700</v>
      </c>
      <c r="R963" s="90">
        <v>44900</v>
      </c>
      <c r="S963" s="90">
        <v>47000</v>
      </c>
      <c r="T963" s="90">
        <v>47400</v>
      </c>
      <c r="U963" s="90">
        <v>50300</v>
      </c>
      <c r="V963" s="90">
        <v>50700</v>
      </c>
      <c r="W963" s="90">
        <v>53600</v>
      </c>
    </row>
    <row r="964" spans="1:23">
      <c r="A964" s="93">
        <v>45234</v>
      </c>
      <c r="B964" s="90">
        <v>48300</v>
      </c>
      <c r="C964" s="90">
        <v>49500</v>
      </c>
      <c r="D964" s="90">
        <v>47700</v>
      </c>
      <c r="E964" s="90">
        <v>44400</v>
      </c>
      <c r="F964" s="90">
        <v>49600</v>
      </c>
      <c r="G964" s="91" t="s">
        <v>25</v>
      </c>
      <c r="H964" s="90">
        <v>48000</v>
      </c>
      <c r="I964" s="90">
        <v>47200</v>
      </c>
      <c r="J964" s="90">
        <v>49500</v>
      </c>
      <c r="K964" s="91" t="s">
        <v>25</v>
      </c>
      <c r="L964" s="90">
        <v>49000</v>
      </c>
      <c r="M964" s="90">
        <v>49300</v>
      </c>
      <c r="N964" s="90">
        <v>46500</v>
      </c>
      <c r="O964" s="90">
        <v>46200</v>
      </c>
      <c r="P964" s="90">
        <v>43800</v>
      </c>
      <c r="Q964" s="90">
        <v>44400</v>
      </c>
      <c r="R964" s="90">
        <v>44700</v>
      </c>
      <c r="S964" s="90">
        <v>46700</v>
      </c>
      <c r="T964" s="90">
        <v>47000</v>
      </c>
      <c r="U964" s="90">
        <v>50300</v>
      </c>
      <c r="V964" s="90">
        <v>50700</v>
      </c>
      <c r="W964" s="90">
        <v>53600</v>
      </c>
    </row>
    <row r="965" spans="1:23">
      <c r="A965" s="93">
        <v>45235</v>
      </c>
      <c r="B965" s="90" t="s">
        <v>24</v>
      </c>
      <c r="C965" s="90" t="s">
        <v>24</v>
      </c>
      <c r="D965" s="90" t="s">
        <v>24</v>
      </c>
      <c r="E965" s="90" t="s">
        <v>24</v>
      </c>
      <c r="F965" s="90" t="s">
        <v>24</v>
      </c>
      <c r="G965" s="90" t="s">
        <v>24</v>
      </c>
      <c r="H965" s="90" t="s">
        <v>24</v>
      </c>
      <c r="I965" s="90" t="s">
        <v>24</v>
      </c>
      <c r="J965" s="90" t="s">
        <v>24</v>
      </c>
      <c r="K965" s="90" t="s">
        <v>24</v>
      </c>
      <c r="L965" s="90" t="s">
        <v>24</v>
      </c>
      <c r="M965" s="90" t="s">
        <v>24</v>
      </c>
      <c r="N965" s="90" t="s">
        <v>24</v>
      </c>
      <c r="O965" s="90" t="s">
        <v>24</v>
      </c>
      <c r="P965" s="90" t="s">
        <v>24</v>
      </c>
      <c r="Q965" s="90" t="s">
        <v>24</v>
      </c>
      <c r="R965" s="90" t="s">
        <v>24</v>
      </c>
      <c r="S965" s="90" t="s">
        <v>24</v>
      </c>
      <c r="T965" s="90" t="s">
        <v>24</v>
      </c>
      <c r="U965" s="90" t="s">
        <v>24</v>
      </c>
      <c r="V965" s="90" t="s">
        <v>24</v>
      </c>
      <c r="W965" s="90" t="s">
        <v>24</v>
      </c>
    </row>
    <row r="966" spans="1:23">
      <c r="A966" s="93">
        <v>45236</v>
      </c>
      <c r="B966" s="90">
        <v>48200</v>
      </c>
      <c r="C966" s="90">
        <v>49500</v>
      </c>
      <c r="D966" s="90">
        <v>46900</v>
      </c>
      <c r="E966" s="90">
        <v>44000</v>
      </c>
      <c r="F966" s="90">
        <v>49600</v>
      </c>
      <c r="G966" s="91" t="s">
        <v>25</v>
      </c>
      <c r="H966" s="90">
        <v>48000</v>
      </c>
      <c r="I966" s="90">
        <v>46800</v>
      </c>
      <c r="J966" s="90">
        <v>49500</v>
      </c>
      <c r="K966" s="91" t="s">
        <v>25</v>
      </c>
      <c r="L966" s="90">
        <v>48600</v>
      </c>
      <c r="M966" s="90">
        <v>49300</v>
      </c>
      <c r="N966" s="90">
        <v>46200</v>
      </c>
      <c r="O966" s="90">
        <v>45700</v>
      </c>
      <c r="P966" s="90">
        <v>43300</v>
      </c>
      <c r="Q966" s="90">
        <v>44100</v>
      </c>
      <c r="R966" s="90">
        <v>44200</v>
      </c>
      <c r="S966" s="90">
        <v>46300</v>
      </c>
      <c r="T966" s="90">
        <v>47000</v>
      </c>
      <c r="U966" s="90">
        <v>49800</v>
      </c>
      <c r="V966" s="90">
        <v>50300</v>
      </c>
      <c r="W966" s="90">
        <v>53000</v>
      </c>
    </row>
    <row r="967" spans="1:23">
      <c r="A967" s="93">
        <v>45237</v>
      </c>
      <c r="B967" s="90">
        <v>48000</v>
      </c>
      <c r="C967" s="90">
        <v>49300</v>
      </c>
      <c r="D967" s="90">
        <v>46600</v>
      </c>
      <c r="E967" s="90">
        <v>43900</v>
      </c>
      <c r="F967" s="90">
        <v>49500</v>
      </c>
      <c r="G967" s="91" t="s">
        <v>25</v>
      </c>
      <c r="H967" s="90">
        <v>47500</v>
      </c>
      <c r="I967" s="90">
        <v>46600</v>
      </c>
      <c r="J967" s="90">
        <v>49500</v>
      </c>
      <c r="K967" s="91" t="s">
        <v>25</v>
      </c>
      <c r="L967" s="90">
        <v>48300</v>
      </c>
      <c r="M967" s="90">
        <v>49000</v>
      </c>
      <c r="N967" s="90">
        <v>45700</v>
      </c>
      <c r="O967" s="90">
        <v>45700</v>
      </c>
      <c r="P967" s="90">
        <v>43300</v>
      </c>
      <c r="Q967" s="90">
        <v>43900</v>
      </c>
      <c r="R967" s="90">
        <v>44000</v>
      </c>
      <c r="S967" s="90">
        <v>46200</v>
      </c>
      <c r="T967" s="90">
        <v>46800</v>
      </c>
      <c r="U967" s="90">
        <v>49800</v>
      </c>
      <c r="V967" s="90">
        <v>50300</v>
      </c>
      <c r="W967" s="90">
        <v>53000</v>
      </c>
    </row>
    <row r="968" spans="1:23">
      <c r="A968" s="93">
        <v>45238</v>
      </c>
      <c r="B968" s="90">
        <v>47800</v>
      </c>
      <c r="C968" s="90">
        <v>49300</v>
      </c>
      <c r="D968" s="90">
        <v>46600</v>
      </c>
      <c r="E968" s="90">
        <v>44000</v>
      </c>
      <c r="F968" s="90">
        <v>49500</v>
      </c>
      <c r="G968" s="91" t="s">
        <v>25</v>
      </c>
      <c r="H968" s="90">
        <v>47500</v>
      </c>
      <c r="I968" s="90">
        <v>46800</v>
      </c>
      <c r="J968" s="90">
        <v>48700</v>
      </c>
      <c r="K968" s="91" t="s">
        <v>25</v>
      </c>
      <c r="L968" s="90">
        <v>48300</v>
      </c>
      <c r="M968" s="90">
        <v>48700</v>
      </c>
      <c r="N968" s="90">
        <v>46000</v>
      </c>
      <c r="O968" s="90">
        <v>45800</v>
      </c>
      <c r="P968" s="90">
        <v>43500</v>
      </c>
      <c r="Q968" s="90">
        <v>44300</v>
      </c>
      <c r="R968" s="90">
        <v>44300</v>
      </c>
      <c r="S968" s="90">
        <v>46200</v>
      </c>
      <c r="T968" s="90">
        <v>47000</v>
      </c>
      <c r="U968" s="90">
        <v>49800</v>
      </c>
      <c r="V968" s="90">
        <v>50100</v>
      </c>
      <c r="W968" s="90">
        <v>53000</v>
      </c>
    </row>
    <row r="969" spans="1:23">
      <c r="A969" s="93">
        <v>45239</v>
      </c>
      <c r="B969" s="90">
        <v>47800</v>
      </c>
      <c r="C969" s="90">
        <v>49300</v>
      </c>
      <c r="D969" s="90">
        <v>47000</v>
      </c>
      <c r="E969" s="90">
        <v>44300</v>
      </c>
      <c r="F969" s="90">
        <v>49500</v>
      </c>
      <c r="G969" s="91" t="s">
        <v>25</v>
      </c>
      <c r="H969" s="90">
        <v>47500</v>
      </c>
      <c r="I969" s="90">
        <v>46900</v>
      </c>
      <c r="J969" s="90">
        <v>48700</v>
      </c>
      <c r="K969" s="91" t="s">
        <v>25</v>
      </c>
      <c r="L969" s="90">
        <v>48300</v>
      </c>
      <c r="M969" s="90">
        <v>48700</v>
      </c>
      <c r="N969" s="90">
        <v>46000</v>
      </c>
      <c r="O969" s="90">
        <v>45700</v>
      </c>
      <c r="P969" s="90">
        <v>43500</v>
      </c>
      <c r="Q969" s="90">
        <v>44400</v>
      </c>
      <c r="R969" s="90">
        <v>44300</v>
      </c>
      <c r="S969" s="90">
        <v>46500</v>
      </c>
      <c r="T969" s="90">
        <v>47200</v>
      </c>
      <c r="U969" s="90">
        <v>49800</v>
      </c>
      <c r="V969" s="90">
        <v>49900</v>
      </c>
      <c r="W969" s="90">
        <v>53000</v>
      </c>
    </row>
    <row r="970" spans="1:23">
      <c r="A970" s="93">
        <v>45240</v>
      </c>
      <c r="B970" s="90">
        <v>48000</v>
      </c>
      <c r="C970" s="90">
        <v>49300</v>
      </c>
      <c r="D970" s="90">
        <v>47100</v>
      </c>
      <c r="E970" s="90">
        <v>44700</v>
      </c>
      <c r="F970" s="90">
        <v>49500</v>
      </c>
      <c r="G970" s="91" t="s">
        <v>25</v>
      </c>
      <c r="H970" s="90">
        <v>48000</v>
      </c>
      <c r="I970" s="90">
        <v>47400</v>
      </c>
      <c r="J970" s="90">
        <v>49300</v>
      </c>
      <c r="K970" s="91" t="s">
        <v>25</v>
      </c>
      <c r="L970" s="90">
        <v>48500</v>
      </c>
      <c r="M970" s="90">
        <v>49000</v>
      </c>
      <c r="N970" s="90">
        <v>46200</v>
      </c>
      <c r="O970" s="90">
        <v>46200</v>
      </c>
      <c r="P970" s="90">
        <v>44200</v>
      </c>
      <c r="Q970" s="90">
        <v>44600</v>
      </c>
      <c r="R970" s="90">
        <v>44800</v>
      </c>
      <c r="S970" s="90">
        <v>47000</v>
      </c>
      <c r="T970" s="90">
        <v>46400</v>
      </c>
      <c r="U970" s="90">
        <v>49800</v>
      </c>
      <c r="V970" s="90">
        <v>49900</v>
      </c>
      <c r="W970" s="90">
        <v>52500</v>
      </c>
    </row>
    <row r="971" spans="1:23">
      <c r="A971" s="93">
        <v>45241</v>
      </c>
      <c r="B971" s="90">
        <v>48000</v>
      </c>
      <c r="C971" s="90">
        <v>49500</v>
      </c>
      <c r="D971" s="90">
        <v>47300</v>
      </c>
      <c r="E971" s="90">
        <v>44700</v>
      </c>
      <c r="F971" s="90">
        <v>49600</v>
      </c>
      <c r="G971" s="91" t="s">
        <v>25</v>
      </c>
      <c r="H971" s="90">
        <v>47500</v>
      </c>
      <c r="I971" s="90">
        <v>47200</v>
      </c>
      <c r="J971" s="90">
        <v>49300</v>
      </c>
      <c r="K971" s="91" t="s">
        <v>25</v>
      </c>
      <c r="L971" s="90">
        <v>48500</v>
      </c>
      <c r="M971" s="90">
        <v>49200</v>
      </c>
      <c r="N971" s="90">
        <v>46200</v>
      </c>
      <c r="O971" s="90">
        <v>46200</v>
      </c>
      <c r="P971" s="90">
        <v>44000</v>
      </c>
      <c r="Q971" s="90">
        <v>44500</v>
      </c>
      <c r="R971" s="90">
        <v>44500</v>
      </c>
      <c r="S971" s="90">
        <v>47000</v>
      </c>
      <c r="T971" s="90">
        <v>47000</v>
      </c>
      <c r="U971" s="90">
        <v>49800</v>
      </c>
      <c r="V971" s="90">
        <v>49900</v>
      </c>
      <c r="W971" s="90">
        <v>52500</v>
      </c>
    </row>
    <row r="972" spans="1:23">
      <c r="A972" s="93">
        <v>45242</v>
      </c>
      <c r="B972" s="90" t="s">
        <v>24</v>
      </c>
      <c r="C972" s="90" t="s">
        <v>24</v>
      </c>
      <c r="D972" s="90" t="s">
        <v>24</v>
      </c>
      <c r="E972" s="90" t="s">
        <v>24</v>
      </c>
      <c r="F972" s="90" t="s">
        <v>24</v>
      </c>
      <c r="G972" s="90" t="s">
        <v>24</v>
      </c>
      <c r="H972" s="90" t="s">
        <v>24</v>
      </c>
      <c r="I972" s="90" t="s">
        <v>24</v>
      </c>
      <c r="J972" s="90" t="s">
        <v>24</v>
      </c>
      <c r="K972" s="90" t="s">
        <v>24</v>
      </c>
      <c r="L972" s="90" t="s">
        <v>24</v>
      </c>
      <c r="M972" s="90" t="s">
        <v>24</v>
      </c>
      <c r="N972" s="90" t="s">
        <v>24</v>
      </c>
      <c r="O972" s="90" t="s">
        <v>24</v>
      </c>
      <c r="P972" s="90" t="s">
        <v>24</v>
      </c>
      <c r="Q972" s="90" t="s">
        <v>24</v>
      </c>
      <c r="R972" s="90" t="s">
        <v>24</v>
      </c>
      <c r="S972" s="90" t="s">
        <v>24</v>
      </c>
      <c r="T972" s="90" t="s">
        <v>24</v>
      </c>
      <c r="U972" s="90" t="s">
        <v>24</v>
      </c>
      <c r="V972" s="90" t="s">
        <v>24</v>
      </c>
      <c r="W972" s="90" t="s">
        <v>24</v>
      </c>
    </row>
    <row r="973" spans="1:23">
      <c r="A973" s="93">
        <v>45243</v>
      </c>
      <c r="B973" s="90" t="s">
        <v>24</v>
      </c>
      <c r="C973" s="90" t="s">
        <v>24</v>
      </c>
      <c r="D973" s="90" t="s">
        <v>24</v>
      </c>
      <c r="E973" s="90" t="s">
        <v>24</v>
      </c>
      <c r="F973" s="90" t="s">
        <v>24</v>
      </c>
      <c r="G973" s="90" t="s">
        <v>24</v>
      </c>
      <c r="H973" s="90" t="s">
        <v>24</v>
      </c>
      <c r="I973" s="90" t="s">
        <v>24</v>
      </c>
      <c r="J973" s="90" t="s">
        <v>24</v>
      </c>
      <c r="K973" s="90" t="s">
        <v>24</v>
      </c>
      <c r="L973" s="90" t="s">
        <v>24</v>
      </c>
      <c r="M973" s="90" t="s">
        <v>24</v>
      </c>
      <c r="N973" s="90" t="s">
        <v>24</v>
      </c>
      <c r="O973" s="90" t="s">
        <v>24</v>
      </c>
      <c r="P973" s="90" t="s">
        <v>24</v>
      </c>
      <c r="Q973" s="90" t="s">
        <v>24</v>
      </c>
      <c r="R973" s="90" t="s">
        <v>24</v>
      </c>
      <c r="S973" s="90" t="s">
        <v>24</v>
      </c>
      <c r="T973" s="90" t="s">
        <v>24</v>
      </c>
      <c r="U973" s="90" t="s">
        <v>24</v>
      </c>
      <c r="V973" s="90" t="s">
        <v>24</v>
      </c>
      <c r="W973" s="90" t="s">
        <v>24</v>
      </c>
    </row>
    <row r="974" spans="1:23">
      <c r="A974" s="93">
        <v>45244</v>
      </c>
      <c r="B974" s="91" t="s">
        <v>25</v>
      </c>
      <c r="C974" s="90">
        <v>49500</v>
      </c>
      <c r="D974" s="90">
        <v>47200</v>
      </c>
      <c r="E974" s="90">
        <v>44500</v>
      </c>
      <c r="F974" s="90">
        <v>49800</v>
      </c>
      <c r="G974" s="91" t="s">
        <v>25</v>
      </c>
      <c r="H974" s="90">
        <v>47500</v>
      </c>
      <c r="I974" s="90">
        <v>47000</v>
      </c>
      <c r="J974" s="90">
        <v>49300</v>
      </c>
      <c r="K974" s="91" t="s">
        <v>25</v>
      </c>
      <c r="L974" s="90">
        <v>48400</v>
      </c>
      <c r="M974" s="90">
        <v>49200</v>
      </c>
      <c r="N974" s="90">
        <v>46200</v>
      </c>
      <c r="O974" s="90">
        <v>46200</v>
      </c>
      <c r="P974" s="90">
        <v>43700</v>
      </c>
      <c r="Q974" s="90">
        <v>44500</v>
      </c>
      <c r="R974" s="90">
        <v>44200</v>
      </c>
      <c r="S974" s="90">
        <v>46800</v>
      </c>
      <c r="T974" s="90">
        <v>47100</v>
      </c>
      <c r="U974" s="90">
        <v>49800</v>
      </c>
      <c r="V974" s="90">
        <v>49900</v>
      </c>
      <c r="W974" s="90">
        <v>52500</v>
      </c>
    </row>
    <row r="975" spans="1:23">
      <c r="A975" s="93">
        <v>45245</v>
      </c>
      <c r="B975" s="91" t="s">
        <v>25</v>
      </c>
      <c r="C975" s="90">
        <v>49500</v>
      </c>
      <c r="D975" s="90">
        <v>47300</v>
      </c>
      <c r="E975" s="90">
        <v>44300</v>
      </c>
      <c r="F975" s="90">
        <v>49800</v>
      </c>
      <c r="G975" s="91" t="s">
        <v>25</v>
      </c>
      <c r="H975" s="90">
        <v>48000</v>
      </c>
      <c r="I975" s="90">
        <v>47000</v>
      </c>
      <c r="J975" s="90">
        <v>49300</v>
      </c>
      <c r="K975" s="91" t="s">
        <v>25</v>
      </c>
      <c r="L975" s="90">
        <v>48300</v>
      </c>
      <c r="M975" s="90">
        <v>49200</v>
      </c>
      <c r="N975" s="90">
        <v>46000</v>
      </c>
      <c r="O975" s="90">
        <v>46200</v>
      </c>
      <c r="P975" s="90">
        <v>43900</v>
      </c>
      <c r="Q975" s="90">
        <v>44600</v>
      </c>
      <c r="R975" s="90">
        <v>44200</v>
      </c>
      <c r="S975" s="90">
        <v>46600</v>
      </c>
      <c r="T975" s="90">
        <v>47100</v>
      </c>
      <c r="U975" s="90">
        <v>49800</v>
      </c>
      <c r="V975" s="90">
        <v>49900</v>
      </c>
      <c r="W975" s="90">
        <v>52500</v>
      </c>
    </row>
    <row r="976" spans="1:23">
      <c r="A976" s="93">
        <v>45246</v>
      </c>
      <c r="B976" s="90">
        <v>48700</v>
      </c>
      <c r="C976" s="90">
        <v>49000</v>
      </c>
      <c r="D976" s="90">
        <v>47400</v>
      </c>
      <c r="E976" s="90">
        <v>44300</v>
      </c>
      <c r="F976" s="90">
        <v>49800</v>
      </c>
      <c r="G976" s="91" t="s">
        <v>25</v>
      </c>
      <c r="H976" s="90">
        <v>48000</v>
      </c>
      <c r="I976" s="90">
        <v>47000</v>
      </c>
      <c r="J976" s="90">
        <v>49300</v>
      </c>
      <c r="K976" s="91" t="s">
        <v>25</v>
      </c>
      <c r="L976" s="90">
        <v>48500</v>
      </c>
      <c r="M976" s="90">
        <v>49200</v>
      </c>
      <c r="N976" s="90">
        <v>46500</v>
      </c>
      <c r="O976" s="90">
        <v>46200</v>
      </c>
      <c r="P976" s="90">
        <v>44000</v>
      </c>
      <c r="Q976" s="90">
        <v>44700</v>
      </c>
      <c r="R976" s="90">
        <v>44500</v>
      </c>
      <c r="S976" s="90">
        <v>46600</v>
      </c>
      <c r="T976" s="90">
        <v>47100</v>
      </c>
      <c r="U976" s="90">
        <v>49800</v>
      </c>
      <c r="V976" s="90">
        <v>49900</v>
      </c>
      <c r="W976" s="90">
        <v>52500</v>
      </c>
    </row>
    <row r="977" spans="1:23">
      <c r="A977" s="93">
        <v>45247</v>
      </c>
      <c r="B977" s="90">
        <v>48700</v>
      </c>
      <c r="C977" s="90">
        <v>49000</v>
      </c>
      <c r="D977" s="90">
        <v>47300</v>
      </c>
      <c r="E977" s="90">
        <v>44200</v>
      </c>
      <c r="F977" s="90">
        <v>49800</v>
      </c>
      <c r="G977" s="91" t="s">
        <v>25</v>
      </c>
      <c r="H977" s="90">
        <v>47500</v>
      </c>
      <c r="I977" s="90">
        <v>46800</v>
      </c>
      <c r="J977" s="90">
        <v>49300</v>
      </c>
      <c r="K977" s="91" t="s">
        <v>25</v>
      </c>
      <c r="L977" s="90">
        <v>48500</v>
      </c>
      <c r="M977" s="90">
        <v>49200</v>
      </c>
      <c r="N977" s="90">
        <v>46400</v>
      </c>
      <c r="O977" s="90">
        <v>46200</v>
      </c>
      <c r="P977" s="90">
        <v>44000</v>
      </c>
      <c r="Q977" s="90">
        <v>44800</v>
      </c>
      <c r="R977" s="90">
        <v>44500</v>
      </c>
      <c r="S977" s="90">
        <v>46500</v>
      </c>
      <c r="T977" s="90">
        <v>47100</v>
      </c>
      <c r="U977" s="90">
        <v>49800</v>
      </c>
      <c r="V977" s="90">
        <v>49900</v>
      </c>
      <c r="W977" s="90">
        <v>52500</v>
      </c>
    </row>
    <row r="978" spans="1:23">
      <c r="A978" s="93">
        <v>45248</v>
      </c>
      <c r="B978" s="90">
        <v>48700</v>
      </c>
      <c r="C978" s="90">
        <v>49000</v>
      </c>
      <c r="D978" s="90">
        <v>47300</v>
      </c>
      <c r="E978" s="90">
        <v>44200</v>
      </c>
      <c r="F978" s="90">
        <v>49800</v>
      </c>
      <c r="G978" s="91" t="s">
        <v>25</v>
      </c>
      <c r="H978" s="90">
        <v>47500</v>
      </c>
      <c r="I978" s="90">
        <v>46800</v>
      </c>
      <c r="J978" s="90">
        <v>49300</v>
      </c>
      <c r="K978" s="91" t="s">
        <v>25</v>
      </c>
      <c r="L978" s="90">
        <v>48400</v>
      </c>
      <c r="M978" s="90">
        <v>49200</v>
      </c>
      <c r="N978" s="90">
        <v>46200</v>
      </c>
      <c r="O978" s="91" t="s">
        <v>25</v>
      </c>
      <c r="P978" s="90">
        <v>44000</v>
      </c>
      <c r="Q978" s="90">
        <v>44600</v>
      </c>
      <c r="R978" s="90">
        <v>44400</v>
      </c>
      <c r="S978" s="90">
        <v>46500</v>
      </c>
      <c r="T978" s="90">
        <v>47100</v>
      </c>
      <c r="U978" s="90">
        <v>49800</v>
      </c>
      <c r="V978" s="90">
        <v>49900</v>
      </c>
      <c r="W978" s="90">
        <v>52500</v>
      </c>
    </row>
    <row r="979" spans="1:23">
      <c r="A979" s="93">
        <v>45249</v>
      </c>
      <c r="B979" s="90" t="s">
        <v>24</v>
      </c>
      <c r="C979" s="90" t="s">
        <v>24</v>
      </c>
      <c r="D979" s="90" t="s">
        <v>24</v>
      </c>
      <c r="E979" s="90" t="s">
        <v>24</v>
      </c>
      <c r="F979" s="90" t="s">
        <v>24</v>
      </c>
      <c r="G979" s="90" t="s">
        <v>24</v>
      </c>
      <c r="H979" s="90" t="s">
        <v>24</v>
      </c>
      <c r="I979" s="90" t="s">
        <v>24</v>
      </c>
      <c r="J979" s="90" t="s">
        <v>24</v>
      </c>
      <c r="K979" s="90" t="s">
        <v>24</v>
      </c>
      <c r="L979" s="90" t="s">
        <v>24</v>
      </c>
      <c r="M979" s="90" t="s">
        <v>24</v>
      </c>
      <c r="N979" s="90" t="s">
        <v>24</v>
      </c>
      <c r="O979" s="90" t="s">
        <v>24</v>
      </c>
      <c r="P979" s="90" t="s">
        <v>24</v>
      </c>
      <c r="Q979" s="90" t="s">
        <v>24</v>
      </c>
      <c r="R979" s="90" t="s">
        <v>24</v>
      </c>
      <c r="S979" s="90" t="s">
        <v>24</v>
      </c>
      <c r="T979" s="90" t="s">
        <v>24</v>
      </c>
      <c r="U979" s="90" t="s">
        <v>24</v>
      </c>
      <c r="V979" s="90" t="s">
        <v>24</v>
      </c>
      <c r="W979" s="90" t="s">
        <v>24</v>
      </c>
    </row>
    <row r="980" spans="1:23">
      <c r="A980" s="93">
        <v>45250</v>
      </c>
      <c r="B980" s="90">
        <v>48600</v>
      </c>
      <c r="C980" s="90">
        <v>49000</v>
      </c>
      <c r="D980" s="90">
        <v>47300</v>
      </c>
      <c r="E980" s="90">
        <v>44200</v>
      </c>
      <c r="F980" s="90">
        <v>49400</v>
      </c>
      <c r="G980" s="91" t="s">
        <v>25</v>
      </c>
      <c r="H980" s="90">
        <v>47500</v>
      </c>
      <c r="I980" s="90">
        <v>46700</v>
      </c>
      <c r="J980" s="90">
        <v>49300</v>
      </c>
      <c r="K980" s="91" t="s">
        <v>25</v>
      </c>
      <c r="L980" s="90">
        <v>48200</v>
      </c>
      <c r="M980" s="90">
        <v>49200</v>
      </c>
      <c r="N980" s="90">
        <v>45800</v>
      </c>
      <c r="O980" s="91" t="s">
        <v>25</v>
      </c>
      <c r="P980" s="90">
        <v>44000</v>
      </c>
      <c r="Q980" s="90">
        <v>44600</v>
      </c>
      <c r="R980" s="90">
        <v>44400</v>
      </c>
      <c r="S980" s="90">
        <v>46500</v>
      </c>
      <c r="T980" s="90">
        <v>47100</v>
      </c>
      <c r="U980" s="90">
        <v>49800</v>
      </c>
      <c r="V980" s="90">
        <v>49400</v>
      </c>
      <c r="W980" s="90">
        <v>51800</v>
      </c>
    </row>
    <row r="981" spans="1:23">
      <c r="A981" s="93">
        <v>45251</v>
      </c>
      <c r="B981" s="90">
        <v>48300</v>
      </c>
      <c r="C981" s="90">
        <v>49000</v>
      </c>
      <c r="D981" s="90">
        <v>46800</v>
      </c>
      <c r="E981" s="90">
        <v>43800</v>
      </c>
      <c r="F981" s="90">
        <v>49200</v>
      </c>
      <c r="G981" s="91" t="s">
        <v>25</v>
      </c>
      <c r="H981" s="90">
        <v>47000</v>
      </c>
      <c r="I981" s="90">
        <v>46600</v>
      </c>
      <c r="J981" s="90">
        <v>49300</v>
      </c>
      <c r="K981" s="91" t="s">
        <v>25</v>
      </c>
      <c r="L981" s="90">
        <v>48200</v>
      </c>
      <c r="M981" s="90">
        <v>49200</v>
      </c>
      <c r="N981" s="90">
        <v>45800</v>
      </c>
      <c r="O981" s="90">
        <v>45800</v>
      </c>
      <c r="P981" s="90">
        <v>43800</v>
      </c>
      <c r="Q981" s="90">
        <v>44500</v>
      </c>
      <c r="R981" s="90">
        <v>44200</v>
      </c>
      <c r="S981" s="90">
        <v>46100</v>
      </c>
      <c r="T981" s="90">
        <v>47000</v>
      </c>
      <c r="U981" s="90">
        <v>49800</v>
      </c>
      <c r="V981" s="90">
        <v>49300</v>
      </c>
      <c r="W981" s="90">
        <v>51800</v>
      </c>
    </row>
    <row r="982" spans="1:23">
      <c r="A982" s="93">
        <v>45252</v>
      </c>
      <c r="B982" s="90">
        <v>48300</v>
      </c>
      <c r="C982" s="90">
        <v>49000</v>
      </c>
      <c r="D982" s="90">
        <v>46700</v>
      </c>
      <c r="E982" s="90">
        <v>43700</v>
      </c>
      <c r="F982" s="90">
        <v>49200</v>
      </c>
      <c r="G982" s="91" t="s">
        <v>25</v>
      </c>
      <c r="H982" s="90">
        <v>47000</v>
      </c>
      <c r="I982" s="90">
        <v>46400</v>
      </c>
      <c r="J982" s="90">
        <v>48500</v>
      </c>
      <c r="K982" s="91" t="s">
        <v>25</v>
      </c>
      <c r="L982" s="90">
        <v>48100</v>
      </c>
      <c r="M982" s="90">
        <v>48700</v>
      </c>
      <c r="N982" s="90">
        <v>45800</v>
      </c>
      <c r="O982" s="90">
        <v>45700</v>
      </c>
      <c r="P982" s="90">
        <v>43600</v>
      </c>
      <c r="Q982" s="90">
        <v>44200</v>
      </c>
      <c r="R982" s="90">
        <v>44000</v>
      </c>
      <c r="S982" s="90">
        <v>46000</v>
      </c>
      <c r="T982" s="90">
        <v>47000</v>
      </c>
      <c r="U982" s="90">
        <v>49800</v>
      </c>
      <c r="V982" s="90">
        <v>49000</v>
      </c>
      <c r="W982" s="90">
        <v>51800</v>
      </c>
    </row>
    <row r="983" spans="1:23">
      <c r="A983" s="93">
        <v>45253</v>
      </c>
      <c r="B983" s="90">
        <v>48700</v>
      </c>
      <c r="C983" s="90">
        <v>48800</v>
      </c>
      <c r="D983" s="90">
        <v>47000</v>
      </c>
      <c r="E983" s="90">
        <v>44000</v>
      </c>
      <c r="F983" s="90">
        <v>49200</v>
      </c>
      <c r="G983" s="91" t="s">
        <v>25</v>
      </c>
      <c r="H983" s="90">
        <v>47000</v>
      </c>
      <c r="I983" s="90">
        <v>46500</v>
      </c>
      <c r="J983" s="90">
        <v>49000</v>
      </c>
      <c r="K983" s="91" t="s">
        <v>25</v>
      </c>
      <c r="L983" s="90">
        <v>48400</v>
      </c>
      <c r="M983" s="90">
        <v>48700</v>
      </c>
      <c r="N983" s="90">
        <v>46300</v>
      </c>
      <c r="O983" s="90">
        <v>45800</v>
      </c>
      <c r="P983" s="90">
        <v>44000</v>
      </c>
      <c r="Q983" s="90">
        <v>44200</v>
      </c>
      <c r="R983" s="90">
        <v>44200</v>
      </c>
      <c r="S983" s="90">
        <v>46300</v>
      </c>
      <c r="T983" s="90">
        <v>47000</v>
      </c>
      <c r="U983" s="90">
        <v>49800</v>
      </c>
      <c r="V983" s="90">
        <v>49000</v>
      </c>
      <c r="W983" s="90">
        <v>51800</v>
      </c>
    </row>
    <row r="984" spans="1:23">
      <c r="A984" s="93">
        <v>45254</v>
      </c>
      <c r="B984" s="90">
        <v>48700</v>
      </c>
      <c r="C984" s="90">
        <v>49000</v>
      </c>
      <c r="D984" s="90">
        <v>47000</v>
      </c>
      <c r="E984" s="90">
        <v>43800</v>
      </c>
      <c r="F984" s="90">
        <v>49300</v>
      </c>
      <c r="G984" s="91" t="s">
        <v>25</v>
      </c>
      <c r="H984" s="90">
        <v>47000</v>
      </c>
      <c r="I984" s="90">
        <v>46500</v>
      </c>
      <c r="J984" s="90">
        <v>49000</v>
      </c>
      <c r="K984" s="91" t="s">
        <v>25</v>
      </c>
      <c r="L984" s="90">
        <v>48400</v>
      </c>
      <c r="M984" s="90">
        <v>48700</v>
      </c>
      <c r="N984" s="90">
        <v>46000</v>
      </c>
      <c r="O984" s="90">
        <v>45600</v>
      </c>
      <c r="P984" s="90">
        <v>43700</v>
      </c>
      <c r="Q984" s="90">
        <v>44200</v>
      </c>
      <c r="R984" s="90">
        <v>44000</v>
      </c>
      <c r="S984" s="90">
        <v>46100</v>
      </c>
      <c r="T984" s="90">
        <v>47000</v>
      </c>
      <c r="U984" s="90">
        <v>49800</v>
      </c>
      <c r="V984" s="90">
        <v>49000</v>
      </c>
      <c r="W984" s="90">
        <v>51800</v>
      </c>
    </row>
    <row r="985" spans="1:23">
      <c r="A985" s="93">
        <v>45255</v>
      </c>
      <c r="B985" s="90">
        <v>48500</v>
      </c>
      <c r="C985" s="90">
        <v>48700</v>
      </c>
      <c r="D985" s="90">
        <v>46800</v>
      </c>
      <c r="E985" s="90">
        <v>43600</v>
      </c>
      <c r="F985" s="90">
        <v>49300</v>
      </c>
      <c r="G985" s="91" t="s">
        <v>25</v>
      </c>
      <c r="H985" s="90">
        <v>47000</v>
      </c>
      <c r="I985" s="90">
        <v>46200</v>
      </c>
      <c r="J985" s="90">
        <v>49000</v>
      </c>
      <c r="K985" s="91" t="s">
        <v>25</v>
      </c>
      <c r="L985" s="90">
        <v>48200</v>
      </c>
      <c r="M985" s="90">
        <v>48700</v>
      </c>
      <c r="N985" s="90">
        <v>45600</v>
      </c>
      <c r="O985" s="90">
        <v>45300</v>
      </c>
      <c r="P985" s="90">
        <v>43300</v>
      </c>
      <c r="Q985" s="90">
        <v>44000</v>
      </c>
      <c r="R985" s="90">
        <v>43800</v>
      </c>
      <c r="S985" s="90">
        <v>45900</v>
      </c>
      <c r="T985" s="90">
        <v>46800</v>
      </c>
      <c r="U985" s="90">
        <v>49800</v>
      </c>
      <c r="V985" s="90">
        <v>49000</v>
      </c>
      <c r="W985" s="90">
        <v>51800</v>
      </c>
    </row>
    <row r="986" spans="1:23">
      <c r="A986" s="93">
        <v>45256</v>
      </c>
      <c r="B986" s="90" t="s">
        <v>24</v>
      </c>
      <c r="C986" s="90" t="s">
        <v>24</v>
      </c>
      <c r="D986" s="90" t="s">
        <v>24</v>
      </c>
      <c r="E986" s="90" t="s">
        <v>24</v>
      </c>
      <c r="F986" s="90" t="s">
        <v>24</v>
      </c>
      <c r="G986" s="90" t="s">
        <v>24</v>
      </c>
      <c r="H986" s="90" t="s">
        <v>24</v>
      </c>
      <c r="I986" s="90" t="s">
        <v>24</v>
      </c>
      <c r="J986" s="90" t="s">
        <v>24</v>
      </c>
      <c r="K986" s="90" t="s">
        <v>24</v>
      </c>
      <c r="L986" s="90" t="s">
        <v>24</v>
      </c>
      <c r="M986" s="90" t="s">
        <v>24</v>
      </c>
      <c r="N986" s="90" t="s">
        <v>24</v>
      </c>
      <c r="O986" s="90" t="s">
        <v>24</v>
      </c>
      <c r="P986" s="90" t="s">
        <v>24</v>
      </c>
      <c r="Q986" s="90" t="s">
        <v>24</v>
      </c>
      <c r="R986" s="90" t="s">
        <v>24</v>
      </c>
      <c r="S986" s="90" t="s">
        <v>24</v>
      </c>
      <c r="T986" s="90" t="s">
        <v>24</v>
      </c>
      <c r="U986" s="90" t="s">
        <v>24</v>
      </c>
      <c r="V986" s="90" t="s">
        <v>24</v>
      </c>
      <c r="W986" s="90" t="s">
        <v>24</v>
      </c>
    </row>
    <row r="987" spans="1:23">
      <c r="A987" s="93">
        <v>45257</v>
      </c>
      <c r="B987" s="90">
        <v>48000</v>
      </c>
      <c r="C987" s="90">
        <v>48800</v>
      </c>
      <c r="D987" s="90">
        <v>46500</v>
      </c>
      <c r="E987" s="90">
        <v>43200</v>
      </c>
      <c r="F987" s="90">
        <v>49300</v>
      </c>
      <c r="G987" s="91" t="s">
        <v>25</v>
      </c>
      <c r="H987" s="90">
        <v>47000</v>
      </c>
      <c r="I987" s="90">
        <v>45900</v>
      </c>
      <c r="J987" s="90">
        <v>49000</v>
      </c>
      <c r="K987" s="91" t="s">
        <v>25</v>
      </c>
      <c r="L987" s="90">
        <v>47800</v>
      </c>
      <c r="M987" s="90">
        <v>48700</v>
      </c>
      <c r="N987" s="90">
        <v>45600</v>
      </c>
      <c r="O987" s="90">
        <v>45100</v>
      </c>
      <c r="P987" s="90">
        <v>43000</v>
      </c>
      <c r="Q987" s="90">
        <v>43400</v>
      </c>
      <c r="R987" s="90">
        <v>43700</v>
      </c>
      <c r="S987" s="90">
        <v>45500</v>
      </c>
      <c r="T987" s="90">
        <v>46600</v>
      </c>
      <c r="U987" s="90">
        <v>48800</v>
      </c>
      <c r="V987" s="90">
        <v>48300</v>
      </c>
      <c r="W987" s="90">
        <v>51000</v>
      </c>
    </row>
    <row r="988" spans="1:23">
      <c r="A988" s="93">
        <v>45258</v>
      </c>
      <c r="B988" s="90">
        <v>47600</v>
      </c>
      <c r="C988" s="90">
        <v>48500</v>
      </c>
      <c r="D988" s="90">
        <v>46000</v>
      </c>
      <c r="E988" s="90">
        <v>43000</v>
      </c>
      <c r="F988" s="90">
        <v>48800</v>
      </c>
      <c r="G988" s="91" t="s">
        <v>25</v>
      </c>
      <c r="H988" s="90">
        <v>46500</v>
      </c>
      <c r="I988" s="90">
        <v>45500</v>
      </c>
      <c r="J988" s="90">
        <v>48800</v>
      </c>
      <c r="K988" s="91" t="s">
        <v>25</v>
      </c>
      <c r="L988" s="90">
        <v>47500</v>
      </c>
      <c r="M988" s="90">
        <v>48700</v>
      </c>
      <c r="N988" s="90">
        <v>45300</v>
      </c>
      <c r="O988" s="90">
        <v>44800</v>
      </c>
      <c r="P988" s="90">
        <v>42800</v>
      </c>
      <c r="Q988" s="90">
        <v>43200</v>
      </c>
      <c r="R988" s="90">
        <v>43600</v>
      </c>
      <c r="S988" s="90">
        <v>45300</v>
      </c>
      <c r="T988" s="90">
        <v>46200</v>
      </c>
      <c r="U988" s="90">
        <v>48800</v>
      </c>
      <c r="V988" s="90">
        <v>48100</v>
      </c>
      <c r="W988" s="90">
        <v>51000</v>
      </c>
    </row>
    <row r="989" spans="1:23">
      <c r="A989" s="93">
        <v>45259</v>
      </c>
      <c r="B989" s="90">
        <v>47400</v>
      </c>
      <c r="C989" s="90">
        <v>48500</v>
      </c>
      <c r="D989" s="90">
        <v>46200</v>
      </c>
      <c r="E989" s="90">
        <v>43100</v>
      </c>
      <c r="F989" s="90">
        <v>48800</v>
      </c>
      <c r="G989" s="91" t="s">
        <v>25</v>
      </c>
      <c r="H989" s="90">
        <v>47000</v>
      </c>
      <c r="I989" s="90">
        <v>45600</v>
      </c>
      <c r="J989" s="90">
        <v>48800</v>
      </c>
      <c r="K989" s="91" t="s">
        <v>25</v>
      </c>
      <c r="L989" s="90">
        <v>47500</v>
      </c>
      <c r="M989" s="90">
        <v>48700</v>
      </c>
      <c r="N989" s="90">
        <v>45500</v>
      </c>
      <c r="O989" s="90">
        <v>44900</v>
      </c>
      <c r="P989" s="90">
        <v>43200</v>
      </c>
      <c r="Q989" s="90">
        <v>43500</v>
      </c>
      <c r="R989" s="90">
        <v>43800</v>
      </c>
      <c r="S989" s="90">
        <v>45400</v>
      </c>
      <c r="T989" s="90">
        <v>46200</v>
      </c>
      <c r="U989" s="90">
        <v>48800</v>
      </c>
      <c r="V989" s="90">
        <v>48100</v>
      </c>
      <c r="W989" s="90">
        <v>51000</v>
      </c>
    </row>
    <row r="990" spans="1:23">
      <c r="A990" s="93">
        <v>45260</v>
      </c>
      <c r="B990" s="90">
        <v>47300</v>
      </c>
      <c r="C990" s="90">
        <v>48500</v>
      </c>
      <c r="D990" s="90">
        <v>46000</v>
      </c>
      <c r="E990" s="90">
        <v>42800</v>
      </c>
      <c r="F990" s="90">
        <v>48600</v>
      </c>
      <c r="G990" s="91" t="s">
        <v>25</v>
      </c>
      <c r="H990" s="90">
        <v>47000</v>
      </c>
      <c r="I990" s="90">
        <v>45400</v>
      </c>
      <c r="J990" s="90">
        <v>48000</v>
      </c>
      <c r="K990" s="91" t="s">
        <v>25</v>
      </c>
      <c r="L990" s="90">
        <v>47200</v>
      </c>
      <c r="M990" s="90">
        <v>48200</v>
      </c>
      <c r="N990" s="90">
        <v>45200</v>
      </c>
      <c r="O990" s="90">
        <v>44500</v>
      </c>
      <c r="P990" s="90">
        <v>43000</v>
      </c>
      <c r="Q990" s="90">
        <v>43300</v>
      </c>
      <c r="R990" s="90">
        <v>43300</v>
      </c>
      <c r="S990" s="90">
        <v>45000</v>
      </c>
      <c r="T990" s="90">
        <v>46200</v>
      </c>
      <c r="U990" s="90">
        <v>48800</v>
      </c>
      <c r="V990" s="90">
        <v>48100</v>
      </c>
      <c r="W990" s="90">
        <v>51000</v>
      </c>
    </row>
    <row r="991" spans="1:23">
      <c r="A991" s="93">
        <v>45261</v>
      </c>
      <c r="B991" s="90">
        <v>47300</v>
      </c>
      <c r="C991" s="90">
        <v>48500</v>
      </c>
      <c r="D991" s="90">
        <v>45800</v>
      </c>
      <c r="E991" s="90">
        <v>42700</v>
      </c>
      <c r="F991" s="90">
        <v>48600</v>
      </c>
      <c r="G991" s="91" t="s">
        <v>25</v>
      </c>
      <c r="H991" s="90">
        <v>46500</v>
      </c>
      <c r="I991" s="90">
        <v>45000</v>
      </c>
      <c r="J991" s="90">
        <v>48000</v>
      </c>
      <c r="K991" s="91" t="s">
        <v>25</v>
      </c>
      <c r="L991" s="90">
        <v>47000</v>
      </c>
      <c r="M991" s="90">
        <v>48200</v>
      </c>
      <c r="N991" s="90">
        <v>45000</v>
      </c>
      <c r="O991" s="90">
        <v>44500</v>
      </c>
      <c r="P991" s="90">
        <v>42500</v>
      </c>
      <c r="Q991" s="90">
        <v>43100</v>
      </c>
      <c r="R991" s="90">
        <v>43000</v>
      </c>
      <c r="S991" s="90">
        <v>45000</v>
      </c>
      <c r="T991" s="90">
        <v>46200</v>
      </c>
      <c r="U991" s="90">
        <v>48800</v>
      </c>
      <c r="V991" s="90">
        <v>48100</v>
      </c>
      <c r="W991" s="90">
        <v>51000</v>
      </c>
    </row>
    <row r="992" spans="1:23">
      <c r="A992" s="93">
        <v>45262</v>
      </c>
      <c r="B992" s="90">
        <v>47300</v>
      </c>
      <c r="C992" s="90">
        <v>48500</v>
      </c>
      <c r="D992" s="90">
        <v>46100</v>
      </c>
      <c r="E992" s="90">
        <v>42900</v>
      </c>
      <c r="F992" s="90">
        <v>48600</v>
      </c>
      <c r="G992" s="91" t="s">
        <v>25</v>
      </c>
      <c r="H992" s="90">
        <v>46500</v>
      </c>
      <c r="I992" s="90">
        <v>45600</v>
      </c>
      <c r="J992" s="90">
        <v>48000</v>
      </c>
      <c r="K992" s="91" t="s">
        <v>25</v>
      </c>
      <c r="L992" s="90">
        <v>47200</v>
      </c>
      <c r="M992" s="90">
        <v>48200</v>
      </c>
      <c r="N992" s="90">
        <v>45400</v>
      </c>
      <c r="O992" s="90">
        <v>44500</v>
      </c>
      <c r="P992" s="90">
        <v>42800</v>
      </c>
      <c r="Q992" s="90">
        <v>43000</v>
      </c>
      <c r="R992" s="90">
        <v>43300</v>
      </c>
      <c r="S992" s="90">
        <v>45200</v>
      </c>
      <c r="T992" s="90">
        <v>46000</v>
      </c>
      <c r="U992" s="90">
        <v>48800</v>
      </c>
      <c r="V992" s="90">
        <v>48100</v>
      </c>
      <c r="W992" s="90">
        <v>51000</v>
      </c>
    </row>
    <row r="993" spans="1:23">
      <c r="A993" s="93">
        <v>45263</v>
      </c>
      <c r="B993" s="90" t="s">
        <v>24</v>
      </c>
      <c r="C993" s="90" t="s">
        <v>24</v>
      </c>
      <c r="D993" s="90" t="s">
        <v>24</v>
      </c>
      <c r="E993" s="90" t="s">
        <v>24</v>
      </c>
      <c r="F993" s="90" t="s">
        <v>24</v>
      </c>
      <c r="G993" s="90" t="s">
        <v>24</v>
      </c>
      <c r="H993" s="90" t="s">
        <v>24</v>
      </c>
      <c r="I993" s="90" t="s">
        <v>24</v>
      </c>
      <c r="J993" s="90" t="s">
        <v>24</v>
      </c>
      <c r="K993" s="90" t="s">
        <v>24</v>
      </c>
      <c r="L993" s="90" t="s">
        <v>24</v>
      </c>
      <c r="M993" s="90" t="s">
        <v>24</v>
      </c>
      <c r="N993" s="90" t="s">
        <v>24</v>
      </c>
      <c r="O993" s="90" t="s">
        <v>24</v>
      </c>
      <c r="P993" s="90" t="s">
        <v>24</v>
      </c>
      <c r="Q993" s="90" t="s">
        <v>24</v>
      </c>
      <c r="R993" s="90" t="s">
        <v>24</v>
      </c>
      <c r="S993" s="90" t="s">
        <v>24</v>
      </c>
      <c r="T993" s="90" t="s">
        <v>24</v>
      </c>
      <c r="U993" s="90" t="s">
        <v>24</v>
      </c>
      <c r="V993" s="90" t="s">
        <v>24</v>
      </c>
      <c r="W993" s="90" t="s">
        <v>24</v>
      </c>
    </row>
    <row r="994" spans="1:23">
      <c r="A994" s="93">
        <v>45264</v>
      </c>
      <c r="B994" s="90">
        <v>47400</v>
      </c>
      <c r="C994" s="91" t="s">
        <v>25</v>
      </c>
      <c r="D994" s="90">
        <v>46000</v>
      </c>
      <c r="E994" s="90">
        <v>43000</v>
      </c>
      <c r="F994" s="90">
        <v>48500</v>
      </c>
      <c r="G994" s="91" t="s">
        <v>25</v>
      </c>
      <c r="H994" s="90">
        <v>46500</v>
      </c>
      <c r="I994" s="90">
        <v>45300</v>
      </c>
      <c r="J994" s="90">
        <v>48000</v>
      </c>
      <c r="K994" s="91" t="s">
        <v>25</v>
      </c>
      <c r="L994" s="90">
        <v>47000</v>
      </c>
      <c r="M994" s="90">
        <v>48200</v>
      </c>
      <c r="N994" s="90">
        <v>45400</v>
      </c>
      <c r="O994" s="90">
        <v>44300</v>
      </c>
      <c r="P994" s="90">
        <v>42800</v>
      </c>
      <c r="Q994" s="90">
        <v>43200</v>
      </c>
      <c r="R994" s="90">
        <v>43000</v>
      </c>
      <c r="S994" s="90">
        <v>45300</v>
      </c>
      <c r="T994" s="90">
        <v>46200</v>
      </c>
      <c r="U994" s="90">
        <v>48800</v>
      </c>
      <c r="V994" s="90">
        <v>48100</v>
      </c>
      <c r="W994" s="90">
        <v>51000</v>
      </c>
    </row>
    <row r="995" spans="1:23">
      <c r="A995" s="93">
        <v>45265</v>
      </c>
      <c r="B995" s="90">
        <v>47600</v>
      </c>
      <c r="C995" s="91" t="s">
        <v>25</v>
      </c>
      <c r="D995" s="90">
        <v>46200</v>
      </c>
      <c r="E995" s="90">
        <v>43200</v>
      </c>
      <c r="F995" s="90">
        <v>48700</v>
      </c>
      <c r="G995" s="91" t="s">
        <v>25</v>
      </c>
      <c r="H995" s="90">
        <v>46500</v>
      </c>
      <c r="I995" s="90">
        <v>45300</v>
      </c>
      <c r="J995" s="90">
        <v>48300</v>
      </c>
      <c r="K995" s="91" t="s">
        <v>25</v>
      </c>
      <c r="L995" s="90">
        <v>47200</v>
      </c>
      <c r="M995" s="90">
        <v>48200</v>
      </c>
      <c r="N995" s="90">
        <v>45500</v>
      </c>
      <c r="O995" s="90">
        <v>44500</v>
      </c>
      <c r="P995" s="90">
        <v>42700</v>
      </c>
      <c r="Q995" s="90">
        <v>43200</v>
      </c>
      <c r="R995" s="90">
        <v>43300</v>
      </c>
      <c r="S995" s="90">
        <v>45500</v>
      </c>
      <c r="T995" s="90">
        <v>46300</v>
      </c>
      <c r="U995" s="90">
        <v>48800</v>
      </c>
      <c r="V995" s="90">
        <v>48100</v>
      </c>
      <c r="W995" s="90">
        <v>51000</v>
      </c>
    </row>
    <row r="996" spans="1:23">
      <c r="A996" s="93">
        <v>45266</v>
      </c>
      <c r="B996" s="90">
        <v>47800</v>
      </c>
      <c r="C996" s="91" t="s">
        <v>25</v>
      </c>
      <c r="D996" s="90">
        <v>46400</v>
      </c>
      <c r="E996" s="90">
        <v>43700</v>
      </c>
      <c r="F996" s="90">
        <v>49200</v>
      </c>
      <c r="G996" s="91" t="s">
        <v>25</v>
      </c>
      <c r="H996" s="90">
        <v>46500</v>
      </c>
      <c r="I996" s="90">
        <v>45800</v>
      </c>
      <c r="J996" s="90">
        <v>48700</v>
      </c>
      <c r="K996" s="91" t="s">
        <v>25</v>
      </c>
      <c r="L996" s="90">
        <v>47500</v>
      </c>
      <c r="M996" s="90">
        <v>48300</v>
      </c>
      <c r="N996" s="90">
        <v>45600</v>
      </c>
      <c r="O996" s="90">
        <v>44900</v>
      </c>
      <c r="P996" s="90">
        <v>43000</v>
      </c>
      <c r="Q996" s="90">
        <v>43400</v>
      </c>
      <c r="R996" s="90">
        <v>43800</v>
      </c>
      <c r="S996" s="90">
        <v>46000</v>
      </c>
      <c r="T996" s="90">
        <v>46300</v>
      </c>
      <c r="U996" s="90">
        <v>48800</v>
      </c>
      <c r="V996" s="90">
        <v>48800</v>
      </c>
      <c r="W996" s="90">
        <v>52200</v>
      </c>
    </row>
    <row r="997" spans="1:23">
      <c r="A997" s="93">
        <v>45267</v>
      </c>
      <c r="B997" s="90">
        <v>47800</v>
      </c>
      <c r="C997" s="90">
        <v>48500</v>
      </c>
      <c r="D997" s="90">
        <v>46400</v>
      </c>
      <c r="E997" s="90">
        <v>43400</v>
      </c>
      <c r="F997" s="90">
        <v>49200</v>
      </c>
      <c r="G997" s="91" t="s">
        <v>25</v>
      </c>
      <c r="H997" s="90">
        <v>47000</v>
      </c>
      <c r="I997" s="90">
        <v>45600</v>
      </c>
      <c r="J997" s="90">
        <v>48700</v>
      </c>
      <c r="K997" s="91" t="s">
        <v>25</v>
      </c>
      <c r="L997" s="90">
        <v>47400</v>
      </c>
      <c r="M997" s="90">
        <v>48300</v>
      </c>
      <c r="N997" s="90">
        <v>45500</v>
      </c>
      <c r="O997" s="90">
        <v>44700</v>
      </c>
      <c r="P997" s="90">
        <v>42700</v>
      </c>
      <c r="Q997" s="90">
        <v>43200</v>
      </c>
      <c r="R997" s="90">
        <v>43500</v>
      </c>
      <c r="S997" s="90">
        <v>45700</v>
      </c>
      <c r="T997" s="90">
        <v>46300</v>
      </c>
      <c r="U997" s="90">
        <v>48800</v>
      </c>
      <c r="V997" s="90">
        <v>48800</v>
      </c>
      <c r="W997" s="90">
        <v>52200</v>
      </c>
    </row>
    <row r="998" spans="1:23">
      <c r="A998" s="93">
        <v>45268</v>
      </c>
      <c r="B998" s="90">
        <v>48200</v>
      </c>
      <c r="C998" s="90">
        <v>48800</v>
      </c>
      <c r="D998" s="90">
        <v>46600</v>
      </c>
      <c r="E998" s="90">
        <v>43800</v>
      </c>
      <c r="F998" s="90">
        <v>49800</v>
      </c>
      <c r="G998" s="91" t="s">
        <v>25</v>
      </c>
      <c r="H998" s="90">
        <v>47000</v>
      </c>
      <c r="I998" s="90">
        <v>46200</v>
      </c>
      <c r="J998" s="90">
        <v>49200</v>
      </c>
      <c r="K998" s="91" t="s">
        <v>25</v>
      </c>
      <c r="L998" s="90">
        <v>47800</v>
      </c>
      <c r="M998" s="90">
        <v>48500</v>
      </c>
      <c r="N998" s="90">
        <v>45600</v>
      </c>
      <c r="O998" s="90">
        <v>44900</v>
      </c>
      <c r="P998" s="90">
        <v>43200</v>
      </c>
      <c r="Q998" s="90">
        <v>43900</v>
      </c>
      <c r="R998" s="90">
        <v>44000</v>
      </c>
      <c r="S998" s="90">
        <v>46100</v>
      </c>
      <c r="T998" s="90">
        <v>47000</v>
      </c>
      <c r="U998" s="91" t="s">
        <v>25</v>
      </c>
      <c r="V998" s="90">
        <v>49000</v>
      </c>
      <c r="W998" s="90">
        <v>52200</v>
      </c>
    </row>
    <row r="999" spans="1:23">
      <c r="A999" s="93">
        <v>45269</v>
      </c>
      <c r="B999" s="90">
        <v>48500</v>
      </c>
      <c r="C999" s="90">
        <v>48800</v>
      </c>
      <c r="D999" s="90">
        <v>47100</v>
      </c>
      <c r="E999" s="90">
        <v>44000</v>
      </c>
      <c r="F999" s="90">
        <v>50000</v>
      </c>
      <c r="G999" s="91" t="s">
        <v>25</v>
      </c>
      <c r="H999" s="90">
        <v>47500</v>
      </c>
      <c r="I999" s="90">
        <v>46500</v>
      </c>
      <c r="J999" s="90">
        <v>49600</v>
      </c>
      <c r="K999" s="91" t="s">
        <v>25</v>
      </c>
      <c r="L999" s="90">
        <v>48200</v>
      </c>
      <c r="M999" s="90">
        <v>48800</v>
      </c>
      <c r="N999" s="90">
        <v>46100</v>
      </c>
      <c r="O999" s="90">
        <v>45300</v>
      </c>
      <c r="P999" s="90">
        <v>43500</v>
      </c>
      <c r="Q999" s="90">
        <v>44500</v>
      </c>
      <c r="R999" s="90">
        <v>44200</v>
      </c>
      <c r="S999" s="90">
        <v>46300</v>
      </c>
      <c r="T999" s="90">
        <v>47300</v>
      </c>
      <c r="U999" s="90">
        <v>48800</v>
      </c>
      <c r="V999" s="90">
        <v>49600</v>
      </c>
      <c r="W999" s="90">
        <v>52200</v>
      </c>
    </row>
    <row r="1000" spans="1:23">
      <c r="A1000" s="93">
        <v>45270</v>
      </c>
      <c r="B1000" s="90" t="s">
        <v>24</v>
      </c>
      <c r="C1000" s="90" t="s">
        <v>24</v>
      </c>
      <c r="D1000" s="90" t="s">
        <v>24</v>
      </c>
      <c r="E1000" s="90" t="s">
        <v>24</v>
      </c>
      <c r="F1000" s="90" t="s">
        <v>24</v>
      </c>
      <c r="G1000" s="90" t="s">
        <v>24</v>
      </c>
      <c r="H1000" s="90" t="s">
        <v>24</v>
      </c>
      <c r="I1000" s="90" t="s">
        <v>24</v>
      </c>
      <c r="J1000" s="90" t="s">
        <v>24</v>
      </c>
      <c r="K1000" s="90" t="s">
        <v>24</v>
      </c>
      <c r="L1000" s="90" t="s">
        <v>24</v>
      </c>
      <c r="M1000" s="90" t="s">
        <v>24</v>
      </c>
      <c r="N1000" s="90" t="s">
        <v>24</v>
      </c>
      <c r="O1000" s="90" t="s">
        <v>24</v>
      </c>
      <c r="P1000" s="90" t="s">
        <v>24</v>
      </c>
      <c r="Q1000" s="90" t="s">
        <v>24</v>
      </c>
      <c r="R1000" s="90" t="s">
        <v>24</v>
      </c>
      <c r="S1000" s="90" t="s">
        <v>24</v>
      </c>
      <c r="T1000" s="90" t="s">
        <v>24</v>
      </c>
      <c r="U1000" s="90" t="s">
        <v>24</v>
      </c>
      <c r="V1000" s="90" t="s">
        <v>24</v>
      </c>
      <c r="W1000" s="90" t="s">
        <v>24</v>
      </c>
    </row>
    <row r="1001" spans="1:23">
      <c r="A1001" s="93">
        <v>45271</v>
      </c>
      <c r="B1001" s="90">
        <v>48500</v>
      </c>
      <c r="C1001" s="90">
        <v>49000</v>
      </c>
      <c r="D1001" s="90">
        <v>46600</v>
      </c>
      <c r="E1001" s="90">
        <v>44200</v>
      </c>
      <c r="F1001" s="90">
        <v>50300</v>
      </c>
      <c r="G1001" s="91" t="s">
        <v>25</v>
      </c>
      <c r="H1001" s="90">
        <v>47500</v>
      </c>
      <c r="I1001" s="90">
        <v>46600</v>
      </c>
      <c r="J1001" s="90">
        <v>49600</v>
      </c>
      <c r="K1001" s="91" t="s">
        <v>25</v>
      </c>
      <c r="L1001" s="90">
        <v>48200</v>
      </c>
      <c r="M1001" s="90">
        <v>49100</v>
      </c>
      <c r="N1001" s="90">
        <v>45700</v>
      </c>
      <c r="O1001" s="90">
        <v>45100</v>
      </c>
      <c r="P1001" s="90">
        <v>43200</v>
      </c>
      <c r="Q1001" s="90">
        <v>44200</v>
      </c>
      <c r="R1001" s="90">
        <v>44000</v>
      </c>
      <c r="S1001" s="90">
        <v>46500</v>
      </c>
      <c r="T1001" s="90">
        <v>47100</v>
      </c>
      <c r="U1001" s="90">
        <v>48800</v>
      </c>
      <c r="V1001" s="90">
        <v>49600</v>
      </c>
      <c r="W1001" s="90">
        <v>52200</v>
      </c>
    </row>
    <row r="1002" spans="1:23">
      <c r="A1002" s="93">
        <v>45272</v>
      </c>
      <c r="B1002" s="90">
        <v>48500</v>
      </c>
      <c r="C1002" s="90">
        <v>49000</v>
      </c>
      <c r="D1002" s="90">
        <v>47200</v>
      </c>
      <c r="E1002" s="90">
        <v>44000</v>
      </c>
      <c r="F1002" s="90">
        <v>50300</v>
      </c>
      <c r="G1002" s="91" t="s">
        <v>25</v>
      </c>
      <c r="H1002" s="90">
        <v>47500</v>
      </c>
      <c r="I1002" s="90">
        <v>46700</v>
      </c>
      <c r="J1002" s="90">
        <v>49600</v>
      </c>
      <c r="K1002" s="91" t="s">
        <v>25</v>
      </c>
      <c r="L1002" s="90">
        <v>48400</v>
      </c>
      <c r="M1002" s="90">
        <v>49200</v>
      </c>
      <c r="N1002" s="90">
        <v>45700</v>
      </c>
      <c r="O1002" s="90">
        <v>45300</v>
      </c>
      <c r="P1002" s="90">
        <v>43500</v>
      </c>
      <c r="Q1002" s="90">
        <v>44500</v>
      </c>
      <c r="R1002" s="90">
        <v>44300</v>
      </c>
      <c r="S1002" s="90">
        <v>46300</v>
      </c>
      <c r="T1002" s="90">
        <v>47300</v>
      </c>
      <c r="U1002" s="90">
        <v>48800</v>
      </c>
      <c r="V1002" s="90">
        <v>49600</v>
      </c>
      <c r="W1002" s="90">
        <v>52200</v>
      </c>
    </row>
    <row r="1003" spans="1:23">
      <c r="A1003" s="93">
        <v>45273</v>
      </c>
      <c r="B1003" s="90">
        <v>48500</v>
      </c>
      <c r="C1003" s="90">
        <v>49000</v>
      </c>
      <c r="D1003" s="90">
        <v>46800</v>
      </c>
      <c r="E1003" s="90">
        <v>43700</v>
      </c>
      <c r="F1003" s="90">
        <v>50300</v>
      </c>
      <c r="G1003" s="91" t="s">
        <v>25</v>
      </c>
      <c r="H1003" s="90">
        <v>47500</v>
      </c>
      <c r="I1003" s="90">
        <v>46600</v>
      </c>
      <c r="J1003" s="90">
        <v>49200</v>
      </c>
      <c r="K1003" s="91" t="s">
        <v>25</v>
      </c>
      <c r="L1003" s="90">
        <v>48400</v>
      </c>
      <c r="M1003" s="90">
        <v>49200</v>
      </c>
      <c r="N1003" s="90">
        <v>46000</v>
      </c>
      <c r="O1003" s="90">
        <v>45300</v>
      </c>
      <c r="P1003" s="90">
        <v>43200</v>
      </c>
      <c r="Q1003" s="90">
        <v>44300</v>
      </c>
      <c r="R1003" s="90">
        <v>44100</v>
      </c>
      <c r="S1003" s="90">
        <v>46200</v>
      </c>
      <c r="T1003" s="90">
        <v>47100</v>
      </c>
      <c r="U1003" s="90">
        <v>48800</v>
      </c>
      <c r="V1003" s="90">
        <v>49500</v>
      </c>
      <c r="W1003" s="90">
        <v>52200</v>
      </c>
    </row>
    <row r="1004" spans="1:23">
      <c r="A1004" s="93">
        <v>45274</v>
      </c>
      <c r="B1004" s="90">
        <v>48700</v>
      </c>
      <c r="C1004" s="90">
        <v>49200</v>
      </c>
      <c r="D1004" s="90">
        <v>47000</v>
      </c>
      <c r="E1004" s="90">
        <v>44000</v>
      </c>
      <c r="F1004" s="90">
        <v>50300</v>
      </c>
      <c r="G1004" s="91" t="s">
        <v>25</v>
      </c>
      <c r="H1004" s="90">
        <v>48000</v>
      </c>
      <c r="I1004" s="90">
        <v>46800</v>
      </c>
      <c r="J1004" s="90">
        <v>49200</v>
      </c>
      <c r="K1004" s="91" t="s">
        <v>25</v>
      </c>
      <c r="L1004" s="90">
        <v>48600</v>
      </c>
      <c r="M1004" s="90">
        <v>49200</v>
      </c>
      <c r="N1004" s="90">
        <v>46200</v>
      </c>
      <c r="O1004" s="90">
        <v>45300</v>
      </c>
      <c r="P1004" s="90">
        <v>43400</v>
      </c>
      <c r="Q1004" s="90">
        <v>44400</v>
      </c>
      <c r="R1004" s="90">
        <v>44300</v>
      </c>
      <c r="S1004" s="90">
        <v>46500</v>
      </c>
      <c r="T1004" s="90">
        <v>47100</v>
      </c>
      <c r="U1004" s="90">
        <v>48800</v>
      </c>
      <c r="V1004" s="90">
        <v>49500</v>
      </c>
      <c r="W1004" s="90">
        <v>52200</v>
      </c>
    </row>
    <row r="1005" spans="1:23">
      <c r="A1005" s="93">
        <v>45275</v>
      </c>
      <c r="B1005" s="90">
        <v>48700</v>
      </c>
      <c r="C1005" s="90">
        <v>49200</v>
      </c>
      <c r="D1005" s="90">
        <v>47100</v>
      </c>
      <c r="E1005" s="90">
        <v>43900</v>
      </c>
      <c r="F1005" s="90">
        <v>50200</v>
      </c>
      <c r="G1005" s="91" t="s">
        <v>25</v>
      </c>
      <c r="H1005" s="90">
        <v>47500</v>
      </c>
      <c r="I1005" s="90">
        <v>47000</v>
      </c>
      <c r="J1005" s="90">
        <v>49200</v>
      </c>
      <c r="K1005" s="91" t="s">
        <v>25</v>
      </c>
      <c r="L1005" s="90">
        <v>48600</v>
      </c>
      <c r="M1005" s="90">
        <v>49400</v>
      </c>
      <c r="N1005" s="90">
        <v>46300</v>
      </c>
      <c r="O1005" s="90">
        <v>45200</v>
      </c>
      <c r="P1005" s="90">
        <v>43000</v>
      </c>
      <c r="Q1005" s="90">
        <v>44200</v>
      </c>
      <c r="R1005" s="90">
        <v>44000</v>
      </c>
      <c r="S1005" s="90">
        <v>46400</v>
      </c>
      <c r="T1005" s="90">
        <v>47100</v>
      </c>
      <c r="U1005" s="90">
        <v>48800</v>
      </c>
      <c r="V1005" s="90">
        <v>49500</v>
      </c>
      <c r="W1005" s="90">
        <v>52200</v>
      </c>
    </row>
    <row r="1006" spans="1:23">
      <c r="A1006" s="93">
        <v>45276</v>
      </c>
      <c r="B1006" s="90">
        <v>48700</v>
      </c>
      <c r="C1006" s="90">
        <v>49200</v>
      </c>
      <c r="D1006" s="90">
        <v>47100</v>
      </c>
      <c r="E1006" s="90">
        <v>43700</v>
      </c>
      <c r="F1006" s="90">
        <v>50000</v>
      </c>
      <c r="G1006" s="91" t="s">
        <v>25</v>
      </c>
      <c r="H1006" s="90">
        <v>47500</v>
      </c>
      <c r="I1006" s="90">
        <v>47000</v>
      </c>
      <c r="J1006" s="90">
        <v>49200</v>
      </c>
      <c r="K1006" s="91" t="s">
        <v>25</v>
      </c>
      <c r="L1006" s="90">
        <v>48600</v>
      </c>
      <c r="M1006" s="90">
        <v>49400</v>
      </c>
      <c r="N1006" s="90">
        <v>46100</v>
      </c>
      <c r="O1006" s="90">
        <v>45100</v>
      </c>
      <c r="P1006" s="90">
        <v>42800</v>
      </c>
      <c r="Q1006" s="90">
        <v>43900</v>
      </c>
      <c r="R1006" s="90">
        <v>43800</v>
      </c>
      <c r="S1006" s="90">
        <v>46500</v>
      </c>
      <c r="T1006" s="90">
        <v>46900</v>
      </c>
      <c r="U1006" s="90">
        <v>48800</v>
      </c>
      <c r="V1006" s="90">
        <v>49400</v>
      </c>
      <c r="W1006" s="90">
        <v>52000</v>
      </c>
    </row>
    <row r="1007" spans="1:23">
      <c r="A1007" s="93">
        <v>45277</v>
      </c>
      <c r="B1007" s="90" t="s">
        <v>24</v>
      </c>
      <c r="C1007" s="90" t="s">
        <v>24</v>
      </c>
      <c r="D1007" s="90" t="s">
        <v>24</v>
      </c>
      <c r="E1007" s="90" t="s">
        <v>24</v>
      </c>
      <c r="F1007" s="90" t="s">
        <v>24</v>
      </c>
      <c r="G1007" s="90" t="s">
        <v>24</v>
      </c>
      <c r="H1007" s="90" t="s">
        <v>24</v>
      </c>
      <c r="I1007" s="90" t="s">
        <v>24</v>
      </c>
      <c r="J1007" s="90" t="s">
        <v>24</v>
      </c>
      <c r="K1007" s="90" t="s">
        <v>24</v>
      </c>
      <c r="L1007" s="90" t="s">
        <v>24</v>
      </c>
      <c r="M1007" s="90" t="s">
        <v>24</v>
      </c>
      <c r="N1007" s="90" t="s">
        <v>24</v>
      </c>
      <c r="O1007" s="90" t="s">
        <v>24</v>
      </c>
      <c r="P1007" s="90" t="s">
        <v>24</v>
      </c>
      <c r="Q1007" s="90" t="s">
        <v>24</v>
      </c>
      <c r="R1007" s="90" t="s">
        <v>24</v>
      </c>
      <c r="S1007" s="90" t="s">
        <v>24</v>
      </c>
      <c r="T1007" s="90" t="s">
        <v>24</v>
      </c>
      <c r="U1007" s="90" t="s">
        <v>24</v>
      </c>
      <c r="V1007" s="90" t="s">
        <v>24</v>
      </c>
      <c r="W1007" s="90" t="s">
        <v>24</v>
      </c>
    </row>
    <row r="1008" spans="1:23">
      <c r="A1008" s="93">
        <v>45278</v>
      </c>
      <c r="B1008" s="90">
        <v>48500</v>
      </c>
      <c r="C1008" s="90">
        <v>49000</v>
      </c>
      <c r="D1008" s="90">
        <v>47100</v>
      </c>
      <c r="E1008" s="90">
        <v>43800</v>
      </c>
      <c r="F1008" s="90">
        <v>49900</v>
      </c>
      <c r="G1008" s="91" t="s">
        <v>25</v>
      </c>
      <c r="H1008" s="90">
        <v>47500</v>
      </c>
      <c r="I1008" s="90">
        <v>46900</v>
      </c>
      <c r="J1008" s="90">
        <v>48800</v>
      </c>
      <c r="K1008" s="91" t="s">
        <v>25</v>
      </c>
      <c r="L1008" s="90">
        <v>48700</v>
      </c>
      <c r="M1008" s="90">
        <v>49300</v>
      </c>
      <c r="N1008" s="90">
        <v>46400</v>
      </c>
      <c r="O1008" s="90">
        <v>45300</v>
      </c>
      <c r="P1008" s="90">
        <v>43000</v>
      </c>
      <c r="Q1008" s="90">
        <v>43800</v>
      </c>
      <c r="R1008" s="90">
        <v>43800</v>
      </c>
      <c r="S1008" s="90">
        <v>46000</v>
      </c>
      <c r="T1008" s="90">
        <v>47000</v>
      </c>
      <c r="U1008" s="90">
        <v>48800</v>
      </c>
      <c r="V1008" s="90">
        <v>49400</v>
      </c>
      <c r="W1008" s="90">
        <v>52000</v>
      </c>
    </row>
    <row r="1009" spans="1:23">
      <c r="A1009" s="93">
        <v>45279</v>
      </c>
      <c r="B1009" s="90">
        <v>48500</v>
      </c>
      <c r="C1009" s="90">
        <v>49000</v>
      </c>
      <c r="D1009" s="90">
        <v>47200</v>
      </c>
      <c r="E1009" s="90">
        <v>43700</v>
      </c>
      <c r="F1009" s="90">
        <v>49800</v>
      </c>
      <c r="G1009" s="91" t="s">
        <v>25</v>
      </c>
      <c r="H1009" s="90">
        <v>47500</v>
      </c>
      <c r="I1009" s="90">
        <v>46700</v>
      </c>
      <c r="J1009" s="90">
        <v>48800</v>
      </c>
      <c r="K1009" s="91" t="s">
        <v>25</v>
      </c>
      <c r="L1009" s="90">
        <v>48500</v>
      </c>
      <c r="M1009" s="90">
        <v>48900</v>
      </c>
      <c r="N1009" s="90">
        <v>46300</v>
      </c>
      <c r="O1009" s="90">
        <v>45100</v>
      </c>
      <c r="P1009" s="90">
        <v>42800</v>
      </c>
      <c r="Q1009" s="90">
        <v>43500</v>
      </c>
      <c r="R1009" s="90">
        <v>43800</v>
      </c>
      <c r="S1009" s="90">
        <v>45900</v>
      </c>
      <c r="T1009" s="90">
        <v>46700</v>
      </c>
      <c r="U1009" s="90">
        <v>48800</v>
      </c>
      <c r="V1009" s="90">
        <v>49400</v>
      </c>
      <c r="W1009" s="90">
        <v>52000</v>
      </c>
    </row>
    <row r="1010" spans="1:23">
      <c r="A1010" s="93">
        <v>45280</v>
      </c>
      <c r="B1010" s="90">
        <v>48000</v>
      </c>
      <c r="C1010" s="90">
        <v>48800</v>
      </c>
      <c r="D1010" s="90">
        <v>46700</v>
      </c>
      <c r="E1010" s="90">
        <v>43700</v>
      </c>
      <c r="F1010" s="90">
        <v>49400</v>
      </c>
      <c r="G1010" s="91" t="s">
        <v>25</v>
      </c>
      <c r="H1010" s="90">
        <v>47000</v>
      </c>
      <c r="I1010" s="90">
        <v>46600</v>
      </c>
      <c r="J1010" s="90">
        <v>48500</v>
      </c>
      <c r="K1010" s="91" t="s">
        <v>25</v>
      </c>
      <c r="L1010" s="90">
        <v>48500</v>
      </c>
      <c r="M1010" s="90">
        <v>48500</v>
      </c>
      <c r="N1010" s="90">
        <v>46200</v>
      </c>
      <c r="O1010" s="90">
        <v>44900</v>
      </c>
      <c r="P1010" s="90">
        <v>42800</v>
      </c>
      <c r="Q1010" s="90">
        <v>43100</v>
      </c>
      <c r="R1010" s="90">
        <v>43500</v>
      </c>
      <c r="S1010" s="90">
        <v>45900</v>
      </c>
      <c r="T1010" s="90">
        <v>46400</v>
      </c>
      <c r="U1010" s="90">
        <v>48800</v>
      </c>
      <c r="V1010" s="90">
        <v>49300</v>
      </c>
      <c r="W1010" s="90">
        <v>51800</v>
      </c>
    </row>
    <row r="1011" spans="1:23">
      <c r="A1011" s="93">
        <v>45281</v>
      </c>
      <c r="B1011" s="90">
        <v>47600</v>
      </c>
      <c r="C1011" s="90">
        <v>48500</v>
      </c>
      <c r="D1011" s="90">
        <v>46700</v>
      </c>
      <c r="E1011" s="90">
        <v>43300</v>
      </c>
      <c r="F1011" s="90">
        <v>49000</v>
      </c>
      <c r="G1011" s="91" t="s">
        <v>25</v>
      </c>
      <c r="H1011" s="90">
        <v>46500</v>
      </c>
      <c r="I1011" s="90">
        <v>46000</v>
      </c>
      <c r="J1011" s="90">
        <v>48200</v>
      </c>
      <c r="K1011" s="91" t="s">
        <v>25</v>
      </c>
      <c r="L1011" s="90">
        <v>48400</v>
      </c>
      <c r="M1011" s="90">
        <v>48500</v>
      </c>
      <c r="N1011" s="90">
        <v>46100</v>
      </c>
      <c r="O1011" s="90">
        <v>44700</v>
      </c>
      <c r="P1011" s="90">
        <v>42500</v>
      </c>
      <c r="Q1011" s="90">
        <v>43100</v>
      </c>
      <c r="R1011" s="90">
        <v>43300</v>
      </c>
      <c r="S1011" s="90">
        <v>45500</v>
      </c>
      <c r="T1011" s="90">
        <v>46200</v>
      </c>
      <c r="U1011" s="90">
        <v>48800</v>
      </c>
      <c r="V1011" s="90">
        <v>49000</v>
      </c>
      <c r="W1011" s="90">
        <v>51800</v>
      </c>
    </row>
    <row r="1012" spans="1:23">
      <c r="A1012" s="93">
        <v>45282</v>
      </c>
      <c r="B1012" s="90">
        <v>47400</v>
      </c>
      <c r="C1012" s="90">
        <v>48300</v>
      </c>
      <c r="D1012" s="90">
        <v>46600</v>
      </c>
      <c r="E1012" s="90">
        <v>43000</v>
      </c>
      <c r="F1012" s="90">
        <v>49000</v>
      </c>
      <c r="G1012" s="91" t="s">
        <v>25</v>
      </c>
      <c r="H1012" s="90">
        <v>46500</v>
      </c>
      <c r="I1012" s="90">
        <v>46000</v>
      </c>
      <c r="J1012" s="90">
        <v>48200</v>
      </c>
      <c r="K1012" s="91" t="s">
        <v>25</v>
      </c>
      <c r="L1012" s="90">
        <v>48000</v>
      </c>
      <c r="M1012" s="90">
        <v>48500</v>
      </c>
      <c r="N1012" s="90">
        <v>45700</v>
      </c>
      <c r="O1012" s="90">
        <v>44700</v>
      </c>
      <c r="P1012" s="90">
        <v>42300</v>
      </c>
      <c r="Q1012" s="90">
        <v>43200</v>
      </c>
      <c r="R1012" s="90">
        <v>43000</v>
      </c>
      <c r="S1012" s="90">
        <v>45200</v>
      </c>
      <c r="T1012" s="90">
        <v>46000</v>
      </c>
      <c r="U1012" s="90">
        <v>48300</v>
      </c>
      <c r="V1012" s="90">
        <v>48700</v>
      </c>
      <c r="W1012" s="90">
        <v>51700</v>
      </c>
    </row>
    <row r="1013" spans="1:23">
      <c r="A1013" s="93">
        <v>45283</v>
      </c>
      <c r="B1013" s="90">
        <v>47600</v>
      </c>
      <c r="C1013" s="90">
        <v>48300</v>
      </c>
      <c r="D1013" s="90">
        <v>46700</v>
      </c>
      <c r="E1013" s="90">
        <v>43300</v>
      </c>
      <c r="F1013" s="90">
        <v>49200</v>
      </c>
      <c r="G1013" s="91" t="s">
        <v>25</v>
      </c>
      <c r="H1013" s="90">
        <v>46500</v>
      </c>
      <c r="I1013" s="90">
        <v>46000</v>
      </c>
      <c r="J1013" s="90">
        <v>48400</v>
      </c>
      <c r="K1013" s="91" t="s">
        <v>25</v>
      </c>
      <c r="L1013" s="90">
        <v>48000</v>
      </c>
      <c r="M1013" s="90">
        <v>48800</v>
      </c>
      <c r="N1013" s="90">
        <v>46300</v>
      </c>
      <c r="O1013" s="90">
        <v>44700</v>
      </c>
      <c r="P1013" s="90">
        <v>42700</v>
      </c>
      <c r="Q1013" s="90">
        <v>43400</v>
      </c>
      <c r="R1013" s="90">
        <v>43500</v>
      </c>
      <c r="S1013" s="90">
        <v>45500</v>
      </c>
      <c r="T1013" s="90">
        <v>46300</v>
      </c>
      <c r="U1013" s="90">
        <v>48300</v>
      </c>
      <c r="V1013" s="90">
        <v>48500</v>
      </c>
      <c r="W1013" s="90">
        <v>51700</v>
      </c>
    </row>
    <row r="1014" spans="1:23">
      <c r="A1014" s="93">
        <v>45284</v>
      </c>
      <c r="B1014" s="90" t="s">
        <v>24</v>
      </c>
      <c r="C1014" s="90" t="s">
        <v>24</v>
      </c>
      <c r="D1014" s="90" t="s">
        <v>24</v>
      </c>
      <c r="E1014" s="90" t="s">
        <v>24</v>
      </c>
      <c r="F1014" s="90" t="s">
        <v>24</v>
      </c>
      <c r="G1014" s="90" t="s">
        <v>24</v>
      </c>
      <c r="H1014" s="90" t="s">
        <v>24</v>
      </c>
      <c r="I1014" s="90" t="s">
        <v>24</v>
      </c>
      <c r="J1014" s="90" t="s">
        <v>24</v>
      </c>
      <c r="K1014" s="90" t="s">
        <v>24</v>
      </c>
      <c r="L1014" s="90" t="s">
        <v>24</v>
      </c>
      <c r="M1014" s="90" t="s">
        <v>24</v>
      </c>
      <c r="N1014" s="90" t="s">
        <v>24</v>
      </c>
      <c r="O1014" s="90" t="s">
        <v>24</v>
      </c>
      <c r="P1014" s="90" t="s">
        <v>24</v>
      </c>
      <c r="Q1014" s="90" t="s">
        <v>24</v>
      </c>
      <c r="R1014" s="90" t="s">
        <v>24</v>
      </c>
      <c r="S1014" s="90" t="s">
        <v>24</v>
      </c>
      <c r="T1014" s="90" t="s">
        <v>24</v>
      </c>
      <c r="U1014" s="90" t="s">
        <v>24</v>
      </c>
      <c r="V1014" s="90" t="s">
        <v>24</v>
      </c>
      <c r="W1014" s="90" t="s">
        <v>24</v>
      </c>
    </row>
    <row r="1015" spans="1:23">
      <c r="A1015" s="93">
        <v>45285</v>
      </c>
      <c r="B1015" s="90" t="s">
        <v>24</v>
      </c>
      <c r="C1015" s="90" t="s">
        <v>24</v>
      </c>
      <c r="D1015" s="90" t="s">
        <v>24</v>
      </c>
      <c r="E1015" s="90" t="s">
        <v>24</v>
      </c>
      <c r="F1015" s="90" t="s">
        <v>24</v>
      </c>
      <c r="G1015" s="90" t="s">
        <v>24</v>
      </c>
      <c r="H1015" s="90" t="s">
        <v>24</v>
      </c>
      <c r="I1015" s="90" t="s">
        <v>24</v>
      </c>
      <c r="J1015" s="90" t="s">
        <v>24</v>
      </c>
      <c r="K1015" s="90" t="s">
        <v>24</v>
      </c>
      <c r="L1015" s="90" t="s">
        <v>24</v>
      </c>
      <c r="M1015" s="90" t="s">
        <v>24</v>
      </c>
      <c r="N1015" s="90" t="s">
        <v>24</v>
      </c>
      <c r="O1015" s="90" t="s">
        <v>24</v>
      </c>
      <c r="P1015" s="90" t="s">
        <v>24</v>
      </c>
      <c r="Q1015" s="90" t="s">
        <v>24</v>
      </c>
      <c r="R1015" s="90" t="s">
        <v>24</v>
      </c>
      <c r="S1015" s="90" t="s">
        <v>24</v>
      </c>
      <c r="T1015" s="90" t="s">
        <v>24</v>
      </c>
      <c r="U1015" s="90" t="s">
        <v>24</v>
      </c>
      <c r="V1015" s="90" t="s">
        <v>24</v>
      </c>
      <c r="W1015" s="90" t="s">
        <v>24</v>
      </c>
    </row>
    <row r="1016" spans="1:23">
      <c r="A1016" s="93">
        <v>45286</v>
      </c>
      <c r="B1016" s="90">
        <v>47500</v>
      </c>
      <c r="C1016" s="90">
        <v>48000</v>
      </c>
      <c r="D1016" s="90">
        <v>46200</v>
      </c>
      <c r="E1016" s="90">
        <v>42600</v>
      </c>
      <c r="F1016" s="90">
        <v>49200</v>
      </c>
      <c r="G1016" s="91" t="s">
        <v>25</v>
      </c>
      <c r="H1016" s="90">
        <v>46000</v>
      </c>
      <c r="I1016" s="90">
        <v>45700</v>
      </c>
      <c r="J1016" s="90">
        <v>48000</v>
      </c>
      <c r="K1016" s="91" t="s">
        <v>25</v>
      </c>
      <c r="L1016" s="90">
        <v>47400</v>
      </c>
      <c r="M1016" s="90">
        <v>48800</v>
      </c>
      <c r="N1016" s="90">
        <v>45700</v>
      </c>
      <c r="O1016" s="90">
        <v>44500</v>
      </c>
      <c r="P1016" s="90">
        <v>42300</v>
      </c>
      <c r="Q1016" s="90">
        <v>43100</v>
      </c>
      <c r="R1016" s="90">
        <v>43200</v>
      </c>
      <c r="S1016" s="90">
        <v>44800</v>
      </c>
      <c r="T1016" s="90">
        <v>46000</v>
      </c>
      <c r="U1016" s="90">
        <v>48300</v>
      </c>
      <c r="V1016" s="90">
        <v>48500</v>
      </c>
      <c r="W1016" s="90">
        <v>51700</v>
      </c>
    </row>
    <row r="1017" spans="1:23">
      <c r="A1017" s="93">
        <v>45287</v>
      </c>
      <c r="B1017" s="90">
        <v>47400</v>
      </c>
      <c r="C1017" s="90">
        <v>48000</v>
      </c>
      <c r="D1017" s="90">
        <v>46500</v>
      </c>
      <c r="E1017" s="90">
        <v>42700</v>
      </c>
      <c r="F1017" s="90">
        <v>48700</v>
      </c>
      <c r="G1017" s="91" t="s">
        <v>25</v>
      </c>
      <c r="H1017" s="90">
        <v>45500</v>
      </c>
      <c r="I1017" s="90">
        <v>45700</v>
      </c>
      <c r="J1017" s="90">
        <v>48000</v>
      </c>
      <c r="K1017" s="91" t="s">
        <v>25</v>
      </c>
      <c r="L1017" s="90">
        <v>47400</v>
      </c>
      <c r="M1017" s="90">
        <v>48800</v>
      </c>
      <c r="N1017" s="90">
        <v>45900</v>
      </c>
      <c r="O1017" s="90">
        <v>44500</v>
      </c>
      <c r="P1017" s="90">
        <v>42500</v>
      </c>
      <c r="Q1017" s="90">
        <v>43100</v>
      </c>
      <c r="R1017" s="90">
        <v>43000</v>
      </c>
      <c r="S1017" s="90">
        <v>44900</v>
      </c>
      <c r="T1017" s="90">
        <v>46000</v>
      </c>
      <c r="U1017" s="90">
        <v>48300</v>
      </c>
      <c r="V1017" s="90">
        <v>48500</v>
      </c>
      <c r="W1017" s="90">
        <v>51400</v>
      </c>
    </row>
    <row r="1018" spans="1:23">
      <c r="A1018" s="93">
        <v>45288</v>
      </c>
      <c r="B1018" s="90">
        <v>47300</v>
      </c>
      <c r="C1018" s="90">
        <v>47800</v>
      </c>
      <c r="D1018" s="90">
        <v>46200</v>
      </c>
      <c r="E1018" s="90">
        <v>42500</v>
      </c>
      <c r="F1018" s="90">
        <v>48500</v>
      </c>
      <c r="G1018" s="91" t="s">
        <v>25</v>
      </c>
      <c r="H1018" s="90">
        <v>45500</v>
      </c>
      <c r="I1018" s="90">
        <v>45400</v>
      </c>
      <c r="J1018" s="90">
        <v>47500</v>
      </c>
      <c r="K1018" s="91" t="s">
        <v>25</v>
      </c>
      <c r="L1018" s="90">
        <v>47100</v>
      </c>
      <c r="M1018" s="90">
        <v>48800</v>
      </c>
      <c r="N1018" s="90">
        <v>45600</v>
      </c>
      <c r="O1018" s="90">
        <v>44500</v>
      </c>
      <c r="P1018" s="90">
        <v>42200</v>
      </c>
      <c r="Q1018" s="90">
        <v>42900</v>
      </c>
      <c r="R1018" s="90">
        <v>43000</v>
      </c>
      <c r="S1018" s="90">
        <v>44700</v>
      </c>
      <c r="T1018" s="90">
        <v>45800</v>
      </c>
      <c r="U1018" s="90">
        <v>48300</v>
      </c>
      <c r="V1018" s="90">
        <v>48200</v>
      </c>
      <c r="W1018" s="90">
        <v>51100</v>
      </c>
    </row>
    <row r="1019" spans="1:23">
      <c r="A1019" s="93">
        <v>45289</v>
      </c>
      <c r="B1019" s="90">
        <v>47100</v>
      </c>
      <c r="C1019" s="90">
        <v>47500</v>
      </c>
      <c r="D1019" s="90">
        <v>46300</v>
      </c>
      <c r="E1019" s="90">
        <v>42900</v>
      </c>
      <c r="F1019" s="90">
        <v>48400</v>
      </c>
      <c r="G1019" s="91" t="s">
        <v>25</v>
      </c>
      <c r="H1019" s="90">
        <v>45000</v>
      </c>
      <c r="I1019" s="90">
        <v>45400</v>
      </c>
      <c r="J1019" s="90">
        <v>47700</v>
      </c>
      <c r="K1019" s="91" t="s">
        <v>25</v>
      </c>
      <c r="L1019" s="90">
        <v>47100</v>
      </c>
      <c r="M1019" s="90">
        <v>48800</v>
      </c>
      <c r="N1019" s="90">
        <v>45800</v>
      </c>
      <c r="O1019" s="90">
        <v>44100</v>
      </c>
      <c r="P1019" s="90">
        <v>42200</v>
      </c>
      <c r="Q1019" s="90">
        <v>42800</v>
      </c>
      <c r="R1019" s="90">
        <v>43000</v>
      </c>
      <c r="S1019" s="90">
        <v>45100</v>
      </c>
      <c r="T1019" s="90">
        <v>45800</v>
      </c>
      <c r="U1019" s="90">
        <v>48300</v>
      </c>
      <c r="V1019" s="90">
        <v>48200</v>
      </c>
      <c r="W1019" s="90">
        <v>51100</v>
      </c>
    </row>
    <row r="1020" spans="1:23">
      <c r="A1020" s="93">
        <v>45290</v>
      </c>
      <c r="B1020" s="90">
        <v>47100</v>
      </c>
      <c r="C1020" s="90">
        <v>47500</v>
      </c>
      <c r="D1020" s="90">
        <v>46500</v>
      </c>
      <c r="E1020" s="90">
        <v>43000</v>
      </c>
      <c r="F1020" s="90">
        <v>48400</v>
      </c>
      <c r="G1020" s="91" t="s">
        <v>25</v>
      </c>
      <c r="H1020" s="90">
        <v>45500</v>
      </c>
      <c r="I1020" s="90">
        <v>45600</v>
      </c>
      <c r="J1020" s="90">
        <v>47700</v>
      </c>
      <c r="K1020" s="91" t="s">
        <v>25</v>
      </c>
      <c r="L1020" s="90">
        <v>47300</v>
      </c>
      <c r="M1020" s="90">
        <v>48800</v>
      </c>
      <c r="N1020" s="90">
        <v>46000</v>
      </c>
      <c r="O1020" s="90">
        <v>44100</v>
      </c>
      <c r="P1020" s="90">
        <v>42300</v>
      </c>
      <c r="Q1020" s="90">
        <v>43000</v>
      </c>
      <c r="R1020" s="90">
        <v>43000</v>
      </c>
      <c r="S1020" s="90">
        <v>45200</v>
      </c>
      <c r="T1020" s="90">
        <v>45800</v>
      </c>
      <c r="U1020" s="90">
        <v>48300</v>
      </c>
      <c r="V1020" s="90">
        <v>48200</v>
      </c>
      <c r="W1020" s="90">
        <v>51100</v>
      </c>
    </row>
    <row r="1021" spans="1:23">
      <c r="A1021" s="93">
        <v>45291</v>
      </c>
      <c r="B1021" s="90" t="s">
        <v>24</v>
      </c>
      <c r="C1021" s="90" t="s">
        <v>24</v>
      </c>
      <c r="D1021" s="90" t="s">
        <v>24</v>
      </c>
      <c r="E1021" s="90" t="s">
        <v>24</v>
      </c>
      <c r="F1021" s="90" t="s">
        <v>24</v>
      </c>
      <c r="G1021" s="90" t="s">
        <v>24</v>
      </c>
      <c r="H1021" s="90" t="s">
        <v>24</v>
      </c>
      <c r="I1021" s="90" t="s">
        <v>24</v>
      </c>
      <c r="J1021" s="90" t="s">
        <v>24</v>
      </c>
      <c r="K1021" s="90" t="s">
        <v>24</v>
      </c>
      <c r="L1021" s="90" t="s">
        <v>24</v>
      </c>
      <c r="M1021" s="90" t="s">
        <v>24</v>
      </c>
      <c r="N1021" s="90" t="s">
        <v>24</v>
      </c>
      <c r="O1021" s="90" t="s">
        <v>24</v>
      </c>
      <c r="P1021" s="90" t="s">
        <v>24</v>
      </c>
      <c r="Q1021" s="90" t="s">
        <v>24</v>
      </c>
      <c r="R1021" s="90" t="s">
        <v>24</v>
      </c>
      <c r="S1021" s="90" t="s">
        <v>24</v>
      </c>
      <c r="T1021" s="90" t="s">
        <v>24</v>
      </c>
      <c r="U1021" s="90" t="s">
        <v>24</v>
      </c>
      <c r="V1021" s="90" t="s">
        <v>24</v>
      </c>
      <c r="W1021" s="90" t="s">
        <v>24</v>
      </c>
    </row>
    <row r="1022" spans="1:23">
      <c r="A1022" s="93">
        <v>45292</v>
      </c>
      <c r="B1022" s="90">
        <v>47600</v>
      </c>
      <c r="C1022" s="90">
        <v>47500</v>
      </c>
      <c r="D1022" s="90">
        <v>46600</v>
      </c>
      <c r="E1022" s="90">
        <v>43300</v>
      </c>
      <c r="F1022" s="90">
        <v>48600</v>
      </c>
      <c r="G1022" s="91" t="s">
        <v>25</v>
      </c>
      <c r="H1022" s="90">
        <v>46000</v>
      </c>
      <c r="I1022" s="90">
        <v>46200</v>
      </c>
      <c r="J1022" s="90">
        <v>48200</v>
      </c>
      <c r="K1022" s="91" t="s">
        <v>25</v>
      </c>
      <c r="L1022" s="90">
        <v>47700</v>
      </c>
      <c r="M1022" s="90">
        <v>48900</v>
      </c>
      <c r="N1022" s="90">
        <v>46500</v>
      </c>
      <c r="O1022" s="90">
        <v>44500</v>
      </c>
      <c r="P1022" s="90">
        <v>43000</v>
      </c>
      <c r="Q1022" s="90">
        <v>43500</v>
      </c>
      <c r="R1022" s="90">
        <v>43300</v>
      </c>
      <c r="S1022" s="90">
        <v>45500</v>
      </c>
      <c r="T1022" s="90">
        <v>46500</v>
      </c>
      <c r="U1022" s="90">
        <v>48300</v>
      </c>
      <c r="V1022" s="90">
        <v>48200</v>
      </c>
      <c r="W1022" s="90">
        <v>51100</v>
      </c>
    </row>
    <row r="1023" spans="1:23">
      <c r="A1023" s="93">
        <v>45293</v>
      </c>
      <c r="B1023" s="90">
        <v>47600</v>
      </c>
      <c r="C1023" s="90">
        <v>48000</v>
      </c>
      <c r="D1023" s="90">
        <v>46700</v>
      </c>
      <c r="E1023" s="90">
        <v>43400</v>
      </c>
      <c r="F1023" s="90">
        <v>48600</v>
      </c>
      <c r="G1023" s="91" t="s">
        <v>25</v>
      </c>
      <c r="H1023" s="90">
        <v>46000</v>
      </c>
      <c r="I1023" s="90">
        <v>46000</v>
      </c>
      <c r="J1023" s="90">
        <v>48500</v>
      </c>
      <c r="K1023" s="91" t="s">
        <v>25</v>
      </c>
      <c r="L1023" s="90">
        <v>47500</v>
      </c>
      <c r="M1023" s="90">
        <v>48900</v>
      </c>
      <c r="N1023" s="90">
        <v>46500</v>
      </c>
      <c r="O1023" s="90">
        <v>44500</v>
      </c>
      <c r="P1023" s="90">
        <v>42800</v>
      </c>
      <c r="Q1023" s="90">
        <v>43500</v>
      </c>
      <c r="R1023" s="90">
        <v>43500</v>
      </c>
      <c r="S1023" s="90">
        <v>45600</v>
      </c>
      <c r="T1023" s="90">
        <v>46500</v>
      </c>
      <c r="U1023" s="90">
        <v>48300</v>
      </c>
      <c r="V1023" s="90">
        <v>48600</v>
      </c>
      <c r="W1023" s="90">
        <v>51100</v>
      </c>
    </row>
    <row r="1024" spans="1:23">
      <c r="A1024" s="93">
        <v>45294</v>
      </c>
      <c r="B1024" s="90">
        <v>47900</v>
      </c>
      <c r="C1024" s="90">
        <v>48000</v>
      </c>
      <c r="D1024" s="90">
        <v>47000</v>
      </c>
      <c r="E1024" s="90">
        <v>43600</v>
      </c>
      <c r="F1024" s="90">
        <v>48600</v>
      </c>
      <c r="G1024" s="91" t="s">
        <v>25</v>
      </c>
      <c r="H1024" s="90">
        <v>46000</v>
      </c>
      <c r="I1024" s="90">
        <v>46300</v>
      </c>
      <c r="J1024" s="90">
        <v>49000</v>
      </c>
      <c r="K1024" s="91" t="s">
        <v>25</v>
      </c>
      <c r="L1024" s="90">
        <v>47700</v>
      </c>
      <c r="M1024" s="90">
        <v>48900</v>
      </c>
      <c r="N1024" s="90">
        <v>46700</v>
      </c>
      <c r="O1024" s="90">
        <v>44500</v>
      </c>
      <c r="P1024" s="90">
        <v>43000</v>
      </c>
      <c r="Q1024" s="90">
        <v>43700</v>
      </c>
      <c r="R1024" s="90">
        <v>43500</v>
      </c>
      <c r="S1024" s="90">
        <v>45800</v>
      </c>
      <c r="T1024" s="90">
        <v>46500</v>
      </c>
      <c r="U1024" s="90">
        <v>48300</v>
      </c>
      <c r="V1024" s="90">
        <v>48800</v>
      </c>
      <c r="W1024" s="90">
        <v>51300</v>
      </c>
    </row>
    <row r="1025" spans="1:23">
      <c r="A1025" s="93">
        <v>45295</v>
      </c>
      <c r="B1025" s="90">
        <v>48200</v>
      </c>
      <c r="C1025" s="90">
        <v>47800</v>
      </c>
      <c r="D1025" s="90">
        <v>47300</v>
      </c>
      <c r="E1025" s="90">
        <v>44000</v>
      </c>
      <c r="F1025" s="90">
        <v>49300</v>
      </c>
      <c r="G1025" s="91" t="s">
        <v>25</v>
      </c>
      <c r="H1025" s="90">
        <v>46500</v>
      </c>
      <c r="I1025" s="90">
        <v>46600</v>
      </c>
      <c r="J1025" s="90">
        <v>49000</v>
      </c>
      <c r="K1025" s="91" t="s">
        <v>25</v>
      </c>
      <c r="L1025" s="90">
        <v>47800</v>
      </c>
      <c r="M1025" s="90">
        <v>49000</v>
      </c>
      <c r="N1025" s="90">
        <v>47000</v>
      </c>
      <c r="O1025" s="90">
        <v>44700</v>
      </c>
      <c r="P1025" s="90">
        <v>43300</v>
      </c>
      <c r="Q1025" s="90">
        <v>43800</v>
      </c>
      <c r="R1025" s="90">
        <v>43800</v>
      </c>
      <c r="S1025" s="90">
        <v>46200</v>
      </c>
      <c r="T1025" s="90">
        <v>46700</v>
      </c>
      <c r="U1025" s="90">
        <v>48300</v>
      </c>
      <c r="V1025" s="90">
        <v>49000</v>
      </c>
      <c r="W1025" s="90">
        <v>51300</v>
      </c>
    </row>
    <row r="1026" spans="1:23">
      <c r="A1026" s="93">
        <v>45296</v>
      </c>
      <c r="B1026" s="90">
        <v>48200</v>
      </c>
      <c r="C1026" s="90">
        <v>48000</v>
      </c>
      <c r="D1026" s="90">
        <v>47300</v>
      </c>
      <c r="E1026" s="90">
        <v>43700</v>
      </c>
      <c r="F1026" s="90">
        <v>49300</v>
      </c>
      <c r="G1026" s="91" t="s">
        <v>25</v>
      </c>
      <c r="H1026" s="90">
        <v>46500</v>
      </c>
      <c r="I1026" s="90">
        <v>46500</v>
      </c>
      <c r="J1026" s="90">
        <v>49000</v>
      </c>
      <c r="K1026" s="91" t="s">
        <v>25</v>
      </c>
      <c r="L1026" s="90">
        <v>47800</v>
      </c>
      <c r="M1026" s="90">
        <v>49000</v>
      </c>
      <c r="N1026" s="90">
        <v>46800</v>
      </c>
      <c r="O1026" s="90">
        <v>44700</v>
      </c>
      <c r="P1026" s="90">
        <v>43100</v>
      </c>
      <c r="Q1026" s="90">
        <v>43600</v>
      </c>
      <c r="R1026" s="90">
        <v>43800</v>
      </c>
      <c r="S1026" s="90">
        <v>45900</v>
      </c>
      <c r="T1026" s="90">
        <v>46500</v>
      </c>
      <c r="U1026" s="90">
        <v>48300</v>
      </c>
      <c r="V1026" s="90">
        <v>49200</v>
      </c>
      <c r="W1026" s="90">
        <v>51300</v>
      </c>
    </row>
    <row r="1027" spans="1:23">
      <c r="A1027" s="93">
        <v>45297</v>
      </c>
      <c r="B1027" s="90">
        <v>48200</v>
      </c>
      <c r="C1027" s="90">
        <v>48000</v>
      </c>
      <c r="D1027" s="90">
        <v>47300</v>
      </c>
      <c r="E1027" s="90">
        <v>43600</v>
      </c>
      <c r="F1027" s="90">
        <v>49300</v>
      </c>
      <c r="G1027" s="91" t="s">
        <v>25</v>
      </c>
      <c r="H1027" s="90">
        <v>46000</v>
      </c>
      <c r="I1027" s="90">
        <v>46300</v>
      </c>
      <c r="J1027" s="90">
        <v>49000</v>
      </c>
      <c r="K1027" s="91" t="s">
        <v>25</v>
      </c>
      <c r="L1027" s="90">
        <v>47600</v>
      </c>
      <c r="M1027" s="90">
        <v>48900</v>
      </c>
      <c r="N1027" s="90">
        <v>46600</v>
      </c>
      <c r="O1027" s="90">
        <v>44700</v>
      </c>
      <c r="P1027" s="90">
        <v>43000</v>
      </c>
      <c r="Q1027" s="90">
        <v>43500</v>
      </c>
      <c r="R1027" s="90">
        <v>43700</v>
      </c>
      <c r="S1027" s="90">
        <v>45800</v>
      </c>
      <c r="T1027" s="90">
        <v>46500</v>
      </c>
      <c r="U1027" s="90">
        <v>48300</v>
      </c>
      <c r="V1027" s="90">
        <v>49200</v>
      </c>
      <c r="W1027" s="90">
        <v>51300</v>
      </c>
    </row>
    <row r="1028" spans="1:23">
      <c r="A1028" s="93">
        <v>45298</v>
      </c>
      <c r="B1028" s="90" t="s">
        <v>24</v>
      </c>
      <c r="C1028" s="90" t="s">
        <v>24</v>
      </c>
      <c r="D1028" s="90" t="s">
        <v>24</v>
      </c>
      <c r="E1028" s="90" t="s">
        <v>24</v>
      </c>
      <c r="F1028" s="90" t="s">
        <v>24</v>
      </c>
      <c r="G1028" s="90" t="s">
        <v>24</v>
      </c>
      <c r="H1028" s="90" t="s">
        <v>24</v>
      </c>
      <c r="I1028" s="90" t="s">
        <v>24</v>
      </c>
      <c r="J1028" s="90" t="s">
        <v>24</v>
      </c>
      <c r="K1028" s="90" t="s">
        <v>24</v>
      </c>
      <c r="L1028" s="90" t="s">
        <v>24</v>
      </c>
      <c r="M1028" s="90" t="s">
        <v>24</v>
      </c>
      <c r="N1028" s="90" t="s">
        <v>24</v>
      </c>
      <c r="O1028" s="90" t="s">
        <v>24</v>
      </c>
      <c r="P1028" s="90" t="s">
        <v>24</v>
      </c>
      <c r="Q1028" s="90" t="s">
        <v>24</v>
      </c>
      <c r="R1028" s="90" t="s">
        <v>24</v>
      </c>
      <c r="S1028" s="90" t="s">
        <v>24</v>
      </c>
      <c r="T1028" s="90" t="s">
        <v>24</v>
      </c>
      <c r="U1028" s="90" t="s">
        <v>24</v>
      </c>
      <c r="V1028" s="90" t="s">
        <v>24</v>
      </c>
      <c r="W1028" s="90" t="s">
        <v>24</v>
      </c>
    </row>
    <row r="1029" spans="1:23">
      <c r="A1029" s="93">
        <v>45299</v>
      </c>
      <c r="B1029" s="90">
        <v>48200</v>
      </c>
      <c r="C1029" s="90">
        <v>48000</v>
      </c>
      <c r="D1029" s="90">
        <v>47300</v>
      </c>
      <c r="E1029" s="90">
        <v>43700</v>
      </c>
      <c r="F1029" s="90">
        <v>49200</v>
      </c>
      <c r="G1029" s="91" t="s">
        <v>25</v>
      </c>
      <c r="H1029" s="90">
        <v>46000</v>
      </c>
      <c r="I1029" s="90">
        <v>46400</v>
      </c>
      <c r="J1029" s="90">
        <v>49000</v>
      </c>
      <c r="K1029" s="91" t="s">
        <v>25</v>
      </c>
      <c r="L1029" s="90">
        <v>47600</v>
      </c>
      <c r="M1029" s="90">
        <v>48600</v>
      </c>
      <c r="N1029" s="90">
        <v>47000</v>
      </c>
      <c r="O1029" s="90">
        <v>44500</v>
      </c>
      <c r="P1029" s="90">
        <v>43000</v>
      </c>
      <c r="Q1029" s="90">
        <v>43500</v>
      </c>
      <c r="R1029" s="90">
        <v>43700</v>
      </c>
      <c r="S1029" s="90">
        <v>45900</v>
      </c>
      <c r="T1029" s="90">
        <v>46500</v>
      </c>
      <c r="U1029" s="90">
        <v>48300</v>
      </c>
      <c r="V1029" s="90">
        <v>49200</v>
      </c>
      <c r="W1029" s="90">
        <v>51300</v>
      </c>
    </row>
    <row r="1030" spans="1:23">
      <c r="A1030" s="93">
        <v>45300</v>
      </c>
      <c r="B1030" s="90">
        <v>48000</v>
      </c>
      <c r="C1030" s="90">
        <v>48000</v>
      </c>
      <c r="D1030" s="90">
        <v>47000</v>
      </c>
      <c r="E1030" s="90">
        <v>43400</v>
      </c>
      <c r="F1030" s="90">
        <v>48600</v>
      </c>
      <c r="G1030" s="91" t="s">
        <v>25</v>
      </c>
      <c r="H1030" s="90">
        <v>45750</v>
      </c>
      <c r="I1030" s="90">
        <v>46200</v>
      </c>
      <c r="J1030" s="90">
        <v>48800</v>
      </c>
      <c r="K1030" s="91" t="s">
        <v>25</v>
      </c>
      <c r="L1030" s="90">
        <v>47600</v>
      </c>
      <c r="M1030" s="90">
        <v>48600</v>
      </c>
      <c r="N1030" s="90">
        <v>46600</v>
      </c>
      <c r="O1030" s="90">
        <v>44500</v>
      </c>
      <c r="P1030" s="90">
        <v>42500</v>
      </c>
      <c r="Q1030" s="90">
        <v>43100</v>
      </c>
      <c r="R1030" s="90">
        <v>43200</v>
      </c>
      <c r="S1030" s="90">
        <v>45600</v>
      </c>
      <c r="T1030" s="90">
        <v>46000</v>
      </c>
      <c r="U1030" s="90">
        <v>48300</v>
      </c>
      <c r="V1030" s="90">
        <v>48800</v>
      </c>
      <c r="W1030" s="90">
        <v>51000</v>
      </c>
    </row>
    <row r="1031" spans="1:23">
      <c r="A1031" s="93">
        <v>45301</v>
      </c>
      <c r="B1031" s="90">
        <v>48200</v>
      </c>
      <c r="C1031" s="90">
        <v>47700</v>
      </c>
      <c r="D1031" s="90">
        <v>47300</v>
      </c>
      <c r="E1031" s="90">
        <v>43500</v>
      </c>
      <c r="F1031" s="90">
        <v>48600</v>
      </c>
      <c r="G1031" s="91" t="s">
        <v>25</v>
      </c>
      <c r="H1031" s="90">
        <v>45500</v>
      </c>
      <c r="I1031" s="90">
        <v>46300</v>
      </c>
      <c r="J1031" s="90">
        <v>48800</v>
      </c>
      <c r="K1031" s="91" t="s">
        <v>25</v>
      </c>
      <c r="L1031" s="90">
        <v>47700</v>
      </c>
      <c r="M1031" s="90">
        <v>48600</v>
      </c>
      <c r="N1031" s="90">
        <v>46800</v>
      </c>
      <c r="O1031" s="90">
        <v>44500</v>
      </c>
      <c r="P1031" s="90">
        <v>42700</v>
      </c>
      <c r="Q1031" s="90">
        <v>43200</v>
      </c>
      <c r="R1031" s="90">
        <v>43200</v>
      </c>
      <c r="S1031" s="90">
        <v>45700</v>
      </c>
      <c r="T1031" s="90">
        <v>46000</v>
      </c>
      <c r="U1031" s="90">
        <v>48300</v>
      </c>
      <c r="V1031" s="90">
        <v>48300</v>
      </c>
      <c r="W1031" s="90">
        <v>51000</v>
      </c>
    </row>
    <row r="1032" spans="1:23">
      <c r="A1032" s="93">
        <v>45302</v>
      </c>
      <c r="B1032" s="90">
        <v>48200</v>
      </c>
      <c r="C1032" s="90">
        <v>47700</v>
      </c>
      <c r="D1032" s="90">
        <v>47000</v>
      </c>
      <c r="E1032" s="90">
        <v>43300</v>
      </c>
      <c r="F1032" s="90">
        <v>48400</v>
      </c>
      <c r="G1032" s="91" t="s">
        <v>25</v>
      </c>
      <c r="H1032" s="90">
        <v>45500</v>
      </c>
      <c r="I1032" s="90">
        <v>46200</v>
      </c>
      <c r="J1032" s="90">
        <v>48500</v>
      </c>
      <c r="K1032" s="91" t="s">
        <v>25</v>
      </c>
      <c r="L1032" s="90">
        <v>47700</v>
      </c>
      <c r="M1032" s="90">
        <v>48600</v>
      </c>
      <c r="N1032" s="90">
        <v>46600</v>
      </c>
      <c r="O1032" s="90">
        <v>44500</v>
      </c>
      <c r="P1032" s="90">
        <v>42400</v>
      </c>
      <c r="Q1032" s="90">
        <v>43100</v>
      </c>
      <c r="R1032" s="90">
        <v>43300</v>
      </c>
      <c r="S1032" s="90">
        <v>45500</v>
      </c>
      <c r="T1032" s="90">
        <v>46000</v>
      </c>
      <c r="U1032" s="90">
        <v>48300</v>
      </c>
      <c r="V1032" s="90">
        <v>48300</v>
      </c>
      <c r="W1032" s="90">
        <v>50800</v>
      </c>
    </row>
    <row r="1033" spans="1:23">
      <c r="A1033" s="93">
        <v>45303</v>
      </c>
      <c r="B1033" s="90">
        <v>48000</v>
      </c>
      <c r="C1033" s="90">
        <v>47700</v>
      </c>
      <c r="D1033" s="90">
        <v>47000</v>
      </c>
      <c r="E1033" s="90">
        <v>43400</v>
      </c>
      <c r="F1033" s="90">
        <v>48300</v>
      </c>
      <c r="G1033" s="91" t="s">
        <v>25</v>
      </c>
      <c r="H1033" s="90">
        <v>45000</v>
      </c>
      <c r="I1033" s="90">
        <v>46200</v>
      </c>
      <c r="J1033" s="90">
        <v>48500</v>
      </c>
      <c r="K1033" s="91" t="s">
        <v>25</v>
      </c>
      <c r="L1033" s="90">
        <v>47700</v>
      </c>
      <c r="M1033" s="90">
        <v>48600</v>
      </c>
      <c r="N1033" s="90">
        <v>46800</v>
      </c>
      <c r="O1033" s="90">
        <v>44500</v>
      </c>
      <c r="P1033" s="90">
        <v>42500</v>
      </c>
      <c r="Q1033" s="90">
        <v>43100</v>
      </c>
      <c r="R1033" s="90">
        <v>43300</v>
      </c>
      <c r="S1033" s="90">
        <v>45600</v>
      </c>
      <c r="T1033" s="90">
        <v>46100</v>
      </c>
      <c r="U1033" s="90">
        <v>48300</v>
      </c>
      <c r="V1033" s="90">
        <v>48200</v>
      </c>
      <c r="W1033" s="90">
        <v>50800</v>
      </c>
    </row>
    <row r="1034" spans="1:23">
      <c r="A1034" s="93">
        <v>45304</v>
      </c>
      <c r="B1034" s="90">
        <v>48000</v>
      </c>
      <c r="C1034" s="90">
        <v>47700</v>
      </c>
      <c r="D1034" s="90">
        <v>46900</v>
      </c>
      <c r="E1034" s="90">
        <v>43300</v>
      </c>
      <c r="F1034" s="90">
        <v>48300</v>
      </c>
      <c r="G1034" s="91" t="s">
        <v>25</v>
      </c>
      <c r="H1034" s="90">
        <v>45250</v>
      </c>
      <c r="I1034" s="90">
        <v>46200</v>
      </c>
      <c r="J1034" s="90">
        <v>48200</v>
      </c>
      <c r="K1034" s="91" t="s">
        <v>25</v>
      </c>
      <c r="L1034" s="90">
        <v>47600</v>
      </c>
      <c r="M1034" s="90">
        <v>48600</v>
      </c>
      <c r="N1034" s="90">
        <v>46700</v>
      </c>
      <c r="O1034" s="90">
        <v>44500</v>
      </c>
      <c r="P1034" s="90">
        <v>42400</v>
      </c>
      <c r="Q1034" s="90">
        <v>43100</v>
      </c>
      <c r="R1034" s="90">
        <v>43200</v>
      </c>
      <c r="S1034" s="90">
        <v>45500</v>
      </c>
      <c r="T1034" s="90">
        <v>46000</v>
      </c>
      <c r="U1034" s="90">
        <v>48300</v>
      </c>
      <c r="V1034" s="90">
        <v>48200</v>
      </c>
      <c r="W1034" s="90">
        <v>50800</v>
      </c>
    </row>
    <row r="1035" spans="1:23">
      <c r="A1035" s="93">
        <v>45305</v>
      </c>
      <c r="B1035" s="90" t="s">
        <v>24</v>
      </c>
      <c r="C1035" s="90" t="s">
        <v>24</v>
      </c>
      <c r="D1035" s="90" t="s">
        <v>24</v>
      </c>
      <c r="E1035" s="90" t="s">
        <v>24</v>
      </c>
      <c r="F1035" s="90" t="s">
        <v>24</v>
      </c>
      <c r="G1035" s="90" t="s">
        <v>24</v>
      </c>
      <c r="H1035" s="90" t="s">
        <v>24</v>
      </c>
      <c r="I1035" s="90" t="s">
        <v>24</v>
      </c>
      <c r="J1035" s="90" t="s">
        <v>24</v>
      </c>
      <c r="K1035" s="90" t="s">
        <v>24</v>
      </c>
      <c r="L1035" s="90" t="s">
        <v>24</v>
      </c>
      <c r="M1035" s="90" t="s">
        <v>24</v>
      </c>
      <c r="N1035" s="90" t="s">
        <v>24</v>
      </c>
      <c r="O1035" s="90" t="s">
        <v>24</v>
      </c>
      <c r="P1035" s="90" t="s">
        <v>24</v>
      </c>
      <c r="Q1035" s="90" t="s">
        <v>24</v>
      </c>
      <c r="R1035" s="90" t="s">
        <v>24</v>
      </c>
      <c r="S1035" s="90" t="s">
        <v>24</v>
      </c>
      <c r="T1035" s="90" t="s">
        <v>24</v>
      </c>
      <c r="U1035" s="90" t="s">
        <v>24</v>
      </c>
      <c r="V1035" s="90" t="s">
        <v>24</v>
      </c>
      <c r="W1035" s="90" t="s">
        <v>24</v>
      </c>
    </row>
    <row r="1036" spans="1:23">
      <c r="A1036" s="93">
        <v>45306</v>
      </c>
      <c r="B1036" s="90">
        <v>48000</v>
      </c>
      <c r="C1036" s="91" t="s">
        <v>25</v>
      </c>
      <c r="D1036" s="90">
        <v>46700</v>
      </c>
      <c r="E1036" s="90">
        <v>43300</v>
      </c>
      <c r="F1036" s="90">
        <v>48300</v>
      </c>
      <c r="G1036" s="91" t="s">
        <v>25</v>
      </c>
      <c r="H1036" s="91" t="s">
        <v>25</v>
      </c>
      <c r="I1036" s="90">
        <v>46100</v>
      </c>
      <c r="J1036" s="90">
        <v>48200</v>
      </c>
      <c r="K1036" s="91" t="s">
        <v>25</v>
      </c>
      <c r="L1036" s="90">
        <v>47600</v>
      </c>
      <c r="M1036" s="90">
        <v>48600</v>
      </c>
      <c r="N1036" s="90">
        <v>46600</v>
      </c>
      <c r="O1036" s="90">
        <v>44500</v>
      </c>
      <c r="P1036" s="90">
        <v>42400</v>
      </c>
      <c r="Q1036" s="90">
        <v>43100</v>
      </c>
      <c r="R1036" s="91" t="s">
        <v>25</v>
      </c>
      <c r="S1036" s="90">
        <v>45500</v>
      </c>
      <c r="T1036" s="90">
        <v>46000</v>
      </c>
      <c r="U1036" s="91" t="s">
        <v>25</v>
      </c>
      <c r="V1036" s="90">
        <v>48200</v>
      </c>
      <c r="W1036" s="90">
        <v>50800</v>
      </c>
    </row>
    <row r="1037" spans="1:23">
      <c r="A1037" s="93">
        <v>45307</v>
      </c>
      <c r="B1037" s="90">
        <v>48000</v>
      </c>
      <c r="C1037" s="91" t="s">
        <v>25</v>
      </c>
      <c r="D1037" s="90">
        <v>46800</v>
      </c>
      <c r="E1037" s="90">
        <v>43100</v>
      </c>
      <c r="F1037" s="90">
        <v>48200</v>
      </c>
      <c r="G1037" s="91" t="s">
        <v>25</v>
      </c>
      <c r="H1037" s="90">
        <v>45250</v>
      </c>
      <c r="I1037" s="90">
        <v>46100</v>
      </c>
      <c r="J1037" s="90">
        <v>48000</v>
      </c>
      <c r="K1037" s="91" t="s">
        <v>25</v>
      </c>
      <c r="L1037" s="90">
        <v>47500</v>
      </c>
      <c r="M1037" s="90">
        <v>48600</v>
      </c>
      <c r="N1037" s="90">
        <v>46400</v>
      </c>
      <c r="O1037" s="90">
        <v>44500</v>
      </c>
      <c r="P1037" s="90">
        <v>42300</v>
      </c>
      <c r="Q1037" s="90">
        <v>43000</v>
      </c>
      <c r="R1037" s="90">
        <v>43000</v>
      </c>
      <c r="S1037" s="90">
        <v>45300</v>
      </c>
      <c r="T1037" s="90">
        <v>46000</v>
      </c>
      <c r="U1037" s="90">
        <v>48300</v>
      </c>
      <c r="V1037" s="90">
        <v>48100</v>
      </c>
      <c r="W1037" s="90">
        <v>50800</v>
      </c>
    </row>
    <row r="1038" spans="1:23">
      <c r="A1038" s="93">
        <v>45308</v>
      </c>
      <c r="B1038" s="90">
        <v>48000</v>
      </c>
      <c r="C1038" s="91" t="s">
        <v>25</v>
      </c>
      <c r="D1038" s="90">
        <v>46600</v>
      </c>
      <c r="E1038" s="90">
        <v>42900</v>
      </c>
      <c r="F1038" s="90">
        <v>48100</v>
      </c>
      <c r="G1038" s="91" t="s">
        <v>25</v>
      </c>
      <c r="H1038" s="90">
        <v>45000</v>
      </c>
      <c r="I1038" s="90">
        <v>45700</v>
      </c>
      <c r="J1038" s="90">
        <v>48000</v>
      </c>
      <c r="K1038" s="91" t="s">
        <v>25</v>
      </c>
      <c r="L1038" s="90">
        <v>47300</v>
      </c>
      <c r="M1038" s="90">
        <v>48600</v>
      </c>
      <c r="N1038" s="90">
        <v>46300</v>
      </c>
      <c r="O1038" s="90">
        <v>44200</v>
      </c>
      <c r="P1038" s="90">
        <v>42200</v>
      </c>
      <c r="Q1038" s="90">
        <v>43000</v>
      </c>
      <c r="R1038" s="90">
        <v>43000</v>
      </c>
      <c r="S1038" s="90">
        <v>45100</v>
      </c>
      <c r="T1038" s="90">
        <v>45900</v>
      </c>
      <c r="U1038" s="90">
        <v>48300</v>
      </c>
      <c r="V1038" s="90">
        <v>48000</v>
      </c>
      <c r="W1038" s="90">
        <v>50800</v>
      </c>
    </row>
    <row r="1039" spans="1:23">
      <c r="A1039" s="93">
        <v>45309</v>
      </c>
      <c r="B1039" s="90">
        <v>47800</v>
      </c>
      <c r="C1039" s="90">
        <v>47500</v>
      </c>
      <c r="D1039" s="90">
        <v>46700</v>
      </c>
      <c r="E1039" s="90">
        <v>43100</v>
      </c>
      <c r="F1039" s="90">
        <v>48000</v>
      </c>
      <c r="G1039" s="91" t="s">
        <v>25</v>
      </c>
      <c r="H1039" s="90">
        <v>45000</v>
      </c>
      <c r="I1039" s="90">
        <v>45700</v>
      </c>
      <c r="J1039" s="90">
        <v>47700</v>
      </c>
      <c r="K1039" s="91" t="s">
        <v>25</v>
      </c>
      <c r="L1039" s="90">
        <v>47300</v>
      </c>
      <c r="M1039" s="90">
        <v>48600</v>
      </c>
      <c r="N1039" s="90">
        <v>46000</v>
      </c>
      <c r="O1039" s="90">
        <v>44400</v>
      </c>
      <c r="P1039" s="90">
        <v>42100</v>
      </c>
      <c r="Q1039" s="90">
        <v>42900</v>
      </c>
      <c r="R1039" s="90">
        <v>43000</v>
      </c>
      <c r="S1039" s="90">
        <v>45300</v>
      </c>
      <c r="T1039" s="90">
        <v>45700</v>
      </c>
      <c r="U1039" s="90">
        <v>47800</v>
      </c>
      <c r="V1039" s="90">
        <v>48000</v>
      </c>
      <c r="W1039" s="90">
        <v>50800</v>
      </c>
    </row>
    <row r="1040" spans="1:23">
      <c r="A1040" s="93">
        <v>45310</v>
      </c>
      <c r="B1040" s="90">
        <v>47800</v>
      </c>
      <c r="C1040" s="90">
        <v>47500</v>
      </c>
      <c r="D1040" s="90">
        <v>46800</v>
      </c>
      <c r="E1040" s="90">
        <v>43200</v>
      </c>
      <c r="F1040" s="90">
        <v>48400</v>
      </c>
      <c r="G1040" s="91" t="s">
        <v>25</v>
      </c>
      <c r="H1040" s="90">
        <v>45500</v>
      </c>
      <c r="I1040" s="90">
        <v>46000</v>
      </c>
      <c r="J1040" s="90">
        <v>48200</v>
      </c>
      <c r="K1040" s="91" t="s">
        <v>25</v>
      </c>
      <c r="L1040" s="90">
        <v>47500</v>
      </c>
      <c r="M1040" s="90">
        <v>48700</v>
      </c>
      <c r="N1040" s="90">
        <v>46500</v>
      </c>
      <c r="O1040" s="90">
        <v>44400</v>
      </c>
      <c r="P1040" s="90">
        <v>42500</v>
      </c>
      <c r="Q1040" s="90">
        <v>43200</v>
      </c>
      <c r="R1040" s="90">
        <v>43300</v>
      </c>
      <c r="S1040" s="90">
        <v>45400</v>
      </c>
      <c r="T1040" s="90">
        <v>46000</v>
      </c>
      <c r="U1040" s="90">
        <v>47800</v>
      </c>
      <c r="V1040" s="90">
        <v>47800</v>
      </c>
      <c r="W1040" s="90">
        <v>50800</v>
      </c>
    </row>
    <row r="1041" spans="1:23">
      <c r="A1041" s="93">
        <v>45311</v>
      </c>
      <c r="B1041" s="90">
        <v>47800</v>
      </c>
      <c r="C1041" s="90">
        <v>47500</v>
      </c>
      <c r="D1041" s="90">
        <v>46800</v>
      </c>
      <c r="E1041" s="90">
        <v>43200</v>
      </c>
      <c r="F1041" s="90">
        <v>48400</v>
      </c>
      <c r="G1041" s="91" t="s">
        <v>25</v>
      </c>
      <c r="H1041" s="90">
        <v>45200</v>
      </c>
      <c r="I1041" s="90">
        <v>45800</v>
      </c>
      <c r="J1041" s="90">
        <v>48200</v>
      </c>
      <c r="K1041" s="91" t="s">
        <v>25</v>
      </c>
      <c r="L1041" s="90">
        <v>47400</v>
      </c>
      <c r="M1041" s="90">
        <v>48700</v>
      </c>
      <c r="N1041" s="90">
        <v>46300</v>
      </c>
      <c r="O1041" s="90">
        <v>44400</v>
      </c>
      <c r="P1041" s="90">
        <v>42500</v>
      </c>
      <c r="Q1041" s="90">
        <v>43200</v>
      </c>
      <c r="R1041" s="90">
        <v>43300</v>
      </c>
      <c r="S1041" s="90">
        <v>45400</v>
      </c>
      <c r="T1041" s="90">
        <v>46000</v>
      </c>
      <c r="U1041" s="90">
        <v>47800</v>
      </c>
      <c r="V1041" s="90">
        <v>47700</v>
      </c>
      <c r="W1041" s="90">
        <v>50800</v>
      </c>
    </row>
    <row r="1042" spans="1:23">
      <c r="A1042" s="93">
        <v>45312</v>
      </c>
      <c r="B1042" s="90" t="s">
        <v>24</v>
      </c>
      <c r="C1042" s="90" t="s">
        <v>24</v>
      </c>
      <c r="D1042" s="90" t="s">
        <v>24</v>
      </c>
      <c r="E1042" s="90" t="s">
        <v>24</v>
      </c>
      <c r="F1042" s="90" t="s">
        <v>24</v>
      </c>
      <c r="G1042" s="90" t="s">
        <v>24</v>
      </c>
      <c r="H1042" s="90" t="s">
        <v>24</v>
      </c>
      <c r="I1042" s="90" t="s">
        <v>24</v>
      </c>
      <c r="J1042" s="90" t="s">
        <v>24</v>
      </c>
      <c r="K1042" s="90" t="s">
        <v>24</v>
      </c>
      <c r="L1042" s="90" t="s">
        <v>24</v>
      </c>
      <c r="M1042" s="90" t="s">
        <v>24</v>
      </c>
      <c r="N1042" s="90" t="s">
        <v>24</v>
      </c>
      <c r="O1042" s="90" t="s">
        <v>24</v>
      </c>
      <c r="P1042" s="90" t="s">
        <v>24</v>
      </c>
      <c r="Q1042" s="90" t="s">
        <v>24</v>
      </c>
      <c r="R1042" s="90" t="s">
        <v>24</v>
      </c>
      <c r="S1042" s="90" t="s">
        <v>24</v>
      </c>
      <c r="T1042" s="90" t="s">
        <v>24</v>
      </c>
      <c r="U1042" s="90" t="s">
        <v>24</v>
      </c>
      <c r="V1042" s="90" t="s">
        <v>24</v>
      </c>
      <c r="W1042" s="90" t="s">
        <v>24</v>
      </c>
    </row>
    <row r="1043" spans="1:23">
      <c r="A1043" s="93">
        <v>45313</v>
      </c>
      <c r="B1043" s="90">
        <v>47800</v>
      </c>
      <c r="C1043" s="90">
        <v>47500</v>
      </c>
      <c r="D1043" s="90">
        <v>46800</v>
      </c>
      <c r="E1043" s="90">
        <v>43000</v>
      </c>
      <c r="F1043" s="90">
        <v>48400</v>
      </c>
      <c r="G1043" s="91" t="s">
        <v>25</v>
      </c>
      <c r="H1043" s="90">
        <v>45000</v>
      </c>
      <c r="I1043" s="90">
        <v>45800</v>
      </c>
      <c r="J1043" s="90">
        <v>48200</v>
      </c>
      <c r="K1043" s="91" t="s">
        <v>25</v>
      </c>
      <c r="L1043" s="90">
        <v>47400</v>
      </c>
      <c r="M1043" s="90">
        <v>48700</v>
      </c>
      <c r="N1043" s="90">
        <v>46000</v>
      </c>
      <c r="O1043" s="90">
        <v>44200</v>
      </c>
      <c r="P1043" s="90">
        <v>42500</v>
      </c>
      <c r="Q1043" s="90">
        <v>43100</v>
      </c>
      <c r="R1043" s="90">
        <v>43000</v>
      </c>
      <c r="S1043" s="90">
        <v>45200</v>
      </c>
      <c r="T1043" s="90">
        <v>46000</v>
      </c>
      <c r="U1043" s="90">
        <v>47800</v>
      </c>
      <c r="V1043" s="90">
        <v>47700</v>
      </c>
      <c r="W1043" s="90">
        <v>50700</v>
      </c>
    </row>
    <row r="1044" spans="1:23">
      <c r="A1044" s="93">
        <v>45314</v>
      </c>
      <c r="B1044" s="90">
        <v>47800</v>
      </c>
      <c r="C1044" s="90">
        <v>47500</v>
      </c>
      <c r="D1044" s="90">
        <v>46800</v>
      </c>
      <c r="E1044" s="90">
        <v>42800</v>
      </c>
      <c r="F1044" s="90">
        <v>48400</v>
      </c>
      <c r="G1044" s="91" t="s">
        <v>25</v>
      </c>
      <c r="H1044" s="90">
        <v>45000</v>
      </c>
      <c r="I1044" s="90">
        <v>45800</v>
      </c>
      <c r="J1044" s="90">
        <v>48200</v>
      </c>
      <c r="K1044" s="91" t="s">
        <v>25</v>
      </c>
      <c r="L1044" s="90">
        <v>47300</v>
      </c>
      <c r="M1044" s="90">
        <v>48700</v>
      </c>
      <c r="N1044" s="90">
        <v>46000</v>
      </c>
      <c r="O1044" s="90">
        <v>44200</v>
      </c>
      <c r="P1044" s="90">
        <v>42200</v>
      </c>
      <c r="Q1044" s="90">
        <v>42900</v>
      </c>
      <c r="R1044" s="90">
        <v>42800</v>
      </c>
      <c r="S1044" s="90">
        <v>45000</v>
      </c>
      <c r="T1044" s="90">
        <v>45800</v>
      </c>
      <c r="U1044" s="90">
        <v>47800</v>
      </c>
      <c r="V1044" s="90">
        <v>47700</v>
      </c>
      <c r="W1044" s="90">
        <v>50700</v>
      </c>
    </row>
    <row r="1045" spans="1:23">
      <c r="A1045" s="93">
        <v>45315</v>
      </c>
      <c r="B1045" s="90">
        <v>47700</v>
      </c>
      <c r="C1045" s="90">
        <v>47500</v>
      </c>
      <c r="D1045" s="90">
        <v>46700</v>
      </c>
      <c r="E1045" s="90">
        <v>42800</v>
      </c>
      <c r="F1045" s="90">
        <v>48000</v>
      </c>
      <c r="G1045" s="91" t="s">
        <v>25</v>
      </c>
      <c r="H1045" s="90">
        <v>45000</v>
      </c>
      <c r="I1045" s="90">
        <v>45700</v>
      </c>
      <c r="J1045" s="90">
        <v>48000</v>
      </c>
      <c r="K1045" s="91" t="s">
        <v>25</v>
      </c>
      <c r="L1045" s="90">
        <v>47200</v>
      </c>
      <c r="M1045" s="90">
        <v>48700</v>
      </c>
      <c r="N1045" s="90">
        <v>45800</v>
      </c>
      <c r="O1045" s="90">
        <v>44200</v>
      </c>
      <c r="P1045" s="90">
        <v>42200</v>
      </c>
      <c r="Q1045" s="90">
        <v>42700</v>
      </c>
      <c r="R1045" s="90">
        <v>43000</v>
      </c>
      <c r="S1045" s="90">
        <v>45000</v>
      </c>
      <c r="T1045" s="90">
        <v>45700</v>
      </c>
      <c r="U1045" s="90">
        <v>47800</v>
      </c>
      <c r="V1045" s="90">
        <v>47700</v>
      </c>
      <c r="W1045" s="90">
        <v>50700</v>
      </c>
    </row>
    <row r="1046" spans="1:23">
      <c r="A1046" s="93">
        <v>45316</v>
      </c>
      <c r="B1046" s="90">
        <v>47400</v>
      </c>
      <c r="C1046" s="90">
        <v>47500</v>
      </c>
      <c r="D1046" s="90">
        <v>46400</v>
      </c>
      <c r="E1046" s="90">
        <v>42800</v>
      </c>
      <c r="F1046" s="90">
        <v>47800</v>
      </c>
      <c r="G1046" s="91" t="s">
        <v>25</v>
      </c>
      <c r="H1046" s="90">
        <v>45000</v>
      </c>
      <c r="I1046" s="90">
        <v>45500</v>
      </c>
      <c r="J1046" s="90">
        <v>48000</v>
      </c>
      <c r="K1046" s="91" t="s">
        <v>25</v>
      </c>
      <c r="L1046" s="90">
        <v>47100</v>
      </c>
      <c r="M1046" s="90">
        <v>48700</v>
      </c>
      <c r="N1046" s="90">
        <v>45600</v>
      </c>
      <c r="O1046" s="90">
        <v>44200</v>
      </c>
      <c r="P1046" s="90">
        <v>42200</v>
      </c>
      <c r="Q1046" s="90">
        <v>42700</v>
      </c>
      <c r="R1046" s="90">
        <v>43000</v>
      </c>
      <c r="S1046" s="90">
        <v>45000</v>
      </c>
      <c r="T1046" s="90">
        <v>45700</v>
      </c>
      <c r="U1046" s="90">
        <v>47800</v>
      </c>
      <c r="V1046" s="90">
        <v>47700</v>
      </c>
      <c r="W1046" s="90">
        <v>50700</v>
      </c>
    </row>
    <row r="1047" spans="1:23">
      <c r="A1047" s="93">
        <v>45317</v>
      </c>
      <c r="B1047" s="90" t="s">
        <v>24</v>
      </c>
      <c r="C1047" s="90" t="s">
        <v>24</v>
      </c>
      <c r="D1047" s="90" t="s">
        <v>24</v>
      </c>
      <c r="E1047" s="90" t="s">
        <v>24</v>
      </c>
      <c r="F1047" s="90" t="s">
        <v>24</v>
      </c>
      <c r="G1047" s="90" t="s">
        <v>24</v>
      </c>
      <c r="H1047" s="90" t="s">
        <v>24</v>
      </c>
      <c r="I1047" s="90" t="s">
        <v>24</v>
      </c>
      <c r="J1047" s="90" t="s">
        <v>24</v>
      </c>
      <c r="K1047" s="90" t="s">
        <v>24</v>
      </c>
      <c r="L1047" s="90" t="s">
        <v>24</v>
      </c>
      <c r="M1047" s="90" t="s">
        <v>24</v>
      </c>
      <c r="N1047" s="90" t="s">
        <v>24</v>
      </c>
      <c r="O1047" s="90" t="s">
        <v>24</v>
      </c>
      <c r="P1047" s="90" t="s">
        <v>24</v>
      </c>
      <c r="Q1047" s="90" t="s">
        <v>24</v>
      </c>
      <c r="R1047" s="90" t="s">
        <v>24</v>
      </c>
      <c r="S1047" s="90" t="s">
        <v>24</v>
      </c>
      <c r="T1047" s="90" t="s">
        <v>24</v>
      </c>
      <c r="U1047" s="90" t="s">
        <v>24</v>
      </c>
      <c r="V1047" s="90" t="s">
        <v>24</v>
      </c>
      <c r="W1047" s="90" t="s">
        <v>24</v>
      </c>
    </row>
    <row r="1048" spans="1:23">
      <c r="A1048" s="93">
        <v>45318</v>
      </c>
      <c r="B1048" s="90">
        <v>47400</v>
      </c>
      <c r="C1048" s="90">
        <v>47500</v>
      </c>
      <c r="D1048" s="90">
        <v>46800</v>
      </c>
      <c r="E1048" s="90">
        <v>43000</v>
      </c>
      <c r="F1048" s="90">
        <v>47800</v>
      </c>
      <c r="G1048" s="91" t="s">
        <v>25</v>
      </c>
      <c r="H1048" s="90">
        <v>44500</v>
      </c>
      <c r="I1048" s="90">
        <v>45800</v>
      </c>
      <c r="J1048" s="90">
        <v>48000</v>
      </c>
      <c r="K1048" s="91" t="s">
        <v>25</v>
      </c>
      <c r="L1048" s="90">
        <v>47300</v>
      </c>
      <c r="M1048" s="90">
        <v>48700</v>
      </c>
      <c r="N1048" s="90">
        <v>45800</v>
      </c>
      <c r="O1048" s="90">
        <v>44200</v>
      </c>
      <c r="P1048" s="90">
        <v>42500</v>
      </c>
      <c r="Q1048" s="90">
        <v>42900</v>
      </c>
      <c r="R1048" s="90">
        <v>43000</v>
      </c>
      <c r="S1048" s="90">
        <v>45200</v>
      </c>
      <c r="T1048" s="90">
        <v>45900</v>
      </c>
      <c r="U1048" s="90">
        <v>47800</v>
      </c>
      <c r="V1048" s="90">
        <v>47700</v>
      </c>
      <c r="W1048" s="90">
        <v>50700</v>
      </c>
    </row>
    <row r="1049" spans="1:23">
      <c r="A1049" s="93">
        <v>45319</v>
      </c>
      <c r="B1049" s="90" t="s">
        <v>24</v>
      </c>
      <c r="C1049" s="90" t="s">
        <v>24</v>
      </c>
      <c r="D1049" s="90" t="s">
        <v>24</v>
      </c>
      <c r="E1049" s="90" t="s">
        <v>24</v>
      </c>
      <c r="F1049" s="90" t="s">
        <v>24</v>
      </c>
      <c r="G1049" s="90" t="s">
        <v>24</v>
      </c>
      <c r="H1049" s="90" t="s">
        <v>24</v>
      </c>
      <c r="I1049" s="90" t="s">
        <v>24</v>
      </c>
      <c r="J1049" s="90" t="s">
        <v>24</v>
      </c>
      <c r="K1049" s="90" t="s">
        <v>24</v>
      </c>
      <c r="L1049" s="90" t="s">
        <v>24</v>
      </c>
      <c r="M1049" s="90" t="s">
        <v>24</v>
      </c>
      <c r="N1049" s="90" t="s">
        <v>24</v>
      </c>
      <c r="O1049" s="90" t="s">
        <v>24</v>
      </c>
      <c r="P1049" s="90" t="s">
        <v>24</v>
      </c>
      <c r="Q1049" s="90" t="s">
        <v>24</v>
      </c>
      <c r="R1049" s="90" t="s">
        <v>24</v>
      </c>
      <c r="S1049" s="90" t="s">
        <v>24</v>
      </c>
      <c r="T1049" s="90" t="s">
        <v>24</v>
      </c>
      <c r="U1049" s="90" t="s">
        <v>24</v>
      </c>
      <c r="V1049" s="90" t="s">
        <v>24</v>
      </c>
      <c r="W1049" s="90" t="s">
        <v>24</v>
      </c>
    </row>
    <row r="1050" spans="1:23">
      <c r="A1050" s="93">
        <v>45320</v>
      </c>
      <c r="B1050" s="90">
        <v>47400</v>
      </c>
      <c r="C1050" s="90">
        <v>47500</v>
      </c>
      <c r="D1050" s="90">
        <v>46800</v>
      </c>
      <c r="E1050" s="90">
        <v>42900</v>
      </c>
      <c r="F1050" s="90">
        <v>47700</v>
      </c>
      <c r="G1050" s="91" t="s">
        <v>25</v>
      </c>
      <c r="H1050" s="90">
        <v>45000</v>
      </c>
      <c r="I1050" s="90">
        <v>45600</v>
      </c>
      <c r="J1050" s="90">
        <v>48200</v>
      </c>
      <c r="K1050" s="91" t="s">
        <v>25</v>
      </c>
      <c r="L1050" s="90">
        <v>47300</v>
      </c>
      <c r="M1050" s="90">
        <v>48700</v>
      </c>
      <c r="N1050" s="90">
        <v>45800</v>
      </c>
      <c r="O1050" s="90">
        <v>44050</v>
      </c>
      <c r="P1050" s="90">
        <v>42300</v>
      </c>
      <c r="Q1050" s="90">
        <v>42800</v>
      </c>
      <c r="R1050" s="90">
        <v>43000</v>
      </c>
      <c r="S1050" s="90">
        <v>45100</v>
      </c>
      <c r="T1050" s="90">
        <v>45900</v>
      </c>
      <c r="U1050" s="90">
        <v>47800</v>
      </c>
      <c r="V1050" s="90">
        <v>47600</v>
      </c>
      <c r="W1050" s="90">
        <v>50200</v>
      </c>
    </row>
    <row r="1051" spans="1:23">
      <c r="A1051" s="93">
        <v>45321</v>
      </c>
      <c r="B1051" s="90">
        <v>47600</v>
      </c>
      <c r="C1051" s="90">
        <v>47500</v>
      </c>
      <c r="D1051" s="90">
        <v>46700</v>
      </c>
      <c r="E1051" s="90">
        <v>43100</v>
      </c>
      <c r="F1051" s="90">
        <v>47700</v>
      </c>
      <c r="G1051" s="91" t="s">
        <v>25</v>
      </c>
      <c r="H1051" s="90">
        <v>45000</v>
      </c>
      <c r="I1051" s="90">
        <v>45800</v>
      </c>
      <c r="J1051" s="90">
        <v>48200</v>
      </c>
      <c r="K1051" s="91" t="s">
        <v>25</v>
      </c>
      <c r="L1051" s="90">
        <v>47400</v>
      </c>
      <c r="M1051" s="90">
        <v>48700</v>
      </c>
      <c r="N1051" s="90">
        <v>46000</v>
      </c>
      <c r="O1051" s="90">
        <v>44100</v>
      </c>
      <c r="P1051" s="90">
        <v>42500</v>
      </c>
      <c r="Q1051" s="90">
        <v>43000</v>
      </c>
      <c r="R1051" s="90">
        <v>43000</v>
      </c>
      <c r="S1051" s="90">
        <v>45300</v>
      </c>
      <c r="T1051" s="90">
        <v>46000</v>
      </c>
      <c r="U1051" s="90">
        <v>47800</v>
      </c>
      <c r="V1051" s="90">
        <v>47600</v>
      </c>
      <c r="W1051" s="90">
        <v>50200</v>
      </c>
    </row>
    <row r="1052" spans="1:23">
      <c r="A1052" s="93">
        <v>45322</v>
      </c>
      <c r="B1052" s="90">
        <v>47600</v>
      </c>
      <c r="C1052" s="90">
        <v>47500</v>
      </c>
      <c r="D1052" s="90">
        <v>46800</v>
      </c>
      <c r="E1052" s="90">
        <v>43000</v>
      </c>
      <c r="F1052" s="90">
        <v>48000</v>
      </c>
      <c r="G1052" s="91" t="s">
        <v>25</v>
      </c>
      <c r="H1052" s="90">
        <v>45000</v>
      </c>
      <c r="I1052" s="90">
        <v>45800</v>
      </c>
      <c r="J1052" s="90">
        <v>48200</v>
      </c>
      <c r="K1052" s="91" t="s">
        <v>25</v>
      </c>
      <c r="L1052" s="90">
        <v>47400</v>
      </c>
      <c r="M1052" s="90">
        <v>48300</v>
      </c>
      <c r="N1052" s="90">
        <v>45800</v>
      </c>
      <c r="O1052" s="90">
        <v>44100</v>
      </c>
      <c r="P1052" s="90">
        <v>42300</v>
      </c>
      <c r="Q1052" s="90">
        <v>43000</v>
      </c>
      <c r="R1052" s="90">
        <v>43000</v>
      </c>
      <c r="S1052" s="90">
        <v>45200</v>
      </c>
      <c r="T1052" s="90">
        <v>46000</v>
      </c>
      <c r="U1052" s="90">
        <v>47800</v>
      </c>
      <c r="V1052" s="90">
        <v>47600</v>
      </c>
      <c r="W1052" s="90">
        <v>50200</v>
      </c>
    </row>
    <row r="1053" spans="1:23">
      <c r="A1053" s="93">
        <v>45323</v>
      </c>
      <c r="B1053" s="90">
        <v>47600</v>
      </c>
      <c r="C1053" s="90">
        <v>47500</v>
      </c>
      <c r="D1053" s="90">
        <v>46700</v>
      </c>
      <c r="E1053" s="90">
        <v>42900</v>
      </c>
      <c r="F1053" s="90">
        <v>48000</v>
      </c>
      <c r="G1053" s="91" t="s">
        <v>25</v>
      </c>
      <c r="H1053" s="90">
        <v>45250</v>
      </c>
      <c r="I1053" s="90">
        <v>45600</v>
      </c>
      <c r="J1053" s="90">
        <v>48200</v>
      </c>
      <c r="K1053" s="91" t="s">
        <v>25</v>
      </c>
      <c r="L1053" s="90">
        <v>47200</v>
      </c>
      <c r="M1053" s="90">
        <v>48000</v>
      </c>
      <c r="N1053" s="90">
        <v>45800</v>
      </c>
      <c r="O1053" s="90">
        <v>44100</v>
      </c>
      <c r="P1053" s="90">
        <v>42200</v>
      </c>
      <c r="Q1053" s="90">
        <v>42800</v>
      </c>
      <c r="R1053" s="90">
        <v>43000</v>
      </c>
      <c r="S1053" s="90">
        <v>45100</v>
      </c>
      <c r="T1053" s="90">
        <v>46000</v>
      </c>
      <c r="U1053" s="90">
        <v>47800</v>
      </c>
      <c r="V1053" s="90">
        <v>47600</v>
      </c>
      <c r="W1053" s="90">
        <v>50200</v>
      </c>
    </row>
    <row r="1054" spans="1:23">
      <c r="A1054" s="93">
        <v>45324</v>
      </c>
      <c r="B1054" s="90">
        <v>47400</v>
      </c>
      <c r="C1054" s="90">
        <v>47500</v>
      </c>
      <c r="D1054" s="90">
        <v>46700</v>
      </c>
      <c r="E1054" s="90">
        <v>42800</v>
      </c>
      <c r="F1054" s="90">
        <v>48000</v>
      </c>
      <c r="G1054" s="91" t="s">
        <v>25</v>
      </c>
      <c r="H1054" s="90">
        <v>45250</v>
      </c>
      <c r="I1054" s="90">
        <v>45400</v>
      </c>
      <c r="J1054" s="90">
        <v>48000</v>
      </c>
      <c r="K1054" s="91" t="s">
        <v>25</v>
      </c>
      <c r="L1054" s="90">
        <v>47100</v>
      </c>
      <c r="M1054" s="90">
        <v>48000</v>
      </c>
      <c r="N1054" s="90">
        <v>45600</v>
      </c>
      <c r="O1054" s="90">
        <v>44100</v>
      </c>
      <c r="P1054" s="90">
        <v>42000</v>
      </c>
      <c r="Q1054" s="90">
        <v>42700</v>
      </c>
      <c r="R1054" s="90">
        <v>42800</v>
      </c>
      <c r="S1054" s="90">
        <v>45000</v>
      </c>
      <c r="T1054" s="90">
        <v>45800</v>
      </c>
      <c r="U1054" s="90">
        <v>47800</v>
      </c>
      <c r="V1054" s="90">
        <v>47600</v>
      </c>
      <c r="W1054" s="90">
        <v>50200</v>
      </c>
    </row>
    <row r="1055" spans="1:23">
      <c r="A1055" s="93">
        <v>45325</v>
      </c>
      <c r="B1055" s="90">
        <v>47400</v>
      </c>
      <c r="C1055" s="90">
        <v>47500</v>
      </c>
      <c r="D1055" s="90">
        <v>46900</v>
      </c>
      <c r="E1055" s="90">
        <v>42900</v>
      </c>
      <c r="F1055" s="90">
        <v>48000</v>
      </c>
      <c r="G1055" s="91" t="s">
        <v>25</v>
      </c>
      <c r="H1055" s="90">
        <v>44500</v>
      </c>
      <c r="I1055" s="90">
        <v>45700</v>
      </c>
      <c r="J1055" s="90">
        <v>48000</v>
      </c>
      <c r="K1055" s="91" t="s">
        <v>25</v>
      </c>
      <c r="L1055" s="90">
        <v>47100</v>
      </c>
      <c r="M1055" s="90">
        <v>48000</v>
      </c>
      <c r="N1055" s="90">
        <v>45600</v>
      </c>
      <c r="O1055" s="90">
        <v>44100</v>
      </c>
      <c r="P1055" s="90">
        <v>42100</v>
      </c>
      <c r="Q1055" s="90">
        <v>42700</v>
      </c>
      <c r="R1055" s="90">
        <v>42800</v>
      </c>
      <c r="S1055" s="90">
        <v>45100</v>
      </c>
      <c r="T1055" s="90">
        <v>45800</v>
      </c>
      <c r="U1055" s="90">
        <v>47800</v>
      </c>
      <c r="V1055" s="90">
        <v>47600</v>
      </c>
      <c r="W1055" s="90">
        <v>50200</v>
      </c>
    </row>
    <row r="1056" spans="1:23">
      <c r="A1056" s="93">
        <v>45326</v>
      </c>
      <c r="B1056" s="90" t="s">
        <v>24</v>
      </c>
      <c r="C1056" s="90" t="s">
        <v>24</v>
      </c>
      <c r="D1056" s="90" t="s">
        <v>24</v>
      </c>
      <c r="E1056" s="90" t="s">
        <v>24</v>
      </c>
      <c r="F1056" s="90" t="s">
        <v>24</v>
      </c>
      <c r="G1056" s="90" t="s">
        <v>24</v>
      </c>
      <c r="H1056" s="90" t="s">
        <v>24</v>
      </c>
      <c r="I1056" s="90" t="s">
        <v>24</v>
      </c>
      <c r="J1056" s="90" t="s">
        <v>24</v>
      </c>
      <c r="K1056" s="90" t="s">
        <v>24</v>
      </c>
      <c r="L1056" s="90" t="s">
        <v>24</v>
      </c>
      <c r="M1056" s="90" t="s">
        <v>24</v>
      </c>
      <c r="N1056" s="90" t="s">
        <v>24</v>
      </c>
      <c r="O1056" s="90" t="s">
        <v>24</v>
      </c>
      <c r="P1056" s="90" t="s">
        <v>24</v>
      </c>
      <c r="Q1056" s="90" t="s">
        <v>24</v>
      </c>
      <c r="R1056" s="90" t="s">
        <v>24</v>
      </c>
      <c r="S1056" s="90" t="s">
        <v>24</v>
      </c>
      <c r="T1056" s="90" t="s">
        <v>24</v>
      </c>
      <c r="U1056" s="90" t="s">
        <v>24</v>
      </c>
      <c r="V1056" s="90" t="s">
        <v>24</v>
      </c>
      <c r="W1056" s="90" t="s">
        <v>24</v>
      </c>
    </row>
    <row r="1057" spans="1:23">
      <c r="A1057" s="93">
        <v>45327</v>
      </c>
      <c r="B1057" s="90">
        <v>47200</v>
      </c>
      <c r="C1057" s="90">
        <v>47500</v>
      </c>
      <c r="D1057" s="90">
        <v>46700</v>
      </c>
      <c r="E1057" s="90">
        <v>42700</v>
      </c>
      <c r="F1057" s="90">
        <v>47900</v>
      </c>
      <c r="G1057" s="91" t="s">
        <v>25</v>
      </c>
      <c r="H1057" s="90">
        <v>44500</v>
      </c>
      <c r="I1057" s="90">
        <v>45500</v>
      </c>
      <c r="J1057" s="90">
        <v>48000</v>
      </c>
      <c r="K1057" s="91" t="s">
        <v>25</v>
      </c>
      <c r="L1057" s="90">
        <v>47100</v>
      </c>
      <c r="M1057" s="90">
        <v>48000</v>
      </c>
      <c r="N1057" s="90">
        <v>45400</v>
      </c>
      <c r="O1057" s="90">
        <v>44000</v>
      </c>
      <c r="P1057" s="90">
        <v>42100</v>
      </c>
      <c r="Q1057" s="90">
        <v>42700</v>
      </c>
      <c r="R1057" s="90">
        <v>42800</v>
      </c>
      <c r="S1057" s="90">
        <v>44900</v>
      </c>
      <c r="T1057" s="90">
        <v>45800</v>
      </c>
      <c r="U1057" s="90">
        <v>47800</v>
      </c>
      <c r="V1057" s="90">
        <v>47600</v>
      </c>
      <c r="W1057" s="90">
        <v>50200</v>
      </c>
    </row>
    <row r="1058" spans="1:23">
      <c r="A1058" s="93">
        <v>45328</v>
      </c>
      <c r="B1058" s="90">
        <v>47200</v>
      </c>
      <c r="C1058" s="90">
        <v>47300</v>
      </c>
      <c r="D1058" s="90">
        <v>46400</v>
      </c>
      <c r="E1058" s="90">
        <v>42500</v>
      </c>
      <c r="F1058" s="90">
        <v>47900</v>
      </c>
      <c r="G1058" s="91" t="s">
        <v>25</v>
      </c>
      <c r="H1058" s="90">
        <v>44500</v>
      </c>
      <c r="I1058" s="90">
        <v>45400</v>
      </c>
      <c r="J1058" s="90">
        <v>48000</v>
      </c>
      <c r="K1058" s="91" t="s">
        <v>25</v>
      </c>
      <c r="L1058" s="90">
        <v>46800</v>
      </c>
      <c r="M1058" s="90">
        <v>48000</v>
      </c>
      <c r="N1058" s="90">
        <v>45300</v>
      </c>
      <c r="O1058" s="90">
        <v>44000</v>
      </c>
      <c r="P1058" s="90">
        <v>42000</v>
      </c>
      <c r="Q1058" s="90">
        <v>42600</v>
      </c>
      <c r="R1058" s="90">
        <v>42800</v>
      </c>
      <c r="S1058" s="90">
        <v>44600</v>
      </c>
      <c r="T1058" s="90">
        <v>45500</v>
      </c>
      <c r="U1058" s="90">
        <v>47800</v>
      </c>
      <c r="V1058" s="90">
        <v>47500</v>
      </c>
      <c r="W1058" s="90">
        <v>50200</v>
      </c>
    </row>
    <row r="1059" spans="1:23">
      <c r="A1059" s="93">
        <v>45329</v>
      </c>
      <c r="B1059" s="90">
        <v>47200</v>
      </c>
      <c r="C1059" s="90">
        <v>47300</v>
      </c>
      <c r="D1059" s="90">
        <v>46500</v>
      </c>
      <c r="E1059" s="90">
        <v>42600</v>
      </c>
      <c r="F1059" s="90">
        <v>47800</v>
      </c>
      <c r="G1059" s="91" t="s">
        <v>25</v>
      </c>
      <c r="H1059" s="90">
        <v>44500</v>
      </c>
      <c r="I1059" s="90">
        <v>45400</v>
      </c>
      <c r="J1059" s="90">
        <v>48000</v>
      </c>
      <c r="K1059" s="91" t="s">
        <v>25</v>
      </c>
      <c r="L1059" s="90">
        <v>46700</v>
      </c>
      <c r="M1059" s="90">
        <v>48000</v>
      </c>
      <c r="N1059" s="90">
        <v>45300</v>
      </c>
      <c r="O1059" s="90">
        <v>43800</v>
      </c>
      <c r="P1059" s="90">
        <v>42000</v>
      </c>
      <c r="Q1059" s="90">
        <v>42600</v>
      </c>
      <c r="R1059" s="90">
        <v>42500</v>
      </c>
      <c r="S1059" s="90">
        <v>44700</v>
      </c>
      <c r="T1059" s="90">
        <v>45500</v>
      </c>
      <c r="U1059" s="90">
        <v>47800</v>
      </c>
      <c r="V1059" s="90">
        <v>47500</v>
      </c>
      <c r="W1059" s="90">
        <v>50200</v>
      </c>
    </row>
    <row r="1060" spans="1:23">
      <c r="A1060" s="93">
        <v>45330</v>
      </c>
      <c r="B1060" s="90">
        <v>47200</v>
      </c>
      <c r="C1060" s="90">
        <v>47300</v>
      </c>
      <c r="D1060" s="90">
        <v>46500</v>
      </c>
      <c r="E1060" s="90">
        <v>42800</v>
      </c>
      <c r="F1060" s="90">
        <v>47800</v>
      </c>
      <c r="G1060" s="91" t="s">
        <v>25</v>
      </c>
      <c r="H1060" s="90">
        <v>44500</v>
      </c>
      <c r="I1060" s="90">
        <v>45500</v>
      </c>
      <c r="J1060" s="90">
        <v>48300</v>
      </c>
      <c r="K1060" s="91" t="s">
        <v>25</v>
      </c>
      <c r="L1060" s="90">
        <v>46800</v>
      </c>
      <c r="M1060" s="90">
        <v>48100</v>
      </c>
      <c r="N1060" s="90">
        <v>45400</v>
      </c>
      <c r="O1060" s="90">
        <v>44000</v>
      </c>
      <c r="P1060" s="90">
        <v>42300</v>
      </c>
      <c r="Q1060" s="90">
        <v>42700</v>
      </c>
      <c r="R1060" s="90">
        <v>42500</v>
      </c>
      <c r="S1060" s="90">
        <v>44900</v>
      </c>
      <c r="T1060" s="90">
        <v>45600</v>
      </c>
      <c r="U1060" s="90">
        <v>47800</v>
      </c>
      <c r="V1060" s="90">
        <v>47400</v>
      </c>
      <c r="W1060" s="90">
        <v>50200</v>
      </c>
    </row>
    <row r="1061" spans="1:23">
      <c r="A1061" s="93">
        <v>45331</v>
      </c>
      <c r="B1061" s="90">
        <v>47200</v>
      </c>
      <c r="C1061" s="90">
        <v>47300</v>
      </c>
      <c r="D1061" s="90">
        <v>46500</v>
      </c>
      <c r="E1061" s="90">
        <v>42800</v>
      </c>
      <c r="F1061" s="90">
        <v>47800</v>
      </c>
      <c r="G1061" s="91" t="s">
        <v>25</v>
      </c>
      <c r="H1061" s="90">
        <v>44500</v>
      </c>
      <c r="I1061" s="90">
        <v>45500</v>
      </c>
      <c r="J1061" s="90">
        <v>48300</v>
      </c>
      <c r="K1061" s="91" t="s">
        <v>25</v>
      </c>
      <c r="L1061" s="90">
        <v>46800</v>
      </c>
      <c r="M1061" s="90">
        <v>48100</v>
      </c>
      <c r="N1061" s="90">
        <v>45300</v>
      </c>
      <c r="O1061" s="90">
        <v>44000</v>
      </c>
      <c r="P1061" s="90">
        <v>42300</v>
      </c>
      <c r="Q1061" s="90">
        <v>42700</v>
      </c>
      <c r="R1061" s="90">
        <v>42700</v>
      </c>
      <c r="S1061" s="90">
        <v>44900</v>
      </c>
      <c r="T1061" s="90">
        <v>45600</v>
      </c>
      <c r="U1061" s="90">
        <v>47800</v>
      </c>
      <c r="V1061" s="90">
        <v>47400</v>
      </c>
      <c r="W1061" s="90">
        <v>50200</v>
      </c>
    </row>
    <row r="1062" spans="1:23">
      <c r="A1062" s="93">
        <v>45332</v>
      </c>
      <c r="B1062" s="90">
        <v>47300</v>
      </c>
      <c r="C1062" s="90">
        <v>47300</v>
      </c>
      <c r="D1062" s="90">
        <v>46300</v>
      </c>
      <c r="E1062" s="90">
        <v>42600</v>
      </c>
      <c r="F1062" s="90">
        <v>47800</v>
      </c>
      <c r="G1062" s="91" t="s">
        <v>25</v>
      </c>
      <c r="H1062" s="90">
        <v>44500</v>
      </c>
      <c r="I1062" s="90">
        <v>45400</v>
      </c>
      <c r="J1062" s="90">
        <v>48300</v>
      </c>
      <c r="K1062" s="91" t="s">
        <v>25</v>
      </c>
      <c r="L1062" s="90">
        <v>46700</v>
      </c>
      <c r="M1062" s="90">
        <v>48100</v>
      </c>
      <c r="N1062" s="90">
        <v>45300</v>
      </c>
      <c r="O1062" s="90">
        <v>44000</v>
      </c>
      <c r="P1062" s="90">
        <v>42200</v>
      </c>
      <c r="Q1062" s="90">
        <v>42500</v>
      </c>
      <c r="R1062" s="90">
        <v>42700</v>
      </c>
      <c r="S1062" s="90">
        <v>44700</v>
      </c>
      <c r="T1062" s="90">
        <v>45600</v>
      </c>
      <c r="U1062" s="90">
        <v>47800</v>
      </c>
      <c r="V1062" s="90">
        <v>47400</v>
      </c>
      <c r="W1062" s="90">
        <v>50200</v>
      </c>
    </row>
    <row r="1063" spans="1:23">
      <c r="A1063" s="93">
        <v>45333</v>
      </c>
      <c r="B1063" s="90" t="s">
        <v>24</v>
      </c>
      <c r="C1063" s="90" t="s">
        <v>24</v>
      </c>
      <c r="D1063" s="90" t="s">
        <v>24</v>
      </c>
      <c r="E1063" s="90" t="s">
        <v>24</v>
      </c>
      <c r="F1063" s="90" t="s">
        <v>24</v>
      </c>
      <c r="G1063" s="90" t="s">
        <v>24</v>
      </c>
      <c r="H1063" s="90" t="s">
        <v>24</v>
      </c>
      <c r="I1063" s="90" t="s">
        <v>24</v>
      </c>
      <c r="J1063" s="90" t="s">
        <v>24</v>
      </c>
      <c r="K1063" s="90" t="s">
        <v>24</v>
      </c>
      <c r="L1063" s="90" t="s">
        <v>24</v>
      </c>
      <c r="M1063" s="90" t="s">
        <v>24</v>
      </c>
      <c r="N1063" s="90" t="s">
        <v>24</v>
      </c>
      <c r="O1063" s="90" t="s">
        <v>24</v>
      </c>
      <c r="P1063" s="90" t="s">
        <v>24</v>
      </c>
      <c r="Q1063" s="90" t="s">
        <v>24</v>
      </c>
      <c r="R1063" s="90" t="s">
        <v>24</v>
      </c>
      <c r="S1063" s="90" t="s">
        <v>24</v>
      </c>
      <c r="T1063" s="90" t="s">
        <v>24</v>
      </c>
      <c r="U1063" s="90" t="s">
        <v>24</v>
      </c>
      <c r="V1063" s="90" t="s">
        <v>24</v>
      </c>
      <c r="W1063" s="90" t="s">
        <v>24</v>
      </c>
    </row>
    <row r="1064" spans="1:23">
      <c r="A1064" s="93">
        <v>45334</v>
      </c>
      <c r="B1064" s="90">
        <v>47300</v>
      </c>
      <c r="C1064" s="90">
        <v>47300</v>
      </c>
      <c r="D1064" s="90">
        <v>46100</v>
      </c>
      <c r="E1064" s="90">
        <v>42500</v>
      </c>
      <c r="F1064" s="90">
        <v>47700</v>
      </c>
      <c r="G1064" s="91" t="s">
        <v>25</v>
      </c>
      <c r="H1064" s="90">
        <v>44500</v>
      </c>
      <c r="I1064" s="90">
        <v>45400</v>
      </c>
      <c r="J1064" s="90">
        <v>48200</v>
      </c>
      <c r="K1064" s="91" t="s">
        <v>25</v>
      </c>
      <c r="L1064" s="90">
        <v>46500</v>
      </c>
      <c r="M1064" s="90">
        <v>48100</v>
      </c>
      <c r="N1064" s="90">
        <v>45000</v>
      </c>
      <c r="O1064" s="90">
        <v>43800</v>
      </c>
      <c r="P1064" s="90">
        <v>42000</v>
      </c>
      <c r="Q1064" s="90">
        <v>42500</v>
      </c>
      <c r="R1064" s="90">
        <v>42500</v>
      </c>
      <c r="S1064" s="90">
        <v>44600</v>
      </c>
      <c r="T1064" s="90">
        <v>45500</v>
      </c>
      <c r="U1064" s="90">
        <v>46800</v>
      </c>
      <c r="V1064" s="90">
        <v>47400</v>
      </c>
      <c r="W1064" s="90">
        <v>50200</v>
      </c>
    </row>
    <row r="1065" spans="1:23">
      <c r="A1065" s="93">
        <v>45335</v>
      </c>
      <c r="B1065" s="90">
        <v>47300</v>
      </c>
      <c r="C1065" s="90">
        <v>47300</v>
      </c>
      <c r="D1065" s="91" t="s">
        <v>25</v>
      </c>
      <c r="E1065" s="90">
        <v>42300</v>
      </c>
      <c r="F1065" s="90">
        <v>47600</v>
      </c>
      <c r="G1065" s="91" t="s">
        <v>25</v>
      </c>
      <c r="H1065" s="90">
        <v>44400</v>
      </c>
      <c r="I1065" s="90">
        <v>45000</v>
      </c>
      <c r="J1065" s="90">
        <v>48000</v>
      </c>
      <c r="K1065" s="91" t="s">
        <v>25</v>
      </c>
      <c r="L1065" s="90">
        <v>46300</v>
      </c>
      <c r="M1065" s="90">
        <v>48000</v>
      </c>
      <c r="N1065" s="90">
        <v>44700</v>
      </c>
      <c r="O1065" s="90">
        <v>43800</v>
      </c>
      <c r="P1065" s="90">
        <v>41800</v>
      </c>
      <c r="Q1065" s="90">
        <v>42100</v>
      </c>
      <c r="R1065" s="90">
        <v>42500</v>
      </c>
      <c r="S1065" s="90">
        <v>44400</v>
      </c>
      <c r="T1065" s="90">
        <v>45500</v>
      </c>
      <c r="U1065" s="90">
        <v>46800</v>
      </c>
      <c r="V1065" s="90">
        <v>47200</v>
      </c>
      <c r="W1065" s="90">
        <v>50200</v>
      </c>
    </row>
    <row r="1066" spans="1:23">
      <c r="A1066" s="93">
        <v>45336</v>
      </c>
      <c r="B1066" s="90">
        <v>47300</v>
      </c>
      <c r="C1066" s="90">
        <v>47300</v>
      </c>
      <c r="D1066" s="90">
        <v>46000</v>
      </c>
      <c r="E1066" s="90">
        <v>42400</v>
      </c>
      <c r="F1066" s="90">
        <v>47400</v>
      </c>
      <c r="G1066" s="91" t="s">
        <v>25</v>
      </c>
      <c r="H1066" s="90">
        <v>44300</v>
      </c>
      <c r="I1066" s="90">
        <v>45400</v>
      </c>
      <c r="J1066" s="90">
        <v>48200</v>
      </c>
      <c r="K1066" s="91" t="s">
        <v>25</v>
      </c>
      <c r="L1066" s="90">
        <v>46500</v>
      </c>
      <c r="M1066" s="90">
        <v>48100</v>
      </c>
      <c r="N1066" s="90">
        <v>44900</v>
      </c>
      <c r="O1066" s="90">
        <v>43700</v>
      </c>
      <c r="P1066" s="90">
        <v>41800</v>
      </c>
      <c r="Q1066" s="90">
        <v>42100</v>
      </c>
      <c r="R1066" s="90">
        <v>42500</v>
      </c>
      <c r="S1066" s="90">
        <v>44500</v>
      </c>
      <c r="T1066" s="90">
        <v>45500</v>
      </c>
      <c r="U1066" s="90">
        <v>46800</v>
      </c>
      <c r="V1066" s="90">
        <v>47200</v>
      </c>
      <c r="W1066" s="90">
        <v>50200</v>
      </c>
    </row>
    <row r="1067" spans="1:23">
      <c r="A1067" s="93">
        <v>45337</v>
      </c>
      <c r="B1067" s="90">
        <v>47500</v>
      </c>
      <c r="C1067" s="90">
        <v>47300</v>
      </c>
      <c r="D1067" s="90">
        <v>46100</v>
      </c>
      <c r="E1067" s="90">
        <v>42800</v>
      </c>
      <c r="F1067" s="90">
        <v>47700</v>
      </c>
      <c r="G1067" s="91" t="s">
        <v>25</v>
      </c>
      <c r="H1067" s="90">
        <v>44300</v>
      </c>
      <c r="I1067" s="90">
        <v>45400</v>
      </c>
      <c r="J1067" s="90">
        <v>48200</v>
      </c>
      <c r="K1067" s="91" t="s">
        <v>25</v>
      </c>
      <c r="L1067" s="90">
        <v>46700</v>
      </c>
      <c r="M1067" s="90">
        <v>48100</v>
      </c>
      <c r="N1067" s="90">
        <v>45000</v>
      </c>
      <c r="O1067" s="90">
        <v>43700</v>
      </c>
      <c r="P1067" s="90">
        <v>42200</v>
      </c>
      <c r="Q1067" s="90">
        <v>42400</v>
      </c>
      <c r="R1067" s="90">
        <v>42500</v>
      </c>
      <c r="S1067" s="90">
        <v>44900</v>
      </c>
      <c r="T1067" s="90">
        <v>45700</v>
      </c>
      <c r="U1067" s="90">
        <v>46800</v>
      </c>
      <c r="V1067" s="90">
        <v>47200</v>
      </c>
      <c r="W1067" s="90">
        <v>50200</v>
      </c>
    </row>
    <row r="1068" spans="1:23">
      <c r="A1068" s="93">
        <v>45338</v>
      </c>
      <c r="B1068" s="90">
        <v>47500</v>
      </c>
      <c r="C1068" s="90">
        <v>47300</v>
      </c>
      <c r="D1068" s="90">
        <v>46000</v>
      </c>
      <c r="E1068" s="90">
        <v>42500</v>
      </c>
      <c r="F1068" s="90">
        <v>47700</v>
      </c>
      <c r="G1068" s="91" t="s">
        <v>25</v>
      </c>
      <c r="H1068" s="90">
        <v>44300</v>
      </c>
      <c r="I1068" s="90">
        <v>45200</v>
      </c>
      <c r="J1068" s="90">
        <v>48200</v>
      </c>
      <c r="K1068" s="91" t="s">
        <v>25</v>
      </c>
      <c r="L1068" s="90">
        <v>46700</v>
      </c>
      <c r="M1068" s="90">
        <v>48100</v>
      </c>
      <c r="N1068" s="90">
        <v>44900</v>
      </c>
      <c r="O1068" s="90">
        <v>43400</v>
      </c>
      <c r="P1068" s="90">
        <v>42000</v>
      </c>
      <c r="Q1068" s="90">
        <v>42400</v>
      </c>
      <c r="R1068" s="90">
        <v>42500</v>
      </c>
      <c r="S1068" s="90">
        <v>44600</v>
      </c>
      <c r="T1068" s="90">
        <v>45700</v>
      </c>
      <c r="U1068" s="90">
        <v>46800</v>
      </c>
      <c r="V1068" s="90">
        <v>47000</v>
      </c>
      <c r="W1068" s="90">
        <v>50200</v>
      </c>
    </row>
    <row r="1069" spans="1:23">
      <c r="A1069" s="93">
        <v>45339</v>
      </c>
      <c r="B1069" s="90">
        <v>47700</v>
      </c>
      <c r="C1069" s="90">
        <v>47300</v>
      </c>
      <c r="D1069" s="90">
        <v>46200</v>
      </c>
      <c r="E1069" s="90">
        <v>42800</v>
      </c>
      <c r="F1069" s="90">
        <v>47700</v>
      </c>
      <c r="G1069" s="91" t="s">
        <v>25</v>
      </c>
      <c r="H1069" s="90">
        <v>44500</v>
      </c>
      <c r="I1069" s="90">
        <v>45300</v>
      </c>
      <c r="J1069" s="90">
        <v>48300</v>
      </c>
      <c r="K1069" s="91" t="s">
        <v>25</v>
      </c>
      <c r="L1069" s="90">
        <v>46900</v>
      </c>
      <c r="M1069" s="90">
        <v>48100</v>
      </c>
      <c r="N1069" s="90">
        <v>45100</v>
      </c>
      <c r="O1069" s="90">
        <v>43400</v>
      </c>
      <c r="P1069" s="90">
        <v>42200</v>
      </c>
      <c r="Q1069" s="90">
        <v>42700</v>
      </c>
      <c r="R1069" s="90">
        <v>42800</v>
      </c>
      <c r="S1069" s="90">
        <v>44900</v>
      </c>
      <c r="T1069" s="90">
        <v>46000</v>
      </c>
      <c r="U1069" s="90">
        <v>46800</v>
      </c>
      <c r="V1069" s="90">
        <v>47000</v>
      </c>
      <c r="W1069" s="90">
        <v>50200</v>
      </c>
    </row>
    <row r="1070" spans="1:23">
      <c r="A1070" s="93">
        <v>45340</v>
      </c>
      <c r="B1070" s="90" t="s">
        <v>24</v>
      </c>
      <c r="C1070" s="90" t="s">
        <v>24</v>
      </c>
      <c r="D1070" s="90" t="s">
        <v>24</v>
      </c>
      <c r="E1070" s="90" t="s">
        <v>24</v>
      </c>
      <c r="F1070" s="90" t="s">
        <v>24</v>
      </c>
      <c r="G1070" s="90" t="s">
        <v>24</v>
      </c>
      <c r="H1070" s="90" t="s">
        <v>24</v>
      </c>
      <c r="I1070" s="90" t="s">
        <v>24</v>
      </c>
      <c r="J1070" s="90" t="s">
        <v>24</v>
      </c>
      <c r="K1070" s="90" t="s">
        <v>24</v>
      </c>
      <c r="L1070" s="90" t="s">
        <v>24</v>
      </c>
      <c r="M1070" s="90" t="s">
        <v>24</v>
      </c>
      <c r="N1070" s="90" t="s">
        <v>24</v>
      </c>
      <c r="O1070" s="90" t="s">
        <v>24</v>
      </c>
      <c r="P1070" s="90" t="s">
        <v>24</v>
      </c>
      <c r="Q1070" s="90" t="s">
        <v>24</v>
      </c>
      <c r="R1070" s="90" t="s">
        <v>24</v>
      </c>
      <c r="S1070" s="90" t="s">
        <v>24</v>
      </c>
      <c r="T1070" s="90" t="s">
        <v>24</v>
      </c>
      <c r="U1070" s="90" t="s">
        <v>24</v>
      </c>
      <c r="V1070" s="90" t="s">
        <v>24</v>
      </c>
      <c r="W1070" s="90" t="s">
        <v>24</v>
      </c>
    </row>
    <row r="1071" spans="1:23">
      <c r="A1071" s="93">
        <v>45341</v>
      </c>
      <c r="B1071" s="90">
        <v>47700</v>
      </c>
      <c r="C1071" s="90">
        <v>47300</v>
      </c>
      <c r="D1071" s="90">
        <v>46000</v>
      </c>
      <c r="E1071" s="90">
        <v>42800</v>
      </c>
      <c r="F1071" s="90">
        <v>48000</v>
      </c>
      <c r="G1071" s="91" t="s">
        <v>25</v>
      </c>
      <c r="H1071" s="90">
        <v>44500</v>
      </c>
      <c r="I1071" s="90">
        <v>45300</v>
      </c>
      <c r="J1071" s="90">
        <v>48300</v>
      </c>
      <c r="K1071" s="91" t="s">
        <v>25</v>
      </c>
      <c r="L1071" s="90">
        <v>47000</v>
      </c>
      <c r="M1071" s="90">
        <v>48200</v>
      </c>
      <c r="N1071" s="90">
        <v>45100</v>
      </c>
      <c r="O1071" s="90">
        <v>43400</v>
      </c>
      <c r="P1071" s="90">
        <v>42200</v>
      </c>
      <c r="Q1071" s="90">
        <v>42800</v>
      </c>
      <c r="R1071" s="90">
        <v>42700</v>
      </c>
      <c r="S1071" s="90">
        <v>44800</v>
      </c>
      <c r="T1071" s="90">
        <v>46000</v>
      </c>
      <c r="U1071" s="90">
        <v>46800</v>
      </c>
      <c r="V1071" s="90">
        <v>47000</v>
      </c>
      <c r="W1071" s="90">
        <v>49600</v>
      </c>
    </row>
    <row r="1072" spans="1:23">
      <c r="A1072" s="93">
        <v>45342</v>
      </c>
      <c r="B1072" s="90">
        <v>47900</v>
      </c>
      <c r="C1072" s="90">
        <v>47200</v>
      </c>
      <c r="D1072" s="90">
        <v>46300</v>
      </c>
      <c r="E1072" s="90">
        <v>43100</v>
      </c>
      <c r="F1072" s="90">
        <v>48000</v>
      </c>
      <c r="G1072" s="91" t="s">
        <v>25</v>
      </c>
      <c r="H1072" s="90">
        <v>45000</v>
      </c>
      <c r="I1072" s="90">
        <v>45500</v>
      </c>
      <c r="J1072" s="90">
        <v>48300</v>
      </c>
      <c r="K1072" s="91" t="s">
        <v>25</v>
      </c>
      <c r="L1072" s="90">
        <v>47300</v>
      </c>
      <c r="M1072" s="90">
        <v>48200</v>
      </c>
      <c r="N1072" s="90">
        <v>45500</v>
      </c>
      <c r="O1072" s="90">
        <v>43700</v>
      </c>
      <c r="P1072" s="90">
        <v>42500</v>
      </c>
      <c r="Q1072" s="90">
        <v>43000</v>
      </c>
      <c r="R1072" s="90">
        <v>43000</v>
      </c>
      <c r="S1072" s="90">
        <v>45100</v>
      </c>
      <c r="T1072" s="90">
        <v>46200</v>
      </c>
      <c r="U1072" s="90">
        <v>46800</v>
      </c>
      <c r="V1072" s="90">
        <v>47000</v>
      </c>
      <c r="W1072" s="90">
        <v>49600</v>
      </c>
    </row>
    <row r="1073" spans="1:23">
      <c r="A1073" s="93">
        <v>45343</v>
      </c>
      <c r="B1073" s="90">
        <v>47900</v>
      </c>
      <c r="C1073" s="90">
        <v>47200</v>
      </c>
      <c r="D1073" s="90">
        <v>46100</v>
      </c>
      <c r="E1073" s="90">
        <v>42900</v>
      </c>
      <c r="F1073" s="90">
        <v>48300</v>
      </c>
      <c r="G1073" s="91" t="s">
        <v>25</v>
      </c>
      <c r="H1073" s="90">
        <v>45000</v>
      </c>
      <c r="I1073" s="90">
        <v>45300</v>
      </c>
      <c r="J1073" s="90">
        <v>48300</v>
      </c>
      <c r="K1073" s="91" t="s">
        <v>25</v>
      </c>
      <c r="L1073" s="90">
        <v>47300</v>
      </c>
      <c r="M1073" s="90">
        <v>48200</v>
      </c>
      <c r="N1073" s="90">
        <v>45200</v>
      </c>
      <c r="O1073" s="90">
        <v>43600</v>
      </c>
      <c r="P1073" s="90">
        <v>42300</v>
      </c>
      <c r="Q1073" s="90">
        <v>42800</v>
      </c>
      <c r="R1073" s="90">
        <v>42800</v>
      </c>
      <c r="S1073" s="90">
        <v>45000</v>
      </c>
      <c r="T1073" s="90">
        <v>46200</v>
      </c>
      <c r="U1073" s="90">
        <v>46800</v>
      </c>
      <c r="V1073" s="90">
        <v>47000</v>
      </c>
      <c r="W1073" s="90">
        <v>49600</v>
      </c>
    </row>
    <row r="1074" spans="1:23">
      <c r="A1074" s="93">
        <v>45344</v>
      </c>
      <c r="B1074" s="90">
        <v>48000</v>
      </c>
      <c r="C1074" s="90">
        <v>47200</v>
      </c>
      <c r="D1074" s="90">
        <v>46100</v>
      </c>
      <c r="E1074" s="90">
        <v>42800</v>
      </c>
      <c r="F1074" s="90">
        <v>48300</v>
      </c>
      <c r="G1074" s="91" t="s">
        <v>25</v>
      </c>
      <c r="H1074" s="90">
        <v>45000</v>
      </c>
      <c r="I1074" s="90">
        <v>45200</v>
      </c>
      <c r="J1074" s="90">
        <v>48300</v>
      </c>
      <c r="K1074" s="91" t="s">
        <v>25</v>
      </c>
      <c r="L1074" s="90">
        <v>47300</v>
      </c>
      <c r="M1074" s="90">
        <v>48400</v>
      </c>
      <c r="N1074" s="90">
        <v>45000</v>
      </c>
      <c r="O1074" s="90">
        <v>43600</v>
      </c>
      <c r="P1074" s="90">
        <v>42200</v>
      </c>
      <c r="Q1074" s="90">
        <v>42700</v>
      </c>
      <c r="R1074" s="90">
        <v>42800</v>
      </c>
      <c r="S1074" s="90">
        <v>44900</v>
      </c>
      <c r="T1074" s="90">
        <v>46200</v>
      </c>
      <c r="U1074" s="90">
        <v>46800</v>
      </c>
      <c r="V1074" s="90">
        <v>47300</v>
      </c>
      <c r="W1074" s="90">
        <v>49300</v>
      </c>
    </row>
    <row r="1075" spans="1:23">
      <c r="A1075" s="93">
        <v>45345</v>
      </c>
      <c r="B1075" s="90">
        <v>48300</v>
      </c>
      <c r="C1075" s="90">
        <v>47500</v>
      </c>
      <c r="D1075" s="90">
        <v>46200</v>
      </c>
      <c r="E1075" s="90">
        <v>43100</v>
      </c>
      <c r="F1075" s="90">
        <v>48300</v>
      </c>
      <c r="G1075" s="91" t="s">
        <v>25</v>
      </c>
      <c r="H1075" s="90">
        <v>45000</v>
      </c>
      <c r="I1075" s="90">
        <v>45400</v>
      </c>
      <c r="J1075" s="90">
        <v>48700</v>
      </c>
      <c r="K1075" s="91" t="s">
        <v>25</v>
      </c>
      <c r="L1075" s="90">
        <v>47600</v>
      </c>
      <c r="M1075" s="90">
        <v>48700</v>
      </c>
      <c r="N1075" s="90">
        <v>45200</v>
      </c>
      <c r="O1075" s="90">
        <v>43700</v>
      </c>
      <c r="P1075" s="90">
        <v>42500</v>
      </c>
      <c r="Q1075" s="90">
        <v>43100</v>
      </c>
      <c r="R1075" s="90">
        <v>43000</v>
      </c>
      <c r="S1075" s="90">
        <v>45200</v>
      </c>
      <c r="T1075" s="90">
        <v>46200</v>
      </c>
      <c r="U1075" s="90">
        <v>46800</v>
      </c>
      <c r="V1075" s="90">
        <v>47900</v>
      </c>
      <c r="W1075" s="90">
        <v>49600</v>
      </c>
    </row>
    <row r="1076" spans="1:23">
      <c r="A1076" s="93">
        <v>45346</v>
      </c>
      <c r="B1076" s="90">
        <v>48300</v>
      </c>
      <c r="C1076" s="90">
        <v>47500</v>
      </c>
      <c r="D1076" s="90">
        <v>46100</v>
      </c>
      <c r="E1076" s="90">
        <v>42900</v>
      </c>
      <c r="F1076" s="90">
        <v>48300</v>
      </c>
      <c r="G1076" s="91" t="s">
        <v>25</v>
      </c>
      <c r="H1076" s="90">
        <v>45500</v>
      </c>
      <c r="I1076" s="90">
        <v>45200</v>
      </c>
      <c r="J1076" s="90">
        <v>48800</v>
      </c>
      <c r="K1076" s="91" t="s">
        <v>25</v>
      </c>
      <c r="L1076" s="90">
        <v>47500</v>
      </c>
      <c r="M1076" s="90">
        <v>48700</v>
      </c>
      <c r="N1076" s="90">
        <v>45200</v>
      </c>
      <c r="O1076" s="90">
        <v>43700</v>
      </c>
      <c r="P1076" s="90">
        <v>42400</v>
      </c>
      <c r="Q1076" s="90">
        <v>42900</v>
      </c>
      <c r="R1076" s="90">
        <v>43000</v>
      </c>
      <c r="S1076" s="90">
        <v>45000</v>
      </c>
      <c r="T1076" s="90">
        <v>46000</v>
      </c>
      <c r="U1076" s="90">
        <v>46800</v>
      </c>
      <c r="V1076" s="90">
        <v>47900</v>
      </c>
      <c r="W1076" s="90">
        <v>49600</v>
      </c>
    </row>
    <row r="1077" spans="1:23">
      <c r="A1077" s="93">
        <v>45347</v>
      </c>
      <c r="B1077" s="90" t="s">
        <v>24</v>
      </c>
      <c r="C1077" s="90" t="s">
        <v>24</v>
      </c>
      <c r="D1077" s="90" t="s">
        <v>24</v>
      </c>
      <c r="E1077" s="90" t="s">
        <v>24</v>
      </c>
      <c r="F1077" s="90" t="s">
        <v>24</v>
      </c>
      <c r="G1077" s="90" t="s">
        <v>24</v>
      </c>
      <c r="H1077" s="90" t="s">
        <v>24</v>
      </c>
      <c r="I1077" s="90" t="s">
        <v>24</v>
      </c>
      <c r="J1077" s="90" t="s">
        <v>24</v>
      </c>
      <c r="K1077" s="90" t="s">
        <v>24</v>
      </c>
      <c r="L1077" s="90" t="s">
        <v>24</v>
      </c>
      <c r="M1077" s="90" t="s">
        <v>24</v>
      </c>
      <c r="N1077" s="90" t="s">
        <v>24</v>
      </c>
      <c r="O1077" s="90" t="s">
        <v>24</v>
      </c>
      <c r="P1077" s="90" t="s">
        <v>24</v>
      </c>
      <c r="Q1077" s="90" t="s">
        <v>24</v>
      </c>
      <c r="R1077" s="90" t="s">
        <v>24</v>
      </c>
      <c r="S1077" s="90" t="s">
        <v>24</v>
      </c>
      <c r="T1077" s="90" t="s">
        <v>24</v>
      </c>
      <c r="U1077" s="90" t="s">
        <v>24</v>
      </c>
      <c r="V1077" s="90" t="s">
        <v>24</v>
      </c>
      <c r="W1077" s="90" t="s">
        <v>24</v>
      </c>
    </row>
    <row r="1078" spans="1:23">
      <c r="A1078" s="93">
        <v>45348</v>
      </c>
      <c r="B1078" s="90">
        <v>48300</v>
      </c>
      <c r="C1078" s="90">
        <v>47500</v>
      </c>
      <c r="D1078" s="90">
        <v>46100</v>
      </c>
      <c r="E1078" s="90">
        <v>42900</v>
      </c>
      <c r="F1078" s="90">
        <v>48500</v>
      </c>
      <c r="G1078" s="91" t="s">
        <v>25</v>
      </c>
      <c r="H1078" s="90">
        <v>45500</v>
      </c>
      <c r="I1078" s="90">
        <v>45300</v>
      </c>
      <c r="J1078" s="90">
        <v>49000</v>
      </c>
      <c r="K1078" s="91" t="s">
        <v>25</v>
      </c>
      <c r="L1078" s="90">
        <v>47700</v>
      </c>
      <c r="M1078" s="90">
        <v>48700</v>
      </c>
      <c r="N1078" s="90">
        <v>45100</v>
      </c>
      <c r="O1078" s="90">
        <v>43700</v>
      </c>
      <c r="P1078" s="90">
        <v>42500</v>
      </c>
      <c r="Q1078" s="90">
        <v>42900</v>
      </c>
      <c r="R1078" s="90">
        <v>43000</v>
      </c>
      <c r="S1078" s="90">
        <v>45000</v>
      </c>
      <c r="T1078" s="90">
        <v>46000</v>
      </c>
      <c r="U1078" s="90">
        <v>46800</v>
      </c>
      <c r="V1078" s="90">
        <v>48000</v>
      </c>
      <c r="W1078" s="90">
        <v>49800</v>
      </c>
    </row>
    <row r="1079" spans="1:23">
      <c r="A1079" s="93">
        <v>45349</v>
      </c>
      <c r="B1079" s="90">
        <v>48300</v>
      </c>
      <c r="C1079" s="90">
        <v>47500</v>
      </c>
      <c r="D1079" s="90">
        <v>46000</v>
      </c>
      <c r="E1079" s="90">
        <v>42700</v>
      </c>
      <c r="F1079" s="90">
        <v>48600</v>
      </c>
      <c r="G1079" s="91" t="s">
        <v>25</v>
      </c>
      <c r="H1079" s="90">
        <v>45250</v>
      </c>
      <c r="I1079" s="90">
        <v>45200</v>
      </c>
      <c r="J1079" s="90">
        <v>49000</v>
      </c>
      <c r="K1079" s="91" t="s">
        <v>25</v>
      </c>
      <c r="L1079" s="90">
        <v>47500</v>
      </c>
      <c r="M1079" s="90">
        <v>48700</v>
      </c>
      <c r="N1079" s="90">
        <v>45000</v>
      </c>
      <c r="O1079" s="90">
        <v>43700</v>
      </c>
      <c r="P1079" s="90">
        <v>42300</v>
      </c>
      <c r="Q1079" s="90">
        <v>42800</v>
      </c>
      <c r="R1079" s="90">
        <v>43000</v>
      </c>
      <c r="S1079" s="90">
        <v>44800</v>
      </c>
      <c r="T1079" s="90">
        <v>46000</v>
      </c>
      <c r="U1079" s="90">
        <v>46800</v>
      </c>
      <c r="V1079" s="90">
        <v>48000</v>
      </c>
      <c r="W1079" s="90">
        <v>49800</v>
      </c>
    </row>
    <row r="1080" spans="1:23">
      <c r="A1080" s="93">
        <v>45350</v>
      </c>
      <c r="B1080" s="90">
        <v>48300</v>
      </c>
      <c r="C1080" s="90">
        <v>47500</v>
      </c>
      <c r="D1080" s="90">
        <v>46000</v>
      </c>
      <c r="E1080" s="90">
        <v>42800</v>
      </c>
      <c r="F1080" s="90">
        <v>48600</v>
      </c>
      <c r="G1080" s="91" t="s">
        <v>25</v>
      </c>
      <c r="H1080" s="90">
        <v>45000</v>
      </c>
      <c r="I1080" s="90">
        <v>45100</v>
      </c>
      <c r="J1080" s="90">
        <v>49000</v>
      </c>
      <c r="K1080" s="91" t="s">
        <v>25</v>
      </c>
      <c r="L1080" s="90">
        <v>47500</v>
      </c>
      <c r="M1080" s="90">
        <v>48700</v>
      </c>
      <c r="N1080" s="90">
        <v>45000</v>
      </c>
      <c r="O1080" s="90">
        <v>43600</v>
      </c>
      <c r="P1080" s="90">
        <v>42200</v>
      </c>
      <c r="Q1080" s="90">
        <v>43000</v>
      </c>
      <c r="R1080" s="90">
        <v>42800</v>
      </c>
      <c r="S1080" s="90">
        <v>44900</v>
      </c>
      <c r="T1080" s="90">
        <v>46000</v>
      </c>
      <c r="U1080" s="90">
        <v>46800</v>
      </c>
      <c r="V1080" s="90">
        <v>48000</v>
      </c>
      <c r="W1080" s="90">
        <v>49800</v>
      </c>
    </row>
    <row r="1081" spans="1:23">
      <c r="A1081" s="93">
        <v>45351</v>
      </c>
      <c r="B1081" s="90">
        <v>48300</v>
      </c>
      <c r="C1081" s="90">
        <v>47500</v>
      </c>
      <c r="D1081" s="90">
        <v>46100</v>
      </c>
      <c r="E1081" s="90">
        <v>43100</v>
      </c>
      <c r="F1081" s="90">
        <v>48700</v>
      </c>
      <c r="G1081" s="91" t="s">
        <v>25</v>
      </c>
      <c r="H1081" s="90">
        <v>45250</v>
      </c>
      <c r="I1081" s="90">
        <v>45300</v>
      </c>
      <c r="J1081" s="90">
        <v>49200</v>
      </c>
      <c r="K1081" s="91" t="s">
        <v>25</v>
      </c>
      <c r="L1081" s="90">
        <v>47800</v>
      </c>
      <c r="M1081" s="90">
        <v>48700</v>
      </c>
      <c r="N1081" s="90">
        <v>45500</v>
      </c>
      <c r="O1081" s="90">
        <v>43700</v>
      </c>
      <c r="P1081" s="90">
        <v>42500</v>
      </c>
      <c r="Q1081" s="90">
        <v>43300</v>
      </c>
      <c r="R1081" s="90">
        <v>43000</v>
      </c>
      <c r="S1081" s="90">
        <v>45200</v>
      </c>
      <c r="T1081" s="90">
        <v>46200</v>
      </c>
      <c r="U1081" s="90">
        <v>46800</v>
      </c>
      <c r="V1081" s="90">
        <v>48000</v>
      </c>
      <c r="W1081" s="90">
        <v>49800</v>
      </c>
    </row>
    <row r="1082" spans="1:23">
      <c r="A1082" s="93">
        <v>45352</v>
      </c>
      <c r="B1082" s="90">
        <v>48300</v>
      </c>
      <c r="C1082" s="90">
        <v>47500</v>
      </c>
      <c r="D1082" s="90">
        <v>46100</v>
      </c>
      <c r="E1082" s="90">
        <v>42900</v>
      </c>
      <c r="F1082" s="90">
        <v>48700</v>
      </c>
      <c r="G1082" s="91" t="s">
        <v>25</v>
      </c>
      <c r="H1082" s="90">
        <v>45500</v>
      </c>
      <c r="I1082" s="90">
        <v>45300</v>
      </c>
      <c r="J1082" s="90">
        <v>49300</v>
      </c>
      <c r="K1082" s="91" t="s">
        <v>25</v>
      </c>
      <c r="L1082" s="90">
        <v>47700</v>
      </c>
      <c r="M1082" s="90">
        <v>48900</v>
      </c>
      <c r="N1082" s="90">
        <v>45200</v>
      </c>
      <c r="O1082" s="90">
        <v>43700</v>
      </c>
      <c r="P1082" s="90">
        <v>42500</v>
      </c>
      <c r="Q1082" s="90">
        <v>43300</v>
      </c>
      <c r="R1082" s="90">
        <v>43000</v>
      </c>
      <c r="S1082" s="90">
        <v>45000</v>
      </c>
      <c r="T1082" s="90">
        <v>46200</v>
      </c>
      <c r="U1082" s="90">
        <v>46800</v>
      </c>
      <c r="V1082" s="90">
        <v>48000</v>
      </c>
      <c r="W1082" s="90">
        <v>49800</v>
      </c>
    </row>
    <row r="1083" spans="1:23">
      <c r="A1083" s="93">
        <v>45353</v>
      </c>
      <c r="B1083" s="90">
        <v>48300</v>
      </c>
      <c r="C1083" s="90">
        <v>47500</v>
      </c>
      <c r="D1083" s="90">
        <v>46000</v>
      </c>
      <c r="E1083" s="90">
        <v>42800</v>
      </c>
      <c r="F1083" s="90">
        <v>48700</v>
      </c>
      <c r="G1083" s="91" t="s">
        <v>25</v>
      </c>
      <c r="H1083" s="90">
        <v>45500</v>
      </c>
      <c r="I1083" s="90">
        <v>45200</v>
      </c>
      <c r="J1083" s="90">
        <v>49300</v>
      </c>
      <c r="K1083" s="91" t="s">
        <v>25</v>
      </c>
      <c r="L1083" s="90">
        <v>47600</v>
      </c>
      <c r="M1083" s="90">
        <v>48900</v>
      </c>
      <c r="N1083" s="90">
        <v>45000</v>
      </c>
      <c r="O1083" s="90">
        <v>43700</v>
      </c>
      <c r="P1083" s="90">
        <v>42300</v>
      </c>
      <c r="Q1083" s="90">
        <v>43100</v>
      </c>
      <c r="R1083" s="90">
        <v>43000</v>
      </c>
      <c r="S1083" s="90">
        <v>44900</v>
      </c>
      <c r="T1083" s="90">
        <v>46200</v>
      </c>
      <c r="U1083" s="90">
        <v>46800</v>
      </c>
      <c r="V1083" s="90">
        <v>48000</v>
      </c>
      <c r="W1083" s="90">
        <v>49800</v>
      </c>
    </row>
    <row r="1084" spans="1:23">
      <c r="A1084" s="93">
        <v>45354</v>
      </c>
      <c r="B1084" s="90" t="s">
        <v>24</v>
      </c>
      <c r="C1084" s="90" t="s">
        <v>24</v>
      </c>
      <c r="D1084" s="90" t="s">
        <v>24</v>
      </c>
      <c r="E1084" s="90" t="s">
        <v>24</v>
      </c>
      <c r="F1084" s="90" t="s">
        <v>24</v>
      </c>
      <c r="G1084" s="90" t="s">
        <v>24</v>
      </c>
      <c r="H1084" s="90" t="s">
        <v>24</v>
      </c>
      <c r="I1084" s="90" t="s">
        <v>24</v>
      </c>
      <c r="J1084" s="90" t="s">
        <v>24</v>
      </c>
      <c r="K1084" s="90" t="s">
        <v>24</v>
      </c>
      <c r="L1084" s="90" t="s">
        <v>24</v>
      </c>
      <c r="M1084" s="90" t="s">
        <v>24</v>
      </c>
      <c r="N1084" s="90" t="s">
        <v>24</v>
      </c>
      <c r="O1084" s="90" t="s">
        <v>24</v>
      </c>
      <c r="P1084" s="90" t="s">
        <v>24</v>
      </c>
      <c r="Q1084" s="90" t="s">
        <v>24</v>
      </c>
      <c r="R1084" s="90" t="s">
        <v>24</v>
      </c>
      <c r="S1084" s="90" t="s">
        <v>24</v>
      </c>
      <c r="T1084" s="90" t="s">
        <v>24</v>
      </c>
      <c r="U1084" s="90" t="s">
        <v>24</v>
      </c>
      <c r="V1084" s="90" t="s">
        <v>24</v>
      </c>
      <c r="W1084" s="90" t="s">
        <v>24</v>
      </c>
    </row>
    <row r="1085" spans="1:23">
      <c r="A1085" s="93">
        <v>45355</v>
      </c>
      <c r="B1085" s="90">
        <v>48300</v>
      </c>
      <c r="C1085" s="90">
        <v>47500</v>
      </c>
      <c r="D1085" s="90">
        <v>46000</v>
      </c>
      <c r="E1085" s="90">
        <v>42800</v>
      </c>
      <c r="F1085" s="90">
        <v>48700</v>
      </c>
      <c r="G1085" s="91" t="s">
        <v>25</v>
      </c>
      <c r="H1085" s="90">
        <v>45750</v>
      </c>
      <c r="I1085" s="90">
        <v>45200</v>
      </c>
      <c r="J1085" s="90">
        <v>49300</v>
      </c>
      <c r="K1085" s="91" t="s">
        <v>25</v>
      </c>
      <c r="L1085" s="90">
        <v>47500</v>
      </c>
      <c r="M1085" s="90">
        <v>48900</v>
      </c>
      <c r="N1085" s="90">
        <v>45000</v>
      </c>
      <c r="O1085" s="90">
        <v>43700</v>
      </c>
      <c r="P1085" s="90">
        <v>42800</v>
      </c>
      <c r="Q1085" s="90">
        <v>43600</v>
      </c>
      <c r="R1085" s="90">
        <v>43000</v>
      </c>
      <c r="S1085" s="90">
        <v>44900</v>
      </c>
      <c r="T1085" s="90">
        <v>46400</v>
      </c>
      <c r="U1085" s="90">
        <v>46800</v>
      </c>
      <c r="V1085" s="90">
        <v>48300</v>
      </c>
      <c r="W1085" s="90">
        <v>49800</v>
      </c>
    </row>
    <row r="1086" spans="1:23">
      <c r="A1086" s="93">
        <v>45356</v>
      </c>
      <c r="B1086" s="90">
        <v>48600</v>
      </c>
      <c r="C1086" s="90">
        <v>47500</v>
      </c>
      <c r="D1086" s="90">
        <v>46200</v>
      </c>
      <c r="E1086" s="90">
        <v>43100</v>
      </c>
      <c r="F1086" s="90">
        <v>48900</v>
      </c>
      <c r="G1086" s="91" t="s">
        <v>25</v>
      </c>
      <c r="H1086" s="90">
        <v>46500</v>
      </c>
      <c r="I1086" s="90">
        <v>45500</v>
      </c>
      <c r="J1086" s="90">
        <v>49500</v>
      </c>
      <c r="K1086" s="91" t="s">
        <v>25</v>
      </c>
      <c r="L1086" s="90">
        <v>47600</v>
      </c>
      <c r="M1086" s="90">
        <v>49100</v>
      </c>
      <c r="N1086" s="90">
        <v>45200</v>
      </c>
      <c r="O1086" s="90">
        <v>44000</v>
      </c>
      <c r="P1086" s="90">
        <v>43300</v>
      </c>
      <c r="Q1086" s="90">
        <v>44000</v>
      </c>
      <c r="R1086" s="90">
        <v>43600</v>
      </c>
      <c r="S1086" s="90">
        <v>45000</v>
      </c>
      <c r="T1086" s="90">
        <v>46800</v>
      </c>
      <c r="U1086" s="90">
        <v>46800</v>
      </c>
      <c r="V1086" s="90">
        <v>48300</v>
      </c>
      <c r="W1086" s="90">
        <v>49800</v>
      </c>
    </row>
    <row r="1087" spans="1:23">
      <c r="A1087" s="93">
        <v>45357</v>
      </c>
      <c r="B1087" s="90">
        <v>48600</v>
      </c>
      <c r="C1087" s="90">
        <v>47500</v>
      </c>
      <c r="D1087" s="90">
        <v>46000</v>
      </c>
      <c r="E1087" s="90">
        <v>43000</v>
      </c>
      <c r="F1087" s="90">
        <v>49200</v>
      </c>
      <c r="G1087" s="91" t="s">
        <v>25</v>
      </c>
      <c r="H1087" s="90">
        <v>46500</v>
      </c>
      <c r="I1087" s="90">
        <v>45300</v>
      </c>
      <c r="J1087" s="90">
        <v>49500</v>
      </c>
      <c r="K1087" s="91" t="s">
        <v>25</v>
      </c>
      <c r="L1087" s="90">
        <v>47500</v>
      </c>
      <c r="M1087" s="90">
        <v>49500</v>
      </c>
      <c r="N1087" s="90">
        <v>44900</v>
      </c>
      <c r="O1087" s="90">
        <v>44000</v>
      </c>
      <c r="P1087" s="90">
        <v>43100</v>
      </c>
      <c r="Q1087" s="90">
        <v>44000</v>
      </c>
      <c r="R1087" s="90">
        <v>43400</v>
      </c>
      <c r="S1087" s="90">
        <v>45100</v>
      </c>
      <c r="T1087" s="90">
        <v>46800</v>
      </c>
      <c r="U1087" s="90">
        <v>46800</v>
      </c>
      <c r="V1087" s="90">
        <v>48700</v>
      </c>
      <c r="W1087" s="90">
        <v>50200</v>
      </c>
    </row>
    <row r="1088" spans="1:23">
      <c r="A1088" s="93">
        <v>45358</v>
      </c>
      <c r="B1088" s="90">
        <v>48600</v>
      </c>
      <c r="C1088" s="90">
        <v>47500</v>
      </c>
      <c r="D1088" s="90">
        <v>46000</v>
      </c>
      <c r="E1088" s="90">
        <v>43200</v>
      </c>
      <c r="F1088" s="90">
        <v>49200</v>
      </c>
      <c r="G1088" s="91" t="s">
        <v>25</v>
      </c>
      <c r="H1088" s="90">
        <v>46500</v>
      </c>
      <c r="I1088" s="90">
        <v>45500</v>
      </c>
      <c r="J1088" s="90">
        <v>49500</v>
      </c>
      <c r="K1088" s="91" t="s">
        <v>25</v>
      </c>
      <c r="L1088" s="90">
        <v>47500</v>
      </c>
      <c r="M1088" s="90">
        <v>49500</v>
      </c>
      <c r="N1088" s="90">
        <v>45000</v>
      </c>
      <c r="O1088" s="90">
        <v>44000</v>
      </c>
      <c r="P1088" s="90">
        <v>43300</v>
      </c>
      <c r="Q1088" s="90">
        <v>44000</v>
      </c>
      <c r="R1088" s="90">
        <v>43200</v>
      </c>
      <c r="S1088" s="90">
        <v>45300</v>
      </c>
      <c r="T1088" s="90">
        <v>46800</v>
      </c>
      <c r="U1088" s="90">
        <v>46800</v>
      </c>
      <c r="V1088" s="90">
        <v>48700</v>
      </c>
      <c r="W1088" s="90">
        <v>50200</v>
      </c>
    </row>
    <row r="1089" spans="1:23">
      <c r="A1089" s="93">
        <v>45359</v>
      </c>
      <c r="B1089" s="90">
        <v>48400</v>
      </c>
      <c r="C1089" s="90">
        <v>47500</v>
      </c>
      <c r="D1089" s="90">
        <v>46000</v>
      </c>
      <c r="E1089" s="90">
        <v>43200</v>
      </c>
      <c r="F1089" s="90">
        <v>49200</v>
      </c>
      <c r="G1089" s="91" t="s">
        <v>25</v>
      </c>
      <c r="H1089" s="90">
        <v>46500</v>
      </c>
      <c r="I1089" s="90">
        <v>45600</v>
      </c>
      <c r="J1089" s="90">
        <v>49300</v>
      </c>
      <c r="K1089" s="91" t="s">
        <v>25</v>
      </c>
      <c r="L1089" s="90">
        <v>47500</v>
      </c>
      <c r="M1089" s="90">
        <v>49500</v>
      </c>
      <c r="N1089" s="90">
        <v>45000</v>
      </c>
      <c r="O1089" s="90">
        <v>44000</v>
      </c>
      <c r="P1089" s="90">
        <v>43300</v>
      </c>
      <c r="Q1089" s="90">
        <v>43900</v>
      </c>
      <c r="R1089" s="90">
        <v>43500</v>
      </c>
      <c r="S1089" s="90">
        <v>45300</v>
      </c>
      <c r="T1089" s="90">
        <v>46800</v>
      </c>
      <c r="U1089" s="90">
        <v>46800</v>
      </c>
      <c r="V1089" s="90">
        <v>48700</v>
      </c>
      <c r="W1089" s="90">
        <v>50200</v>
      </c>
    </row>
    <row r="1090" spans="1:23">
      <c r="A1090" s="93">
        <v>45360</v>
      </c>
      <c r="B1090" s="90">
        <v>48400</v>
      </c>
      <c r="C1090" s="90">
        <v>47500</v>
      </c>
      <c r="D1090" s="90">
        <v>46200</v>
      </c>
      <c r="E1090" s="90">
        <v>43500</v>
      </c>
      <c r="F1090" s="90">
        <v>49200</v>
      </c>
      <c r="G1090" s="91" t="s">
        <v>25</v>
      </c>
      <c r="H1090" s="90">
        <v>46700</v>
      </c>
      <c r="I1090" s="90">
        <v>45600</v>
      </c>
      <c r="J1090" s="90">
        <v>49300</v>
      </c>
      <c r="K1090" s="91" t="s">
        <v>25</v>
      </c>
      <c r="L1090" s="90">
        <v>47700</v>
      </c>
      <c r="M1090" s="90">
        <v>49500</v>
      </c>
      <c r="N1090" s="90">
        <v>45200</v>
      </c>
      <c r="O1090" s="90">
        <v>44000</v>
      </c>
      <c r="P1090" s="90">
        <v>43300</v>
      </c>
      <c r="Q1090" s="90">
        <v>43900</v>
      </c>
      <c r="R1090" s="90">
        <v>43500</v>
      </c>
      <c r="S1090" s="90">
        <v>45600</v>
      </c>
      <c r="T1090" s="90">
        <v>46800</v>
      </c>
      <c r="U1090" s="90">
        <v>46800</v>
      </c>
      <c r="V1090" s="90">
        <v>48700</v>
      </c>
      <c r="W1090" s="90">
        <v>50200</v>
      </c>
    </row>
    <row r="1091" spans="1:23">
      <c r="A1091" s="93">
        <v>45361</v>
      </c>
      <c r="B1091" s="90" t="s">
        <v>24</v>
      </c>
      <c r="C1091" s="90" t="s">
        <v>24</v>
      </c>
      <c r="D1091" s="90" t="s">
        <v>24</v>
      </c>
      <c r="E1091" s="90" t="s">
        <v>24</v>
      </c>
      <c r="F1091" s="90" t="s">
        <v>24</v>
      </c>
      <c r="G1091" s="90" t="s">
        <v>24</v>
      </c>
      <c r="H1091" s="90" t="s">
        <v>24</v>
      </c>
      <c r="I1091" s="90" t="s">
        <v>24</v>
      </c>
      <c r="J1091" s="90" t="s">
        <v>24</v>
      </c>
      <c r="K1091" s="90" t="s">
        <v>24</v>
      </c>
      <c r="L1091" s="90" t="s">
        <v>24</v>
      </c>
      <c r="M1091" s="90" t="s">
        <v>24</v>
      </c>
      <c r="N1091" s="90" t="s">
        <v>24</v>
      </c>
      <c r="O1091" s="90" t="s">
        <v>24</v>
      </c>
      <c r="P1091" s="90" t="s">
        <v>24</v>
      </c>
      <c r="Q1091" s="90" t="s">
        <v>24</v>
      </c>
      <c r="R1091" s="90" t="s">
        <v>24</v>
      </c>
      <c r="S1091" s="90" t="s">
        <v>24</v>
      </c>
      <c r="T1091" s="90" t="s">
        <v>24</v>
      </c>
      <c r="U1091" s="90" t="s">
        <v>24</v>
      </c>
      <c r="V1091" s="90" t="s">
        <v>24</v>
      </c>
      <c r="W1091" s="90" t="s">
        <v>24</v>
      </c>
    </row>
    <row r="1092" spans="1:23">
      <c r="A1092" s="93">
        <v>45362</v>
      </c>
      <c r="B1092" s="90">
        <v>48300</v>
      </c>
      <c r="C1092" s="90">
        <v>47500</v>
      </c>
      <c r="D1092" s="90">
        <v>46200</v>
      </c>
      <c r="E1092" s="90">
        <v>43400</v>
      </c>
      <c r="F1092" s="90">
        <v>49200</v>
      </c>
      <c r="G1092" s="91" t="s">
        <v>25</v>
      </c>
      <c r="H1092" s="90">
        <v>46700</v>
      </c>
      <c r="I1092" s="90">
        <v>45600</v>
      </c>
      <c r="J1092" s="90">
        <v>49300</v>
      </c>
      <c r="K1092" s="91" t="s">
        <v>25</v>
      </c>
      <c r="L1092" s="90">
        <v>47600</v>
      </c>
      <c r="M1092" s="90">
        <v>49500</v>
      </c>
      <c r="N1092" s="90">
        <v>44800</v>
      </c>
      <c r="O1092" s="90">
        <v>44000</v>
      </c>
      <c r="P1092" s="90">
        <v>43100</v>
      </c>
      <c r="Q1092" s="90">
        <v>43800</v>
      </c>
      <c r="R1092" s="90">
        <v>43300</v>
      </c>
      <c r="S1092" s="90">
        <v>45500</v>
      </c>
      <c r="T1092" s="90">
        <v>46700</v>
      </c>
      <c r="U1092" s="90">
        <v>46800</v>
      </c>
      <c r="V1092" s="90">
        <v>48700</v>
      </c>
      <c r="W1092" s="90">
        <v>50200</v>
      </c>
    </row>
    <row r="1093" spans="1:23">
      <c r="A1093" s="93">
        <v>45363</v>
      </c>
      <c r="B1093" s="90">
        <v>48100</v>
      </c>
      <c r="C1093" s="90">
        <v>47500</v>
      </c>
      <c r="D1093" s="90">
        <v>46000</v>
      </c>
      <c r="E1093" s="90">
        <v>43100</v>
      </c>
      <c r="F1093" s="90">
        <v>48800</v>
      </c>
      <c r="G1093" s="91" t="s">
        <v>25</v>
      </c>
      <c r="H1093" s="90">
        <v>46500</v>
      </c>
      <c r="I1093" s="90">
        <v>45400</v>
      </c>
      <c r="J1093" s="90">
        <v>49300</v>
      </c>
      <c r="K1093" s="91" t="s">
        <v>25</v>
      </c>
      <c r="L1093" s="90">
        <v>47500</v>
      </c>
      <c r="M1093" s="90">
        <v>49500</v>
      </c>
      <c r="N1093" s="90">
        <v>44600</v>
      </c>
      <c r="O1093" s="90">
        <v>44000</v>
      </c>
      <c r="P1093" s="90">
        <v>43000</v>
      </c>
      <c r="Q1093" s="90">
        <v>43500</v>
      </c>
      <c r="R1093" s="90">
        <v>43200</v>
      </c>
      <c r="S1093" s="90">
        <v>45200</v>
      </c>
      <c r="T1093" s="90">
        <v>46500</v>
      </c>
      <c r="U1093" s="90">
        <v>46800</v>
      </c>
      <c r="V1093" s="90">
        <v>48700</v>
      </c>
      <c r="W1093" s="90">
        <v>50200</v>
      </c>
    </row>
    <row r="1094" spans="1:23">
      <c r="A1094" s="93">
        <v>45364</v>
      </c>
      <c r="B1094" s="90">
        <v>48100</v>
      </c>
      <c r="C1094" s="90">
        <v>47500</v>
      </c>
      <c r="D1094" s="90">
        <v>46000</v>
      </c>
      <c r="E1094" s="90">
        <v>43100</v>
      </c>
      <c r="F1094" s="90">
        <v>48800</v>
      </c>
      <c r="G1094" s="91" t="s">
        <v>25</v>
      </c>
      <c r="H1094" s="90">
        <v>46500</v>
      </c>
      <c r="I1094" s="90">
        <v>45300</v>
      </c>
      <c r="J1094" s="90">
        <v>49300</v>
      </c>
      <c r="K1094" s="91" t="s">
        <v>25</v>
      </c>
      <c r="L1094" s="90">
        <v>47500</v>
      </c>
      <c r="M1094" s="90">
        <v>49500</v>
      </c>
      <c r="N1094" s="90">
        <v>44700</v>
      </c>
      <c r="O1094" s="90">
        <v>44300</v>
      </c>
      <c r="P1094" s="90">
        <v>42600</v>
      </c>
      <c r="Q1094" s="90">
        <v>43500</v>
      </c>
      <c r="R1094" s="90">
        <v>43200</v>
      </c>
      <c r="S1094" s="90">
        <v>45200</v>
      </c>
      <c r="T1094" s="90">
        <v>46500</v>
      </c>
      <c r="U1094" s="90">
        <v>46800</v>
      </c>
      <c r="V1094" s="90">
        <v>48500</v>
      </c>
      <c r="W1094" s="90">
        <v>50200</v>
      </c>
    </row>
    <row r="1095" spans="1:23">
      <c r="A1095" s="93">
        <v>45365</v>
      </c>
      <c r="B1095" s="90">
        <v>48000</v>
      </c>
      <c r="C1095" s="90">
        <v>47500</v>
      </c>
      <c r="D1095" s="90">
        <v>45700</v>
      </c>
      <c r="E1095" s="90">
        <v>42800</v>
      </c>
      <c r="F1095" s="90">
        <v>48800</v>
      </c>
      <c r="G1095" s="91" t="s">
        <v>25</v>
      </c>
      <c r="H1095" s="90">
        <v>46500</v>
      </c>
      <c r="I1095" s="90">
        <v>45300</v>
      </c>
      <c r="J1095" s="90">
        <v>49300</v>
      </c>
      <c r="K1095" s="91" t="s">
        <v>25</v>
      </c>
      <c r="L1095" s="90">
        <v>47300</v>
      </c>
      <c r="M1095" s="90">
        <v>49500</v>
      </c>
      <c r="N1095" s="90">
        <v>44400</v>
      </c>
      <c r="O1095" s="90">
        <v>44000</v>
      </c>
      <c r="P1095" s="90">
        <v>42500</v>
      </c>
      <c r="Q1095" s="90">
        <v>43200</v>
      </c>
      <c r="R1095" s="90">
        <v>43000</v>
      </c>
      <c r="S1095" s="90">
        <v>44900</v>
      </c>
      <c r="T1095" s="90">
        <v>46300</v>
      </c>
      <c r="U1095" s="90">
        <v>46800</v>
      </c>
      <c r="V1095" s="90">
        <v>48500</v>
      </c>
      <c r="W1095" s="90">
        <v>50200</v>
      </c>
    </row>
    <row r="1096" spans="1:23">
      <c r="A1096" s="93">
        <v>45366</v>
      </c>
      <c r="B1096" s="90">
        <v>47900</v>
      </c>
      <c r="C1096" s="90">
        <v>47500</v>
      </c>
      <c r="D1096" s="90">
        <v>45500</v>
      </c>
      <c r="E1096" s="90">
        <v>42800</v>
      </c>
      <c r="F1096" s="90">
        <v>48700</v>
      </c>
      <c r="G1096" s="91" t="s">
        <v>25</v>
      </c>
      <c r="H1096" s="90">
        <v>46500</v>
      </c>
      <c r="I1096" s="90">
        <v>45200</v>
      </c>
      <c r="J1096" s="90">
        <v>49300</v>
      </c>
      <c r="K1096" s="91" t="s">
        <v>25</v>
      </c>
      <c r="L1096" s="90">
        <v>47000</v>
      </c>
      <c r="M1096" s="90">
        <v>49500</v>
      </c>
      <c r="N1096" s="90">
        <v>44200</v>
      </c>
      <c r="O1096" s="90">
        <v>43800</v>
      </c>
      <c r="P1096" s="90">
        <v>42200</v>
      </c>
      <c r="Q1096" s="90">
        <v>43000</v>
      </c>
      <c r="R1096" s="90">
        <v>42800</v>
      </c>
      <c r="S1096" s="90">
        <v>44900</v>
      </c>
      <c r="T1096" s="90">
        <v>46000</v>
      </c>
      <c r="U1096" s="90">
        <v>46800</v>
      </c>
      <c r="V1096" s="90">
        <v>48400</v>
      </c>
      <c r="W1096" s="90">
        <v>49900</v>
      </c>
    </row>
    <row r="1097" spans="1:23">
      <c r="A1097" s="93">
        <v>45367</v>
      </c>
      <c r="B1097" s="90">
        <v>47600</v>
      </c>
      <c r="C1097" s="90">
        <v>47500</v>
      </c>
      <c r="D1097" s="90">
        <v>45700</v>
      </c>
      <c r="E1097" s="90">
        <v>42700</v>
      </c>
      <c r="F1097" s="90">
        <v>48700</v>
      </c>
      <c r="G1097" s="91" t="s">
        <v>25</v>
      </c>
      <c r="H1097" s="90">
        <v>46500</v>
      </c>
      <c r="I1097" s="90">
        <v>45200</v>
      </c>
      <c r="J1097" s="90">
        <v>49000</v>
      </c>
      <c r="K1097" s="91" t="s">
        <v>25</v>
      </c>
      <c r="L1097" s="90">
        <v>46900</v>
      </c>
      <c r="M1097" s="90">
        <v>49400</v>
      </c>
      <c r="N1097" s="90">
        <v>44300</v>
      </c>
      <c r="O1097" s="90">
        <v>43800</v>
      </c>
      <c r="P1097" s="90">
        <v>42200</v>
      </c>
      <c r="Q1097" s="90">
        <v>43000</v>
      </c>
      <c r="R1097" s="90">
        <v>42800</v>
      </c>
      <c r="S1097" s="90">
        <v>44800</v>
      </c>
      <c r="T1097" s="90">
        <v>46000</v>
      </c>
      <c r="U1097" s="90">
        <v>46800</v>
      </c>
      <c r="V1097" s="90">
        <v>48400</v>
      </c>
      <c r="W1097" s="90">
        <v>49900</v>
      </c>
    </row>
    <row r="1098" spans="1:23">
      <c r="A1098" s="93">
        <v>45368</v>
      </c>
      <c r="B1098" s="90" t="s">
        <v>24</v>
      </c>
      <c r="C1098" s="90" t="s">
        <v>24</v>
      </c>
      <c r="D1098" s="90" t="s">
        <v>24</v>
      </c>
      <c r="E1098" s="90" t="s">
        <v>24</v>
      </c>
      <c r="F1098" s="90" t="s">
        <v>24</v>
      </c>
      <c r="G1098" s="90" t="s">
        <v>24</v>
      </c>
      <c r="H1098" s="90" t="s">
        <v>24</v>
      </c>
      <c r="I1098" s="90" t="s">
        <v>24</v>
      </c>
      <c r="J1098" s="90" t="s">
        <v>24</v>
      </c>
      <c r="K1098" s="90" t="s">
        <v>24</v>
      </c>
      <c r="L1098" s="90" t="s">
        <v>24</v>
      </c>
      <c r="M1098" s="90" t="s">
        <v>24</v>
      </c>
      <c r="N1098" s="90" t="s">
        <v>24</v>
      </c>
      <c r="O1098" s="90" t="s">
        <v>24</v>
      </c>
      <c r="P1098" s="90" t="s">
        <v>24</v>
      </c>
      <c r="Q1098" s="90" t="s">
        <v>24</v>
      </c>
      <c r="R1098" s="90" t="s">
        <v>24</v>
      </c>
      <c r="S1098" s="90" t="s">
        <v>24</v>
      </c>
      <c r="T1098" s="90" t="s">
        <v>24</v>
      </c>
      <c r="U1098" s="90" t="s">
        <v>24</v>
      </c>
      <c r="V1098" s="90" t="s">
        <v>24</v>
      </c>
      <c r="W1098" s="90" t="s">
        <v>24</v>
      </c>
    </row>
    <row r="1099" spans="1:23">
      <c r="A1099" s="93">
        <v>45369</v>
      </c>
      <c r="B1099" s="90">
        <v>47400</v>
      </c>
      <c r="C1099" s="90">
        <v>47500</v>
      </c>
      <c r="D1099" s="90">
        <v>45500</v>
      </c>
      <c r="E1099" s="90">
        <v>42900</v>
      </c>
      <c r="F1099" s="90">
        <v>48500</v>
      </c>
      <c r="G1099" s="91" t="s">
        <v>25</v>
      </c>
      <c r="H1099" s="90">
        <v>46000</v>
      </c>
      <c r="I1099" s="90">
        <v>45200</v>
      </c>
      <c r="J1099" s="90">
        <v>49000</v>
      </c>
      <c r="K1099" s="91" t="s">
        <v>25</v>
      </c>
      <c r="L1099" s="90">
        <v>46600</v>
      </c>
      <c r="M1099" s="90">
        <v>49400</v>
      </c>
      <c r="N1099" s="90">
        <v>44000</v>
      </c>
      <c r="O1099" s="90">
        <v>43800</v>
      </c>
      <c r="P1099" s="90">
        <v>42200</v>
      </c>
      <c r="Q1099" s="90">
        <v>43000</v>
      </c>
      <c r="R1099" s="90">
        <v>42800</v>
      </c>
      <c r="S1099" s="90">
        <v>45000</v>
      </c>
      <c r="T1099" s="90">
        <v>46000</v>
      </c>
      <c r="U1099" s="90">
        <v>46800</v>
      </c>
      <c r="V1099" s="90">
        <v>48200</v>
      </c>
      <c r="W1099" s="90">
        <v>49900</v>
      </c>
    </row>
    <row r="1100" spans="1:23">
      <c r="A1100" s="93">
        <v>45370</v>
      </c>
      <c r="B1100" s="90">
        <v>47300</v>
      </c>
      <c r="C1100" s="90">
        <v>47500</v>
      </c>
      <c r="D1100" s="90">
        <v>45500</v>
      </c>
      <c r="E1100" s="90">
        <v>43100</v>
      </c>
      <c r="F1100" s="90">
        <v>48500</v>
      </c>
      <c r="G1100" s="91" t="s">
        <v>25</v>
      </c>
      <c r="H1100" s="90">
        <v>45500</v>
      </c>
      <c r="I1100" s="90">
        <v>45000</v>
      </c>
      <c r="J1100" s="90">
        <v>48700</v>
      </c>
      <c r="K1100" s="91" t="s">
        <v>25</v>
      </c>
      <c r="L1100" s="90">
        <v>46600</v>
      </c>
      <c r="M1100" s="90">
        <v>49300</v>
      </c>
      <c r="N1100" s="90">
        <v>44000</v>
      </c>
      <c r="O1100" s="90">
        <v>43800</v>
      </c>
      <c r="P1100" s="90">
        <v>42200</v>
      </c>
      <c r="Q1100" s="90">
        <v>42900</v>
      </c>
      <c r="R1100" s="90">
        <v>42800</v>
      </c>
      <c r="S1100" s="90">
        <v>45200</v>
      </c>
      <c r="T1100" s="90">
        <v>46000</v>
      </c>
      <c r="U1100" s="90">
        <v>46800</v>
      </c>
      <c r="V1100" s="90">
        <v>48200</v>
      </c>
      <c r="W1100" s="90">
        <v>49900</v>
      </c>
    </row>
    <row r="1101" spans="1:23">
      <c r="A1101" s="93">
        <v>45371</v>
      </c>
      <c r="B1101" s="90">
        <v>47300</v>
      </c>
      <c r="C1101" s="90">
        <v>47500</v>
      </c>
      <c r="D1101" s="90">
        <v>45600</v>
      </c>
      <c r="E1101" s="90">
        <v>43100</v>
      </c>
      <c r="F1101" s="90">
        <v>48500</v>
      </c>
      <c r="G1101" s="91" t="s">
        <v>25</v>
      </c>
      <c r="H1101" s="90">
        <v>45500</v>
      </c>
      <c r="I1101" s="90">
        <v>45200</v>
      </c>
      <c r="J1101" s="90">
        <v>48700</v>
      </c>
      <c r="K1101" s="91" t="s">
        <v>25</v>
      </c>
      <c r="L1101" s="90">
        <v>46700</v>
      </c>
      <c r="M1101" s="90">
        <v>49300</v>
      </c>
      <c r="N1101" s="90">
        <v>44400</v>
      </c>
      <c r="O1101" s="90">
        <v>43800</v>
      </c>
      <c r="P1101" s="90">
        <v>42300</v>
      </c>
      <c r="Q1101" s="90">
        <v>42700</v>
      </c>
      <c r="R1101" s="90">
        <v>42800</v>
      </c>
      <c r="S1101" s="90">
        <v>45200</v>
      </c>
      <c r="T1101" s="90">
        <v>45800</v>
      </c>
      <c r="U1101" s="90">
        <v>46800</v>
      </c>
      <c r="V1101" s="90">
        <v>48100</v>
      </c>
      <c r="W1101" s="90">
        <v>49900</v>
      </c>
    </row>
    <row r="1102" spans="1:23">
      <c r="A1102" s="93">
        <v>45372</v>
      </c>
      <c r="B1102" s="90">
        <v>47100</v>
      </c>
      <c r="C1102" s="90">
        <v>47500</v>
      </c>
      <c r="D1102" s="90">
        <v>45800</v>
      </c>
      <c r="E1102" s="90">
        <v>43300</v>
      </c>
      <c r="F1102" s="90">
        <v>48500</v>
      </c>
      <c r="G1102" s="91" t="s">
        <v>25</v>
      </c>
      <c r="H1102" s="90">
        <v>45500</v>
      </c>
      <c r="I1102" s="90">
        <v>45300</v>
      </c>
      <c r="J1102" s="90">
        <v>48600</v>
      </c>
      <c r="K1102" s="91" t="s">
        <v>25</v>
      </c>
      <c r="L1102" s="90">
        <v>46900</v>
      </c>
      <c r="M1102" s="90">
        <v>49000</v>
      </c>
      <c r="N1102" s="90">
        <v>44700</v>
      </c>
      <c r="O1102" s="90">
        <v>44500</v>
      </c>
      <c r="P1102" s="90">
        <v>42500</v>
      </c>
      <c r="Q1102" s="90">
        <v>42700</v>
      </c>
      <c r="R1102" s="90">
        <v>43000</v>
      </c>
      <c r="S1102" s="90">
        <v>45300</v>
      </c>
      <c r="T1102" s="90">
        <v>45800</v>
      </c>
      <c r="U1102" s="90">
        <v>46800</v>
      </c>
      <c r="V1102" s="90">
        <v>47900</v>
      </c>
      <c r="W1102" s="90">
        <v>49900</v>
      </c>
    </row>
    <row r="1103" spans="1:23">
      <c r="A1103" s="93">
        <v>45373</v>
      </c>
      <c r="B1103" s="90">
        <v>47100</v>
      </c>
      <c r="C1103" s="90">
        <v>47300</v>
      </c>
      <c r="D1103" s="90">
        <v>45800</v>
      </c>
      <c r="E1103" s="90">
        <v>43400</v>
      </c>
      <c r="F1103" s="90">
        <v>48700</v>
      </c>
      <c r="G1103" s="91" t="s">
        <v>25</v>
      </c>
      <c r="H1103" s="90">
        <v>45500</v>
      </c>
      <c r="I1103" s="90">
        <v>45300</v>
      </c>
      <c r="J1103" s="90">
        <v>48700</v>
      </c>
      <c r="K1103" s="91" t="s">
        <v>25</v>
      </c>
      <c r="L1103" s="90">
        <v>46800</v>
      </c>
      <c r="M1103" s="90">
        <v>49000</v>
      </c>
      <c r="N1103" s="90">
        <v>44600</v>
      </c>
      <c r="O1103" s="90">
        <v>44300</v>
      </c>
      <c r="P1103" s="90">
        <v>42300</v>
      </c>
      <c r="Q1103" s="90">
        <v>42700</v>
      </c>
      <c r="R1103" s="90">
        <v>43000</v>
      </c>
      <c r="S1103" s="90">
        <v>45500</v>
      </c>
      <c r="T1103" s="90">
        <v>45800</v>
      </c>
      <c r="U1103" s="90">
        <v>46800</v>
      </c>
      <c r="V1103" s="90">
        <v>47900</v>
      </c>
      <c r="W1103" s="90">
        <v>49700</v>
      </c>
    </row>
    <row r="1104" spans="1:23">
      <c r="A1104" s="93">
        <v>45374</v>
      </c>
      <c r="B1104" s="90">
        <v>47100</v>
      </c>
      <c r="C1104" s="90">
        <v>47300</v>
      </c>
      <c r="D1104" s="90">
        <v>45900</v>
      </c>
      <c r="E1104" s="90">
        <v>43500</v>
      </c>
      <c r="F1104" s="90">
        <v>48700</v>
      </c>
      <c r="G1104" s="91" t="s">
        <v>25</v>
      </c>
      <c r="H1104" s="90">
        <v>45500</v>
      </c>
      <c r="I1104" s="90">
        <v>45500</v>
      </c>
      <c r="J1104" s="90">
        <v>48700</v>
      </c>
      <c r="K1104" s="91" t="s">
        <v>25</v>
      </c>
      <c r="L1104" s="90">
        <v>46900</v>
      </c>
      <c r="M1104" s="90">
        <v>49000</v>
      </c>
      <c r="N1104" s="90">
        <v>44600</v>
      </c>
      <c r="O1104" s="90">
        <v>44500</v>
      </c>
      <c r="P1104" s="90">
        <v>42500</v>
      </c>
      <c r="Q1104" s="90">
        <v>42900</v>
      </c>
      <c r="R1104" s="90">
        <v>43100</v>
      </c>
      <c r="S1104" s="90">
        <v>45600</v>
      </c>
      <c r="T1104" s="90">
        <v>46100</v>
      </c>
      <c r="U1104" s="90">
        <v>46800</v>
      </c>
      <c r="V1104" s="90">
        <v>47900</v>
      </c>
      <c r="W1104" s="90">
        <v>49700</v>
      </c>
    </row>
    <row r="1105" spans="1:23">
      <c r="A1105" s="93">
        <v>45375</v>
      </c>
      <c r="B1105" s="90" t="s">
        <v>24</v>
      </c>
      <c r="C1105" s="90" t="s">
        <v>24</v>
      </c>
      <c r="D1105" s="90" t="s">
        <v>24</v>
      </c>
      <c r="E1105" s="90" t="s">
        <v>24</v>
      </c>
      <c r="F1105" s="90" t="s">
        <v>24</v>
      </c>
      <c r="G1105" s="90" t="s">
        <v>24</v>
      </c>
      <c r="H1105" s="90" t="s">
        <v>24</v>
      </c>
      <c r="I1105" s="90" t="s">
        <v>24</v>
      </c>
      <c r="J1105" s="90" t="s">
        <v>24</v>
      </c>
      <c r="K1105" s="90" t="s">
        <v>24</v>
      </c>
      <c r="L1105" s="90" t="s">
        <v>24</v>
      </c>
      <c r="M1105" s="90" t="s">
        <v>24</v>
      </c>
      <c r="N1105" s="90" t="s">
        <v>24</v>
      </c>
      <c r="O1105" s="90" t="s">
        <v>24</v>
      </c>
      <c r="P1105" s="90" t="s">
        <v>24</v>
      </c>
      <c r="Q1105" s="90" t="s">
        <v>24</v>
      </c>
      <c r="R1105" s="90" t="s">
        <v>24</v>
      </c>
      <c r="S1105" s="90" t="s">
        <v>24</v>
      </c>
      <c r="T1105" s="90" t="s">
        <v>24</v>
      </c>
      <c r="U1105" s="90" t="s">
        <v>24</v>
      </c>
      <c r="V1105" s="90" t="s">
        <v>24</v>
      </c>
      <c r="W1105" s="90" t="s">
        <v>24</v>
      </c>
    </row>
    <row r="1106" spans="1:23">
      <c r="A1106" s="93">
        <v>45376</v>
      </c>
      <c r="B1106" s="90" t="s">
        <v>24</v>
      </c>
      <c r="C1106" s="90" t="s">
        <v>24</v>
      </c>
      <c r="D1106" s="90" t="s">
        <v>24</v>
      </c>
      <c r="E1106" s="90" t="s">
        <v>24</v>
      </c>
      <c r="F1106" s="90" t="s">
        <v>24</v>
      </c>
      <c r="G1106" s="90" t="s">
        <v>24</v>
      </c>
      <c r="H1106" s="90" t="s">
        <v>24</v>
      </c>
      <c r="I1106" s="90" t="s">
        <v>24</v>
      </c>
      <c r="J1106" s="90" t="s">
        <v>24</v>
      </c>
      <c r="K1106" s="90" t="s">
        <v>24</v>
      </c>
      <c r="L1106" s="90" t="s">
        <v>24</v>
      </c>
      <c r="M1106" s="90" t="s">
        <v>24</v>
      </c>
      <c r="N1106" s="90" t="s">
        <v>24</v>
      </c>
      <c r="O1106" s="90" t="s">
        <v>24</v>
      </c>
      <c r="P1106" s="90" t="s">
        <v>24</v>
      </c>
      <c r="Q1106" s="90" t="s">
        <v>24</v>
      </c>
      <c r="R1106" s="90" t="s">
        <v>24</v>
      </c>
      <c r="S1106" s="90" t="s">
        <v>24</v>
      </c>
      <c r="T1106" s="90" t="s">
        <v>24</v>
      </c>
      <c r="U1106" s="90" t="s">
        <v>24</v>
      </c>
      <c r="V1106" s="90" t="s">
        <v>24</v>
      </c>
      <c r="W1106" s="90" t="s">
        <v>24</v>
      </c>
    </row>
    <row r="1107" spans="1:23">
      <c r="A1107" s="93">
        <v>45377</v>
      </c>
      <c r="B1107" s="90" t="s">
        <v>24</v>
      </c>
      <c r="C1107" s="90" t="s">
        <v>24</v>
      </c>
      <c r="D1107" s="90" t="s">
        <v>24</v>
      </c>
      <c r="E1107" s="90" t="s">
        <v>24</v>
      </c>
      <c r="F1107" s="90" t="s">
        <v>24</v>
      </c>
      <c r="G1107" s="90" t="s">
        <v>24</v>
      </c>
      <c r="H1107" s="90" t="s">
        <v>24</v>
      </c>
      <c r="I1107" s="90" t="s">
        <v>24</v>
      </c>
      <c r="J1107" s="90" t="s">
        <v>24</v>
      </c>
      <c r="K1107" s="90" t="s">
        <v>24</v>
      </c>
      <c r="L1107" s="90" t="s">
        <v>24</v>
      </c>
      <c r="M1107" s="90" t="s">
        <v>24</v>
      </c>
      <c r="N1107" s="90" t="s">
        <v>24</v>
      </c>
      <c r="O1107" s="90" t="s">
        <v>24</v>
      </c>
      <c r="P1107" s="90" t="s">
        <v>24</v>
      </c>
      <c r="Q1107" s="90" t="s">
        <v>24</v>
      </c>
      <c r="R1107" s="90" t="s">
        <v>24</v>
      </c>
      <c r="S1107" s="90" t="s">
        <v>24</v>
      </c>
      <c r="T1107" s="90" t="s">
        <v>24</v>
      </c>
      <c r="U1107" s="90" t="s">
        <v>24</v>
      </c>
      <c r="V1107" s="90" t="s">
        <v>24</v>
      </c>
      <c r="W1107" s="90" t="s">
        <v>24</v>
      </c>
    </row>
    <row r="1108" spans="1:23">
      <c r="A1108" s="93">
        <v>45378</v>
      </c>
      <c r="B1108" s="90">
        <v>47100</v>
      </c>
      <c r="C1108" s="90">
        <v>47300</v>
      </c>
      <c r="D1108" s="90">
        <v>46100</v>
      </c>
      <c r="E1108" s="90">
        <v>43800</v>
      </c>
      <c r="F1108" s="90">
        <v>48700</v>
      </c>
      <c r="G1108" s="91" t="s">
        <v>25</v>
      </c>
      <c r="H1108" s="90">
        <v>46000</v>
      </c>
      <c r="I1108" s="90">
        <v>45800</v>
      </c>
      <c r="J1108" s="90">
        <v>48700</v>
      </c>
      <c r="K1108" s="91" t="s">
        <v>25</v>
      </c>
      <c r="L1108" s="90">
        <v>47100</v>
      </c>
      <c r="M1108" s="90">
        <v>49000</v>
      </c>
      <c r="N1108" s="90">
        <v>44900</v>
      </c>
      <c r="O1108" s="90">
        <v>44500</v>
      </c>
      <c r="P1108" s="90">
        <v>42800</v>
      </c>
      <c r="Q1108" s="90">
        <v>43300</v>
      </c>
      <c r="R1108" s="90">
        <v>43000</v>
      </c>
      <c r="S1108" s="90">
        <v>45800</v>
      </c>
      <c r="T1108" s="90">
        <v>46300</v>
      </c>
      <c r="U1108" s="90">
        <v>46800</v>
      </c>
      <c r="V1108" s="90">
        <v>47900</v>
      </c>
      <c r="W1108" s="90">
        <v>49700</v>
      </c>
    </row>
    <row r="1109" spans="1:23">
      <c r="A1109" s="93">
        <v>45379</v>
      </c>
      <c r="B1109" s="90">
        <v>47300</v>
      </c>
      <c r="C1109" s="90">
        <v>47500</v>
      </c>
      <c r="D1109" s="90">
        <v>46300</v>
      </c>
      <c r="E1109" s="90">
        <v>44000</v>
      </c>
      <c r="F1109" s="90">
        <v>48900</v>
      </c>
      <c r="G1109" s="91" t="s">
        <v>25</v>
      </c>
      <c r="H1109" s="90">
        <v>46000</v>
      </c>
      <c r="I1109" s="90">
        <v>45900</v>
      </c>
      <c r="J1109" s="90">
        <v>48900</v>
      </c>
      <c r="K1109" s="91" t="s">
        <v>25</v>
      </c>
      <c r="L1109" s="90">
        <v>47400</v>
      </c>
      <c r="M1109" s="90">
        <v>49100</v>
      </c>
      <c r="N1109" s="90">
        <v>44800</v>
      </c>
      <c r="O1109" s="90">
        <v>45100</v>
      </c>
      <c r="P1109" s="90">
        <v>43000</v>
      </c>
      <c r="Q1109" s="90">
        <v>43500</v>
      </c>
      <c r="R1109" s="90">
        <v>43300</v>
      </c>
      <c r="S1109" s="90">
        <v>45900</v>
      </c>
      <c r="T1109" s="90">
        <v>46700</v>
      </c>
      <c r="U1109" s="90">
        <v>46800</v>
      </c>
      <c r="V1109" s="90">
        <v>48000</v>
      </c>
      <c r="W1109" s="90">
        <v>49700</v>
      </c>
    </row>
    <row r="1110" spans="1:23">
      <c r="A1110" s="93">
        <v>45380</v>
      </c>
      <c r="B1110" s="90">
        <v>47300</v>
      </c>
      <c r="C1110" s="90">
        <v>47500</v>
      </c>
      <c r="D1110" s="90">
        <v>46200</v>
      </c>
      <c r="E1110" s="90">
        <v>43900</v>
      </c>
      <c r="F1110" s="90">
        <v>48900</v>
      </c>
      <c r="G1110" s="91" t="s">
        <v>25</v>
      </c>
      <c r="H1110" s="90">
        <v>46000</v>
      </c>
      <c r="I1110" s="90">
        <v>45900</v>
      </c>
      <c r="J1110" s="90">
        <v>48900</v>
      </c>
      <c r="K1110" s="91" t="s">
        <v>25</v>
      </c>
      <c r="L1110" s="90">
        <v>47400</v>
      </c>
      <c r="M1110" s="90">
        <v>49100</v>
      </c>
      <c r="N1110" s="90">
        <v>44900</v>
      </c>
      <c r="O1110" s="90">
        <v>45100</v>
      </c>
      <c r="P1110" s="90">
        <v>42800</v>
      </c>
      <c r="Q1110" s="90">
        <v>43400</v>
      </c>
      <c r="R1110" s="90">
        <v>43300</v>
      </c>
      <c r="S1110" s="90">
        <v>46000</v>
      </c>
      <c r="T1110" s="90">
        <v>46700</v>
      </c>
      <c r="U1110" s="90">
        <v>46800</v>
      </c>
      <c r="V1110" s="90">
        <v>48200</v>
      </c>
      <c r="W1110" s="90">
        <v>49900</v>
      </c>
    </row>
    <row r="1111" spans="1:23">
      <c r="A1111" s="93">
        <v>45381</v>
      </c>
      <c r="B1111" s="90">
        <v>47300</v>
      </c>
      <c r="C1111" s="90">
        <v>47500</v>
      </c>
      <c r="D1111" s="90">
        <v>46300</v>
      </c>
      <c r="E1111" s="90">
        <v>44000</v>
      </c>
      <c r="F1111" s="90">
        <v>48900</v>
      </c>
      <c r="G1111" s="91" t="s">
        <v>25</v>
      </c>
      <c r="H1111" s="90">
        <v>46000</v>
      </c>
      <c r="I1111" s="90">
        <v>46000</v>
      </c>
      <c r="J1111" s="90">
        <v>48900</v>
      </c>
      <c r="K1111" s="91" t="s">
        <v>25</v>
      </c>
      <c r="L1111" s="90">
        <v>47400</v>
      </c>
      <c r="M1111" s="90">
        <v>49100</v>
      </c>
      <c r="N1111" s="90">
        <v>44900</v>
      </c>
      <c r="O1111" s="90">
        <v>45100</v>
      </c>
      <c r="P1111" s="90">
        <v>42900</v>
      </c>
      <c r="Q1111" s="90">
        <v>43400</v>
      </c>
      <c r="R1111" s="90">
        <v>43300</v>
      </c>
      <c r="S1111" s="90">
        <v>46100</v>
      </c>
      <c r="T1111" s="90">
        <v>46700</v>
      </c>
      <c r="U1111" s="90">
        <v>46800</v>
      </c>
      <c r="V1111" s="90">
        <v>48200</v>
      </c>
      <c r="W1111" s="90">
        <v>49900</v>
      </c>
    </row>
    <row r="1112" spans="1:23">
      <c r="A1112" s="93">
        <v>45382</v>
      </c>
      <c r="B1112" s="90" t="s">
        <v>24</v>
      </c>
      <c r="C1112" s="90" t="s">
        <v>24</v>
      </c>
      <c r="D1112" s="90" t="s">
        <v>24</v>
      </c>
      <c r="E1112" s="90" t="s">
        <v>24</v>
      </c>
      <c r="F1112" s="90" t="s">
        <v>24</v>
      </c>
      <c r="G1112" s="90" t="s">
        <v>24</v>
      </c>
      <c r="H1112" s="90" t="s">
        <v>24</v>
      </c>
      <c r="I1112" s="90" t="s">
        <v>24</v>
      </c>
      <c r="J1112" s="90" t="s">
        <v>24</v>
      </c>
      <c r="K1112" s="90" t="s">
        <v>24</v>
      </c>
      <c r="L1112" s="90" t="s">
        <v>24</v>
      </c>
      <c r="M1112" s="90" t="s">
        <v>24</v>
      </c>
      <c r="N1112" s="90" t="s">
        <v>24</v>
      </c>
      <c r="O1112" s="90" t="s">
        <v>24</v>
      </c>
      <c r="P1112" s="90" t="s">
        <v>24</v>
      </c>
      <c r="Q1112" s="90" t="s">
        <v>24</v>
      </c>
      <c r="R1112" s="90" t="s">
        <v>24</v>
      </c>
      <c r="S1112" s="90" t="s">
        <v>24</v>
      </c>
      <c r="T1112" s="90" t="s">
        <v>24</v>
      </c>
      <c r="U1112" s="90" t="s">
        <v>24</v>
      </c>
      <c r="V1112" s="90" t="s">
        <v>24</v>
      </c>
      <c r="W1112" s="90" t="s">
        <v>24</v>
      </c>
    </row>
    <row r="1113" spans="1:23">
      <c r="A1113" s="93">
        <v>45383</v>
      </c>
      <c r="B1113" s="90">
        <v>47700</v>
      </c>
      <c r="C1113" s="90">
        <v>47500</v>
      </c>
      <c r="D1113" s="90">
        <v>46800</v>
      </c>
      <c r="E1113" s="90">
        <v>44400</v>
      </c>
      <c r="F1113" s="90">
        <v>48900</v>
      </c>
      <c r="G1113" s="91" t="s">
        <v>25</v>
      </c>
      <c r="H1113" s="90">
        <v>46200</v>
      </c>
      <c r="I1113" s="90">
        <v>46500</v>
      </c>
      <c r="J1113" s="90">
        <v>49000</v>
      </c>
      <c r="K1113" s="91" t="s">
        <v>25</v>
      </c>
      <c r="L1113" s="90">
        <v>47600</v>
      </c>
      <c r="M1113" s="90">
        <v>49300</v>
      </c>
      <c r="N1113" s="90">
        <v>45400</v>
      </c>
      <c r="O1113" s="90">
        <v>45700</v>
      </c>
      <c r="P1113" s="90">
        <v>43000</v>
      </c>
      <c r="Q1113" s="90">
        <v>43600</v>
      </c>
      <c r="R1113" s="90">
        <v>43500</v>
      </c>
      <c r="S1113" s="90">
        <v>46500</v>
      </c>
      <c r="T1113" s="90">
        <v>46900</v>
      </c>
      <c r="U1113" s="90">
        <v>46800</v>
      </c>
      <c r="V1113" s="90">
        <v>48200</v>
      </c>
      <c r="W1113" s="90">
        <v>50600</v>
      </c>
    </row>
    <row r="1114" spans="1:23">
      <c r="A1114" s="93">
        <v>45384</v>
      </c>
      <c r="B1114" s="90">
        <v>47800</v>
      </c>
      <c r="C1114" s="90">
        <v>48000</v>
      </c>
      <c r="D1114" s="90">
        <v>47500</v>
      </c>
      <c r="E1114" s="90">
        <v>45000</v>
      </c>
      <c r="F1114" s="90">
        <v>49500</v>
      </c>
      <c r="G1114" s="91" t="s">
        <v>25</v>
      </c>
      <c r="H1114" s="90">
        <v>46500</v>
      </c>
      <c r="I1114" s="90">
        <v>47000</v>
      </c>
      <c r="J1114" s="90">
        <v>49200</v>
      </c>
      <c r="K1114" s="91" t="s">
        <v>25</v>
      </c>
      <c r="L1114" s="90">
        <v>48400</v>
      </c>
      <c r="M1114" s="90">
        <v>49400</v>
      </c>
      <c r="N1114" s="90">
        <v>45900</v>
      </c>
      <c r="O1114" s="90">
        <v>45800</v>
      </c>
      <c r="P1114" s="90">
        <v>43800</v>
      </c>
      <c r="Q1114" s="90">
        <v>44200</v>
      </c>
      <c r="R1114" s="90">
        <v>44300</v>
      </c>
      <c r="S1114" s="90">
        <v>47100</v>
      </c>
      <c r="T1114" s="90">
        <v>47200</v>
      </c>
      <c r="U1114" s="90">
        <v>47800</v>
      </c>
      <c r="V1114" s="90">
        <v>48500</v>
      </c>
      <c r="W1114" s="90">
        <v>50600</v>
      </c>
    </row>
    <row r="1115" spans="1:23">
      <c r="A1115" s="93">
        <v>45385</v>
      </c>
      <c r="B1115" s="90">
        <v>47800</v>
      </c>
      <c r="C1115" s="90">
        <v>48300</v>
      </c>
      <c r="D1115" s="90">
        <v>47800</v>
      </c>
      <c r="E1115" s="90">
        <v>45300</v>
      </c>
      <c r="F1115" s="90">
        <v>50700</v>
      </c>
      <c r="G1115" s="91" t="s">
        <v>25</v>
      </c>
      <c r="H1115" s="90">
        <v>47000</v>
      </c>
      <c r="I1115" s="90">
        <v>47500</v>
      </c>
      <c r="J1115" s="90">
        <v>49500</v>
      </c>
      <c r="K1115" s="91" t="s">
        <v>25</v>
      </c>
      <c r="L1115" s="90">
        <v>49000</v>
      </c>
      <c r="M1115" s="90">
        <v>49400</v>
      </c>
      <c r="N1115" s="90">
        <v>47000</v>
      </c>
      <c r="O1115" s="90">
        <v>46500</v>
      </c>
      <c r="P1115" s="90">
        <v>44600</v>
      </c>
      <c r="Q1115" s="90">
        <v>44900</v>
      </c>
      <c r="R1115" s="90">
        <v>44800</v>
      </c>
      <c r="S1115" s="90">
        <v>47500</v>
      </c>
      <c r="T1115" s="90">
        <v>47500</v>
      </c>
      <c r="U1115" s="90">
        <v>47800</v>
      </c>
      <c r="V1115" s="90">
        <v>48500</v>
      </c>
      <c r="W1115" s="90">
        <v>50600</v>
      </c>
    </row>
    <row r="1116" spans="1:23">
      <c r="A1116" s="93">
        <v>45386</v>
      </c>
      <c r="B1116" s="90">
        <v>48000</v>
      </c>
      <c r="C1116" s="90">
        <v>48500</v>
      </c>
      <c r="D1116" s="90">
        <v>48300</v>
      </c>
      <c r="E1116" s="90">
        <v>46200</v>
      </c>
      <c r="F1116" s="90">
        <v>50700</v>
      </c>
      <c r="G1116" s="91" t="s">
        <v>25</v>
      </c>
      <c r="H1116" s="90">
        <v>47500</v>
      </c>
      <c r="I1116" s="90">
        <v>48200</v>
      </c>
      <c r="J1116" s="90">
        <v>50000</v>
      </c>
      <c r="K1116" s="91" t="s">
        <v>25</v>
      </c>
      <c r="L1116" s="90">
        <v>49600</v>
      </c>
      <c r="M1116" s="90">
        <v>49400</v>
      </c>
      <c r="N1116" s="90">
        <v>47500</v>
      </c>
      <c r="O1116" s="90">
        <v>47500</v>
      </c>
      <c r="P1116" s="90">
        <v>44900</v>
      </c>
      <c r="Q1116" s="90">
        <v>45200</v>
      </c>
      <c r="R1116" s="90">
        <v>45500</v>
      </c>
      <c r="S1116" s="90">
        <v>48300</v>
      </c>
      <c r="T1116" s="90">
        <v>47700</v>
      </c>
      <c r="U1116" s="90">
        <v>48300</v>
      </c>
      <c r="V1116" s="90">
        <v>49100</v>
      </c>
      <c r="W1116" s="90">
        <v>50700</v>
      </c>
    </row>
    <row r="1117" spans="1:23">
      <c r="A1117" s="93">
        <v>45387</v>
      </c>
      <c r="B1117" s="90">
        <v>48700</v>
      </c>
      <c r="C1117" s="90">
        <v>48500</v>
      </c>
      <c r="D1117" s="90">
        <v>49500</v>
      </c>
      <c r="E1117" s="90">
        <v>47000</v>
      </c>
      <c r="F1117" s="90">
        <v>51800</v>
      </c>
      <c r="G1117" s="91" t="s">
        <v>25</v>
      </c>
      <c r="H1117" s="90">
        <v>48500</v>
      </c>
      <c r="I1117" s="90">
        <v>49300</v>
      </c>
      <c r="J1117" s="90">
        <v>50600</v>
      </c>
      <c r="K1117" s="91" t="s">
        <v>25</v>
      </c>
      <c r="L1117" s="90">
        <v>51000</v>
      </c>
      <c r="M1117" s="90">
        <v>50100</v>
      </c>
      <c r="N1117" s="90">
        <v>48200</v>
      </c>
      <c r="O1117" s="90">
        <v>49100</v>
      </c>
      <c r="P1117" s="90">
        <v>46800</v>
      </c>
      <c r="Q1117" s="90">
        <v>46800</v>
      </c>
      <c r="R1117" s="90">
        <v>47000</v>
      </c>
      <c r="S1117" s="90">
        <v>49100</v>
      </c>
      <c r="T1117" s="90">
        <v>49300</v>
      </c>
      <c r="U1117" s="90">
        <v>49800</v>
      </c>
      <c r="V1117" s="90">
        <v>50100</v>
      </c>
      <c r="W1117" s="90">
        <v>51800</v>
      </c>
    </row>
    <row r="1118" spans="1:23">
      <c r="A1118" s="93">
        <v>45388</v>
      </c>
      <c r="B1118" s="90">
        <v>48700</v>
      </c>
      <c r="C1118" s="90">
        <v>48800</v>
      </c>
      <c r="D1118" s="90">
        <v>49700</v>
      </c>
      <c r="E1118" s="90">
        <v>46800</v>
      </c>
      <c r="F1118" s="90">
        <v>52100</v>
      </c>
      <c r="G1118" s="91" t="s">
        <v>25</v>
      </c>
      <c r="H1118" s="90">
        <v>48300</v>
      </c>
      <c r="I1118" s="90">
        <v>49200</v>
      </c>
      <c r="J1118" s="90">
        <v>50600</v>
      </c>
      <c r="K1118" s="91" t="s">
        <v>25</v>
      </c>
      <c r="L1118" s="90">
        <v>51000</v>
      </c>
      <c r="M1118" s="90">
        <v>50100</v>
      </c>
      <c r="N1118" s="90">
        <v>48800</v>
      </c>
      <c r="O1118" s="90">
        <v>48500</v>
      </c>
      <c r="P1118" s="90">
        <v>46500</v>
      </c>
      <c r="Q1118" s="90">
        <v>46600</v>
      </c>
      <c r="R1118" s="90">
        <v>47000</v>
      </c>
      <c r="S1118" s="90">
        <v>48900</v>
      </c>
      <c r="T1118" s="90">
        <v>49300</v>
      </c>
      <c r="U1118" s="90">
        <v>49800</v>
      </c>
      <c r="V1118" s="90">
        <v>50400</v>
      </c>
      <c r="W1118" s="90">
        <v>53000</v>
      </c>
    </row>
    <row r="1119" spans="1:23">
      <c r="A1119" s="93">
        <v>45389</v>
      </c>
      <c r="B1119" s="90" t="s">
        <v>24</v>
      </c>
      <c r="C1119" s="90" t="s">
        <v>24</v>
      </c>
      <c r="D1119" s="90" t="s">
        <v>24</v>
      </c>
      <c r="E1119" s="90" t="s">
        <v>24</v>
      </c>
      <c r="F1119" s="90" t="s">
        <v>24</v>
      </c>
      <c r="G1119" s="90" t="s">
        <v>24</v>
      </c>
      <c r="H1119" s="90" t="s">
        <v>24</v>
      </c>
      <c r="I1119" s="90" t="s">
        <v>24</v>
      </c>
      <c r="J1119" s="90" t="s">
        <v>24</v>
      </c>
      <c r="K1119" s="90" t="s">
        <v>24</v>
      </c>
      <c r="L1119" s="90" t="s">
        <v>24</v>
      </c>
      <c r="M1119" s="90" t="s">
        <v>24</v>
      </c>
      <c r="N1119" s="90" t="s">
        <v>24</v>
      </c>
      <c r="O1119" s="90" t="s">
        <v>24</v>
      </c>
      <c r="P1119" s="90" t="s">
        <v>24</v>
      </c>
      <c r="Q1119" s="90" t="s">
        <v>24</v>
      </c>
      <c r="R1119" s="90" t="s">
        <v>24</v>
      </c>
      <c r="S1119" s="90" t="s">
        <v>24</v>
      </c>
      <c r="T1119" s="90" t="s">
        <v>24</v>
      </c>
      <c r="U1119" s="90" t="s">
        <v>24</v>
      </c>
      <c r="V1119" s="90" t="s">
        <v>24</v>
      </c>
      <c r="W1119" s="90" t="s">
        <v>24</v>
      </c>
    </row>
    <row r="1120" spans="1:23">
      <c r="A1120" s="93">
        <v>45390</v>
      </c>
      <c r="B1120" s="90">
        <v>48300</v>
      </c>
      <c r="C1120" s="90">
        <v>48800</v>
      </c>
      <c r="D1120" s="90">
        <v>49700</v>
      </c>
      <c r="E1120" s="90">
        <v>47000</v>
      </c>
      <c r="F1120" s="90">
        <v>52100</v>
      </c>
      <c r="G1120" s="91" t="s">
        <v>25</v>
      </c>
      <c r="H1120" s="90">
        <v>48300</v>
      </c>
      <c r="I1120" s="90">
        <v>49000</v>
      </c>
      <c r="J1120" s="90">
        <v>50600</v>
      </c>
      <c r="K1120" s="91" t="s">
        <v>25</v>
      </c>
      <c r="L1120" s="90">
        <v>51000</v>
      </c>
      <c r="M1120" s="90">
        <v>49900</v>
      </c>
      <c r="N1120" s="90">
        <v>48900</v>
      </c>
      <c r="O1120" s="90">
        <v>48900</v>
      </c>
      <c r="P1120" s="90">
        <v>46300</v>
      </c>
      <c r="Q1120" s="90">
        <v>46300</v>
      </c>
      <c r="R1120" s="90">
        <v>46800</v>
      </c>
      <c r="S1120" s="90">
        <v>49100</v>
      </c>
      <c r="T1120" s="90">
        <v>49300</v>
      </c>
      <c r="U1120" s="90">
        <v>49300</v>
      </c>
      <c r="V1120" s="90">
        <v>50400</v>
      </c>
      <c r="W1120" s="90">
        <v>53300</v>
      </c>
    </row>
    <row r="1121" spans="1:23">
      <c r="A1121" s="93">
        <v>45391</v>
      </c>
      <c r="B1121" s="90">
        <v>48300</v>
      </c>
      <c r="C1121" s="90">
        <v>48800</v>
      </c>
      <c r="D1121" s="90">
        <v>49300</v>
      </c>
      <c r="E1121" s="90">
        <v>46800</v>
      </c>
      <c r="F1121" s="90">
        <v>52100</v>
      </c>
      <c r="G1121" s="91" t="s">
        <v>25</v>
      </c>
      <c r="H1121" s="90">
        <v>48000</v>
      </c>
      <c r="I1121" s="90">
        <v>48700</v>
      </c>
      <c r="J1121" s="90">
        <v>50600</v>
      </c>
      <c r="K1121" s="91" t="s">
        <v>25</v>
      </c>
      <c r="L1121" s="90">
        <v>50700</v>
      </c>
      <c r="M1121" s="90">
        <v>49900</v>
      </c>
      <c r="N1121" s="90">
        <v>48500</v>
      </c>
      <c r="O1121" s="90">
        <v>48700</v>
      </c>
      <c r="P1121" s="90">
        <v>46000</v>
      </c>
      <c r="Q1121" s="90">
        <v>46000</v>
      </c>
      <c r="R1121" s="90">
        <v>46700</v>
      </c>
      <c r="S1121" s="90">
        <v>48900</v>
      </c>
      <c r="T1121" s="90">
        <v>49000</v>
      </c>
      <c r="U1121" s="90">
        <v>49300</v>
      </c>
      <c r="V1121" s="90">
        <v>50400</v>
      </c>
      <c r="W1121" s="90">
        <v>53300</v>
      </c>
    </row>
    <row r="1122" spans="1:23">
      <c r="A1122" s="93">
        <v>45392</v>
      </c>
      <c r="B1122" s="90">
        <v>48300</v>
      </c>
      <c r="C1122" s="90">
        <v>48700</v>
      </c>
      <c r="D1122" s="90">
        <v>49100</v>
      </c>
      <c r="E1122" s="90">
        <v>46500</v>
      </c>
      <c r="F1122" s="90">
        <v>52000</v>
      </c>
      <c r="G1122" s="91" t="s">
        <v>25</v>
      </c>
      <c r="H1122" s="90">
        <v>48000</v>
      </c>
      <c r="I1122" s="90">
        <v>48500</v>
      </c>
      <c r="J1122" s="90">
        <v>50300</v>
      </c>
      <c r="K1122" s="91" t="s">
        <v>25</v>
      </c>
      <c r="L1122" s="90">
        <v>50300</v>
      </c>
      <c r="M1122" s="90">
        <v>49800</v>
      </c>
      <c r="N1122" s="90">
        <v>48000</v>
      </c>
      <c r="O1122" s="90">
        <v>48300</v>
      </c>
      <c r="P1122" s="90">
        <v>45500</v>
      </c>
      <c r="Q1122" s="90">
        <v>45700</v>
      </c>
      <c r="R1122" s="90">
        <v>46200</v>
      </c>
      <c r="S1122" s="90">
        <v>48600</v>
      </c>
      <c r="T1122" s="90">
        <v>48900</v>
      </c>
      <c r="U1122" s="90">
        <v>49300</v>
      </c>
      <c r="V1122" s="90">
        <v>50400</v>
      </c>
      <c r="W1122" s="90">
        <v>53300</v>
      </c>
    </row>
    <row r="1123" spans="1:23">
      <c r="A1123" s="93">
        <v>45393</v>
      </c>
      <c r="B1123" s="90">
        <v>48300</v>
      </c>
      <c r="C1123" s="90">
        <v>48700</v>
      </c>
      <c r="D1123" s="90">
        <v>49200</v>
      </c>
      <c r="E1123" s="90">
        <v>46800</v>
      </c>
      <c r="F1123" s="90">
        <v>52000</v>
      </c>
      <c r="G1123" s="91" t="s">
        <v>25</v>
      </c>
      <c r="H1123" s="90">
        <v>48000</v>
      </c>
      <c r="I1123" s="90">
        <v>48400</v>
      </c>
      <c r="J1123" s="90">
        <v>50300</v>
      </c>
      <c r="K1123" s="91" t="s">
        <v>25</v>
      </c>
      <c r="L1123" s="90">
        <v>50300</v>
      </c>
      <c r="M1123" s="90">
        <v>49800</v>
      </c>
      <c r="N1123" s="90">
        <v>48100</v>
      </c>
      <c r="O1123" s="90">
        <v>48500</v>
      </c>
      <c r="P1123" s="90">
        <v>45500</v>
      </c>
      <c r="Q1123" s="90">
        <v>46000</v>
      </c>
      <c r="R1123" s="90">
        <v>46200</v>
      </c>
      <c r="S1123" s="90">
        <v>48900</v>
      </c>
      <c r="T1123" s="90">
        <v>48900</v>
      </c>
      <c r="U1123" s="90">
        <v>49300</v>
      </c>
      <c r="V1123" s="90">
        <v>50400</v>
      </c>
      <c r="W1123" s="90">
        <v>53300</v>
      </c>
    </row>
    <row r="1124" spans="1:23">
      <c r="A1124" s="93">
        <v>45394</v>
      </c>
      <c r="B1124" s="90">
        <v>48100</v>
      </c>
      <c r="C1124" s="90">
        <v>48700</v>
      </c>
      <c r="D1124" s="90">
        <v>49000</v>
      </c>
      <c r="E1124" s="90">
        <v>46500</v>
      </c>
      <c r="F1124" s="90">
        <v>51600</v>
      </c>
      <c r="G1124" s="91" t="s">
        <v>25</v>
      </c>
      <c r="H1124" s="90">
        <v>47750</v>
      </c>
      <c r="I1124" s="90">
        <v>48300</v>
      </c>
      <c r="J1124" s="90">
        <v>50100</v>
      </c>
      <c r="K1124" s="91" t="s">
        <v>25</v>
      </c>
      <c r="L1124" s="90">
        <v>50100</v>
      </c>
      <c r="M1124" s="90">
        <v>49800</v>
      </c>
      <c r="N1124" s="90">
        <v>48200</v>
      </c>
      <c r="O1124" s="90">
        <v>48300</v>
      </c>
      <c r="P1124" s="90">
        <v>45400</v>
      </c>
      <c r="Q1124" s="90">
        <v>45900</v>
      </c>
      <c r="R1124" s="90">
        <v>46200</v>
      </c>
      <c r="S1124" s="90">
        <v>48600</v>
      </c>
      <c r="T1124" s="90">
        <v>48800</v>
      </c>
      <c r="U1124" s="90">
        <v>49300</v>
      </c>
      <c r="V1124" s="90">
        <v>50400</v>
      </c>
      <c r="W1124" s="90">
        <v>53300</v>
      </c>
    </row>
    <row r="1125" spans="1:23">
      <c r="A1125" s="93">
        <v>45395</v>
      </c>
      <c r="B1125" s="90">
        <v>48100</v>
      </c>
      <c r="C1125" s="90">
        <v>48700</v>
      </c>
      <c r="D1125" s="90">
        <v>49100</v>
      </c>
      <c r="E1125" s="90">
        <v>47000</v>
      </c>
      <c r="F1125" s="90">
        <v>51100</v>
      </c>
      <c r="G1125" s="91" t="s">
        <v>25</v>
      </c>
      <c r="H1125" s="90">
        <v>48500</v>
      </c>
      <c r="I1125" s="90">
        <v>48500</v>
      </c>
      <c r="J1125" s="90">
        <v>50100</v>
      </c>
      <c r="K1125" s="91" t="s">
        <v>25</v>
      </c>
      <c r="L1125" s="90">
        <v>50300</v>
      </c>
      <c r="M1125" s="90">
        <v>49800</v>
      </c>
      <c r="N1125" s="90">
        <v>48300</v>
      </c>
      <c r="O1125" s="90">
        <v>48700</v>
      </c>
      <c r="P1125" s="90">
        <v>45500</v>
      </c>
      <c r="Q1125" s="90">
        <v>45900</v>
      </c>
      <c r="R1125" s="90">
        <v>46500</v>
      </c>
      <c r="S1125" s="90">
        <v>49100</v>
      </c>
      <c r="T1125" s="90">
        <v>48800</v>
      </c>
      <c r="U1125" s="90">
        <v>49300</v>
      </c>
      <c r="V1125" s="90">
        <v>50400</v>
      </c>
      <c r="W1125" s="90">
        <v>53300</v>
      </c>
    </row>
    <row r="1126" spans="1:23">
      <c r="A1126" s="93">
        <v>45396</v>
      </c>
      <c r="B1126" s="90" t="s">
        <v>24</v>
      </c>
      <c r="C1126" s="90" t="s">
        <v>24</v>
      </c>
      <c r="D1126" s="90" t="s">
        <v>24</v>
      </c>
      <c r="E1126" s="90" t="s">
        <v>24</v>
      </c>
      <c r="F1126" s="90" t="s">
        <v>24</v>
      </c>
      <c r="G1126" s="90" t="s">
        <v>24</v>
      </c>
      <c r="H1126" s="90" t="s">
        <v>24</v>
      </c>
      <c r="I1126" s="90" t="s">
        <v>24</v>
      </c>
      <c r="J1126" s="90" t="s">
        <v>24</v>
      </c>
      <c r="K1126" s="90" t="s">
        <v>24</v>
      </c>
      <c r="L1126" s="90" t="s">
        <v>24</v>
      </c>
      <c r="M1126" s="90" t="s">
        <v>24</v>
      </c>
      <c r="N1126" s="90" t="s">
        <v>24</v>
      </c>
      <c r="O1126" s="90" t="s">
        <v>24</v>
      </c>
      <c r="P1126" s="90" t="s">
        <v>24</v>
      </c>
      <c r="Q1126" s="90" t="s">
        <v>24</v>
      </c>
      <c r="R1126" s="90" t="s">
        <v>24</v>
      </c>
      <c r="S1126" s="90" t="s">
        <v>24</v>
      </c>
      <c r="T1126" s="90" t="s">
        <v>24</v>
      </c>
      <c r="U1126" s="90" t="s">
        <v>24</v>
      </c>
      <c r="V1126" s="90" t="s">
        <v>24</v>
      </c>
      <c r="W1126" s="90" t="s">
        <v>24</v>
      </c>
    </row>
    <row r="1127" spans="1:23">
      <c r="A1127" s="93">
        <v>45397</v>
      </c>
      <c r="B1127" s="90">
        <v>49500</v>
      </c>
      <c r="C1127" s="90">
        <v>50000</v>
      </c>
      <c r="D1127" s="90">
        <v>51300</v>
      </c>
      <c r="E1127" s="90">
        <v>48500</v>
      </c>
      <c r="F1127" s="90">
        <v>53700</v>
      </c>
      <c r="G1127" s="91" t="s">
        <v>25</v>
      </c>
      <c r="H1127" s="90">
        <v>49500</v>
      </c>
      <c r="I1127" s="90">
        <v>50300</v>
      </c>
      <c r="J1127" s="90">
        <v>52500</v>
      </c>
      <c r="K1127" s="91" t="s">
        <v>25</v>
      </c>
      <c r="L1127" s="90">
        <v>51700</v>
      </c>
      <c r="M1127" s="90">
        <v>50800</v>
      </c>
      <c r="N1127" s="90">
        <v>51000</v>
      </c>
      <c r="O1127" s="90">
        <v>50200</v>
      </c>
      <c r="P1127" s="90">
        <v>48000</v>
      </c>
      <c r="Q1127" s="90">
        <v>48200</v>
      </c>
      <c r="R1127" s="90">
        <v>48500</v>
      </c>
      <c r="S1127" s="90">
        <v>50300</v>
      </c>
      <c r="T1127" s="90">
        <v>51000</v>
      </c>
      <c r="U1127" s="90">
        <v>51800</v>
      </c>
      <c r="V1127" s="90">
        <v>52200</v>
      </c>
      <c r="W1127" s="90">
        <v>55200</v>
      </c>
    </row>
    <row r="1128" spans="1:23">
      <c r="A1128" s="93">
        <v>45398</v>
      </c>
      <c r="B1128" s="90">
        <v>49500</v>
      </c>
      <c r="C1128" s="90">
        <v>50200</v>
      </c>
      <c r="D1128" s="90">
        <v>51300</v>
      </c>
      <c r="E1128" s="90">
        <v>48100</v>
      </c>
      <c r="F1128" s="90">
        <v>53300</v>
      </c>
      <c r="G1128" s="91" t="s">
        <v>25</v>
      </c>
      <c r="H1128" s="90">
        <v>49750</v>
      </c>
      <c r="I1128" s="90">
        <v>50300</v>
      </c>
      <c r="J1128" s="90">
        <v>52500</v>
      </c>
      <c r="K1128" s="91" t="s">
        <v>25</v>
      </c>
      <c r="L1128" s="90">
        <v>51700</v>
      </c>
      <c r="M1128" s="90">
        <v>51100</v>
      </c>
      <c r="N1128" s="90">
        <v>50600</v>
      </c>
      <c r="O1128" s="90">
        <v>49800</v>
      </c>
      <c r="P1128" s="90">
        <v>47400</v>
      </c>
      <c r="Q1128" s="90">
        <v>47700</v>
      </c>
      <c r="R1128" s="90">
        <v>47800</v>
      </c>
      <c r="S1128" s="90">
        <v>50200</v>
      </c>
      <c r="T1128" s="90">
        <v>51000</v>
      </c>
      <c r="U1128" s="90">
        <v>51800</v>
      </c>
      <c r="V1128" s="90">
        <v>52200</v>
      </c>
      <c r="W1128" s="90">
        <v>55200</v>
      </c>
    </row>
    <row r="1129" spans="1:23">
      <c r="A1129" s="93">
        <v>45399</v>
      </c>
      <c r="B1129" s="90">
        <v>49900</v>
      </c>
      <c r="C1129" s="90">
        <v>50200</v>
      </c>
      <c r="D1129" s="90">
        <v>51600</v>
      </c>
      <c r="E1129" s="90">
        <v>48400</v>
      </c>
      <c r="F1129" s="90">
        <v>53300</v>
      </c>
      <c r="G1129" s="91" t="s">
        <v>25</v>
      </c>
      <c r="H1129" s="90">
        <v>49500</v>
      </c>
      <c r="I1129" s="90">
        <v>50400</v>
      </c>
      <c r="J1129" s="90">
        <v>52500</v>
      </c>
      <c r="K1129" s="91" t="s">
        <v>25</v>
      </c>
      <c r="L1129" s="90">
        <v>51800</v>
      </c>
      <c r="M1129" s="90">
        <v>51000</v>
      </c>
      <c r="N1129" s="90">
        <v>51000</v>
      </c>
      <c r="O1129" s="90">
        <v>50000</v>
      </c>
      <c r="P1129" s="90">
        <v>47300</v>
      </c>
      <c r="Q1129" s="90">
        <v>47700</v>
      </c>
      <c r="R1129" s="90">
        <v>47800</v>
      </c>
      <c r="S1129" s="90">
        <v>50500</v>
      </c>
      <c r="T1129" s="90">
        <v>51000</v>
      </c>
      <c r="U1129" s="90">
        <v>51800</v>
      </c>
      <c r="V1129" s="90">
        <v>52300</v>
      </c>
      <c r="W1129" s="90">
        <v>55500</v>
      </c>
    </row>
    <row r="1130" spans="1:23">
      <c r="A1130" s="93">
        <v>45400</v>
      </c>
      <c r="B1130" s="90">
        <v>50200</v>
      </c>
      <c r="C1130" s="90">
        <v>50500</v>
      </c>
      <c r="D1130" s="90">
        <v>52000</v>
      </c>
      <c r="E1130" s="90">
        <v>48500</v>
      </c>
      <c r="F1130" s="90">
        <v>53200</v>
      </c>
      <c r="G1130" s="91" t="s">
        <v>25</v>
      </c>
      <c r="H1130" s="90">
        <v>49750</v>
      </c>
      <c r="I1130" s="90">
        <v>50600</v>
      </c>
      <c r="J1130" s="90">
        <v>52500</v>
      </c>
      <c r="K1130" s="91" t="s">
        <v>25</v>
      </c>
      <c r="L1130" s="90">
        <v>52000</v>
      </c>
      <c r="M1130" s="90">
        <v>51300</v>
      </c>
      <c r="N1130" s="90">
        <v>51600</v>
      </c>
      <c r="O1130" s="90">
        <v>50000</v>
      </c>
      <c r="P1130" s="90">
        <v>47500</v>
      </c>
      <c r="Q1130" s="90">
        <v>47700</v>
      </c>
      <c r="R1130" s="90">
        <v>48000</v>
      </c>
      <c r="S1130" s="90">
        <v>50600</v>
      </c>
      <c r="T1130" s="90">
        <v>51000</v>
      </c>
      <c r="U1130" s="90">
        <v>51800</v>
      </c>
      <c r="V1130" s="90">
        <v>52500</v>
      </c>
      <c r="W1130" s="90">
        <v>55500</v>
      </c>
    </row>
    <row r="1131" spans="1:23">
      <c r="A1131" s="93">
        <v>45401</v>
      </c>
      <c r="B1131" s="90">
        <v>50200</v>
      </c>
      <c r="C1131" s="91" t="s">
        <v>25</v>
      </c>
      <c r="D1131" s="90">
        <v>52000</v>
      </c>
      <c r="E1131" s="90">
        <v>48300</v>
      </c>
      <c r="F1131" s="90">
        <v>53200</v>
      </c>
      <c r="G1131" s="91" t="s">
        <v>25</v>
      </c>
      <c r="H1131" s="90">
        <v>49500</v>
      </c>
      <c r="I1131" s="90">
        <v>50300</v>
      </c>
      <c r="J1131" s="90">
        <v>52300</v>
      </c>
      <c r="K1131" s="91" t="s">
        <v>25</v>
      </c>
      <c r="L1131" s="90">
        <v>51800</v>
      </c>
      <c r="M1131" s="90">
        <v>51300</v>
      </c>
      <c r="N1131" s="90">
        <v>51300</v>
      </c>
      <c r="O1131" s="90">
        <v>50000</v>
      </c>
      <c r="P1131" s="90">
        <v>47000</v>
      </c>
      <c r="Q1131" s="90">
        <v>47500</v>
      </c>
      <c r="R1131" s="90">
        <v>47500</v>
      </c>
      <c r="S1131" s="90">
        <v>50400</v>
      </c>
      <c r="T1131" s="90">
        <v>50800</v>
      </c>
      <c r="U1131" s="90">
        <v>51800</v>
      </c>
      <c r="V1131" s="90">
        <v>52500</v>
      </c>
      <c r="W1131" s="90">
        <v>55500</v>
      </c>
    </row>
    <row r="1132" spans="1:23">
      <c r="A1132" s="93">
        <v>45402</v>
      </c>
      <c r="B1132" s="90">
        <v>50400</v>
      </c>
      <c r="C1132" s="90">
        <v>50500</v>
      </c>
      <c r="D1132" s="90">
        <v>52000</v>
      </c>
      <c r="E1132" s="90">
        <v>48200</v>
      </c>
      <c r="F1132" s="90">
        <v>53200</v>
      </c>
      <c r="G1132" s="91" t="s">
        <v>25</v>
      </c>
      <c r="H1132" s="90">
        <v>49500</v>
      </c>
      <c r="I1132" s="90">
        <v>50400</v>
      </c>
      <c r="J1132" s="90">
        <v>52300</v>
      </c>
      <c r="K1132" s="91" t="s">
        <v>25</v>
      </c>
      <c r="L1132" s="90">
        <v>52000</v>
      </c>
      <c r="M1132" s="90">
        <v>51300</v>
      </c>
      <c r="N1132" s="90">
        <v>51400</v>
      </c>
      <c r="O1132" s="90">
        <v>50000</v>
      </c>
      <c r="P1132" s="90">
        <v>47000</v>
      </c>
      <c r="Q1132" s="90">
        <v>47600</v>
      </c>
      <c r="R1132" s="90">
        <v>47800</v>
      </c>
      <c r="S1132" s="90">
        <v>50300</v>
      </c>
      <c r="T1132" s="90">
        <v>50800</v>
      </c>
      <c r="U1132" s="90">
        <v>51800</v>
      </c>
      <c r="V1132" s="90">
        <v>52700</v>
      </c>
      <c r="W1132" s="90">
        <v>55900</v>
      </c>
    </row>
    <row r="1133" spans="1:23">
      <c r="A1133" s="93">
        <v>45403</v>
      </c>
      <c r="B1133" s="90" t="s">
        <v>24</v>
      </c>
      <c r="C1133" s="90" t="s">
        <v>24</v>
      </c>
      <c r="D1133" s="90" t="s">
        <v>24</v>
      </c>
      <c r="E1133" s="90" t="s">
        <v>24</v>
      </c>
      <c r="F1133" s="90" t="s">
        <v>24</v>
      </c>
      <c r="G1133" s="90" t="s">
        <v>24</v>
      </c>
      <c r="H1133" s="90" t="s">
        <v>24</v>
      </c>
      <c r="I1133" s="90" t="s">
        <v>24</v>
      </c>
      <c r="J1133" s="90" t="s">
        <v>24</v>
      </c>
      <c r="K1133" s="90" t="s">
        <v>24</v>
      </c>
      <c r="L1133" s="90" t="s">
        <v>24</v>
      </c>
      <c r="M1133" s="90" t="s">
        <v>24</v>
      </c>
      <c r="N1133" s="90" t="s">
        <v>24</v>
      </c>
      <c r="O1133" s="90" t="s">
        <v>24</v>
      </c>
      <c r="P1133" s="90" t="s">
        <v>24</v>
      </c>
      <c r="Q1133" s="90" t="s">
        <v>24</v>
      </c>
      <c r="R1133" s="90" t="s">
        <v>24</v>
      </c>
      <c r="S1133" s="90" t="s">
        <v>24</v>
      </c>
      <c r="T1133" s="90" t="s">
        <v>24</v>
      </c>
      <c r="U1133" s="90" t="s">
        <v>24</v>
      </c>
      <c r="V1133" s="90" t="s">
        <v>24</v>
      </c>
      <c r="W1133" s="90" t="s">
        <v>24</v>
      </c>
    </row>
    <row r="1134" spans="1:23">
      <c r="A1134" s="93">
        <v>45404</v>
      </c>
      <c r="B1134" s="90">
        <v>49900</v>
      </c>
      <c r="C1134" s="90">
        <v>50500</v>
      </c>
      <c r="D1134" s="90">
        <v>51700</v>
      </c>
      <c r="E1134" s="90">
        <v>47700</v>
      </c>
      <c r="F1134" s="90">
        <v>52700</v>
      </c>
      <c r="G1134" s="91" t="s">
        <v>25</v>
      </c>
      <c r="H1134" s="90">
        <v>49500</v>
      </c>
      <c r="I1134" s="90">
        <v>50200</v>
      </c>
      <c r="J1134" s="90">
        <v>52000</v>
      </c>
      <c r="K1134" s="91" t="s">
        <v>25</v>
      </c>
      <c r="L1134" s="90">
        <v>51800</v>
      </c>
      <c r="M1134" s="90">
        <v>51300</v>
      </c>
      <c r="N1134" s="90">
        <v>50600</v>
      </c>
      <c r="O1134" s="90">
        <v>49800</v>
      </c>
      <c r="P1134" s="90">
        <v>46400</v>
      </c>
      <c r="Q1134" s="90">
        <v>47000</v>
      </c>
      <c r="R1134" s="90">
        <v>47500</v>
      </c>
      <c r="S1134" s="90">
        <v>49800</v>
      </c>
      <c r="T1134" s="90">
        <v>50500</v>
      </c>
      <c r="U1134" s="90">
        <v>51800</v>
      </c>
      <c r="V1134" s="90">
        <v>52700</v>
      </c>
      <c r="W1134" s="90">
        <v>55900</v>
      </c>
    </row>
    <row r="1135" spans="1:23">
      <c r="A1135" s="93">
        <v>45405</v>
      </c>
      <c r="B1135" s="90">
        <v>49900</v>
      </c>
      <c r="C1135" s="90">
        <v>50500</v>
      </c>
      <c r="D1135" s="90">
        <v>51500</v>
      </c>
      <c r="E1135" s="90">
        <v>47400</v>
      </c>
      <c r="F1135" s="90">
        <v>52200</v>
      </c>
      <c r="G1135" s="91" t="s">
        <v>25</v>
      </c>
      <c r="H1135" s="90">
        <v>49000</v>
      </c>
      <c r="I1135" s="90">
        <v>49800</v>
      </c>
      <c r="J1135" s="90">
        <v>52000</v>
      </c>
      <c r="K1135" s="91" t="s">
        <v>25</v>
      </c>
      <c r="L1135" s="90">
        <v>51400</v>
      </c>
      <c r="M1135" s="90">
        <v>51300</v>
      </c>
      <c r="N1135" s="90">
        <v>50100</v>
      </c>
      <c r="O1135" s="90">
        <v>49600</v>
      </c>
      <c r="P1135" s="90">
        <v>46000</v>
      </c>
      <c r="Q1135" s="90">
        <v>46500</v>
      </c>
      <c r="R1135" s="90">
        <v>47300</v>
      </c>
      <c r="S1135" s="90">
        <v>49500</v>
      </c>
      <c r="T1135" s="90">
        <v>50500</v>
      </c>
      <c r="U1135" s="90">
        <v>51800</v>
      </c>
      <c r="V1135" s="90">
        <v>52700</v>
      </c>
      <c r="W1135" s="90">
        <v>55900</v>
      </c>
    </row>
    <row r="1136" spans="1:23">
      <c r="A1136" s="93">
        <v>45406</v>
      </c>
      <c r="B1136" s="90">
        <v>49700</v>
      </c>
      <c r="C1136" s="90">
        <v>50500</v>
      </c>
      <c r="D1136" s="90">
        <v>51000</v>
      </c>
      <c r="E1136" s="90">
        <v>47200</v>
      </c>
      <c r="F1136" s="90">
        <v>51800</v>
      </c>
      <c r="G1136" s="91" t="s">
        <v>25</v>
      </c>
      <c r="H1136" s="90">
        <v>49000</v>
      </c>
      <c r="I1136" s="90">
        <v>49500</v>
      </c>
      <c r="J1136" s="90">
        <v>51700</v>
      </c>
      <c r="K1136" s="91" t="s">
        <v>25</v>
      </c>
      <c r="L1136" s="90">
        <v>51200</v>
      </c>
      <c r="M1136" s="90">
        <v>51300</v>
      </c>
      <c r="N1136" s="90">
        <v>49800</v>
      </c>
      <c r="O1136" s="90">
        <v>49400</v>
      </c>
      <c r="P1136" s="90">
        <v>45400</v>
      </c>
      <c r="Q1136" s="90">
        <v>46200</v>
      </c>
      <c r="R1136" s="90">
        <v>47000</v>
      </c>
      <c r="S1136" s="90">
        <v>49300</v>
      </c>
      <c r="T1136" s="90">
        <v>49800</v>
      </c>
      <c r="U1136" s="90">
        <v>51800</v>
      </c>
      <c r="V1136" s="90">
        <v>52700</v>
      </c>
      <c r="W1136" s="90">
        <v>55900</v>
      </c>
    </row>
    <row r="1137" spans="1:23">
      <c r="A1137" s="93">
        <v>45407</v>
      </c>
      <c r="B1137" s="90">
        <v>49700</v>
      </c>
      <c r="C1137" s="90">
        <v>50500</v>
      </c>
      <c r="D1137" s="90">
        <v>50700</v>
      </c>
      <c r="E1137" s="90">
        <v>47200</v>
      </c>
      <c r="F1137" s="90">
        <v>51800</v>
      </c>
      <c r="G1137" s="91" t="s">
        <v>25</v>
      </c>
      <c r="H1137" s="90">
        <v>49000</v>
      </c>
      <c r="I1137" s="90">
        <v>49700</v>
      </c>
      <c r="J1137" s="90">
        <v>51500</v>
      </c>
      <c r="K1137" s="91" t="s">
        <v>25</v>
      </c>
      <c r="L1137" s="90">
        <v>51200</v>
      </c>
      <c r="M1137" s="90">
        <v>51300</v>
      </c>
      <c r="N1137" s="90">
        <v>49900</v>
      </c>
      <c r="O1137" s="90">
        <v>49400</v>
      </c>
      <c r="P1137" s="90">
        <v>45700</v>
      </c>
      <c r="Q1137" s="90">
        <v>46200</v>
      </c>
      <c r="R1137" s="90">
        <v>46800</v>
      </c>
      <c r="S1137" s="90">
        <v>49300</v>
      </c>
      <c r="T1137" s="90">
        <v>49800</v>
      </c>
      <c r="U1137" s="90">
        <v>51300</v>
      </c>
      <c r="V1137" s="90">
        <v>52700</v>
      </c>
      <c r="W1137" s="90">
        <v>55900</v>
      </c>
    </row>
    <row r="1138" spans="1:23">
      <c r="A1138" s="93">
        <v>45408</v>
      </c>
      <c r="B1138" s="90">
        <v>49600</v>
      </c>
      <c r="C1138" s="90">
        <v>50500</v>
      </c>
      <c r="D1138" s="90">
        <v>50500</v>
      </c>
      <c r="E1138" s="90">
        <v>46800</v>
      </c>
      <c r="F1138" s="90">
        <v>51800</v>
      </c>
      <c r="G1138" s="91" t="s">
        <v>25</v>
      </c>
      <c r="H1138" s="90">
        <v>48750</v>
      </c>
      <c r="I1138" s="90">
        <v>49600</v>
      </c>
      <c r="J1138" s="90">
        <v>51500</v>
      </c>
      <c r="K1138" s="91" t="s">
        <v>25</v>
      </c>
      <c r="L1138" s="90">
        <v>51000</v>
      </c>
      <c r="M1138" s="90">
        <v>51300</v>
      </c>
      <c r="N1138" s="90">
        <v>49500</v>
      </c>
      <c r="O1138" s="90">
        <v>49000</v>
      </c>
      <c r="P1138" s="90">
        <v>45500</v>
      </c>
      <c r="Q1138" s="90">
        <v>46100</v>
      </c>
      <c r="R1138" s="90">
        <v>46700</v>
      </c>
      <c r="S1138" s="90">
        <v>48900</v>
      </c>
      <c r="T1138" s="90">
        <v>49500</v>
      </c>
      <c r="U1138" s="90">
        <v>51300</v>
      </c>
      <c r="V1138" s="90">
        <v>52700</v>
      </c>
      <c r="W1138" s="90">
        <v>55900</v>
      </c>
    </row>
    <row r="1139" spans="1:23">
      <c r="A1139" s="93">
        <v>45409</v>
      </c>
      <c r="B1139" s="90">
        <v>49400</v>
      </c>
      <c r="C1139" s="90">
        <v>50500</v>
      </c>
      <c r="D1139" s="90">
        <v>50500</v>
      </c>
      <c r="E1139" s="90">
        <v>47000</v>
      </c>
      <c r="F1139" s="90">
        <v>51800</v>
      </c>
      <c r="G1139" s="91" t="s">
        <v>25</v>
      </c>
      <c r="H1139" s="90">
        <v>48500</v>
      </c>
      <c r="I1139" s="90">
        <v>49700</v>
      </c>
      <c r="J1139" s="90">
        <v>51500</v>
      </c>
      <c r="K1139" s="91" t="s">
        <v>25</v>
      </c>
      <c r="L1139" s="90">
        <v>51100</v>
      </c>
      <c r="M1139" s="90">
        <v>51300</v>
      </c>
      <c r="N1139" s="90">
        <v>49500</v>
      </c>
      <c r="O1139" s="90">
        <v>49200</v>
      </c>
      <c r="P1139" s="90">
        <v>45500</v>
      </c>
      <c r="Q1139" s="90">
        <v>46000</v>
      </c>
      <c r="R1139" s="90">
        <v>46300</v>
      </c>
      <c r="S1139" s="90">
        <v>49100</v>
      </c>
      <c r="T1139" s="90">
        <v>49300</v>
      </c>
      <c r="U1139" s="90">
        <v>51300</v>
      </c>
      <c r="V1139" s="90">
        <v>52700</v>
      </c>
      <c r="W1139" s="90">
        <v>55900</v>
      </c>
    </row>
    <row r="1140" spans="1:23">
      <c r="A1140" s="93">
        <v>45410</v>
      </c>
      <c r="B1140" s="90" t="s">
        <v>24</v>
      </c>
      <c r="C1140" s="90" t="s">
        <v>24</v>
      </c>
      <c r="D1140" s="90" t="s">
        <v>24</v>
      </c>
      <c r="E1140" s="90" t="s">
        <v>24</v>
      </c>
      <c r="F1140" s="90" t="s">
        <v>24</v>
      </c>
      <c r="G1140" s="90" t="s">
        <v>24</v>
      </c>
      <c r="H1140" s="90" t="s">
        <v>24</v>
      </c>
      <c r="I1140" s="90" t="s">
        <v>24</v>
      </c>
      <c r="J1140" s="90" t="s">
        <v>24</v>
      </c>
      <c r="K1140" s="90" t="s">
        <v>24</v>
      </c>
      <c r="L1140" s="90" t="s">
        <v>24</v>
      </c>
      <c r="M1140" s="90" t="s">
        <v>24</v>
      </c>
      <c r="N1140" s="90" t="s">
        <v>24</v>
      </c>
      <c r="O1140" s="90" t="s">
        <v>24</v>
      </c>
      <c r="P1140" s="90" t="s">
        <v>24</v>
      </c>
      <c r="Q1140" s="90" t="s">
        <v>24</v>
      </c>
      <c r="R1140" s="90" t="s">
        <v>24</v>
      </c>
      <c r="S1140" s="90" t="s">
        <v>24</v>
      </c>
      <c r="T1140" s="90" t="s">
        <v>24</v>
      </c>
      <c r="U1140" s="90" t="s">
        <v>24</v>
      </c>
      <c r="V1140" s="90" t="s">
        <v>24</v>
      </c>
      <c r="W1140" s="90" t="s">
        <v>24</v>
      </c>
    </row>
    <row r="1141" spans="1:23">
      <c r="A1141" s="93">
        <v>45411</v>
      </c>
      <c r="B1141" s="90">
        <v>49400</v>
      </c>
      <c r="C1141" s="90">
        <v>50800</v>
      </c>
      <c r="D1141" s="90">
        <v>50200</v>
      </c>
      <c r="E1141" s="90">
        <v>46800</v>
      </c>
      <c r="F1141" s="90">
        <v>51500</v>
      </c>
      <c r="G1141" s="91" t="s">
        <v>25</v>
      </c>
      <c r="H1141" s="90">
        <v>48500</v>
      </c>
      <c r="I1141" s="90">
        <v>49700</v>
      </c>
      <c r="J1141" s="90">
        <v>51300</v>
      </c>
      <c r="K1141" s="91" t="s">
        <v>25</v>
      </c>
      <c r="L1141" s="90">
        <v>50900</v>
      </c>
      <c r="M1141" s="90">
        <v>51300</v>
      </c>
      <c r="N1141" s="90">
        <v>49000</v>
      </c>
      <c r="O1141" s="90">
        <v>48800</v>
      </c>
      <c r="P1141" s="90">
        <v>45500</v>
      </c>
      <c r="Q1141" s="90">
        <v>46000</v>
      </c>
      <c r="R1141" s="90">
        <v>46200</v>
      </c>
      <c r="S1141" s="90">
        <v>48900</v>
      </c>
      <c r="T1141" s="90">
        <v>49200</v>
      </c>
      <c r="U1141" s="90">
        <v>51300</v>
      </c>
      <c r="V1141" s="90">
        <v>52700</v>
      </c>
      <c r="W1141" s="90">
        <v>55900</v>
      </c>
    </row>
    <row r="1142" spans="1:23">
      <c r="A1142" s="93">
        <v>45412</v>
      </c>
      <c r="B1142" s="90">
        <v>49700</v>
      </c>
      <c r="C1142" s="90">
        <v>51000</v>
      </c>
      <c r="D1142" s="90">
        <v>50400</v>
      </c>
      <c r="E1142" s="90">
        <v>47200</v>
      </c>
      <c r="F1142" s="90">
        <v>51800</v>
      </c>
      <c r="G1142" s="91" t="s">
        <v>25</v>
      </c>
      <c r="H1142" s="90">
        <v>49000</v>
      </c>
      <c r="I1142" s="90">
        <v>50300</v>
      </c>
      <c r="J1142" s="90">
        <v>51800</v>
      </c>
      <c r="K1142" s="91" t="s">
        <v>25</v>
      </c>
      <c r="L1142" s="90">
        <v>51100</v>
      </c>
      <c r="M1142" s="90">
        <v>51500</v>
      </c>
      <c r="N1142" s="90">
        <v>49400</v>
      </c>
      <c r="O1142" s="90">
        <v>49200</v>
      </c>
      <c r="P1142" s="90">
        <v>46200</v>
      </c>
      <c r="Q1142" s="90">
        <v>46700</v>
      </c>
      <c r="R1142" s="90">
        <v>46800</v>
      </c>
      <c r="S1142" s="90">
        <v>49300</v>
      </c>
      <c r="T1142" s="90">
        <v>49700</v>
      </c>
      <c r="U1142" s="90">
        <v>51300</v>
      </c>
      <c r="V1142" s="90">
        <v>52700</v>
      </c>
      <c r="W1142" s="90">
        <v>55900</v>
      </c>
    </row>
    <row r="1143" spans="1:23">
      <c r="A1143" s="93">
        <v>45413</v>
      </c>
      <c r="B1143" s="90">
        <v>50000</v>
      </c>
      <c r="C1143" s="90">
        <v>51000</v>
      </c>
      <c r="D1143" s="90">
        <v>51000</v>
      </c>
      <c r="E1143" s="90">
        <v>47900</v>
      </c>
      <c r="F1143" s="90">
        <v>52100</v>
      </c>
      <c r="G1143" s="91" t="s">
        <v>25</v>
      </c>
      <c r="H1143" s="90">
        <v>49500</v>
      </c>
      <c r="I1143" s="90">
        <v>50700</v>
      </c>
      <c r="J1143" s="90">
        <v>52000</v>
      </c>
      <c r="K1143" s="91" t="s">
        <v>25</v>
      </c>
      <c r="L1143" s="90">
        <v>51600</v>
      </c>
      <c r="M1143" s="90">
        <v>51500</v>
      </c>
      <c r="N1143" s="90">
        <v>50300</v>
      </c>
      <c r="O1143" s="90">
        <v>49600</v>
      </c>
      <c r="P1143" s="90">
        <v>47200</v>
      </c>
      <c r="Q1143" s="90">
        <v>47500</v>
      </c>
      <c r="R1143" s="90">
        <v>47800</v>
      </c>
      <c r="S1143" s="90">
        <v>50000</v>
      </c>
      <c r="T1143" s="90">
        <v>50300</v>
      </c>
      <c r="U1143" s="90">
        <v>52300</v>
      </c>
      <c r="V1143" s="90">
        <v>53000</v>
      </c>
      <c r="W1143" s="90">
        <v>55900</v>
      </c>
    </row>
    <row r="1144" spans="1:23">
      <c r="A1144" s="93">
        <v>45414</v>
      </c>
      <c r="B1144" s="90">
        <v>50000</v>
      </c>
      <c r="C1144" s="90">
        <v>51500</v>
      </c>
      <c r="D1144" s="90">
        <v>51000</v>
      </c>
      <c r="E1144" s="90">
        <v>47800</v>
      </c>
      <c r="F1144" s="90">
        <v>52100</v>
      </c>
      <c r="G1144" s="91" t="s">
        <v>25</v>
      </c>
      <c r="H1144" s="90">
        <v>49750</v>
      </c>
      <c r="I1144" s="90">
        <v>51000</v>
      </c>
      <c r="J1144" s="90">
        <v>52000</v>
      </c>
      <c r="K1144" s="91" t="s">
        <v>25</v>
      </c>
      <c r="L1144" s="90">
        <v>51600</v>
      </c>
      <c r="M1144" s="90">
        <v>52100</v>
      </c>
      <c r="N1144" s="90">
        <v>50200</v>
      </c>
      <c r="O1144" s="90">
        <v>49600</v>
      </c>
      <c r="P1144" s="90">
        <v>46500</v>
      </c>
      <c r="Q1144" s="90">
        <v>47100</v>
      </c>
      <c r="R1144" s="90">
        <v>47500</v>
      </c>
      <c r="S1144" s="90">
        <v>49900</v>
      </c>
      <c r="T1144" s="90">
        <v>50300</v>
      </c>
      <c r="U1144" s="90">
        <v>52300</v>
      </c>
      <c r="V1144" s="90">
        <v>53000</v>
      </c>
      <c r="W1144" s="90">
        <v>56500</v>
      </c>
    </row>
    <row r="1145" spans="1:23">
      <c r="A1145" s="93">
        <v>45415</v>
      </c>
      <c r="B1145" s="90">
        <v>50200</v>
      </c>
      <c r="C1145" s="90">
        <v>51800</v>
      </c>
      <c r="D1145" s="90">
        <v>51700</v>
      </c>
      <c r="E1145" s="90">
        <v>48400</v>
      </c>
      <c r="F1145" s="90">
        <v>52100</v>
      </c>
      <c r="G1145" s="91" t="s">
        <v>25</v>
      </c>
      <c r="H1145" s="90">
        <v>50500</v>
      </c>
      <c r="I1145" s="90">
        <v>51600</v>
      </c>
      <c r="J1145" s="90">
        <v>52400</v>
      </c>
      <c r="K1145" s="91" t="s">
        <v>25</v>
      </c>
      <c r="L1145" s="90">
        <v>52000</v>
      </c>
      <c r="M1145" s="90">
        <v>52100</v>
      </c>
      <c r="N1145" s="90">
        <v>51200</v>
      </c>
      <c r="O1145" s="90">
        <v>50000</v>
      </c>
      <c r="P1145" s="90">
        <v>47200</v>
      </c>
      <c r="Q1145" s="90">
        <v>47600</v>
      </c>
      <c r="R1145" s="90">
        <v>48000</v>
      </c>
      <c r="S1145" s="90">
        <v>50500</v>
      </c>
      <c r="T1145" s="90">
        <v>50500</v>
      </c>
      <c r="U1145" s="90">
        <v>52300</v>
      </c>
      <c r="V1145" s="90">
        <v>53000</v>
      </c>
      <c r="W1145" s="90">
        <v>56600</v>
      </c>
    </row>
    <row r="1146" spans="1:23">
      <c r="A1146" s="93">
        <v>45416</v>
      </c>
      <c r="B1146" s="90">
        <v>50300</v>
      </c>
      <c r="C1146" s="90">
        <v>52000</v>
      </c>
      <c r="D1146" s="90">
        <v>51700</v>
      </c>
      <c r="E1146" s="90">
        <v>48200</v>
      </c>
      <c r="F1146" s="90">
        <v>52300</v>
      </c>
      <c r="G1146" s="91" t="s">
        <v>25</v>
      </c>
      <c r="H1146" s="90">
        <v>50000</v>
      </c>
      <c r="I1146" s="90">
        <v>51600</v>
      </c>
      <c r="J1146" s="90">
        <v>52400</v>
      </c>
      <c r="K1146" s="91" t="s">
        <v>25</v>
      </c>
      <c r="L1146" s="90">
        <v>52000</v>
      </c>
      <c r="M1146" s="90">
        <v>52100</v>
      </c>
      <c r="N1146" s="90">
        <v>50800</v>
      </c>
      <c r="O1146" s="90">
        <v>49800</v>
      </c>
      <c r="P1146" s="90">
        <v>46900</v>
      </c>
      <c r="Q1146" s="90">
        <v>47600</v>
      </c>
      <c r="R1146" s="90">
        <v>47800</v>
      </c>
      <c r="S1146" s="90">
        <v>50300</v>
      </c>
      <c r="T1146" s="90">
        <v>50700</v>
      </c>
      <c r="U1146" s="90">
        <v>52300</v>
      </c>
      <c r="V1146" s="90">
        <v>53000</v>
      </c>
      <c r="W1146" s="90">
        <v>56600</v>
      </c>
    </row>
    <row r="1147" spans="1:23">
      <c r="A1147" s="93">
        <v>45417</v>
      </c>
      <c r="B1147" s="90" t="s">
        <v>24</v>
      </c>
      <c r="C1147" s="90" t="s">
        <v>24</v>
      </c>
      <c r="D1147" s="90" t="s">
        <v>24</v>
      </c>
      <c r="E1147" s="90" t="s">
        <v>24</v>
      </c>
      <c r="F1147" s="90" t="s">
        <v>24</v>
      </c>
      <c r="G1147" s="90" t="s">
        <v>24</v>
      </c>
      <c r="H1147" s="90" t="s">
        <v>24</v>
      </c>
      <c r="I1147" s="90" t="s">
        <v>24</v>
      </c>
      <c r="J1147" s="90" t="s">
        <v>24</v>
      </c>
      <c r="K1147" s="90" t="s">
        <v>24</v>
      </c>
      <c r="L1147" s="90" t="s">
        <v>24</v>
      </c>
      <c r="M1147" s="90" t="s">
        <v>24</v>
      </c>
      <c r="N1147" s="90" t="s">
        <v>24</v>
      </c>
      <c r="O1147" s="90" t="s">
        <v>24</v>
      </c>
      <c r="P1147" s="90" t="s">
        <v>24</v>
      </c>
      <c r="Q1147" s="90" t="s">
        <v>24</v>
      </c>
      <c r="R1147" s="90" t="s">
        <v>24</v>
      </c>
      <c r="S1147" s="90" t="s">
        <v>24</v>
      </c>
      <c r="T1147" s="90" t="s">
        <v>24</v>
      </c>
      <c r="U1147" s="90" t="s">
        <v>24</v>
      </c>
      <c r="V1147" s="90" t="s">
        <v>24</v>
      </c>
      <c r="W1147" s="90" t="s">
        <v>24</v>
      </c>
    </row>
    <row r="1148" spans="1:23">
      <c r="A1148" s="93">
        <v>45418</v>
      </c>
      <c r="B1148" s="90">
        <v>51600</v>
      </c>
      <c r="C1148" s="90">
        <v>52300</v>
      </c>
      <c r="D1148" s="90">
        <v>52500</v>
      </c>
      <c r="E1148" s="90">
        <v>48800</v>
      </c>
      <c r="F1148" s="90">
        <v>53000</v>
      </c>
      <c r="G1148" s="91" t="s">
        <v>25</v>
      </c>
      <c r="H1148" s="90">
        <v>51000</v>
      </c>
      <c r="I1148" s="90">
        <v>52200</v>
      </c>
      <c r="J1148" s="90">
        <v>53500</v>
      </c>
      <c r="K1148" s="91" t="s">
        <v>25</v>
      </c>
      <c r="L1148" s="90">
        <v>52800</v>
      </c>
      <c r="M1148" s="90">
        <v>53300</v>
      </c>
      <c r="N1148" s="90">
        <v>51800</v>
      </c>
      <c r="O1148" s="90">
        <v>50800</v>
      </c>
      <c r="P1148" s="90">
        <v>48300</v>
      </c>
      <c r="Q1148" s="90">
        <v>48700</v>
      </c>
      <c r="R1148" s="90">
        <v>48700</v>
      </c>
      <c r="S1148" s="90">
        <v>50900</v>
      </c>
      <c r="T1148" s="90">
        <v>51800</v>
      </c>
      <c r="U1148" s="90">
        <v>53300</v>
      </c>
      <c r="V1148" s="90">
        <v>53700</v>
      </c>
      <c r="W1148" s="90">
        <v>56900</v>
      </c>
    </row>
    <row r="1149" spans="1:23">
      <c r="A1149" s="93">
        <v>45419</v>
      </c>
      <c r="B1149" s="90">
        <v>51600</v>
      </c>
      <c r="C1149" s="90">
        <v>52800</v>
      </c>
      <c r="D1149" s="90">
        <v>52500</v>
      </c>
      <c r="E1149" s="90">
        <v>48600</v>
      </c>
      <c r="F1149" s="90">
        <v>53300</v>
      </c>
      <c r="G1149" s="91" t="s">
        <v>25</v>
      </c>
      <c r="H1149" s="90">
        <v>51000</v>
      </c>
      <c r="I1149" s="90">
        <v>52200</v>
      </c>
      <c r="J1149" s="90">
        <v>53500</v>
      </c>
      <c r="K1149" s="91" t="s">
        <v>25</v>
      </c>
      <c r="L1149" s="90">
        <v>52800</v>
      </c>
      <c r="M1149" s="90">
        <v>53300</v>
      </c>
      <c r="N1149" s="90">
        <v>51300</v>
      </c>
      <c r="O1149" s="90">
        <v>50600</v>
      </c>
      <c r="P1149" s="90">
        <v>48000</v>
      </c>
      <c r="Q1149" s="90">
        <v>48500</v>
      </c>
      <c r="R1149" s="90">
        <v>48700</v>
      </c>
      <c r="S1149" s="90">
        <v>50700</v>
      </c>
      <c r="T1149" s="90">
        <v>51800</v>
      </c>
      <c r="U1149" s="90">
        <v>53300</v>
      </c>
      <c r="V1149" s="90">
        <v>53700</v>
      </c>
      <c r="W1149" s="90">
        <v>56900</v>
      </c>
    </row>
    <row r="1150" spans="1:23">
      <c r="A1150" s="93">
        <v>45420</v>
      </c>
      <c r="B1150" s="90">
        <v>51600</v>
      </c>
      <c r="C1150" s="90">
        <v>53000</v>
      </c>
      <c r="D1150" s="90">
        <v>52600</v>
      </c>
      <c r="E1150" s="90">
        <v>49000</v>
      </c>
      <c r="F1150" s="90">
        <v>53400</v>
      </c>
      <c r="G1150" s="91" t="s">
        <v>25</v>
      </c>
      <c r="H1150" s="90">
        <v>51000</v>
      </c>
      <c r="I1150" s="90">
        <v>52200</v>
      </c>
      <c r="J1150" s="90">
        <v>53500</v>
      </c>
      <c r="K1150" s="91" t="s">
        <v>25</v>
      </c>
      <c r="L1150" s="90">
        <v>53000</v>
      </c>
      <c r="M1150" s="90">
        <v>53400</v>
      </c>
      <c r="N1150" s="90">
        <v>51700</v>
      </c>
      <c r="O1150" s="90">
        <v>50600</v>
      </c>
      <c r="P1150" s="90">
        <v>48200</v>
      </c>
      <c r="Q1150" s="90">
        <v>48300</v>
      </c>
      <c r="R1150" s="90">
        <v>49000</v>
      </c>
      <c r="S1150" s="90">
        <v>51100</v>
      </c>
      <c r="T1150" s="90">
        <v>51800</v>
      </c>
      <c r="U1150" s="90">
        <v>53300</v>
      </c>
      <c r="V1150" s="90">
        <v>53700</v>
      </c>
      <c r="W1150" s="90">
        <v>56900</v>
      </c>
    </row>
    <row r="1151" spans="1:23">
      <c r="A1151" s="93">
        <v>45421</v>
      </c>
      <c r="B1151" s="90">
        <v>51600</v>
      </c>
      <c r="C1151" s="90">
        <v>53200</v>
      </c>
      <c r="D1151" s="90">
        <v>52000</v>
      </c>
      <c r="E1151" s="90">
        <v>48600</v>
      </c>
      <c r="F1151" s="90">
        <v>53400</v>
      </c>
      <c r="G1151" s="91" t="s">
        <v>25</v>
      </c>
      <c r="H1151" s="90">
        <v>51000</v>
      </c>
      <c r="I1151" s="90">
        <v>51400</v>
      </c>
      <c r="J1151" s="90">
        <v>53500</v>
      </c>
      <c r="K1151" s="91" t="s">
        <v>25</v>
      </c>
      <c r="L1151" s="90">
        <v>52700</v>
      </c>
      <c r="M1151" s="90">
        <v>53400</v>
      </c>
      <c r="N1151" s="90">
        <v>50800</v>
      </c>
      <c r="O1151" s="90">
        <v>50200</v>
      </c>
      <c r="P1151" s="90">
        <v>47700</v>
      </c>
      <c r="Q1151" s="90">
        <v>48000</v>
      </c>
      <c r="R1151" s="90">
        <v>48500</v>
      </c>
      <c r="S1151" s="90">
        <v>50700</v>
      </c>
      <c r="T1151" s="90">
        <v>51500</v>
      </c>
      <c r="U1151" s="90">
        <v>53300</v>
      </c>
      <c r="V1151" s="90">
        <v>53700</v>
      </c>
      <c r="W1151" s="90">
        <v>56900</v>
      </c>
    </row>
    <row r="1152" spans="1:23">
      <c r="A1152" s="93">
        <v>45422</v>
      </c>
      <c r="B1152" s="90">
        <v>51600</v>
      </c>
      <c r="C1152" s="90">
        <v>53200</v>
      </c>
      <c r="D1152" s="90">
        <v>51700</v>
      </c>
      <c r="E1152" s="90">
        <v>48200</v>
      </c>
      <c r="F1152" s="90">
        <v>53400</v>
      </c>
      <c r="G1152" s="91" t="s">
        <v>25</v>
      </c>
      <c r="H1152" s="90">
        <v>50500</v>
      </c>
      <c r="I1152" s="90">
        <v>51200</v>
      </c>
      <c r="J1152" s="90">
        <v>53100</v>
      </c>
      <c r="K1152" s="91" t="s">
        <v>25</v>
      </c>
      <c r="L1152" s="90">
        <v>52600</v>
      </c>
      <c r="M1152" s="90">
        <v>53300</v>
      </c>
      <c r="N1152" s="90">
        <v>50500</v>
      </c>
      <c r="O1152" s="90">
        <v>50200</v>
      </c>
      <c r="P1152" s="90">
        <v>47200</v>
      </c>
      <c r="Q1152" s="90">
        <v>47600</v>
      </c>
      <c r="R1152" s="90">
        <v>48300</v>
      </c>
      <c r="S1152" s="90">
        <v>50300</v>
      </c>
      <c r="T1152" s="90">
        <v>51300</v>
      </c>
      <c r="U1152" s="91" t="s">
        <v>25</v>
      </c>
      <c r="V1152" s="90">
        <v>53700</v>
      </c>
      <c r="W1152" s="90">
        <v>56900</v>
      </c>
    </row>
    <row r="1153" spans="1:23">
      <c r="A1153" s="93">
        <v>45423</v>
      </c>
      <c r="B1153" s="90">
        <v>51200</v>
      </c>
      <c r="C1153" s="90">
        <v>53200</v>
      </c>
      <c r="D1153" s="90">
        <v>51100</v>
      </c>
      <c r="E1153" s="90">
        <v>48000</v>
      </c>
      <c r="F1153" s="90">
        <v>53200</v>
      </c>
      <c r="G1153" s="91" t="s">
        <v>25</v>
      </c>
      <c r="H1153" s="90">
        <v>50000</v>
      </c>
      <c r="I1153" s="90">
        <v>50200</v>
      </c>
      <c r="J1153" s="90">
        <v>52800</v>
      </c>
      <c r="K1153" s="91" t="s">
        <v>25</v>
      </c>
      <c r="L1153" s="90">
        <v>52100</v>
      </c>
      <c r="M1153" s="90">
        <v>53300</v>
      </c>
      <c r="N1153" s="90">
        <v>50200</v>
      </c>
      <c r="O1153" s="90">
        <v>49800</v>
      </c>
      <c r="P1153" s="90">
        <v>46800</v>
      </c>
      <c r="Q1153" s="90">
        <v>47200</v>
      </c>
      <c r="R1153" s="90">
        <v>47800</v>
      </c>
      <c r="S1153" s="90">
        <v>50100</v>
      </c>
      <c r="T1153" s="90">
        <v>51000</v>
      </c>
      <c r="U1153" s="90">
        <v>52300</v>
      </c>
      <c r="V1153" s="90">
        <v>53500</v>
      </c>
      <c r="W1153" s="90">
        <v>56600</v>
      </c>
    </row>
    <row r="1154" spans="1:23">
      <c r="A1154" s="93">
        <v>45424</v>
      </c>
      <c r="B1154" s="90" t="s">
        <v>24</v>
      </c>
      <c r="C1154" s="90" t="s">
        <v>24</v>
      </c>
      <c r="D1154" s="90" t="s">
        <v>24</v>
      </c>
      <c r="E1154" s="90" t="s">
        <v>24</v>
      </c>
      <c r="F1154" s="90" t="s">
        <v>24</v>
      </c>
      <c r="G1154" s="90" t="s">
        <v>24</v>
      </c>
      <c r="H1154" s="90" t="s">
        <v>24</v>
      </c>
      <c r="I1154" s="90" t="s">
        <v>24</v>
      </c>
      <c r="J1154" s="90" t="s">
        <v>24</v>
      </c>
      <c r="K1154" s="90" t="s">
        <v>24</v>
      </c>
      <c r="L1154" s="90" t="s">
        <v>24</v>
      </c>
      <c r="M1154" s="90" t="s">
        <v>24</v>
      </c>
      <c r="N1154" s="90" t="s">
        <v>24</v>
      </c>
      <c r="O1154" s="90" t="s">
        <v>24</v>
      </c>
      <c r="P1154" s="90" t="s">
        <v>24</v>
      </c>
      <c r="Q1154" s="90" t="s">
        <v>24</v>
      </c>
      <c r="R1154" s="90" t="s">
        <v>24</v>
      </c>
      <c r="S1154" s="90" t="s">
        <v>24</v>
      </c>
      <c r="T1154" s="90" t="s">
        <v>24</v>
      </c>
      <c r="U1154" s="90" t="s">
        <v>24</v>
      </c>
      <c r="V1154" s="90" t="s">
        <v>24</v>
      </c>
      <c r="W1154" s="90" t="s">
        <v>24</v>
      </c>
    </row>
    <row r="1155" spans="1:23">
      <c r="A1155" s="93">
        <v>45425</v>
      </c>
      <c r="B1155" s="90">
        <v>50800</v>
      </c>
      <c r="C1155" s="90">
        <v>53000</v>
      </c>
      <c r="D1155" s="90">
        <v>50900</v>
      </c>
      <c r="E1155" s="90">
        <v>47400</v>
      </c>
      <c r="F1155" s="90">
        <v>52800</v>
      </c>
      <c r="G1155" s="91" t="s">
        <v>25</v>
      </c>
      <c r="H1155" s="90">
        <v>50500</v>
      </c>
      <c r="I1155" s="90">
        <v>49700</v>
      </c>
      <c r="J1155" s="90">
        <v>52800</v>
      </c>
      <c r="K1155" s="91" t="s">
        <v>25</v>
      </c>
      <c r="L1155" s="90">
        <v>51500</v>
      </c>
      <c r="M1155" s="90">
        <v>53300</v>
      </c>
      <c r="N1155" s="90">
        <v>49700</v>
      </c>
      <c r="O1155" s="90">
        <v>49200</v>
      </c>
      <c r="P1155" s="90">
        <v>46500</v>
      </c>
      <c r="Q1155" s="90">
        <v>47000</v>
      </c>
      <c r="R1155" s="90">
        <v>47500</v>
      </c>
      <c r="S1155" s="90">
        <v>49500</v>
      </c>
      <c r="T1155" s="90">
        <v>50800</v>
      </c>
      <c r="U1155" s="90">
        <v>52300</v>
      </c>
      <c r="V1155" s="90">
        <v>53200</v>
      </c>
      <c r="W1155" s="90">
        <v>55700</v>
      </c>
    </row>
    <row r="1156" spans="1:23">
      <c r="A1156" s="93">
        <v>45426</v>
      </c>
      <c r="B1156" s="90">
        <v>50600</v>
      </c>
      <c r="C1156" s="90">
        <v>53000</v>
      </c>
      <c r="D1156" s="90">
        <v>50600</v>
      </c>
      <c r="E1156" s="90">
        <v>47200</v>
      </c>
      <c r="F1156" s="90">
        <v>52700</v>
      </c>
      <c r="G1156" s="91" t="s">
        <v>25</v>
      </c>
      <c r="H1156" s="90">
        <v>50500</v>
      </c>
      <c r="I1156" s="90">
        <v>49700</v>
      </c>
      <c r="J1156" s="90">
        <v>52400</v>
      </c>
      <c r="K1156" s="91" t="s">
        <v>25</v>
      </c>
      <c r="L1156" s="90">
        <v>51300</v>
      </c>
      <c r="M1156" s="90">
        <v>53200</v>
      </c>
      <c r="N1156" s="90">
        <v>49400</v>
      </c>
      <c r="O1156" s="90">
        <v>49000</v>
      </c>
      <c r="P1156" s="90">
        <v>46700</v>
      </c>
      <c r="Q1156" s="90">
        <v>47200</v>
      </c>
      <c r="R1156" s="90">
        <v>47200</v>
      </c>
      <c r="S1156" s="90">
        <v>49300</v>
      </c>
      <c r="T1156" s="90">
        <v>50500</v>
      </c>
      <c r="U1156" s="90">
        <v>52300</v>
      </c>
      <c r="V1156" s="90">
        <v>52900</v>
      </c>
      <c r="W1156" s="90">
        <v>55700</v>
      </c>
    </row>
    <row r="1157" spans="1:23">
      <c r="A1157" s="93">
        <v>45427</v>
      </c>
      <c r="B1157" s="90">
        <v>50800</v>
      </c>
      <c r="C1157" s="90">
        <v>52800</v>
      </c>
      <c r="D1157" s="90">
        <v>50600</v>
      </c>
      <c r="E1157" s="90">
        <v>47100</v>
      </c>
      <c r="F1157" s="90">
        <v>52500</v>
      </c>
      <c r="G1157" s="91" t="s">
        <v>25</v>
      </c>
      <c r="H1157" s="90">
        <v>50000</v>
      </c>
      <c r="I1157" s="90">
        <v>49700</v>
      </c>
      <c r="J1157" s="90">
        <v>52400</v>
      </c>
      <c r="K1157" s="91" t="s">
        <v>25</v>
      </c>
      <c r="L1157" s="90">
        <v>51200</v>
      </c>
      <c r="M1157" s="90">
        <v>53200</v>
      </c>
      <c r="N1157" s="90">
        <v>49600</v>
      </c>
      <c r="O1157" s="90">
        <v>49000</v>
      </c>
      <c r="P1157" s="90">
        <v>46700</v>
      </c>
      <c r="Q1157" s="90">
        <v>47200</v>
      </c>
      <c r="R1157" s="90">
        <v>47000</v>
      </c>
      <c r="S1157" s="90">
        <v>49200</v>
      </c>
      <c r="T1157" s="90">
        <v>50500</v>
      </c>
      <c r="U1157" s="90">
        <v>52300</v>
      </c>
      <c r="V1157" s="90">
        <v>52700</v>
      </c>
      <c r="W1157" s="90">
        <v>55500</v>
      </c>
    </row>
    <row r="1158" spans="1:23">
      <c r="A1158" s="93">
        <v>45428</v>
      </c>
      <c r="B1158" s="90">
        <v>51000</v>
      </c>
      <c r="C1158" s="90">
        <v>52800</v>
      </c>
      <c r="D1158" s="90">
        <v>50900</v>
      </c>
      <c r="E1158" s="90">
        <v>47400</v>
      </c>
      <c r="F1158" s="90">
        <v>52500</v>
      </c>
      <c r="G1158" s="91" t="s">
        <v>25</v>
      </c>
      <c r="H1158" s="90">
        <v>50000</v>
      </c>
      <c r="I1158" s="90">
        <v>50100</v>
      </c>
      <c r="J1158" s="90">
        <v>52300</v>
      </c>
      <c r="K1158" s="91" t="s">
        <v>25</v>
      </c>
      <c r="L1158" s="90">
        <v>51500</v>
      </c>
      <c r="M1158" s="90">
        <v>53200</v>
      </c>
      <c r="N1158" s="90">
        <v>49900</v>
      </c>
      <c r="O1158" s="90">
        <v>49200</v>
      </c>
      <c r="P1158" s="90">
        <v>47000</v>
      </c>
      <c r="Q1158" s="90">
        <v>47500</v>
      </c>
      <c r="R1158" s="90">
        <v>47500</v>
      </c>
      <c r="S1158" s="90">
        <v>49500</v>
      </c>
      <c r="T1158" s="90">
        <v>50700</v>
      </c>
      <c r="U1158" s="90">
        <v>52300</v>
      </c>
      <c r="V1158" s="90">
        <v>52700</v>
      </c>
      <c r="W1158" s="90">
        <v>55500</v>
      </c>
    </row>
    <row r="1159" spans="1:23">
      <c r="A1159" s="93">
        <v>45429</v>
      </c>
      <c r="B1159" s="90">
        <v>51200</v>
      </c>
      <c r="C1159" s="90">
        <v>52800</v>
      </c>
      <c r="D1159" s="90">
        <v>50900</v>
      </c>
      <c r="E1159" s="90">
        <v>47900</v>
      </c>
      <c r="F1159" s="90">
        <v>52700</v>
      </c>
      <c r="G1159" s="91" t="s">
        <v>25</v>
      </c>
      <c r="H1159" s="90">
        <v>50500</v>
      </c>
      <c r="I1159" s="90">
        <v>50300</v>
      </c>
      <c r="J1159" s="90">
        <v>52300</v>
      </c>
      <c r="K1159" s="91" t="s">
        <v>25</v>
      </c>
      <c r="L1159" s="90">
        <v>51700</v>
      </c>
      <c r="M1159" s="90">
        <v>53300</v>
      </c>
      <c r="N1159" s="90">
        <v>50200</v>
      </c>
      <c r="O1159" s="90">
        <v>49200</v>
      </c>
      <c r="P1159" s="90">
        <v>47200</v>
      </c>
      <c r="Q1159" s="90">
        <v>47800</v>
      </c>
      <c r="R1159" s="90">
        <v>47800</v>
      </c>
      <c r="S1159" s="90">
        <v>50000</v>
      </c>
      <c r="T1159" s="90">
        <v>51000</v>
      </c>
      <c r="U1159" s="90">
        <v>52300</v>
      </c>
      <c r="V1159" s="90">
        <v>52700</v>
      </c>
      <c r="W1159" s="90">
        <v>55500</v>
      </c>
    </row>
    <row r="1160" spans="1:23">
      <c r="A1160" s="93">
        <v>45430</v>
      </c>
      <c r="B1160" s="90">
        <v>51200</v>
      </c>
      <c r="C1160" s="90">
        <v>52700</v>
      </c>
      <c r="D1160" s="90">
        <v>50700</v>
      </c>
      <c r="E1160" s="90">
        <v>47600</v>
      </c>
      <c r="F1160" s="90">
        <v>52700</v>
      </c>
      <c r="G1160" s="91" t="s">
        <v>25</v>
      </c>
      <c r="H1160" s="90">
        <v>50000</v>
      </c>
      <c r="I1160" s="90">
        <v>50000</v>
      </c>
      <c r="J1160" s="90">
        <v>52400</v>
      </c>
      <c r="K1160" s="91" t="s">
        <v>25</v>
      </c>
      <c r="L1160" s="90">
        <v>51700</v>
      </c>
      <c r="M1160" s="90">
        <v>53200</v>
      </c>
      <c r="N1160" s="90">
        <v>49900</v>
      </c>
      <c r="O1160" s="90">
        <v>49200</v>
      </c>
      <c r="P1160" s="90">
        <v>47000</v>
      </c>
      <c r="Q1160" s="90">
        <v>47800</v>
      </c>
      <c r="R1160" s="90">
        <v>47500</v>
      </c>
      <c r="S1160" s="90">
        <v>49700</v>
      </c>
      <c r="T1160" s="90">
        <v>51000</v>
      </c>
      <c r="U1160" s="90">
        <v>52300</v>
      </c>
      <c r="V1160" s="90">
        <v>52700</v>
      </c>
      <c r="W1160" s="90">
        <v>55500</v>
      </c>
    </row>
    <row r="1161" spans="1:23">
      <c r="A1161" s="93">
        <v>45431</v>
      </c>
      <c r="B1161" s="90" t="s">
        <v>24</v>
      </c>
      <c r="C1161" s="90" t="s">
        <v>24</v>
      </c>
      <c r="D1161" s="90" t="s">
        <v>24</v>
      </c>
      <c r="E1161" s="90" t="s">
        <v>24</v>
      </c>
      <c r="F1161" s="90" t="s">
        <v>24</v>
      </c>
      <c r="G1161" s="90" t="s">
        <v>24</v>
      </c>
      <c r="H1161" s="90" t="s">
        <v>24</v>
      </c>
      <c r="I1161" s="90" t="s">
        <v>24</v>
      </c>
      <c r="J1161" s="90" t="s">
        <v>24</v>
      </c>
      <c r="K1161" s="90" t="s">
        <v>24</v>
      </c>
      <c r="L1161" s="90" t="s">
        <v>24</v>
      </c>
      <c r="M1161" s="90" t="s">
        <v>24</v>
      </c>
      <c r="N1161" s="90" t="s">
        <v>24</v>
      </c>
      <c r="O1161" s="90" t="s">
        <v>24</v>
      </c>
      <c r="P1161" s="90" t="s">
        <v>24</v>
      </c>
      <c r="Q1161" s="90" t="s">
        <v>24</v>
      </c>
      <c r="R1161" s="90" t="s">
        <v>24</v>
      </c>
      <c r="S1161" s="90" t="s">
        <v>24</v>
      </c>
      <c r="T1161" s="90" t="s">
        <v>24</v>
      </c>
      <c r="U1161" s="90" t="s">
        <v>24</v>
      </c>
      <c r="V1161" s="90" t="s">
        <v>24</v>
      </c>
      <c r="W1161" s="90" t="s">
        <v>24</v>
      </c>
    </row>
    <row r="1162" spans="1:23">
      <c r="A1162" s="93">
        <v>45432</v>
      </c>
      <c r="B1162" s="90">
        <v>51000</v>
      </c>
      <c r="C1162" s="90">
        <v>52500</v>
      </c>
      <c r="D1162" s="90">
        <v>50700</v>
      </c>
      <c r="E1162" s="90">
        <v>47600</v>
      </c>
      <c r="F1162" s="90">
        <v>52700</v>
      </c>
      <c r="G1162" s="91" t="s">
        <v>25</v>
      </c>
      <c r="H1162" s="90">
        <v>50000</v>
      </c>
      <c r="I1162" s="90">
        <v>50000</v>
      </c>
      <c r="J1162" s="90">
        <v>52200</v>
      </c>
      <c r="K1162" s="91" t="s">
        <v>25</v>
      </c>
      <c r="L1162" s="90">
        <v>51700</v>
      </c>
      <c r="M1162" s="90">
        <v>53200</v>
      </c>
      <c r="N1162" s="90">
        <v>50000</v>
      </c>
      <c r="O1162" s="90">
        <v>49200</v>
      </c>
      <c r="P1162" s="90">
        <v>47000</v>
      </c>
      <c r="Q1162" s="90">
        <v>47800</v>
      </c>
      <c r="R1162" s="90">
        <v>47500</v>
      </c>
      <c r="S1162" s="90">
        <v>49700</v>
      </c>
      <c r="T1162" s="90">
        <v>51000</v>
      </c>
      <c r="U1162" s="90">
        <v>52300</v>
      </c>
      <c r="V1162" s="90">
        <v>52400</v>
      </c>
      <c r="W1162" s="90">
        <v>54700</v>
      </c>
    </row>
    <row r="1163" spans="1:23">
      <c r="A1163" s="93">
        <v>45433</v>
      </c>
      <c r="B1163" s="90">
        <v>51000</v>
      </c>
      <c r="C1163" s="90">
        <v>52300</v>
      </c>
      <c r="D1163" s="90">
        <v>50700</v>
      </c>
      <c r="E1163" s="90">
        <v>47500</v>
      </c>
      <c r="F1163" s="90">
        <v>52200</v>
      </c>
      <c r="G1163" s="91" t="s">
        <v>25</v>
      </c>
      <c r="H1163" s="90">
        <v>50000</v>
      </c>
      <c r="I1163" s="90">
        <v>50200</v>
      </c>
      <c r="J1163" s="90">
        <v>52200</v>
      </c>
      <c r="K1163" s="91" t="s">
        <v>25</v>
      </c>
      <c r="L1163" s="90">
        <v>51700</v>
      </c>
      <c r="M1163" s="90">
        <v>53200</v>
      </c>
      <c r="N1163" s="90">
        <v>49700</v>
      </c>
      <c r="O1163" s="90">
        <v>49500</v>
      </c>
      <c r="P1163" s="90">
        <v>47200</v>
      </c>
      <c r="Q1163" s="90">
        <v>47700</v>
      </c>
      <c r="R1163" s="90">
        <v>47700</v>
      </c>
      <c r="S1163" s="90">
        <v>49600</v>
      </c>
      <c r="T1163" s="90">
        <v>50700</v>
      </c>
      <c r="U1163" s="90">
        <v>52300</v>
      </c>
      <c r="V1163" s="90">
        <v>52300</v>
      </c>
      <c r="W1163" s="90">
        <v>54600</v>
      </c>
    </row>
    <row r="1164" spans="1:23">
      <c r="A1164" s="93">
        <v>45434</v>
      </c>
      <c r="B1164" s="90">
        <v>51000</v>
      </c>
      <c r="C1164" s="90">
        <v>52300</v>
      </c>
      <c r="D1164" s="90">
        <v>50800</v>
      </c>
      <c r="E1164" s="90">
        <v>47600</v>
      </c>
      <c r="F1164" s="90">
        <v>52200</v>
      </c>
      <c r="G1164" s="91" t="s">
        <v>25</v>
      </c>
      <c r="H1164" s="90">
        <v>50000</v>
      </c>
      <c r="I1164" s="90">
        <v>50300</v>
      </c>
      <c r="J1164" s="90">
        <v>52200</v>
      </c>
      <c r="K1164" s="91" t="s">
        <v>25</v>
      </c>
      <c r="L1164" s="90">
        <v>51900</v>
      </c>
      <c r="M1164" s="90">
        <v>53200</v>
      </c>
      <c r="N1164" s="90">
        <v>50000</v>
      </c>
      <c r="O1164" s="90">
        <v>49600</v>
      </c>
      <c r="P1164" s="90">
        <v>47400</v>
      </c>
      <c r="Q1164" s="90">
        <v>47900</v>
      </c>
      <c r="R1164" s="90">
        <v>47800</v>
      </c>
      <c r="S1164" s="90">
        <v>49700</v>
      </c>
      <c r="T1164" s="90">
        <v>51000</v>
      </c>
      <c r="U1164" s="90">
        <v>52300</v>
      </c>
      <c r="V1164" s="90">
        <v>52200</v>
      </c>
      <c r="W1164" s="90">
        <v>54600</v>
      </c>
    </row>
    <row r="1165" spans="1:23">
      <c r="A1165" s="93">
        <v>45435</v>
      </c>
      <c r="B1165" s="90">
        <v>51000</v>
      </c>
      <c r="C1165" s="90">
        <v>52200</v>
      </c>
      <c r="D1165" s="90">
        <v>50700</v>
      </c>
      <c r="E1165" s="90">
        <v>47400</v>
      </c>
      <c r="F1165" s="90">
        <v>52000</v>
      </c>
      <c r="G1165" s="91" t="s">
        <v>25</v>
      </c>
      <c r="H1165" s="90">
        <v>49500</v>
      </c>
      <c r="I1165" s="90">
        <v>50000</v>
      </c>
      <c r="J1165" s="90">
        <v>52300</v>
      </c>
      <c r="K1165" s="91" t="s">
        <v>25</v>
      </c>
      <c r="L1165" s="90">
        <v>51700</v>
      </c>
      <c r="M1165" s="90">
        <v>53100</v>
      </c>
      <c r="N1165" s="90">
        <v>49700</v>
      </c>
      <c r="O1165" s="90">
        <v>49400</v>
      </c>
      <c r="P1165" s="90">
        <v>47400</v>
      </c>
      <c r="Q1165" s="90">
        <v>47900</v>
      </c>
      <c r="R1165" s="90">
        <v>47700</v>
      </c>
      <c r="S1165" s="90">
        <v>49500</v>
      </c>
      <c r="T1165" s="90">
        <v>51000</v>
      </c>
      <c r="U1165" s="90">
        <v>52300</v>
      </c>
      <c r="V1165" s="90">
        <v>52100</v>
      </c>
      <c r="W1165" s="90">
        <v>54500</v>
      </c>
    </row>
    <row r="1166" spans="1:23">
      <c r="A1166" s="93">
        <v>45436</v>
      </c>
      <c r="B1166" s="90">
        <v>50800</v>
      </c>
      <c r="C1166" s="90">
        <v>52000</v>
      </c>
      <c r="D1166" s="90">
        <v>50700</v>
      </c>
      <c r="E1166" s="90">
        <v>47400</v>
      </c>
      <c r="F1166" s="90">
        <v>52000</v>
      </c>
      <c r="G1166" s="91" t="s">
        <v>25</v>
      </c>
      <c r="H1166" s="90">
        <v>49500</v>
      </c>
      <c r="I1166" s="90">
        <v>50000</v>
      </c>
      <c r="J1166" s="90">
        <v>52300</v>
      </c>
      <c r="K1166" s="91" t="s">
        <v>25</v>
      </c>
      <c r="L1166" s="90">
        <v>51700</v>
      </c>
      <c r="M1166" s="90">
        <v>53100</v>
      </c>
      <c r="N1166" s="90">
        <v>49800</v>
      </c>
      <c r="O1166" s="90">
        <v>49600</v>
      </c>
      <c r="P1166" s="90">
        <v>47400</v>
      </c>
      <c r="Q1166" s="90">
        <v>47900</v>
      </c>
      <c r="R1166" s="90">
        <v>47700</v>
      </c>
      <c r="S1166" s="90">
        <v>49500</v>
      </c>
      <c r="T1166" s="90">
        <v>51000</v>
      </c>
      <c r="U1166" s="90">
        <v>52300</v>
      </c>
      <c r="V1166" s="90">
        <v>52000</v>
      </c>
      <c r="W1166" s="90">
        <v>54500</v>
      </c>
    </row>
    <row r="1167" spans="1:23">
      <c r="A1167" s="93">
        <v>45437</v>
      </c>
      <c r="B1167" s="90">
        <v>50600</v>
      </c>
      <c r="C1167" s="90">
        <v>52000</v>
      </c>
      <c r="D1167" s="90">
        <v>50500</v>
      </c>
      <c r="E1167" s="90">
        <v>47200</v>
      </c>
      <c r="F1167" s="90">
        <v>51500</v>
      </c>
      <c r="G1167" s="91" t="s">
        <v>25</v>
      </c>
      <c r="H1167" s="90">
        <v>49500</v>
      </c>
      <c r="I1167" s="90">
        <v>49800</v>
      </c>
      <c r="J1167" s="90">
        <v>52100</v>
      </c>
      <c r="K1167" s="91" t="s">
        <v>25</v>
      </c>
      <c r="L1167" s="90">
        <v>51500</v>
      </c>
      <c r="M1167" s="90">
        <v>52800</v>
      </c>
      <c r="N1167" s="90">
        <v>49400</v>
      </c>
      <c r="O1167" s="90">
        <v>49200</v>
      </c>
      <c r="P1167" s="90">
        <v>47000</v>
      </c>
      <c r="Q1167" s="90">
        <v>47600</v>
      </c>
      <c r="R1167" s="90">
        <v>47500</v>
      </c>
      <c r="S1167" s="90">
        <v>49300</v>
      </c>
      <c r="T1167" s="90">
        <v>50600</v>
      </c>
      <c r="U1167" s="90">
        <v>52300</v>
      </c>
      <c r="V1167" s="90">
        <v>52000</v>
      </c>
      <c r="W1167" s="90">
        <v>54500</v>
      </c>
    </row>
    <row r="1168" spans="1:23">
      <c r="A1168" s="93">
        <v>45438</v>
      </c>
      <c r="B1168" s="90" t="s">
        <v>24</v>
      </c>
      <c r="C1168" s="90" t="s">
        <v>24</v>
      </c>
      <c r="D1168" s="90" t="s">
        <v>24</v>
      </c>
      <c r="E1168" s="90" t="s">
        <v>24</v>
      </c>
      <c r="F1168" s="90" t="s">
        <v>24</v>
      </c>
      <c r="G1168" s="90" t="s">
        <v>24</v>
      </c>
      <c r="H1168" s="90" t="s">
        <v>24</v>
      </c>
      <c r="I1168" s="90" t="s">
        <v>24</v>
      </c>
      <c r="J1168" s="90" t="s">
        <v>24</v>
      </c>
      <c r="K1168" s="90" t="s">
        <v>24</v>
      </c>
      <c r="L1168" s="90" t="s">
        <v>24</v>
      </c>
      <c r="M1168" s="90" t="s">
        <v>24</v>
      </c>
      <c r="N1168" s="90" t="s">
        <v>24</v>
      </c>
      <c r="O1168" s="90" t="s">
        <v>24</v>
      </c>
      <c r="P1168" s="90" t="s">
        <v>24</v>
      </c>
      <c r="Q1168" s="90" t="s">
        <v>24</v>
      </c>
      <c r="R1168" s="90" t="s">
        <v>24</v>
      </c>
      <c r="S1168" s="90" t="s">
        <v>24</v>
      </c>
      <c r="T1168" s="90" t="s">
        <v>24</v>
      </c>
      <c r="U1168" s="90" t="s">
        <v>24</v>
      </c>
      <c r="V1168" s="90" t="s">
        <v>24</v>
      </c>
      <c r="W1168" s="90" t="s">
        <v>24</v>
      </c>
    </row>
    <row r="1169" spans="1:23">
      <c r="A1169" s="93">
        <v>45439</v>
      </c>
      <c r="B1169" s="90">
        <v>50400</v>
      </c>
      <c r="C1169" s="90">
        <v>51800</v>
      </c>
      <c r="D1169" s="90">
        <v>50400</v>
      </c>
      <c r="E1169" s="90">
        <v>47200</v>
      </c>
      <c r="F1169" s="90">
        <v>51300</v>
      </c>
      <c r="G1169" s="91" t="s">
        <v>25</v>
      </c>
      <c r="H1169" s="90">
        <v>49500</v>
      </c>
      <c r="I1169" s="90">
        <v>49600</v>
      </c>
      <c r="J1169" s="90">
        <v>51800</v>
      </c>
      <c r="K1169" s="91" t="s">
        <v>25</v>
      </c>
      <c r="L1169" s="90">
        <v>51300</v>
      </c>
      <c r="M1169" s="90">
        <v>52700</v>
      </c>
      <c r="N1169" s="90">
        <v>49400</v>
      </c>
      <c r="O1169" s="90">
        <v>49000</v>
      </c>
      <c r="P1169" s="90">
        <v>47100</v>
      </c>
      <c r="Q1169" s="90">
        <v>47600</v>
      </c>
      <c r="R1169" s="90">
        <v>47500</v>
      </c>
      <c r="S1169" s="90">
        <v>49300</v>
      </c>
      <c r="T1169" s="90">
        <v>50600</v>
      </c>
      <c r="U1169" s="90">
        <v>52300</v>
      </c>
      <c r="V1169" s="90">
        <v>51600</v>
      </c>
      <c r="W1169" s="90">
        <v>54000</v>
      </c>
    </row>
    <row r="1170" spans="1:23">
      <c r="A1170" s="93">
        <v>45440</v>
      </c>
      <c r="B1170" s="90">
        <v>50300</v>
      </c>
      <c r="C1170" s="90">
        <v>51500</v>
      </c>
      <c r="D1170" s="90">
        <v>50400</v>
      </c>
      <c r="E1170" s="90">
        <v>46900</v>
      </c>
      <c r="F1170" s="90">
        <v>51100</v>
      </c>
      <c r="G1170" s="91" t="s">
        <v>25</v>
      </c>
      <c r="H1170" s="90">
        <v>49000</v>
      </c>
      <c r="I1170" s="90">
        <v>49500</v>
      </c>
      <c r="J1170" s="90">
        <v>51400</v>
      </c>
      <c r="K1170" s="91" t="s">
        <v>25</v>
      </c>
      <c r="L1170" s="90">
        <v>51300</v>
      </c>
      <c r="M1170" s="90">
        <v>52700</v>
      </c>
      <c r="N1170" s="90">
        <v>49200</v>
      </c>
      <c r="O1170" s="90">
        <v>48700</v>
      </c>
      <c r="P1170" s="90">
        <v>47200</v>
      </c>
      <c r="Q1170" s="90">
        <v>47600</v>
      </c>
      <c r="R1170" s="90">
        <v>46800</v>
      </c>
      <c r="S1170" s="90">
        <v>49000</v>
      </c>
      <c r="T1170" s="90">
        <v>50400</v>
      </c>
      <c r="U1170" s="90">
        <v>52300</v>
      </c>
      <c r="V1170" s="90">
        <v>51500</v>
      </c>
      <c r="W1170" s="90">
        <v>53700</v>
      </c>
    </row>
    <row r="1171" spans="1:23">
      <c r="A1171" s="93">
        <v>45441</v>
      </c>
      <c r="B1171" s="90">
        <v>50500</v>
      </c>
      <c r="C1171" s="90">
        <v>51200</v>
      </c>
      <c r="D1171" s="90">
        <v>50500</v>
      </c>
      <c r="E1171" s="90">
        <v>46900</v>
      </c>
      <c r="F1171" s="90">
        <v>51100</v>
      </c>
      <c r="G1171" s="91" t="s">
        <v>25</v>
      </c>
      <c r="H1171" s="90">
        <v>49000</v>
      </c>
      <c r="I1171" s="90">
        <v>49800</v>
      </c>
      <c r="J1171" s="90">
        <v>51400</v>
      </c>
      <c r="K1171" s="91" t="s">
        <v>25</v>
      </c>
      <c r="L1171" s="90">
        <v>51500</v>
      </c>
      <c r="M1171" s="90">
        <v>52500</v>
      </c>
      <c r="N1171" s="90">
        <v>49800</v>
      </c>
      <c r="O1171" s="90">
        <v>49150</v>
      </c>
      <c r="P1171" s="90">
        <v>47500</v>
      </c>
      <c r="Q1171" s="90">
        <v>47900</v>
      </c>
      <c r="R1171" s="90">
        <v>47500</v>
      </c>
      <c r="S1171" s="90">
        <v>49000</v>
      </c>
      <c r="T1171" s="90">
        <v>50600</v>
      </c>
      <c r="U1171" s="90">
        <v>52300</v>
      </c>
      <c r="V1171" s="90">
        <v>51500</v>
      </c>
      <c r="W1171" s="90">
        <v>53700</v>
      </c>
    </row>
    <row r="1172" spans="1:23">
      <c r="A1172" s="93">
        <v>45442</v>
      </c>
      <c r="B1172" s="90">
        <v>50500</v>
      </c>
      <c r="C1172" s="90">
        <v>51000</v>
      </c>
      <c r="D1172" s="90">
        <v>50700</v>
      </c>
      <c r="E1172" s="90">
        <v>47300</v>
      </c>
      <c r="F1172" s="90">
        <v>51300</v>
      </c>
      <c r="G1172" s="91" t="s">
        <v>25</v>
      </c>
      <c r="H1172" s="90">
        <v>49000</v>
      </c>
      <c r="I1172" s="90">
        <v>50200</v>
      </c>
      <c r="J1172" s="90">
        <v>51800</v>
      </c>
      <c r="K1172" s="91" t="s">
        <v>25</v>
      </c>
      <c r="L1172" s="90">
        <v>51600</v>
      </c>
      <c r="M1172" s="90">
        <v>52600</v>
      </c>
      <c r="N1172" s="90">
        <v>49800</v>
      </c>
      <c r="O1172" s="90">
        <v>49200</v>
      </c>
      <c r="P1172" s="90">
        <v>47400</v>
      </c>
      <c r="Q1172" s="90">
        <v>48000</v>
      </c>
      <c r="R1172" s="90">
        <v>47500</v>
      </c>
      <c r="S1172" s="90">
        <v>49400</v>
      </c>
      <c r="T1172" s="90">
        <v>50600</v>
      </c>
      <c r="U1172" s="90">
        <v>52300</v>
      </c>
      <c r="V1172" s="90">
        <v>51500</v>
      </c>
      <c r="W1172" s="90">
        <v>53700</v>
      </c>
    </row>
    <row r="1173" spans="1:23">
      <c r="A1173" s="93">
        <v>45443</v>
      </c>
      <c r="B1173" s="90">
        <v>50700</v>
      </c>
      <c r="C1173" s="90">
        <v>51000</v>
      </c>
      <c r="D1173" s="90">
        <v>50800</v>
      </c>
      <c r="E1173" s="90">
        <v>47500</v>
      </c>
      <c r="F1173" s="90">
        <v>51200</v>
      </c>
      <c r="G1173" s="91" t="s">
        <v>25</v>
      </c>
      <c r="H1173" s="90">
        <v>49500</v>
      </c>
      <c r="I1173" s="90">
        <v>50400</v>
      </c>
      <c r="J1173" s="90">
        <v>52000</v>
      </c>
      <c r="K1173" s="91" t="s">
        <v>25</v>
      </c>
      <c r="L1173" s="90">
        <v>51900</v>
      </c>
      <c r="M1173" s="90">
        <v>52600</v>
      </c>
      <c r="N1173" s="90">
        <v>50200</v>
      </c>
      <c r="O1173" s="90">
        <v>49500</v>
      </c>
      <c r="P1173" s="90">
        <v>48000</v>
      </c>
      <c r="Q1173" s="90">
        <v>48100</v>
      </c>
      <c r="R1173" s="90">
        <v>47800</v>
      </c>
      <c r="S1173" s="90">
        <v>49600</v>
      </c>
      <c r="T1173" s="90">
        <v>51000</v>
      </c>
      <c r="U1173" s="90">
        <v>52300</v>
      </c>
      <c r="V1173" s="90">
        <v>51400</v>
      </c>
      <c r="W1173" s="90">
        <v>53700</v>
      </c>
    </row>
    <row r="1174" spans="1:23">
      <c r="A1174" s="93">
        <v>45444</v>
      </c>
      <c r="B1174" s="90">
        <v>50700</v>
      </c>
      <c r="C1174" s="90">
        <v>51000</v>
      </c>
      <c r="D1174" s="90">
        <v>50900</v>
      </c>
      <c r="E1174" s="90">
        <v>47500</v>
      </c>
      <c r="F1174" s="90">
        <v>51100</v>
      </c>
      <c r="G1174" s="91" t="s">
        <v>25</v>
      </c>
      <c r="H1174" s="90">
        <v>49500</v>
      </c>
      <c r="I1174" s="90">
        <v>50400</v>
      </c>
      <c r="J1174" s="90">
        <v>52000</v>
      </c>
      <c r="K1174" s="91" t="s">
        <v>25</v>
      </c>
      <c r="L1174" s="91" t="s">
        <v>25</v>
      </c>
      <c r="M1174" s="90">
        <v>52400</v>
      </c>
      <c r="N1174" s="90">
        <v>49800</v>
      </c>
      <c r="O1174" s="90">
        <v>49400</v>
      </c>
      <c r="P1174" s="90">
        <v>47900</v>
      </c>
      <c r="Q1174" s="90">
        <v>48100</v>
      </c>
      <c r="R1174" s="90">
        <v>47800</v>
      </c>
      <c r="S1174" s="90">
        <v>49600</v>
      </c>
      <c r="T1174" s="90">
        <v>51000</v>
      </c>
      <c r="U1174" s="90">
        <v>52300</v>
      </c>
      <c r="V1174" s="90">
        <v>51100</v>
      </c>
      <c r="W1174" s="90">
        <v>53500</v>
      </c>
    </row>
    <row r="1175" spans="1:23">
      <c r="A1175" s="93">
        <v>45445</v>
      </c>
      <c r="B1175" s="90" t="s">
        <v>24</v>
      </c>
      <c r="C1175" s="90" t="s">
        <v>24</v>
      </c>
      <c r="D1175" s="90" t="s">
        <v>24</v>
      </c>
      <c r="E1175" s="90" t="s">
        <v>24</v>
      </c>
      <c r="F1175" s="90" t="s">
        <v>24</v>
      </c>
      <c r="G1175" s="90" t="s">
        <v>24</v>
      </c>
      <c r="H1175" s="90" t="s">
        <v>24</v>
      </c>
      <c r="I1175" s="90" t="s">
        <v>24</v>
      </c>
      <c r="J1175" s="90" t="s">
        <v>24</v>
      </c>
      <c r="K1175" s="90" t="s">
        <v>24</v>
      </c>
      <c r="L1175" s="90" t="s">
        <v>24</v>
      </c>
      <c r="M1175" s="90" t="s">
        <v>24</v>
      </c>
      <c r="N1175" s="90" t="s">
        <v>24</v>
      </c>
      <c r="O1175" s="90" t="s">
        <v>24</v>
      </c>
      <c r="P1175" s="90" t="s">
        <v>24</v>
      </c>
      <c r="Q1175" s="90" t="s">
        <v>24</v>
      </c>
      <c r="R1175" s="90" t="s">
        <v>24</v>
      </c>
      <c r="S1175" s="90" t="s">
        <v>24</v>
      </c>
      <c r="T1175" s="90" t="s">
        <v>24</v>
      </c>
      <c r="U1175" s="90" t="s">
        <v>24</v>
      </c>
      <c r="V1175" s="90" t="s">
        <v>24</v>
      </c>
      <c r="W1175" s="90" t="s">
        <v>24</v>
      </c>
    </row>
    <row r="1176" spans="1:23">
      <c r="A1176" s="93">
        <v>45446</v>
      </c>
      <c r="B1176" s="90">
        <v>51500</v>
      </c>
      <c r="C1176" s="90">
        <v>51800</v>
      </c>
      <c r="D1176" s="90">
        <v>51700</v>
      </c>
      <c r="E1176" s="90">
        <v>48200</v>
      </c>
      <c r="F1176" s="90">
        <v>52200</v>
      </c>
      <c r="G1176" s="91" t="s">
        <v>25</v>
      </c>
      <c r="H1176" s="90">
        <v>50500</v>
      </c>
      <c r="I1176" s="90">
        <v>51300</v>
      </c>
      <c r="J1176" s="90">
        <v>53400</v>
      </c>
      <c r="K1176" s="91" t="s">
        <v>25</v>
      </c>
      <c r="L1176" s="90">
        <v>52400</v>
      </c>
      <c r="M1176" s="90">
        <v>52700</v>
      </c>
      <c r="N1176" s="90">
        <v>51200</v>
      </c>
      <c r="O1176" s="90">
        <v>50000</v>
      </c>
      <c r="P1176" s="90">
        <v>48700</v>
      </c>
      <c r="Q1176" s="90">
        <v>49100</v>
      </c>
      <c r="R1176" s="90">
        <v>49000</v>
      </c>
      <c r="S1176" s="90">
        <v>50300</v>
      </c>
      <c r="T1176" s="90">
        <v>52000</v>
      </c>
      <c r="U1176" s="90">
        <v>53300</v>
      </c>
      <c r="V1176" s="90">
        <v>52000</v>
      </c>
      <c r="W1176" s="90">
        <v>54600</v>
      </c>
    </row>
    <row r="1177" spans="1:23">
      <c r="A1177" s="93">
        <v>45447</v>
      </c>
      <c r="B1177" s="90">
        <v>51500</v>
      </c>
      <c r="C1177" s="90">
        <v>51500</v>
      </c>
      <c r="D1177" s="90">
        <v>51700</v>
      </c>
      <c r="E1177" s="90">
        <v>47800</v>
      </c>
      <c r="F1177" s="90">
        <v>51900</v>
      </c>
      <c r="G1177" s="91" t="s">
        <v>25</v>
      </c>
      <c r="H1177" s="90">
        <v>50000</v>
      </c>
      <c r="I1177" s="90">
        <v>51000</v>
      </c>
      <c r="J1177" s="90">
        <v>53400</v>
      </c>
      <c r="K1177" s="91" t="s">
        <v>25</v>
      </c>
      <c r="L1177" s="90">
        <v>52400</v>
      </c>
      <c r="M1177" s="90">
        <v>52300</v>
      </c>
      <c r="N1177" s="90">
        <v>50900</v>
      </c>
      <c r="O1177" s="90">
        <v>49800</v>
      </c>
      <c r="P1177" s="90">
        <v>48200</v>
      </c>
      <c r="Q1177" s="90">
        <v>48900</v>
      </c>
      <c r="R1177" s="90">
        <v>48600</v>
      </c>
      <c r="S1177" s="90">
        <v>49900</v>
      </c>
      <c r="T1177" s="90">
        <v>52000</v>
      </c>
      <c r="U1177" s="90">
        <v>53300</v>
      </c>
      <c r="V1177" s="90">
        <v>52000</v>
      </c>
      <c r="W1177" s="90">
        <v>54700</v>
      </c>
    </row>
    <row r="1178" spans="1:23">
      <c r="A1178" s="93">
        <v>45448</v>
      </c>
      <c r="B1178" s="90">
        <v>51300</v>
      </c>
      <c r="C1178" s="90">
        <v>51500</v>
      </c>
      <c r="D1178" s="90">
        <v>51400</v>
      </c>
      <c r="E1178" s="90">
        <v>47200</v>
      </c>
      <c r="F1178" s="90">
        <v>51900</v>
      </c>
      <c r="G1178" s="91" t="s">
        <v>25</v>
      </c>
      <c r="H1178" s="90">
        <v>49500</v>
      </c>
      <c r="I1178" s="90">
        <v>50800</v>
      </c>
      <c r="J1178" s="90">
        <v>52600</v>
      </c>
      <c r="K1178" s="91" t="s">
        <v>25</v>
      </c>
      <c r="L1178" s="90">
        <v>52200</v>
      </c>
      <c r="M1178" s="90">
        <v>51900</v>
      </c>
      <c r="N1178" s="90">
        <v>50200</v>
      </c>
      <c r="O1178" s="90">
        <v>49500</v>
      </c>
      <c r="P1178" s="90">
        <v>47800</v>
      </c>
      <c r="Q1178" s="90">
        <v>48400</v>
      </c>
      <c r="R1178" s="90">
        <v>48300</v>
      </c>
      <c r="S1178" s="90">
        <v>49300</v>
      </c>
      <c r="T1178" s="90">
        <v>51700</v>
      </c>
      <c r="U1178" s="90">
        <v>53300</v>
      </c>
      <c r="V1178" s="90">
        <v>52000</v>
      </c>
      <c r="W1178" s="90">
        <v>54500</v>
      </c>
    </row>
    <row r="1179" spans="1:23">
      <c r="A1179" s="93">
        <v>45449</v>
      </c>
      <c r="B1179" s="90">
        <v>51200</v>
      </c>
      <c r="C1179" s="90">
        <v>51700</v>
      </c>
      <c r="D1179" s="90">
        <v>51200</v>
      </c>
      <c r="E1179" s="90">
        <v>46900</v>
      </c>
      <c r="F1179" s="90">
        <v>52000</v>
      </c>
      <c r="G1179" s="91" t="s">
        <v>25</v>
      </c>
      <c r="H1179" s="90">
        <v>49500</v>
      </c>
      <c r="I1179" s="90">
        <v>50400</v>
      </c>
      <c r="J1179" s="90">
        <v>52600</v>
      </c>
      <c r="K1179" s="91" t="s">
        <v>25</v>
      </c>
      <c r="L1179" s="90">
        <v>52000</v>
      </c>
      <c r="M1179" s="90">
        <v>51900</v>
      </c>
      <c r="N1179" s="90">
        <v>50200</v>
      </c>
      <c r="O1179" s="90">
        <v>49000</v>
      </c>
      <c r="P1179" s="90">
        <v>47500</v>
      </c>
      <c r="Q1179" s="90">
        <v>48100</v>
      </c>
      <c r="R1179" s="90">
        <v>47800</v>
      </c>
      <c r="S1179" s="90">
        <v>49100</v>
      </c>
      <c r="T1179" s="90">
        <v>51500</v>
      </c>
      <c r="U1179" s="90">
        <v>52800</v>
      </c>
      <c r="V1179" s="90">
        <v>51900</v>
      </c>
      <c r="W1179" s="90">
        <v>54400</v>
      </c>
    </row>
    <row r="1180" spans="1:23">
      <c r="A1180" s="93">
        <v>45450</v>
      </c>
      <c r="B1180" s="90">
        <v>51300</v>
      </c>
      <c r="C1180" s="90">
        <v>51000</v>
      </c>
      <c r="D1180" s="90">
        <v>51000</v>
      </c>
      <c r="E1180" s="90">
        <v>46700</v>
      </c>
      <c r="F1180" s="90">
        <v>51800</v>
      </c>
      <c r="G1180" s="91" t="s">
        <v>25</v>
      </c>
      <c r="H1180" s="90">
        <v>49000</v>
      </c>
      <c r="I1180" s="90">
        <v>50000</v>
      </c>
      <c r="J1180" s="90">
        <v>52200</v>
      </c>
      <c r="K1180" s="91" t="s">
        <v>25</v>
      </c>
      <c r="L1180" s="90">
        <v>51800</v>
      </c>
      <c r="M1180" s="90">
        <v>51700</v>
      </c>
      <c r="N1180" s="90">
        <v>49800</v>
      </c>
      <c r="O1180" s="90">
        <v>48500</v>
      </c>
      <c r="P1180" s="90">
        <v>47000</v>
      </c>
      <c r="Q1180" s="90">
        <v>47800</v>
      </c>
      <c r="R1180" s="90">
        <v>47300</v>
      </c>
      <c r="S1180" s="90">
        <v>48800</v>
      </c>
      <c r="T1180" s="90">
        <v>51000</v>
      </c>
      <c r="U1180" s="90">
        <v>52300</v>
      </c>
      <c r="V1180" s="90">
        <v>51700</v>
      </c>
      <c r="W1180" s="90">
        <v>54400</v>
      </c>
    </row>
    <row r="1181" spans="1:23">
      <c r="A1181" s="93">
        <v>45451</v>
      </c>
      <c r="B1181" s="90">
        <v>51300</v>
      </c>
      <c r="C1181" s="90">
        <v>51000</v>
      </c>
      <c r="D1181" s="90">
        <v>51000</v>
      </c>
      <c r="E1181" s="90">
        <v>47000</v>
      </c>
      <c r="F1181" s="90">
        <v>51800</v>
      </c>
      <c r="G1181" s="91" t="s">
        <v>25</v>
      </c>
      <c r="H1181" s="90">
        <v>49000</v>
      </c>
      <c r="I1181" s="90">
        <v>50100</v>
      </c>
      <c r="J1181" s="90">
        <v>52200</v>
      </c>
      <c r="K1181" s="91" t="s">
        <v>25</v>
      </c>
      <c r="L1181" s="90">
        <v>51900</v>
      </c>
      <c r="M1181" s="90">
        <v>51700</v>
      </c>
      <c r="N1181" s="90">
        <v>50000</v>
      </c>
      <c r="O1181" s="90">
        <v>48700</v>
      </c>
      <c r="P1181" s="90">
        <v>47300</v>
      </c>
      <c r="Q1181" s="90">
        <v>48000</v>
      </c>
      <c r="R1181" s="90">
        <v>47500</v>
      </c>
      <c r="S1181" s="90">
        <v>49000</v>
      </c>
      <c r="T1181" s="90">
        <v>51000</v>
      </c>
      <c r="U1181" s="90">
        <v>52300</v>
      </c>
      <c r="V1181" s="90">
        <v>51700</v>
      </c>
      <c r="W1181" s="90">
        <v>54400</v>
      </c>
    </row>
    <row r="1182" spans="1:23">
      <c r="A1182" s="93">
        <v>45452</v>
      </c>
      <c r="B1182" s="90" t="s">
        <v>24</v>
      </c>
      <c r="C1182" s="90" t="s">
        <v>24</v>
      </c>
      <c r="D1182" s="90" t="s">
        <v>24</v>
      </c>
      <c r="E1182" s="90" t="s">
        <v>24</v>
      </c>
      <c r="F1182" s="90" t="s">
        <v>24</v>
      </c>
      <c r="G1182" s="90" t="s">
        <v>24</v>
      </c>
      <c r="H1182" s="90" t="s">
        <v>24</v>
      </c>
      <c r="I1182" s="90" t="s">
        <v>24</v>
      </c>
      <c r="J1182" s="90" t="s">
        <v>24</v>
      </c>
      <c r="K1182" s="90" t="s">
        <v>24</v>
      </c>
      <c r="L1182" s="90" t="s">
        <v>24</v>
      </c>
      <c r="M1182" s="90" t="s">
        <v>24</v>
      </c>
      <c r="N1182" s="90" t="s">
        <v>24</v>
      </c>
      <c r="O1182" s="90" t="s">
        <v>24</v>
      </c>
      <c r="P1182" s="90" t="s">
        <v>24</v>
      </c>
      <c r="Q1182" s="90" t="s">
        <v>24</v>
      </c>
      <c r="R1182" s="90" t="s">
        <v>24</v>
      </c>
      <c r="S1182" s="90" t="s">
        <v>24</v>
      </c>
      <c r="T1182" s="90" t="s">
        <v>24</v>
      </c>
      <c r="U1182" s="90" t="s">
        <v>24</v>
      </c>
      <c r="V1182" s="90" t="s">
        <v>24</v>
      </c>
      <c r="W1182" s="90" t="s">
        <v>24</v>
      </c>
    </row>
    <row r="1183" spans="1:23">
      <c r="A1183" s="93">
        <v>45453</v>
      </c>
      <c r="B1183" s="90">
        <v>51000</v>
      </c>
      <c r="C1183" s="90">
        <v>51000</v>
      </c>
      <c r="D1183" s="90">
        <v>50700</v>
      </c>
      <c r="E1183" s="90">
        <v>46900</v>
      </c>
      <c r="F1183" s="90">
        <v>51800</v>
      </c>
      <c r="G1183" s="91" t="s">
        <v>25</v>
      </c>
      <c r="H1183" s="90">
        <v>49000</v>
      </c>
      <c r="I1183" s="90">
        <v>49800</v>
      </c>
      <c r="J1183" s="90">
        <v>52200</v>
      </c>
      <c r="K1183" s="91" t="s">
        <v>25</v>
      </c>
      <c r="L1183" s="90">
        <v>51700</v>
      </c>
      <c r="M1183" s="90">
        <v>51700</v>
      </c>
      <c r="N1183" s="90">
        <v>49600</v>
      </c>
      <c r="O1183" s="90">
        <v>48700</v>
      </c>
      <c r="P1183" s="90">
        <v>47000</v>
      </c>
      <c r="Q1183" s="90">
        <v>48000</v>
      </c>
      <c r="R1183" s="90">
        <v>47300</v>
      </c>
      <c r="S1183" s="90">
        <v>49000</v>
      </c>
      <c r="T1183" s="90">
        <v>51000</v>
      </c>
      <c r="U1183" s="90">
        <v>52300</v>
      </c>
      <c r="V1183" s="90">
        <v>51100</v>
      </c>
      <c r="W1183" s="90">
        <v>54300</v>
      </c>
    </row>
    <row r="1184" spans="1:23">
      <c r="A1184" s="93">
        <v>45454</v>
      </c>
      <c r="B1184" s="90">
        <v>50700</v>
      </c>
      <c r="C1184" s="90">
        <v>50500</v>
      </c>
      <c r="D1184" s="90">
        <v>50500</v>
      </c>
      <c r="E1184" s="90">
        <v>46500</v>
      </c>
      <c r="F1184" s="90">
        <v>51300</v>
      </c>
      <c r="G1184" s="91" t="s">
        <v>25</v>
      </c>
      <c r="H1184" s="90">
        <v>48500</v>
      </c>
      <c r="I1184" s="90">
        <v>49600</v>
      </c>
      <c r="J1184" s="90">
        <v>51600</v>
      </c>
      <c r="K1184" s="91" t="s">
        <v>25</v>
      </c>
      <c r="L1184" s="90">
        <v>51600</v>
      </c>
      <c r="M1184" s="90">
        <v>51300</v>
      </c>
      <c r="N1184" s="90">
        <v>49400</v>
      </c>
      <c r="O1184" s="90">
        <v>48300</v>
      </c>
      <c r="P1184" s="90">
        <v>46800</v>
      </c>
      <c r="Q1184" s="90">
        <v>47400</v>
      </c>
      <c r="R1184" s="90">
        <v>47000</v>
      </c>
      <c r="S1184" s="90">
        <v>48600</v>
      </c>
      <c r="T1184" s="90">
        <v>50500</v>
      </c>
      <c r="U1184" s="90">
        <v>51800</v>
      </c>
      <c r="V1184" s="90">
        <v>50900</v>
      </c>
      <c r="W1184" s="90">
        <v>54100</v>
      </c>
    </row>
    <row r="1185" spans="1:23">
      <c r="A1185" s="93">
        <v>45455</v>
      </c>
      <c r="B1185" s="90">
        <v>50400</v>
      </c>
      <c r="C1185" s="90">
        <v>50500</v>
      </c>
      <c r="D1185" s="90">
        <v>50300</v>
      </c>
      <c r="E1185" s="90">
        <v>46200</v>
      </c>
      <c r="F1185" s="90">
        <v>51200</v>
      </c>
      <c r="G1185" s="91" t="s">
        <v>25</v>
      </c>
      <c r="H1185" s="90">
        <v>48300</v>
      </c>
      <c r="I1185" s="90">
        <v>49400</v>
      </c>
      <c r="J1185" s="90">
        <v>51300</v>
      </c>
      <c r="K1185" s="91" t="s">
        <v>25</v>
      </c>
      <c r="L1185" s="90">
        <v>51500</v>
      </c>
      <c r="M1185" s="90">
        <v>51300</v>
      </c>
      <c r="N1185" s="90">
        <v>49200</v>
      </c>
      <c r="O1185" s="90">
        <v>48300</v>
      </c>
      <c r="P1185" s="90">
        <v>46700</v>
      </c>
      <c r="Q1185" s="90">
        <v>47300</v>
      </c>
      <c r="R1185" s="90">
        <v>47000</v>
      </c>
      <c r="S1185" s="90">
        <v>48300</v>
      </c>
      <c r="T1185" s="90">
        <v>50500</v>
      </c>
      <c r="U1185" s="90">
        <v>51800</v>
      </c>
      <c r="V1185" s="90">
        <v>50700</v>
      </c>
      <c r="W1185" s="90">
        <v>54000</v>
      </c>
    </row>
    <row r="1186" spans="1:23">
      <c r="A1186" s="93">
        <v>45456</v>
      </c>
      <c r="B1186" s="90">
        <v>50400</v>
      </c>
      <c r="C1186" s="90">
        <v>50500</v>
      </c>
      <c r="D1186" s="90">
        <v>50100</v>
      </c>
      <c r="E1186" s="90">
        <v>45900</v>
      </c>
      <c r="F1186" s="90">
        <v>51000</v>
      </c>
      <c r="G1186" s="91" t="s">
        <v>25</v>
      </c>
      <c r="H1186" s="90">
        <v>48000</v>
      </c>
      <c r="I1186" s="90">
        <v>49200</v>
      </c>
      <c r="J1186" s="90">
        <v>51300</v>
      </c>
      <c r="K1186" s="91" t="s">
        <v>25</v>
      </c>
      <c r="L1186" s="90">
        <v>51200</v>
      </c>
      <c r="M1186" s="90">
        <v>51200</v>
      </c>
      <c r="N1186" s="90">
        <v>49000</v>
      </c>
      <c r="O1186" s="90">
        <v>48000</v>
      </c>
      <c r="P1186" s="90">
        <v>46500</v>
      </c>
      <c r="Q1186" s="90">
        <v>47300</v>
      </c>
      <c r="R1186" s="90">
        <v>46800</v>
      </c>
      <c r="S1186" s="90">
        <v>48000</v>
      </c>
      <c r="T1186" s="90">
        <v>50500</v>
      </c>
      <c r="U1186" s="90">
        <v>51800</v>
      </c>
      <c r="V1186" s="90">
        <v>50700</v>
      </c>
      <c r="W1186" s="90">
        <v>54000</v>
      </c>
    </row>
    <row r="1187" spans="1:23">
      <c r="A1187" s="93">
        <v>45457</v>
      </c>
      <c r="B1187" s="90">
        <v>50100</v>
      </c>
      <c r="C1187" s="90">
        <v>50000</v>
      </c>
      <c r="D1187" s="90">
        <v>50100</v>
      </c>
      <c r="E1187" s="90">
        <v>45800</v>
      </c>
      <c r="F1187" s="90">
        <v>50300</v>
      </c>
      <c r="G1187" s="91" t="s">
        <v>25</v>
      </c>
      <c r="H1187" s="90">
        <v>47500</v>
      </c>
      <c r="I1187" s="90">
        <v>49000</v>
      </c>
      <c r="J1187" s="90">
        <v>51000</v>
      </c>
      <c r="K1187" s="91" t="s">
        <v>25</v>
      </c>
      <c r="L1187" s="90">
        <v>51100</v>
      </c>
      <c r="M1187" s="90">
        <v>50700</v>
      </c>
      <c r="N1187" s="90">
        <v>49000</v>
      </c>
      <c r="O1187" s="90">
        <v>47900</v>
      </c>
      <c r="P1187" s="90">
        <v>46200</v>
      </c>
      <c r="Q1187" s="90">
        <v>47000</v>
      </c>
      <c r="R1187" s="90">
        <v>46500</v>
      </c>
      <c r="S1187" s="90">
        <v>47900</v>
      </c>
      <c r="T1187" s="90">
        <v>50000</v>
      </c>
      <c r="U1187" s="90">
        <v>51800</v>
      </c>
      <c r="V1187" s="90">
        <v>50600</v>
      </c>
      <c r="W1187" s="90">
        <v>54000</v>
      </c>
    </row>
    <row r="1188" spans="1:23">
      <c r="A1188" s="93">
        <v>45458</v>
      </c>
      <c r="B1188" s="90">
        <v>49800</v>
      </c>
      <c r="C1188" s="90">
        <v>50000</v>
      </c>
      <c r="D1188" s="90">
        <v>49900</v>
      </c>
      <c r="E1188" s="90">
        <v>45500</v>
      </c>
      <c r="F1188" s="90">
        <v>50300</v>
      </c>
      <c r="G1188" s="91" t="s">
        <v>25</v>
      </c>
      <c r="H1188" s="90">
        <v>47500</v>
      </c>
      <c r="I1188" s="90">
        <v>48600</v>
      </c>
      <c r="J1188" s="90">
        <v>51000</v>
      </c>
      <c r="K1188" s="91" t="s">
        <v>25</v>
      </c>
      <c r="L1188" s="90">
        <v>50700</v>
      </c>
      <c r="M1188" s="90">
        <v>50500</v>
      </c>
      <c r="N1188" s="90">
        <v>48800</v>
      </c>
      <c r="O1188" s="90">
        <v>47800</v>
      </c>
      <c r="P1188" s="90">
        <v>46000</v>
      </c>
      <c r="Q1188" s="90">
        <v>46800</v>
      </c>
      <c r="R1188" s="90">
        <v>46300</v>
      </c>
      <c r="S1188" s="90">
        <v>47600</v>
      </c>
      <c r="T1188" s="90">
        <v>50000</v>
      </c>
      <c r="U1188" s="90">
        <v>51800</v>
      </c>
      <c r="V1188" s="90">
        <v>50600</v>
      </c>
      <c r="W1188" s="90">
        <v>54000</v>
      </c>
    </row>
    <row r="1189" spans="1:23">
      <c r="A1189" s="93">
        <v>45459</v>
      </c>
      <c r="B1189" s="90" t="s">
        <v>24</v>
      </c>
      <c r="C1189" s="90" t="s">
        <v>24</v>
      </c>
      <c r="D1189" s="90" t="s">
        <v>24</v>
      </c>
      <c r="E1189" s="90" t="s">
        <v>24</v>
      </c>
      <c r="F1189" s="90" t="s">
        <v>24</v>
      </c>
      <c r="G1189" s="90" t="s">
        <v>24</v>
      </c>
      <c r="H1189" s="90" t="s">
        <v>24</v>
      </c>
      <c r="I1189" s="90" t="s">
        <v>24</v>
      </c>
      <c r="J1189" s="90" t="s">
        <v>24</v>
      </c>
      <c r="K1189" s="90" t="s">
        <v>24</v>
      </c>
      <c r="L1189" s="90" t="s">
        <v>24</v>
      </c>
      <c r="M1189" s="90" t="s">
        <v>24</v>
      </c>
      <c r="N1189" s="90" t="s">
        <v>24</v>
      </c>
      <c r="O1189" s="90" t="s">
        <v>24</v>
      </c>
      <c r="P1189" s="90" t="s">
        <v>24</v>
      </c>
      <c r="Q1189" s="90" t="s">
        <v>24</v>
      </c>
      <c r="R1189" s="90" t="s">
        <v>24</v>
      </c>
      <c r="S1189" s="90" t="s">
        <v>24</v>
      </c>
      <c r="T1189" s="90" t="s">
        <v>24</v>
      </c>
      <c r="U1189" s="90" t="s">
        <v>24</v>
      </c>
      <c r="V1189" s="90" t="s">
        <v>24</v>
      </c>
      <c r="W1189" s="90" t="s">
        <v>24</v>
      </c>
    </row>
    <row r="1190" spans="1:23">
      <c r="A1190" s="93">
        <v>45460</v>
      </c>
      <c r="B1190" s="90">
        <v>49600</v>
      </c>
      <c r="C1190" s="90">
        <v>49800</v>
      </c>
      <c r="D1190" s="90">
        <v>49600</v>
      </c>
      <c r="E1190" s="90">
        <v>45500</v>
      </c>
      <c r="F1190" s="90">
        <v>50200</v>
      </c>
      <c r="G1190" s="91" t="s">
        <v>25</v>
      </c>
      <c r="H1190" s="90">
        <v>47500</v>
      </c>
      <c r="I1190" s="90">
        <v>48500</v>
      </c>
      <c r="J1190" s="90">
        <v>50500</v>
      </c>
      <c r="K1190" s="91" t="s">
        <v>25</v>
      </c>
      <c r="L1190" s="90">
        <v>50600</v>
      </c>
      <c r="M1190" s="90">
        <v>50200</v>
      </c>
      <c r="N1190" s="90">
        <v>48600</v>
      </c>
      <c r="O1190" s="90">
        <v>47500</v>
      </c>
      <c r="P1190" s="90">
        <v>45700</v>
      </c>
      <c r="Q1190" s="90">
        <v>46300</v>
      </c>
      <c r="R1190" s="90">
        <v>46000</v>
      </c>
      <c r="S1190" s="90">
        <v>47600</v>
      </c>
      <c r="T1190" s="90">
        <v>49500</v>
      </c>
      <c r="U1190" s="90">
        <v>51800</v>
      </c>
      <c r="V1190" s="90">
        <v>50300</v>
      </c>
      <c r="W1190" s="90">
        <v>53000</v>
      </c>
    </row>
    <row r="1191" spans="1:23">
      <c r="A1191" s="93">
        <v>45461</v>
      </c>
      <c r="B1191" s="90">
        <v>49500</v>
      </c>
      <c r="C1191" s="90">
        <v>49500</v>
      </c>
      <c r="D1191" s="90">
        <v>49600</v>
      </c>
      <c r="E1191" s="90">
        <v>45100</v>
      </c>
      <c r="F1191" s="90">
        <v>49600</v>
      </c>
      <c r="G1191" s="91" t="s">
        <v>25</v>
      </c>
      <c r="H1191" s="90">
        <v>47000</v>
      </c>
      <c r="I1191" s="90">
        <v>48400</v>
      </c>
      <c r="J1191" s="90">
        <v>49800</v>
      </c>
      <c r="K1191" s="91" t="s">
        <v>25</v>
      </c>
      <c r="L1191" s="90">
        <v>50500</v>
      </c>
      <c r="M1191" s="90">
        <v>50200</v>
      </c>
      <c r="N1191" s="90">
        <v>48300</v>
      </c>
      <c r="O1191" s="90">
        <v>47400</v>
      </c>
      <c r="P1191" s="90">
        <v>45300</v>
      </c>
      <c r="Q1191" s="90">
        <v>46000</v>
      </c>
      <c r="R1191" s="90">
        <v>45500</v>
      </c>
      <c r="S1191" s="90">
        <v>47200</v>
      </c>
      <c r="T1191" s="90">
        <v>49300</v>
      </c>
      <c r="U1191" s="90">
        <v>51300</v>
      </c>
      <c r="V1191" s="90">
        <v>50300</v>
      </c>
      <c r="W1191" s="90">
        <v>53000</v>
      </c>
    </row>
    <row r="1192" spans="1:23">
      <c r="A1192" s="93">
        <v>45462</v>
      </c>
      <c r="B1192" s="90">
        <v>49300</v>
      </c>
      <c r="C1192" s="90">
        <v>49500</v>
      </c>
      <c r="D1192" s="90">
        <v>49200</v>
      </c>
      <c r="E1192" s="90">
        <v>44800</v>
      </c>
      <c r="F1192" s="90">
        <v>49200</v>
      </c>
      <c r="G1192" s="91" t="s">
        <v>25</v>
      </c>
      <c r="H1192" s="90">
        <v>47000</v>
      </c>
      <c r="I1192" s="90">
        <v>47800</v>
      </c>
      <c r="J1192" s="90">
        <v>49500</v>
      </c>
      <c r="K1192" s="91" t="s">
        <v>25</v>
      </c>
      <c r="L1192" s="90">
        <v>50000</v>
      </c>
      <c r="M1192" s="90">
        <v>49900</v>
      </c>
      <c r="N1192" s="90">
        <v>48300</v>
      </c>
      <c r="O1192" s="90">
        <v>47000</v>
      </c>
      <c r="P1192" s="90">
        <v>45000</v>
      </c>
      <c r="Q1192" s="90">
        <v>45600</v>
      </c>
      <c r="R1192" s="90">
        <v>45000</v>
      </c>
      <c r="S1192" s="90">
        <v>46900</v>
      </c>
      <c r="T1192" s="90">
        <v>49000</v>
      </c>
      <c r="U1192" s="90">
        <v>50300</v>
      </c>
      <c r="V1192" s="90">
        <v>49500</v>
      </c>
      <c r="W1192" s="90">
        <v>52800</v>
      </c>
    </row>
    <row r="1193" spans="1:23">
      <c r="A1193" s="93">
        <v>45463</v>
      </c>
      <c r="B1193" s="90">
        <v>49000</v>
      </c>
      <c r="C1193" s="90">
        <v>49300</v>
      </c>
      <c r="D1193" s="90">
        <v>48800</v>
      </c>
      <c r="E1193" s="90">
        <v>44500</v>
      </c>
      <c r="F1193" s="90">
        <v>49200</v>
      </c>
      <c r="G1193" s="91" t="s">
        <v>25</v>
      </c>
      <c r="H1193" s="90">
        <v>46500</v>
      </c>
      <c r="I1193" s="90">
        <v>47000</v>
      </c>
      <c r="J1193" s="90">
        <v>49500</v>
      </c>
      <c r="K1193" s="91" t="s">
        <v>25</v>
      </c>
      <c r="L1193" s="90">
        <v>49600</v>
      </c>
      <c r="M1193" s="90">
        <v>49400</v>
      </c>
      <c r="N1193" s="90">
        <v>47900</v>
      </c>
      <c r="O1193" s="90">
        <v>46600</v>
      </c>
      <c r="P1193" s="90">
        <v>44500</v>
      </c>
      <c r="Q1193" s="90">
        <v>45300</v>
      </c>
      <c r="R1193" s="90">
        <v>44800</v>
      </c>
      <c r="S1193" s="90">
        <v>46600</v>
      </c>
      <c r="T1193" s="90">
        <v>48800</v>
      </c>
      <c r="U1193" s="90">
        <v>50300</v>
      </c>
      <c r="V1193" s="90">
        <v>49500</v>
      </c>
      <c r="W1193" s="90">
        <v>52700</v>
      </c>
    </row>
    <row r="1194" spans="1:23">
      <c r="A1194" s="93">
        <v>45464</v>
      </c>
      <c r="B1194" s="90">
        <v>49000</v>
      </c>
      <c r="C1194" s="90">
        <v>49300</v>
      </c>
      <c r="D1194" s="90">
        <v>48800</v>
      </c>
      <c r="E1194" s="90">
        <v>44300</v>
      </c>
      <c r="F1194" s="90">
        <v>48800</v>
      </c>
      <c r="G1194" s="91" t="s">
        <v>25</v>
      </c>
      <c r="H1194" s="90">
        <v>46000</v>
      </c>
      <c r="I1194" s="90">
        <v>47000</v>
      </c>
      <c r="J1194" s="90">
        <v>49000</v>
      </c>
      <c r="K1194" s="91" t="s">
        <v>25</v>
      </c>
      <c r="L1194" s="90">
        <v>49500</v>
      </c>
      <c r="M1194" s="90">
        <v>49100</v>
      </c>
      <c r="N1194" s="90">
        <v>48000</v>
      </c>
      <c r="O1194" s="90">
        <v>46500</v>
      </c>
      <c r="P1194" s="90">
        <v>44800</v>
      </c>
      <c r="Q1194" s="90">
        <v>45100</v>
      </c>
      <c r="R1194" s="90">
        <v>44800</v>
      </c>
      <c r="S1194" s="90">
        <v>46400</v>
      </c>
      <c r="T1194" s="90">
        <v>48500</v>
      </c>
      <c r="U1194" s="90">
        <v>50300</v>
      </c>
      <c r="V1194" s="90">
        <v>49500</v>
      </c>
      <c r="W1194" s="90">
        <v>52200</v>
      </c>
    </row>
    <row r="1195" spans="1:23">
      <c r="A1195" s="93">
        <v>45465</v>
      </c>
      <c r="B1195" s="90">
        <v>48700</v>
      </c>
      <c r="C1195" s="90">
        <v>49000</v>
      </c>
      <c r="D1195" s="90">
        <v>48600</v>
      </c>
      <c r="E1195" s="90">
        <v>44200</v>
      </c>
      <c r="F1195" s="90">
        <v>48800</v>
      </c>
      <c r="G1195" s="91" t="s">
        <v>25</v>
      </c>
      <c r="H1195" s="90">
        <v>46000</v>
      </c>
      <c r="I1195" s="90">
        <v>47000</v>
      </c>
      <c r="J1195" s="90">
        <v>49000</v>
      </c>
      <c r="K1195" s="91" t="s">
        <v>25</v>
      </c>
      <c r="L1195" s="90">
        <v>49300</v>
      </c>
      <c r="M1195" s="90">
        <v>49100</v>
      </c>
      <c r="N1195" s="90">
        <v>47800</v>
      </c>
      <c r="O1195" s="90">
        <v>46200</v>
      </c>
      <c r="P1195" s="90">
        <v>44000</v>
      </c>
      <c r="Q1195" s="90">
        <v>44800</v>
      </c>
      <c r="R1195" s="90">
        <v>44300</v>
      </c>
      <c r="S1195" s="90">
        <v>46300</v>
      </c>
      <c r="T1195" s="90">
        <v>48300</v>
      </c>
      <c r="U1195" s="90">
        <v>49300</v>
      </c>
      <c r="V1195" s="90">
        <v>49300</v>
      </c>
      <c r="W1195" s="90">
        <v>52000</v>
      </c>
    </row>
    <row r="1196" spans="1:23">
      <c r="A1196" s="93">
        <v>45466</v>
      </c>
      <c r="B1196" s="90" t="s">
        <v>24</v>
      </c>
      <c r="C1196" s="90" t="s">
        <v>24</v>
      </c>
      <c r="D1196" s="90" t="s">
        <v>24</v>
      </c>
      <c r="E1196" s="90" t="s">
        <v>24</v>
      </c>
      <c r="F1196" s="90" t="s">
        <v>24</v>
      </c>
      <c r="G1196" s="90" t="s">
        <v>24</v>
      </c>
      <c r="H1196" s="90" t="s">
        <v>24</v>
      </c>
      <c r="I1196" s="90" t="s">
        <v>24</v>
      </c>
      <c r="J1196" s="90" t="s">
        <v>24</v>
      </c>
      <c r="K1196" s="90" t="s">
        <v>24</v>
      </c>
      <c r="L1196" s="90" t="s">
        <v>24</v>
      </c>
      <c r="M1196" s="90" t="s">
        <v>24</v>
      </c>
      <c r="N1196" s="90" t="s">
        <v>24</v>
      </c>
      <c r="O1196" s="90" t="s">
        <v>24</v>
      </c>
      <c r="P1196" s="90" t="s">
        <v>24</v>
      </c>
      <c r="Q1196" s="90" t="s">
        <v>24</v>
      </c>
      <c r="R1196" s="90" t="s">
        <v>24</v>
      </c>
      <c r="S1196" s="90" t="s">
        <v>24</v>
      </c>
      <c r="T1196" s="90" t="s">
        <v>24</v>
      </c>
      <c r="U1196" s="90" t="s">
        <v>24</v>
      </c>
      <c r="V1196" s="90" t="s">
        <v>24</v>
      </c>
      <c r="W1196" s="90" t="s">
        <v>24</v>
      </c>
    </row>
    <row r="1197" spans="1:23">
      <c r="A1197" s="93">
        <v>45467</v>
      </c>
      <c r="B1197" s="90">
        <v>48300</v>
      </c>
      <c r="C1197" s="90">
        <v>49000</v>
      </c>
      <c r="D1197" s="90">
        <v>48000</v>
      </c>
      <c r="E1197" s="90">
        <v>43800</v>
      </c>
      <c r="F1197" s="90">
        <v>48300</v>
      </c>
      <c r="G1197" s="91" t="s">
        <v>25</v>
      </c>
      <c r="H1197" s="90">
        <v>45500</v>
      </c>
      <c r="I1197" s="90">
        <v>46400</v>
      </c>
      <c r="J1197" s="90">
        <v>48500</v>
      </c>
      <c r="K1197" s="91" t="s">
        <v>25</v>
      </c>
      <c r="L1197" s="90">
        <v>49000</v>
      </c>
      <c r="M1197" s="90">
        <v>49000</v>
      </c>
      <c r="N1197" s="90">
        <v>47200</v>
      </c>
      <c r="O1197" s="90">
        <v>46000</v>
      </c>
      <c r="P1197" s="90">
        <v>43800</v>
      </c>
      <c r="Q1197" s="90">
        <v>44300</v>
      </c>
      <c r="R1197" s="90">
        <v>44300</v>
      </c>
      <c r="S1197" s="90">
        <v>45900</v>
      </c>
      <c r="T1197" s="90">
        <v>47800</v>
      </c>
      <c r="U1197" s="90">
        <v>49300</v>
      </c>
      <c r="V1197" s="90">
        <v>48500</v>
      </c>
      <c r="W1197" s="90">
        <v>51600</v>
      </c>
    </row>
    <row r="1198" spans="1:23">
      <c r="A1198" s="93">
        <v>45468</v>
      </c>
      <c r="B1198" s="90">
        <v>48000</v>
      </c>
      <c r="C1198" s="90">
        <v>48800</v>
      </c>
      <c r="D1198" s="90">
        <v>47600</v>
      </c>
      <c r="E1198" s="90">
        <v>42800</v>
      </c>
      <c r="F1198" s="90">
        <v>48000</v>
      </c>
      <c r="G1198" s="91" t="s">
        <v>25</v>
      </c>
      <c r="H1198" s="90">
        <v>45500</v>
      </c>
      <c r="I1198" s="90">
        <v>45900</v>
      </c>
      <c r="J1198" s="90">
        <v>48000</v>
      </c>
      <c r="K1198" s="91" t="s">
        <v>25</v>
      </c>
      <c r="L1198" s="90">
        <v>48400</v>
      </c>
      <c r="M1198" s="90">
        <v>48900</v>
      </c>
      <c r="N1198" s="90">
        <v>46600</v>
      </c>
      <c r="O1198" s="90">
        <v>45200</v>
      </c>
      <c r="P1198" s="90">
        <v>43000</v>
      </c>
      <c r="Q1198" s="90">
        <v>43500</v>
      </c>
      <c r="R1198" s="90">
        <v>43800</v>
      </c>
      <c r="S1198" s="90">
        <v>44900</v>
      </c>
      <c r="T1198" s="90">
        <v>47500</v>
      </c>
      <c r="U1198" s="90">
        <v>48800</v>
      </c>
      <c r="V1198" s="90">
        <v>48500</v>
      </c>
      <c r="W1198" s="90">
        <v>51300</v>
      </c>
    </row>
    <row r="1199" spans="1:23">
      <c r="A1199" s="93">
        <v>45469</v>
      </c>
      <c r="B1199" s="90">
        <v>47700</v>
      </c>
      <c r="C1199" s="90">
        <v>48700</v>
      </c>
      <c r="D1199" s="90">
        <v>47200</v>
      </c>
      <c r="E1199" s="90">
        <v>42700</v>
      </c>
      <c r="F1199" s="90">
        <v>48000</v>
      </c>
      <c r="G1199" s="91" t="s">
        <v>25</v>
      </c>
      <c r="H1199" s="90">
        <v>44500</v>
      </c>
      <c r="I1199" s="90">
        <v>45600</v>
      </c>
      <c r="J1199" s="90">
        <v>48000</v>
      </c>
      <c r="K1199" s="91" t="s">
        <v>25</v>
      </c>
      <c r="L1199" s="90">
        <v>48000</v>
      </c>
      <c r="M1199" s="90">
        <v>48900</v>
      </c>
      <c r="N1199" s="90">
        <v>46200</v>
      </c>
      <c r="O1199" s="90">
        <v>44900</v>
      </c>
      <c r="P1199" s="90">
        <v>42700</v>
      </c>
      <c r="Q1199" s="90">
        <v>43300</v>
      </c>
      <c r="R1199" s="90">
        <v>43000</v>
      </c>
      <c r="S1199" s="90">
        <v>44800</v>
      </c>
      <c r="T1199" s="90">
        <v>46500</v>
      </c>
      <c r="U1199" s="90">
        <v>47800</v>
      </c>
      <c r="V1199" s="90">
        <v>48300</v>
      </c>
      <c r="W1199" s="90">
        <v>51300</v>
      </c>
    </row>
    <row r="1200" spans="1:23">
      <c r="A1200" s="93">
        <v>45470</v>
      </c>
      <c r="B1200" s="90">
        <v>47900</v>
      </c>
      <c r="C1200" s="90">
        <v>49000</v>
      </c>
      <c r="D1200" s="90">
        <v>47400</v>
      </c>
      <c r="E1200" s="90">
        <v>43200</v>
      </c>
      <c r="F1200" s="90">
        <v>48000</v>
      </c>
      <c r="G1200" s="91" t="s">
        <v>25</v>
      </c>
      <c r="H1200" s="90">
        <v>45500</v>
      </c>
      <c r="I1200" s="90">
        <v>46000</v>
      </c>
      <c r="J1200" s="90">
        <v>48000</v>
      </c>
      <c r="K1200" s="91" t="s">
        <v>25</v>
      </c>
      <c r="L1200" s="90">
        <v>48200</v>
      </c>
      <c r="M1200" s="90">
        <v>48900</v>
      </c>
      <c r="N1200" s="90">
        <v>46600</v>
      </c>
      <c r="O1200" s="90">
        <v>45200</v>
      </c>
      <c r="P1200" s="90">
        <v>43500</v>
      </c>
      <c r="Q1200" s="90">
        <v>43600</v>
      </c>
      <c r="R1200" s="90">
        <v>43500</v>
      </c>
      <c r="S1200" s="90">
        <v>45300</v>
      </c>
      <c r="T1200" s="90">
        <v>47000</v>
      </c>
      <c r="U1200" s="90">
        <v>47800</v>
      </c>
      <c r="V1200" s="90">
        <v>48200</v>
      </c>
      <c r="W1200" s="90">
        <v>51300</v>
      </c>
    </row>
    <row r="1201" spans="1:23">
      <c r="A1201" s="93">
        <v>45471</v>
      </c>
      <c r="B1201" s="90">
        <v>48300</v>
      </c>
      <c r="C1201" s="90">
        <v>49200</v>
      </c>
      <c r="D1201" s="90">
        <v>47800</v>
      </c>
      <c r="E1201" s="90">
        <v>43500</v>
      </c>
      <c r="F1201" s="90">
        <v>48000</v>
      </c>
      <c r="G1201" s="91" t="s">
        <v>25</v>
      </c>
      <c r="H1201" s="90">
        <v>45500</v>
      </c>
      <c r="I1201" s="90">
        <v>46600</v>
      </c>
      <c r="J1201" s="90">
        <v>48000</v>
      </c>
      <c r="K1201" s="91" t="s">
        <v>25</v>
      </c>
      <c r="L1201" s="90">
        <v>48600</v>
      </c>
      <c r="M1201" s="90">
        <v>48900</v>
      </c>
      <c r="N1201" s="90">
        <v>47000</v>
      </c>
      <c r="O1201" s="90">
        <v>45500</v>
      </c>
      <c r="P1201" s="90">
        <v>43800</v>
      </c>
      <c r="Q1201" s="90">
        <v>44000</v>
      </c>
      <c r="R1201" s="90">
        <v>43800</v>
      </c>
      <c r="S1201" s="90">
        <v>45500</v>
      </c>
      <c r="T1201" s="90">
        <v>47000</v>
      </c>
      <c r="U1201" s="90">
        <v>48300</v>
      </c>
      <c r="V1201" s="90">
        <v>48200</v>
      </c>
      <c r="W1201" s="90">
        <v>51300</v>
      </c>
    </row>
    <row r="1202" spans="1:23">
      <c r="A1202" s="93">
        <v>45472</v>
      </c>
      <c r="B1202" s="90">
        <v>48500</v>
      </c>
      <c r="C1202" s="90">
        <v>49200</v>
      </c>
      <c r="D1202" s="90">
        <v>48200</v>
      </c>
      <c r="E1202" s="90">
        <v>44000</v>
      </c>
      <c r="F1202" s="90">
        <v>48100</v>
      </c>
      <c r="G1202" s="91" t="s">
        <v>25</v>
      </c>
      <c r="H1202" s="90">
        <v>45500</v>
      </c>
      <c r="I1202" s="90">
        <v>47000</v>
      </c>
      <c r="J1202" s="90">
        <v>48300</v>
      </c>
      <c r="K1202" s="91" t="s">
        <v>25</v>
      </c>
      <c r="L1202" s="90">
        <v>49200</v>
      </c>
      <c r="M1202" s="90">
        <v>49000</v>
      </c>
      <c r="N1202" s="90">
        <v>47400</v>
      </c>
      <c r="O1202" s="90">
        <v>46000</v>
      </c>
      <c r="P1202" s="90">
        <v>44000</v>
      </c>
      <c r="Q1202" s="90">
        <v>44200</v>
      </c>
      <c r="R1202" s="90">
        <v>44000</v>
      </c>
      <c r="S1202" s="90">
        <v>46100</v>
      </c>
      <c r="T1202" s="90">
        <v>47200</v>
      </c>
      <c r="U1202" s="90">
        <v>49000</v>
      </c>
      <c r="V1202" s="90">
        <v>48500</v>
      </c>
      <c r="W1202" s="90">
        <v>51300</v>
      </c>
    </row>
    <row r="1203" spans="1:23">
      <c r="A1203" s="93">
        <v>45473</v>
      </c>
      <c r="B1203" s="90" t="s">
        <v>24</v>
      </c>
      <c r="C1203" s="90" t="s">
        <v>24</v>
      </c>
      <c r="D1203" s="90" t="s">
        <v>24</v>
      </c>
      <c r="E1203" s="90" t="s">
        <v>24</v>
      </c>
      <c r="F1203" s="90" t="s">
        <v>24</v>
      </c>
      <c r="G1203" s="90" t="s">
        <v>24</v>
      </c>
      <c r="H1203" s="90" t="s">
        <v>24</v>
      </c>
      <c r="I1203" s="90" t="s">
        <v>24</v>
      </c>
      <c r="J1203" s="90" t="s">
        <v>24</v>
      </c>
      <c r="K1203" s="90" t="s">
        <v>24</v>
      </c>
      <c r="L1203" s="90" t="s">
        <v>24</v>
      </c>
      <c r="M1203" s="90" t="s">
        <v>24</v>
      </c>
      <c r="N1203" s="90" t="s">
        <v>24</v>
      </c>
      <c r="O1203" s="90" t="s">
        <v>24</v>
      </c>
      <c r="P1203" s="90" t="s">
        <v>24</v>
      </c>
      <c r="Q1203" s="90" t="s">
        <v>24</v>
      </c>
      <c r="R1203" s="90" t="s">
        <v>24</v>
      </c>
      <c r="S1203" s="90" t="s">
        <v>24</v>
      </c>
      <c r="T1203" s="90" t="s">
        <v>24</v>
      </c>
      <c r="U1203" s="90" t="s">
        <v>24</v>
      </c>
      <c r="V1203" s="90" t="s">
        <v>24</v>
      </c>
      <c r="W1203" s="90" t="s">
        <v>24</v>
      </c>
    </row>
    <row r="1204" spans="1:23">
      <c r="A1204" s="93">
        <v>45474</v>
      </c>
      <c r="B1204" s="90">
        <v>48200</v>
      </c>
      <c r="C1204" s="90">
        <v>49000</v>
      </c>
      <c r="D1204" s="90">
        <v>47800</v>
      </c>
      <c r="E1204" s="90">
        <v>43500</v>
      </c>
      <c r="F1204" s="90">
        <v>48100</v>
      </c>
      <c r="G1204" s="91" t="s">
        <v>25</v>
      </c>
      <c r="H1204" s="90">
        <v>45000</v>
      </c>
      <c r="I1204" s="90">
        <v>46500</v>
      </c>
      <c r="J1204" s="90">
        <v>48100</v>
      </c>
      <c r="K1204" s="91" t="s">
        <v>25</v>
      </c>
      <c r="L1204" s="90">
        <v>48900</v>
      </c>
      <c r="M1204" s="90">
        <v>48600</v>
      </c>
      <c r="N1204" s="90">
        <v>46800</v>
      </c>
      <c r="O1204" s="90">
        <v>45400</v>
      </c>
      <c r="P1204" s="90">
        <v>43700</v>
      </c>
      <c r="Q1204" s="90">
        <v>43800</v>
      </c>
      <c r="R1204" s="90">
        <v>43800</v>
      </c>
      <c r="S1204" s="90">
        <v>45600</v>
      </c>
      <c r="T1204" s="90">
        <v>47200</v>
      </c>
      <c r="U1204" s="90">
        <v>49000</v>
      </c>
      <c r="V1204" s="90">
        <v>48500</v>
      </c>
      <c r="W1204" s="90">
        <v>51300</v>
      </c>
    </row>
    <row r="1205" spans="1:23">
      <c r="A1205" s="93">
        <v>45475</v>
      </c>
      <c r="B1205" s="90">
        <v>48000</v>
      </c>
      <c r="C1205" s="90">
        <v>49000</v>
      </c>
      <c r="D1205" s="90">
        <v>48000</v>
      </c>
      <c r="E1205" s="90">
        <v>43600</v>
      </c>
      <c r="F1205" s="90">
        <v>48100</v>
      </c>
      <c r="G1205" s="91" t="s">
        <v>25</v>
      </c>
      <c r="H1205" s="90">
        <v>45000</v>
      </c>
      <c r="I1205" s="90">
        <v>47100</v>
      </c>
      <c r="J1205" s="90">
        <v>48100</v>
      </c>
      <c r="K1205" s="91" t="s">
        <v>25</v>
      </c>
      <c r="L1205" s="90">
        <v>49200</v>
      </c>
      <c r="M1205" s="90">
        <v>48600</v>
      </c>
      <c r="N1205" s="90">
        <v>47300</v>
      </c>
      <c r="O1205" s="90">
        <v>45700</v>
      </c>
      <c r="P1205" s="90">
        <v>43800</v>
      </c>
      <c r="Q1205" s="90">
        <v>43800</v>
      </c>
      <c r="R1205" s="90">
        <v>44000</v>
      </c>
      <c r="S1205" s="90">
        <v>45700</v>
      </c>
      <c r="T1205" s="90">
        <v>47500</v>
      </c>
      <c r="U1205" s="90">
        <v>49000</v>
      </c>
      <c r="V1205" s="90">
        <v>48500</v>
      </c>
      <c r="W1205" s="90">
        <v>51300</v>
      </c>
    </row>
    <row r="1206" spans="1:23">
      <c r="A1206" s="93">
        <v>45476</v>
      </c>
      <c r="B1206" s="90">
        <v>47800</v>
      </c>
      <c r="C1206" s="90">
        <v>48800</v>
      </c>
      <c r="D1206" s="90">
        <v>48000</v>
      </c>
      <c r="E1206" s="90">
        <v>43400</v>
      </c>
      <c r="F1206" s="90">
        <v>48100</v>
      </c>
      <c r="G1206" s="91" t="s">
        <v>25</v>
      </c>
      <c r="H1206" s="90">
        <v>45500</v>
      </c>
      <c r="I1206" s="90">
        <v>46900</v>
      </c>
      <c r="J1206" s="90">
        <v>47600</v>
      </c>
      <c r="K1206" s="91" t="s">
        <v>25</v>
      </c>
      <c r="L1206" s="90">
        <v>49200</v>
      </c>
      <c r="M1206" s="90">
        <v>48600</v>
      </c>
      <c r="N1206" s="90">
        <v>47300</v>
      </c>
      <c r="O1206" s="90">
        <v>45700</v>
      </c>
      <c r="P1206" s="90">
        <v>43200</v>
      </c>
      <c r="Q1206" s="90">
        <v>43500</v>
      </c>
      <c r="R1206" s="90">
        <v>43700</v>
      </c>
      <c r="S1206" s="90">
        <v>45500</v>
      </c>
      <c r="T1206" s="90">
        <v>47300</v>
      </c>
      <c r="U1206" s="90">
        <v>49000</v>
      </c>
      <c r="V1206" s="90">
        <v>48300</v>
      </c>
      <c r="W1206" s="90">
        <v>51300</v>
      </c>
    </row>
    <row r="1207" spans="1:23">
      <c r="A1207" s="93">
        <v>45477</v>
      </c>
      <c r="B1207" s="90">
        <v>47600</v>
      </c>
      <c r="C1207" s="90">
        <v>48500</v>
      </c>
      <c r="D1207" s="90">
        <v>47700</v>
      </c>
      <c r="E1207" s="90">
        <v>43100</v>
      </c>
      <c r="F1207" s="90">
        <v>47800</v>
      </c>
      <c r="G1207" s="91" t="s">
        <v>25</v>
      </c>
      <c r="H1207" s="90">
        <v>45500</v>
      </c>
      <c r="I1207" s="90">
        <v>46800</v>
      </c>
      <c r="J1207" s="90">
        <v>47300</v>
      </c>
      <c r="K1207" s="91" t="s">
        <v>25</v>
      </c>
      <c r="L1207" s="90">
        <v>49200</v>
      </c>
      <c r="M1207" s="90">
        <v>48500</v>
      </c>
      <c r="N1207" s="90">
        <v>47200</v>
      </c>
      <c r="O1207" s="90">
        <v>45400</v>
      </c>
      <c r="P1207" s="90">
        <v>43000</v>
      </c>
      <c r="Q1207" s="90">
        <v>43100</v>
      </c>
      <c r="R1207" s="90">
        <v>43500</v>
      </c>
      <c r="S1207" s="90">
        <v>45200</v>
      </c>
      <c r="T1207" s="90">
        <v>47000</v>
      </c>
      <c r="U1207" s="90">
        <v>48800</v>
      </c>
      <c r="V1207" s="90">
        <v>48200</v>
      </c>
      <c r="W1207" s="90">
        <v>51300</v>
      </c>
    </row>
    <row r="1208" spans="1:23">
      <c r="A1208" s="93">
        <v>45478</v>
      </c>
      <c r="B1208" s="90">
        <v>47200</v>
      </c>
      <c r="C1208" s="90">
        <v>48500</v>
      </c>
      <c r="D1208" s="90">
        <v>47500</v>
      </c>
      <c r="E1208" s="90">
        <v>42700</v>
      </c>
      <c r="F1208" s="90">
        <v>47400</v>
      </c>
      <c r="G1208" s="91" t="s">
        <v>25</v>
      </c>
      <c r="H1208" s="90">
        <v>45000</v>
      </c>
      <c r="I1208" s="90">
        <v>46200</v>
      </c>
      <c r="J1208" s="90">
        <v>47000</v>
      </c>
      <c r="K1208" s="91" t="s">
        <v>25</v>
      </c>
      <c r="L1208" s="90">
        <v>49000</v>
      </c>
      <c r="M1208" s="90">
        <v>48100</v>
      </c>
      <c r="N1208" s="90">
        <v>46600</v>
      </c>
      <c r="O1208" s="90">
        <v>44900</v>
      </c>
      <c r="P1208" s="90">
        <v>42200</v>
      </c>
      <c r="Q1208" s="90">
        <v>42700</v>
      </c>
      <c r="R1208" s="90">
        <v>43000</v>
      </c>
      <c r="S1208" s="90">
        <v>44800</v>
      </c>
      <c r="T1208" s="90">
        <v>46400</v>
      </c>
      <c r="U1208" s="90">
        <v>48800</v>
      </c>
      <c r="V1208" s="90">
        <v>48000</v>
      </c>
      <c r="W1208" s="90">
        <v>51000</v>
      </c>
    </row>
    <row r="1209" spans="1:23">
      <c r="A1209" s="93">
        <v>45479</v>
      </c>
      <c r="B1209" s="90">
        <v>47000</v>
      </c>
      <c r="C1209" s="90">
        <v>48500</v>
      </c>
      <c r="D1209" s="90">
        <v>47300</v>
      </c>
      <c r="E1209" s="90">
        <v>42600</v>
      </c>
      <c r="F1209" s="90">
        <v>47400</v>
      </c>
      <c r="G1209" s="91" t="s">
        <v>25</v>
      </c>
      <c r="H1209" s="90">
        <v>44500</v>
      </c>
      <c r="I1209" s="90">
        <v>45900</v>
      </c>
      <c r="J1209" s="90">
        <v>47000</v>
      </c>
      <c r="K1209" s="91" t="s">
        <v>25</v>
      </c>
      <c r="L1209" s="90">
        <v>48700</v>
      </c>
      <c r="M1209" s="90">
        <v>48100</v>
      </c>
      <c r="N1209" s="90">
        <v>46200</v>
      </c>
      <c r="O1209" s="90">
        <v>44900</v>
      </c>
      <c r="P1209" s="90">
        <v>42400</v>
      </c>
      <c r="Q1209" s="90">
        <v>42900</v>
      </c>
      <c r="R1209" s="90">
        <v>42700</v>
      </c>
      <c r="S1209" s="90">
        <v>44700</v>
      </c>
      <c r="T1209" s="90">
        <v>46400</v>
      </c>
      <c r="U1209" s="90">
        <v>48300</v>
      </c>
      <c r="V1209" s="90">
        <v>48000</v>
      </c>
      <c r="W1209" s="90">
        <v>51000</v>
      </c>
    </row>
    <row r="1210" spans="1:23">
      <c r="A1210" s="93">
        <v>45480</v>
      </c>
      <c r="B1210" s="90" t="s">
        <v>24</v>
      </c>
      <c r="C1210" s="90" t="s">
        <v>24</v>
      </c>
      <c r="D1210" s="90" t="s">
        <v>24</v>
      </c>
      <c r="E1210" s="90" t="s">
        <v>24</v>
      </c>
      <c r="F1210" s="90" t="s">
        <v>24</v>
      </c>
      <c r="G1210" s="90" t="s">
        <v>24</v>
      </c>
      <c r="H1210" s="90" t="s">
        <v>24</v>
      </c>
      <c r="I1210" s="90" t="s">
        <v>24</v>
      </c>
      <c r="J1210" s="90" t="s">
        <v>24</v>
      </c>
      <c r="K1210" s="90" t="s">
        <v>24</v>
      </c>
      <c r="L1210" s="90" t="s">
        <v>24</v>
      </c>
      <c r="M1210" s="90" t="s">
        <v>24</v>
      </c>
      <c r="N1210" s="90" t="s">
        <v>24</v>
      </c>
      <c r="O1210" s="90" t="s">
        <v>24</v>
      </c>
      <c r="P1210" s="90" t="s">
        <v>24</v>
      </c>
      <c r="Q1210" s="90" t="s">
        <v>24</v>
      </c>
      <c r="R1210" s="90" t="s">
        <v>24</v>
      </c>
      <c r="S1210" s="90" t="s">
        <v>24</v>
      </c>
      <c r="T1210" s="90" t="s">
        <v>24</v>
      </c>
      <c r="U1210" s="90" t="s">
        <v>24</v>
      </c>
      <c r="V1210" s="90" t="s">
        <v>24</v>
      </c>
      <c r="W1210" s="90" t="s">
        <v>24</v>
      </c>
    </row>
    <row r="1211" spans="1:23">
      <c r="A1211" s="93">
        <v>45481</v>
      </c>
      <c r="B1211" s="90">
        <v>46800</v>
      </c>
      <c r="C1211" s="90">
        <v>48300</v>
      </c>
      <c r="D1211" s="90">
        <v>46900</v>
      </c>
      <c r="E1211" s="90">
        <v>42100</v>
      </c>
      <c r="F1211" s="90">
        <v>47400</v>
      </c>
      <c r="G1211" s="91" t="s">
        <v>25</v>
      </c>
      <c r="H1211" s="90">
        <v>44500</v>
      </c>
      <c r="I1211" s="90">
        <v>45500</v>
      </c>
      <c r="J1211" s="90">
        <v>46500</v>
      </c>
      <c r="K1211" s="91" t="s">
        <v>25</v>
      </c>
      <c r="L1211" s="90">
        <v>48300</v>
      </c>
      <c r="M1211" s="90">
        <v>48000</v>
      </c>
      <c r="N1211" s="90">
        <v>45700</v>
      </c>
      <c r="O1211" s="90">
        <v>44500</v>
      </c>
      <c r="P1211" s="90">
        <v>42400</v>
      </c>
      <c r="Q1211" s="90">
        <v>42800</v>
      </c>
      <c r="R1211" s="90">
        <v>42500</v>
      </c>
      <c r="S1211" s="90">
        <v>44200</v>
      </c>
      <c r="T1211" s="90">
        <v>46300</v>
      </c>
      <c r="U1211" s="90">
        <v>48300</v>
      </c>
      <c r="V1211" s="90">
        <v>47700</v>
      </c>
      <c r="W1211" s="90">
        <v>51000</v>
      </c>
    </row>
    <row r="1212" spans="1:23">
      <c r="A1212" s="93">
        <v>45482</v>
      </c>
      <c r="B1212" s="90">
        <v>46800</v>
      </c>
      <c r="C1212" s="90">
        <v>48000</v>
      </c>
      <c r="D1212" s="90">
        <v>46500</v>
      </c>
      <c r="E1212" s="90">
        <v>41500</v>
      </c>
      <c r="F1212" s="90">
        <v>47100</v>
      </c>
      <c r="G1212" s="91" t="s">
        <v>25</v>
      </c>
      <c r="H1212" s="90">
        <v>44500</v>
      </c>
      <c r="I1212" s="90">
        <v>45300</v>
      </c>
      <c r="J1212" s="90">
        <v>46500</v>
      </c>
      <c r="K1212" s="91" t="s">
        <v>25</v>
      </c>
      <c r="L1212" s="90">
        <v>48000</v>
      </c>
      <c r="M1212" s="90">
        <v>47600</v>
      </c>
      <c r="N1212" s="90">
        <v>45200</v>
      </c>
      <c r="O1212" s="90">
        <v>44000</v>
      </c>
      <c r="P1212" s="90">
        <v>42200</v>
      </c>
      <c r="Q1212" s="90">
        <v>42600</v>
      </c>
      <c r="R1212" s="90">
        <v>42000</v>
      </c>
      <c r="S1212" s="90">
        <v>43600</v>
      </c>
      <c r="T1212" s="90">
        <v>46300</v>
      </c>
      <c r="U1212" s="90">
        <v>48300</v>
      </c>
      <c r="V1212" s="90">
        <v>47700</v>
      </c>
      <c r="W1212" s="90">
        <v>51000</v>
      </c>
    </row>
    <row r="1213" spans="1:23">
      <c r="A1213" s="93">
        <v>45483</v>
      </c>
      <c r="B1213" s="90">
        <v>46800</v>
      </c>
      <c r="C1213" s="90">
        <v>48000</v>
      </c>
      <c r="D1213" s="90">
        <v>46500</v>
      </c>
      <c r="E1213" s="90">
        <v>41700</v>
      </c>
      <c r="F1213" s="90">
        <v>47100</v>
      </c>
      <c r="G1213" s="91" t="s">
        <v>25</v>
      </c>
      <c r="H1213" s="90">
        <v>44800</v>
      </c>
      <c r="I1213" s="90">
        <v>45200</v>
      </c>
      <c r="J1213" s="90">
        <v>46500</v>
      </c>
      <c r="K1213" s="91" t="s">
        <v>25</v>
      </c>
      <c r="L1213" s="90">
        <v>48100</v>
      </c>
      <c r="M1213" s="90">
        <v>47200</v>
      </c>
      <c r="N1213" s="90">
        <v>45500</v>
      </c>
      <c r="O1213" s="90">
        <v>44000</v>
      </c>
      <c r="P1213" s="90">
        <v>42000</v>
      </c>
      <c r="Q1213" s="90">
        <v>42500</v>
      </c>
      <c r="R1213" s="90">
        <v>42400</v>
      </c>
      <c r="S1213" s="90">
        <v>43800</v>
      </c>
      <c r="T1213" s="90">
        <v>46200</v>
      </c>
      <c r="U1213" s="90">
        <v>48300</v>
      </c>
      <c r="V1213" s="90">
        <v>47400</v>
      </c>
      <c r="W1213" s="90">
        <v>50700</v>
      </c>
    </row>
    <row r="1214" spans="1:23">
      <c r="A1214" s="93">
        <v>45484</v>
      </c>
      <c r="B1214" s="90">
        <v>46700</v>
      </c>
      <c r="C1214" s="90">
        <v>48000</v>
      </c>
      <c r="D1214" s="90">
        <v>46300</v>
      </c>
      <c r="E1214" s="90">
        <v>41500</v>
      </c>
      <c r="F1214" s="90">
        <v>47100</v>
      </c>
      <c r="G1214" s="91" t="s">
        <v>25</v>
      </c>
      <c r="H1214" s="90">
        <v>44500</v>
      </c>
      <c r="I1214" s="90">
        <v>45000</v>
      </c>
      <c r="J1214" s="90">
        <v>46500</v>
      </c>
      <c r="K1214" s="91" t="s">
        <v>25</v>
      </c>
      <c r="L1214" s="90">
        <v>47900</v>
      </c>
      <c r="M1214" s="90">
        <v>47000</v>
      </c>
      <c r="N1214" s="90">
        <v>45300</v>
      </c>
      <c r="O1214" s="90">
        <v>43400</v>
      </c>
      <c r="P1214" s="90">
        <v>41800</v>
      </c>
      <c r="Q1214" s="90">
        <v>42300</v>
      </c>
      <c r="R1214" s="90">
        <v>42000</v>
      </c>
      <c r="S1214" s="90">
        <v>43600</v>
      </c>
      <c r="T1214" s="90">
        <v>46000</v>
      </c>
      <c r="U1214" s="90">
        <v>48300</v>
      </c>
      <c r="V1214" s="90">
        <v>47400</v>
      </c>
      <c r="W1214" s="90">
        <v>50700</v>
      </c>
    </row>
    <row r="1215" spans="1:23">
      <c r="A1215" s="93">
        <v>45485</v>
      </c>
      <c r="B1215" s="90">
        <v>47000</v>
      </c>
      <c r="C1215" s="90">
        <v>48000</v>
      </c>
      <c r="D1215" s="90">
        <v>46500</v>
      </c>
      <c r="E1215" s="90">
        <v>41900</v>
      </c>
      <c r="F1215" s="90">
        <v>47100</v>
      </c>
      <c r="G1215" s="91" t="s">
        <v>25</v>
      </c>
      <c r="H1215" s="90">
        <v>44800</v>
      </c>
      <c r="I1215" s="90">
        <v>45300</v>
      </c>
      <c r="J1215" s="90">
        <v>46500</v>
      </c>
      <c r="K1215" s="91" t="s">
        <v>25</v>
      </c>
      <c r="L1215" s="90">
        <v>48300</v>
      </c>
      <c r="M1215" s="90">
        <v>46800</v>
      </c>
      <c r="N1215" s="90">
        <v>45500</v>
      </c>
      <c r="O1215" s="90">
        <v>44000</v>
      </c>
      <c r="P1215" s="90">
        <v>42200</v>
      </c>
      <c r="Q1215" s="90">
        <v>42400</v>
      </c>
      <c r="R1215" s="90">
        <v>42200</v>
      </c>
      <c r="S1215" s="90">
        <v>45000</v>
      </c>
      <c r="T1215" s="90">
        <v>46000</v>
      </c>
      <c r="U1215" s="90">
        <v>48300</v>
      </c>
      <c r="V1215" s="90">
        <v>46900</v>
      </c>
      <c r="W1215" s="90">
        <v>50500</v>
      </c>
    </row>
    <row r="1216" spans="1:23">
      <c r="A1216" s="93">
        <v>45486</v>
      </c>
      <c r="B1216" s="90">
        <v>47000</v>
      </c>
      <c r="C1216" s="90">
        <v>47800</v>
      </c>
      <c r="D1216" s="90">
        <v>46500</v>
      </c>
      <c r="E1216" s="90">
        <v>42000</v>
      </c>
      <c r="F1216" s="90">
        <v>47100</v>
      </c>
      <c r="G1216" s="91" t="s">
        <v>25</v>
      </c>
      <c r="H1216" s="90">
        <v>44500</v>
      </c>
      <c r="I1216" s="90">
        <v>45300</v>
      </c>
      <c r="J1216" s="90">
        <v>46300</v>
      </c>
      <c r="K1216" s="91" t="s">
        <v>25</v>
      </c>
      <c r="L1216" s="90">
        <v>48200</v>
      </c>
      <c r="M1216" s="90">
        <v>46800</v>
      </c>
      <c r="N1216" s="90">
        <v>45700</v>
      </c>
      <c r="O1216" s="90">
        <v>44000</v>
      </c>
      <c r="P1216" s="90">
        <v>41800</v>
      </c>
      <c r="Q1216" s="90">
        <v>42300</v>
      </c>
      <c r="R1216" s="90">
        <v>42000</v>
      </c>
      <c r="S1216" s="90">
        <v>44100</v>
      </c>
      <c r="T1216" s="90">
        <v>45800</v>
      </c>
      <c r="U1216" s="90">
        <v>48300</v>
      </c>
      <c r="V1216" s="90">
        <v>46900</v>
      </c>
      <c r="W1216" s="90">
        <v>50500</v>
      </c>
    </row>
    <row r="1217" spans="1:23">
      <c r="A1217" s="93">
        <v>45487</v>
      </c>
      <c r="B1217" s="90" t="s">
        <v>24</v>
      </c>
      <c r="C1217" s="90" t="s">
        <v>24</v>
      </c>
      <c r="D1217" s="90" t="s">
        <v>24</v>
      </c>
      <c r="E1217" s="90" t="s">
        <v>24</v>
      </c>
      <c r="F1217" s="90" t="s">
        <v>24</v>
      </c>
      <c r="G1217" s="90" t="s">
        <v>24</v>
      </c>
      <c r="H1217" s="90" t="s">
        <v>24</v>
      </c>
      <c r="I1217" s="90" t="s">
        <v>24</v>
      </c>
      <c r="J1217" s="90" t="s">
        <v>24</v>
      </c>
      <c r="K1217" s="90" t="s">
        <v>24</v>
      </c>
      <c r="L1217" s="90" t="s">
        <v>24</v>
      </c>
      <c r="M1217" s="90" t="s">
        <v>24</v>
      </c>
      <c r="N1217" s="90" t="s">
        <v>24</v>
      </c>
      <c r="O1217" s="90" t="s">
        <v>24</v>
      </c>
      <c r="P1217" s="90" t="s">
        <v>24</v>
      </c>
      <c r="Q1217" s="90" t="s">
        <v>24</v>
      </c>
      <c r="R1217" s="90" t="s">
        <v>24</v>
      </c>
      <c r="S1217" s="90" t="s">
        <v>24</v>
      </c>
      <c r="T1217" s="90" t="s">
        <v>24</v>
      </c>
      <c r="U1217" s="90" t="s">
        <v>24</v>
      </c>
      <c r="V1217" s="90" t="s">
        <v>24</v>
      </c>
      <c r="W1217" s="90" t="s">
        <v>24</v>
      </c>
    </row>
    <row r="1218" spans="1:23">
      <c r="A1218" s="93">
        <v>45488</v>
      </c>
      <c r="B1218" s="90">
        <v>47200</v>
      </c>
      <c r="C1218" s="90">
        <v>47800</v>
      </c>
      <c r="D1218" s="90">
        <v>47000</v>
      </c>
      <c r="E1218" s="90">
        <v>42500</v>
      </c>
      <c r="F1218" s="90">
        <v>47100</v>
      </c>
      <c r="G1218" s="91" t="s">
        <v>25</v>
      </c>
      <c r="H1218" s="90">
        <v>45000</v>
      </c>
      <c r="I1218" s="90">
        <v>46000</v>
      </c>
      <c r="J1218" s="90">
        <v>46900</v>
      </c>
      <c r="K1218" s="91" t="s">
        <v>25</v>
      </c>
      <c r="L1218" s="90">
        <v>48800</v>
      </c>
      <c r="M1218" s="90">
        <v>46900</v>
      </c>
      <c r="N1218" s="90">
        <v>46800</v>
      </c>
      <c r="O1218" s="90">
        <v>44500</v>
      </c>
      <c r="P1218" s="90">
        <v>42400</v>
      </c>
      <c r="Q1218" s="90">
        <v>42700</v>
      </c>
      <c r="R1218" s="90">
        <v>42700</v>
      </c>
      <c r="S1218" s="90">
        <v>44600</v>
      </c>
      <c r="T1218" s="90">
        <v>46000</v>
      </c>
      <c r="U1218" s="90">
        <v>48300</v>
      </c>
      <c r="V1218" s="90">
        <v>46900</v>
      </c>
      <c r="W1218" s="90">
        <v>50500</v>
      </c>
    </row>
    <row r="1219" spans="1:23">
      <c r="A1219" s="93">
        <v>45489</v>
      </c>
      <c r="B1219" s="90">
        <v>47200</v>
      </c>
      <c r="C1219" s="90">
        <v>47800</v>
      </c>
      <c r="D1219" s="90">
        <v>47100</v>
      </c>
      <c r="E1219" s="90">
        <v>42200</v>
      </c>
      <c r="F1219" s="90">
        <v>47800</v>
      </c>
      <c r="G1219" s="91" t="s">
        <v>25</v>
      </c>
      <c r="H1219" s="90">
        <v>45000</v>
      </c>
      <c r="I1219" s="90">
        <v>45900</v>
      </c>
      <c r="J1219" s="90">
        <v>46900</v>
      </c>
      <c r="K1219" s="91" t="s">
        <v>25</v>
      </c>
      <c r="L1219" s="90">
        <v>48800</v>
      </c>
      <c r="M1219" s="90">
        <v>46800</v>
      </c>
      <c r="N1219" s="90">
        <v>46400</v>
      </c>
      <c r="O1219" s="90">
        <v>44300</v>
      </c>
      <c r="P1219" s="90">
        <v>42000</v>
      </c>
      <c r="Q1219" s="90">
        <v>42700</v>
      </c>
      <c r="R1219" s="90">
        <v>42500</v>
      </c>
      <c r="S1219" s="90">
        <v>44300</v>
      </c>
      <c r="T1219" s="90">
        <v>46000</v>
      </c>
      <c r="U1219" s="90">
        <v>48300</v>
      </c>
      <c r="V1219" s="90">
        <v>46900</v>
      </c>
      <c r="W1219" s="90">
        <v>50500</v>
      </c>
    </row>
    <row r="1220" spans="1:23">
      <c r="A1220" s="93">
        <v>45490</v>
      </c>
      <c r="B1220" s="90">
        <v>47200</v>
      </c>
      <c r="C1220" s="90">
        <v>47800</v>
      </c>
      <c r="D1220" s="90">
        <v>47100</v>
      </c>
      <c r="E1220" s="90">
        <v>42200</v>
      </c>
      <c r="F1220" s="90">
        <v>47800</v>
      </c>
      <c r="G1220" s="91" t="s">
        <v>25</v>
      </c>
      <c r="H1220" s="90">
        <v>44500</v>
      </c>
      <c r="I1220" s="90">
        <v>45600</v>
      </c>
      <c r="J1220" s="90">
        <v>46900</v>
      </c>
      <c r="K1220" s="91" t="s">
        <v>25</v>
      </c>
      <c r="L1220" s="90">
        <v>48700</v>
      </c>
      <c r="M1220" s="90">
        <v>46800</v>
      </c>
      <c r="N1220" s="90">
        <v>46300</v>
      </c>
      <c r="O1220" s="90">
        <v>44300</v>
      </c>
      <c r="P1220" s="90">
        <v>42000</v>
      </c>
      <c r="Q1220" s="90">
        <v>42300</v>
      </c>
      <c r="R1220" s="90">
        <v>42000</v>
      </c>
      <c r="S1220" s="90">
        <v>44300</v>
      </c>
      <c r="T1220" s="90">
        <v>46000</v>
      </c>
      <c r="U1220" s="90">
        <v>48300</v>
      </c>
      <c r="V1220" s="90">
        <v>46900</v>
      </c>
      <c r="W1220" s="90">
        <v>50500</v>
      </c>
    </row>
    <row r="1221" spans="1:23">
      <c r="A1221" s="93">
        <v>45491</v>
      </c>
      <c r="B1221" s="90">
        <v>47200</v>
      </c>
      <c r="C1221" s="90">
        <v>47500</v>
      </c>
      <c r="D1221" s="90">
        <v>46900</v>
      </c>
      <c r="E1221" s="90">
        <v>41700</v>
      </c>
      <c r="F1221" s="90">
        <v>47800</v>
      </c>
      <c r="G1221" s="91" t="s">
        <v>25</v>
      </c>
      <c r="H1221" s="90">
        <v>44500</v>
      </c>
      <c r="I1221" s="90">
        <v>45200</v>
      </c>
      <c r="J1221" s="90">
        <v>46500</v>
      </c>
      <c r="K1221" s="91" t="s">
        <v>25</v>
      </c>
      <c r="L1221" s="90">
        <v>48400</v>
      </c>
      <c r="M1221" s="90">
        <v>46500</v>
      </c>
      <c r="N1221" s="90">
        <v>46000</v>
      </c>
      <c r="O1221" s="90">
        <v>44000</v>
      </c>
      <c r="P1221" s="90">
        <v>41800</v>
      </c>
      <c r="Q1221" s="90">
        <v>42000</v>
      </c>
      <c r="R1221" s="90">
        <v>42000</v>
      </c>
      <c r="S1221" s="90">
        <v>43800</v>
      </c>
      <c r="T1221" s="90">
        <v>45500</v>
      </c>
      <c r="U1221" s="90">
        <v>48300</v>
      </c>
      <c r="V1221" s="90">
        <v>46900</v>
      </c>
      <c r="W1221" s="90">
        <v>50500</v>
      </c>
    </row>
    <row r="1222" spans="1:23">
      <c r="A1222" s="93">
        <v>45492</v>
      </c>
      <c r="B1222" s="90">
        <v>46700</v>
      </c>
      <c r="C1222" s="90">
        <v>47500</v>
      </c>
      <c r="D1222" s="90">
        <v>46500</v>
      </c>
      <c r="E1222" s="90">
        <v>41500</v>
      </c>
      <c r="F1222" s="90">
        <v>47700</v>
      </c>
      <c r="G1222" s="91" t="s">
        <v>25</v>
      </c>
      <c r="H1222" s="90">
        <v>44500</v>
      </c>
      <c r="I1222" s="90">
        <v>44900</v>
      </c>
      <c r="J1222" s="90">
        <v>46200</v>
      </c>
      <c r="K1222" s="91" t="s">
        <v>25</v>
      </c>
      <c r="L1222" s="90">
        <v>48000</v>
      </c>
      <c r="M1222" s="90">
        <v>46500</v>
      </c>
      <c r="N1222" s="90">
        <v>45700</v>
      </c>
      <c r="O1222" s="90">
        <v>43400</v>
      </c>
      <c r="P1222" s="90">
        <v>41500</v>
      </c>
      <c r="Q1222" s="90">
        <v>41900</v>
      </c>
      <c r="R1222" s="90">
        <v>41500</v>
      </c>
      <c r="S1222" s="90">
        <v>43600</v>
      </c>
      <c r="T1222" s="90">
        <v>45000</v>
      </c>
      <c r="U1222" s="90">
        <v>47800</v>
      </c>
      <c r="V1222" s="90">
        <v>46900</v>
      </c>
      <c r="W1222" s="90">
        <v>50500</v>
      </c>
    </row>
    <row r="1223" spans="1:23">
      <c r="A1223" s="93">
        <v>45493</v>
      </c>
      <c r="B1223" s="90">
        <v>46700</v>
      </c>
      <c r="C1223" s="90">
        <v>47500</v>
      </c>
      <c r="D1223" s="90">
        <v>46600</v>
      </c>
      <c r="E1223" s="90">
        <v>41800</v>
      </c>
      <c r="F1223" s="90">
        <v>47700</v>
      </c>
      <c r="G1223" s="91" t="s">
        <v>25</v>
      </c>
      <c r="H1223" s="90">
        <v>44000</v>
      </c>
      <c r="I1223" s="90">
        <v>45000</v>
      </c>
      <c r="J1223" s="90">
        <v>46200</v>
      </c>
      <c r="K1223" s="91" t="s">
        <v>25</v>
      </c>
      <c r="L1223" s="90">
        <v>48000</v>
      </c>
      <c r="M1223" s="90">
        <v>46500</v>
      </c>
      <c r="N1223" s="90">
        <v>45600</v>
      </c>
      <c r="O1223" s="90">
        <v>43400</v>
      </c>
      <c r="P1223" s="90">
        <v>41500</v>
      </c>
      <c r="Q1223" s="90">
        <v>41900</v>
      </c>
      <c r="R1223" s="90">
        <v>41500</v>
      </c>
      <c r="S1223" s="90">
        <v>43900</v>
      </c>
      <c r="T1223" s="90">
        <v>45000</v>
      </c>
      <c r="U1223" s="90">
        <v>47800</v>
      </c>
      <c r="V1223" s="90">
        <v>46900</v>
      </c>
      <c r="W1223" s="90">
        <v>50500</v>
      </c>
    </row>
    <row r="1224" spans="1:23">
      <c r="A1224" s="93">
        <v>45494</v>
      </c>
      <c r="B1224" s="90" t="s">
        <v>24</v>
      </c>
      <c r="C1224" s="90" t="s">
        <v>24</v>
      </c>
      <c r="D1224" s="90" t="s">
        <v>24</v>
      </c>
      <c r="E1224" s="90" t="s">
        <v>24</v>
      </c>
      <c r="F1224" s="90" t="s">
        <v>24</v>
      </c>
      <c r="G1224" s="90" t="s">
        <v>24</v>
      </c>
      <c r="H1224" s="90" t="s">
        <v>24</v>
      </c>
      <c r="I1224" s="90" t="s">
        <v>24</v>
      </c>
      <c r="J1224" s="90" t="s">
        <v>24</v>
      </c>
      <c r="K1224" s="90" t="s">
        <v>24</v>
      </c>
      <c r="L1224" s="90" t="s">
        <v>24</v>
      </c>
      <c r="M1224" s="90" t="s">
        <v>24</v>
      </c>
      <c r="N1224" s="90" t="s">
        <v>24</v>
      </c>
      <c r="O1224" s="90" t="s">
        <v>24</v>
      </c>
      <c r="P1224" s="90" t="s">
        <v>24</v>
      </c>
      <c r="Q1224" s="90" t="s">
        <v>24</v>
      </c>
      <c r="R1224" s="90" t="s">
        <v>24</v>
      </c>
      <c r="S1224" s="90" t="s">
        <v>24</v>
      </c>
      <c r="T1224" s="90" t="s">
        <v>24</v>
      </c>
      <c r="U1224" s="90" t="s">
        <v>24</v>
      </c>
      <c r="V1224" s="90" t="s">
        <v>24</v>
      </c>
      <c r="W1224" s="90" t="s">
        <v>24</v>
      </c>
    </row>
    <row r="1225" spans="1:23">
      <c r="A1225" s="93">
        <v>45495</v>
      </c>
      <c r="B1225" s="90">
        <v>46200</v>
      </c>
      <c r="C1225" s="90">
        <v>47500</v>
      </c>
      <c r="D1225" s="90">
        <v>46300</v>
      </c>
      <c r="E1225" s="90">
        <v>41500</v>
      </c>
      <c r="F1225" s="90">
        <v>47600</v>
      </c>
      <c r="G1225" s="91" t="s">
        <v>25</v>
      </c>
      <c r="H1225" s="90">
        <v>43500</v>
      </c>
      <c r="I1225" s="90">
        <v>44700</v>
      </c>
      <c r="J1225" s="90">
        <v>45900</v>
      </c>
      <c r="K1225" s="91" t="s">
        <v>25</v>
      </c>
      <c r="L1225" s="90">
        <v>47600</v>
      </c>
      <c r="M1225" s="90">
        <v>46000</v>
      </c>
      <c r="N1225" s="90">
        <v>45400</v>
      </c>
      <c r="O1225" s="90">
        <v>43400</v>
      </c>
      <c r="P1225" s="90">
        <v>41000</v>
      </c>
      <c r="Q1225" s="90">
        <v>41700</v>
      </c>
      <c r="R1225" s="90">
        <v>41500</v>
      </c>
      <c r="S1225" s="90">
        <v>43600</v>
      </c>
      <c r="T1225" s="90">
        <v>45000</v>
      </c>
      <c r="U1225" s="90">
        <v>47800</v>
      </c>
      <c r="V1225" s="90">
        <v>46900</v>
      </c>
      <c r="W1225" s="90">
        <v>50100</v>
      </c>
    </row>
    <row r="1226" spans="1:23">
      <c r="A1226" s="93">
        <v>45496</v>
      </c>
      <c r="B1226" s="90">
        <v>46200</v>
      </c>
      <c r="C1226" s="90">
        <v>47500</v>
      </c>
      <c r="D1226" s="90">
        <v>46300</v>
      </c>
      <c r="E1226" s="90">
        <v>41500</v>
      </c>
      <c r="F1226" s="90">
        <v>47500</v>
      </c>
      <c r="G1226" s="91" t="s">
        <v>25</v>
      </c>
      <c r="H1226" s="90">
        <v>44000</v>
      </c>
      <c r="I1226" s="90">
        <v>44700</v>
      </c>
      <c r="J1226" s="90">
        <v>45800</v>
      </c>
      <c r="K1226" s="91" t="s">
        <v>25</v>
      </c>
      <c r="L1226" s="90">
        <v>47400</v>
      </c>
      <c r="M1226" s="90">
        <v>45800</v>
      </c>
      <c r="N1226" s="91" t="s">
        <v>25</v>
      </c>
      <c r="O1226" s="90">
        <v>43400</v>
      </c>
      <c r="P1226" s="90">
        <v>41400</v>
      </c>
      <c r="Q1226" s="90">
        <v>41800</v>
      </c>
      <c r="R1226" s="90">
        <v>41700</v>
      </c>
      <c r="S1226" s="90">
        <v>43600</v>
      </c>
      <c r="T1226" s="90">
        <v>45000</v>
      </c>
      <c r="U1226" s="90">
        <v>47800</v>
      </c>
      <c r="V1226" s="90">
        <v>46900</v>
      </c>
      <c r="W1226" s="90">
        <v>50100</v>
      </c>
    </row>
    <row r="1227" spans="1:23">
      <c r="A1227" s="93">
        <v>45497</v>
      </c>
      <c r="B1227" s="90">
        <v>46200</v>
      </c>
      <c r="C1227" s="90">
        <v>47500</v>
      </c>
      <c r="D1227" s="90">
        <v>46200</v>
      </c>
      <c r="E1227" s="90">
        <v>41000</v>
      </c>
      <c r="F1227" s="90">
        <v>47400</v>
      </c>
      <c r="G1227" s="91" t="s">
        <v>25</v>
      </c>
      <c r="H1227" s="90">
        <v>43500</v>
      </c>
      <c r="I1227" s="90">
        <v>44500</v>
      </c>
      <c r="J1227" s="90">
        <v>45500</v>
      </c>
      <c r="K1227" s="91" t="s">
        <v>25</v>
      </c>
      <c r="L1227" s="90">
        <v>47200</v>
      </c>
      <c r="M1227" s="90">
        <v>45700</v>
      </c>
      <c r="N1227" s="91" t="s">
        <v>25</v>
      </c>
      <c r="O1227" s="90">
        <v>43400</v>
      </c>
      <c r="P1227" s="90">
        <v>41300</v>
      </c>
      <c r="Q1227" s="90">
        <v>41700</v>
      </c>
      <c r="R1227" s="90">
        <v>41300</v>
      </c>
      <c r="S1227" s="90">
        <v>43100</v>
      </c>
      <c r="T1227" s="90">
        <v>45000</v>
      </c>
      <c r="U1227" s="90">
        <v>47800</v>
      </c>
      <c r="V1227" s="90">
        <v>46900</v>
      </c>
      <c r="W1227" s="90">
        <v>50100</v>
      </c>
    </row>
    <row r="1228" spans="1:23">
      <c r="A1228" s="93">
        <v>45498</v>
      </c>
      <c r="B1228" s="90">
        <v>46000</v>
      </c>
      <c r="C1228" s="90">
        <v>47500</v>
      </c>
      <c r="D1228" s="90">
        <v>46200</v>
      </c>
      <c r="E1228" s="90">
        <v>41300</v>
      </c>
      <c r="F1228" s="90">
        <v>47200</v>
      </c>
      <c r="G1228" s="91" t="s">
        <v>25</v>
      </c>
      <c r="H1228" s="90">
        <v>43000</v>
      </c>
      <c r="I1228" s="90">
        <v>44600</v>
      </c>
      <c r="J1228" s="90">
        <v>45500</v>
      </c>
      <c r="K1228" s="91" t="s">
        <v>25</v>
      </c>
      <c r="L1228" s="90">
        <v>47200</v>
      </c>
      <c r="M1228" s="90">
        <v>45400</v>
      </c>
      <c r="N1228" s="91" t="s">
        <v>25</v>
      </c>
      <c r="O1228" s="90">
        <v>43400</v>
      </c>
      <c r="P1228" s="90">
        <v>41500</v>
      </c>
      <c r="Q1228" s="90">
        <v>41600</v>
      </c>
      <c r="R1228" s="90">
        <v>41300</v>
      </c>
      <c r="S1228" s="90">
        <v>43600</v>
      </c>
      <c r="T1228" s="90">
        <v>44800</v>
      </c>
      <c r="U1228" s="90">
        <v>47800</v>
      </c>
      <c r="V1228" s="90">
        <v>46800</v>
      </c>
      <c r="W1228" s="90">
        <v>50100</v>
      </c>
    </row>
    <row r="1229" spans="1:23">
      <c r="A1229" s="93">
        <v>45499</v>
      </c>
      <c r="B1229" s="90">
        <v>46000</v>
      </c>
      <c r="C1229" s="90">
        <v>47300</v>
      </c>
      <c r="D1229" s="90">
        <v>46100</v>
      </c>
      <c r="E1229" s="90">
        <v>41300</v>
      </c>
      <c r="F1229" s="90">
        <v>47000</v>
      </c>
      <c r="G1229" s="91" t="s">
        <v>25</v>
      </c>
      <c r="H1229" s="90">
        <v>43500</v>
      </c>
      <c r="I1229" s="90">
        <v>44700</v>
      </c>
      <c r="J1229" s="90">
        <v>44700</v>
      </c>
      <c r="K1229" s="91" t="s">
        <v>25</v>
      </c>
      <c r="L1229" s="90">
        <v>47200</v>
      </c>
      <c r="M1229" s="90">
        <v>44900</v>
      </c>
      <c r="N1229" s="91" t="s">
        <v>25</v>
      </c>
      <c r="O1229" s="90">
        <v>43200</v>
      </c>
      <c r="P1229" s="90">
        <v>41300</v>
      </c>
      <c r="Q1229" s="90">
        <v>41500</v>
      </c>
      <c r="R1229" s="90">
        <v>41300</v>
      </c>
      <c r="S1229" s="90">
        <v>43400</v>
      </c>
      <c r="T1229" s="90">
        <v>44500</v>
      </c>
      <c r="U1229" s="90">
        <v>47800</v>
      </c>
      <c r="V1229" s="90">
        <v>46300</v>
      </c>
      <c r="W1229" s="90">
        <v>49700</v>
      </c>
    </row>
    <row r="1230" spans="1:23">
      <c r="A1230" s="93">
        <v>45500</v>
      </c>
      <c r="B1230" s="90">
        <v>46000</v>
      </c>
      <c r="C1230" s="90">
        <v>47500</v>
      </c>
      <c r="D1230" s="90">
        <v>46400</v>
      </c>
      <c r="E1230" s="90">
        <v>41700</v>
      </c>
      <c r="F1230" s="90">
        <v>46600</v>
      </c>
      <c r="G1230" s="91" t="s">
        <v>25</v>
      </c>
      <c r="H1230" s="90">
        <v>43500</v>
      </c>
      <c r="I1230" s="90">
        <v>45200</v>
      </c>
      <c r="J1230" s="90">
        <v>44800</v>
      </c>
      <c r="K1230" s="91" t="s">
        <v>25</v>
      </c>
      <c r="L1230" s="90">
        <v>47500</v>
      </c>
      <c r="M1230" s="90">
        <v>44700</v>
      </c>
      <c r="N1230" s="91" t="s">
        <v>25</v>
      </c>
      <c r="O1230" s="90">
        <v>43200</v>
      </c>
      <c r="P1230" s="90">
        <v>41400</v>
      </c>
      <c r="Q1230" s="90">
        <v>41500</v>
      </c>
      <c r="R1230" s="90">
        <v>41500</v>
      </c>
      <c r="S1230" s="90">
        <v>43800</v>
      </c>
      <c r="T1230" s="90">
        <v>44500</v>
      </c>
      <c r="U1230" s="90">
        <v>47800</v>
      </c>
      <c r="V1230" s="90">
        <v>46300</v>
      </c>
      <c r="W1230" s="90">
        <v>49700</v>
      </c>
    </row>
    <row r="1231" spans="1:23">
      <c r="A1231" s="93">
        <v>45501</v>
      </c>
      <c r="B1231" s="90" t="s">
        <v>24</v>
      </c>
      <c r="C1231" s="90" t="s">
        <v>24</v>
      </c>
      <c r="D1231" s="90" t="s">
        <v>24</v>
      </c>
      <c r="E1231" s="90" t="s">
        <v>24</v>
      </c>
      <c r="F1231" s="90" t="s">
        <v>24</v>
      </c>
      <c r="G1231" s="90" t="s">
        <v>24</v>
      </c>
      <c r="H1231" s="90" t="s">
        <v>24</v>
      </c>
      <c r="I1231" s="90" t="s">
        <v>24</v>
      </c>
      <c r="J1231" s="90" t="s">
        <v>24</v>
      </c>
      <c r="K1231" s="90" t="s">
        <v>24</v>
      </c>
      <c r="L1231" s="90" t="s">
        <v>24</v>
      </c>
      <c r="M1231" s="90" t="s">
        <v>24</v>
      </c>
      <c r="N1231" s="90" t="s">
        <v>24</v>
      </c>
      <c r="O1231" s="90" t="s">
        <v>24</v>
      </c>
      <c r="P1231" s="90" t="s">
        <v>24</v>
      </c>
      <c r="Q1231" s="90" t="s">
        <v>24</v>
      </c>
      <c r="R1231" s="90" t="s">
        <v>24</v>
      </c>
      <c r="S1231" s="90" t="s">
        <v>24</v>
      </c>
      <c r="T1231" s="90" t="s">
        <v>24</v>
      </c>
      <c r="U1231" s="90" t="s">
        <v>24</v>
      </c>
      <c r="V1231" s="90" t="s">
        <v>24</v>
      </c>
      <c r="W1231" s="90" t="s">
        <v>24</v>
      </c>
    </row>
    <row r="1232" spans="1:23">
      <c r="A1232" s="93">
        <v>45502</v>
      </c>
      <c r="B1232" s="90">
        <v>46200</v>
      </c>
      <c r="C1232" s="90">
        <v>47500</v>
      </c>
      <c r="D1232" s="90">
        <v>46700</v>
      </c>
      <c r="E1232" s="90">
        <v>42000</v>
      </c>
      <c r="F1232" s="90">
        <v>47000</v>
      </c>
      <c r="G1232" s="91" t="s">
        <v>25</v>
      </c>
      <c r="H1232" s="90">
        <v>43500</v>
      </c>
      <c r="I1232" s="90">
        <v>45400</v>
      </c>
      <c r="J1232" s="90">
        <v>44800</v>
      </c>
      <c r="K1232" s="91" t="s">
        <v>25</v>
      </c>
      <c r="L1232" s="90">
        <v>47600</v>
      </c>
      <c r="M1232" s="90">
        <v>44400</v>
      </c>
      <c r="N1232" s="91" t="s">
        <v>25</v>
      </c>
      <c r="O1232" s="90">
        <v>43600</v>
      </c>
      <c r="P1232" s="90">
        <v>41500</v>
      </c>
      <c r="Q1232" s="90">
        <v>41700</v>
      </c>
      <c r="R1232" s="90">
        <v>41500</v>
      </c>
      <c r="S1232" s="90">
        <v>44100</v>
      </c>
      <c r="T1232" s="90">
        <v>44500</v>
      </c>
      <c r="U1232" s="90">
        <v>47800</v>
      </c>
      <c r="V1232" s="90">
        <v>46100</v>
      </c>
      <c r="W1232" s="90">
        <v>49300</v>
      </c>
    </row>
    <row r="1233" spans="1:23">
      <c r="A1233" s="93">
        <v>45503</v>
      </c>
      <c r="B1233" s="90">
        <v>46600</v>
      </c>
      <c r="C1233" s="90">
        <v>47500</v>
      </c>
      <c r="D1233" s="90">
        <v>47200</v>
      </c>
      <c r="E1233" s="90">
        <v>42600</v>
      </c>
      <c r="F1233" s="90">
        <v>47300</v>
      </c>
      <c r="G1233" s="91" t="s">
        <v>25</v>
      </c>
      <c r="H1233" s="90">
        <v>44500</v>
      </c>
      <c r="I1233" s="90">
        <v>46100</v>
      </c>
      <c r="J1233" s="90">
        <v>45700</v>
      </c>
      <c r="K1233" s="91" t="s">
        <v>25</v>
      </c>
      <c r="L1233" s="90">
        <v>48000</v>
      </c>
      <c r="M1233" s="90">
        <v>45200</v>
      </c>
      <c r="N1233" s="91" t="s">
        <v>25</v>
      </c>
      <c r="O1233" s="90">
        <v>44000</v>
      </c>
      <c r="P1233" s="90">
        <v>42000</v>
      </c>
      <c r="Q1233" s="90">
        <v>42400</v>
      </c>
      <c r="R1233" s="90">
        <v>42200</v>
      </c>
      <c r="S1233" s="90">
        <v>44700</v>
      </c>
      <c r="T1233" s="90">
        <v>45300</v>
      </c>
      <c r="U1233" s="90">
        <v>47800</v>
      </c>
      <c r="V1233" s="90">
        <v>47500</v>
      </c>
      <c r="W1233" s="90">
        <v>50600</v>
      </c>
    </row>
    <row r="1234" spans="1:23">
      <c r="A1234" s="93">
        <v>45504</v>
      </c>
      <c r="B1234" s="90">
        <v>46800</v>
      </c>
      <c r="C1234" s="90">
        <v>47800</v>
      </c>
      <c r="D1234" s="90">
        <v>47200</v>
      </c>
      <c r="E1234" s="90">
        <v>42300</v>
      </c>
      <c r="F1234" s="90">
        <v>47600</v>
      </c>
      <c r="G1234" s="91" t="s">
        <v>25</v>
      </c>
      <c r="H1234" s="90">
        <v>44000</v>
      </c>
      <c r="I1234" s="90">
        <v>45700</v>
      </c>
      <c r="J1234" s="90">
        <v>46000</v>
      </c>
      <c r="K1234" s="91" t="s">
        <v>25</v>
      </c>
      <c r="L1234" s="90">
        <v>48200</v>
      </c>
      <c r="M1234" s="90">
        <v>45300</v>
      </c>
      <c r="N1234" s="91" t="s">
        <v>25</v>
      </c>
      <c r="O1234" s="90">
        <v>44000</v>
      </c>
      <c r="P1234" s="90">
        <v>41900</v>
      </c>
      <c r="Q1234" s="90">
        <v>42300</v>
      </c>
      <c r="R1234" s="90">
        <v>42200</v>
      </c>
      <c r="S1234" s="90">
        <v>44400</v>
      </c>
      <c r="T1234" s="90">
        <v>45300</v>
      </c>
      <c r="U1234" s="90">
        <v>47800</v>
      </c>
      <c r="V1234" s="90">
        <v>47500</v>
      </c>
      <c r="W1234" s="90">
        <v>50600</v>
      </c>
    </row>
    <row r="1235" spans="1:23">
      <c r="A1235" s="93">
        <v>45505</v>
      </c>
      <c r="B1235" s="90">
        <v>46500</v>
      </c>
      <c r="C1235" s="90">
        <v>47500</v>
      </c>
      <c r="D1235" s="90">
        <v>47000</v>
      </c>
      <c r="E1235" s="90">
        <v>42300</v>
      </c>
      <c r="F1235" s="90">
        <v>47300</v>
      </c>
      <c r="G1235" s="91" t="s">
        <v>25</v>
      </c>
      <c r="H1235" s="90">
        <v>44000</v>
      </c>
      <c r="I1235" s="90">
        <v>45400</v>
      </c>
      <c r="J1235" s="90">
        <v>46000</v>
      </c>
      <c r="K1235" s="91" t="s">
        <v>25</v>
      </c>
      <c r="L1235" s="90">
        <v>48000</v>
      </c>
      <c r="M1235" s="90">
        <v>45200</v>
      </c>
      <c r="N1235" s="91" t="s">
        <v>25</v>
      </c>
      <c r="O1235" s="90">
        <v>44000</v>
      </c>
      <c r="P1235" s="90">
        <v>41900</v>
      </c>
      <c r="Q1235" s="90">
        <v>42200</v>
      </c>
      <c r="R1235" s="90">
        <v>42200</v>
      </c>
      <c r="S1235" s="90">
        <v>44400</v>
      </c>
      <c r="T1235" s="90">
        <v>45300</v>
      </c>
      <c r="U1235" s="90">
        <v>47800</v>
      </c>
      <c r="V1235" s="90">
        <v>47500</v>
      </c>
      <c r="W1235" s="90">
        <v>50600</v>
      </c>
    </row>
    <row r="1236" spans="1:23">
      <c r="A1236" s="93">
        <v>45506</v>
      </c>
      <c r="B1236" s="90">
        <v>46200</v>
      </c>
      <c r="C1236" s="90">
        <v>47500</v>
      </c>
      <c r="D1236" s="90">
        <v>46800</v>
      </c>
      <c r="E1236" s="90">
        <v>41800</v>
      </c>
      <c r="F1236" s="90">
        <v>47300</v>
      </c>
      <c r="G1236" s="91" t="s">
        <v>25</v>
      </c>
      <c r="H1236" s="90">
        <v>43800</v>
      </c>
      <c r="I1236" s="90">
        <v>45100</v>
      </c>
      <c r="J1236" s="90">
        <v>45800</v>
      </c>
      <c r="K1236" s="91" t="s">
        <v>25</v>
      </c>
      <c r="L1236" s="90">
        <v>47800</v>
      </c>
      <c r="M1236" s="90">
        <v>44700</v>
      </c>
      <c r="N1236" s="91" t="s">
        <v>25</v>
      </c>
      <c r="O1236" s="90">
        <v>44000</v>
      </c>
      <c r="P1236" s="90">
        <v>41300</v>
      </c>
      <c r="Q1236" s="90">
        <v>41900</v>
      </c>
      <c r="R1236" s="90">
        <v>42200</v>
      </c>
      <c r="S1236" s="90">
        <v>43900</v>
      </c>
      <c r="T1236" s="90">
        <v>45300</v>
      </c>
      <c r="U1236" s="90">
        <v>47800</v>
      </c>
      <c r="V1236" s="90">
        <v>47500</v>
      </c>
      <c r="W1236" s="90">
        <v>50600</v>
      </c>
    </row>
    <row r="1237" spans="1:23">
      <c r="A1237" s="93">
        <v>45507</v>
      </c>
      <c r="B1237" s="90">
        <v>46000</v>
      </c>
      <c r="C1237" s="90">
        <v>47500</v>
      </c>
      <c r="D1237" s="90">
        <v>46500</v>
      </c>
      <c r="E1237" s="90">
        <v>41600</v>
      </c>
      <c r="F1237" s="90">
        <v>47300</v>
      </c>
      <c r="G1237" s="91" t="s">
        <v>25</v>
      </c>
      <c r="H1237" s="90">
        <v>43500</v>
      </c>
      <c r="I1237" s="90">
        <v>44900</v>
      </c>
      <c r="J1237" s="90">
        <v>45500</v>
      </c>
      <c r="K1237" s="91" t="s">
        <v>25</v>
      </c>
      <c r="L1237" s="90">
        <v>47400</v>
      </c>
      <c r="M1237" s="90">
        <v>44300</v>
      </c>
      <c r="N1237" s="91" t="s">
        <v>25</v>
      </c>
      <c r="O1237" s="90">
        <v>44000</v>
      </c>
      <c r="P1237" s="90">
        <v>41200</v>
      </c>
      <c r="Q1237" s="90">
        <v>41700</v>
      </c>
      <c r="R1237" s="90">
        <v>42200</v>
      </c>
      <c r="S1237" s="90">
        <v>43700</v>
      </c>
      <c r="T1237" s="90">
        <v>45000</v>
      </c>
      <c r="U1237" s="90">
        <v>47800</v>
      </c>
      <c r="V1237" s="90">
        <v>47300</v>
      </c>
      <c r="W1237" s="90">
        <v>50500</v>
      </c>
    </row>
    <row r="1238" spans="1:23">
      <c r="A1238" s="93">
        <v>45508</v>
      </c>
      <c r="B1238" s="90" t="s">
        <v>24</v>
      </c>
      <c r="C1238" s="90" t="s">
        <v>24</v>
      </c>
      <c r="D1238" s="90" t="s">
        <v>24</v>
      </c>
      <c r="E1238" s="90" t="s">
        <v>24</v>
      </c>
      <c r="F1238" s="90" t="s">
        <v>24</v>
      </c>
      <c r="G1238" s="90" t="s">
        <v>24</v>
      </c>
      <c r="H1238" s="90" t="s">
        <v>24</v>
      </c>
      <c r="I1238" s="90" t="s">
        <v>24</v>
      </c>
      <c r="J1238" s="90" t="s">
        <v>24</v>
      </c>
      <c r="K1238" s="90" t="s">
        <v>24</v>
      </c>
      <c r="L1238" s="90" t="s">
        <v>24</v>
      </c>
      <c r="M1238" s="90" t="s">
        <v>24</v>
      </c>
      <c r="N1238" s="90" t="s">
        <v>24</v>
      </c>
      <c r="O1238" s="90" t="s">
        <v>24</v>
      </c>
      <c r="P1238" s="90" t="s">
        <v>24</v>
      </c>
      <c r="Q1238" s="90" t="s">
        <v>24</v>
      </c>
      <c r="R1238" s="90" t="s">
        <v>24</v>
      </c>
      <c r="S1238" s="90" t="s">
        <v>24</v>
      </c>
      <c r="T1238" s="90" t="s">
        <v>24</v>
      </c>
      <c r="U1238" s="90" t="s">
        <v>24</v>
      </c>
      <c r="V1238" s="90" t="s">
        <v>24</v>
      </c>
      <c r="W1238" s="90" t="s">
        <v>24</v>
      </c>
    </row>
    <row r="1239" spans="1:23">
      <c r="A1239" s="93">
        <v>45509</v>
      </c>
      <c r="B1239" s="90">
        <v>45800</v>
      </c>
      <c r="C1239" s="90">
        <v>47500</v>
      </c>
      <c r="D1239" s="90">
        <v>46500</v>
      </c>
      <c r="E1239" s="90">
        <v>41500</v>
      </c>
      <c r="F1239" s="90">
        <v>46600</v>
      </c>
      <c r="G1239" s="91" t="s">
        <v>25</v>
      </c>
      <c r="H1239" s="90">
        <v>43500</v>
      </c>
      <c r="I1239" s="90">
        <v>44800</v>
      </c>
      <c r="J1239" s="90">
        <v>44800</v>
      </c>
      <c r="K1239" s="91" t="s">
        <v>25</v>
      </c>
      <c r="L1239" s="90">
        <v>47300</v>
      </c>
      <c r="M1239" s="90">
        <v>44300</v>
      </c>
      <c r="N1239" s="90">
        <v>45700</v>
      </c>
      <c r="O1239" s="90">
        <v>43200</v>
      </c>
      <c r="P1239" s="90">
        <v>41200</v>
      </c>
      <c r="Q1239" s="90">
        <v>41700</v>
      </c>
      <c r="R1239" s="90">
        <v>41400</v>
      </c>
      <c r="S1239" s="90">
        <v>43600</v>
      </c>
      <c r="T1239" s="90">
        <v>45000</v>
      </c>
      <c r="U1239" s="90">
        <v>48300</v>
      </c>
      <c r="V1239" s="90">
        <v>47100</v>
      </c>
      <c r="W1239" s="90">
        <v>50500</v>
      </c>
    </row>
    <row r="1240" spans="1:23">
      <c r="A1240" s="93">
        <v>45510</v>
      </c>
      <c r="B1240" s="90">
        <v>45600</v>
      </c>
      <c r="C1240" s="90">
        <v>47500</v>
      </c>
      <c r="D1240" s="90">
        <v>46200</v>
      </c>
      <c r="E1240" s="90">
        <v>41200</v>
      </c>
      <c r="F1240" s="90">
        <v>46200</v>
      </c>
      <c r="G1240" s="91" t="s">
        <v>25</v>
      </c>
      <c r="H1240" s="90">
        <v>43300</v>
      </c>
      <c r="I1240" s="90">
        <v>44500</v>
      </c>
      <c r="J1240" s="90">
        <v>44800</v>
      </c>
      <c r="K1240" s="91" t="s">
        <v>25</v>
      </c>
      <c r="L1240" s="90">
        <v>47000</v>
      </c>
      <c r="M1240" s="90">
        <v>44300</v>
      </c>
      <c r="N1240" s="90">
        <v>45400</v>
      </c>
      <c r="O1240" s="90">
        <v>42800</v>
      </c>
      <c r="P1240" s="90">
        <v>40800</v>
      </c>
      <c r="Q1240" s="90">
        <v>41300</v>
      </c>
      <c r="R1240" s="90">
        <v>41400</v>
      </c>
      <c r="S1240" s="90">
        <v>43300</v>
      </c>
      <c r="T1240" s="90">
        <v>44500</v>
      </c>
      <c r="U1240" s="90">
        <v>48300</v>
      </c>
      <c r="V1240" s="90">
        <v>46700</v>
      </c>
      <c r="W1240" s="90">
        <v>50300</v>
      </c>
    </row>
    <row r="1241" spans="1:23">
      <c r="A1241" s="93">
        <v>45511</v>
      </c>
      <c r="B1241" s="90">
        <v>45600</v>
      </c>
      <c r="C1241" s="90">
        <v>47500</v>
      </c>
      <c r="D1241" s="90">
        <v>46000</v>
      </c>
      <c r="E1241" s="90">
        <v>41200</v>
      </c>
      <c r="F1241" s="90">
        <v>46200</v>
      </c>
      <c r="G1241" s="91" t="s">
        <v>25</v>
      </c>
      <c r="H1241" s="90">
        <v>43000</v>
      </c>
      <c r="I1241" s="90">
        <v>44500</v>
      </c>
      <c r="J1241" s="90">
        <v>44800</v>
      </c>
      <c r="K1241" s="91" t="s">
        <v>25</v>
      </c>
      <c r="L1241" s="90">
        <v>46800</v>
      </c>
      <c r="M1241" s="90">
        <v>44700</v>
      </c>
      <c r="N1241" s="90">
        <v>45300</v>
      </c>
      <c r="O1241" s="90">
        <v>42800</v>
      </c>
      <c r="P1241" s="90">
        <v>40800</v>
      </c>
      <c r="Q1241" s="90">
        <v>41300</v>
      </c>
      <c r="R1241" s="90">
        <v>41200</v>
      </c>
      <c r="S1241" s="90">
        <v>43300</v>
      </c>
      <c r="T1241" s="90">
        <v>44500</v>
      </c>
      <c r="U1241" s="90">
        <v>48300</v>
      </c>
      <c r="V1241" s="90">
        <v>46700</v>
      </c>
      <c r="W1241" s="90">
        <v>50300</v>
      </c>
    </row>
    <row r="1242" spans="1:23">
      <c r="A1242" s="93">
        <v>45512</v>
      </c>
      <c r="B1242" s="90">
        <v>45600</v>
      </c>
      <c r="C1242" s="90">
        <v>47500</v>
      </c>
      <c r="D1242" s="90">
        <v>46000</v>
      </c>
      <c r="E1242" s="90">
        <v>41200</v>
      </c>
      <c r="F1242" s="90">
        <v>46200</v>
      </c>
      <c r="G1242" s="91" t="s">
        <v>25</v>
      </c>
      <c r="H1242" s="90">
        <v>43000</v>
      </c>
      <c r="I1242" s="90">
        <v>44500</v>
      </c>
      <c r="J1242" s="90">
        <v>44500</v>
      </c>
      <c r="K1242" s="91" t="s">
        <v>25</v>
      </c>
      <c r="L1242" s="90">
        <v>46900</v>
      </c>
      <c r="M1242" s="90">
        <v>44800</v>
      </c>
      <c r="N1242" s="90">
        <v>45200</v>
      </c>
      <c r="O1242" s="90">
        <v>42600</v>
      </c>
      <c r="P1242" s="90">
        <v>40800</v>
      </c>
      <c r="Q1242" s="90">
        <v>41300</v>
      </c>
      <c r="R1242" s="90">
        <v>40900</v>
      </c>
      <c r="S1242" s="90">
        <v>43300</v>
      </c>
      <c r="T1242" s="90">
        <v>44500</v>
      </c>
      <c r="U1242" s="90">
        <v>48200</v>
      </c>
      <c r="V1242" s="90">
        <v>46500</v>
      </c>
      <c r="W1242" s="90">
        <v>50300</v>
      </c>
    </row>
    <row r="1243" spans="1:23">
      <c r="A1243" s="93">
        <v>45513</v>
      </c>
      <c r="B1243" s="90">
        <v>45600</v>
      </c>
      <c r="C1243" s="90">
        <v>47300</v>
      </c>
      <c r="D1243" s="90">
        <v>45600</v>
      </c>
      <c r="E1243" s="90">
        <v>41000</v>
      </c>
      <c r="F1243" s="90">
        <v>46200</v>
      </c>
      <c r="G1243" s="91" t="s">
        <v>25</v>
      </c>
      <c r="H1243" s="90">
        <v>42800</v>
      </c>
      <c r="I1243" s="90">
        <v>44200</v>
      </c>
      <c r="J1243" s="90">
        <v>44500</v>
      </c>
      <c r="K1243" s="91" t="s">
        <v>25</v>
      </c>
      <c r="L1243" s="90">
        <v>46500</v>
      </c>
      <c r="M1243" s="90">
        <v>45000</v>
      </c>
      <c r="N1243" s="90">
        <v>44800</v>
      </c>
      <c r="O1243" s="90">
        <v>42500</v>
      </c>
      <c r="P1243" s="90">
        <v>40500</v>
      </c>
      <c r="Q1243" s="90">
        <v>41100</v>
      </c>
      <c r="R1243" s="90">
        <v>40900</v>
      </c>
      <c r="S1243" s="90">
        <v>43100</v>
      </c>
      <c r="T1243" s="90">
        <v>44300</v>
      </c>
      <c r="U1243" s="90">
        <v>48300</v>
      </c>
      <c r="V1243" s="90">
        <v>46500</v>
      </c>
      <c r="W1243" s="90">
        <v>50300</v>
      </c>
    </row>
    <row r="1244" spans="1:23">
      <c r="A1244" s="93">
        <v>45514</v>
      </c>
      <c r="B1244" s="90">
        <v>45600</v>
      </c>
      <c r="C1244" s="90">
        <v>47000</v>
      </c>
      <c r="D1244" s="90">
        <v>45500</v>
      </c>
      <c r="E1244" s="90">
        <v>40900</v>
      </c>
      <c r="F1244" s="90">
        <v>46100</v>
      </c>
      <c r="G1244" s="91" t="s">
        <v>25</v>
      </c>
      <c r="H1244" s="90">
        <v>43500</v>
      </c>
      <c r="I1244" s="90">
        <v>44100</v>
      </c>
      <c r="J1244" s="90">
        <v>44500</v>
      </c>
      <c r="K1244" s="91" t="s">
        <v>25</v>
      </c>
      <c r="L1244" s="90">
        <v>46300</v>
      </c>
      <c r="M1244" s="90">
        <v>45000</v>
      </c>
      <c r="N1244" s="90">
        <v>44600</v>
      </c>
      <c r="O1244" s="90">
        <v>42500</v>
      </c>
      <c r="P1244" s="90">
        <v>40500</v>
      </c>
      <c r="Q1244" s="90">
        <v>41100</v>
      </c>
      <c r="R1244" s="90">
        <v>40900</v>
      </c>
      <c r="S1244" s="90">
        <v>43000</v>
      </c>
      <c r="T1244" s="90">
        <v>44300</v>
      </c>
      <c r="U1244" s="90">
        <v>48300</v>
      </c>
      <c r="V1244" s="90">
        <v>46500</v>
      </c>
      <c r="W1244" s="90">
        <v>50300</v>
      </c>
    </row>
    <row r="1245" spans="1:23">
      <c r="A1245" s="93">
        <v>45515</v>
      </c>
      <c r="B1245" s="90" t="s">
        <v>24</v>
      </c>
      <c r="C1245" s="90" t="s">
        <v>24</v>
      </c>
      <c r="D1245" s="90" t="s">
        <v>24</v>
      </c>
      <c r="E1245" s="90" t="s">
        <v>24</v>
      </c>
      <c r="F1245" s="90" t="s">
        <v>24</v>
      </c>
      <c r="G1245" s="90" t="s">
        <v>24</v>
      </c>
      <c r="H1245" s="90" t="s">
        <v>24</v>
      </c>
      <c r="I1245" s="90" t="s">
        <v>24</v>
      </c>
      <c r="J1245" s="90" t="s">
        <v>24</v>
      </c>
      <c r="K1245" s="90" t="s">
        <v>24</v>
      </c>
      <c r="L1245" s="90" t="s">
        <v>24</v>
      </c>
      <c r="M1245" s="90" t="s">
        <v>24</v>
      </c>
      <c r="N1245" s="90" t="s">
        <v>24</v>
      </c>
      <c r="O1245" s="90" t="s">
        <v>24</v>
      </c>
      <c r="P1245" s="90" t="s">
        <v>24</v>
      </c>
      <c r="Q1245" s="90" t="s">
        <v>24</v>
      </c>
      <c r="R1245" s="90" t="s">
        <v>24</v>
      </c>
      <c r="S1245" s="90" t="s">
        <v>24</v>
      </c>
      <c r="T1245" s="90" t="s">
        <v>24</v>
      </c>
      <c r="U1245" s="90" t="s">
        <v>24</v>
      </c>
      <c r="V1245" s="90" t="s">
        <v>24</v>
      </c>
      <c r="W1245" s="90" t="s">
        <v>24</v>
      </c>
    </row>
    <row r="1246" spans="1:23">
      <c r="A1246" s="93">
        <v>45516</v>
      </c>
      <c r="B1246" s="90">
        <v>45600</v>
      </c>
      <c r="C1246" s="90">
        <v>47000</v>
      </c>
      <c r="D1246" s="90">
        <v>45500</v>
      </c>
      <c r="E1246" s="90">
        <v>41100</v>
      </c>
      <c r="F1246" s="90">
        <v>46500</v>
      </c>
      <c r="G1246" s="91" t="s">
        <v>25</v>
      </c>
      <c r="H1246" s="90">
        <v>43500</v>
      </c>
      <c r="I1246" s="90">
        <v>44200</v>
      </c>
      <c r="J1246" s="90">
        <v>44500</v>
      </c>
      <c r="K1246" s="91" t="s">
        <v>25</v>
      </c>
      <c r="L1246" s="90">
        <v>46300</v>
      </c>
      <c r="M1246" s="90">
        <v>45000</v>
      </c>
      <c r="N1246" s="90">
        <v>44600</v>
      </c>
      <c r="O1246" s="90">
        <v>42700</v>
      </c>
      <c r="P1246" s="90">
        <v>40500</v>
      </c>
      <c r="Q1246" s="90">
        <v>41200</v>
      </c>
      <c r="R1246" s="90">
        <v>41200</v>
      </c>
      <c r="S1246" s="90">
        <v>43100</v>
      </c>
      <c r="T1246" s="90">
        <v>44300</v>
      </c>
      <c r="U1246" s="90">
        <v>48600</v>
      </c>
      <c r="V1246" s="90">
        <v>46200</v>
      </c>
      <c r="W1246" s="90">
        <v>50000</v>
      </c>
    </row>
    <row r="1247" spans="1:23">
      <c r="A1247" s="93">
        <v>45517</v>
      </c>
      <c r="B1247" s="90">
        <v>45600</v>
      </c>
      <c r="C1247" s="90">
        <v>47000</v>
      </c>
      <c r="D1247" s="90">
        <v>45700</v>
      </c>
      <c r="E1247" s="90">
        <v>41200</v>
      </c>
      <c r="F1247" s="90">
        <v>46500</v>
      </c>
      <c r="G1247" s="91" t="s">
        <v>25</v>
      </c>
      <c r="H1247" s="90">
        <v>43500</v>
      </c>
      <c r="I1247" s="90">
        <v>44300</v>
      </c>
      <c r="J1247" s="90">
        <v>44600</v>
      </c>
      <c r="K1247" s="91" t="s">
        <v>25</v>
      </c>
      <c r="L1247" s="90">
        <v>46600</v>
      </c>
      <c r="M1247" s="90">
        <v>45100</v>
      </c>
      <c r="N1247" s="90">
        <v>45000</v>
      </c>
      <c r="O1247" s="90">
        <v>42700</v>
      </c>
      <c r="P1247" s="90">
        <v>40600</v>
      </c>
      <c r="Q1247" s="90">
        <v>41100</v>
      </c>
      <c r="R1247" s="90">
        <v>41200</v>
      </c>
      <c r="S1247" s="90">
        <v>43100</v>
      </c>
      <c r="T1247" s="90">
        <v>44300</v>
      </c>
      <c r="U1247" s="90">
        <v>48600</v>
      </c>
      <c r="V1247" s="90">
        <v>46200</v>
      </c>
      <c r="W1247" s="90">
        <v>50000</v>
      </c>
    </row>
    <row r="1248" spans="1:23">
      <c r="A1248" s="93">
        <v>45518</v>
      </c>
      <c r="B1248" s="90">
        <v>45400</v>
      </c>
      <c r="C1248" s="90">
        <v>47000</v>
      </c>
      <c r="D1248" s="90">
        <v>45600</v>
      </c>
      <c r="E1248" s="90">
        <v>41000</v>
      </c>
      <c r="F1248" s="90">
        <v>46400</v>
      </c>
      <c r="G1248" s="91" t="s">
        <v>25</v>
      </c>
      <c r="H1248" s="90">
        <v>43500</v>
      </c>
      <c r="I1248" s="90">
        <v>44200</v>
      </c>
      <c r="J1248" s="90">
        <v>44600</v>
      </c>
      <c r="K1248" s="91" t="s">
        <v>25</v>
      </c>
      <c r="L1248" s="90">
        <v>46600</v>
      </c>
      <c r="M1248" s="90">
        <v>45100</v>
      </c>
      <c r="N1248" s="90">
        <v>44700</v>
      </c>
      <c r="O1248" s="90">
        <v>42700</v>
      </c>
      <c r="P1248" s="90">
        <v>40600</v>
      </c>
      <c r="Q1248" s="90">
        <v>41200</v>
      </c>
      <c r="R1248" s="90">
        <v>41200</v>
      </c>
      <c r="S1248" s="90">
        <v>43100</v>
      </c>
      <c r="T1248" s="90">
        <v>44200</v>
      </c>
      <c r="U1248" s="90">
        <v>48600</v>
      </c>
      <c r="V1248" s="90">
        <v>46200</v>
      </c>
      <c r="W1248" s="90">
        <v>50000</v>
      </c>
    </row>
    <row r="1249" spans="1:23">
      <c r="A1249" s="93">
        <v>45519</v>
      </c>
      <c r="B1249" s="90" t="s">
        <v>24</v>
      </c>
      <c r="C1249" s="90" t="s">
        <v>24</v>
      </c>
      <c r="D1249" s="90" t="s">
        <v>24</v>
      </c>
      <c r="E1249" s="90" t="s">
        <v>24</v>
      </c>
      <c r="F1249" s="90" t="s">
        <v>24</v>
      </c>
      <c r="G1249" s="90" t="s">
        <v>24</v>
      </c>
      <c r="H1249" s="90" t="s">
        <v>24</v>
      </c>
      <c r="I1249" s="90" t="s">
        <v>24</v>
      </c>
      <c r="J1249" s="90" t="s">
        <v>24</v>
      </c>
      <c r="K1249" s="90" t="s">
        <v>24</v>
      </c>
      <c r="L1249" s="90" t="s">
        <v>24</v>
      </c>
      <c r="M1249" s="90" t="s">
        <v>24</v>
      </c>
      <c r="N1249" s="90" t="s">
        <v>24</v>
      </c>
      <c r="O1249" s="90" t="s">
        <v>24</v>
      </c>
      <c r="P1249" s="90" t="s">
        <v>24</v>
      </c>
      <c r="Q1249" s="90" t="s">
        <v>24</v>
      </c>
      <c r="R1249" s="90" t="s">
        <v>24</v>
      </c>
      <c r="S1249" s="90" t="s">
        <v>24</v>
      </c>
      <c r="T1249" s="90" t="s">
        <v>24</v>
      </c>
      <c r="U1249" s="90" t="s">
        <v>24</v>
      </c>
      <c r="V1249" s="90" t="s">
        <v>24</v>
      </c>
      <c r="W1249" s="90" t="s">
        <v>24</v>
      </c>
    </row>
    <row r="1250" spans="1:23">
      <c r="A1250" s="93">
        <v>45520</v>
      </c>
      <c r="B1250" s="90">
        <v>45200</v>
      </c>
      <c r="C1250" s="90">
        <v>47000</v>
      </c>
      <c r="D1250" s="90">
        <v>45500</v>
      </c>
      <c r="E1250" s="90">
        <v>40900</v>
      </c>
      <c r="F1250" s="90">
        <v>46400</v>
      </c>
      <c r="G1250" s="91" t="s">
        <v>25</v>
      </c>
      <c r="H1250" s="90">
        <v>43500</v>
      </c>
      <c r="I1250" s="90">
        <v>44000</v>
      </c>
      <c r="J1250" s="90">
        <v>44600</v>
      </c>
      <c r="K1250" s="91" t="s">
        <v>25</v>
      </c>
      <c r="L1250" s="90">
        <v>46500</v>
      </c>
      <c r="M1250" s="90">
        <v>45100</v>
      </c>
      <c r="N1250" s="90">
        <v>44300</v>
      </c>
      <c r="O1250" s="90">
        <v>42500</v>
      </c>
      <c r="P1250" s="90">
        <v>40400</v>
      </c>
      <c r="Q1250" s="90">
        <v>41200</v>
      </c>
      <c r="R1250" s="90">
        <v>41000</v>
      </c>
      <c r="S1250" s="90">
        <v>43000</v>
      </c>
      <c r="T1250" s="90">
        <v>44200</v>
      </c>
      <c r="U1250" s="90">
        <v>48500</v>
      </c>
      <c r="V1250" s="90">
        <v>46200</v>
      </c>
      <c r="W1250" s="90">
        <v>49800</v>
      </c>
    </row>
    <row r="1251" spans="1:23">
      <c r="A1251" s="93">
        <v>45521</v>
      </c>
      <c r="B1251" s="90">
        <v>45300</v>
      </c>
      <c r="C1251" s="90">
        <v>47000</v>
      </c>
      <c r="D1251" s="90">
        <v>45700</v>
      </c>
      <c r="E1251" s="90">
        <v>41200</v>
      </c>
      <c r="F1251" s="90">
        <v>46400</v>
      </c>
      <c r="G1251" s="91" t="s">
        <v>25</v>
      </c>
      <c r="H1251" s="90">
        <v>43500</v>
      </c>
      <c r="I1251" s="90">
        <v>44200</v>
      </c>
      <c r="J1251" s="90">
        <v>44700</v>
      </c>
      <c r="K1251" s="91" t="s">
        <v>25</v>
      </c>
      <c r="L1251" s="90">
        <v>46700</v>
      </c>
      <c r="M1251" s="90">
        <v>45100</v>
      </c>
      <c r="N1251" s="90">
        <v>44600</v>
      </c>
      <c r="O1251" s="90">
        <v>42600</v>
      </c>
      <c r="P1251" s="90">
        <v>40800</v>
      </c>
      <c r="Q1251" s="90">
        <v>41300</v>
      </c>
      <c r="R1251" s="90">
        <v>41000</v>
      </c>
      <c r="S1251" s="90">
        <v>43300</v>
      </c>
      <c r="T1251" s="90">
        <v>44500</v>
      </c>
      <c r="U1251" s="90">
        <v>48500</v>
      </c>
      <c r="V1251" s="90">
        <v>46200</v>
      </c>
      <c r="W1251" s="90">
        <v>49800</v>
      </c>
    </row>
    <row r="1252" spans="1:23">
      <c r="A1252" s="93">
        <v>45522</v>
      </c>
      <c r="B1252" s="90" t="s">
        <v>24</v>
      </c>
      <c r="C1252" s="90" t="s">
        <v>24</v>
      </c>
      <c r="D1252" s="90" t="s">
        <v>24</v>
      </c>
      <c r="E1252" s="90" t="s">
        <v>24</v>
      </c>
      <c r="F1252" s="90" t="s">
        <v>24</v>
      </c>
      <c r="G1252" s="90" t="s">
        <v>24</v>
      </c>
      <c r="H1252" s="90" t="s">
        <v>24</v>
      </c>
      <c r="I1252" s="90" t="s">
        <v>24</v>
      </c>
      <c r="J1252" s="90" t="s">
        <v>24</v>
      </c>
      <c r="K1252" s="90" t="s">
        <v>24</v>
      </c>
      <c r="L1252" s="90" t="s">
        <v>24</v>
      </c>
      <c r="M1252" s="90" t="s">
        <v>24</v>
      </c>
      <c r="N1252" s="90" t="s">
        <v>24</v>
      </c>
      <c r="O1252" s="90" t="s">
        <v>24</v>
      </c>
      <c r="P1252" s="90" t="s">
        <v>24</v>
      </c>
      <c r="Q1252" s="90" t="s">
        <v>24</v>
      </c>
      <c r="R1252" s="90" t="s">
        <v>24</v>
      </c>
      <c r="S1252" s="90" t="s">
        <v>24</v>
      </c>
      <c r="T1252" s="90" t="s">
        <v>24</v>
      </c>
      <c r="U1252" s="90" t="s">
        <v>24</v>
      </c>
      <c r="V1252" s="90" t="s">
        <v>24</v>
      </c>
      <c r="W1252" s="90" t="s">
        <v>24</v>
      </c>
    </row>
    <row r="1253" spans="1:23">
      <c r="A1253" s="93">
        <v>45523</v>
      </c>
      <c r="B1253" s="90" t="s">
        <v>24</v>
      </c>
      <c r="C1253" s="90" t="s">
        <v>24</v>
      </c>
      <c r="D1253" s="90" t="s">
        <v>24</v>
      </c>
      <c r="E1253" s="90" t="s">
        <v>24</v>
      </c>
      <c r="F1253" s="90" t="s">
        <v>24</v>
      </c>
      <c r="G1253" s="90" t="s">
        <v>24</v>
      </c>
      <c r="H1253" s="90" t="s">
        <v>24</v>
      </c>
      <c r="I1253" s="90" t="s">
        <v>24</v>
      </c>
      <c r="J1253" s="90" t="s">
        <v>24</v>
      </c>
      <c r="K1253" s="90" t="s">
        <v>24</v>
      </c>
      <c r="L1253" s="90" t="s">
        <v>24</v>
      </c>
      <c r="M1253" s="90" t="s">
        <v>24</v>
      </c>
      <c r="N1253" s="90" t="s">
        <v>24</v>
      </c>
      <c r="O1253" s="90" t="s">
        <v>24</v>
      </c>
      <c r="P1253" s="90" t="s">
        <v>24</v>
      </c>
      <c r="Q1253" s="90" t="s">
        <v>24</v>
      </c>
      <c r="R1253" s="90" t="s">
        <v>24</v>
      </c>
      <c r="S1253" s="90" t="s">
        <v>24</v>
      </c>
      <c r="T1253" s="90" t="s">
        <v>24</v>
      </c>
      <c r="U1253" s="90" t="s">
        <v>24</v>
      </c>
      <c r="V1253" s="90" t="s">
        <v>24</v>
      </c>
      <c r="W1253" s="90" t="s">
        <v>24</v>
      </c>
    </row>
    <row r="1254" spans="1:23">
      <c r="A1254" s="93">
        <v>45524</v>
      </c>
      <c r="B1254" s="90">
        <v>45500</v>
      </c>
      <c r="C1254" s="90">
        <v>47000</v>
      </c>
      <c r="D1254" s="90">
        <v>45800</v>
      </c>
      <c r="E1254" s="90">
        <v>41300</v>
      </c>
      <c r="F1254" s="90">
        <v>46400</v>
      </c>
      <c r="G1254" s="91" t="s">
        <v>25</v>
      </c>
      <c r="H1254" s="90">
        <v>43500</v>
      </c>
      <c r="I1254" s="90">
        <v>44200</v>
      </c>
      <c r="J1254" s="90">
        <v>45000</v>
      </c>
      <c r="K1254" s="91" t="s">
        <v>25</v>
      </c>
      <c r="L1254" s="90">
        <v>46800</v>
      </c>
      <c r="M1254" s="90">
        <v>45700</v>
      </c>
      <c r="N1254" s="90">
        <v>44600</v>
      </c>
      <c r="O1254" s="90">
        <v>42800</v>
      </c>
      <c r="P1254" s="90">
        <v>41500</v>
      </c>
      <c r="Q1254" s="90">
        <v>41700</v>
      </c>
      <c r="R1254" s="90">
        <v>41500</v>
      </c>
      <c r="S1254" s="90">
        <v>43400</v>
      </c>
      <c r="T1254" s="90">
        <v>44800</v>
      </c>
      <c r="U1254" s="90">
        <v>48600</v>
      </c>
      <c r="V1254" s="90">
        <v>46500</v>
      </c>
      <c r="W1254" s="90">
        <v>49800</v>
      </c>
    </row>
    <row r="1255" spans="1:23">
      <c r="A1255" s="93">
        <v>45525</v>
      </c>
      <c r="B1255" s="90">
        <v>45300</v>
      </c>
      <c r="C1255" s="90">
        <v>46500</v>
      </c>
      <c r="D1255" s="90">
        <v>46000</v>
      </c>
      <c r="E1255" s="90">
        <v>41400</v>
      </c>
      <c r="F1255" s="90">
        <v>46700</v>
      </c>
      <c r="G1255" s="91" t="s">
        <v>25</v>
      </c>
      <c r="H1255" s="90">
        <v>43500</v>
      </c>
      <c r="I1255" s="90">
        <v>44200</v>
      </c>
      <c r="J1255" s="90">
        <v>45000</v>
      </c>
      <c r="K1255" s="91" t="s">
        <v>25</v>
      </c>
      <c r="L1255" s="90">
        <v>46900</v>
      </c>
      <c r="M1255" s="90">
        <v>45900</v>
      </c>
      <c r="N1255" s="90">
        <v>44800</v>
      </c>
      <c r="O1255" s="90">
        <v>42800</v>
      </c>
      <c r="P1255" s="90">
        <v>41700</v>
      </c>
      <c r="Q1255" s="90">
        <v>42000</v>
      </c>
      <c r="R1255" s="90">
        <v>41800</v>
      </c>
      <c r="S1255" s="90">
        <v>43500</v>
      </c>
      <c r="T1255" s="90">
        <v>44800</v>
      </c>
      <c r="U1255" s="90">
        <v>48600</v>
      </c>
      <c r="V1255" s="90">
        <v>46500</v>
      </c>
      <c r="W1255" s="90">
        <v>49800</v>
      </c>
    </row>
    <row r="1256" spans="1:23">
      <c r="A1256" s="93">
        <v>45526</v>
      </c>
      <c r="B1256" s="90">
        <v>45300</v>
      </c>
      <c r="C1256" s="90">
        <v>46500</v>
      </c>
      <c r="D1256" s="90">
        <v>45800</v>
      </c>
      <c r="E1256" s="90">
        <v>41200</v>
      </c>
      <c r="F1256" s="90">
        <v>46700</v>
      </c>
      <c r="G1256" s="91" t="s">
        <v>25</v>
      </c>
      <c r="H1256" s="90">
        <v>43500</v>
      </c>
      <c r="I1256" s="90">
        <v>44200</v>
      </c>
      <c r="J1256" s="90">
        <v>45000</v>
      </c>
      <c r="K1256" s="91" t="s">
        <v>25</v>
      </c>
      <c r="L1256" s="90">
        <v>46900</v>
      </c>
      <c r="M1256" s="90">
        <v>45900</v>
      </c>
      <c r="N1256" s="90">
        <v>44600</v>
      </c>
      <c r="O1256" s="90">
        <v>42800</v>
      </c>
      <c r="P1256" s="90">
        <v>41600</v>
      </c>
      <c r="Q1256" s="90">
        <v>41800</v>
      </c>
      <c r="R1256" s="90">
        <v>41800</v>
      </c>
      <c r="S1256" s="90">
        <v>43300</v>
      </c>
      <c r="T1256" s="90">
        <v>44800</v>
      </c>
      <c r="U1256" s="90">
        <v>48600</v>
      </c>
      <c r="V1256" s="90">
        <v>46500</v>
      </c>
      <c r="W1256" s="90">
        <v>49800</v>
      </c>
    </row>
    <row r="1257" spans="1:23">
      <c r="A1257" s="93">
        <v>45527</v>
      </c>
      <c r="B1257" s="90">
        <v>45000</v>
      </c>
      <c r="C1257" s="90">
        <v>46200</v>
      </c>
      <c r="D1257" s="90">
        <v>45500</v>
      </c>
      <c r="E1257" s="90">
        <v>40800</v>
      </c>
      <c r="F1257" s="90">
        <v>46700</v>
      </c>
      <c r="G1257" s="91" t="s">
        <v>25</v>
      </c>
      <c r="H1257" s="90">
        <v>43500</v>
      </c>
      <c r="I1257" s="90">
        <v>44000</v>
      </c>
      <c r="J1257" s="90">
        <v>45000</v>
      </c>
      <c r="K1257" s="91" t="s">
        <v>25</v>
      </c>
      <c r="L1257" s="90">
        <v>46600</v>
      </c>
      <c r="M1257" s="90">
        <v>45900</v>
      </c>
      <c r="N1257" s="90">
        <v>44400</v>
      </c>
      <c r="O1257" s="90">
        <v>42500</v>
      </c>
      <c r="P1257" s="90">
        <v>41400</v>
      </c>
      <c r="Q1257" s="90">
        <v>41600</v>
      </c>
      <c r="R1257" s="90">
        <v>41500</v>
      </c>
      <c r="S1257" s="90">
        <v>42900</v>
      </c>
      <c r="T1257" s="90">
        <v>44600</v>
      </c>
      <c r="U1257" s="90">
        <v>48500</v>
      </c>
      <c r="V1257" s="90">
        <v>46500</v>
      </c>
      <c r="W1257" s="90">
        <v>49800</v>
      </c>
    </row>
    <row r="1258" spans="1:23">
      <c r="A1258" s="93">
        <v>45528</v>
      </c>
      <c r="B1258" s="90">
        <v>44900</v>
      </c>
      <c r="C1258" s="90">
        <v>46200</v>
      </c>
      <c r="D1258" s="90">
        <v>45200</v>
      </c>
      <c r="E1258" s="90">
        <v>40600</v>
      </c>
      <c r="F1258" s="90">
        <v>46400</v>
      </c>
      <c r="G1258" s="91" t="s">
        <v>25</v>
      </c>
      <c r="H1258" s="90">
        <v>43500</v>
      </c>
      <c r="I1258" s="90">
        <v>43900</v>
      </c>
      <c r="J1258" s="90">
        <v>44700</v>
      </c>
      <c r="K1258" s="91" t="s">
        <v>25</v>
      </c>
      <c r="L1258" s="90">
        <v>46400</v>
      </c>
      <c r="M1258" s="90">
        <v>45800</v>
      </c>
      <c r="N1258" s="90">
        <v>44100</v>
      </c>
      <c r="O1258" s="90">
        <v>42400</v>
      </c>
      <c r="P1258" s="90">
        <v>41000</v>
      </c>
      <c r="Q1258" s="90">
        <v>41400</v>
      </c>
      <c r="R1258" s="90">
        <v>41500</v>
      </c>
      <c r="S1258" s="90">
        <v>42700</v>
      </c>
      <c r="T1258" s="90">
        <v>44300</v>
      </c>
      <c r="U1258" s="90">
        <v>48500</v>
      </c>
      <c r="V1258" s="90">
        <v>46500</v>
      </c>
      <c r="W1258" s="90">
        <v>49800</v>
      </c>
    </row>
    <row r="1259" spans="1:23">
      <c r="A1259" s="93">
        <v>45529</v>
      </c>
      <c r="B1259" s="90" t="s">
        <v>24</v>
      </c>
      <c r="C1259" s="90" t="s">
        <v>24</v>
      </c>
      <c r="D1259" s="90" t="s">
        <v>24</v>
      </c>
      <c r="E1259" s="90" t="s">
        <v>24</v>
      </c>
      <c r="F1259" s="90" t="s">
        <v>24</v>
      </c>
      <c r="G1259" s="90" t="s">
        <v>24</v>
      </c>
      <c r="H1259" s="90" t="s">
        <v>24</v>
      </c>
      <c r="I1259" s="90" t="s">
        <v>24</v>
      </c>
      <c r="J1259" s="90" t="s">
        <v>24</v>
      </c>
      <c r="K1259" s="90" t="s">
        <v>24</v>
      </c>
      <c r="L1259" s="90" t="s">
        <v>24</v>
      </c>
      <c r="M1259" s="90" t="s">
        <v>24</v>
      </c>
      <c r="N1259" s="90" t="s">
        <v>24</v>
      </c>
      <c r="O1259" s="90" t="s">
        <v>24</v>
      </c>
      <c r="P1259" s="90" t="s">
        <v>24</v>
      </c>
      <c r="Q1259" s="90" t="s">
        <v>24</v>
      </c>
      <c r="R1259" s="90" t="s">
        <v>24</v>
      </c>
      <c r="S1259" s="90" t="s">
        <v>24</v>
      </c>
      <c r="T1259" s="90" t="s">
        <v>24</v>
      </c>
      <c r="U1259" s="90" t="s">
        <v>24</v>
      </c>
      <c r="V1259" s="90" t="s">
        <v>24</v>
      </c>
      <c r="W1259" s="90" t="s">
        <v>24</v>
      </c>
    </row>
    <row r="1260" spans="1:23">
      <c r="A1260" s="93">
        <v>45530</v>
      </c>
      <c r="B1260" s="91" t="s">
        <v>25</v>
      </c>
      <c r="C1260" s="90">
        <v>46200</v>
      </c>
      <c r="D1260" s="90">
        <v>45400</v>
      </c>
      <c r="E1260" s="90">
        <v>40900</v>
      </c>
      <c r="F1260" s="90">
        <v>46400</v>
      </c>
      <c r="G1260" s="91" t="s">
        <v>25</v>
      </c>
      <c r="H1260" s="90">
        <v>43500</v>
      </c>
      <c r="I1260" s="90">
        <v>44100</v>
      </c>
      <c r="J1260" s="90">
        <v>44700</v>
      </c>
      <c r="K1260" s="91" t="s">
        <v>25</v>
      </c>
      <c r="L1260" s="90">
        <v>46400</v>
      </c>
      <c r="M1260" s="90">
        <v>45800</v>
      </c>
      <c r="N1260" s="90">
        <v>44300</v>
      </c>
      <c r="O1260" s="90">
        <v>42400</v>
      </c>
      <c r="P1260" s="90">
        <v>41100</v>
      </c>
      <c r="Q1260" s="90">
        <v>41600</v>
      </c>
      <c r="R1260" s="90">
        <v>41500</v>
      </c>
      <c r="S1260" s="90">
        <v>43000</v>
      </c>
      <c r="T1260" s="90">
        <v>44300</v>
      </c>
      <c r="U1260" s="90">
        <v>48500</v>
      </c>
      <c r="V1260" s="90">
        <v>46500</v>
      </c>
      <c r="W1260" s="90">
        <v>49800</v>
      </c>
    </row>
    <row r="1261" spans="1:23">
      <c r="A1261" s="93">
        <v>45531</v>
      </c>
      <c r="B1261" s="90">
        <v>44900</v>
      </c>
      <c r="C1261" s="90">
        <v>46200</v>
      </c>
      <c r="D1261" s="90">
        <v>45700</v>
      </c>
      <c r="E1261" s="90">
        <v>41100</v>
      </c>
      <c r="F1261" s="90">
        <v>46400</v>
      </c>
      <c r="G1261" s="91" t="s">
        <v>25</v>
      </c>
      <c r="H1261" s="90">
        <v>43500</v>
      </c>
      <c r="I1261" s="90">
        <v>44400</v>
      </c>
      <c r="J1261" s="90">
        <v>44600</v>
      </c>
      <c r="K1261" s="91" t="s">
        <v>25</v>
      </c>
      <c r="L1261" s="90">
        <v>46600</v>
      </c>
      <c r="M1261" s="90">
        <v>45800</v>
      </c>
      <c r="N1261" s="90">
        <v>44400</v>
      </c>
      <c r="O1261" s="90">
        <v>42600</v>
      </c>
      <c r="P1261" s="90">
        <v>41200</v>
      </c>
      <c r="Q1261" s="90">
        <v>41600</v>
      </c>
      <c r="R1261" s="90">
        <v>41600</v>
      </c>
      <c r="S1261" s="90">
        <v>43200</v>
      </c>
      <c r="T1261" s="90">
        <v>44800</v>
      </c>
      <c r="U1261" s="90">
        <v>48500</v>
      </c>
      <c r="V1261" s="90">
        <v>46200</v>
      </c>
      <c r="W1261" s="90">
        <v>49800</v>
      </c>
    </row>
    <row r="1262" spans="1:23">
      <c r="A1262" s="93">
        <v>45532</v>
      </c>
      <c r="B1262" s="90">
        <v>44800</v>
      </c>
      <c r="C1262" s="90">
        <v>46200</v>
      </c>
      <c r="D1262" s="90">
        <v>45500</v>
      </c>
      <c r="E1262" s="90">
        <v>40800</v>
      </c>
      <c r="F1262" s="90">
        <v>46400</v>
      </c>
      <c r="G1262" s="91" t="s">
        <v>25</v>
      </c>
      <c r="H1262" s="90">
        <v>43500</v>
      </c>
      <c r="I1262" s="90">
        <v>44200</v>
      </c>
      <c r="J1262" s="90">
        <v>44600</v>
      </c>
      <c r="K1262" s="91" t="s">
        <v>25</v>
      </c>
      <c r="L1262" s="90">
        <v>46500</v>
      </c>
      <c r="M1262" s="90">
        <v>45800</v>
      </c>
      <c r="N1262" s="90">
        <v>44100</v>
      </c>
      <c r="O1262" s="90">
        <v>42600</v>
      </c>
      <c r="P1262" s="90">
        <v>41000</v>
      </c>
      <c r="Q1262" s="90">
        <v>41600</v>
      </c>
      <c r="R1262" s="90">
        <v>41350</v>
      </c>
      <c r="S1262" s="90">
        <v>42900</v>
      </c>
      <c r="T1262" s="90">
        <v>44800</v>
      </c>
      <c r="U1262" s="90">
        <v>48200</v>
      </c>
      <c r="V1262" s="90">
        <v>46200</v>
      </c>
      <c r="W1262" s="90">
        <v>49800</v>
      </c>
    </row>
    <row r="1263" spans="1:23">
      <c r="A1263" s="93">
        <v>45533</v>
      </c>
      <c r="B1263" s="90">
        <v>44800</v>
      </c>
      <c r="C1263" s="90">
        <v>46200</v>
      </c>
      <c r="D1263" s="90">
        <v>45000</v>
      </c>
      <c r="E1263" s="90">
        <v>40800</v>
      </c>
      <c r="F1263" s="90">
        <v>46400</v>
      </c>
      <c r="G1263" s="91" t="s">
        <v>25</v>
      </c>
      <c r="H1263" s="90">
        <v>43500</v>
      </c>
      <c r="I1263" s="90">
        <v>44200</v>
      </c>
      <c r="J1263" s="90">
        <v>44600</v>
      </c>
      <c r="K1263" s="91" t="s">
        <v>25</v>
      </c>
      <c r="L1263" s="90">
        <v>46400</v>
      </c>
      <c r="M1263" s="90">
        <v>45800</v>
      </c>
      <c r="N1263" s="90">
        <v>44300</v>
      </c>
      <c r="O1263" s="90">
        <v>42400</v>
      </c>
      <c r="P1263" s="90">
        <v>41000</v>
      </c>
      <c r="Q1263" s="90">
        <v>41400</v>
      </c>
      <c r="R1263" s="90">
        <v>41100</v>
      </c>
      <c r="S1263" s="90">
        <v>42900</v>
      </c>
      <c r="T1263" s="90">
        <v>44800</v>
      </c>
      <c r="U1263" s="90">
        <v>48000</v>
      </c>
      <c r="V1263" s="90">
        <v>46200</v>
      </c>
      <c r="W1263" s="90">
        <v>49800</v>
      </c>
    </row>
    <row r="1264" spans="1:23">
      <c r="A1264" s="93">
        <v>45534</v>
      </c>
      <c r="B1264" s="90">
        <v>44800</v>
      </c>
      <c r="C1264" s="90">
        <v>46200</v>
      </c>
      <c r="D1264" s="90">
        <v>45000</v>
      </c>
      <c r="E1264" s="90">
        <v>40900</v>
      </c>
      <c r="F1264" s="90">
        <v>46400</v>
      </c>
      <c r="G1264" s="91" t="s">
        <v>25</v>
      </c>
      <c r="H1264" s="90">
        <v>43500</v>
      </c>
      <c r="I1264" s="90">
        <v>44200</v>
      </c>
      <c r="J1264" s="90">
        <v>44600</v>
      </c>
      <c r="K1264" s="91" t="s">
        <v>25</v>
      </c>
      <c r="L1264" s="90">
        <v>46400</v>
      </c>
      <c r="M1264" s="90">
        <v>45800</v>
      </c>
      <c r="N1264" s="90">
        <v>44300</v>
      </c>
      <c r="O1264" s="90">
        <v>42400</v>
      </c>
      <c r="P1264" s="90">
        <v>41000</v>
      </c>
      <c r="Q1264" s="90">
        <v>41500</v>
      </c>
      <c r="R1264" s="90">
        <v>41200</v>
      </c>
      <c r="S1264" s="90">
        <v>43000</v>
      </c>
      <c r="T1264" s="90">
        <v>44800</v>
      </c>
      <c r="U1264" s="90">
        <v>47600</v>
      </c>
      <c r="V1264" s="90">
        <v>46200</v>
      </c>
      <c r="W1264" s="90">
        <v>49800</v>
      </c>
    </row>
    <row r="1265" spans="1:23">
      <c r="A1265" s="93">
        <v>45535</v>
      </c>
      <c r="B1265" s="90">
        <v>44800</v>
      </c>
      <c r="C1265" s="90">
        <v>46200</v>
      </c>
      <c r="D1265" s="90">
        <v>44800</v>
      </c>
      <c r="E1265" s="90">
        <v>40800</v>
      </c>
      <c r="F1265" s="90">
        <v>46400</v>
      </c>
      <c r="G1265" s="91" t="s">
        <v>25</v>
      </c>
      <c r="H1265" s="90">
        <v>43500</v>
      </c>
      <c r="I1265" s="90">
        <v>43900</v>
      </c>
      <c r="J1265" s="90">
        <v>44600</v>
      </c>
      <c r="K1265" s="91" t="s">
        <v>25</v>
      </c>
      <c r="L1265" s="90">
        <v>46400</v>
      </c>
      <c r="M1265" s="90">
        <v>45800</v>
      </c>
      <c r="N1265" s="90">
        <v>44100</v>
      </c>
      <c r="O1265" s="90">
        <v>42400</v>
      </c>
      <c r="P1265" s="90">
        <v>40900</v>
      </c>
      <c r="Q1265" s="90">
        <v>41500</v>
      </c>
      <c r="R1265" s="90">
        <v>41100</v>
      </c>
      <c r="S1265" s="90">
        <v>42900</v>
      </c>
      <c r="T1265" s="90">
        <v>44800</v>
      </c>
      <c r="U1265" s="90">
        <v>47400</v>
      </c>
      <c r="V1265" s="90">
        <v>46200</v>
      </c>
      <c r="W1265" s="90">
        <v>49800</v>
      </c>
    </row>
    <row r="1266" spans="1:23">
      <c r="A1266" s="93">
        <v>45536</v>
      </c>
      <c r="B1266" s="90" t="s">
        <v>24</v>
      </c>
      <c r="C1266" s="90" t="s">
        <v>24</v>
      </c>
      <c r="D1266" s="90" t="s">
        <v>24</v>
      </c>
      <c r="E1266" s="90" t="s">
        <v>24</v>
      </c>
      <c r="F1266" s="90" t="s">
        <v>24</v>
      </c>
      <c r="G1266" s="90" t="s">
        <v>24</v>
      </c>
      <c r="H1266" s="90" t="s">
        <v>24</v>
      </c>
      <c r="I1266" s="90" t="s">
        <v>24</v>
      </c>
      <c r="J1266" s="90" t="s">
        <v>24</v>
      </c>
      <c r="K1266" s="90" t="s">
        <v>24</v>
      </c>
      <c r="L1266" s="90" t="s">
        <v>24</v>
      </c>
      <c r="M1266" s="90" t="s">
        <v>24</v>
      </c>
      <c r="N1266" s="90" t="s">
        <v>24</v>
      </c>
      <c r="O1266" s="90" t="s">
        <v>24</v>
      </c>
      <c r="P1266" s="90" t="s">
        <v>24</v>
      </c>
      <c r="Q1266" s="90" t="s">
        <v>24</v>
      </c>
      <c r="R1266" s="90" t="s">
        <v>24</v>
      </c>
      <c r="S1266" s="90" t="s">
        <v>24</v>
      </c>
      <c r="T1266" s="90" t="s">
        <v>24</v>
      </c>
      <c r="U1266" s="90" t="s">
        <v>24</v>
      </c>
      <c r="V1266" s="90" t="s">
        <v>24</v>
      </c>
      <c r="W1266" s="90" t="s">
        <v>24</v>
      </c>
    </row>
    <row r="1267" spans="1:23">
      <c r="A1267" s="93">
        <v>45537</v>
      </c>
      <c r="B1267" s="90">
        <v>44800</v>
      </c>
      <c r="C1267" s="90">
        <v>46200</v>
      </c>
      <c r="D1267" s="90">
        <v>44700</v>
      </c>
      <c r="E1267" s="90">
        <v>40600</v>
      </c>
      <c r="F1267" s="90">
        <v>46000</v>
      </c>
      <c r="G1267" s="91" t="s">
        <v>25</v>
      </c>
      <c r="H1267" s="90">
        <v>43500</v>
      </c>
      <c r="I1267" s="90">
        <v>43800</v>
      </c>
      <c r="J1267" s="90">
        <v>44600</v>
      </c>
      <c r="K1267" s="91" t="s">
        <v>25</v>
      </c>
      <c r="L1267" s="90">
        <v>46300</v>
      </c>
      <c r="M1267" s="90">
        <v>45700</v>
      </c>
      <c r="N1267" s="90">
        <v>43700</v>
      </c>
      <c r="O1267" s="90">
        <v>42300</v>
      </c>
      <c r="P1267" s="90">
        <v>40800</v>
      </c>
      <c r="Q1267" s="90">
        <v>41300</v>
      </c>
      <c r="R1267" s="90">
        <v>40900</v>
      </c>
      <c r="S1267" s="90">
        <v>42700</v>
      </c>
      <c r="T1267" s="90">
        <v>44800</v>
      </c>
      <c r="U1267" s="90">
        <v>47200</v>
      </c>
      <c r="V1267" s="90">
        <v>46200</v>
      </c>
      <c r="W1267" s="90">
        <v>49500</v>
      </c>
    </row>
    <row r="1268" spans="1:23">
      <c r="A1268" s="93">
        <v>45538</v>
      </c>
      <c r="B1268" s="90">
        <v>44800</v>
      </c>
      <c r="C1268" s="90">
        <v>46200</v>
      </c>
      <c r="D1268" s="90">
        <v>44900</v>
      </c>
      <c r="E1268" s="90">
        <v>40600</v>
      </c>
      <c r="F1268" s="90">
        <v>46000</v>
      </c>
      <c r="G1268" s="91" t="s">
        <v>25</v>
      </c>
      <c r="H1268" s="90">
        <v>43500</v>
      </c>
      <c r="I1268" s="90">
        <v>43900</v>
      </c>
      <c r="J1268" s="90">
        <v>44300</v>
      </c>
      <c r="K1268" s="91" t="s">
        <v>25</v>
      </c>
      <c r="L1268" s="90">
        <v>46300</v>
      </c>
      <c r="M1268" s="90">
        <v>45700</v>
      </c>
      <c r="N1268" s="90">
        <v>43900</v>
      </c>
      <c r="O1268" s="90">
        <v>42300</v>
      </c>
      <c r="P1268" s="90">
        <v>40800</v>
      </c>
      <c r="Q1268" s="90">
        <v>41300</v>
      </c>
      <c r="R1268" s="90">
        <v>41000</v>
      </c>
      <c r="S1268" s="90">
        <v>42700</v>
      </c>
      <c r="T1268" s="90">
        <v>44600</v>
      </c>
      <c r="U1268" s="90">
        <v>47000</v>
      </c>
      <c r="V1268" s="90">
        <v>46200</v>
      </c>
      <c r="W1268" s="90">
        <v>49500</v>
      </c>
    </row>
    <row r="1269" spans="1:23">
      <c r="A1269" s="93">
        <v>45539</v>
      </c>
      <c r="B1269" s="90">
        <v>44800</v>
      </c>
      <c r="C1269" s="90">
        <v>46000</v>
      </c>
      <c r="D1269" s="90">
        <v>44900</v>
      </c>
      <c r="E1269" s="90">
        <v>40300</v>
      </c>
      <c r="F1269" s="90">
        <v>46000</v>
      </c>
      <c r="G1269" s="91" t="s">
        <v>25</v>
      </c>
      <c r="H1269" s="90">
        <v>43500</v>
      </c>
      <c r="I1269" s="90">
        <v>43900</v>
      </c>
      <c r="J1269" s="90">
        <v>44400</v>
      </c>
      <c r="K1269" s="91" t="s">
        <v>25</v>
      </c>
      <c r="L1269" s="90">
        <v>46300</v>
      </c>
      <c r="M1269" s="90">
        <v>45700</v>
      </c>
      <c r="N1269" s="90">
        <v>43900</v>
      </c>
      <c r="O1269" s="90">
        <v>42300</v>
      </c>
      <c r="P1269" s="90">
        <v>41200</v>
      </c>
      <c r="Q1269" s="90">
        <v>41300</v>
      </c>
      <c r="R1269" s="90">
        <v>41000</v>
      </c>
      <c r="S1269" s="90">
        <v>42600</v>
      </c>
      <c r="T1269" s="90">
        <v>44500</v>
      </c>
      <c r="U1269" s="90">
        <v>47000</v>
      </c>
      <c r="V1269" s="90">
        <v>46200</v>
      </c>
      <c r="W1269" s="90">
        <v>49500</v>
      </c>
    </row>
    <row r="1270" spans="1:23">
      <c r="A1270" s="93">
        <v>45540</v>
      </c>
      <c r="B1270" s="90">
        <v>44800</v>
      </c>
      <c r="C1270" s="90">
        <v>46000</v>
      </c>
      <c r="D1270" s="90">
        <v>45000</v>
      </c>
      <c r="E1270" s="90">
        <v>40400</v>
      </c>
      <c r="F1270" s="90">
        <v>46000</v>
      </c>
      <c r="G1270" s="91" t="s">
        <v>25</v>
      </c>
      <c r="H1270" s="90">
        <v>43500</v>
      </c>
      <c r="I1270" s="90">
        <v>44000</v>
      </c>
      <c r="J1270" s="90">
        <v>44800</v>
      </c>
      <c r="K1270" s="91" t="s">
        <v>25</v>
      </c>
      <c r="L1270" s="90">
        <v>46400</v>
      </c>
      <c r="M1270" s="90">
        <v>45700</v>
      </c>
      <c r="N1270" s="90">
        <v>44000</v>
      </c>
      <c r="O1270" s="90">
        <v>42500</v>
      </c>
      <c r="P1270" s="90">
        <v>41300</v>
      </c>
      <c r="Q1270" s="90">
        <v>41500</v>
      </c>
      <c r="R1270" s="90">
        <v>41200</v>
      </c>
      <c r="S1270" s="90">
        <v>42700</v>
      </c>
      <c r="T1270" s="90">
        <v>45000</v>
      </c>
      <c r="U1270" s="90">
        <v>47000</v>
      </c>
      <c r="V1270" s="90">
        <v>46200</v>
      </c>
      <c r="W1270" s="90">
        <v>49500</v>
      </c>
    </row>
    <row r="1271" spans="1:23">
      <c r="A1271" s="93">
        <v>45541</v>
      </c>
      <c r="B1271" s="90">
        <v>44800</v>
      </c>
      <c r="C1271" s="90">
        <v>46000</v>
      </c>
      <c r="D1271" s="90">
        <v>44800</v>
      </c>
      <c r="E1271" s="90">
        <v>40300</v>
      </c>
      <c r="F1271" s="90">
        <v>46000</v>
      </c>
      <c r="G1271" s="91" t="s">
        <v>25</v>
      </c>
      <c r="H1271" s="90">
        <v>43500</v>
      </c>
      <c r="I1271" s="90">
        <v>44000</v>
      </c>
      <c r="J1271" s="90">
        <v>44700</v>
      </c>
      <c r="K1271" s="91" t="s">
        <v>25</v>
      </c>
      <c r="L1271" s="90">
        <v>46400</v>
      </c>
      <c r="M1271" s="90">
        <v>45700</v>
      </c>
      <c r="N1271" s="90">
        <v>43700</v>
      </c>
      <c r="O1271" s="90">
        <v>42500</v>
      </c>
      <c r="P1271" s="90">
        <v>41100</v>
      </c>
      <c r="Q1271" s="90">
        <v>41300</v>
      </c>
      <c r="R1271" s="90">
        <v>41100</v>
      </c>
      <c r="S1271" s="90">
        <v>42400</v>
      </c>
      <c r="T1271" s="90">
        <v>44800</v>
      </c>
      <c r="U1271" s="90">
        <v>47000</v>
      </c>
      <c r="V1271" s="90">
        <v>46200</v>
      </c>
      <c r="W1271" s="90">
        <v>49500</v>
      </c>
    </row>
    <row r="1272" spans="1:23">
      <c r="A1272" s="93">
        <v>45542</v>
      </c>
      <c r="B1272" s="90">
        <v>44800</v>
      </c>
      <c r="C1272" s="90">
        <v>46000</v>
      </c>
      <c r="D1272" s="90">
        <v>44600</v>
      </c>
      <c r="E1272" s="90">
        <v>40300</v>
      </c>
      <c r="F1272" s="90">
        <v>46000</v>
      </c>
      <c r="G1272" s="91" t="s">
        <v>25</v>
      </c>
      <c r="H1272" s="90">
        <v>43500</v>
      </c>
      <c r="I1272" s="90">
        <v>44000</v>
      </c>
      <c r="J1272" s="90">
        <v>44700</v>
      </c>
      <c r="K1272" s="91" t="s">
        <v>25</v>
      </c>
      <c r="L1272" s="90">
        <v>46300</v>
      </c>
      <c r="M1272" s="90">
        <v>45700</v>
      </c>
      <c r="N1272" s="90">
        <v>43800</v>
      </c>
      <c r="O1272" s="90">
        <v>42500</v>
      </c>
      <c r="P1272" s="90">
        <v>41000</v>
      </c>
      <c r="Q1272" s="90">
        <v>41300</v>
      </c>
      <c r="R1272" s="90">
        <v>41000</v>
      </c>
      <c r="S1272" s="90">
        <v>42400</v>
      </c>
      <c r="T1272" s="90">
        <v>45000</v>
      </c>
      <c r="U1272" s="90">
        <v>47000</v>
      </c>
      <c r="V1272" s="90">
        <v>46200</v>
      </c>
      <c r="W1272" s="90">
        <v>49500</v>
      </c>
    </row>
    <row r="1273" spans="1:23">
      <c r="A1273" s="93">
        <v>45543</v>
      </c>
      <c r="B1273" s="90" t="s">
        <v>24</v>
      </c>
      <c r="C1273" s="90" t="s">
        <v>24</v>
      </c>
      <c r="D1273" s="90" t="s">
        <v>24</v>
      </c>
      <c r="E1273" s="90" t="s">
        <v>24</v>
      </c>
      <c r="F1273" s="90" t="s">
        <v>24</v>
      </c>
      <c r="G1273" s="90" t="s">
        <v>24</v>
      </c>
      <c r="H1273" s="90" t="s">
        <v>24</v>
      </c>
      <c r="I1273" s="90" t="s">
        <v>24</v>
      </c>
      <c r="J1273" s="90" t="s">
        <v>24</v>
      </c>
      <c r="K1273" s="90" t="s">
        <v>24</v>
      </c>
      <c r="L1273" s="90" t="s">
        <v>24</v>
      </c>
      <c r="M1273" s="90" t="s">
        <v>24</v>
      </c>
      <c r="N1273" s="90" t="s">
        <v>24</v>
      </c>
      <c r="O1273" s="90" t="s">
        <v>24</v>
      </c>
      <c r="P1273" s="90" t="s">
        <v>24</v>
      </c>
      <c r="Q1273" s="90" t="s">
        <v>24</v>
      </c>
      <c r="R1273" s="90" t="s">
        <v>24</v>
      </c>
      <c r="S1273" s="90" t="s">
        <v>24</v>
      </c>
      <c r="T1273" s="90" t="s">
        <v>24</v>
      </c>
      <c r="U1273" s="90" t="s">
        <v>24</v>
      </c>
      <c r="V1273" s="90" t="s">
        <v>24</v>
      </c>
      <c r="W1273" s="90" t="s">
        <v>24</v>
      </c>
    </row>
    <row r="1274" spans="1:23">
      <c r="A1274" s="93">
        <v>45544</v>
      </c>
      <c r="B1274" s="90">
        <v>44700</v>
      </c>
      <c r="C1274" s="90">
        <v>46000</v>
      </c>
      <c r="D1274" s="90">
        <v>44600</v>
      </c>
      <c r="E1274" s="90">
        <v>40300</v>
      </c>
      <c r="F1274" s="90">
        <v>46000</v>
      </c>
      <c r="G1274" s="91" t="s">
        <v>25</v>
      </c>
      <c r="H1274" s="90">
        <v>43500</v>
      </c>
      <c r="I1274" s="90">
        <v>43800</v>
      </c>
      <c r="J1274" s="90">
        <v>44700</v>
      </c>
      <c r="K1274" s="91" t="s">
        <v>25</v>
      </c>
      <c r="L1274" s="90">
        <v>46200</v>
      </c>
      <c r="M1274" s="90">
        <v>45700</v>
      </c>
      <c r="N1274" s="90">
        <v>43400</v>
      </c>
      <c r="O1274" s="90">
        <v>42300</v>
      </c>
      <c r="P1274" s="90">
        <v>40600</v>
      </c>
      <c r="Q1274" s="90">
        <v>41000</v>
      </c>
      <c r="R1274" s="90">
        <v>40800</v>
      </c>
      <c r="S1274" s="90">
        <v>42400</v>
      </c>
      <c r="T1274" s="90">
        <v>44500</v>
      </c>
      <c r="U1274" s="90">
        <v>46500</v>
      </c>
      <c r="V1274" s="90">
        <v>46200</v>
      </c>
      <c r="W1274" s="90">
        <v>49500</v>
      </c>
    </row>
    <row r="1275" spans="1:23">
      <c r="A1275" s="93">
        <v>45545</v>
      </c>
      <c r="B1275" s="90">
        <v>44700</v>
      </c>
      <c r="C1275" s="90">
        <v>46000</v>
      </c>
      <c r="D1275" s="90">
        <v>44300</v>
      </c>
      <c r="E1275" s="90">
        <v>40200</v>
      </c>
      <c r="F1275" s="90">
        <v>46000</v>
      </c>
      <c r="G1275" s="91" t="s">
        <v>25</v>
      </c>
      <c r="H1275" s="90">
        <v>43500</v>
      </c>
      <c r="I1275" s="90">
        <v>43700</v>
      </c>
      <c r="J1275" s="90">
        <v>44700</v>
      </c>
      <c r="K1275" s="91" t="s">
        <v>25</v>
      </c>
      <c r="L1275" s="90">
        <v>46200</v>
      </c>
      <c r="M1275" s="90">
        <v>45700</v>
      </c>
      <c r="N1275" s="90">
        <v>43000</v>
      </c>
      <c r="O1275" s="90">
        <v>42300</v>
      </c>
      <c r="P1275" s="90">
        <v>40500</v>
      </c>
      <c r="Q1275" s="90">
        <v>41000</v>
      </c>
      <c r="R1275" s="90">
        <v>40800</v>
      </c>
      <c r="S1275" s="90">
        <v>42300</v>
      </c>
      <c r="T1275" s="90">
        <v>44500</v>
      </c>
      <c r="U1275" s="90">
        <v>46500</v>
      </c>
      <c r="V1275" s="90">
        <v>46200</v>
      </c>
      <c r="W1275" s="90">
        <v>49500</v>
      </c>
    </row>
    <row r="1276" spans="1:23">
      <c r="A1276" s="93">
        <v>45546</v>
      </c>
      <c r="B1276" s="90">
        <v>44500</v>
      </c>
      <c r="C1276" s="90">
        <v>46000</v>
      </c>
      <c r="D1276" s="90">
        <v>44200</v>
      </c>
      <c r="E1276" s="90">
        <v>40100</v>
      </c>
      <c r="F1276" s="90">
        <v>46000</v>
      </c>
      <c r="G1276" s="91" t="s">
        <v>25</v>
      </c>
      <c r="H1276" s="90">
        <v>43000</v>
      </c>
      <c r="I1276" s="90">
        <v>43500</v>
      </c>
      <c r="J1276" s="90">
        <v>44700</v>
      </c>
      <c r="K1276" s="91" t="s">
        <v>25</v>
      </c>
      <c r="L1276" s="90">
        <v>46000</v>
      </c>
      <c r="M1276" s="90">
        <v>45700</v>
      </c>
      <c r="N1276" s="90">
        <v>43200</v>
      </c>
      <c r="O1276" s="90">
        <v>42300</v>
      </c>
      <c r="P1276" s="90">
        <v>40600</v>
      </c>
      <c r="Q1276" s="90">
        <v>40900</v>
      </c>
      <c r="R1276" s="90">
        <v>40600</v>
      </c>
      <c r="S1276" s="90">
        <v>42200</v>
      </c>
      <c r="T1276" s="90">
        <v>44300</v>
      </c>
      <c r="U1276" s="90">
        <v>46500</v>
      </c>
      <c r="V1276" s="90">
        <v>46200</v>
      </c>
      <c r="W1276" s="90">
        <v>49500</v>
      </c>
    </row>
    <row r="1277" spans="1:23">
      <c r="A1277" s="93">
        <v>45547</v>
      </c>
      <c r="B1277" s="90">
        <v>44500</v>
      </c>
      <c r="C1277" s="90">
        <v>46000</v>
      </c>
      <c r="D1277" s="90">
        <v>43800</v>
      </c>
      <c r="E1277" s="90">
        <v>40100</v>
      </c>
      <c r="F1277" s="90">
        <v>46000</v>
      </c>
      <c r="G1277" s="91" t="s">
        <v>25</v>
      </c>
      <c r="H1277" s="90">
        <v>43000</v>
      </c>
      <c r="I1277" s="90">
        <v>43100</v>
      </c>
      <c r="J1277" s="90">
        <v>44400</v>
      </c>
      <c r="K1277" s="91" t="s">
        <v>25</v>
      </c>
      <c r="L1277" s="90">
        <v>45800</v>
      </c>
      <c r="M1277" s="90">
        <v>45600</v>
      </c>
      <c r="N1277" s="90">
        <v>42800</v>
      </c>
      <c r="O1277" s="90">
        <v>42300</v>
      </c>
      <c r="P1277" s="90">
        <v>40300</v>
      </c>
      <c r="Q1277" s="90">
        <v>40700</v>
      </c>
      <c r="R1277" s="90">
        <v>40500</v>
      </c>
      <c r="S1277" s="90">
        <v>42200</v>
      </c>
      <c r="T1277" s="90">
        <v>44100</v>
      </c>
      <c r="U1277" s="90">
        <v>46500</v>
      </c>
      <c r="V1277" s="90">
        <v>46000</v>
      </c>
      <c r="W1277" s="90">
        <v>49300</v>
      </c>
    </row>
    <row r="1278" spans="1:23">
      <c r="A1278" s="93">
        <v>45548</v>
      </c>
      <c r="B1278" s="90">
        <v>44500</v>
      </c>
      <c r="C1278" s="90">
        <v>46000</v>
      </c>
      <c r="D1278" s="90">
        <v>43800</v>
      </c>
      <c r="E1278" s="90">
        <v>40200</v>
      </c>
      <c r="F1278" s="90">
        <v>46000</v>
      </c>
      <c r="G1278" s="91" t="s">
        <v>25</v>
      </c>
      <c r="H1278" s="90">
        <v>43000</v>
      </c>
      <c r="I1278" s="90">
        <v>43400</v>
      </c>
      <c r="J1278" s="90">
        <v>44600</v>
      </c>
      <c r="K1278" s="91" t="s">
        <v>25</v>
      </c>
      <c r="L1278" s="90">
        <v>46000</v>
      </c>
      <c r="M1278" s="90">
        <v>45600</v>
      </c>
      <c r="N1278" s="90">
        <v>42800</v>
      </c>
      <c r="O1278" s="90">
        <v>42300</v>
      </c>
      <c r="P1278" s="90">
        <v>40500</v>
      </c>
      <c r="Q1278" s="90">
        <v>40800</v>
      </c>
      <c r="R1278" s="90">
        <v>40800</v>
      </c>
      <c r="S1278" s="90">
        <v>42300</v>
      </c>
      <c r="T1278" s="90">
        <v>44000</v>
      </c>
      <c r="U1278" s="90">
        <v>46500</v>
      </c>
      <c r="V1278" s="90">
        <v>46000</v>
      </c>
      <c r="W1278" s="90">
        <v>49300</v>
      </c>
    </row>
    <row r="1279" spans="1:23">
      <c r="A1279" s="93">
        <v>45549</v>
      </c>
      <c r="B1279" s="90">
        <v>44500</v>
      </c>
      <c r="C1279" s="90">
        <v>46000</v>
      </c>
      <c r="D1279" s="90">
        <v>43800</v>
      </c>
      <c r="E1279" s="90">
        <v>40000</v>
      </c>
      <c r="F1279" s="90">
        <v>45900</v>
      </c>
      <c r="G1279" s="91" t="s">
        <v>25</v>
      </c>
      <c r="H1279" s="90">
        <v>43000</v>
      </c>
      <c r="I1279" s="90">
        <v>43200</v>
      </c>
      <c r="J1279" s="90">
        <v>44600</v>
      </c>
      <c r="K1279" s="91" t="s">
        <v>25</v>
      </c>
      <c r="L1279" s="90">
        <v>45900</v>
      </c>
      <c r="M1279" s="90">
        <v>45600</v>
      </c>
      <c r="N1279" s="90">
        <v>42600</v>
      </c>
      <c r="O1279" s="90">
        <v>42300</v>
      </c>
      <c r="P1279" s="90">
        <v>40300</v>
      </c>
      <c r="Q1279" s="90">
        <v>40700</v>
      </c>
      <c r="R1279" s="90">
        <v>40500</v>
      </c>
      <c r="S1279" s="90">
        <v>42100</v>
      </c>
      <c r="T1279" s="90">
        <v>44000</v>
      </c>
      <c r="U1279" s="90">
        <v>46500</v>
      </c>
      <c r="V1279" s="90">
        <v>46000</v>
      </c>
      <c r="W1279" s="90">
        <v>49300</v>
      </c>
    </row>
    <row r="1280" spans="1:23">
      <c r="A1280" s="93">
        <v>45550</v>
      </c>
      <c r="B1280" s="90" t="s">
        <v>24</v>
      </c>
      <c r="C1280" s="90" t="s">
        <v>24</v>
      </c>
      <c r="D1280" s="90" t="s">
        <v>24</v>
      </c>
      <c r="E1280" s="90" t="s">
        <v>24</v>
      </c>
      <c r="F1280" s="90" t="s">
        <v>24</v>
      </c>
      <c r="G1280" s="90" t="s">
        <v>24</v>
      </c>
      <c r="H1280" s="90" t="s">
        <v>24</v>
      </c>
      <c r="I1280" s="90" t="s">
        <v>24</v>
      </c>
      <c r="J1280" s="90" t="s">
        <v>24</v>
      </c>
      <c r="K1280" s="90" t="s">
        <v>24</v>
      </c>
      <c r="L1280" s="90" t="s">
        <v>24</v>
      </c>
      <c r="M1280" s="90" t="s">
        <v>24</v>
      </c>
      <c r="N1280" s="90" t="s">
        <v>24</v>
      </c>
      <c r="O1280" s="90" t="s">
        <v>24</v>
      </c>
      <c r="P1280" s="90" t="s">
        <v>24</v>
      </c>
      <c r="Q1280" s="90" t="s">
        <v>24</v>
      </c>
      <c r="R1280" s="90" t="s">
        <v>24</v>
      </c>
      <c r="S1280" s="90" t="s">
        <v>24</v>
      </c>
      <c r="T1280" s="90" t="s">
        <v>24</v>
      </c>
      <c r="U1280" s="90" t="s">
        <v>24</v>
      </c>
      <c r="V1280" s="90" t="s">
        <v>24</v>
      </c>
      <c r="W1280" s="90" t="s">
        <v>24</v>
      </c>
    </row>
    <row r="1281" spans="1:23">
      <c r="A1281" s="93">
        <v>45551</v>
      </c>
      <c r="B1281" s="90">
        <v>44200</v>
      </c>
      <c r="C1281" s="90">
        <v>46000</v>
      </c>
      <c r="D1281" s="90">
        <v>43600</v>
      </c>
      <c r="E1281" s="90">
        <v>39800</v>
      </c>
      <c r="F1281" s="90">
        <v>45900</v>
      </c>
      <c r="G1281" s="91" t="s">
        <v>25</v>
      </c>
      <c r="H1281" s="90">
        <v>42500</v>
      </c>
      <c r="I1281" s="90">
        <v>42900</v>
      </c>
      <c r="J1281" s="90">
        <v>44600</v>
      </c>
      <c r="K1281" s="91" t="s">
        <v>25</v>
      </c>
      <c r="L1281" s="90">
        <v>45500</v>
      </c>
      <c r="M1281" s="90">
        <v>45300</v>
      </c>
      <c r="N1281" s="90">
        <v>42500</v>
      </c>
      <c r="O1281" s="90">
        <v>42300</v>
      </c>
      <c r="P1281" s="90">
        <v>40300</v>
      </c>
      <c r="Q1281" s="90">
        <v>40700</v>
      </c>
      <c r="R1281" s="90">
        <v>40500</v>
      </c>
      <c r="S1281" s="90">
        <v>41900</v>
      </c>
      <c r="T1281" s="90">
        <v>43800</v>
      </c>
      <c r="U1281" s="90">
        <v>46500</v>
      </c>
      <c r="V1281" s="90">
        <v>46000</v>
      </c>
      <c r="W1281" s="90">
        <v>49100</v>
      </c>
    </row>
    <row r="1282" spans="1:23">
      <c r="A1282" s="93">
        <v>45552</v>
      </c>
      <c r="B1282" s="90">
        <v>44000</v>
      </c>
      <c r="C1282" s="90">
        <v>45800</v>
      </c>
      <c r="D1282" s="90">
        <v>43700</v>
      </c>
      <c r="E1282" s="90">
        <v>40100</v>
      </c>
      <c r="F1282" s="90">
        <v>45900</v>
      </c>
      <c r="G1282" s="91" t="s">
        <v>25</v>
      </c>
      <c r="H1282" s="90">
        <v>42500</v>
      </c>
      <c r="I1282" s="90">
        <v>43000</v>
      </c>
      <c r="J1282" s="90">
        <v>44600</v>
      </c>
      <c r="K1282" s="91" t="s">
        <v>25</v>
      </c>
      <c r="L1282" s="90">
        <v>45500</v>
      </c>
      <c r="M1282" s="90">
        <v>45100</v>
      </c>
      <c r="N1282" s="90">
        <v>42600</v>
      </c>
      <c r="O1282" s="90">
        <v>42300</v>
      </c>
      <c r="P1282" s="90">
        <v>40400</v>
      </c>
      <c r="Q1282" s="90">
        <v>40700</v>
      </c>
      <c r="R1282" s="91" t="s">
        <v>25</v>
      </c>
      <c r="S1282" s="90">
        <v>42200</v>
      </c>
      <c r="T1282" s="90">
        <v>44000</v>
      </c>
      <c r="U1282" s="91" t="s">
        <v>25</v>
      </c>
      <c r="V1282" s="90">
        <v>46000</v>
      </c>
      <c r="W1282" s="90">
        <v>49100</v>
      </c>
    </row>
    <row r="1283" spans="1:23">
      <c r="A1283" s="93">
        <v>45553</v>
      </c>
      <c r="B1283" s="90">
        <v>44000</v>
      </c>
      <c r="C1283" s="90">
        <v>45800</v>
      </c>
      <c r="D1283" s="90">
        <v>43600</v>
      </c>
      <c r="E1283" s="90">
        <v>40100</v>
      </c>
      <c r="F1283" s="90">
        <v>45900</v>
      </c>
      <c r="G1283" s="91" t="s">
        <v>25</v>
      </c>
      <c r="H1283" s="90">
        <v>42500</v>
      </c>
      <c r="I1283" s="90">
        <v>43000</v>
      </c>
      <c r="J1283" s="90">
        <v>44800</v>
      </c>
      <c r="K1283" s="91" t="s">
        <v>25</v>
      </c>
      <c r="L1283" s="90">
        <v>45400</v>
      </c>
      <c r="M1283" s="90">
        <v>45100</v>
      </c>
      <c r="N1283" s="90">
        <v>42600</v>
      </c>
      <c r="O1283" s="90">
        <v>42300</v>
      </c>
      <c r="P1283" s="90">
        <v>40800</v>
      </c>
      <c r="Q1283" s="90">
        <v>41000</v>
      </c>
      <c r="R1283" s="90">
        <v>40500</v>
      </c>
      <c r="S1283" s="90">
        <v>42200</v>
      </c>
      <c r="T1283" s="90">
        <v>44000</v>
      </c>
      <c r="U1283" s="90">
        <v>46500</v>
      </c>
      <c r="V1283" s="90">
        <v>45900</v>
      </c>
      <c r="W1283" s="90">
        <v>49000</v>
      </c>
    </row>
    <row r="1284" spans="1:23">
      <c r="A1284" s="93">
        <v>45554</v>
      </c>
      <c r="B1284" s="90">
        <v>44500</v>
      </c>
      <c r="C1284" s="90">
        <v>45800</v>
      </c>
      <c r="D1284" s="90">
        <v>44100</v>
      </c>
      <c r="E1284" s="90">
        <v>40500</v>
      </c>
      <c r="F1284" s="90">
        <v>46400</v>
      </c>
      <c r="G1284" s="91" t="s">
        <v>25</v>
      </c>
      <c r="H1284" s="90">
        <v>42500</v>
      </c>
      <c r="I1284" s="90">
        <v>43600</v>
      </c>
      <c r="J1284" s="90">
        <v>45200</v>
      </c>
      <c r="K1284" s="91" t="s">
        <v>25</v>
      </c>
      <c r="L1284" s="90">
        <v>45700</v>
      </c>
      <c r="M1284" s="90">
        <v>45200</v>
      </c>
      <c r="N1284" s="90">
        <v>43100</v>
      </c>
      <c r="O1284" s="90">
        <v>42600</v>
      </c>
      <c r="P1284" s="90">
        <v>41200</v>
      </c>
      <c r="Q1284" s="90">
        <v>41500</v>
      </c>
      <c r="R1284" s="90">
        <v>40800</v>
      </c>
      <c r="S1284" s="90">
        <v>42600</v>
      </c>
      <c r="T1284" s="90">
        <v>44500</v>
      </c>
      <c r="U1284" s="90">
        <v>46500</v>
      </c>
      <c r="V1284" s="90">
        <v>45900</v>
      </c>
      <c r="W1284" s="90">
        <v>49000</v>
      </c>
    </row>
    <row r="1285" spans="1:23">
      <c r="A1285" s="93">
        <v>45555</v>
      </c>
      <c r="B1285" s="90">
        <v>44700</v>
      </c>
      <c r="C1285" s="90">
        <v>46000</v>
      </c>
      <c r="D1285" s="90">
        <v>44200</v>
      </c>
      <c r="E1285" s="90">
        <v>40600</v>
      </c>
      <c r="F1285" s="90">
        <v>46700</v>
      </c>
      <c r="G1285" s="91" t="s">
        <v>25</v>
      </c>
      <c r="H1285" s="90">
        <v>42500</v>
      </c>
      <c r="I1285" s="90">
        <v>43800</v>
      </c>
      <c r="J1285" s="90">
        <v>45500</v>
      </c>
      <c r="K1285" s="91" t="s">
        <v>25</v>
      </c>
      <c r="L1285" s="90">
        <v>45800</v>
      </c>
      <c r="M1285" s="90">
        <v>45200</v>
      </c>
      <c r="N1285" s="90">
        <v>43200</v>
      </c>
      <c r="O1285" s="90">
        <v>42500</v>
      </c>
      <c r="P1285" s="90">
        <v>41200</v>
      </c>
      <c r="Q1285" s="90">
        <v>41700</v>
      </c>
      <c r="R1285" s="90">
        <v>41000</v>
      </c>
      <c r="S1285" s="90">
        <v>42700</v>
      </c>
      <c r="T1285" s="90">
        <v>44500</v>
      </c>
      <c r="U1285" s="90">
        <v>46500</v>
      </c>
      <c r="V1285" s="90">
        <v>46000</v>
      </c>
      <c r="W1285" s="90">
        <v>49000</v>
      </c>
    </row>
    <row r="1286" spans="1:23">
      <c r="A1286" s="93">
        <v>45556</v>
      </c>
      <c r="B1286" s="90">
        <v>45000</v>
      </c>
      <c r="C1286" s="90">
        <v>46000</v>
      </c>
      <c r="D1286" s="90">
        <v>44800</v>
      </c>
      <c r="E1286" s="90">
        <v>41000</v>
      </c>
      <c r="F1286" s="90">
        <v>47300</v>
      </c>
      <c r="G1286" s="91" t="s">
        <v>25</v>
      </c>
      <c r="H1286" s="90">
        <v>43700</v>
      </c>
      <c r="I1286" s="90">
        <v>44000</v>
      </c>
      <c r="J1286" s="90">
        <v>45700</v>
      </c>
      <c r="K1286" s="91" t="s">
        <v>25</v>
      </c>
      <c r="L1286" s="90">
        <v>46000</v>
      </c>
      <c r="M1286" s="90">
        <v>45200</v>
      </c>
      <c r="N1286" s="90">
        <v>43700</v>
      </c>
      <c r="O1286" s="90">
        <v>42500</v>
      </c>
      <c r="P1286" s="90">
        <v>41500</v>
      </c>
      <c r="Q1286" s="90">
        <v>42200</v>
      </c>
      <c r="R1286" s="90">
        <v>41100</v>
      </c>
      <c r="S1286" s="90">
        <v>43200</v>
      </c>
      <c r="T1286" s="90">
        <v>45200</v>
      </c>
      <c r="U1286" s="90">
        <v>46500</v>
      </c>
      <c r="V1286" s="90">
        <v>46200</v>
      </c>
      <c r="W1286" s="90">
        <v>49000</v>
      </c>
    </row>
    <row r="1287" spans="1:23">
      <c r="A1287" s="93">
        <v>45557</v>
      </c>
      <c r="B1287" s="90" t="s">
        <v>24</v>
      </c>
      <c r="C1287" s="90" t="s">
        <v>24</v>
      </c>
      <c r="D1287" s="90" t="s">
        <v>24</v>
      </c>
      <c r="E1287" s="90" t="s">
        <v>24</v>
      </c>
      <c r="F1287" s="90" t="s">
        <v>24</v>
      </c>
      <c r="G1287" s="90" t="s">
        <v>24</v>
      </c>
      <c r="H1287" s="90" t="s">
        <v>24</v>
      </c>
      <c r="I1287" s="90" t="s">
        <v>24</v>
      </c>
      <c r="J1287" s="90" t="s">
        <v>24</v>
      </c>
      <c r="K1287" s="90" t="s">
        <v>24</v>
      </c>
      <c r="L1287" s="90" t="s">
        <v>24</v>
      </c>
      <c r="M1287" s="90" t="s">
        <v>24</v>
      </c>
      <c r="N1287" s="90" t="s">
        <v>24</v>
      </c>
      <c r="O1287" s="90" t="s">
        <v>24</v>
      </c>
      <c r="P1287" s="90" t="s">
        <v>24</v>
      </c>
      <c r="Q1287" s="90" t="s">
        <v>24</v>
      </c>
      <c r="R1287" s="90" t="s">
        <v>24</v>
      </c>
      <c r="S1287" s="90" t="s">
        <v>24</v>
      </c>
      <c r="T1287" s="90" t="s">
        <v>24</v>
      </c>
      <c r="U1287" s="90" t="s">
        <v>24</v>
      </c>
      <c r="V1287" s="90" t="s">
        <v>24</v>
      </c>
      <c r="W1287" s="90" t="s">
        <v>24</v>
      </c>
    </row>
    <row r="1288" spans="1:23">
      <c r="A1288" s="93">
        <v>45558</v>
      </c>
      <c r="B1288" s="90">
        <v>45300</v>
      </c>
      <c r="C1288" s="90">
        <v>46200</v>
      </c>
      <c r="D1288" s="90">
        <v>45100</v>
      </c>
      <c r="E1288" s="90">
        <v>41500</v>
      </c>
      <c r="F1288" s="90">
        <v>47300</v>
      </c>
      <c r="G1288" s="91" t="s">
        <v>25</v>
      </c>
      <c r="H1288" s="90">
        <v>44300</v>
      </c>
      <c r="I1288" s="90">
        <v>44200</v>
      </c>
      <c r="J1288" s="90">
        <v>46400</v>
      </c>
      <c r="K1288" s="91" t="s">
        <v>25</v>
      </c>
      <c r="L1288" s="90">
        <v>46400</v>
      </c>
      <c r="M1288" s="90">
        <v>45700</v>
      </c>
      <c r="N1288" s="90">
        <v>43800</v>
      </c>
      <c r="O1288" s="90">
        <v>42900</v>
      </c>
      <c r="P1288" s="90">
        <v>42700</v>
      </c>
      <c r="Q1288" s="90">
        <v>42900</v>
      </c>
      <c r="R1288" s="90">
        <v>41700</v>
      </c>
      <c r="S1288" s="90">
        <v>43600</v>
      </c>
      <c r="T1288" s="90">
        <v>45500</v>
      </c>
      <c r="U1288" s="90">
        <v>47000</v>
      </c>
      <c r="V1288" s="90">
        <v>46400</v>
      </c>
      <c r="W1288" s="90">
        <v>49200</v>
      </c>
    </row>
    <row r="1289" spans="1:23">
      <c r="A1289" s="93">
        <v>45559</v>
      </c>
      <c r="B1289" s="90">
        <v>46000</v>
      </c>
      <c r="C1289" s="90">
        <v>46500</v>
      </c>
      <c r="D1289" s="90">
        <v>45500</v>
      </c>
      <c r="E1289" s="90">
        <v>42000</v>
      </c>
      <c r="F1289" s="90">
        <v>47300</v>
      </c>
      <c r="G1289" s="91" t="s">
        <v>25</v>
      </c>
      <c r="H1289" s="90">
        <v>44800</v>
      </c>
      <c r="I1289" s="90">
        <v>44600</v>
      </c>
      <c r="J1289" s="90">
        <v>46600</v>
      </c>
      <c r="K1289" s="91" t="s">
        <v>25</v>
      </c>
      <c r="L1289" s="90">
        <v>46900</v>
      </c>
      <c r="M1289" s="90">
        <v>46000</v>
      </c>
      <c r="N1289" s="90">
        <v>44500</v>
      </c>
      <c r="O1289" s="90">
        <v>43400</v>
      </c>
      <c r="P1289" s="90">
        <v>43000</v>
      </c>
      <c r="Q1289" s="90">
        <v>43400</v>
      </c>
      <c r="R1289" s="90">
        <v>42800</v>
      </c>
      <c r="S1289" s="90">
        <v>44100</v>
      </c>
      <c r="T1289" s="90">
        <v>46300</v>
      </c>
      <c r="U1289" s="90">
        <v>47500</v>
      </c>
      <c r="V1289" s="90">
        <v>46800</v>
      </c>
      <c r="W1289" s="90">
        <v>49500</v>
      </c>
    </row>
    <row r="1290" spans="1:23">
      <c r="A1290" s="93">
        <v>45560</v>
      </c>
      <c r="B1290" s="90">
        <v>46300</v>
      </c>
      <c r="C1290" s="90">
        <v>47000</v>
      </c>
      <c r="D1290" s="90">
        <v>46400</v>
      </c>
      <c r="E1290" s="90">
        <v>42500</v>
      </c>
      <c r="F1290" s="90">
        <v>47500</v>
      </c>
      <c r="G1290" s="91" t="s">
        <v>25</v>
      </c>
      <c r="H1290" s="90">
        <v>44800</v>
      </c>
      <c r="I1290" s="90">
        <v>45100</v>
      </c>
      <c r="J1290" s="90">
        <v>47200</v>
      </c>
      <c r="K1290" s="91" t="s">
        <v>25</v>
      </c>
      <c r="L1290" s="90">
        <v>47500</v>
      </c>
      <c r="M1290" s="90">
        <v>46200</v>
      </c>
      <c r="N1290" s="90">
        <v>45000</v>
      </c>
      <c r="O1290" s="90">
        <v>43600</v>
      </c>
      <c r="P1290" s="90">
        <v>43800</v>
      </c>
      <c r="Q1290" s="90">
        <v>44000</v>
      </c>
      <c r="R1290" s="90">
        <v>43000</v>
      </c>
      <c r="S1290" s="90">
        <v>44600</v>
      </c>
      <c r="T1290" s="90">
        <v>46800</v>
      </c>
      <c r="U1290" s="90">
        <v>47500</v>
      </c>
      <c r="V1290" s="90">
        <v>47500</v>
      </c>
      <c r="W1290" s="90">
        <v>50200</v>
      </c>
    </row>
    <row r="1291" spans="1:23">
      <c r="A1291" s="93">
        <v>45561</v>
      </c>
      <c r="B1291" s="90">
        <v>46500</v>
      </c>
      <c r="C1291" s="90">
        <v>47000</v>
      </c>
      <c r="D1291" s="90">
        <v>47000</v>
      </c>
      <c r="E1291" s="90">
        <v>42800</v>
      </c>
      <c r="F1291" s="90">
        <v>47900</v>
      </c>
      <c r="G1291" s="91" t="s">
        <v>25</v>
      </c>
      <c r="H1291" s="90">
        <v>44800</v>
      </c>
      <c r="I1291" s="90">
        <v>45600</v>
      </c>
      <c r="J1291" s="90">
        <v>47200</v>
      </c>
      <c r="K1291" s="91" t="s">
        <v>25</v>
      </c>
      <c r="L1291" s="90">
        <v>48000</v>
      </c>
      <c r="M1291" s="90">
        <v>46400</v>
      </c>
      <c r="N1291" s="90">
        <v>45700</v>
      </c>
      <c r="O1291" s="90">
        <v>44500</v>
      </c>
      <c r="P1291" s="90">
        <v>44200</v>
      </c>
      <c r="Q1291" s="90">
        <v>44200</v>
      </c>
      <c r="R1291" s="90">
        <v>43300</v>
      </c>
      <c r="S1291" s="90">
        <v>44900</v>
      </c>
      <c r="T1291" s="90">
        <v>47300</v>
      </c>
      <c r="U1291" s="90">
        <v>47500</v>
      </c>
      <c r="V1291" s="90">
        <v>47500</v>
      </c>
      <c r="W1291" s="90">
        <v>50500</v>
      </c>
    </row>
    <row r="1292" spans="1:23">
      <c r="A1292" s="93">
        <v>45562</v>
      </c>
      <c r="B1292" s="90">
        <v>46500</v>
      </c>
      <c r="C1292" s="90">
        <v>47000</v>
      </c>
      <c r="D1292" s="90">
        <v>46800</v>
      </c>
      <c r="E1292" s="90">
        <v>42500</v>
      </c>
      <c r="F1292" s="90">
        <v>48100</v>
      </c>
      <c r="G1292" s="91" t="s">
        <v>25</v>
      </c>
      <c r="H1292" s="90">
        <v>44800</v>
      </c>
      <c r="I1292" s="90">
        <v>45500</v>
      </c>
      <c r="J1292" s="90">
        <v>47200</v>
      </c>
      <c r="K1292" s="91" t="s">
        <v>25</v>
      </c>
      <c r="L1292" s="90">
        <v>48000</v>
      </c>
      <c r="M1292" s="90">
        <v>46400</v>
      </c>
      <c r="N1292" s="90">
        <v>45500</v>
      </c>
      <c r="O1292" s="90">
        <v>44500</v>
      </c>
      <c r="P1292" s="90">
        <v>43800</v>
      </c>
      <c r="Q1292" s="90">
        <v>44000</v>
      </c>
      <c r="R1292" s="90">
        <v>43200</v>
      </c>
      <c r="S1292" s="90">
        <v>44600</v>
      </c>
      <c r="T1292" s="90">
        <v>47300</v>
      </c>
      <c r="U1292" s="90">
        <v>47500</v>
      </c>
      <c r="V1292" s="90">
        <v>47500</v>
      </c>
      <c r="W1292" s="90">
        <v>50500</v>
      </c>
    </row>
    <row r="1293" spans="1:23">
      <c r="A1293" s="93">
        <v>45563</v>
      </c>
      <c r="B1293" s="90">
        <v>46500</v>
      </c>
      <c r="C1293" s="90">
        <v>47300</v>
      </c>
      <c r="D1293" s="90">
        <v>47300</v>
      </c>
      <c r="E1293" s="90">
        <v>42800</v>
      </c>
      <c r="F1293" s="90">
        <v>48100</v>
      </c>
      <c r="G1293" s="91" t="s">
        <v>25</v>
      </c>
      <c r="H1293" s="90">
        <v>44800</v>
      </c>
      <c r="I1293" s="90">
        <v>45900</v>
      </c>
      <c r="J1293" s="90">
        <v>47300</v>
      </c>
      <c r="K1293" s="91" t="s">
        <v>25</v>
      </c>
      <c r="L1293" s="90">
        <v>48100</v>
      </c>
      <c r="M1293" s="90">
        <v>46400</v>
      </c>
      <c r="N1293" s="90">
        <v>45500</v>
      </c>
      <c r="O1293" s="90">
        <v>44600</v>
      </c>
      <c r="P1293" s="90">
        <v>44000</v>
      </c>
      <c r="Q1293" s="90">
        <v>44200</v>
      </c>
      <c r="R1293" s="90">
        <v>43300</v>
      </c>
      <c r="S1293" s="90">
        <v>44900</v>
      </c>
      <c r="T1293" s="90">
        <v>47500</v>
      </c>
      <c r="U1293" s="90">
        <v>47500</v>
      </c>
      <c r="V1293" s="90">
        <v>47700</v>
      </c>
      <c r="W1293" s="90">
        <v>50900</v>
      </c>
    </row>
    <row r="1294" spans="1:23">
      <c r="A1294" s="93">
        <v>45564</v>
      </c>
      <c r="B1294" s="90" t="s">
        <v>24</v>
      </c>
      <c r="C1294" s="90" t="s">
        <v>24</v>
      </c>
      <c r="D1294" s="90" t="s">
        <v>24</v>
      </c>
      <c r="E1294" s="90" t="s">
        <v>24</v>
      </c>
      <c r="F1294" s="90" t="s">
        <v>24</v>
      </c>
      <c r="G1294" s="90" t="s">
        <v>24</v>
      </c>
      <c r="H1294" s="90" t="s">
        <v>24</v>
      </c>
      <c r="I1294" s="90" t="s">
        <v>24</v>
      </c>
      <c r="J1294" s="90" t="s">
        <v>24</v>
      </c>
      <c r="K1294" s="90" t="s">
        <v>24</v>
      </c>
      <c r="L1294" s="90" t="s">
        <v>24</v>
      </c>
      <c r="M1294" s="90" t="s">
        <v>24</v>
      </c>
      <c r="N1294" s="90" t="s">
        <v>24</v>
      </c>
      <c r="O1294" s="90" t="s">
        <v>24</v>
      </c>
      <c r="P1294" s="90" t="s">
        <v>24</v>
      </c>
      <c r="Q1294" s="90" t="s">
        <v>24</v>
      </c>
      <c r="R1294" s="90" t="s">
        <v>24</v>
      </c>
      <c r="S1294" s="90" t="s">
        <v>24</v>
      </c>
      <c r="T1294" s="90" t="s">
        <v>24</v>
      </c>
      <c r="U1294" s="90" t="s">
        <v>24</v>
      </c>
      <c r="V1294" s="90" t="s">
        <v>24</v>
      </c>
      <c r="W1294" s="90" t="s">
        <v>24</v>
      </c>
    </row>
    <row r="1295" spans="1:23">
      <c r="A1295" s="93">
        <v>45565</v>
      </c>
      <c r="B1295" s="90">
        <v>47300</v>
      </c>
      <c r="C1295" s="90">
        <v>47500</v>
      </c>
      <c r="D1295" s="90">
        <v>47700</v>
      </c>
      <c r="E1295" s="90">
        <v>43500</v>
      </c>
      <c r="F1295" s="90">
        <v>48900</v>
      </c>
      <c r="G1295" s="91" t="s">
        <v>25</v>
      </c>
      <c r="H1295" s="90">
        <v>47000</v>
      </c>
      <c r="I1295" s="90">
        <v>46800</v>
      </c>
      <c r="J1295" s="90">
        <v>48200</v>
      </c>
      <c r="K1295" s="91" t="s">
        <v>25</v>
      </c>
      <c r="L1295" s="90">
        <v>48300</v>
      </c>
      <c r="M1295" s="90">
        <v>47100</v>
      </c>
      <c r="N1295" s="90">
        <v>46200</v>
      </c>
      <c r="O1295" s="90">
        <v>44800</v>
      </c>
      <c r="P1295" s="90">
        <v>45000</v>
      </c>
      <c r="Q1295" s="90">
        <v>45000</v>
      </c>
      <c r="R1295" s="90">
        <v>43500</v>
      </c>
      <c r="S1295" s="90">
        <v>45600</v>
      </c>
      <c r="T1295" s="90">
        <v>48000</v>
      </c>
      <c r="U1295" s="90">
        <v>47500</v>
      </c>
      <c r="V1295" s="90">
        <v>49400</v>
      </c>
      <c r="W1295" s="90">
        <v>52500</v>
      </c>
    </row>
    <row r="1296" spans="1:23">
      <c r="A1296" s="93">
        <v>45566</v>
      </c>
      <c r="B1296" s="90">
        <v>47600</v>
      </c>
      <c r="C1296" s="90">
        <v>47800</v>
      </c>
      <c r="D1296" s="90">
        <v>47800</v>
      </c>
      <c r="E1296" s="90">
        <v>43800</v>
      </c>
      <c r="F1296" s="90">
        <v>49200</v>
      </c>
      <c r="G1296" s="91" t="s">
        <v>25</v>
      </c>
      <c r="H1296" s="90">
        <v>47000</v>
      </c>
      <c r="I1296" s="90">
        <v>47000</v>
      </c>
      <c r="J1296" s="90">
        <v>48800</v>
      </c>
      <c r="K1296" s="91" t="s">
        <v>25</v>
      </c>
      <c r="L1296" s="90">
        <v>48600</v>
      </c>
      <c r="M1296" s="90">
        <v>47600</v>
      </c>
      <c r="N1296" s="90">
        <v>47000</v>
      </c>
      <c r="O1296" s="90">
        <v>44800</v>
      </c>
      <c r="P1296" s="90">
        <v>45200</v>
      </c>
      <c r="Q1296" s="90">
        <v>45400</v>
      </c>
      <c r="R1296" s="90">
        <v>43800</v>
      </c>
      <c r="S1296" s="90">
        <v>45900</v>
      </c>
      <c r="T1296" s="90">
        <v>48600</v>
      </c>
      <c r="U1296" s="90">
        <v>47500</v>
      </c>
      <c r="V1296" s="90">
        <v>49400</v>
      </c>
      <c r="W1296" s="90">
        <v>52500</v>
      </c>
    </row>
    <row r="1297" spans="1:23">
      <c r="A1297" s="93">
        <v>45567</v>
      </c>
      <c r="B1297" s="90" t="s">
        <v>24</v>
      </c>
      <c r="C1297" s="90" t="s">
        <v>24</v>
      </c>
      <c r="D1297" s="90" t="s">
        <v>24</v>
      </c>
      <c r="E1297" s="90" t="s">
        <v>24</v>
      </c>
      <c r="F1297" s="90" t="s">
        <v>24</v>
      </c>
      <c r="G1297" s="90" t="s">
        <v>24</v>
      </c>
      <c r="H1297" s="90" t="s">
        <v>24</v>
      </c>
      <c r="I1297" s="90" t="s">
        <v>24</v>
      </c>
      <c r="J1297" s="90" t="s">
        <v>24</v>
      </c>
      <c r="K1297" s="90" t="s">
        <v>24</v>
      </c>
      <c r="L1297" s="90" t="s">
        <v>24</v>
      </c>
      <c r="M1297" s="90" t="s">
        <v>24</v>
      </c>
      <c r="N1297" s="90" t="s">
        <v>24</v>
      </c>
      <c r="O1297" s="90" t="s">
        <v>24</v>
      </c>
      <c r="P1297" s="90" t="s">
        <v>24</v>
      </c>
      <c r="Q1297" s="90" t="s">
        <v>24</v>
      </c>
      <c r="R1297" s="90" t="s">
        <v>24</v>
      </c>
      <c r="S1297" s="90" t="s">
        <v>24</v>
      </c>
      <c r="T1297" s="90" t="s">
        <v>24</v>
      </c>
      <c r="U1297" s="90" t="s">
        <v>24</v>
      </c>
      <c r="V1297" s="90" t="s">
        <v>24</v>
      </c>
      <c r="W1297" s="90" t="s">
        <v>24</v>
      </c>
    </row>
    <row r="1298" spans="1:23">
      <c r="A1298" s="93">
        <v>45568</v>
      </c>
      <c r="B1298" s="90">
        <v>47800</v>
      </c>
      <c r="C1298" s="90">
        <v>48200</v>
      </c>
      <c r="D1298" s="90">
        <v>48500</v>
      </c>
      <c r="E1298" s="90">
        <v>44000</v>
      </c>
      <c r="F1298" s="90">
        <v>49200</v>
      </c>
      <c r="G1298" s="91" t="s">
        <v>25</v>
      </c>
      <c r="H1298" s="90">
        <v>47000</v>
      </c>
      <c r="I1298" s="90">
        <v>47000</v>
      </c>
      <c r="J1298" s="90">
        <v>49100</v>
      </c>
      <c r="K1298" s="91" t="s">
        <v>25</v>
      </c>
      <c r="L1298" s="90">
        <v>48600</v>
      </c>
      <c r="M1298" s="90">
        <v>47800</v>
      </c>
      <c r="N1298" s="90">
        <v>47400</v>
      </c>
      <c r="O1298" s="90">
        <v>44900</v>
      </c>
      <c r="P1298" s="90">
        <v>45600</v>
      </c>
      <c r="Q1298" s="90">
        <v>45700</v>
      </c>
      <c r="R1298" s="90">
        <v>44500</v>
      </c>
      <c r="S1298" s="90">
        <v>46100</v>
      </c>
      <c r="T1298" s="90">
        <v>49000</v>
      </c>
      <c r="U1298" s="90">
        <v>47500</v>
      </c>
      <c r="V1298" s="90">
        <v>49400</v>
      </c>
      <c r="W1298" s="90">
        <v>52500</v>
      </c>
    </row>
    <row r="1299" spans="1:23">
      <c r="A1299" s="93">
        <v>45569</v>
      </c>
      <c r="B1299" s="90">
        <v>48000</v>
      </c>
      <c r="C1299" s="90">
        <v>48200</v>
      </c>
      <c r="D1299" s="90">
        <v>48700</v>
      </c>
      <c r="E1299" s="90">
        <v>44500</v>
      </c>
      <c r="F1299" s="90">
        <v>49600</v>
      </c>
      <c r="G1299" s="91" t="s">
        <v>25</v>
      </c>
      <c r="H1299" s="90">
        <v>47000</v>
      </c>
      <c r="I1299" s="90">
        <v>47500</v>
      </c>
      <c r="J1299" s="90">
        <v>49600</v>
      </c>
      <c r="K1299" s="91" t="s">
        <v>25</v>
      </c>
      <c r="L1299" s="90">
        <v>49000</v>
      </c>
      <c r="M1299" s="90">
        <v>48600</v>
      </c>
      <c r="N1299" s="90">
        <v>48200</v>
      </c>
      <c r="O1299" s="90">
        <v>45000</v>
      </c>
      <c r="P1299" s="90">
        <v>45800</v>
      </c>
      <c r="Q1299" s="90">
        <v>46100</v>
      </c>
      <c r="R1299" s="90">
        <v>44800</v>
      </c>
      <c r="S1299" s="90">
        <v>46600</v>
      </c>
      <c r="T1299" s="90">
        <v>49300</v>
      </c>
      <c r="U1299" s="90">
        <v>47500</v>
      </c>
      <c r="V1299" s="90">
        <v>49800</v>
      </c>
      <c r="W1299" s="90">
        <v>53000</v>
      </c>
    </row>
    <row r="1300" spans="1:23">
      <c r="A1300" s="93">
        <v>45570</v>
      </c>
      <c r="B1300" s="90">
        <v>48000</v>
      </c>
      <c r="C1300" s="90">
        <v>48200</v>
      </c>
      <c r="D1300" s="90">
        <v>48700</v>
      </c>
      <c r="E1300" s="90">
        <v>44800</v>
      </c>
      <c r="F1300" s="90">
        <v>49600</v>
      </c>
      <c r="G1300" s="91" t="s">
        <v>25</v>
      </c>
      <c r="H1300" s="90">
        <v>47000</v>
      </c>
      <c r="I1300" s="90">
        <v>47500</v>
      </c>
      <c r="J1300" s="90">
        <v>49600</v>
      </c>
      <c r="K1300" s="91" t="s">
        <v>25</v>
      </c>
      <c r="L1300" s="90">
        <v>49000</v>
      </c>
      <c r="M1300" s="90">
        <v>49000</v>
      </c>
      <c r="N1300" s="90">
        <v>47800</v>
      </c>
      <c r="O1300" s="90">
        <v>45200</v>
      </c>
      <c r="P1300" s="90">
        <v>45800</v>
      </c>
      <c r="Q1300" s="90">
        <v>45800</v>
      </c>
      <c r="R1300" s="90">
        <v>44900</v>
      </c>
      <c r="S1300" s="90">
        <v>46900</v>
      </c>
      <c r="T1300" s="90">
        <v>49100</v>
      </c>
      <c r="U1300" s="90">
        <v>47500</v>
      </c>
      <c r="V1300" s="90">
        <v>49800</v>
      </c>
      <c r="W1300" s="90">
        <v>53000</v>
      </c>
    </row>
    <row r="1301" spans="1:23">
      <c r="A1301" s="93">
        <v>45571</v>
      </c>
      <c r="B1301" s="90" t="s">
        <v>24</v>
      </c>
      <c r="C1301" s="90" t="s">
        <v>24</v>
      </c>
      <c r="D1301" s="90" t="s">
        <v>24</v>
      </c>
      <c r="E1301" s="90" t="s">
        <v>24</v>
      </c>
      <c r="F1301" s="90" t="s">
        <v>24</v>
      </c>
      <c r="G1301" s="90" t="s">
        <v>24</v>
      </c>
      <c r="H1301" s="90" t="s">
        <v>24</v>
      </c>
      <c r="I1301" s="90" t="s">
        <v>24</v>
      </c>
      <c r="J1301" s="90" t="s">
        <v>24</v>
      </c>
      <c r="K1301" s="90" t="s">
        <v>24</v>
      </c>
      <c r="L1301" s="90" t="s">
        <v>24</v>
      </c>
      <c r="M1301" s="90" t="s">
        <v>24</v>
      </c>
      <c r="N1301" s="90" t="s">
        <v>24</v>
      </c>
      <c r="O1301" s="90" t="s">
        <v>24</v>
      </c>
      <c r="P1301" s="90" t="s">
        <v>24</v>
      </c>
      <c r="Q1301" s="90" t="s">
        <v>24</v>
      </c>
      <c r="R1301" s="90" t="s">
        <v>24</v>
      </c>
      <c r="S1301" s="90" t="s">
        <v>24</v>
      </c>
      <c r="T1301" s="90" t="s">
        <v>24</v>
      </c>
      <c r="U1301" s="90" t="s">
        <v>24</v>
      </c>
      <c r="V1301" s="90" t="s">
        <v>24</v>
      </c>
      <c r="W1301" s="90" t="s">
        <v>24</v>
      </c>
    </row>
    <row r="1302" spans="1:23">
      <c r="A1302" s="93">
        <v>45572</v>
      </c>
      <c r="B1302" s="90">
        <v>48000</v>
      </c>
      <c r="C1302" s="90">
        <v>48500</v>
      </c>
      <c r="D1302" s="90">
        <v>48800</v>
      </c>
      <c r="E1302" s="90">
        <v>44700</v>
      </c>
      <c r="F1302" s="90">
        <v>49700</v>
      </c>
      <c r="G1302" s="91" t="s">
        <v>25</v>
      </c>
      <c r="H1302" s="90">
        <v>47000</v>
      </c>
      <c r="I1302" s="90">
        <v>47400</v>
      </c>
      <c r="J1302" s="90">
        <v>50000</v>
      </c>
      <c r="K1302" s="91" t="s">
        <v>25</v>
      </c>
      <c r="L1302" s="90">
        <v>48800</v>
      </c>
      <c r="M1302" s="90">
        <v>49700</v>
      </c>
      <c r="N1302" s="90">
        <v>47600</v>
      </c>
      <c r="O1302" s="90">
        <v>45600</v>
      </c>
      <c r="P1302" s="90">
        <v>45700</v>
      </c>
      <c r="Q1302" s="90">
        <v>46000</v>
      </c>
      <c r="R1302" s="90">
        <v>45000</v>
      </c>
      <c r="S1302" s="90">
        <v>46800</v>
      </c>
      <c r="T1302" s="90">
        <v>49100</v>
      </c>
      <c r="U1302" s="90">
        <v>47500</v>
      </c>
      <c r="V1302" s="90">
        <v>49800</v>
      </c>
      <c r="W1302" s="90">
        <v>53000</v>
      </c>
    </row>
    <row r="1303" spans="1:23">
      <c r="A1303" s="93">
        <v>45573</v>
      </c>
      <c r="B1303" s="90">
        <v>48200</v>
      </c>
      <c r="C1303" s="90">
        <v>48500</v>
      </c>
      <c r="D1303" s="90">
        <v>49000</v>
      </c>
      <c r="E1303" s="90">
        <v>45000</v>
      </c>
      <c r="F1303" s="90">
        <v>49700</v>
      </c>
      <c r="G1303" s="91" t="s">
        <v>25</v>
      </c>
      <c r="H1303" s="90">
        <v>46800</v>
      </c>
      <c r="I1303" s="90">
        <v>47400</v>
      </c>
      <c r="J1303" s="90">
        <v>50000</v>
      </c>
      <c r="K1303" s="91" t="s">
        <v>25</v>
      </c>
      <c r="L1303" s="90">
        <v>48900</v>
      </c>
      <c r="M1303" s="90">
        <v>49700</v>
      </c>
      <c r="N1303" s="90">
        <v>48200</v>
      </c>
      <c r="O1303" s="90">
        <v>45600</v>
      </c>
      <c r="P1303" s="90">
        <v>45900</v>
      </c>
      <c r="Q1303" s="90">
        <v>46300</v>
      </c>
      <c r="R1303" s="90">
        <v>45500</v>
      </c>
      <c r="S1303" s="90">
        <v>47100</v>
      </c>
      <c r="T1303" s="90">
        <v>49300</v>
      </c>
      <c r="U1303" s="90">
        <v>47500</v>
      </c>
      <c r="V1303" s="90">
        <v>49800</v>
      </c>
      <c r="W1303" s="90">
        <v>53000</v>
      </c>
    </row>
    <row r="1304" spans="1:23">
      <c r="A1304" s="93">
        <v>45574</v>
      </c>
      <c r="B1304" s="90">
        <v>48200</v>
      </c>
      <c r="C1304" s="90">
        <v>48500</v>
      </c>
      <c r="D1304" s="90">
        <v>48700</v>
      </c>
      <c r="E1304" s="90">
        <v>44700</v>
      </c>
      <c r="F1304" s="90">
        <v>49700</v>
      </c>
      <c r="G1304" s="91" t="s">
        <v>25</v>
      </c>
      <c r="H1304" s="90">
        <v>46800</v>
      </c>
      <c r="I1304" s="90">
        <v>47200</v>
      </c>
      <c r="J1304" s="90">
        <v>50000</v>
      </c>
      <c r="K1304" s="91" t="s">
        <v>25</v>
      </c>
      <c r="L1304" s="90">
        <v>48900</v>
      </c>
      <c r="M1304" s="90">
        <v>49600</v>
      </c>
      <c r="N1304" s="90">
        <v>47800</v>
      </c>
      <c r="O1304" s="90">
        <v>45600</v>
      </c>
      <c r="P1304" s="90">
        <v>45600</v>
      </c>
      <c r="Q1304" s="90">
        <v>45800</v>
      </c>
      <c r="R1304" s="90">
        <v>45500</v>
      </c>
      <c r="S1304" s="90">
        <v>46800</v>
      </c>
      <c r="T1304" s="90">
        <v>49100</v>
      </c>
      <c r="U1304" s="90">
        <v>47500</v>
      </c>
      <c r="V1304" s="90">
        <v>49800</v>
      </c>
      <c r="W1304" s="90">
        <v>53000</v>
      </c>
    </row>
    <row r="1305" spans="1:23">
      <c r="A1305" s="93">
        <v>45575</v>
      </c>
      <c r="B1305" s="90">
        <v>47800</v>
      </c>
      <c r="C1305" s="90">
        <v>48500</v>
      </c>
      <c r="D1305" s="90">
        <v>48600</v>
      </c>
      <c r="E1305" s="91" t="s">
        <v>25</v>
      </c>
      <c r="F1305" s="90">
        <v>49400</v>
      </c>
      <c r="G1305" s="91" t="s">
        <v>25</v>
      </c>
      <c r="H1305" s="90">
        <v>46800</v>
      </c>
      <c r="I1305" s="90">
        <v>46900</v>
      </c>
      <c r="J1305" s="90">
        <v>49500</v>
      </c>
      <c r="K1305" s="91" t="s">
        <v>25</v>
      </c>
      <c r="L1305" s="90">
        <v>48800</v>
      </c>
      <c r="M1305" s="90">
        <v>48900</v>
      </c>
      <c r="N1305" s="90">
        <v>47600</v>
      </c>
      <c r="O1305" s="90">
        <v>45200</v>
      </c>
      <c r="P1305" s="90">
        <v>45100</v>
      </c>
      <c r="Q1305" s="90">
        <v>45300</v>
      </c>
      <c r="R1305" s="90">
        <v>45200</v>
      </c>
      <c r="S1305" s="91" t="s">
        <v>25</v>
      </c>
      <c r="T1305" s="90">
        <v>48700</v>
      </c>
      <c r="U1305" s="90">
        <v>47500</v>
      </c>
      <c r="V1305" s="90">
        <v>49800</v>
      </c>
      <c r="W1305" s="90">
        <v>53000</v>
      </c>
    </row>
    <row r="1306" spans="1:23">
      <c r="A1306" s="93">
        <v>45576</v>
      </c>
      <c r="B1306" s="90">
        <v>47800</v>
      </c>
      <c r="C1306" s="90">
        <v>48300</v>
      </c>
      <c r="D1306" s="90">
        <v>48500</v>
      </c>
      <c r="E1306" s="91" t="s">
        <v>25</v>
      </c>
      <c r="F1306" s="90">
        <v>49400</v>
      </c>
      <c r="G1306" s="91" t="s">
        <v>25</v>
      </c>
      <c r="H1306" s="90">
        <v>46800</v>
      </c>
      <c r="I1306" s="90">
        <v>46800</v>
      </c>
      <c r="J1306" s="90">
        <v>49300</v>
      </c>
      <c r="K1306" s="91" t="s">
        <v>25</v>
      </c>
      <c r="L1306" s="90">
        <v>48700</v>
      </c>
      <c r="M1306" s="90">
        <v>48600</v>
      </c>
      <c r="N1306" s="90">
        <v>47300</v>
      </c>
      <c r="O1306" s="90">
        <v>45200</v>
      </c>
      <c r="P1306" s="90">
        <v>44300</v>
      </c>
      <c r="Q1306" s="90">
        <v>44500</v>
      </c>
      <c r="R1306" s="90">
        <v>45000</v>
      </c>
      <c r="S1306" s="91" t="s">
        <v>25</v>
      </c>
      <c r="T1306" s="90">
        <v>48200</v>
      </c>
      <c r="U1306" s="90">
        <v>48000</v>
      </c>
      <c r="V1306" s="90">
        <v>49800</v>
      </c>
      <c r="W1306" s="90">
        <v>53000</v>
      </c>
    </row>
    <row r="1307" spans="1:23">
      <c r="A1307" s="93">
        <v>45577</v>
      </c>
      <c r="B1307" s="90" t="s">
        <v>24</v>
      </c>
      <c r="C1307" s="90" t="s">
        <v>24</v>
      </c>
      <c r="D1307" s="90" t="s">
        <v>24</v>
      </c>
      <c r="E1307" s="90" t="s">
        <v>24</v>
      </c>
      <c r="F1307" s="90" t="s">
        <v>24</v>
      </c>
      <c r="G1307" s="90" t="s">
        <v>24</v>
      </c>
      <c r="H1307" s="90" t="s">
        <v>24</v>
      </c>
      <c r="I1307" s="90" t="s">
        <v>24</v>
      </c>
      <c r="J1307" s="90" t="s">
        <v>24</v>
      </c>
      <c r="K1307" s="90" t="s">
        <v>24</v>
      </c>
      <c r="L1307" s="90" t="s">
        <v>24</v>
      </c>
      <c r="M1307" s="90" t="s">
        <v>24</v>
      </c>
      <c r="N1307" s="90" t="s">
        <v>24</v>
      </c>
      <c r="O1307" s="90" t="s">
        <v>24</v>
      </c>
      <c r="P1307" s="90" t="s">
        <v>24</v>
      </c>
      <c r="Q1307" s="90" t="s">
        <v>24</v>
      </c>
      <c r="R1307" s="90" t="s">
        <v>24</v>
      </c>
      <c r="S1307" s="90" t="s">
        <v>24</v>
      </c>
      <c r="T1307" s="90" t="s">
        <v>24</v>
      </c>
      <c r="U1307" s="90" t="s">
        <v>24</v>
      </c>
      <c r="V1307" s="90" t="s">
        <v>24</v>
      </c>
      <c r="W1307" s="90" t="s">
        <v>24</v>
      </c>
    </row>
    <row r="1308" spans="1:23">
      <c r="A1308" s="93">
        <v>45578</v>
      </c>
      <c r="B1308" s="90" t="s">
        <v>24</v>
      </c>
      <c r="C1308" s="90" t="s">
        <v>24</v>
      </c>
      <c r="D1308" s="90" t="s">
        <v>24</v>
      </c>
      <c r="E1308" s="90" t="s">
        <v>24</v>
      </c>
      <c r="F1308" s="90" t="s">
        <v>24</v>
      </c>
      <c r="G1308" s="90" t="s">
        <v>24</v>
      </c>
      <c r="H1308" s="90" t="s">
        <v>24</v>
      </c>
      <c r="I1308" s="90" t="s">
        <v>24</v>
      </c>
      <c r="J1308" s="90" t="s">
        <v>24</v>
      </c>
      <c r="K1308" s="90" t="s">
        <v>24</v>
      </c>
      <c r="L1308" s="90" t="s">
        <v>24</v>
      </c>
      <c r="M1308" s="90" t="s">
        <v>24</v>
      </c>
      <c r="N1308" s="90" t="s">
        <v>24</v>
      </c>
      <c r="O1308" s="90" t="s">
        <v>24</v>
      </c>
      <c r="P1308" s="90" t="s">
        <v>24</v>
      </c>
      <c r="Q1308" s="90" t="s">
        <v>24</v>
      </c>
      <c r="R1308" s="90" t="s">
        <v>24</v>
      </c>
      <c r="S1308" s="90" t="s">
        <v>24</v>
      </c>
      <c r="T1308" s="90" t="s">
        <v>24</v>
      </c>
      <c r="U1308" s="90" t="s">
        <v>24</v>
      </c>
      <c r="V1308" s="90" t="s">
        <v>24</v>
      </c>
      <c r="W1308" s="90" t="s">
        <v>24</v>
      </c>
    </row>
    <row r="1309" spans="1:23">
      <c r="A1309" s="93">
        <v>45579</v>
      </c>
      <c r="B1309" s="90">
        <v>47600</v>
      </c>
      <c r="C1309" s="90">
        <v>48300</v>
      </c>
      <c r="D1309" s="90">
        <v>49000</v>
      </c>
      <c r="E1309" s="90">
        <v>44800</v>
      </c>
      <c r="F1309" s="90">
        <v>49400</v>
      </c>
      <c r="G1309" s="91" t="s">
        <v>25</v>
      </c>
      <c r="H1309" s="90">
        <v>46500</v>
      </c>
      <c r="I1309" s="90">
        <v>47000</v>
      </c>
      <c r="J1309" s="90">
        <v>49300</v>
      </c>
      <c r="K1309" s="91" t="s">
        <v>25</v>
      </c>
      <c r="L1309" s="90">
        <v>49000</v>
      </c>
      <c r="M1309" s="90">
        <v>48800</v>
      </c>
      <c r="N1309" s="90">
        <v>47600</v>
      </c>
      <c r="O1309" s="90">
        <v>45200</v>
      </c>
      <c r="P1309" s="90">
        <v>44800</v>
      </c>
      <c r="Q1309" s="90">
        <v>44900</v>
      </c>
      <c r="R1309" s="90">
        <v>45000</v>
      </c>
      <c r="S1309" s="90">
        <v>46900</v>
      </c>
      <c r="T1309" s="90">
        <v>48200</v>
      </c>
      <c r="U1309" s="90">
        <v>48000</v>
      </c>
      <c r="V1309" s="90">
        <v>49800</v>
      </c>
      <c r="W1309" s="90">
        <v>53000</v>
      </c>
    </row>
    <row r="1310" spans="1:23">
      <c r="A1310" s="93">
        <v>45580</v>
      </c>
      <c r="B1310" s="90">
        <v>47400</v>
      </c>
      <c r="C1310" s="90">
        <v>48000</v>
      </c>
      <c r="D1310" s="90">
        <v>49000</v>
      </c>
      <c r="E1310" s="90">
        <v>44500</v>
      </c>
      <c r="F1310" s="90">
        <v>49400</v>
      </c>
      <c r="G1310" s="91" t="s">
        <v>25</v>
      </c>
      <c r="H1310" s="90">
        <v>46500</v>
      </c>
      <c r="I1310" s="90">
        <v>47000</v>
      </c>
      <c r="J1310" s="90">
        <v>49300</v>
      </c>
      <c r="K1310" s="91" t="s">
        <v>25</v>
      </c>
      <c r="L1310" s="90">
        <v>49000</v>
      </c>
      <c r="M1310" s="90">
        <v>48800</v>
      </c>
      <c r="N1310" s="90">
        <v>47600</v>
      </c>
      <c r="O1310" s="90">
        <v>44600</v>
      </c>
      <c r="P1310" s="90">
        <v>44400</v>
      </c>
      <c r="Q1310" s="90">
        <v>44800</v>
      </c>
      <c r="R1310" s="90">
        <v>44800</v>
      </c>
      <c r="S1310" s="90">
        <v>46600</v>
      </c>
      <c r="T1310" s="90">
        <v>48200</v>
      </c>
      <c r="U1310" s="90">
        <v>49000</v>
      </c>
      <c r="V1310" s="90">
        <v>49800</v>
      </c>
      <c r="W1310" s="90">
        <v>53000</v>
      </c>
    </row>
    <row r="1311" spans="1:23">
      <c r="A1311" s="93">
        <v>45581</v>
      </c>
      <c r="B1311" s="90">
        <v>47200</v>
      </c>
      <c r="C1311" s="90">
        <v>48000</v>
      </c>
      <c r="D1311" s="90">
        <v>48700</v>
      </c>
      <c r="E1311" s="90">
        <v>44900</v>
      </c>
      <c r="F1311" s="90">
        <v>49400</v>
      </c>
      <c r="G1311" s="91" t="s">
        <v>25</v>
      </c>
      <c r="H1311" s="90">
        <v>46500</v>
      </c>
      <c r="I1311" s="90">
        <v>46900</v>
      </c>
      <c r="J1311" s="90">
        <v>49300</v>
      </c>
      <c r="K1311" s="91" t="s">
        <v>25</v>
      </c>
      <c r="L1311" s="90">
        <v>49000</v>
      </c>
      <c r="M1311" s="90">
        <v>48800</v>
      </c>
      <c r="N1311" s="90">
        <v>47600</v>
      </c>
      <c r="O1311" s="90">
        <v>44500</v>
      </c>
      <c r="P1311" s="90">
        <v>44300</v>
      </c>
      <c r="Q1311" s="90">
        <v>44700</v>
      </c>
      <c r="R1311" s="90">
        <v>44600</v>
      </c>
      <c r="S1311" s="90">
        <v>47000</v>
      </c>
      <c r="T1311" s="90">
        <v>48000</v>
      </c>
      <c r="U1311" s="90">
        <v>49000</v>
      </c>
      <c r="V1311" s="90">
        <v>49600</v>
      </c>
      <c r="W1311" s="90">
        <v>53000</v>
      </c>
    </row>
    <row r="1312" spans="1:23">
      <c r="A1312" s="93">
        <v>45582</v>
      </c>
      <c r="B1312" s="90">
        <v>47200</v>
      </c>
      <c r="C1312" s="90">
        <v>48000</v>
      </c>
      <c r="D1312" s="90">
        <v>48400</v>
      </c>
      <c r="E1312" s="90">
        <v>44500</v>
      </c>
      <c r="F1312" s="90">
        <v>49200</v>
      </c>
      <c r="G1312" s="91" t="s">
        <v>25</v>
      </c>
      <c r="H1312" s="90">
        <v>46300</v>
      </c>
      <c r="I1312" s="90">
        <v>46600</v>
      </c>
      <c r="J1312" s="90">
        <v>49300</v>
      </c>
      <c r="K1312" s="91" t="s">
        <v>25</v>
      </c>
      <c r="L1312" s="90">
        <v>48800</v>
      </c>
      <c r="M1312" s="90">
        <v>48500</v>
      </c>
      <c r="N1312" s="90">
        <v>47500</v>
      </c>
      <c r="O1312" s="90">
        <v>44500</v>
      </c>
      <c r="P1312" s="90">
        <v>44000</v>
      </c>
      <c r="Q1312" s="90">
        <v>44500</v>
      </c>
      <c r="R1312" s="90">
        <v>44600</v>
      </c>
      <c r="S1312" s="90">
        <v>46600</v>
      </c>
      <c r="T1312" s="90">
        <v>47800</v>
      </c>
      <c r="U1312" s="90">
        <v>49500</v>
      </c>
      <c r="V1312" s="90">
        <v>49600</v>
      </c>
      <c r="W1312" s="90">
        <v>53000</v>
      </c>
    </row>
    <row r="1313" spans="1:23">
      <c r="A1313" s="93">
        <v>45583</v>
      </c>
      <c r="B1313" s="90">
        <v>47200</v>
      </c>
      <c r="C1313" s="90">
        <v>47800</v>
      </c>
      <c r="D1313" s="90">
        <v>48500</v>
      </c>
      <c r="E1313" s="90">
        <v>44500</v>
      </c>
      <c r="F1313" s="90">
        <v>48700</v>
      </c>
      <c r="G1313" s="91" t="s">
        <v>25</v>
      </c>
      <c r="H1313" s="90">
        <v>45800</v>
      </c>
      <c r="I1313" s="90">
        <v>46600</v>
      </c>
      <c r="J1313" s="90">
        <v>49000</v>
      </c>
      <c r="K1313" s="91" t="s">
        <v>25</v>
      </c>
      <c r="L1313" s="90">
        <v>48800</v>
      </c>
      <c r="M1313" s="90">
        <v>48000</v>
      </c>
      <c r="N1313" s="90">
        <v>47600</v>
      </c>
      <c r="O1313" s="90">
        <v>44500</v>
      </c>
      <c r="P1313" s="90">
        <v>43900</v>
      </c>
      <c r="Q1313" s="90">
        <v>44500</v>
      </c>
      <c r="R1313" s="90">
        <v>44600</v>
      </c>
      <c r="S1313" s="90">
        <v>46600</v>
      </c>
      <c r="T1313" s="90">
        <v>47800</v>
      </c>
      <c r="U1313" s="90">
        <v>49500</v>
      </c>
      <c r="V1313" s="90">
        <v>49500</v>
      </c>
      <c r="W1313" s="90">
        <v>52800</v>
      </c>
    </row>
    <row r="1314" spans="1:23">
      <c r="A1314" s="93">
        <v>45584</v>
      </c>
      <c r="B1314" s="90">
        <v>47000</v>
      </c>
      <c r="C1314" s="90">
        <v>47800</v>
      </c>
      <c r="D1314" s="90">
        <v>48400</v>
      </c>
      <c r="E1314" s="90">
        <v>44200</v>
      </c>
      <c r="F1314" s="90">
        <v>48600</v>
      </c>
      <c r="G1314" s="91" t="s">
        <v>25</v>
      </c>
      <c r="H1314" s="90">
        <v>45500</v>
      </c>
      <c r="I1314" s="90">
        <v>46200</v>
      </c>
      <c r="J1314" s="90">
        <v>48900</v>
      </c>
      <c r="K1314" s="91" t="s">
        <v>25</v>
      </c>
      <c r="L1314" s="90">
        <v>48700</v>
      </c>
      <c r="M1314" s="90">
        <v>48200</v>
      </c>
      <c r="N1314" s="90">
        <v>47300</v>
      </c>
      <c r="O1314" s="90">
        <v>44300</v>
      </c>
      <c r="P1314" s="90">
        <v>43500</v>
      </c>
      <c r="Q1314" s="90">
        <v>44000</v>
      </c>
      <c r="R1314" s="90">
        <v>44500</v>
      </c>
      <c r="S1314" s="90">
        <v>46300</v>
      </c>
      <c r="T1314" s="90">
        <v>47500</v>
      </c>
      <c r="U1314" s="90">
        <v>49500</v>
      </c>
      <c r="V1314" s="90">
        <v>49300</v>
      </c>
      <c r="W1314" s="90">
        <v>52800</v>
      </c>
    </row>
    <row r="1315" spans="1:23">
      <c r="A1315" s="93">
        <v>45585</v>
      </c>
      <c r="B1315" s="90" t="s">
        <v>24</v>
      </c>
      <c r="C1315" s="90" t="s">
        <v>24</v>
      </c>
      <c r="D1315" s="90" t="s">
        <v>24</v>
      </c>
      <c r="E1315" s="90" t="s">
        <v>24</v>
      </c>
      <c r="F1315" s="90" t="s">
        <v>24</v>
      </c>
      <c r="G1315" s="90" t="s">
        <v>24</v>
      </c>
      <c r="H1315" s="90" t="s">
        <v>24</v>
      </c>
      <c r="I1315" s="90" t="s">
        <v>24</v>
      </c>
      <c r="J1315" s="90" t="s">
        <v>24</v>
      </c>
      <c r="K1315" s="90" t="s">
        <v>24</v>
      </c>
      <c r="L1315" s="90" t="s">
        <v>24</v>
      </c>
      <c r="M1315" s="90" t="s">
        <v>24</v>
      </c>
      <c r="N1315" s="90" t="s">
        <v>24</v>
      </c>
      <c r="O1315" s="90" t="s">
        <v>24</v>
      </c>
      <c r="P1315" s="90" t="s">
        <v>24</v>
      </c>
      <c r="Q1315" s="90" t="s">
        <v>24</v>
      </c>
      <c r="R1315" s="90" t="s">
        <v>24</v>
      </c>
      <c r="S1315" s="90" t="s">
        <v>24</v>
      </c>
      <c r="T1315" s="90" t="s">
        <v>24</v>
      </c>
      <c r="U1315" s="90" t="s">
        <v>24</v>
      </c>
      <c r="V1315" s="90" t="s">
        <v>24</v>
      </c>
      <c r="W1315" s="90" t="s">
        <v>24</v>
      </c>
    </row>
    <row r="1316" spans="1:23">
      <c r="A1316" s="93">
        <v>45586</v>
      </c>
      <c r="B1316" s="90">
        <v>46500</v>
      </c>
      <c r="C1316" s="90">
        <v>47500</v>
      </c>
      <c r="D1316" s="90">
        <v>47900</v>
      </c>
      <c r="E1316" s="90">
        <v>43900</v>
      </c>
      <c r="F1316" s="90">
        <v>48500</v>
      </c>
      <c r="G1316" s="91" t="s">
        <v>25</v>
      </c>
      <c r="H1316" s="90">
        <v>45500</v>
      </c>
      <c r="I1316" s="90">
        <v>45900</v>
      </c>
      <c r="J1316" s="90">
        <v>48500</v>
      </c>
      <c r="K1316" s="91" t="s">
        <v>25</v>
      </c>
      <c r="L1316" s="90">
        <v>48600</v>
      </c>
      <c r="M1316" s="90">
        <v>48500</v>
      </c>
      <c r="N1316" s="90">
        <v>46800</v>
      </c>
      <c r="O1316" s="90">
        <v>44000</v>
      </c>
      <c r="P1316" s="90">
        <v>43000</v>
      </c>
      <c r="Q1316" s="90">
        <v>43400</v>
      </c>
      <c r="R1316" s="90">
        <v>44200</v>
      </c>
      <c r="S1316" s="90">
        <v>46000</v>
      </c>
      <c r="T1316" s="90">
        <v>47300</v>
      </c>
      <c r="U1316" s="90">
        <v>49500</v>
      </c>
      <c r="V1316" s="90">
        <v>49000</v>
      </c>
      <c r="W1316" s="90">
        <v>52800</v>
      </c>
    </row>
    <row r="1317" spans="1:23">
      <c r="A1317" s="93">
        <v>45587</v>
      </c>
      <c r="B1317" s="90">
        <v>46200</v>
      </c>
      <c r="C1317" s="90">
        <v>47200</v>
      </c>
      <c r="D1317" s="90">
        <v>47600</v>
      </c>
      <c r="E1317" s="90">
        <v>43100</v>
      </c>
      <c r="F1317" s="90">
        <v>48200</v>
      </c>
      <c r="G1317" s="91" t="s">
        <v>25</v>
      </c>
      <c r="H1317" s="90">
        <v>45000</v>
      </c>
      <c r="I1317" s="90">
        <v>45500</v>
      </c>
      <c r="J1317" s="90">
        <v>48100</v>
      </c>
      <c r="K1317" s="91" t="s">
        <v>25</v>
      </c>
      <c r="L1317" s="90">
        <v>48300</v>
      </c>
      <c r="M1317" s="90">
        <v>47800</v>
      </c>
      <c r="N1317" s="90">
        <v>46200</v>
      </c>
      <c r="O1317" s="90">
        <v>43700</v>
      </c>
      <c r="P1317" s="90">
        <v>42600</v>
      </c>
      <c r="Q1317" s="90">
        <v>42900</v>
      </c>
      <c r="R1317" s="90">
        <v>43900</v>
      </c>
      <c r="S1317" s="90">
        <v>45200</v>
      </c>
      <c r="T1317" s="90">
        <v>46800</v>
      </c>
      <c r="U1317" s="90">
        <v>49500</v>
      </c>
      <c r="V1317" s="90">
        <v>48800</v>
      </c>
      <c r="W1317" s="90">
        <v>52000</v>
      </c>
    </row>
    <row r="1318" spans="1:23">
      <c r="A1318" s="93">
        <v>45588</v>
      </c>
      <c r="B1318" s="90">
        <v>46000</v>
      </c>
      <c r="C1318" s="90">
        <v>47000</v>
      </c>
      <c r="D1318" s="90">
        <v>47200</v>
      </c>
      <c r="E1318" s="90">
        <v>42800</v>
      </c>
      <c r="F1318" s="90">
        <v>47800</v>
      </c>
      <c r="G1318" s="91" t="s">
        <v>25</v>
      </c>
      <c r="H1318" s="90">
        <v>45000</v>
      </c>
      <c r="I1318" s="90">
        <v>45100</v>
      </c>
      <c r="J1318" s="90">
        <v>47600</v>
      </c>
      <c r="K1318" s="91" t="s">
        <v>25</v>
      </c>
      <c r="L1318" s="90">
        <v>47900</v>
      </c>
      <c r="M1318" s="90">
        <v>47500</v>
      </c>
      <c r="N1318" s="90">
        <v>45700</v>
      </c>
      <c r="O1318" s="90">
        <v>43400</v>
      </c>
      <c r="P1318" s="90">
        <v>42300</v>
      </c>
      <c r="Q1318" s="90">
        <v>42700</v>
      </c>
      <c r="R1318" s="90">
        <v>43500</v>
      </c>
      <c r="S1318" s="90">
        <v>44900</v>
      </c>
      <c r="T1318" s="90">
        <v>46500</v>
      </c>
      <c r="U1318" s="90">
        <v>49500</v>
      </c>
      <c r="V1318" s="90">
        <v>48800</v>
      </c>
      <c r="W1318" s="90">
        <v>51800</v>
      </c>
    </row>
    <row r="1319" spans="1:23">
      <c r="A1319" s="93">
        <v>45589</v>
      </c>
      <c r="B1319" s="90">
        <v>45600</v>
      </c>
      <c r="C1319" s="90">
        <v>47000</v>
      </c>
      <c r="D1319" s="90">
        <v>46700</v>
      </c>
      <c r="E1319" s="90">
        <v>42700</v>
      </c>
      <c r="F1319" s="90">
        <v>47800</v>
      </c>
      <c r="G1319" s="91" t="s">
        <v>25</v>
      </c>
      <c r="H1319" s="90">
        <v>44800</v>
      </c>
      <c r="I1319" s="90">
        <v>44900</v>
      </c>
      <c r="J1319" s="90">
        <v>47500</v>
      </c>
      <c r="K1319" s="91" t="s">
        <v>25</v>
      </c>
      <c r="L1319" s="90">
        <v>47500</v>
      </c>
      <c r="M1319" s="90">
        <v>47500</v>
      </c>
      <c r="N1319" s="90">
        <v>45300</v>
      </c>
      <c r="O1319" s="90">
        <v>43400</v>
      </c>
      <c r="P1319" s="90">
        <v>42100</v>
      </c>
      <c r="Q1319" s="90">
        <v>42500</v>
      </c>
      <c r="R1319" s="90">
        <v>43000</v>
      </c>
      <c r="S1319" s="90">
        <v>44800</v>
      </c>
      <c r="T1319" s="90">
        <v>46300</v>
      </c>
      <c r="U1319" s="90">
        <v>49500</v>
      </c>
      <c r="V1319" s="90">
        <v>48500</v>
      </c>
      <c r="W1319" s="90">
        <v>51800</v>
      </c>
    </row>
    <row r="1320" spans="1:23">
      <c r="A1320" s="93">
        <v>45590</v>
      </c>
      <c r="B1320" s="90">
        <v>45600</v>
      </c>
      <c r="C1320" s="90">
        <v>47000</v>
      </c>
      <c r="D1320" s="90">
        <v>46800</v>
      </c>
      <c r="E1320" s="90">
        <v>42800</v>
      </c>
      <c r="F1320" s="90">
        <v>47600</v>
      </c>
      <c r="G1320" s="91" t="s">
        <v>25</v>
      </c>
      <c r="H1320" s="90">
        <v>44500</v>
      </c>
      <c r="I1320" s="90">
        <v>45000</v>
      </c>
      <c r="J1320" s="90">
        <v>47300</v>
      </c>
      <c r="K1320" s="91" t="s">
        <v>25</v>
      </c>
      <c r="L1320" s="90">
        <v>47500</v>
      </c>
      <c r="M1320" s="90">
        <v>47200</v>
      </c>
      <c r="N1320" s="90">
        <v>45500</v>
      </c>
      <c r="O1320" s="90">
        <v>43400</v>
      </c>
      <c r="P1320" s="90">
        <v>42600</v>
      </c>
      <c r="Q1320" s="90">
        <v>43000</v>
      </c>
      <c r="R1320" s="90">
        <v>42800</v>
      </c>
      <c r="S1320" s="90">
        <v>44900</v>
      </c>
      <c r="T1320" s="90">
        <v>46600</v>
      </c>
      <c r="U1320" s="90">
        <v>49500</v>
      </c>
      <c r="V1320" s="90">
        <v>48200</v>
      </c>
      <c r="W1320" s="90">
        <v>51500</v>
      </c>
    </row>
    <row r="1321" spans="1:23">
      <c r="A1321" s="93">
        <v>45591</v>
      </c>
      <c r="B1321" s="90">
        <v>45600</v>
      </c>
      <c r="C1321" s="90">
        <v>47000</v>
      </c>
      <c r="D1321" s="90">
        <v>46400</v>
      </c>
      <c r="E1321" s="90">
        <v>42600</v>
      </c>
      <c r="F1321" s="90">
        <v>47600</v>
      </c>
      <c r="G1321" s="91" t="s">
        <v>25</v>
      </c>
      <c r="H1321" s="90">
        <v>44500</v>
      </c>
      <c r="I1321" s="90">
        <v>44700</v>
      </c>
      <c r="J1321" s="90">
        <v>47300</v>
      </c>
      <c r="K1321" s="91" t="s">
        <v>25</v>
      </c>
      <c r="L1321" s="90">
        <v>47200</v>
      </c>
      <c r="M1321" s="90">
        <v>47200</v>
      </c>
      <c r="N1321" s="90">
        <v>45300</v>
      </c>
      <c r="O1321" s="90">
        <v>43200</v>
      </c>
      <c r="P1321" s="90">
        <v>42100</v>
      </c>
      <c r="Q1321" s="90">
        <v>42800</v>
      </c>
      <c r="R1321" s="90">
        <v>42700</v>
      </c>
      <c r="S1321" s="90">
        <v>44700</v>
      </c>
      <c r="T1321" s="90">
        <v>46500</v>
      </c>
      <c r="U1321" s="90">
        <v>49500</v>
      </c>
      <c r="V1321" s="90">
        <v>48200</v>
      </c>
      <c r="W1321" s="90">
        <v>51500</v>
      </c>
    </row>
    <row r="1322" spans="1:23">
      <c r="A1322" s="93">
        <v>45592</v>
      </c>
      <c r="B1322" s="90" t="s">
        <v>24</v>
      </c>
      <c r="C1322" s="90" t="s">
        <v>24</v>
      </c>
      <c r="D1322" s="90" t="s">
        <v>24</v>
      </c>
      <c r="E1322" s="90" t="s">
        <v>24</v>
      </c>
      <c r="F1322" s="90" t="s">
        <v>24</v>
      </c>
      <c r="G1322" s="90" t="s">
        <v>24</v>
      </c>
      <c r="H1322" s="90" t="s">
        <v>24</v>
      </c>
      <c r="I1322" s="90" t="s">
        <v>24</v>
      </c>
      <c r="J1322" s="90" t="s">
        <v>24</v>
      </c>
      <c r="K1322" s="90" t="s">
        <v>24</v>
      </c>
      <c r="L1322" s="90" t="s">
        <v>24</v>
      </c>
      <c r="M1322" s="90" t="s">
        <v>24</v>
      </c>
      <c r="N1322" s="90" t="s">
        <v>24</v>
      </c>
      <c r="O1322" s="90" t="s">
        <v>24</v>
      </c>
      <c r="P1322" s="90" t="s">
        <v>24</v>
      </c>
      <c r="Q1322" s="90" t="s">
        <v>24</v>
      </c>
      <c r="R1322" s="90" t="s">
        <v>24</v>
      </c>
      <c r="S1322" s="90" t="s">
        <v>24</v>
      </c>
      <c r="T1322" s="90" t="s">
        <v>24</v>
      </c>
      <c r="U1322" s="90" t="s">
        <v>24</v>
      </c>
      <c r="V1322" s="90" t="s">
        <v>24</v>
      </c>
      <c r="W1322" s="90" t="s">
        <v>24</v>
      </c>
    </row>
    <row r="1323" spans="1:23">
      <c r="A1323" s="93">
        <v>45593</v>
      </c>
      <c r="B1323" s="90">
        <v>45500</v>
      </c>
      <c r="C1323" s="90">
        <v>47000</v>
      </c>
      <c r="D1323" s="90">
        <v>46000</v>
      </c>
      <c r="E1323" s="90">
        <v>42200</v>
      </c>
      <c r="F1323" s="90">
        <v>47600</v>
      </c>
      <c r="G1323" s="91" t="s">
        <v>25</v>
      </c>
      <c r="H1323" s="90">
        <v>44500</v>
      </c>
      <c r="I1323" s="90">
        <v>44600</v>
      </c>
      <c r="J1323" s="90">
        <v>47300</v>
      </c>
      <c r="K1323" s="91" t="s">
        <v>25</v>
      </c>
      <c r="L1323" s="90">
        <v>46900</v>
      </c>
      <c r="M1323" s="90">
        <v>47200</v>
      </c>
      <c r="N1323" s="90">
        <v>45000</v>
      </c>
      <c r="O1323" s="90">
        <v>43000</v>
      </c>
      <c r="P1323" s="90">
        <v>42200</v>
      </c>
      <c r="Q1323" s="90">
        <v>42700</v>
      </c>
      <c r="R1323" s="90">
        <v>42500</v>
      </c>
      <c r="S1323" s="90">
        <v>44300</v>
      </c>
      <c r="T1323" s="90">
        <v>46500</v>
      </c>
      <c r="U1323" s="90">
        <v>49000</v>
      </c>
      <c r="V1323" s="90">
        <v>47800</v>
      </c>
      <c r="W1323" s="90">
        <v>50700</v>
      </c>
    </row>
    <row r="1324" spans="1:23">
      <c r="A1324" s="93">
        <v>45594</v>
      </c>
      <c r="B1324" s="90">
        <v>45500</v>
      </c>
      <c r="C1324" s="90">
        <v>47000</v>
      </c>
      <c r="D1324" s="90">
        <v>46000</v>
      </c>
      <c r="E1324" s="90">
        <v>42000</v>
      </c>
      <c r="F1324" s="90">
        <v>47600</v>
      </c>
      <c r="G1324" s="91" t="s">
        <v>25</v>
      </c>
      <c r="H1324" s="90">
        <v>44500</v>
      </c>
      <c r="I1324" s="90">
        <v>44500</v>
      </c>
      <c r="J1324" s="90">
        <v>47300</v>
      </c>
      <c r="K1324" s="91" t="s">
        <v>25</v>
      </c>
      <c r="L1324" s="90">
        <v>46700</v>
      </c>
      <c r="M1324" s="90">
        <v>47300</v>
      </c>
      <c r="N1324" s="90">
        <v>44700</v>
      </c>
      <c r="O1324" s="90">
        <v>42900</v>
      </c>
      <c r="P1324" s="90">
        <v>41800</v>
      </c>
      <c r="Q1324" s="90">
        <v>42500</v>
      </c>
      <c r="R1324" s="90">
        <v>42400</v>
      </c>
      <c r="S1324" s="90">
        <v>44100</v>
      </c>
      <c r="T1324" s="90">
        <v>45500</v>
      </c>
      <c r="U1324" s="90">
        <v>48500</v>
      </c>
      <c r="V1324" s="90">
        <v>47800</v>
      </c>
      <c r="W1324" s="90">
        <v>50700</v>
      </c>
    </row>
    <row r="1325" spans="1:23">
      <c r="A1325" s="93">
        <v>45595</v>
      </c>
      <c r="B1325" s="90">
        <v>45500</v>
      </c>
      <c r="C1325" s="90">
        <v>47000</v>
      </c>
      <c r="D1325" s="90">
        <v>45800</v>
      </c>
      <c r="E1325" s="90">
        <v>41800</v>
      </c>
      <c r="F1325" s="90">
        <v>47500</v>
      </c>
      <c r="G1325" s="91" t="s">
        <v>25</v>
      </c>
      <c r="H1325" s="90">
        <v>44500</v>
      </c>
      <c r="I1325" s="90">
        <v>44400</v>
      </c>
      <c r="J1325" s="90">
        <v>47200</v>
      </c>
      <c r="K1325" s="91" t="s">
        <v>25</v>
      </c>
      <c r="L1325" s="90">
        <v>46500</v>
      </c>
      <c r="M1325" s="90">
        <v>47300</v>
      </c>
      <c r="N1325" s="90">
        <v>44500</v>
      </c>
      <c r="O1325" s="90">
        <v>42900</v>
      </c>
      <c r="P1325" s="90">
        <v>41800</v>
      </c>
      <c r="Q1325" s="90">
        <v>42500</v>
      </c>
      <c r="R1325" s="90">
        <v>42200</v>
      </c>
      <c r="S1325" s="90">
        <v>44000</v>
      </c>
      <c r="T1325" s="90">
        <v>45500</v>
      </c>
      <c r="U1325" s="90">
        <v>48500</v>
      </c>
      <c r="V1325" s="90">
        <v>47800</v>
      </c>
      <c r="W1325" s="90">
        <v>50700</v>
      </c>
    </row>
    <row r="1326" spans="1:23">
      <c r="A1326" s="93">
        <v>45596</v>
      </c>
      <c r="B1326" s="90" t="s">
        <v>24</v>
      </c>
      <c r="C1326" s="90" t="s">
        <v>24</v>
      </c>
      <c r="D1326" s="90" t="s">
        <v>24</v>
      </c>
      <c r="E1326" s="90" t="s">
        <v>24</v>
      </c>
      <c r="F1326" s="90" t="s">
        <v>24</v>
      </c>
      <c r="G1326" s="90" t="s">
        <v>24</v>
      </c>
      <c r="H1326" s="90" t="s">
        <v>24</v>
      </c>
      <c r="I1326" s="90" t="s">
        <v>24</v>
      </c>
      <c r="J1326" s="90" t="s">
        <v>24</v>
      </c>
      <c r="K1326" s="90" t="s">
        <v>24</v>
      </c>
      <c r="L1326" s="90" t="s">
        <v>24</v>
      </c>
      <c r="M1326" s="90" t="s">
        <v>24</v>
      </c>
      <c r="N1326" s="90" t="s">
        <v>24</v>
      </c>
      <c r="O1326" s="90" t="s">
        <v>24</v>
      </c>
      <c r="P1326" s="90" t="s">
        <v>24</v>
      </c>
      <c r="Q1326" s="90" t="s">
        <v>24</v>
      </c>
      <c r="R1326" s="90" t="s">
        <v>24</v>
      </c>
      <c r="S1326" s="90" t="s">
        <v>24</v>
      </c>
      <c r="T1326" s="90" t="s">
        <v>24</v>
      </c>
      <c r="U1326" s="90" t="s">
        <v>24</v>
      </c>
      <c r="V1326" s="90" t="s">
        <v>24</v>
      </c>
      <c r="W1326" s="90" t="s">
        <v>24</v>
      </c>
    </row>
    <row r="1327" spans="1:23">
      <c r="A1327" s="93">
        <v>45597</v>
      </c>
      <c r="B1327" s="90" t="s">
        <v>24</v>
      </c>
      <c r="C1327" s="90" t="s">
        <v>24</v>
      </c>
      <c r="D1327" s="90" t="s">
        <v>24</v>
      </c>
      <c r="E1327" s="90" t="s">
        <v>24</v>
      </c>
      <c r="F1327" s="90" t="s">
        <v>24</v>
      </c>
      <c r="G1327" s="90" t="s">
        <v>24</v>
      </c>
      <c r="H1327" s="90" t="s">
        <v>24</v>
      </c>
      <c r="I1327" s="90" t="s">
        <v>24</v>
      </c>
      <c r="J1327" s="90" t="s">
        <v>24</v>
      </c>
      <c r="K1327" s="90" t="s">
        <v>24</v>
      </c>
      <c r="L1327" s="90" t="s">
        <v>24</v>
      </c>
      <c r="M1327" s="90" t="s">
        <v>24</v>
      </c>
      <c r="N1327" s="90" t="s">
        <v>24</v>
      </c>
      <c r="O1327" s="90" t="s">
        <v>24</v>
      </c>
      <c r="P1327" s="90" t="s">
        <v>24</v>
      </c>
      <c r="Q1327" s="90" t="s">
        <v>24</v>
      </c>
      <c r="R1327" s="90" t="s">
        <v>24</v>
      </c>
      <c r="S1327" s="90" t="s">
        <v>24</v>
      </c>
      <c r="T1327" s="90" t="s">
        <v>24</v>
      </c>
      <c r="U1327" s="90" t="s">
        <v>24</v>
      </c>
      <c r="V1327" s="90" t="s">
        <v>24</v>
      </c>
      <c r="W1327" s="90" t="s">
        <v>24</v>
      </c>
    </row>
    <row r="1328" spans="1:23">
      <c r="A1328" s="93">
        <v>45598</v>
      </c>
      <c r="B1328" s="91" t="s">
        <v>25</v>
      </c>
      <c r="C1328" s="90">
        <v>47000</v>
      </c>
      <c r="D1328" s="90">
        <v>45700</v>
      </c>
      <c r="E1328" s="91" t="s">
        <v>25</v>
      </c>
      <c r="F1328" s="90">
        <v>47200</v>
      </c>
      <c r="G1328" s="91" t="s">
        <v>25</v>
      </c>
      <c r="H1328" s="90">
        <v>44500</v>
      </c>
      <c r="I1328" s="91" t="s">
        <v>25</v>
      </c>
      <c r="J1328" s="90">
        <v>47200</v>
      </c>
      <c r="K1328" s="91" t="s">
        <v>25</v>
      </c>
      <c r="L1328" s="91" t="s">
        <v>25</v>
      </c>
      <c r="M1328" s="90">
        <v>47300</v>
      </c>
      <c r="N1328" s="90">
        <v>44400</v>
      </c>
      <c r="O1328" s="90">
        <v>42900</v>
      </c>
      <c r="P1328" s="90">
        <v>41800</v>
      </c>
      <c r="Q1328" s="91" t="s">
        <v>25</v>
      </c>
      <c r="R1328" s="90">
        <v>42200</v>
      </c>
      <c r="S1328" s="91" t="s">
        <v>25</v>
      </c>
      <c r="T1328" s="91" t="s">
        <v>25</v>
      </c>
      <c r="U1328" s="90">
        <v>48500</v>
      </c>
      <c r="V1328" s="90">
        <v>47800</v>
      </c>
      <c r="W1328" s="90">
        <v>50700</v>
      </c>
    </row>
    <row r="1329" spans="1:23">
      <c r="A1329" s="93">
        <v>45599</v>
      </c>
      <c r="B1329" s="90" t="s">
        <v>24</v>
      </c>
      <c r="C1329" s="90" t="s">
        <v>24</v>
      </c>
      <c r="D1329" s="90" t="s">
        <v>24</v>
      </c>
      <c r="E1329" s="90" t="s">
        <v>24</v>
      </c>
      <c r="F1329" s="90" t="s">
        <v>24</v>
      </c>
      <c r="G1329" s="90" t="s">
        <v>24</v>
      </c>
      <c r="H1329" s="90" t="s">
        <v>24</v>
      </c>
      <c r="I1329" s="90" t="s">
        <v>24</v>
      </c>
      <c r="J1329" s="90" t="s">
        <v>24</v>
      </c>
      <c r="K1329" s="90" t="s">
        <v>24</v>
      </c>
      <c r="L1329" s="90" t="s">
        <v>24</v>
      </c>
      <c r="M1329" s="90" t="s">
        <v>24</v>
      </c>
      <c r="N1329" s="90" t="s">
        <v>24</v>
      </c>
      <c r="O1329" s="90" t="s">
        <v>24</v>
      </c>
      <c r="P1329" s="90" t="s">
        <v>24</v>
      </c>
      <c r="Q1329" s="90" t="s">
        <v>24</v>
      </c>
      <c r="R1329" s="90" t="s">
        <v>24</v>
      </c>
      <c r="S1329" s="90" t="s">
        <v>24</v>
      </c>
      <c r="T1329" s="90" t="s">
        <v>24</v>
      </c>
      <c r="U1329" s="90" t="s">
        <v>24</v>
      </c>
      <c r="V1329" s="90" t="s">
        <v>24</v>
      </c>
      <c r="W1329" s="90" t="s">
        <v>24</v>
      </c>
    </row>
    <row r="1330" spans="1:23">
      <c r="A1330" s="93">
        <v>45600</v>
      </c>
      <c r="B1330" s="90">
        <v>45500</v>
      </c>
      <c r="C1330" s="90">
        <v>47000</v>
      </c>
      <c r="D1330" s="90">
        <v>45500</v>
      </c>
      <c r="E1330" s="90">
        <v>41400</v>
      </c>
      <c r="F1330" s="90">
        <v>47200</v>
      </c>
      <c r="G1330" s="91" t="s">
        <v>25</v>
      </c>
      <c r="H1330" s="90">
        <v>44500</v>
      </c>
      <c r="I1330" s="90">
        <v>44300</v>
      </c>
      <c r="J1330" s="90">
        <v>46800</v>
      </c>
      <c r="K1330" s="91" t="s">
        <v>25</v>
      </c>
      <c r="L1330" s="90">
        <v>46300</v>
      </c>
      <c r="M1330" s="90">
        <v>47100</v>
      </c>
      <c r="N1330" s="90">
        <v>44400</v>
      </c>
      <c r="O1330" s="90">
        <v>42700</v>
      </c>
      <c r="P1330" s="90">
        <v>41500</v>
      </c>
      <c r="Q1330" s="90">
        <v>42300</v>
      </c>
      <c r="R1330" s="90">
        <v>41700</v>
      </c>
      <c r="S1330" s="90">
        <v>43500</v>
      </c>
      <c r="T1330" s="90">
        <v>45700</v>
      </c>
      <c r="U1330" s="90">
        <v>48500</v>
      </c>
      <c r="V1330" s="90">
        <v>47300</v>
      </c>
      <c r="W1330" s="90">
        <v>50700</v>
      </c>
    </row>
    <row r="1331" spans="1:23">
      <c r="A1331" s="93">
        <v>45601</v>
      </c>
      <c r="B1331" s="90">
        <v>45500</v>
      </c>
      <c r="C1331" s="90">
        <v>47000</v>
      </c>
      <c r="D1331" s="90">
        <v>45700</v>
      </c>
      <c r="E1331" s="90">
        <v>42000</v>
      </c>
      <c r="F1331" s="90">
        <v>47200</v>
      </c>
      <c r="G1331" s="91" t="s">
        <v>25</v>
      </c>
      <c r="H1331" s="90">
        <v>44500</v>
      </c>
      <c r="I1331" s="90">
        <v>44300</v>
      </c>
      <c r="J1331" s="90">
        <v>46900</v>
      </c>
      <c r="K1331" s="91" t="s">
        <v>25</v>
      </c>
      <c r="L1331" s="90">
        <v>46300</v>
      </c>
      <c r="M1331" s="90">
        <v>47200</v>
      </c>
      <c r="N1331" s="90">
        <v>44800</v>
      </c>
      <c r="O1331" s="90">
        <v>42700</v>
      </c>
      <c r="P1331" s="90">
        <v>41900</v>
      </c>
      <c r="Q1331" s="90">
        <v>42600</v>
      </c>
      <c r="R1331" s="90">
        <v>41800</v>
      </c>
      <c r="S1331" s="90">
        <v>44100</v>
      </c>
      <c r="T1331" s="90">
        <v>46000</v>
      </c>
      <c r="U1331" s="90">
        <v>48500</v>
      </c>
      <c r="V1331" s="90">
        <v>47500</v>
      </c>
      <c r="W1331" s="90">
        <v>50900</v>
      </c>
    </row>
    <row r="1332" spans="1:23">
      <c r="A1332" s="93">
        <v>45602</v>
      </c>
      <c r="B1332" s="90">
        <v>46000</v>
      </c>
      <c r="C1332" s="90">
        <v>47000</v>
      </c>
      <c r="D1332" s="90">
        <v>46000</v>
      </c>
      <c r="E1332" s="90">
        <v>42100</v>
      </c>
      <c r="F1332" s="90">
        <v>47400</v>
      </c>
      <c r="G1332" s="91" t="s">
        <v>25</v>
      </c>
      <c r="H1332" s="90">
        <v>45000</v>
      </c>
      <c r="I1332" s="90">
        <v>44600</v>
      </c>
      <c r="J1332" s="90">
        <v>47100</v>
      </c>
      <c r="K1332" s="91" t="s">
        <v>25</v>
      </c>
      <c r="L1332" s="90">
        <v>46600</v>
      </c>
      <c r="M1332" s="90">
        <v>47300</v>
      </c>
      <c r="N1332" s="90">
        <v>45300</v>
      </c>
      <c r="O1332" s="90">
        <v>42700</v>
      </c>
      <c r="P1332" s="90">
        <v>42500</v>
      </c>
      <c r="Q1332" s="90">
        <v>43100</v>
      </c>
      <c r="R1332" s="90">
        <v>41800</v>
      </c>
      <c r="S1332" s="90">
        <v>44200</v>
      </c>
      <c r="T1332" s="90">
        <v>46300</v>
      </c>
      <c r="U1332" s="90">
        <v>48500</v>
      </c>
      <c r="V1332" s="90">
        <v>47700</v>
      </c>
      <c r="W1332" s="90">
        <v>50900</v>
      </c>
    </row>
    <row r="1333" spans="1:23">
      <c r="A1333" s="93">
        <v>45603</v>
      </c>
      <c r="B1333" s="90">
        <v>46200</v>
      </c>
      <c r="C1333" s="90">
        <v>47200</v>
      </c>
      <c r="D1333" s="90">
        <v>46200</v>
      </c>
      <c r="E1333" s="90">
        <v>42400</v>
      </c>
      <c r="F1333" s="90">
        <v>47400</v>
      </c>
      <c r="G1333" s="91" t="s">
        <v>25</v>
      </c>
      <c r="H1333" s="90">
        <v>45000</v>
      </c>
      <c r="I1333" s="90">
        <v>44800</v>
      </c>
      <c r="J1333" s="90">
        <v>47100</v>
      </c>
      <c r="K1333" s="91" t="s">
        <v>25</v>
      </c>
      <c r="L1333" s="90">
        <v>46900</v>
      </c>
      <c r="M1333" s="90">
        <v>47300</v>
      </c>
      <c r="N1333" s="90">
        <v>45500</v>
      </c>
      <c r="O1333" s="91" t="s">
        <v>25</v>
      </c>
      <c r="P1333" s="90">
        <v>42400</v>
      </c>
      <c r="Q1333" s="90">
        <v>43100</v>
      </c>
      <c r="R1333" s="90">
        <v>42300</v>
      </c>
      <c r="S1333" s="90">
        <v>44500</v>
      </c>
      <c r="T1333" s="90">
        <v>46300</v>
      </c>
      <c r="U1333" s="90">
        <v>48500</v>
      </c>
      <c r="V1333" s="90">
        <v>47700</v>
      </c>
      <c r="W1333" s="90">
        <v>50900</v>
      </c>
    </row>
    <row r="1334" spans="1:23">
      <c r="A1334" s="93">
        <v>45604</v>
      </c>
      <c r="B1334" s="90">
        <v>46500</v>
      </c>
      <c r="C1334" s="90">
        <v>47500</v>
      </c>
      <c r="D1334" s="90">
        <v>46900</v>
      </c>
      <c r="E1334" s="90">
        <v>42800</v>
      </c>
      <c r="F1334" s="90">
        <v>48000</v>
      </c>
      <c r="G1334" s="91" t="s">
        <v>25</v>
      </c>
      <c r="H1334" s="90">
        <v>45500</v>
      </c>
      <c r="I1334" s="90">
        <v>45700</v>
      </c>
      <c r="J1334" s="90">
        <v>47700</v>
      </c>
      <c r="K1334" s="91" t="s">
        <v>25</v>
      </c>
      <c r="L1334" s="90">
        <v>47500</v>
      </c>
      <c r="M1334" s="90">
        <v>47600</v>
      </c>
      <c r="N1334" s="90">
        <v>45900</v>
      </c>
      <c r="O1334" s="91" t="s">
        <v>25</v>
      </c>
      <c r="P1334" s="90">
        <v>43000</v>
      </c>
      <c r="Q1334" s="90">
        <v>44000</v>
      </c>
      <c r="R1334" s="90">
        <v>42700</v>
      </c>
      <c r="S1334" s="90">
        <v>44900</v>
      </c>
      <c r="T1334" s="90">
        <v>47000</v>
      </c>
      <c r="U1334" s="90">
        <v>48500</v>
      </c>
      <c r="V1334" s="90">
        <v>48000</v>
      </c>
      <c r="W1334" s="90">
        <v>50900</v>
      </c>
    </row>
    <row r="1335" spans="1:23">
      <c r="A1335" s="93">
        <v>45605</v>
      </c>
      <c r="B1335" s="90">
        <v>46500</v>
      </c>
      <c r="C1335" s="90">
        <v>47500</v>
      </c>
      <c r="D1335" s="90">
        <v>46900</v>
      </c>
      <c r="E1335" s="90">
        <v>43000</v>
      </c>
      <c r="F1335" s="90">
        <v>48000</v>
      </c>
      <c r="G1335" s="91" t="s">
        <v>25</v>
      </c>
      <c r="H1335" s="90">
        <v>45500</v>
      </c>
      <c r="I1335" s="90">
        <v>45500</v>
      </c>
      <c r="J1335" s="90">
        <v>47700</v>
      </c>
      <c r="K1335" s="91" t="s">
        <v>25</v>
      </c>
      <c r="L1335" s="90">
        <v>47500</v>
      </c>
      <c r="M1335" s="90">
        <v>48200</v>
      </c>
      <c r="N1335" s="90">
        <v>45800</v>
      </c>
      <c r="O1335" s="90">
        <v>43200</v>
      </c>
      <c r="P1335" s="90">
        <v>43000</v>
      </c>
      <c r="Q1335" s="90">
        <v>43800</v>
      </c>
      <c r="R1335" s="90">
        <v>42600</v>
      </c>
      <c r="S1335" s="90">
        <v>45100</v>
      </c>
      <c r="T1335" s="90">
        <v>47000</v>
      </c>
      <c r="U1335" s="90">
        <v>48500</v>
      </c>
      <c r="V1335" s="90">
        <v>48200</v>
      </c>
      <c r="W1335" s="90">
        <v>50900</v>
      </c>
    </row>
    <row r="1336" spans="1:23">
      <c r="A1336" s="93">
        <v>45606</v>
      </c>
      <c r="B1336" s="90" t="s">
        <v>24</v>
      </c>
      <c r="C1336" s="90" t="s">
        <v>24</v>
      </c>
      <c r="D1336" s="90" t="s">
        <v>24</v>
      </c>
      <c r="E1336" s="90" t="s">
        <v>24</v>
      </c>
      <c r="F1336" s="90" t="s">
        <v>24</v>
      </c>
      <c r="G1336" s="90" t="s">
        <v>24</v>
      </c>
      <c r="H1336" s="90" t="s">
        <v>24</v>
      </c>
      <c r="I1336" s="90" t="s">
        <v>24</v>
      </c>
      <c r="J1336" s="90" t="s">
        <v>24</v>
      </c>
      <c r="K1336" s="90" t="s">
        <v>24</v>
      </c>
      <c r="L1336" s="90" t="s">
        <v>24</v>
      </c>
      <c r="M1336" s="90" t="s">
        <v>24</v>
      </c>
      <c r="N1336" s="90" t="s">
        <v>24</v>
      </c>
      <c r="O1336" s="90" t="s">
        <v>24</v>
      </c>
      <c r="P1336" s="90" t="s">
        <v>24</v>
      </c>
      <c r="Q1336" s="90" t="s">
        <v>24</v>
      </c>
      <c r="R1336" s="90" t="s">
        <v>24</v>
      </c>
      <c r="S1336" s="90" t="s">
        <v>24</v>
      </c>
      <c r="T1336" s="90" t="s">
        <v>24</v>
      </c>
      <c r="U1336" s="90" t="s">
        <v>24</v>
      </c>
      <c r="V1336" s="90" t="s">
        <v>24</v>
      </c>
      <c r="W1336" s="90" t="s">
        <v>24</v>
      </c>
    </row>
    <row r="1337" spans="1:23">
      <c r="A1337" s="93">
        <v>45607</v>
      </c>
      <c r="B1337" s="90">
        <v>46700</v>
      </c>
      <c r="C1337" s="90">
        <v>47500</v>
      </c>
      <c r="D1337" s="90">
        <v>47400</v>
      </c>
      <c r="E1337" s="90">
        <v>43200</v>
      </c>
      <c r="F1337" s="90">
        <v>48000</v>
      </c>
      <c r="G1337" s="91" t="s">
        <v>25</v>
      </c>
      <c r="H1337" s="90">
        <v>45500</v>
      </c>
      <c r="I1337" s="90">
        <v>45600</v>
      </c>
      <c r="J1337" s="90">
        <v>47400</v>
      </c>
      <c r="K1337" s="91" t="s">
        <v>25</v>
      </c>
      <c r="L1337" s="90">
        <v>47600</v>
      </c>
      <c r="M1337" s="90">
        <v>48000</v>
      </c>
      <c r="N1337" s="90">
        <v>46000</v>
      </c>
      <c r="O1337" s="90">
        <v>42500</v>
      </c>
      <c r="P1337" s="90">
        <v>43000</v>
      </c>
      <c r="Q1337" s="90">
        <v>43800</v>
      </c>
      <c r="R1337" s="90">
        <v>43000</v>
      </c>
      <c r="S1337" s="90">
        <v>45300</v>
      </c>
      <c r="T1337" s="90">
        <v>47000</v>
      </c>
      <c r="U1337" s="90">
        <v>48500</v>
      </c>
      <c r="V1337" s="90">
        <v>48200</v>
      </c>
      <c r="W1337" s="90">
        <v>50900</v>
      </c>
    </row>
    <row r="1338" spans="1:23">
      <c r="A1338" s="93">
        <v>45608</v>
      </c>
      <c r="B1338" s="90">
        <v>46500</v>
      </c>
      <c r="C1338" s="90">
        <v>47500</v>
      </c>
      <c r="D1338" s="90">
        <v>47200</v>
      </c>
      <c r="E1338" s="90">
        <v>43000</v>
      </c>
      <c r="F1338" s="90">
        <v>47900</v>
      </c>
      <c r="G1338" s="91" t="s">
        <v>25</v>
      </c>
      <c r="H1338" s="90">
        <v>45500</v>
      </c>
      <c r="I1338" s="90">
        <v>45600</v>
      </c>
      <c r="J1338" s="90">
        <v>47300</v>
      </c>
      <c r="K1338" s="91" t="s">
        <v>25</v>
      </c>
      <c r="L1338" s="90">
        <v>47600</v>
      </c>
      <c r="M1338" s="90">
        <v>48000</v>
      </c>
      <c r="N1338" s="90">
        <v>45900</v>
      </c>
      <c r="O1338" s="90">
        <v>42500</v>
      </c>
      <c r="P1338" s="90">
        <v>42800</v>
      </c>
      <c r="Q1338" s="90">
        <v>43600</v>
      </c>
      <c r="R1338" s="90">
        <v>43000</v>
      </c>
      <c r="S1338" s="90">
        <v>45300</v>
      </c>
      <c r="T1338" s="90">
        <v>47000</v>
      </c>
      <c r="U1338" s="90">
        <v>48500</v>
      </c>
      <c r="V1338" s="90">
        <v>48200</v>
      </c>
      <c r="W1338" s="90">
        <v>50900</v>
      </c>
    </row>
    <row r="1339" spans="1:23">
      <c r="A1339" s="93">
        <v>45609</v>
      </c>
      <c r="B1339" s="90">
        <v>46500</v>
      </c>
      <c r="C1339" s="90">
        <v>47300</v>
      </c>
      <c r="D1339" s="90">
        <v>47000</v>
      </c>
      <c r="E1339" s="90">
        <v>42500</v>
      </c>
      <c r="F1339" s="90">
        <v>47900</v>
      </c>
      <c r="G1339" s="91" t="s">
        <v>25</v>
      </c>
      <c r="H1339" s="90">
        <v>45500</v>
      </c>
      <c r="I1339" s="90">
        <v>45300</v>
      </c>
      <c r="J1339" s="90">
        <v>47100</v>
      </c>
      <c r="K1339" s="91" t="s">
        <v>25</v>
      </c>
      <c r="L1339" s="90">
        <v>47500</v>
      </c>
      <c r="M1339" s="90">
        <v>47900</v>
      </c>
      <c r="N1339" s="90">
        <v>45400</v>
      </c>
      <c r="O1339" s="90">
        <v>42000</v>
      </c>
      <c r="P1339" s="90">
        <v>42300</v>
      </c>
      <c r="Q1339" s="90">
        <v>43300</v>
      </c>
      <c r="R1339" s="90">
        <v>42600</v>
      </c>
      <c r="S1339" s="90">
        <v>45100</v>
      </c>
      <c r="T1339" s="90">
        <v>46700</v>
      </c>
      <c r="U1339" s="90">
        <v>48500</v>
      </c>
      <c r="V1339" s="90">
        <v>48000</v>
      </c>
      <c r="W1339" s="90">
        <v>50900</v>
      </c>
    </row>
    <row r="1340" spans="1:23">
      <c r="A1340" s="93">
        <v>45610</v>
      </c>
      <c r="B1340" s="90">
        <v>46300</v>
      </c>
      <c r="C1340" s="90">
        <v>47000</v>
      </c>
      <c r="D1340" s="90">
        <v>46700</v>
      </c>
      <c r="E1340" s="90">
        <v>42200</v>
      </c>
      <c r="F1340" s="90">
        <v>47700</v>
      </c>
      <c r="G1340" s="91" t="s">
        <v>25</v>
      </c>
      <c r="H1340" s="90">
        <v>45000</v>
      </c>
      <c r="I1340" s="90">
        <v>44900</v>
      </c>
      <c r="J1340" s="90">
        <v>46900</v>
      </c>
      <c r="K1340" s="91" t="s">
        <v>25</v>
      </c>
      <c r="L1340" s="90">
        <v>47200</v>
      </c>
      <c r="M1340" s="90">
        <v>47800</v>
      </c>
      <c r="N1340" s="90">
        <v>45200</v>
      </c>
      <c r="O1340" s="90">
        <v>41600</v>
      </c>
      <c r="P1340" s="90">
        <v>42000</v>
      </c>
      <c r="Q1340" s="90">
        <v>42800</v>
      </c>
      <c r="R1340" s="90">
        <v>42600</v>
      </c>
      <c r="S1340" s="90">
        <v>44800</v>
      </c>
      <c r="T1340" s="90">
        <v>46500</v>
      </c>
      <c r="U1340" s="90">
        <v>48500</v>
      </c>
      <c r="V1340" s="90">
        <v>47700</v>
      </c>
      <c r="W1340" s="90">
        <v>50900</v>
      </c>
    </row>
    <row r="1341" spans="1:23">
      <c r="A1341" s="93">
        <v>45611</v>
      </c>
      <c r="B1341" s="90">
        <v>46000</v>
      </c>
      <c r="C1341" s="90">
        <v>47000</v>
      </c>
      <c r="D1341" s="90">
        <v>46300</v>
      </c>
      <c r="E1341" s="90">
        <v>41700</v>
      </c>
      <c r="F1341" s="90">
        <v>47700</v>
      </c>
      <c r="G1341" s="91" t="s">
        <v>25</v>
      </c>
      <c r="H1341" s="91" t="s">
        <v>25</v>
      </c>
      <c r="I1341" s="90">
        <v>44600</v>
      </c>
      <c r="J1341" s="90">
        <v>46800</v>
      </c>
      <c r="K1341" s="91" t="s">
        <v>25</v>
      </c>
      <c r="L1341" s="90">
        <v>47000</v>
      </c>
      <c r="M1341" s="90">
        <v>47800</v>
      </c>
      <c r="N1341" s="90">
        <v>44800</v>
      </c>
      <c r="O1341" s="90">
        <v>41600</v>
      </c>
      <c r="P1341" s="90">
        <v>41500</v>
      </c>
      <c r="Q1341" s="90">
        <v>42500</v>
      </c>
      <c r="R1341" s="90">
        <v>42200</v>
      </c>
      <c r="S1341" s="90">
        <v>44300</v>
      </c>
      <c r="T1341" s="90">
        <v>46200</v>
      </c>
      <c r="U1341" s="90">
        <v>48500</v>
      </c>
      <c r="V1341" s="90">
        <v>47700</v>
      </c>
      <c r="W1341" s="90">
        <v>50800</v>
      </c>
    </row>
    <row r="1342" spans="1:23">
      <c r="A1342" s="93">
        <v>45612</v>
      </c>
      <c r="B1342" s="90">
        <v>46000</v>
      </c>
      <c r="C1342" s="90">
        <v>46500</v>
      </c>
      <c r="D1342" s="90">
        <v>46000</v>
      </c>
      <c r="E1342" s="90">
        <v>41500</v>
      </c>
      <c r="F1342" s="90">
        <v>47300</v>
      </c>
      <c r="G1342" s="91" t="s">
        <v>25</v>
      </c>
      <c r="H1342" s="90">
        <v>45000</v>
      </c>
      <c r="I1342" s="90">
        <v>44400</v>
      </c>
      <c r="J1342" s="90">
        <v>46500</v>
      </c>
      <c r="K1342" s="91" t="s">
        <v>25</v>
      </c>
      <c r="L1342" s="90">
        <v>46700</v>
      </c>
      <c r="M1342" s="90">
        <v>47500</v>
      </c>
      <c r="N1342" s="90">
        <v>44500</v>
      </c>
      <c r="O1342" s="90">
        <v>41600</v>
      </c>
      <c r="P1342" s="90">
        <v>41500</v>
      </c>
      <c r="Q1342" s="90">
        <v>42300</v>
      </c>
      <c r="R1342" s="90">
        <v>42200</v>
      </c>
      <c r="S1342" s="90">
        <v>43600</v>
      </c>
      <c r="T1342" s="90">
        <v>46000</v>
      </c>
      <c r="U1342" s="90">
        <v>48500</v>
      </c>
      <c r="V1342" s="90">
        <v>47500</v>
      </c>
      <c r="W1342" s="90">
        <v>50700</v>
      </c>
    </row>
    <row r="1343" spans="1:23">
      <c r="A1343" s="93">
        <v>45613</v>
      </c>
      <c r="B1343" s="90" t="s">
        <v>24</v>
      </c>
      <c r="C1343" s="90" t="s">
        <v>24</v>
      </c>
      <c r="D1343" s="90" t="s">
        <v>24</v>
      </c>
      <c r="E1343" s="90" t="s">
        <v>24</v>
      </c>
      <c r="F1343" s="90" t="s">
        <v>24</v>
      </c>
      <c r="G1343" s="90" t="s">
        <v>24</v>
      </c>
      <c r="H1343" s="90" t="s">
        <v>24</v>
      </c>
      <c r="I1343" s="90" t="s">
        <v>24</v>
      </c>
      <c r="J1343" s="90" t="s">
        <v>24</v>
      </c>
      <c r="K1343" s="90" t="s">
        <v>24</v>
      </c>
      <c r="L1343" s="90" t="s">
        <v>24</v>
      </c>
      <c r="M1343" s="90" t="s">
        <v>24</v>
      </c>
      <c r="N1343" s="90" t="s">
        <v>24</v>
      </c>
      <c r="O1343" s="90" t="s">
        <v>24</v>
      </c>
      <c r="P1343" s="90" t="s">
        <v>24</v>
      </c>
      <c r="Q1343" s="90" t="s">
        <v>24</v>
      </c>
      <c r="R1343" s="90" t="s">
        <v>24</v>
      </c>
      <c r="S1343" s="90" t="s">
        <v>24</v>
      </c>
      <c r="T1343" s="90" t="s">
        <v>24</v>
      </c>
      <c r="U1343" s="90" t="s">
        <v>24</v>
      </c>
      <c r="V1343" s="90" t="s">
        <v>24</v>
      </c>
      <c r="W1343" s="90" t="s">
        <v>24</v>
      </c>
    </row>
    <row r="1344" spans="1:23">
      <c r="A1344" s="93">
        <v>45614</v>
      </c>
      <c r="B1344" s="90">
        <v>45900</v>
      </c>
      <c r="C1344" s="90">
        <v>46500</v>
      </c>
      <c r="D1344" s="90">
        <v>45800</v>
      </c>
      <c r="E1344" s="90">
        <v>41300</v>
      </c>
      <c r="F1344" s="90">
        <v>47300</v>
      </c>
      <c r="G1344" s="91" t="s">
        <v>25</v>
      </c>
      <c r="H1344" s="90">
        <v>44500</v>
      </c>
      <c r="I1344" s="90">
        <v>44600</v>
      </c>
      <c r="J1344" s="90">
        <v>46100</v>
      </c>
      <c r="K1344" s="91" t="s">
        <v>25</v>
      </c>
      <c r="L1344" s="90">
        <v>46700</v>
      </c>
      <c r="M1344" s="90">
        <v>47500</v>
      </c>
      <c r="N1344" s="90">
        <v>44300</v>
      </c>
      <c r="O1344" s="90">
        <v>41200</v>
      </c>
      <c r="P1344" s="90">
        <v>41500</v>
      </c>
      <c r="Q1344" s="90">
        <v>42300</v>
      </c>
      <c r="R1344" s="90">
        <v>42000</v>
      </c>
      <c r="S1344" s="90">
        <v>43400</v>
      </c>
      <c r="T1344" s="90">
        <v>46000</v>
      </c>
      <c r="U1344" s="90">
        <v>48500</v>
      </c>
      <c r="V1344" s="90">
        <v>47200</v>
      </c>
      <c r="W1344" s="90">
        <v>50200</v>
      </c>
    </row>
    <row r="1345" spans="1:23">
      <c r="A1345" s="93">
        <v>45615</v>
      </c>
      <c r="B1345" s="90">
        <v>45800</v>
      </c>
      <c r="C1345" s="90">
        <v>46500</v>
      </c>
      <c r="D1345" s="90">
        <v>45500</v>
      </c>
      <c r="E1345" s="90">
        <v>41100</v>
      </c>
      <c r="F1345" s="90">
        <v>47200</v>
      </c>
      <c r="G1345" s="91" t="s">
        <v>25</v>
      </c>
      <c r="H1345" s="90">
        <v>44500</v>
      </c>
      <c r="I1345" s="90">
        <v>44500</v>
      </c>
      <c r="J1345" s="90">
        <v>46100</v>
      </c>
      <c r="K1345" s="91" t="s">
        <v>25</v>
      </c>
      <c r="L1345" s="90">
        <v>46500</v>
      </c>
      <c r="M1345" s="90">
        <v>47500</v>
      </c>
      <c r="N1345" s="90">
        <v>44000</v>
      </c>
      <c r="O1345" s="90">
        <v>41000</v>
      </c>
      <c r="P1345" s="90">
        <v>41500</v>
      </c>
      <c r="Q1345" s="90">
        <v>42200</v>
      </c>
      <c r="R1345" s="90">
        <v>42000</v>
      </c>
      <c r="S1345" s="90">
        <v>43200</v>
      </c>
      <c r="T1345" s="90">
        <v>45800</v>
      </c>
      <c r="U1345" s="90">
        <v>48000</v>
      </c>
      <c r="V1345" s="90">
        <v>47200</v>
      </c>
      <c r="W1345" s="90">
        <v>50200</v>
      </c>
    </row>
    <row r="1346" spans="1:23">
      <c r="A1346" s="93">
        <v>45616</v>
      </c>
      <c r="B1346" s="90">
        <v>45800</v>
      </c>
      <c r="C1346" s="90">
        <v>46300</v>
      </c>
      <c r="D1346" s="90">
        <v>45300</v>
      </c>
      <c r="E1346" s="90">
        <v>41100</v>
      </c>
      <c r="F1346" s="90">
        <v>47000</v>
      </c>
      <c r="G1346" s="91" t="s">
        <v>25</v>
      </c>
      <c r="H1346" s="90">
        <v>44500</v>
      </c>
      <c r="I1346" s="90">
        <v>44400</v>
      </c>
      <c r="J1346" s="90">
        <v>46100</v>
      </c>
      <c r="K1346" s="91" t="s">
        <v>25</v>
      </c>
      <c r="L1346" s="90">
        <v>46500</v>
      </c>
      <c r="M1346" s="91" t="s">
        <v>25</v>
      </c>
      <c r="N1346" s="90">
        <v>43900</v>
      </c>
      <c r="O1346" s="90">
        <v>41000</v>
      </c>
      <c r="P1346" s="90">
        <v>41500</v>
      </c>
      <c r="Q1346" s="90">
        <v>42200</v>
      </c>
      <c r="R1346" s="90">
        <v>42000</v>
      </c>
      <c r="S1346" s="90">
        <v>43600</v>
      </c>
      <c r="T1346" s="90">
        <v>45500</v>
      </c>
      <c r="U1346" s="90">
        <v>48000</v>
      </c>
      <c r="V1346" s="90">
        <v>47000</v>
      </c>
      <c r="W1346" s="90">
        <v>50200</v>
      </c>
    </row>
    <row r="1347" spans="1:23">
      <c r="A1347" s="93">
        <v>45617</v>
      </c>
      <c r="B1347" s="90">
        <v>46000</v>
      </c>
      <c r="C1347" s="90">
        <v>46300</v>
      </c>
      <c r="D1347" s="90">
        <v>45400</v>
      </c>
      <c r="E1347" s="90">
        <v>41400</v>
      </c>
      <c r="F1347" s="90">
        <v>47100</v>
      </c>
      <c r="G1347" s="91" t="s">
        <v>25</v>
      </c>
      <c r="H1347" s="90">
        <v>44000</v>
      </c>
      <c r="I1347" s="90">
        <v>44700</v>
      </c>
      <c r="J1347" s="90">
        <v>47000</v>
      </c>
      <c r="K1347" s="91" t="s">
        <v>25</v>
      </c>
      <c r="L1347" s="90">
        <v>46700</v>
      </c>
      <c r="M1347" s="90">
        <v>47700</v>
      </c>
      <c r="N1347" s="90">
        <v>44100</v>
      </c>
      <c r="O1347" s="90">
        <v>40800</v>
      </c>
      <c r="P1347" s="90">
        <v>41700</v>
      </c>
      <c r="Q1347" s="90">
        <v>42500</v>
      </c>
      <c r="R1347" s="90">
        <v>41700</v>
      </c>
      <c r="S1347" s="90">
        <v>43500</v>
      </c>
      <c r="T1347" s="90">
        <v>45600</v>
      </c>
      <c r="U1347" s="90">
        <v>47500</v>
      </c>
      <c r="V1347" s="90">
        <v>46900</v>
      </c>
      <c r="W1347" s="90">
        <v>50200</v>
      </c>
    </row>
    <row r="1348" spans="1:23">
      <c r="A1348" s="93">
        <v>45618</v>
      </c>
      <c r="B1348" s="90">
        <v>46000</v>
      </c>
      <c r="C1348" s="90">
        <v>46300</v>
      </c>
      <c r="D1348" s="90">
        <v>45500</v>
      </c>
      <c r="E1348" s="90">
        <v>41400</v>
      </c>
      <c r="F1348" s="90">
        <v>47400</v>
      </c>
      <c r="G1348" s="91" t="s">
        <v>25</v>
      </c>
      <c r="H1348" s="90">
        <v>44500</v>
      </c>
      <c r="I1348" s="90">
        <v>44700</v>
      </c>
      <c r="J1348" s="90">
        <v>47000</v>
      </c>
      <c r="K1348" s="91" t="s">
        <v>25</v>
      </c>
      <c r="L1348" s="90">
        <v>46700</v>
      </c>
      <c r="M1348" s="90">
        <v>47700</v>
      </c>
      <c r="N1348" s="90">
        <v>44400</v>
      </c>
      <c r="O1348" s="90">
        <v>41200</v>
      </c>
      <c r="P1348" s="90">
        <v>41800</v>
      </c>
      <c r="Q1348" s="90">
        <v>42500</v>
      </c>
      <c r="R1348" s="90">
        <v>42000</v>
      </c>
      <c r="S1348" s="90">
        <v>43500</v>
      </c>
      <c r="T1348" s="90">
        <v>45600</v>
      </c>
      <c r="U1348" s="90">
        <v>47000</v>
      </c>
      <c r="V1348" s="90">
        <v>46900</v>
      </c>
      <c r="W1348" s="90">
        <v>50200</v>
      </c>
    </row>
    <row r="1349" spans="1:23">
      <c r="A1349" s="93">
        <v>45619</v>
      </c>
      <c r="B1349" s="90">
        <v>46000</v>
      </c>
      <c r="C1349" s="90">
        <v>46300</v>
      </c>
      <c r="D1349" s="90">
        <v>45500</v>
      </c>
      <c r="E1349" s="90">
        <v>41200</v>
      </c>
      <c r="F1349" s="90">
        <v>47400</v>
      </c>
      <c r="G1349" s="91" t="s">
        <v>25</v>
      </c>
      <c r="H1349" s="90">
        <v>44500</v>
      </c>
      <c r="I1349" s="90">
        <v>44700</v>
      </c>
      <c r="J1349" s="90">
        <v>47000</v>
      </c>
      <c r="K1349" s="91" t="s">
        <v>25</v>
      </c>
      <c r="L1349" s="90">
        <v>46600</v>
      </c>
      <c r="M1349" s="90">
        <v>47700</v>
      </c>
      <c r="N1349" s="90">
        <v>44000</v>
      </c>
      <c r="O1349" s="90">
        <v>41000</v>
      </c>
      <c r="P1349" s="90">
        <v>41800</v>
      </c>
      <c r="Q1349" s="90">
        <v>42400</v>
      </c>
      <c r="R1349" s="90">
        <v>41800</v>
      </c>
      <c r="S1349" s="90">
        <v>43300</v>
      </c>
      <c r="T1349" s="90">
        <v>45600</v>
      </c>
      <c r="U1349" s="90">
        <v>46500</v>
      </c>
      <c r="V1349" s="90">
        <v>47000</v>
      </c>
      <c r="W1349" s="90">
        <v>50200</v>
      </c>
    </row>
    <row r="1350" spans="1:23">
      <c r="A1350" s="93">
        <v>45620</v>
      </c>
      <c r="B1350" s="90" t="s">
        <v>24</v>
      </c>
      <c r="C1350" s="90" t="s">
        <v>24</v>
      </c>
      <c r="D1350" s="90" t="s">
        <v>24</v>
      </c>
      <c r="E1350" s="90" t="s">
        <v>24</v>
      </c>
      <c r="F1350" s="90" t="s">
        <v>24</v>
      </c>
      <c r="G1350" s="90" t="s">
        <v>24</v>
      </c>
      <c r="H1350" s="90" t="s">
        <v>24</v>
      </c>
      <c r="I1350" s="90" t="s">
        <v>24</v>
      </c>
      <c r="J1350" s="90" t="s">
        <v>24</v>
      </c>
      <c r="K1350" s="90" t="s">
        <v>24</v>
      </c>
      <c r="L1350" s="90" t="s">
        <v>24</v>
      </c>
      <c r="M1350" s="90" t="s">
        <v>24</v>
      </c>
      <c r="N1350" s="90" t="s">
        <v>24</v>
      </c>
      <c r="O1350" s="90" t="s">
        <v>24</v>
      </c>
      <c r="P1350" s="90" t="s">
        <v>24</v>
      </c>
      <c r="Q1350" s="90" t="s">
        <v>24</v>
      </c>
      <c r="R1350" s="90" t="s">
        <v>24</v>
      </c>
      <c r="S1350" s="90" t="s">
        <v>24</v>
      </c>
      <c r="T1350" s="90" t="s">
        <v>24</v>
      </c>
      <c r="U1350" s="90" t="s">
        <v>24</v>
      </c>
      <c r="V1350" s="90" t="s">
        <v>24</v>
      </c>
      <c r="W1350" s="90" t="s">
        <v>24</v>
      </c>
    </row>
    <row r="1351" spans="1:23">
      <c r="A1351" s="93">
        <v>45621</v>
      </c>
      <c r="B1351" s="90">
        <v>46000</v>
      </c>
      <c r="C1351" s="90">
        <v>46300</v>
      </c>
      <c r="D1351" s="90">
        <v>45000</v>
      </c>
      <c r="E1351" s="90">
        <v>41000</v>
      </c>
      <c r="F1351" s="90">
        <v>47400</v>
      </c>
      <c r="G1351" s="91" t="s">
        <v>25</v>
      </c>
      <c r="H1351" s="90">
        <v>44000</v>
      </c>
      <c r="I1351" s="90">
        <v>44000</v>
      </c>
      <c r="J1351" s="90">
        <v>47000</v>
      </c>
      <c r="K1351" s="91" t="s">
        <v>25</v>
      </c>
      <c r="L1351" s="90">
        <v>46500</v>
      </c>
      <c r="M1351" s="90">
        <v>47600</v>
      </c>
      <c r="N1351" s="90">
        <v>43500</v>
      </c>
      <c r="O1351" s="90">
        <v>40900</v>
      </c>
      <c r="P1351" s="90">
        <v>41500</v>
      </c>
      <c r="Q1351" s="90">
        <v>42200</v>
      </c>
      <c r="R1351" s="90">
        <v>41300</v>
      </c>
      <c r="S1351" s="90">
        <v>43100</v>
      </c>
      <c r="T1351" s="90">
        <v>45500</v>
      </c>
      <c r="U1351" s="90">
        <v>46500</v>
      </c>
      <c r="V1351" s="90">
        <v>47300</v>
      </c>
      <c r="W1351" s="90">
        <v>50200</v>
      </c>
    </row>
    <row r="1352" spans="1:23">
      <c r="A1352" s="93">
        <v>45622</v>
      </c>
      <c r="B1352" s="90">
        <v>46000</v>
      </c>
      <c r="C1352" s="90">
        <v>46000</v>
      </c>
      <c r="D1352" s="90">
        <v>44800</v>
      </c>
      <c r="E1352" s="90">
        <v>41000</v>
      </c>
      <c r="F1352" s="90">
        <v>47300</v>
      </c>
      <c r="G1352" s="91" t="s">
        <v>25</v>
      </c>
      <c r="H1352" s="90">
        <v>44000</v>
      </c>
      <c r="I1352" s="90">
        <v>44200</v>
      </c>
      <c r="J1352" s="90">
        <v>46800</v>
      </c>
      <c r="K1352" s="91" t="s">
        <v>25</v>
      </c>
      <c r="L1352" s="90">
        <v>46400</v>
      </c>
      <c r="M1352" s="90">
        <v>47400</v>
      </c>
      <c r="N1352" s="90">
        <v>43200</v>
      </c>
      <c r="O1352" s="90">
        <v>40900</v>
      </c>
      <c r="P1352" s="90">
        <v>41300</v>
      </c>
      <c r="Q1352" s="90">
        <v>42000</v>
      </c>
      <c r="R1352" s="90">
        <v>41300</v>
      </c>
      <c r="S1352" s="90">
        <v>43100</v>
      </c>
      <c r="T1352" s="90">
        <v>45300</v>
      </c>
      <c r="U1352" s="90">
        <v>45500</v>
      </c>
      <c r="V1352" s="90">
        <v>47300</v>
      </c>
      <c r="W1352" s="90">
        <v>50200</v>
      </c>
    </row>
    <row r="1353" spans="1:23">
      <c r="A1353" s="93">
        <v>45623</v>
      </c>
      <c r="B1353" s="90">
        <v>45800</v>
      </c>
      <c r="C1353" s="90">
        <v>46000</v>
      </c>
      <c r="D1353" s="90">
        <v>44800</v>
      </c>
      <c r="E1353" s="90">
        <v>40800</v>
      </c>
      <c r="F1353" s="90">
        <v>47300</v>
      </c>
      <c r="G1353" s="91" t="s">
        <v>25</v>
      </c>
      <c r="H1353" s="90">
        <v>44000</v>
      </c>
      <c r="I1353" s="90">
        <v>44000</v>
      </c>
      <c r="J1353" s="90">
        <v>46700</v>
      </c>
      <c r="K1353" s="91" t="s">
        <v>25</v>
      </c>
      <c r="L1353" s="90">
        <v>46200</v>
      </c>
      <c r="M1353" s="90">
        <v>47400</v>
      </c>
      <c r="N1353" s="90">
        <v>43300</v>
      </c>
      <c r="O1353" s="90">
        <v>40900</v>
      </c>
      <c r="P1353" s="90">
        <v>41000</v>
      </c>
      <c r="Q1353" s="90">
        <v>41700</v>
      </c>
      <c r="R1353" s="90">
        <v>41300</v>
      </c>
      <c r="S1353" s="90">
        <v>42900</v>
      </c>
      <c r="T1353" s="90">
        <v>45000</v>
      </c>
      <c r="U1353" s="90">
        <v>45500</v>
      </c>
      <c r="V1353" s="90">
        <v>47000</v>
      </c>
      <c r="W1353" s="90">
        <v>50200</v>
      </c>
    </row>
    <row r="1354" spans="1:23">
      <c r="A1354" s="93">
        <v>45624</v>
      </c>
      <c r="B1354" s="90">
        <v>45800</v>
      </c>
      <c r="C1354" s="90">
        <v>46000</v>
      </c>
      <c r="D1354" s="90">
        <v>45000</v>
      </c>
      <c r="E1354" s="90">
        <v>40900</v>
      </c>
      <c r="F1354" s="90">
        <v>47000</v>
      </c>
      <c r="G1354" s="91" t="s">
        <v>25</v>
      </c>
      <c r="H1354" s="90">
        <v>44000</v>
      </c>
      <c r="I1354" s="90">
        <v>44000</v>
      </c>
      <c r="J1354" s="90">
        <v>46300</v>
      </c>
      <c r="K1354" s="91" t="s">
        <v>25</v>
      </c>
      <c r="L1354" s="90">
        <v>46300</v>
      </c>
      <c r="M1354" s="90">
        <v>46900</v>
      </c>
      <c r="N1354" s="90">
        <v>43600</v>
      </c>
      <c r="O1354" s="90">
        <v>41100</v>
      </c>
      <c r="P1354" s="90">
        <v>41200</v>
      </c>
      <c r="Q1354" s="90">
        <v>41800</v>
      </c>
      <c r="R1354" s="90">
        <v>41500</v>
      </c>
      <c r="S1354" s="90">
        <v>43000</v>
      </c>
      <c r="T1354" s="90">
        <v>45200</v>
      </c>
      <c r="U1354" s="90">
        <v>45500</v>
      </c>
      <c r="V1354" s="90">
        <v>47000</v>
      </c>
      <c r="W1354" s="90">
        <v>50200</v>
      </c>
    </row>
    <row r="1355" spans="1:23">
      <c r="A1355" s="93">
        <v>45625</v>
      </c>
      <c r="B1355" s="90">
        <v>45500</v>
      </c>
      <c r="C1355" s="90">
        <v>46000</v>
      </c>
      <c r="D1355" s="90">
        <v>45000</v>
      </c>
      <c r="E1355" s="90">
        <v>40700</v>
      </c>
      <c r="F1355" s="90">
        <v>47000</v>
      </c>
      <c r="G1355" s="91" t="s">
        <v>25</v>
      </c>
      <c r="H1355" s="90">
        <v>44000</v>
      </c>
      <c r="I1355" s="90">
        <v>44000</v>
      </c>
      <c r="J1355" s="90">
        <v>46300</v>
      </c>
      <c r="K1355" s="91" t="s">
        <v>25</v>
      </c>
      <c r="L1355" s="90">
        <v>46300</v>
      </c>
      <c r="M1355" s="90">
        <v>46600</v>
      </c>
      <c r="N1355" s="90">
        <v>43400</v>
      </c>
      <c r="O1355" s="90">
        <v>41100</v>
      </c>
      <c r="P1355" s="90">
        <v>41000</v>
      </c>
      <c r="Q1355" s="90">
        <v>41800</v>
      </c>
      <c r="R1355" s="90">
        <v>41500</v>
      </c>
      <c r="S1355" s="90">
        <v>42800</v>
      </c>
      <c r="T1355" s="90">
        <v>45000</v>
      </c>
      <c r="U1355" s="90">
        <v>45500</v>
      </c>
      <c r="V1355" s="90">
        <v>46600</v>
      </c>
      <c r="W1355" s="90">
        <v>49900</v>
      </c>
    </row>
    <row r="1356" spans="1:23">
      <c r="A1356" s="93">
        <v>45626</v>
      </c>
      <c r="B1356" s="90">
        <v>45500</v>
      </c>
      <c r="C1356" s="90">
        <v>46000</v>
      </c>
      <c r="D1356" s="90">
        <v>44800</v>
      </c>
      <c r="E1356" s="90">
        <v>40600</v>
      </c>
      <c r="F1356" s="90">
        <v>46900</v>
      </c>
      <c r="G1356" s="91" t="s">
        <v>25</v>
      </c>
      <c r="H1356" s="90">
        <v>44000</v>
      </c>
      <c r="I1356" s="90">
        <v>43800</v>
      </c>
      <c r="J1356" s="90">
        <v>45800</v>
      </c>
      <c r="K1356" s="91" t="s">
        <v>25</v>
      </c>
      <c r="L1356" s="90">
        <v>46100</v>
      </c>
      <c r="M1356" s="90">
        <v>46500</v>
      </c>
      <c r="N1356" s="90">
        <v>43200</v>
      </c>
      <c r="O1356" s="90">
        <v>41100</v>
      </c>
      <c r="P1356" s="90">
        <v>40800</v>
      </c>
      <c r="Q1356" s="90">
        <v>41600</v>
      </c>
      <c r="R1356" s="90">
        <v>41400</v>
      </c>
      <c r="S1356" s="90">
        <v>42700</v>
      </c>
      <c r="T1356" s="90">
        <v>44800</v>
      </c>
      <c r="U1356" s="90">
        <v>45500</v>
      </c>
      <c r="V1356" s="90">
        <v>46600</v>
      </c>
      <c r="W1356" s="90">
        <v>50200</v>
      </c>
    </row>
    <row r="1357" spans="1:23">
      <c r="A1357" s="93">
        <v>45627</v>
      </c>
      <c r="B1357" s="90" t="s">
        <v>24</v>
      </c>
      <c r="C1357" s="90" t="s">
        <v>24</v>
      </c>
      <c r="D1357" s="90" t="s">
        <v>24</v>
      </c>
      <c r="E1357" s="90" t="s">
        <v>24</v>
      </c>
      <c r="F1357" s="90" t="s">
        <v>24</v>
      </c>
      <c r="G1357" s="90" t="s">
        <v>24</v>
      </c>
      <c r="H1357" s="90" t="s">
        <v>24</v>
      </c>
      <c r="I1357" s="90" t="s">
        <v>24</v>
      </c>
      <c r="J1357" s="90" t="s">
        <v>24</v>
      </c>
      <c r="K1357" s="90" t="s">
        <v>24</v>
      </c>
      <c r="L1357" s="90" t="s">
        <v>24</v>
      </c>
      <c r="M1357" s="90" t="s">
        <v>24</v>
      </c>
      <c r="N1357" s="90" t="s">
        <v>24</v>
      </c>
      <c r="O1357" s="90" t="s">
        <v>24</v>
      </c>
      <c r="P1357" s="90" t="s">
        <v>24</v>
      </c>
      <c r="Q1357" s="90" t="s">
        <v>24</v>
      </c>
      <c r="R1357" s="90" t="s">
        <v>24</v>
      </c>
      <c r="S1357" s="90" t="s">
        <v>24</v>
      </c>
      <c r="T1357" s="90" t="s">
        <v>24</v>
      </c>
      <c r="U1357" s="90" t="s">
        <v>24</v>
      </c>
      <c r="V1357" s="90" t="s">
        <v>24</v>
      </c>
      <c r="W1357" s="90" t="s">
        <v>24</v>
      </c>
    </row>
    <row r="1358" spans="1:23">
      <c r="A1358" s="93">
        <v>45628</v>
      </c>
      <c r="B1358" s="90">
        <v>45400</v>
      </c>
      <c r="C1358" s="90">
        <v>46000</v>
      </c>
      <c r="D1358" s="90">
        <v>44400</v>
      </c>
      <c r="E1358" s="90">
        <v>40200</v>
      </c>
      <c r="F1358" s="90">
        <v>46400</v>
      </c>
      <c r="G1358" s="91" t="s">
        <v>25</v>
      </c>
      <c r="H1358" s="90">
        <v>43500</v>
      </c>
      <c r="I1358" s="90">
        <v>43400</v>
      </c>
      <c r="J1358" s="90">
        <v>46000</v>
      </c>
      <c r="K1358" s="91" t="s">
        <v>25</v>
      </c>
      <c r="L1358" s="90">
        <v>45800</v>
      </c>
      <c r="M1358" s="90">
        <v>46500</v>
      </c>
      <c r="N1358" s="90">
        <v>42800</v>
      </c>
      <c r="O1358" s="90">
        <v>40800</v>
      </c>
      <c r="P1358" s="90">
        <v>40800</v>
      </c>
      <c r="Q1358" s="90">
        <v>41400</v>
      </c>
      <c r="R1358" s="90">
        <v>41000</v>
      </c>
      <c r="S1358" s="90">
        <v>42300</v>
      </c>
      <c r="T1358" s="90">
        <v>44600</v>
      </c>
      <c r="U1358" s="90">
        <v>45000</v>
      </c>
      <c r="V1358" s="90">
        <v>46600</v>
      </c>
      <c r="W1358" s="90">
        <v>49600</v>
      </c>
    </row>
    <row r="1359" spans="1:23">
      <c r="A1359" s="93">
        <v>45629</v>
      </c>
      <c r="B1359" s="90">
        <v>45700</v>
      </c>
      <c r="C1359" s="90">
        <v>46000</v>
      </c>
      <c r="D1359" s="90">
        <v>44600</v>
      </c>
      <c r="E1359" s="90">
        <v>40500</v>
      </c>
      <c r="F1359" s="90">
        <v>46500</v>
      </c>
      <c r="G1359" s="91" t="s">
        <v>25</v>
      </c>
      <c r="H1359" s="90">
        <v>43700</v>
      </c>
      <c r="I1359" s="90">
        <v>43800</v>
      </c>
      <c r="J1359" s="90">
        <v>46500</v>
      </c>
      <c r="K1359" s="91" t="s">
        <v>25</v>
      </c>
      <c r="L1359" s="90">
        <v>45800</v>
      </c>
      <c r="M1359" s="90">
        <v>46500</v>
      </c>
      <c r="N1359" s="90">
        <v>43400</v>
      </c>
      <c r="O1359" s="90">
        <v>40800</v>
      </c>
      <c r="P1359" s="90">
        <v>41200</v>
      </c>
      <c r="Q1359" s="90">
        <v>41600</v>
      </c>
      <c r="R1359" s="90">
        <v>41300</v>
      </c>
      <c r="S1359" s="90">
        <v>42600</v>
      </c>
      <c r="T1359" s="90">
        <v>44700</v>
      </c>
      <c r="U1359" s="90">
        <v>45000</v>
      </c>
      <c r="V1359" s="90">
        <v>46600</v>
      </c>
      <c r="W1359" s="90">
        <v>49600</v>
      </c>
    </row>
    <row r="1360" spans="1:23">
      <c r="A1360" s="93">
        <v>45630</v>
      </c>
      <c r="B1360" s="90">
        <v>45800</v>
      </c>
      <c r="C1360" s="90">
        <v>46000</v>
      </c>
      <c r="D1360" s="90">
        <v>44600</v>
      </c>
      <c r="E1360" s="90">
        <v>41000</v>
      </c>
      <c r="F1360" s="90">
        <v>46600</v>
      </c>
      <c r="G1360" s="91" t="s">
        <v>25</v>
      </c>
      <c r="H1360" s="90">
        <v>43700</v>
      </c>
      <c r="I1360" s="90">
        <v>43800</v>
      </c>
      <c r="J1360" s="90">
        <v>46800</v>
      </c>
      <c r="K1360" s="91" t="s">
        <v>25</v>
      </c>
      <c r="L1360" s="90">
        <v>46100</v>
      </c>
      <c r="M1360" s="90">
        <v>46600</v>
      </c>
      <c r="N1360" s="90">
        <v>43700</v>
      </c>
      <c r="O1360" s="90">
        <v>40800</v>
      </c>
      <c r="P1360" s="90">
        <v>41500</v>
      </c>
      <c r="Q1360" s="90">
        <v>42000</v>
      </c>
      <c r="R1360" s="90">
        <v>42000</v>
      </c>
      <c r="S1360" s="90">
        <v>43100</v>
      </c>
      <c r="T1360" s="90">
        <v>44900</v>
      </c>
      <c r="U1360" s="90">
        <v>45000</v>
      </c>
      <c r="V1360" s="90">
        <v>46600</v>
      </c>
      <c r="W1360" s="90">
        <v>49600</v>
      </c>
    </row>
    <row r="1361" spans="1:23">
      <c r="A1361" s="93">
        <v>45631</v>
      </c>
      <c r="B1361" s="90">
        <v>46400</v>
      </c>
      <c r="C1361" s="90">
        <v>46200</v>
      </c>
      <c r="D1361" s="90">
        <v>45700</v>
      </c>
      <c r="E1361" s="90">
        <v>41400</v>
      </c>
      <c r="F1361" s="90">
        <v>46700</v>
      </c>
      <c r="G1361" s="91" t="s">
        <v>25</v>
      </c>
      <c r="H1361" s="90">
        <v>44000</v>
      </c>
      <c r="I1361" s="90">
        <v>44200</v>
      </c>
      <c r="J1361" s="90">
        <v>47000</v>
      </c>
      <c r="K1361" s="91" t="s">
        <v>25</v>
      </c>
      <c r="L1361" s="90">
        <v>46500</v>
      </c>
      <c r="M1361" s="90">
        <v>46700</v>
      </c>
      <c r="N1361" s="90">
        <v>44400</v>
      </c>
      <c r="O1361" s="90">
        <v>41300</v>
      </c>
      <c r="P1361" s="90">
        <v>42200</v>
      </c>
      <c r="Q1361" s="90">
        <v>42600</v>
      </c>
      <c r="R1361" s="90">
        <v>42500</v>
      </c>
      <c r="S1361" s="90">
        <v>43500</v>
      </c>
      <c r="T1361" s="90">
        <v>45500</v>
      </c>
      <c r="U1361" s="90">
        <v>45500</v>
      </c>
      <c r="V1361" s="90">
        <v>46600</v>
      </c>
      <c r="W1361" s="90">
        <v>49600</v>
      </c>
    </row>
    <row r="1362" spans="1:23">
      <c r="A1362" s="93">
        <v>45632</v>
      </c>
      <c r="B1362" s="90">
        <v>46500</v>
      </c>
      <c r="C1362" s="90">
        <v>46200</v>
      </c>
      <c r="D1362" s="90">
        <v>45700</v>
      </c>
      <c r="E1362" s="90">
        <v>41900</v>
      </c>
      <c r="F1362" s="90">
        <v>47100</v>
      </c>
      <c r="G1362" s="91" t="s">
        <v>25</v>
      </c>
      <c r="H1362" s="90">
        <v>44000</v>
      </c>
      <c r="I1362" s="90">
        <v>44600</v>
      </c>
      <c r="J1362" s="90">
        <v>47100</v>
      </c>
      <c r="K1362" s="91" t="s">
        <v>25</v>
      </c>
      <c r="L1362" s="90">
        <v>46700</v>
      </c>
      <c r="M1362" s="90">
        <v>46700</v>
      </c>
      <c r="N1362" s="90">
        <v>45000</v>
      </c>
      <c r="O1362" s="90">
        <v>40900</v>
      </c>
      <c r="P1362" s="90">
        <v>42000</v>
      </c>
      <c r="Q1362" s="90">
        <v>42500</v>
      </c>
      <c r="R1362" s="90">
        <v>42000</v>
      </c>
      <c r="S1362" s="90">
        <v>44000</v>
      </c>
      <c r="T1362" s="90">
        <v>45700</v>
      </c>
      <c r="U1362" s="90">
        <v>45500</v>
      </c>
      <c r="V1362" s="90">
        <v>46600</v>
      </c>
      <c r="W1362" s="90">
        <v>49600</v>
      </c>
    </row>
    <row r="1363" spans="1:23">
      <c r="A1363" s="93">
        <v>45633</v>
      </c>
      <c r="B1363" s="90">
        <v>46700</v>
      </c>
      <c r="C1363" s="90">
        <v>46000</v>
      </c>
      <c r="D1363" s="90">
        <v>45500</v>
      </c>
      <c r="E1363" s="90">
        <v>41700</v>
      </c>
      <c r="F1363" s="90">
        <v>47100</v>
      </c>
      <c r="G1363" s="91" t="s">
        <v>25</v>
      </c>
      <c r="H1363" s="90">
        <v>44000</v>
      </c>
      <c r="I1363" s="90">
        <v>44200</v>
      </c>
      <c r="J1363" s="90">
        <v>47100</v>
      </c>
      <c r="K1363" s="91" t="s">
        <v>25</v>
      </c>
      <c r="L1363" s="90">
        <v>46700</v>
      </c>
      <c r="M1363" s="90">
        <v>46500</v>
      </c>
      <c r="N1363" s="90">
        <v>44600</v>
      </c>
      <c r="O1363" s="90">
        <v>40700</v>
      </c>
      <c r="P1363" s="90">
        <v>41800</v>
      </c>
      <c r="Q1363" s="90">
        <v>42200</v>
      </c>
      <c r="R1363" s="90">
        <v>41800</v>
      </c>
      <c r="S1363" s="90">
        <v>43800</v>
      </c>
      <c r="T1363" s="90">
        <v>45700</v>
      </c>
      <c r="U1363" s="90">
        <v>45500</v>
      </c>
      <c r="V1363" s="90">
        <v>46600</v>
      </c>
      <c r="W1363" s="90">
        <v>49600</v>
      </c>
    </row>
    <row r="1364" spans="1:23">
      <c r="A1364" s="93">
        <v>45634</v>
      </c>
      <c r="B1364" s="90" t="s">
        <v>24</v>
      </c>
      <c r="C1364" s="90" t="s">
        <v>24</v>
      </c>
      <c r="D1364" s="90" t="s">
        <v>24</v>
      </c>
      <c r="E1364" s="90" t="s">
        <v>24</v>
      </c>
      <c r="F1364" s="90" t="s">
        <v>24</v>
      </c>
      <c r="G1364" s="90" t="s">
        <v>24</v>
      </c>
      <c r="H1364" s="90" t="s">
        <v>24</v>
      </c>
      <c r="I1364" s="90" t="s">
        <v>24</v>
      </c>
      <c r="J1364" s="90" t="s">
        <v>24</v>
      </c>
      <c r="K1364" s="90" t="s">
        <v>24</v>
      </c>
      <c r="L1364" s="90" t="s">
        <v>24</v>
      </c>
      <c r="M1364" s="90" t="s">
        <v>24</v>
      </c>
      <c r="N1364" s="90" t="s">
        <v>24</v>
      </c>
      <c r="O1364" s="90" t="s">
        <v>24</v>
      </c>
      <c r="P1364" s="90" t="s">
        <v>24</v>
      </c>
      <c r="Q1364" s="90" t="s">
        <v>24</v>
      </c>
      <c r="R1364" s="90" t="s">
        <v>24</v>
      </c>
      <c r="S1364" s="90" t="s">
        <v>24</v>
      </c>
      <c r="T1364" s="90" t="s">
        <v>24</v>
      </c>
      <c r="U1364" s="90" t="s">
        <v>24</v>
      </c>
      <c r="V1364" s="90" t="s">
        <v>24</v>
      </c>
      <c r="W1364" s="90" t="s">
        <v>24</v>
      </c>
    </row>
    <row r="1365" spans="1:23">
      <c r="A1365" s="93">
        <v>45635</v>
      </c>
      <c r="B1365" s="90">
        <v>46500</v>
      </c>
      <c r="C1365" s="90">
        <v>46000</v>
      </c>
      <c r="D1365" s="90">
        <v>45600</v>
      </c>
      <c r="E1365" s="90">
        <v>41400</v>
      </c>
      <c r="F1365" s="90">
        <v>47100</v>
      </c>
      <c r="G1365" s="91" t="s">
        <v>25</v>
      </c>
      <c r="H1365" s="90">
        <v>44000</v>
      </c>
      <c r="I1365" s="90">
        <v>44400</v>
      </c>
      <c r="J1365" s="90">
        <v>46900</v>
      </c>
      <c r="K1365" s="91" t="s">
        <v>25</v>
      </c>
      <c r="L1365" s="90">
        <v>46500</v>
      </c>
      <c r="M1365" s="90">
        <v>46500</v>
      </c>
      <c r="N1365" s="90">
        <v>44500</v>
      </c>
      <c r="O1365" s="90">
        <v>40700</v>
      </c>
      <c r="P1365" s="90">
        <v>41500</v>
      </c>
      <c r="Q1365" s="90">
        <v>42000</v>
      </c>
      <c r="R1365" s="90">
        <v>41800</v>
      </c>
      <c r="S1365" s="90">
        <v>43500</v>
      </c>
      <c r="T1365" s="90">
        <v>45700</v>
      </c>
      <c r="U1365" s="90">
        <v>45500</v>
      </c>
      <c r="V1365" s="90">
        <v>46800</v>
      </c>
      <c r="W1365" s="90">
        <v>49600</v>
      </c>
    </row>
    <row r="1366" spans="1:23">
      <c r="A1366" s="93">
        <v>45636</v>
      </c>
      <c r="B1366" s="90">
        <v>46500</v>
      </c>
      <c r="C1366" s="90">
        <v>46000</v>
      </c>
      <c r="D1366" s="90">
        <v>45300</v>
      </c>
      <c r="E1366" s="90">
        <v>41000</v>
      </c>
      <c r="F1366" s="90">
        <v>47000</v>
      </c>
      <c r="G1366" s="91" t="s">
        <v>25</v>
      </c>
      <c r="H1366" s="90">
        <v>44000</v>
      </c>
      <c r="I1366" s="90">
        <v>44200</v>
      </c>
      <c r="J1366" s="90">
        <v>46800</v>
      </c>
      <c r="K1366" s="91" t="s">
        <v>25</v>
      </c>
      <c r="L1366" s="90">
        <v>46400</v>
      </c>
      <c r="M1366" s="90">
        <v>46300</v>
      </c>
      <c r="N1366" s="90">
        <v>44100</v>
      </c>
      <c r="O1366" s="90">
        <v>40500</v>
      </c>
      <c r="P1366" s="90">
        <v>41100</v>
      </c>
      <c r="Q1366" s="90">
        <v>41600</v>
      </c>
      <c r="R1366" s="90">
        <v>41300</v>
      </c>
      <c r="S1366" s="90">
        <v>43100</v>
      </c>
      <c r="T1366" s="90">
        <v>45500</v>
      </c>
      <c r="U1366" s="90">
        <v>45500</v>
      </c>
      <c r="V1366" s="90">
        <v>46900</v>
      </c>
      <c r="W1366" s="90">
        <v>49600</v>
      </c>
    </row>
    <row r="1367" spans="1:23">
      <c r="A1367" s="93">
        <v>45637</v>
      </c>
      <c r="B1367" s="90">
        <v>46500</v>
      </c>
      <c r="C1367" s="90">
        <v>46000</v>
      </c>
      <c r="D1367" s="90">
        <v>45000</v>
      </c>
      <c r="E1367" s="90">
        <v>40800</v>
      </c>
      <c r="F1367" s="90">
        <v>46800</v>
      </c>
      <c r="G1367" s="91" t="s">
        <v>25</v>
      </c>
      <c r="H1367" s="90">
        <v>43500</v>
      </c>
      <c r="I1367" s="90">
        <v>43800</v>
      </c>
      <c r="J1367" s="90">
        <v>46500</v>
      </c>
      <c r="K1367" s="91" t="s">
        <v>25</v>
      </c>
      <c r="L1367" s="90">
        <v>46200</v>
      </c>
      <c r="M1367" s="90">
        <v>46100</v>
      </c>
      <c r="N1367" s="90">
        <v>43600</v>
      </c>
      <c r="O1367" s="90">
        <v>40300</v>
      </c>
      <c r="P1367" s="90">
        <v>41000</v>
      </c>
      <c r="Q1367" s="90">
        <v>41400</v>
      </c>
      <c r="R1367" s="90">
        <v>41200</v>
      </c>
      <c r="S1367" s="90">
        <v>42900</v>
      </c>
      <c r="T1367" s="90">
        <v>45000</v>
      </c>
      <c r="U1367" s="90">
        <v>45500</v>
      </c>
      <c r="V1367" s="90">
        <v>46500</v>
      </c>
      <c r="W1367" s="90">
        <v>49400</v>
      </c>
    </row>
    <row r="1368" spans="1:23">
      <c r="A1368" s="93">
        <v>45638</v>
      </c>
      <c r="B1368" s="90">
        <v>46500</v>
      </c>
      <c r="C1368" s="90">
        <v>45800</v>
      </c>
      <c r="D1368" s="90">
        <v>45200</v>
      </c>
      <c r="E1368" s="90">
        <v>41000</v>
      </c>
      <c r="F1368" s="90">
        <v>46800</v>
      </c>
      <c r="G1368" s="91" t="s">
        <v>25</v>
      </c>
      <c r="H1368" s="90">
        <v>43500</v>
      </c>
      <c r="I1368" s="90">
        <v>44200</v>
      </c>
      <c r="J1368" s="90">
        <v>46800</v>
      </c>
      <c r="K1368" s="91" t="s">
        <v>25</v>
      </c>
      <c r="L1368" s="90">
        <v>46300</v>
      </c>
      <c r="M1368" s="90">
        <v>46300</v>
      </c>
      <c r="N1368" s="90">
        <v>43800</v>
      </c>
      <c r="O1368" s="90">
        <v>40500</v>
      </c>
      <c r="P1368" s="90">
        <v>41100</v>
      </c>
      <c r="Q1368" s="90">
        <v>41600</v>
      </c>
      <c r="R1368" s="90">
        <v>41300</v>
      </c>
      <c r="S1368" s="90">
        <v>43100</v>
      </c>
      <c r="T1368" s="90">
        <v>45300</v>
      </c>
      <c r="U1368" s="90">
        <v>45500</v>
      </c>
      <c r="V1368" s="90">
        <v>46500</v>
      </c>
      <c r="W1368" s="90">
        <v>49400</v>
      </c>
    </row>
    <row r="1369" spans="1:23">
      <c r="A1369" s="93">
        <v>45639</v>
      </c>
      <c r="B1369" s="90">
        <v>46500</v>
      </c>
      <c r="C1369" s="90">
        <v>45800</v>
      </c>
      <c r="D1369" s="90">
        <v>45000</v>
      </c>
      <c r="E1369" s="90">
        <v>41000</v>
      </c>
      <c r="F1369" s="90">
        <v>46800</v>
      </c>
      <c r="G1369" s="91" t="s">
        <v>25</v>
      </c>
      <c r="H1369" s="90">
        <v>43500</v>
      </c>
      <c r="I1369" s="90">
        <v>44000</v>
      </c>
      <c r="J1369" s="90">
        <v>46800</v>
      </c>
      <c r="K1369" s="91" t="s">
        <v>25</v>
      </c>
      <c r="L1369" s="90">
        <v>46300</v>
      </c>
      <c r="M1369" s="90">
        <v>46700</v>
      </c>
      <c r="N1369" s="90">
        <v>43700</v>
      </c>
      <c r="O1369" s="90">
        <v>40350</v>
      </c>
      <c r="P1369" s="90">
        <v>40900</v>
      </c>
      <c r="Q1369" s="90">
        <v>41600</v>
      </c>
      <c r="R1369" s="90">
        <v>41200</v>
      </c>
      <c r="S1369" s="90">
        <v>43100</v>
      </c>
      <c r="T1369" s="90">
        <v>45300</v>
      </c>
      <c r="U1369" s="90">
        <v>45500</v>
      </c>
      <c r="V1369" s="90">
        <v>46500</v>
      </c>
      <c r="W1369" s="90">
        <v>49400</v>
      </c>
    </row>
    <row r="1370" spans="1:23">
      <c r="A1370" s="93">
        <v>45640</v>
      </c>
      <c r="B1370" s="90">
        <v>46500</v>
      </c>
      <c r="C1370" s="90">
        <v>45800</v>
      </c>
      <c r="D1370" s="90">
        <v>45200</v>
      </c>
      <c r="E1370" s="90">
        <v>41200</v>
      </c>
      <c r="F1370" s="90">
        <v>46600</v>
      </c>
      <c r="G1370" s="91" t="s">
        <v>25</v>
      </c>
      <c r="H1370" s="90">
        <v>43500</v>
      </c>
      <c r="I1370" s="90">
        <v>44200</v>
      </c>
      <c r="J1370" s="90">
        <v>47000</v>
      </c>
      <c r="K1370" s="91" t="s">
        <v>25</v>
      </c>
      <c r="L1370" s="90">
        <v>46500</v>
      </c>
      <c r="M1370" s="90">
        <v>46700</v>
      </c>
      <c r="N1370" s="90">
        <v>43800</v>
      </c>
      <c r="O1370" s="90">
        <v>40500</v>
      </c>
      <c r="P1370" s="90">
        <v>41200</v>
      </c>
      <c r="Q1370" s="90">
        <v>41600</v>
      </c>
      <c r="R1370" s="90">
        <v>41300</v>
      </c>
      <c r="S1370" s="90">
        <v>43300</v>
      </c>
      <c r="T1370" s="90">
        <v>45000</v>
      </c>
      <c r="U1370" s="90">
        <v>45500</v>
      </c>
      <c r="V1370" s="90">
        <v>46500</v>
      </c>
      <c r="W1370" s="90">
        <v>49400</v>
      </c>
    </row>
    <row r="1371" spans="1:23">
      <c r="A1371" s="93">
        <v>45641</v>
      </c>
      <c r="B1371" s="90" t="s">
        <v>24</v>
      </c>
      <c r="C1371" s="90" t="s">
        <v>24</v>
      </c>
      <c r="D1371" s="90" t="s">
        <v>24</v>
      </c>
      <c r="E1371" s="90" t="s">
        <v>24</v>
      </c>
      <c r="F1371" s="90" t="s">
        <v>24</v>
      </c>
      <c r="G1371" s="90" t="s">
        <v>24</v>
      </c>
      <c r="H1371" s="90" t="s">
        <v>24</v>
      </c>
      <c r="I1371" s="90" t="s">
        <v>24</v>
      </c>
      <c r="J1371" s="90" t="s">
        <v>24</v>
      </c>
      <c r="K1371" s="90" t="s">
        <v>24</v>
      </c>
      <c r="L1371" s="90" t="s">
        <v>24</v>
      </c>
      <c r="M1371" s="90" t="s">
        <v>24</v>
      </c>
      <c r="N1371" s="90" t="s">
        <v>24</v>
      </c>
      <c r="O1371" s="90" t="s">
        <v>24</v>
      </c>
      <c r="P1371" s="90" t="s">
        <v>24</v>
      </c>
      <c r="Q1371" s="90" t="s">
        <v>24</v>
      </c>
      <c r="R1371" s="90" t="s">
        <v>24</v>
      </c>
      <c r="S1371" s="90" t="s">
        <v>24</v>
      </c>
      <c r="T1371" s="90" t="s">
        <v>24</v>
      </c>
      <c r="U1371" s="90" t="s">
        <v>24</v>
      </c>
      <c r="V1371" s="90" t="s">
        <v>24</v>
      </c>
      <c r="W1371" s="90" t="s">
        <v>24</v>
      </c>
    </row>
    <row r="1372" spans="1:23">
      <c r="A1372" s="93">
        <v>45642</v>
      </c>
      <c r="B1372" s="90">
        <v>46800</v>
      </c>
      <c r="C1372" s="90">
        <v>45800</v>
      </c>
      <c r="D1372" s="90">
        <v>45200</v>
      </c>
      <c r="E1372" s="90">
        <v>41400</v>
      </c>
      <c r="F1372" s="90">
        <v>46800</v>
      </c>
      <c r="G1372" s="91" t="s">
        <v>25</v>
      </c>
      <c r="H1372" s="90">
        <v>44000</v>
      </c>
      <c r="I1372" s="90">
        <v>44400</v>
      </c>
      <c r="J1372" s="90">
        <v>47200</v>
      </c>
      <c r="K1372" s="91" t="s">
        <v>25</v>
      </c>
      <c r="L1372" s="90">
        <v>46800</v>
      </c>
      <c r="M1372" s="90">
        <v>46900</v>
      </c>
      <c r="N1372" s="90">
        <v>44400</v>
      </c>
      <c r="O1372" s="90">
        <v>41000</v>
      </c>
      <c r="P1372" s="90">
        <v>42200</v>
      </c>
      <c r="Q1372" s="90">
        <v>42300</v>
      </c>
      <c r="R1372" s="90">
        <v>41800</v>
      </c>
      <c r="S1372" s="90">
        <v>43500</v>
      </c>
      <c r="T1372" s="90">
        <v>45300</v>
      </c>
      <c r="U1372" s="90">
        <v>46000</v>
      </c>
      <c r="V1372" s="90">
        <v>46700</v>
      </c>
      <c r="W1372" s="90">
        <v>49400</v>
      </c>
    </row>
    <row r="1373" spans="1:23">
      <c r="A1373" s="93">
        <v>45643</v>
      </c>
      <c r="B1373" s="90">
        <v>47000</v>
      </c>
      <c r="C1373" s="90">
        <v>46300</v>
      </c>
      <c r="D1373" s="90">
        <v>45200</v>
      </c>
      <c r="E1373" s="90">
        <v>41200</v>
      </c>
      <c r="F1373" s="90">
        <v>46800</v>
      </c>
      <c r="G1373" s="91" t="s">
        <v>25</v>
      </c>
      <c r="H1373" s="90">
        <v>44500</v>
      </c>
      <c r="I1373" s="90">
        <v>44400</v>
      </c>
      <c r="J1373" s="90">
        <v>47200</v>
      </c>
      <c r="K1373" s="91" t="s">
        <v>25</v>
      </c>
      <c r="L1373" s="90">
        <v>46700</v>
      </c>
      <c r="M1373" s="90">
        <v>47100</v>
      </c>
      <c r="N1373" s="90">
        <v>44200</v>
      </c>
      <c r="O1373" s="90">
        <v>41000</v>
      </c>
      <c r="P1373" s="90">
        <v>42100</v>
      </c>
      <c r="Q1373" s="90">
        <v>42300</v>
      </c>
      <c r="R1373" s="90">
        <v>41800</v>
      </c>
      <c r="S1373" s="90">
        <v>43500</v>
      </c>
      <c r="T1373" s="90">
        <v>45500</v>
      </c>
      <c r="U1373" s="90">
        <v>46000</v>
      </c>
      <c r="V1373" s="90">
        <v>46900</v>
      </c>
      <c r="W1373" s="90">
        <v>49400</v>
      </c>
    </row>
    <row r="1374" spans="1:23">
      <c r="A1374" s="93">
        <v>45644</v>
      </c>
      <c r="B1374" s="90">
        <v>47400</v>
      </c>
      <c r="C1374" s="90">
        <v>46300</v>
      </c>
      <c r="D1374" s="90">
        <v>45800</v>
      </c>
      <c r="E1374" s="90">
        <v>42000</v>
      </c>
      <c r="F1374" s="90">
        <v>47100</v>
      </c>
      <c r="G1374" s="91" t="s">
        <v>25</v>
      </c>
      <c r="H1374" s="90">
        <v>44500</v>
      </c>
      <c r="I1374" s="90">
        <v>45000</v>
      </c>
      <c r="J1374" s="90">
        <v>47300</v>
      </c>
      <c r="K1374" s="91" t="s">
        <v>25</v>
      </c>
      <c r="L1374" s="90">
        <v>47100</v>
      </c>
      <c r="M1374" s="90">
        <v>47300</v>
      </c>
      <c r="N1374" s="90">
        <v>44700</v>
      </c>
      <c r="O1374" s="90">
        <v>41300</v>
      </c>
      <c r="P1374" s="90">
        <v>42200</v>
      </c>
      <c r="Q1374" s="90">
        <v>42500</v>
      </c>
      <c r="R1374" s="90">
        <v>42100</v>
      </c>
      <c r="S1374" s="90">
        <v>44200</v>
      </c>
      <c r="T1374" s="90">
        <v>45500</v>
      </c>
      <c r="U1374" s="90">
        <v>46000</v>
      </c>
      <c r="V1374" s="90">
        <v>47200</v>
      </c>
      <c r="W1374" s="90">
        <v>49500</v>
      </c>
    </row>
    <row r="1375" spans="1:23">
      <c r="A1375" s="93">
        <v>45645</v>
      </c>
      <c r="B1375" s="90">
        <v>47400</v>
      </c>
      <c r="C1375" s="90">
        <v>46300</v>
      </c>
      <c r="D1375" s="90">
        <v>45800</v>
      </c>
      <c r="E1375" s="90">
        <v>41800</v>
      </c>
      <c r="F1375" s="90">
        <v>47400</v>
      </c>
      <c r="G1375" s="91" t="s">
        <v>25</v>
      </c>
      <c r="H1375" s="90">
        <v>44800</v>
      </c>
      <c r="I1375" s="90">
        <v>45000</v>
      </c>
      <c r="J1375" s="90">
        <v>47500</v>
      </c>
      <c r="K1375" s="91" t="s">
        <v>25</v>
      </c>
      <c r="L1375" s="90">
        <v>47000</v>
      </c>
      <c r="M1375" s="90">
        <v>47300</v>
      </c>
      <c r="N1375" s="90">
        <v>44700</v>
      </c>
      <c r="O1375" s="90">
        <v>41500</v>
      </c>
      <c r="P1375" s="90">
        <v>42000</v>
      </c>
      <c r="Q1375" s="90">
        <v>42500</v>
      </c>
      <c r="R1375" s="90">
        <v>42100</v>
      </c>
      <c r="S1375" s="90">
        <v>43900</v>
      </c>
      <c r="T1375" s="90">
        <v>45800</v>
      </c>
      <c r="U1375" s="90">
        <v>46000</v>
      </c>
      <c r="V1375" s="90">
        <v>47400</v>
      </c>
      <c r="W1375" s="90">
        <v>49800</v>
      </c>
    </row>
    <row r="1376" spans="1:23">
      <c r="A1376" s="93">
        <v>45646</v>
      </c>
      <c r="B1376" s="90">
        <v>47400</v>
      </c>
      <c r="C1376" s="90">
        <v>46300</v>
      </c>
      <c r="D1376" s="90">
        <v>46000</v>
      </c>
      <c r="E1376" s="90">
        <v>41800</v>
      </c>
      <c r="F1376" s="90">
        <v>47500</v>
      </c>
      <c r="G1376" s="91" t="s">
        <v>25</v>
      </c>
      <c r="H1376" s="90">
        <v>45000</v>
      </c>
      <c r="I1376" s="90">
        <v>45000</v>
      </c>
      <c r="J1376" s="90">
        <v>47500</v>
      </c>
      <c r="K1376" s="91" t="s">
        <v>25</v>
      </c>
      <c r="L1376" s="90">
        <v>47200</v>
      </c>
      <c r="M1376" s="90">
        <v>47300</v>
      </c>
      <c r="N1376" s="90">
        <v>44500</v>
      </c>
      <c r="O1376" s="90">
        <v>42000</v>
      </c>
      <c r="P1376" s="90">
        <v>42000</v>
      </c>
      <c r="Q1376" s="90">
        <v>42400</v>
      </c>
      <c r="R1376" s="90">
        <v>42100</v>
      </c>
      <c r="S1376" s="90">
        <v>43900</v>
      </c>
      <c r="T1376" s="90">
        <v>45800</v>
      </c>
      <c r="U1376" s="90">
        <v>46000</v>
      </c>
      <c r="V1376" s="90">
        <v>47500</v>
      </c>
      <c r="W1376" s="90">
        <v>50000</v>
      </c>
    </row>
    <row r="1377" spans="1:23">
      <c r="A1377" s="93">
        <v>45647</v>
      </c>
      <c r="B1377" s="90">
        <v>47400</v>
      </c>
      <c r="C1377" s="90">
        <v>46200</v>
      </c>
      <c r="D1377" s="90">
        <v>45800</v>
      </c>
      <c r="E1377" s="90">
        <v>41800</v>
      </c>
      <c r="F1377" s="90">
        <v>47500</v>
      </c>
      <c r="G1377" s="91" t="s">
        <v>25</v>
      </c>
      <c r="H1377" s="90">
        <v>45000</v>
      </c>
      <c r="I1377" s="90">
        <v>44800</v>
      </c>
      <c r="J1377" s="90">
        <v>47500</v>
      </c>
      <c r="K1377" s="91" t="s">
        <v>25</v>
      </c>
      <c r="L1377" s="90">
        <v>47100</v>
      </c>
      <c r="M1377" s="90">
        <v>47300</v>
      </c>
      <c r="N1377" s="90">
        <v>44600</v>
      </c>
      <c r="O1377" s="90">
        <v>42200</v>
      </c>
      <c r="P1377" s="90">
        <v>41800</v>
      </c>
      <c r="Q1377" s="90">
        <v>42300</v>
      </c>
      <c r="R1377" s="90">
        <v>42000</v>
      </c>
      <c r="S1377" s="90">
        <v>43900</v>
      </c>
      <c r="T1377" s="90">
        <v>45700</v>
      </c>
      <c r="U1377" s="90">
        <v>46000</v>
      </c>
      <c r="V1377" s="90">
        <v>47500</v>
      </c>
      <c r="W1377" s="90">
        <v>50000</v>
      </c>
    </row>
    <row r="1378" spans="1:23">
      <c r="A1378" s="93">
        <v>45648</v>
      </c>
      <c r="B1378" s="90" t="s">
        <v>24</v>
      </c>
      <c r="C1378" s="90" t="s">
        <v>24</v>
      </c>
      <c r="D1378" s="90" t="s">
        <v>24</v>
      </c>
      <c r="E1378" s="90" t="s">
        <v>24</v>
      </c>
      <c r="F1378" s="90" t="s">
        <v>24</v>
      </c>
      <c r="G1378" s="90" t="s">
        <v>24</v>
      </c>
      <c r="H1378" s="90" t="s">
        <v>24</v>
      </c>
      <c r="I1378" s="90" t="s">
        <v>24</v>
      </c>
      <c r="J1378" s="90" t="s">
        <v>24</v>
      </c>
      <c r="K1378" s="90" t="s">
        <v>24</v>
      </c>
      <c r="L1378" s="90" t="s">
        <v>24</v>
      </c>
      <c r="M1378" s="90" t="s">
        <v>24</v>
      </c>
      <c r="N1378" s="90" t="s">
        <v>24</v>
      </c>
      <c r="O1378" s="90" t="s">
        <v>24</v>
      </c>
      <c r="P1378" s="90" t="s">
        <v>24</v>
      </c>
      <c r="Q1378" s="90" t="s">
        <v>24</v>
      </c>
      <c r="R1378" s="90" t="s">
        <v>24</v>
      </c>
      <c r="S1378" s="90" t="s">
        <v>24</v>
      </c>
      <c r="T1378" s="90" t="s">
        <v>24</v>
      </c>
      <c r="U1378" s="90" t="s">
        <v>24</v>
      </c>
      <c r="V1378" s="90" t="s">
        <v>24</v>
      </c>
      <c r="W1378" s="90" t="s">
        <v>24</v>
      </c>
    </row>
    <row r="1379" spans="1:23">
      <c r="A1379" s="93">
        <v>45649</v>
      </c>
      <c r="B1379" s="90">
        <v>47700</v>
      </c>
      <c r="C1379" s="90">
        <v>46000</v>
      </c>
      <c r="D1379" s="90">
        <v>45600</v>
      </c>
      <c r="E1379" s="90">
        <v>41900</v>
      </c>
      <c r="F1379" s="90">
        <v>47300</v>
      </c>
      <c r="G1379" s="91" t="s">
        <v>25</v>
      </c>
      <c r="H1379" s="90">
        <v>45000</v>
      </c>
      <c r="I1379" s="90">
        <v>45100</v>
      </c>
      <c r="J1379" s="90">
        <v>47500</v>
      </c>
      <c r="K1379" s="91" t="s">
        <v>25</v>
      </c>
      <c r="L1379" s="90">
        <v>47100</v>
      </c>
      <c r="M1379" s="90">
        <v>47300</v>
      </c>
      <c r="N1379" s="90">
        <v>44800</v>
      </c>
      <c r="O1379" s="90">
        <v>42600</v>
      </c>
      <c r="P1379" s="90">
        <v>41800</v>
      </c>
      <c r="Q1379" s="90">
        <v>42300</v>
      </c>
      <c r="R1379" s="90">
        <v>41800</v>
      </c>
      <c r="S1379" s="90">
        <v>44000</v>
      </c>
      <c r="T1379" s="90">
        <v>45700</v>
      </c>
      <c r="U1379" s="90">
        <v>46000</v>
      </c>
      <c r="V1379" s="90">
        <v>47500</v>
      </c>
      <c r="W1379" s="90">
        <v>50200</v>
      </c>
    </row>
    <row r="1380" spans="1:23">
      <c r="A1380" s="93">
        <v>45650</v>
      </c>
      <c r="B1380" s="90">
        <v>48000</v>
      </c>
      <c r="C1380" s="90">
        <v>46000</v>
      </c>
      <c r="D1380" s="90">
        <v>45500</v>
      </c>
      <c r="E1380" s="90">
        <v>41800</v>
      </c>
      <c r="F1380" s="90">
        <v>47300</v>
      </c>
      <c r="G1380" s="91" t="s">
        <v>25</v>
      </c>
      <c r="H1380" s="90">
        <v>44700</v>
      </c>
      <c r="I1380" s="90">
        <v>45100</v>
      </c>
      <c r="J1380" s="90">
        <v>47500</v>
      </c>
      <c r="K1380" s="91" t="s">
        <v>25</v>
      </c>
      <c r="L1380" s="90">
        <v>47100</v>
      </c>
      <c r="M1380" s="90">
        <v>47300</v>
      </c>
      <c r="N1380" s="90">
        <v>44600</v>
      </c>
      <c r="O1380" s="90">
        <v>42800</v>
      </c>
      <c r="P1380" s="90">
        <v>41700</v>
      </c>
      <c r="Q1380" s="90">
        <v>42000</v>
      </c>
      <c r="R1380" s="90">
        <v>41600</v>
      </c>
      <c r="S1380" s="90">
        <v>43900</v>
      </c>
      <c r="T1380" s="90">
        <v>45500</v>
      </c>
      <c r="U1380" s="90">
        <v>46000</v>
      </c>
      <c r="V1380" s="90">
        <v>47500</v>
      </c>
      <c r="W1380" s="90">
        <v>50200</v>
      </c>
    </row>
    <row r="1381" spans="1:23">
      <c r="A1381" s="93">
        <v>45651</v>
      </c>
      <c r="B1381" s="90" t="s">
        <v>24</v>
      </c>
      <c r="C1381" s="90" t="s">
        <v>24</v>
      </c>
      <c r="D1381" s="90" t="s">
        <v>24</v>
      </c>
      <c r="E1381" s="90" t="s">
        <v>24</v>
      </c>
      <c r="F1381" s="90" t="s">
        <v>24</v>
      </c>
      <c r="G1381" s="90" t="s">
        <v>24</v>
      </c>
      <c r="H1381" s="90" t="s">
        <v>24</v>
      </c>
      <c r="I1381" s="90" t="s">
        <v>24</v>
      </c>
      <c r="J1381" s="90" t="s">
        <v>24</v>
      </c>
      <c r="K1381" s="90" t="s">
        <v>24</v>
      </c>
      <c r="L1381" s="90" t="s">
        <v>24</v>
      </c>
      <c r="M1381" s="90" t="s">
        <v>24</v>
      </c>
      <c r="N1381" s="90" t="s">
        <v>24</v>
      </c>
      <c r="O1381" s="90" t="s">
        <v>24</v>
      </c>
      <c r="P1381" s="90" t="s">
        <v>24</v>
      </c>
      <c r="Q1381" s="90" t="s">
        <v>24</v>
      </c>
      <c r="R1381" s="90" t="s">
        <v>24</v>
      </c>
      <c r="S1381" s="90" t="s">
        <v>24</v>
      </c>
      <c r="T1381" s="90" t="s">
        <v>24</v>
      </c>
      <c r="U1381" s="90" t="s">
        <v>24</v>
      </c>
      <c r="V1381" s="90" t="s">
        <v>24</v>
      </c>
      <c r="W1381" s="90" t="s">
        <v>24</v>
      </c>
    </row>
    <row r="1382" spans="1:23">
      <c r="A1382" s="93">
        <v>45652</v>
      </c>
      <c r="B1382" s="90">
        <v>48300</v>
      </c>
      <c r="C1382" s="90">
        <v>46000</v>
      </c>
      <c r="D1382" s="90">
        <v>45700</v>
      </c>
      <c r="E1382" s="90">
        <v>41800</v>
      </c>
      <c r="F1382" s="90">
        <v>47200</v>
      </c>
      <c r="G1382" s="91" t="s">
        <v>25</v>
      </c>
      <c r="H1382" s="90">
        <v>44700</v>
      </c>
      <c r="I1382" s="90">
        <v>45100</v>
      </c>
      <c r="J1382" s="90">
        <v>47200</v>
      </c>
      <c r="K1382" s="91" t="s">
        <v>25</v>
      </c>
      <c r="L1382" s="90">
        <v>47000</v>
      </c>
      <c r="M1382" s="90">
        <v>47300</v>
      </c>
      <c r="N1382" s="90">
        <v>44500</v>
      </c>
      <c r="O1382" s="90">
        <v>43000</v>
      </c>
      <c r="P1382" s="90">
        <v>41600</v>
      </c>
      <c r="Q1382" s="90">
        <v>41900</v>
      </c>
      <c r="R1382" s="90">
        <v>41800</v>
      </c>
      <c r="S1382" s="90">
        <v>43900</v>
      </c>
      <c r="T1382" s="90">
        <v>45500</v>
      </c>
      <c r="U1382" s="90">
        <v>45500</v>
      </c>
      <c r="V1382" s="90">
        <v>47500</v>
      </c>
      <c r="W1382" s="90">
        <v>50200</v>
      </c>
    </row>
    <row r="1383" spans="1:23">
      <c r="A1383" s="93">
        <v>45653</v>
      </c>
      <c r="B1383" s="90">
        <v>48300</v>
      </c>
      <c r="C1383" s="90">
        <v>45800</v>
      </c>
      <c r="D1383" s="90">
        <v>45500</v>
      </c>
      <c r="E1383" s="90">
        <v>41800</v>
      </c>
      <c r="F1383" s="90">
        <v>47200</v>
      </c>
      <c r="G1383" s="91" t="s">
        <v>25</v>
      </c>
      <c r="H1383" s="90">
        <v>44500</v>
      </c>
      <c r="I1383" s="90">
        <v>45100</v>
      </c>
      <c r="J1383" s="90">
        <v>47200</v>
      </c>
      <c r="K1383" s="91" t="s">
        <v>25</v>
      </c>
      <c r="L1383" s="90">
        <v>47000</v>
      </c>
      <c r="M1383" s="90">
        <v>47300</v>
      </c>
      <c r="N1383" s="90">
        <v>44400</v>
      </c>
      <c r="O1383" s="90">
        <v>43000</v>
      </c>
      <c r="P1383" s="90">
        <v>41600</v>
      </c>
      <c r="Q1383" s="90">
        <v>41600</v>
      </c>
      <c r="R1383" s="90">
        <v>41800</v>
      </c>
      <c r="S1383" s="90">
        <v>43900</v>
      </c>
      <c r="T1383" s="90">
        <v>45200</v>
      </c>
      <c r="U1383" s="90">
        <v>45500</v>
      </c>
      <c r="V1383" s="90">
        <v>47500</v>
      </c>
      <c r="W1383" s="90">
        <v>50200</v>
      </c>
    </row>
    <row r="1384" spans="1:23">
      <c r="A1384" s="93">
        <v>45654</v>
      </c>
      <c r="B1384" s="90">
        <v>48300</v>
      </c>
      <c r="C1384" s="90">
        <v>45800</v>
      </c>
      <c r="D1384" s="90">
        <v>45600</v>
      </c>
      <c r="E1384" s="90">
        <v>41800</v>
      </c>
      <c r="F1384" s="90">
        <v>47200</v>
      </c>
      <c r="G1384" s="91" t="s">
        <v>25</v>
      </c>
      <c r="H1384" s="90">
        <v>44500</v>
      </c>
      <c r="I1384" s="90">
        <v>45200</v>
      </c>
      <c r="J1384" s="90">
        <v>47200</v>
      </c>
      <c r="K1384" s="91" t="s">
        <v>25</v>
      </c>
      <c r="L1384" s="90">
        <v>47100</v>
      </c>
      <c r="M1384" s="90">
        <v>47300</v>
      </c>
      <c r="N1384" s="90">
        <v>44300</v>
      </c>
      <c r="O1384" s="90">
        <v>43200</v>
      </c>
      <c r="P1384" s="90">
        <v>41600</v>
      </c>
      <c r="Q1384" s="90">
        <v>41700</v>
      </c>
      <c r="R1384" s="90">
        <v>42200</v>
      </c>
      <c r="S1384" s="90">
        <v>43900</v>
      </c>
      <c r="T1384" s="90">
        <v>45200</v>
      </c>
      <c r="U1384" s="90">
        <v>45500</v>
      </c>
      <c r="V1384" s="90">
        <v>47500</v>
      </c>
      <c r="W1384" s="90">
        <v>50200</v>
      </c>
    </row>
    <row r="1385" spans="1:23">
      <c r="A1385" s="93">
        <v>45655</v>
      </c>
      <c r="B1385" s="90" t="s">
        <v>24</v>
      </c>
      <c r="C1385" s="90" t="s">
        <v>24</v>
      </c>
      <c r="D1385" s="90" t="s">
        <v>24</v>
      </c>
      <c r="E1385" s="90" t="s">
        <v>24</v>
      </c>
      <c r="F1385" s="90" t="s">
        <v>24</v>
      </c>
      <c r="G1385" s="90" t="s">
        <v>24</v>
      </c>
      <c r="H1385" s="90" t="s">
        <v>24</v>
      </c>
      <c r="I1385" s="90" t="s">
        <v>24</v>
      </c>
      <c r="J1385" s="90" t="s">
        <v>24</v>
      </c>
      <c r="K1385" s="90" t="s">
        <v>24</v>
      </c>
      <c r="L1385" s="90" t="s">
        <v>24</v>
      </c>
      <c r="M1385" s="90" t="s">
        <v>24</v>
      </c>
      <c r="N1385" s="90" t="s">
        <v>24</v>
      </c>
      <c r="O1385" s="90" t="s">
        <v>24</v>
      </c>
      <c r="P1385" s="90" t="s">
        <v>24</v>
      </c>
      <c r="Q1385" s="90" t="s">
        <v>24</v>
      </c>
      <c r="R1385" s="90" t="s">
        <v>24</v>
      </c>
      <c r="S1385" s="90" t="s">
        <v>24</v>
      </c>
      <c r="T1385" s="90" t="s">
        <v>24</v>
      </c>
      <c r="U1385" s="90" t="s">
        <v>24</v>
      </c>
      <c r="V1385" s="90" t="s">
        <v>24</v>
      </c>
      <c r="W1385" s="90" t="s">
        <v>24</v>
      </c>
    </row>
    <row r="1386" spans="1:23">
      <c r="A1386" s="93">
        <v>45656</v>
      </c>
      <c r="B1386" s="90">
        <v>48500</v>
      </c>
      <c r="C1386" s="90">
        <v>45800</v>
      </c>
      <c r="D1386" s="90">
        <v>46000</v>
      </c>
      <c r="E1386" s="90">
        <v>42100</v>
      </c>
      <c r="F1386" s="90">
        <v>47200</v>
      </c>
      <c r="G1386" s="91" t="s">
        <v>25</v>
      </c>
      <c r="H1386" s="90">
        <v>44500</v>
      </c>
      <c r="I1386" s="90">
        <v>45600</v>
      </c>
      <c r="J1386" s="90">
        <v>47200</v>
      </c>
      <c r="K1386" s="91" t="s">
        <v>25</v>
      </c>
      <c r="L1386" s="90">
        <v>47200</v>
      </c>
      <c r="M1386" s="90">
        <v>47300</v>
      </c>
      <c r="N1386" s="90">
        <v>44700</v>
      </c>
      <c r="O1386" s="90">
        <v>43200</v>
      </c>
      <c r="P1386" s="90">
        <v>41900</v>
      </c>
      <c r="Q1386" s="90">
        <v>42200</v>
      </c>
      <c r="R1386" s="90">
        <v>42200</v>
      </c>
      <c r="S1386" s="90">
        <v>44200</v>
      </c>
      <c r="T1386" s="90">
        <v>45500</v>
      </c>
      <c r="U1386" s="90">
        <v>45500</v>
      </c>
      <c r="V1386" s="90">
        <v>47500</v>
      </c>
      <c r="W1386" s="90">
        <v>50200</v>
      </c>
    </row>
    <row r="1387" spans="1:23">
      <c r="A1387" s="93">
        <v>45657</v>
      </c>
      <c r="B1387" s="90">
        <v>48700</v>
      </c>
      <c r="C1387" s="90">
        <v>45800</v>
      </c>
      <c r="D1387" s="90">
        <v>46300</v>
      </c>
      <c r="E1387" s="90">
        <v>42200</v>
      </c>
      <c r="F1387" s="90">
        <v>47200</v>
      </c>
      <c r="G1387" s="91" t="s">
        <v>25</v>
      </c>
      <c r="H1387" s="90">
        <v>44500</v>
      </c>
      <c r="I1387" s="90">
        <v>45500</v>
      </c>
      <c r="J1387" s="90">
        <v>47200</v>
      </c>
      <c r="K1387" s="91" t="s">
        <v>25</v>
      </c>
      <c r="L1387" s="90">
        <v>47500</v>
      </c>
      <c r="M1387" s="90">
        <v>47300</v>
      </c>
      <c r="N1387" s="90">
        <v>45100</v>
      </c>
      <c r="O1387" s="90">
        <v>43300</v>
      </c>
      <c r="P1387" s="90">
        <v>42300</v>
      </c>
      <c r="Q1387" s="90">
        <v>42400</v>
      </c>
      <c r="R1387" s="90">
        <v>42500</v>
      </c>
      <c r="S1387" s="90">
        <v>44300</v>
      </c>
      <c r="T1387" s="90">
        <v>45800</v>
      </c>
      <c r="U1387" s="90">
        <v>45500</v>
      </c>
      <c r="V1387" s="90">
        <v>47500</v>
      </c>
      <c r="W1387" s="90">
        <v>50200</v>
      </c>
    </row>
    <row r="1388" spans="1:23">
      <c r="A1388" s="93">
        <v>45658</v>
      </c>
      <c r="B1388" s="90">
        <v>48700</v>
      </c>
      <c r="C1388" s="90">
        <v>45800</v>
      </c>
      <c r="D1388" s="90">
        <v>46000</v>
      </c>
      <c r="E1388" s="90">
        <v>42200</v>
      </c>
      <c r="F1388" s="90">
        <v>47200</v>
      </c>
      <c r="G1388" s="91" t="s">
        <v>25</v>
      </c>
      <c r="H1388" s="90">
        <v>44500</v>
      </c>
      <c r="I1388" s="90">
        <v>45500</v>
      </c>
      <c r="J1388" s="90">
        <v>47200</v>
      </c>
      <c r="K1388" s="91" t="s">
        <v>25</v>
      </c>
      <c r="L1388" s="90">
        <v>47300</v>
      </c>
      <c r="M1388" s="90">
        <v>47500</v>
      </c>
      <c r="N1388" s="90">
        <v>44900</v>
      </c>
      <c r="O1388" s="90">
        <v>43200</v>
      </c>
      <c r="P1388" s="90">
        <v>41800</v>
      </c>
      <c r="Q1388" s="90">
        <v>42400</v>
      </c>
      <c r="R1388" s="90">
        <v>42200</v>
      </c>
      <c r="S1388" s="90">
        <v>44300</v>
      </c>
      <c r="T1388" s="90">
        <v>45800</v>
      </c>
      <c r="U1388" s="90">
        <v>45500</v>
      </c>
      <c r="V1388" s="90">
        <v>47200</v>
      </c>
      <c r="W1388" s="90">
        <v>50200</v>
      </c>
    </row>
    <row r="1389" spans="1:23">
      <c r="A1389" s="93">
        <v>45659</v>
      </c>
      <c r="B1389" s="90">
        <v>48700</v>
      </c>
      <c r="C1389" s="90">
        <v>45500</v>
      </c>
      <c r="D1389" s="90">
        <v>45900</v>
      </c>
      <c r="E1389" s="90">
        <v>42300</v>
      </c>
      <c r="F1389" s="90">
        <v>47200</v>
      </c>
      <c r="G1389" s="91" t="s">
        <v>25</v>
      </c>
      <c r="H1389" s="90">
        <v>44500</v>
      </c>
      <c r="I1389" s="90">
        <v>45400</v>
      </c>
      <c r="J1389" s="90">
        <v>47200</v>
      </c>
      <c r="K1389" s="91" t="s">
        <v>25</v>
      </c>
      <c r="L1389" s="90">
        <v>47600</v>
      </c>
      <c r="M1389" s="90">
        <v>47500</v>
      </c>
      <c r="N1389" s="90">
        <v>45200</v>
      </c>
      <c r="O1389" s="90">
        <v>43200</v>
      </c>
      <c r="P1389" s="90">
        <v>42100</v>
      </c>
      <c r="Q1389" s="90">
        <v>42400</v>
      </c>
      <c r="R1389" s="90">
        <v>42400</v>
      </c>
      <c r="S1389" s="90">
        <v>44400</v>
      </c>
      <c r="T1389" s="90">
        <v>45800</v>
      </c>
      <c r="U1389" s="90">
        <v>46000</v>
      </c>
      <c r="V1389" s="90">
        <v>47000</v>
      </c>
      <c r="W1389" s="90">
        <v>50200</v>
      </c>
    </row>
    <row r="1390" spans="1:23">
      <c r="A1390" s="93">
        <v>45660</v>
      </c>
      <c r="B1390" s="90">
        <v>48700</v>
      </c>
      <c r="C1390" s="90">
        <v>45800</v>
      </c>
      <c r="D1390" s="90">
        <v>45700</v>
      </c>
      <c r="E1390" s="90">
        <v>42100</v>
      </c>
      <c r="F1390" s="90">
        <v>47200</v>
      </c>
      <c r="G1390" s="91" t="s">
        <v>25</v>
      </c>
      <c r="H1390" s="90">
        <v>44800</v>
      </c>
      <c r="I1390" s="90">
        <v>45300</v>
      </c>
      <c r="J1390" s="90">
        <v>46900</v>
      </c>
      <c r="K1390" s="91" t="s">
        <v>25</v>
      </c>
      <c r="L1390" s="90">
        <v>47300</v>
      </c>
      <c r="M1390" s="90">
        <v>47500</v>
      </c>
      <c r="N1390" s="90">
        <v>44900</v>
      </c>
      <c r="O1390" s="90">
        <v>43200</v>
      </c>
      <c r="P1390" s="90">
        <v>41600</v>
      </c>
      <c r="Q1390" s="90">
        <v>42300</v>
      </c>
      <c r="R1390" s="90">
        <v>42400</v>
      </c>
      <c r="S1390" s="90">
        <v>44200</v>
      </c>
      <c r="T1390" s="90">
        <v>45600</v>
      </c>
      <c r="U1390" s="90">
        <v>46500</v>
      </c>
      <c r="V1390" s="90">
        <v>47000</v>
      </c>
      <c r="W1390" s="90">
        <v>50200</v>
      </c>
    </row>
    <row r="1391" spans="1:23">
      <c r="A1391" s="93">
        <v>45661</v>
      </c>
      <c r="B1391" s="90">
        <v>48700</v>
      </c>
      <c r="C1391" s="90">
        <v>45800</v>
      </c>
      <c r="D1391" s="90">
        <v>45500</v>
      </c>
      <c r="E1391" s="90">
        <v>42100</v>
      </c>
      <c r="F1391" s="90">
        <v>47000</v>
      </c>
      <c r="G1391" s="91" t="s">
        <v>25</v>
      </c>
      <c r="H1391" s="90">
        <v>44800</v>
      </c>
      <c r="I1391" s="90">
        <v>45300</v>
      </c>
      <c r="J1391" s="90">
        <v>46900</v>
      </c>
      <c r="K1391" s="91" t="s">
        <v>25</v>
      </c>
      <c r="L1391" s="90">
        <v>47300</v>
      </c>
      <c r="M1391" s="90">
        <v>47400</v>
      </c>
      <c r="N1391" s="90">
        <v>44500</v>
      </c>
      <c r="O1391" s="90">
        <v>43000</v>
      </c>
      <c r="P1391" s="90">
        <v>41500</v>
      </c>
      <c r="Q1391" s="90">
        <v>42200</v>
      </c>
      <c r="R1391" s="90">
        <v>42000</v>
      </c>
      <c r="S1391" s="90">
        <v>44200</v>
      </c>
      <c r="T1391" s="90">
        <v>45600</v>
      </c>
      <c r="U1391" s="90">
        <v>46500</v>
      </c>
      <c r="V1391" s="90">
        <v>47000</v>
      </c>
      <c r="W1391" s="90">
        <v>49800</v>
      </c>
    </row>
    <row r="1392" spans="1:23">
      <c r="A1392" s="93">
        <v>45662</v>
      </c>
      <c r="B1392" s="90" t="s">
        <v>24</v>
      </c>
      <c r="C1392" s="90" t="s">
        <v>24</v>
      </c>
      <c r="D1392" s="90" t="s">
        <v>24</v>
      </c>
      <c r="E1392" s="90" t="s">
        <v>24</v>
      </c>
      <c r="F1392" s="90" t="s">
        <v>24</v>
      </c>
      <c r="G1392" s="90" t="s">
        <v>24</v>
      </c>
      <c r="H1392" s="90" t="s">
        <v>24</v>
      </c>
      <c r="I1392" s="90" t="s">
        <v>24</v>
      </c>
      <c r="J1392" s="90" t="s">
        <v>24</v>
      </c>
      <c r="K1392" s="90" t="s">
        <v>24</v>
      </c>
      <c r="L1392" s="90" t="s">
        <v>24</v>
      </c>
      <c r="M1392" s="90" t="s">
        <v>24</v>
      </c>
      <c r="N1392" s="90" t="s">
        <v>24</v>
      </c>
      <c r="O1392" s="90" t="s">
        <v>24</v>
      </c>
      <c r="P1392" s="90" t="s">
        <v>24</v>
      </c>
      <c r="Q1392" s="90" t="s">
        <v>24</v>
      </c>
      <c r="R1392" s="90" t="s">
        <v>24</v>
      </c>
      <c r="S1392" s="90" t="s">
        <v>24</v>
      </c>
      <c r="T1392" s="90" t="s">
        <v>24</v>
      </c>
      <c r="U1392" s="90" t="s">
        <v>24</v>
      </c>
      <c r="V1392" s="90" t="s">
        <v>24</v>
      </c>
      <c r="W1392" s="90" t="s">
        <v>24</v>
      </c>
    </row>
    <row r="1393" spans="1:23">
      <c r="A1393" s="93">
        <v>45663</v>
      </c>
      <c r="B1393" s="90">
        <v>48700</v>
      </c>
      <c r="C1393" s="90">
        <v>45800</v>
      </c>
      <c r="D1393" s="90">
        <v>45000</v>
      </c>
      <c r="E1393" s="90">
        <v>41500</v>
      </c>
      <c r="F1393" s="90">
        <v>46800</v>
      </c>
      <c r="G1393" s="91" t="s">
        <v>25</v>
      </c>
      <c r="H1393" s="90">
        <v>44300</v>
      </c>
      <c r="I1393" s="90">
        <v>45000</v>
      </c>
      <c r="J1393" s="90">
        <v>46600</v>
      </c>
      <c r="K1393" s="91" t="s">
        <v>25</v>
      </c>
      <c r="L1393" s="90">
        <v>47000</v>
      </c>
      <c r="M1393" s="90">
        <v>47300</v>
      </c>
      <c r="N1393" s="90">
        <v>44500</v>
      </c>
      <c r="O1393" s="90">
        <v>43000</v>
      </c>
      <c r="P1393" s="90">
        <v>41300</v>
      </c>
      <c r="Q1393" s="90">
        <v>41800</v>
      </c>
      <c r="R1393" s="90">
        <v>41800</v>
      </c>
      <c r="S1393" s="90">
        <v>43900</v>
      </c>
      <c r="T1393" s="90">
        <v>45500</v>
      </c>
      <c r="U1393" s="90">
        <v>46300</v>
      </c>
      <c r="V1393" s="90">
        <v>46800</v>
      </c>
      <c r="W1393" s="90">
        <v>49700</v>
      </c>
    </row>
    <row r="1394" spans="1:23">
      <c r="A1394" s="93">
        <v>45664</v>
      </c>
      <c r="B1394" s="90">
        <v>48700</v>
      </c>
      <c r="C1394" s="90">
        <v>45800</v>
      </c>
      <c r="D1394" s="90">
        <v>45000</v>
      </c>
      <c r="E1394" s="90">
        <v>41400</v>
      </c>
      <c r="F1394" s="90">
        <v>46700</v>
      </c>
      <c r="G1394" s="91" t="s">
        <v>25</v>
      </c>
      <c r="H1394" s="90">
        <v>44300</v>
      </c>
      <c r="I1394" s="90">
        <v>45000</v>
      </c>
      <c r="J1394" s="90">
        <v>46600</v>
      </c>
      <c r="K1394" s="91" t="s">
        <v>25</v>
      </c>
      <c r="L1394" s="90">
        <v>47000</v>
      </c>
      <c r="M1394" s="90">
        <v>47100</v>
      </c>
      <c r="N1394" s="90">
        <v>44600</v>
      </c>
      <c r="O1394" s="90">
        <v>43000</v>
      </c>
      <c r="P1394" s="90">
        <v>41400</v>
      </c>
      <c r="Q1394" s="90">
        <v>41800</v>
      </c>
      <c r="R1394" s="90">
        <v>41800</v>
      </c>
      <c r="S1394" s="90">
        <v>43600</v>
      </c>
      <c r="T1394" s="90">
        <v>45400</v>
      </c>
      <c r="U1394" s="90">
        <v>46300</v>
      </c>
      <c r="V1394" s="90">
        <v>46800</v>
      </c>
      <c r="W1394" s="90">
        <v>49700</v>
      </c>
    </row>
    <row r="1395" spans="1:23">
      <c r="A1395" s="93">
        <v>45665</v>
      </c>
      <c r="B1395" s="90">
        <v>48000</v>
      </c>
      <c r="C1395" s="90">
        <v>45800</v>
      </c>
      <c r="D1395" s="90">
        <v>44800</v>
      </c>
      <c r="E1395" s="90">
        <v>41500</v>
      </c>
      <c r="F1395" s="90">
        <v>46400</v>
      </c>
      <c r="G1395" s="91" t="s">
        <v>25</v>
      </c>
      <c r="H1395" s="90">
        <v>44000</v>
      </c>
      <c r="I1395" s="90">
        <v>44800</v>
      </c>
      <c r="J1395" s="90">
        <v>46500</v>
      </c>
      <c r="K1395" s="91" t="s">
        <v>25</v>
      </c>
      <c r="L1395" s="90">
        <v>46800</v>
      </c>
      <c r="M1395" s="90">
        <v>47000</v>
      </c>
      <c r="N1395" s="90">
        <v>44400</v>
      </c>
      <c r="O1395" s="90">
        <v>43000</v>
      </c>
      <c r="P1395" s="90">
        <v>41300</v>
      </c>
      <c r="Q1395" s="90">
        <v>41600</v>
      </c>
      <c r="R1395" s="90">
        <v>41800</v>
      </c>
      <c r="S1395" s="90">
        <v>43600</v>
      </c>
      <c r="T1395" s="90">
        <v>45200</v>
      </c>
      <c r="U1395" s="90">
        <v>46300</v>
      </c>
      <c r="V1395" s="90">
        <v>46800</v>
      </c>
      <c r="W1395" s="90">
        <v>49700</v>
      </c>
    </row>
    <row r="1396" spans="1:23">
      <c r="A1396" s="93">
        <v>45666</v>
      </c>
      <c r="B1396" s="90">
        <v>47800</v>
      </c>
      <c r="C1396" s="90">
        <v>45700</v>
      </c>
      <c r="D1396" s="90">
        <v>44700</v>
      </c>
      <c r="E1396" s="90">
        <v>41300</v>
      </c>
      <c r="F1396" s="90">
        <v>46400</v>
      </c>
      <c r="G1396" s="91" t="s">
        <v>25</v>
      </c>
      <c r="H1396" s="90">
        <v>44000</v>
      </c>
      <c r="I1396" s="90">
        <v>44500</v>
      </c>
      <c r="J1396" s="90">
        <v>46000</v>
      </c>
      <c r="K1396" s="91" t="s">
        <v>25</v>
      </c>
      <c r="L1396" s="90">
        <v>46600</v>
      </c>
      <c r="M1396" s="90">
        <v>47000</v>
      </c>
      <c r="N1396" s="90">
        <v>44500</v>
      </c>
      <c r="O1396" s="90">
        <v>42800</v>
      </c>
      <c r="P1396" s="90">
        <v>41100</v>
      </c>
      <c r="Q1396" s="90">
        <v>41400</v>
      </c>
      <c r="R1396" s="90">
        <v>41600</v>
      </c>
      <c r="S1396" s="90">
        <v>43400</v>
      </c>
      <c r="T1396" s="90">
        <v>45000</v>
      </c>
      <c r="U1396" s="90">
        <v>45800</v>
      </c>
      <c r="V1396" s="90">
        <v>46800</v>
      </c>
      <c r="W1396" s="90">
        <v>49700</v>
      </c>
    </row>
    <row r="1397" spans="1:23">
      <c r="A1397" s="93">
        <v>45667</v>
      </c>
      <c r="B1397" s="90">
        <v>47800</v>
      </c>
      <c r="C1397" s="90">
        <v>45700</v>
      </c>
      <c r="D1397" s="90">
        <v>44700</v>
      </c>
      <c r="E1397" s="90">
        <v>41500</v>
      </c>
      <c r="F1397" s="90">
        <v>46400</v>
      </c>
      <c r="G1397" s="91" t="s">
        <v>25</v>
      </c>
      <c r="H1397" s="90">
        <v>44000</v>
      </c>
      <c r="I1397" s="90">
        <v>44400</v>
      </c>
      <c r="J1397" s="90">
        <v>46000</v>
      </c>
      <c r="K1397" s="91" t="s">
        <v>25</v>
      </c>
      <c r="L1397" s="90">
        <v>46600</v>
      </c>
      <c r="M1397" s="90">
        <v>47000</v>
      </c>
      <c r="N1397" s="90">
        <v>44700</v>
      </c>
      <c r="O1397" s="90">
        <v>42800</v>
      </c>
      <c r="P1397" s="90">
        <v>41300</v>
      </c>
      <c r="Q1397" s="90">
        <v>41600</v>
      </c>
      <c r="R1397" s="90">
        <v>41700</v>
      </c>
      <c r="S1397" s="90">
        <v>43600</v>
      </c>
      <c r="T1397" s="90">
        <v>45200</v>
      </c>
      <c r="U1397" s="90">
        <v>45800</v>
      </c>
      <c r="V1397" s="90">
        <v>46800</v>
      </c>
      <c r="W1397" s="90">
        <v>49700</v>
      </c>
    </row>
    <row r="1398" spans="1:23">
      <c r="A1398" s="93">
        <v>45668</v>
      </c>
      <c r="B1398" s="90">
        <v>47800</v>
      </c>
      <c r="C1398" s="90">
        <v>45800</v>
      </c>
      <c r="D1398" s="90">
        <v>44500</v>
      </c>
      <c r="E1398" s="90">
        <v>41500</v>
      </c>
      <c r="F1398" s="90">
        <v>46400</v>
      </c>
      <c r="G1398" s="91" t="s">
        <v>25</v>
      </c>
      <c r="H1398" s="90">
        <v>43800</v>
      </c>
      <c r="I1398" s="90">
        <v>44400</v>
      </c>
      <c r="J1398" s="90">
        <v>46100</v>
      </c>
      <c r="K1398" s="91" t="s">
        <v>25</v>
      </c>
      <c r="L1398" s="90">
        <v>46500</v>
      </c>
      <c r="M1398" s="90">
        <v>47000</v>
      </c>
      <c r="N1398" s="90">
        <v>44400</v>
      </c>
      <c r="O1398" s="90">
        <v>42800</v>
      </c>
      <c r="P1398" s="90">
        <v>41100</v>
      </c>
      <c r="Q1398" s="90">
        <v>41500</v>
      </c>
      <c r="R1398" s="90">
        <v>41600</v>
      </c>
      <c r="S1398" s="90">
        <v>43600</v>
      </c>
      <c r="T1398" s="90">
        <v>45200</v>
      </c>
      <c r="U1398" s="90">
        <v>45800</v>
      </c>
      <c r="V1398" s="90">
        <v>46800</v>
      </c>
      <c r="W1398" s="90">
        <v>49700</v>
      </c>
    </row>
    <row r="1399" spans="1:23">
      <c r="A1399" s="93">
        <v>45669</v>
      </c>
      <c r="B1399" s="90" t="s">
        <v>24</v>
      </c>
      <c r="C1399" s="90" t="s">
        <v>24</v>
      </c>
      <c r="D1399" s="90" t="s">
        <v>24</v>
      </c>
      <c r="E1399" s="90" t="s">
        <v>24</v>
      </c>
      <c r="F1399" s="90" t="s">
        <v>24</v>
      </c>
      <c r="G1399" s="90" t="s">
        <v>24</v>
      </c>
      <c r="H1399" s="90" t="s">
        <v>24</v>
      </c>
      <c r="I1399" s="90" t="s">
        <v>24</v>
      </c>
      <c r="J1399" s="90" t="s">
        <v>24</v>
      </c>
      <c r="K1399" s="90" t="s">
        <v>24</v>
      </c>
      <c r="L1399" s="90" t="s">
        <v>24</v>
      </c>
      <c r="M1399" s="90" t="s">
        <v>24</v>
      </c>
      <c r="N1399" s="90" t="s">
        <v>24</v>
      </c>
      <c r="O1399" s="90" t="s">
        <v>24</v>
      </c>
      <c r="P1399" s="90" t="s">
        <v>24</v>
      </c>
      <c r="Q1399" s="90" t="s">
        <v>24</v>
      </c>
      <c r="R1399" s="90" t="s">
        <v>24</v>
      </c>
      <c r="S1399" s="90" t="s">
        <v>24</v>
      </c>
      <c r="T1399" s="90" t="s">
        <v>24</v>
      </c>
      <c r="U1399" s="90" t="s">
        <v>24</v>
      </c>
      <c r="V1399" s="90" t="s">
        <v>24</v>
      </c>
      <c r="W1399" s="90" t="s">
        <v>24</v>
      </c>
    </row>
    <row r="1400" spans="1:23">
      <c r="A1400" s="93">
        <v>45670</v>
      </c>
      <c r="B1400" s="90">
        <v>47600</v>
      </c>
      <c r="C1400" s="90">
        <v>45800</v>
      </c>
      <c r="D1400" s="90">
        <v>44700</v>
      </c>
      <c r="E1400" s="90">
        <v>41600</v>
      </c>
      <c r="F1400" s="90">
        <v>46400</v>
      </c>
      <c r="G1400" s="91" t="s">
        <v>25</v>
      </c>
      <c r="H1400" s="90">
        <v>43800</v>
      </c>
      <c r="I1400" s="90">
        <v>44700</v>
      </c>
      <c r="J1400" s="90">
        <v>46300</v>
      </c>
      <c r="K1400" s="91" t="s">
        <v>25</v>
      </c>
      <c r="L1400" s="90">
        <v>46500</v>
      </c>
      <c r="M1400" s="90">
        <v>47000</v>
      </c>
      <c r="N1400" s="90">
        <v>44700</v>
      </c>
      <c r="O1400" s="90">
        <v>42600</v>
      </c>
      <c r="P1400" s="90">
        <v>41300</v>
      </c>
      <c r="Q1400" s="90">
        <v>41600</v>
      </c>
      <c r="R1400" s="90">
        <v>41600</v>
      </c>
      <c r="S1400" s="90">
        <v>43700</v>
      </c>
      <c r="T1400" s="90">
        <v>45200</v>
      </c>
      <c r="U1400" s="90">
        <v>45800</v>
      </c>
      <c r="V1400" s="90">
        <v>46400</v>
      </c>
      <c r="W1400" s="90">
        <v>49500</v>
      </c>
    </row>
    <row r="1401" spans="1:23">
      <c r="A1401" s="93">
        <v>45671</v>
      </c>
      <c r="B1401" s="91" t="s">
        <v>25</v>
      </c>
      <c r="C1401" s="91" t="s">
        <v>25</v>
      </c>
      <c r="D1401" s="90">
        <v>45000</v>
      </c>
      <c r="E1401" s="90">
        <v>41700</v>
      </c>
      <c r="F1401" s="90">
        <v>46400</v>
      </c>
      <c r="G1401" s="91" t="s">
        <v>25</v>
      </c>
      <c r="H1401" s="91" t="s">
        <v>25</v>
      </c>
      <c r="I1401" s="91" t="s">
        <v>25</v>
      </c>
      <c r="J1401" s="90">
        <v>46300</v>
      </c>
      <c r="K1401" s="91" t="s">
        <v>25</v>
      </c>
      <c r="L1401" s="90">
        <v>46700</v>
      </c>
      <c r="M1401" s="90">
        <v>47000</v>
      </c>
      <c r="N1401" s="90">
        <v>44700</v>
      </c>
      <c r="O1401" s="90">
        <v>42600</v>
      </c>
      <c r="P1401" s="90">
        <v>41300</v>
      </c>
      <c r="Q1401" s="90">
        <v>41700</v>
      </c>
      <c r="R1401" s="90">
        <v>41600</v>
      </c>
      <c r="S1401" s="90">
        <v>43800</v>
      </c>
      <c r="T1401" s="90">
        <v>45200</v>
      </c>
      <c r="U1401" s="90">
        <v>45800</v>
      </c>
      <c r="V1401" s="90">
        <v>46400</v>
      </c>
      <c r="W1401" s="90">
        <v>49200</v>
      </c>
    </row>
    <row r="1402" spans="1:23">
      <c r="A1402" s="93">
        <v>45672</v>
      </c>
      <c r="B1402" s="90">
        <v>47600</v>
      </c>
      <c r="C1402" s="91" t="s">
        <v>25</v>
      </c>
      <c r="D1402" s="90">
        <v>45000</v>
      </c>
      <c r="E1402" s="90">
        <v>41600</v>
      </c>
      <c r="F1402" s="90">
        <v>46400</v>
      </c>
      <c r="G1402" s="91" t="s">
        <v>25</v>
      </c>
      <c r="H1402" s="90">
        <v>43800</v>
      </c>
      <c r="I1402" s="90">
        <v>44500</v>
      </c>
      <c r="J1402" s="90">
        <v>46300</v>
      </c>
      <c r="K1402" s="91" t="s">
        <v>25</v>
      </c>
      <c r="L1402" s="90">
        <v>46700</v>
      </c>
      <c r="M1402" s="90">
        <v>47000</v>
      </c>
      <c r="N1402" s="90">
        <v>45000</v>
      </c>
      <c r="O1402" s="90">
        <v>42600</v>
      </c>
      <c r="P1402" s="90">
        <v>41400</v>
      </c>
      <c r="Q1402" s="90">
        <v>41700</v>
      </c>
      <c r="R1402" s="90">
        <v>41600</v>
      </c>
      <c r="S1402" s="90">
        <v>43700</v>
      </c>
      <c r="T1402" s="90">
        <v>45200</v>
      </c>
      <c r="U1402" s="90">
        <v>45800</v>
      </c>
      <c r="V1402" s="90">
        <v>46200</v>
      </c>
      <c r="W1402" s="90">
        <v>49200</v>
      </c>
    </row>
    <row r="1403" spans="1:23">
      <c r="A1403" s="93">
        <v>45673</v>
      </c>
      <c r="B1403" s="90">
        <v>47600</v>
      </c>
      <c r="C1403" s="90">
        <v>45800</v>
      </c>
      <c r="D1403" s="90">
        <v>44800</v>
      </c>
      <c r="E1403" s="90">
        <v>41800</v>
      </c>
      <c r="F1403" s="90">
        <v>46100</v>
      </c>
      <c r="G1403" s="91" t="s">
        <v>25</v>
      </c>
      <c r="H1403" s="90">
        <v>43700</v>
      </c>
      <c r="I1403" s="90">
        <v>44500</v>
      </c>
      <c r="J1403" s="90">
        <v>46300</v>
      </c>
      <c r="K1403" s="91" t="s">
        <v>25</v>
      </c>
      <c r="L1403" s="90">
        <v>46600</v>
      </c>
      <c r="M1403" s="90">
        <v>47000</v>
      </c>
      <c r="N1403" s="90">
        <v>44600</v>
      </c>
      <c r="O1403" s="90">
        <v>42600</v>
      </c>
      <c r="P1403" s="90">
        <v>41200</v>
      </c>
      <c r="Q1403" s="90">
        <v>41500</v>
      </c>
      <c r="R1403" s="90">
        <v>41600</v>
      </c>
      <c r="S1403" s="90">
        <v>43900</v>
      </c>
      <c r="T1403" s="90">
        <v>45000</v>
      </c>
      <c r="U1403" s="90">
        <v>45800</v>
      </c>
      <c r="V1403" s="90">
        <v>46200</v>
      </c>
      <c r="W1403" s="90">
        <v>49200</v>
      </c>
    </row>
    <row r="1404" spans="1:23">
      <c r="A1404" s="93">
        <v>45674</v>
      </c>
      <c r="B1404" s="90">
        <v>47200</v>
      </c>
      <c r="C1404" s="90">
        <v>45700</v>
      </c>
      <c r="D1404" s="90">
        <v>44800</v>
      </c>
      <c r="E1404" s="90">
        <v>41700</v>
      </c>
      <c r="F1404" s="90">
        <v>46100</v>
      </c>
      <c r="G1404" s="91" t="s">
        <v>25</v>
      </c>
      <c r="H1404" s="90">
        <v>43700</v>
      </c>
      <c r="I1404" s="90">
        <v>44600</v>
      </c>
      <c r="J1404" s="90">
        <v>46300</v>
      </c>
      <c r="K1404" s="91" t="s">
        <v>25</v>
      </c>
      <c r="L1404" s="90">
        <v>46600</v>
      </c>
      <c r="M1404" s="90">
        <v>47000</v>
      </c>
      <c r="N1404" s="90">
        <v>44600</v>
      </c>
      <c r="O1404" s="90">
        <v>42600</v>
      </c>
      <c r="P1404" s="90">
        <v>41200</v>
      </c>
      <c r="Q1404" s="90">
        <v>41400</v>
      </c>
      <c r="R1404" s="90">
        <v>41600</v>
      </c>
      <c r="S1404" s="90">
        <v>43800</v>
      </c>
      <c r="T1404" s="90">
        <v>44800</v>
      </c>
      <c r="U1404" s="90">
        <v>45800</v>
      </c>
      <c r="V1404" s="90">
        <v>46000</v>
      </c>
      <c r="W1404" s="90">
        <v>49200</v>
      </c>
    </row>
    <row r="1405" spans="1:23">
      <c r="A1405" s="93">
        <v>45675</v>
      </c>
      <c r="B1405" s="90">
        <v>47200</v>
      </c>
      <c r="C1405" s="90">
        <v>45700</v>
      </c>
      <c r="D1405" s="90">
        <v>44700</v>
      </c>
      <c r="E1405" s="90">
        <v>41700</v>
      </c>
      <c r="F1405" s="90">
        <v>46100</v>
      </c>
      <c r="G1405" s="91" t="s">
        <v>25</v>
      </c>
      <c r="H1405" s="90">
        <v>43700</v>
      </c>
      <c r="I1405" s="90">
        <v>44600</v>
      </c>
      <c r="J1405" s="90">
        <v>46300</v>
      </c>
      <c r="K1405" s="91" t="s">
        <v>25</v>
      </c>
      <c r="L1405" s="90">
        <v>46500</v>
      </c>
      <c r="M1405" s="90">
        <v>46900</v>
      </c>
      <c r="N1405" s="90">
        <v>44400</v>
      </c>
      <c r="O1405" s="90">
        <v>42500</v>
      </c>
      <c r="P1405" s="90">
        <v>41000</v>
      </c>
      <c r="Q1405" s="90">
        <v>41300</v>
      </c>
      <c r="R1405" s="90">
        <v>41500</v>
      </c>
      <c r="S1405" s="90">
        <v>43800</v>
      </c>
      <c r="T1405" s="90">
        <v>44800</v>
      </c>
      <c r="U1405" s="90">
        <v>45800</v>
      </c>
      <c r="V1405" s="90">
        <v>46000</v>
      </c>
      <c r="W1405" s="90">
        <v>49200</v>
      </c>
    </row>
    <row r="1406" spans="1:23">
      <c r="A1406" s="93">
        <v>45676</v>
      </c>
      <c r="B1406" s="90" t="s">
        <v>24</v>
      </c>
      <c r="C1406" s="90" t="s">
        <v>24</v>
      </c>
      <c r="D1406" s="90" t="s">
        <v>24</v>
      </c>
      <c r="E1406" s="90" t="s">
        <v>24</v>
      </c>
      <c r="F1406" s="90" t="s">
        <v>24</v>
      </c>
      <c r="G1406" s="90" t="s">
        <v>24</v>
      </c>
      <c r="H1406" s="90" t="s">
        <v>24</v>
      </c>
      <c r="I1406" s="90" t="s">
        <v>24</v>
      </c>
      <c r="J1406" s="90" t="s">
        <v>24</v>
      </c>
      <c r="K1406" s="90" t="s">
        <v>24</v>
      </c>
      <c r="L1406" s="90" t="s">
        <v>24</v>
      </c>
      <c r="M1406" s="90" t="s">
        <v>24</v>
      </c>
      <c r="N1406" s="90" t="s">
        <v>24</v>
      </c>
      <c r="O1406" s="90" t="s">
        <v>24</v>
      </c>
      <c r="P1406" s="90" t="s">
        <v>24</v>
      </c>
      <c r="Q1406" s="90" t="s">
        <v>24</v>
      </c>
      <c r="R1406" s="90" t="s">
        <v>24</v>
      </c>
      <c r="S1406" s="90" t="s">
        <v>24</v>
      </c>
      <c r="T1406" s="90" t="s">
        <v>24</v>
      </c>
      <c r="U1406" s="90" t="s">
        <v>24</v>
      </c>
      <c r="V1406" s="90" t="s">
        <v>24</v>
      </c>
      <c r="W1406" s="90" t="s">
        <v>24</v>
      </c>
    </row>
    <row r="1407" spans="1:23">
      <c r="A1407" s="93">
        <v>45677</v>
      </c>
      <c r="B1407" s="90">
        <v>46800</v>
      </c>
      <c r="C1407" s="90">
        <v>45800</v>
      </c>
      <c r="D1407" s="90">
        <v>44700</v>
      </c>
      <c r="E1407" s="90">
        <v>41700</v>
      </c>
      <c r="F1407" s="90">
        <v>46000</v>
      </c>
      <c r="G1407" s="91" t="s">
        <v>25</v>
      </c>
      <c r="H1407" s="90">
        <v>43500</v>
      </c>
      <c r="I1407" s="90">
        <v>44600</v>
      </c>
      <c r="J1407" s="90">
        <v>46000</v>
      </c>
      <c r="K1407" s="91" t="s">
        <v>25</v>
      </c>
      <c r="L1407" s="90">
        <v>46500</v>
      </c>
      <c r="M1407" s="90">
        <v>46900</v>
      </c>
      <c r="N1407" s="90">
        <v>44300</v>
      </c>
      <c r="O1407" s="90">
        <v>42800</v>
      </c>
      <c r="P1407" s="90">
        <v>41300</v>
      </c>
      <c r="Q1407" s="90">
        <v>41300</v>
      </c>
      <c r="R1407" s="90">
        <v>41800</v>
      </c>
      <c r="S1407" s="90">
        <v>43800</v>
      </c>
      <c r="T1407" s="90">
        <v>44700</v>
      </c>
      <c r="U1407" s="90">
        <v>45800</v>
      </c>
      <c r="V1407" s="90">
        <v>45600</v>
      </c>
      <c r="W1407" s="90">
        <v>48700</v>
      </c>
    </row>
    <row r="1408" spans="1:23">
      <c r="A1408" s="93">
        <v>45678</v>
      </c>
      <c r="B1408" s="90">
        <v>46800</v>
      </c>
      <c r="C1408" s="90">
        <v>45700</v>
      </c>
      <c r="D1408" s="90">
        <v>44900</v>
      </c>
      <c r="E1408" s="90">
        <v>41700</v>
      </c>
      <c r="F1408" s="90">
        <v>46000</v>
      </c>
      <c r="G1408" s="91" t="s">
        <v>25</v>
      </c>
      <c r="H1408" s="90">
        <v>43500</v>
      </c>
      <c r="I1408" s="90">
        <v>44600</v>
      </c>
      <c r="J1408" s="90">
        <v>46000</v>
      </c>
      <c r="K1408" s="91" t="s">
        <v>25</v>
      </c>
      <c r="L1408" s="90">
        <v>46400</v>
      </c>
      <c r="M1408" s="90">
        <v>46900</v>
      </c>
      <c r="N1408" s="90">
        <v>44300</v>
      </c>
      <c r="O1408" s="90">
        <v>42800</v>
      </c>
      <c r="P1408" s="90">
        <v>41100</v>
      </c>
      <c r="Q1408" s="90">
        <v>41200</v>
      </c>
      <c r="R1408" s="90">
        <v>41700</v>
      </c>
      <c r="S1408" s="90">
        <v>43800</v>
      </c>
      <c r="T1408" s="90">
        <v>44500</v>
      </c>
      <c r="U1408" s="90">
        <v>45800</v>
      </c>
      <c r="V1408" s="90">
        <v>45600</v>
      </c>
      <c r="W1408" s="90">
        <v>48700</v>
      </c>
    </row>
    <row r="1409" spans="1:24">
      <c r="A1409" s="93">
        <v>45679</v>
      </c>
      <c r="B1409" s="90">
        <v>46200</v>
      </c>
      <c r="C1409" s="90">
        <v>45700</v>
      </c>
      <c r="D1409" s="90">
        <v>44800</v>
      </c>
      <c r="E1409" s="90">
        <v>41500</v>
      </c>
      <c r="F1409" s="90">
        <v>45800</v>
      </c>
      <c r="G1409" s="91" t="s">
        <v>25</v>
      </c>
      <c r="H1409" s="90">
        <v>43500</v>
      </c>
      <c r="I1409" s="90">
        <v>44400</v>
      </c>
      <c r="J1409" s="90">
        <v>46000</v>
      </c>
      <c r="K1409" s="91" t="s">
        <v>25</v>
      </c>
      <c r="L1409" s="90">
        <v>46300</v>
      </c>
      <c r="M1409" s="90">
        <v>46900</v>
      </c>
      <c r="N1409" s="90">
        <v>44200</v>
      </c>
      <c r="O1409" s="90">
        <v>42700</v>
      </c>
      <c r="P1409" s="90">
        <v>41100</v>
      </c>
      <c r="Q1409" s="90">
        <v>41200</v>
      </c>
      <c r="R1409" s="90">
        <v>41500</v>
      </c>
      <c r="S1409" s="90">
        <v>43600</v>
      </c>
      <c r="T1409" s="90">
        <v>44500</v>
      </c>
      <c r="U1409" s="90">
        <v>45800</v>
      </c>
      <c r="V1409" s="90">
        <v>45600</v>
      </c>
      <c r="W1409" s="90">
        <v>48700</v>
      </c>
    </row>
    <row r="1410" spans="1:24">
      <c r="A1410" s="93">
        <v>45680</v>
      </c>
      <c r="B1410" s="90">
        <v>46400</v>
      </c>
      <c r="C1410" s="90">
        <v>45700</v>
      </c>
      <c r="D1410" s="90">
        <v>45000</v>
      </c>
      <c r="E1410" s="90">
        <v>42000</v>
      </c>
      <c r="F1410" s="90">
        <v>45900</v>
      </c>
      <c r="G1410" s="91" t="s">
        <v>25</v>
      </c>
      <c r="H1410" s="90">
        <v>44000</v>
      </c>
      <c r="I1410" s="90">
        <v>44600</v>
      </c>
      <c r="J1410" s="90">
        <v>46200</v>
      </c>
      <c r="K1410" s="91" t="s">
        <v>25</v>
      </c>
      <c r="L1410" s="90">
        <v>46500</v>
      </c>
      <c r="M1410" s="90">
        <v>46900</v>
      </c>
      <c r="N1410" s="90">
        <v>44500</v>
      </c>
      <c r="O1410" s="90">
        <v>42800</v>
      </c>
      <c r="P1410" s="90">
        <v>41400</v>
      </c>
      <c r="Q1410" s="90">
        <v>41500</v>
      </c>
      <c r="R1410" s="90">
        <v>41700</v>
      </c>
      <c r="S1410" s="90">
        <v>43800</v>
      </c>
      <c r="T1410" s="90">
        <v>44800</v>
      </c>
      <c r="U1410" s="90">
        <v>45800</v>
      </c>
      <c r="V1410" s="90">
        <v>46000</v>
      </c>
      <c r="W1410" s="90">
        <v>48900</v>
      </c>
    </row>
    <row r="1411" spans="1:24">
      <c r="A1411" s="93">
        <v>45681</v>
      </c>
      <c r="B1411" s="90">
        <v>46600</v>
      </c>
      <c r="C1411" s="90">
        <v>45700</v>
      </c>
      <c r="D1411" s="90">
        <v>45200</v>
      </c>
      <c r="E1411" s="90">
        <v>42200</v>
      </c>
      <c r="F1411" s="90">
        <v>46000</v>
      </c>
      <c r="G1411" s="91" t="s">
        <v>25</v>
      </c>
      <c r="H1411" s="90">
        <v>44000</v>
      </c>
      <c r="I1411" s="90">
        <v>44800</v>
      </c>
      <c r="J1411" s="90">
        <v>46500</v>
      </c>
      <c r="K1411" s="91" t="s">
        <v>25</v>
      </c>
      <c r="L1411" s="90">
        <v>46700</v>
      </c>
      <c r="M1411" s="90">
        <v>46900</v>
      </c>
      <c r="N1411" s="90">
        <v>45000</v>
      </c>
      <c r="O1411" s="90">
        <v>43000</v>
      </c>
      <c r="P1411" s="90">
        <v>41500</v>
      </c>
      <c r="Q1411" s="90">
        <v>41500</v>
      </c>
      <c r="R1411" s="90">
        <v>41800</v>
      </c>
      <c r="S1411" s="90">
        <v>44200</v>
      </c>
      <c r="T1411" s="90">
        <v>44800</v>
      </c>
      <c r="U1411" s="90">
        <v>45500</v>
      </c>
      <c r="V1411" s="90">
        <v>46500</v>
      </c>
      <c r="W1411" s="90">
        <v>49200</v>
      </c>
    </row>
    <row r="1412" spans="1:24">
      <c r="A1412" s="93">
        <v>45682</v>
      </c>
      <c r="B1412" s="90">
        <v>46800</v>
      </c>
      <c r="C1412" s="90">
        <v>45700</v>
      </c>
      <c r="D1412" s="90">
        <v>45200</v>
      </c>
      <c r="E1412" s="90">
        <v>42300</v>
      </c>
      <c r="F1412" s="90">
        <v>46000</v>
      </c>
      <c r="G1412" s="91" t="s">
        <v>25</v>
      </c>
      <c r="H1412" s="90">
        <v>44000</v>
      </c>
      <c r="I1412" s="90">
        <v>44800</v>
      </c>
      <c r="J1412" s="90">
        <v>46500</v>
      </c>
      <c r="K1412" s="91" t="s">
        <v>25</v>
      </c>
      <c r="L1412" s="90">
        <v>46700</v>
      </c>
      <c r="M1412" s="90">
        <v>46900</v>
      </c>
      <c r="N1412" s="90">
        <v>44700</v>
      </c>
      <c r="O1412" s="90">
        <v>42900</v>
      </c>
      <c r="P1412" s="90">
        <v>41300</v>
      </c>
      <c r="Q1412" s="90">
        <v>41500</v>
      </c>
      <c r="R1412" s="90">
        <v>41700</v>
      </c>
      <c r="S1412" s="90">
        <v>44400</v>
      </c>
      <c r="T1412" s="90">
        <v>44800</v>
      </c>
      <c r="U1412" s="90">
        <v>45500</v>
      </c>
      <c r="V1412" s="90">
        <v>46500</v>
      </c>
      <c r="W1412" s="90">
        <v>49200</v>
      </c>
    </row>
    <row r="1413" spans="1:24">
      <c r="A1413" s="93">
        <v>45683</v>
      </c>
      <c r="B1413" s="90" t="s">
        <v>24</v>
      </c>
      <c r="C1413" s="90" t="s">
        <v>24</v>
      </c>
      <c r="D1413" s="90" t="s">
        <v>24</v>
      </c>
      <c r="E1413" s="90" t="s">
        <v>24</v>
      </c>
      <c r="F1413" s="90" t="s">
        <v>24</v>
      </c>
      <c r="G1413" s="90" t="s">
        <v>24</v>
      </c>
      <c r="H1413" s="90" t="s">
        <v>24</v>
      </c>
      <c r="I1413" s="90" t="s">
        <v>24</v>
      </c>
      <c r="J1413" s="90" t="s">
        <v>24</v>
      </c>
      <c r="K1413" s="90" t="s">
        <v>24</v>
      </c>
      <c r="L1413" s="90" t="s">
        <v>24</v>
      </c>
      <c r="M1413" s="90" t="s">
        <v>24</v>
      </c>
      <c r="N1413" s="90" t="s">
        <v>24</v>
      </c>
      <c r="O1413" s="90" t="s">
        <v>24</v>
      </c>
      <c r="P1413" s="90" t="s">
        <v>24</v>
      </c>
      <c r="Q1413" s="90" t="s">
        <v>24</v>
      </c>
      <c r="R1413" s="90" t="s">
        <v>24</v>
      </c>
      <c r="S1413" s="90" t="s">
        <v>24</v>
      </c>
      <c r="T1413" s="90" t="s">
        <v>24</v>
      </c>
      <c r="U1413" s="90" t="s">
        <v>24</v>
      </c>
      <c r="V1413" s="90" t="s">
        <v>24</v>
      </c>
      <c r="W1413" s="90" t="s">
        <v>24</v>
      </c>
    </row>
    <row r="1414" spans="1:24">
      <c r="A1414" s="93">
        <v>45684</v>
      </c>
      <c r="B1414" s="90">
        <v>47000</v>
      </c>
      <c r="C1414" s="90">
        <v>45800</v>
      </c>
      <c r="D1414" s="90">
        <v>45700</v>
      </c>
      <c r="E1414" s="90">
        <v>42700</v>
      </c>
      <c r="F1414" s="90">
        <v>46000</v>
      </c>
      <c r="G1414" s="91" t="s">
        <v>25</v>
      </c>
      <c r="H1414" s="90">
        <v>44000</v>
      </c>
      <c r="I1414" s="90">
        <v>45200</v>
      </c>
      <c r="J1414" s="90">
        <v>46800</v>
      </c>
      <c r="K1414" s="91" t="s">
        <v>25</v>
      </c>
      <c r="L1414" s="90">
        <v>47000</v>
      </c>
      <c r="M1414" s="90">
        <v>47000</v>
      </c>
      <c r="N1414" s="90">
        <v>45700</v>
      </c>
      <c r="O1414" s="90">
        <v>43300</v>
      </c>
      <c r="P1414" s="90">
        <v>42000</v>
      </c>
      <c r="Q1414" s="90">
        <v>42100</v>
      </c>
      <c r="R1414" s="90">
        <v>42000</v>
      </c>
      <c r="S1414" s="90">
        <v>44800</v>
      </c>
      <c r="T1414" s="90">
        <v>45100</v>
      </c>
      <c r="U1414" s="90">
        <v>45800</v>
      </c>
      <c r="V1414" s="90">
        <v>46700</v>
      </c>
      <c r="W1414" s="90">
        <v>49200</v>
      </c>
    </row>
    <row r="1415" spans="1:24">
      <c r="A1415" s="93">
        <v>45685</v>
      </c>
      <c r="B1415" s="90">
        <v>47300</v>
      </c>
      <c r="C1415" s="90">
        <v>45800</v>
      </c>
      <c r="D1415" s="90">
        <v>46000</v>
      </c>
      <c r="E1415" s="90">
        <v>42900</v>
      </c>
      <c r="F1415" s="90">
        <v>46500</v>
      </c>
      <c r="G1415" s="91" t="s">
        <v>25</v>
      </c>
      <c r="H1415" s="90">
        <v>44500</v>
      </c>
      <c r="I1415" s="90">
        <v>45500</v>
      </c>
      <c r="J1415" s="90">
        <v>46800</v>
      </c>
      <c r="K1415" s="91" t="s">
        <v>25</v>
      </c>
      <c r="L1415" s="90">
        <v>47200</v>
      </c>
      <c r="M1415" s="90">
        <v>47100</v>
      </c>
      <c r="N1415" s="90">
        <v>45800</v>
      </c>
      <c r="O1415" s="90">
        <v>43300</v>
      </c>
      <c r="P1415" s="90">
        <v>42000</v>
      </c>
      <c r="Q1415" s="90">
        <v>42300</v>
      </c>
      <c r="R1415" s="90">
        <v>42100</v>
      </c>
      <c r="S1415" s="90">
        <v>45000</v>
      </c>
      <c r="T1415" s="90">
        <v>45600</v>
      </c>
      <c r="U1415" s="90">
        <v>45800</v>
      </c>
      <c r="V1415" s="90">
        <v>46800</v>
      </c>
      <c r="W1415" s="90">
        <v>49200</v>
      </c>
    </row>
    <row r="1416" spans="1:24">
      <c r="A1416" s="93">
        <v>45686</v>
      </c>
      <c r="B1416" s="90">
        <v>47500</v>
      </c>
      <c r="C1416" s="90">
        <v>45800</v>
      </c>
      <c r="D1416" s="90">
        <v>46000</v>
      </c>
      <c r="E1416" s="90">
        <v>43100</v>
      </c>
      <c r="F1416" s="90">
        <v>46500</v>
      </c>
      <c r="G1416" s="91" t="s">
        <v>25</v>
      </c>
      <c r="H1416" s="90">
        <v>44500</v>
      </c>
      <c r="I1416" s="90">
        <v>45500</v>
      </c>
      <c r="J1416" s="90">
        <v>46800</v>
      </c>
      <c r="K1416" s="91" t="s">
        <v>25</v>
      </c>
      <c r="L1416" s="90">
        <v>47200</v>
      </c>
      <c r="M1416" s="90">
        <v>47100</v>
      </c>
      <c r="N1416" s="90">
        <v>46000</v>
      </c>
      <c r="O1416" s="90">
        <v>43400</v>
      </c>
      <c r="P1416" s="90">
        <v>42000</v>
      </c>
      <c r="Q1416" s="90">
        <v>42200</v>
      </c>
      <c r="R1416" s="90">
        <v>42300</v>
      </c>
      <c r="S1416" s="90">
        <v>45200</v>
      </c>
      <c r="T1416" s="90">
        <v>45600</v>
      </c>
      <c r="U1416" s="90">
        <v>45800</v>
      </c>
      <c r="V1416" s="90">
        <v>46800</v>
      </c>
      <c r="W1416" s="90">
        <v>49200</v>
      </c>
    </row>
    <row r="1417" spans="1:24">
      <c r="A1417" s="93">
        <v>45687</v>
      </c>
      <c r="B1417" s="90">
        <v>47600</v>
      </c>
      <c r="C1417" s="90">
        <v>45800</v>
      </c>
      <c r="D1417" s="90">
        <v>46000</v>
      </c>
      <c r="E1417" s="90">
        <v>43000</v>
      </c>
      <c r="F1417" s="90">
        <v>46700</v>
      </c>
      <c r="G1417" s="91" t="s">
        <v>25</v>
      </c>
      <c r="H1417" s="90">
        <v>44500</v>
      </c>
      <c r="I1417" s="90">
        <v>45400</v>
      </c>
      <c r="J1417" s="90">
        <v>46800</v>
      </c>
      <c r="K1417" s="91" t="s">
        <v>25</v>
      </c>
      <c r="L1417" s="90">
        <v>47200</v>
      </c>
      <c r="M1417" s="90">
        <v>47100</v>
      </c>
      <c r="N1417" s="90">
        <v>45700</v>
      </c>
      <c r="O1417" s="90">
        <v>43400</v>
      </c>
      <c r="P1417" s="90">
        <v>41800</v>
      </c>
      <c r="Q1417" s="90">
        <v>42200</v>
      </c>
      <c r="R1417" s="90">
        <v>42500</v>
      </c>
      <c r="S1417" s="90">
        <v>45100</v>
      </c>
      <c r="T1417" s="90">
        <v>45600</v>
      </c>
      <c r="U1417" s="90">
        <v>45800</v>
      </c>
      <c r="V1417" s="90">
        <v>47000</v>
      </c>
      <c r="W1417" s="90">
        <v>49600</v>
      </c>
    </row>
    <row r="1418" spans="1:24">
      <c r="A1418" s="93">
        <v>45688</v>
      </c>
      <c r="B1418" s="90">
        <v>47600</v>
      </c>
      <c r="C1418" s="90">
        <v>45800</v>
      </c>
      <c r="D1418" s="90">
        <v>46100</v>
      </c>
      <c r="E1418" s="90">
        <v>43100</v>
      </c>
      <c r="F1418" s="90">
        <v>46700</v>
      </c>
      <c r="G1418" s="91" t="s">
        <v>25</v>
      </c>
      <c r="H1418" s="90">
        <v>44500</v>
      </c>
      <c r="I1418" s="90">
        <v>45500</v>
      </c>
      <c r="J1418" s="90">
        <v>47000</v>
      </c>
      <c r="K1418" s="91" t="s">
        <v>25</v>
      </c>
      <c r="L1418" s="90">
        <v>47400</v>
      </c>
      <c r="M1418" s="90">
        <v>47100</v>
      </c>
      <c r="N1418" s="90">
        <v>45900</v>
      </c>
      <c r="O1418" s="90">
        <v>43400</v>
      </c>
      <c r="P1418" s="90">
        <v>42200</v>
      </c>
      <c r="Q1418" s="90">
        <v>42200</v>
      </c>
      <c r="R1418" s="90">
        <v>42500</v>
      </c>
      <c r="S1418" s="90">
        <v>45100</v>
      </c>
      <c r="T1418" s="90">
        <v>45600</v>
      </c>
      <c r="U1418" s="90">
        <v>45800</v>
      </c>
      <c r="V1418" s="90">
        <v>47200</v>
      </c>
      <c r="W1418" s="90">
        <v>49600</v>
      </c>
    </row>
    <row r="1419" spans="1:24">
      <c r="A1419" s="93">
        <v>45689</v>
      </c>
      <c r="B1419" s="90">
        <v>47600</v>
      </c>
      <c r="C1419" s="90">
        <v>45800</v>
      </c>
      <c r="D1419" s="90">
        <v>46000</v>
      </c>
      <c r="E1419" s="90">
        <v>43000</v>
      </c>
      <c r="F1419" s="90">
        <v>46700</v>
      </c>
      <c r="G1419" s="91" t="s">
        <v>25</v>
      </c>
      <c r="H1419" s="90">
        <v>44500</v>
      </c>
      <c r="I1419" s="90">
        <v>45500</v>
      </c>
      <c r="J1419" s="90">
        <v>47000</v>
      </c>
      <c r="K1419" s="91" t="s">
        <v>25</v>
      </c>
      <c r="L1419" s="90">
        <v>47300</v>
      </c>
      <c r="M1419" s="90">
        <v>47100</v>
      </c>
      <c r="N1419" s="90">
        <v>45600</v>
      </c>
      <c r="O1419" s="90">
        <v>43300</v>
      </c>
      <c r="P1419" s="90">
        <v>42000</v>
      </c>
      <c r="Q1419" s="90">
        <v>42100</v>
      </c>
      <c r="R1419" s="90">
        <v>42300</v>
      </c>
      <c r="S1419" s="90">
        <v>45300</v>
      </c>
      <c r="T1419" s="90">
        <v>45600</v>
      </c>
      <c r="U1419" s="90">
        <v>46300</v>
      </c>
      <c r="V1419" s="90">
        <v>47200</v>
      </c>
      <c r="W1419" s="90">
        <v>49600</v>
      </c>
    </row>
    <row r="1420" spans="1:24">
      <c r="A1420" s="93">
        <v>45690</v>
      </c>
      <c r="B1420" s="90" t="s">
        <v>24</v>
      </c>
      <c r="C1420" s="90" t="s">
        <v>24</v>
      </c>
      <c r="D1420" s="90" t="s">
        <v>24</v>
      </c>
      <c r="E1420" s="90" t="s">
        <v>24</v>
      </c>
      <c r="F1420" s="90" t="s">
        <v>24</v>
      </c>
      <c r="G1420" s="90" t="s">
        <v>24</v>
      </c>
      <c r="H1420" s="90" t="s">
        <v>24</v>
      </c>
      <c r="I1420" s="90" t="s">
        <v>24</v>
      </c>
      <c r="J1420" s="90" t="s">
        <v>24</v>
      </c>
      <c r="K1420" s="90" t="s">
        <v>24</v>
      </c>
      <c r="L1420" s="90" t="s">
        <v>24</v>
      </c>
      <c r="M1420" s="90" t="s">
        <v>24</v>
      </c>
      <c r="N1420" s="90" t="s">
        <v>24</v>
      </c>
      <c r="O1420" s="90" t="s">
        <v>24</v>
      </c>
      <c r="P1420" s="90" t="s">
        <v>24</v>
      </c>
      <c r="Q1420" s="90" t="s">
        <v>24</v>
      </c>
      <c r="R1420" s="90" t="s">
        <v>24</v>
      </c>
      <c r="S1420" s="90" t="s">
        <v>24</v>
      </c>
      <c r="T1420" s="90" t="s">
        <v>24</v>
      </c>
      <c r="U1420" s="90" t="s">
        <v>24</v>
      </c>
      <c r="V1420" s="90" t="s">
        <v>24</v>
      </c>
      <c r="W1420" s="90" t="s">
        <v>24</v>
      </c>
    </row>
    <row r="1421" spans="1:24">
      <c r="A1421" s="93">
        <v>45691</v>
      </c>
      <c r="B1421" s="90">
        <v>47200</v>
      </c>
      <c r="C1421" s="90">
        <v>45800</v>
      </c>
      <c r="D1421" s="90">
        <v>45800</v>
      </c>
      <c r="E1421" s="90">
        <v>42900</v>
      </c>
      <c r="F1421" s="90">
        <v>46500</v>
      </c>
      <c r="G1421" s="91" t="s">
        <v>25</v>
      </c>
      <c r="H1421" s="90">
        <v>44000</v>
      </c>
      <c r="I1421" s="90">
        <v>45200</v>
      </c>
      <c r="J1421" s="90">
        <v>47000</v>
      </c>
      <c r="K1421" s="91" t="s">
        <v>25</v>
      </c>
      <c r="L1421" s="90">
        <v>47200</v>
      </c>
      <c r="M1421" s="90">
        <v>47100</v>
      </c>
      <c r="N1421" s="90">
        <v>45300</v>
      </c>
      <c r="O1421" s="90">
        <v>43300</v>
      </c>
      <c r="P1421" s="90">
        <v>41600</v>
      </c>
      <c r="Q1421" s="90">
        <v>42000</v>
      </c>
      <c r="R1421" s="90">
        <v>42300</v>
      </c>
      <c r="S1421" s="90">
        <v>45000</v>
      </c>
      <c r="T1421" s="90">
        <v>45500</v>
      </c>
      <c r="U1421" s="90">
        <v>46300</v>
      </c>
      <c r="V1421" s="90">
        <v>47200</v>
      </c>
      <c r="W1421" s="90">
        <v>49400</v>
      </c>
    </row>
    <row r="1422" spans="1:24">
      <c r="A1422" s="93">
        <v>45692</v>
      </c>
      <c r="B1422" s="90">
        <v>47200</v>
      </c>
      <c r="C1422" s="90">
        <v>45800</v>
      </c>
      <c r="D1422" s="90">
        <v>45500</v>
      </c>
      <c r="E1422" s="90">
        <v>42800</v>
      </c>
      <c r="F1422" s="90">
        <v>46300</v>
      </c>
      <c r="G1422" s="91" t="s">
        <v>25</v>
      </c>
      <c r="H1422" s="90">
        <v>44500</v>
      </c>
      <c r="I1422" s="90">
        <v>44900</v>
      </c>
      <c r="J1422" s="90">
        <v>47000</v>
      </c>
      <c r="K1422" s="91" t="s">
        <v>25</v>
      </c>
      <c r="L1422" s="90">
        <v>47100</v>
      </c>
      <c r="M1422" s="90">
        <v>47100</v>
      </c>
      <c r="N1422" s="90">
        <v>45200</v>
      </c>
      <c r="O1422" s="90">
        <v>43200</v>
      </c>
      <c r="P1422" s="90">
        <v>41500</v>
      </c>
      <c r="Q1422" s="90">
        <v>42000</v>
      </c>
      <c r="R1422" s="90">
        <v>42200</v>
      </c>
      <c r="S1422" s="90">
        <v>44900</v>
      </c>
      <c r="T1422" s="90">
        <v>45500</v>
      </c>
      <c r="U1422" s="90">
        <v>46300</v>
      </c>
      <c r="V1422" s="90">
        <v>47200</v>
      </c>
      <c r="W1422" s="90">
        <v>49400</v>
      </c>
    </row>
    <row r="1423" spans="1:24">
      <c r="A1423" s="93">
        <v>45693</v>
      </c>
      <c r="B1423" s="90">
        <v>46700</v>
      </c>
      <c r="C1423" s="90">
        <v>45700</v>
      </c>
      <c r="D1423" s="90">
        <v>45300</v>
      </c>
      <c r="E1423" s="90">
        <v>42700</v>
      </c>
      <c r="F1423" s="90">
        <v>46200</v>
      </c>
      <c r="G1423" s="91" t="s">
        <v>25</v>
      </c>
      <c r="H1423" s="90">
        <v>44500</v>
      </c>
      <c r="I1423" s="90">
        <v>44700</v>
      </c>
      <c r="J1423" s="90">
        <v>46800</v>
      </c>
      <c r="K1423" s="91" t="s">
        <v>25</v>
      </c>
      <c r="L1423" s="90">
        <v>46900</v>
      </c>
      <c r="M1423" s="90">
        <v>47000</v>
      </c>
      <c r="N1423" s="90">
        <v>44900</v>
      </c>
      <c r="O1423" s="90">
        <v>43000</v>
      </c>
      <c r="P1423" s="90">
        <v>41500</v>
      </c>
      <c r="Q1423" s="90">
        <v>41800</v>
      </c>
      <c r="R1423" s="90">
        <v>42000</v>
      </c>
      <c r="S1423" s="90">
        <v>44800</v>
      </c>
      <c r="T1423" s="90">
        <v>45100</v>
      </c>
      <c r="U1423" s="90">
        <v>46300</v>
      </c>
      <c r="V1423" s="90">
        <v>47000</v>
      </c>
      <c r="W1423" s="90">
        <v>49400</v>
      </c>
      <c r="X1423" s="90"/>
    </row>
    <row r="1424" spans="1:24">
      <c r="A1424" s="93">
        <v>45694</v>
      </c>
      <c r="B1424" s="90">
        <v>47000</v>
      </c>
      <c r="C1424" s="90">
        <v>45700</v>
      </c>
      <c r="D1424" s="90">
        <v>45600</v>
      </c>
      <c r="E1424" s="90">
        <v>43000</v>
      </c>
      <c r="F1424" s="90">
        <v>46400</v>
      </c>
      <c r="G1424" s="91" t="s">
        <v>25</v>
      </c>
      <c r="H1424" s="90">
        <v>44500</v>
      </c>
      <c r="I1424" s="90">
        <v>44900</v>
      </c>
      <c r="J1424" s="90">
        <v>46800</v>
      </c>
      <c r="K1424" s="91" t="s">
        <v>25</v>
      </c>
      <c r="L1424" s="90">
        <v>47000</v>
      </c>
      <c r="M1424" s="90">
        <v>47100</v>
      </c>
      <c r="N1424" s="90">
        <v>45200</v>
      </c>
      <c r="O1424" s="90">
        <v>43200</v>
      </c>
      <c r="P1424" s="90">
        <v>42000</v>
      </c>
      <c r="Q1424" s="90">
        <v>42000</v>
      </c>
      <c r="R1424" s="90">
        <v>42200</v>
      </c>
      <c r="S1424" s="90">
        <v>45100</v>
      </c>
      <c r="T1424" s="90">
        <v>45300</v>
      </c>
      <c r="U1424" s="90">
        <v>46300</v>
      </c>
      <c r="V1424" s="90">
        <v>47000</v>
      </c>
      <c r="W1424" s="90">
        <v>49400</v>
      </c>
      <c r="X1424" s="90"/>
    </row>
    <row r="1425" spans="1:24">
      <c r="A1425" s="93">
        <v>45695</v>
      </c>
      <c r="B1425" s="90">
        <v>47000</v>
      </c>
      <c r="C1425" s="90">
        <v>45700</v>
      </c>
      <c r="D1425" s="90">
        <v>45900</v>
      </c>
      <c r="E1425" s="90">
        <v>42700</v>
      </c>
      <c r="F1425" s="90">
        <v>46400</v>
      </c>
      <c r="G1425" s="91" t="s">
        <v>25</v>
      </c>
      <c r="H1425" s="90">
        <v>44500</v>
      </c>
      <c r="I1425" s="90">
        <v>45000</v>
      </c>
      <c r="J1425" s="90">
        <v>46800</v>
      </c>
      <c r="K1425" s="91" t="s">
        <v>25</v>
      </c>
      <c r="L1425" s="90">
        <v>47000</v>
      </c>
      <c r="M1425" s="90">
        <v>47100</v>
      </c>
      <c r="N1425" s="90">
        <v>45200</v>
      </c>
      <c r="O1425" s="90">
        <v>43100</v>
      </c>
      <c r="P1425" s="90">
        <v>42000</v>
      </c>
      <c r="Q1425" s="90">
        <v>41900</v>
      </c>
      <c r="R1425" s="90">
        <v>42100</v>
      </c>
      <c r="S1425" s="90">
        <v>44800</v>
      </c>
      <c r="T1425" s="90">
        <v>45200</v>
      </c>
      <c r="U1425" s="90">
        <v>46300</v>
      </c>
      <c r="V1425" s="90">
        <v>47000</v>
      </c>
      <c r="W1425" s="90">
        <v>49400</v>
      </c>
      <c r="X1425" s="90"/>
    </row>
    <row r="1426" spans="1:24">
      <c r="A1426" s="93">
        <v>45696</v>
      </c>
      <c r="B1426" s="90">
        <v>46700</v>
      </c>
      <c r="C1426" s="90">
        <v>45700</v>
      </c>
      <c r="D1426" s="90">
        <v>46000</v>
      </c>
      <c r="E1426" s="90">
        <v>42800</v>
      </c>
      <c r="F1426" s="90">
        <v>46400</v>
      </c>
      <c r="G1426" s="91" t="s">
        <v>25</v>
      </c>
      <c r="H1426" s="90">
        <v>45000</v>
      </c>
      <c r="I1426" s="90">
        <v>45100</v>
      </c>
      <c r="J1426" s="90">
        <v>46800</v>
      </c>
      <c r="K1426" s="91" t="s">
        <v>25</v>
      </c>
      <c r="L1426" s="90">
        <v>46900</v>
      </c>
      <c r="M1426" s="90">
        <v>47000</v>
      </c>
      <c r="N1426" s="90">
        <v>45200</v>
      </c>
      <c r="O1426" s="90">
        <v>43300</v>
      </c>
      <c r="P1426" s="90">
        <v>41700</v>
      </c>
      <c r="Q1426" s="90">
        <v>42100</v>
      </c>
      <c r="R1426" s="90">
        <v>42300</v>
      </c>
      <c r="S1426" s="90">
        <v>44900</v>
      </c>
      <c r="T1426" s="90">
        <v>45300</v>
      </c>
      <c r="U1426" s="90">
        <v>46400</v>
      </c>
      <c r="V1426" s="90">
        <v>47300</v>
      </c>
      <c r="W1426" s="90">
        <v>49400</v>
      </c>
      <c r="X1426" s="90"/>
    </row>
    <row r="1427" spans="1:24">
      <c r="A1427" s="93">
        <v>45697</v>
      </c>
      <c r="B1427" s="90" t="s">
        <v>24</v>
      </c>
      <c r="C1427" s="90" t="s">
        <v>24</v>
      </c>
      <c r="D1427" s="90" t="s">
        <v>24</v>
      </c>
      <c r="E1427" s="90" t="s">
        <v>24</v>
      </c>
      <c r="F1427" s="90" t="s">
        <v>24</v>
      </c>
      <c r="G1427" s="90" t="s">
        <v>24</v>
      </c>
      <c r="H1427" s="90" t="s">
        <v>24</v>
      </c>
      <c r="I1427" s="90" t="s">
        <v>24</v>
      </c>
      <c r="J1427" s="90" t="s">
        <v>24</v>
      </c>
      <c r="K1427" s="90" t="s">
        <v>24</v>
      </c>
      <c r="L1427" s="90" t="s">
        <v>24</v>
      </c>
      <c r="M1427" s="90" t="s">
        <v>24</v>
      </c>
      <c r="N1427" s="90" t="s">
        <v>24</v>
      </c>
      <c r="O1427" s="90" t="s">
        <v>24</v>
      </c>
      <c r="P1427" s="90" t="s">
        <v>24</v>
      </c>
      <c r="Q1427" s="90" t="s">
        <v>24</v>
      </c>
      <c r="R1427" s="90" t="s">
        <v>24</v>
      </c>
      <c r="S1427" s="90" t="s">
        <v>24</v>
      </c>
      <c r="T1427" s="90" t="s">
        <v>24</v>
      </c>
      <c r="U1427" s="90" t="s">
        <v>24</v>
      </c>
      <c r="V1427" s="90" t="s">
        <v>24</v>
      </c>
      <c r="W1427" s="90" t="s">
        <v>24</v>
      </c>
    </row>
    <row r="1428" spans="1:24">
      <c r="A1428" s="93">
        <v>45698</v>
      </c>
      <c r="B1428" s="90">
        <v>47200</v>
      </c>
      <c r="C1428" s="90">
        <v>45900</v>
      </c>
      <c r="D1428" s="90">
        <v>46200</v>
      </c>
      <c r="E1428" s="90">
        <v>43200</v>
      </c>
      <c r="F1428" s="90">
        <v>46700</v>
      </c>
      <c r="G1428" s="91" t="s">
        <v>25</v>
      </c>
      <c r="H1428" s="90">
        <v>45000</v>
      </c>
      <c r="I1428" s="90">
        <v>45200</v>
      </c>
      <c r="J1428" s="90">
        <v>47500</v>
      </c>
      <c r="K1428" s="91" t="s">
        <v>25</v>
      </c>
      <c r="L1428" s="90">
        <v>47200</v>
      </c>
      <c r="M1428" s="90">
        <v>47500</v>
      </c>
      <c r="N1428" s="90">
        <v>45600</v>
      </c>
      <c r="O1428" s="90">
        <v>43500</v>
      </c>
      <c r="P1428" s="90">
        <v>42000</v>
      </c>
      <c r="Q1428" s="90">
        <v>42700</v>
      </c>
      <c r="R1428" s="90">
        <v>42800</v>
      </c>
      <c r="S1428" s="90">
        <v>45300</v>
      </c>
      <c r="T1428" s="90">
        <v>45800</v>
      </c>
      <c r="U1428" s="90">
        <v>46500</v>
      </c>
      <c r="V1428" s="90">
        <v>47400</v>
      </c>
      <c r="W1428" s="90">
        <v>49600</v>
      </c>
    </row>
    <row r="1429" spans="1:24">
      <c r="A1429" s="93">
        <v>45699</v>
      </c>
      <c r="B1429" s="90">
        <v>47200</v>
      </c>
      <c r="C1429" s="90">
        <v>46000</v>
      </c>
      <c r="D1429" s="90">
        <v>46700</v>
      </c>
      <c r="E1429" s="90">
        <v>43100</v>
      </c>
      <c r="F1429" s="90">
        <v>47000</v>
      </c>
      <c r="G1429" s="91" t="s">
        <v>25</v>
      </c>
      <c r="H1429" s="90">
        <v>44700</v>
      </c>
      <c r="I1429" s="90">
        <v>45400</v>
      </c>
      <c r="J1429" s="90">
        <v>47500</v>
      </c>
      <c r="K1429" s="91" t="s">
        <v>25</v>
      </c>
      <c r="L1429" s="90">
        <v>47200</v>
      </c>
      <c r="M1429" s="90">
        <v>47600</v>
      </c>
      <c r="N1429" s="90">
        <v>45600</v>
      </c>
      <c r="O1429" s="90">
        <v>43400</v>
      </c>
      <c r="P1429" s="90">
        <v>42000</v>
      </c>
      <c r="Q1429" s="90">
        <v>42600</v>
      </c>
      <c r="R1429" s="90">
        <v>42700</v>
      </c>
      <c r="S1429" s="90">
        <v>45200</v>
      </c>
      <c r="T1429" s="90">
        <v>45800</v>
      </c>
      <c r="U1429" s="90">
        <v>46500</v>
      </c>
      <c r="V1429" s="90">
        <v>47400</v>
      </c>
      <c r="W1429" s="90">
        <v>49600</v>
      </c>
    </row>
    <row r="1430" spans="1:24">
      <c r="A1430" s="93">
        <v>45700</v>
      </c>
      <c r="B1430" s="90">
        <v>47200</v>
      </c>
      <c r="C1430" s="90">
        <v>46000</v>
      </c>
      <c r="D1430" s="90">
        <v>46700</v>
      </c>
      <c r="E1430" s="90">
        <v>42900</v>
      </c>
      <c r="F1430" s="90">
        <v>47000</v>
      </c>
      <c r="G1430" s="91" t="s">
        <v>25</v>
      </c>
      <c r="H1430" s="90">
        <v>44300</v>
      </c>
      <c r="I1430" s="90">
        <v>45200</v>
      </c>
      <c r="J1430" s="90">
        <v>47100</v>
      </c>
      <c r="K1430" s="91" t="s">
        <v>25</v>
      </c>
      <c r="L1430" s="90">
        <v>47100</v>
      </c>
      <c r="M1430" s="90">
        <v>47700</v>
      </c>
      <c r="N1430" s="90">
        <v>45400</v>
      </c>
      <c r="O1430" s="90">
        <v>43200</v>
      </c>
      <c r="P1430" s="90">
        <v>41500</v>
      </c>
      <c r="Q1430" s="90">
        <v>42600</v>
      </c>
      <c r="R1430" s="90">
        <v>42500</v>
      </c>
      <c r="S1430" s="90">
        <v>45000</v>
      </c>
      <c r="T1430" s="90">
        <v>45700</v>
      </c>
      <c r="U1430" s="90">
        <v>46500</v>
      </c>
      <c r="V1430" s="90">
        <v>47400</v>
      </c>
      <c r="W1430" s="90">
        <v>49600</v>
      </c>
    </row>
    <row r="1431" spans="1:24">
      <c r="A1431" s="93">
        <v>45701</v>
      </c>
      <c r="B1431" s="90">
        <v>47200</v>
      </c>
      <c r="C1431" s="90">
        <v>46000</v>
      </c>
      <c r="D1431" s="90">
        <v>46500</v>
      </c>
      <c r="E1431" s="90">
        <v>43300</v>
      </c>
      <c r="F1431" s="90">
        <v>47000</v>
      </c>
      <c r="G1431" s="91" t="s">
        <v>25</v>
      </c>
      <c r="H1431" s="90">
        <v>45000</v>
      </c>
      <c r="I1431" s="90">
        <v>45000</v>
      </c>
      <c r="J1431" s="90">
        <v>47100</v>
      </c>
      <c r="K1431" s="91" t="s">
        <v>25</v>
      </c>
      <c r="L1431" s="90">
        <v>47100</v>
      </c>
      <c r="M1431" s="90">
        <v>47800</v>
      </c>
      <c r="N1431" s="90">
        <v>45600</v>
      </c>
      <c r="O1431" s="90">
        <v>43800</v>
      </c>
      <c r="P1431" s="90">
        <v>42800</v>
      </c>
      <c r="Q1431" s="90">
        <v>42800</v>
      </c>
      <c r="R1431" s="90">
        <v>42800</v>
      </c>
      <c r="S1431" s="90">
        <v>45400</v>
      </c>
      <c r="T1431" s="90">
        <v>46000</v>
      </c>
      <c r="U1431" s="90">
        <v>46500</v>
      </c>
      <c r="V1431" s="90">
        <v>47400</v>
      </c>
      <c r="W1431" s="90">
        <v>49600</v>
      </c>
    </row>
    <row r="1432" spans="1:24">
      <c r="A1432" s="93">
        <v>45702</v>
      </c>
      <c r="B1432" s="90">
        <v>47000</v>
      </c>
      <c r="C1432" s="90">
        <v>46000</v>
      </c>
      <c r="D1432" s="90">
        <v>46400</v>
      </c>
      <c r="E1432" s="90">
        <v>43000</v>
      </c>
      <c r="F1432" s="90">
        <v>47400</v>
      </c>
      <c r="G1432" s="91" t="s">
        <v>25</v>
      </c>
      <c r="H1432" s="90">
        <v>45000</v>
      </c>
      <c r="I1432" s="90">
        <v>45000</v>
      </c>
      <c r="J1432" s="90">
        <v>47100</v>
      </c>
      <c r="K1432" s="91" t="s">
        <v>25</v>
      </c>
      <c r="L1432" s="90">
        <v>46900</v>
      </c>
      <c r="M1432" s="90">
        <v>47900</v>
      </c>
      <c r="N1432" s="90">
        <v>45400</v>
      </c>
      <c r="O1432" s="90">
        <v>43700</v>
      </c>
      <c r="P1432" s="90">
        <v>42600</v>
      </c>
      <c r="Q1432" s="90">
        <v>42600</v>
      </c>
      <c r="R1432" s="90">
        <v>42700</v>
      </c>
      <c r="S1432" s="90">
        <v>45100</v>
      </c>
      <c r="T1432" s="90">
        <v>45900</v>
      </c>
      <c r="U1432" s="90">
        <v>46500</v>
      </c>
      <c r="V1432" s="90">
        <v>47300</v>
      </c>
      <c r="W1432" s="90">
        <v>49600</v>
      </c>
    </row>
    <row r="1433" spans="1:24">
      <c r="A1433" s="93">
        <v>45703</v>
      </c>
      <c r="B1433" s="90">
        <v>46900</v>
      </c>
      <c r="C1433" s="90">
        <v>46000</v>
      </c>
      <c r="D1433" s="90">
        <v>46300</v>
      </c>
      <c r="E1433" s="90">
        <v>43000</v>
      </c>
      <c r="F1433" s="90">
        <v>47400</v>
      </c>
      <c r="G1433" s="91" t="s">
        <v>25</v>
      </c>
      <c r="H1433" s="90">
        <v>45000</v>
      </c>
      <c r="I1433" s="90">
        <v>44900</v>
      </c>
      <c r="J1433" s="90">
        <v>47100</v>
      </c>
      <c r="K1433" s="91" t="s">
        <v>25</v>
      </c>
      <c r="L1433" s="90">
        <v>46900</v>
      </c>
      <c r="M1433" s="90">
        <v>48000</v>
      </c>
      <c r="N1433" s="90">
        <v>45300</v>
      </c>
      <c r="O1433" s="90">
        <v>43600</v>
      </c>
      <c r="P1433" s="90">
        <v>42500</v>
      </c>
      <c r="Q1433" s="90">
        <v>42600</v>
      </c>
      <c r="R1433" s="90">
        <v>42600</v>
      </c>
      <c r="S1433" s="90">
        <v>45100</v>
      </c>
      <c r="T1433" s="90">
        <v>45900</v>
      </c>
      <c r="U1433" s="90">
        <v>46500</v>
      </c>
      <c r="V1433" s="90">
        <v>47300</v>
      </c>
      <c r="W1433" s="90">
        <v>49600</v>
      </c>
    </row>
    <row r="1434" spans="1:24">
      <c r="A1434" s="93">
        <v>45704</v>
      </c>
      <c r="B1434" s="90" t="s">
        <v>24</v>
      </c>
      <c r="C1434" s="90" t="s">
        <v>24</v>
      </c>
      <c r="D1434" s="90" t="s">
        <v>24</v>
      </c>
      <c r="E1434" s="90" t="s">
        <v>24</v>
      </c>
      <c r="F1434" s="90" t="s">
        <v>24</v>
      </c>
      <c r="G1434" s="90" t="s">
        <v>24</v>
      </c>
      <c r="H1434" s="90" t="s">
        <v>24</v>
      </c>
      <c r="I1434" s="90" t="s">
        <v>24</v>
      </c>
      <c r="J1434" s="90" t="s">
        <v>24</v>
      </c>
      <c r="K1434" s="90" t="s">
        <v>24</v>
      </c>
      <c r="L1434" s="90" t="s">
        <v>24</v>
      </c>
      <c r="M1434" s="90" t="s">
        <v>24</v>
      </c>
      <c r="N1434" s="90" t="s">
        <v>24</v>
      </c>
      <c r="O1434" s="90" t="s">
        <v>24</v>
      </c>
      <c r="P1434" s="90" t="s">
        <v>24</v>
      </c>
      <c r="Q1434" s="90" t="s">
        <v>24</v>
      </c>
      <c r="R1434" s="90" t="s">
        <v>24</v>
      </c>
      <c r="S1434" s="90" t="s">
        <v>24</v>
      </c>
      <c r="T1434" s="90" t="s">
        <v>24</v>
      </c>
      <c r="U1434" s="90" t="s">
        <v>24</v>
      </c>
      <c r="V1434" s="90" t="s">
        <v>24</v>
      </c>
      <c r="W1434" s="90" t="s">
        <v>24</v>
      </c>
    </row>
    <row r="1435" spans="1:24">
      <c r="A1435" s="93">
        <v>45705</v>
      </c>
      <c r="B1435" s="90">
        <v>46700</v>
      </c>
      <c r="C1435" s="90">
        <v>46000</v>
      </c>
      <c r="D1435" s="90">
        <v>46000</v>
      </c>
      <c r="E1435" s="90">
        <v>42800</v>
      </c>
      <c r="F1435" s="90">
        <v>47300</v>
      </c>
      <c r="G1435" s="91" t="s">
        <v>25</v>
      </c>
      <c r="H1435" s="90">
        <v>44500</v>
      </c>
      <c r="I1435" s="90">
        <v>44700</v>
      </c>
      <c r="J1435" s="90">
        <v>46900</v>
      </c>
      <c r="K1435" s="91" t="s">
        <v>25</v>
      </c>
      <c r="L1435" s="90">
        <v>46700</v>
      </c>
      <c r="M1435" s="90">
        <v>48000</v>
      </c>
      <c r="N1435" s="90">
        <v>45000</v>
      </c>
      <c r="O1435" s="90">
        <v>43500</v>
      </c>
      <c r="P1435" s="90">
        <v>42300</v>
      </c>
      <c r="Q1435" s="90">
        <v>42400</v>
      </c>
      <c r="R1435" s="90">
        <v>42500</v>
      </c>
      <c r="S1435" s="90">
        <v>44900</v>
      </c>
      <c r="T1435" s="90">
        <v>45700</v>
      </c>
      <c r="U1435" s="90">
        <v>46500</v>
      </c>
      <c r="V1435" s="90">
        <v>47100</v>
      </c>
      <c r="W1435" s="90">
        <v>49600</v>
      </c>
    </row>
    <row r="1436" spans="1:24">
      <c r="A1436" s="265">
        <v>45706</v>
      </c>
      <c r="B1436">
        <v>46500</v>
      </c>
      <c r="C1436">
        <v>46000</v>
      </c>
      <c r="D1436">
        <v>46200</v>
      </c>
      <c r="E1436">
        <v>42800</v>
      </c>
      <c r="F1436">
        <v>47300</v>
      </c>
      <c r="G1436" t="s">
        <v>25</v>
      </c>
      <c r="H1436">
        <v>44300</v>
      </c>
      <c r="I1436">
        <v>44700</v>
      </c>
      <c r="J1436">
        <v>47100</v>
      </c>
      <c r="K1436" t="s">
        <v>25</v>
      </c>
      <c r="L1436">
        <v>46700</v>
      </c>
      <c r="M1436">
        <v>48200</v>
      </c>
      <c r="N1436">
        <v>44800</v>
      </c>
      <c r="O1436">
        <v>43500</v>
      </c>
      <c r="P1436">
        <v>42300</v>
      </c>
      <c r="Q1436">
        <v>42600</v>
      </c>
      <c r="R1436">
        <v>42500</v>
      </c>
      <c r="S1436">
        <v>44900</v>
      </c>
      <c r="T1436">
        <v>45700</v>
      </c>
      <c r="U1436">
        <v>46500</v>
      </c>
      <c r="V1436">
        <v>47100</v>
      </c>
      <c r="W1436">
        <v>49500</v>
      </c>
    </row>
    <row r="1437" spans="1:24">
      <c r="A1437" s="265">
        <v>45707</v>
      </c>
      <c r="B1437">
        <v>46400</v>
      </c>
      <c r="C1437">
        <v>46000</v>
      </c>
      <c r="D1437">
        <v>46200</v>
      </c>
      <c r="E1437">
        <v>42600</v>
      </c>
      <c r="F1437">
        <v>47300</v>
      </c>
      <c r="G1437" t="s">
        <v>25</v>
      </c>
      <c r="H1437">
        <v>44300</v>
      </c>
      <c r="I1437">
        <v>44700</v>
      </c>
      <c r="J1437">
        <v>47100</v>
      </c>
      <c r="K1437" t="s">
        <v>25</v>
      </c>
      <c r="L1437">
        <v>46700</v>
      </c>
      <c r="M1437">
        <v>48200</v>
      </c>
      <c r="N1437">
        <v>44900</v>
      </c>
      <c r="O1437">
        <v>43500</v>
      </c>
      <c r="P1437">
        <v>42200</v>
      </c>
      <c r="Q1437">
        <v>42400</v>
      </c>
      <c r="R1437">
        <v>42500</v>
      </c>
      <c r="S1437">
        <v>44700</v>
      </c>
      <c r="T1437">
        <v>45600</v>
      </c>
      <c r="U1437">
        <v>46500</v>
      </c>
      <c r="V1437">
        <v>47200</v>
      </c>
      <c r="W1437">
        <v>49400</v>
      </c>
    </row>
    <row r="1438" spans="1:24">
      <c r="A1438" s="93">
        <v>45708</v>
      </c>
      <c r="B1438" s="90">
        <v>46600</v>
      </c>
      <c r="C1438" s="90">
        <v>46000</v>
      </c>
      <c r="D1438" s="90">
        <v>46200</v>
      </c>
      <c r="E1438" s="90">
        <v>42900</v>
      </c>
      <c r="F1438" s="90">
        <v>47300</v>
      </c>
      <c r="G1438" s="91" t="s">
        <v>25</v>
      </c>
      <c r="H1438" s="90">
        <v>44300</v>
      </c>
      <c r="I1438" s="90">
        <v>44800</v>
      </c>
      <c r="J1438" s="90">
        <v>47100</v>
      </c>
      <c r="K1438" s="91" t="s">
        <v>25</v>
      </c>
      <c r="L1438" s="90">
        <v>47000</v>
      </c>
      <c r="M1438" s="90">
        <v>48500</v>
      </c>
      <c r="N1438" s="90">
        <v>45100</v>
      </c>
      <c r="O1438" s="90">
        <v>43800</v>
      </c>
      <c r="P1438" s="90">
        <v>42500</v>
      </c>
      <c r="Q1438" s="90">
        <v>42700</v>
      </c>
      <c r="R1438" s="90">
        <v>42800</v>
      </c>
      <c r="S1438" s="90">
        <v>45000</v>
      </c>
      <c r="T1438" s="90">
        <v>45800</v>
      </c>
      <c r="U1438" s="90">
        <v>46800</v>
      </c>
      <c r="V1438" s="90">
        <v>47000</v>
      </c>
      <c r="W1438" s="90">
        <v>49400</v>
      </c>
    </row>
    <row r="1439" spans="1:24">
      <c r="A1439" s="93">
        <v>45709</v>
      </c>
      <c r="B1439" s="90">
        <v>46600</v>
      </c>
      <c r="C1439" s="90">
        <v>46000</v>
      </c>
      <c r="D1439" s="90">
        <v>46400</v>
      </c>
      <c r="E1439" s="90">
        <v>42800</v>
      </c>
      <c r="F1439" s="90">
        <v>47300</v>
      </c>
      <c r="G1439" s="91" t="s">
        <v>25</v>
      </c>
      <c r="H1439" s="90">
        <v>44300</v>
      </c>
      <c r="I1439" s="90">
        <v>44600</v>
      </c>
      <c r="J1439" s="90">
        <v>47100</v>
      </c>
      <c r="K1439" s="91" t="s">
        <v>25</v>
      </c>
      <c r="L1439" s="90">
        <v>46800</v>
      </c>
      <c r="M1439" s="90">
        <v>48600</v>
      </c>
      <c r="N1439" s="90">
        <v>45100</v>
      </c>
      <c r="O1439" s="90">
        <v>43700</v>
      </c>
      <c r="P1439" s="90">
        <v>42500</v>
      </c>
      <c r="Q1439" s="90">
        <v>42700</v>
      </c>
      <c r="R1439" s="90">
        <v>42700</v>
      </c>
      <c r="S1439" s="90">
        <v>44900</v>
      </c>
      <c r="T1439" s="90">
        <v>45800</v>
      </c>
      <c r="U1439" s="90">
        <v>46800</v>
      </c>
      <c r="V1439" s="90">
        <v>47000</v>
      </c>
      <c r="W1439" s="90">
        <v>49400</v>
      </c>
    </row>
    <row r="1440" spans="1:24">
      <c r="A1440" s="93">
        <v>45710</v>
      </c>
      <c r="B1440" s="90">
        <v>46700</v>
      </c>
      <c r="C1440" s="90">
        <v>46000</v>
      </c>
      <c r="D1440" s="90">
        <v>46300</v>
      </c>
      <c r="E1440" s="90">
        <v>43000</v>
      </c>
      <c r="F1440" s="90">
        <v>47300</v>
      </c>
      <c r="G1440" s="91" t="s">
        <v>25</v>
      </c>
      <c r="H1440" s="90">
        <v>44300</v>
      </c>
      <c r="I1440" s="90">
        <v>44600</v>
      </c>
      <c r="J1440" s="90">
        <v>47100</v>
      </c>
      <c r="K1440" s="91" t="s">
        <v>25</v>
      </c>
      <c r="L1440" s="90">
        <v>46800</v>
      </c>
      <c r="M1440" s="90">
        <v>48700</v>
      </c>
      <c r="N1440" s="90">
        <v>45200</v>
      </c>
      <c r="O1440" s="90">
        <v>43700</v>
      </c>
      <c r="P1440" s="90">
        <v>42700</v>
      </c>
      <c r="Q1440" s="90">
        <v>42700</v>
      </c>
      <c r="R1440" s="90">
        <v>42700</v>
      </c>
      <c r="S1440" s="90">
        <v>45100</v>
      </c>
      <c r="T1440" s="90">
        <v>46000</v>
      </c>
      <c r="U1440" s="90">
        <v>46800</v>
      </c>
      <c r="V1440" s="90">
        <v>47000</v>
      </c>
      <c r="W1440" s="90">
        <v>49400</v>
      </c>
      <c r="X1440" s="90"/>
    </row>
    <row r="1441" spans="1:24">
      <c r="A1441" s="93">
        <v>45711</v>
      </c>
      <c r="B1441" s="90" t="s">
        <v>24</v>
      </c>
      <c r="C1441" s="90" t="s">
        <v>24</v>
      </c>
      <c r="D1441" s="90" t="s">
        <v>24</v>
      </c>
      <c r="E1441" s="90" t="s">
        <v>24</v>
      </c>
      <c r="F1441" s="90" t="s">
        <v>24</v>
      </c>
      <c r="G1441" s="90" t="s">
        <v>24</v>
      </c>
      <c r="H1441" s="90" t="s">
        <v>24</v>
      </c>
      <c r="I1441" s="90" t="s">
        <v>24</v>
      </c>
      <c r="J1441" s="90" t="s">
        <v>24</v>
      </c>
      <c r="K1441" s="90" t="s">
        <v>24</v>
      </c>
      <c r="L1441" s="90" t="s">
        <v>24</v>
      </c>
      <c r="M1441" s="90" t="s">
        <v>24</v>
      </c>
      <c r="N1441" s="90" t="s">
        <v>24</v>
      </c>
      <c r="O1441" s="90" t="s">
        <v>24</v>
      </c>
      <c r="P1441" s="90" t="s">
        <v>24</v>
      </c>
      <c r="Q1441" s="90" t="s">
        <v>24</v>
      </c>
      <c r="R1441" s="90" t="s">
        <v>24</v>
      </c>
      <c r="S1441" s="90" t="s">
        <v>24</v>
      </c>
      <c r="T1441" s="90" t="s">
        <v>24</v>
      </c>
      <c r="U1441" s="90" t="s">
        <v>24</v>
      </c>
      <c r="V1441" s="90" t="s">
        <v>24</v>
      </c>
      <c r="W1441" s="90" t="s">
        <v>24</v>
      </c>
      <c r="X1441" s="90"/>
    </row>
    <row r="1442" spans="1:24">
      <c r="A1442" s="93">
        <v>45712</v>
      </c>
      <c r="B1442" s="90">
        <v>47000</v>
      </c>
      <c r="C1442" s="90">
        <v>46000</v>
      </c>
      <c r="D1442" s="90">
        <v>46600</v>
      </c>
      <c r="E1442" s="90">
        <v>43200</v>
      </c>
      <c r="F1442" s="90">
        <v>47600</v>
      </c>
      <c r="G1442" s="91" t="s">
        <v>25</v>
      </c>
      <c r="H1442" s="90">
        <v>45000</v>
      </c>
      <c r="I1442" s="90">
        <v>44900</v>
      </c>
      <c r="J1442" s="90">
        <v>47300</v>
      </c>
      <c r="K1442" s="91" t="s">
        <v>25</v>
      </c>
      <c r="L1442" s="90">
        <v>46900</v>
      </c>
      <c r="M1442" s="90">
        <v>48800</v>
      </c>
      <c r="N1442" s="90">
        <v>45700</v>
      </c>
      <c r="O1442" s="90">
        <v>44000</v>
      </c>
      <c r="P1442" s="90">
        <v>43000</v>
      </c>
      <c r="Q1442" s="90">
        <v>43000</v>
      </c>
      <c r="R1442" s="90">
        <v>43000</v>
      </c>
      <c r="S1442" s="90">
        <v>45300</v>
      </c>
      <c r="T1442" s="90">
        <v>46300</v>
      </c>
      <c r="U1442" s="90">
        <v>46800</v>
      </c>
      <c r="V1442" s="90">
        <v>47000</v>
      </c>
      <c r="W1442" s="90">
        <v>49400</v>
      </c>
      <c r="X1442" s="90"/>
    </row>
    <row r="1443" spans="1:24">
      <c r="A1443" s="265">
        <v>45713</v>
      </c>
      <c r="B1443">
        <v>47200</v>
      </c>
      <c r="C1443">
        <v>46000</v>
      </c>
      <c r="D1443">
        <v>46500</v>
      </c>
      <c r="E1443">
        <v>43100</v>
      </c>
      <c r="F1443">
        <v>48000</v>
      </c>
      <c r="G1443" t="s">
        <v>25</v>
      </c>
      <c r="H1443">
        <v>45000</v>
      </c>
      <c r="I1443">
        <v>45000</v>
      </c>
      <c r="J1443">
        <v>47500</v>
      </c>
      <c r="K1443" t="s">
        <v>25</v>
      </c>
      <c r="L1443">
        <v>46900</v>
      </c>
      <c r="M1443">
        <v>48800</v>
      </c>
      <c r="N1443">
        <v>45600</v>
      </c>
      <c r="O1443">
        <v>44200</v>
      </c>
      <c r="P1443">
        <v>42800</v>
      </c>
      <c r="Q1443">
        <v>43000</v>
      </c>
      <c r="R1443">
        <v>43200</v>
      </c>
      <c r="S1443">
        <v>45200</v>
      </c>
      <c r="T1443">
        <v>46300</v>
      </c>
      <c r="U1443">
        <v>46800</v>
      </c>
      <c r="V1443">
        <v>47500</v>
      </c>
      <c r="W1443">
        <v>49600</v>
      </c>
    </row>
    <row r="1444" spans="1:24">
      <c r="A1444" s="265">
        <v>45714</v>
      </c>
      <c r="B1444">
        <v>47200</v>
      </c>
      <c r="C1444">
        <v>46000</v>
      </c>
      <c r="D1444">
        <v>46600</v>
      </c>
      <c r="E1444">
        <v>43500</v>
      </c>
      <c r="F1444">
        <v>48000</v>
      </c>
      <c r="G1444" t="s">
        <v>25</v>
      </c>
      <c r="H1444">
        <v>45000</v>
      </c>
      <c r="I1444">
        <v>45200</v>
      </c>
      <c r="J1444">
        <v>47500</v>
      </c>
      <c r="K1444" t="s">
        <v>25</v>
      </c>
      <c r="L1444">
        <v>47100</v>
      </c>
      <c r="M1444">
        <v>48800</v>
      </c>
      <c r="N1444">
        <v>45600</v>
      </c>
      <c r="O1444">
        <v>44300</v>
      </c>
      <c r="P1444">
        <v>43300</v>
      </c>
      <c r="Q1444">
        <v>43300</v>
      </c>
      <c r="R1444">
        <v>43400</v>
      </c>
      <c r="S1444">
        <v>45600</v>
      </c>
      <c r="T1444">
        <v>46500</v>
      </c>
      <c r="U1444">
        <v>47000</v>
      </c>
      <c r="V1444">
        <v>47500</v>
      </c>
      <c r="W1444">
        <v>49600</v>
      </c>
    </row>
    <row r="1445" spans="1:24">
      <c r="A1445" s="265">
        <v>45715</v>
      </c>
      <c r="B1445">
        <v>47600</v>
      </c>
      <c r="C1445">
        <v>46200</v>
      </c>
      <c r="D1445">
        <v>46700</v>
      </c>
      <c r="E1445">
        <v>43900</v>
      </c>
      <c r="F1445">
        <v>48200</v>
      </c>
      <c r="G1445" t="s">
        <v>25</v>
      </c>
      <c r="H1445">
        <v>46000</v>
      </c>
      <c r="I1445">
        <v>45300</v>
      </c>
      <c r="J1445">
        <v>48100</v>
      </c>
      <c r="K1445" t="s">
        <v>25</v>
      </c>
      <c r="L1445">
        <v>47200</v>
      </c>
      <c r="M1445">
        <v>49000</v>
      </c>
      <c r="N1445">
        <v>46000</v>
      </c>
      <c r="O1445">
        <v>44500</v>
      </c>
      <c r="P1445">
        <v>44100</v>
      </c>
      <c r="Q1445">
        <v>43800</v>
      </c>
      <c r="R1445">
        <v>43600</v>
      </c>
      <c r="S1445">
        <v>46000</v>
      </c>
      <c r="T1445">
        <v>47000</v>
      </c>
      <c r="U1445">
        <v>47500</v>
      </c>
      <c r="V1445">
        <v>48000</v>
      </c>
      <c r="W1445">
        <v>50100</v>
      </c>
    </row>
    <row r="1446" spans="1:24">
      <c r="A1446" s="265">
        <v>45716</v>
      </c>
      <c r="B1446">
        <v>47700</v>
      </c>
      <c r="C1446">
        <v>46200</v>
      </c>
      <c r="D1446">
        <v>46700</v>
      </c>
      <c r="E1446">
        <v>43500</v>
      </c>
      <c r="F1446">
        <v>48400</v>
      </c>
      <c r="G1446" t="s">
        <v>25</v>
      </c>
      <c r="H1446">
        <v>45500</v>
      </c>
      <c r="I1446">
        <v>45300</v>
      </c>
      <c r="J1446">
        <v>48100</v>
      </c>
      <c r="K1446" t="s">
        <v>25</v>
      </c>
      <c r="L1446">
        <v>47100</v>
      </c>
      <c r="M1446">
        <v>49100</v>
      </c>
      <c r="N1446">
        <v>46000</v>
      </c>
      <c r="O1446">
        <v>44700</v>
      </c>
      <c r="P1446">
        <v>43400</v>
      </c>
      <c r="Q1446">
        <v>43700</v>
      </c>
      <c r="R1446">
        <v>44000</v>
      </c>
      <c r="S1446">
        <v>45600</v>
      </c>
      <c r="T1446">
        <v>47000</v>
      </c>
      <c r="U1446">
        <v>47500</v>
      </c>
      <c r="V1446">
        <v>48200</v>
      </c>
      <c r="W1446">
        <v>50100</v>
      </c>
    </row>
    <row r="1447" spans="1:24">
      <c r="A1447" s="265">
        <v>45717</v>
      </c>
      <c r="B1447">
        <v>47700</v>
      </c>
      <c r="C1447">
        <v>46300</v>
      </c>
      <c r="D1447">
        <v>46700</v>
      </c>
      <c r="E1447">
        <v>43700</v>
      </c>
      <c r="F1447">
        <v>48400</v>
      </c>
      <c r="G1447" t="s">
        <v>25</v>
      </c>
      <c r="H1447">
        <v>45500</v>
      </c>
      <c r="I1447">
        <v>45300</v>
      </c>
      <c r="J1447">
        <v>48100</v>
      </c>
      <c r="K1447" t="s">
        <v>25</v>
      </c>
      <c r="L1447">
        <v>47200</v>
      </c>
      <c r="M1447">
        <v>49200</v>
      </c>
      <c r="N1447">
        <v>46000</v>
      </c>
      <c r="O1447">
        <v>44700</v>
      </c>
      <c r="P1447">
        <v>43300</v>
      </c>
      <c r="Q1447">
        <v>43700</v>
      </c>
      <c r="R1447">
        <v>44000</v>
      </c>
      <c r="S1447">
        <v>45800</v>
      </c>
      <c r="T1447">
        <v>47000</v>
      </c>
      <c r="U1447">
        <v>47500</v>
      </c>
      <c r="V1447">
        <v>48200</v>
      </c>
      <c r="W1447">
        <v>50100</v>
      </c>
    </row>
    <row r="1448" spans="1:24">
      <c r="A1448" s="265">
        <v>45718</v>
      </c>
      <c r="B1448" t="s">
        <v>24</v>
      </c>
      <c r="C1448" t="s">
        <v>24</v>
      </c>
      <c r="D1448" t="s">
        <v>24</v>
      </c>
      <c r="E1448" t="s">
        <v>24</v>
      </c>
      <c r="F1448" t="s">
        <v>24</v>
      </c>
      <c r="G1448" t="s">
        <v>24</v>
      </c>
      <c r="H1448" t="s">
        <v>24</v>
      </c>
      <c r="I1448" t="s">
        <v>24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24</v>
      </c>
      <c r="Q1448" t="s">
        <v>24</v>
      </c>
      <c r="R1448" t="s">
        <v>24</v>
      </c>
      <c r="S1448" t="s">
        <v>24</v>
      </c>
      <c r="T1448" t="s">
        <v>24</v>
      </c>
      <c r="U1448" t="s">
        <v>24</v>
      </c>
      <c r="V1448" t="s">
        <v>24</v>
      </c>
      <c r="W1448" t="s">
        <v>24</v>
      </c>
    </row>
    <row r="1449" spans="1:24">
      <c r="A1449" s="265">
        <v>45719</v>
      </c>
      <c r="B1449">
        <v>47700</v>
      </c>
      <c r="C1449">
        <v>46300</v>
      </c>
      <c r="D1449">
        <v>46600</v>
      </c>
      <c r="E1449">
        <v>43200</v>
      </c>
      <c r="F1449">
        <v>48300</v>
      </c>
      <c r="G1449" t="s">
        <v>25</v>
      </c>
      <c r="H1449">
        <v>45500</v>
      </c>
      <c r="I1449">
        <v>45100</v>
      </c>
      <c r="J1449">
        <v>47900</v>
      </c>
      <c r="K1449" t="s">
        <v>25</v>
      </c>
      <c r="L1449">
        <v>47000</v>
      </c>
      <c r="M1449">
        <v>49100</v>
      </c>
      <c r="N1449">
        <v>45300</v>
      </c>
      <c r="O1449">
        <v>44700</v>
      </c>
      <c r="P1449">
        <v>43000</v>
      </c>
      <c r="Q1449">
        <v>43500</v>
      </c>
      <c r="R1449">
        <v>43900</v>
      </c>
      <c r="S1449">
        <v>45300</v>
      </c>
      <c r="T1449">
        <v>46800</v>
      </c>
      <c r="U1449">
        <v>47500</v>
      </c>
      <c r="V1449">
        <v>48200</v>
      </c>
      <c r="W1449">
        <v>50200</v>
      </c>
    </row>
    <row r="1450" spans="1:24">
      <c r="A1450" s="93">
        <v>45720</v>
      </c>
      <c r="B1450" s="90">
        <v>47800</v>
      </c>
      <c r="C1450" s="90">
        <v>46300</v>
      </c>
      <c r="D1450" s="90">
        <v>46600</v>
      </c>
      <c r="E1450" s="90">
        <v>43500</v>
      </c>
      <c r="F1450" s="90">
        <v>47900</v>
      </c>
      <c r="G1450" s="91" t="s">
        <v>25</v>
      </c>
      <c r="H1450" s="90">
        <v>45500</v>
      </c>
      <c r="I1450" s="90">
        <v>45300</v>
      </c>
      <c r="J1450" s="90">
        <v>48300</v>
      </c>
      <c r="K1450" s="91" t="s">
        <v>25</v>
      </c>
      <c r="L1450" s="90">
        <v>47000</v>
      </c>
      <c r="M1450" s="90">
        <v>49200</v>
      </c>
      <c r="N1450" s="90">
        <v>45600</v>
      </c>
      <c r="O1450" s="90">
        <v>44700</v>
      </c>
      <c r="P1450" s="90">
        <v>43100</v>
      </c>
      <c r="Q1450" s="90">
        <v>43500</v>
      </c>
      <c r="R1450" s="90">
        <v>43800</v>
      </c>
      <c r="S1450" s="90">
        <v>45600</v>
      </c>
      <c r="T1450" s="90">
        <v>46800</v>
      </c>
      <c r="U1450" s="90">
        <v>47500</v>
      </c>
      <c r="V1450" s="90">
        <v>48200</v>
      </c>
      <c r="W1450" s="90">
        <v>50200</v>
      </c>
      <c r="X1450" s="90"/>
    </row>
    <row r="1451" spans="1:24">
      <c r="A1451" s="93">
        <v>45721</v>
      </c>
      <c r="B1451" s="90">
        <v>47800</v>
      </c>
      <c r="C1451" s="90">
        <v>46800</v>
      </c>
      <c r="D1451" s="90">
        <v>46800</v>
      </c>
      <c r="E1451" s="90">
        <v>43800</v>
      </c>
      <c r="F1451" s="90">
        <v>48300</v>
      </c>
      <c r="G1451" s="91" t="s">
        <v>25</v>
      </c>
      <c r="H1451" s="90">
        <v>46000</v>
      </c>
      <c r="I1451" s="90">
        <v>45500</v>
      </c>
      <c r="J1451" s="90">
        <v>48600</v>
      </c>
      <c r="K1451" s="91" t="s">
        <v>25</v>
      </c>
      <c r="L1451" s="90">
        <v>47100</v>
      </c>
      <c r="M1451" s="90">
        <v>49300</v>
      </c>
      <c r="N1451" s="90">
        <v>45800</v>
      </c>
      <c r="O1451" s="90">
        <v>44500</v>
      </c>
      <c r="P1451" s="90">
        <v>43400</v>
      </c>
      <c r="Q1451" s="90">
        <v>43800</v>
      </c>
      <c r="R1451" s="90">
        <v>43700</v>
      </c>
      <c r="S1451" s="90">
        <v>45900</v>
      </c>
      <c r="T1451" s="90">
        <v>47000</v>
      </c>
      <c r="U1451" s="90">
        <v>47500</v>
      </c>
      <c r="V1451" s="90">
        <v>48200</v>
      </c>
      <c r="W1451" s="90">
        <v>50200</v>
      </c>
      <c r="X1451" s="90"/>
    </row>
    <row r="1452" spans="1:24">
      <c r="A1452" s="265">
        <v>45722</v>
      </c>
      <c r="B1452">
        <v>47800</v>
      </c>
      <c r="C1452">
        <v>47000</v>
      </c>
      <c r="D1452">
        <v>46800</v>
      </c>
      <c r="E1452">
        <v>43800</v>
      </c>
      <c r="F1452">
        <v>48300</v>
      </c>
      <c r="G1452" t="s">
        <v>25</v>
      </c>
      <c r="H1452">
        <v>46000</v>
      </c>
      <c r="I1452">
        <v>45500</v>
      </c>
      <c r="J1452">
        <v>48600</v>
      </c>
      <c r="K1452" t="s">
        <v>25</v>
      </c>
      <c r="L1452">
        <v>47100</v>
      </c>
      <c r="M1452">
        <v>49300</v>
      </c>
      <c r="N1452">
        <v>46000</v>
      </c>
      <c r="O1452">
        <v>44300</v>
      </c>
      <c r="P1452">
        <v>43300</v>
      </c>
      <c r="Q1452">
        <v>43800</v>
      </c>
      <c r="R1452">
        <v>43700</v>
      </c>
      <c r="S1452">
        <v>45900</v>
      </c>
      <c r="T1452">
        <v>47000</v>
      </c>
      <c r="U1452">
        <v>47000</v>
      </c>
      <c r="V1452">
        <v>48600</v>
      </c>
      <c r="W1452">
        <v>50200</v>
      </c>
    </row>
    <row r="1453" spans="1:24">
      <c r="A1453" s="265">
        <v>45723</v>
      </c>
      <c r="B1453">
        <v>47800</v>
      </c>
      <c r="C1453">
        <v>47000</v>
      </c>
      <c r="D1453">
        <v>47000</v>
      </c>
      <c r="E1453">
        <v>43800</v>
      </c>
      <c r="F1453">
        <v>48300</v>
      </c>
      <c r="G1453" t="s">
        <v>25</v>
      </c>
      <c r="H1453">
        <v>45800</v>
      </c>
      <c r="I1453">
        <v>45500</v>
      </c>
      <c r="J1453">
        <v>48400</v>
      </c>
      <c r="K1453" t="s">
        <v>25</v>
      </c>
      <c r="L1453">
        <v>47000</v>
      </c>
      <c r="M1453">
        <v>49400</v>
      </c>
      <c r="N1453">
        <v>45800</v>
      </c>
      <c r="O1453">
        <v>44300</v>
      </c>
      <c r="P1453">
        <v>43300</v>
      </c>
      <c r="Q1453">
        <v>43800</v>
      </c>
      <c r="R1453">
        <v>43700</v>
      </c>
      <c r="S1453">
        <v>45900</v>
      </c>
      <c r="T1453">
        <v>47000</v>
      </c>
      <c r="U1453">
        <v>47000</v>
      </c>
      <c r="V1453">
        <v>48600</v>
      </c>
      <c r="W1453">
        <v>50300</v>
      </c>
    </row>
    <row r="1454" spans="1:24">
      <c r="A1454" s="265">
        <v>45724</v>
      </c>
      <c r="B1454">
        <v>47700</v>
      </c>
      <c r="C1454">
        <v>47000</v>
      </c>
      <c r="D1454">
        <v>47000</v>
      </c>
      <c r="E1454">
        <v>43800</v>
      </c>
      <c r="F1454">
        <v>48300</v>
      </c>
      <c r="G1454" t="s">
        <v>25</v>
      </c>
      <c r="H1454">
        <v>45800</v>
      </c>
      <c r="I1454">
        <v>45500</v>
      </c>
      <c r="J1454">
        <v>48700</v>
      </c>
      <c r="K1454" t="s">
        <v>25</v>
      </c>
      <c r="L1454">
        <v>47100</v>
      </c>
      <c r="M1454">
        <v>49500</v>
      </c>
      <c r="N1454">
        <v>46000</v>
      </c>
      <c r="O1454">
        <v>44300</v>
      </c>
      <c r="P1454">
        <v>43600</v>
      </c>
      <c r="Q1454">
        <v>43700</v>
      </c>
      <c r="R1454">
        <v>43800</v>
      </c>
      <c r="S1454">
        <v>45800</v>
      </c>
      <c r="T1454">
        <v>47000</v>
      </c>
      <c r="U1454">
        <v>47000</v>
      </c>
      <c r="V1454">
        <v>48600</v>
      </c>
      <c r="W1454">
        <v>50300</v>
      </c>
    </row>
    <row r="1455" spans="1:24">
      <c r="A1455" s="265">
        <v>45725</v>
      </c>
      <c r="B1455" t="s">
        <v>24</v>
      </c>
      <c r="C1455" t="s">
        <v>24</v>
      </c>
      <c r="D1455" t="s">
        <v>24</v>
      </c>
      <c r="E1455" t="s">
        <v>24</v>
      </c>
      <c r="F1455" t="s">
        <v>24</v>
      </c>
      <c r="G1455" t="s">
        <v>24</v>
      </c>
      <c r="H1455" t="s">
        <v>24</v>
      </c>
      <c r="I1455" t="s">
        <v>24</v>
      </c>
      <c r="J1455" t="s">
        <v>24</v>
      </c>
      <c r="K1455" t="s">
        <v>24</v>
      </c>
      <c r="L1455" t="s">
        <v>24</v>
      </c>
      <c r="M1455" t="s">
        <v>24</v>
      </c>
      <c r="N1455" t="s">
        <v>24</v>
      </c>
      <c r="O1455" t="s">
        <v>24</v>
      </c>
      <c r="P1455" t="s">
        <v>24</v>
      </c>
      <c r="Q1455" t="s">
        <v>24</v>
      </c>
      <c r="R1455" t="s">
        <v>24</v>
      </c>
      <c r="S1455" t="s">
        <v>24</v>
      </c>
      <c r="T1455" t="s">
        <v>24</v>
      </c>
      <c r="U1455" t="s">
        <v>24</v>
      </c>
      <c r="V1455" t="s">
        <v>24</v>
      </c>
      <c r="W1455" t="s">
        <v>24</v>
      </c>
    </row>
    <row r="1456" spans="1:24">
      <c r="A1456" s="265">
        <v>45726</v>
      </c>
      <c r="B1456">
        <v>47600</v>
      </c>
      <c r="C1456">
        <v>47000</v>
      </c>
      <c r="D1456">
        <v>47000</v>
      </c>
      <c r="E1456">
        <v>43500</v>
      </c>
      <c r="F1456">
        <v>48300</v>
      </c>
      <c r="G1456" t="s">
        <v>25</v>
      </c>
      <c r="H1456">
        <v>45800</v>
      </c>
      <c r="I1456">
        <v>45400</v>
      </c>
      <c r="J1456">
        <v>49000</v>
      </c>
      <c r="K1456" t="s">
        <v>25</v>
      </c>
      <c r="L1456">
        <v>47000</v>
      </c>
      <c r="M1456">
        <v>49500</v>
      </c>
      <c r="N1456">
        <v>45600</v>
      </c>
      <c r="O1456">
        <v>44300</v>
      </c>
      <c r="P1456">
        <v>43400</v>
      </c>
      <c r="Q1456">
        <v>43600</v>
      </c>
      <c r="R1456">
        <v>43700</v>
      </c>
      <c r="S1456">
        <v>45600</v>
      </c>
      <c r="T1456">
        <v>46800</v>
      </c>
      <c r="U1456">
        <v>47000</v>
      </c>
      <c r="V1456">
        <v>48600</v>
      </c>
      <c r="W1456">
        <v>50300</v>
      </c>
    </row>
    <row r="1457" spans="1:24">
      <c r="A1457" s="93">
        <v>45727</v>
      </c>
      <c r="B1457" s="90">
        <v>47500</v>
      </c>
      <c r="C1457" s="90">
        <v>47000</v>
      </c>
      <c r="D1457" s="90">
        <v>47000</v>
      </c>
      <c r="E1457" s="90">
        <v>43500</v>
      </c>
      <c r="F1457" s="90">
        <v>48300</v>
      </c>
      <c r="G1457" s="91" t="s">
        <v>25</v>
      </c>
      <c r="H1457" s="90">
        <v>46000</v>
      </c>
      <c r="I1457" s="90">
        <v>45400</v>
      </c>
      <c r="J1457" s="90">
        <v>49000</v>
      </c>
      <c r="K1457" s="91" t="s">
        <v>25</v>
      </c>
      <c r="L1457" s="90">
        <v>47000</v>
      </c>
      <c r="M1457" s="90">
        <v>49500</v>
      </c>
      <c r="N1457" s="90">
        <v>45600</v>
      </c>
      <c r="O1457" s="90">
        <v>44300</v>
      </c>
      <c r="P1457" s="90">
        <v>43400</v>
      </c>
      <c r="Q1457" s="90">
        <v>43500</v>
      </c>
      <c r="R1457" s="90">
        <v>43700</v>
      </c>
      <c r="S1457" s="90">
        <v>45600</v>
      </c>
      <c r="T1457" s="90">
        <v>46800</v>
      </c>
      <c r="U1457" s="90">
        <v>47000</v>
      </c>
      <c r="V1457" s="90">
        <v>48600</v>
      </c>
      <c r="W1457" s="90">
        <v>50300</v>
      </c>
      <c r="X1457" s="90"/>
    </row>
  </sheetData>
  <sheetProtection formatCells="0" formatColumns="0" formatRows="0" insertColumns="0" insertRows="0" insertHyperlinks="0" deleteColumns="0" deleteRows="0" sort="0" autoFilter="0" pivotTables="0"/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1198-A353-4605-9010-53DB913649E2}">
  <dimension ref="B2:Q37"/>
  <sheetViews>
    <sheetView topLeftCell="A4" workbookViewId="0">
      <selection activeCell="B8" sqref="B8"/>
    </sheetView>
  </sheetViews>
  <sheetFormatPr defaultColWidth="11.42578125" defaultRowHeight="15"/>
  <cols>
    <col min="1" max="1" width="4.85546875" customWidth="1"/>
    <col min="2" max="2" width="22.85546875" customWidth="1"/>
    <col min="3" max="3" width="26" bestFit="1" customWidth="1"/>
    <col min="4" max="4" width="23.5703125" bestFit="1" customWidth="1"/>
    <col min="5" max="5" width="16" bestFit="1" customWidth="1"/>
    <col min="6" max="6" width="25.85546875" bestFit="1" customWidth="1"/>
    <col min="7" max="7" width="24.28515625" bestFit="1" customWidth="1"/>
    <col min="8" max="8" width="20.85546875" customWidth="1"/>
    <col min="9" max="9" width="20.140625" customWidth="1"/>
    <col min="10" max="10" width="12.28515625" customWidth="1"/>
    <col min="11" max="11" width="22" customWidth="1"/>
    <col min="12" max="12" width="17.85546875" customWidth="1"/>
  </cols>
  <sheetData>
    <row r="2" spans="2:17" s="95" customFormat="1" ht="12.75" customHeight="1">
      <c r="C2" s="133">
        <v>53000</v>
      </c>
      <c r="D2" s="134">
        <v>53500</v>
      </c>
      <c r="E2" s="135">
        <v>51040</v>
      </c>
      <c r="F2" s="135">
        <v>51200</v>
      </c>
      <c r="G2" s="135">
        <v>45500</v>
      </c>
      <c r="H2" s="135">
        <v>45000</v>
      </c>
      <c r="I2" s="135">
        <v>53300</v>
      </c>
      <c r="J2" s="135">
        <v>50650</v>
      </c>
      <c r="K2" s="136">
        <v>50745</v>
      </c>
      <c r="L2" s="137">
        <v>51045</v>
      </c>
    </row>
    <row r="3" spans="2:17" s="95" customFormat="1">
      <c r="C3" s="245">
        <v>54058.898305084746</v>
      </c>
      <c r="D3" s="246">
        <v>55660.169491525427</v>
      </c>
      <c r="E3" s="246">
        <v>52524.745762711864</v>
      </c>
      <c r="F3" s="246">
        <v>52191.525423728817</v>
      </c>
      <c r="G3" s="246">
        <v>45983.050847457627</v>
      </c>
      <c r="H3" s="246">
        <v>45522.03389830509</v>
      </c>
      <c r="I3" s="246">
        <v>55710.169491525427</v>
      </c>
      <c r="J3" s="246">
        <v>51064.406779661018</v>
      </c>
      <c r="K3" s="247">
        <v>51602.45</v>
      </c>
      <c r="L3" s="248">
        <v>51905.45</v>
      </c>
    </row>
    <row r="4" spans="2:17" s="95" customFormat="1" ht="12.75"/>
    <row r="5" spans="2:17" s="95" customFormat="1">
      <c r="C5" s="130">
        <v>48950</v>
      </c>
      <c r="D5" s="130">
        <v>48700</v>
      </c>
      <c r="E5" s="131">
        <v>45500</v>
      </c>
      <c r="F5" s="131">
        <v>45800</v>
      </c>
      <c r="G5" s="132">
        <v>47895</v>
      </c>
      <c r="N5" s="127"/>
      <c r="O5" s="127"/>
    </row>
    <row r="6" spans="2:17" s="95" customFormat="1" ht="12.75">
      <c r="C6" s="162">
        <v>50928.813559322036</v>
      </c>
      <c r="D6" s="157">
        <v>50400</v>
      </c>
      <c r="E6" s="157">
        <v>46172.03389830509</v>
      </c>
      <c r="F6" s="157">
        <v>46472.03389830509</v>
      </c>
      <c r="G6" s="158">
        <v>48723.950000000004</v>
      </c>
      <c r="N6" s="127"/>
      <c r="O6" s="127"/>
    </row>
    <row r="7" spans="2:17" s="95" customFormat="1" ht="12.75"/>
    <row r="8" spans="2:17" s="95" customFormat="1" ht="12.75">
      <c r="B8" s="211"/>
      <c r="C8" s="416" t="s">
        <v>789</v>
      </c>
      <c r="D8" s="417"/>
      <c r="E8" s="417"/>
      <c r="F8" s="417"/>
      <c r="G8" s="417"/>
      <c r="H8" s="417"/>
      <c r="I8" s="417"/>
      <c r="J8" s="417"/>
      <c r="K8" s="418"/>
      <c r="L8" s="212" t="s">
        <v>790</v>
      </c>
    </row>
    <row r="9" spans="2:17" s="95" customFormat="1" ht="12.75">
      <c r="B9" s="213"/>
      <c r="C9" s="214" t="s">
        <v>791</v>
      </c>
      <c r="D9" s="215" t="s">
        <v>792</v>
      </c>
      <c r="E9" s="215" t="s">
        <v>793</v>
      </c>
      <c r="F9" s="215" t="s">
        <v>794</v>
      </c>
      <c r="G9" s="215" t="s">
        <v>795</v>
      </c>
      <c r="H9" s="215" t="s">
        <v>796</v>
      </c>
      <c r="I9" s="215" t="s">
        <v>797</v>
      </c>
      <c r="J9" s="215" t="s">
        <v>798</v>
      </c>
      <c r="K9" s="216" t="s">
        <v>799</v>
      </c>
      <c r="L9" s="217" t="s">
        <v>800</v>
      </c>
    </row>
    <row r="10" spans="2:17" s="95" customFormat="1" ht="12.75">
      <c r="B10" s="218" t="s">
        <v>801</v>
      </c>
      <c r="C10" s="219">
        <v>53000</v>
      </c>
      <c r="D10" s="220">
        <v>53500</v>
      </c>
      <c r="E10" s="221">
        <v>51000</v>
      </c>
      <c r="F10" s="221">
        <v>51200</v>
      </c>
      <c r="G10" s="221">
        <f>H10+500</f>
        <v>45500</v>
      </c>
      <c r="H10" s="221">
        <v>45000</v>
      </c>
      <c r="I10" s="221">
        <v>53300</v>
      </c>
      <c r="J10" s="221">
        <v>50700</v>
      </c>
      <c r="K10" s="222">
        <v>50700</v>
      </c>
      <c r="L10" s="223">
        <v>51100</v>
      </c>
      <c r="N10" s="127"/>
      <c r="O10" s="127"/>
      <c r="P10" s="127"/>
      <c r="Q10" s="127"/>
    </row>
    <row r="11" spans="2:17" ht="14.25">
      <c r="B11" s="228" t="s">
        <v>802</v>
      </c>
      <c r="C11" s="229">
        <v>54100</v>
      </c>
      <c r="D11" s="230">
        <v>55700</v>
      </c>
      <c r="E11" s="230">
        <v>52500</v>
      </c>
      <c r="F11" s="230">
        <v>52200</v>
      </c>
      <c r="G11" s="230">
        <f>H11+500</f>
        <v>46000</v>
      </c>
      <c r="H11" s="230">
        <v>45500</v>
      </c>
      <c r="I11" s="230">
        <v>55700</v>
      </c>
      <c r="J11" s="230">
        <v>51000</v>
      </c>
      <c r="K11" s="231">
        <v>51600</v>
      </c>
      <c r="L11" s="232">
        <v>51900</v>
      </c>
    </row>
    <row r="12" spans="2:17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</row>
    <row r="13" spans="2:17">
      <c r="B13" s="211"/>
      <c r="C13" s="370" t="s">
        <v>37</v>
      </c>
      <c r="D13" s="371"/>
      <c r="E13" s="371"/>
      <c r="F13" s="371"/>
      <c r="G13" s="372"/>
      <c r="H13" s="211"/>
      <c r="I13" s="211"/>
      <c r="J13" s="211"/>
      <c r="K13" s="211"/>
      <c r="L13" s="211"/>
    </row>
    <row r="14" spans="2:17">
      <c r="B14" s="211"/>
      <c r="C14" s="233" t="s">
        <v>803</v>
      </c>
      <c r="D14" s="234" t="s">
        <v>804</v>
      </c>
      <c r="E14" s="234" t="s">
        <v>805</v>
      </c>
      <c r="F14" s="234" t="s">
        <v>806</v>
      </c>
      <c r="G14" s="236" t="s">
        <v>807</v>
      </c>
      <c r="H14" s="211"/>
      <c r="I14" s="211"/>
      <c r="J14" s="211"/>
      <c r="K14" s="211"/>
      <c r="L14" s="211"/>
    </row>
    <row r="15" spans="2:17">
      <c r="B15" s="237" t="s">
        <v>801</v>
      </c>
      <c r="C15" s="238">
        <v>49000</v>
      </c>
      <c r="D15" s="238">
        <v>48700</v>
      </c>
      <c r="E15" s="238">
        <f>'Distr - Dealer price (3)'!E17-400</f>
        <v>45500</v>
      </c>
      <c r="F15" s="238">
        <v>45800</v>
      </c>
      <c r="G15" s="240">
        <v>47900</v>
      </c>
      <c r="H15" s="211"/>
      <c r="I15" s="211"/>
      <c r="J15" s="211"/>
      <c r="K15" s="211"/>
      <c r="L15" s="211"/>
    </row>
    <row r="16" spans="2:17">
      <c r="B16" s="241" t="s">
        <v>802</v>
      </c>
      <c r="C16" s="242">
        <v>50900</v>
      </c>
      <c r="D16" s="242">
        <v>50400</v>
      </c>
      <c r="E16" s="242">
        <v>46200</v>
      </c>
      <c r="F16" s="242">
        <v>46500</v>
      </c>
      <c r="G16" s="244">
        <v>48700</v>
      </c>
      <c r="H16" s="211"/>
      <c r="I16" s="211"/>
      <c r="J16" s="211"/>
      <c r="K16" s="211"/>
      <c r="L16" s="211"/>
    </row>
    <row r="18" spans="2:9">
      <c r="B18" s="249" t="s">
        <v>808</v>
      </c>
      <c r="C18" s="249" t="s">
        <v>809</v>
      </c>
      <c r="D18" s="249" t="s">
        <v>810</v>
      </c>
      <c r="E18" s="249" t="s">
        <v>811</v>
      </c>
      <c r="F18" s="249" t="s">
        <v>812</v>
      </c>
      <c r="G18" s="249" t="s">
        <v>813</v>
      </c>
    </row>
    <row r="19" spans="2:9">
      <c r="B19" s="373" t="s">
        <v>814</v>
      </c>
      <c r="C19" s="250" t="s">
        <v>815</v>
      </c>
      <c r="D19" s="373" t="s">
        <v>816</v>
      </c>
      <c r="E19" s="251">
        <f>K10-F10</f>
        <v>-500</v>
      </c>
      <c r="F19" s="373" t="s">
        <v>817</v>
      </c>
      <c r="G19" s="251">
        <f>K10-H10</f>
        <v>5700</v>
      </c>
    </row>
    <row r="20" spans="2:9">
      <c r="B20" s="373"/>
      <c r="C20" s="250" t="s">
        <v>818</v>
      </c>
      <c r="D20" s="373"/>
      <c r="E20" s="251">
        <f>K11-F11</f>
        <v>-600</v>
      </c>
      <c r="F20" s="373"/>
      <c r="G20" s="251">
        <f>K11-H11</f>
        <v>6100</v>
      </c>
    </row>
    <row r="21" spans="2:9">
      <c r="B21" s="373" t="s">
        <v>37</v>
      </c>
      <c r="C21" s="250" t="s">
        <v>815</v>
      </c>
      <c r="D21" s="373" t="s">
        <v>819</v>
      </c>
      <c r="E21" s="251">
        <f>G15-C15</f>
        <v>-1100</v>
      </c>
      <c r="F21" s="373" t="s">
        <v>820</v>
      </c>
      <c r="G21" s="251">
        <f>G15-E15</f>
        <v>2400</v>
      </c>
    </row>
    <row r="22" spans="2:9">
      <c r="B22" s="373"/>
      <c r="C22" s="250" t="s">
        <v>818</v>
      </c>
      <c r="D22" s="373"/>
      <c r="E22" s="251">
        <f>G16-C16</f>
        <v>-2200</v>
      </c>
      <c r="F22" s="373"/>
      <c r="G22" s="251">
        <f>G16-E16</f>
        <v>2500</v>
      </c>
    </row>
    <row r="24" spans="2:9">
      <c r="C24" t="s">
        <v>821</v>
      </c>
      <c r="D24" t="s">
        <v>822</v>
      </c>
      <c r="E24" t="s">
        <v>803</v>
      </c>
      <c r="F24" t="s">
        <v>804</v>
      </c>
      <c r="G24" t="s">
        <v>805</v>
      </c>
      <c r="H24" t="s">
        <v>806</v>
      </c>
      <c r="I24" t="s">
        <v>807</v>
      </c>
    </row>
    <row r="25" spans="2:9">
      <c r="B25" t="s">
        <v>801</v>
      </c>
      <c r="C25">
        <v>53800</v>
      </c>
      <c r="D25">
        <v>55000</v>
      </c>
      <c r="E25">
        <v>52150</v>
      </c>
      <c r="F25">
        <v>51500</v>
      </c>
      <c r="G25">
        <v>45900</v>
      </c>
      <c r="H25">
        <v>46300</v>
      </c>
      <c r="I25">
        <v>50395</v>
      </c>
    </row>
    <row r="26" spans="2:9">
      <c r="B26" t="s">
        <v>823</v>
      </c>
      <c r="C26">
        <v>55706.355932203391</v>
      </c>
      <c r="D26">
        <v>57583.898305084746</v>
      </c>
      <c r="E26">
        <v>54128.813559322036</v>
      </c>
      <c r="F26">
        <v>53200</v>
      </c>
      <c r="G26">
        <v>46826.271186440681</v>
      </c>
      <c r="H26">
        <v>47226.271186440681</v>
      </c>
      <c r="I26">
        <v>51248.950000000004</v>
      </c>
    </row>
    <row r="28" spans="2:9">
      <c r="C28" t="s">
        <v>824</v>
      </c>
    </row>
    <row r="29" spans="2:9">
      <c r="C29" t="s">
        <v>825</v>
      </c>
      <c r="D29" t="s">
        <v>826</v>
      </c>
      <c r="E29" t="s">
        <v>827</v>
      </c>
      <c r="F29" t="s">
        <v>828</v>
      </c>
      <c r="G29" t="s">
        <v>829</v>
      </c>
      <c r="H29" t="s">
        <v>830</v>
      </c>
      <c r="I29" t="s">
        <v>831</v>
      </c>
    </row>
    <row r="30" spans="2:9">
      <c r="B30" t="s">
        <v>801</v>
      </c>
      <c r="C30">
        <v>54000</v>
      </c>
      <c r="D30">
        <v>55000</v>
      </c>
      <c r="E30">
        <v>53400</v>
      </c>
      <c r="F30">
        <v>48300</v>
      </c>
      <c r="G30">
        <v>47850</v>
      </c>
      <c r="H30">
        <v>47100</v>
      </c>
      <c r="I30">
        <v>52495</v>
      </c>
    </row>
    <row r="31" spans="2:9">
      <c r="B31" t="s">
        <v>823</v>
      </c>
      <c r="C31">
        <v>55906.355932203391</v>
      </c>
      <c r="D31">
        <v>57583.898305084746</v>
      </c>
      <c r="E31">
        <v>54828.813559322036</v>
      </c>
      <c r="F31">
        <v>49150</v>
      </c>
      <c r="G31">
        <v>49241.525423728817</v>
      </c>
      <c r="H31">
        <v>49726.271186440681</v>
      </c>
      <c r="I31">
        <v>53369.95</v>
      </c>
    </row>
    <row r="33" spans="2:12">
      <c r="C33" t="s">
        <v>789</v>
      </c>
      <c r="L33" t="s">
        <v>790</v>
      </c>
    </row>
    <row r="34" spans="2:12">
      <c r="C34" t="s">
        <v>791</v>
      </c>
      <c r="D34" t="s">
        <v>792</v>
      </c>
      <c r="E34" t="s">
        <v>793</v>
      </c>
      <c r="F34" t="s">
        <v>794</v>
      </c>
      <c r="G34" t="s">
        <v>795</v>
      </c>
      <c r="H34" t="s">
        <v>796</v>
      </c>
      <c r="I34" t="s">
        <v>797</v>
      </c>
      <c r="J34" t="s">
        <v>798</v>
      </c>
      <c r="K34" t="s">
        <v>799</v>
      </c>
      <c r="L34" t="s">
        <v>800</v>
      </c>
    </row>
    <row r="35" spans="2:12">
      <c r="B35" t="s">
        <v>801</v>
      </c>
      <c r="C35">
        <v>54300</v>
      </c>
      <c r="D35">
        <v>55000</v>
      </c>
      <c r="E35">
        <v>54740</v>
      </c>
      <c r="F35">
        <v>54000</v>
      </c>
      <c r="G35">
        <v>45300</v>
      </c>
      <c r="H35">
        <v>44800</v>
      </c>
      <c r="I35">
        <v>54500</v>
      </c>
      <c r="J35">
        <v>54350</v>
      </c>
      <c r="K35">
        <v>53245</v>
      </c>
      <c r="L35">
        <v>53545</v>
      </c>
    </row>
    <row r="36" spans="2:12">
      <c r="B36" t="s">
        <v>823</v>
      </c>
      <c r="C36">
        <v>55358.898305084746</v>
      </c>
      <c r="D36">
        <v>57160.169491525427</v>
      </c>
      <c r="E36">
        <v>55377.288135593219</v>
      </c>
      <c r="F36">
        <v>54483.050847457627</v>
      </c>
      <c r="G36">
        <v>46800</v>
      </c>
      <c r="H36">
        <v>46000</v>
      </c>
      <c r="I36">
        <v>56910.169491525427</v>
      </c>
      <c r="J36">
        <v>54764.406779661018</v>
      </c>
      <c r="K36">
        <v>54127.45</v>
      </c>
      <c r="L36">
        <v>54430.45</v>
      </c>
    </row>
    <row r="37" spans="2:12">
      <c r="B37" t="s">
        <v>823</v>
      </c>
      <c r="C37">
        <v>55400</v>
      </c>
      <c r="D37">
        <v>57200</v>
      </c>
      <c r="E37">
        <v>55400</v>
      </c>
      <c r="F37">
        <v>54500</v>
      </c>
      <c r="G37">
        <v>46800</v>
      </c>
      <c r="H37">
        <v>46000</v>
      </c>
      <c r="I37">
        <v>56900</v>
      </c>
      <c r="J37">
        <v>54800</v>
      </c>
      <c r="K37">
        <v>54400</v>
      </c>
      <c r="L37">
        <v>54700</v>
      </c>
    </row>
  </sheetData>
  <mergeCells count="8">
    <mergeCell ref="C8:K8"/>
    <mergeCell ref="C13:G13"/>
    <mergeCell ref="B19:B20"/>
    <mergeCell ref="B21:B22"/>
    <mergeCell ref="D19:D20"/>
    <mergeCell ref="D21:D22"/>
    <mergeCell ref="F19:F20"/>
    <mergeCell ref="F21:F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BE42-2CE2-4FD7-8388-CC69919BB224}">
  <dimension ref="B2:Q35"/>
  <sheetViews>
    <sheetView topLeftCell="B1" workbookViewId="0">
      <selection activeCell="F10" sqref="F10"/>
    </sheetView>
  </sheetViews>
  <sheetFormatPr defaultColWidth="11.42578125" defaultRowHeight="15"/>
  <cols>
    <col min="1" max="1" width="4.85546875" customWidth="1"/>
    <col min="2" max="2" width="22.85546875" customWidth="1"/>
    <col min="3" max="3" width="24.42578125" customWidth="1"/>
    <col min="4" max="4" width="20" customWidth="1"/>
    <col min="5" max="5" width="14.140625" customWidth="1"/>
    <col min="6" max="6" width="16.5703125" customWidth="1"/>
    <col min="7" max="7" width="22.28515625" customWidth="1"/>
    <col min="8" max="8" width="20.85546875" customWidth="1"/>
    <col min="9" max="9" width="20.140625" customWidth="1"/>
    <col min="10" max="10" width="12.28515625" customWidth="1"/>
    <col min="11" max="11" width="22" customWidth="1"/>
    <col min="12" max="12" width="17.85546875" customWidth="1"/>
  </cols>
  <sheetData>
    <row r="2" spans="2:17" s="95" customFormat="1" ht="12.75" customHeight="1">
      <c r="C2" s="133">
        <v>54300</v>
      </c>
      <c r="D2" s="134">
        <v>53500</v>
      </c>
      <c r="E2" s="135">
        <v>52040</v>
      </c>
      <c r="F2" s="135">
        <v>52000</v>
      </c>
      <c r="G2" s="135">
        <v>44600</v>
      </c>
      <c r="H2" s="135">
        <v>44100</v>
      </c>
      <c r="I2" s="135">
        <v>53300</v>
      </c>
      <c r="J2" s="135">
        <v>51650</v>
      </c>
      <c r="K2" s="136">
        <v>51745</v>
      </c>
      <c r="L2" s="137">
        <v>52045</v>
      </c>
    </row>
    <row r="3" spans="2:17" s="95" customFormat="1" ht="12.75">
      <c r="C3" s="147">
        <v>55358.898305084746</v>
      </c>
      <c r="D3" s="148">
        <v>54388.983050847462</v>
      </c>
      <c r="E3" s="148">
        <v>53524.745762711864</v>
      </c>
      <c r="F3" s="148">
        <v>52483.050847457627</v>
      </c>
      <c r="G3" s="148">
        <v>46100</v>
      </c>
      <c r="H3" s="148">
        <v>45300</v>
      </c>
      <c r="I3" s="148">
        <v>55710.169491525427</v>
      </c>
      <c r="J3" s="148">
        <v>52064.406779661018</v>
      </c>
      <c r="K3" s="149">
        <v>52612.450000000004</v>
      </c>
      <c r="L3" s="150">
        <v>52915.450000000004</v>
      </c>
    </row>
    <row r="4" spans="2:17" s="95" customFormat="1" ht="12.75"/>
    <row r="5" spans="2:17" s="95" customFormat="1" ht="12.75">
      <c r="C5" s="161">
        <v>49450</v>
      </c>
      <c r="D5" s="100">
        <v>49500</v>
      </c>
      <c r="E5" s="100">
        <v>46300</v>
      </c>
      <c r="F5" s="100">
        <v>45800</v>
      </c>
      <c r="G5" s="156">
        <v>48895</v>
      </c>
      <c r="N5" s="127"/>
      <c r="O5" s="127"/>
    </row>
    <row r="6" spans="2:17" s="95" customFormat="1" ht="12.75">
      <c r="C6" s="162">
        <v>51428.813559322036</v>
      </c>
      <c r="D6" s="157">
        <v>51200</v>
      </c>
      <c r="E6" s="157">
        <v>47226.271186440681</v>
      </c>
      <c r="F6" s="157">
        <v>47526.271186440681</v>
      </c>
      <c r="G6" s="158">
        <v>49733.95</v>
      </c>
      <c r="N6" s="127"/>
      <c r="O6" s="127"/>
    </row>
    <row r="7" spans="2:17" s="95" customFormat="1" ht="12.75"/>
    <row r="8" spans="2:17" s="95" customFormat="1" ht="12.75">
      <c r="B8" s="211"/>
      <c r="C8" s="416" t="s">
        <v>789</v>
      </c>
      <c r="D8" s="417"/>
      <c r="E8" s="417"/>
      <c r="F8" s="417"/>
      <c r="G8" s="417"/>
      <c r="H8" s="417"/>
      <c r="I8" s="417"/>
      <c r="J8" s="417"/>
      <c r="K8" s="418"/>
      <c r="L8" s="212" t="s">
        <v>790</v>
      </c>
    </row>
    <row r="9" spans="2:17" s="95" customFormat="1" ht="12.75">
      <c r="B9" s="213"/>
      <c r="C9" s="214" t="s">
        <v>791</v>
      </c>
      <c r="D9" s="215" t="s">
        <v>792</v>
      </c>
      <c r="E9" s="215" t="s">
        <v>793</v>
      </c>
      <c r="F9" s="215" t="s">
        <v>794</v>
      </c>
      <c r="G9" s="215" t="s">
        <v>795</v>
      </c>
      <c r="H9" s="215" t="s">
        <v>796</v>
      </c>
      <c r="I9" s="215" t="s">
        <v>797</v>
      </c>
      <c r="J9" s="215" t="s">
        <v>798</v>
      </c>
      <c r="K9" s="216" t="s">
        <v>799</v>
      </c>
      <c r="L9" s="217" t="s">
        <v>800</v>
      </c>
    </row>
    <row r="10" spans="2:17" s="95" customFormat="1" ht="12.75">
      <c r="B10" s="218" t="s">
        <v>801</v>
      </c>
      <c r="C10" s="219">
        <v>54300</v>
      </c>
      <c r="D10" s="220">
        <v>53500</v>
      </c>
      <c r="E10" s="221">
        <v>52000</v>
      </c>
      <c r="F10" s="221">
        <v>52000</v>
      </c>
      <c r="G10" s="221">
        <v>44600</v>
      </c>
      <c r="H10" s="221">
        <f>G10-500</f>
        <v>44100</v>
      </c>
      <c r="I10" s="221">
        <v>53300</v>
      </c>
      <c r="J10" s="221">
        <v>51650</v>
      </c>
      <c r="K10" s="222">
        <v>51700</v>
      </c>
      <c r="L10" s="223">
        <v>52100</v>
      </c>
      <c r="N10" s="127"/>
      <c r="O10" s="127"/>
      <c r="P10" s="127"/>
      <c r="Q10" s="127"/>
    </row>
    <row r="11" spans="2:17" s="95" customFormat="1" ht="12.75">
      <c r="B11" s="224" t="s">
        <v>823</v>
      </c>
      <c r="C11" s="225">
        <v>55400</v>
      </c>
      <c r="D11" s="225">
        <v>54400</v>
      </c>
      <c r="E11" s="225">
        <v>53500</v>
      </c>
      <c r="F11" s="225">
        <v>52500</v>
      </c>
      <c r="G11" s="225">
        <v>45100</v>
      </c>
      <c r="H11" s="225">
        <v>44500</v>
      </c>
      <c r="I11" s="225">
        <v>55700</v>
      </c>
      <c r="J11" s="225">
        <v>52100</v>
      </c>
      <c r="K11" s="226">
        <v>52600</v>
      </c>
      <c r="L11" s="227">
        <v>52900</v>
      </c>
      <c r="N11" s="127"/>
      <c r="O11" s="127"/>
      <c r="P11" s="127"/>
      <c r="Q11" s="127"/>
    </row>
    <row r="12" spans="2:17" ht="14.25">
      <c r="B12" s="228" t="s">
        <v>802</v>
      </c>
      <c r="C12" s="229">
        <v>54000</v>
      </c>
      <c r="D12" s="230">
        <v>54400</v>
      </c>
      <c r="E12" s="230">
        <v>53000</v>
      </c>
      <c r="F12" s="230">
        <v>52500</v>
      </c>
      <c r="G12" s="230">
        <v>45100</v>
      </c>
      <c r="H12" s="230">
        <v>44500</v>
      </c>
      <c r="I12" s="230">
        <v>54250</v>
      </c>
      <c r="J12" s="230">
        <v>52100</v>
      </c>
      <c r="K12" s="231">
        <v>52600</v>
      </c>
      <c r="L12" s="232">
        <v>52900</v>
      </c>
    </row>
    <row r="13" spans="2:17">
      <c r="B13" s="211"/>
      <c r="C13" s="211"/>
      <c r="D13" s="211"/>
      <c r="E13" s="211"/>
      <c r="F13" s="211"/>
      <c r="G13" s="211"/>
      <c r="H13" s="211"/>
      <c r="I13" s="211"/>
      <c r="J13" s="211"/>
      <c r="K13" s="211"/>
      <c r="L13" s="211"/>
    </row>
    <row r="14" spans="2:17">
      <c r="B14" s="211"/>
      <c r="C14" s="211"/>
      <c r="D14" s="211"/>
      <c r="E14" s="211"/>
      <c r="F14" s="211"/>
      <c r="G14" s="211"/>
      <c r="H14" s="211"/>
      <c r="I14" s="211"/>
      <c r="J14" s="211"/>
      <c r="K14" s="211"/>
      <c r="L14" s="211"/>
    </row>
    <row r="15" spans="2:17">
      <c r="B15" s="211"/>
      <c r="C15" s="370" t="s">
        <v>37</v>
      </c>
      <c r="D15" s="371"/>
      <c r="E15" s="371"/>
      <c r="F15" s="371"/>
      <c r="G15" s="372"/>
      <c r="H15" s="211"/>
      <c r="I15" s="211"/>
      <c r="J15" s="211"/>
      <c r="K15" s="211"/>
      <c r="L15" s="211"/>
    </row>
    <row r="16" spans="2:17">
      <c r="B16" s="211"/>
      <c r="C16" s="233" t="s">
        <v>803</v>
      </c>
      <c r="D16" s="234" t="s">
        <v>804</v>
      </c>
      <c r="E16" s="235" t="s">
        <v>805</v>
      </c>
      <c r="F16" s="235" t="s">
        <v>806</v>
      </c>
      <c r="G16" s="236" t="s">
        <v>807</v>
      </c>
      <c r="H16" s="211"/>
      <c r="I16" s="211"/>
      <c r="J16" s="211"/>
      <c r="K16" s="211"/>
      <c r="L16" s="211"/>
    </row>
    <row r="17" spans="2:12">
      <c r="B17" s="237" t="s">
        <v>801</v>
      </c>
      <c r="C17" s="238">
        <v>49500</v>
      </c>
      <c r="D17" s="239">
        <v>49500</v>
      </c>
      <c r="E17" s="239">
        <v>45900</v>
      </c>
      <c r="F17" s="239">
        <v>46100</v>
      </c>
      <c r="G17" s="240">
        <v>48900</v>
      </c>
      <c r="H17" s="211"/>
      <c r="I17" s="211"/>
      <c r="J17" s="211"/>
      <c r="K17" s="211"/>
      <c r="L17" s="211"/>
    </row>
    <row r="18" spans="2:12">
      <c r="B18" s="241" t="s">
        <v>802</v>
      </c>
      <c r="C18" s="242">
        <v>51500</v>
      </c>
      <c r="D18" s="243">
        <v>51200</v>
      </c>
      <c r="E18" s="243">
        <v>46800</v>
      </c>
      <c r="F18" s="243">
        <v>47000</v>
      </c>
      <c r="G18" s="244">
        <v>49700</v>
      </c>
      <c r="H18" s="211"/>
      <c r="I18" s="211"/>
      <c r="J18" s="211"/>
      <c r="K18" s="211"/>
      <c r="L18" s="211"/>
    </row>
    <row r="22" spans="2:12">
      <c r="C22" t="s">
        <v>821</v>
      </c>
      <c r="D22" t="s">
        <v>822</v>
      </c>
      <c r="E22" t="s">
        <v>803</v>
      </c>
      <c r="F22" t="s">
        <v>804</v>
      </c>
      <c r="G22" t="s">
        <v>805</v>
      </c>
      <c r="H22" t="s">
        <v>806</v>
      </c>
      <c r="I22" t="s">
        <v>807</v>
      </c>
    </row>
    <row r="23" spans="2:12">
      <c r="B23" t="s">
        <v>801</v>
      </c>
      <c r="C23">
        <v>53800</v>
      </c>
      <c r="D23">
        <v>55000</v>
      </c>
      <c r="E23">
        <v>52150</v>
      </c>
      <c r="F23">
        <v>51500</v>
      </c>
      <c r="G23">
        <v>45900</v>
      </c>
      <c r="H23">
        <v>46300</v>
      </c>
      <c r="I23">
        <v>50395</v>
      </c>
    </row>
    <row r="24" spans="2:12">
      <c r="B24" t="s">
        <v>823</v>
      </c>
      <c r="C24">
        <v>55706.355932203391</v>
      </c>
      <c r="D24">
        <v>57583.898305084746</v>
      </c>
      <c r="E24">
        <v>54128.813559322036</v>
      </c>
      <c r="F24">
        <v>53200</v>
      </c>
      <c r="G24">
        <v>46826.271186440681</v>
      </c>
      <c r="H24">
        <v>47226.271186440681</v>
      </c>
      <c r="I24">
        <v>51248.950000000004</v>
      </c>
    </row>
    <row r="26" spans="2:12">
      <c r="C26" t="s">
        <v>824</v>
      </c>
    </row>
    <row r="27" spans="2:12">
      <c r="C27" t="s">
        <v>825</v>
      </c>
      <c r="D27" t="s">
        <v>826</v>
      </c>
      <c r="E27" t="s">
        <v>827</v>
      </c>
      <c r="F27" t="s">
        <v>828</v>
      </c>
      <c r="G27" t="s">
        <v>829</v>
      </c>
      <c r="H27" t="s">
        <v>830</v>
      </c>
      <c r="I27" t="s">
        <v>831</v>
      </c>
    </row>
    <row r="28" spans="2:12">
      <c r="B28" t="s">
        <v>801</v>
      </c>
      <c r="C28">
        <v>54000</v>
      </c>
      <c r="D28">
        <v>55000</v>
      </c>
      <c r="E28">
        <v>53400</v>
      </c>
      <c r="F28">
        <v>48300</v>
      </c>
      <c r="G28">
        <v>47850</v>
      </c>
      <c r="H28">
        <v>47100</v>
      </c>
      <c r="I28">
        <v>52495</v>
      </c>
    </row>
    <row r="29" spans="2:12">
      <c r="B29" t="s">
        <v>823</v>
      </c>
      <c r="C29">
        <v>55906.355932203391</v>
      </c>
      <c r="D29">
        <v>57583.898305084746</v>
      </c>
      <c r="E29">
        <v>54828.813559322036</v>
      </c>
      <c r="F29">
        <v>49150</v>
      </c>
      <c r="G29">
        <v>49241.525423728817</v>
      </c>
      <c r="H29">
        <v>49726.271186440681</v>
      </c>
      <c r="I29">
        <v>53369.95</v>
      </c>
    </row>
    <row r="31" spans="2:12">
      <c r="C31" t="s">
        <v>789</v>
      </c>
      <c r="L31" t="s">
        <v>790</v>
      </c>
    </row>
    <row r="32" spans="2:12">
      <c r="C32" t="s">
        <v>791</v>
      </c>
      <c r="D32" t="s">
        <v>792</v>
      </c>
      <c r="E32" t="s">
        <v>793</v>
      </c>
      <c r="F32" t="s">
        <v>794</v>
      </c>
      <c r="G32" t="s">
        <v>795</v>
      </c>
      <c r="H32" t="s">
        <v>796</v>
      </c>
      <c r="I32" t="s">
        <v>797</v>
      </c>
      <c r="J32" t="s">
        <v>798</v>
      </c>
      <c r="K32" t="s">
        <v>799</v>
      </c>
      <c r="L32" t="s">
        <v>800</v>
      </c>
    </row>
    <row r="33" spans="2:12">
      <c r="B33" t="s">
        <v>801</v>
      </c>
      <c r="C33">
        <v>54300</v>
      </c>
      <c r="D33">
        <v>55000</v>
      </c>
      <c r="E33">
        <v>54740</v>
      </c>
      <c r="F33">
        <v>54000</v>
      </c>
      <c r="G33">
        <v>45300</v>
      </c>
      <c r="H33">
        <v>44800</v>
      </c>
      <c r="I33">
        <v>54500</v>
      </c>
      <c r="J33">
        <v>54350</v>
      </c>
      <c r="K33">
        <v>53245</v>
      </c>
      <c r="L33">
        <v>53545</v>
      </c>
    </row>
    <row r="34" spans="2:12">
      <c r="B34" t="s">
        <v>823</v>
      </c>
      <c r="C34">
        <v>55358.898305084746</v>
      </c>
      <c r="D34">
        <v>57160.169491525427</v>
      </c>
      <c r="E34">
        <v>55377.288135593219</v>
      </c>
      <c r="F34">
        <v>54483.050847457627</v>
      </c>
      <c r="G34">
        <v>46800</v>
      </c>
      <c r="H34">
        <v>46000</v>
      </c>
      <c r="I34">
        <v>56910.169491525427</v>
      </c>
      <c r="J34">
        <v>54764.406779661018</v>
      </c>
      <c r="K34">
        <v>54127.45</v>
      </c>
      <c r="L34">
        <v>54430.45</v>
      </c>
    </row>
    <row r="35" spans="2:12">
      <c r="B35" t="s">
        <v>823</v>
      </c>
      <c r="C35">
        <v>55400</v>
      </c>
      <c r="D35">
        <v>57200</v>
      </c>
      <c r="E35">
        <v>55400</v>
      </c>
      <c r="F35">
        <v>54500</v>
      </c>
      <c r="G35">
        <v>46800</v>
      </c>
      <c r="H35">
        <v>46000</v>
      </c>
      <c r="I35">
        <v>56900</v>
      </c>
      <c r="J35">
        <v>54800</v>
      </c>
      <c r="K35">
        <v>54400</v>
      </c>
      <c r="L35">
        <v>54700</v>
      </c>
    </row>
  </sheetData>
  <mergeCells count="2">
    <mergeCell ref="C8:K8"/>
    <mergeCell ref="C15:G1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69623-F571-4B7A-B640-2B2F44146ACF}">
  <dimension ref="B2:Q35"/>
  <sheetViews>
    <sheetView workbookViewId="0">
      <selection activeCell="C15" sqref="C15:G15"/>
    </sheetView>
  </sheetViews>
  <sheetFormatPr defaultColWidth="11.42578125" defaultRowHeight="15"/>
  <cols>
    <col min="1" max="1" width="4.85546875" customWidth="1"/>
    <col min="2" max="2" width="22.85546875" customWidth="1"/>
    <col min="3" max="3" width="24.42578125" customWidth="1"/>
    <col min="4" max="4" width="20" customWidth="1"/>
    <col min="5" max="5" width="14.140625" customWidth="1"/>
    <col min="6" max="6" width="16.5703125" customWidth="1"/>
    <col min="7" max="7" width="22.28515625" customWidth="1"/>
    <col min="8" max="8" width="20.85546875" customWidth="1"/>
    <col min="9" max="9" width="20.140625" customWidth="1"/>
    <col min="10" max="10" width="12.28515625" customWidth="1"/>
    <col min="11" max="11" width="22" customWidth="1"/>
    <col min="12" max="12" width="17.85546875" customWidth="1"/>
  </cols>
  <sheetData>
    <row r="2" spans="2:17" s="95" customFormat="1" ht="12.75" customHeight="1"/>
    <row r="3" spans="2:17" s="95" customFormat="1" ht="12.75"/>
    <row r="4" spans="2:17" s="95" customFormat="1" ht="12.75"/>
    <row r="5" spans="2:17" s="95" customFormat="1" ht="12.75">
      <c r="N5" s="127"/>
      <c r="O5" s="127"/>
    </row>
    <row r="6" spans="2:17" s="95" customFormat="1" ht="12.75">
      <c r="N6" s="127"/>
      <c r="O6" s="127"/>
    </row>
    <row r="7" spans="2:17" s="95" customFormat="1" ht="12.75"/>
    <row r="8" spans="2:17" s="95" customFormat="1" ht="12.75">
      <c r="C8" s="419" t="s">
        <v>789</v>
      </c>
      <c r="D8" s="420"/>
      <c r="E8" s="420"/>
      <c r="F8" s="420"/>
      <c r="G8" s="420"/>
      <c r="H8" s="420"/>
      <c r="I8" s="420"/>
      <c r="J8" s="420"/>
      <c r="K8" s="421"/>
      <c r="L8" s="116" t="s">
        <v>790</v>
      </c>
    </row>
    <row r="9" spans="2:17" s="95" customFormat="1" ht="13.5">
      <c r="B9" s="117"/>
      <c r="C9" s="151" t="s">
        <v>791</v>
      </c>
      <c r="D9" s="152" t="s">
        <v>792</v>
      </c>
      <c r="E9" s="152" t="s">
        <v>793</v>
      </c>
      <c r="F9" s="152" t="s">
        <v>794</v>
      </c>
      <c r="G9" s="152" t="s">
        <v>795</v>
      </c>
      <c r="H9" s="152" t="s">
        <v>796</v>
      </c>
      <c r="I9" s="152" t="s">
        <v>797</v>
      </c>
      <c r="J9" s="152" t="s">
        <v>798</v>
      </c>
      <c r="K9" s="153" t="s">
        <v>799</v>
      </c>
      <c r="L9" s="24" t="s">
        <v>800</v>
      </c>
    </row>
    <row r="10" spans="2:17" s="95" customFormat="1" ht="13.5">
      <c r="B10" s="138" t="s">
        <v>801</v>
      </c>
      <c r="C10" s="139">
        <v>54300</v>
      </c>
      <c r="D10" s="140">
        <v>54000</v>
      </c>
      <c r="E10" s="141">
        <v>53000</v>
      </c>
      <c r="F10" s="141">
        <v>52500</v>
      </c>
      <c r="G10" s="141">
        <v>43700</v>
      </c>
      <c r="H10" s="141">
        <f>G10-500</f>
        <v>43200</v>
      </c>
      <c r="I10" s="141">
        <v>53800</v>
      </c>
      <c r="J10" s="141">
        <v>52700</v>
      </c>
      <c r="K10" s="142">
        <v>52800</v>
      </c>
      <c r="L10" s="143">
        <v>53100</v>
      </c>
      <c r="N10" s="127"/>
      <c r="O10" s="127"/>
      <c r="P10" s="127"/>
      <c r="Q10" s="127"/>
    </row>
    <row r="11" spans="2:17" s="95" customFormat="1" ht="13.5">
      <c r="B11" s="144" t="s">
        <v>823</v>
      </c>
      <c r="C11" s="128">
        <v>55400</v>
      </c>
      <c r="D11" s="128">
        <v>56200</v>
      </c>
      <c r="E11" s="128">
        <v>54500</v>
      </c>
      <c r="F11" s="128">
        <v>53000</v>
      </c>
      <c r="G11" s="128">
        <v>45200</v>
      </c>
      <c r="H11" s="128">
        <v>44400</v>
      </c>
      <c r="I11" s="128">
        <v>56200</v>
      </c>
      <c r="J11" s="128">
        <v>53100</v>
      </c>
      <c r="K11" s="125">
        <v>53700</v>
      </c>
      <c r="L11" s="145">
        <v>54000</v>
      </c>
      <c r="N11" s="127"/>
      <c r="O11" s="127"/>
      <c r="P11" s="127"/>
      <c r="Q11" s="127"/>
    </row>
    <row r="12" spans="2:17" ht="14.25">
      <c r="B12" s="146" t="s">
        <v>802</v>
      </c>
      <c r="C12" s="147">
        <v>54000</v>
      </c>
      <c r="D12" s="148">
        <v>54500</v>
      </c>
      <c r="E12" s="148">
        <v>53500</v>
      </c>
      <c r="F12" s="148">
        <v>53000</v>
      </c>
      <c r="G12" s="148">
        <v>44100</v>
      </c>
      <c r="H12" s="148">
        <f>G12-500</f>
        <v>43600</v>
      </c>
      <c r="I12" s="148">
        <v>54250</v>
      </c>
      <c r="J12" s="148">
        <v>53000</v>
      </c>
      <c r="K12" s="149">
        <v>53700</v>
      </c>
      <c r="L12" s="150">
        <v>54000</v>
      </c>
    </row>
    <row r="15" spans="2:17">
      <c r="B15" s="95"/>
      <c r="C15" s="374" t="s">
        <v>37</v>
      </c>
      <c r="D15" s="375"/>
      <c r="E15" s="375"/>
      <c r="F15" s="375"/>
      <c r="G15" s="376"/>
    </row>
    <row r="16" spans="2:17">
      <c r="B16" s="95"/>
      <c r="C16" s="154" t="s">
        <v>803</v>
      </c>
      <c r="D16" s="96" t="s">
        <v>804</v>
      </c>
      <c r="E16" s="97" t="s">
        <v>805</v>
      </c>
      <c r="F16" s="97" t="s">
        <v>806</v>
      </c>
      <c r="G16" s="155" t="s">
        <v>807</v>
      </c>
    </row>
    <row r="17" spans="2:12">
      <c r="B17" s="159" t="s">
        <v>801</v>
      </c>
      <c r="C17" s="161">
        <v>50000</v>
      </c>
      <c r="D17" s="100">
        <v>50000</v>
      </c>
      <c r="E17" s="100">
        <v>45300</v>
      </c>
      <c r="F17" s="100">
        <v>45600</v>
      </c>
      <c r="G17" s="156">
        <v>50000</v>
      </c>
    </row>
    <row r="18" spans="2:12">
      <c r="B18" s="160" t="s">
        <v>802</v>
      </c>
      <c r="C18" s="162">
        <v>52000</v>
      </c>
      <c r="D18" s="157">
        <v>51700</v>
      </c>
      <c r="E18" s="157">
        <v>46200</v>
      </c>
      <c r="F18" s="157">
        <v>46500</v>
      </c>
      <c r="G18" s="158">
        <v>50800</v>
      </c>
    </row>
    <row r="22" spans="2:12">
      <c r="C22" t="s">
        <v>821</v>
      </c>
      <c r="D22" t="s">
        <v>822</v>
      </c>
      <c r="E22" t="s">
        <v>803</v>
      </c>
      <c r="F22" t="s">
        <v>804</v>
      </c>
      <c r="G22" t="s">
        <v>805</v>
      </c>
      <c r="H22" t="s">
        <v>806</v>
      </c>
      <c r="I22" t="s">
        <v>807</v>
      </c>
    </row>
    <row r="23" spans="2:12">
      <c r="B23" t="s">
        <v>801</v>
      </c>
      <c r="C23">
        <v>53800</v>
      </c>
      <c r="D23">
        <v>55000</v>
      </c>
      <c r="E23">
        <v>52150</v>
      </c>
      <c r="F23">
        <v>51500</v>
      </c>
      <c r="G23">
        <v>45900</v>
      </c>
      <c r="H23">
        <v>46300</v>
      </c>
      <c r="I23">
        <v>50395</v>
      </c>
    </row>
    <row r="24" spans="2:12">
      <c r="B24" t="s">
        <v>823</v>
      </c>
      <c r="C24">
        <v>55706.355932203391</v>
      </c>
      <c r="D24">
        <v>57583.898305084746</v>
      </c>
      <c r="E24">
        <v>54128.813559322036</v>
      </c>
      <c r="F24">
        <v>53200</v>
      </c>
      <c r="G24">
        <v>46826.271186440681</v>
      </c>
      <c r="H24">
        <v>47226.271186440681</v>
      </c>
      <c r="I24">
        <v>51248.950000000004</v>
      </c>
    </row>
    <row r="26" spans="2:12">
      <c r="C26" t="s">
        <v>824</v>
      </c>
    </row>
    <row r="27" spans="2:12">
      <c r="C27" t="s">
        <v>825</v>
      </c>
      <c r="D27" t="s">
        <v>826</v>
      </c>
      <c r="E27" t="s">
        <v>827</v>
      </c>
      <c r="F27" t="s">
        <v>828</v>
      </c>
      <c r="G27" t="s">
        <v>829</v>
      </c>
      <c r="H27" t="s">
        <v>830</v>
      </c>
      <c r="I27" t="s">
        <v>831</v>
      </c>
    </row>
    <row r="28" spans="2:12">
      <c r="B28" t="s">
        <v>801</v>
      </c>
      <c r="C28">
        <v>54000</v>
      </c>
      <c r="D28">
        <v>55000</v>
      </c>
      <c r="E28">
        <v>53400</v>
      </c>
      <c r="F28">
        <v>48300</v>
      </c>
      <c r="G28">
        <v>47850</v>
      </c>
      <c r="H28">
        <v>47100</v>
      </c>
      <c r="I28">
        <v>52495</v>
      </c>
    </row>
    <row r="29" spans="2:12">
      <c r="B29" t="s">
        <v>823</v>
      </c>
      <c r="C29">
        <v>55906.355932203391</v>
      </c>
      <c r="D29">
        <v>57583.898305084746</v>
      </c>
      <c r="E29">
        <v>54828.813559322036</v>
      </c>
      <c r="F29">
        <v>49150</v>
      </c>
      <c r="G29">
        <v>49241.525423728817</v>
      </c>
      <c r="H29">
        <v>49726.271186440681</v>
      </c>
      <c r="I29">
        <v>53369.95</v>
      </c>
    </row>
    <row r="31" spans="2:12">
      <c r="C31" t="s">
        <v>789</v>
      </c>
      <c r="L31" t="s">
        <v>790</v>
      </c>
    </row>
    <row r="32" spans="2:12">
      <c r="C32" t="s">
        <v>791</v>
      </c>
      <c r="D32" t="s">
        <v>792</v>
      </c>
      <c r="E32" t="s">
        <v>793</v>
      </c>
      <c r="F32" t="s">
        <v>794</v>
      </c>
      <c r="G32" t="s">
        <v>795</v>
      </c>
      <c r="H32" t="s">
        <v>796</v>
      </c>
      <c r="I32" t="s">
        <v>797</v>
      </c>
      <c r="J32" t="s">
        <v>798</v>
      </c>
      <c r="K32" t="s">
        <v>799</v>
      </c>
      <c r="L32" t="s">
        <v>800</v>
      </c>
    </row>
    <row r="33" spans="2:12">
      <c r="B33" t="s">
        <v>801</v>
      </c>
      <c r="C33">
        <v>54300</v>
      </c>
      <c r="D33">
        <v>55000</v>
      </c>
      <c r="E33">
        <v>54740</v>
      </c>
      <c r="F33">
        <v>54000</v>
      </c>
      <c r="G33">
        <v>45300</v>
      </c>
      <c r="H33">
        <v>44800</v>
      </c>
      <c r="I33">
        <v>54500</v>
      </c>
      <c r="J33">
        <v>54350</v>
      </c>
      <c r="K33">
        <v>53245</v>
      </c>
      <c r="L33">
        <v>53545</v>
      </c>
    </row>
    <row r="34" spans="2:12">
      <c r="B34" t="s">
        <v>823</v>
      </c>
      <c r="C34">
        <v>55358.898305084746</v>
      </c>
      <c r="D34">
        <v>57160.169491525427</v>
      </c>
      <c r="E34">
        <v>55377.288135593219</v>
      </c>
      <c r="F34">
        <v>54483.050847457627</v>
      </c>
      <c r="G34">
        <v>46800</v>
      </c>
      <c r="H34">
        <v>46000</v>
      </c>
      <c r="I34">
        <v>56910.169491525427</v>
      </c>
      <c r="J34">
        <v>54764.406779661018</v>
      </c>
      <c r="K34">
        <v>54127.45</v>
      </c>
      <c r="L34">
        <v>54430.45</v>
      </c>
    </row>
    <row r="35" spans="2:12">
      <c r="B35" t="s">
        <v>823</v>
      </c>
      <c r="C35">
        <v>55400</v>
      </c>
      <c r="D35">
        <v>57200</v>
      </c>
      <c r="E35">
        <v>55400</v>
      </c>
      <c r="F35">
        <v>54500</v>
      </c>
      <c r="G35">
        <v>46800</v>
      </c>
      <c r="H35">
        <v>46000</v>
      </c>
      <c r="I35">
        <v>56900</v>
      </c>
      <c r="J35">
        <v>54800</v>
      </c>
      <c r="K35">
        <v>54400</v>
      </c>
      <c r="L35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Q43"/>
  <sheetViews>
    <sheetView topLeftCell="A12" workbookViewId="0">
      <selection activeCell="J16" sqref="J16:Q20"/>
    </sheetView>
  </sheetViews>
  <sheetFormatPr defaultColWidth="11.42578125" defaultRowHeight="15"/>
  <cols>
    <col min="3" max="3" width="13.85546875" bestFit="1" customWidth="1"/>
    <col min="4" max="4" width="12.85546875" bestFit="1" customWidth="1"/>
    <col min="5" max="5" width="13.28515625" bestFit="1" customWidth="1"/>
    <col min="6" max="6" width="12.42578125" bestFit="1" customWidth="1"/>
    <col min="7" max="7" width="10" customWidth="1"/>
    <col min="10" max="10" width="31.28515625" customWidth="1"/>
  </cols>
  <sheetData>
    <row r="3" spans="3:17" ht="18.95">
      <c r="C3" s="42" t="s">
        <v>832</v>
      </c>
      <c r="D3" s="42" t="s">
        <v>507</v>
      </c>
      <c r="E3" s="42" t="s">
        <v>833</v>
      </c>
      <c r="F3" s="42" t="s">
        <v>834</v>
      </c>
      <c r="G3" s="43"/>
      <c r="H3" s="42" t="s">
        <v>835</v>
      </c>
      <c r="I3" s="42">
        <v>297</v>
      </c>
      <c r="J3" s="43"/>
      <c r="K3" s="43"/>
      <c r="L3" s="43"/>
      <c r="M3" s="43"/>
      <c r="N3" s="43"/>
    </row>
    <row r="4" spans="3:17" ht="18.95">
      <c r="C4" s="42" t="s">
        <v>510</v>
      </c>
      <c r="D4" s="42" t="s">
        <v>835</v>
      </c>
      <c r="E4" s="42">
        <v>100</v>
      </c>
      <c r="F4" s="42">
        <v>1531</v>
      </c>
      <c r="G4" s="43"/>
      <c r="H4" s="42" t="s">
        <v>836</v>
      </c>
      <c r="I4" s="42">
        <v>1656</v>
      </c>
      <c r="J4" s="43"/>
      <c r="K4" s="43"/>
      <c r="L4" s="43"/>
      <c r="M4" s="43"/>
      <c r="N4" s="43"/>
    </row>
    <row r="5" spans="3:17" ht="18.95">
      <c r="C5" s="42" t="s">
        <v>836</v>
      </c>
      <c r="D5" s="42">
        <v>907</v>
      </c>
      <c r="E5" s="42">
        <v>3949</v>
      </c>
      <c r="F5" s="43"/>
      <c r="G5" s="44" t="s">
        <v>503</v>
      </c>
      <c r="H5" s="44">
        <v>1952</v>
      </c>
      <c r="I5" s="44">
        <v>12283</v>
      </c>
      <c r="J5" s="43"/>
      <c r="K5" s="43"/>
      <c r="L5" s="43"/>
      <c r="M5" s="43"/>
    </row>
    <row r="6" spans="3:17" ht="18.95">
      <c r="C6" s="42" t="s">
        <v>528</v>
      </c>
      <c r="D6" s="42" t="s">
        <v>835</v>
      </c>
      <c r="E6" s="42">
        <v>197</v>
      </c>
      <c r="F6" s="42">
        <v>2665</v>
      </c>
      <c r="G6" s="43"/>
      <c r="H6" s="43"/>
      <c r="I6" s="43"/>
      <c r="J6" s="43"/>
      <c r="K6" s="43"/>
      <c r="L6" s="43"/>
      <c r="M6" s="43"/>
      <c r="N6" s="43"/>
    </row>
    <row r="7" spans="3:17" ht="18.95">
      <c r="C7" s="42" t="s">
        <v>836</v>
      </c>
      <c r="D7" s="42">
        <v>734</v>
      </c>
      <c r="E7" s="42">
        <v>2373</v>
      </c>
      <c r="F7" s="43"/>
      <c r="G7" s="44" t="s">
        <v>837</v>
      </c>
      <c r="H7" s="43"/>
      <c r="I7" s="43"/>
      <c r="J7" s="43"/>
    </row>
    <row r="8" spans="3:17" ht="18.95">
      <c r="C8" s="42" t="s">
        <v>529</v>
      </c>
      <c r="D8" s="42" t="s">
        <v>835</v>
      </c>
      <c r="E8" s="42">
        <v>0</v>
      </c>
      <c r="F8" s="42">
        <v>0</v>
      </c>
      <c r="G8" s="43"/>
      <c r="H8" s="42" t="s">
        <v>838</v>
      </c>
      <c r="I8" s="42" t="s">
        <v>832</v>
      </c>
      <c r="J8" s="43"/>
      <c r="K8" s="43"/>
      <c r="L8" s="43"/>
      <c r="M8" s="43"/>
      <c r="N8" s="43"/>
    </row>
    <row r="9" spans="3:17" ht="18.95">
      <c r="C9" s="42" t="s">
        <v>836</v>
      </c>
      <c r="D9" s="42">
        <v>14</v>
      </c>
      <c r="E9" s="42">
        <v>1765</v>
      </c>
      <c r="F9" s="43"/>
      <c r="G9" s="42" t="s">
        <v>839</v>
      </c>
      <c r="H9" s="42" t="s">
        <v>840</v>
      </c>
      <c r="I9" s="42">
        <v>3949</v>
      </c>
      <c r="J9" s="43"/>
      <c r="K9" s="43"/>
      <c r="L9" s="43"/>
      <c r="M9" s="43"/>
    </row>
    <row r="10" spans="3:17">
      <c r="C10" s="44" t="s">
        <v>503</v>
      </c>
      <c r="D10" s="44"/>
      <c r="E10" s="44">
        <v>1952</v>
      </c>
      <c r="F10" s="44">
        <v>12283</v>
      </c>
    </row>
    <row r="15" spans="3:17" ht="15.95" thickBot="1"/>
    <row r="16" spans="3:17" ht="18.95">
      <c r="C16" s="52"/>
      <c r="D16" s="53"/>
      <c r="E16" s="381" t="s">
        <v>508</v>
      </c>
      <c r="F16" s="382"/>
      <c r="G16" s="54" t="s">
        <v>841</v>
      </c>
      <c r="J16" s="50"/>
      <c r="K16" s="49"/>
      <c r="L16" s="383" t="s">
        <v>842</v>
      </c>
      <c r="M16" s="384"/>
      <c r="N16" s="385"/>
      <c r="O16" s="383" t="s">
        <v>843</v>
      </c>
      <c r="P16" s="385"/>
      <c r="Q16" s="386" t="s">
        <v>844</v>
      </c>
    </row>
    <row r="17" spans="3:17" ht="30">
      <c r="C17" s="55" t="s">
        <v>832</v>
      </c>
      <c r="D17" s="56" t="s">
        <v>507</v>
      </c>
      <c r="E17" s="57" t="s">
        <v>833</v>
      </c>
      <c r="F17" s="58" t="s">
        <v>834</v>
      </c>
      <c r="G17" s="59" t="s">
        <v>503</v>
      </c>
      <c r="J17" s="50"/>
      <c r="K17" s="50" t="s">
        <v>845</v>
      </c>
      <c r="L17" s="51" t="s">
        <v>846</v>
      </c>
      <c r="M17" s="51" t="s">
        <v>847</v>
      </c>
      <c r="N17" s="51" t="s">
        <v>848</v>
      </c>
      <c r="O17" s="51" t="s">
        <v>849</v>
      </c>
      <c r="P17" s="51" t="s">
        <v>850</v>
      </c>
      <c r="Q17" s="387"/>
    </row>
    <row r="18" spans="3:17">
      <c r="C18" s="379" t="s">
        <v>510</v>
      </c>
      <c r="D18" s="60" t="s">
        <v>835</v>
      </c>
      <c r="E18" s="61">
        <v>100</v>
      </c>
      <c r="F18" s="62">
        <v>1531</v>
      </c>
      <c r="G18" s="63">
        <v>1479</v>
      </c>
      <c r="J18" s="45" t="s">
        <v>851</v>
      </c>
      <c r="K18" s="46">
        <v>200</v>
      </c>
      <c r="L18" s="46">
        <v>50</v>
      </c>
      <c r="M18" s="46">
        <v>0</v>
      </c>
      <c r="N18" s="45">
        <v>50</v>
      </c>
      <c r="O18" s="46">
        <v>50</v>
      </c>
      <c r="P18" s="46">
        <v>0</v>
      </c>
      <c r="Q18" s="47">
        <v>50</v>
      </c>
    </row>
    <row r="19" spans="3:17">
      <c r="C19" s="380"/>
      <c r="D19" s="60" t="s">
        <v>836</v>
      </c>
      <c r="E19" s="61">
        <v>907</v>
      </c>
      <c r="F19" s="64"/>
      <c r="G19" s="63">
        <v>4825</v>
      </c>
      <c r="J19" s="45" t="s">
        <v>852</v>
      </c>
      <c r="K19" s="46">
        <v>500</v>
      </c>
      <c r="L19" s="46">
        <v>120</v>
      </c>
      <c r="M19" s="46">
        <v>1400</v>
      </c>
      <c r="N19" s="45">
        <v>1520</v>
      </c>
      <c r="O19" s="46">
        <v>105</v>
      </c>
      <c r="P19" s="46">
        <v>233</v>
      </c>
      <c r="Q19" s="47">
        <v>338</v>
      </c>
    </row>
    <row r="20" spans="3:17">
      <c r="C20" s="379" t="s">
        <v>528</v>
      </c>
      <c r="D20" s="60" t="s">
        <v>835</v>
      </c>
      <c r="E20" s="61">
        <v>197</v>
      </c>
      <c r="F20" s="62">
        <v>2665</v>
      </c>
      <c r="G20" s="63">
        <v>1100</v>
      </c>
      <c r="J20" s="48" t="s">
        <v>853</v>
      </c>
      <c r="K20" s="48">
        <v>700</v>
      </c>
      <c r="L20" s="48">
        <v>170</v>
      </c>
      <c r="M20" s="48">
        <v>1400</v>
      </c>
      <c r="N20" s="48">
        <v>1570</v>
      </c>
      <c r="O20" s="48">
        <v>155</v>
      </c>
      <c r="P20" s="48">
        <v>233</v>
      </c>
      <c r="Q20" s="48">
        <v>388</v>
      </c>
    </row>
    <row r="21" spans="3:17">
      <c r="C21" s="380"/>
      <c r="D21" s="60" t="s">
        <v>836</v>
      </c>
      <c r="E21" s="61">
        <v>734</v>
      </c>
      <c r="F21" s="62">
        <v>2373</v>
      </c>
      <c r="G21" s="63">
        <v>2761</v>
      </c>
    </row>
    <row r="22" spans="3:17">
      <c r="C22" s="379" t="s">
        <v>529</v>
      </c>
      <c r="D22" s="60" t="s">
        <v>835</v>
      </c>
      <c r="E22" s="61">
        <v>0</v>
      </c>
      <c r="F22" s="62">
        <v>0</v>
      </c>
      <c r="G22" s="63">
        <v>0</v>
      </c>
    </row>
    <row r="23" spans="3:17" ht="15.95" thickBot="1">
      <c r="C23" s="380"/>
      <c r="D23" s="60" t="s">
        <v>836</v>
      </c>
      <c r="E23" s="70">
        <v>14</v>
      </c>
      <c r="F23" s="71">
        <v>1765</v>
      </c>
      <c r="G23" s="66">
        <v>1725</v>
      </c>
    </row>
    <row r="24" spans="3:17" ht="15.95" thickBot="1">
      <c r="C24" s="65" t="s">
        <v>854</v>
      </c>
      <c r="D24" s="60"/>
      <c r="E24" s="72">
        <v>1952</v>
      </c>
      <c r="F24" s="73">
        <v>12283</v>
      </c>
      <c r="G24" s="74">
        <v>11890</v>
      </c>
    </row>
    <row r="25" spans="3:17" ht="15.95" thickBot="1">
      <c r="C25" s="67" t="s">
        <v>855</v>
      </c>
      <c r="D25" s="68"/>
      <c r="E25" s="377">
        <v>14236</v>
      </c>
      <c r="F25" s="378"/>
      <c r="G25" s="69">
        <f>G24</f>
        <v>11890</v>
      </c>
    </row>
    <row r="27" spans="3:17" ht="18.95">
      <c r="C27" s="49"/>
      <c r="D27" s="383"/>
      <c r="E27" s="384"/>
      <c r="F27" s="385"/>
      <c r="G27" s="383"/>
      <c r="H27" s="385"/>
      <c r="I27" s="386"/>
    </row>
    <row r="28" spans="3:17">
      <c r="C28" s="50"/>
      <c r="D28" s="51"/>
      <c r="E28" s="51"/>
      <c r="F28" s="51"/>
      <c r="G28" s="51"/>
      <c r="H28" s="51"/>
      <c r="I28" s="387"/>
    </row>
    <row r="29" spans="3:17" ht="18.95">
      <c r="C29" s="50"/>
      <c r="D29" s="49"/>
      <c r="E29" s="383" t="s">
        <v>842</v>
      </c>
      <c r="F29" s="384"/>
      <c r="G29" s="385"/>
      <c r="H29" s="383" t="s">
        <v>843</v>
      </c>
      <c r="I29" s="385"/>
    </row>
    <row r="30" spans="3:17" ht="30">
      <c r="C30" s="50"/>
      <c r="D30" s="50" t="s">
        <v>845</v>
      </c>
      <c r="E30" s="51" t="s">
        <v>846</v>
      </c>
      <c r="F30" s="51" t="s">
        <v>847</v>
      </c>
      <c r="G30" s="51" t="s">
        <v>848</v>
      </c>
      <c r="H30" s="51" t="s">
        <v>849</v>
      </c>
      <c r="I30" s="51" t="s">
        <v>850</v>
      </c>
    </row>
    <row r="31" spans="3:17">
      <c r="C31" s="45" t="s">
        <v>851</v>
      </c>
      <c r="D31" s="46">
        <v>200</v>
      </c>
      <c r="E31" s="46">
        <v>50</v>
      </c>
      <c r="F31" s="46">
        <v>0</v>
      </c>
      <c r="G31" s="45">
        <v>50</v>
      </c>
      <c r="H31" s="46">
        <v>50</v>
      </c>
      <c r="I31" s="46">
        <v>0</v>
      </c>
    </row>
    <row r="32" spans="3:17">
      <c r="C32" s="45" t="s">
        <v>852</v>
      </c>
      <c r="D32" s="46">
        <v>500</v>
      </c>
      <c r="E32" s="46">
        <v>120</v>
      </c>
      <c r="F32" s="46">
        <v>1400</v>
      </c>
      <c r="G32" s="45">
        <v>1520</v>
      </c>
      <c r="H32" s="46">
        <v>105</v>
      </c>
      <c r="I32" s="46">
        <v>233</v>
      </c>
    </row>
    <row r="33" spans="3:9">
      <c r="C33" s="48" t="s">
        <v>853</v>
      </c>
      <c r="D33" s="48">
        <v>700</v>
      </c>
      <c r="E33" s="48">
        <v>170</v>
      </c>
      <c r="F33" s="48">
        <v>1400</v>
      </c>
      <c r="G33" s="48">
        <v>1570</v>
      </c>
      <c r="H33" s="48">
        <v>155</v>
      </c>
      <c r="I33" s="48">
        <v>233</v>
      </c>
    </row>
    <row r="34" spans="3:9">
      <c r="C34" s="42"/>
      <c r="D34" s="42"/>
      <c r="E34" s="44"/>
    </row>
    <row r="35" spans="3:9">
      <c r="D35" s="42"/>
      <c r="E35" s="44"/>
    </row>
    <row r="36" spans="3:9">
      <c r="C36" s="44"/>
      <c r="E36" s="44"/>
    </row>
    <row r="37" spans="3:9" ht="15.95" thickBot="1">
      <c r="E37" s="42"/>
    </row>
    <row r="38" spans="3:9">
      <c r="C38" s="52"/>
      <c r="D38" s="53"/>
      <c r="E38" s="381" t="s">
        <v>508</v>
      </c>
      <c r="F38" s="382"/>
      <c r="G38" s="54" t="s">
        <v>841</v>
      </c>
    </row>
    <row r="39" spans="3:9">
      <c r="C39" s="55" t="s">
        <v>832</v>
      </c>
      <c r="D39" s="56" t="s">
        <v>507</v>
      </c>
      <c r="E39" s="57" t="s">
        <v>833</v>
      </c>
      <c r="F39" s="58" t="s">
        <v>834</v>
      </c>
      <c r="G39" s="59" t="s">
        <v>503</v>
      </c>
    </row>
    <row r="40" spans="3:9">
      <c r="C40" s="379" t="s">
        <v>528</v>
      </c>
      <c r="D40" s="60" t="s">
        <v>835</v>
      </c>
      <c r="E40" s="61">
        <v>197</v>
      </c>
      <c r="F40" s="62">
        <v>2665</v>
      </c>
      <c r="G40" s="63">
        <v>1100</v>
      </c>
    </row>
    <row r="41" spans="3:9" ht="15.95" thickBot="1">
      <c r="C41" s="380"/>
      <c r="D41" s="60" t="s">
        <v>836</v>
      </c>
      <c r="E41" s="61">
        <v>734</v>
      </c>
      <c r="F41" s="62">
        <v>2373</v>
      </c>
      <c r="G41" s="63">
        <v>2761</v>
      </c>
    </row>
    <row r="42" spans="3:9" ht="15.95" thickBot="1">
      <c r="C42" s="65" t="s">
        <v>854</v>
      </c>
      <c r="D42" s="60"/>
      <c r="E42" s="72">
        <f>SUM(E40:E41)</f>
        <v>931</v>
      </c>
      <c r="F42" s="72">
        <f>SUM(F40:F41)</f>
        <v>5038</v>
      </c>
      <c r="G42" s="74">
        <f>SUM(G40:G41)</f>
        <v>3861</v>
      </c>
    </row>
    <row r="43" spans="3:9" ht="15.95" thickBot="1">
      <c r="C43" s="67" t="s">
        <v>855</v>
      </c>
      <c r="D43" s="68"/>
      <c r="E43" s="377">
        <f>E42+F42</f>
        <v>5969</v>
      </c>
      <c r="F43" s="378"/>
      <c r="G43" s="69">
        <f>G42</f>
        <v>3861</v>
      </c>
    </row>
  </sheetData>
  <mergeCells count="16">
    <mergeCell ref="H29:I29"/>
    <mergeCell ref="L16:N16"/>
    <mergeCell ref="O16:P16"/>
    <mergeCell ref="Q16:Q17"/>
    <mergeCell ref="E16:F16"/>
    <mergeCell ref="E25:F25"/>
    <mergeCell ref="D27:F27"/>
    <mergeCell ref="G27:H27"/>
    <mergeCell ref="I27:I28"/>
    <mergeCell ref="E43:F43"/>
    <mergeCell ref="C18:C19"/>
    <mergeCell ref="C20:C21"/>
    <mergeCell ref="C22:C23"/>
    <mergeCell ref="E38:F38"/>
    <mergeCell ref="C40:C41"/>
    <mergeCell ref="E29:G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5626-1E5B-4D85-886B-37B023EFF4BB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Q63"/>
  <sheetViews>
    <sheetView topLeftCell="B5" workbookViewId="0">
      <selection activeCell="B5" sqref="B5"/>
    </sheetView>
  </sheetViews>
  <sheetFormatPr defaultColWidth="11.42578125" defaultRowHeight="15"/>
  <cols>
    <col min="2" max="2" width="22.85546875" customWidth="1"/>
    <col min="3" max="3" width="24.42578125" customWidth="1"/>
    <col min="4" max="4" width="20" customWidth="1"/>
    <col min="5" max="5" width="14.140625" customWidth="1"/>
    <col min="6" max="6" width="16.5703125" customWidth="1"/>
    <col min="7" max="7" width="22.28515625" customWidth="1"/>
    <col min="8" max="8" width="20.85546875" customWidth="1"/>
    <col min="9" max="9" width="20.140625" customWidth="1"/>
    <col min="10" max="10" width="12.28515625" customWidth="1"/>
    <col min="11" max="11" width="22" customWidth="1"/>
    <col min="12" max="12" width="17.85546875" customWidth="1"/>
  </cols>
  <sheetData>
    <row r="3" spans="2:12" ht="15.95" thickBot="1"/>
    <row r="4" spans="2:12" ht="18.95" thickTop="1" thickBot="1">
      <c r="C4" s="393" t="s">
        <v>37</v>
      </c>
      <c r="D4" s="394"/>
      <c r="E4" s="394"/>
      <c r="F4" s="394"/>
      <c r="G4" s="394"/>
      <c r="H4" s="394"/>
      <c r="I4" s="394"/>
    </row>
    <row r="5" spans="2:12" ht="18" thickTop="1">
      <c r="C5" s="6" t="s">
        <v>821</v>
      </c>
      <c r="D5" s="7" t="s">
        <v>822</v>
      </c>
      <c r="E5" s="8" t="s">
        <v>803</v>
      </c>
      <c r="F5" s="8" t="s">
        <v>804</v>
      </c>
      <c r="G5" s="8" t="s">
        <v>805</v>
      </c>
      <c r="H5" s="8" t="s">
        <v>806</v>
      </c>
      <c r="I5" s="9" t="s">
        <v>807</v>
      </c>
    </row>
    <row r="6" spans="2:12" ht="30.75">
      <c r="B6" s="10" t="s">
        <v>801</v>
      </c>
      <c r="C6" s="129">
        <v>53800</v>
      </c>
      <c r="D6" s="130">
        <v>55000</v>
      </c>
      <c r="E6" s="130">
        <v>52150</v>
      </c>
      <c r="F6" s="130">
        <v>51500</v>
      </c>
      <c r="G6" s="131">
        <v>45900</v>
      </c>
      <c r="H6" s="131">
        <v>46300</v>
      </c>
      <c r="I6" s="132">
        <v>50395</v>
      </c>
    </row>
    <row r="7" spans="2:12">
      <c r="B7" s="15" t="s">
        <v>823</v>
      </c>
      <c r="C7" s="16">
        <v>55706.355932203391</v>
      </c>
      <c r="D7" s="17">
        <v>57583.898305084746</v>
      </c>
      <c r="E7" s="17">
        <v>54128.813559322036</v>
      </c>
      <c r="F7" s="17">
        <v>53200</v>
      </c>
      <c r="G7" s="17">
        <v>46826.271186440681</v>
      </c>
      <c r="H7" s="17">
        <v>47226.271186440681</v>
      </c>
      <c r="I7" s="18">
        <v>51248.950000000004</v>
      </c>
    </row>
    <row r="8" spans="2:12" ht="15.95" thickBot="1"/>
    <row r="9" spans="2:12" ht="18" thickBot="1">
      <c r="C9" s="395" t="s">
        <v>824</v>
      </c>
      <c r="D9" s="396"/>
      <c r="E9" s="396"/>
      <c r="F9" s="396"/>
      <c r="G9" s="396"/>
      <c r="H9" s="396"/>
      <c r="I9" s="397"/>
    </row>
    <row r="10" spans="2:12" ht="18" thickTop="1">
      <c r="C10" s="34" t="s">
        <v>825</v>
      </c>
      <c r="D10" s="8" t="s">
        <v>826</v>
      </c>
      <c r="E10" s="8" t="s">
        <v>827</v>
      </c>
      <c r="F10" s="8" t="s">
        <v>828</v>
      </c>
      <c r="G10" s="8" t="s">
        <v>829</v>
      </c>
      <c r="H10" s="19" t="s">
        <v>830</v>
      </c>
      <c r="I10" s="35" t="s">
        <v>831</v>
      </c>
    </row>
    <row r="11" spans="2:12" ht="30.75">
      <c r="B11" s="10" t="s">
        <v>801</v>
      </c>
      <c r="C11" s="36">
        <v>54000</v>
      </c>
      <c r="D11" s="12">
        <v>55000</v>
      </c>
      <c r="E11" s="12">
        <v>53400</v>
      </c>
      <c r="F11" s="20">
        <v>48300</v>
      </c>
      <c r="G11" s="20">
        <v>47850</v>
      </c>
      <c r="H11" s="20">
        <v>47100</v>
      </c>
      <c r="I11" s="37">
        <v>52495</v>
      </c>
    </row>
    <row r="12" spans="2:12">
      <c r="B12" s="15" t="s">
        <v>823</v>
      </c>
      <c r="C12" s="38">
        <v>55906.355932203391</v>
      </c>
      <c r="D12" s="39">
        <v>57583.898305084746</v>
      </c>
      <c r="E12" s="39">
        <v>54828.813559322036</v>
      </c>
      <c r="F12" s="39">
        <v>49150</v>
      </c>
      <c r="G12" s="39">
        <v>49241.525423728817</v>
      </c>
      <c r="H12" s="39">
        <v>49726.271186440681</v>
      </c>
      <c r="I12" s="40">
        <v>53369.95</v>
      </c>
    </row>
    <row r="14" spans="2:12" ht="15.95" thickBot="1">
      <c r="C14" s="422" t="s">
        <v>789</v>
      </c>
      <c r="D14" s="423"/>
      <c r="E14" s="423"/>
      <c r="F14" s="423"/>
      <c r="G14" s="423"/>
      <c r="H14" s="423"/>
      <c r="I14" s="423"/>
      <c r="J14" s="423"/>
      <c r="K14" s="424"/>
      <c r="L14" s="41" t="s">
        <v>790</v>
      </c>
    </row>
    <row r="15" spans="2:12">
      <c r="B15" s="5"/>
      <c r="C15" s="21" t="s">
        <v>791</v>
      </c>
      <c r="D15" s="22" t="s">
        <v>792</v>
      </c>
      <c r="E15" s="22" t="s">
        <v>793</v>
      </c>
      <c r="F15" s="22" t="s">
        <v>794</v>
      </c>
      <c r="G15" s="22" t="s">
        <v>795</v>
      </c>
      <c r="H15" s="22" t="s">
        <v>796</v>
      </c>
      <c r="I15" s="22" t="s">
        <v>797</v>
      </c>
      <c r="J15" s="22" t="s">
        <v>798</v>
      </c>
      <c r="K15" s="23" t="s">
        <v>799</v>
      </c>
      <c r="L15" s="24" t="s">
        <v>800</v>
      </c>
    </row>
    <row r="16" spans="2:12" ht="30.75">
      <c r="B16" s="10" t="s">
        <v>801</v>
      </c>
      <c r="C16" s="133">
        <v>54300</v>
      </c>
      <c r="D16" s="134">
        <v>55000</v>
      </c>
      <c r="E16" s="135">
        <v>54740</v>
      </c>
      <c r="F16" s="135">
        <v>54000</v>
      </c>
      <c r="G16" s="135">
        <v>45300</v>
      </c>
      <c r="H16" s="135">
        <v>44800</v>
      </c>
      <c r="I16" s="135">
        <v>54500</v>
      </c>
      <c r="J16" s="135">
        <v>54350</v>
      </c>
      <c r="K16" s="136">
        <v>53245</v>
      </c>
      <c r="L16" s="137">
        <v>53545</v>
      </c>
    </row>
    <row r="17" spans="2:17">
      <c r="B17" s="15" t="s">
        <v>823</v>
      </c>
      <c r="C17" s="30">
        <v>55358.898305084746</v>
      </c>
      <c r="D17" s="31">
        <v>57160.169491525427</v>
      </c>
      <c r="E17" s="31">
        <v>55377.288135593219</v>
      </c>
      <c r="F17" s="31">
        <v>54483.050847457627</v>
      </c>
      <c r="G17" s="31">
        <v>46800</v>
      </c>
      <c r="H17" s="31">
        <v>46000</v>
      </c>
      <c r="I17" s="31">
        <v>56910.169491525427</v>
      </c>
      <c r="J17" s="31">
        <v>54764.406779661018</v>
      </c>
      <c r="K17" s="32">
        <v>54127.45</v>
      </c>
      <c r="L17" s="33">
        <v>54430.45</v>
      </c>
    </row>
    <row r="19" spans="2:17" ht="15.95" thickBot="1"/>
    <row r="20" spans="2:17" s="95" customFormat="1" ht="12.75">
      <c r="C20" s="388" t="s">
        <v>37</v>
      </c>
      <c r="D20" s="389"/>
      <c r="E20" s="389"/>
      <c r="F20" s="389"/>
      <c r="G20" s="389"/>
      <c r="H20" s="389"/>
      <c r="I20" s="389"/>
    </row>
    <row r="21" spans="2:17" s="95" customFormat="1" ht="13.5">
      <c r="C21" s="21" t="s">
        <v>821</v>
      </c>
      <c r="D21" s="96" t="s">
        <v>822</v>
      </c>
      <c r="E21" s="97" t="s">
        <v>803</v>
      </c>
      <c r="F21" s="97" t="s">
        <v>804</v>
      </c>
      <c r="G21" s="97" t="s">
        <v>805</v>
      </c>
      <c r="H21" s="97" t="s">
        <v>806</v>
      </c>
      <c r="I21" s="98" t="s">
        <v>807</v>
      </c>
    </row>
    <row r="22" spans="2:17" s="95" customFormat="1" ht="13.5">
      <c r="B22" s="99" t="s">
        <v>801</v>
      </c>
      <c r="C22" s="100">
        <f>ROUND(C6,-2)</f>
        <v>53800</v>
      </c>
      <c r="D22" s="100">
        <f t="shared" ref="D22:I22" si="0">ROUND(D6,-2)</f>
        <v>55000</v>
      </c>
      <c r="E22" s="100">
        <f t="shared" si="0"/>
        <v>52200</v>
      </c>
      <c r="F22" s="100">
        <f t="shared" si="0"/>
        <v>51500</v>
      </c>
      <c r="G22" s="101">
        <f t="shared" si="0"/>
        <v>45900</v>
      </c>
      <c r="H22" s="101">
        <f t="shared" si="0"/>
        <v>46300</v>
      </c>
      <c r="I22" s="102">
        <f t="shared" si="0"/>
        <v>50400</v>
      </c>
      <c r="N22" s="95" t="s">
        <v>856</v>
      </c>
      <c r="O22" s="95" t="s">
        <v>820</v>
      </c>
    </row>
    <row r="23" spans="2:17" s="95" customFormat="1" ht="13.5">
      <c r="B23" s="103" t="s">
        <v>823</v>
      </c>
      <c r="C23" s="104">
        <f t="shared" ref="C23:I23" si="1">ROUND(C7,-2)</f>
        <v>55700</v>
      </c>
      <c r="D23" s="105">
        <f t="shared" si="1"/>
        <v>57600</v>
      </c>
      <c r="E23" s="105">
        <f t="shared" si="1"/>
        <v>54100</v>
      </c>
      <c r="F23" s="105">
        <f t="shared" si="1"/>
        <v>53200</v>
      </c>
      <c r="G23" s="105">
        <f t="shared" si="1"/>
        <v>46800</v>
      </c>
      <c r="H23" s="105">
        <f t="shared" si="1"/>
        <v>47200</v>
      </c>
      <c r="I23" s="106">
        <f t="shared" si="1"/>
        <v>51200</v>
      </c>
      <c r="N23" s="127">
        <f>I23-H23</f>
        <v>4000</v>
      </c>
      <c r="O23" s="127">
        <f>I23-G23</f>
        <v>4400</v>
      </c>
    </row>
    <row r="24" spans="2:17" s="95" customFormat="1" ht="12.75">
      <c r="N24" s="127">
        <f>I24-H24</f>
        <v>0</v>
      </c>
      <c r="O24" s="127">
        <f>I24-G24</f>
        <v>0</v>
      </c>
    </row>
    <row r="25" spans="2:17" s="95" customFormat="1" ht="12.75">
      <c r="C25" s="390" t="s">
        <v>824</v>
      </c>
      <c r="D25" s="391"/>
      <c r="E25" s="391"/>
      <c r="F25" s="391"/>
      <c r="G25" s="391"/>
      <c r="H25" s="391"/>
      <c r="I25" s="392"/>
    </row>
    <row r="26" spans="2:17" s="95" customFormat="1" ht="13.5">
      <c r="C26" s="107" t="s">
        <v>825</v>
      </c>
      <c r="D26" s="97" t="s">
        <v>826</v>
      </c>
      <c r="E26" s="97" t="s">
        <v>827</v>
      </c>
      <c r="F26" s="97" t="s">
        <v>828</v>
      </c>
      <c r="G26" s="97" t="s">
        <v>829</v>
      </c>
      <c r="H26" s="108" t="s">
        <v>830</v>
      </c>
      <c r="I26" s="109" t="s">
        <v>831</v>
      </c>
      <c r="N26" s="95" t="s">
        <v>856</v>
      </c>
      <c r="O26" s="95" t="s">
        <v>857</v>
      </c>
    </row>
    <row r="27" spans="2:17" s="95" customFormat="1" ht="13.5">
      <c r="B27" s="99" t="s">
        <v>801</v>
      </c>
      <c r="C27" s="110">
        <f t="shared" ref="C27:I27" si="2">ROUND(C11,-2)</f>
        <v>54000</v>
      </c>
      <c r="D27" s="100">
        <f t="shared" si="2"/>
        <v>55000</v>
      </c>
      <c r="E27" s="100">
        <f t="shared" si="2"/>
        <v>53400</v>
      </c>
      <c r="F27" s="111">
        <f t="shared" si="2"/>
        <v>48300</v>
      </c>
      <c r="G27" s="111">
        <f t="shared" si="2"/>
        <v>47900</v>
      </c>
      <c r="H27" s="111">
        <f t="shared" si="2"/>
        <v>47100</v>
      </c>
      <c r="I27" s="112">
        <f t="shared" si="2"/>
        <v>52500</v>
      </c>
      <c r="N27" s="127">
        <f>I27-H27</f>
        <v>5400</v>
      </c>
      <c r="O27" s="127">
        <f>I27-G27</f>
        <v>4600</v>
      </c>
    </row>
    <row r="28" spans="2:17" s="95" customFormat="1" ht="13.5">
      <c r="B28" s="103" t="s">
        <v>823</v>
      </c>
      <c r="C28" s="113">
        <f t="shared" ref="C28:I28" si="3">ROUND(C12,-2)</f>
        <v>55900</v>
      </c>
      <c r="D28" s="114">
        <f t="shared" si="3"/>
        <v>57600</v>
      </c>
      <c r="E28" s="114">
        <f t="shared" si="3"/>
        <v>54800</v>
      </c>
      <c r="F28" s="114">
        <f t="shared" si="3"/>
        <v>49200</v>
      </c>
      <c r="G28" s="114">
        <f t="shared" si="3"/>
        <v>49200</v>
      </c>
      <c r="H28" s="114">
        <f t="shared" si="3"/>
        <v>49700</v>
      </c>
      <c r="I28" s="115">
        <f t="shared" si="3"/>
        <v>53400</v>
      </c>
      <c r="N28" s="127">
        <f>I28-H28</f>
        <v>3700</v>
      </c>
      <c r="O28" s="127">
        <f>I28-G28</f>
        <v>4200</v>
      </c>
    </row>
    <row r="29" spans="2:17" s="95" customFormat="1" ht="12.75"/>
    <row r="30" spans="2:17" s="95" customFormat="1" ht="12.75">
      <c r="C30" s="419" t="s">
        <v>789</v>
      </c>
      <c r="D30" s="420"/>
      <c r="E30" s="420"/>
      <c r="F30" s="420"/>
      <c r="G30" s="420"/>
      <c r="H30" s="420"/>
      <c r="I30" s="420"/>
      <c r="J30" s="420"/>
      <c r="K30" s="421"/>
      <c r="L30" s="116" t="s">
        <v>790</v>
      </c>
    </row>
    <row r="31" spans="2:17" s="95" customFormat="1" ht="13.5">
      <c r="B31" s="117"/>
      <c r="C31" s="21" t="s">
        <v>791</v>
      </c>
      <c r="D31" s="22" t="s">
        <v>792</v>
      </c>
      <c r="E31" s="22" t="s">
        <v>793</v>
      </c>
      <c r="F31" s="22" t="s">
        <v>794</v>
      </c>
      <c r="G31" s="22" t="s">
        <v>795</v>
      </c>
      <c r="H31" s="22" t="s">
        <v>796</v>
      </c>
      <c r="I31" s="22" t="s">
        <v>797</v>
      </c>
      <c r="J31" s="22" t="s">
        <v>798</v>
      </c>
      <c r="K31" s="23" t="s">
        <v>799</v>
      </c>
      <c r="L31" s="24" t="s">
        <v>800</v>
      </c>
      <c r="N31" s="95" t="s">
        <v>858</v>
      </c>
      <c r="O31" s="95" t="s">
        <v>819</v>
      </c>
      <c r="P31" s="95" t="s">
        <v>859</v>
      </c>
      <c r="Q31" s="95" t="s">
        <v>816</v>
      </c>
    </row>
    <row r="32" spans="2:17" s="95" customFormat="1" ht="13.5">
      <c r="B32" s="99" t="s">
        <v>801</v>
      </c>
      <c r="C32" s="118">
        <f t="shared" ref="C32:L33" si="4">ROUND(C16,-2)</f>
        <v>54300</v>
      </c>
      <c r="D32" s="119">
        <f t="shared" si="4"/>
        <v>55000</v>
      </c>
      <c r="E32" s="120">
        <f t="shared" si="4"/>
        <v>54700</v>
      </c>
      <c r="F32" s="120">
        <f t="shared" si="4"/>
        <v>54000</v>
      </c>
      <c r="G32" s="120">
        <f t="shared" si="4"/>
        <v>45300</v>
      </c>
      <c r="H32" s="120">
        <f t="shared" si="4"/>
        <v>44800</v>
      </c>
      <c r="I32" s="120">
        <f t="shared" si="4"/>
        <v>54500</v>
      </c>
      <c r="J32" s="120">
        <f t="shared" si="4"/>
        <v>54400</v>
      </c>
      <c r="K32" s="121">
        <f t="shared" si="4"/>
        <v>53200</v>
      </c>
      <c r="L32" s="122">
        <f t="shared" si="4"/>
        <v>53500</v>
      </c>
      <c r="N32" s="127">
        <f>K32-G32</f>
        <v>7900</v>
      </c>
      <c r="O32" s="127">
        <f>K32-E32</f>
        <v>-1500</v>
      </c>
      <c r="P32" s="127">
        <f>K32-C32</f>
        <v>-1100</v>
      </c>
      <c r="Q32" s="127">
        <f>K32-F32</f>
        <v>-800</v>
      </c>
    </row>
    <row r="33" spans="1:17" s="95" customFormat="1" ht="13.5">
      <c r="B33" s="103" t="s">
        <v>823</v>
      </c>
      <c r="C33" s="123">
        <f t="shared" ref="C33:L33" si="5">ROUND(C17,-2)</f>
        <v>55400</v>
      </c>
      <c r="D33" s="124">
        <f t="shared" si="5"/>
        <v>57200</v>
      </c>
      <c r="E33" s="124">
        <f t="shared" si="5"/>
        <v>55400</v>
      </c>
      <c r="F33" s="124">
        <f t="shared" si="5"/>
        <v>54500</v>
      </c>
      <c r="G33" s="124">
        <f t="shared" si="5"/>
        <v>46800</v>
      </c>
      <c r="H33" s="124">
        <f t="shared" si="5"/>
        <v>46000</v>
      </c>
      <c r="I33" s="124">
        <f t="shared" si="5"/>
        <v>56900</v>
      </c>
      <c r="J33" s="124">
        <f t="shared" si="5"/>
        <v>54800</v>
      </c>
      <c r="K33" s="125">
        <f t="shared" si="5"/>
        <v>54100</v>
      </c>
      <c r="L33" s="126">
        <f t="shared" si="5"/>
        <v>54400</v>
      </c>
      <c r="N33" s="127">
        <f>K33-G33</f>
        <v>7300</v>
      </c>
      <c r="O33" s="127">
        <f>K33-E33</f>
        <v>-1300</v>
      </c>
      <c r="P33" s="127">
        <f>K33-C33</f>
        <v>-1300</v>
      </c>
      <c r="Q33" s="127">
        <f>K33-F33</f>
        <v>-400</v>
      </c>
    </row>
    <row r="35" spans="1:17">
      <c r="C35" s="11">
        <f>C33-C32</f>
        <v>1100</v>
      </c>
      <c r="D35" s="11">
        <f t="shared" ref="D35:L35" si="6">D33-D32</f>
        <v>2200</v>
      </c>
      <c r="E35" s="11">
        <f t="shared" si="6"/>
        <v>700</v>
      </c>
      <c r="F35" s="11">
        <f t="shared" si="6"/>
        <v>500</v>
      </c>
      <c r="G35" s="11">
        <f t="shared" si="6"/>
        <v>1500</v>
      </c>
      <c r="H35" s="11">
        <f t="shared" si="6"/>
        <v>1200</v>
      </c>
      <c r="I35" s="11">
        <f t="shared" si="6"/>
        <v>2400</v>
      </c>
      <c r="J35" s="11">
        <f t="shared" si="6"/>
        <v>400</v>
      </c>
      <c r="K35" s="11">
        <f t="shared" si="6"/>
        <v>900</v>
      </c>
      <c r="L35" s="11">
        <f t="shared" si="6"/>
        <v>900</v>
      </c>
    </row>
    <row r="38" spans="1:17">
      <c r="A38" t="s">
        <v>752</v>
      </c>
    </row>
    <row r="39" spans="1:17" ht="17.25">
      <c r="C39" s="393" t="s">
        <v>37</v>
      </c>
      <c r="D39" s="394"/>
      <c r="E39" s="394"/>
      <c r="F39" s="394"/>
      <c r="G39" s="394"/>
      <c r="H39" s="394"/>
      <c r="I39" s="394"/>
    </row>
    <row r="40" spans="1:17" ht="16.5">
      <c r="C40" s="6" t="s">
        <v>821</v>
      </c>
      <c r="D40" s="7" t="s">
        <v>822</v>
      </c>
      <c r="E40" s="8" t="s">
        <v>803</v>
      </c>
      <c r="F40" s="8" t="s">
        <v>804</v>
      </c>
      <c r="G40" s="8" t="s">
        <v>805</v>
      </c>
      <c r="H40" s="8" t="s">
        <v>806</v>
      </c>
      <c r="I40" s="9" t="s">
        <v>807</v>
      </c>
    </row>
    <row r="41" spans="1:17" ht="30.75">
      <c r="B41" s="10" t="s">
        <v>801</v>
      </c>
      <c r="C41" s="12">
        <v>55300</v>
      </c>
      <c r="D41" s="12">
        <v>55000</v>
      </c>
      <c r="E41" s="12">
        <v>52150</v>
      </c>
      <c r="F41" s="12">
        <v>51000</v>
      </c>
      <c r="G41" s="13">
        <v>45000</v>
      </c>
      <c r="H41" s="13">
        <v>45400</v>
      </c>
      <c r="I41" s="14">
        <v>50945</v>
      </c>
    </row>
    <row r="42" spans="1:17">
      <c r="B42" s="15" t="s">
        <v>823</v>
      </c>
      <c r="C42" s="16">
        <v>57206.355932203391</v>
      </c>
      <c r="D42" s="17">
        <v>57583.898305084746</v>
      </c>
      <c r="E42" s="17">
        <v>54128.813559322036</v>
      </c>
      <c r="F42" s="17">
        <v>52700</v>
      </c>
      <c r="G42" s="17">
        <v>45926.271186440681</v>
      </c>
      <c r="H42" s="17">
        <v>46326.271186440681</v>
      </c>
      <c r="I42" s="18">
        <v>51804.45</v>
      </c>
    </row>
    <row r="45" spans="1:17">
      <c r="C45" s="422" t="s">
        <v>789</v>
      </c>
      <c r="D45" s="423"/>
      <c r="E45" s="423"/>
      <c r="F45" s="423"/>
      <c r="G45" s="423"/>
      <c r="H45" s="423"/>
      <c r="I45" s="423"/>
      <c r="J45" s="423"/>
      <c r="K45" s="424"/>
      <c r="L45" s="41" t="s">
        <v>790</v>
      </c>
    </row>
    <row r="46" spans="1:17">
      <c r="B46" s="5"/>
      <c r="C46" s="21" t="s">
        <v>791</v>
      </c>
      <c r="D46" s="22" t="s">
        <v>792</v>
      </c>
      <c r="E46" s="22" t="s">
        <v>793</v>
      </c>
      <c r="F46" s="22" t="s">
        <v>794</v>
      </c>
      <c r="G46" s="22" t="s">
        <v>795</v>
      </c>
      <c r="H46" s="22" t="s">
        <v>796</v>
      </c>
      <c r="I46" s="22" t="s">
        <v>797</v>
      </c>
      <c r="J46" s="22" t="s">
        <v>798</v>
      </c>
      <c r="K46" s="23" t="s">
        <v>799</v>
      </c>
      <c r="L46" s="24" t="s">
        <v>800</v>
      </c>
    </row>
    <row r="47" spans="1:17" ht="30.75">
      <c r="B47" s="10" t="s">
        <v>801</v>
      </c>
      <c r="C47" s="25">
        <v>55300</v>
      </c>
      <c r="D47" s="26">
        <v>55000</v>
      </c>
      <c r="E47" s="27">
        <v>54740</v>
      </c>
      <c r="F47" s="27">
        <v>53500</v>
      </c>
      <c r="G47" s="27">
        <v>44500</v>
      </c>
      <c r="H47" s="27">
        <v>44300</v>
      </c>
      <c r="I47" s="27">
        <v>54500</v>
      </c>
      <c r="J47" s="27">
        <v>54350</v>
      </c>
      <c r="K47" s="28">
        <v>53795</v>
      </c>
      <c r="L47" s="29">
        <v>54095</v>
      </c>
    </row>
    <row r="48" spans="1:17">
      <c r="B48" s="15" t="s">
        <v>823</v>
      </c>
      <c r="C48" s="30">
        <v>57206.355932203391</v>
      </c>
      <c r="D48" s="31">
        <v>58007.627118644072</v>
      </c>
      <c r="E48" s="31">
        <v>56817.966101694918</v>
      </c>
      <c r="F48" s="31">
        <v>55000</v>
      </c>
      <c r="G48" s="31">
        <v>46000</v>
      </c>
      <c r="H48" s="31">
        <v>45500</v>
      </c>
      <c r="I48" s="31">
        <v>57757.627118644072</v>
      </c>
      <c r="J48" s="31">
        <v>56205.084745762717</v>
      </c>
      <c r="K48" s="32">
        <v>54682.95</v>
      </c>
      <c r="L48" s="33">
        <v>54985.95</v>
      </c>
    </row>
    <row r="51" spans="1:17">
      <c r="A51" s="95"/>
      <c r="B51" s="103" t="s">
        <v>823</v>
      </c>
      <c r="C51" s="104">
        <f t="shared" ref="C51:I51" si="7">ROUND(C42,-2)</f>
        <v>57200</v>
      </c>
      <c r="D51" s="105">
        <f t="shared" si="7"/>
        <v>57600</v>
      </c>
      <c r="E51" s="105">
        <f t="shared" si="7"/>
        <v>54100</v>
      </c>
      <c r="F51" s="105">
        <f t="shared" si="7"/>
        <v>52700</v>
      </c>
      <c r="G51" s="105">
        <f t="shared" si="7"/>
        <v>45900</v>
      </c>
      <c r="H51" s="105">
        <f t="shared" si="7"/>
        <v>46300</v>
      </c>
      <c r="I51" s="106">
        <f t="shared" si="7"/>
        <v>51800</v>
      </c>
      <c r="J51" s="95"/>
      <c r="K51" s="95"/>
      <c r="L51" s="95"/>
      <c r="M51" s="95"/>
      <c r="N51" s="127">
        <f>I51-H51</f>
        <v>5500</v>
      </c>
      <c r="O51" s="127">
        <f>I51-G51</f>
        <v>5900</v>
      </c>
      <c r="P51" s="95"/>
      <c r="Q51" s="95"/>
    </row>
    <row r="53" spans="1:17">
      <c r="B53" s="95" t="s">
        <v>583</v>
      </c>
      <c r="C53" s="388" t="s">
        <v>37</v>
      </c>
      <c r="D53" s="389"/>
      <c r="E53" s="389"/>
      <c r="F53" s="389"/>
      <c r="G53" s="389"/>
      <c r="H53" s="389"/>
      <c r="I53" s="389"/>
      <c r="J53" s="95"/>
      <c r="K53" s="95"/>
      <c r="L53" s="95"/>
    </row>
    <row r="54" spans="1:17">
      <c r="B54" s="95"/>
      <c r="C54" s="21" t="s">
        <v>821</v>
      </c>
      <c r="D54" s="96" t="s">
        <v>822</v>
      </c>
      <c r="E54" s="97" t="s">
        <v>803</v>
      </c>
      <c r="F54" s="97" t="s">
        <v>804</v>
      </c>
      <c r="G54" s="97" t="s">
        <v>805</v>
      </c>
      <c r="H54" s="97" t="s">
        <v>806</v>
      </c>
      <c r="I54" s="98" t="s">
        <v>807</v>
      </c>
      <c r="J54" s="95"/>
      <c r="K54" s="95"/>
      <c r="L54" s="95"/>
    </row>
    <row r="55" spans="1:17">
      <c r="B55" s="99" t="s">
        <v>801</v>
      </c>
      <c r="C55" s="100">
        <f>C6-C41</f>
        <v>-1500</v>
      </c>
      <c r="D55" s="100">
        <f t="shared" ref="D55:I56" si="8">D6-D41</f>
        <v>0</v>
      </c>
      <c r="E55" s="100">
        <f t="shared" si="8"/>
        <v>0</v>
      </c>
      <c r="F55" s="100">
        <f t="shared" si="8"/>
        <v>500</v>
      </c>
      <c r="G55" s="100">
        <f t="shared" si="8"/>
        <v>900</v>
      </c>
      <c r="H55" s="100">
        <f t="shared" si="8"/>
        <v>900</v>
      </c>
      <c r="I55" s="100">
        <f t="shared" si="8"/>
        <v>-550</v>
      </c>
      <c r="J55" s="95"/>
      <c r="K55" s="95"/>
      <c r="L55" s="95"/>
    </row>
    <row r="56" spans="1:17">
      <c r="B56" s="103" t="s">
        <v>823</v>
      </c>
      <c r="C56" s="100">
        <f>C7-C42</f>
        <v>-1500</v>
      </c>
      <c r="D56" s="100">
        <f t="shared" si="8"/>
        <v>0</v>
      </c>
      <c r="E56" s="100">
        <f t="shared" si="8"/>
        <v>0</v>
      </c>
      <c r="F56" s="100">
        <f t="shared" si="8"/>
        <v>500</v>
      </c>
      <c r="G56" s="100">
        <f t="shared" si="8"/>
        <v>900</v>
      </c>
      <c r="H56" s="100">
        <f t="shared" si="8"/>
        <v>900</v>
      </c>
      <c r="I56" s="100">
        <f t="shared" si="8"/>
        <v>-555.49999999999272</v>
      </c>
      <c r="J56" s="95"/>
      <c r="K56" s="95"/>
      <c r="L56" s="95"/>
    </row>
    <row r="57" spans="1:17">
      <c r="B57" s="95"/>
      <c r="C57" s="95">
        <v>57206.355932203391</v>
      </c>
      <c r="D57" s="95">
        <v>57583.898305084746</v>
      </c>
      <c r="E57" s="95">
        <v>54128.813559322036</v>
      </c>
      <c r="F57" s="95">
        <v>52700</v>
      </c>
      <c r="G57" s="95">
        <v>47226.271186440681</v>
      </c>
      <c r="H57" s="95">
        <v>47726.271186440681</v>
      </c>
      <c r="I57" s="95">
        <v>51804.45</v>
      </c>
      <c r="J57" s="95"/>
      <c r="K57" s="95"/>
      <c r="L57" s="95"/>
    </row>
    <row r="58" spans="1:17">
      <c r="B58" s="95"/>
      <c r="C58" s="390" t="s">
        <v>824</v>
      </c>
      <c r="D58" s="391"/>
      <c r="E58" s="391"/>
      <c r="F58" s="391"/>
      <c r="G58" s="391"/>
      <c r="H58" s="391"/>
      <c r="I58" s="392"/>
      <c r="J58" s="95"/>
      <c r="K58" s="95"/>
      <c r="L58" s="95"/>
    </row>
    <row r="59" spans="1:17"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</row>
    <row r="60" spans="1:17">
      <c r="B60" s="95"/>
      <c r="C60" s="419" t="s">
        <v>789</v>
      </c>
      <c r="D60" s="420"/>
      <c r="E60" s="420"/>
      <c r="F60" s="420"/>
      <c r="G60" s="420"/>
      <c r="H60" s="420"/>
      <c r="I60" s="420"/>
      <c r="J60" s="420"/>
      <c r="K60" s="421"/>
      <c r="L60" s="116" t="s">
        <v>790</v>
      </c>
    </row>
    <row r="61" spans="1:17">
      <c r="B61" s="117"/>
      <c r="C61" s="21" t="s">
        <v>791</v>
      </c>
      <c r="D61" s="22" t="s">
        <v>792</v>
      </c>
      <c r="E61" s="22" t="s">
        <v>793</v>
      </c>
      <c r="F61" s="22" t="s">
        <v>794</v>
      </c>
      <c r="G61" s="22" t="s">
        <v>795</v>
      </c>
      <c r="H61" s="22" t="s">
        <v>796</v>
      </c>
      <c r="I61" s="22" t="s">
        <v>797</v>
      </c>
      <c r="J61" s="22" t="s">
        <v>798</v>
      </c>
      <c r="K61" s="23" t="s">
        <v>799</v>
      </c>
      <c r="L61" s="24" t="s">
        <v>800</v>
      </c>
    </row>
    <row r="62" spans="1:17" ht="14.25">
      <c r="B62" s="99" t="s">
        <v>801</v>
      </c>
      <c r="C62" s="100">
        <f>C16-C47</f>
        <v>-1000</v>
      </c>
      <c r="D62" s="100">
        <f>D16-D47</f>
        <v>0</v>
      </c>
      <c r="E62" s="100">
        <f>E16-E47</f>
        <v>0</v>
      </c>
      <c r="F62" s="100">
        <f>F16-F47</f>
        <v>500</v>
      </c>
      <c r="G62" s="100">
        <f>G16-G47</f>
        <v>800</v>
      </c>
      <c r="H62" s="100">
        <f>H16-H47</f>
        <v>500</v>
      </c>
      <c r="I62" s="100">
        <f t="shared" ref="I62:L62" si="9">I16-I47</f>
        <v>0</v>
      </c>
      <c r="J62" s="100">
        <f t="shared" si="9"/>
        <v>0</v>
      </c>
      <c r="K62" s="100">
        <f t="shared" si="9"/>
        <v>-550</v>
      </c>
      <c r="L62" s="100">
        <f t="shared" si="9"/>
        <v>-550</v>
      </c>
    </row>
    <row r="63" spans="1:17" ht="14.25">
      <c r="B63" s="103" t="s">
        <v>823</v>
      </c>
      <c r="C63" s="100">
        <f>C17-C48</f>
        <v>-1847.4576271186452</v>
      </c>
      <c r="D63" s="100">
        <f>D17-D48</f>
        <v>-847.45762711864518</v>
      </c>
      <c r="E63" s="100">
        <f>E17-E48</f>
        <v>-1440.677966101699</v>
      </c>
      <c r="F63" s="100">
        <f>F17-F48</f>
        <v>-516.94915254237276</v>
      </c>
      <c r="G63" s="100">
        <f>G17-G48</f>
        <v>800</v>
      </c>
      <c r="H63" s="100">
        <f>H17-H48</f>
        <v>500</v>
      </c>
      <c r="I63" s="100">
        <f t="shared" ref="I63:L63" si="10">I17-I48</f>
        <v>-847.45762711864518</v>
      </c>
      <c r="J63" s="100">
        <f t="shared" si="10"/>
        <v>-1440.677966101699</v>
      </c>
      <c r="K63" s="100">
        <f t="shared" si="10"/>
        <v>-555.5</v>
      </c>
      <c r="L63" s="100">
        <f t="shared" si="10"/>
        <v>-555.5</v>
      </c>
    </row>
  </sheetData>
  <mergeCells count="11">
    <mergeCell ref="C30:K30"/>
    <mergeCell ref="C4:I4"/>
    <mergeCell ref="C9:I9"/>
    <mergeCell ref="C14:K14"/>
    <mergeCell ref="C20:I20"/>
    <mergeCell ref="C25:I25"/>
    <mergeCell ref="C53:I53"/>
    <mergeCell ref="C58:I58"/>
    <mergeCell ref="C60:K60"/>
    <mergeCell ref="C39:I39"/>
    <mergeCell ref="C45:K4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S24"/>
  <sheetViews>
    <sheetView workbookViewId="0">
      <selection activeCell="J22" sqref="J22"/>
    </sheetView>
  </sheetViews>
  <sheetFormatPr defaultColWidth="11.42578125" defaultRowHeight="15"/>
  <sheetData>
    <row r="3" spans="2:19" ht="15.95" thickBot="1"/>
    <row r="4" spans="2:19">
      <c r="B4" s="398"/>
      <c r="C4" s="399"/>
      <c r="D4" s="399"/>
      <c r="E4" s="400"/>
      <c r="G4" s="398"/>
      <c r="H4" s="399"/>
      <c r="I4" s="399"/>
      <c r="J4" s="400"/>
    </row>
    <row r="5" spans="2:19">
      <c r="B5" s="401"/>
      <c r="C5" s="402"/>
      <c r="D5" s="402"/>
      <c r="E5" s="403"/>
      <c r="G5" s="401"/>
      <c r="H5" s="402"/>
      <c r="I5" s="402"/>
      <c r="J5" s="403"/>
    </row>
    <row r="6" spans="2:19" ht="20.100000000000001" customHeight="1" thickBot="1">
      <c r="B6" s="404" t="s">
        <v>860</v>
      </c>
      <c r="C6" s="405"/>
      <c r="D6" s="405"/>
      <c r="E6" s="406"/>
      <c r="G6" s="404" t="s">
        <v>860</v>
      </c>
      <c r="H6" s="405"/>
      <c r="I6" s="405"/>
      <c r="J6" s="406"/>
    </row>
    <row r="7" spans="2:19" ht="60.95" thickBot="1">
      <c r="B7" s="407" t="s">
        <v>861</v>
      </c>
      <c r="C7" s="409" t="s">
        <v>862</v>
      </c>
      <c r="D7" s="75" t="s">
        <v>863</v>
      </c>
      <c r="E7" s="75" t="s">
        <v>864</v>
      </c>
      <c r="G7" s="407" t="s">
        <v>861</v>
      </c>
      <c r="H7" s="409" t="s">
        <v>862</v>
      </c>
      <c r="I7" s="75" t="s">
        <v>863</v>
      </c>
      <c r="J7" s="75" t="s">
        <v>864</v>
      </c>
      <c r="N7" s="85">
        <v>53400</v>
      </c>
      <c r="O7" s="86">
        <v>53700</v>
      </c>
      <c r="R7" s="11">
        <f>N7+1000</f>
        <v>54400</v>
      </c>
      <c r="S7" s="11">
        <f>O7+1000</f>
        <v>54700</v>
      </c>
    </row>
    <row r="8" spans="2:19" ht="23.1" thickBot="1">
      <c r="B8" s="408"/>
      <c r="C8" s="410"/>
      <c r="D8" s="76" t="s">
        <v>865</v>
      </c>
      <c r="E8" s="76" t="s">
        <v>865</v>
      </c>
      <c r="G8" s="408"/>
      <c r="H8" s="410"/>
      <c r="I8" s="76" t="s">
        <v>865</v>
      </c>
      <c r="J8" s="76" t="s">
        <v>865</v>
      </c>
      <c r="N8" s="87">
        <v>52150</v>
      </c>
      <c r="O8" s="88">
        <v>52450</v>
      </c>
      <c r="R8" s="11">
        <f t="shared" ref="R8:R20" si="0">N8+1000</f>
        <v>53150</v>
      </c>
      <c r="S8" s="11">
        <f t="shared" ref="S8:S20" si="1">O8+1000</f>
        <v>53450</v>
      </c>
    </row>
    <row r="9" spans="2:19" ht="15.95" thickBot="1">
      <c r="B9" s="77" t="s">
        <v>513</v>
      </c>
      <c r="C9" s="78"/>
      <c r="D9" s="78"/>
      <c r="E9" s="78"/>
      <c r="G9" s="77" t="s">
        <v>513</v>
      </c>
      <c r="H9" s="78"/>
      <c r="I9" s="78"/>
      <c r="J9" s="78"/>
      <c r="N9" s="87">
        <v>52900</v>
      </c>
      <c r="O9" s="88">
        <v>53200</v>
      </c>
      <c r="R9" s="11">
        <f t="shared" si="0"/>
        <v>53900</v>
      </c>
      <c r="S9" s="11">
        <f t="shared" si="1"/>
        <v>54200</v>
      </c>
    </row>
    <row r="10" spans="2:19" ht="15.95" thickBot="1">
      <c r="B10" s="79" t="s">
        <v>489</v>
      </c>
      <c r="C10" s="78" t="s">
        <v>866</v>
      </c>
      <c r="D10" s="80">
        <v>52400</v>
      </c>
      <c r="E10" s="80">
        <v>52700</v>
      </c>
      <c r="G10" s="79" t="s">
        <v>489</v>
      </c>
      <c r="H10" s="78" t="s">
        <v>866</v>
      </c>
      <c r="I10" s="80">
        <v>52400</v>
      </c>
      <c r="J10" s="80">
        <v>52700</v>
      </c>
      <c r="N10" s="87">
        <v>52550</v>
      </c>
      <c r="O10" s="88">
        <v>52850</v>
      </c>
      <c r="R10" s="11">
        <f t="shared" si="0"/>
        <v>53550</v>
      </c>
      <c r="S10" s="11">
        <f t="shared" si="1"/>
        <v>53850</v>
      </c>
    </row>
    <row r="11" spans="2:19" ht="15.95" thickBot="1">
      <c r="B11" s="79" t="s">
        <v>716</v>
      </c>
      <c r="C11" s="78" t="s">
        <v>866</v>
      </c>
      <c r="D11" s="80">
        <v>52400</v>
      </c>
      <c r="E11" s="80">
        <v>52700</v>
      </c>
      <c r="G11" s="79" t="s">
        <v>716</v>
      </c>
      <c r="H11" s="78" t="s">
        <v>866</v>
      </c>
      <c r="I11" s="80">
        <v>52400</v>
      </c>
      <c r="J11" s="80">
        <v>52700</v>
      </c>
      <c r="N11" s="87">
        <v>53850</v>
      </c>
      <c r="O11" s="88">
        <v>54150</v>
      </c>
      <c r="R11" s="11">
        <f t="shared" si="0"/>
        <v>54850</v>
      </c>
      <c r="S11" s="11">
        <f t="shared" si="1"/>
        <v>55150</v>
      </c>
    </row>
    <row r="12" spans="2:19" ht="15.95" thickBot="1">
      <c r="B12" s="79" t="s">
        <v>867</v>
      </c>
      <c r="C12" s="78" t="s">
        <v>866</v>
      </c>
      <c r="D12" s="80">
        <v>52400</v>
      </c>
      <c r="E12" s="80">
        <v>52700</v>
      </c>
      <c r="G12" s="79" t="s">
        <v>867</v>
      </c>
      <c r="H12" s="78" t="s">
        <v>866</v>
      </c>
      <c r="I12" s="80">
        <v>52400</v>
      </c>
      <c r="J12" s="80">
        <v>52700</v>
      </c>
      <c r="N12" s="87">
        <v>51950</v>
      </c>
      <c r="O12" s="88">
        <v>52250</v>
      </c>
      <c r="R12" s="11">
        <f t="shared" si="0"/>
        <v>52950</v>
      </c>
      <c r="S12" s="11">
        <f t="shared" si="1"/>
        <v>53250</v>
      </c>
    </row>
    <row r="13" spans="2:19" ht="15.95" thickBot="1">
      <c r="B13" s="79" t="s">
        <v>868</v>
      </c>
      <c r="C13" s="78" t="s">
        <v>866</v>
      </c>
      <c r="D13" s="80">
        <v>52400</v>
      </c>
      <c r="E13" s="80">
        <v>52700</v>
      </c>
      <c r="G13" s="79" t="s">
        <v>868</v>
      </c>
      <c r="H13" s="78" t="s">
        <v>866</v>
      </c>
      <c r="I13" s="80">
        <v>52400</v>
      </c>
      <c r="J13" s="80">
        <v>52700</v>
      </c>
      <c r="N13" s="87">
        <v>53350</v>
      </c>
      <c r="O13" s="88">
        <v>53650</v>
      </c>
      <c r="R13" s="11">
        <f t="shared" si="0"/>
        <v>54350</v>
      </c>
      <c r="S13" s="11">
        <f t="shared" si="1"/>
        <v>54650</v>
      </c>
    </row>
    <row r="14" spans="2:19" ht="15.95" thickBot="1">
      <c r="B14" s="79" t="s">
        <v>867</v>
      </c>
      <c r="C14" s="78" t="s">
        <v>866</v>
      </c>
      <c r="D14" s="80">
        <v>52400</v>
      </c>
      <c r="E14" s="80">
        <v>52700</v>
      </c>
      <c r="G14" s="79" t="s">
        <v>867</v>
      </c>
      <c r="H14" s="78" t="s">
        <v>866</v>
      </c>
      <c r="I14" s="80">
        <v>52400</v>
      </c>
      <c r="J14" s="80">
        <v>52700</v>
      </c>
      <c r="N14" s="87">
        <v>53450</v>
      </c>
      <c r="O14" s="88">
        <v>53750</v>
      </c>
      <c r="R14" s="11">
        <f t="shared" si="0"/>
        <v>54450</v>
      </c>
      <c r="S14" s="11">
        <f t="shared" si="1"/>
        <v>54750</v>
      </c>
    </row>
    <row r="15" spans="2:19" ht="15.95" thickBot="1">
      <c r="B15" s="79" t="s">
        <v>869</v>
      </c>
      <c r="C15" s="78" t="s">
        <v>866</v>
      </c>
      <c r="D15" s="80">
        <v>52400</v>
      </c>
      <c r="E15" s="80">
        <v>52700</v>
      </c>
      <c r="G15" s="79" t="s">
        <v>869</v>
      </c>
      <c r="H15" s="78" t="s">
        <v>866</v>
      </c>
      <c r="I15" s="80">
        <v>52400</v>
      </c>
      <c r="J15" s="80">
        <v>52700</v>
      </c>
      <c r="N15" s="87">
        <v>52900</v>
      </c>
      <c r="O15" s="88">
        <v>53200</v>
      </c>
      <c r="R15" s="11">
        <f t="shared" si="0"/>
        <v>53900</v>
      </c>
      <c r="S15" s="11">
        <f t="shared" si="1"/>
        <v>54200</v>
      </c>
    </row>
    <row r="16" spans="2:19" ht="15.95" thickBot="1">
      <c r="B16" s="79" t="s">
        <v>870</v>
      </c>
      <c r="C16" s="78" t="s">
        <v>866</v>
      </c>
      <c r="D16" s="80">
        <v>52400</v>
      </c>
      <c r="E16" s="80">
        <v>52700</v>
      </c>
      <c r="G16" s="79" t="s">
        <v>870</v>
      </c>
      <c r="H16" s="78" t="s">
        <v>866</v>
      </c>
      <c r="I16" s="80">
        <v>52400</v>
      </c>
      <c r="J16" s="80">
        <v>52700</v>
      </c>
      <c r="N16" s="87">
        <v>53700</v>
      </c>
      <c r="O16" s="88">
        <v>54000</v>
      </c>
      <c r="R16" s="11">
        <f t="shared" si="0"/>
        <v>54700</v>
      </c>
      <c r="S16" s="11">
        <f t="shared" si="1"/>
        <v>55000</v>
      </c>
    </row>
    <row r="17" spans="2:19" ht="15.95" thickBot="1">
      <c r="B17" s="79" t="s">
        <v>871</v>
      </c>
      <c r="C17" s="78" t="s">
        <v>866</v>
      </c>
      <c r="D17" s="80">
        <v>52400</v>
      </c>
      <c r="E17" s="80">
        <v>52700</v>
      </c>
      <c r="G17" s="79" t="s">
        <v>871</v>
      </c>
      <c r="H17" s="78" t="s">
        <v>866</v>
      </c>
      <c r="I17" s="80">
        <v>52400</v>
      </c>
      <c r="J17" s="80">
        <v>52700</v>
      </c>
      <c r="N17" s="87">
        <v>53500</v>
      </c>
      <c r="O17" s="88">
        <v>53800</v>
      </c>
      <c r="R17" s="11">
        <f t="shared" si="0"/>
        <v>54500</v>
      </c>
      <c r="S17" s="11">
        <f t="shared" si="1"/>
        <v>54800</v>
      </c>
    </row>
    <row r="18" spans="2:19" ht="15.95" thickBot="1">
      <c r="B18" s="81" t="s">
        <v>872</v>
      </c>
      <c r="C18" s="82"/>
      <c r="D18" s="82"/>
      <c r="E18" s="82"/>
      <c r="G18" s="81" t="s">
        <v>872</v>
      </c>
      <c r="H18" s="82"/>
      <c r="I18" s="82"/>
      <c r="J18" s="82"/>
      <c r="N18" s="87">
        <v>53300</v>
      </c>
      <c r="O18" s="88">
        <v>53600</v>
      </c>
      <c r="R18" s="11">
        <f t="shared" si="0"/>
        <v>54300</v>
      </c>
      <c r="S18" s="11">
        <f t="shared" si="1"/>
        <v>54600</v>
      </c>
    </row>
    <row r="19" spans="2:19" ht="15.95" thickBot="1">
      <c r="B19" s="79" t="s">
        <v>873</v>
      </c>
      <c r="C19" s="78" t="s">
        <v>37</v>
      </c>
      <c r="D19" s="80">
        <v>49650</v>
      </c>
      <c r="E19" s="80">
        <v>49950</v>
      </c>
      <c r="G19" s="79" t="s">
        <v>873</v>
      </c>
      <c r="H19" s="78" t="s">
        <v>37</v>
      </c>
      <c r="I19" s="80">
        <v>49650</v>
      </c>
      <c r="J19" s="80">
        <v>49950</v>
      </c>
      <c r="N19" s="87">
        <v>53500</v>
      </c>
      <c r="O19" s="88">
        <v>53800</v>
      </c>
      <c r="R19" s="11">
        <f t="shared" si="0"/>
        <v>54500</v>
      </c>
      <c r="S19" s="11">
        <f t="shared" si="1"/>
        <v>54800</v>
      </c>
    </row>
    <row r="20" spans="2:19" ht="15.95" thickBot="1">
      <c r="B20" s="79" t="s">
        <v>717</v>
      </c>
      <c r="C20" s="78" t="s">
        <v>37</v>
      </c>
      <c r="D20" s="80">
        <v>49650</v>
      </c>
      <c r="E20" s="80">
        <v>49950</v>
      </c>
      <c r="G20" s="79" t="s">
        <v>717</v>
      </c>
      <c r="H20" s="78" t="s">
        <v>37</v>
      </c>
      <c r="I20" s="80">
        <v>49650</v>
      </c>
      <c r="J20" s="80">
        <v>49950</v>
      </c>
      <c r="N20" s="87">
        <v>53550</v>
      </c>
      <c r="O20" s="88">
        <v>53850</v>
      </c>
      <c r="R20" s="11">
        <f t="shared" si="0"/>
        <v>54550</v>
      </c>
      <c r="S20" s="11">
        <f t="shared" si="1"/>
        <v>54850</v>
      </c>
    </row>
    <row r="21" spans="2:19" ht="15.95" thickBot="1">
      <c r="B21" s="79" t="s">
        <v>874</v>
      </c>
      <c r="C21" s="78" t="s">
        <v>37</v>
      </c>
      <c r="D21" s="80">
        <v>49650</v>
      </c>
      <c r="E21" s="80">
        <v>49950</v>
      </c>
      <c r="G21" s="79" t="s">
        <v>874</v>
      </c>
      <c r="H21" s="78" t="s">
        <v>37</v>
      </c>
      <c r="I21" s="80">
        <v>49650</v>
      </c>
      <c r="J21" s="80">
        <v>49950</v>
      </c>
    </row>
    <row r="22" spans="2:19" ht="15.95" thickBot="1">
      <c r="B22" s="83" t="s">
        <v>875</v>
      </c>
      <c r="C22" s="78" t="s">
        <v>37</v>
      </c>
      <c r="D22" s="80">
        <v>49650</v>
      </c>
      <c r="E22" s="80">
        <v>49950</v>
      </c>
      <c r="G22" s="83" t="s">
        <v>875</v>
      </c>
      <c r="H22" s="78" t="s">
        <v>37</v>
      </c>
      <c r="I22" s="80">
        <v>49650</v>
      </c>
      <c r="J22" s="80">
        <v>49950</v>
      </c>
    </row>
    <row r="23" spans="2:19" ht="15.95" thickBot="1">
      <c r="B23" s="81" t="s">
        <v>876</v>
      </c>
      <c r="C23" s="84"/>
      <c r="D23" s="84"/>
      <c r="E23" s="84"/>
      <c r="G23" s="81" t="s">
        <v>876</v>
      </c>
      <c r="H23" s="84"/>
      <c r="I23" s="84"/>
      <c r="J23" s="84"/>
    </row>
    <row r="24" spans="2:19" ht="15.95" thickBot="1">
      <c r="B24" s="83" t="s">
        <v>877</v>
      </c>
      <c r="C24" s="78" t="s">
        <v>37</v>
      </c>
      <c r="D24" s="80">
        <v>49650</v>
      </c>
      <c r="E24" s="80">
        <v>49950</v>
      </c>
      <c r="G24" s="83" t="s">
        <v>877</v>
      </c>
      <c r="H24" s="78" t="s">
        <v>37</v>
      </c>
      <c r="I24" s="80">
        <v>49650</v>
      </c>
      <c r="J24" s="80">
        <v>49950</v>
      </c>
    </row>
  </sheetData>
  <mergeCells count="10">
    <mergeCell ref="G4:J4"/>
    <mergeCell ref="G5:J5"/>
    <mergeCell ref="G6:J6"/>
    <mergeCell ref="G7:G8"/>
    <mergeCell ref="H7:H8"/>
    <mergeCell ref="B4:E4"/>
    <mergeCell ref="B5:E5"/>
    <mergeCell ref="B6:E6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/>
  <cp:revision/>
  <dcterms:created xsi:type="dcterms:W3CDTF">2024-11-05T12:23:05Z</dcterms:created>
  <dcterms:modified xsi:type="dcterms:W3CDTF">2026-04-10T11:40:53Z</dcterms:modified>
  <cp:category/>
  <cp:contentStatus/>
</cp:coreProperties>
</file>